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8FD05C7B-2BCC-4B0C-B08D-76B122160325}" xr6:coauthVersionLast="47" xr6:coauthVersionMax="47" xr10:uidLastSave="{00000000-0000-0000-0000-000000000000}"/>
  <bookViews>
    <workbookView xWindow="-120" yWindow="-120" windowWidth="38640" windowHeight="2124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Models" sheetId="7" r:id="rId5"/>
    <sheet name="WindowsReports" sheetId="14" r:id="rId6"/>
    <sheet name="Output_Win" sheetId="15" r:id="rId7"/>
    <sheet name="Disk_Pivot" sheetId="12" r:id="rId8"/>
    <sheet name="Disk_Pivot_Data" sheetId="10" r:id="rId9"/>
    <sheet name="MacReports" sheetId="3" r:id="rId10"/>
    <sheet name="Output_Mac" sheetId="6" r:id="rId11"/>
    <sheet name="CSV" sheetId="4" r:id="rId12"/>
    <sheet name="CPU_Formula" sheetId="8" r:id="rId13"/>
  </sheets>
  <definedNames>
    <definedName name="_xlpm.a" hidden="1" xlm="1">#NAME?</definedName>
    <definedName name="_xlpm.acc" hidden="1" xlm="1">#NAME?</definedName>
    <definedName name="_xlpm.cd" hidden="1" xlm="1">#NAME?</definedName>
    <definedName name="_xlpm.chars" hidden="1" xlm="1">#NAME?</definedName>
    <definedName name="_xlpm.collapsed" hidden="1" xlm="1">#NAME?</definedName>
    <definedName name="_xlpm.CSVVal" hidden="1" xlm="1">#NAME?</definedName>
    <definedName name="_xlpm.ddr" hidden="1" xlm="1">#NAME?</definedName>
    <definedName name="_xlpm.descCode" hidden="1" xlm="1">#NAME?</definedName>
    <definedName name="_xlpm.hit" hidden="1" xlm="1">#NAME?</definedName>
    <definedName name="_xlpm.i" hidden="1" xlm="1">#NAME?</definedName>
    <definedName name="_xlpm.idx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odel" hidden="1" xlm="1">#NAME?</definedName>
    <definedName name="_xlpm.mult" hidden="1" xlm="1">#NAME?</definedName>
    <definedName name="_xlpm.MyAuditVal" hidden="1" xlm="1">#NAME?</definedName>
    <definedName name="_xlpm.n" hidden="1" xlm="1">#NAME?</definedName>
    <definedName name="_xlpm.noise" hidden="1" xlm="1">#NAME?</definedName>
    <definedName name="_xlpm.p" hidden="1" xlm="1">#NAME?</definedName>
    <definedName name="_xlpm.padded" hidden="1" xlm="1">#NAME?</definedName>
    <definedName name="_xlpm.r" hidden="1" xlm="1">#NAME?</definedName>
    <definedName name="_xlpm.raw" hidden="1" xlm="1">#NAME?</definedName>
    <definedName name="_xlpm.replaced" hidden="1" xlm="1">#NAME?</definedName>
    <definedName name="_xlpm.Result" hidden="1" xlm="1">#NAME?</definedName>
    <definedName name="_xlpm.size" hidden="1" xlm="1">#NAME?</definedName>
    <definedName name="_xlpm.t" hidden="1" xlm="1">#NAME?</definedName>
    <definedName name="_xlpm.txt" hidden="1" xlm="1">#NAME?</definedName>
    <definedName name="_xlpm.WinVal" hidden="1" xlm="1">#NAME?</definedName>
    <definedName name="_xlpm.x" hidden="1" xlm="1">#NAME?</definedName>
    <definedName name="ExpandDiagCodes">_xlfn.LAMBDA(_xlpm.txt,IF(_xlpm.txt="","",_xlfn.LET(_xlpm.padded," " &amp; SUBSTITUTE(_xlpm.txt,",", " , ") &amp; " ",_xlpm.n,ROWS(DiagCodes[Code]),_xlpm.replaced,_xlfn.REDUCE(_xlpm.padded,_xlfn.SEQUENCE(_xlpm.n),_xlfn.LAMBDA(_xlpm.acc,_xlpm.i,SUBSTITUTE(_xlpm.acc, " " &amp; INDEX(DiagCodes[Code],_xlpm.i) &amp; " ", " " &amp; INDEX(DiagCodes[Description],_xlpm.i) &amp; " "))),_xlpm.collapsed,SUBSTITUTE(SUBSTITUTE(SUBSTITUTE(_xlpm.replaced,"  "," "),"  "," ")," , ",", "),TRIM(_xlpm.collapsed))))</definedName>
  </definedNames>
  <calcPr calcId="191029"/>
  <pivotCaches>
    <pivotCache cacheId="4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10" i="4" l="1" a="1"/>
  <c r="P509" i="4" a="1"/>
  <c r="P508" i="4" a="1"/>
  <c r="P507" i="4" a="1"/>
  <c r="P506" i="4" a="1"/>
  <c r="P505" i="4" a="1"/>
  <c r="P504" i="4" a="1"/>
  <c r="P503" i="4" a="1"/>
  <c r="P502" i="4" a="1"/>
  <c r="P501" i="4" a="1"/>
  <c r="P500" i="4" a="1"/>
  <c r="P499" i="4" a="1"/>
  <c r="P498" i="4" a="1"/>
  <c r="P497" i="4" a="1"/>
  <c r="P496" i="4" a="1"/>
  <c r="P495" i="4" a="1"/>
  <c r="P494" i="4" a="1"/>
  <c r="P493" i="4" a="1"/>
  <c r="P492" i="4" a="1"/>
  <c r="P491" i="4" a="1"/>
  <c r="P490" i="4" a="1"/>
  <c r="P489" i="4" a="1"/>
  <c r="P488" i="4" a="1"/>
  <c r="P487" i="4" a="1"/>
  <c r="P486" i="4" a="1"/>
  <c r="P485" i="4" a="1"/>
  <c r="P484" i="4" a="1"/>
  <c r="P483" i="4" a="1"/>
  <c r="P482" i="4" a="1"/>
  <c r="P481" i="4" a="1"/>
  <c r="P480" i="4" a="1"/>
  <c r="P479" i="4" a="1"/>
  <c r="P478" i="4" a="1"/>
  <c r="P477" i="4" a="1"/>
  <c r="P476" i="4" a="1"/>
  <c r="P475" i="4" a="1"/>
  <c r="P474" i="4" a="1"/>
  <c r="P473" i="4" a="1"/>
  <c r="P472" i="4" a="1"/>
  <c r="P471" i="4" a="1"/>
  <c r="P470" i="4" a="1"/>
  <c r="P469" i="4" a="1"/>
  <c r="P468" i="4" a="1"/>
  <c r="P467" i="4" a="1"/>
  <c r="P466" i="4" a="1"/>
  <c r="P465" i="4" a="1"/>
  <c r="P464" i="4" a="1"/>
  <c r="P463" i="4" a="1"/>
  <c r="P462" i="4" a="1"/>
  <c r="P461" i="4" a="1"/>
  <c r="P460" i="4" a="1"/>
  <c r="P459" i="4" a="1"/>
  <c r="P458" i="4" a="1"/>
  <c r="P457" i="4" a="1"/>
  <c r="P456" i="4" a="1"/>
  <c r="P455" i="4" a="1"/>
  <c r="P454" i="4" a="1"/>
  <c r="P453" i="4" a="1"/>
  <c r="P452" i="4" a="1"/>
  <c r="P451" i="4" a="1"/>
  <c r="P450" i="4" a="1"/>
  <c r="P449" i="4" a="1"/>
  <c r="P448" i="4" a="1"/>
  <c r="P447" i="4" a="1"/>
  <c r="P446" i="4" a="1"/>
  <c r="P445" i="4" a="1"/>
  <c r="P444" i="4" a="1"/>
  <c r="P443" i="4" a="1"/>
  <c r="P442" i="4" a="1"/>
  <c r="P441" i="4" a="1"/>
  <c r="P440" i="4" a="1"/>
  <c r="P439" i="4" a="1"/>
  <c r="P438" i="4" a="1"/>
  <c r="P437" i="4" a="1"/>
  <c r="P436" i="4" a="1"/>
  <c r="P435" i="4" a="1"/>
  <c r="P434" i="4" a="1"/>
  <c r="P433" i="4" a="1"/>
  <c r="P432" i="4" a="1"/>
  <c r="P431" i="4" a="1"/>
  <c r="P430" i="4" a="1"/>
  <c r="P429" i="4" a="1"/>
  <c r="P428" i="4" a="1"/>
  <c r="P427" i="4" a="1"/>
  <c r="P426" i="4" a="1"/>
  <c r="P425" i="4" a="1"/>
  <c r="P424" i="4" a="1"/>
  <c r="P423" i="4" a="1"/>
  <c r="P422" i="4" a="1"/>
  <c r="P421" i="4" a="1"/>
  <c r="P420" i="4" a="1"/>
  <c r="P419" i="4" a="1"/>
  <c r="P418" i="4" a="1"/>
  <c r="P417" i="4" a="1"/>
  <c r="P416" i="4" a="1"/>
  <c r="P415" i="4" a="1"/>
  <c r="P414" i="4" a="1"/>
  <c r="P413" i="4" a="1"/>
  <c r="P412" i="4" a="1"/>
  <c r="P411" i="4" a="1"/>
  <c r="P410" i="4" a="1"/>
  <c r="P409" i="4" a="1"/>
  <c r="P408" i="4" a="1"/>
  <c r="P407" i="4" a="1"/>
  <c r="P406" i="4" a="1"/>
  <c r="P405" i="4" a="1"/>
  <c r="P404" i="4" a="1"/>
  <c r="P403" i="4" a="1"/>
  <c r="P402" i="4" a="1"/>
  <c r="P401" i="4" a="1"/>
  <c r="P400" i="4" a="1"/>
  <c r="P399" i="4" a="1"/>
  <c r="P398" i="4" a="1"/>
  <c r="P397" i="4" a="1"/>
  <c r="P396" i="4" a="1"/>
  <c r="P395" i="4" a="1"/>
  <c r="P394" i="4" a="1"/>
  <c r="P393" i="4" a="1"/>
  <c r="P392" i="4" a="1"/>
  <c r="P391" i="4" a="1"/>
  <c r="P390" i="4" a="1"/>
  <c r="P389" i="4" a="1"/>
  <c r="P388" i="4" a="1"/>
  <c r="P387" i="4" a="1"/>
  <c r="P386" i="4" a="1"/>
  <c r="P385" i="4" a="1"/>
  <c r="P384" i="4" a="1"/>
  <c r="P383" i="4" a="1"/>
  <c r="P382" i="4" a="1"/>
  <c r="P381" i="4" a="1"/>
  <c r="P380" i="4" a="1"/>
  <c r="P379" i="4" a="1"/>
  <c r="P378" i="4" a="1"/>
  <c r="P377" i="4" a="1"/>
  <c r="P376" i="4" a="1"/>
  <c r="P375" i="4" a="1"/>
  <c r="P374" i="4" a="1"/>
  <c r="P373" i="4" a="1"/>
  <c r="P372" i="4" a="1"/>
  <c r="P371" i="4" a="1"/>
  <c r="P370" i="4" a="1"/>
  <c r="P369" i="4" a="1"/>
  <c r="P368" i="4" a="1"/>
  <c r="P367" i="4" a="1"/>
  <c r="P366" i="4" a="1"/>
  <c r="P365" i="4" a="1"/>
  <c r="P364" i="4" a="1"/>
  <c r="P363" i="4" a="1"/>
  <c r="P362" i="4" a="1"/>
  <c r="P361" i="4" a="1"/>
  <c r="P360" i="4" a="1"/>
  <c r="P359" i="4" a="1"/>
  <c r="P358" i="4" a="1"/>
  <c r="P357" i="4" a="1"/>
  <c r="P356" i="4" a="1"/>
  <c r="P355" i="4" a="1"/>
  <c r="P354" i="4" a="1"/>
  <c r="P353" i="4" a="1"/>
  <c r="P352" i="4" a="1"/>
  <c r="P351" i="4" a="1"/>
  <c r="P350" i="4" a="1"/>
  <c r="P349" i="4" a="1"/>
  <c r="P348" i="4" a="1"/>
  <c r="P347" i="4" a="1"/>
  <c r="P346" i="4" a="1"/>
  <c r="P345" i="4" a="1"/>
  <c r="P344" i="4" a="1"/>
  <c r="P343" i="4" a="1"/>
  <c r="P342" i="4" a="1"/>
  <c r="P341" i="4" a="1"/>
  <c r="P340" i="4" a="1"/>
  <c r="P339" i="4" a="1"/>
  <c r="P338" i="4" a="1"/>
  <c r="P337" i="4" a="1"/>
  <c r="P336" i="4" a="1"/>
  <c r="P335" i="4" a="1"/>
  <c r="P334" i="4" a="1"/>
  <c r="P333" i="4" a="1"/>
  <c r="P332" i="4" a="1"/>
  <c r="P331" i="4" a="1"/>
  <c r="P330" i="4" a="1"/>
  <c r="P329" i="4" a="1"/>
  <c r="P328" i="4" a="1"/>
  <c r="P327" i="4" a="1"/>
  <c r="P326" i="4" a="1"/>
  <c r="P325" i="4" a="1"/>
  <c r="P324" i="4" a="1"/>
  <c r="P323" i="4" a="1"/>
  <c r="P322" i="4" a="1"/>
  <c r="P321" i="4" a="1"/>
  <c r="P320" i="4" a="1"/>
  <c r="P319" i="4" a="1"/>
  <c r="P318" i="4" a="1"/>
  <c r="P317" i="4" a="1"/>
  <c r="P316" i="4" a="1"/>
  <c r="P315" i="4" a="1"/>
  <c r="P314" i="4" a="1"/>
  <c r="P313" i="4" a="1"/>
  <c r="P312" i="4" a="1"/>
  <c r="P311" i="4" a="1"/>
  <c r="P310" i="4" a="1"/>
  <c r="P309" i="4" a="1"/>
  <c r="P308" i="4" a="1"/>
  <c r="P307" i="4" a="1"/>
  <c r="P306" i="4" a="1"/>
  <c r="P305" i="4" a="1"/>
  <c r="P304" i="4" a="1"/>
  <c r="P303" i="4" a="1"/>
  <c r="P302" i="4" a="1"/>
  <c r="P301" i="4" a="1"/>
  <c r="P300" i="4" a="1"/>
  <c r="P299" i="4" a="1"/>
  <c r="P298" i="4" a="1"/>
  <c r="P297" i="4" a="1"/>
  <c r="P296" i="4" a="1"/>
  <c r="P295" i="4" a="1"/>
  <c r="P294" i="4" a="1"/>
  <c r="P293" i="4" a="1"/>
  <c r="P292" i="4" a="1"/>
  <c r="P291" i="4" a="1"/>
  <c r="P290" i="4" a="1"/>
  <c r="P289" i="4" a="1"/>
  <c r="P288" i="4" a="1"/>
  <c r="P287" i="4" a="1"/>
  <c r="P286" i="4" a="1"/>
  <c r="P285" i="4" a="1"/>
  <c r="P284" i="4" a="1"/>
  <c r="P283" i="4" a="1"/>
  <c r="P282" i="4" a="1"/>
  <c r="P281" i="4" a="1"/>
  <c r="P280" i="4" a="1"/>
  <c r="P279" i="4" a="1"/>
  <c r="P278" i="4" a="1"/>
  <c r="P277" i="4" a="1"/>
  <c r="P276" i="4" a="1"/>
  <c r="P275" i="4" a="1"/>
  <c r="P274" i="4" a="1"/>
  <c r="P273" i="4" a="1"/>
  <c r="P272" i="4" a="1"/>
  <c r="P271" i="4" a="1"/>
  <c r="P270" i="4" a="1"/>
  <c r="P269" i="4" a="1"/>
  <c r="P268" i="4" a="1"/>
  <c r="P267" i="4" a="1"/>
  <c r="P266" i="4" a="1"/>
  <c r="P265" i="4" a="1"/>
  <c r="P264" i="4" a="1"/>
  <c r="P263" i="4" a="1"/>
  <c r="P262" i="4" a="1"/>
  <c r="P261" i="4" a="1"/>
  <c r="P260" i="4" a="1"/>
  <c r="P259" i="4" a="1"/>
  <c r="P258" i="4" a="1"/>
  <c r="P257" i="4" a="1"/>
  <c r="P256" i="4" a="1"/>
  <c r="P255" i="4" a="1"/>
  <c r="P254" i="4" a="1"/>
  <c r="P253" i="4" a="1"/>
  <c r="P252" i="4" a="1"/>
  <c r="P251" i="4" a="1"/>
  <c r="P250" i="4" a="1"/>
  <c r="P249" i="4" a="1"/>
  <c r="P248" i="4" a="1"/>
  <c r="P247" i="4" a="1"/>
  <c r="P246" i="4" a="1"/>
  <c r="P245" i="4" a="1"/>
  <c r="P244" i="4" a="1"/>
  <c r="P243" i="4" a="1"/>
  <c r="P242" i="4" a="1"/>
  <c r="P241" i="4" a="1"/>
  <c r="P240" i="4" a="1"/>
  <c r="P239" i="4" a="1"/>
  <c r="P238" i="4" a="1"/>
  <c r="P237" i="4" a="1"/>
  <c r="P236" i="4" a="1"/>
  <c r="P235" i="4" a="1"/>
  <c r="P234" i="4" a="1"/>
  <c r="P233" i="4" a="1"/>
  <c r="P232" i="4" a="1"/>
  <c r="P231" i="4" a="1"/>
  <c r="P230" i="4" a="1"/>
  <c r="P229" i="4" a="1"/>
  <c r="P228" i="4" a="1"/>
  <c r="P227" i="4" a="1"/>
  <c r="P226" i="4" a="1"/>
  <c r="P225" i="4" a="1"/>
  <c r="P224" i="4" a="1"/>
  <c r="P223" i="4" a="1"/>
  <c r="P222" i="4" a="1"/>
  <c r="P221" i="4" a="1"/>
  <c r="P220" i="4" a="1"/>
  <c r="P219" i="4" a="1"/>
  <c r="P218" i="4" a="1"/>
  <c r="P217" i="4" a="1"/>
  <c r="P216" i="4" a="1"/>
  <c r="P215" i="4" a="1"/>
  <c r="P214" i="4" a="1"/>
  <c r="P213" i="4" a="1"/>
  <c r="P212" i="4" a="1"/>
  <c r="P211" i="4" a="1"/>
  <c r="P210" i="4" a="1"/>
  <c r="P209" i="4" a="1"/>
  <c r="P208" i="4" a="1"/>
  <c r="P207" i="4" a="1"/>
  <c r="P206" i="4" a="1"/>
  <c r="P205" i="4" a="1"/>
  <c r="P204" i="4" a="1"/>
  <c r="P203" i="4" a="1"/>
  <c r="P202" i="4" a="1"/>
  <c r="P201" i="4" a="1"/>
  <c r="P200" i="4" a="1"/>
  <c r="P199" i="4" a="1"/>
  <c r="P198" i="4" a="1"/>
  <c r="P197" i="4" a="1"/>
  <c r="P196" i="4" a="1"/>
  <c r="P195" i="4" a="1"/>
  <c r="P194" i="4" a="1"/>
  <c r="P193" i="4" a="1"/>
  <c r="P192" i="4" a="1"/>
  <c r="P191" i="4" a="1"/>
  <c r="P190" i="4" a="1"/>
  <c r="P189" i="4" a="1"/>
  <c r="P188" i="4" a="1"/>
  <c r="P187" i="4" a="1"/>
  <c r="P186" i="4" a="1"/>
  <c r="P185" i="4" a="1"/>
  <c r="P184" i="4" a="1"/>
  <c r="P183" i="4" a="1"/>
  <c r="P182" i="4" a="1"/>
  <c r="P181" i="4" a="1"/>
  <c r="P180" i="4" a="1"/>
  <c r="P179" i="4" a="1"/>
  <c r="P178" i="4" a="1"/>
  <c r="P177" i="4" a="1"/>
  <c r="P176" i="4" a="1"/>
  <c r="P175" i="4" a="1"/>
  <c r="P174" i="4" a="1"/>
  <c r="P173" i="4" a="1"/>
  <c r="P172" i="4" a="1"/>
  <c r="P171" i="4" a="1"/>
  <c r="P170" i="4" a="1"/>
  <c r="P169" i="4" a="1"/>
  <c r="P168" i="4" a="1"/>
  <c r="P167" i="4" a="1"/>
  <c r="P166" i="4" a="1"/>
  <c r="P165" i="4" a="1"/>
  <c r="P164" i="4" a="1"/>
  <c r="P163" i="4" a="1"/>
  <c r="P162" i="4" a="1"/>
  <c r="P161" i="4" a="1"/>
  <c r="P160" i="4" a="1"/>
  <c r="P159" i="4" a="1"/>
  <c r="P158" i="4" a="1"/>
  <c r="P157" i="4" a="1"/>
  <c r="P156" i="4" a="1"/>
  <c r="P155" i="4" a="1"/>
  <c r="P154" i="4" a="1"/>
  <c r="P153" i="4" a="1"/>
  <c r="P152" i="4" a="1"/>
  <c r="P151" i="4" a="1"/>
  <c r="P150" i="4" a="1"/>
  <c r="P149" i="4" a="1"/>
  <c r="P148" i="4" a="1"/>
  <c r="P147" i="4" a="1"/>
  <c r="P146" i="4" a="1"/>
  <c r="P145" i="4" a="1"/>
  <c r="P144" i="4" a="1"/>
  <c r="P143" i="4" a="1"/>
  <c r="P142" i="4" a="1"/>
  <c r="P141" i="4" a="1"/>
  <c r="P140" i="4" a="1"/>
  <c r="P139" i="4" a="1"/>
  <c r="P138" i="4" a="1"/>
  <c r="P137" i="4" a="1"/>
  <c r="P136" i="4" a="1"/>
  <c r="P135" i="4" a="1"/>
  <c r="P134" i="4" a="1"/>
  <c r="P133" i="4" a="1"/>
  <c r="P132" i="4" a="1"/>
  <c r="P131" i="4" a="1"/>
  <c r="P130" i="4" a="1"/>
  <c r="P129" i="4" a="1"/>
  <c r="P128" i="4" a="1"/>
  <c r="P127" i="4" a="1"/>
  <c r="P126" i="4" a="1"/>
  <c r="P125" i="4" a="1"/>
  <c r="P124" i="4" a="1"/>
  <c r="P123" i="4" a="1"/>
  <c r="P122" i="4" a="1"/>
  <c r="P121" i="4" a="1"/>
  <c r="P120" i="4" a="1"/>
  <c r="P119" i="4" a="1"/>
  <c r="P118" i="4" a="1"/>
  <c r="P117" i="4" a="1"/>
  <c r="P116" i="4" a="1"/>
  <c r="P115" i="4" a="1"/>
  <c r="P114" i="4" a="1"/>
  <c r="P113" i="4" a="1"/>
  <c r="P112" i="4" a="1"/>
  <c r="P111" i="4" a="1"/>
  <c r="P110" i="4" a="1"/>
  <c r="P109" i="4" a="1"/>
  <c r="P108" i="4" a="1"/>
  <c r="P107" i="4" a="1"/>
  <c r="P106" i="4" a="1"/>
  <c r="P105" i="4" a="1"/>
  <c r="P104" i="4" a="1"/>
  <c r="P103" i="4" a="1"/>
  <c r="P102" i="4" a="1"/>
  <c r="P101" i="4" a="1"/>
  <c r="P100" i="4" a="1"/>
  <c r="P99" i="4" a="1"/>
  <c r="P98" i="4" a="1"/>
  <c r="P97" i="4" a="1"/>
  <c r="P96" i="4" a="1"/>
  <c r="P95" i="4" a="1"/>
  <c r="P94" i="4" a="1"/>
  <c r="P93" i="4" a="1"/>
  <c r="P92" i="4" a="1"/>
  <c r="P91" i="4" a="1"/>
  <c r="P90" i="4" a="1"/>
  <c r="P89" i="4" a="1"/>
  <c r="P88" i="4" a="1"/>
  <c r="P87" i="4" a="1"/>
  <c r="P86" i="4" a="1"/>
  <c r="P85" i="4" a="1"/>
  <c r="P84" i="4" a="1"/>
  <c r="P83" i="4" a="1"/>
  <c r="P82" i="4" a="1"/>
  <c r="P81" i="4" a="1"/>
  <c r="P80" i="4" a="1"/>
  <c r="P79" i="4" a="1"/>
  <c r="P78" i="4" a="1"/>
  <c r="P77" i="4" a="1"/>
  <c r="P76" i="4" a="1"/>
  <c r="P75" i="4" a="1"/>
  <c r="P74" i="4" a="1"/>
  <c r="P73" i="4" a="1"/>
  <c r="P72" i="4" a="1"/>
  <c r="P71" i="4" a="1"/>
  <c r="P70" i="4" a="1"/>
  <c r="P69" i="4" a="1"/>
  <c r="P68" i="4" a="1"/>
  <c r="P67" i="4" a="1"/>
  <c r="P66" i="4" a="1"/>
  <c r="P65" i="4" a="1"/>
  <c r="P64" i="4" a="1"/>
  <c r="P63" i="4" a="1"/>
  <c r="P62" i="4" a="1"/>
  <c r="P61" i="4" a="1"/>
  <c r="P60" i="4" a="1"/>
  <c r="P59" i="4" a="1"/>
  <c r="P58" i="4" a="1"/>
  <c r="P57" i="4" a="1"/>
  <c r="P56" i="4" a="1"/>
  <c r="P55" i="4" a="1"/>
  <c r="P54" i="4" a="1"/>
  <c r="P53" i="4" a="1"/>
  <c r="P52" i="4" a="1"/>
  <c r="P51" i="4" a="1"/>
  <c r="P50" i="4" a="1"/>
  <c r="P49" i="4" a="1"/>
  <c r="P48" i="4" a="1"/>
  <c r="P47" i="4" a="1"/>
  <c r="P46" i="4" a="1"/>
  <c r="P45" i="4" a="1"/>
  <c r="P44" i="4" a="1"/>
  <c r="P43" i="4" a="1"/>
  <c r="P42" i="4" a="1"/>
  <c r="P41" i="4" a="1"/>
  <c r="P40" i="4" a="1"/>
  <c r="P39" i="4" a="1"/>
  <c r="P38" i="4" a="1"/>
  <c r="P37" i="4" a="1"/>
  <c r="P36" i="4" a="1"/>
  <c r="P35" i="4" a="1"/>
  <c r="P34" i="4" a="1"/>
  <c r="P33" i="4" a="1"/>
  <c r="P32" i="4" a="1"/>
  <c r="P31" i="4" a="1"/>
  <c r="P30" i="4" a="1"/>
  <c r="P29" i="4" a="1"/>
  <c r="P28" i="4" a="1"/>
  <c r="P27" i="4" a="1"/>
  <c r="P26" i="4" a="1"/>
  <c r="P25" i="4" a="1"/>
  <c r="P24" i="4" a="1"/>
  <c r="P23" i="4" a="1"/>
  <c r="P22" i="4" a="1"/>
  <c r="P21" i="4" a="1"/>
  <c r="P20" i="4" a="1"/>
  <c r="P19" i="4" a="1"/>
  <c r="P18" i="4" a="1"/>
  <c r="P17" i="4" a="1"/>
  <c r="P16" i="4" a="1"/>
  <c r="P15" i="4" a="1"/>
  <c r="P14" i="4" a="1"/>
  <c r="P13" i="4" a="1"/>
  <c r="P12" i="4" a="1"/>
  <c r="P11" i="4" a="1"/>
  <c r="P10" i="4" a="1"/>
  <c r="P9" i="4" a="1"/>
  <c r="P8" i="4" a="1"/>
  <c r="P7" i="4" a="1"/>
  <c r="P6" i="4" a="1"/>
  <c r="P5" i="4" a="1"/>
  <c r="P4" i="4" a="1"/>
  <c r="P3" i="4" a="1"/>
  <c r="P2" i="4" a="1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2" i="5"/>
  <c r="R510" i="8"/>
  <c r="R509" i="8"/>
  <c r="R508" i="8"/>
  <c r="R507" i="8"/>
  <c r="R506" i="8"/>
  <c r="R505" i="8"/>
  <c r="R504" i="8"/>
  <c r="R503" i="8"/>
  <c r="R502" i="8"/>
  <c r="R501" i="8"/>
  <c r="R500" i="8"/>
  <c r="R499" i="8"/>
  <c r="R498" i="8"/>
  <c r="R497" i="8"/>
  <c r="R496" i="8"/>
  <c r="R495" i="8"/>
  <c r="R494" i="8"/>
  <c r="R493" i="8"/>
  <c r="R492" i="8"/>
  <c r="R491" i="8"/>
  <c r="R490" i="8"/>
  <c r="R489" i="8"/>
  <c r="R488" i="8"/>
  <c r="R487" i="8"/>
  <c r="R486" i="8"/>
  <c r="R485" i="8"/>
  <c r="R484" i="8"/>
  <c r="R483" i="8"/>
  <c r="R482" i="8"/>
  <c r="R481" i="8"/>
  <c r="R480" i="8"/>
  <c r="R479" i="8"/>
  <c r="R478" i="8"/>
  <c r="R477" i="8"/>
  <c r="R476" i="8"/>
  <c r="R475" i="8"/>
  <c r="R474" i="8"/>
  <c r="R473" i="8"/>
  <c r="R472" i="8"/>
  <c r="R471" i="8"/>
  <c r="R470" i="8"/>
  <c r="R469" i="8"/>
  <c r="R468" i="8"/>
  <c r="R467" i="8"/>
  <c r="R466" i="8"/>
  <c r="R465" i="8"/>
  <c r="R464" i="8"/>
  <c r="R463" i="8"/>
  <c r="R462" i="8"/>
  <c r="R461" i="8"/>
  <c r="R460" i="8"/>
  <c r="R459" i="8"/>
  <c r="R458" i="8"/>
  <c r="R457" i="8"/>
  <c r="R456" i="8"/>
  <c r="R455" i="8"/>
  <c r="R454" i="8"/>
  <c r="R453" i="8"/>
  <c r="R452" i="8"/>
  <c r="R451" i="8"/>
  <c r="R450" i="8"/>
  <c r="R449" i="8"/>
  <c r="R448" i="8"/>
  <c r="R447" i="8"/>
  <c r="R446" i="8"/>
  <c r="R445" i="8"/>
  <c r="R444" i="8"/>
  <c r="R443" i="8"/>
  <c r="R442" i="8"/>
  <c r="R441" i="8"/>
  <c r="R440" i="8"/>
  <c r="R439" i="8"/>
  <c r="R438" i="8"/>
  <c r="R437" i="8"/>
  <c r="R436" i="8"/>
  <c r="R435" i="8"/>
  <c r="R434" i="8"/>
  <c r="R433" i="8"/>
  <c r="R432" i="8"/>
  <c r="R431" i="8"/>
  <c r="R430" i="8"/>
  <c r="R429" i="8"/>
  <c r="R428" i="8"/>
  <c r="R427" i="8"/>
  <c r="R426" i="8"/>
  <c r="R425" i="8"/>
  <c r="R424" i="8"/>
  <c r="R423" i="8"/>
  <c r="R422" i="8"/>
  <c r="R421" i="8"/>
  <c r="R420" i="8"/>
  <c r="R419" i="8"/>
  <c r="R418" i="8"/>
  <c r="R417" i="8"/>
  <c r="R416" i="8"/>
  <c r="R415" i="8"/>
  <c r="R414" i="8"/>
  <c r="R413" i="8"/>
  <c r="R412" i="8"/>
  <c r="R411" i="8"/>
  <c r="R410" i="8"/>
  <c r="R409" i="8"/>
  <c r="R408" i="8"/>
  <c r="R407" i="8"/>
  <c r="R406" i="8"/>
  <c r="R405" i="8"/>
  <c r="R404" i="8"/>
  <c r="R403" i="8"/>
  <c r="R402" i="8"/>
  <c r="R401" i="8"/>
  <c r="R400" i="8"/>
  <c r="R399" i="8"/>
  <c r="R398" i="8"/>
  <c r="R397" i="8"/>
  <c r="R396" i="8"/>
  <c r="R395" i="8"/>
  <c r="R394" i="8"/>
  <c r="R393" i="8"/>
  <c r="R392" i="8"/>
  <c r="R391" i="8"/>
  <c r="R390" i="8"/>
  <c r="R389" i="8"/>
  <c r="R388" i="8"/>
  <c r="R387" i="8"/>
  <c r="R386" i="8"/>
  <c r="R385" i="8"/>
  <c r="R384" i="8"/>
  <c r="R383" i="8"/>
  <c r="R382" i="8"/>
  <c r="R381" i="8"/>
  <c r="R380" i="8"/>
  <c r="R379" i="8"/>
  <c r="R378" i="8"/>
  <c r="R377" i="8"/>
  <c r="R376" i="8"/>
  <c r="R375" i="8"/>
  <c r="R374" i="8"/>
  <c r="R373" i="8"/>
  <c r="R372" i="8"/>
  <c r="R371" i="8"/>
  <c r="R370" i="8"/>
  <c r="R369" i="8"/>
  <c r="R368" i="8"/>
  <c r="R367" i="8"/>
  <c r="R366" i="8"/>
  <c r="R365" i="8"/>
  <c r="R364" i="8"/>
  <c r="R363" i="8"/>
  <c r="R362" i="8"/>
  <c r="R361" i="8"/>
  <c r="R360" i="8"/>
  <c r="R359" i="8"/>
  <c r="R358" i="8"/>
  <c r="R357" i="8"/>
  <c r="R356" i="8"/>
  <c r="R355" i="8"/>
  <c r="R354" i="8"/>
  <c r="R353" i="8"/>
  <c r="R352" i="8"/>
  <c r="R351" i="8"/>
  <c r="R350" i="8"/>
  <c r="R349" i="8"/>
  <c r="R348" i="8"/>
  <c r="R347" i="8"/>
  <c r="R346" i="8"/>
  <c r="R345" i="8"/>
  <c r="R344" i="8"/>
  <c r="R343" i="8"/>
  <c r="R342" i="8"/>
  <c r="R341" i="8"/>
  <c r="R340" i="8"/>
  <c r="R339" i="8"/>
  <c r="R338" i="8"/>
  <c r="R337" i="8"/>
  <c r="R336" i="8"/>
  <c r="R335" i="8"/>
  <c r="R334" i="8"/>
  <c r="R333" i="8"/>
  <c r="R332" i="8"/>
  <c r="R331" i="8"/>
  <c r="R330" i="8"/>
  <c r="R329" i="8"/>
  <c r="R328" i="8"/>
  <c r="R327" i="8"/>
  <c r="R326" i="8"/>
  <c r="R325" i="8"/>
  <c r="R324" i="8"/>
  <c r="R323" i="8"/>
  <c r="R322" i="8"/>
  <c r="R321" i="8"/>
  <c r="R320" i="8"/>
  <c r="R319" i="8"/>
  <c r="R318" i="8"/>
  <c r="R317" i="8"/>
  <c r="R316" i="8"/>
  <c r="R315" i="8"/>
  <c r="R314" i="8"/>
  <c r="R313" i="8"/>
  <c r="R312" i="8"/>
  <c r="R311" i="8"/>
  <c r="R310" i="8"/>
  <c r="R309" i="8"/>
  <c r="R308" i="8"/>
  <c r="R307" i="8"/>
  <c r="R306" i="8"/>
  <c r="R305" i="8"/>
  <c r="R304" i="8"/>
  <c r="R303" i="8"/>
  <c r="R302" i="8"/>
  <c r="R301" i="8"/>
  <c r="R300" i="8"/>
  <c r="R299" i="8"/>
  <c r="R298" i="8"/>
  <c r="R297" i="8"/>
  <c r="R296" i="8"/>
  <c r="R295" i="8"/>
  <c r="R294" i="8"/>
  <c r="R293" i="8"/>
  <c r="R292" i="8"/>
  <c r="R291" i="8"/>
  <c r="R290" i="8"/>
  <c r="R289" i="8"/>
  <c r="R288" i="8"/>
  <c r="R287" i="8"/>
  <c r="R286" i="8"/>
  <c r="R285" i="8"/>
  <c r="R284" i="8"/>
  <c r="R283" i="8"/>
  <c r="R282" i="8"/>
  <c r="R281" i="8"/>
  <c r="R280" i="8"/>
  <c r="R279" i="8"/>
  <c r="R278" i="8"/>
  <c r="R277" i="8"/>
  <c r="R276" i="8"/>
  <c r="R275" i="8"/>
  <c r="R274" i="8"/>
  <c r="R273" i="8"/>
  <c r="R272" i="8"/>
  <c r="R271" i="8"/>
  <c r="R270" i="8"/>
  <c r="R269" i="8"/>
  <c r="R268" i="8"/>
  <c r="R267" i="8"/>
  <c r="R266" i="8"/>
  <c r="R265" i="8"/>
  <c r="R264" i="8"/>
  <c r="R263" i="8"/>
  <c r="R262" i="8"/>
  <c r="R261" i="8"/>
  <c r="R260" i="8"/>
  <c r="R259" i="8"/>
  <c r="R258" i="8"/>
  <c r="R257" i="8"/>
  <c r="R256" i="8"/>
  <c r="R255" i="8"/>
  <c r="R254" i="8"/>
  <c r="R253" i="8"/>
  <c r="R252" i="8"/>
  <c r="R251" i="8"/>
  <c r="R250" i="8"/>
  <c r="R249" i="8"/>
  <c r="R248" i="8"/>
  <c r="R247" i="8"/>
  <c r="R246" i="8"/>
  <c r="R245" i="8"/>
  <c r="R244" i="8"/>
  <c r="R243" i="8"/>
  <c r="R242" i="8"/>
  <c r="R241" i="8"/>
  <c r="R240" i="8"/>
  <c r="R239" i="8"/>
  <c r="R238" i="8"/>
  <c r="R237" i="8"/>
  <c r="R236" i="8"/>
  <c r="R235" i="8"/>
  <c r="R234" i="8"/>
  <c r="R233" i="8"/>
  <c r="R232" i="8"/>
  <c r="R231" i="8"/>
  <c r="R230" i="8"/>
  <c r="R229" i="8"/>
  <c r="R228" i="8"/>
  <c r="R227" i="8"/>
  <c r="R226" i="8"/>
  <c r="R225" i="8"/>
  <c r="R224" i="8"/>
  <c r="R223" i="8"/>
  <c r="R222" i="8"/>
  <c r="R221" i="8"/>
  <c r="R220" i="8"/>
  <c r="R219" i="8"/>
  <c r="R218" i="8"/>
  <c r="R217" i="8"/>
  <c r="R216" i="8"/>
  <c r="R215" i="8"/>
  <c r="R214" i="8"/>
  <c r="R213" i="8"/>
  <c r="R212" i="8"/>
  <c r="R211" i="8"/>
  <c r="R210" i="8"/>
  <c r="R209" i="8"/>
  <c r="R208" i="8"/>
  <c r="R207" i="8"/>
  <c r="R206" i="8"/>
  <c r="R205" i="8"/>
  <c r="R204" i="8"/>
  <c r="R203" i="8"/>
  <c r="R202" i="8"/>
  <c r="R201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O510" i="8"/>
  <c r="O509" i="8"/>
  <c r="O508" i="8"/>
  <c r="O507" i="8"/>
  <c r="O506" i="8"/>
  <c r="O505" i="8"/>
  <c r="O504" i="8"/>
  <c r="O503" i="8"/>
  <c r="O502" i="8"/>
  <c r="O501" i="8"/>
  <c r="O500" i="8"/>
  <c r="O499" i="8"/>
  <c r="O498" i="8"/>
  <c r="O497" i="8"/>
  <c r="O496" i="8"/>
  <c r="O495" i="8"/>
  <c r="O494" i="8"/>
  <c r="O493" i="8"/>
  <c r="O492" i="8"/>
  <c r="O491" i="8"/>
  <c r="O490" i="8"/>
  <c r="O489" i="8"/>
  <c r="O488" i="8"/>
  <c r="O487" i="8"/>
  <c r="O486" i="8"/>
  <c r="O485" i="8"/>
  <c r="O484" i="8"/>
  <c r="O483" i="8"/>
  <c r="O482" i="8"/>
  <c r="O481" i="8"/>
  <c r="O480" i="8"/>
  <c r="O479" i="8"/>
  <c r="O478" i="8"/>
  <c r="O477" i="8"/>
  <c r="O476" i="8"/>
  <c r="O475" i="8"/>
  <c r="O474" i="8"/>
  <c r="O473" i="8"/>
  <c r="O472" i="8"/>
  <c r="O471" i="8"/>
  <c r="O470" i="8"/>
  <c r="O469" i="8"/>
  <c r="O468" i="8"/>
  <c r="O467" i="8"/>
  <c r="O466" i="8"/>
  <c r="O465" i="8"/>
  <c r="O464" i="8"/>
  <c r="O463" i="8"/>
  <c r="O462" i="8"/>
  <c r="O461" i="8"/>
  <c r="O460" i="8"/>
  <c r="O459" i="8"/>
  <c r="O458" i="8"/>
  <c r="O457" i="8"/>
  <c r="O456" i="8"/>
  <c r="O455" i="8"/>
  <c r="O454" i="8"/>
  <c r="O453" i="8"/>
  <c r="O452" i="8"/>
  <c r="O451" i="8"/>
  <c r="O450" i="8"/>
  <c r="O449" i="8"/>
  <c r="O448" i="8"/>
  <c r="O447" i="8"/>
  <c r="O446" i="8"/>
  <c r="O445" i="8"/>
  <c r="O444" i="8"/>
  <c r="O443" i="8"/>
  <c r="O442" i="8"/>
  <c r="O441" i="8"/>
  <c r="O440" i="8"/>
  <c r="O439" i="8"/>
  <c r="O438" i="8"/>
  <c r="O437" i="8"/>
  <c r="O436" i="8"/>
  <c r="O435" i="8"/>
  <c r="O434" i="8"/>
  <c r="O433" i="8"/>
  <c r="O432" i="8"/>
  <c r="O431" i="8"/>
  <c r="O430" i="8"/>
  <c r="O429" i="8"/>
  <c r="O428" i="8"/>
  <c r="O427" i="8"/>
  <c r="O426" i="8"/>
  <c r="O425" i="8"/>
  <c r="O424" i="8"/>
  <c r="O423" i="8"/>
  <c r="O422" i="8"/>
  <c r="O421" i="8"/>
  <c r="O420" i="8"/>
  <c r="O419" i="8"/>
  <c r="O418" i="8"/>
  <c r="O417" i="8"/>
  <c r="O416" i="8"/>
  <c r="O415" i="8"/>
  <c r="O414" i="8"/>
  <c r="O413" i="8"/>
  <c r="O412" i="8"/>
  <c r="O411" i="8"/>
  <c r="O410" i="8"/>
  <c r="O409" i="8"/>
  <c r="O408" i="8"/>
  <c r="O407" i="8"/>
  <c r="O406" i="8"/>
  <c r="O405" i="8"/>
  <c r="O404" i="8"/>
  <c r="O403" i="8"/>
  <c r="O402" i="8"/>
  <c r="O401" i="8"/>
  <c r="O400" i="8"/>
  <c r="O399" i="8"/>
  <c r="O398" i="8"/>
  <c r="O397" i="8"/>
  <c r="O396" i="8"/>
  <c r="O395" i="8"/>
  <c r="O394" i="8"/>
  <c r="O393" i="8"/>
  <c r="O392" i="8"/>
  <c r="O391" i="8"/>
  <c r="O390" i="8"/>
  <c r="O389" i="8"/>
  <c r="O388" i="8"/>
  <c r="O387" i="8"/>
  <c r="O386" i="8"/>
  <c r="O385" i="8"/>
  <c r="O384" i="8"/>
  <c r="O383" i="8"/>
  <c r="O382" i="8"/>
  <c r="O381" i="8"/>
  <c r="O380" i="8"/>
  <c r="O379" i="8"/>
  <c r="O378" i="8"/>
  <c r="O377" i="8"/>
  <c r="O376" i="8"/>
  <c r="O375" i="8"/>
  <c r="O374" i="8"/>
  <c r="O373" i="8"/>
  <c r="O372" i="8"/>
  <c r="O371" i="8"/>
  <c r="O370" i="8"/>
  <c r="O369" i="8"/>
  <c r="O368" i="8"/>
  <c r="O367" i="8"/>
  <c r="O366" i="8"/>
  <c r="O365" i="8"/>
  <c r="O364" i="8"/>
  <c r="O363" i="8"/>
  <c r="O362" i="8"/>
  <c r="O361" i="8"/>
  <c r="O360" i="8"/>
  <c r="O359" i="8"/>
  <c r="O358" i="8"/>
  <c r="O357" i="8"/>
  <c r="O356" i="8"/>
  <c r="O355" i="8"/>
  <c r="O354" i="8"/>
  <c r="O353" i="8"/>
  <c r="O352" i="8"/>
  <c r="O351" i="8"/>
  <c r="O350" i="8"/>
  <c r="O349" i="8"/>
  <c r="O348" i="8"/>
  <c r="O347" i="8"/>
  <c r="O346" i="8"/>
  <c r="O345" i="8"/>
  <c r="O344" i="8"/>
  <c r="O343" i="8"/>
  <c r="O342" i="8"/>
  <c r="O341" i="8"/>
  <c r="O340" i="8"/>
  <c r="O339" i="8"/>
  <c r="O338" i="8"/>
  <c r="O337" i="8"/>
  <c r="O336" i="8"/>
  <c r="O335" i="8"/>
  <c r="O334" i="8"/>
  <c r="O333" i="8"/>
  <c r="O332" i="8"/>
  <c r="O331" i="8"/>
  <c r="O330" i="8"/>
  <c r="O329" i="8"/>
  <c r="O328" i="8"/>
  <c r="O327" i="8"/>
  <c r="O326" i="8"/>
  <c r="O325" i="8"/>
  <c r="O324" i="8"/>
  <c r="O323" i="8"/>
  <c r="O322" i="8"/>
  <c r="O321" i="8"/>
  <c r="O320" i="8"/>
  <c r="O319" i="8"/>
  <c r="O318" i="8"/>
  <c r="O317" i="8"/>
  <c r="O316" i="8"/>
  <c r="O315" i="8"/>
  <c r="O314" i="8"/>
  <c r="O313" i="8"/>
  <c r="O312" i="8"/>
  <c r="O311" i="8"/>
  <c r="O310" i="8"/>
  <c r="O309" i="8"/>
  <c r="O308" i="8"/>
  <c r="O307" i="8"/>
  <c r="O306" i="8"/>
  <c r="O305" i="8"/>
  <c r="O304" i="8"/>
  <c r="O303" i="8"/>
  <c r="O302" i="8"/>
  <c r="O301" i="8"/>
  <c r="O300" i="8"/>
  <c r="O299" i="8"/>
  <c r="O298" i="8"/>
  <c r="O297" i="8"/>
  <c r="O296" i="8"/>
  <c r="O295" i="8"/>
  <c r="O294" i="8"/>
  <c r="O293" i="8"/>
  <c r="O292" i="8"/>
  <c r="O291" i="8"/>
  <c r="O290" i="8"/>
  <c r="O289" i="8"/>
  <c r="O288" i="8"/>
  <c r="O287" i="8"/>
  <c r="O286" i="8"/>
  <c r="O285" i="8"/>
  <c r="O284" i="8"/>
  <c r="O283" i="8"/>
  <c r="O282" i="8"/>
  <c r="O281" i="8"/>
  <c r="O280" i="8"/>
  <c r="O279" i="8"/>
  <c r="O278" i="8"/>
  <c r="O277" i="8"/>
  <c r="O276" i="8"/>
  <c r="O275" i="8"/>
  <c r="O274" i="8"/>
  <c r="O273" i="8"/>
  <c r="O272" i="8"/>
  <c r="O271" i="8"/>
  <c r="O270" i="8"/>
  <c r="O269" i="8"/>
  <c r="O268" i="8"/>
  <c r="O267" i="8"/>
  <c r="O266" i="8"/>
  <c r="O265" i="8"/>
  <c r="O264" i="8"/>
  <c r="O263" i="8"/>
  <c r="O262" i="8"/>
  <c r="O261" i="8"/>
  <c r="O260" i="8"/>
  <c r="O259" i="8"/>
  <c r="O258" i="8"/>
  <c r="O257" i="8"/>
  <c r="O256" i="8"/>
  <c r="O255" i="8"/>
  <c r="O254" i="8"/>
  <c r="O253" i="8"/>
  <c r="O252" i="8"/>
  <c r="O251" i="8"/>
  <c r="O250" i="8"/>
  <c r="O249" i="8"/>
  <c r="O248" i="8"/>
  <c r="O247" i="8"/>
  <c r="O246" i="8"/>
  <c r="O245" i="8"/>
  <c r="O244" i="8"/>
  <c r="O243" i="8"/>
  <c r="O242" i="8"/>
  <c r="O241" i="8"/>
  <c r="O240" i="8"/>
  <c r="O239" i="8"/>
  <c r="O238" i="8"/>
  <c r="O237" i="8"/>
  <c r="O236" i="8"/>
  <c r="O235" i="8"/>
  <c r="O234" i="8"/>
  <c r="O233" i="8"/>
  <c r="O232" i="8"/>
  <c r="O231" i="8"/>
  <c r="O230" i="8"/>
  <c r="O229" i="8"/>
  <c r="O228" i="8"/>
  <c r="O227" i="8"/>
  <c r="O226" i="8"/>
  <c r="O225" i="8"/>
  <c r="O224" i="8"/>
  <c r="O223" i="8"/>
  <c r="O222" i="8"/>
  <c r="O221" i="8"/>
  <c r="O220" i="8"/>
  <c r="O219" i="8"/>
  <c r="O218" i="8"/>
  <c r="O217" i="8"/>
  <c r="O216" i="8"/>
  <c r="O215" i="8"/>
  <c r="O214" i="8"/>
  <c r="O213" i="8"/>
  <c r="O212" i="8"/>
  <c r="O211" i="8"/>
  <c r="O210" i="8"/>
  <c r="O209" i="8"/>
  <c r="O208" i="8"/>
  <c r="O207" i="8"/>
  <c r="O206" i="8"/>
  <c r="O205" i="8"/>
  <c r="O204" i="8"/>
  <c r="O203" i="8"/>
  <c r="O202" i="8"/>
  <c r="O201" i="8"/>
  <c r="O200" i="8"/>
  <c r="O199" i="8"/>
  <c r="O198" i="8"/>
  <c r="O197" i="8"/>
  <c r="O196" i="8"/>
  <c r="O195" i="8"/>
  <c r="O194" i="8"/>
  <c r="O193" i="8"/>
  <c r="O192" i="8"/>
  <c r="O191" i="8"/>
  <c r="O190" i="8"/>
  <c r="O189" i="8"/>
  <c r="O188" i="8"/>
  <c r="O187" i="8"/>
  <c r="O186" i="8"/>
  <c r="O185" i="8"/>
  <c r="O184" i="8"/>
  <c r="O183" i="8"/>
  <c r="O182" i="8"/>
  <c r="O181" i="8"/>
  <c r="O180" i="8"/>
  <c r="O179" i="8"/>
  <c r="O178" i="8"/>
  <c r="O177" i="8"/>
  <c r="O176" i="8"/>
  <c r="O175" i="8"/>
  <c r="O174" i="8"/>
  <c r="O173" i="8"/>
  <c r="O172" i="8"/>
  <c r="O171" i="8"/>
  <c r="O170" i="8"/>
  <c r="O169" i="8"/>
  <c r="O168" i="8"/>
  <c r="O167" i="8"/>
  <c r="O166" i="8"/>
  <c r="O165" i="8"/>
  <c r="O164" i="8"/>
  <c r="O163" i="8"/>
  <c r="O162" i="8"/>
  <c r="O161" i="8"/>
  <c r="O160" i="8"/>
  <c r="O159" i="8"/>
  <c r="O158" i="8"/>
  <c r="O157" i="8"/>
  <c r="O156" i="8"/>
  <c r="O155" i="8"/>
  <c r="O154" i="8"/>
  <c r="O153" i="8"/>
  <c r="O152" i="8"/>
  <c r="O151" i="8"/>
  <c r="O150" i="8"/>
  <c r="O149" i="8"/>
  <c r="O148" i="8"/>
  <c r="O147" i="8"/>
  <c r="O146" i="8"/>
  <c r="O145" i="8"/>
  <c r="O144" i="8"/>
  <c r="O143" i="8"/>
  <c r="O142" i="8"/>
  <c r="O141" i="8"/>
  <c r="O140" i="8"/>
  <c r="O139" i="8"/>
  <c r="O138" i="8"/>
  <c r="O137" i="8"/>
  <c r="O136" i="8"/>
  <c r="O135" i="8"/>
  <c r="O134" i="8"/>
  <c r="O133" i="8"/>
  <c r="O132" i="8"/>
  <c r="O131" i="8"/>
  <c r="O130" i="8"/>
  <c r="O129" i="8"/>
  <c r="O128" i="8"/>
  <c r="O127" i="8"/>
  <c r="O126" i="8"/>
  <c r="O125" i="8"/>
  <c r="O124" i="8"/>
  <c r="O123" i="8"/>
  <c r="O122" i="8"/>
  <c r="O121" i="8"/>
  <c r="O120" i="8"/>
  <c r="O119" i="8"/>
  <c r="O118" i="8"/>
  <c r="O117" i="8"/>
  <c r="O116" i="8"/>
  <c r="O115" i="8"/>
  <c r="O114" i="8"/>
  <c r="O113" i="8"/>
  <c r="O112" i="8"/>
  <c r="O111" i="8"/>
  <c r="O110" i="8"/>
  <c r="O109" i="8"/>
  <c r="O108" i="8"/>
  <c r="O107" i="8"/>
  <c r="O106" i="8"/>
  <c r="O105" i="8"/>
  <c r="O104" i="8"/>
  <c r="O103" i="8"/>
  <c r="O102" i="8"/>
  <c r="O101" i="8"/>
  <c r="O100" i="8"/>
  <c r="O99" i="8"/>
  <c r="O98" i="8"/>
  <c r="O97" i="8"/>
  <c r="O96" i="8"/>
  <c r="O95" i="8"/>
  <c r="O94" i="8"/>
  <c r="O93" i="8"/>
  <c r="O92" i="8"/>
  <c r="O91" i="8"/>
  <c r="O90" i="8"/>
  <c r="O89" i="8"/>
  <c r="O88" i="8"/>
  <c r="O87" i="8"/>
  <c r="O86" i="8"/>
  <c r="O85" i="8"/>
  <c r="O84" i="8"/>
  <c r="O83" i="8"/>
  <c r="O82" i="8"/>
  <c r="O81" i="8"/>
  <c r="O80" i="8"/>
  <c r="O79" i="8"/>
  <c r="O78" i="8"/>
  <c r="O77" i="8"/>
  <c r="O76" i="8"/>
  <c r="O75" i="8"/>
  <c r="O74" i="8"/>
  <c r="O73" i="8"/>
  <c r="O72" i="8"/>
  <c r="O71" i="8"/>
  <c r="O70" i="8"/>
  <c r="O69" i="8"/>
  <c r="O68" i="8"/>
  <c r="O67" i="8"/>
  <c r="O66" i="8"/>
  <c r="O65" i="8"/>
  <c r="O64" i="8"/>
  <c r="O63" i="8"/>
  <c r="O62" i="8"/>
  <c r="O61" i="8"/>
  <c r="O60" i="8"/>
  <c r="O59" i="8"/>
  <c r="O58" i="8"/>
  <c r="O57" i="8"/>
  <c r="O56" i="8"/>
  <c r="O55" i="8"/>
  <c r="O54" i="8"/>
  <c r="O53" i="8"/>
  <c r="O52" i="8"/>
  <c r="O51" i="8"/>
  <c r="O50" i="8"/>
  <c r="O49" i="8"/>
  <c r="O48" i="8"/>
  <c r="O47" i="8"/>
  <c r="O46" i="8"/>
  <c r="O45" i="8"/>
  <c r="O44" i="8"/>
  <c r="O43" i="8"/>
  <c r="O42" i="8"/>
  <c r="O41" i="8"/>
  <c r="O40" i="8"/>
  <c r="O39" i="8"/>
  <c r="O38" i="8"/>
  <c r="O37" i="8"/>
  <c r="O36" i="8"/>
  <c r="O35" i="8"/>
  <c r="O34" i="8"/>
  <c r="O33" i="8"/>
  <c r="O32" i="8"/>
  <c r="O31" i="8"/>
  <c r="O30" i="8"/>
  <c r="O29" i="8"/>
  <c r="O28" i="8"/>
  <c r="O27" i="8"/>
  <c r="O26" i="8"/>
  <c r="O25" i="8"/>
  <c r="O24" i="8"/>
  <c r="O23" i="8"/>
  <c r="O22" i="8"/>
  <c r="O21" i="8"/>
  <c r="O20" i="8"/>
  <c r="O19" i="8"/>
  <c r="O18" i="8"/>
  <c r="O17" i="8"/>
  <c r="O16" i="8"/>
  <c r="O15" i="8"/>
  <c r="O14" i="8"/>
  <c r="O13" i="8"/>
  <c r="O12" i="8"/>
  <c r="O11" i="8"/>
  <c r="O10" i="8"/>
  <c r="O9" i="8"/>
  <c r="O8" i="8"/>
  <c r="O7" i="8"/>
  <c r="O6" i="8"/>
  <c r="G2" i="12" a="1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23" i="6"/>
  <c r="C22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23" i="6"/>
  <c r="B22" i="6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23" i="3"/>
  <c r="R22" i="3"/>
  <c r="O510" i="4" a="1"/>
  <c r="O509" i="4" a="1"/>
  <c r="O508" i="4" a="1"/>
  <c r="O507" i="4" a="1"/>
  <c r="O506" i="4" a="1"/>
  <c r="O505" i="4" a="1"/>
  <c r="O504" i="4" a="1"/>
  <c r="O503" i="4" a="1"/>
  <c r="O502" i="4" a="1"/>
  <c r="O501" i="4" a="1"/>
  <c r="O500" i="4" a="1"/>
  <c r="O499" i="4" a="1"/>
  <c r="O498" i="4" a="1"/>
  <c r="O497" i="4" a="1"/>
  <c r="O496" i="4" a="1"/>
  <c r="O495" i="4" a="1"/>
  <c r="O494" i="4" a="1"/>
  <c r="O493" i="4" a="1"/>
  <c r="O492" i="4" a="1"/>
  <c r="O491" i="4" a="1"/>
  <c r="O490" i="4" a="1"/>
  <c r="O489" i="4" a="1"/>
  <c r="O488" i="4" a="1"/>
  <c r="O487" i="4" a="1"/>
  <c r="O486" i="4" a="1"/>
  <c r="O485" i="4" a="1"/>
  <c r="O484" i="4" a="1"/>
  <c r="O483" i="4" a="1"/>
  <c r="O482" i="4" a="1"/>
  <c r="O481" i="4" a="1"/>
  <c r="O480" i="4" a="1"/>
  <c r="O479" i="4" a="1"/>
  <c r="O478" i="4" a="1"/>
  <c r="O477" i="4" a="1"/>
  <c r="O476" i="4" a="1"/>
  <c r="O475" i="4" a="1"/>
  <c r="O474" i="4" a="1"/>
  <c r="O473" i="4" a="1"/>
  <c r="O472" i="4" a="1"/>
  <c r="O471" i="4" a="1"/>
  <c r="O470" i="4" a="1"/>
  <c r="O469" i="4" a="1"/>
  <c r="O468" i="4" a="1"/>
  <c r="O467" i="4" a="1"/>
  <c r="O466" i="4" a="1"/>
  <c r="O465" i="4" a="1"/>
  <c r="O464" i="4" a="1"/>
  <c r="O463" i="4" a="1"/>
  <c r="O462" i="4" a="1"/>
  <c r="O461" i="4" a="1"/>
  <c r="O460" i="4" a="1"/>
  <c r="O459" i="4" a="1"/>
  <c r="O458" i="4" a="1"/>
  <c r="O457" i="4" a="1"/>
  <c r="O456" i="4" a="1"/>
  <c r="O455" i="4" a="1"/>
  <c r="O454" i="4" a="1"/>
  <c r="O453" i="4" a="1"/>
  <c r="O452" i="4" a="1"/>
  <c r="O451" i="4" a="1"/>
  <c r="O450" i="4" a="1"/>
  <c r="O449" i="4" a="1"/>
  <c r="O448" i="4" a="1"/>
  <c r="O447" i="4" a="1"/>
  <c r="O446" i="4" a="1"/>
  <c r="O445" i="4" a="1"/>
  <c r="O444" i="4" a="1"/>
  <c r="O443" i="4" a="1"/>
  <c r="O442" i="4" a="1"/>
  <c r="O441" i="4" a="1"/>
  <c r="O440" i="4" a="1"/>
  <c r="O439" i="4" a="1"/>
  <c r="O438" i="4" a="1"/>
  <c r="O437" i="4" a="1"/>
  <c r="O436" i="4" a="1"/>
  <c r="O435" i="4" a="1"/>
  <c r="O434" i="4" a="1"/>
  <c r="O433" i="4" a="1"/>
  <c r="O432" i="4" a="1"/>
  <c r="O431" i="4" a="1"/>
  <c r="O430" i="4" a="1"/>
  <c r="O429" i="4" a="1"/>
  <c r="O428" i="4" a="1"/>
  <c r="O427" i="4" a="1"/>
  <c r="O426" i="4" a="1"/>
  <c r="O425" i="4" a="1"/>
  <c r="O424" i="4" a="1"/>
  <c r="O423" i="4" a="1"/>
  <c r="O422" i="4" a="1"/>
  <c r="O421" i="4" a="1"/>
  <c r="O420" i="4" a="1"/>
  <c r="O419" i="4" a="1"/>
  <c r="O418" i="4" a="1"/>
  <c r="O417" i="4" a="1"/>
  <c r="O416" i="4" a="1"/>
  <c r="O415" i="4" a="1"/>
  <c r="O414" i="4" a="1"/>
  <c r="O413" i="4" a="1"/>
  <c r="O412" i="4" a="1"/>
  <c r="O411" i="4" a="1"/>
  <c r="O410" i="4" a="1"/>
  <c r="O408" i="4" a="1"/>
  <c r="L510" i="4" a="1"/>
  <c r="L509" i="4" a="1"/>
  <c r="L508" i="4" a="1"/>
  <c r="L507" i="4" a="1"/>
  <c r="L506" i="4" a="1"/>
  <c r="L505" i="4" a="1"/>
  <c r="L504" i="4" a="1"/>
  <c r="L503" i="4" a="1"/>
  <c r="L502" i="4" a="1"/>
  <c r="L501" i="4" a="1"/>
  <c r="L500" i="4" a="1"/>
  <c r="L499" i="4" a="1"/>
  <c r="L498" i="4" a="1"/>
  <c r="L497" i="4" a="1"/>
  <c r="L496" i="4" a="1"/>
  <c r="L495" i="4" a="1"/>
  <c r="L494" i="4" a="1"/>
  <c r="L493" i="4" a="1"/>
  <c r="L492" i="4" a="1"/>
  <c r="L491" i="4" a="1"/>
  <c r="L490" i="4" a="1"/>
  <c r="L489" i="4" a="1"/>
  <c r="L488" i="4" a="1"/>
  <c r="L487" i="4" a="1"/>
  <c r="L486" i="4" a="1"/>
  <c r="L485" i="4" a="1"/>
  <c r="L484" i="4" a="1"/>
  <c r="L483" i="4" a="1"/>
  <c r="L482" i="4" a="1"/>
  <c r="L481" i="4" a="1"/>
  <c r="L480" i="4" a="1"/>
  <c r="L479" i="4" a="1"/>
  <c r="L478" i="4" a="1"/>
  <c r="L477" i="4" a="1"/>
  <c r="L476" i="4" a="1"/>
  <c r="L475" i="4" a="1"/>
  <c r="L474" i="4" a="1"/>
  <c r="L473" i="4" a="1"/>
  <c r="L472" i="4" a="1"/>
  <c r="L471" i="4" a="1"/>
  <c r="L470" i="4" a="1"/>
  <c r="L469" i="4" a="1"/>
  <c r="L468" i="4" a="1"/>
  <c r="L467" i="4" a="1"/>
  <c r="L466" i="4" a="1"/>
  <c r="L465" i="4" a="1"/>
  <c r="L464" i="4" a="1"/>
  <c r="L463" i="4" a="1"/>
  <c r="L462" i="4" a="1"/>
  <c r="L461" i="4" a="1"/>
  <c r="L460" i="4" a="1"/>
  <c r="L459" i="4" a="1"/>
  <c r="L458" i="4" a="1"/>
  <c r="L457" i="4" a="1"/>
  <c r="L456" i="4" a="1"/>
  <c r="L455" i="4" a="1"/>
  <c r="L454" i="4" a="1"/>
  <c r="L453" i="4" a="1"/>
  <c r="L452" i="4" a="1"/>
  <c r="L451" i="4" a="1"/>
  <c r="L450" i="4" a="1"/>
  <c r="L449" i="4" a="1"/>
  <c r="L448" i="4" a="1"/>
  <c r="L447" i="4" a="1"/>
  <c r="L446" i="4" a="1"/>
  <c r="L445" i="4" a="1"/>
  <c r="L444" i="4" a="1"/>
  <c r="L443" i="4" a="1"/>
  <c r="L442" i="4" a="1"/>
  <c r="L441" i="4" a="1"/>
  <c r="L440" i="4" a="1"/>
  <c r="L439" i="4" a="1"/>
  <c r="L438" i="4" a="1"/>
  <c r="L437" i="4" a="1"/>
  <c r="L436" i="4" a="1"/>
  <c r="L435" i="4" a="1"/>
  <c r="L434" i="4" a="1"/>
  <c r="L433" i="4" a="1"/>
  <c r="L432" i="4" a="1"/>
  <c r="L431" i="4" a="1"/>
  <c r="L430" i="4" a="1"/>
  <c r="L429" i="4" a="1"/>
  <c r="L428" i="4" a="1"/>
  <c r="L427" i="4" a="1"/>
  <c r="L426" i="4" a="1"/>
  <c r="L425" i="4" a="1"/>
  <c r="L424" i="4" a="1"/>
  <c r="L423" i="4" a="1"/>
  <c r="L422" i="4" a="1"/>
  <c r="L421" i="4" a="1"/>
  <c r="L420" i="4" a="1"/>
  <c r="L419" i="4" a="1"/>
  <c r="L418" i="4" a="1"/>
  <c r="L417" i="4" a="1"/>
  <c r="L416" i="4" a="1"/>
  <c r="L415" i="4" a="1"/>
  <c r="L414" i="4" a="1"/>
  <c r="L413" i="4" a="1"/>
  <c r="L412" i="4" a="1"/>
  <c r="L411" i="4" a="1"/>
  <c r="L410" i="4" a="1"/>
  <c r="L409" i="4" a="1"/>
  <c r="L408" i="4" a="1"/>
  <c r="L407" i="4" a="1"/>
  <c r="L406" i="4" a="1"/>
  <c r="L405" i="4" a="1"/>
  <c r="L404" i="4" a="1"/>
  <c r="L403" i="4" a="1"/>
  <c r="L402" i="4" a="1"/>
  <c r="L401" i="4" a="1"/>
  <c r="L400" i="4" a="1"/>
  <c r="L399" i="4" a="1"/>
  <c r="L398" i="4" a="1"/>
  <c r="L397" i="4" a="1"/>
  <c r="L396" i="4" a="1"/>
  <c r="L395" i="4" a="1"/>
  <c r="L394" i="4" a="1"/>
  <c r="L393" i="4" a="1"/>
  <c r="L392" i="4" a="1"/>
  <c r="L391" i="4" a="1"/>
  <c r="L390" i="4" a="1"/>
  <c r="L389" i="4" a="1"/>
  <c r="L388" i="4" a="1"/>
  <c r="L387" i="4" a="1"/>
  <c r="L386" i="4" a="1"/>
  <c r="L385" i="4" a="1"/>
  <c r="L384" i="4" a="1"/>
  <c r="L383" i="4" a="1"/>
  <c r="L382" i="4" a="1"/>
  <c r="L381" i="4" a="1"/>
  <c r="L380" i="4" a="1"/>
  <c r="L379" i="4" a="1"/>
  <c r="L378" i="4" a="1"/>
  <c r="L377" i="4" a="1"/>
  <c r="L376" i="4" a="1"/>
  <c r="L375" i="4" a="1"/>
  <c r="L374" i="4" a="1"/>
  <c r="L373" i="4" a="1"/>
  <c r="L372" i="4" a="1"/>
  <c r="L371" i="4" a="1"/>
  <c r="L370" i="4" a="1"/>
  <c r="L369" i="4" a="1"/>
  <c r="L368" i="4" a="1"/>
  <c r="L367" i="4" a="1"/>
  <c r="L366" i="4" a="1"/>
  <c r="L365" i="4" a="1"/>
  <c r="L364" i="4" a="1"/>
  <c r="L363" i="4" a="1"/>
  <c r="L362" i="4" a="1"/>
  <c r="L361" i="4" a="1"/>
  <c r="L360" i="4" a="1"/>
  <c r="L359" i="4" a="1"/>
  <c r="L358" i="4" a="1"/>
  <c r="L357" i="4" a="1"/>
  <c r="L356" i="4" a="1"/>
  <c r="L355" i="4" a="1"/>
  <c r="L354" i="4" a="1"/>
  <c r="L353" i="4" a="1"/>
  <c r="L352" i="4" a="1"/>
  <c r="L351" i="4" a="1"/>
  <c r="L350" i="4" a="1"/>
  <c r="L349" i="4" a="1"/>
  <c r="L348" i="4" a="1"/>
  <c r="L347" i="4" a="1"/>
  <c r="L346" i="4" a="1"/>
  <c r="L345" i="4" a="1"/>
  <c r="L344" i="4" a="1"/>
  <c r="L343" i="4" a="1"/>
  <c r="L342" i="4" a="1"/>
  <c r="L341" i="4" a="1"/>
  <c r="L340" i="4" a="1"/>
  <c r="L339" i="4" a="1"/>
  <c r="L338" i="4" a="1"/>
  <c r="L337" i="4" a="1"/>
  <c r="L336" i="4" a="1"/>
  <c r="L335" i="4" a="1"/>
  <c r="L334" i="4" a="1"/>
  <c r="L333" i="4" a="1"/>
  <c r="L332" i="4" a="1"/>
  <c r="L331" i="4" a="1"/>
  <c r="L330" i="4" a="1"/>
  <c r="L329" i="4" a="1"/>
  <c r="L328" i="4" a="1"/>
  <c r="L327" i="4" a="1"/>
  <c r="L326" i="4" a="1"/>
  <c r="L325" i="4" a="1"/>
  <c r="L324" i="4" a="1"/>
  <c r="L323" i="4" a="1"/>
  <c r="L322" i="4" a="1"/>
  <c r="L321" i="4" a="1"/>
  <c r="L320" i="4" a="1"/>
  <c r="L319" i="4" a="1"/>
  <c r="L318" i="4" a="1"/>
  <c r="L317" i="4" a="1"/>
  <c r="L316" i="4" a="1"/>
  <c r="L315" i="4" a="1"/>
  <c r="L314" i="4" a="1"/>
  <c r="L313" i="4" a="1"/>
  <c r="L312" i="4" a="1"/>
  <c r="L311" i="4" a="1"/>
  <c r="L310" i="4" a="1"/>
  <c r="L309" i="4" a="1"/>
  <c r="L308" i="4" a="1"/>
  <c r="L307" i="4" a="1"/>
  <c r="L306" i="4" a="1"/>
  <c r="L305" i="4" a="1"/>
  <c r="L304" i="4" a="1"/>
  <c r="L303" i="4" a="1"/>
  <c r="L302" i="4" a="1"/>
  <c r="L301" i="4" a="1"/>
  <c r="L300" i="4" a="1"/>
  <c r="L299" i="4" a="1"/>
  <c r="L298" i="4" a="1"/>
  <c r="L297" i="4" a="1"/>
  <c r="L296" i="4" a="1"/>
  <c r="K510" i="4" a="1"/>
  <c r="K509" i="4" a="1"/>
  <c r="K508" i="4" a="1"/>
  <c r="K507" i="4" a="1"/>
  <c r="K506" i="4" a="1"/>
  <c r="K505" i="4" a="1"/>
  <c r="K504" i="4" a="1"/>
  <c r="K503" i="4" a="1"/>
  <c r="K502" i="4" a="1"/>
  <c r="K501" i="4" a="1"/>
  <c r="K500" i="4" a="1"/>
  <c r="K499" i="4" a="1"/>
  <c r="K498" i="4" a="1"/>
  <c r="K497" i="4" a="1"/>
  <c r="K496" i="4" a="1"/>
  <c r="K495" i="4" a="1"/>
  <c r="K494" i="4" a="1"/>
  <c r="K493" i="4" a="1"/>
  <c r="K492" i="4" a="1"/>
  <c r="K491" i="4" a="1"/>
  <c r="K490" i="4" a="1"/>
  <c r="K489" i="4" a="1"/>
  <c r="K488" i="4" a="1"/>
  <c r="K487" i="4" a="1"/>
  <c r="K486" i="4" a="1"/>
  <c r="K485" i="4" a="1"/>
  <c r="K484" i="4" a="1"/>
  <c r="K483" i="4" a="1"/>
  <c r="K482" i="4" a="1"/>
  <c r="K481" i="4" a="1"/>
  <c r="K480" i="4" a="1"/>
  <c r="K479" i="4" a="1"/>
  <c r="K478" i="4" a="1"/>
  <c r="K477" i="4" a="1"/>
  <c r="K476" i="4" a="1"/>
  <c r="K475" i="4" a="1"/>
  <c r="K474" i="4" a="1"/>
  <c r="K473" i="4" a="1"/>
  <c r="K472" i="4" a="1"/>
  <c r="K471" i="4" a="1"/>
  <c r="K470" i="4" a="1"/>
  <c r="K469" i="4" a="1"/>
  <c r="K468" i="4" a="1"/>
  <c r="K467" i="4" a="1"/>
  <c r="K466" i="4" a="1"/>
  <c r="K465" i="4" a="1"/>
  <c r="K464" i="4" a="1"/>
  <c r="K463" i="4" a="1"/>
  <c r="K462" i="4" a="1"/>
  <c r="K461" i="4" a="1"/>
  <c r="K460" i="4" a="1"/>
  <c r="K459" i="4" a="1"/>
  <c r="K458" i="4" a="1"/>
  <c r="K457" i="4" a="1"/>
  <c r="K456" i="4" a="1"/>
  <c r="K455" i="4" a="1"/>
  <c r="K454" i="4" a="1"/>
  <c r="K453" i="4" a="1"/>
  <c r="K452" i="4" a="1"/>
  <c r="K451" i="4" a="1"/>
  <c r="K450" i="4" a="1"/>
  <c r="K449" i="4" a="1"/>
  <c r="K448" i="4" a="1"/>
  <c r="K447" i="4" a="1"/>
  <c r="K446" i="4" a="1"/>
  <c r="K445" i="4" a="1"/>
  <c r="K444" i="4" a="1"/>
  <c r="K443" i="4" a="1"/>
  <c r="K442" i="4" a="1"/>
  <c r="K441" i="4" a="1"/>
  <c r="K440" i="4" a="1"/>
  <c r="K439" i="4" a="1"/>
  <c r="K438" i="4" a="1"/>
  <c r="K437" i="4" a="1"/>
  <c r="K436" i="4" a="1"/>
  <c r="K435" i="4" a="1"/>
  <c r="K434" i="4" a="1"/>
  <c r="K433" i="4" a="1"/>
  <c r="K432" i="4" a="1"/>
  <c r="K431" i="4" a="1"/>
  <c r="K430" i="4" a="1"/>
  <c r="K429" i="4" a="1"/>
  <c r="K428" i="4" a="1"/>
  <c r="K427" i="4" a="1"/>
  <c r="K426" i="4" a="1"/>
  <c r="K425" i="4" a="1"/>
  <c r="K424" i="4" a="1"/>
  <c r="K423" i="4" a="1"/>
  <c r="K422" i="4" a="1"/>
  <c r="K421" i="4" a="1"/>
  <c r="K420" i="4" a="1"/>
  <c r="K419" i="4" a="1"/>
  <c r="K418" i="4" a="1"/>
  <c r="K417" i="4" a="1"/>
  <c r="K416" i="4" a="1"/>
  <c r="K415" i="4" a="1"/>
  <c r="K414" i="4" a="1"/>
  <c r="K413" i="4" a="1"/>
  <c r="K412" i="4" a="1"/>
  <c r="K411" i="4" a="1"/>
  <c r="K410" i="4" a="1"/>
  <c r="K409" i="4" a="1"/>
  <c r="K408" i="4" a="1"/>
  <c r="K407" i="4" a="1"/>
  <c r="K406" i="4" a="1"/>
  <c r="K405" i="4" a="1"/>
  <c r="K404" i="4" a="1"/>
  <c r="K403" i="4" a="1"/>
  <c r="K402" i="4" a="1"/>
  <c r="K401" i="4" a="1"/>
  <c r="K400" i="4" a="1"/>
  <c r="K399" i="4" a="1"/>
  <c r="K398" i="4" a="1"/>
  <c r="K397" i="4" a="1"/>
  <c r="K396" i="4" a="1"/>
  <c r="K395" i="4" a="1"/>
  <c r="K394" i="4" a="1"/>
  <c r="K393" i="4" a="1"/>
  <c r="K392" i="4" a="1"/>
  <c r="K391" i="4" a="1"/>
  <c r="K390" i="4" a="1"/>
  <c r="K389" i="4" a="1"/>
  <c r="K388" i="4" a="1"/>
  <c r="K387" i="4" a="1"/>
  <c r="K386" i="4" a="1"/>
  <c r="K385" i="4" a="1"/>
  <c r="K384" i="4" a="1"/>
  <c r="K383" i="4" a="1"/>
  <c r="K382" i="4" a="1"/>
  <c r="K381" i="4" a="1"/>
  <c r="K380" i="4" a="1"/>
  <c r="K379" i="4" a="1"/>
  <c r="K378" i="4" a="1"/>
  <c r="K377" i="4" a="1"/>
  <c r="K376" i="4" a="1"/>
  <c r="K375" i="4" a="1"/>
  <c r="K374" i="4" a="1"/>
  <c r="K373" i="4" a="1"/>
  <c r="K372" i="4" a="1"/>
  <c r="K371" i="4" a="1"/>
  <c r="K370" i="4" a="1"/>
  <c r="K369" i="4" a="1"/>
  <c r="K368" i="4" a="1"/>
  <c r="K367" i="4" a="1"/>
  <c r="K366" i="4" a="1"/>
  <c r="K365" i="4" a="1"/>
  <c r="K364" i="4" a="1"/>
  <c r="K363" i="4" a="1"/>
  <c r="K362" i="4" a="1"/>
  <c r="K361" i="4" a="1"/>
  <c r="K360" i="4" a="1"/>
  <c r="K359" i="4" a="1"/>
  <c r="K358" i="4" a="1"/>
  <c r="K357" i="4" a="1"/>
  <c r="K356" i="4" a="1"/>
  <c r="K355" i="4" a="1"/>
  <c r="K354" i="4" a="1"/>
  <c r="K353" i="4" a="1"/>
  <c r="K352" i="4" a="1"/>
  <c r="K351" i="4" a="1"/>
  <c r="K350" i="4" a="1"/>
  <c r="K349" i="4" a="1"/>
  <c r="K348" i="4" a="1"/>
  <c r="K347" i="4" a="1"/>
  <c r="K346" i="4" a="1"/>
  <c r="K345" i="4" a="1"/>
  <c r="K344" i="4" a="1"/>
  <c r="K343" i="4" a="1"/>
  <c r="K342" i="4" a="1"/>
  <c r="K341" i="4" a="1"/>
  <c r="K340" i="4" a="1"/>
  <c r="K339" i="4" a="1"/>
  <c r="K338" i="4" a="1"/>
  <c r="K337" i="4" a="1"/>
  <c r="K336" i="4" a="1"/>
  <c r="K335" i="4" a="1"/>
  <c r="K334" i="4" a="1"/>
  <c r="K333" i="4" a="1"/>
  <c r="K332" i="4" a="1"/>
  <c r="K331" i="4" a="1"/>
  <c r="K330" i="4" a="1"/>
  <c r="K329" i="4" a="1"/>
  <c r="K328" i="4" a="1"/>
  <c r="K327" i="4" a="1"/>
  <c r="K326" i="4" a="1"/>
  <c r="K325" i="4" a="1"/>
  <c r="K324" i="4" a="1"/>
  <c r="K323" i="4" a="1"/>
  <c r="K322" i="4" a="1"/>
  <c r="K321" i="4" a="1"/>
  <c r="K320" i="4" a="1"/>
  <c r="K319" i="4" a="1"/>
  <c r="K318" i="4" a="1"/>
  <c r="K317" i="4" a="1"/>
  <c r="K316" i="4" a="1"/>
  <c r="K315" i="4" a="1"/>
  <c r="K314" i="4" a="1"/>
  <c r="K313" i="4" a="1"/>
  <c r="K312" i="4" a="1"/>
  <c r="K311" i="4" a="1"/>
  <c r="K310" i="4" a="1"/>
  <c r="K309" i="4" a="1"/>
  <c r="K308" i="4" a="1"/>
  <c r="K307" i="4" a="1"/>
  <c r="K306" i="4" a="1"/>
  <c r="K305" i="4" a="1"/>
  <c r="K304" i="4" a="1"/>
  <c r="K303" i="4" a="1"/>
  <c r="K302" i="4" a="1"/>
  <c r="K301" i="4" a="1"/>
  <c r="K300" i="4" a="1"/>
  <c r="K299" i="4" a="1"/>
  <c r="K298" i="4" a="1"/>
  <c r="K297" i="4" a="1"/>
  <c r="K296" i="4" a="1"/>
  <c r="K295" i="4" a="1"/>
  <c r="K294" i="4" a="1"/>
  <c r="K293" i="4" a="1"/>
  <c r="K292" i="4" a="1"/>
  <c r="K291" i="4" a="1"/>
  <c r="K290" i="4" a="1"/>
  <c r="K289" i="4" a="1"/>
  <c r="K288" i="4" a="1"/>
  <c r="K287" i="4" a="1"/>
  <c r="K286" i="4" a="1"/>
  <c r="K285" i="4" a="1"/>
  <c r="K284" i="4" a="1"/>
  <c r="K283" i="4" a="1"/>
  <c r="K282" i="4" a="1"/>
  <c r="K281" i="4" a="1"/>
  <c r="K280" i="4" a="1"/>
  <c r="K279" i="4" a="1"/>
  <c r="K278" i="4" a="1"/>
  <c r="K277" i="4" a="1"/>
  <c r="K276" i="4" a="1"/>
  <c r="K275" i="4" a="1"/>
  <c r="K274" i="4" a="1"/>
  <c r="K273" i="4" a="1"/>
  <c r="K272" i="4" a="1"/>
  <c r="K271" i="4" a="1"/>
  <c r="K270" i="4" a="1"/>
  <c r="K269" i="4" a="1"/>
  <c r="K268" i="4" a="1"/>
  <c r="K267" i="4" a="1"/>
  <c r="K266" i="4" a="1"/>
  <c r="K265" i="4" a="1"/>
  <c r="K264" i="4" a="1"/>
  <c r="K263" i="4" a="1"/>
  <c r="K262" i="4" a="1"/>
  <c r="K261" i="4" a="1"/>
  <c r="K260" i="4" a="1"/>
  <c r="K259" i="4" a="1"/>
  <c r="K258" i="4" a="1"/>
  <c r="K257" i="4" a="1"/>
  <c r="K256" i="4" a="1"/>
  <c r="K255" i="4" a="1"/>
  <c r="K254" i="4" a="1"/>
  <c r="K253" i="4" a="1"/>
  <c r="K252" i="4" a="1"/>
  <c r="K251" i="4" a="1"/>
  <c r="K250" i="4" a="1"/>
  <c r="K249" i="4" a="1"/>
  <c r="K248" i="4" a="1"/>
  <c r="K247" i="4" a="1"/>
  <c r="K246" i="4" a="1"/>
  <c r="K245" i="4" a="1"/>
  <c r="K244" i="4" a="1"/>
  <c r="K243" i="4" a="1"/>
  <c r="K242" i="4" a="1"/>
  <c r="K241" i="4" a="1"/>
  <c r="K240" i="4" a="1"/>
  <c r="K239" i="4" a="1"/>
  <c r="K238" i="4" a="1"/>
  <c r="K237" i="4" a="1"/>
  <c r="K236" i="4" a="1"/>
  <c r="K235" i="4" a="1"/>
  <c r="K234" i="4" a="1"/>
  <c r="K233" i="4" a="1"/>
  <c r="K232" i="4" a="1"/>
  <c r="K231" i="4" a="1"/>
  <c r="K230" i="4" a="1"/>
  <c r="K229" i="4" a="1"/>
  <c r="K228" i="4" a="1"/>
  <c r="K227" i="4" a="1"/>
  <c r="K226" i="4" a="1"/>
  <c r="K225" i="4" a="1"/>
  <c r="K224" i="4" a="1"/>
  <c r="K223" i="4" a="1"/>
  <c r="K222" i="4" a="1"/>
  <c r="K221" i="4" a="1"/>
  <c r="K220" i="4" a="1"/>
  <c r="K219" i="4" a="1"/>
  <c r="K218" i="4" a="1"/>
  <c r="K217" i="4" a="1"/>
  <c r="K216" i="4" a="1"/>
  <c r="K215" i="4" a="1"/>
  <c r="K214" i="4" a="1"/>
  <c r="K213" i="4" a="1"/>
  <c r="K212" i="4" a="1"/>
  <c r="K211" i="4" a="1"/>
  <c r="K210" i="4" a="1"/>
  <c r="K209" i="4" a="1"/>
  <c r="K208" i="4" a="1"/>
  <c r="K207" i="4" a="1"/>
  <c r="K206" i="4" a="1"/>
  <c r="K205" i="4" a="1"/>
  <c r="K204" i="4" a="1"/>
  <c r="K203" i="4" a="1"/>
  <c r="K202" i="4" a="1"/>
  <c r="K201" i="4" a="1"/>
  <c r="K200" i="4" a="1"/>
  <c r="K199" i="4" a="1"/>
  <c r="K198" i="4" a="1"/>
  <c r="K197" i="4" a="1"/>
  <c r="K196" i="4" a="1"/>
  <c r="K195" i="4" a="1"/>
  <c r="K194" i="4" a="1"/>
  <c r="K193" i="4" a="1"/>
  <c r="K192" i="4" a="1"/>
  <c r="K191" i="4" a="1"/>
  <c r="K190" i="4" a="1"/>
  <c r="K189" i="4" a="1"/>
  <c r="K188" i="4" a="1"/>
  <c r="K187" i="4" a="1"/>
  <c r="K186" i="4" a="1"/>
  <c r="K185" i="4" a="1"/>
  <c r="K184" i="4" a="1"/>
  <c r="K183" i="4" a="1"/>
  <c r="K182" i="4" a="1"/>
  <c r="K181" i="4" a="1"/>
  <c r="K180" i="4" a="1"/>
  <c r="K179" i="4" a="1"/>
  <c r="K178" i="4" a="1"/>
  <c r="K177" i="4" a="1"/>
  <c r="K176" i="4" a="1"/>
  <c r="K175" i="4" a="1"/>
  <c r="K174" i="4" a="1"/>
  <c r="K173" i="4" a="1"/>
  <c r="K172" i="4" a="1"/>
  <c r="K171" i="4" a="1"/>
  <c r="K170" i="4" a="1"/>
  <c r="K169" i="4" a="1"/>
  <c r="K168" i="4" a="1"/>
  <c r="K167" i="4" a="1"/>
  <c r="K166" i="4" a="1"/>
  <c r="K165" i="4" a="1"/>
  <c r="K164" i="4" a="1"/>
  <c r="K163" i="4" a="1"/>
  <c r="K162" i="4" a="1"/>
  <c r="K161" i="4" a="1"/>
  <c r="K160" i="4" a="1"/>
  <c r="K159" i="4" a="1"/>
  <c r="K158" i="4" a="1"/>
  <c r="K157" i="4" a="1"/>
  <c r="K156" i="4" a="1"/>
  <c r="K155" i="4" a="1"/>
  <c r="K154" i="4" a="1"/>
  <c r="K153" i="4" a="1"/>
  <c r="K152" i="4" a="1"/>
  <c r="K151" i="4" a="1"/>
  <c r="K150" i="4" a="1"/>
  <c r="K149" i="4" a="1"/>
  <c r="K148" i="4" a="1"/>
  <c r="K147" i="4" a="1"/>
  <c r="K146" i="4" a="1"/>
  <c r="K145" i="4" a="1"/>
  <c r="K144" i="4" a="1"/>
  <c r="K143" i="4" a="1"/>
  <c r="K142" i="4" a="1"/>
  <c r="K141" i="4" a="1"/>
  <c r="K140" i="4" a="1"/>
  <c r="K139" i="4" a="1"/>
  <c r="K138" i="4" a="1"/>
  <c r="K137" i="4" a="1"/>
  <c r="K136" i="4" a="1"/>
  <c r="K135" i="4" a="1"/>
  <c r="K134" i="4" a="1"/>
  <c r="K133" i="4" a="1"/>
  <c r="K132" i="4" a="1"/>
  <c r="K131" i="4" a="1"/>
  <c r="K130" i="4" a="1"/>
  <c r="K129" i="4" a="1"/>
  <c r="K128" i="4" a="1"/>
  <c r="K127" i="4" a="1"/>
  <c r="K126" i="4" a="1"/>
  <c r="K125" i="4" a="1"/>
  <c r="K124" i="4" a="1"/>
  <c r="K123" i="4" a="1"/>
  <c r="K122" i="4" a="1"/>
  <c r="K121" i="4" a="1"/>
  <c r="K120" i="4" a="1"/>
  <c r="K119" i="4" a="1"/>
  <c r="K118" i="4" a="1"/>
  <c r="K117" i="4" a="1"/>
  <c r="K116" i="4" a="1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B510" i="8" a="1"/>
  <c r="C510" i="8" s="1"/>
  <c r="F510" i="8" s="1"/>
  <c r="B509" i="8" a="1"/>
  <c r="C509" i="8" s="1"/>
  <c r="F509" i="8" s="1"/>
  <c r="B508" i="8" a="1"/>
  <c r="C508" i="8" s="1"/>
  <c r="F508" i="8" s="1"/>
  <c r="B507" i="8" a="1"/>
  <c r="C507" i="8" s="1"/>
  <c r="F507" i="8" s="1"/>
  <c r="B506" i="8" a="1"/>
  <c r="C506" i="8" s="1"/>
  <c r="F506" i="8" s="1"/>
  <c r="B505" i="8" a="1"/>
  <c r="C505" i="8" s="1"/>
  <c r="F505" i="8" s="1"/>
  <c r="B504" i="8" a="1"/>
  <c r="C504" i="8" s="1"/>
  <c r="F504" i="8" s="1"/>
  <c r="B503" i="8" a="1"/>
  <c r="C503" i="8" s="1"/>
  <c r="F503" i="8" s="1"/>
  <c r="B502" i="8" a="1"/>
  <c r="C502" i="8" s="1"/>
  <c r="F502" i="8" s="1"/>
  <c r="B501" i="8" a="1"/>
  <c r="C501" i="8" s="1"/>
  <c r="F501" i="8" s="1"/>
  <c r="B500" i="8" a="1"/>
  <c r="C500" i="8" s="1"/>
  <c r="F500" i="8" s="1"/>
  <c r="B499" i="8" a="1"/>
  <c r="C499" i="8" s="1"/>
  <c r="F499" i="8" s="1"/>
  <c r="B498" i="8" a="1"/>
  <c r="C498" i="8" s="1"/>
  <c r="F498" i="8" s="1"/>
  <c r="B497" i="8" a="1"/>
  <c r="C497" i="8" s="1"/>
  <c r="F497" i="8" s="1"/>
  <c r="B496" i="8" a="1"/>
  <c r="C496" i="8" s="1"/>
  <c r="F496" i="8" s="1"/>
  <c r="B495" i="8" a="1"/>
  <c r="C495" i="8" s="1"/>
  <c r="F495" i="8" s="1"/>
  <c r="B494" i="8" a="1"/>
  <c r="C494" i="8" s="1"/>
  <c r="F494" i="8" s="1"/>
  <c r="B493" i="8" a="1"/>
  <c r="C493" i="8" s="1"/>
  <c r="F493" i="8" s="1"/>
  <c r="B492" i="8" a="1"/>
  <c r="C492" i="8" s="1"/>
  <c r="F492" i="8" s="1"/>
  <c r="B491" i="8" a="1"/>
  <c r="C491" i="8" s="1"/>
  <c r="F491" i="8" s="1"/>
  <c r="B490" i="8" a="1"/>
  <c r="C490" i="8" s="1"/>
  <c r="F490" i="8" s="1"/>
  <c r="B489" i="8" a="1"/>
  <c r="C489" i="8" s="1"/>
  <c r="F489" i="8" s="1"/>
  <c r="B488" i="8" a="1"/>
  <c r="C488" i="8" s="1"/>
  <c r="F488" i="8" s="1"/>
  <c r="B487" i="8" a="1"/>
  <c r="C487" i="8" s="1"/>
  <c r="F487" i="8" s="1"/>
  <c r="B486" i="8" a="1"/>
  <c r="C486" i="8" s="1"/>
  <c r="F486" i="8" s="1"/>
  <c r="B485" i="8" a="1"/>
  <c r="C485" i="8" s="1"/>
  <c r="F485" i="8" s="1"/>
  <c r="B484" i="8" a="1"/>
  <c r="C484" i="8" s="1"/>
  <c r="F484" i="8" s="1"/>
  <c r="B483" i="8" a="1"/>
  <c r="C483" i="8" s="1"/>
  <c r="F483" i="8" s="1"/>
  <c r="B482" i="8" a="1"/>
  <c r="C482" i="8" s="1"/>
  <c r="F482" i="8" s="1"/>
  <c r="B481" i="8" a="1"/>
  <c r="C481" i="8" s="1"/>
  <c r="F481" i="8" s="1"/>
  <c r="N510" i="8"/>
  <c r="N509" i="8"/>
  <c r="N508" i="8"/>
  <c r="N507" i="8"/>
  <c r="N506" i="8"/>
  <c r="N505" i="8"/>
  <c r="N504" i="8"/>
  <c r="N503" i="8"/>
  <c r="N502" i="8"/>
  <c r="N501" i="8"/>
  <c r="N500" i="8"/>
  <c r="N499" i="8"/>
  <c r="N498" i="8"/>
  <c r="N497" i="8"/>
  <c r="N496" i="8"/>
  <c r="N495" i="8"/>
  <c r="N494" i="8"/>
  <c r="N493" i="8"/>
  <c r="N492" i="8"/>
  <c r="N491" i="8"/>
  <c r="N490" i="8"/>
  <c r="N489" i="8"/>
  <c r="N488" i="8"/>
  <c r="N487" i="8"/>
  <c r="N486" i="8"/>
  <c r="N485" i="8"/>
  <c r="N484" i="8"/>
  <c r="N483" i="8"/>
  <c r="N482" i="8"/>
  <c r="N481" i="8"/>
  <c r="N480" i="8"/>
  <c r="N479" i="8"/>
  <c r="N478" i="8"/>
  <c r="N477" i="8"/>
  <c r="N476" i="8"/>
  <c r="N475" i="8"/>
  <c r="N474" i="8"/>
  <c r="N473" i="8"/>
  <c r="N472" i="8"/>
  <c r="N471" i="8"/>
  <c r="N470" i="8"/>
  <c r="N469" i="8"/>
  <c r="N468" i="8"/>
  <c r="N467" i="8"/>
  <c r="N466" i="8"/>
  <c r="N465" i="8"/>
  <c r="N464" i="8"/>
  <c r="N463" i="8"/>
  <c r="N462" i="8"/>
  <c r="N461" i="8"/>
  <c r="N460" i="8"/>
  <c r="N459" i="8"/>
  <c r="N458" i="8"/>
  <c r="N457" i="8"/>
  <c r="N456" i="8"/>
  <c r="N455" i="8"/>
  <c r="N454" i="8"/>
  <c r="N453" i="8"/>
  <c r="N452" i="8"/>
  <c r="N451" i="8"/>
  <c r="N450" i="8"/>
  <c r="N449" i="8"/>
  <c r="N448" i="8"/>
  <c r="N447" i="8"/>
  <c r="N446" i="8"/>
  <c r="N445" i="8"/>
  <c r="N444" i="8"/>
  <c r="N443" i="8"/>
  <c r="N442" i="8"/>
  <c r="N441" i="8"/>
  <c r="N440" i="8"/>
  <c r="N439" i="8"/>
  <c r="N438" i="8"/>
  <c r="N437" i="8"/>
  <c r="N436" i="8"/>
  <c r="N435" i="8"/>
  <c r="N434" i="8"/>
  <c r="N433" i="8"/>
  <c r="N432" i="8"/>
  <c r="N431" i="8"/>
  <c r="N430" i="8"/>
  <c r="N429" i="8"/>
  <c r="N428" i="8"/>
  <c r="N427" i="8"/>
  <c r="N426" i="8"/>
  <c r="N425" i="8"/>
  <c r="N424" i="8"/>
  <c r="N423" i="8"/>
  <c r="N422" i="8"/>
  <c r="N421" i="8"/>
  <c r="N420" i="8"/>
  <c r="N419" i="8"/>
  <c r="N418" i="8"/>
  <c r="N417" i="8"/>
  <c r="N416" i="8"/>
  <c r="N415" i="8"/>
  <c r="N414" i="8"/>
  <c r="N413" i="8"/>
  <c r="N412" i="8"/>
  <c r="N411" i="8"/>
  <c r="N410" i="8"/>
  <c r="N409" i="8"/>
  <c r="N408" i="8"/>
  <c r="N407" i="8"/>
  <c r="N406" i="8"/>
  <c r="N405" i="8"/>
  <c r="N404" i="8"/>
  <c r="N403" i="8"/>
  <c r="N402" i="8"/>
  <c r="N401" i="8"/>
  <c r="N400" i="8"/>
  <c r="N399" i="8"/>
  <c r="N398" i="8"/>
  <c r="N397" i="8"/>
  <c r="N396" i="8"/>
  <c r="N395" i="8"/>
  <c r="N394" i="8"/>
  <c r="N393" i="8"/>
  <c r="N392" i="8"/>
  <c r="N391" i="8"/>
  <c r="N390" i="8"/>
  <c r="N389" i="8"/>
  <c r="N388" i="8"/>
  <c r="N387" i="8"/>
  <c r="N386" i="8"/>
  <c r="N385" i="8"/>
  <c r="N384" i="8"/>
  <c r="N383" i="8"/>
  <c r="N382" i="8"/>
  <c r="N381" i="8"/>
  <c r="N380" i="8"/>
  <c r="N379" i="8"/>
  <c r="N378" i="8"/>
  <c r="N377" i="8"/>
  <c r="N376" i="8"/>
  <c r="N375" i="8"/>
  <c r="N374" i="8"/>
  <c r="N373" i="8"/>
  <c r="N372" i="8"/>
  <c r="N371" i="8"/>
  <c r="N370" i="8"/>
  <c r="N369" i="8"/>
  <c r="N368" i="8"/>
  <c r="N367" i="8"/>
  <c r="N366" i="8"/>
  <c r="N365" i="8"/>
  <c r="N364" i="8"/>
  <c r="N363" i="8"/>
  <c r="N362" i="8"/>
  <c r="N361" i="8"/>
  <c r="N360" i="8"/>
  <c r="N359" i="8"/>
  <c r="N358" i="8"/>
  <c r="N357" i="8"/>
  <c r="N356" i="8"/>
  <c r="N355" i="8"/>
  <c r="N354" i="8"/>
  <c r="N353" i="8"/>
  <c r="N352" i="8"/>
  <c r="N351" i="8"/>
  <c r="N350" i="8"/>
  <c r="N349" i="8"/>
  <c r="N348" i="8"/>
  <c r="N347" i="8"/>
  <c r="N346" i="8"/>
  <c r="N345" i="8"/>
  <c r="N344" i="8"/>
  <c r="N343" i="8"/>
  <c r="N342" i="8"/>
  <c r="N341" i="8"/>
  <c r="N340" i="8"/>
  <c r="N339" i="8"/>
  <c r="N338" i="8"/>
  <c r="N337" i="8"/>
  <c r="N336" i="8"/>
  <c r="N335" i="8"/>
  <c r="N334" i="8"/>
  <c r="N333" i="8"/>
  <c r="N332" i="8"/>
  <c r="N331" i="8"/>
  <c r="N330" i="8"/>
  <c r="N329" i="8"/>
  <c r="N328" i="8"/>
  <c r="N327" i="8"/>
  <c r="N326" i="8"/>
  <c r="N325" i="8"/>
  <c r="N324" i="8"/>
  <c r="N323" i="8"/>
  <c r="N322" i="8"/>
  <c r="N321" i="8"/>
  <c r="N320" i="8"/>
  <c r="N319" i="8"/>
  <c r="N318" i="8"/>
  <c r="N317" i="8"/>
  <c r="N316" i="8"/>
  <c r="N315" i="8"/>
  <c r="N314" i="8"/>
  <c r="N313" i="8"/>
  <c r="N312" i="8"/>
  <c r="N311" i="8"/>
  <c r="N310" i="8"/>
  <c r="N309" i="8"/>
  <c r="N308" i="8"/>
  <c r="N307" i="8"/>
  <c r="N306" i="8"/>
  <c r="N305" i="8"/>
  <c r="N304" i="8"/>
  <c r="N303" i="8"/>
  <c r="N302" i="8"/>
  <c r="N301" i="8"/>
  <c r="N300" i="8"/>
  <c r="N299" i="8"/>
  <c r="N298" i="8"/>
  <c r="N297" i="8"/>
  <c r="N296" i="8"/>
  <c r="N295" i="8"/>
  <c r="N294" i="8"/>
  <c r="N293" i="8"/>
  <c r="N292" i="8"/>
  <c r="N291" i="8"/>
  <c r="N290" i="8"/>
  <c r="N289" i="8"/>
  <c r="N288" i="8"/>
  <c r="N287" i="8"/>
  <c r="N286" i="8"/>
  <c r="N285" i="8"/>
  <c r="N284" i="8"/>
  <c r="N283" i="8"/>
  <c r="N282" i="8"/>
  <c r="N281" i="8"/>
  <c r="N280" i="8"/>
  <c r="N279" i="8"/>
  <c r="N278" i="8"/>
  <c r="N277" i="8"/>
  <c r="N276" i="8"/>
  <c r="N275" i="8"/>
  <c r="N274" i="8"/>
  <c r="N273" i="8"/>
  <c r="N272" i="8"/>
  <c r="N271" i="8"/>
  <c r="N270" i="8"/>
  <c r="N269" i="8"/>
  <c r="N268" i="8"/>
  <c r="N267" i="8"/>
  <c r="N266" i="8"/>
  <c r="N265" i="8"/>
  <c r="N264" i="8"/>
  <c r="N263" i="8"/>
  <c r="N262" i="8"/>
  <c r="N261" i="8"/>
  <c r="N260" i="8"/>
  <c r="N259" i="8"/>
  <c r="N258" i="8"/>
  <c r="N257" i="8"/>
  <c r="N256" i="8"/>
  <c r="N255" i="8"/>
  <c r="N254" i="8"/>
  <c r="N253" i="8"/>
  <c r="N252" i="8"/>
  <c r="N251" i="8"/>
  <c r="N250" i="8"/>
  <c r="N249" i="8"/>
  <c r="N248" i="8"/>
  <c r="N247" i="8"/>
  <c r="N246" i="8"/>
  <c r="N245" i="8"/>
  <c r="N244" i="8"/>
  <c r="N243" i="8"/>
  <c r="N242" i="8"/>
  <c r="N241" i="8"/>
  <c r="N240" i="8"/>
  <c r="N239" i="8"/>
  <c r="N238" i="8"/>
  <c r="N237" i="8"/>
  <c r="N236" i="8"/>
  <c r="N235" i="8"/>
  <c r="N234" i="8"/>
  <c r="N233" i="8"/>
  <c r="N232" i="8"/>
  <c r="N231" i="8"/>
  <c r="N230" i="8"/>
  <c r="N229" i="8"/>
  <c r="N228" i="8"/>
  <c r="N227" i="8"/>
  <c r="N226" i="8"/>
  <c r="N225" i="8"/>
  <c r="N224" i="8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07" i="8"/>
  <c r="N206" i="8"/>
  <c r="N205" i="8"/>
  <c r="N204" i="8"/>
  <c r="N203" i="8"/>
  <c r="N202" i="8"/>
  <c r="N201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Q85" i="8" s="1"/>
  <c r="T85" i="8" s="1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23" i="6"/>
  <c r="P22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23" i="6"/>
  <c r="M22" i="6"/>
  <c r="K500" i="6"/>
  <c r="L500" i="6" s="1"/>
  <c r="K499" i="6"/>
  <c r="L499" i="6" s="1"/>
  <c r="K498" i="6"/>
  <c r="L498" i="6" s="1"/>
  <c r="K497" i="6"/>
  <c r="L497" i="6" s="1"/>
  <c r="K496" i="6"/>
  <c r="L496" i="6" s="1"/>
  <c r="K495" i="6"/>
  <c r="L495" i="6" s="1"/>
  <c r="K494" i="6"/>
  <c r="L494" i="6" s="1"/>
  <c r="K493" i="6"/>
  <c r="L493" i="6" s="1"/>
  <c r="K492" i="6"/>
  <c r="L492" i="6" s="1"/>
  <c r="K491" i="6"/>
  <c r="L491" i="6" s="1"/>
  <c r="K490" i="6"/>
  <c r="L490" i="6" s="1"/>
  <c r="K489" i="6"/>
  <c r="L489" i="6" s="1"/>
  <c r="K488" i="6"/>
  <c r="L488" i="6" s="1"/>
  <c r="K487" i="6"/>
  <c r="L487" i="6" s="1"/>
  <c r="K486" i="6"/>
  <c r="L486" i="6" s="1"/>
  <c r="K485" i="6"/>
  <c r="L485" i="6" s="1"/>
  <c r="K484" i="6"/>
  <c r="L484" i="6" s="1"/>
  <c r="K483" i="6"/>
  <c r="L483" i="6" s="1"/>
  <c r="K482" i="6"/>
  <c r="L482" i="6" s="1"/>
  <c r="K481" i="6"/>
  <c r="L481" i="6" s="1"/>
  <c r="K480" i="6"/>
  <c r="L480" i="6" s="1"/>
  <c r="K479" i="6"/>
  <c r="L479" i="6" s="1"/>
  <c r="K478" i="6"/>
  <c r="L478" i="6" s="1"/>
  <c r="K477" i="6"/>
  <c r="L477" i="6" s="1"/>
  <c r="K476" i="6"/>
  <c r="L476" i="6" s="1"/>
  <c r="K475" i="6"/>
  <c r="L475" i="6" s="1"/>
  <c r="K474" i="6"/>
  <c r="L474" i="6" s="1"/>
  <c r="K473" i="6"/>
  <c r="L473" i="6" s="1"/>
  <c r="K472" i="6"/>
  <c r="L472" i="6" s="1"/>
  <c r="K471" i="6"/>
  <c r="L471" i="6" s="1"/>
  <c r="K470" i="6"/>
  <c r="L470" i="6" s="1"/>
  <c r="K469" i="6"/>
  <c r="L469" i="6" s="1"/>
  <c r="K468" i="6"/>
  <c r="L468" i="6" s="1"/>
  <c r="K467" i="6"/>
  <c r="L467" i="6" s="1"/>
  <c r="K466" i="6"/>
  <c r="L466" i="6" s="1"/>
  <c r="K465" i="6"/>
  <c r="L465" i="6" s="1"/>
  <c r="K464" i="6"/>
  <c r="L464" i="6" s="1"/>
  <c r="K463" i="6"/>
  <c r="L463" i="6" s="1"/>
  <c r="K462" i="6"/>
  <c r="L462" i="6" s="1"/>
  <c r="K461" i="6"/>
  <c r="L461" i="6" s="1"/>
  <c r="K460" i="6"/>
  <c r="L460" i="6" s="1"/>
  <c r="K459" i="6"/>
  <c r="L459" i="6" s="1"/>
  <c r="K458" i="6"/>
  <c r="L458" i="6" s="1"/>
  <c r="K457" i="6"/>
  <c r="L457" i="6" s="1"/>
  <c r="K456" i="6"/>
  <c r="L456" i="6" s="1"/>
  <c r="K455" i="6"/>
  <c r="L455" i="6" s="1"/>
  <c r="K454" i="6"/>
  <c r="L454" i="6" s="1"/>
  <c r="K453" i="6"/>
  <c r="L453" i="6" s="1"/>
  <c r="K452" i="6"/>
  <c r="L452" i="6" s="1"/>
  <c r="K451" i="6"/>
  <c r="L451" i="6" s="1"/>
  <c r="K450" i="6"/>
  <c r="L450" i="6" s="1"/>
  <c r="K449" i="6"/>
  <c r="L449" i="6" s="1"/>
  <c r="K448" i="6"/>
  <c r="L448" i="6" s="1"/>
  <c r="K447" i="6"/>
  <c r="L447" i="6" s="1"/>
  <c r="K446" i="6"/>
  <c r="L446" i="6" s="1"/>
  <c r="K445" i="6"/>
  <c r="L445" i="6" s="1"/>
  <c r="K444" i="6"/>
  <c r="L444" i="6" s="1"/>
  <c r="K443" i="6"/>
  <c r="L443" i="6" s="1"/>
  <c r="K442" i="6"/>
  <c r="L442" i="6" s="1"/>
  <c r="K441" i="6"/>
  <c r="L441" i="6" s="1"/>
  <c r="K440" i="6"/>
  <c r="L440" i="6" s="1"/>
  <c r="K439" i="6"/>
  <c r="L439" i="6" s="1"/>
  <c r="K438" i="6"/>
  <c r="L438" i="6" s="1"/>
  <c r="K437" i="6"/>
  <c r="L437" i="6" s="1"/>
  <c r="K436" i="6"/>
  <c r="L436" i="6" s="1"/>
  <c r="K435" i="6"/>
  <c r="L435" i="6" s="1"/>
  <c r="K434" i="6"/>
  <c r="L434" i="6" s="1"/>
  <c r="K433" i="6"/>
  <c r="L433" i="6" s="1"/>
  <c r="K432" i="6"/>
  <c r="L432" i="6" s="1"/>
  <c r="K431" i="6"/>
  <c r="L431" i="6" s="1"/>
  <c r="K430" i="6"/>
  <c r="L430" i="6" s="1"/>
  <c r="K429" i="6"/>
  <c r="L429" i="6" s="1"/>
  <c r="K428" i="6"/>
  <c r="L428" i="6" s="1"/>
  <c r="K427" i="6"/>
  <c r="L427" i="6" s="1"/>
  <c r="K426" i="6"/>
  <c r="L426" i="6" s="1"/>
  <c r="K425" i="6"/>
  <c r="L425" i="6" s="1"/>
  <c r="K424" i="6"/>
  <c r="L424" i="6" s="1"/>
  <c r="K423" i="6"/>
  <c r="L423" i="6" s="1"/>
  <c r="K422" i="6"/>
  <c r="L422" i="6" s="1"/>
  <c r="K421" i="6"/>
  <c r="L421" i="6" s="1"/>
  <c r="K420" i="6"/>
  <c r="L420" i="6" s="1"/>
  <c r="K419" i="6"/>
  <c r="L419" i="6" s="1"/>
  <c r="K418" i="6"/>
  <c r="L418" i="6" s="1"/>
  <c r="K417" i="6"/>
  <c r="L417" i="6" s="1"/>
  <c r="K416" i="6"/>
  <c r="L416" i="6" s="1"/>
  <c r="K415" i="6"/>
  <c r="L415" i="6" s="1"/>
  <c r="K414" i="6"/>
  <c r="L414" i="6" s="1"/>
  <c r="K413" i="6"/>
  <c r="L413" i="6" s="1"/>
  <c r="K412" i="6"/>
  <c r="L412" i="6" s="1"/>
  <c r="K411" i="6"/>
  <c r="L411" i="6" s="1"/>
  <c r="K410" i="6"/>
  <c r="L410" i="6" s="1"/>
  <c r="K409" i="6"/>
  <c r="L409" i="6" s="1"/>
  <c r="K408" i="6"/>
  <c r="L408" i="6" s="1"/>
  <c r="K407" i="6"/>
  <c r="L407" i="6" s="1"/>
  <c r="K406" i="6"/>
  <c r="L406" i="6" s="1"/>
  <c r="K405" i="6"/>
  <c r="L405" i="6" s="1"/>
  <c r="K404" i="6"/>
  <c r="L404" i="6" s="1"/>
  <c r="K403" i="6"/>
  <c r="L403" i="6" s="1"/>
  <c r="K402" i="6"/>
  <c r="L402" i="6" s="1"/>
  <c r="K401" i="6"/>
  <c r="L401" i="6" s="1"/>
  <c r="K400" i="6"/>
  <c r="L400" i="6" s="1"/>
  <c r="K399" i="6"/>
  <c r="L399" i="6" s="1"/>
  <c r="K398" i="6"/>
  <c r="L398" i="6" s="1"/>
  <c r="K397" i="6"/>
  <c r="L397" i="6" s="1"/>
  <c r="K396" i="6"/>
  <c r="L396" i="6" s="1"/>
  <c r="K395" i="6"/>
  <c r="L395" i="6" s="1"/>
  <c r="K394" i="6"/>
  <c r="L394" i="6" s="1"/>
  <c r="K393" i="6"/>
  <c r="L393" i="6" s="1"/>
  <c r="K392" i="6"/>
  <c r="L392" i="6" s="1"/>
  <c r="K391" i="6"/>
  <c r="L391" i="6" s="1"/>
  <c r="K390" i="6"/>
  <c r="L390" i="6" s="1"/>
  <c r="K389" i="6"/>
  <c r="L389" i="6" s="1"/>
  <c r="K388" i="6"/>
  <c r="L388" i="6" s="1"/>
  <c r="K387" i="6"/>
  <c r="L387" i="6" s="1"/>
  <c r="K386" i="6"/>
  <c r="L386" i="6" s="1"/>
  <c r="K385" i="6"/>
  <c r="L385" i="6" s="1"/>
  <c r="K384" i="6"/>
  <c r="L384" i="6" s="1"/>
  <c r="K383" i="6"/>
  <c r="L383" i="6" s="1"/>
  <c r="K382" i="6"/>
  <c r="L382" i="6" s="1"/>
  <c r="K381" i="6"/>
  <c r="L381" i="6" s="1"/>
  <c r="K380" i="6"/>
  <c r="L380" i="6" s="1"/>
  <c r="K379" i="6"/>
  <c r="L379" i="6" s="1"/>
  <c r="K378" i="6"/>
  <c r="L378" i="6" s="1"/>
  <c r="K377" i="6"/>
  <c r="L377" i="6" s="1"/>
  <c r="K376" i="6"/>
  <c r="L376" i="6" s="1"/>
  <c r="K375" i="6"/>
  <c r="L375" i="6" s="1"/>
  <c r="K374" i="6"/>
  <c r="L374" i="6" s="1"/>
  <c r="K373" i="6"/>
  <c r="L373" i="6" s="1"/>
  <c r="K372" i="6"/>
  <c r="L372" i="6" s="1"/>
  <c r="K371" i="6"/>
  <c r="L371" i="6" s="1"/>
  <c r="K370" i="6"/>
  <c r="L370" i="6" s="1"/>
  <c r="K369" i="6"/>
  <c r="L369" i="6" s="1"/>
  <c r="K368" i="6"/>
  <c r="L368" i="6" s="1"/>
  <c r="K367" i="6"/>
  <c r="L367" i="6" s="1"/>
  <c r="K366" i="6"/>
  <c r="L366" i="6" s="1"/>
  <c r="K365" i="6"/>
  <c r="L365" i="6" s="1"/>
  <c r="K364" i="6"/>
  <c r="L364" i="6" s="1"/>
  <c r="K363" i="6"/>
  <c r="L363" i="6" s="1"/>
  <c r="K362" i="6"/>
  <c r="L362" i="6" s="1"/>
  <c r="K361" i="6"/>
  <c r="L361" i="6" s="1"/>
  <c r="K360" i="6"/>
  <c r="L360" i="6" s="1"/>
  <c r="K359" i="6"/>
  <c r="L359" i="6" s="1"/>
  <c r="K358" i="6"/>
  <c r="L358" i="6" s="1"/>
  <c r="K357" i="6"/>
  <c r="L357" i="6" s="1"/>
  <c r="K356" i="6"/>
  <c r="L356" i="6" s="1"/>
  <c r="K355" i="6"/>
  <c r="L355" i="6" s="1"/>
  <c r="K354" i="6"/>
  <c r="L354" i="6" s="1"/>
  <c r="K353" i="6"/>
  <c r="L353" i="6" s="1"/>
  <c r="K352" i="6"/>
  <c r="L352" i="6" s="1"/>
  <c r="K351" i="6"/>
  <c r="L351" i="6" s="1"/>
  <c r="K350" i="6"/>
  <c r="L350" i="6" s="1"/>
  <c r="K349" i="6"/>
  <c r="L349" i="6" s="1"/>
  <c r="K348" i="6"/>
  <c r="L348" i="6" s="1"/>
  <c r="K347" i="6"/>
  <c r="L347" i="6" s="1"/>
  <c r="K346" i="6"/>
  <c r="L346" i="6" s="1"/>
  <c r="K345" i="6"/>
  <c r="L345" i="6" s="1"/>
  <c r="K344" i="6"/>
  <c r="L344" i="6" s="1"/>
  <c r="K343" i="6"/>
  <c r="L343" i="6" s="1"/>
  <c r="K342" i="6"/>
  <c r="L342" i="6" s="1"/>
  <c r="K341" i="6"/>
  <c r="L341" i="6" s="1"/>
  <c r="K340" i="6"/>
  <c r="L340" i="6" s="1"/>
  <c r="K339" i="6"/>
  <c r="L339" i="6" s="1"/>
  <c r="K338" i="6"/>
  <c r="L338" i="6" s="1"/>
  <c r="K337" i="6"/>
  <c r="L337" i="6" s="1"/>
  <c r="K336" i="6"/>
  <c r="L336" i="6" s="1"/>
  <c r="K335" i="6"/>
  <c r="L335" i="6" s="1"/>
  <c r="K334" i="6"/>
  <c r="L334" i="6" s="1"/>
  <c r="K333" i="6"/>
  <c r="L333" i="6" s="1"/>
  <c r="K332" i="6"/>
  <c r="L332" i="6" s="1"/>
  <c r="K331" i="6"/>
  <c r="L331" i="6" s="1"/>
  <c r="K330" i="6"/>
  <c r="L330" i="6" s="1"/>
  <c r="K329" i="6"/>
  <c r="L329" i="6" s="1"/>
  <c r="K328" i="6"/>
  <c r="L328" i="6" s="1"/>
  <c r="K327" i="6"/>
  <c r="L327" i="6" s="1"/>
  <c r="K326" i="6"/>
  <c r="L326" i="6" s="1"/>
  <c r="K325" i="6"/>
  <c r="L325" i="6" s="1"/>
  <c r="K324" i="6"/>
  <c r="L324" i="6" s="1"/>
  <c r="K323" i="6"/>
  <c r="L323" i="6" s="1"/>
  <c r="K322" i="6"/>
  <c r="L322" i="6" s="1"/>
  <c r="K321" i="6"/>
  <c r="L321" i="6" s="1"/>
  <c r="K320" i="6"/>
  <c r="L320" i="6" s="1"/>
  <c r="K319" i="6"/>
  <c r="L319" i="6" s="1"/>
  <c r="K318" i="6"/>
  <c r="L318" i="6" s="1"/>
  <c r="K317" i="6"/>
  <c r="L317" i="6" s="1"/>
  <c r="K316" i="6"/>
  <c r="L316" i="6" s="1"/>
  <c r="K315" i="6"/>
  <c r="L315" i="6" s="1"/>
  <c r="K314" i="6"/>
  <c r="L314" i="6" s="1"/>
  <c r="K313" i="6"/>
  <c r="L313" i="6" s="1"/>
  <c r="K312" i="6"/>
  <c r="L312" i="6" s="1"/>
  <c r="K311" i="6"/>
  <c r="L311" i="6" s="1"/>
  <c r="K310" i="6"/>
  <c r="L310" i="6" s="1"/>
  <c r="K309" i="6"/>
  <c r="L309" i="6" s="1"/>
  <c r="K308" i="6"/>
  <c r="L308" i="6" s="1"/>
  <c r="K307" i="6"/>
  <c r="L307" i="6" s="1"/>
  <c r="K306" i="6"/>
  <c r="L306" i="6" s="1"/>
  <c r="K305" i="6"/>
  <c r="L305" i="6" s="1"/>
  <c r="K304" i="6"/>
  <c r="L304" i="6" s="1"/>
  <c r="K303" i="6"/>
  <c r="L303" i="6" s="1"/>
  <c r="K302" i="6"/>
  <c r="L302" i="6" s="1"/>
  <c r="K301" i="6"/>
  <c r="L301" i="6" s="1"/>
  <c r="K300" i="6"/>
  <c r="L300" i="6" s="1"/>
  <c r="K299" i="6"/>
  <c r="L299" i="6" s="1"/>
  <c r="K298" i="6"/>
  <c r="L298" i="6" s="1"/>
  <c r="K297" i="6"/>
  <c r="L297" i="6" s="1"/>
  <c r="K296" i="6"/>
  <c r="L296" i="6" s="1"/>
  <c r="K295" i="6"/>
  <c r="L295" i="6" s="1"/>
  <c r="K294" i="6"/>
  <c r="L294" i="6" s="1"/>
  <c r="K293" i="6"/>
  <c r="L293" i="6" s="1"/>
  <c r="K292" i="6"/>
  <c r="L292" i="6" s="1"/>
  <c r="K291" i="6"/>
  <c r="L291" i="6" s="1"/>
  <c r="K290" i="6"/>
  <c r="L290" i="6" s="1"/>
  <c r="K289" i="6"/>
  <c r="L289" i="6" s="1"/>
  <c r="K288" i="6"/>
  <c r="L288" i="6" s="1"/>
  <c r="K287" i="6"/>
  <c r="L287" i="6" s="1"/>
  <c r="K286" i="6"/>
  <c r="L286" i="6" s="1"/>
  <c r="K285" i="6"/>
  <c r="L285" i="6" s="1"/>
  <c r="K284" i="6"/>
  <c r="L284" i="6" s="1"/>
  <c r="K283" i="6"/>
  <c r="L283" i="6" s="1"/>
  <c r="K282" i="6"/>
  <c r="L282" i="6" s="1"/>
  <c r="K281" i="6"/>
  <c r="L281" i="6" s="1"/>
  <c r="K280" i="6"/>
  <c r="L280" i="6" s="1"/>
  <c r="K279" i="6"/>
  <c r="L279" i="6" s="1"/>
  <c r="K278" i="6"/>
  <c r="L278" i="6" s="1"/>
  <c r="K277" i="6"/>
  <c r="L277" i="6" s="1"/>
  <c r="K276" i="6"/>
  <c r="L276" i="6" s="1"/>
  <c r="K275" i="6"/>
  <c r="L275" i="6" s="1"/>
  <c r="K274" i="6"/>
  <c r="L274" i="6" s="1"/>
  <c r="K273" i="6"/>
  <c r="L273" i="6" s="1"/>
  <c r="K272" i="6"/>
  <c r="L272" i="6" s="1"/>
  <c r="K271" i="6"/>
  <c r="L271" i="6" s="1"/>
  <c r="K270" i="6"/>
  <c r="L270" i="6" s="1"/>
  <c r="K269" i="6"/>
  <c r="L269" i="6" s="1"/>
  <c r="K268" i="6"/>
  <c r="L268" i="6" s="1"/>
  <c r="K267" i="6"/>
  <c r="L267" i="6" s="1"/>
  <c r="K266" i="6"/>
  <c r="L266" i="6" s="1"/>
  <c r="K265" i="6"/>
  <c r="L265" i="6" s="1"/>
  <c r="K264" i="6"/>
  <c r="L264" i="6" s="1"/>
  <c r="K263" i="6"/>
  <c r="L263" i="6" s="1"/>
  <c r="K262" i="6"/>
  <c r="L262" i="6" s="1"/>
  <c r="K261" i="6"/>
  <c r="L261" i="6" s="1"/>
  <c r="K260" i="6"/>
  <c r="L260" i="6" s="1"/>
  <c r="K259" i="6"/>
  <c r="L259" i="6" s="1"/>
  <c r="K258" i="6"/>
  <c r="L258" i="6" s="1"/>
  <c r="K257" i="6"/>
  <c r="L257" i="6" s="1"/>
  <c r="K256" i="6"/>
  <c r="L256" i="6" s="1"/>
  <c r="K255" i="6"/>
  <c r="L255" i="6" s="1"/>
  <c r="K254" i="6"/>
  <c r="L254" i="6" s="1"/>
  <c r="K253" i="6"/>
  <c r="L253" i="6" s="1"/>
  <c r="K252" i="6"/>
  <c r="L252" i="6" s="1"/>
  <c r="K251" i="6"/>
  <c r="L251" i="6" s="1"/>
  <c r="K250" i="6"/>
  <c r="L250" i="6" s="1"/>
  <c r="K249" i="6"/>
  <c r="L249" i="6" s="1"/>
  <c r="K248" i="6"/>
  <c r="L248" i="6" s="1"/>
  <c r="K247" i="6"/>
  <c r="L247" i="6" s="1"/>
  <c r="K246" i="6"/>
  <c r="L246" i="6" s="1"/>
  <c r="K245" i="6"/>
  <c r="L245" i="6" s="1"/>
  <c r="K244" i="6"/>
  <c r="L244" i="6" s="1"/>
  <c r="K243" i="6"/>
  <c r="L243" i="6" s="1"/>
  <c r="K242" i="6"/>
  <c r="L242" i="6" s="1"/>
  <c r="K241" i="6"/>
  <c r="L241" i="6" s="1"/>
  <c r="K240" i="6"/>
  <c r="L240" i="6" s="1"/>
  <c r="K239" i="6"/>
  <c r="L239" i="6" s="1"/>
  <c r="K238" i="6"/>
  <c r="L238" i="6" s="1"/>
  <c r="K237" i="6"/>
  <c r="L237" i="6" s="1"/>
  <c r="K236" i="6"/>
  <c r="L236" i="6" s="1"/>
  <c r="K235" i="6"/>
  <c r="L235" i="6" s="1"/>
  <c r="K234" i="6"/>
  <c r="L234" i="6" s="1"/>
  <c r="K233" i="6"/>
  <c r="L233" i="6" s="1"/>
  <c r="K232" i="6"/>
  <c r="L232" i="6" s="1"/>
  <c r="K231" i="6"/>
  <c r="L231" i="6" s="1"/>
  <c r="K230" i="6"/>
  <c r="L230" i="6" s="1"/>
  <c r="K229" i="6"/>
  <c r="L229" i="6" s="1"/>
  <c r="K228" i="6"/>
  <c r="L228" i="6" s="1"/>
  <c r="K227" i="6"/>
  <c r="L227" i="6" s="1"/>
  <c r="K226" i="6"/>
  <c r="L226" i="6" s="1"/>
  <c r="K225" i="6"/>
  <c r="L225" i="6" s="1"/>
  <c r="K224" i="6"/>
  <c r="L224" i="6" s="1"/>
  <c r="K223" i="6"/>
  <c r="L223" i="6" s="1"/>
  <c r="K222" i="6"/>
  <c r="L222" i="6" s="1"/>
  <c r="K221" i="6"/>
  <c r="L221" i="6" s="1"/>
  <c r="K220" i="6"/>
  <c r="L220" i="6" s="1"/>
  <c r="K219" i="6"/>
  <c r="L219" i="6" s="1"/>
  <c r="K218" i="6"/>
  <c r="L218" i="6" s="1"/>
  <c r="K217" i="6"/>
  <c r="L217" i="6" s="1"/>
  <c r="K216" i="6"/>
  <c r="L216" i="6" s="1"/>
  <c r="K215" i="6"/>
  <c r="L215" i="6" s="1"/>
  <c r="K214" i="6"/>
  <c r="L214" i="6" s="1"/>
  <c r="K213" i="6"/>
  <c r="L213" i="6" s="1"/>
  <c r="K212" i="6"/>
  <c r="L212" i="6" s="1"/>
  <c r="K211" i="6"/>
  <c r="L211" i="6" s="1"/>
  <c r="K210" i="6"/>
  <c r="L210" i="6" s="1"/>
  <c r="K209" i="6"/>
  <c r="L209" i="6" s="1"/>
  <c r="K208" i="6"/>
  <c r="L208" i="6" s="1"/>
  <c r="K207" i="6"/>
  <c r="L207" i="6" s="1"/>
  <c r="K206" i="6"/>
  <c r="L206" i="6" s="1"/>
  <c r="K205" i="6"/>
  <c r="L205" i="6" s="1"/>
  <c r="K204" i="6"/>
  <c r="L204" i="6" s="1"/>
  <c r="K203" i="6"/>
  <c r="L203" i="6" s="1"/>
  <c r="K202" i="6"/>
  <c r="L202" i="6" s="1"/>
  <c r="K201" i="6"/>
  <c r="L201" i="6" s="1"/>
  <c r="K200" i="6"/>
  <c r="L200" i="6" s="1"/>
  <c r="K199" i="6"/>
  <c r="L199" i="6" s="1"/>
  <c r="K198" i="6"/>
  <c r="L198" i="6" s="1"/>
  <c r="K197" i="6"/>
  <c r="L197" i="6" s="1"/>
  <c r="K196" i="6"/>
  <c r="L196" i="6" s="1"/>
  <c r="K195" i="6"/>
  <c r="L195" i="6" s="1"/>
  <c r="K194" i="6"/>
  <c r="L194" i="6" s="1"/>
  <c r="K193" i="6"/>
  <c r="L193" i="6" s="1"/>
  <c r="K192" i="6"/>
  <c r="L192" i="6" s="1"/>
  <c r="K191" i="6"/>
  <c r="L191" i="6" s="1"/>
  <c r="K190" i="6"/>
  <c r="L190" i="6" s="1"/>
  <c r="K189" i="6"/>
  <c r="L189" i="6" s="1"/>
  <c r="K188" i="6"/>
  <c r="L188" i="6" s="1"/>
  <c r="K187" i="6"/>
  <c r="L187" i="6" s="1"/>
  <c r="K186" i="6"/>
  <c r="L186" i="6" s="1"/>
  <c r="K185" i="6"/>
  <c r="L185" i="6" s="1"/>
  <c r="K184" i="6"/>
  <c r="L184" i="6" s="1"/>
  <c r="K183" i="6"/>
  <c r="L183" i="6" s="1"/>
  <c r="K182" i="6"/>
  <c r="L182" i="6" s="1"/>
  <c r="K181" i="6"/>
  <c r="L181" i="6" s="1"/>
  <c r="K180" i="6"/>
  <c r="L180" i="6" s="1"/>
  <c r="K179" i="6"/>
  <c r="L179" i="6" s="1"/>
  <c r="K178" i="6"/>
  <c r="L178" i="6" s="1"/>
  <c r="K177" i="6"/>
  <c r="L177" i="6" s="1"/>
  <c r="K176" i="6"/>
  <c r="L176" i="6" s="1"/>
  <c r="K175" i="6"/>
  <c r="L175" i="6" s="1"/>
  <c r="K174" i="6"/>
  <c r="L174" i="6" s="1"/>
  <c r="K173" i="6"/>
  <c r="L173" i="6" s="1"/>
  <c r="K172" i="6"/>
  <c r="L172" i="6" s="1"/>
  <c r="K171" i="6"/>
  <c r="L171" i="6" s="1"/>
  <c r="K170" i="6"/>
  <c r="L170" i="6" s="1"/>
  <c r="K169" i="6"/>
  <c r="L169" i="6" s="1"/>
  <c r="K168" i="6"/>
  <c r="L168" i="6" s="1"/>
  <c r="K167" i="6"/>
  <c r="L167" i="6" s="1"/>
  <c r="K166" i="6"/>
  <c r="L166" i="6" s="1"/>
  <c r="K165" i="6"/>
  <c r="L165" i="6" s="1"/>
  <c r="K164" i="6"/>
  <c r="L164" i="6" s="1"/>
  <c r="K163" i="6"/>
  <c r="L163" i="6" s="1"/>
  <c r="K162" i="6"/>
  <c r="L162" i="6" s="1"/>
  <c r="K161" i="6"/>
  <c r="L161" i="6" s="1"/>
  <c r="K160" i="6"/>
  <c r="L160" i="6" s="1"/>
  <c r="K159" i="6"/>
  <c r="L159" i="6" s="1"/>
  <c r="K158" i="6"/>
  <c r="L158" i="6" s="1"/>
  <c r="K157" i="6"/>
  <c r="L157" i="6" s="1"/>
  <c r="K156" i="6"/>
  <c r="L156" i="6" s="1"/>
  <c r="K155" i="6"/>
  <c r="L155" i="6" s="1"/>
  <c r="K154" i="6"/>
  <c r="L154" i="6" s="1"/>
  <c r="K153" i="6"/>
  <c r="L153" i="6" s="1"/>
  <c r="K152" i="6"/>
  <c r="L152" i="6" s="1"/>
  <c r="K151" i="6"/>
  <c r="L151" i="6" s="1"/>
  <c r="K150" i="6"/>
  <c r="L150" i="6" s="1"/>
  <c r="K149" i="6"/>
  <c r="L149" i="6" s="1"/>
  <c r="K148" i="6"/>
  <c r="L148" i="6" s="1"/>
  <c r="K147" i="6"/>
  <c r="L147" i="6" s="1"/>
  <c r="K146" i="6"/>
  <c r="L146" i="6" s="1"/>
  <c r="K145" i="6"/>
  <c r="L145" i="6" s="1"/>
  <c r="K144" i="6"/>
  <c r="L144" i="6" s="1"/>
  <c r="K143" i="6"/>
  <c r="L143" i="6" s="1"/>
  <c r="K142" i="6"/>
  <c r="L142" i="6" s="1"/>
  <c r="K141" i="6"/>
  <c r="L141" i="6" s="1"/>
  <c r="K140" i="6"/>
  <c r="L140" i="6" s="1"/>
  <c r="K139" i="6"/>
  <c r="L139" i="6" s="1"/>
  <c r="K138" i="6"/>
  <c r="L138" i="6" s="1"/>
  <c r="K137" i="6"/>
  <c r="L137" i="6" s="1"/>
  <c r="K136" i="6"/>
  <c r="L136" i="6" s="1"/>
  <c r="K135" i="6"/>
  <c r="L135" i="6" s="1"/>
  <c r="K134" i="6"/>
  <c r="L134" i="6" s="1"/>
  <c r="K133" i="6"/>
  <c r="L133" i="6" s="1"/>
  <c r="K132" i="6"/>
  <c r="L132" i="6" s="1"/>
  <c r="K131" i="6"/>
  <c r="L131" i="6" s="1"/>
  <c r="K130" i="6"/>
  <c r="L130" i="6" s="1"/>
  <c r="K129" i="6"/>
  <c r="L129" i="6" s="1"/>
  <c r="K128" i="6"/>
  <c r="L128" i="6" s="1"/>
  <c r="K127" i="6"/>
  <c r="L127" i="6" s="1"/>
  <c r="K126" i="6"/>
  <c r="L126" i="6" s="1"/>
  <c r="K125" i="6"/>
  <c r="L125" i="6" s="1"/>
  <c r="K124" i="6"/>
  <c r="L124" i="6" s="1"/>
  <c r="K123" i="6"/>
  <c r="L123" i="6" s="1"/>
  <c r="K122" i="6"/>
  <c r="L122" i="6" s="1"/>
  <c r="K121" i="6"/>
  <c r="L121" i="6" s="1"/>
  <c r="K120" i="6"/>
  <c r="L120" i="6" s="1"/>
  <c r="K119" i="6"/>
  <c r="L119" i="6" s="1"/>
  <c r="K118" i="6"/>
  <c r="L118" i="6" s="1"/>
  <c r="K117" i="6"/>
  <c r="L117" i="6" s="1"/>
  <c r="K116" i="6"/>
  <c r="L116" i="6" s="1"/>
  <c r="K115" i="6"/>
  <c r="L115" i="6" s="1"/>
  <c r="K114" i="6"/>
  <c r="L114" i="6" s="1"/>
  <c r="K113" i="6"/>
  <c r="L113" i="6" s="1"/>
  <c r="K112" i="6"/>
  <c r="L112" i="6" s="1"/>
  <c r="K111" i="6"/>
  <c r="L111" i="6" s="1"/>
  <c r="K110" i="6"/>
  <c r="L110" i="6" s="1"/>
  <c r="K109" i="6"/>
  <c r="L109" i="6" s="1"/>
  <c r="K108" i="6"/>
  <c r="L108" i="6" s="1"/>
  <c r="K107" i="6"/>
  <c r="L107" i="6" s="1"/>
  <c r="K106" i="6"/>
  <c r="L106" i="6" s="1"/>
  <c r="K105" i="6"/>
  <c r="L105" i="6" s="1"/>
  <c r="K104" i="6"/>
  <c r="L104" i="6" s="1"/>
  <c r="K103" i="6"/>
  <c r="L103" i="6" s="1"/>
  <c r="K102" i="6"/>
  <c r="L102" i="6" s="1"/>
  <c r="K101" i="6"/>
  <c r="L101" i="6" s="1"/>
  <c r="K100" i="6"/>
  <c r="L100" i="6" s="1"/>
  <c r="K99" i="6"/>
  <c r="L99" i="6" s="1"/>
  <c r="K98" i="6"/>
  <c r="L98" i="6" s="1"/>
  <c r="K97" i="6"/>
  <c r="L97" i="6" s="1"/>
  <c r="K96" i="6"/>
  <c r="L96" i="6" s="1"/>
  <c r="K95" i="6"/>
  <c r="L95" i="6" s="1"/>
  <c r="K94" i="6"/>
  <c r="L94" i="6" s="1"/>
  <c r="K93" i="6"/>
  <c r="L93" i="6" s="1"/>
  <c r="K92" i="6"/>
  <c r="L92" i="6" s="1"/>
  <c r="K91" i="6"/>
  <c r="L91" i="6" s="1"/>
  <c r="K90" i="6"/>
  <c r="L90" i="6" s="1"/>
  <c r="K89" i="6"/>
  <c r="L89" i="6" s="1"/>
  <c r="K88" i="6"/>
  <c r="L88" i="6" s="1"/>
  <c r="K87" i="6"/>
  <c r="L87" i="6" s="1"/>
  <c r="K86" i="6"/>
  <c r="L86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K79" i="6"/>
  <c r="L79" i="6" s="1"/>
  <c r="K78" i="6"/>
  <c r="L78" i="6" s="1"/>
  <c r="K77" i="6"/>
  <c r="L77" i="6" s="1"/>
  <c r="K76" i="6"/>
  <c r="L76" i="6" s="1"/>
  <c r="K75" i="6"/>
  <c r="L75" i="6" s="1"/>
  <c r="K74" i="6"/>
  <c r="L74" i="6" s="1"/>
  <c r="K73" i="6"/>
  <c r="L73" i="6" s="1"/>
  <c r="K72" i="6"/>
  <c r="L72" i="6" s="1"/>
  <c r="K71" i="6"/>
  <c r="L71" i="6" s="1"/>
  <c r="K70" i="6"/>
  <c r="L70" i="6" s="1"/>
  <c r="K69" i="6"/>
  <c r="L69" i="6" s="1"/>
  <c r="K68" i="6"/>
  <c r="L68" i="6" s="1"/>
  <c r="K67" i="6"/>
  <c r="L67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K58" i="6"/>
  <c r="L58" i="6" s="1"/>
  <c r="K57" i="6"/>
  <c r="L57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9" i="6"/>
  <c r="L49" i="6" s="1"/>
  <c r="K48" i="6"/>
  <c r="L48" i="6" s="1"/>
  <c r="K47" i="6"/>
  <c r="L47" i="6" s="1"/>
  <c r="K46" i="6"/>
  <c r="L46" i="6" s="1"/>
  <c r="K45" i="6"/>
  <c r="L45" i="6" s="1"/>
  <c r="K44" i="6"/>
  <c r="L44" i="6" s="1"/>
  <c r="K43" i="6"/>
  <c r="L43" i="6" s="1"/>
  <c r="K23" i="6"/>
  <c r="L23" i="6" s="1"/>
  <c r="K22" i="6"/>
  <c r="L22" i="6" s="1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23" i="6"/>
  <c r="J22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23" i="6"/>
  <c r="F22" i="6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61" i="15"/>
  <c r="K60" i="15"/>
  <c r="K59" i="15"/>
  <c r="K58" i="15"/>
  <c r="K57" i="15"/>
  <c r="K56" i="15"/>
  <c r="K55" i="15"/>
  <c r="K54" i="15"/>
  <c r="K53" i="15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AD181" i="15" s="1"/>
  <c r="G181" i="15" s="1" a="1"/>
  <c r="F180" i="15"/>
  <c r="AD180" i="15" s="1"/>
  <c r="G180" i="15" s="1" a="1"/>
  <c r="F179" i="15"/>
  <c r="AD179" i="15" s="1"/>
  <c r="G179" i="15" s="1" a="1"/>
  <c r="F178" i="15"/>
  <c r="AD178" i="15" s="1"/>
  <c r="G178" i="15" s="1" a="1"/>
  <c r="F177" i="15"/>
  <c r="AD177" i="15" s="1"/>
  <c r="G177" i="15" s="1" a="1"/>
  <c r="F176" i="15"/>
  <c r="AD176" i="15" s="1"/>
  <c r="G176" i="15" s="1" a="1"/>
  <c r="F175" i="15"/>
  <c r="AD175" i="15" s="1"/>
  <c r="G175" i="15" s="1" a="1"/>
  <c r="F174" i="15"/>
  <c r="AD174" i="15" s="1"/>
  <c r="G174" i="15" s="1" a="1"/>
  <c r="F173" i="15"/>
  <c r="AD173" i="15" s="1"/>
  <c r="G173" i="15" s="1" a="1"/>
  <c r="F172" i="15"/>
  <c r="AD172" i="15" s="1"/>
  <c r="G172" i="15" s="1" a="1"/>
  <c r="F171" i="15"/>
  <c r="AD171" i="15" s="1"/>
  <c r="G171" i="15" s="1" a="1"/>
  <c r="F170" i="15"/>
  <c r="AD170" i="15" s="1"/>
  <c r="G170" i="15" s="1" a="1"/>
  <c r="F169" i="15"/>
  <c r="AD169" i="15" s="1"/>
  <c r="G169" i="15" s="1" a="1"/>
  <c r="F168" i="15"/>
  <c r="AD168" i="15" s="1"/>
  <c r="G168" i="15" s="1" a="1"/>
  <c r="F167" i="15"/>
  <c r="AD167" i="15" s="1"/>
  <c r="G167" i="15" s="1" a="1"/>
  <c r="F166" i="15"/>
  <c r="AD166" i="15" s="1"/>
  <c r="G166" i="15" s="1" a="1"/>
  <c r="F165" i="15"/>
  <c r="AD165" i="15" s="1"/>
  <c r="G165" i="15" s="1" a="1"/>
  <c r="F164" i="15"/>
  <c r="AD164" i="15" s="1"/>
  <c r="G164" i="15" s="1" a="1"/>
  <c r="F163" i="15"/>
  <c r="AD163" i="15" s="1"/>
  <c r="G163" i="15" s="1" a="1"/>
  <c r="F162" i="15"/>
  <c r="AD162" i="15" s="1"/>
  <c r="G162" i="15" s="1" a="1"/>
  <c r="F161" i="15"/>
  <c r="AD161" i="15" s="1"/>
  <c r="G161" i="15" s="1" a="1"/>
  <c r="F160" i="15"/>
  <c r="AD160" i="15" s="1"/>
  <c r="G160" i="15" s="1" a="1"/>
  <c r="F159" i="15"/>
  <c r="AD159" i="15" s="1"/>
  <c r="G159" i="15" s="1" a="1"/>
  <c r="F158" i="15"/>
  <c r="AD158" i="15" s="1"/>
  <c r="G158" i="15" s="1" a="1"/>
  <c r="F157" i="15"/>
  <c r="AD157" i="15" s="1"/>
  <c r="G157" i="15" s="1" a="1"/>
  <c r="F156" i="15"/>
  <c r="AD156" i="15" s="1"/>
  <c r="G156" i="15" s="1" a="1"/>
  <c r="F155" i="15"/>
  <c r="AD155" i="15" s="1"/>
  <c r="G155" i="15" s="1" a="1"/>
  <c r="F154" i="15"/>
  <c r="AD154" i="15" s="1"/>
  <c r="G154" i="15" s="1" a="1"/>
  <c r="F153" i="15"/>
  <c r="AD153" i="15" s="1"/>
  <c r="G153" i="15" s="1" a="1"/>
  <c r="F152" i="15"/>
  <c r="AD152" i="15" s="1"/>
  <c r="G152" i="15" s="1" a="1"/>
  <c r="F151" i="15"/>
  <c r="AD151" i="15" s="1"/>
  <c r="G151" i="15" s="1" a="1"/>
  <c r="F150" i="15"/>
  <c r="AD150" i="15" s="1"/>
  <c r="G150" i="15" s="1" a="1"/>
  <c r="F149" i="15"/>
  <c r="AD149" i="15" s="1"/>
  <c r="G149" i="15" s="1" a="1"/>
  <c r="F148" i="15"/>
  <c r="AD148" i="15" s="1"/>
  <c r="G148" i="15" s="1" a="1"/>
  <c r="F147" i="15"/>
  <c r="AD147" i="15" s="1"/>
  <c r="G147" i="15" s="1" a="1"/>
  <c r="F146" i="15"/>
  <c r="AD146" i="15" s="1"/>
  <c r="G146" i="15" s="1" a="1"/>
  <c r="F145" i="15"/>
  <c r="AD145" i="15" s="1"/>
  <c r="G145" i="15" s="1" a="1"/>
  <c r="F144" i="15"/>
  <c r="AD144" i="15" s="1"/>
  <c r="G144" i="15" s="1" a="1"/>
  <c r="F143" i="15"/>
  <c r="AD143" i="15" s="1"/>
  <c r="G143" i="15" s="1" a="1"/>
  <c r="F142" i="15"/>
  <c r="AD142" i="15" s="1"/>
  <c r="G142" i="15" s="1" a="1"/>
  <c r="F141" i="15"/>
  <c r="AD141" i="15" s="1"/>
  <c r="G141" i="15" s="1" a="1"/>
  <c r="F140" i="15"/>
  <c r="AD140" i="15" s="1"/>
  <c r="G140" i="15" s="1" a="1"/>
  <c r="F139" i="15"/>
  <c r="AD139" i="15" s="1"/>
  <c r="G139" i="15" s="1" a="1"/>
  <c r="F138" i="15"/>
  <c r="AD138" i="15" s="1"/>
  <c r="G138" i="15" s="1" a="1"/>
  <c r="F137" i="15"/>
  <c r="AD137" i="15" s="1"/>
  <c r="G137" i="15" s="1" a="1"/>
  <c r="F136" i="15"/>
  <c r="AD136" i="15" s="1"/>
  <c r="G136" i="15" s="1" a="1"/>
  <c r="F135" i="15"/>
  <c r="AD135" i="15" s="1"/>
  <c r="G135" i="15" s="1" a="1"/>
  <c r="F134" i="15"/>
  <c r="AD134" i="15" s="1"/>
  <c r="G134" i="15" s="1" a="1"/>
  <c r="F133" i="15"/>
  <c r="AD133" i="15" s="1"/>
  <c r="G133" i="15" s="1" a="1"/>
  <c r="F132" i="15"/>
  <c r="AD132" i="15" s="1"/>
  <c r="G132" i="15" s="1" a="1"/>
  <c r="F131" i="15"/>
  <c r="AD131" i="15" s="1"/>
  <c r="G131" i="15" s="1" a="1"/>
  <c r="F130" i="15"/>
  <c r="AD130" i="15" s="1"/>
  <c r="G130" i="15" s="1" a="1"/>
  <c r="F129" i="15"/>
  <c r="AD129" i="15" s="1"/>
  <c r="G129" i="15" s="1" a="1"/>
  <c r="F128" i="15"/>
  <c r="AD128" i="15" s="1"/>
  <c r="G128" i="15" s="1" a="1"/>
  <c r="F127" i="15"/>
  <c r="AD127" i="15" s="1"/>
  <c r="G127" i="15" s="1" a="1"/>
  <c r="F126" i="15"/>
  <c r="AD126" i="15" s="1"/>
  <c r="G126" i="15" s="1" a="1"/>
  <c r="F125" i="15"/>
  <c r="AD125" i="15" s="1"/>
  <c r="G125" i="15" s="1" a="1"/>
  <c r="F124" i="15"/>
  <c r="AD124" i="15" s="1"/>
  <c r="G124" i="15" s="1" a="1"/>
  <c r="F123" i="15"/>
  <c r="AD123" i="15" s="1"/>
  <c r="G123" i="15" s="1" a="1"/>
  <c r="F122" i="15"/>
  <c r="AD122" i="15" s="1"/>
  <c r="G122" i="15" s="1" a="1"/>
  <c r="F121" i="15"/>
  <c r="AD121" i="15" s="1"/>
  <c r="G121" i="15" s="1" a="1"/>
  <c r="F120" i="15"/>
  <c r="AD120" i="15" s="1"/>
  <c r="G120" i="15" s="1" a="1"/>
  <c r="F119" i="15"/>
  <c r="AD119" i="15" s="1"/>
  <c r="G119" i="15" s="1" a="1"/>
  <c r="F118" i="15"/>
  <c r="AD118" i="15" s="1"/>
  <c r="G118" i="15" s="1" a="1"/>
  <c r="F117" i="15"/>
  <c r="AD117" i="15" s="1"/>
  <c r="G117" i="15" s="1" a="1"/>
  <c r="F116" i="15"/>
  <c r="AD116" i="15" s="1"/>
  <c r="G116" i="15" s="1" a="1"/>
  <c r="F115" i="15"/>
  <c r="AD115" i="15" s="1"/>
  <c r="G115" i="15" s="1" a="1"/>
  <c r="F114" i="15"/>
  <c r="AD114" i="15" s="1"/>
  <c r="G114" i="15" s="1" a="1"/>
  <c r="F113" i="15"/>
  <c r="AD113" i="15" s="1"/>
  <c r="G113" i="15" s="1" a="1"/>
  <c r="F112" i="15"/>
  <c r="AD112" i="15" s="1"/>
  <c r="G112" i="15" s="1" a="1"/>
  <c r="F111" i="15"/>
  <c r="AD111" i="15" s="1"/>
  <c r="G111" i="15" s="1" a="1"/>
  <c r="F110" i="15"/>
  <c r="AD110" i="15" s="1"/>
  <c r="G110" i="15" s="1" a="1"/>
  <c r="F109" i="15"/>
  <c r="AD109" i="15" s="1"/>
  <c r="G109" i="15" s="1" a="1"/>
  <c r="F108" i="15"/>
  <c r="AD108" i="15" s="1"/>
  <c r="G108" i="15" s="1" a="1"/>
  <c r="F107" i="15"/>
  <c r="AD107" i="15" s="1"/>
  <c r="G107" i="15" s="1" a="1"/>
  <c r="F106" i="15"/>
  <c r="AD106" i="15" s="1"/>
  <c r="G106" i="15" s="1" a="1"/>
  <c r="F105" i="15"/>
  <c r="AD105" i="15" s="1"/>
  <c r="G105" i="15" s="1" a="1"/>
  <c r="F104" i="15"/>
  <c r="AD104" i="15" s="1"/>
  <c r="G104" i="15" s="1" a="1"/>
  <c r="F103" i="15"/>
  <c r="AD103" i="15" s="1"/>
  <c r="G103" i="15" s="1" a="1"/>
  <c r="F102" i="15"/>
  <c r="AD102" i="15" s="1"/>
  <c r="G102" i="15" s="1" a="1"/>
  <c r="F101" i="15"/>
  <c r="AD101" i="15" s="1"/>
  <c r="G101" i="15" s="1" a="1"/>
  <c r="F100" i="15"/>
  <c r="AD100" i="15" s="1"/>
  <c r="G100" i="15" s="1" a="1"/>
  <c r="F99" i="15"/>
  <c r="AD99" i="15" s="1"/>
  <c r="G99" i="15" s="1" a="1"/>
  <c r="F98" i="15"/>
  <c r="AD98" i="15" s="1"/>
  <c r="G98" i="15" s="1" a="1"/>
  <c r="F97" i="15"/>
  <c r="AD97" i="15" s="1"/>
  <c r="G97" i="15" s="1" a="1"/>
  <c r="F96" i="15"/>
  <c r="AD96" i="15" s="1"/>
  <c r="G96" i="15" s="1" a="1"/>
  <c r="F95" i="15"/>
  <c r="AD95" i="15" s="1"/>
  <c r="G95" i="15" s="1" a="1"/>
  <c r="F94" i="15"/>
  <c r="AD94" i="15" s="1"/>
  <c r="G94" i="15" s="1" a="1"/>
  <c r="F93" i="15"/>
  <c r="AD93" i="15" s="1"/>
  <c r="G93" i="15" s="1" a="1"/>
  <c r="F92" i="15"/>
  <c r="AD92" i="15" s="1"/>
  <c r="G92" i="15" s="1" a="1"/>
  <c r="F91" i="15"/>
  <c r="AD91" i="15" s="1"/>
  <c r="G91" i="15" s="1" a="1"/>
  <c r="F90" i="15"/>
  <c r="AD90" i="15" s="1"/>
  <c r="G90" i="15" s="1" a="1"/>
  <c r="F89" i="15"/>
  <c r="AD89" i="15" s="1"/>
  <c r="G89" i="15" s="1" a="1"/>
  <c r="F88" i="15"/>
  <c r="AD88" i="15" s="1"/>
  <c r="G88" i="15" s="1" a="1"/>
  <c r="F87" i="15"/>
  <c r="AD87" i="15" s="1"/>
  <c r="G87" i="15" s="1" a="1"/>
  <c r="F86" i="15"/>
  <c r="AD86" i="15" s="1"/>
  <c r="G86" i="15" s="1" a="1"/>
  <c r="F85" i="15"/>
  <c r="AD85" i="15" s="1"/>
  <c r="G85" i="15" s="1" a="1"/>
  <c r="F84" i="15"/>
  <c r="AD84" i="15" s="1"/>
  <c r="G84" i="15" s="1" a="1"/>
  <c r="F83" i="15"/>
  <c r="AD83" i="15" s="1"/>
  <c r="G83" i="15" s="1" a="1"/>
  <c r="F82" i="15"/>
  <c r="AD82" i="15" s="1"/>
  <c r="G82" i="15" s="1" a="1"/>
  <c r="F81" i="15"/>
  <c r="AD81" i="15" s="1"/>
  <c r="G81" i="15" s="1" a="1"/>
  <c r="F80" i="15"/>
  <c r="AD80" i="15" s="1"/>
  <c r="G80" i="15" s="1" a="1"/>
  <c r="F79" i="15"/>
  <c r="AD79" i="15" s="1"/>
  <c r="G79" i="15" s="1" a="1"/>
  <c r="F78" i="15"/>
  <c r="AD78" i="15" s="1"/>
  <c r="G78" i="15" s="1" a="1"/>
  <c r="F77" i="15"/>
  <c r="AD77" i="15" s="1"/>
  <c r="G77" i="15" s="1" a="1"/>
  <c r="F76" i="15"/>
  <c r="AD76" i="15" s="1"/>
  <c r="G76" i="15" s="1" a="1"/>
  <c r="F75" i="15"/>
  <c r="AD75" i="15" s="1"/>
  <c r="G75" i="15" s="1" a="1"/>
  <c r="F74" i="15"/>
  <c r="AD74" i="15" s="1"/>
  <c r="G74" i="15" s="1" a="1"/>
  <c r="F73" i="15"/>
  <c r="AD73" i="15" s="1"/>
  <c r="G73" i="15" s="1" a="1"/>
  <c r="F72" i="15"/>
  <c r="AD72" i="15" s="1"/>
  <c r="G72" i="15" s="1" a="1"/>
  <c r="F71" i="15"/>
  <c r="AD71" i="15" s="1"/>
  <c r="G71" i="15" s="1" a="1"/>
  <c r="F70" i="15"/>
  <c r="AD70" i="15" s="1"/>
  <c r="G70" i="15" s="1" a="1"/>
  <c r="F69" i="15"/>
  <c r="AD69" i="15" s="1"/>
  <c r="G69" i="15" s="1" a="1"/>
  <c r="F68" i="15"/>
  <c r="AD68" i="15" s="1"/>
  <c r="G68" i="15" s="1" a="1"/>
  <c r="F67" i="15"/>
  <c r="AD67" i="15" s="1"/>
  <c r="G67" i="15" s="1" a="1"/>
  <c r="F66" i="15"/>
  <c r="AD66" i="15" s="1"/>
  <c r="G66" i="15" s="1" a="1"/>
  <c r="F65" i="15"/>
  <c r="AD65" i="15" s="1"/>
  <c r="G65" i="15" s="1" a="1"/>
  <c r="F64" i="15"/>
  <c r="AD64" i="15" s="1"/>
  <c r="G64" i="15" s="1" a="1"/>
  <c r="F63" i="15"/>
  <c r="AD63" i="15" s="1"/>
  <c r="G63" i="15" s="1" a="1"/>
  <c r="F62" i="15"/>
  <c r="AD62" i="15" s="1"/>
  <c r="G62" i="15" s="1" a="1"/>
  <c r="F61" i="15"/>
  <c r="AD61" i="15" s="1"/>
  <c r="G61" i="15" s="1" a="1"/>
  <c r="F60" i="15"/>
  <c r="AD60" i="15" s="1"/>
  <c r="G60" i="15" s="1" a="1"/>
  <c r="F59" i="15"/>
  <c r="AD59" i="15" s="1"/>
  <c r="G59" i="15" s="1" a="1"/>
  <c r="F58" i="15"/>
  <c r="AD58" i="15" s="1"/>
  <c r="G58" i="15" s="1" a="1"/>
  <c r="F57" i="15"/>
  <c r="AD57" i="15" s="1"/>
  <c r="G57" i="15" s="1" a="1"/>
  <c r="F56" i="15"/>
  <c r="AD56" i="15" s="1"/>
  <c r="G56" i="15" s="1" a="1"/>
  <c r="F55" i="15"/>
  <c r="AD55" i="15" s="1"/>
  <c r="G55" i="15" s="1" a="1"/>
  <c r="F54" i="15"/>
  <c r="AD54" i="15" s="1"/>
  <c r="G54" i="15" s="1" a="1"/>
  <c r="F53" i="15"/>
  <c r="AD53" i="15" s="1"/>
  <c r="G53" i="15" s="1" a="1"/>
  <c r="F52" i="15"/>
  <c r="AD52" i="15" s="1"/>
  <c r="G52" i="15" s="1" a="1"/>
  <c r="F51" i="15"/>
  <c r="AD51" i="15" s="1"/>
  <c r="G51" i="15" s="1" a="1"/>
  <c r="F50" i="15"/>
  <c r="AD50" i="15" s="1"/>
  <c r="G50" i="15" s="1" a="1"/>
  <c r="F49" i="15"/>
  <c r="AD49" i="15" s="1"/>
  <c r="G49" i="15" s="1" a="1"/>
  <c r="F48" i="15"/>
  <c r="AD48" i="15" s="1"/>
  <c r="G48" i="15" s="1" a="1"/>
  <c r="F47" i="15"/>
  <c r="AD47" i="15" s="1"/>
  <c r="G47" i="15" s="1" a="1"/>
  <c r="F46" i="15"/>
  <c r="AD46" i="15" s="1"/>
  <c r="G46" i="15" s="1" a="1"/>
  <c r="F45" i="15"/>
  <c r="AD45" i="15" s="1"/>
  <c r="G45" i="15" s="1" a="1"/>
  <c r="F44" i="15"/>
  <c r="AD44" i="15" s="1"/>
  <c r="G44" i="15" s="1" a="1"/>
  <c r="F43" i="15"/>
  <c r="AD43" i="15" s="1"/>
  <c r="G43" i="15" s="1" a="1"/>
  <c r="F42" i="15"/>
  <c r="AD42" i="15" s="1"/>
  <c r="G42" i="15" s="1" a="1"/>
  <c r="F41" i="15"/>
  <c r="AD41" i="15" s="1"/>
  <c r="G41" i="15" s="1" a="1"/>
  <c r="F40" i="15"/>
  <c r="AD40" i="15" s="1"/>
  <c r="G40" i="15" s="1" a="1"/>
  <c r="F39" i="15"/>
  <c r="AD39" i="15" s="1"/>
  <c r="G39" i="15" s="1" a="1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C243" i="15" a="1"/>
  <c r="C242" i="15" a="1"/>
  <c r="C241" i="15" a="1"/>
  <c r="C240" i="15" a="1"/>
  <c r="C239" i="15" a="1"/>
  <c r="C238" i="15" a="1"/>
  <c r="C237" i="15" a="1"/>
  <c r="C236" i="15" a="1"/>
  <c r="C235" i="15" a="1"/>
  <c r="C234" i="15" a="1"/>
  <c r="C233" i="15" a="1"/>
  <c r="C232" i="15" a="1"/>
  <c r="C231" i="15" a="1"/>
  <c r="C230" i="15" a="1"/>
  <c r="C229" i="15" a="1"/>
  <c r="C228" i="15" a="1"/>
  <c r="C227" i="15" a="1"/>
  <c r="C226" i="15" a="1"/>
  <c r="C225" i="15" a="1"/>
  <c r="C224" i="15" a="1"/>
  <c r="C223" i="15" a="1"/>
  <c r="C222" i="15" a="1"/>
  <c r="C221" i="15" a="1"/>
  <c r="C220" i="15" a="1"/>
  <c r="C219" i="15" a="1"/>
  <c r="C218" i="15" a="1"/>
  <c r="C217" i="15" a="1"/>
  <c r="C216" i="15" a="1"/>
  <c r="C215" i="15" a="1"/>
  <c r="C214" i="15" a="1"/>
  <c r="C213" i="15" a="1"/>
  <c r="C212" i="15" a="1"/>
  <c r="C211" i="15" a="1"/>
  <c r="C210" i="15" a="1"/>
  <c r="C209" i="15" a="1"/>
  <c r="C208" i="15" a="1"/>
  <c r="C207" i="15" a="1"/>
  <c r="C206" i="15" a="1"/>
  <c r="C205" i="15" a="1"/>
  <c r="C204" i="15" a="1"/>
  <c r="C203" i="15" a="1"/>
  <c r="C202" i="15" a="1"/>
  <c r="C201" i="15" a="1"/>
  <c r="C200" i="15" a="1"/>
  <c r="C199" i="15" a="1"/>
  <c r="C198" i="15" a="1"/>
  <c r="C197" i="15" a="1"/>
  <c r="C196" i="15" a="1"/>
  <c r="C195" i="15" a="1"/>
  <c r="C194" i="15" a="1"/>
  <c r="C193" i="15" a="1"/>
  <c r="C192" i="15" a="1"/>
  <c r="C191" i="15" a="1"/>
  <c r="C190" i="15" a="1"/>
  <c r="C189" i="15" a="1"/>
  <c r="C188" i="15" a="1"/>
  <c r="C187" i="15" a="1"/>
  <c r="C186" i="15" a="1"/>
  <c r="C185" i="15" a="1"/>
  <c r="C184" i="15" a="1"/>
  <c r="C183" i="15" a="1"/>
  <c r="C182" i="15" a="1"/>
  <c r="C181" i="15" a="1"/>
  <c r="C180" i="15" a="1"/>
  <c r="C179" i="15" a="1"/>
  <c r="C178" i="15" a="1"/>
  <c r="C177" i="15" a="1"/>
  <c r="C176" i="15" a="1"/>
  <c r="C175" i="15" a="1"/>
  <c r="C174" i="15" a="1"/>
  <c r="C173" i="15" a="1"/>
  <c r="C172" i="15" a="1"/>
  <c r="C171" i="15" a="1"/>
  <c r="C170" i="15" a="1"/>
  <c r="C169" i="15" a="1"/>
  <c r="C168" i="15" a="1"/>
  <c r="C167" i="15" a="1"/>
  <c r="C166" i="15" a="1"/>
  <c r="C165" i="15" a="1"/>
  <c r="C164" i="15" a="1"/>
  <c r="C163" i="15" a="1"/>
  <c r="C162" i="15" a="1"/>
  <c r="C161" i="15" a="1"/>
  <c r="C160" i="15" a="1"/>
  <c r="C159" i="15" a="1"/>
  <c r="C158" i="15" a="1"/>
  <c r="C157" i="15" a="1"/>
  <c r="C156" i="15" a="1"/>
  <c r="C155" i="15" a="1"/>
  <c r="C154" i="15" a="1"/>
  <c r="C153" i="15" a="1"/>
  <c r="C152" i="15" a="1"/>
  <c r="C151" i="15" a="1"/>
  <c r="C150" i="15" a="1"/>
  <c r="C149" i="15" a="1"/>
  <c r="C148" i="15" a="1"/>
  <c r="C147" i="15" a="1"/>
  <c r="C146" i="15" a="1"/>
  <c r="C145" i="15" a="1"/>
  <c r="C144" i="15" a="1"/>
  <c r="C143" i="15" a="1"/>
  <c r="C142" i="15" a="1"/>
  <c r="C141" i="15" a="1"/>
  <c r="C140" i="15" a="1"/>
  <c r="C139" i="15" a="1"/>
  <c r="C138" i="15" a="1"/>
  <c r="C137" i="15" a="1"/>
  <c r="C136" i="15" a="1"/>
  <c r="C135" i="15" a="1"/>
  <c r="C134" i="15" a="1"/>
  <c r="C133" i="15" a="1"/>
  <c r="C132" i="15" a="1"/>
  <c r="C131" i="15" a="1"/>
  <c r="C130" i="15" a="1"/>
  <c r="C129" i="15" a="1"/>
  <c r="C128" i="15" a="1"/>
  <c r="C127" i="15" a="1"/>
  <c r="C126" i="15" a="1"/>
  <c r="C125" i="15" a="1"/>
  <c r="C124" i="15" a="1"/>
  <c r="C123" i="15" a="1"/>
  <c r="C122" i="15" a="1"/>
  <c r="C121" i="15" a="1"/>
  <c r="C120" i="15" a="1"/>
  <c r="C119" i="15" a="1"/>
  <c r="C118" i="15" a="1"/>
  <c r="C117" i="15" a="1"/>
  <c r="C116" i="15" a="1"/>
  <c r="C115" i="15" a="1"/>
  <c r="C114" i="15" a="1"/>
  <c r="C113" i="15" a="1"/>
  <c r="C112" i="15" a="1"/>
  <c r="C111" i="15" a="1"/>
  <c r="C110" i="15" a="1"/>
  <c r="C109" i="15" a="1"/>
  <c r="C108" i="15" a="1"/>
  <c r="C107" i="15" a="1"/>
  <c r="C106" i="15" a="1"/>
  <c r="C105" i="15" a="1"/>
  <c r="C104" i="15" a="1"/>
  <c r="C103" i="15" a="1"/>
  <c r="C102" i="15" a="1"/>
  <c r="C101" i="15" a="1"/>
  <c r="C100" i="15" a="1"/>
  <c r="C99" i="15" a="1"/>
  <c r="C98" i="15" a="1"/>
  <c r="C97" i="15" a="1"/>
  <c r="C96" i="15" a="1"/>
  <c r="C95" i="15" a="1"/>
  <c r="C94" i="15" a="1"/>
  <c r="C93" i="15" a="1"/>
  <c r="C92" i="15" a="1"/>
  <c r="C91" i="15" a="1"/>
  <c r="C90" i="15" a="1"/>
  <c r="C89" i="15" a="1"/>
  <c r="C88" i="15" a="1"/>
  <c r="C87" i="15" a="1"/>
  <c r="C86" i="15" a="1"/>
  <c r="C85" i="15" a="1"/>
  <c r="C84" i="15" a="1"/>
  <c r="C83" i="15" a="1"/>
  <c r="C82" i="15" a="1"/>
  <c r="C81" i="15" a="1"/>
  <c r="C80" i="15" a="1"/>
  <c r="C79" i="15" a="1"/>
  <c r="C78" i="15" a="1"/>
  <c r="C77" i="15" a="1"/>
  <c r="C76" i="15" a="1"/>
  <c r="C75" i="15" a="1"/>
  <c r="C74" i="15" a="1"/>
  <c r="C73" i="15" a="1"/>
  <c r="C72" i="15" a="1"/>
  <c r="C71" i="15" a="1"/>
  <c r="C70" i="15" a="1"/>
  <c r="C69" i="15" a="1"/>
  <c r="C68" i="15" a="1"/>
  <c r="C67" i="15" a="1"/>
  <c r="C66" i="15" a="1"/>
  <c r="C65" i="15" a="1"/>
  <c r="C64" i="15" a="1"/>
  <c r="C63" i="15" a="1"/>
  <c r="C62" i="15" a="1"/>
  <c r="C61" i="15" a="1"/>
  <c r="C60" i="15" a="1"/>
  <c r="C59" i="15" a="1"/>
  <c r="C58" i="15" a="1"/>
  <c r="C57" i="15" a="1"/>
  <c r="C56" i="15" a="1"/>
  <c r="C55" i="15" a="1"/>
  <c r="C54" i="15" a="1"/>
  <c r="C53" i="15" a="1"/>
  <c r="C52" i="15" a="1"/>
  <c r="C51" i="15" a="1"/>
  <c r="C50" i="15" a="1"/>
  <c r="C49" i="15" a="1"/>
  <c r="C48" i="15" a="1"/>
  <c r="C47" i="15" a="1"/>
  <c r="C46" i="15" a="1"/>
  <c r="C45" i="15" a="1"/>
  <c r="C44" i="15" a="1"/>
  <c r="C43" i="15" a="1"/>
  <c r="C42" i="15" a="1"/>
  <c r="C41" i="15" a="1"/>
  <c r="C40" i="15" a="1"/>
  <c r="C39" i="15" a="1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A1" i="10" a="1"/>
  <c r="A243" i="14" a="1"/>
  <c r="A242" i="14" a="1"/>
  <c r="A241" i="14" a="1"/>
  <c r="A240" i="14" a="1"/>
  <c r="A239" i="14" a="1"/>
  <c r="A238" i="14" a="1"/>
  <c r="A237" i="14" a="1"/>
  <c r="A236" i="14" a="1"/>
  <c r="A235" i="14" a="1"/>
  <c r="A234" i="14" a="1"/>
  <c r="A233" i="14" a="1"/>
  <c r="A232" i="14" a="1"/>
  <c r="A231" i="14" a="1"/>
  <c r="A230" i="14" a="1"/>
  <c r="A229" i="14" a="1"/>
  <c r="A228" i="14" a="1"/>
  <c r="A227" i="14" a="1"/>
  <c r="A226" i="14" a="1"/>
  <c r="A225" i="14" a="1"/>
  <c r="A224" i="14" a="1"/>
  <c r="A223" i="14" a="1"/>
  <c r="A222" i="14" a="1"/>
  <c r="A221" i="14" a="1"/>
  <c r="A220" i="14" a="1"/>
  <c r="A219" i="14" a="1"/>
  <c r="A218" i="14" a="1"/>
  <c r="A217" i="14" a="1"/>
  <c r="A216" i="14" a="1"/>
  <c r="A215" i="14" a="1"/>
  <c r="A214" i="14" a="1"/>
  <c r="A213" i="14" a="1"/>
  <c r="A212" i="14" a="1"/>
  <c r="A211" i="14" a="1"/>
  <c r="A210" i="14" a="1"/>
  <c r="A209" i="14" a="1"/>
  <c r="A208" i="14" a="1"/>
  <c r="A207" i="14" a="1"/>
  <c r="A206" i="14" a="1"/>
  <c r="A205" i="14" a="1"/>
  <c r="A204" i="14" a="1"/>
  <c r="A203" i="14" a="1"/>
  <c r="A202" i="14" a="1"/>
  <c r="A201" i="14" a="1"/>
  <c r="A200" i="14" a="1"/>
  <c r="A199" i="14" a="1"/>
  <c r="A198" i="14" a="1"/>
  <c r="A197" i="14" a="1"/>
  <c r="A196" i="14" a="1"/>
  <c r="A195" i="14" a="1"/>
  <c r="A194" i="14" a="1"/>
  <c r="A193" i="14" a="1"/>
  <c r="A192" i="14" a="1"/>
  <c r="A191" i="14" a="1"/>
  <c r="A190" i="14" a="1"/>
  <c r="A189" i="14" a="1"/>
  <c r="A188" i="14" a="1"/>
  <c r="A187" i="14" a="1"/>
  <c r="A186" i="14" a="1"/>
  <c r="A185" i="14" a="1"/>
  <c r="A184" i="14" a="1"/>
  <c r="A183" i="14" a="1"/>
  <c r="A182" i="14" a="1"/>
  <c r="A181" i="14" a="1"/>
  <c r="A180" i="14" a="1"/>
  <c r="A179" i="14" a="1"/>
  <c r="A178" i="14" a="1"/>
  <c r="A177" i="14" a="1"/>
  <c r="A176" i="14" a="1"/>
  <c r="A175" i="14" a="1"/>
  <c r="A174" i="14" a="1"/>
  <c r="A173" i="14" a="1"/>
  <c r="A172" i="14" a="1"/>
  <c r="A171" i="14" a="1"/>
  <c r="A170" i="14" a="1"/>
  <c r="A169" i="14" a="1"/>
  <c r="A168" i="14" a="1"/>
  <c r="A167" i="14" a="1"/>
  <c r="A166" i="14" a="1"/>
  <c r="A165" i="14" a="1"/>
  <c r="A164" i="14" a="1"/>
  <c r="A163" i="14" a="1"/>
  <c r="A162" i="14" a="1"/>
  <c r="A161" i="14" a="1"/>
  <c r="A160" i="14" a="1"/>
  <c r="A159" i="14" a="1"/>
  <c r="A158" i="14" a="1"/>
  <c r="A157" i="14" a="1"/>
  <c r="A156" i="14" a="1"/>
  <c r="A155" i="14" a="1"/>
  <c r="A154" i="14" a="1"/>
  <c r="A153" i="14" a="1"/>
  <c r="A152" i="14" a="1"/>
  <c r="A151" i="14" a="1"/>
  <c r="A150" i="14" a="1"/>
  <c r="A149" i="14" a="1"/>
  <c r="A148" i="14" a="1"/>
  <c r="A147" i="14" a="1"/>
  <c r="A146" i="14" a="1"/>
  <c r="A145" i="14" a="1"/>
  <c r="A144" i="14" a="1"/>
  <c r="A143" i="14" a="1"/>
  <c r="A142" i="14" a="1"/>
  <c r="A141" i="14" a="1"/>
  <c r="A140" i="14" a="1"/>
  <c r="A139" i="14" a="1"/>
  <c r="A138" i="14" a="1"/>
  <c r="A137" i="14" a="1"/>
  <c r="A136" i="14" a="1"/>
  <c r="A135" i="14" a="1"/>
  <c r="A134" i="14" a="1"/>
  <c r="A133" i="14" a="1"/>
  <c r="A132" i="14" a="1"/>
  <c r="A131" i="14" a="1"/>
  <c r="A130" i="14" a="1"/>
  <c r="A129" i="14" a="1"/>
  <c r="A128" i="14" a="1"/>
  <c r="A127" i="14" a="1"/>
  <c r="A126" i="14" a="1"/>
  <c r="A125" i="14" a="1"/>
  <c r="A124" i="14" a="1"/>
  <c r="A123" i="14" a="1"/>
  <c r="A122" i="14" a="1"/>
  <c r="A121" i="14" a="1"/>
  <c r="A120" i="14" a="1"/>
  <c r="A119" i="14" a="1"/>
  <c r="A118" i="14" a="1"/>
  <c r="A117" i="14" a="1"/>
  <c r="A116" i="14" a="1"/>
  <c r="A115" i="14" a="1"/>
  <c r="A114" i="14" a="1"/>
  <c r="A113" i="14" a="1"/>
  <c r="A112" i="14" a="1"/>
  <c r="A111" i="14" a="1"/>
  <c r="A110" i="14" a="1"/>
  <c r="A109" i="14" a="1"/>
  <c r="A108" i="14" a="1"/>
  <c r="A107" i="14" a="1"/>
  <c r="A106" i="14" a="1"/>
  <c r="A105" i="14" a="1"/>
  <c r="A104" i="14" a="1"/>
  <c r="A103" i="14" a="1"/>
  <c r="A102" i="14" a="1"/>
  <c r="A101" i="14" a="1"/>
  <c r="A100" i="14" a="1"/>
  <c r="A99" i="14" a="1"/>
  <c r="A98" i="14" a="1"/>
  <c r="A97" i="14" a="1"/>
  <c r="A96" i="14" a="1"/>
  <c r="A95" i="14" a="1"/>
  <c r="A94" i="14" a="1"/>
  <c r="A93" i="14" a="1"/>
  <c r="A92" i="14" a="1"/>
  <c r="A91" i="14" a="1"/>
  <c r="A90" i="14" a="1"/>
  <c r="A89" i="14" a="1"/>
  <c r="A88" i="14" a="1"/>
  <c r="A87" i="14" a="1"/>
  <c r="A86" i="14" a="1"/>
  <c r="A85" i="14" a="1"/>
  <c r="A84" i="14" a="1"/>
  <c r="A83" i="14" a="1"/>
  <c r="A82" i="14" a="1"/>
  <c r="A81" i="14" a="1"/>
  <c r="A80" i="14" a="1"/>
  <c r="A79" i="14" a="1"/>
  <c r="A78" i="14" a="1"/>
  <c r="A77" i="14" a="1"/>
  <c r="A76" i="14" a="1"/>
  <c r="A75" i="14" a="1"/>
  <c r="A74" i="14" a="1"/>
  <c r="A73" i="14" a="1"/>
  <c r="A72" i="14" a="1"/>
  <c r="A71" i="14" a="1"/>
  <c r="A70" i="14" a="1"/>
  <c r="A69" i="14" a="1"/>
  <c r="A68" i="14" a="1"/>
  <c r="A67" i="14" a="1"/>
  <c r="A66" i="14" a="1"/>
  <c r="A65" i="14" a="1"/>
  <c r="A64" i="14" a="1"/>
  <c r="A63" i="14" a="1"/>
  <c r="A62" i="14" a="1"/>
  <c r="A61" i="14" a="1"/>
  <c r="A60" i="14" a="1"/>
  <c r="A59" i="14" a="1"/>
  <c r="A58" i="14" a="1"/>
  <c r="A57" i="14" a="1"/>
  <c r="A56" i="14" a="1"/>
  <c r="A55" i="14" a="1"/>
  <c r="A54" i="14" a="1"/>
  <c r="A53" i="14" a="1"/>
  <c r="A52" i="14" a="1"/>
  <c r="A51" i="14" a="1"/>
  <c r="A50" i="14" a="1"/>
  <c r="A49" i="14" a="1"/>
  <c r="A48" i="14" a="1"/>
  <c r="A47" i="14" a="1"/>
  <c r="A46" i="14" a="1"/>
  <c r="A45" i="14" a="1"/>
  <c r="A44" i="14" a="1"/>
  <c r="A43" i="14" a="1"/>
  <c r="A42" i="14" a="1"/>
  <c r="A41" i="14" a="1"/>
  <c r="A40" i="14" a="1"/>
  <c r="A39" i="14" a="1"/>
  <c r="A38" i="14" a="1"/>
  <c r="A37" i="14" a="1"/>
  <c r="A36" i="14" a="1"/>
  <c r="A35" i="14" a="1"/>
  <c r="A34" i="14" a="1"/>
  <c r="A33" i="14" a="1"/>
  <c r="A32" i="14" a="1"/>
  <c r="A31" i="14" a="1"/>
  <c r="A30" i="14" a="1"/>
  <c r="A29" i="14" a="1"/>
  <c r="A28" i="14" a="1"/>
  <c r="A27" i="14" a="1"/>
  <c r="A26" i="14" a="1"/>
  <c r="A25" i="14" a="1"/>
  <c r="A24" i="14" a="1"/>
  <c r="A23" i="14" a="1"/>
  <c r="A22" i="14" a="1"/>
  <c r="A21" i="14" a="1"/>
  <c r="A20" i="14" a="1"/>
  <c r="A19" i="14" a="1"/>
  <c r="A18" i="14" a="1"/>
  <c r="A17" i="14" a="1"/>
  <c r="A16" i="14" a="1"/>
  <c r="A15" i="14" a="1"/>
  <c r="A14" i="14" a="1"/>
  <c r="A13" i="14" a="1"/>
  <c r="A12" i="14" a="1"/>
  <c r="A11" i="14" a="1"/>
  <c r="A10" i="14" a="1"/>
  <c r="A9" i="14" a="1"/>
  <c r="A8" i="14" a="1"/>
  <c r="A7" i="14" a="1"/>
  <c r="A6" i="14" a="1"/>
  <c r="A5" i="14" a="1"/>
  <c r="A4" i="14" a="1"/>
  <c r="A3" i="14" a="1"/>
  <c r="A243" i="3" a="1"/>
  <c r="A242" i="3" a="1"/>
  <c r="A241" i="3" a="1"/>
  <c r="A240" i="3" a="1"/>
  <c r="A239" i="3" a="1"/>
  <c r="A238" i="3" a="1"/>
  <c r="A237" i="3" a="1"/>
  <c r="A236" i="3" a="1"/>
  <c r="A235" i="3" a="1"/>
  <c r="A234" i="3" a="1"/>
  <c r="A233" i="3" a="1"/>
  <c r="A232" i="3" a="1"/>
  <c r="A231" i="3" a="1"/>
  <c r="A230" i="3" a="1"/>
  <c r="A229" i="3" a="1"/>
  <c r="A228" i="3" a="1"/>
  <c r="A227" i="3" a="1"/>
  <c r="A226" i="3" a="1"/>
  <c r="A225" i="3" a="1"/>
  <c r="A224" i="3" a="1"/>
  <c r="A223" i="3" a="1"/>
  <c r="A222" i="3" a="1"/>
  <c r="A221" i="3" a="1"/>
  <c r="A220" i="3" a="1"/>
  <c r="A219" i="3" a="1"/>
  <c r="A218" i="3" a="1"/>
  <c r="A217" i="3" a="1"/>
  <c r="A216" i="3" a="1"/>
  <c r="A215" i="3" a="1"/>
  <c r="A214" i="3" a="1"/>
  <c r="A213" i="3" a="1"/>
  <c r="A212" i="3" a="1"/>
  <c r="A211" i="3" a="1"/>
  <c r="A210" i="3" a="1"/>
  <c r="A209" i="3" a="1"/>
  <c r="A208" i="3" a="1"/>
  <c r="A207" i="3" a="1"/>
  <c r="A206" i="3" a="1"/>
  <c r="A205" i="3" a="1"/>
  <c r="A204" i="3" a="1"/>
  <c r="A203" i="3" a="1"/>
  <c r="A202" i="3" a="1"/>
  <c r="A201" i="3" a="1"/>
  <c r="A200" i="3" a="1"/>
  <c r="A199" i="3" a="1"/>
  <c r="A198" i="3" a="1"/>
  <c r="A197" i="3" a="1"/>
  <c r="A196" i="3" a="1"/>
  <c r="A195" i="3" a="1"/>
  <c r="A194" i="3" a="1"/>
  <c r="A193" i="3" a="1"/>
  <c r="A192" i="3" a="1"/>
  <c r="A191" i="3" a="1"/>
  <c r="A190" i="3" a="1"/>
  <c r="A189" i="3" a="1"/>
  <c r="A188" i="3" a="1"/>
  <c r="A187" i="3" a="1"/>
  <c r="A186" i="3" a="1"/>
  <c r="A185" i="3" a="1"/>
  <c r="A184" i="3" a="1"/>
  <c r="A183" i="3" a="1"/>
  <c r="A182" i="3" a="1"/>
  <c r="A181" i="3" a="1"/>
  <c r="A180" i="3" a="1"/>
  <c r="A179" i="3" a="1"/>
  <c r="A178" i="3" a="1"/>
  <c r="A177" i="3" a="1"/>
  <c r="A176" i="3" a="1"/>
  <c r="A175" i="3" a="1"/>
  <c r="A174" i="3" a="1"/>
  <c r="A173" i="3" a="1"/>
  <c r="A172" i="3" a="1"/>
  <c r="A171" i="3" a="1"/>
  <c r="A170" i="3" a="1"/>
  <c r="A169" i="3" a="1"/>
  <c r="A168" i="3" a="1"/>
  <c r="A167" i="3" a="1"/>
  <c r="A166" i="3" a="1"/>
  <c r="A165" i="3" a="1"/>
  <c r="A164" i="3" a="1"/>
  <c r="A163" i="3" a="1"/>
  <c r="A162" i="3" a="1"/>
  <c r="A161" i="3" a="1"/>
  <c r="A160" i="3" a="1"/>
  <c r="A159" i="3" a="1"/>
  <c r="A158" i="3" a="1"/>
  <c r="A157" i="3" a="1"/>
  <c r="A156" i="3" a="1"/>
  <c r="A155" i="3" a="1"/>
  <c r="A154" i="3" a="1"/>
  <c r="A153" i="3" a="1"/>
  <c r="A152" i="3" a="1"/>
  <c r="A151" i="3" a="1"/>
  <c r="A150" i="3" a="1"/>
  <c r="A149" i="3" a="1"/>
  <c r="A148" i="3" a="1"/>
  <c r="A147" i="3" a="1"/>
  <c r="A146" i="3" a="1"/>
  <c r="A145" i="3" a="1"/>
  <c r="A144" i="3" a="1"/>
  <c r="A143" i="3" a="1"/>
  <c r="A142" i="3" a="1"/>
  <c r="A141" i="3" a="1"/>
  <c r="A140" i="3" a="1"/>
  <c r="A139" i="3" a="1"/>
  <c r="A138" i="3" a="1"/>
  <c r="A137" i="3" a="1"/>
  <c r="A136" i="3" a="1"/>
  <c r="A135" i="3" a="1"/>
  <c r="A134" i="3" a="1"/>
  <c r="A133" i="3" a="1"/>
  <c r="A132" i="3" a="1"/>
  <c r="A131" i="3" a="1"/>
  <c r="A130" i="3" a="1"/>
  <c r="A129" i="3" a="1"/>
  <c r="A128" i="3" a="1"/>
  <c r="A127" i="3" a="1"/>
  <c r="A126" i="3" a="1"/>
  <c r="A125" i="3" a="1"/>
  <c r="A124" i="3" a="1"/>
  <c r="A123" i="3" a="1"/>
  <c r="A122" i="3" a="1"/>
  <c r="A121" i="3" a="1"/>
  <c r="A120" i="3" a="1"/>
  <c r="A119" i="3" a="1"/>
  <c r="A118" i="3" a="1"/>
  <c r="A117" i="3" a="1"/>
  <c r="A116" i="3" a="1"/>
  <c r="A115" i="3" a="1"/>
  <c r="A114" i="3" a="1"/>
  <c r="A113" i="3" a="1"/>
  <c r="A112" i="3" a="1"/>
  <c r="A111" i="3" a="1"/>
  <c r="A110" i="3" a="1"/>
  <c r="A109" i="3" a="1"/>
  <c r="A108" i="3" a="1"/>
  <c r="A107" i="3" a="1"/>
  <c r="A106" i="3" a="1"/>
  <c r="A105" i="3" a="1"/>
  <c r="A104" i="3" a="1"/>
  <c r="A103" i="3" a="1"/>
  <c r="A102" i="3" a="1"/>
  <c r="A101" i="3" a="1"/>
  <c r="A100" i="3" a="1"/>
  <c r="A99" i="3" a="1"/>
  <c r="A98" i="3" a="1"/>
  <c r="A97" i="3" a="1"/>
  <c r="A96" i="3" a="1"/>
  <c r="A95" i="3" a="1"/>
  <c r="A94" i="3" a="1"/>
  <c r="A93" i="3" a="1"/>
  <c r="A92" i="3" a="1"/>
  <c r="A91" i="3" a="1"/>
  <c r="A90" i="3" a="1"/>
  <c r="A89" i="3" a="1"/>
  <c r="A88" i="3" a="1"/>
  <c r="A87" i="3" a="1"/>
  <c r="A86" i="3" a="1"/>
  <c r="A85" i="3" a="1"/>
  <c r="A84" i="3" a="1"/>
  <c r="A83" i="3" a="1"/>
  <c r="A82" i="3" a="1"/>
  <c r="A81" i="3" a="1"/>
  <c r="A80" i="3" a="1"/>
  <c r="A79" i="3" a="1"/>
  <c r="A78" i="3" a="1"/>
  <c r="A77" i="3" a="1"/>
  <c r="A76" i="3" a="1"/>
  <c r="A75" i="3" a="1"/>
  <c r="A74" i="3" a="1"/>
  <c r="A73" i="3" a="1"/>
  <c r="A72" i="3" a="1"/>
  <c r="A71" i="3" a="1"/>
  <c r="A70" i="3" a="1"/>
  <c r="A69" i="3" a="1"/>
  <c r="A68" i="3" a="1"/>
  <c r="A67" i="3" a="1"/>
  <c r="A66" i="3" a="1"/>
  <c r="A65" i="3" a="1"/>
  <c r="A64" i="3" a="1"/>
  <c r="A63" i="3" a="1"/>
  <c r="A62" i="3" a="1"/>
  <c r="A61" i="3" a="1"/>
  <c r="A60" i="3" a="1"/>
  <c r="A59" i="3" a="1"/>
  <c r="A58" i="3" a="1"/>
  <c r="A57" i="3" a="1"/>
  <c r="A56" i="3" a="1"/>
  <c r="A55" i="3" a="1"/>
  <c r="A54" i="3" a="1"/>
  <c r="A53" i="3" a="1"/>
  <c r="A52" i="3" a="1"/>
  <c r="A51" i="3" a="1"/>
  <c r="A50" i="3" a="1"/>
  <c r="A49" i="3" a="1"/>
  <c r="A48" i="3" a="1"/>
  <c r="A47" i="3" a="1"/>
  <c r="A46" i="3" a="1"/>
  <c r="A45" i="3" a="1"/>
  <c r="A44" i="3" a="1"/>
  <c r="A43" i="3" a="1"/>
  <c r="A43" i="6" s="1"/>
  <c r="A42" i="3" a="1"/>
  <c r="A41" i="3" a="1"/>
  <c r="A40" i="3" a="1"/>
  <c r="A39" i="3" a="1"/>
  <c r="A38" i="3" a="1"/>
  <c r="A37" i="3" a="1"/>
  <c r="A36" i="3" a="1"/>
  <c r="A35" i="3" a="1"/>
  <c r="A34" i="3" a="1"/>
  <c r="A33" i="3" a="1"/>
  <c r="A32" i="3" a="1"/>
  <c r="A31" i="3" a="1"/>
  <c r="A30" i="3" a="1"/>
  <c r="A29" i="3" a="1"/>
  <c r="A28" i="3" a="1"/>
  <c r="A27" i="3" a="1"/>
  <c r="A26" i="3" a="1"/>
  <c r="A25" i="3" a="1"/>
  <c r="A24" i="3" a="1"/>
  <c r="A23" i="3" a="1"/>
  <c r="A22" i="3" a="1"/>
  <c r="A21" i="3" a="1"/>
  <c r="A20" i="3" a="1"/>
  <c r="A19" i="3" a="1"/>
  <c r="A18" i="3" a="1"/>
  <c r="A17" i="3" a="1"/>
  <c r="A16" i="3" a="1"/>
  <c r="A15" i="3" a="1"/>
  <c r="A14" i="3" a="1"/>
  <c r="A13" i="3" a="1"/>
  <c r="A12" i="3" a="1"/>
  <c r="A11" i="3" a="1"/>
  <c r="A10" i="3" a="1"/>
  <c r="A9" i="3" a="1"/>
  <c r="A8" i="3" a="1"/>
  <c r="A7" i="3" a="1"/>
  <c r="A6" i="3" a="1"/>
  <c r="A5" i="3" a="1"/>
  <c r="A4" i="3" a="1"/>
  <c r="A3" i="3" a="1"/>
  <c r="A2" i="14" a="1"/>
  <c r="A2" i="3" a="1"/>
  <c r="A760" i="1"/>
  <c r="B760" i="1" s="1"/>
  <c r="A759" i="1"/>
  <c r="B759" i="1" s="1"/>
  <c r="A758" i="1"/>
  <c r="B758" i="1" s="1"/>
  <c r="A757" i="1"/>
  <c r="B757" i="1" s="1"/>
  <c r="A756" i="1"/>
  <c r="B756" i="1" s="1"/>
  <c r="A755" i="1"/>
  <c r="B755" i="1" s="1"/>
  <c r="A754" i="1"/>
  <c r="B754" i="1" s="1"/>
  <c r="A753" i="1"/>
  <c r="B753" i="1" s="1"/>
  <c r="A752" i="1"/>
  <c r="B752" i="1" s="1"/>
  <c r="A751" i="1"/>
  <c r="B751" i="1" s="1"/>
  <c r="A750" i="1"/>
  <c r="B750" i="1" s="1"/>
  <c r="A749" i="1"/>
  <c r="B749" i="1" s="1"/>
  <c r="A748" i="1"/>
  <c r="B748" i="1" s="1"/>
  <c r="A747" i="1"/>
  <c r="B747" i="1" s="1"/>
  <c r="A746" i="1"/>
  <c r="B746" i="1" s="1"/>
  <c r="A745" i="1"/>
  <c r="B745" i="1" s="1"/>
  <c r="A744" i="1"/>
  <c r="B744" i="1" s="1"/>
  <c r="A743" i="1"/>
  <c r="B743" i="1" s="1"/>
  <c r="A742" i="1"/>
  <c r="B742" i="1" s="1"/>
  <c r="A741" i="1"/>
  <c r="B741" i="1" s="1"/>
  <c r="A740" i="1"/>
  <c r="B740" i="1" s="1"/>
  <c r="A739" i="1"/>
  <c r="B739" i="1" s="1"/>
  <c r="A738" i="1"/>
  <c r="B738" i="1" s="1"/>
  <c r="A737" i="1"/>
  <c r="B737" i="1" s="1"/>
  <c r="A736" i="1"/>
  <c r="B736" i="1" s="1"/>
  <c r="A735" i="1"/>
  <c r="B735" i="1" s="1"/>
  <c r="A734" i="1"/>
  <c r="B734" i="1" s="1"/>
  <c r="A733" i="1"/>
  <c r="B733" i="1" s="1"/>
  <c r="A732" i="1"/>
  <c r="B732" i="1" s="1"/>
  <c r="A731" i="1"/>
  <c r="B731" i="1" s="1"/>
  <c r="A730" i="1"/>
  <c r="B730" i="1" s="1"/>
  <c r="A729" i="1"/>
  <c r="B729" i="1" s="1"/>
  <c r="A728" i="1"/>
  <c r="B728" i="1" s="1"/>
  <c r="A727" i="1"/>
  <c r="B727" i="1" s="1"/>
  <c r="A726" i="1"/>
  <c r="B726" i="1" s="1"/>
  <c r="A725" i="1"/>
  <c r="B725" i="1" s="1"/>
  <c r="A724" i="1"/>
  <c r="B724" i="1" s="1"/>
  <c r="A723" i="1"/>
  <c r="B723" i="1" s="1"/>
  <c r="A722" i="1"/>
  <c r="B722" i="1" s="1"/>
  <c r="A721" i="1"/>
  <c r="B721" i="1" s="1"/>
  <c r="A720" i="1"/>
  <c r="B720" i="1" s="1"/>
  <c r="A719" i="1"/>
  <c r="B719" i="1" s="1"/>
  <c r="A718" i="1"/>
  <c r="B718" i="1" s="1"/>
  <c r="A717" i="1"/>
  <c r="B717" i="1" s="1"/>
  <c r="A716" i="1"/>
  <c r="B716" i="1" s="1"/>
  <c r="A715" i="1"/>
  <c r="B715" i="1" s="1"/>
  <c r="A714" i="1"/>
  <c r="B714" i="1" s="1"/>
  <c r="A713" i="1"/>
  <c r="B713" i="1" s="1"/>
  <c r="A712" i="1"/>
  <c r="B712" i="1" s="1"/>
  <c r="A711" i="1"/>
  <c r="B711" i="1" s="1"/>
  <c r="A710" i="1"/>
  <c r="B710" i="1" s="1"/>
  <c r="A709" i="1"/>
  <c r="B709" i="1" s="1"/>
  <c r="A708" i="1"/>
  <c r="B708" i="1" s="1"/>
  <c r="A707" i="1"/>
  <c r="B707" i="1" s="1"/>
  <c r="A706" i="1"/>
  <c r="B706" i="1" s="1"/>
  <c r="A705" i="1"/>
  <c r="B705" i="1" s="1"/>
  <c r="A704" i="1"/>
  <c r="B704" i="1" s="1"/>
  <c r="A703" i="1"/>
  <c r="B703" i="1" s="1"/>
  <c r="A702" i="1"/>
  <c r="B702" i="1" s="1"/>
  <c r="A701" i="1"/>
  <c r="B701" i="1" s="1"/>
  <c r="A700" i="1"/>
  <c r="B700" i="1" s="1"/>
  <c r="A699" i="1"/>
  <c r="B699" i="1" s="1"/>
  <c r="A698" i="1"/>
  <c r="B698" i="1" s="1"/>
  <c r="A697" i="1"/>
  <c r="B697" i="1" s="1"/>
  <c r="A696" i="1"/>
  <c r="B696" i="1" s="1"/>
  <c r="A695" i="1"/>
  <c r="B695" i="1" s="1"/>
  <c r="A694" i="1"/>
  <c r="B694" i="1" s="1"/>
  <c r="A693" i="1"/>
  <c r="B693" i="1" s="1"/>
  <c r="A692" i="1"/>
  <c r="B692" i="1" s="1"/>
  <c r="A691" i="1"/>
  <c r="B691" i="1" s="1"/>
  <c r="A690" i="1"/>
  <c r="B690" i="1" s="1"/>
  <c r="A689" i="1"/>
  <c r="B689" i="1" s="1"/>
  <c r="A688" i="1"/>
  <c r="B688" i="1" s="1"/>
  <c r="A687" i="1"/>
  <c r="B687" i="1" s="1"/>
  <c r="A686" i="1"/>
  <c r="B686" i="1" s="1"/>
  <c r="A685" i="1"/>
  <c r="B685" i="1" s="1"/>
  <c r="A684" i="1"/>
  <c r="B684" i="1" s="1"/>
  <c r="A683" i="1"/>
  <c r="B683" i="1" s="1"/>
  <c r="A682" i="1"/>
  <c r="B682" i="1" s="1"/>
  <c r="A681" i="1"/>
  <c r="B681" i="1" s="1"/>
  <c r="A680" i="1"/>
  <c r="B680" i="1" s="1"/>
  <c r="A679" i="1"/>
  <c r="B679" i="1" s="1"/>
  <c r="A678" i="1"/>
  <c r="B678" i="1" s="1"/>
  <c r="A677" i="1"/>
  <c r="B677" i="1" s="1"/>
  <c r="A676" i="1"/>
  <c r="B676" i="1" s="1"/>
  <c r="A675" i="1"/>
  <c r="B675" i="1" s="1"/>
  <c r="A674" i="1"/>
  <c r="B674" i="1" s="1"/>
  <c r="A673" i="1"/>
  <c r="B673" i="1" s="1"/>
  <c r="A672" i="1"/>
  <c r="B672" i="1" s="1"/>
  <c r="A671" i="1"/>
  <c r="B671" i="1" s="1"/>
  <c r="A670" i="1"/>
  <c r="B670" i="1" s="1"/>
  <c r="A669" i="1"/>
  <c r="B669" i="1" s="1"/>
  <c r="A668" i="1"/>
  <c r="B668" i="1" s="1"/>
  <c r="A667" i="1"/>
  <c r="B667" i="1" s="1"/>
  <c r="A666" i="1"/>
  <c r="B666" i="1" s="1"/>
  <c r="A665" i="1"/>
  <c r="B665" i="1" s="1"/>
  <c r="A664" i="1"/>
  <c r="B664" i="1" s="1"/>
  <c r="A663" i="1"/>
  <c r="B663" i="1" s="1"/>
  <c r="A662" i="1"/>
  <c r="B662" i="1" s="1"/>
  <c r="A661" i="1"/>
  <c r="B661" i="1" s="1"/>
  <c r="A660" i="1"/>
  <c r="B660" i="1" s="1"/>
  <c r="A659" i="1"/>
  <c r="B659" i="1" s="1"/>
  <c r="A658" i="1"/>
  <c r="B658" i="1" s="1"/>
  <c r="A657" i="1"/>
  <c r="B657" i="1" s="1"/>
  <c r="A656" i="1"/>
  <c r="B656" i="1" s="1"/>
  <c r="A655" i="1"/>
  <c r="B655" i="1" s="1"/>
  <c r="A654" i="1"/>
  <c r="B654" i="1" s="1"/>
  <c r="A653" i="1"/>
  <c r="B653" i="1" s="1"/>
  <c r="A652" i="1"/>
  <c r="B652" i="1" s="1"/>
  <c r="A651" i="1"/>
  <c r="B651" i="1" s="1"/>
  <c r="A650" i="1"/>
  <c r="B650" i="1" s="1"/>
  <c r="A649" i="1"/>
  <c r="B649" i="1" s="1"/>
  <c r="A648" i="1"/>
  <c r="B648" i="1" s="1"/>
  <c r="A647" i="1"/>
  <c r="B647" i="1" s="1"/>
  <c r="A646" i="1"/>
  <c r="B646" i="1" s="1"/>
  <c r="A645" i="1"/>
  <c r="B645" i="1" s="1"/>
  <c r="A644" i="1"/>
  <c r="B644" i="1" s="1"/>
  <c r="A643" i="1"/>
  <c r="B643" i="1" s="1"/>
  <c r="A642" i="1"/>
  <c r="B642" i="1" s="1"/>
  <c r="A641" i="1"/>
  <c r="B641" i="1" s="1"/>
  <c r="A640" i="1"/>
  <c r="B640" i="1" s="1"/>
  <c r="A639" i="1"/>
  <c r="B639" i="1" s="1"/>
  <c r="A638" i="1"/>
  <c r="B638" i="1" s="1"/>
  <c r="A637" i="1"/>
  <c r="B637" i="1" s="1"/>
  <c r="A636" i="1"/>
  <c r="B636" i="1" s="1"/>
  <c r="A635" i="1"/>
  <c r="B635" i="1" s="1"/>
  <c r="A634" i="1"/>
  <c r="B634" i="1" s="1"/>
  <c r="A633" i="1"/>
  <c r="B633" i="1" s="1"/>
  <c r="A632" i="1"/>
  <c r="B632" i="1" s="1"/>
  <c r="A631" i="1"/>
  <c r="B631" i="1" s="1"/>
  <c r="A630" i="1"/>
  <c r="B630" i="1" s="1"/>
  <c r="A629" i="1"/>
  <c r="B629" i="1" s="1"/>
  <c r="A628" i="1"/>
  <c r="B628" i="1" s="1"/>
  <c r="A627" i="1"/>
  <c r="B627" i="1" s="1"/>
  <c r="A626" i="1"/>
  <c r="B626" i="1" s="1"/>
  <c r="A625" i="1"/>
  <c r="B625" i="1" s="1"/>
  <c r="A624" i="1"/>
  <c r="B624" i="1" s="1"/>
  <c r="A623" i="1"/>
  <c r="B623" i="1" s="1"/>
  <c r="A622" i="1"/>
  <c r="B622" i="1" s="1"/>
  <c r="A621" i="1"/>
  <c r="B621" i="1" s="1"/>
  <c r="A620" i="1"/>
  <c r="B620" i="1" s="1"/>
  <c r="A619" i="1"/>
  <c r="B619" i="1" s="1"/>
  <c r="A618" i="1"/>
  <c r="B618" i="1" s="1"/>
  <c r="A617" i="1"/>
  <c r="B617" i="1" s="1"/>
  <c r="A616" i="1"/>
  <c r="B616" i="1" s="1"/>
  <c r="A615" i="1"/>
  <c r="B615" i="1" s="1"/>
  <c r="A614" i="1"/>
  <c r="B614" i="1" s="1"/>
  <c r="A613" i="1"/>
  <c r="B613" i="1" s="1"/>
  <c r="A612" i="1"/>
  <c r="B612" i="1" s="1"/>
  <c r="A611" i="1"/>
  <c r="B611" i="1" s="1"/>
  <c r="A610" i="1"/>
  <c r="B610" i="1" s="1"/>
  <c r="A609" i="1"/>
  <c r="B609" i="1" s="1"/>
  <c r="A608" i="1"/>
  <c r="B608" i="1" s="1"/>
  <c r="A607" i="1"/>
  <c r="B607" i="1" s="1"/>
  <c r="A606" i="1"/>
  <c r="B606" i="1" s="1"/>
  <c r="A605" i="1"/>
  <c r="B605" i="1" s="1"/>
  <c r="A604" i="1"/>
  <c r="B604" i="1" s="1"/>
  <c r="A603" i="1"/>
  <c r="B603" i="1" s="1"/>
  <c r="A602" i="1"/>
  <c r="B602" i="1" s="1"/>
  <c r="A601" i="1"/>
  <c r="B601" i="1" s="1"/>
  <c r="A600" i="1"/>
  <c r="B600" i="1" s="1"/>
  <c r="A599" i="1"/>
  <c r="B599" i="1" s="1"/>
  <c r="A598" i="1"/>
  <c r="B598" i="1" s="1"/>
  <c r="A597" i="1"/>
  <c r="B597" i="1" s="1"/>
  <c r="A596" i="1"/>
  <c r="B596" i="1" s="1"/>
  <c r="A595" i="1"/>
  <c r="B595" i="1" s="1"/>
  <c r="A594" i="1"/>
  <c r="B594" i="1" s="1"/>
  <c r="A593" i="1"/>
  <c r="B593" i="1" s="1"/>
  <c r="A592" i="1"/>
  <c r="B592" i="1" s="1"/>
  <c r="A591" i="1"/>
  <c r="B591" i="1" s="1"/>
  <c r="A590" i="1"/>
  <c r="B590" i="1" s="1"/>
  <c r="A589" i="1"/>
  <c r="B589" i="1" s="1"/>
  <c r="A588" i="1"/>
  <c r="B588" i="1" s="1"/>
  <c r="A587" i="1"/>
  <c r="B587" i="1" s="1"/>
  <c r="A586" i="1"/>
  <c r="B586" i="1" s="1"/>
  <c r="A585" i="1"/>
  <c r="B585" i="1" s="1"/>
  <c r="A584" i="1"/>
  <c r="B584" i="1" s="1"/>
  <c r="A583" i="1"/>
  <c r="B583" i="1" s="1"/>
  <c r="A582" i="1"/>
  <c r="B582" i="1" s="1"/>
  <c r="A581" i="1"/>
  <c r="B581" i="1" s="1"/>
  <c r="A580" i="1"/>
  <c r="B580" i="1" s="1"/>
  <c r="A579" i="1"/>
  <c r="B579" i="1" s="1"/>
  <c r="A578" i="1"/>
  <c r="B578" i="1" s="1"/>
  <c r="A577" i="1"/>
  <c r="B577" i="1" s="1"/>
  <c r="A576" i="1"/>
  <c r="B576" i="1" s="1"/>
  <c r="A575" i="1"/>
  <c r="B575" i="1" s="1"/>
  <c r="A574" i="1"/>
  <c r="B574" i="1" s="1"/>
  <c r="A573" i="1"/>
  <c r="B573" i="1" s="1"/>
  <c r="A572" i="1"/>
  <c r="B572" i="1" s="1"/>
  <c r="A571" i="1"/>
  <c r="B571" i="1" s="1"/>
  <c r="A570" i="1"/>
  <c r="B570" i="1" s="1"/>
  <c r="A569" i="1"/>
  <c r="B569" i="1" s="1"/>
  <c r="A568" i="1"/>
  <c r="B568" i="1" s="1"/>
  <c r="A567" i="1"/>
  <c r="B567" i="1" s="1"/>
  <c r="A566" i="1"/>
  <c r="B566" i="1" s="1"/>
  <c r="A565" i="1"/>
  <c r="B565" i="1" s="1"/>
  <c r="A564" i="1"/>
  <c r="B564" i="1" s="1"/>
  <c r="A563" i="1"/>
  <c r="B563" i="1" s="1"/>
  <c r="A562" i="1"/>
  <c r="B562" i="1" s="1"/>
  <c r="A561" i="1"/>
  <c r="B561" i="1" s="1"/>
  <c r="A560" i="1"/>
  <c r="B560" i="1" s="1"/>
  <c r="A559" i="1"/>
  <c r="B559" i="1" s="1"/>
  <c r="A558" i="1"/>
  <c r="B558" i="1" s="1"/>
  <c r="A557" i="1"/>
  <c r="B557" i="1" s="1"/>
  <c r="A556" i="1"/>
  <c r="B556" i="1" s="1"/>
  <c r="A555" i="1"/>
  <c r="B555" i="1" s="1"/>
  <c r="A554" i="1"/>
  <c r="B554" i="1" s="1"/>
  <c r="A553" i="1"/>
  <c r="B553" i="1" s="1"/>
  <c r="A552" i="1"/>
  <c r="B552" i="1" s="1"/>
  <c r="A551" i="1"/>
  <c r="B551" i="1" s="1"/>
  <c r="A550" i="1"/>
  <c r="B550" i="1" s="1"/>
  <c r="A549" i="1"/>
  <c r="B549" i="1" s="1"/>
  <c r="A548" i="1"/>
  <c r="B548" i="1" s="1"/>
  <c r="A547" i="1"/>
  <c r="B547" i="1" s="1"/>
  <c r="A546" i="1"/>
  <c r="B546" i="1" s="1"/>
  <c r="A545" i="1"/>
  <c r="B545" i="1" s="1"/>
  <c r="A544" i="1"/>
  <c r="B544" i="1" s="1"/>
  <c r="A543" i="1"/>
  <c r="B543" i="1" s="1"/>
  <c r="A542" i="1"/>
  <c r="B542" i="1" s="1"/>
  <c r="A541" i="1"/>
  <c r="B541" i="1" s="1"/>
  <c r="A540" i="1"/>
  <c r="B540" i="1" s="1"/>
  <c r="A539" i="1"/>
  <c r="B539" i="1" s="1"/>
  <c r="A538" i="1"/>
  <c r="B538" i="1" s="1"/>
  <c r="A537" i="1"/>
  <c r="B537" i="1" s="1"/>
  <c r="A536" i="1"/>
  <c r="B536" i="1" s="1"/>
  <c r="A535" i="1"/>
  <c r="B535" i="1" s="1"/>
  <c r="A534" i="1"/>
  <c r="B534" i="1" s="1"/>
  <c r="A533" i="1"/>
  <c r="B533" i="1" s="1"/>
  <c r="A532" i="1"/>
  <c r="B532" i="1" s="1"/>
  <c r="A531" i="1"/>
  <c r="B531" i="1" s="1"/>
  <c r="A530" i="1"/>
  <c r="B530" i="1" s="1"/>
  <c r="A529" i="1"/>
  <c r="B529" i="1" s="1"/>
  <c r="A528" i="1"/>
  <c r="B528" i="1" s="1"/>
  <c r="A527" i="1"/>
  <c r="B527" i="1" s="1"/>
  <c r="A526" i="1"/>
  <c r="B526" i="1" s="1"/>
  <c r="A525" i="1"/>
  <c r="B525" i="1" s="1"/>
  <c r="A524" i="1"/>
  <c r="B524" i="1" s="1"/>
  <c r="A523" i="1"/>
  <c r="B523" i="1" s="1"/>
  <c r="A522" i="1"/>
  <c r="B522" i="1" s="1"/>
  <c r="A521" i="1"/>
  <c r="B521" i="1" s="1"/>
  <c r="A520" i="1"/>
  <c r="B520" i="1" s="1"/>
  <c r="A519" i="1"/>
  <c r="B519" i="1" s="1"/>
  <c r="A518" i="1"/>
  <c r="B518" i="1" s="1"/>
  <c r="A517" i="1"/>
  <c r="B517" i="1" s="1"/>
  <c r="A516" i="1"/>
  <c r="B516" i="1" s="1"/>
  <c r="A515" i="1"/>
  <c r="B515" i="1" s="1"/>
  <c r="A514" i="1"/>
  <c r="B514" i="1" s="1"/>
  <c r="A513" i="1"/>
  <c r="B513" i="1" s="1"/>
  <c r="A512" i="1"/>
  <c r="B512" i="1" s="1"/>
  <c r="A511" i="1"/>
  <c r="B511" i="1" s="1"/>
  <c r="A510" i="1"/>
  <c r="B510" i="1" s="1"/>
  <c r="A509" i="1"/>
  <c r="B509" i="1" s="1"/>
  <c r="A508" i="1"/>
  <c r="B508" i="1" s="1"/>
  <c r="A507" i="1"/>
  <c r="B507" i="1" s="1"/>
  <c r="A506" i="1"/>
  <c r="B506" i="1" s="1"/>
  <c r="A505" i="1"/>
  <c r="B505" i="1" s="1"/>
  <c r="A504" i="1"/>
  <c r="B504" i="1" s="1"/>
  <c r="A503" i="1"/>
  <c r="B503" i="1" s="1"/>
  <c r="A502" i="1"/>
  <c r="B502" i="1" s="1"/>
  <c r="A501" i="1"/>
  <c r="B501" i="1" s="1"/>
  <c r="A500" i="1"/>
  <c r="B500" i="1" s="1"/>
  <c r="A499" i="1"/>
  <c r="B499" i="1" s="1"/>
  <c r="A498" i="1"/>
  <c r="B498" i="1" s="1"/>
  <c r="A497" i="1"/>
  <c r="B497" i="1" s="1"/>
  <c r="A496" i="1"/>
  <c r="B496" i="1" s="1"/>
  <c r="A495" i="1"/>
  <c r="B495" i="1" s="1"/>
  <c r="A494" i="1"/>
  <c r="B494" i="1" s="1"/>
  <c r="A493" i="1"/>
  <c r="B493" i="1" s="1"/>
  <c r="A492" i="1"/>
  <c r="B492" i="1" s="1"/>
  <c r="A491" i="1"/>
  <c r="B491" i="1" s="1"/>
  <c r="A490" i="1"/>
  <c r="B490" i="1" s="1"/>
  <c r="A489" i="1"/>
  <c r="B489" i="1" s="1"/>
  <c r="A488" i="1"/>
  <c r="B488" i="1" s="1"/>
  <c r="A487" i="1"/>
  <c r="B487" i="1" s="1"/>
  <c r="A486" i="1"/>
  <c r="B486" i="1" s="1"/>
  <c r="A485" i="1"/>
  <c r="B485" i="1" s="1"/>
  <c r="A484" i="1"/>
  <c r="B484" i="1" s="1"/>
  <c r="A483" i="1"/>
  <c r="B483" i="1" s="1"/>
  <c r="A482" i="1"/>
  <c r="B482" i="1" s="1"/>
  <c r="A481" i="1"/>
  <c r="B481" i="1" s="1"/>
  <c r="A480" i="1"/>
  <c r="B480" i="1" s="1"/>
  <c r="A479" i="1"/>
  <c r="B479" i="1" s="1"/>
  <c r="A478" i="1"/>
  <c r="B478" i="1" s="1"/>
  <c r="A477" i="1"/>
  <c r="B477" i="1" s="1"/>
  <c r="A476" i="1"/>
  <c r="B476" i="1" s="1"/>
  <c r="A475" i="1"/>
  <c r="B475" i="1" s="1"/>
  <c r="A474" i="1"/>
  <c r="B474" i="1" s="1"/>
  <c r="A473" i="1"/>
  <c r="B473" i="1" s="1"/>
  <c r="A472" i="1"/>
  <c r="B472" i="1" s="1"/>
  <c r="A471" i="1"/>
  <c r="B471" i="1" s="1"/>
  <c r="A470" i="1"/>
  <c r="B470" i="1" s="1"/>
  <c r="A469" i="1"/>
  <c r="B469" i="1" s="1"/>
  <c r="A468" i="1"/>
  <c r="B468" i="1" s="1"/>
  <c r="A467" i="1"/>
  <c r="B467" i="1" s="1"/>
  <c r="A466" i="1"/>
  <c r="B466" i="1" s="1"/>
  <c r="A465" i="1"/>
  <c r="B465" i="1" s="1"/>
  <c r="A464" i="1"/>
  <c r="B464" i="1" s="1"/>
  <c r="A463" i="1"/>
  <c r="B463" i="1" s="1"/>
  <c r="A462" i="1"/>
  <c r="B462" i="1" s="1"/>
  <c r="A461" i="1"/>
  <c r="B461" i="1" s="1"/>
  <c r="A460" i="1"/>
  <c r="B460" i="1" s="1"/>
  <c r="A459" i="1"/>
  <c r="B459" i="1" s="1"/>
  <c r="A458" i="1"/>
  <c r="B458" i="1" s="1"/>
  <c r="A457" i="1"/>
  <c r="B457" i="1" s="1"/>
  <c r="A456" i="1"/>
  <c r="B456" i="1" s="1"/>
  <c r="A455" i="1"/>
  <c r="B455" i="1" s="1"/>
  <c r="A454" i="1"/>
  <c r="B454" i="1" s="1"/>
  <c r="A453" i="1"/>
  <c r="B453" i="1" s="1"/>
  <c r="A452" i="1"/>
  <c r="B452" i="1" s="1"/>
  <c r="A451" i="1"/>
  <c r="B451" i="1" s="1"/>
  <c r="A450" i="1"/>
  <c r="B450" i="1" s="1"/>
  <c r="A449" i="1"/>
  <c r="B449" i="1" s="1"/>
  <c r="A448" i="1"/>
  <c r="B448" i="1" s="1"/>
  <c r="A447" i="1"/>
  <c r="B447" i="1" s="1"/>
  <c r="A446" i="1"/>
  <c r="B446" i="1" s="1"/>
  <c r="A445" i="1"/>
  <c r="B445" i="1" s="1"/>
  <c r="A444" i="1"/>
  <c r="B444" i="1" s="1"/>
  <c r="A443" i="1"/>
  <c r="B443" i="1" s="1"/>
  <c r="A442" i="1"/>
  <c r="B442" i="1" s="1"/>
  <c r="A441" i="1"/>
  <c r="B441" i="1" s="1"/>
  <c r="A440" i="1"/>
  <c r="B440" i="1" s="1"/>
  <c r="A439" i="1"/>
  <c r="B439" i="1" s="1"/>
  <c r="A438" i="1"/>
  <c r="B438" i="1" s="1"/>
  <c r="A437" i="1"/>
  <c r="B437" i="1" s="1"/>
  <c r="A436" i="1"/>
  <c r="B436" i="1" s="1"/>
  <c r="A435" i="1"/>
  <c r="B435" i="1" s="1"/>
  <c r="A434" i="1"/>
  <c r="B434" i="1" s="1"/>
  <c r="A433" i="1"/>
  <c r="B433" i="1" s="1"/>
  <c r="A432" i="1"/>
  <c r="B432" i="1" s="1"/>
  <c r="A431" i="1"/>
  <c r="B431" i="1" s="1"/>
  <c r="A430" i="1"/>
  <c r="B430" i="1" s="1"/>
  <c r="A429" i="1"/>
  <c r="B429" i="1" s="1"/>
  <c r="A428" i="1"/>
  <c r="B428" i="1" s="1"/>
  <c r="A427" i="1"/>
  <c r="B427" i="1" s="1"/>
  <c r="A426" i="1"/>
  <c r="B426" i="1" s="1"/>
  <c r="A425" i="1"/>
  <c r="B425" i="1" s="1"/>
  <c r="A424" i="1"/>
  <c r="B424" i="1" s="1"/>
  <c r="A423" i="1"/>
  <c r="B423" i="1" s="1"/>
  <c r="A422" i="1"/>
  <c r="B422" i="1" s="1"/>
  <c r="A421" i="1"/>
  <c r="B421" i="1" s="1"/>
  <c r="A420" i="1"/>
  <c r="B420" i="1" s="1"/>
  <c r="A419" i="1"/>
  <c r="B419" i="1" s="1"/>
  <c r="A418" i="1"/>
  <c r="B418" i="1" s="1"/>
  <c r="A417" i="1"/>
  <c r="B417" i="1" s="1"/>
  <c r="A416" i="1"/>
  <c r="B416" i="1" s="1"/>
  <c r="A415" i="1"/>
  <c r="B415" i="1" s="1"/>
  <c r="A414" i="1"/>
  <c r="B414" i="1" s="1"/>
  <c r="A413" i="1"/>
  <c r="B413" i="1" s="1"/>
  <c r="A412" i="1"/>
  <c r="B412" i="1" s="1"/>
  <c r="A411" i="1"/>
  <c r="B411" i="1" s="1"/>
  <c r="A410" i="1"/>
  <c r="B410" i="1" s="1"/>
  <c r="A409" i="1"/>
  <c r="B409" i="1" s="1"/>
  <c r="A408" i="1"/>
  <c r="B408" i="1" s="1"/>
  <c r="A407" i="1"/>
  <c r="B407" i="1" s="1"/>
  <c r="A406" i="1"/>
  <c r="B406" i="1" s="1"/>
  <c r="A405" i="1"/>
  <c r="B405" i="1" s="1"/>
  <c r="A404" i="1"/>
  <c r="B404" i="1" s="1"/>
  <c r="A403" i="1"/>
  <c r="B403" i="1" s="1"/>
  <c r="A402" i="1"/>
  <c r="B402" i="1" s="1"/>
  <c r="A401" i="1"/>
  <c r="B401" i="1" s="1"/>
  <c r="A400" i="1"/>
  <c r="B400" i="1" s="1"/>
  <c r="A399" i="1"/>
  <c r="B399" i="1" s="1"/>
  <c r="A398" i="1"/>
  <c r="B398" i="1" s="1"/>
  <c r="A397" i="1"/>
  <c r="B397" i="1" s="1"/>
  <c r="A396" i="1"/>
  <c r="B396" i="1" s="1"/>
  <c r="A395" i="1"/>
  <c r="B395" i="1" s="1"/>
  <c r="A394" i="1"/>
  <c r="B394" i="1" s="1"/>
  <c r="A393" i="1"/>
  <c r="B393" i="1" s="1"/>
  <c r="A392" i="1"/>
  <c r="B392" i="1" s="1"/>
  <c r="A391" i="1"/>
  <c r="B391" i="1" s="1"/>
  <c r="A390" i="1"/>
  <c r="B390" i="1" s="1"/>
  <c r="A389" i="1"/>
  <c r="B389" i="1" s="1"/>
  <c r="A388" i="1"/>
  <c r="B388" i="1" s="1"/>
  <c r="A387" i="1"/>
  <c r="B387" i="1" s="1"/>
  <c r="A386" i="1"/>
  <c r="B386" i="1" s="1"/>
  <c r="A385" i="1"/>
  <c r="B385" i="1" s="1"/>
  <c r="A384" i="1"/>
  <c r="B384" i="1" s="1"/>
  <c r="A383" i="1"/>
  <c r="B383" i="1" s="1"/>
  <c r="A382" i="1"/>
  <c r="B382" i="1" s="1"/>
  <c r="A381" i="1"/>
  <c r="B381" i="1" s="1"/>
  <c r="A380" i="1"/>
  <c r="B380" i="1" s="1"/>
  <c r="A379" i="1"/>
  <c r="B379" i="1" s="1"/>
  <c r="A378" i="1"/>
  <c r="B378" i="1" s="1"/>
  <c r="A377" i="1"/>
  <c r="B377" i="1" s="1"/>
  <c r="A376" i="1"/>
  <c r="B376" i="1" s="1"/>
  <c r="A375" i="1"/>
  <c r="B375" i="1" s="1"/>
  <c r="A374" i="1"/>
  <c r="B374" i="1" s="1"/>
  <c r="A373" i="1"/>
  <c r="B373" i="1" s="1"/>
  <c r="A372" i="1"/>
  <c r="B372" i="1" s="1"/>
  <c r="A371" i="1"/>
  <c r="B371" i="1" s="1"/>
  <c r="A370" i="1"/>
  <c r="B370" i="1" s="1"/>
  <c r="A369" i="1"/>
  <c r="B369" i="1" s="1"/>
  <c r="A368" i="1"/>
  <c r="B368" i="1" s="1"/>
  <c r="A367" i="1"/>
  <c r="B367" i="1" s="1"/>
  <c r="A366" i="1"/>
  <c r="B366" i="1" s="1"/>
  <c r="A365" i="1"/>
  <c r="B365" i="1" s="1"/>
  <c r="A364" i="1"/>
  <c r="B364" i="1" s="1"/>
  <c r="A363" i="1"/>
  <c r="B363" i="1" s="1"/>
  <c r="A362" i="1"/>
  <c r="B362" i="1" s="1"/>
  <c r="A361" i="1"/>
  <c r="B361" i="1" s="1"/>
  <c r="A360" i="1"/>
  <c r="B360" i="1" s="1"/>
  <c r="A359" i="1"/>
  <c r="B359" i="1" s="1"/>
  <c r="A358" i="1"/>
  <c r="B358" i="1" s="1"/>
  <c r="A357" i="1"/>
  <c r="B357" i="1" s="1"/>
  <c r="A356" i="1"/>
  <c r="B356" i="1" s="1"/>
  <c r="A355" i="1"/>
  <c r="B355" i="1" s="1"/>
  <c r="A354" i="1"/>
  <c r="B354" i="1" s="1"/>
  <c r="A353" i="1"/>
  <c r="B353" i="1" s="1"/>
  <c r="A352" i="1"/>
  <c r="B352" i="1" s="1"/>
  <c r="A351" i="1"/>
  <c r="B351" i="1" s="1"/>
  <c r="A350" i="1"/>
  <c r="B350" i="1" s="1"/>
  <c r="A349" i="1"/>
  <c r="B349" i="1" s="1"/>
  <c r="A348" i="1"/>
  <c r="B348" i="1" s="1"/>
  <c r="A347" i="1"/>
  <c r="B347" i="1" s="1"/>
  <c r="A346" i="1"/>
  <c r="B346" i="1" s="1"/>
  <c r="A345" i="1"/>
  <c r="B345" i="1" s="1"/>
  <c r="A344" i="1"/>
  <c r="B344" i="1" s="1"/>
  <c r="A343" i="1"/>
  <c r="B343" i="1" s="1"/>
  <c r="A342" i="1"/>
  <c r="B342" i="1" s="1"/>
  <c r="A341" i="1"/>
  <c r="B341" i="1" s="1"/>
  <c r="A340" i="1"/>
  <c r="B340" i="1" s="1"/>
  <c r="A339" i="1"/>
  <c r="B339" i="1" s="1"/>
  <c r="A338" i="1"/>
  <c r="B338" i="1" s="1"/>
  <c r="A337" i="1"/>
  <c r="B337" i="1" s="1"/>
  <c r="A336" i="1"/>
  <c r="B336" i="1" s="1"/>
  <c r="A335" i="1"/>
  <c r="B335" i="1" s="1"/>
  <c r="A334" i="1"/>
  <c r="B334" i="1" s="1"/>
  <c r="A333" i="1"/>
  <c r="B333" i="1" s="1"/>
  <c r="A332" i="1"/>
  <c r="B332" i="1" s="1"/>
  <c r="A331" i="1"/>
  <c r="B331" i="1" s="1"/>
  <c r="A330" i="1"/>
  <c r="B330" i="1" s="1"/>
  <c r="A329" i="1"/>
  <c r="B329" i="1" s="1"/>
  <c r="A328" i="1"/>
  <c r="B328" i="1" s="1"/>
  <c r="A327" i="1"/>
  <c r="B327" i="1" s="1"/>
  <c r="A326" i="1"/>
  <c r="B326" i="1" s="1"/>
  <c r="A325" i="1"/>
  <c r="B325" i="1" s="1"/>
  <c r="A324" i="1"/>
  <c r="B324" i="1" s="1"/>
  <c r="A323" i="1"/>
  <c r="B323" i="1" s="1"/>
  <c r="A322" i="1"/>
  <c r="B322" i="1" s="1"/>
  <c r="A321" i="1"/>
  <c r="B321" i="1" s="1"/>
  <c r="A320" i="1"/>
  <c r="B320" i="1" s="1"/>
  <c r="A319" i="1"/>
  <c r="B319" i="1" s="1"/>
  <c r="A318" i="1"/>
  <c r="B318" i="1" s="1"/>
  <c r="A317" i="1"/>
  <c r="B317" i="1" s="1"/>
  <c r="A316" i="1"/>
  <c r="B316" i="1" s="1"/>
  <c r="A315" i="1"/>
  <c r="B315" i="1" s="1"/>
  <c r="A314" i="1"/>
  <c r="B314" i="1" s="1"/>
  <c r="A313" i="1"/>
  <c r="B313" i="1" s="1"/>
  <c r="A312" i="1"/>
  <c r="B312" i="1" s="1"/>
  <c r="A311" i="1"/>
  <c r="B311" i="1" s="1"/>
  <c r="A310" i="1"/>
  <c r="B310" i="1" s="1"/>
  <c r="A309" i="1"/>
  <c r="B309" i="1" s="1"/>
  <c r="A308" i="1"/>
  <c r="B308" i="1" s="1"/>
  <c r="A307" i="1"/>
  <c r="B307" i="1" s="1"/>
  <c r="A306" i="1"/>
  <c r="B306" i="1" s="1"/>
  <c r="A305" i="1"/>
  <c r="B305" i="1" s="1"/>
  <c r="A304" i="1"/>
  <c r="B304" i="1" s="1"/>
  <c r="A303" i="1"/>
  <c r="B303" i="1" s="1"/>
  <c r="A302" i="1"/>
  <c r="B302" i="1" s="1"/>
  <c r="A301" i="1"/>
  <c r="B301" i="1" s="1"/>
  <c r="A300" i="1"/>
  <c r="B300" i="1" s="1"/>
  <c r="A299" i="1"/>
  <c r="B299" i="1" s="1"/>
  <c r="A298" i="1"/>
  <c r="B298" i="1" s="1"/>
  <c r="A297" i="1"/>
  <c r="B297" i="1" s="1"/>
  <c r="A296" i="1"/>
  <c r="B296" i="1" s="1"/>
  <c r="A295" i="1"/>
  <c r="B295" i="1" s="1"/>
  <c r="A294" i="1"/>
  <c r="B294" i="1" s="1"/>
  <c r="A293" i="1"/>
  <c r="B293" i="1" s="1"/>
  <c r="A292" i="1"/>
  <c r="B292" i="1" s="1"/>
  <c r="A291" i="1"/>
  <c r="B291" i="1" s="1"/>
  <c r="A290" i="1"/>
  <c r="B290" i="1" s="1"/>
  <c r="A289" i="1"/>
  <c r="B289" i="1" s="1"/>
  <c r="A288" i="1"/>
  <c r="B288" i="1" s="1"/>
  <c r="A287" i="1"/>
  <c r="B287" i="1" s="1"/>
  <c r="A286" i="1"/>
  <c r="B286" i="1" s="1"/>
  <c r="A285" i="1"/>
  <c r="B285" i="1" s="1"/>
  <c r="A284" i="1"/>
  <c r="B284" i="1" s="1"/>
  <c r="A283" i="1"/>
  <c r="B283" i="1" s="1"/>
  <c r="A282" i="1"/>
  <c r="B282" i="1" s="1"/>
  <c r="A281" i="1"/>
  <c r="B281" i="1" s="1"/>
  <c r="A280" i="1"/>
  <c r="B280" i="1" s="1"/>
  <c r="A279" i="1"/>
  <c r="B279" i="1" s="1"/>
  <c r="A278" i="1"/>
  <c r="B278" i="1" s="1"/>
  <c r="A277" i="1"/>
  <c r="B277" i="1" s="1"/>
  <c r="A276" i="1"/>
  <c r="B276" i="1" s="1"/>
  <c r="A275" i="1"/>
  <c r="B275" i="1" s="1"/>
  <c r="A274" i="1"/>
  <c r="B274" i="1" s="1"/>
  <c r="A273" i="1"/>
  <c r="B273" i="1" s="1"/>
  <c r="A272" i="1"/>
  <c r="B272" i="1" s="1"/>
  <c r="A271" i="1"/>
  <c r="B271" i="1" s="1"/>
  <c r="A270" i="1"/>
  <c r="B270" i="1" s="1"/>
  <c r="A269" i="1"/>
  <c r="B269" i="1" s="1"/>
  <c r="A268" i="1"/>
  <c r="B268" i="1" s="1"/>
  <c r="A267" i="1"/>
  <c r="B267" i="1" s="1"/>
  <c r="A266" i="1"/>
  <c r="B266" i="1" s="1"/>
  <c r="A265" i="1"/>
  <c r="B265" i="1" s="1"/>
  <c r="A264" i="1"/>
  <c r="B264" i="1" s="1"/>
  <c r="A263" i="1"/>
  <c r="B263" i="1" s="1"/>
  <c r="A262" i="1"/>
  <c r="B262" i="1" s="1"/>
  <c r="A261" i="1"/>
  <c r="B261" i="1" s="1"/>
  <c r="A260" i="1"/>
  <c r="B260" i="1" s="1"/>
  <c r="A259" i="1"/>
  <c r="B259" i="1" s="1"/>
  <c r="A258" i="1"/>
  <c r="B258" i="1" s="1"/>
  <c r="A257" i="1"/>
  <c r="B257" i="1" s="1"/>
  <c r="A256" i="1"/>
  <c r="B256" i="1" s="1"/>
  <c r="A255" i="1"/>
  <c r="B255" i="1" s="1"/>
  <c r="A254" i="1"/>
  <c r="B254" i="1" s="1"/>
  <c r="A253" i="1"/>
  <c r="B253" i="1" s="1"/>
  <c r="A252" i="1"/>
  <c r="B252" i="1" s="1"/>
  <c r="A251" i="1"/>
  <c r="B251" i="1" s="1"/>
  <c r="A250" i="1"/>
  <c r="B250" i="1" s="1"/>
  <c r="A249" i="1"/>
  <c r="B249" i="1" s="1"/>
  <c r="A248" i="1"/>
  <c r="B248" i="1" s="1"/>
  <c r="A247" i="1"/>
  <c r="B247" i="1" s="1"/>
  <c r="A246" i="1"/>
  <c r="B246" i="1" s="1"/>
  <c r="A245" i="1"/>
  <c r="B245" i="1" s="1"/>
  <c r="A244" i="1"/>
  <c r="B244" i="1" s="1"/>
  <c r="A243" i="1"/>
  <c r="B243" i="1" s="1"/>
  <c r="A242" i="1"/>
  <c r="B242" i="1" s="1"/>
  <c r="A241" i="1"/>
  <c r="B241" i="1" s="1"/>
  <c r="A240" i="1"/>
  <c r="B240" i="1" s="1"/>
  <c r="A239" i="1"/>
  <c r="B239" i="1" s="1"/>
  <c r="A238" i="1"/>
  <c r="B238" i="1" s="1"/>
  <c r="A237" i="1"/>
  <c r="B237" i="1" s="1"/>
  <c r="A236" i="1"/>
  <c r="B236" i="1" s="1"/>
  <c r="A235" i="1"/>
  <c r="B235" i="1" s="1"/>
  <c r="A234" i="1"/>
  <c r="B234" i="1" s="1"/>
  <c r="A233" i="1"/>
  <c r="B233" i="1" s="1"/>
  <c r="A232" i="1"/>
  <c r="B232" i="1" s="1"/>
  <c r="A231" i="1"/>
  <c r="B231" i="1" s="1"/>
  <c r="A230" i="1"/>
  <c r="B230" i="1" s="1"/>
  <c r="A229" i="1"/>
  <c r="B229" i="1" s="1"/>
  <c r="A228" i="1"/>
  <c r="B228" i="1" s="1"/>
  <c r="A227" i="1"/>
  <c r="B227" i="1" s="1"/>
  <c r="A226" i="1"/>
  <c r="B226" i="1" s="1"/>
  <c r="A225" i="1"/>
  <c r="B225" i="1" s="1"/>
  <c r="A224" i="1"/>
  <c r="B224" i="1" s="1"/>
  <c r="A223" i="1"/>
  <c r="B223" i="1" s="1"/>
  <c r="A222" i="1"/>
  <c r="B222" i="1" s="1"/>
  <c r="A221" i="1"/>
  <c r="B221" i="1" s="1"/>
  <c r="A220" i="1"/>
  <c r="B220" i="1" s="1"/>
  <c r="A219" i="1"/>
  <c r="B219" i="1" s="1"/>
  <c r="A218" i="1"/>
  <c r="B218" i="1" s="1"/>
  <c r="A217" i="1"/>
  <c r="B217" i="1" s="1"/>
  <c r="A216" i="1"/>
  <c r="B216" i="1" s="1"/>
  <c r="A215" i="1"/>
  <c r="B215" i="1" s="1"/>
  <c r="A214" i="1"/>
  <c r="B214" i="1" s="1"/>
  <c r="A213" i="1"/>
  <c r="B213" i="1" s="1"/>
  <c r="A212" i="1"/>
  <c r="B212" i="1" s="1"/>
  <c r="A211" i="1"/>
  <c r="B211" i="1" s="1"/>
  <c r="A210" i="1"/>
  <c r="B210" i="1" s="1"/>
  <c r="A209" i="1"/>
  <c r="B209" i="1" s="1"/>
  <c r="A208" i="1"/>
  <c r="B208" i="1" s="1"/>
  <c r="A207" i="1"/>
  <c r="B207" i="1" s="1"/>
  <c r="A206" i="1"/>
  <c r="B206" i="1" s="1"/>
  <c r="A205" i="1"/>
  <c r="B205" i="1" s="1"/>
  <c r="A204" i="1"/>
  <c r="B204" i="1" s="1"/>
  <c r="A203" i="1"/>
  <c r="B203" i="1" s="1"/>
  <c r="A202" i="1"/>
  <c r="B202" i="1" s="1"/>
  <c r="A201" i="1"/>
  <c r="B201" i="1" s="1"/>
  <c r="A200" i="1"/>
  <c r="B200" i="1" s="1"/>
  <c r="A199" i="1"/>
  <c r="B199" i="1" s="1"/>
  <c r="A198" i="1"/>
  <c r="B198" i="1" s="1"/>
  <c r="A197" i="1"/>
  <c r="B197" i="1" s="1"/>
  <c r="A196" i="1"/>
  <c r="B196" i="1" s="1"/>
  <c r="A195" i="1"/>
  <c r="B195" i="1" s="1"/>
  <c r="A194" i="1"/>
  <c r="B194" i="1" s="1"/>
  <c r="A193" i="1"/>
  <c r="B193" i="1" s="1"/>
  <c r="A192" i="1"/>
  <c r="B192" i="1" s="1"/>
  <c r="A191" i="1"/>
  <c r="B191" i="1" s="1"/>
  <c r="A190" i="1"/>
  <c r="B190" i="1" s="1"/>
  <c r="A189" i="1"/>
  <c r="B189" i="1" s="1"/>
  <c r="A188" i="1"/>
  <c r="B188" i="1" s="1"/>
  <c r="A187" i="1"/>
  <c r="B187" i="1" s="1"/>
  <c r="A186" i="1"/>
  <c r="B186" i="1" s="1"/>
  <c r="A185" i="1"/>
  <c r="B185" i="1" s="1"/>
  <c r="A184" i="1"/>
  <c r="B184" i="1" s="1"/>
  <c r="A183" i="1"/>
  <c r="B183" i="1" s="1"/>
  <c r="A182" i="1"/>
  <c r="B182" i="1" s="1"/>
  <c r="A181" i="1"/>
  <c r="B181" i="1" s="1"/>
  <c r="A180" i="1"/>
  <c r="B180" i="1" s="1"/>
  <c r="A179" i="1"/>
  <c r="B179" i="1" s="1"/>
  <c r="A178" i="1"/>
  <c r="B178" i="1" s="1"/>
  <c r="A177" i="1"/>
  <c r="B177" i="1" s="1"/>
  <c r="A176" i="1"/>
  <c r="B176" i="1" s="1"/>
  <c r="A175" i="1"/>
  <c r="B175" i="1" s="1"/>
  <c r="A174" i="1"/>
  <c r="B174" i="1" s="1"/>
  <c r="A173" i="1"/>
  <c r="B173" i="1" s="1"/>
  <c r="A172" i="1"/>
  <c r="B172" i="1" s="1"/>
  <c r="A171" i="1"/>
  <c r="B171" i="1" s="1"/>
  <c r="A170" i="1"/>
  <c r="B170" i="1" s="1"/>
  <c r="A169" i="1"/>
  <c r="B169" i="1" s="1"/>
  <c r="A168" i="1"/>
  <c r="B168" i="1" s="1"/>
  <c r="A167" i="1"/>
  <c r="B167" i="1" s="1"/>
  <c r="A166" i="1"/>
  <c r="B166" i="1" s="1"/>
  <c r="A165" i="1"/>
  <c r="B165" i="1" s="1"/>
  <c r="A164" i="1"/>
  <c r="B164" i="1" s="1"/>
  <c r="A163" i="1"/>
  <c r="B163" i="1" s="1"/>
  <c r="A162" i="1"/>
  <c r="B162" i="1" s="1"/>
  <c r="A161" i="1"/>
  <c r="B161" i="1" s="1"/>
  <c r="A160" i="1"/>
  <c r="B160" i="1" s="1"/>
  <c r="A159" i="1"/>
  <c r="B159" i="1" s="1"/>
  <c r="A158" i="1"/>
  <c r="B158" i="1" s="1"/>
  <c r="A157" i="1"/>
  <c r="B157" i="1" s="1"/>
  <c r="A156" i="1"/>
  <c r="B156" i="1" s="1"/>
  <c r="A155" i="1"/>
  <c r="B155" i="1" s="1"/>
  <c r="A154" i="1"/>
  <c r="B154" i="1" s="1"/>
  <c r="A153" i="1"/>
  <c r="B153" i="1" s="1"/>
  <c r="A152" i="1"/>
  <c r="B152" i="1" s="1"/>
  <c r="A151" i="1"/>
  <c r="B151" i="1" s="1"/>
  <c r="A150" i="1"/>
  <c r="B150" i="1" s="1"/>
  <c r="A149" i="1"/>
  <c r="B149" i="1" s="1"/>
  <c r="A148" i="1"/>
  <c r="B148" i="1" s="1"/>
  <c r="A147" i="1"/>
  <c r="B147" i="1" s="1"/>
  <c r="A146" i="1"/>
  <c r="B146" i="1" s="1"/>
  <c r="A145" i="1"/>
  <c r="B145" i="1" s="1"/>
  <c r="A144" i="1"/>
  <c r="B144" i="1" s="1"/>
  <c r="A143" i="1"/>
  <c r="B143" i="1" s="1"/>
  <c r="A142" i="1"/>
  <c r="B142" i="1" s="1"/>
  <c r="A141" i="1"/>
  <c r="B141" i="1" s="1"/>
  <c r="A140" i="1"/>
  <c r="B140" i="1" s="1"/>
  <c r="A139" i="1"/>
  <c r="B139" i="1" s="1"/>
  <c r="A138" i="1"/>
  <c r="B138" i="1" s="1"/>
  <c r="A137" i="1"/>
  <c r="B137" i="1" s="1"/>
  <c r="A136" i="1"/>
  <c r="B136" i="1" s="1"/>
  <c r="A135" i="1"/>
  <c r="B135" i="1" s="1"/>
  <c r="A134" i="1"/>
  <c r="B134" i="1" s="1"/>
  <c r="A133" i="1"/>
  <c r="B133" i="1" s="1"/>
  <c r="A132" i="1"/>
  <c r="B132" i="1" s="1"/>
  <c r="A131" i="1"/>
  <c r="B131" i="1" s="1"/>
  <c r="A130" i="1"/>
  <c r="B130" i="1" s="1"/>
  <c r="A129" i="1"/>
  <c r="B129" i="1" s="1"/>
  <c r="A128" i="1"/>
  <c r="B128" i="1" s="1"/>
  <c r="A127" i="1"/>
  <c r="B127" i="1" s="1"/>
  <c r="A126" i="1"/>
  <c r="B126" i="1" s="1"/>
  <c r="A125" i="1"/>
  <c r="B125" i="1" s="1"/>
  <c r="A124" i="1"/>
  <c r="B124" i="1" s="1"/>
  <c r="A123" i="1"/>
  <c r="B123" i="1" s="1"/>
  <c r="A122" i="1"/>
  <c r="B122" i="1" s="1"/>
  <c r="A121" i="1"/>
  <c r="B121" i="1" s="1"/>
  <c r="A120" i="1"/>
  <c r="B120" i="1" s="1"/>
  <c r="A119" i="1"/>
  <c r="B119" i="1" s="1"/>
  <c r="A118" i="1"/>
  <c r="B118" i="1" s="1"/>
  <c r="A117" i="1"/>
  <c r="B117" i="1" s="1"/>
  <c r="A116" i="1"/>
  <c r="B116" i="1" s="1"/>
  <c r="A115" i="1"/>
  <c r="B115" i="1" s="1"/>
  <c r="A114" i="1"/>
  <c r="B114" i="1" s="1"/>
  <c r="A113" i="1"/>
  <c r="B113" i="1" s="1"/>
  <c r="A112" i="1"/>
  <c r="B112" i="1" s="1"/>
  <c r="A111" i="1"/>
  <c r="B111" i="1" s="1"/>
  <c r="A110" i="1"/>
  <c r="B110" i="1" s="1"/>
  <c r="A109" i="1"/>
  <c r="B109" i="1" s="1"/>
  <c r="A108" i="1"/>
  <c r="B108" i="1" s="1"/>
  <c r="A107" i="1"/>
  <c r="B107" i="1" s="1"/>
  <c r="A106" i="1"/>
  <c r="B106" i="1" s="1"/>
  <c r="A105" i="1"/>
  <c r="B105" i="1" s="1"/>
  <c r="A104" i="1"/>
  <c r="B104" i="1" s="1"/>
  <c r="A103" i="1"/>
  <c r="B103" i="1" s="1"/>
  <c r="A102" i="1"/>
  <c r="B102" i="1" s="1"/>
  <c r="A101" i="1"/>
  <c r="B101" i="1" s="1"/>
  <c r="A100" i="1"/>
  <c r="B100" i="1" s="1"/>
  <c r="A99" i="1"/>
  <c r="B99" i="1" s="1"/>
  <c r="A98" i="1"/>
  <c r="B98" i="1" s="1"/>
  <c r="A97" i="1"/>
  <c r="B97" i="1" s="1"/>
  <c r="A96" i="1"/>
  <c r="B96" i="1" s="1"/>
  <c r="A95" i="1"/>
  <c r="B95" i="1" s="1"/>
  <c r="A94" i="1"/>
  <c r="B94" i="1" s="1"/>
  <c r="A93" i="1"/>
  <c r="B93" i="1" s="1"/>
  <c r="A92" i="1"/>
  <c r="B92" i="1" s="1"/>
  <c r="A91" i="1"/>
  <c r="B91" i="1" s="1"/>
  <c r="A90" i="1"/>
  <c r="B90" i="1" s="1"/>
  <c r="A89" i="1"/>
  <c r="B89" i="1" s="1"/>
  <c r="A88" i="1"/>
  <c r="B88" i="1" s="1"/>
  <c r="A87" i="1"/>
  <c r="B87" i="1" s="1"/>
  <c r="A86" i="1"/>
  <c r="B86" i="1" s="1"/>
  <c r="A85" i="1"/>
  <c r="B85" i="1" s="1"/>
  <c r="A84" i="1"/>
  <c r="B84" i="1" s="1"/>
  <c r="A83" i="1"/>
  <c r="B83" i="1" s="1"/>
  <c r="A82" i="1"/>
  <c r="B82" i="1" s="1"/>
  <c r="A81" i="1"/>
  <c r="B81" i="1" s="1"/>
  <c r="A80" i="1"/>
  <c r="B80" i="1" s="1"/>
  <c r="A79" i="1"/>
  <c r="B79" i="1" s="1"/>
  <c r="A78" i="1"/>
  <c r="B78" i="1" s="1"/>
  <c r="A77" i="1"/>
  <c r="B77" i="1" s="1"/>
  <c r="A76" i="1"/>
  <c r="B76" i="1" s="1"/>
  <c r="A75" i="1"/>
  <c r="B75" i="1" s="1"/>
  <c r="A74" i="1"/>
  <c r="B74" i="1" s="1"/>
  <c r="A73" i="1"/>
  <c r="B73" i="1" s="1"/>
  <c r="A72" i="1"/>
  <c r="B72" i="1" s="1"/>
  <c r="A71" i="1"/>
  <c r="B71" i="1" s="1"/>
  <c r="A70" i="1"/>
  <c r="B70" i="1" s="1"/>
  <c r="A69" i="1"/>
  <c r="B69" i="1" s="1"/>
  <c r="A68" i="1"/>
  <c r="B68" i="1" s="1"/>
  <c r="A67" i="1"/>
  <c r="B67" i="1" s="1"/>
  <c r="A66" i="1"/>
  <c r="B66" i="1" s="1"/>
  <c r="A65" i="1"/>
  <c r="B65" i="1" s="1"/>
  <c r="A64" i="1"/>
  <c r="B64" i="1" s="1"/>
  <c r="A63" i="1"/>
  <c r="B63" i="1" s="1"/>
  <c r="A62" i="1"/>
  <c r="B62" i="1" s="1"/>
  <c r="A61" i="1"/>
  <c r="B61" i="1" s="1"/>
  <c r="A60" i="1"/>
  <c r="B60" i="1" s="1"/>
  <c r="A59" i="1"/>
  <c r="B59" i="1" s="1"/>
  <c r="A58" i="1"/>
  <c r="B58" i="1" s="1"/>
  <c r="A57" i="1"/>
  <c r="B57" i="1" s="1"/>
  <c r="A56" i="1"/>
  <c r="B56" i="1" s="1"/>
  <c r="A55" i="1"/>
  <c r="B55" i="1" s="1"/>
  <c r="A54" i="1"/>
  <c r="B54" i="1" s="1"/>
  <c r="A53" i="1"/>
  <c r="B53" i="1" s="1"/>
  <c r="A52" i="1"/>
  <c r="B52" i="1" s="1"/>
  <c r="A51" i="1"/>
  <c r="B51" i="1" s="1"/>
  <c r="A50" i="1"/>
  <c r="B50" i="1" s="1"/>
  <c r="A49" i="1"/>
  <c r="B49" i="1" s="1"/>
  <c r="A48" i="1"/>
  <c r="B48" i="1" s="1"/>
  <c r="A47" i="1"/>
  <c r="B47" i="1" s="1"/>
  <c r="A46" i="1"/>
  <c r="B46" i="1" s="1"/>
  <c r="A45" i="1"/>
  <c r="B45" i="1" s="1"/>
  <c r="A44" i="1"/>
  <c r="B44" i="1" s="1"/>
  <c r="A43" i="1"/>
  <c r="B43" i="1" s="1"/>
  <c r="A42" i="1"/>
  <c r="B42" i="1" s="1"/>
  <c r="A41" i="1"/>
  <c r="B41" i="1" s="1"/>
  <c r="A40" i="1"/>
  <c r="B40" i="1" s="1"/>
  <c r="A39" i="1"/>
  <c r="B39" i="1" s="1"/>
  <c r="A38" i="1"/>
  <c r="B38" i="1" s="1"/>
  <c r="A37" i="1"/>
  <c r="B37" i="1" s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A26" i="1"/>
  <c r="B26" i="1" s="1"/>
  <c r="A25" i="1"/>
  <c r="B25" i="1" s="1"/>
  <c r="A24" i="1"/>
  <c r="B24" i="1" s="1"/>
  <c r="A23" i="1"/>
  <c r="B23" i="1" s="1"/>
  <c r="A22" i="1"/>
  <c r="B22" i="1" s="1"/>
  <c r="A21" i="1"/>
  <c r="B21" i="1" s="1"/>
  <c r="A20" i="1"/>
  <c r="B20" i="1" s="1"/>
  <c r="A19" i="1"/>
  <c r="B19" i="1" s="1"/>
  <c r="A18" i="1"/>
  <c r="B18" i="1" s="1"/>
  <c r="A17" i="1"/>
  <c r="B17" i="1" s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A7" i="1"/>
  <c r="B7" i="1" s="1"/>
  <c r="A6" i="1"/>
  <c r="B6" i="1" s="1"/>
  <c r="A5" i="1"/>
  <c r="B5" i="1" s="1"/>
  <c r="A4" i="1"/>
  <c r="B4" i="1" s="1"/>
  <c r="A3" i="1"/>
  <c r="B3" i="1" s="1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1"/>
  <c r="B2" i="1" s="1"/>
  <c r="A2" i="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AG243" i="15"/>
  <c r="AG242" i="15"/>
  <c r="AG241" i="15"/>
  <c r="AG240" i="15"/>
  <c r="AG239" i="15"/>
  <c r="AG238" i="15"/>
  <c r="AG237" i="15"/>
  <c r="AG236" i="15"/>
  <c r="AG235" i="15"/>
  <c r="AG234" i="15"/>
  <c r="AG233" i="15"/>
  <c r="AG232" i="15"/>
  <c r="AG231" i="15"/>
  <c r="AG230" i="15"/>
  <c r="AG229" i="15"/>
  <c r="AG228" i="15"/>
  <c r="AG227" i="15"/>
  <c r="AG226" i="15"/>
  <c r="AG225" i="15"/>
  <c r="AG224" i="15"/>
  <c r="AG223" i="15"/>
  <c r="AG222" i="15"/>
  <c r="AG221" i="15"/>
  <c r="AG220" i="15"/>
  <c r="AG219" i="15"/>
  <c r="AG218" i="15"/>
  <c r="AG217" i="15"/>
  <c r="AG216" i="15"/>
  <c r="AG215" i="15"/>
  <c r="AG214" i="15"/>
  <c r="AG213" i="15"/>
  <c r="AG212" i="15"/>
  <c r="AG211" i="15"/>
  <c r="AG210" i="15"/>
  <c r="AG209" i="15"/>
  <c r="AG208" i="15"/>
  <c r="AG207" i="15"/>
  <c r="AG206" i="15"/>
  <c r="AG205" i="15"/>
  <c r="AG204" i="15"/>
  <c r="AG203" i="15"/>
  <c r="AG202" i="15"/>
  <c r="AG201" i="15"/>
  <c r="AG200" i="15"/>
  <c r="AG199" i="15"/>
  <c r="AG198" i="15"/>
  <c r="AG197" i="15"/>
  <c r="AG196" i="15"/>
  <c r="AG195" i="15"/>
  <c r="AG194" i="15"/>
  <c r="AG193" i="15"/>
  <c r="AG192" i="15"/>
  <c r="AG191" i="15"/>
  <c r="AG190" i="15"/>
  <c r="AG189" i="15"/>
  <c r="AG188" i="15"/>
  <c r="AG187" i="15"/>
  <c r="AG186" i="15"/>
  <c r="AG185" i="15"/>
  <c r="AG184" i="15"/>
  <c r="AG183" i="15"/>
  <c r="AG182" i="15"/>
  <c r="AG181" i="15"/>
  <c r="AG180" i="15"/>
  <c r="AG179" i="15"/>
  <c r="AG178" i="15"/>
  <c r="AG177" i="15"/>
  <c r="AG176" i="15"/>
  <c r="AG175" i="15"/>
  <c r="AG174" i="15"/>
  <c r="AG173" i="15"/>
  <c r="AG172" i="15"/>
  <c r="AG171" i="15"/>
  <c r="AG170" i="15"/>
  <c r="AG169" i="15"/>
  <c r="AG168" i="15"/>
  <c r="AG167" i="15"/>
  <c r="AG166" i="15"/>
  <c r="AG165" i="15"/>
  <c r="AG164" i="15"/>
  <c r="AG163" i="15"/>
  <c r="AG162" i="15"/>
  <c r="AG161" i="15"/>
  <c r="AG160" i="15"/>
  <c r="AG159" i="15"/>
  <c r="AG158" i="15"/>
  <c r="AG157" i="15"/>
  <c r="AG156" i="15"/>
  <c r="AG155" i="15"/>
  <c r="AG154" i="15"/>
  <c r="AG153" i="15"/>
  <c r="AG152" i="15"/>
  <c r="AG151" i="15"/>
  <c r="AG150" i="15"/>
  <c r="AG149" i="15"/>
  <c r="AG148" i="15"/>
  <c r="AG147" i="15"/>
  <c r="AG146" i="15"/>
  <c r="AG145" i="15"/>
  <c r="AG144" i="15"/>
  <c r="AG143" i="15"/>
  <c r="AG142" i="15"/>
  <c r="AG141" i="15"/>
  <c r="AG140" i="15"/>
  <c r="AG139" i="15"/>
  <c r="AG138" i="15"/>
  <c r="AG137" i="15"/>
  <c r="AG136" i="15"/>
  <c r="AG135" i="15"/>
  <c r="AG134" i="15"/>
  <c r="AG133" i="15"/>
  <c r="AG132" i="15"/>
  <c r="AG131" i="15"/>
  <c r="AG130" i="15"/>
  <c r="AG129" i="15"/>
  <c r="AG128" i="15"/>
  <c r="AG127" i="15"/>
  <c r="AG126" i="15"/>
  <c r="AG125" i="15"/>
  <c r="AG124" i="15"/>
  <c r="AG123" i="15"/>
  <c r="AG122" i="15"/>
  <c r="AG121" i="15"/>
  <c r="AG120" i="15"/>
  <c r="AG119" i="15"/>
  <c r="AG118" i="15"/>
  <c r="AG117" i="15"/>
  <c r="AG116" i="15"/>
  <c r="AG115" i="15"/>
  <c r="AG114" i="15"/>
  <c r="AG113" i="15"/>
  <c r="AG112" i="15"/>
  <c r="AG111" i="15"/>
  <c r="AG110" i="15"/>
  <c r="AG109" i="15"/>
  <c r="AG108" i="15"/>
  <c r="AG107" i="15"/>
  <c r="AG106" i="15"/>
  <c r="AG105" i="15"/>
  <c r="AG104" i="15"/>
  <c r="AG103" i="15"/>
  <c r="AG102" i="15"/>
  <c r="AG101" i="15"/>
  <c r="AG100" i="15"/>
  <c r="AG99" i="15"/>
  <c r="AG98" i="15"/>
  <c r="AG97" i="15"/>
  <c r="AG96" i="15"/>
  <c r="AG95" i="15"/>
  <c r="AG94" i="15"/>
  <c r="AG93" i="15"/>
  <c r="AG92" i="15"/>
  <c r="AG91" i="15"/>
  <c r="AG90" i="15"/>
  <c r="AG89" i="15"/>
  <c r="AG88" i="15"/>
  <c r="AG87" i="15"/>
  <c r="AG86" i="15"/>
  <c r="AG85" i="15"/>
  <c r="AG84" i="15"/>
  <c r="AG83" i="15"/>
  <c r="AG82" i="15"/>
  <c r="AG81" i="15"/>
  <c r="AG80" i="15"/>
  <c r="AG79" i="15"/>
  <c r="AG78" i="15"/>
  <c r="AG77" i="15"/>
  <c r="AG76" i="15"/>
  <c r="AG75" i="15"/>
  <c r="AG74" i="15"/>
  <c r="AG73" i="15"/>
  <c r="AG72" i="15"/>
  <c r="AG71" i="15"/>
  <c r="AG70" i="15"/>
  <c r="AG69" i="15"/>
  <c r="AG68" i="15"/>
  <c r="AG67" i="15"/>
  <c r="AG66" i="15"/>
  <c r="AG65" i="15"/>
  <c r="AG64" i="15"/>
  <c r="AG63" i="15"/>
  <c r="AG62" i="15"/>
  <c r="AG61" i="15"/>
  <c r="AG60" i="15"/>
  <c r="AG59" i="15"/>
  <c r="AG58" i="15"/>
  <c r="AG57" i="15"/>
  <c r="AG56" i="15"/>
  <c r="AG55" i="15"/>
  <c r="AG54" i="15"/>
  <c r="AG53" i="15"/>
  <c r="AG52" i="15"/>
  <c r="AG51" i="15"/>
  <c r="AG50" i="15"/>
  <c r="AG49" i="15"/>
  <c r="AG48" i="15"/>
  <c r="AG47" i="15"/>
  <c r="AG46" i="15"/>
  <c r="AG45" i="15"/>
  <c r="AG44" i="15"/>
  <c r="AG43" i="15"/>
  <c r="AG42" i="15"/>
  <c r="AG41" i="15"/>
  <c r="AG40" i="15"/>
  <c r="AG39" i="15"/>
  <c r="P208" i="8"/>
  <c r="S208" i="8" s="1" a="1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AF39" i="15"/>
  <c r="N39" i="15" s="1" a="1"/>
  <c r="S39" i="15" s="1"/>
  <c r="AF40" i="15"/>
  <c r="N40" i="15" s="1" a="1"/>
  <c r="S40" i="15" s="1"/>
  <c r="AF41" i="15"/>
  <c r="N41" i="15" s="1" a="1"/>
  <c r="S41" i="15" s="1"/>
  <c r="AF42" i="15"/>
  <c r="N42" i="15" s="1" a="1"/>
  <c r="S42" i="15" s="1"/>
  <c r="AF43" i="15"/>
  <c r="N43" i="15" s="1" a="1"/>
  <c r="S43" i="15" s="1"/>
  <c r="AF44" i="15"/>
  <c r="N44" i="15" s="1" a="1"/>
  <c r="S44" i="15" s="1"/>
  <c r="AF45" i="15"/>
  <c r="N45" i="15" s="1" a="1"/>
  <c r="S45" i="15" s="1"/>
  <c r="AF46" i="15"/>
  <c r="N46" i="15" s="1" a="1"/>
  <c r="S46" i="15" s="1"/>
  <c r="AF47" i="15"/>
  <c r="N47" i="15" s="1" a="1"/>
  <c r="S47" i="15" s="1"/>
  <c r="AF48" i="15"/>
  <c r="N48" i="15" s="1" a="1"/>
  <c r="S48" i="15" s="1"/>
  <c r="AF49" i="15"/>
  <c r="N49" i="15" s="1" a="1"/>
  <c r="S49" i="15" s="1"/>
  <c r="AF50" i="15"/>
  <c r="N50" i="15" s="1" a="1"/>
  <c r="S50" i="15" s="1"/>
  <c r="AF51" i="15"/>
  <c r="N51" i="15" s="1" a="1"/>
  <c r="S51" i="15" s="1"/>
  <c r="AF52" i="15"/>
  <c r="N52" i="15" s="1" a="1"/>
  <c r="S52" i="15" s="1"/>
  <c r="AF53" i="15"/>
  <c r="N53" i="15" s="1" a="1"/>
  <c r="S53" i="15" s="1"/>
  <c r="AF54" i="15"/>
  <c r="N54" i="15" s="1" a="1"/>
  <c r="S54" i="15" s="1"/>
  <c r="AF55" i="15"/>
  <c r="N55" i="15" s="1" a="1"/>
  <c r="S55" i="15" s="1"/>
  <c r="AF56" i="15"/>
  <c r="N56" i="15" s="1" a="1"/>
  <c r="S56" i="15" s="1"/>
  <c r="AF57" i="15"/>
  <c r="N57" i="15" s="1" a="1"/>
  <c r="S57" i="15" s="1"/>
  <c r="AF58" i="15"/>
  <c r="N58" i="15" s="1" a="1"/>
  <c r="S58" i="15" s="1"/>
  <c r="AF59" i="15"/>
  <c r="N59" i="15" s="1" a="1"/>
  <c r="S59" i="15" s="1"/>
  <c r="AF60" i="15"/>
  <c r="N60" i="15" s="1" a="1"/>
  <c r="S60" i="15" s="1"/>
  <c r="AF61" i="15"/>
  <c r="N61" i="15" s="1" a="1"/>
  <c r="S61" i="15" s="1"/>
  <c r="AF62" i="15"/>
  <c r="N62" i="15" s="1" a="1"/>
  <c r="S62" i="15" s="1"/>
  <c r="AF63" i="15"/>
  <c r="N63" i="15" s="1" a="1"/>
  <c r="S63" i="15" s="1"/>
  <c r="AF64" i="15"/>
  <c r="N64" i="15" s="1" a="1"/>
  <c r="S64" i="15" s="1"/>
  <c r="AF65" i="15"/>
  <c r="N65" i="15" s="1" a="1"/>
  <c r="S65" i="15" s="1"/>
  <c r="AF66" i="15"/>
  <c r="N66" i="15" s="1" a="1"/>
  <c r="S66" i="15" s="1"/>
  <c r="AF67" i="15"/>
  <c r="N67" i="15" s="1" a="1"/>
  <c r="S67" i="15" s="1"/>
  <c r="AF68" i="15"/>
  <c r="N68" i="15" s="1" a="1"/>
  <c r="S68" i="15" s="1"/>
  <c r="AF69" i="15"/>
  <c r="N69" i="15" s="1" a="1"/>
  <c r="S69" i="15" s="1"/>
  <c r="AF70" i="15"/>
  <c r="N70" i="15" s="1" a="1"/>
  <c r="S70" i="15" s="1"/>
  <c r="AF71" i="15"/>
  <c r="N71" i="15" s="1" a="1"/>
  <c r="S71" i="15" s="1"/>
  <c r="AF72" i="15"/>
  <c r="N72" i="15" s="1" a="1"/>
  <c r="S72" i="15" s="1"/>
  <c r="AF73" i="15"/>
  <c r="N73" i="15" s="1" a="1"/>
  <c r="S73" i="15" s="1"/>
  <c r="AF74" i="15"/>
  <c r="N74" i="15" s="1" a="1"/>
  <c r="S74" i="15" s="1"/>
  <c r="AF75" i="15"/>
  <c r="N75" i="15" s="1" a="1"/>
  <c r="S75" i="15" s="1"/>
  <c r="AF76" i="15"/>
  <c r="N76" i="15" s="1" a="1"/>
  <c r="S76" i="15" s="1"/>
  <c r="AF77" i="15"/>
  <c r="N77" i="15" s="1" a="1"/>
  <c r="S77" i="15" s="1"/>
  <c r="AF78" i="15"/>
  <c r="N78" i="15" s="1" a="1"/>
  <c r="S78" i="15" s="1"/>
  <c r="AF79" i="15"/>
  <c r="N79" i="15" s="1" a="1"/>
  <c r="S79" i="15" s="1"/>
  <c r="AF80" i="15"/>
  <c r="N80" i="15" s="1" a="1"/>
  <c r="S80" i="15" s="1"/>
  <c r="AF81" i="15"/>
  <c r="N81" i="15" s="1" a="1"/>
  <c r="S81" i="15" s="1"/>
  <c r="AF82" i="15"/>
  <c r="N82" i="15" s="1" a="1"/>
  <c r="S82" i="15" s="1"/>
  <c r="AF83" i="15"/>
  <c r="N83" i="15" s="1" a="1"/>
  <c r="S83" i="15" s="1"/>
  <c r="AF84" i="15"/>
  <c r="N84" i="15" s="1" a="1"/>
  <c r="S84" i="15" s="1"/>
  <c r="AF85" i="15"/>
  <c r="N85" i="15" s="1" a="1"/>
  <c r="S85" i="15" s="1"/>
  <c r="AF86" i="15"/>
  <c r="N86" i="15" s="1" a="1"/>
  <c r="S86" i="15" s="1"/>
  <c r="AF87" i="15"/>
  <c r="N87" i="15" s="1" a="1"/>
  <c r="S87" i="15" s="1"/>
  <c r="AF88" i="15"/>
  <c r="N88" i="15" s="1" a="1"/>
  <c r="S88" i="15" s="1"/>
  <c r="AF89" i="15"/>
  <c r="N89" i="15" s="1" a="1"/>
  <c r="S89" i="15" s="1"/>
  <c r="AF90" i="15"/>
  <c r="N90" i="15" s="1" a="1"/>
  <c r="S90" i="15" s="1"/>
  <c r="AF91" i="15"/>
  <c r="N91" i="15" s="1" a="1"/>
  <c r="S91" i="15" s="1"/>
  <c r="AF92" i="15"/>
  <c r="N92" i="15" s="1" a="1"/>
  <c r="S92" i="15" s="1"/>
  <c r="AF93" i="15"/>
  <c r="N93" i="15" s="1" a="1"/>
  <c r="S93" i="15" s="1"/>
  <c r="AF94" i="15"/>
  <c r="N94" i="15" s="1" a="1"/>
  <c r="S94" i="15" s="1"/>
  <c r="AF95" i="15"/>
  <c r="N95" i="15" s="1" a="1"/>
  <c r="S95" i="15" s="1"/>
  <c r="AF96" i="15"/>
  <c r="N96" i="15" s="1" a="1"/>
  <c r="S96" i="15" s="1"/>
  <c r="AF97" i="15"/>
  <c r="N97" i="15" s="1" a="1"/>
  <c r="S97" i="15" s="1"/>
  <c r="AF98" i="15"/>
  <c r="N98" i="15" s="1" a="1"/>
  <c r="S98" i="15" s="1"/>
  <c r="AF99" i="15"/>
  <c r="N99" i="15" s="1" a="1"/>
  <c r="S99" i="15" s="1"/>
  <c r="AF100" i="15"/>
  <c r="N100" i="15" s="1" a="1"/>
  <c r="S100" i="15" s="1"/>
  <c r="AF101" i="15"/>
  <c r="N101" i="15" s="1" a="1"/>
  <c r="S101" i="15" s="1"/>
  <c r="AF102" i="15"/>
  <c r="N102" i="15" s="1" a="1"/>
  <c r="S102" i="15" s="1"/>
  <c r="AF103" i="15"/>
  <c r="N103" i="15" s="1" a="1"/>
  <c r="S103" i="15" s="1"/>
  <c r="AF104" i="15"/>
  <c r="N104" i="15" s="1" a="1"/>
  <c r="S104" i="15" s="1"/>
  <c r="AF105" i="15"/>
  <c r="N105" i="15" s="1" a="1"/>
  <c r="S105" i="15" s="1"/>
  <c r="AF106" i="15"/>
  <c r="N106" i="15" s="1" a="1"/>
  <c r="S106" i="15" s="1"/>
  <c r="AF107" i="15"/>
  <c r="N107" i="15" s="1" a="1"/>
  <c r="S107" i="15" s="1"/>
  <c r="AF108" i="15"/>
  <c r="N108" i="15" s="1" a="1"/>
  <c r="S108" i="15" s="1"/>
  <c r="AF109" i="15"/>
  <c r="N109" i="15" s="1" a="1"/>
  <c r="S109" i="15" s="1"/>
  <c r="AF110" i="15"/>
  <c r="N110" i="15" s="1" a="1"/>
  <c r="S110" i="15" s="1"/>
  <c r="AF111" i="15"/>
  <c r="N111" i="15" s="1" a="1"/>
  <c r="S111" i="15" s="1"/>
  <c r="AF112" i="15"/>
  <c r="N112" i="15" s="1" a="1"/>
  <c r="S112" i="15" s="1"/>
  <c r="AF113" i="15"/>
  <c r="N113" i="15" s="1" a="1"/>
  <c r="S113" i="15" s="1"/>
  <c r="AF114" i="15"/>
  <c r="N114" i="15" s="1" a="1"/>
  <c r="S114" i="15" s="1"/>
  <c r="AF115" i="15"/>
  <c r="N115" i="15" s="1" a="1"/>
  <c r="S115" i="15" s="1"/>
  <c r="AF116" i="15"/>
  <c r="N116" i="15" s="1" a="1"/>
  <c r="S116" i="15" s="1"/>
  <c r="AF117" i="15"/>
  <c r="N117" i="15" s="1" a="1"/>
  <c r="S117" i="15" s="1"/>
  <c r="AF118" i="15"/>
  <c r="N118" i="15" s="1" a="1"/>
  <c r="S118" i="15" s="1"/>
  <c r="AF119" i="15"/>
  <c r="N119" i="15" s="1" a="1"/>
  <c r="S119" i="15" s="1"/>
  <c r="AF120" i="15"/>
  <c r="N120" i="15" s="1" a="1"/>
  <c r="S120" i="15" s="1"/>
  <c r="AF121" i="15"/>
  <c r="N121" i="15" s="1" a="1"/>
  <c r="S121" i="15" s="1"/>
  <c r="AF122" i="15"/>
  <c r="N122" i="15" s="1" a="1"/>
  <c r="S122" i="15" s="1"/>
  <c r="AF123" i="15"/>
  <c r="N123" i="15" s="1" a="1"/>
  <c r="S123" i="15" s="1"/>
  <c r="AF124" i="15"/>
  <c r="N124" i="15" s="1" a="1"/>
  <c r="S124" i="15" s="1"/>
  <c r="AF125" i="15"/>
  <c r="N125" i="15" s="1" a="1"/>
  <c r="S125" i="15" s="1"/>
  <c r="AF126" i="15"/>
  <c r="N126" i="15" s="1" a="1"/>
  <c r="S126" i="15" s="1"/>
  <c r="AF127" i="15"/>
  <c r="N127" i="15" s="1" a="1"/>
  <c r="S127" i="15" s="1"/>
  <c r="AF128" i="15"/>
  <c r="N128" i="15" s="1" a="1"/>
  <c r="S128" i="15" s="1"/>
  <c r="AF129" i="15"/>
  <c r="N129" i="15" s="1" a="1"/>
  <c r="S129" i="15" s="1"/>
  <c r="AF130" i="15"/>
  <c r="N130" i="15" s="1" a="1"/>
  <c r="S130" i="15" s="1"/>
  <c r="AF131" i="15"/>
  <c r="N131" i="15" s="1" a="1"/>
  <c r="S131" i="15" s="1"/>
  <c r="AF132" i="15"/>
  <c r="N132" i="15" s="1" a="1"/>
  <c r="S132" i="15" s="1"/>
  <c r="AF133" i="15"/>
  <c r="N133" i="15" s="1" a="1"/>
  <c r="S133" i="15" s="1"/>
  <c r="AF134" i="15"/>
  <c r="N134" i="15" s="1" a="1"/>
  <c r="S134" i="15" s="1"/>
  <c r="AF135" i="15"/>
  <c r="N135" i="15" s="1" a="1"/>
  <c r="S135" i="15" s="1"/>
  <c r="AF136" i="15"/>
  <c r="N136" i="15" s="1" a="1"/>
  <c r="S136" i="15" s="1"/>
  <c r="AF137" i="15"/>
  <c r="N137" i="15" s="1" a="1"/>
  <c r="S137" i="15" s="1"/>
  <c r="AF138" i="15"/>
  <c r="N138" i="15" s="1" a="1"/>
  <c r="S138" i="15" s="1"/>
  <c r="AF139" i="15"/>
  <c r="N139" i="15" s="1" a="1"/>
  <c r="S139" i="15" s="1"/>
  <c r="AF140" i="15"/>
  <c r="N140" i="15" s="1" a="1"/>
  <c r="S140" i="15" s="1"/>
  <c r="AF141" i="15"/>
  <c r="N141" i="15" s="1" a="1"/>
  <c r="S141" i="15" s="1"/>
  <c r="AF142" i="15"/>
  <c r="N142" i="15" s="1" a="1"/>
  <c r="S142" i="15" s="1"/>
  <c r="AF143" i="15"/>
  <c r="N143" i="15" s="1" a="1"/>
  <c r="S143" i="15" s="1"/>
  <c r="AF144" i="15"/>
  <c r="N144" i="15" s="1" a="1"/>
  <c r="S144" i="15" s="1"/>
  <c r="AF145" i="15"/>
  <c r="N145" i="15" s="1" a="1"/>
  <c r="S145" i="15" s="1"/>
  <c r="AF146" i="15"/>
  <c r="N146" i="15" s="1" a="1"/>
  <c r="S146" i="15" s="1"/>
  <c r="AF147" i="15"/>
  <c r="N147" i="15" s="1" a="1"/>
  <c r="S147" i="15" s="1"/>
  <c r="AF148" i="15"/>
  <c r="N148" i="15" s="1" a="1"/>
  <c r="S148" i="15" s="1"/>
  <c r="AF149" i="15"/>
  <c r="N149" i="15" s="1" a="1"/>
  <c r="S149" i="15" s="1"/>
  <c r="AF150" i="15"/>
  <c r="N150" i="15" s="1" a="1"/>
  <c r="S150" i="15" s="1"/>
  <c r="AF151" i="15"/>
  <c r="N151" i="15" s="1" a="1"/>
  <c r="S151" i="15" s="1"/>
  <c r="AF152" i="15"/>
  <c r="N152" i="15" s="1" a="1"/>
  <c r="S152" i="15" s="1"/>
  <c r="AF153" i="15"/>
  <c r="N153" i="15" s="1" a="1"/>
  <c r="S153" i="15" s="1"/>
  <c r="AF154" i="15"/>
  <c r="N154" i="15" s="1" a="1"/>
  <c r="S154" i="15" s="1"/>
  <c r="AF155" i="15"/>
  <c r="N155" i="15" s="1" a="1"/>
  <c r="S155" i="15" s="1"/>
  <c r="AF156" i="15"/>
  <c r="N156" i="15" s="1" a="1"/>
  <c r="S156" i="15" s="1"/>
  <c r="AF157" i="15"/>
  <c r="N157" i="15" s="1" a="1"/>
  <c r="S157" i="15" s="1"/>
  <c r="AF158" i="15"/>
  <c r="N158" i="15" s="1" a="1"/>
  <c r="S158" i="15" s="1"/>
  <c r="AF159" i="15"/>
  <c r="N159" i="15" s="1" a="1"/>
  <c r="S159" i="15" s="1"/>
  <c r="AF160" i="15"/>
  <c r="N160" i="15" s="1" a="1"/>
  <c r="S160" i="15" s="1"/>
  <c r="AF161" i="15"/>
  <c r="N161" i="15" s="1" a="1"/>
  <c r="S161" i="15" s="1"/>
  <c r="AF162" i="15"/>
  <c r="N162" i="15" s="1" a="1"/>
  <c r="S162" i="15" s="1"/>
  <c r="AF163" i="15"/>
  <c r="N163" i="15" s="1" a="1"/>
  <c r="S163" i="15" s="1"/>
  <c r="AF164" i="15"/>
  <c r="N164" i="15" s="1" a="1"/>
  <c r="S164" i="15" s="1"/>
  <c r="AF165" i="15"/>
  <c r="N165" i="15" s="1" a="1"/>
  <c r="S165" i="15" s="1"/>
  <c r="AF166" i="15"/>
  <c r="N166" i="15" s="1" a="1"/>
  <c r="S166" i="15" s="1"/>
  <c r="AF167" i="15"/>
  <c r="N167" i="15" s="1" a="1"/>
  <c r="S167" i="15" s="1"/>
  <c r="AF168" i="15"/>
  <c r="N168" i="15" s="1" a="1"/>
  <c r="S168" i="15" s="1"/>
  <c r="AF169" i="15"/>
  <c r="N169" i="15" s="1" a="1"/>
  <c r="S169" i="15" s="1"/>
  <c r="AF170" i="15"/>
  <c r="N170" i="15" s="1" a="1"/>
  <c r="S170" i="15" s="1"/>
  <c r="AF171" i="15"/>
  <c r="N171" i="15" s="1" a="1"/>
  <c r="S171" i="15" s="1"/>
  <c r="AF172" i="15"/>
  <c r="N172" i="15" s="1" a="1"/>
  <c r="S172" i="15" s="1"/>
  <c r="AF173" i="15"/>
  <c r="N173" i="15" s="1" a="1"/>
  <c r="S173" i="15" s="1"/>
  <c r="AF174" i="15"/>
  <c r="N174" i="15" s="1" a="1"/>
  <c r="S174" i="15" s="1"/>
  <c r="AF175" i="15"/>
  <c r="N175" i="15" s="1" a="1"/>
  <c r="S175" i="15" s="1"/>
  <c r="AF176" i="15"/>
  <c r="N176" i="15" s="1" a="1"/>
  <c r="S176" i="15" s="1"/>
  <c r="AF177" i="15"/>
  <c r="N177" i="15" s="1" a="1"/>
  <c r="S177" i="15" s="1"/>
  <c r="AF178" i="15"/>
  <c r="N178" i="15" s="1" a="1"/>
  <c r="S178" i="15" s="1"/>
  <c r="AF179" i="15"/>
  <c r="N179" i="15" s="1" a="1"/>
  <c r="S179" i="15" s="1"/>
  <c r="AF180" i="15"/>
  <c r="N180" i="15" s="1" a="1"/>
  <c r="S180" i="15" s="1"/>
  <c r="AF181" i="15"/>
  <c r="N181" i="15" s="1" a="1"/>
  <c r="S181" i="15" s="1"/>
  <c r="AF182" i="15"/>
  <c r="N182" i="15" s="1" a="1"/>
  <c r="S182" i="15" s="1"/>
  <c r="AF183" i="15"/>
  <c r="N183" i="15" s="1" a="1"/>
  <c r="S183" i="15" s="1"/>
  <c r="AF184" i="15"/>
  <c r="N184" i="15" s="1" a="1"/>
  <c r="S184" i="15" s="1"/>
  <c r="AF185" i="15"/>
  <c r="N185" i="15" s="1" a="1"/>
  <c r="S185" i="15" s="1"/>
  <c r="AF186" i="15"/>
  <c r="N186" i="15" s="1" a="1"/>
  <c r="S186" i="15" s="1"/>
  <c r="AF187" i="15"/>
  <c r="N187" i="15" s="1" a="1"/>
  <c r="S187" i="15" s="1"/>
  <c r="AF188" i="15"/>
  <c r="N188" i="15" s="1" a="1"/>
  <c r="S188" i="15" s="1"/>
  <c r="AF189" i="15"/>
  <c r="N189" i="15" s="1" a="1"/>
  <c r="S189" i="15" s="1"/>
  <c r="AF190" i="15"/>
  <c r="N190" i="15" s="1" a="1"/>
  <c r="S190" i="15" s="1"/>
  <c r="AF191" i="15"/>
  <c r="N191" i="15" s="1" a="1"/>
  <c r="S191" i="15" s="1"/>
  <c r="AF192" i="15"/>
  <c r="N192" i="15" s="1" a="1"/>
  <c r="S192" i="15" s="1"/>
  <c r="AF193" i="15"/>
  <c r="N193" i="15" s="1" a="1"/>
  <c r="S193" i="15" s="1"/>
  <c r="AF194" i="15"/>
  <c r="N194" i="15" s="1" a="1"/>
  <c r="S194" i="15" s="1"/>
  <c r="AF195" i="15"/>
  <c r="N195" i="15" s="1" a="1"/>
  <c r="S195" i="15" s="1"/>
  <c r="AF196" i="15"/>
  <c r="N196" i="15" s="1" a="1"/>
  <c r="S196" i="15" s="1"/>
  <c r="AF197" i="15"/>
  <c r="N197" i="15" s="1" a="1"/>
  <c r="S197" i="15" s="1"/>
  <c r="AF198" i="15"/>
  <c r="N198" i="15" s="1" a="1"/>
  <c r="S198" i="15" s="1"/>
  <c r="AF199" i="15"/>
  <c r="N199" i="15" s="1" a="1"/>
  <c r="S199" i="15" s="1"/>
  <c r="AF200" i="15"/>
  <c r="N200" i="15" s="1" a="1"/>
  <c r="S200" i="15" s="1"/>
  <c r="AF201" i="15"/>
  <c r="N201" i="15" s="1" a="1"/>
  <c r="S201" i="15" s="1"/>
  <c r="AF202" i="15"/>
  <c r="N202" i="15" s="1" a="1"/>
  <c r="S202" i="15" s="1"/>
  <c r="AF203" i="15"/>
  <c r="N203" i="15" s="1" a="1"/>
  <c r="S203" i="15" s="1"/>
  <c r="AF204" i="15"/>
  <c r="N204" i="15" s="1" a="1"/>
  <c r="S204" i="15" s="1"/>
  <c r="AF205" i="15"/>
  <c r="N205" i="15" s="1" a="1"/>
  <c r="S205" i="15" s="1"/>
  <c r="AF206" i="15"/>
  <c r="N206" i="15" s="1" a="1"/>
  <c r="S206" i="15" s="1"/>
  <c r="AF207" i="15"/>
  <c r="N207" i="15" s="1" a="1"/>
  <c r="S207" i="15" s="1"/>
  <c r="AF208" i="15"/>
  <c r="N208" i="15" s="1" a="1"/>
  <c r="S208" i="15" s="1"/>
  <c r="AF209" i="15"/>
  <c r="N209" i="15" s="1" a="1"/>
  <c r="S209" i="15" s="1"/>
  <c r="AF210" i="15"/>
  <c r="N210" i="15" s="1" a="1"/>
  <c r="S210" i="15" s="1"/>
  <c r="AF211" i="15"/>
  <c r="N211" i="15" s="1" a="1"/>
  <c r="S211" i="15" s="1"/>
  <c r="AF212" i="15"/>
  <c r="N212" i="15" s="1" a="1"/>
  <c r="S212" i="15" s="1"/>
  <c r="AF213" i="15"/>
  <c r="N213" i="15" s="1" a="1"/>
  <c r="S213" i="15" s="1"/>
  <c r="AF214" i="15"/>
  <c r="N214" i="15" s="1" a="1"/>
  <c r="S214" i="15" s="1"/>
  <c r="AF215" i="15"/>
  <c r="N215" i="15" s="1" a="1"/>
  <c r="S215" i="15" s="1"/>
  <c r="AF216" i="15"/>
  <c r="N216" i="15" s="1" a="1"/>
  <c r="S216" i="15" s="1"/>
  <c r="AF217" i="15"/>
  <c r="N217" i="15" s="1" a="1"/>
  <c r="S217" i="15" s="1"/>
  <c r="AF218" i="15"/>
  <c r="N218" i="15" s="1" a="1"/>
  <c r="S218" i="15" s="1"/>
  <c r="AF219" i="15"/>
  <c r="N219" i="15" s="1" a="1"/>
  <c r="S219" i="15" s="1"/>
  <c r="AF220" i="15"/>
  <c r="N220" i="15" s="1" a="1"/>
  <c r="S220" i="15" s="1"/>
  <c r="AF221" i="15"/>
  <c r="N221" i="15" s="1" a="1"/>
  <c r="S221" i="15" s="1"/>
  <c r="AF222" i="15"/>
  <c r="N222" i="15" s="1" a="1"/>
  <c r="S222" i="15" s="1"/>
  <c r="AF223" i="15"/>
  <c r="N223" i="15" s="1" a="1"/>
  <c r="S223" i="15" s="1"/>
  <c r="AF224" i="15"/>
  <c r="N224" i="15" s="1" a="1"/>
  <c r="S224" i="15" s="1"/>
  <c r="AF225" i="15"/>
  <c r="N225" i="15" s="1" a="1"/>
  <c r="S225" i="15" s="1"/>
  <c r="AF226" i="15"/>
  <c r="N226" i="15" s="1" a="1"/>
  <c r="S226" i="15" s="1"/>
  <c r="AF227" i="15"/>
  <c r="N227" i="15" s="1" a="1"/>
  <c r="S227" i="15" s="1"/>
  <c r="AF228" i="15"/>
  <c r="N228" i="15" s="1" a="1"/>
  <c r="S228" i="15" s="1"/>
  <c r="AF229" i="15"/>
  <c r="N229" i="15" s="1" a="1"/>
  <c r="S229" i="15" s="1"/>
  <c r="AF230" i="15"/>
  <c r="N230" i="15" s="1" a="1"/>
  <c r="S230" i="15" s="1"/>
  <c r="AF231" i="15"/>
  <c r="N231" i="15" s="1" a="1"/>
  <c r="S231" i="15" s="1"/>
  <c r="AF232" i="15"/>
  <c r="N232" i="15" s="1" a="1"/>
  <c r="S232" i="15" s="1"/>
  <c r="AF233" i="15"/>
  <c r="N233" i="15" s="1" a="1"/>
  <c r="S233" i="15" s="1"/>
  <c r="AF234" i="15"/>
  <c r="N234" i="15" s="1" a="1"/>
  <c r="S234" i="15" s="1"/>
  <c r="AF235" i="15"/>
  <c r="N235" i="15" s="1" a="1"/>
  <c r="S235" i="15" s="1"/>
  <c r="AF236" i="15"/>
  <c r="N236" i="15" s="1" a="1"/>
  <c r="S236" i="15" s="1"/>
  <c r="AF237" i="15"/>
  <c r="N237" i="15" s="1" a="1"/>
  <c r="S237" i="15" s="1"/>
  <c r="AF238" i="15"/>
  <c r="N238" i="15" s="1" a="1"/>
  <c r="S238" i="15" s="1"/>
  <c r="AF239" i="15"/>
  <c r="N239" i="15" s="1" a="1"/>
  <c r="S239" i="15" s="1"/>
  <c r="AF240" i="15"/>
  <c r="N240" i="15" s="1" a="1"/>
  <c r="S240" i="15" s="1"/>
  <c r="AF241" i="15"/>
  <c r="N241" i="15" s="1" a="1"/>
  <c r="S241" i="15" s="1"/>
  <c r="AF242" i="15"/>
  <c r="N242" i="15" s="1" a="1"/>
  <c r="S242" i="15" s="1"/>
  <c r="AF243" i="15"/>
  <c r="N243" i="15" s="1" a="1"/>
  <c r="S243" i="15" s="1"/>
  <c r="AD182" i="15"/>
  <c r="G182" i="15" s="1" a="1"/>
  <c r="AD183" i="15"/>
  <c r="G183" i="15" s="1" a="1"/>
  <c r="AD184" i="15"/>
  <c r="G184" i="15" s="1" a="1"/>
  <c r="AD185" i="15"/>
  <c r="G185" i="15" s="1" a="1"/>
  <c r="AD186" i="15"/>
  <c r="G186" i="15" s="1" a="1"/>
  <c r="AD187" i="15"/>
  <c r="G187" i="15" s="1" a="1"/>
  <c r="AD188" i="15"/>
  <c r="G188" i="15" s="1" a="1"/>
  <c r="AD189" i="15"/>
  <c r="G189" i="15" s="1" a="1"/>
  <c r="AD190" i="15"/>
  <c r="G190" i="15" s="1" a="1"/>
  <c r="AD191" i="15"/>
  <c r="G191" i="15" s="1" a="1"/>
  <c r="AD192" i="15"/>
  <c r="G192" i="15" s="1" a="1"/>
  <c r="AD193" i="15"/>
  <c r="G193" i="15" s="1" a="1"/>
  <c r="AD194" i="15"/>
  <c r="G194" i="15" s="1" a="1"/>
  <c r="AD195" i="15"/>
  <c r="G195" i="15" s="1" a="1"/>
  <c r="AD196" i="15"/>
  <c r="G196" i="15" s="1" a="1"/>
  <c r="AD197" i="15"/>
  <c r="G197" i="15" s="1" a="1"/>
  <c r="AD198" i="15"/>
  <c r="G198" i="15" s="1" a="1"/>
  <c r="AD199" i="15"/>
  <c r="G199" i="15" s="1" a="1"/>
  <c r="AD200" i="15"/>
  <c r="G200" i="15" s="1" a="1"/>
  <c r="AD201" i="15"/>
  <c r="G201" i="15" s="1" a="1"/>
  <c r="AD202" i="15"/>
  <c r="G202" i="15" s="1" a="1"/>
  <c r="AD203" i="15"/>
  <c r="G203" i="15" s="1" a="1"/>
  <c r="AD204" i="15"/>
  <c r="G204" i="15" s="1" a="1"/>
  <c r="AD205" i="15"/>
  <c r="G205" i="15" s="1" a="1"/>
  <c r="AD206" i="15"/>
  <c r="G206" i="15" s="1" a="1"/>
  <c r="AD207" i="15"/>
  <c r="G207" i="15" s="1" a="1"/>
  <c r="AD208" i="15"/>
  <c r="G208" i="15" s="1" a="1"/>
  <c r="AD209" i="15"/>
  <c r="G209" i="15" s="1" a="1"/>
  <c r="AD210" i="15"/>
  <c r="G210" i="15" s="1" a="1"/>
  <c r="AD211" i="15"/>
  <c r="G211" i="15" s="1" a="1"/>
  <c r="AD212" i="15"/>
  <c r="G212" i="15" s="1" a="1"/>
  <c r="AD213" i="15"/>
  <c r="G213" i="15" s="1" a="1"/>
  <c r="AD214" i="15"/>
  <c r="G214" i="15" s="1" a="1"/>
  <c r="AD215" i="15"/>
  <c r="G215" i="15" s="1" a="1"/>
  <c r="AD216" i="15"/>
  <c r="G216" i="15" s="1" a="1"/>
  <c r="AD217" i="15"/>
  <c r="G217" i="15" s="1" a="1"/>
  <c r="AD218" i="15"/>
  <c r="G218" i="15" s="1" a="1"/>
  <c r="AD219" i="15"/>
  <c r="G219" i="15" s="1" a="1"/>
  <c r="AD220" i="15"/>
  <c r="G220" i="15" s="1" a="1"/>
  <c r="AD221" i="15"/>
  <c r="G221" i="15" s="1" a="1"/>
  <c r="AD222" i="15"/>
  <c r="G222" i="15" s="1" a="1"/>
  <c r="AD223" i="15"/>
  <c r="G223" i="15" s="1" a="1"/>
  <c r="AD224" i="15"/>
  <c r="G224" i="15" s="1" a="1"/>
  <c r="AD225" i="15"/>
  <c r="G225" i="15" s="1" a="1"/>
  <c r="AD226" i="15"/>
  <c r="G226" i="15" s="1" a="1"/>
  <c r="AD227" i="15"/>
  <c r="G227" i="15" s="1" a="1"/>
  <c r="AD228" i="15"/>
  <c r="G228" i="15" s="1" a="1"/>
  <c r="AD229" i="15"/>
  <c r="G229" i="15" s="1" a="1"/>
  <c r="AD230" i="15"/>
  <c r="G230" i="15" s="1" a="1"/>
  <c r="AD231" i="15"/>
  <c r="G231" i="15" s="1" a="1"/>
  <c r="AD232" i="15"/>
  <c r="G232" i="15" s="1" a="1"/>
  <c r="AD233" i="15"/>
  <c r="G233" i="15" s="1" a="1"/>
  <c r="AD234" i="15"/>
  <c r="G234" i="15" s="1" a="1"/>
  <c r="AD235" i="15"/>
  <c r="G235" i="15" s="1" a="1"/>
  <c r="AD236" i="15"/>
  <c r="G236" i="15" s="1" a="1"/>
  <c r="AD237" i="15"/>
  <c r="G237" i="15" s="1" a="1"/>
  <c r="AD238" i="15"/>
  <c r="G238" i="15" s="1" a="1"/>
  <c r="AD239" i="15"/>
  <c r="G239" i="15" s="1" a="1"/>
  <c r="AD240" i="15"/>
  <c r="G240" i="15" s="1" a="1"/>
  <c r="AD241" i="15"/>
  <c r="G241" i="15" s="1" a="1"/>
  <c r="AD242" i="15"/>
  <c r="G242" i="15" s="1" a="1"/>
  <c r="AD243" i="15"/>
  <c r="G243" i="15" s="1" a="1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598" i="13"/>
  <c r="H597" i="13"/>
  <c r="H596" i="13"/>
  <c r="H595" i="13"/>
  <c r="H594" i="13"/>
  <c r="H593" i="13"/>
  <c r="H592" i="13"/>
  <c r="H591" i="13"/>
  <c r="H590" i="13"/>
  <c r="H589" i="13"/>
  <c r="H588" i="13"/>
  <c r="H587" i="13"/>
  <c r="H586" i="13"/>
  <c r="H585" i="13"/>
  <c r="H584" i="13"/>
  <c r="H583" i="13"/>
  <c r="H582" i="13"/>
  <c r="H581" i="13"/>
  <c r="H580" i="13"/>
  <c r="H579" i="13"/>
  <c r="H578" i="13"/>
  <c r="H577" i="13"/>
  <c r="H576" i="13"/>
  <c r="H575" i="13"/>
  <c r="H574" i="13"/>
  <c r="H573" i="13"/>
  <c r="H572" i="13"/>
  <c r="H571" i="13"/>
  <c r="H570" i="13"/>
  <c r="H569" i="13"/>
  <c r="H568" i="13"/>
  <c r="H567" i="13"/>
  <c r="H566" i="13"/>
  <c r="H565" i="13"/>
  <c r="H564" i="13"/>
  <c r="H563" i="13"/>
  <c r="H562" i="13"/>
  <c r="H561" i="13"/>
  <c r="H560" i="13"/>
  <c r="H559" i="13"/>
  <c r="H558" i="13"/>
  <c r="H557" i="13"/>
  <c r="H556" i="13"/>
  <c r="H555" i="13"/>
  <c r="H554" i="13"/>
  <c r="H553" i="13"/>
  <c r="H552" i="13"/>
  <c r="H551" i="13"/>
  <c r="H550" i="13"/>
  <c r="H549" i="13"/>
  <c r="H548" i="13"/>
  <c r="H547" i="13"/>
  <c r="H546" i="13"/>
  <c r="H545" i="13"/>
  <c r="H544" i="13"/>
  <c r="H543" i="13"/>
  <c r="H542" i="13"/>
  <c r="H541" i="13"/>
  <c r="H540" i="13"/>
  <c r="H539" i="13"/>
  <c r="H538" i="13"/>
  <c r="H537" i="13"/>
  <c r="H536" i="13"/>
  <c r="H535" i="13"/>
  <c r="H534" i="13"/>
  <c r="H533" i="13"/>
  <c r="H532" i="13"/>
  <c r="H531" i="13"/>
  <c r="H530" i="13"/>
  <c r="H529" i="13"/>
  <c r="H528" i="13"/>
  <c r="H527" i="13"/>
  <c r="H526" i="13"/>
  <c r="H525" i="13"/>
  <c r="H524" i="13"/>
  <c r="H523" i="13"/>
  <c r="H522" i="13"/>
  <c r="H521" i="13"/>
  <c r="H520" i="13"/>
  <c r="H519" i="13"/>
  <c r="H518" i="13"/>
  <c r="H517" i="13"/>
  <c r="H516" i="13"/>
  <c r="H515" i="13"/>
  <c r="H514" i="13"/>
  <c r="H513" i="13"/>
  <c r="H512" i="13"/>
  <c r="H511" i="13"/>
  <c r="H510" i="13"/>
  <c r="H509" i="13"/>
  <c r="H508" i="13"/>
  <c r="H507" i="13"/>
  <c r="H506" i="13"/>
  <c r="H505" i="13"/>
  <c r="H504" i="13"/>
  <c r="H503" i="13"/>
  <c r="H502" i="13"/>
  <c r="H501" i="13"/>
  <c r="H500" i="13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K500" i="12"/>
  <c r="M500" i="12" s="1" a="1"/>
  <c r="K499" i="12"/>
  <c r="M499" i="12" s="1" a="1"/>
  <c r="K498" i="12"/>
  <c r="M498" i="12" s="1" a="1"/>
  <c r="K497" i="12"/>
  <c r="M497" i="12" s="1" a="1"/>
  <c r="K496" i="12"/>
  <c r="M496" i="12" s="1" a="1"/>
  <c r="K495" i="12"/>
  <c r="M495" i="12" s="1" a="1"/>
  <c r="K494" i="12"/>
  <c r="M494" i="12" s="1" a="1"/>
  <c r="K493" i="12"/>
  <c r="M493" i="12" s="1" a="1"/>
  <c r="K492" i="12"/>
  <c r="M492" i="12" s="1" a="1"/>
  <c r="K491" i="12"/>
  <c r="M491" i="12" s="1" a="1"/>
  <c r="K490" i="12"/>
  <c r="M490" i="12" s="1" a="1"/>
  <c r="K489" i="12"/>
  <c r="M489" i="12" s="1" a="1"/>
  <c r="K488" i="12"/>
  <c r="M488" i="12" s="1" a="1"/>
  <c r="K487" i="12"/>
  <c r="M487" i="12" s="1" a="1"/>
  <c r="K486" i="12"/>
  <c r="M486" i="12" s="1" a="1"/>
  <c r="K485" i="12"/>
  <c r="M485" i="12" s="1" a="1"/>
  <c r="K484" i="12"/>
  <c r="M484" i="12" s="1" a="1"/>
  <c r="K483" i="12"/>
  <c r="M483" i="12" s="1" a="1"/>
  <c r="K482" i="12"/>
  <c r="M482" i="12" s="1" a="1"/>
  <c r="K481" i="12"/>
  <c r="M481" i="12" s="1" a="1"/>
  <c r="K480" i="12"/>
  <c r="M480" i="12" s="1" a="1"/>
  <c r="K479" i="12"/>
  <c r="M479" i="12" s="1" a="1"/>
  <c r="K478" i="12"/>
  <c r="M478" i="12" s="1" a="1"/>
  <c r="K477" i="12"/>
  <c r="M477" i="12" s="1" a="1"/>
  <c r="K476" i="12"/>
  <c r="M476" i="12" s="1" a="1"/>
  <c r="J500" i="12"/>
  <c r="L500" i="12" s="1" a="1"/>
  <c r="N500" i="12" s="1"/>
  <c r="J499" i="12"/>
  <c r="L499" i="12" s="1" a="1"/>
  <c r="N499" i="12" s="1"/>
  <c r="J498" i="12"/>
  <c r="L498" i="12" s="1" a="1"/>
  <c r="N498" i="12" s="1"/>
  <c r="J497" i="12"/>
  <c r="L497" i="12" s="1" a="1"/>
  <c r="N497" i="12" s="1"/>
  <c r="J496" i="12"/>
  <c r="L496" i="12" s="1" a="1"/>
  <c r="J495" i="12"/>
  <c r="L495" i="12" s="1" a="1"/>
  <c r="N495" i="12" s="1"/>
  <c r="J494" i="12"/>
  <c r="L494" i="12" s="1" a="1"/>
  <c r="N494" i="12" s="1"/>
  <c r="J493" i="12"/>
  <c r="L493" i="12" s="1" a="1"/>
  <c r="N493" i="12" s="1"/>
  <c r="J492" i="12"/>
  <c r="L492" i="12" s="1" a="1"/>
  <c r="N492" i="12" s="1"/>
  <c r="J491" i="12"/>
  <c r="L491" i="12" s="1" a="1"/>
  <c r="N491" i="12" s="1"/>
  <c r="J490" i="12"/>
  <c r="L490" i="12" s="1" a="1"/>
  <c r="N490" i="12" s="1"/>
  <c r="J489" i="12"/>
  <c r="L489" i="12" s="1" a="1"/>
  <c r="N489" i="12" s="1"/>
  <c r="J488" i="12"/>
  <c r="L488" i="12" s="1" a="1"/>
  <c r="N488" i="12" s="1"/>
  <c r="J487" i="12"/>
  <c r="L487" i="12" s="1" a="1"/>
  <c r="N487" i="12" s="1"/>
  <c r="J486" i="12"/>
  <c r="L486" i="12" s="1" a="1"/>
  <c r="N486" i="12" s="1"/>
  <c r="J485" i="12"/>
  <c r="L485" i="12" s="1" a="1"/>
  <c r="N485" i="12" s="1"/>
  <c r="J484" i="12"/>
  <c r="L484" i="12" s="1" a="1"/>
  <c r="N484" i="12" s="1"/>
  <c r="J483" i="12"/>
  <c r="L483" i="12" s="1" a="1"/>
  <c r="N483" i="12" s="1"/>
  <c r="J482" i="12"/>
  <c r="L482" i="12" s="1" a="1"/>
  <c r="N482" i="12" s="1"/>
  <c r="J481" i="12"/>
  <c r="L481" i="12" s="1" a="1"/>
  <c r="N481" i="12" s="1"/>
  <c r="J480" i="12"/>
  <c r="L480" i="12" s="1" a="1"/>
  <c r="N480" i="12" s="1"/>
  <c r="J479" i="12"/>
  <c r="L479" i="12" s="1" a="1"/>
  <c r="N479" i="12" s="1"/>
  <c r="J478" i="12"/>
  <c r="L478" i="12" s="1" a="1"/>
  <c r="N478" i="12" s="1"/>
  <c r="J477" i="12"/>
  <c r="L477" i="12" s="1" a="1"/>
  <c r="N477" i="12" s="1"/>
  <c r="J476" i="12"/>
  <c r="L476" i="12" s="1" a="1"/>
  <c r="N476" i="12" s="1"/>
  <c r="H500" i="12"/>
  <c r="I500" i="12" s="1" a="1"/>
  <c r="H499" i="12"/>
  <c r="I499" i="12" s="1" a="1"/>
  <c r="H498" i="12"/>
  <c r="I498" i="12" s="1" a="1"/>
  <c r="H497" i="12"/>
  <c r="I497" i="12" s="1" a="1"/>
  <c r="H496" i="12"/>
  <c r="I496" i="12" s="1" a="1"/>
  <c r="H495" i="12"/>
  <c r="I495" i="12" s="1" a="1"/>
  <c r="H494" i="12"/>
  <c r="I494" i="12" s="1" a="1"/>
  <c r="H493" i="12"/>
  <c r="I493" i="12" s="1" a="1"/>
  <c r="H492" i="12"/>
  <c r="I492" i="12" s="1" a="1"/>
  <c r="H491" i="12"/>
  <c r="I491" i="12" s="1" a="1"/>
  <c r="H490" i="12"/>
  <c r="I490" i="12" s="1" a="1"/>
  <c r="H489" i="12"/>
  <c r="I489" i="12" s="1" a="1"/>
  <c r="H488" i="12"/>
  <c r="I488" i="12" s="1" a="1"/>
  <c r="H487" i="12"/>
  <c r="I487" i="12" s="1" a="1"/>
  <c r="H486" i="12"/>
  <c r="I486" i="12" s="1" a="1"/>
  <c r="H485" i="12"/>
  <c r="I485" i="12" s="1" a="1"/>
  <c r="H484" i="12"/>
  <c r="I484" i="12" s="1" a="1"/>
  <c r="H483" i="12"/>
  <c r="I483" i="12" s="1" a="1"/>
  <c r="H482" i="12"/>
  <c r="I482" i="12" s="1" a="1"/>
  <c r="H481" i="12"/>
  <c r="I481" i="12" s="1" a="1"/>
  <c r="H480" i="12"/>
  <c r="I480" i="12" s="1" a="1"/>
  <c r="H479" i="12"/>
  <c r="I479" i="12" s="1" a="1"/>
  <c r="H478" i="12"/>
  <c r="I478" i="12" s="1" a="1"/>
  <c r="H477" i="12"/>
  <c r="I477" i="12" s="1" a="1"/>
  <c r="H476" i="12"/>
  <c r="I476" i="12" s="1" a="1"/>
  <c r="R500" i="6"/>
  <c r="R499" i="6"/>
  <c r="R498" i="6"/>
  <c r="R497" i="6"/>
  <c r="R496" i="6"/>
  <c r="R495" i="6"/>
  <c r="R494" i="6"/>
  <c r="R493" i="6"/>
  <c r="R492" i="6"/>
  <c r="R491" i="6"/>
  <c r="R490" i="6"/>
  <c r="R489" i="6"/>
  <c r="R488" i="6"/>
  <c r="R487" i="6"/>
  <c r="R486" i="6"/>
  <c r="R485" i="6"/>
  <c r="R484" i="6"/>
  <c r="R483" i="6"/>
  <c r="R482" i="6"/>
  <c r="R481" i="6"/>
  <c r="R480" i="6"/>
  <c r="R479" i="6"/>
  <c r="R478" i="6"/>
  <c r="R477" i="6"/>
  <c r="R476" i="6"/>
  <c r="R475" i="6"/>
  <c r="R474" i="6"/>
  <c r="R473" i="6"/>
  <c r="R472" i="6"/>
  <c r="R471" i="6"/>
  <c r="R470" i="6"/>
  <c r="R469" i="6"/>
  <c r="R468" i="6"/>
  <c r="R467" i="6"/>
  <c r="R466" i="6"/>
  <c r="R465" i="6"/>
  <c r="R464" i="6"/>
  <c r="R463" i="6"/>
  <c r="R462" i="6"/>
  <c r="R461" i="6"/>
  <c r="R460" i="6"/>
  <c r="R459" i="6"/>
  <c r="R458" i="6"/>
  <c r="R457" i="6"/>
  <c r="R456" i="6"/>
  <c r="R455" i="6"/>
  <c r="R454" i="6"/>
  <c r="R453" i="6"/>
  <c r="R452" i="6"/>
  <c r="R451" i="6"/>
  <c r="R450" i="6"/>
  <c r="R449" i="6"/>
  <c r="R448" i="6"/>
  <c r="R447" i="6"/>
  <c r="R446" i="6"/>
  <c r="R445" i="6"/>
  <c r="R444" i="6"/>
  <c r="R443" i="6"/>
  <c r="R442" i="6"/>
  <c r="R441" i="6"/>
  <c r="R440" i="6"/>
  <c r="R439" i="6"/>
  <c r="R438" i="6"/>
  <c r="R437" i="6"/>
  <c r="R436" i="6"/>
  <c r="R435" i="6"/>
  <c r="R434" i="6"/>
  <c r="R433" i="6"/>
  <c r="R432" i="6"/>
  <c r="R431" i="6"/>
  <c r="R430" i="6"/>
  <c r="R429" i="6"/>
  <c r="R428" i="6"/>
  <c r="R427" i="6"/>
  <c r="R426" i="6"/>
  <c r="R425" i="6"/>
  <c r="R424" i="6"/>
  <c r="R423" i="6"/>
  <c r="R422" i="6"/>
  <c r="R421" i="6"/>
  <c r="R420" i="6"/>
  <c r="R419" i="6"/>
  <c r="R418" i="6"/>
  <c r="R417" i="6"/>
  <c r="R416" i="6"/>
  <c r="R415" i="6"/>
  <c r="R414" i="6"/>
  <c r="R413" i="6"/>
  <c r="R412" i="6"/>
  <c r="R411" i="6"/>
  <c r="R410" i="6"/>
  <c r="R409" i="6"/>
  <c r="R408" i="6"/>
  <c r="R407" i="6"/>
  <c r="R406" i="6"/>
  <c r="R405" i="6"/>
  <c r="R404" i="6"/>
  <c r="R403" i="6"/>
  <c r="R402" i="6"/>
  <c r="R401" i="6"/>
  <c r="R400" i="6"/>
  <c r="R399" i="6"/>
  <c r="R398" i="6"/>
  <c r="R397" i="6"/>
  <c r="R396" i="6"/>
  <c r="R395" i="6"/>
  <c r="R394" i="6"/>
  <c r="R393" i="6"/>
  <c r="R392" i="6"/>
  <c r="R391" i="6"/>
  <c r="R390" i="6"/>
  <c r="R389" i="6"/>
  <c r="R388" i="6"/>
  <c r="R387" i="6"/>
  <c r="R386" i="6"/>
  <c r="R385" i="6"/>
  <c r="R384" i="6"/>
  <c r="R383" i="6"/>
  <c r="R382" i="6"/>
  <c r="R381" i="6"/>
  <c r="R380" i="6"/>
  <c r="R379" i="6"/>
  <c r="R378" i="6"/>
  <c r="R377" i="6"/>
  <c r="R376" i="6"/>
  <c r="R375" i="6"/>
  <c r="R374" i="6"/>
  <c r="R373" i="6"/>
  <c r="R372" i="6"/>
  <c r="R371" i="6"/>
  <c r="R370" i="6"/>
  <c r="R369" i="6"/>
  <c r="R368" i="6"/>
  <c r="R367" i="6"/>
  <c r="R366" i="6"/>
  <c r="R365" i="6"/>
  <c r="R364" i="6"/>
  <c r="R363" i="6"/>
  <c r="R362" i="6"/>
  <c r="R361" i="6"/>
  <c r="R360" i="6"/>
  <c r="R359" i="6"/>
  <c r="R358" i="6"/>
  <c r="R357" i="6"/>
  <c r="R356" i="6"/>
  <c r="R355" i="6"/>
  <c r="R354" i="6"/>
  <c r="R353" i="6"/>
  <c r="R352" i="6"/>
  <c r="R351" i="6"/>
  <c r="R350" i="6"/>
  <c r="R349" i="6"/>
  <c r="R348" i="6"/>
  <c r="R347" i="6"/>
  <c r="R346" i="6"/>
  <c r="R345" i="6"/>
  <c r="R344" i="6"/>
  <c r="R343" i="6"/>
  <c r="R342" i="6"/>
  <c r="R341" i="6"/>
  <c r="R340" i="6"/>
  <c r="R339" i="6"/>
  <c r="R338" i="6"/>
  <c r="R337" i="6"/>
  <c r="R336" i="6"/>
  <c r="R335" i="6"/>
  <c r="R334" i="6"/>
  <c r="R333" i="6"/>
  <c r="R332" i="6"/>
  <c r="R331" i="6"/>
  <c r="R330" i="6"/>
  <c r="R329" i="6"/>
  <c r="R328" i="6"/>
  <c r="R327" i="6"/>
  <c r="R326" i="6"/>
  <c r="R325" i="6"/>
  <c r="R324" i="6"/>
  <c r="R323" i="6"/>
  <c r="R322" i="6"/>
  <c r="R321" i="6"/>
  <c r="R320" i="6"/>
  <c r="R319" i="6"/>
  <c r="R318" i="6"/>
  <c r="R317" i="6"/>
  <c r="R316" i="6"/>
  <c r="R315" i="6"/>
  <c r="R314" i="6"/>
  <c r="R313" i="6"/>
  <c r="R312" i="6"/>
  <c r="R311" i="6"/>
  <c r="R310" i="6"/>
  <c r="R309" i="6"/>
  <c r="R308" i="6"/>
  <c r="R307" i="6"/>
  <c r="R306" i="6"/>
  <c r="R305" i="6"/>
  <c r="R304" i="6"/>
  <c r="R303" i="6"/>
  <c r="R302" i="6"/>
  <c r="R301" i="6"/>
  <c r="R300" i="6"/>
  <c r="R299" i="6"/>
  <c r="R298" i="6"/>
  <c r="R297" i="6"/>
  <c r="R296" i="6"/>
  <c r="R295" i="6"/>
  <c r="R294" i="6"/>
  <c r="R293" i="6"/>
  <c r="R292" i="6"/>
  <c r="R291" i="6"/>
  <c r="R290" i="6"/>
  <c r="R289" i="6"/>
  <c r="R288" i="6"/>
  <c r="R287" i="6"/>
  <c r="R286" i="6"/>
  <c r="R285" i="6"/>
  <c r="R284" i="6"/>
  <c r="R283" i="6"/>
  <c r="R282" i="6"/>
  <c r="R281" i="6"/>
  <c r="R280" i="6"/>
  <c r="R279" i="6"/>
  <c r="R278" i="6"/>
  <c r="R277" i="6"/>
  <c r="R276" i="6"/>
  <c r="R275" i="6"/>
  <c r="R274" i="6"/>
  <c r="R273" i="6"/>
  <c r="R272" i="6"/>
  <c r="R271" i="6"/>
  <c r="R270" i="6"/>
  <c r="R269" i="6"/>
  <c r="R268" i="6"/>
  <c r="R267" i="6"/>
  <c r="R266" i="6"/>
  <c r="R265" i="6"/>
  <c r="R264" i="6"/>
  <c r="R263" i="6"/>
  <c r="R262" i="6"/>
  <c r="R261" i="6"/>
  <c r="R260" i="6"/>
  <c r="R259" i="6"/>
  <c r="R258" i="6"/>
  <c r="R257" i="6"/>
  <c r="R256" i="6"/>
  <c r="R255" i="6"/>
  <c r="R254" i="6"/>
  <c r="R253" i="6"/>
  <c r="R252" i="6"/>
  <c r="R251" i="6"/>
  <c r="R250" i="6"/>
  <c r="R249" i="6"/>
  <c r="R248" i="6"/>
  <c r="R247" i="6"/>
  <c r="R246" i="6"/>
  <c r="R245" i="6"/>
  <c r="R244" i="6"/>
  <c r="R243" i="6"/>
  <c r="R242" i="6"/>
  <c r="R241" i="6"/>
  <c r="R240" i="6"/>
  <c r="R239" i="6"/>
  <c r="R238" i="6"/>
  <c r="R237" i="6"/>
  <c r="R236" i="6"/>
  <c r="R235" i="6"/>
  <c r="R234" i="6"/>
  <c r="R233" i="6"/>
  <c r="R232" i="6"/>
  <c r="R231" i="6"/>
  <c r="R230" i="6"/>
  <c r="R229" i="6"/>
  <c r="R228" i="6"/>
  <c r="R227" i="6"/>
  <c r="R226" i="6"/>
  <c r="R225" i="6"/>
  <c r="R224" i="6"/>
  <c r="R223" i="6"/>
  <c r="R222" i="6"/>
  <c r="R221" i="6"/>
  <c r="R220" i="6"/>
  <c r="R219" i="6"/>
  <c r="R218" i="6"/>
  <c r="R217" i="6"/>
  <c r="R216" i="6"/>
  <c r="R215" i="6"/>
  <c r="R214" i="6"/>
  <c r="R213" i="6"/>
  <c r="R212" i="6"/>
  <c r="R211" i="6"/>
  <c r="R210" i="6"/>
  <c r="R209" i="6"/>
  <c r="R208" i="6"/>
  <c r="R207" i="6"/>
  <c r="R206" i="6"/>
  <c r="R205" i="6"/>
  <c r="R204" i="6"/>
  <c r="R203" i="6"/>
  <c r="R202" i="6"/>
  <c r="R201" i="6"/>
  <c r="R200" i="6"/>
  <c r="R199" i="6"/>
  <c r="R198" i="6"/>
  <c r="R197" i="6"/>
  <c r="R196" i="6"/>
  <c r="R195" i="6"/>
  <c r="R194" i="6"/>
  <c r="R193" i="6"/>
  <c r="R192" i="6"/>
  <c r="R191" i="6"/>
  <c r="R190" i="6"/>
  <c r="R189" i="6"/>
  <c r="R188" i="6"/>
  <c r="R187" i="6"/>
  <c r="R186" i="6"/>
  <c r="R185" i="6"/>
  <c r="R184" i="6"/>
  <c r="R183" i="6"/>
  <c r="R182" i="6"/>
  <c r="R181" i="6"/>
  <c r="R180" i="6"/>
  <c r="R179" i="6"/>
  <c r="R178" i="6"/>
  <c r="R177" i="6"/>
  <c r="R176" i="6"/>
  <c r="R175" i="6"/>
  <c r="R174" i="6"/>
  <c r="R173" i="6"/>
  <c r="R172" i="6"/>
  <c r="R171" i="6"/>
  <c r="R170" i="6"/>
  <c r="R169" i="6"/>
  <c r="R168" i="6"/>
  <c r="R167" i="6"/>
  <c r="R166" i="6"/>
  <c r="R165" i="6"/>
  <c r="R164" i="6"/>
  <c r="R163" i="6"/>
  <c r="R162" i="6"/>
  <c r="R161" i="6"/>
  <c r="R160" i="6"/>
  <c r="R159" i="6"/>
  <c r="R158" i="6"/>
  <c r="R157" i="6"/>
  <c r="R156" i="6"/>
  <c r="R155" i="6"/>
  <c r="R154" i="6"/>
  <c r="R153" i="6"/>
  <c r="R152" i="6"/>
  <c r="R151" i="6"/>
  <c r="R150" i="6"/>
  <c r="R149" i="6"/>
  <c r="R148" i="6"/>
  <c r="R147" i="6"/>
  <c r="R146" i="6"/>
  <c r="R145" i="6"/>
  <c r="R144" i="6"/>
  <c r="R143" i="6"/>
  <c r="R142" i="6"/>
  <c r="R141" i="6"/>
  <c r="R140" i="6"/>
  <c r="R139" i="6"/>
  <c r="R138" i="6"/>
  <c r="R137" i="6"/>
  <c r="R136" i="6"/>
  <c r="R135" i="6"/>
  <c r="R134" i="6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3" i="6"/>
  <c r="R92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23" i="6"/>
  <c r="R22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23" i="6"/>
  <c r="Q22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23" i="6"/>
  <c r="O22" i="6"/>
  <c r="N500" i="6" a="1"/>
  <c r="N499" i="6" a="1"/>
  <c r="N498" i="6" a="1"/>
  <c r="N497" i="6" a="1"/>
  <c r="N496" i="6" a="1"/>
  <c r="N495" i="6" a="1"/>
  <c r="N494" i="6" a="1"/>
  <c r="N493" i="6" a="1"/>
  <c r="N492" i="6" a="1"/>
  <c r="N491" i="6" a="1"/>
  <c r="N490" i="6" a="1"/>
  <c r="N489" i="6" a="1"/>
  <c r="N488" i="6" a="1"/>
  <c r="N487" i="6" a="1"/>
  <c r="N486" i="6" a="1"/>
  <c r="N485" i="6" a="1"/>
  <c r="N484" i="6" a="1"/>
  <c r="N483" i="6" a="1"/>
  <c r="N482" i="6" a="1"/>
  <c r="N481" i="6" a="1"/>
  <c r="N480" i="6" a="1"/>
  <c r="N479" i="6" a="1"/>
  <c r="N478" i="6" a="1"/>
  <c r="N477" i="6" a="1"/>
  <c r="N476" i="6" a="1"/>
  <c r="N475" i="6" a="1"/>
  <c r="N474" i="6" a="1"/>
  <c r="N473" i="6" a="1"/>
  <c r="N472" i="6" a="1"/>
  <c r="N471" i="6" a="1"/>
  <c r="N470" i="6" a="1"/>
  <c r="N469" i="6" a="1"/>
  <c r="N468" i="6" a="1"/>
  <c r="N467" i="6" a="1"/>
  <c r="N466" i="6" a="1"/>
  <c r="N465" i="6" a="1"/>
  <c r="N464" i="6" a="1"/>
  <c r="N463" i="6" a="1"/>
  <c r="N462" i="6" a="1"/>
  <c r="N461" i="6" a="1"/>
  <c r="N460" i="6" a="1"/>
  <c r="N459" i="6" a="1"/>
  <c r="N458" i="6" a="1"/>
  <c r="N457" i="6" a="1"/>
  <c r="N456" i="6" a="1"/>
  <c r="N455" i="6" a="1"/>
  <c r="N454" i="6" a="1"/>
  <c r="N453" i="6" a="1"/>
  <c r="N452" i="6" a="1"/>
  <c r="N451" i="6" a="1"/>
  <c r="N450" i="6" a="1"/>
  <c r="N449" i="6" a="1"/>
  <c r="N448" i="6" a="1"/>
  <c r="N447" i="6" a="1"/>
  <c r="N446" i="6" a="1"/>
  <c r="N445" i="6" a="1"/>
  <c r="N444" i="6" a="1"/>
  <c r="N443" i="6" a="1"/>
  <c r="N442" i="6" a="1"/>
  <c r="N441" i="6" a="1"/>
  <c r="N440" i="6" a="1"/>
  <c r="N439" i="6" a="1"/>
  <c r="N438" i="6" a="1"/>
  <c r="N437" i="6" a="1"/>
  <c r="N436" i="6" a="1"/>
  <c r="N435" i="6" a="1"/>
  <c r="N434" i="6" a="1"/>
  <c r="N433" i="6" a="1"/>
  <c r="N432" i="6" a="1"/>
  <c r="N431" i="6" a="1"/>
  <c r="N430" i="6" a="1"/>
  <c r="N429" i="6" a="1"/>
  <c r="N428" i="6" a="1"/>
  <c r="N427" i="6" a="1"/>
  <c r="N426" i="6" a="1"/>
  <c r="N425" i="6" a="1"/>
  <c r="N424" i="6" a="1"/>
  <c r="N423" i="6" a="1"/>
  <c r="N422" i="6" a="1"/>
  <c r="N421" i="6" a="1"/>
  <c r="N420" i="6" a="1"/>
  <c r="N419" i="6" a="1"/>
  <c r="N418" i="6" a="1"/>
  <c r="N417" i="6" a="1"/>
  <c r="N416" i="6" a="1"/>
  <c r="N415" i="6" a="1"/>
  <c r="N414" i="6" a="1"/>
  <c r="N413" i="6" a="1"/>
  <c r="N412" i="6" a="1"/>
  <c r="N411" i="6" a="1"/>
  <c r="N410" i="6" a="1"/>
  <c r="N409" i="6" a="1"/>
  <c r="N408" i="6" a="1"/>
  <c r="N407" i="6" a="1"/>
  <c r="N406" i="6" a="1"/>
  <c r="N405" i="6" a="1"/>
  <c r="N404" i="6" a="1"/>
  <c r="N403" i="6" a="1"/>
  <c r="N402" i="6" a="1"/>
  <c r="N401" i="6" a="1"/>
  <c r="N400" i="6" a="1"/>
  <c r="N399" i="6" a="1"/>
  <c r="N398" i="6" a="1"/>
  <c r="N397" i="6" a="1"/>
  <c r="N396" i="6" a="1"/>
  <c r="N395" i="6" a="1"/>
  <c r="N394" i="6" a="1"/>
  <c r="N393" i="6" a="1"/>
  <c r="N392" i="6" a="1"/>
  <c r="N391" i="6" a="1"/>
  <c r="N390" i="6" a="1"/>
  <c r="N389" i="6" a="1"/>
  <c r="N388" i="6" a="1"/>
  <c r="N387" i="6" a="1"/>
  <c r="N386" i="6" a="1"/>
  <c r="N385" i="6" a="1"/>
  <c r="N384" i="6" a="1"/>
  <c r="N383" i="6" a="1"/>
  <c r="N382" i="6" a="1"/>
  <c r="N381" i="6" a="1"/>
  <c r="N380" i="6" a="1"/>
  <c r="N379" i="6" a="1"/>
  <c r="N378" i="6" a="1"/>
  <c r="N377" i="6" a="1"/>
  <c r="N376" i="6" a="1"/>
  <c r="N375" i="6" a="1"/>
  <c r="N374" i="6" a="1"/>
  <c r="N373" i="6" a="1"/>
  <c r="N372" i="6" a="1"/>
  <c r="N371" i="6" a="1"/>
  <c r="N370" i="6" a="1"/>
  <c r="N369" i="6" a="1"/>
  <c r="N368" i="6" a="1"/>
  <c r="N367" i="6" a="1"/>
  <c r="N366" i="6" a="1"/>
  <c r="N365" i="6" a="1"/>
  <c r="N364" i="6" a="1"/>
  <c r="N363" i="6" a="1"/>
  <c r="N362" i="6" a="1"/>
  <c r="N361" i="6" a="1"/>
  <c r="N360" i="6" a="1"/>
  <c r="N359" i="6" a="1"/>
  <c r="N358" i="6" a="1"/>
  <c r="N357" i="6" a="1"/>
  <c r="N356" i="6" a="1"/>
  <c r="N355" i="6" a="1"/>
  <c r="N354" i="6" a="1"/>
  <c r="N353" i="6" a="1"/>
  <c r="N352" i="6" a="1"/>
  <c r="N351" i="6" a="1"/>
  <c r="N350" i="6" a="1"/>
  <c r="N349" i="6" a="1"/>
  <c r="N348" i="6" a="1"/>
  <c r="N347" i="6" a="1"/>
  <c r="N346" i="6" a="1"/>
  <c r="N345" i="6" a="1"/>
  <c r="N344" i="6" a="1"/>
  <c r="N343" i="6" a="1"/>
  <c r="N342" i="6" a="1"/>
  <c r="N341" i="6" a="1"/>
  <c r="N340" i="6" a="1"/>
  <c r="N339" i="6" a="1"/>
  <c r="N338" i="6" a="1"/>
  <c r="N337" i="6" a="1"/>
  <c r="N336" i="6" a="1"/>
  <c r="N335" i="6" a="1"/>
  <c r="N334" i="6" a="1"/>
  <c r="N333" i="6" a="1"/>
  <c r="N332" i="6" a="1"/>
  <c r="N331" i="6" a="1"/>
  <c r="N330" i="6" a="1"/>
  <c r="N329" i="6" a="1"/>
  <c r="N328" i="6" a="1"/>
  <c r="N327" i="6" a="1"/>
  <c r="N326" i="6" a="1"/>
  <c r="N325" i="6" a="1"/>
  <c r="N324" i="6" a="1"/>
  <c r="N323" i="6" a="1"/>
  <c r="N322" i="6" a="1"/>
  <c r="N321" i="6" a="1"/>
  <c r="N320" i="6" a="1"/>
  <c r="N319" i="6" a="1"/>
  <c r="N318" i="6" a="1"/>
  <c r="N317" i="6" a="1"/>
  <c r="N316" i="6" a="1"/>
  <c r="N315" i="6" a="1"/>
  <c r="N314" i="6" a="1"/>
  <c r="N313" i="6" a="1"/>
  <c r="N312" i="6" a="1"/>
  <c r="N311" i="6" a="1"/>
  <c r="N310" i="6" a="1"/>
  <c r="N309" i="6" a="1"/>
  <c r="N308" i="6" a="1"/>
  <c r="N307" i="6" a="1"/>
  <c r="N306" i="6" a="1"/>
  <c r="N305" i="6" a="1"/>
  <c r="N304" i="6" a="1"/>
  <c r="N303" i="6" a="1"/>
  <c r="N302" i="6" a="1"/>
  <c r="N301" i="6" a="1"/>
  <c r="N300" i="6" a="1"/>
  <c r="N299" i="6" a="1"/>
  <c r="N298" i="6" a="1"/>
  <c r="N297" i="6" a="1"/>
  <c r="N296" i="6" a="1"/>
  <c r="N295" i="6" a="1"/>
  <c r="N294" i="6" a="1"/>
  <c r="N293" i="6" a="1"/>
  <c r="N292" i="6" a="1"/>
  <c r="N291" i="6" a="1"/>
  <c r="N290" i="6" a="1"/>
  <c r="N289" i="6" a="1"/>
  <c r="N288" i="6" a="1"/>
  <c r="N287" i="6" a="1"/>
  <c r="N286" i="6" a="1"/>
  <c r="N285" i="6" a="1"/>
  <c r="N284" i="6" a="1"/>
  <c r="N283" i="6" a="1"/>
  <c r="N282" i="6" a="1"/>
  <c r="N281" i="6" a="1"/>
  <c r="N280" i="6" a="1"/>
  <c r="N279" i="6" a="1"/>
  <c r="N278" i="6" a="1"/>
  <c r="N277" i="6" a="1"/>
  <c r="N276" i="6" a="1"/>
  <c r="N275" i="6" a="1"/>
  <c r="N274" i="6" a="1"/>
  <c r="N273" i="6" a="1"/>
  <c r="N272" i="6" a="1"/>
  <c r="N271" i="6" a="1"/>
  <c r="N270" i="6" a="1"/>
  <c r="N269" i="6" a="1"/>
  <c r="N268" i="6" a="1"/>
  <c r="N267" i="6" a="1"/>
  <c r="N266" i="6" a="1"/>
  <c r="N265" i="6" a="1"/>
  <c r="N264" i="6" a="1"/>
  <c r="N263" i="6" a="1"/>
  <c r="N262" i="6" a="1"/>
  <c r="N261" i="6" a="1"/>
  <c r="N260" i="6" a="1"/>
  <c r="N259" i="6" a="1"/>
  <c r="N258" i="6" a="1"/>
  <c r="N257" i="6" a="1"/>
  <c r="N256" i="6" a="1"/>
  <c r="N255" i="6" a="1"/>
  <c r="N254" i="6" a="1"/>
  <c r="N253" i="6" a="1"/>
  <c r="N252" i="6" a="1"/>
  <c r="N251" i="6" a="1"/>
  <c r="N250" i="6" a="1"/>
  <c r="N249" i="6" a="1"/>
  <c r="N248" i="6" a="1"/>
  <c r="N247" i="6" a="1"/>
  <c r="N246" i="6" a="1"/>
  <c r="N245" i="6" a="1"/>
  <c r="N244" i="6" a="1"/>
  <c r="N243" i="6" a="1"/>
  <c r="N242" i="6" a="1"/>
  <c r="N241" i="6" a="1"/>
  <c r="N240" i="6" a="1"/>
  <c r="N239" i="6" a="1"/>
  <c r="N238" i="6" a="1"/>
  <c r="N237" i="6" a="1"/>
  <c r="N236" i="6" a="1"/>
  <c r="N235" i="6" a="1"/>
  <c r="N234" i="6" a="1"/>
  <c r="N233" i="6" a="1"/>
  <c r="N232" i="6" a="1"/>
  <c r="N231" i="6" a="1"/>
  <c r="N230" i="6" a="1"/>
  <c r="N229" i="6" a="1"/>
  <c r="N228" i="6" a="1"/>
  <c r="N227" i="6" a="1"/>
  <c r="N226" i="6" a="1"/>
  <c r="N225" i="6" a="1"/>
  <c r="N224" i="6" a="1"/>
  <c r="N223" i="6" a="1"/>
  <c r="N222" i="6" a="1"/>
  <c r="N221" i="6" a="1"/>
  <c r="N220" i="6" a="1"/>
  <c r="N219" i="6" a="1"/>
  <c r="N218" i="6" a="1"/>
  <c r="N217" i="6" a="1"/>
  <c r="N216" i="6" a="1"/>
  <c r="N215" i="6" a="1"/>
  <c r="N214" i="6" a="1"/>
  <c r="N213" i="6" a="1"/>
  <c r="N212" i="6" a="1"/>
  <c r="N211" i="6" a="1"/>
  <c r="N210" i="6" a="1"/>
  <c r="N209" i="6" a="1"/>
  <c r="N208" i="6" a="1"/>
  <c r="N207" i="6" a="1"/>
  <c r="N206" i="6" a="1"/>
  <c r="N205" i="6" a="1"/>
  <c r="N204" i="6" a="1"/>
  <c r="N203" i="6" a="1"/>
  <c r="N202" i="6" a="1"/>
  <c r="N201" i="6" a="1"/>
  <c r="N200" i="6" a="1"/>
  <c r="N199" i="6" a="1"/>
  <c r="N198" i="6" a="1"/>
  <c r="N197" i="6" a="1"/>
  <c r="N196" i="6" a="1"/>
  <c r="N195" i="6" a="1"/>
  <c r="N194" i="6" a="1"/>
  <c r="N193" i="6" a="1"/>
  <c r="N192" i="6" a="1"/>
  <c r="N191" i="6" a="1"/>
  <c r="N190" i="6" a="1"/>
  <c r="N189" i="6" a="1"/>
  <c r="N188" i="6" a="1"/>
  <c r="N187" i="6" a="1"/>
  <c r="N186" i="6" a="1"/>
  <c r="N185" i="6" a="1"/>
  <c r="N184" i="6" a="1"/>
  <c r="N183" i="6" a="1"/>
  <c r="N182" i="6" a="1"/>
  <c r="N181" i="6" a="1"/>
  <c r="N180" i="6" a="1"/>
  <c r="N179" i="6" a="1"/>
  <c r="N178" i="6" a="1"/>
  <c r="N177" i="6" a="1"/>
  <c r="N176" i="6" a="1"/>
  <c r="N175" i="6" a="1"/>
  <c r="N174" i="6" a="1"/>
  <c r="N173" i="6" a="1"/>
  <c r="N172" i="6" a="1"/>
  <c r="N171" i="6" a="1"/>
  <c r="N170" i="6" a="1"/>
  <c r="N169" i="6" a="1"/>
  <c r="N168" i="6" a="1"/>
  <c r="N167" i="6" a="1"/>
  <c r="N166" i="6" a="1"/>
  <c r="N165" i="6" a="1"/>
  <c r="N164" i="6" a="1"/>
  <c r="N163" i="6" a="1"/>
  <c r="N162" i="6" a="1"/>
  <c r="N161" i="6" a="1"/>
  <c r="N160" i="6" a="1"/>
  <c r="N159" i="6" a="1"/>
  <c r="N158" i="6" a="1"/>
  <c r="N157" i="6" a="1"/>
  <c r="N156" i="6" a="1"/>
  <c r="N155" i="6" a="1"/>
  <c r="N154" i="6" a="1"/>
  <c r="N153" i="6" a="1"/>
  <c r="N152" i="6" a="1"/>
  <c r="N151" i="6" a="1"/>
  <c r="N150" i="6" a="1"/>
  <c r="N149" i="6" a="1"/>
  <c r="N148" i="6" a="1"/>
  <c r="N147" i="6" a="1"/>
  <c r="N146" i="6" a="1"/>
  <c r="N145" i="6" a="1"/>
  <c r="N144" i="6" a="1"/>
  <c r="N143" i="6" a="1"/>
  <c r="N142" i="6" a="1"/>
  <c r="N141" i="6" a="1"/>
  <c r="N140" i="6" a="1"/>
  <c r="N139" i="6" a="1"/>
  <c r="N138" i="6" a="1"/>
  <c r="N137" i="6" a="1"/>
  <c r="N136" i="6" a="1"/>
  <c r="N135" i="6" a="1"/>
  <c r="N134" i="6" a="1"/>
  <c r="N133" i="6" a="1"/>
  <c r="N132" i="6" a="1"/>
  <c r="N131" i="6" a="1"/>
  <c r="N130" i="6" a="1"/>
  <c r="N129" i="6" a="1"/>
  <c r="N128" i="6" a="1"/>
  <c r="N127" i="6" a="1"/>
  <c r="N126" i="6" a="1"/>
  <c r="N125" i="6" a="1"/>
  <c r="N124" i="6" a="1"/>
  <c r="N123" i="6" a="1"/>
  <c r="N122" i="6" a="1"/>
  <c r="N121" i="6" a="1"/>
  <c r="N120" i="6" a="1"/>
  <c r="N119" i="6" a="1"/>
  <c r="N118" i="6" a="1"/>
  <c r="N117" i="6" a="1"/>
  <c r="N116" i="6" a="1"/>
  <c r="N115" i="6" a="1"/>
  <c r="N114" i="6" a="1"/>
  <c r="N113" i="6" a="1"/>
  <c r="N112" i="6" a="1"/>
  <c r="N111" i="6" a="1"/>
  <c r="N110" i="6" a="1"/>
  <c r="N109" i="6" a="1"/>
  <c r="N108" i="6" a="1"/>
  <c r="N107" i="6" a="1"/>
  <c r="N106" i="6" a="1"/>
  <c r="N105" i="6" a="1"/>
  <c r="N104" i="6" a="1"/>
  <c r="N103" i="6" a="1"/>
  <c r="N102" i="6" a="1"/>
  <c r="N101" i="6" a="1"/>
  <c r="N100" i="6" a="1"/>
  <c r="N99" i="6" a="1"/>
  <c r="N98" i="6" a="1"/>
  <c r="N97" i="6" a="1"/>
  <c r="N96" i="6" a="1"/>
  <c r="N95" i="6" a="1"/>
  <c r="N94" i="6" a="1"/>
  <c r="N93" i="6" a="1"/>
  <c r="N92" i="6" a="1"/>
  <c r="N91" i="6" a="1"/>
  <c r="N90" i="6" a="1"/>
  <c r="N89" i="6" a="1"/>
  <c r="N88" i="6" a="1"/>
  <c r="N87" i="6" a="1"/>
  <c r="N86" i="6" a="1"/>
  <c r="N85" i="6" a="1"/>
  <c r="N84" i="6" a="1"/>
  <c r="N83" i="6" a="1"/>
  <c r="N82" i="6" a="1"/>
  <c r="N81" i="6" a="1"/>
  <c r="N80" i="6" a="1"/>
  <c r="N79" i="6" a="1"/>
  <c r="N78" i="6" a="1"/>
  <c r="N77" i="6" a="1"/>
  <c r="N76" i="6" a="1"/>
  <c r="N75" i="6" a="1"/>
  <c r="N74" i="6" a="1"/>
  <c r="N73" i="6" a="1"/>
  <c r="N72" i="6" a="1"/>
  <c r="N71" i="6" a="1"/>
  <c r="N70" i="6" a="1"/>
  <c r="N69" i="6" a="1"/>
  <c r="N68" i="6" a="1"/>
  <c r="N67" i="6" a="1"/>
  <c r="N66" i="6" a="1"/>
  <c r="N65" i="6" a="1"/>
  <c r="N64" i="6" a="1"/>
  <c r="N63" i="6" a="1"/>
  <c r="N62" i="6" a="1"/>
  <c r="N61" i="6" a="1"/>
  <c r="N60" i="6" a="1"/>
  <c r="N59" i="6" a="1"/>
  <c r="N58" i="6" a="1"/>
  <c r="N57" i="6" a="1"/>
  <c r="N56" i="6" a="1"/>
  <c r="N55" i="6" a="1"/>
  <c r="N54" i="6" a="1"/>
  <c r="N53" i="6" a="1"/>
  <c r="N52" i="6" a="1"/>
  <c r="N51" i="6" a="1"/>
  <c r="N50" i="6" a="1"/>
  <c r="N49" i="6" a="1"/>
  <c r="N48" i="6" a="1"/>
  <c r="N47" i="6" a="1"/>
  <c r="N46" i="6" a="1"/>
  <c r="N45" i="6" a="1"/>
  <c r="N44" i="6" a="1"/>
  <c r="N43" i="6" a="1"/>
  <c r="N23" i="6" a="1"/>
  <c r="N22" i="6" a="1"/>
  <c r="AD500" i="6"/>
  <c r="AD499" i="6"/>
  <c r="AD498" i="6"/>
  <c r="AD497" i="6"/>
  <c r="AD496" i="6"/>
  <c r="AD495" i="6"/>
  <c r="AD494" i="6"/>
  <c r="AD493" i="6"/>
  <c r="AD492" i="6"/>
  <c r="AD491" i="6"/>
  <c r="AD490" i="6"/>
  <c r="AD489" i="6"/>
  <c r="AD488" i="6"/>
  <c r="AD487" i="6"/>
  <c r="AD486" i="6"/>
  <c r="AD485" i="6"/>
  <c r="AD484" i="6"/>
  <c r="AD483" i="6"/>
  <c r="AD482" i="6"/>
  <c r="AD481" i="6"/>
  <c r="AD480" i="6"/>
  <c r="AD479" i="6"/>
  <c r="AD478" i="6"/>
  <c r="AD477" i="6"/>
  <c r="AD476" i="6"/>
  <c r="AD475" i="6"/>
  <c r="AD474" i="6"/>
  <c r="AD473" i="6"/>
  <c r="AD472" i="6"/>
  <c r="AD471" i="6"/>
  <c r="AD470" i="6"/>
  <c r="AD469" i="6"/>
  <c r="AD468" i="6"/>
  <c r="AD467" i="6"/>
  <c r="AD466" i="6"/>
  <c r="AD465" i="6"/>
  <c r="AD464" i="6"/>
  <c r="AD463" i="6"/>
  <c r="AD462" i="6"/>
  <c r="AD461" i="6"/>
  <c r="AD460" i="6"/>
  <c r="AD459" i="6"/>
  <c r="AD458" i="6"/>
  <c r="AD457" i="6"/>
  <c r="AD456" i="6"/>
  <c r="AD455" i="6"/>
  <c r="AD454" i="6"/>
  <c r="AD453" i="6"/>
  <c r="AD452" i="6"/>
  <c r="AD451" i="6"/>
  <c r="AD450" i="6"/>
  <c r="AD449" i="6"/>
  <c r="AD448" i="6"/>
  <c r="AD447" i="6"/>
  <c r="AD446" i="6"/>
  <c r="AD445" i="6"/>
  <c r="AD444" i="6"/>
  <c r="AD443" i="6"/>
  <c r="AD442" i="6"/>
  <c r="AD441" i="6"/>
  <c r="AD440" i="6"/>
  <c r="AD439" i="6"/>
  <c r="AD438" i="6"/>
  <c r="AD437" i="6"/>
  <c r="AD436" i="6"/>
  <c r="AD435" i="6"/>
  <c r="AD434" i="6"/>
  <c r="AD433" i="6"/>
  <c r="AD432" i="6"/>
  <c r="AD431" i="6"/>
  <c r="AD430" i="6"/>
  <c r="AD429" i="6"/>
  <c r="AD428" i="6"/>
  <c r="AD427" i="6"/>
  <c r="AD426" i="6"/>
  <c r="AD425" i="6"/>
  <c r="AD424" i="6"/>
  <c r="AD423" i="6"/>
  <c r="AD422" i="6"/>
  <c r="AD421" i="6"/>
  <c r="AD420" i="6"/>
  <c r="AD419" i="6"/>
  <c r="AD418" i="6"/>
  <c r="AD417" i="6"/>
  <c r="AD416" i="6"/>
  <c r="AD415" i="6"/>
  <c r="AD414" i="6"/>
  <c r="AD413" i="6"/>
  <c r="AD412" i="6"/>
  <c r="AD411" i="6"/>
  <c r="AD410" i="6"/>
  <c r="AD409" i="6"/>
  <c r="AD408" i="6"/>
  <c r="AD407" i="6"/>
  <c r="AD406" i="6"/>
  <c r="AD405" i="6"/>
  <c r="AD404" i="6"/>
  <c r="AD403" i="6"/>
  <c r="AD402" i="6"/>
  <c r="AD401" i="6"/>
  <c r="AD400" i="6"/>
  <c r="AD399" i="6"/>
  <c r="AD398" i="6"/>
  <c r="AD397" i="6"/>
  <c r="AD396" i="6"/>
  <c r="AD395" i="6"/>
  <c r="AD394" i="6"/>
  <c r="AD393" i="6"/>
  <c r="AD392" i="6"/>
  <c r="AD391" i="6"/>
  <c r="AD390" i="6"/>
  <c r="AD389" i="6"/>
  <c r="AD388" i="6"/>
  <c r="AD387" i="6"/>
  <c r="AD386" i="6"/>
  <c r="AD385" i="6"/>
  <c r="AD384" i="6"/>
  <c r="AD383" i="6"/>
  <c r="AD382" i="6"/>
  <c r="AD381" i="6"/>
  <c r="AD380" i="6"/>
  <c r="AD379" i="6"/>
  <c r="AD378" i="6"/>
  <c r="AD377" i="6"/>
  <c r="AD376" i="6"/>
  <c r="AD375" i="6"/>
  <c r="AD374" i="6"/>
  <c r="AD373" i="6"/>
  <c r="AD372" i="6"/>
  <c r="AD371" i="6"/>
  <c r="AD370" i="6"/>
  <c r="AD369" i="6"/>
  <c r="AD368" i="6"/>
  <c r="AD367" i="6"/>
  <c r="AD366" i="6"/>
  <c r="AD365" i="6"/>
  <c r="AD364" i="6"/>
  <c r="AD363" i="6"/>
  <c r="AD362" i="6"/>
  <c r="AD361" i="6"/>
  <c r="AD360" i="6"/>
  <c r="AD359" i="6"/>
  <c r="AD358" i="6"/>
  <c r="AD357" i="6"/>
  <c r="AD356" i="6"/>
  <c r="AD355" i="6"/>
  <c r="AD354" i="6"/>
  <c r="AD353" i="6"/>
  <c r="AD352" i="6"/>
  <c r="AD351" i="6"/>
  <c r="AD350" i="6"/>
  <c r="AD349" i="6"/>
  <c r="AD348" i="6"/>
  <c r="AD347" i="6"/>
  <c r="AD346" i="6"/>
  <c r="AD345" i="6"/>
  <c r="AD344" i="6"/>
  <c r="AD343" i="6"/>
  <c r="AD342" i="6"/>
  <c r="AD341" i="6"/>
  <c r="AD340" i="6"/>
  <c r="AD339" i="6"/>
  <c r="AD338" i="6"/>
  <c r="AD337" i="6"/>
  <c r="AD336" i="6"/>
  <c r="AD335" i="6"/>
  <c r="AD334" i="6"/>
  <c r="AD333" i="6"/>
  <c r="AD332" i="6"/>
  <c r="AD331" i="6"/>
  <c r="AD330" i="6"/>
  <c r="AD329" i="6"/>
  <c r="AD328" i="6"/>
  <c r="AD327" i="6"/>
  <c r="AD326" i="6"/>
  <c r="AD325" i="6"/>
  <c r="AD324" i="6"/>
  <c r="AD323" i="6"/>
  <c r="AD322" i="6"/>
  <c r="AD321" i="6"/>
  <c r="AD320" i="6"/>
  <c r="AD319" i="6"/>
  <c r="AD318" i="6"/>
  <c r="AD317" i="6"/>
  <c r="AD316" i="6"/>
  <c r="AD315" i="6"/>
  <c r="AD314" i="6"/>
  <c r="AD313" i="6"/>
  <c r="AD312" i="6"/>
  <c r="AD311" i="6"/>
  <c r="AD310" i="6"/>
  <c r="AD309" i="6"/>
  <c r="AD308" i="6"/>
  <c r="AD307" i="6"/>
  <c r="AD306" i="6"/>
  <c r="AD305" i="6"/>
  <c r="AD304" i="6"/>
  <c r="AD303" i="6"/>
  <c r="AD302" i="6"/>
  <c r="AD301" i="6"/>
  <c r="AD300" i="6"/>
  <c r="AD299" i="6"/>
  <c r="AD298" i="6"/>
  <c r="AD297" i="6"/>
  <c r="AD296" i="6"/>
  <c r="AD295" i="6"/>
  <c r="AD294" i="6"/>
  <c r="AD293" i="6"/>
  <c r="AD292" i="6"/>
  <c r="AD291" i="6"/>
  <c r="AD290" i="6"/>
  <c r="AD289" i="6"/>
  <c r="AD288" i="6"/>
  <c r="AD287" i="6"/>
  <c r="AD286" i="6"/>
  <c r="AD285" i="6"/>
  <c r="AD284" i="6"/>
  <c r="AD283" i="6"/>
  <c r="AD282" i="6"/>
  <c r="AD281" i="6"/>
  <c r="AD280" i="6"/>
  <c r="AD279" i="6"/>
  <c r="AD278" i="6"/>
  <c r="AD277" i="6"/>
  <c r="AD276" i="6"/>
  <c r="AD275" i="6"/>
  <c r="AD274" i="6"/>
  <c r="AD273" i="6"/>
  <c r="AD272" i="6"/>
  <c r="AD271" i="6"/>
  <c r="AD270" i="6"/>
  <c r="AD269" i="6"/>
  <c r="AD268" i="6"/>
  <c r="AD267" i="6"/>
  <c r="AD266" i="6"/>
  <c r="AD265" i="6"/>
  <c r="AD264" i="6"/>
  <c r="AD263" i="6"/>
  <c r="AD262" i="6"/>
  <c r="AD261" i="6"/>
  <c r="AD260" i="6"/>
  <c r="AD259" i="6"/>
  <c r="AD258" i="6"/>
  <c r="AD257" i="6"/>
  <c r="AD256" i="6"/>
  <c r="AD255" i="6"/>
  <c r="AD254" i="6"/>
  <c r="AD253" i="6"/>
  <c r="AD252" i="6"/>
  <c r="AD251" i="6"/>
  <c r="AD250" i="6"/>
  <c r="AD249" i="6"/>
  <c r="AD248" i="6"/>
  <c r="AD247" i="6"/>
  <c r="AD246" i="6"/>
  <c r="AD245" i="6"/>
  <c r="AD244" i="6"/>
  <c r="AD243" i="6"/>
  <c r="AD242" i="6"/>
  <c r="AD241" i="6"/>
  <c r="AD240" i="6"/>
  <c r="AD239" i="6"/>
  <c r="AD238" i="6"/>
  <c r="AD237" i="6"/>
  <c r="AD236" i="6"/>
  <c r="AD235" i="6"/>
  <c r="AD234" i="6"/>
  <c r="AD233" i="6"/>
  <c r="AD232" i="6"/>
  <c r="AD231" i="6"/>
  <c r="AD230" i="6"/>
  <c r="AD229" i="6"/>
  <c r="AD228" i="6"/>
  <c r="AD227" i="6"/>
  <c r="AD226" i="6"/>
  <c r="AD225" i="6"/>
  <c r="AD224" i="6"/>
  <c r="AD223" i="6"/>
  <c r="AD222" i="6"/>
  <c r="AD221" i="6"/>
  <c r="AD220" i="6"/>
  <c r="AD219" i="6"/>
  <c r="AD218" i="6"/>
  <c r="AD217" i="6"/>
  <c r="AD216" i="6"/>
  <c r="AD215" i="6"/>
  <c r="AD214" i="6"/>
  <c r="AD213" i="6"/>
  <c r="AD212" i="6"/>
  <c r="AD211" i="6"/>
  <c r="AD210" i="6"/>
  <c r="AD209" i="6"/>
  <c r="AD208" i="6"/>
  <c r="AD207" i="6"/>
  <c r="AD206" i="6"/>
  <c r="AD205" i="6"/>
  <c r="AD204" i="6"/>
  <c r="AD203" i="6"/>
  <c r="AD202" i="6"/>
  <c r="AD201" i="6"/>
  <c r="AD200" i="6"/>
  <c r="AD199" i="6"/>
  <c r="AD198" i="6"/>
  <c r="AD197" i="6"/>
  <c r="AD196" i="6"/>
  <c r="AD195" i="6"/>
  <c r="AD194" i="6"/>
  <c r="AD193" i="6"/>
  <c r="AD192" i="6"/>
  <c r="AD191" i="6"/>
  <c r="AD190" i="6"/>
  <c r="AD189" i="6"/>
  <c r="AD188" i="6"/>
  <c r="AD187" i="6"/>
  <c r="AD186" i="6"/>
  <c r="AD185" i="6"/>
  <c r="AD184" i="6"/>
  <c r="AD183" i="6"/>
  <c r="AD182" i="6"/>
  <c r="AD181" i="6"/>
  <c r="AD180" i="6"/>
  <c r="AD179" i="6"/>
  <c r="AD178" i="6"/>
  <c r="AD177" i="6"/>
  <c r="AD176" i="6"/>
  <c r="AD175" i="6"/>
  <c r="AD174" i="6"/>
  <c r="AD173" i="6"/>
  <c r="AD172" i="6"/>
  <c r="AD171" i="6"/>
  <c r="AD170" i="6"/>
  <c r="AD169" i="6"/>
  <c r="AD168" i="6"/>
  <c r="AD167" i="6"/>
  <c r="AD166" i="6"/>
  <c r="AD165" i="6"/>
  <c r="AD164" i="6"/>
  <c r="AD163" i="6"/>
  <c r="AD162" i="6"/>
  <c r="AD161" i="6"/>
  <c r="AD160" i="6"/>
  <c r="AD159" i="6"/>
  <c r="AD158" i="6"/>
  <c r="AD157" i="6"/>
  <c r="AD156" i="6"/>
  <c r="AD155" i="6"/>
  <c r="AD154" i="6"/>
  <c r="AD153" i="6"/>
  <c r="AD152" i="6"/>
  <c r="AD151" i="6"/>
  <c r="AD150" i="6"/>
  <c r="AD149" i="6"/>
  <c r="AD148" i="6"/>
  <c r="AD147" i="6"/>
  <c r="AD146" i="6"/>
  <c r="AD145" i="6"/>
  <c r="AD144" i="6"/>
  <c r="AD143" i="6"/>
  <c r="AD142" i="6"/>
  <c r="AD141" i="6"/>
  <c r="AD140" i="6"/>
  <c r="AD139" i="6"/>
  <c r="AD138" i="6"/>
  <c r="AD137" i="6"/>
  <c r="AD136" i="6"/>
  <c r="AD135" i="6"/>
  <c r="AD134" i="6"/>
  <c r="AD133" i="6"/>
  <c r="AD132" i="6"/>
  <c r="AD131" i="6"/>
  <c r="AD130" i="6"/>
  <c r="AD129" i="6"/>
  <c r="AD128" i="6"/>
  <c r="AD127" i="6"/>
  <c r="AD126" i="6"/>
  <c r="AD125" i="6"/>
  <c r="AD124" i="6"/>
  <c r="AD123" i="6"/>
  <c r="AD122" i="6"/>
  <c r="AD121" i="6"/>
  <c r="AD120" i="6"/>
  <c r="AD119" i="6"/>
  <c r="AD118" i="6"/>
  <c r="AD117" i="6"/>
  <c r="AD116" i="6"/>
  <c r="AD115" i="6"/>
  <c r="AD114" i="6"/>
  <c r="AD113" i="6"/>
  <c r="AD112" i="6"/>
  <c r="AD111" i="6"/>
  <c r="AD110" i="6"/>
  <c r="AD109" i="6"/>
  <c r="AD108" i="6"/>
  <c r="AD107" i="6"/>
  <c r="AD106" i="6"/>
  <c r="AD105" i="6"/>
  <c r="AD104" i="6"/>
  <c r="AD103" i="6"/>
  <c r="AD102" i="6"/>
  <c r="AD101" i="6"/>
  <c r="AD100" i="6"/>
  <c r="AD99" i="6"/>
  <c r="AD98" i="6"/>
  <c r="AD97" i="6"/>
  <c r="AD96" i="6"/>
  <c r="AD95" i="6"/>
  <c r="AD94" i="6"/>
  <c r="AD93" i="6"/>
  <c r="AD92" i="6"/>
  <c r="AD91" i="6"/>
  <c r="AD90" i="6"/>
  <c r="AD89" i="6"/>
  <c r="AD88" i="6"/>
  <c r="AD87" i="6"/>
  <c r="AD86" i="6"/>
  <c r="AD85" i="6"/>
  <c r="AD84" i="6"/>
  <c r="AD83" i="6"/>
  <c r="AD82" i="6"/>
  <c r="AD81" i="6"/>
  <c r="AD80" i="6"/>
  <c r="AD79" i="6"/>
  <c r="AD78" i="6"/>
  <c r="AD77" i="6"/>
  <c r="AD76" i="6"/>
  <c r="AD75" i="6"/>
  <c r="AD74" i="6"/>
  <c r="AD73" i="6"/>
  <c r="AD72" i="6"/>
  <c r="AD71" i="6"/>
  <c r="AD70" i="6"/>
  <c r="AD69" i="6"/>
  <c r="AD68" i="6"/>
  <c r="AD67" i="6"/>
  <c r="AD66" i="6"/>
  <c r="AD65" i="6"/>
  <c r="AD64" i="6"/>
  <c r="AD63" i="6"/>
  <c r="AD62" i="6"/>
  <c r="AD61" i="6"/>
  <c r="AD60" i="6"/>
  <c r="AD59" i="6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AD23" i="6"/>
  <c r="AD22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23" i="6"/>
  <c r="D22" i="6"/>
  <c r="L1" i="8"/>
  <c r="AR510" i="4"/>
  <c r="W510" i="4" s="1" a="1"/>
  <c r="AR509" i="4"/>
  <c r="W509" i="4" s="1" a="1"/>
  <c r="AR508" i="4"/>
  <c r="W508" i="4" s="1" a="1"/>
  <c r="AR507" i="4"/>
  <c r="W507" i="4" s="1" a="1"/>
  <c r="AR506" i="4"/>
  <c r="W506" i="4" s="1" a="1"/>
  <c r="AR505" i="4"/>
  <c r="W505" i="4" s="1" a="1"/>
  <c r="AR504" i="4"/>
  <c r="W504" i="4" s="1" a="1"/>
  <c r="AR503" i="4"/>
  <c r="W503" i="4" s="1" a="1"/>
  <c r="AR502" i="4"/>
  <c r="W502" i="4" s="1" a="1"/>
  <c r="AR501" i="4"/>
  <c r="W501" i="4" s="1" a="1"/>
  <c r="AR500" i="4"/>
  <c r="W500" i="4" s="1" a="1"/>
  <c r="AR499" i="4"/>
  <c r="W499" i="4" s="1" a="1"/>
  <c r="AR498" i="4"/>
  <c r="W498" i="4" s="1" a="1"/>
  <c r="AR497" i="4"/>
  <c r="W497" i="4" s="1" a="1"/>
  <c r="AR496" i="4"/>
  <c r="W496" i="4" s="1" a="1"/>
  <c r="AR495" i="4"/>
  <c r="W495" i="4" s="1" a="1"/>
  <c r="AR494" i="4"/>
  <c r="W494" i="4" s="1" a="1"/>
  <c r="AR493" i="4"/>
  <c r="W493" i="4" s="1" a="1"/>
  <c r="AR492" i="4"/>
  <c r="W492" i="4" s="1" a="1"/>
  <c r="AR491" i="4"/>
  <c r="W491" i="4" s="1" a="1"/>
  <c r="AR490" i="4"/>
  <c r="W490" i="4" s="1" a="1"/>
  <c r="AR489" i="4"/>
  <c r="W489" i="4" s="1" a="1"/>
  <c r="AR488" i="4"/>
  <c r="W488" i="4" s="1" a="1"/>
  <c r="AR487" i="4"/>
  <c r="W487" i="4" s="1" a="1"/>
  <c r="AR486" i="4"/>
  <c r="W486" i="4" s="1" a="1"/>
  <c r="AR485" i="4"/>
  <c r="W485" i="4" s="1" a="1"/>
  <c r="AR484" i="4"/>
  <c r="W484" i="4" s="1" a="1"/>
  <c r="AR483" i="4"/>
  <c r="W483" i="4" s="1" a="1"/>
  <c r="AR482" i="4"/>
  <c r="W482" i="4" s="1" a="1"/>
  <c r="AR481" i="4"/>
  <c r="W481" i="4" s="1" a="1"/>
  <c r="AR480" i="4"/>
  <c r="AR479" i="4"/>
  <c r="AR478" i="4"/>
  <c r="AR477" i="4"/>
  <c r="AR476" i="4"/>
  <c r="AR475" i="4"/>
  <c r="AR474" i="4"/>
  <c r="AR473" i="4"/>
  <c r="AR472" i="4"/>
  <c r="AR471" i="4"/>
  <c r="AR470" i="4"/>
  <c r="AR469" i="4"/>
  <c r="AR468" i="4"/>
  <c r="AR467" i="4"/>
  <c r="AR466" i="4"/>
  <c r="AR465" i="4"/>
  <c r="AR464" i="4"/>
  <c r="AR463" i="4"/>
  <c r="AR462" i="4"/>
  <c r="AR461" i="4"/>
  <c r="AR460" i="4"/>
  <c r="AR459" i="4"/>
  <c r="AR458" i="4"/>
  <c r="AR457" i="4"/>
  <c r="AR456" i="4"/>
  <c r="AR455" i="4"/>
  <c r="AR454" i="4"/>
  <c r="AR453" i="4"/>
  <c r="AR452" i="4"/>
  <c r="AR451" i="4"/>
  <c r="AR450" i="4"/>
  <c r="AR449" i="4"/>
  <c r="AR448" i="4"/>
  <c r="AR447" i="4"/>
  <c r="AR446" i="4"/>
  <c r="AR445" i="4"/>
  <c r="AR444" i="4"/>
  <c r="AR443" i="4"/>
  <c r="AR442" i="4"/>
  <c r="AR441" i="4"/>
  <c r="AR440" i="4"/>
  <c r="AR439" i="4"/>
  <c r="AR438" i="4"/>
  <c r="AR437" i="4"/>
  <c r="AR436" i="4"/>
  <c r="AR435" i="4"/>
  <c r="AR434" i="4"/>
  <c r="AR433" i="4"/>
  <c r="AR432" i="4"/>
  <c r="AR431" i="4"/>
  <c r="AR430" i="4"/>
  <c r="AR429" i="4"/>
  <c r="AR428" i="4"/>
  <c r="AR427" i="4"/>
  <c r="AR426" i="4"/>
  <c r="AR425" i="4"/>
  <c r="AR424" i="4"/>
  <c r="AR423" i="4"/>
  <c r="AR422" i="4"/>
  <c r="AR421" i="4"/>
  <c r="AR420" i="4"/>
  <c r="AR419" i="4"/>
  <c r="AR418" i="4"/>
  <c r="AR417" i="4"/>
  <c r="AR416" i="4"/>
  <c r="AR415" i="4"/>
  <c r="AR414" i="4"/>
  <c r="AR413" i="4"/>
  <c r="AR412" i="4"/>
  <c r="AR411" i="4"/>
  <c r="AR410" i="4"/>
  <c r="AR409" i="4"/>
  <c r="B409" i="8" s="1" a="1"/>
  <c r="C409" i="8" s="1"/>
  <c r="F409" i="8" s="1"/>
  <c r="AR408" i="4"/>
  <c r="AR407" i="4"/>
  <c r="B407" i="8" s="1" a="1"/>
  <c r="C407" i="8" s="1"/>
  <c r="F407" i="8" s="1"/>
  <c r="AR406" i="4"/>
  <c r="B406" i="8" s="1" a="1"/>
  <c r="C406" i="8" s="1"/>
  <c r="F406" i="8" s="1"/>
  <c r="AR405" i="4"/>
  <c r="B405" i="8" s="1" a="1"/>
  <c r="C405" i="8" s="1"/>
  <c r="F405" i="8" s="1"/>
  <c r="AR404" i="4"/>
  <c r="B404" i="8" s="1" a="1"/>
  <c r="C404" i="8" s="1"/>
  <c r="F404" i="8" s="1"/>
  <c r="AR403" i="4"/>
  <c r="B403" i="8" s="1" a="1"/>
  <c r="C403" i="8" s="1"/>
  <c r="F403" i="8" s="1"/>
  <c r="AR402" i="4"/>
  <c r="B402" i="8" s="1" a="1"/>
  <c r="C402" i="8" s="1"/>
  <c r="F402" i="8" s="1"/>
  <c r="AR401" i="4"/>
  <c r="B401" i="8" s="1" a="1"/>
  <c r="C401" i="8" s="1"/>
  <c r="F401" i="8" s="1"/>
  <c r="AR400" i="4"/>
  <c r="B400" i="8" s="1" a="1"/>
  <c r="C400" i="8" s="1"/>
  <c r="F400" i="8" s="1"/>
  <c r="AR399" i="4"/>
  <c r="B399" i="8" s="1" a="1"/>
  <c r="C399" i="8" s="1"/>
  <c r="F399" i="8" s="1"/>
  <c r="AR398" i="4"/>
  <c r="B398" i="8" s="1" a="1"/>
  <c r="C398" i="8" s="1"/>
  <c r="F398" i="8" s="1"/>
  <c r="AR397" i="4"/>
  <c r="B397" i="8" s="1" a="1"/>
  <c r="C397" i="8" s="1"/>
  <c r="F397" i="8" s="1"/>
  <c r="AR396" i="4"/>
  <c r="B396" i="8" s="1" a="1"/>
  <c r="C396" i="8" s="1"/>
  <c r="F396" i="8" s="1"/>
  <c r="AR395" i="4"/>
  <c r="B395" i="8" s="1" a="1"/>
  <c r="C395" i="8" s="1"/>
  <c r="F395" i="8" s="1"/>
  <c r="AR394" i="4"/>
  <c r="B394" i="8" s="1" a="1"/>
  <c r="C394" i="8" s="1"/>
  <c r="F394" i="8" s="1"/>
  <c r="AR393" i="4"/>
  <c r="B393" i="8" s="1" a="1"/>
  <c r="C393" i="8" s="1"/>
  <c r="F393" i="8" s="1"/>
  <c r="AR392" i="4"/>
  <c r="B392" i="8" s="1" a="1"/>
  <c r="C392" i="8" s="1"/>
  <c r="F392" i="8" s="1"/>
  <c r="AR391" i="4"/>
  <c r="B391" i="8" s="1" a="1"/>
  <c r="C391" i="8" s="1"/>
  <c r="F391" i="8" s="1"/>
  <c r="AR390" i="4"/>
  <c r="B390" i="8" s="1" a="1"/>
  <c r="C390" i="8" s="1"/>
  <c r="F390" i="8" s="1"/>
  <c r="AR389" i="4"/>
  <c r="B389" i="8" s="1" a="1"/>
  <c r="C389" i="8" s="1"/>
  <c r="F389" i="8" s="1"/>
  <c r="AR388" i="4"/>
  <c r="AR387" i="4"/>
  <c r="AR386" i="4"/>
  <c r="AR385" i="4"/>
  <c r="AR384" i="4"/>
  <c r="AR383" i="4"/>
  <c r="AR382" i="4"/>
  <c r="AR381" i="4"/>
  <c r="AR380" i="4"/>
  <c r="AR379" i="4"/>
  <c r="AR378" i="4"/>
  <c r="AR377" i="4"/>
  <c r="AR376" i="4"/>
  <c r="AR375" i="4"/>
  <c r="AR374" i="4"/>
  <c r="AR373" i="4"/>
  <c r="AR372" i="4"/>
  <c r="AR371" i="4"/>
  <c r="AR370" i="4"/>
  <c r="AR369" i="4"/>
  <c r="AR368" i="4"/>
  <c r="AR367" i="4"/>
  <c r="AR366" i="4"/>
  <c r="AR365" i="4"/>
  <c r="AR364" i="4"/>
  <c r="AR363" i="4"/>
  <c r="AR362" i="4"/>
  <c r="AR361" i="4"/>
  <c r="AR360" i="4"/>
  <c r="AR359" i="4"/>
  <c r="AR358" i="4"/>
  <c r="AR357" i="4"/>
  <c r="AR356" i="4"/>
  <c r="AR355" i="4"/>
  <c r="AR354" i="4"/>
  <c r="AR353" i="4"/>
  <c r="AR352" i="4"/>
  <c r="AR351" i="4"/>
  <c r="AR350" i="4"/>
  <c r="AR349" i="4"/>
  <c r="AR348" i="4"/>
  <c r="AR347" i="4"/>
  <c r="AR346" i="4"/>
  <c r="AR345" i="4"/>
  <c r="AR344" i="4"/>
  <c r="AR343" i="4"/>
  <c r="AR342" i="4"/>
  <c r="AR341" i="4"/>
  <c r="AR340" i="4"/>
  <c r="AR339" i="4"/>
  <c r="AR338" i="4"/>
  <c r="AR337" i="4"/>
  <c r="AR336" i="4"/>
  <c r="AR335" i="4"/>
  <c r="AR334" i="4"/>
  <c r="AR333" i="4"/>
  <c r="AR332" i="4"/>
  <c r="AR331" i="4"/>
  <c r="AR330" i="4"/>
  <c r="AR329" i="4"/>
  <c r="AR328" i="4"/>
  <c r="AR327" i="4"/>
  <c r="AR326" i="4"/>
  <c r="AR325" i="4"/>
  <c r="AR324" i="4"/>
  <c r="AR323" i="4"/>
  <c r="AR322" i="4"/>
  <c r="AR321" i="4"/>
  <c r="AR320" i="4"/>
  <c r="AR319" i="4"/>
  <c r="AR318" i="4"/>
  <c r="AR317" i="4"/>
  <c r="AR316" i="4"/>
  <c r="AR315" i="4"/>
  <c r="AR314" i="4"/>
  <c r="AR313" i="4"/>
  <c r="AR312" i="4"/>
  <c r="AR311" i="4"/>
  <c r="AR310" i="4"/>
  <c r="AR309" i="4"/>
  <c r="AR308" i="4"/>
  <c r="AR307" i="4"/>
  <c r="AR306" i="4"/>
  <c r="AR305" i="4"/>
  <c r="AR304" i="4"/>
  <c r="AR303" i="4"/>
  <c r="AR302" i="4"/>
  <c r="AR301" i="4"/>
  <c r="AR300" i="4"/>
  <c r="AR299" i="4"/>
  <c r="AR298" i="4"/>
  <c r="AR297" i="4"/>
  <c r="AR296" i="4"/>
  <c r="AR295" i="4"/>
  <c r="AR294" i="4"/>
  <c r="AR293" i="4"/>
  <c r="AR292" i="4"/>
  <c r="AR291" i="4"/>
  <c r="AR290" i="4"/>
  <c r="AR289" i="4"/>
  <c r="AR288" i="4"/>
  <c r="AR287" i="4"/>
  <c r="AR286" i="4"/>
  <c r="AR285" i="4"/>
  <c r="AR284" i="4"/>
  <c r="AR283" i="4"/>
  <c r="AR282" i="4"/>
  <c r="AR281" i="4"/>
  <c r="AR280" i="4"/>
  <c r="AR279" i="4"/>
  <c r="AR278" i="4"/>
  <c r="AR277" i="4"/>
  <c r="AR276" i="4"/>
  <c r="AR275" i="4"/>
  <c r="AR274" i="4"/>
  <c r="AR273" i="4"/>
  <c r="AR272" i="4"/>
  <c r="AR271" i="4"/>
  <c r="AR270" i="4"/>
  <c r="AR269" i="4"/>
  <c r="AR268" i="4"/>
  <c r="AR267" i="4"/>
  <c r="AR266" i="4"/>
  <c r="AR265" i="4"/>
  <c r="AR264" i="4"/>
  <c r="AR263" i="4"/>
  <c r="AR262" i="4"/>
  <c r="AR261" i="4"/>
  <c r="AR260" i="4"/>
  <c r="AR259" i="4"/>
  <c r="AR258" i="4"/>
  <c r="AR257" i="4"/>
  <c r="AR256" i="4"/>
  <c r="AR255" i="4"/>
  <c r="AR254" i="4"/>
  <c r="AR253" i="4"/>
  <c r="AR252" i="4"/>
  <c r="AR251" i="4"/>
  <c r="AR250" i="4"/>
  <c r="AR249" i="4"/>
  <c r="AR248" i="4"/>
  <c r="AR247" i="4"/>
  <c r="AR246" i="4"/>
  <c r="AR245" i="4"/>
  <c r="AR244" i="4"/>
  <c r="AR243" i="4"/>
  <c r="AR242" i="4"/>
  <c r="AR241" i="4"/>
  <c r="AR240" i="4"/>
  <c r="AR239" i="4"/>
  <c r="AR238" i="4"/>
  <c r="AR237" i="4"/>
  <c r="AR236" i="4"/>
  <c r="AR235" i="4"/>
  <c r="AR234" i="4"/>
  <c r="AR233" i="4"/>
  <c r="AR232" i="4"/>
  <c r="AR231" i="4"/>
  <c r="AR230" i="4"/>
  <c r="AR229" i="4"/>
  <c r="AR228" i="4"/>
  <c r="AR227" i="4"/>
  <c r="AR226" i="4"/>
  <c r="AR225" i="4"/>
  <c r="AR224" i="4"/>
  <c r="AR223" i="4"/>
  <c r="AR222" i="4"/>
  <c r="AR221" i="4"/>
  <c r="AR220" i="4"/>
  <c r="AR219" i="4"/>
  <c r="AR218" i="4"/>
  <c r="AR217" i="4"/>
  <c r="AR216" i="4"/>
  <c r="AR215" i="4"/>
  <c r="AR214" i="4"/>
  <c r="AR213" i="4"/>
  <c r="AR212" i="4"/>
  <c r="AR211" i="4"/>
  <c r="AR210" i="4"/>
  <c r="AR209" i="4"/>
  <c r="AR208" i="4"/>
  <c r="AR207" i="4"/>
  <c r="AR206" i="4"/>
  <c r="AR205" i="4"/>
  <c r="AR204" i="4"/>
  <c r="AR203" i="4"/>
  <c r="AR202" i="4"/>
  <c r="AR201" i="4"/>
  <c r="AR200" i="4"/>
  <c r="AR199" i="4"/>
  <c r="AR198" i="4"/>
  <c r="AR197" i="4"/>
  <c r="AR196" i="4"/>
  <c r="AR195" i="4"/>
  <c r="AR194" i="4"/>
  <c r="AR193" i="4"/>
  <c r="AR192" i="4"/>
  <c r="AR191" i="4"/>
  <c r="AR190" i="4"/>
  <c r="AR189" i="4"/>
  <c r="AR188" i="4"/>
  <c r="AR187" i="4"/>
  <c r="AR186" i="4"/>
  <c r="AR185" i="4"/>
  <c r="AR184" i="4"/>
  <c r="AR183" i="4"/>
  <c r="AR182" i="4"/>
  <c r="AR181" i="4"/>
  <c r="AR180" i="4"/>
  <c r="AR179" i="4"/>
  <c r="AR178" i="4"/>
  <c r="AR177" i="4"/>
  <c r="AR176" i="4"/>
  <c r="AR175" i="4"/>
  <c r="AR174" i="4"/>
  <c r="AR173" i="4"/>
  <c r="AR172" i="4"/>
  <c r="AR171" i="4"/>
  <c r="AR170" i="4"/>
  <c r="AR169" i="4"/>
  <c r="AR168" i="4"/>
  <c r="AR167" i="4"/>
  <c r="AR166" i="4"/>
  <c r="AR165" i="4"/>
  <c r="AR164" i="4"/>
  <c r="AR163" i="4"/>
  <c r="AR162" i="4"/>
  <c r="AR161" i="4"/>
  <c r="AR160" i="4"/>
  <c r="AR159" i="4"/>
  <c r="AR158" i="4"/>
  <c r="AR157" i="4"/>
  <c r="AR156" i="4"/>
  <c r="AR155" i="4"/>
  <c r="AR154" i="4"/>
  <c r="AR153" i="4"/>
  <c r="AR152" i="4"/>
  <c r="AR151" i="4"/>
  <c r="AR150" i="4"/>
  <c r="AR149" i="4"/>
  <c r="AR148" i="4"/>
  <c r="AR147" i="4"/>
  <c r="AR146" i="4"/>
  <c r="AR145" i="4"/>
  <c r="AR144" i="4"/>
  <c r="AR143" i="4"/>
  <c r="AR142" i="4"/>
  <c r="AR141" i="4"/>
  <c r="AR140" i="4"/>
  <c r="AR139" i="4"/>
  <c r="AR138" i="4"/>
  <c r="AR137" i="4"/>
  <c r="AR136" i="4"/>
  <c r="AR135" i="4"/>
  <c r="AR134" i="4"/>
  <c r="AR133" i="4"/>
  <c r="AR132" i="4"/>
  <c r="AR131" i="4"/>
  <c r="AR130" i="4"/>
  <c r="AR129" i="4"/>
  <c r="AR128" i="4"/>
  <c r="AR127" i="4"/>
  <c r="AR126" i="4"/>
  <c r="AR125" i="4"/>
  <c r="AR124" i="4"/>
  <c r="B124" i="8" s="1" a="1"/>
  <c r="C124" i="8" s="1"/>
  <c r="F124" i="8" s="1"/>
  <c r="AR123" i="4"/>
  <c r="AR122" i="4"/>
  <c r="AR121" i="4"/>
  <c r="AR120" i="4"/>
  <c r="AR119" i="4"/>
  <c r="AR118" i="4"/>
  <c r="AR117" i="4"/>
  <c r="AR116" i="4"/>
  <c r="AR115" i="4"/>
  <c r="AR114" i="4"/>
  <c r="AR113" i="4"/>
  <c r="AR112" i="4"/>
  <c r="AR111" i="4"/>
  <c r="AR110" i="4"/>
  <c r="AR109" i="4"/>
  <c r="AR108" i="4"/>
  <c r="AR107" i="4"/>
  <c r="AR106" i="4"/>
  <c r="AR105" i="4"/>
  <c r="AR104" i="4"/>
  <c r="AR103" i="4"/>
  <c r="AR102" i="4"/>
  <c r="AR101" i="4"/>
  <c r="AR100" i="4"/>
  <c r="AR99" i="4"/>
  <c r="AR98" i="4"/>
  <c r="AR97" i="4"/>
  <c r="AR96" i="4"/>
  <c r="AR95" i="4"/>
  <c r="AR94" i="4"/>
  <c r="AR93" i="4"/>
  <c r="AR92" i="4"/>
  <c r="AR91" i="4"/>
  <c r="AR90" i="4"/>
  <c r="AR89" i="4"/>
  <c r="AR88" i="4"/>
  <c r="AR87" i="4"/>
  <c r="AR86" i="4"/>
  <c r="AR85" i="4"/>
  <c r="AR84" i="4"/>
  <c r="AR83" i="4"/>
  <c r="AR82" i="4"/>
  <c r="AR81" i="4"/>
  <c r="AR80" i="4"/>
  <c r="AR79" i="4"/>
  <c r="AR78" i="4"/>
  <c r="AR77" i="4"/>
  <c r="AR76" i="4"/>
  <c r="AR75" i="4"/>
  <c r="AR74" i="4"/>
  <c r="AR73" i="4"/>
  <c r="AR72" i="4"/>
  <c r="AR71" i="4"/>
  <c r="AR70" i="4"/>
  <c r="AR69" i="4"/>
  <c r="AR68" i="4"/>
  <c r="AR67" i="4"/>
  <c r="AR66" i="4"/>
  <c r="AR65" i="4"/>
  <c r="AR64" i="4"/>
  <c r="AR63" i="4"/>
  <c r="AR62" i="4"/>
  <c r="AR61" i="4"/>
  <c r="AR60" i="4"/>
  <c r="AR59" i="4"/>
  <c r="AR58" i="4"/>
  <c r="AR57" i="4"/>
  <c r="AR56" i="4"/>
  <c r="AR55" i="4"/>
  <c r="AR54" i="4"/>
  <c r="AR53" i="4"/>
  <c r="AR52" i="4"/>
  <c r="AR51" i="4"/>
  <c r="AR50" i="4"/>
  <c r="AR49" i="4"/>
  <c r="AR48" i="4"/>
  <c r="W388" i="4" a="1"/>
  <c r="W387" i="4" a="1"/>
  <c r="W386" i="4" a="1"/>
  <c r="W385" i="4" a="1"/>
  <c r="W384" i="4" a="1"/>
  <c r="W383" i="4" a="1"/>
  <c r="W382" i="4" a="1"/>
  <c r="W381" i="4" a="1"/>
  <c r="W380" i="4" a="1"/>
  <c r="W379" i="4" a="1"/>
  <c r="W378" i="4" a="1"/>
  <c r="W377" i="4" a="1"/>
  <c r="W376" i="4" a="1"/>
  <c r="W375" i="4" a="1"/>
  <c r="W374" i="4" a="1"/>
  <c r="W373" i="4" a="1"/>
  <c r="W372" i="4" a="1"/>
  <c r="W371" i="4" a="1"/>
  <c r="W370" i="4" a="1"/>
  <c r="W369" i="4" a="1"/>
  <c r="W368" i="4" a="1"/>
  <c r="W367" i="4" a="1"/>
  <c r="W366" i="4" a="1"/>
  <c r="W365" i="4" a="1"/>
  <c r="W364" i="4" a="1"/>
  <c r="W363" i="4" a="1"/>
  <c r="W362" i="4" a="1"/>
  <c r="W361" i="4" a="1"/>
  <c r="W360" i="4" a="1"/>
  <c r="W359" i="4" a="1"/>
  <c r="W358" i="4" a="1"/>
  <c r="W357" i="4" a="1"/>
  <c r="W356" i="4" a="1"/>
  <c r="W355" i="4" a="1"/>
  <c r="W354" i="4" a="1"/>
  <c r="W353" i="4" a="1"/>
  <c r="W352" i="4" a="1"/>
  <c r="W351" i="4" a="1"/>
  <c r="W350" i="4" a="1"/>
  <c r="W349" i="4" a="1"/>
  <c r="W348" i="4" a="1"/>
  <c r="W347" i="4" a="1"/>
  <c r="W346" i="4" a="1"/>
  <c r="W345" i="4" a="1"/>
  <c r="W344" i="4" a="1"/>
  <c r="W343" i="4" a="1"/>
  <c r="W342" i="4" a="1"/>
  <c r="W341" i="4" a="1"/>
  <c r="W340" i="4" a="1"/>
  <c r="W339" i="4" a="1"/>
  <c r="W338" i="4" a="1"/>
  <c r="W337" i="4" a="1"/>
  <c r="W336" i="4" a="1"/>
  <c r="W335" i="4" a="1"/>
  <c r="W334" i="4" a="1"/>
  <c r="W333" i="4" a="1"/>
  <c r="W332" i="4" a="1"/>
  <c r="W331" i="4" a="1"/>
  <c r="W330" i="4" a="1"/>
  <c r="W329" i="4" a="1"/>
  <c r="W328" i="4" a="1"/>
  <c r="W327" i="4" a="1"/>
  <c r="W326" i="4" a="1"/>
  <c r="W325" i="4" a="1"/>
  <c r="W324" i="4" a="1"/>
  <c r="W323" i="4" a="1"/>
  <c r="W322" i="4" a="1"/>
  <c r="W321" i="4" a="1"/>
  <c r="W320" i="4" a="1"/>
  <c r="W319" i="4" a="1"/>
  <c r="W318" i="4" a="1"/>
  <c r="W317" i="4" a="1"/>
  <c r="W316" i="4" a="1"/>
  <c r="W315" i="4" a="1"/>
  <c r="W314" i="4" a="1"/>
  <c r="W313" i="4" a="1"/>
  <c r="W312" i="4" a="1"/>
  <c r="W311" i="4" a="1"/>
  <c r="W310" i="4" a="1"/>
  <c r="W309" i="4" a="1"/>
  <c r="W308" i="4" a="1"/>
  <c r="W307" i="4" a="1"/>
  <c r="W306" i="4" a="1"/>
  <c r="W305" i="4" a="1"/>
  <c r="W304" i="4" a="1"/>
  <c r="W303" i="4" a="1"/>
  <c r="W302" i="4" a="1"/>
  <c r="W301" i="4" a="1"/>
  <c r="W300" i="4" a="1"/>
  <c r="W299" i="4" a="1"/>
  <c r="W298" i="4" a="1"/>
  <c r="W297" i="4" a="1"/>
  <c r="W296" i="4" a="1"/>
  <c r="W295" i="4" a="1"/>
  <c r="W294" i="4" a="1"/>
  <c r="W293" i="4" a="1"/>
  <c r="W292" i="4" a="1"/>
  <c r="W291" i="4" a="1"/>
  <c r="W290" i="4" a="1"/>
  <c r="W289" i="4" a="1"/>
  <c r="W288" i="4" a="1"/>
  <c r="W287" i="4" a="1"/>
  <c r="W286" i="4" a="1"/>
  <c r="W285" i="4" a="1"/>
  <c r="W284" i="4" a="1"/>
  <c r="W283" i="4" a="1"/>
  <c r="W282" i="4" a="1"/>
  <c r="W281" i="4" a="1"/>
  <c r="W280" i="4" a="1"/>
  <c r="W279" i="4" a="1"/>
  <c r="W278" i="4" a="1"/>
  <c r="W277" i="4" a="1"/>
  <c r="W276" i="4" a="1"/>
  <c r="W275" i="4" a="1"/>
  <c r="W274" i="4" a="1"/>
  <c r="W273" i="4" a="1"/>
  <c r="W272" i="4" a="1"/>
  <c r="W271" i="4" a="1"/>
  <c r="W270" i="4" a="1"/>
  <c r="W269" i="4" a="1"/>
  <c r="W268" i="4" a="1"/>
  <c r="W267" i="4" a="1"/>
  <c r="W266" i="4" a="1"/>
  <c r="W265" i="4" a="1"/>
  <c r="W264" i="4" a="1"/>
  <c r="W263" i="4" a="1"/>
  <c r="W262" i="4" a="1"/>
  <c r="W261" i="4" a="1"/>
  <c r="W260" i="4" a="1"/>
  <c r="W259" i="4" a="1"/>
  <c r="W258" i="4" a="1"/>
  <c r="W257" i="4" a="1"/>
  <c r="W256" i="4" a="1"/>
  <c r="W255" i="4" a="1"/>
  <c r="W254" i="4" a="1"/>
  <c r="W253" i="4" a="1"/>
  <c r="W252" i="4" a="1"/>
  <c r="W251" i="4" a="1"/>
  <c r="W250" i="4" a="1"/>
  <c r="W249" i="4" a="1"/>
  <c r="W248" i="4" a="1"/>
  <c r="W247" i="4" a="1"/>
  <c r="W246" i="4" a="1"/>
  <c r="W245" i="4" a="1"/>
  <c r="W244" i="4" a="1"/>
  <c r="W243" i="4" a="1"/>
  <c r="W242" i="4" a="1"/>
  <c r="W241" i="4" a="1"/>
  <c r="W240" i="4" a="1"/>
  <c r="W239" i="4" a="1"/>
  <c r="W238" i="4" a="1"/>
  <c r="W237" i="4" a="1"/>
  <c r="W236" i="4" a="1"/>
  <c r="W235" i="4" a="1"/>
  <c r="W234" i="4" a="1"/>
  <c r="W233" i="4" a="1"/>
  <c r="W232" i="4" a="1"/>
  <c r="W231" i="4" a="1"/>
  <c r="W230" i="4" a="1"/>
  <c r="W229" i="4" a="1"/>
  <c r="W228" i="4" a="1"/>
  <c r="W227" i="4" a="1"/>
  <c r="W226" i="4" a="1"/>
  <c r="W225" i="4" a="1"/>
  <c r="W224" i="4" a="1"/>
  <c r="W223" i="4" a="1"/>
  <c r="W222" i="4" a="1"/>
  <c r="W221" i="4" a="1"/>
  <c r="W220" i="4" a="1"/>
  <c r="W219" i="4" a="1"/>
  <c r="W218" i="4" a="1"/>
  <c r="W217" i="4" a="1"/>
  <c r="W216" i="4" a="1"/>
  <c r="W215" i="4" a="1"/>
  <c r="W214" i="4" a="1"/>
  <c r="W213" i="4" a="1"/>
  <c r="W212" i="4" a="1"/>
  <c r="W211" i="4" a="1"/>
  <c r="W210" i="4" a="1"/>
  <c r="W209" i="4" a="1"/>
  <c r="W208" i="4" a="1"/>
  <c r="W207" i="4" a="1"/>
  <c r="W206" i="4" a="1"/>
  <c r="W205" i="4" a="1"/>
  <c r="W204" i="4" a="1"/>
  <c r="W203" i="4" a="1"/>
  <c r="W202" i="4" a="1"/>
  <c r="W201" i="4" a="1"/>
  <c r="W200" i="4" a="1"/>
  <c r="W199" i="4" a="1"/>
  <c r="W198" i="4" a="1"/>
  <c r="W197" i="4" a="1"/>
  <c r="W196" i="4" a="1"/>
  <c r="W195" i="4" a="1"/>
  <c r="W194" i="4" a="1"/>
  <c r="W193" i="4" a="1"/>
  <c r="W192" i="4" a="1"/>
  <c r="W191" i="4" a="1"/>
  <c r="W190" i="4" a="1"/>
  <c r="W189" i="4" a="1"/>
  <c r="W188" i="4" a="1"/>
  <c r="W187" i="4" a="1"/>
  <c r="W186" i="4" a="1"/>
  <c r="W185" i="4" a="1"/>
  <c r="W184" i="4" a="1"/>
  <c r="W183" i="4" a="1"/>
  <c r="W182" i="4" a="1"/>
  <c r="W181" i="4" a="1"/>
  <c r="W180" i="4" a="1"/>
  <c r="W179" i="4" a="1"/>
  <c r="W178" i="4" a="1"/>
  <c r="W177" i="4" a="1"/>
  <c r="W176" i="4" a="1"/>
  <c r="W175" i="4" a="1"/>
  <c r="W174" i="4" a="1"/>
  <c r="W173" i="4" a="1"/>
  <c r="W172" i="4" a="1"/>
  <c r="W171" i="4" a="1"/>
  <c r="W170" i="4" a="1"/>
  <c r="W169" i="4" a="1"/>
  <c r="W168" i="4" a="1"/>
  <c r="W167" i="4" a="1"/>
  <c r="W166" i="4" a="1"/>
  <c r="W165" i="4" a="1"/>
  <c r="W164" i="4" a="1"/>
  <c r="W163" i="4" a="1"/>
  <c r="W162" i="4" a="1"/>
  <c r="W161" i="4" a="1"/>
  <c r="W160" i="4" a="1"/>
  <c r="W159" i="4" a="1"/>
  <c r="W158" i="4" a="1"/>
  <c r="W157" i="4" a="1"/>
  <c r="W156" i="4" a="1"/>
  <c r="W155" i="4" a="1"/>
  <c r="W154" i="4" a="1"/>
  <c r="W153" i="4" a="1"/>
  <c r="W152" i="4" a="1"/>
  <c r="W151" i="4" a="1"/>
  <c r="W150" i="4" a="1"/>
  <c r="W149" i="4" a="1"/>
  <c r="W148" i="4" a="1"/>
  <c r="W147" i="4" a="1"/>
  <c r="W146" i="4" a="1"/>
  <c r="W145" i="4" a="1"/>
  <c r="W144" i="4" a="1"/>
  <c r="W143" i="4" a="1"/>
  <c r="W142" i="4" a="1"/>
  <c r="W141" i="4" a="1"/>
  <c r="W140" i="4" a="1"/>
  <c r="W139" i="4" a="1"/>
  <c r="W138" i="4" a="1"/>
  <c r="W137" i="4" a="1"/>
  <c r="W136" i="4" a="1"/>
  <c r="W135" i="4" a="1"/>
  <c r="W134" i="4" a="1"/>
  <c r="W133" i="4" a="1"/>
  <c r="W132" i="4" a="1"/>
  <c r="W131" i="4" a="1"/>
  <c r="W130" i="4" a="1"/>
  <c r="W129" i="4" a="1"/>
  <c r="W128" i="4" a="1"/>
  <c r="W127" i="4" a="1"/>
  <c r="W126" i="4" a="1"/>
  <c r="W125" i="4" a="1"/>
  <c r="W124" i="4" a="1"/>
  <c r="W123" i="4" a="1"/>
  <c r="W122" i="4" a="1"/>
  <c r="W121" i="4" a="1"/>
  <c r="W120" i="4" a="1"/>
  <c r="W119" i="4" a="1"/>
  <c r="W118" i="4" a="1"/>
  <c r="W117" i="4" a="1"/>
  <c r="W116" i="4" a="1"/>
  <c r="W115" i="4" a="1"/>
  <c r="W114" i="4" a="1"/>
  <c r="W113" i="4" a="1"/>
  <c r="W112" i="4" a="1"/>
  <c r="W111" i="4" a="1"/>
  <c r="W110" i="4" a="1"/>
  <c r="W109" i="4" a="1"/>
  <c r="W108" i="4" a="1"/>
  <c r="W107" i="4" a="1"/>
  <c r="W106" i="4" a="1"/>
  <c r="W105" i="4" a="1"/>
  <c r="W104" i="4" a="1"/>
  <c r="W103" i="4" a="1"/>
  <c r="W102" i="4" a="1"/>
  <c r="W101" i="4" a="1"/>
  <c r="W100" i="4" a="1"/>
  <c r="W99" i="4" a="1"/>
  <c r="W98" i="4" a="1"/>
  <c r="W97" i="4" a="1"/>
  <c r="W96" i="4" a="1"/>
  <c r="W95" i="4" a="1"/>
  <c r="W94" i="4" a="1"/>
  <c r="W93" i="4" a="1"/>
  <c r="W92" i="4" a="1"/>
  <c r="W91" i="4" a="1"/>
  <c r="W90" i="4" a="1"/>
  <c r="W89" i="4" a="1"/>
  <c r="W88" i="4" a="1"/>
  <c r="W87" i="4" a="1"/>
  <c r="W86" i="4" a="1"/>
  <c r="W85" i="4" a="1"/>
  <c r="W84" i="4" a="1"/>
  <c r="W83" i="4" a="1"/>
  <c r="W82" i="4" a="1"/>
  <c r="W81" i="4" a="1"/>
  <c r="W80" i="4" a="1"/>
  <c r="W79" i="4" a="1"/>
  <c r="W78" i="4" a="1"/>
  <c r="W77" i="4" a="1"/>
  <c r="W76" i="4" a="1"/>
  <c r="W75" i="4" a="1"/>
  <c r="W74" i="4" a="1"/>
  <c r="W73" i="4" a="1"/>
  <c r="W72" i="4" a="1"/>
  <c r="W71" i="4" a="1"/>
  <c r="W70" i="4" a="1"/>
  <c r="W69" i="4" a="1"/>
  <c r="W68" i="4" a="1"/>
  <c r="W67" i="4" a="1"/>
  <c r="W66" i="4" a="1"/>
  <c r="W65" i="4" a="1"/>
  <c r="W64" i="4" a="1"/>
  <c r="W63" i="4" a="1"/>
  <c r="W62" i="4" a="1"/>
  <c r="W61" i="4" a="1"/>
  <c r="W60" i="4" a="1"/>
  <c r="W59" i="4" a="1"/>
  <c r="W58" i="4" a="1"/>
  <c r="W57" i="4" a="1"/>
  <c r="W56" i="4" a="1"/>
  <c r="W55" i="4" a="1"/>
  <c r="W54" i="4" a="1"/>
  <c r="W53" i="4" a="1"/>
  <c r="W52" i="4" a="1"/>
  <c r="W51" i="4" a="1"/>
  <c r="W50" i="4" a="1"/>
  <c r="W49" i="4" a="1"/>
  <c r="W48" i="4" a="1"/>
  <c r="V510" i="4" a="1"/>
  <c r="V509" i="4" a="1"/>
  <c r="V508" i="4" a="1"/>
  <c r="V507" i="4" a="1"/>
  <c r="V506" i="4" a="1"/>
  <c r="V505" i="4" a="1"/>
  <c r="V504" i="4" a="1"/>
  <c r="V503" i="4" a="1"/>
  <c r="V502" i="4" a="1"/>
  <c r="V501" i="4" a="1"/>
  <c r="V500" i="4" a="1"/>
  <c r="V499" i="4" a="1"/>
  <c r="V498" i="4" a="1"/>
  <c r="V497" i="4" a="1"/>
  <c r="V496" i="4" a="1"/>
  <c r="V495" i="4" a="1"/>
  <c r="V494" i="4" a="1"/>
  <c r="V493" i="4" a="1"/>
  <c r="V492" i="4" a="1"/>
  <c r="V491" i="4" a="1"/>
  <c r="V490" i="4" a="1"/>
  <c r="V489" i="4" a="1"/>
  <c r="V488" i="4" a="1"/>
  <c r="V487" i="4" a="1"/>
  <c r="V486" i="4" a="1"/>
  <c r="V485" i="4" a="1"/>
  <c r="V484" i="4" a="1"/>
  <c r="V483" i="4" a="1"/>
  <c r="V482" i="4" a="1"/>
  <c r="V481" i="4" a="1"/>
  <c r="V480" i="4" a="1"/>
  <c r="V479" i="4" a="1"/>
  <c r="V478" i="4" a="1"/>
  <c r="V477" i="4" a="1"/>
  <c r="V476" i="4" a="1"/>
  <c r="V475" i="4" a="1"/>
  <c r="V474" i="4" a="1"/>
  <c r="V473" i="4" a="1"/>
  <c r="V472" i="4" a="1"/>
  <c r="V471" i="4" a="1"/>
  <c r="V470" i="4" a="1"/>
  <c r="V469" i="4" a="1"/>
  <c r="V468" i="4" a="1"/>
  <c r="V467" i="4" a="1"/>
  <c r="V466" i="4" a="1"/>
  <c r="V465" i="4" a="1"/>
  <c r="V464" i="4" a="1"/>
  <c r="V463" i="4" a="1"/>
  <c r="V462" i="4" a="1"/>
  <c r="V461" i="4" a="1"/>
  <c r="V460" i="4" a="1"/>
  <c r="V459" i="4" a="1"/>
  <c r="V458" i="4" a="1"/>
  <c r="V457" i="4" a="1"/>
  <c r="V456" i="4" a="1"/>
  <c r="V455" i="4" a="1"/>
  <c r="V454" i="4" a="1"/>
  <c r="V453" i="4" a="1"/>
  <c r="V452" i="4" a="1"/>
  <c r="V451" i="4" a="1"/>
  <c r="V450" i="4" a="1"/>
  <c r="V449" i="4" a="1"/>
  <c r="V448" i="4" a="1"/>
  <c r="V447" i="4" a="1"/>
  <c r="V446" i="4" a="1"/>
  <c r="V445" i="4" a="1"/>
  <c r="V444" i="4" a="1"/>
  <c r="V443" i="4" a="1"/>
  <c r="V442" i="4" a="1"/>
  <c r="V441" i="4" a="1"/>
  <c r="V440" i="4" a="1"/>
  <c r="V439" i="4" a="1"/>
  <c r="V438" i="4" a="1"/>
  <c r="V437" i="4" a="1"/>
  <c r="V436" i="4" a="1"/>
  <c r="V435" i="4" a="1"/>
  <c r="V434" i="4" a="1"/>
  <c r="V433" i="4" a="1"/>
  <c r="V432" i="4" a="1"/>
  <c r="V431" i="4" a="1"/>
  <c r="V430" i="4" a="1"/>
  <c r="V429" i="4" a="1"/>
  <c r="V428" i="4" a="1"/>
  <c r="V427" i="4" a="1"/>
  <c r="V426" i="4" a="1"/>
  <c r="V425" i="4" a="1"/>
  <c r="V424" i="4" a="1"/>
  <c r="V423" i="4" a="1"/>
  <c r="V422" i="4" a="1"/>
  <c r="V421" i="4" a="1"/>
  <c r="V420" i="4" a="1"/>
  <c r="V419" i="4" a="1"/>
  <c r="V418" i="4" a="1"/>
  <c r="V417" i="4" a="1"/>
  <c r="V416" i="4" a="1"/>
  <c r="V415" i="4" a="1"/>
  <c r="V414" i="4" a="1"/>
  <c r="V413" i="4" a="1"/>
  <c r="V412" i="4" a="1"/>
  <c r="V411" i="4" a="1"/>
  <c r="V410" i="4" a="1"/>
  <c r="V409" i="4" a="1"/>
  <c r="V408" i="4" a="1"/>
  <c r="V407" i="4" a="1"/>
  <c r="V406" i="4" a="1"/>
  <c r="V405" i="4" a="1"/>
  <c r="V404" i="4" a="1"/>
  <c r="V403" i="4" a="1"/>
  <c r="V402" i="4" a="1"/>
  <c r="V401" i="4" a="1"/>
  <c r="V400" i="4" a="1"/>
  <c r="V399" i="4" a="1"/>
  <c r="V398" i="4" a="1"/>
  <c r="V397" i="4" a="1"/>
  <c r="V396" i="4" a="1"/>
  <c r="V395" i="4" a="1"/>
  <c r="V394" i="4" a="1"/>
  <c r="V393" i="4" a="1"/>
  <c r="V392" i="4" a="1"/>
  <c r="V391" i="4" a="1"/>
  <c r="V390" i="4" a="1"/>
  <c r="V389" i="4" a="1"/>
  <c r="V388" i="4" a="1"/>
  <c r="V387" i="4" a="1"/>
  <c r="V386" i="4" a="1"/>
  <c r="V385" i="4" a="1"/>
  <c r="V384" i="4" a="1"/>
  <c r="V383" i="4" a="1"/>
  <c r="V382" i="4" a="1"/>
  <c r="V381" i="4" a="1"/>
  <c r="V380" i="4" a="1"/>
  <c r="V379" i="4" a="1"/>
  <c r="V378" i="4" a="1"/>
  <c r="V377" i="4" a="1"/>
  <c r="V376" i="4" a="1"/>
  <c r="V375" i="4" a="1"/>
  <c r="V374" i="4" a="1"/>
  <c r="V373" i="4" a="1"/>
  <c r="V372" i="4" a="1"/>
  <c r="V371" i="4" a="1"/>
  <c r="V370" i="4" a="1"/>
  <c r="V369" i="4" a="1"/>
  <c r="V368" i="4" a="1"/>
  <c r="V367" i="4" a="1"/>
  <c r="V366" i="4" a="1"/>
  <c r="V365" i="4" a="1"/>
  <c r="V364" i="4" a="1"/>
  <c r="V363" i="4" a="1"/>
  <c r="V362" i="4" a="1"/>
  <c r="V361" i="4" a="1"/>
  <c r="V360" i="4" a="1"/>
  <c r="V359" i="4" a="1"/>
  <c r="V358" i="4" a="1"/>
  <c r="V357" i="4" a="1"/>
  <c r="V356" i="4" a="1"/>
  <c r="V355" i="4" a="1"/>
  <c r="V354" i="4" a="1"/>
  <c r="V353" i="4" a="1"/>
  <c r="V352" i="4" a="1"/>
  <c r="V351" i="4" a="1"/>
  <c r="V350" i="4" a="1"/>
  <c r="V349" i="4" a="1"/>
  <c r="V348" i="4" a="1"/>
  <c r="V347" i="4" a="1"/>
  <c r="V346" i="4" a="1"/>
  <c r="V345" i="4" a="1"/>
  <c r="V344" i="4" a="1"/>
  <c r="V343" i="4" a="1"/>
  <c r="V342" i="4" a="1"/>
  <c r="V341" i="4" a="1"/>
  <c r="V340" i="4" a="1"/>
  <c r="V339" i="4" a="1"/>
  <c r="V338" i="4" a="1"/>
  <c r="V337" i="4" a="1"/>
  <c r="V336" i="4" a="1"/>
  <c r="V335" i="4" a="1"/>
  <c r="V334" i="4" a="1"/>
  <c r="V333" i="4" a="1"/>
  <c r="V332" i="4" a="1"/>
  <c r="V331" i="4" a="1"/>
  <c r="V330" i="4" a="1"/>
  <c r="V329" i="4" a="1"/>
  <c r="V328" i="4" a="1"/>
  <c r="V327" i="4" a="1"/>
  <c r="V326" i="4" a="1"/>
  <c r="V325" i="4" a="1"/>
  <c r="V324" i="4" a="1"/>
  <c r="V323" i="4" a="1"/>
  <c r="V322" i="4" a="1"/>
  <c r="V321" i="4" a="1"/>
  <c r="V320" i="4" a="1"/>
  <c r="V319" i="4" a="1"/>
  <c r="V318" i="4" a="1"/>
  <c r="V317" i="4" a="1"/>
  <c r="V316" i="4" a="1"/>
  <c r="V315" i="4" a="1"/>
  <c r="V314" i="4" a="1"/>
  <c r="V313" i="4" a="1"/>
  <c r="V312" i="4" a="1"/>
  <c r="V311" i="4" a="1"/>
  <c r="V310" i="4" a="1"/>
  <c r="V309" i="4" a="1"/>
  <c r="V308" i="4" a="1"/>
  <c r="V307" i="4" a="1"/>
  <c r="V306" i="4" a="1"/>
  <c r="V305" i="4" a="1"/>
  <c r="V304" i="4" a="1"/>
  <c r="V303" i="4" a="1"/>
  <c r="V302" i="4" a="1"/>
  <c r="V301" i="4" a="1"/>
  <c r="V300" i="4" a="1"/>
  <c r="V299" i="4" a="1"/>
  <c r="V298" i="4" a="1"/>
  <c r="V297" i="4" a="1"/>
  <c r="V296" i="4" a="1"/>
  <c r="V295" i="4" a="1"/>
  <c r="V294" i="4" a="1"/>
  <c r="V293" i="4" a="1"/>
  <c r="V292" i="4" a="1"/>
  <c r="V291" i="4" a="1"/>
  <c r="V290" i="4" a="1"/>
  <c r="V289" i="4" a="1"/>
  <c r="V288" i="4" a="1"/>
  <c r="V287" i="4" a="1"/>
  <c r="V286" i="4" a="1"/>
  <c r="V285" i="4" a="1"/>
  <c r="V284" i="4" a="1"/>
  <c r="V283" i="4" a="1"/>
  <c r="V282" i="4" a="1"/>
  <c r="V281" i="4" a="1"/>
  <c r="V280" i="4" a="1"/>
  <c r="V279" i="4" a="1"/>
  <c r="V278" i="4" a="1"/>
  <c r="V277" i="4" a="1"/>
  <c r="V276" i="4" a="1"/>
  <c r="V275" i="4" a="1"/>
  <c r="V274" i="4" a="1"/>
  <c r="V273" i="4" a="1"/>
  <c r="V272" i="4" a="1"/>
  <c r="V271" i="4" a="1"/>
  <c r="V270" i="4" a="1"/>
  <c r="V269" i="4" a="1"/>
  <c r="V268" i="4" a="1"/>
  <c r="V267" i="4" a="1"/>
  <c r="V266" i="4" a="1"/>
  <c r="V265" i="4" a="1"/>
  <c r="V264" i="4" a="1"/>
  <c r="V263" i="4" a="1"/>
  <c r="V262" i="4" a="1"/>
  <c r="V261" i="4" a="1"/>
  <c r="V260" i="4" a="1"/>
  <c r="V259" i="4" a="1"/>
  <c r="V258" i="4" a="1"/>
  <c r="V257" i="4" a="1"/>
  <c r="V256" i="4" a="1"/>
  <c r="V255" i="4" a="1"/>
  <c r="V254" i="4" a="1"/>
  <c r="V253" i="4" a="1"/>
  <c r="V252" i="4" a="1"/>
  <c r="V251" i="4" a="1"/>
  <c r="V250" i="4" a="1"/>
  <c r="V249" i="4" a="1"/>
  <c r="V248" i="4" a="1"/>
  <c r="V247" i="4" a="1"/>
  <c r="V246" i="4" a="1"/>
  <c r="V245" i="4" a="1"/>
  <c r="V244" i="4" a="1"/>
  <c r="V243" i="4" a="1"/>
  <c r="V242" i="4" a="1"/>
  <c r="V241" i="4" a="1"/>
  <c r="V240" i="4" a="1"/>
  <c r="V239" i="4" a="1"/>
  <c r="V238" i="4" a="1"/>
  <c r="V237" i="4" a="1"/>
  <c r="V236" i="4" a="1"/>
  <c r="V235" i="4" a="1"/>
  <c r="V234" i="4" a="1"/>
  <c r="V233" i="4" a="1"/>
  <c r="V232" i="4" a="1"/>
  <c r="V231" i="4" a="1"/>
  <c r="V230" i="4" a="1"/>
  <c r="V229" i="4" a="1"/>
  <c r="V228" i="4" a="1"/>
  <c r="V227" i="4" a="1"/>
  <c r="V226" i="4" a="1"/>
  <c r="V225" i="4" a="1"/>
  <c r="V224" i="4" a="1"/>
  <c r="V223" i="4" a="1"/>
  <c r="V222" i="4" a="1"/>
  <c r="V221" i="4" a="1"/>
  <c r="V220" i="4" a="1"/>
  <c r="V219" i="4" a="1"/>
  <c r="V218" i="4" a="1"/>
  <c r="V217" i="4" a="1"/>
  <c r="V216" i="4" a="1"/>
  <c r="V215" i="4" a="1"/>
  <c r="V214" i="4" a="1"/>
  <c r="V213" i="4" a="1"/>
  <c r="V212" i="4" a="1"/>
  <c r="V211" i="4" a="1"/>
  <c r="V210" i="4" a="1"/>
  <c r="V209" i="4" a="1"/>
  <c r="V208" i="4" a="1"/>
  <c r="V207" i="4" a="1"/>
  <c r="V206" i="4" a="1"/>
  <c r="V205" i="4" a="1"/>
  <c r="V204" i="4" a="1"/>
  <c r="V203" i="4" a="1"/>
  <c r="V202" i="4" a="1"/>
  <c r="V201" i="4" a="1"/>
  <c r="V200" i="4" a="1"/>
  <c r="V199" i="4" a="1"/>
  <c r="V198" i="4" a="1"/>
  <c r="V197" i="4" a="1"/>
  <c r="V196" i="4" a="1"/>
  <c r="V195" i="4" a="1"/>
  <c r="V194" i="4" a="1"/>
  <c r="V193" i="4" a="1"/>
  <c r="V192" i="4" a="1"/>
  <c r="V191" i="4" a="1"/>
  <c r="V190" i="4" a="1"/>
  <c r="V189" i="4" a="1"/>
  <c r="V188" i="4" a="1"/>
  <c r="V187" i="4" a="1"/>
  <c r="V186" i="4" a="1"/>
  <c r="V185" i="4" a="1"/>
  <c r="V184" i="4" a="1"/>
  <c r="V183" i="4" a="1"/>
  <c r="V182" i="4" a="1"/>
  <c r="V181" i="4" a="1"/>
  <c r="V180" i="4" a="1"/>
  <c r="V179" i="4" a="1"/>
  <c r="V178" i="4" a="1"/>
  <c r="V177" i="4" a="1"/>
  <c r="V176" i="4" a="1"/>
  <c r="V175" i="4" a="1"/>
  <c r="V174" i="4" a="1"/>
  <c r="V173" i="4" a="1"/>
  <c r="V172" i="4" a="1"/>
  <c r="V171" i="4" a="1"/>
  <c r="V170" i="4" a="1"/>
  <c r="V169" i="4" a="1"/>
  <c r="V168" i="4" a="1"/>
  <c r="V167" i="4" a="1"/>
  <c r="V166" i="4" a="1"/>
  <c r="V165" i="4" a="1"/>
  <c r="V164" i="4" a="1"/>
  <c r="V163" i="4" a="1"/>
  <c r="V162" i="4" a="1"/>
  <c r="V161" i="4" a="1"/>
  <c r="V160" i="4" a="1"/>
  <c r="V159" i="4" a="1"/>
  <c r="V158" i="4" a="1"/>
  <c r="V157" i="4" a="1"/>
  <c r="V156" i="4" a="1"/>
  <c r="V155" i="4" a="1"/>
  <c r="V154" i="4" a="1"/>
  <c r="V153" i="4" a="1"/>
  <c r="V152" i="4" a="1"/>
  <c r="V151" i="4" a="1"/>
  <c r="V150" i="4" a="1"/>
  <c r="V149" i="4" a="1"/>
  <c r="V148" i="4" a="1"/>
  <c r="V147" i="4" a="1"/>
  <c r="V146" i="4" a="1"/>
  <c r="V145" i="4" a="1"/>
  <c r="V144" i="4" a="1"/>
  <c r="V143" i="4" a="1"/>
  <c r="V142" i="4" a="1"/>
  <c r="V141" i="4" a="1"/>
  <c r="V140" i="4" a="1"/>
  <c r="V139" i="4" a="1"/>
  <c r="V138" i="4" a="1"/>
  <c r="V137" i="4" a="1"/>
  <c r="V136" i="4" a="1"/>
  <c r="V135" i="4" a="1"/>
  <c r="V134" i="4" a="1"/>
  <c r="V133" i="4" a="1"/>
  <c r="V132" i="4" a="1"/>
  <c r="V131" i="4" a="1"/>
  <c r="V130" i="4" a="1"/>
  <c r="V129" i="4" a="1"/>
  <c r="V128" i="4" a="1"/>
  <c r="V127" i="4" a="1"/>
  <c r="V126" i="4" a="1"/>
  <c r="V125" i="4" a="1"/>
  <c r="V124" i="4" a="1"/>
  <c r="V123" i="4" a="1"/>
  <c r="V122" i="4" a="1"/>
  <c r="V121" i="4" a="1"/>
  <c r="V120" i="4" a="1"/>
  <c r="V119" i="4" a="1"/>
  <c r="V118" i="4" a="1"/>
  <c r="V117" i="4" a="1"/>
  <c r="V116" i="4" a="1"/>
  <c r="V115" i="4" a="1"/>
  <c r="V114" i="4" a="1"/>
  <c r="V113" i="4" a="1"/>
  <c r="V112" i="4" a="1"/>
  <c r="V111" i="4" a="1"/>
  <c r="V110" i="4" a="1"/>
  <c r="V109" i="4" a="1"/>
  <c r="V108" i="4" a="1"/>
  <c r="V107" i="4" a="1"/>
  <c r="V106" i="4" a="1"/>
  <c r="V105" i="4" a="1"/>
  <c r="V104" i="4" a="1"/>
  <c r="V103" i="4" a="1"/>
  <c r="V102" i="4" a="1"/>
  <c r="V101" i="4" a="1"/>
  <c r="V100" i="4" a="1"/>
  <c r="V99" i="4" a="1"/>
  <c r="V98" i="4" a="1"/>
  <c r="V97" i="4" a="1"/>
  <c r="V96" i="4" a="1"/>
  <c r="V95" i="4" a="1"/>
  <c r="V94" i="4" a="1"/>
  <c r="V93" i="4" a="1"/>
  <c r="V92" i="4" a="1"/>
  <c r="V91" i="4" a="1"/>
  <c r="V90" i="4" a="1"/>
  <c r="V89" i="4" a="1"/>
  <c r="V88" i="4" a="1"/>
  <c r="V87" i="4" a="1"/>
  <c r="V86" i="4" a="1"/>
  <c r="V85" i="4" a="1"/>
  <c r="V84" i="4" a="1"/>
  <c r="V83" i="4" a="1"/>
  <c r="V82" i="4" a="1"/>
  <c r="V81" i="4" a="1"/>
  <c r="V80" i="4" a="1"/>
  <c r="V79" i="4" a="1"/>
  <c r="V78" i="4" a="1"/>
  <c r="V77" i="4" a="1"/>
  <c r="V76" i="4" a="1"/>
  <c r="V75" i="4" a="1"/>
  <c r="V74" i="4" a="1"/>
  <c r="V73" i="4" a="1"/>
  <c r="V72" i="4" a="1"/>
  <c r="V71" i="4" a="1"/>
  <c r="V70" i="4" a="1"/>
  <c r="V69" i="4" a="1"/>
  <c r="V68" i="4" a="1"/>
  <c r="V67" i="4" a="1"/>
  <c r="V66" i="4" a="1"/>
  <c r="V65" i="4" a="1"/>
  <c r="V64" i="4" a="1"/>
  <c r="V63" i="4" a="1"/>
  <c r="V62" i="4" a="1"/>
  <c r="V61" i="4" a="1"/>
  <c r="V60" i="4" a="1"/>
  <c r="V59" i="4" a="1"/>
  <c r="V58" i="4" a="1"/>
  <c r="V57" i="4" a="1"/>
  <c r="V56" i="4" a="1"/>
  <c r="V55" i="4" a="1"/>
  <c r="V54" i="4" a="1"/>
  <c r="V53" i="4" a="1"/>
  <c r="V52" i="4" a="1"/>
  <c r="V51" i="4" a="1"/>
  <c r="V50" i="4" a="1"/>
  <c r="V49" i="4" a="1"/>
  <c r="V48" i="4" a="1"/>
  <c r="V47" i="4" a="1"/>
  <c r="V46" i="4" a="1"/>
  <c r="V45" i="4" a="1"/>
  <c r="V44" i="4" a="1"/>
  <c r="V43" i="4" a="1"/>
  <c r="V42" i="4" a="1"/>
  <c r="V41" i="4" a="1"/>
  <c r="V40" i="4" a="1"/>
  <c r="V39" i="4" a="1"/>
  <c r="V38" i="4" a="1"/>
  <c r="V37" i="4" a="1"/>
  <c r="V36" i="4" a="1"/>
  <c r="V35" i="4" a="1"/>
  <c r="V34" i="4" a="1"/>
  <c r="V33" i="4" a="1"/>
  <c r="V32" i="4" a="1"/>
  <c r="V31" i="4" a="1"/>
  <c r="V30" i="4" a="1"/>
  <c r="V29" i="4" a="1"/>
  <c r="V28" i="4" a="1"/>
  <c r="V27" i="4" a="1"/>
  <c r="V26" i="4" a="1"/>
  <c r="V25" i="4" a="1"/>
  <c r="V24" i="4" a="1"/>
  <c r="V23" i="4" a="1"/>
  <c r="V22" i="4" a="1"/>
  <c r="V21" i="4" a="1"/>
  <c r="V20" i="4" a="1"/>
  <c r="V19" i="4" a="1"/>
  <c r="AP2" i="4"/>
  <c r="AP3" i="4"/>
  <c r="AP4" i="4"/>
  <c r="AP5" i="4"/>
  <c r="AP6" i="4"/>
  <c r="K475" i="12"/>
  <c r="M475" i="12" s="1" a="1"/>
  <c r="K474" i="12"/>
  <c r="M474" i="12" s="1" a="1"/>
  <c r="K473" i="12"/>
  <c r="M473" i="12" s="1" a="1"/>
  <c r="K472" i="12"/>
  <c r="M472" i="12" s="1" a="1"/>
  <c r="K471" i="12"/>
  <c r="M471" i="12" s="1" a="1"/>
  <c r="K470" i="12"/>
  <c r="M470" i="12" s="1" a="1"/>
  <c r="K469" i="12"/>
  <c r="M469" i="12" s="1" a="1"/>
  <c r="K468" i="12"/>
  <c r="M468" i="12" s="1" a="1"/>
  <c r="K467" i="12"/>
  <c r="M467" i="12" s="1" a="1"/>
  <c r="K466" i="12"/>
  <c r="M466" i="12" s="1" a="1"/>
  <c r="K465" i="12"/>
  <c r="M465" i="12" s="1" a="1"/>
  <c r="K464" i="12"/>
  <c r="M464" i="12" s="1" a="1"/>
  <c r="K463" i="12"/>
  <c r="M463" i="12" s="1" a="1"/>
  <c r="K462" i="12"/>
  <c r="M462" i="12" s="1" a="1"/>
  <c r="K461" i="12"/>
  <c r="M461" i="12" s="1" a="1"/>
  <c r="K460" i="12"/>
  <c r="M460" i="12" s="1" a="1"/>
  <c r="K459" i="12"/>
  <c r="M459" i="12" s="1" a="1"/>
  <c r="K458" i="12"/>
  <c r="M458" i="12" s="1" a="1"/>
  <c r="K457" i="12"/>
  <c r="M457" i="12" s="1" a="1"/>
  <c r="K456" i="12"/>
  <c r="M456" i="12" s="1" a="1"/>
  <c r="K455" i="12"/>
  <c r="M455" i="12" s="1" a="1"/>
  <c r="K454" i="12"/>
  <c r="M454" i="12" s="1" a="1"/>
  <c r="K453" i="12"/>
  <c r="M453" i="12" s="1" a="1"/>
  <c r="K452" i="12"/>
  <c r="M452" i="12" s="1" a="1"/>
  <c r="K451" i="12"/>
  <c r="M451" i="12" s="1" a="1"/>
  <c r="K450" i="12"/>
  <c r="M450" i="12" s="1" a="1"/>
  <c r="K449" i="12"/>
  <c r="M449" i="12" s="1" a="1"/>
  <c r="K448" i="12"/>
  <c r="M448" i="12" s="1" a="1"/>
  <c r="K447" i="12"/>
  <c r="M447" i="12" s="1" a="1"/>
  <c r="K446" i="12"/>
  <c r="M446" i="12" s="1" a="1"/>
  <c r="K445" i="12"/>
  <c r="M445" i="12" s="1" a="1"/>
  <c r="K444" i="12"/>
  <c r="M444" i="12" s="1" a="1"/>
  <c r="K443" i="12"/>
  <c r="M443" i="12" s="1" a="1"/>
  <c r="K442" i="12"/>
  <c r="M442" i="12" s="1" a="1"/>
  <c r="K441" i="12"/>
  <c r="M441" i="12" s="1" a="1"/>
  <c r="K440" i="12"/>
  <c r="M440" i="12" s="1" a="1"/>
  <c r="K439" i="12"/>
  <c r="M439" i="12" s="1" a="1"/>
  <c r="K438" i="12"/>
  <c r="M438" i="12" s="1" a="1"/>
  <c r="K437" i="12"/>
  <c r="M437" i="12" s="1" a="1"/>
  <c r="K436" i="12"/>
  <c r="M436" i="12" s="1" a="1"/>
  <c r="K435" i="12"/>
  <c r="M435" i="12" s="1" a="1"/>
  <c r="K434" i="12"/>
  <c r="M434" i="12" s="1" a="1"/>
  <c r="K433" i="12"/>
  <c r="M433" i="12" s="1" a="1"/>
  <c r="K432" i="12"/>
  <c r="M432" i="12" s="1" a="1"/>
  <c r="K431" i="12"/>
  <c r="M431" i="12" s="1" a="1"/>
  <c r="K430" i="12"/>
  <c r="M430" i="12" s="1" a="1"/>
  <c r="K429" i="12"/>
  <c r="M429" i="12" s="1" a="1"/>
  <c r="K428" i="12"/>
  <c r="M428" i="12" s="1" a="1"/>
  <c r="K427" i="12"/>
  <c r="M427" i="12" s="1" a="1"/>
  <c r="K426" i="12"/>
  <c r="M426" i="12" s="1" a="1"/>
  <c r="K425" i="12"/>
  <c r="M425" i="12" s="1" a="1"/>
  <c r="K424" i="12"/>
  <c r="M424" i="12" s="1" a="1"/>
  <c r="K423" i="12"/>
  <c r="M423" i="12" s="1" a="1"/>
  <c r="K422" i="12"/>
  <c r="M422" i="12" s="1" a="1"/>
  <c r="K421" i="12"/>
  <c r="M421" i="12" s="1" a="1"/>
  <c r="K420" i="12"/>
  <c r="M420" i="12" s="1" a="1"/>
  <c r="K419" i="12"/>
  <c r="M419" i="12" s="1" a="1"/>
  <c r="K418" i="12"/>
  <c r="M418" i="12" s="1" a="1"/>
  <c r="K417" i="12"/>
  <c r="M417" i="12" s="1" a="1"/>
  <c r="K416" i="12"/>
  <c r="M416" i="12" s="1" a="1"/>
  <c r="K415" i="12"/>
  <c r="M415" i="12" s="1" a="1"/>
  <c r="K414" i="12"/>
  <c r="M414" i="12" s="1" a="1"/>
  <c r="K413" i="12"/>
  <c r="M413" i="12" s="1" a="1"/>
  <c r="K412" i="12"/>
  <c r="M412" i="12" s="1" a="1"/>
  <c r="K411" i="12"/>
  <c r="M411" i="12" s="1" a="1"/>
  <c r="K410" i="12"/>
  <c r="M410" i="12" s="1" a="1"/>
  <c r="K409" i="12"/>
  <c r="M409" i="12" s="1" a="1"/>
  <c r="K408" i="12"/>
  <c r="M408" i="12" s="1" a="1"/>
  <c r="K407" i="12"/>
  <c r="M407" i="12" s="1" a="1"/>
  <c r="K406" i="12"/>
  <c r="M406" i="12" s="1" a="1"/>
  <c r="K405" i="12"/>
  <c r="M405" i="12" s="1" a="1"/>
  <c r="K404" i="12"/>
  <c r="M404" i="12" s="1" a="1"/>
  <c r="K403" i="12"/>
  <c r="M403" i="12" s="1" a="1"/>
  <c r="K402" i="12"/>
  <c r="M402" i="12" s="1" a="1"/>
  <c r="K401" i="12"/>
  <c r="M401" i="12" s="1" a="1"/>
  <c r="K400" i="12"/>
  <c r="M400" i="12" s="1" a="1"/>
  <c r="K399" i="12"/>
  <c r="M399" i="12" s="1" a="1"/>
  <c r="K398" i="12"/>
  <c r="M398" i="12" s="1" a="1"/>
  <c r="K397" i="12"/>
  <c r="M397" i="12" s="1" a="1"/>
  <c r="K396" i="12"/>
  <c r="M396" i="12" s="1" a="1"/>
  <c r="K395" i="12"/>
  <c r="M395" i="12" s="1" a="1"/>
  <c r="K394" i="12"/>
  <c r="M394" i="12" s="1" a="1"/>
  <c r="K393" i="12"/>
  <c r="M393" i="12" s="1" a="1"/>
  <c r="K392" i="12"/>
  <c r="M392" i="12" s="1" a="1"/>
  <c r="K391" i="12"/>
  <c r="M391" i="12" s="1" a="1"/>
  <c r="K390" i="12"/>
  <c r="M390" i="12" s="1" a="1"/>
  <c r="K389" i="12"/>
  <c r="M389" i="12" s="1" a="1"/>
  <c r="K388" i="12"/>
  <c r="M388" i="12" s="1" a="1"/>
  <c r="K387" i="12"/>
  <c r="M387" i="12" s="1" a="1"/>
  <c r="K386" i="12"/>
  <c r="M386" i="12" s="1" a="1"/>
  <c r="K385" i="12"/>
  <c r="M385" i="12" s="1" a="1"/>
  <c r="K384" i="12"/>
  <c r="M384" i="12" s="1" a="1"/>
  <c r="K383" i="12"/>
  <c r="M383" i="12" s="1" a="1"/>
  <c r="K382" i="12"/>
  <c r="M382" i="12" s="1" a="1"/>
  <c r="K381" i="12"/>
  <c r="M381" i="12" s="1" a="1"/>
  <c r="K380" i="12"/>
  <c r="M380" i="12" s="1" a="1"/>
  <c r="K379" i="12"/>
  <c r="M379" i="12" s="1" a="1"/>
  <c r="K378" i="12"/>
  <c r="M378" i="12" s="1" a="1"/>
  <c r="K377" i="12"/>
  <c r="M377" i="12" s="1" a="1"/>
  <c r="K376" i="12"/>
  <c r="M376" i="12" s="1" a="1"/>
  <c r="K375" i="12"/>
  <c r="M375" i="12" s="1" a="1"/>
  <c r="K374" i="12"/>
  <c r="M374" i="12" s="1" a="1"/>
  <c r="K373" i="12"/>
  <c r="M373" i="12" s="1" a="1"/>
  <c r="K372" i="12"/>
  <c r="M372" i="12" s="1" a="1"/>
  <c r="K371" i="12"/>
  <c r="M371" i="12" s="1" a="1"/>
  <c r="K370" i="12"/>
  <c r="M370" i="12" s="1" a="1"/>
  <c r="K369" i="12"/>
  <c r="M369" i="12" s="1" a="1"/>
  <c r="K368" i="12"/>
  <c r="M368" i="12" s="1" a="1"/>
  <c r="K367" i="12"/>
  <c r="M367" i="12" s="1" a="1"/>
  <c r="K366" i="12"/>
  <c r="M366" i="12" s="1" a="1"/>
  <c r="K365" i="12"/>
  <c r="M365" i="12" s="1" a="1"/>
  <c r="K364" i="12"/>
  <c r="M364" i="12" s="1" a="1"/>
  <c r="K363" i="12"/>
  <c r="M363" i="12" s="1" a="1"/>
  <c r="K362" i="12"/>
  <c r="M362" i="12" s="1" a="1"/>
  <c r="K361" i="12"/>
  <c r="M361" i="12" s="1" a="1"/>
  <c r="K360" i="12"/>
  <c r="M360" i="12" s="1" a="1"/>
  <c r="K359" i="12"/>
  <c r="M359" i="12" s="1" a="1"/>
  <c r="K358" i="12"/>
  <c r="M358" i="12" s="1" a="1"/>
  <c r="K357" i="12"/>
  <c r="M357" i="12" s="1" a="1"/>
  <c r="K356" i="12"/>
  <c r="M356" i="12" s="1" a="1"/>
  <c r="K355" i="12"/>
  <c r="M355" i="12" s="1" a="1"/>
  <c r="K354" i="12"/>
  <c r="M354" i="12" s="1" a="1"/>
  <c r="K353" i="12"/>
  <c r="M353" i="12" s="1" a="1"/>
  <c r="K352" i="12"/>
  <c r="M352" i="12" s="1" a="1"/>
  <c r="K351" i="12"/>
  <c r="M351" i="12" s="1" a="1"/>
  <c r="K350" i="12"/>
  <c r="M350" i="12" s="1" a="1"/>
  <c r="K349" i="12"/>
  <c r="M349" i="12" s="1" a="1"/>
  <c r="K348" i="12"/>
  <c r="M348" i="12" s="1" a="1"/>
  <c r="K347" i="12"/>
  <c r="M347" i="12" s="1" a="1"/>
  <c r="K346" i="12"/>
  <c r="M346" i="12" s="1" a="1"/>
  <c r="K345" i="12"/>
  <c r="M345" i="12" s="1" a="1"/>
  <c r="K344" i="12"/>
  <c r="M344" i="12" s="1" a="1"/>
  <c r="K343" i="12"/>
  <c r="M343" i="12" s="1" a="1"/>
  <c r="K342" i="12"/>
  <c r="M342" i="12" s="1" a="1"/>
  <c r="K341" i="12"/>
  <c r="M341" i="12" s="1" a="1"/>
  <c r="K340" i="12"/>
  <c r="M340" i="12" s="1" a="1"/>
  <c r="K339" i="12"/>
  <c r="M339" i="12" s="1" a="1"/>
  <c r="K338" i="12"/>
  <c r="M338" i="12" s="1" a="1"/>
  <c r="K337" i="12"/>
  <c r="M337" i="12" s="1" a="1"/>
  <c r="K336" i="12"/>
  <c r="M336" i="12" s="1" a="1"/>
  <c r="K335" i="12"/>
  <c r="M335" i="12" s="1" a="1"/>
  <c r="K334" i="12"/>
  <c r="M334" i="12" s="1" a="1"/>
  <c r="K333" i="12"/>
  <c r="M333" i="12" s="1" a="1"/>
  <c r="K332" i="12"/>
  <c r="M332" i="12" s="1" a="1"/>
  <c r="K331" i="12"/>
  <c r="M331" i="12" s="1" a="1"/>
  <c r="K330" i="12"/>
  <c r="M330" i="12" s="1" a="1"/>
  <c r="K329" i="12"/>
  <c r="M329" i="12" s="1" a="1"/>
  <c r="K328" i="12"/>
  <c r="M328" i="12" s="1" a="1"/>
  <c r="K327" i="12"/>
  <c r="M327" i="12" s="1" a="1"/>
  <c r="K326" i="12"/>
  <c r="M326" i="12" s="1" a="1"/>
  <c r="K325" i="12"/>
  <c r="M325" i="12" s="1" a="1"/>
  <c r="K324" i="12"/>
  <c r="M324" i="12" s="1" a="1"/>
  <c r="K323" i="12"/>
  <c r="M323" i="12" s="1" a="1"/>
  <c r="K322" i="12"/>
  <c r="M322" i="12" s="1" a="1"/>
  <c r="K321" i="12"/>
  <c r="M321" i="12" s="1" a="1"/>
  <c r="K320" i="12"/>
  <c r="M320" i="12" s="1" a="1"/>
  <c r="K319" i="12"/>
  <c r="M319" i="12" s="1" a="1"/>
  <c r="K318" i="12"/>
  <c r="M318" i="12" s="1" a="1"/>
  <c r="K317" i="12"/>
  <c r="M317" i="12" s="1" a="1"/>
  <c r="K316" i="12"/>
  <c r="M316" i="12" s="1" a="1"/>
  <c r="K315" i="12"/>
  <c r="M315" i="12" s="1" a="1"/>
  <c r="K314" i="12"/>
  <c r="M314" i="12" s="1" a="1"/>
  <c r="K313" i="12"/>
  <c r="M313" i="12" s="1" a="1"/>
  <c r="K312" i="12"/>
  <c r="M312" i="12" s="1" a="1"/>
  <c r="K311" i="12"/>
  <c r="M311" i="12" s="1" a="1"/>
  <c r="K310" i="12"/>
  <c r="M310" i="12" s="1" a="1"/>
  <c r="K309" i="12"/>
  <c r="M309" i="12" s="1" a="1"/>
  <c r="K308" i="12"/>
  <c r="M308" i="12" s="1" a="1"/>
  <c r="K307" i="12"/>
  <c r="M307" i="12" s="1" a="1"/>
  <c r="K306" i="12"/>
  <c r="M306" i="12" s="1" a="1"/>
  <c r="K305" i="12"/>
  <c r="M305" i="12" s="1" a="1"/>
  <c r="K304" i="12"/>
  <c r="M304" i="12" s="1" a="1"/>
  <c r="K303" i="12"/>
  <c r="M303" i="12" s="1" a="1"/>
  <c r="K302" i="12"/>
  <c r="M302" i="12" s="1" a="1"/>
  <c r="K301" i="12"/>
  <c r="M301" i="12" s="1" a="1"/>
  <c r="K300" i="12"/>
  <c r="M300" i="12" s="1" a="1"/>
  <c r="K299" i="12"/>
  <c r="M299" i="12" s="1" a="1"/>
  <c r="K298" i="12"/>
  <c r="M298" i="12" s="1" a="1"/>
  <c r="K297" i="12"/>
  <c r="M297" i="12" s="1" a="1"/>
  <c r="K296" i="12"/>
  <c r="M296" i="12" s="1" a="1"/>
  <c r="K295" i="12"/>
  <c r="M295" i="12" s="1" a="1"/>
  <c r="K294" i="12"/>
  <c r="M294" i="12" s="1" a="1"/>
  <c r="K293" i="12"/>
  <c r="M293" i="12" s="1" a="1"/>
  <c r="K292" i="12"/>
  <c r="M292" i="12" s="1" a="1"/>
  <c r="K291" i="12"/>
  <c r="M291" i="12" s="1" a="1"/>
  <c r="K290" i="12"/>
  <c r="M290" i="12" s="1" a="1"/>
  <c r="K289" i="12"/>
  <c r="M289" i="12" s="1" a="1"/>
  <c r="K288" i="12"/>
  <c r="M288" i="12" s="1" a="1"/>
  <c r="K287" i="12"/>
  <c r="M287" i="12" s="1" a="1"/>
  <c r="K286" i="12"/>
  <c r="M286" i="12" s="1" a="1"/>
  <c r="K285" i="12"/>
  <c r="M285" i="12" s="1" a="1"/>
  <c r="K284" i="12"/>
  <c r="M284" i="12" s="1" a="1"/>
  <c r="K283" i="12"/>
  <c r="M283" i="12" s="1" a="1"/>
  <c r="K282" i="12"/>
  <c r="M282" i="12" s="1" a="1"/>
  <c r="K281" i="12"/>
  <c r="M281" i="12" s="1" a="1"/>
  <c r="K280" i="12"/>
  <c r="M280" i="12" s="1" a="1"/>
  <c r="K279" i="12"/>
  <c r="M279" i="12" s="1" a="1"/>
  <c r="K278" i="12"/>
  <c r="M278" i="12" s="1" a="1"/>
  <c r="K277" i="12"/>
  <c r="M277" i="12" s="1" a="1"/>
  <c r="K276" i="12"/>
  <c r="M276" i="12" s="1" a="1"/>
  <c r="K275" i="12"/>
  <c r="M275" i="12" s="1" a="1"/>
  <c r="K274" i="12"/>
  <c r="M274" i="12" s="1" a="1"/>
  <c r="K273" i="12"/>
  <c r="M273" i="12" s="1" a="1"/>
  <c r="K272" i="12"/>
  <c r="M272" i="12" s="1" a="1"/>
  <c r="K271" i="12"/>
  <c r="M271" i="12" s="1" a="1"/>
  <c r="K270" i="12"/>
  <c r="M270" i="12" s="1" a="1"/>
  <c r="K269" i="12"/>
  <c r="M269" i="12" s="1" a="1"/>
  <c r="K268" i="12"/>
  <c r="M268" i="12" s="1" a="1"/>
  <c r="K267" i="12"/>
  <c r="M267" i="12" s="1" a="1"/>
  <c r="K266" i="12"/>
  <c r="M266" i="12" s="1" a="1"/>
  <c r="K265" i="12"/>
  <c r="M265" i="12" s="1" a="1"/>
  <c r="K264" i="12"/>
  <c r="M264" i="12" s="1" a="1"/>
  <c r="K263" i="12"/>
  <c r="M263" i="12" s="1" a="1"/>
  <c r="K262" i="12"/>
  <c r="M262" i="12" s="1" a="1"/>
  <c r="K261" i="12"/>
  <c r="M261" i="12" s="1" a="1"/>
  <c r="K260" i="12"/>
  <c r="M260" i="12" s="1" a="1"/>
  <c r="K259" i="12"/>
  <c r="M259" i="12" s="1" a="1"/>
  <c r="K258" i="12"/>
  <c r="M258" i="12" s="1" a="1"/>
  <c r="K257" i="12"/>
  <c r="M257" i="12" s="1" a="1"/>
  <c r="K256" i="12"/>
  <c r="M256" i="12" s="1" a="1"/>
  <c r="K255" i="12"/>
  <c r="M255" i="12" s="1" a="1"/>
  <c r="K254" i="12"/>
  <c r="M254" i="12" s="1" a="1"/>
  <c r="K253" i="12"/>
  <c r="M253" i="12" s="1" a="1"/>
  <c r="K252" i="12"/>
  <c r="M252" i="12" s="1" a="1"/>
  <c r="K251" i="12"/>
  <c r="M251" i="12" s="1" a="1"/>
  <c r="K250" i="12"/>
  <c r="M250" i="12" s="1" a="1"/>
  <c r="K249" i="12"/>
  <c r="M249" i="12" s="1" a="1"/>
  <c r="K248" i="12"/>
  <c r="M248" i="12" s="1" a="1"/>
  <c r="K247" i="12"/>
  <c r="M247" i="12" s="1" a="1"/>
  <c r="K246" i="12"/>
  <c r="M246" i="12" s="1" a="1"/>
  <c r="K245" i="12"/>
  <c r="M245" i="12" s="1" a="1"/>
  <c r="K244" i="12"/>
  <c r="M244" i="12" s="1" a="1"/>
  <c r="K243" i="12"/>
  <c r="M243" i="12" s="1" a="1"/>
  <c r="K242" i="12"/>
  <c r="M242" i="12" s="1" a="1"/>
  <c r="K241" i="12"/>
  <c r="M241" i="12" s="1" a="1"/>
  <c r="K240" i="12"/>
  <c r="M240" i="12" s="1" a="1"/>
  <c r="K239" i="12"/>
  <c r="M239" i="12" s="1" a="1"/>
  <c r="K238" i="12"/>
  <c r="M238" i="12" s="1" a="1"/>
  <c r="K237" i="12"/>
  <c r="M237" i="12" s="1" a="1"/>
  <c r="K236" i="12"/>
  <c r="M236" i="12" s="1" a="1"/>
  <c r="K235" i="12"/>
  <c r="M235" i="12" s="1" a="1"/>
  <c r="K234" i="12"/>
  <c r="M234" i="12" s="1" a="1"/>
  <c r="K233" i="12"/>
  <c r="M233" i="12" s="1" a="1"/>
  <c r="K232" i="12"/>
  <c r="M232" i="12" s="1" a="1"/>
  <c r="K231" i="12"/>
  <c r="M231" i="12" s="1" a="1"/>
  <c r="K230" i="12"/>
  <c r="M230" i="12" s="1" a="1"/>
  <c r="K229" i="12"/>
  <c r="M229" i="12" s="1" a="1"/>
  <c r="K228" i="12"/>
  <c r="M228" i="12" s="1" a="1"/>
  <c r="K227" i="12"/>
  <c r="M227" i="12" s="1" a="1"/>
  <c r="K226" i="12"/>
  <c r="M226" i="12" s="1" a="1"/>
  <c r="K225" i="12"/>
  <c r="M225" i="12" s="1" a="1"/>
  <c r="K224" i="12"/>
  <c r="M224" i="12" s="1" a="1"/>
  <c r="K223" i="12"/>
  <c r="M223" i="12" s="1" a="1"/>
  <c r="K222" i="12"/>
  <c r="M222" i="12" s="1" a="1"/>
  <c r="K221" i="12"/>
  <c r="M221" i="12" s="1" a="1"/>
  <c r="K220" i="12"/>
  <c r="M220" i="12" s="1" a="1"/>
  <c r="K219" i="12"/>
  <c r="M219" i="12" s="1" a="1"/>
  <c r="K218" i="12"/>
  <c r="M218" i="12" s="1" a="1"/>
  <c r="K217" i="12"/>
  <c r="M217" i="12" s="1" a="1"/>
  <c r="K216" i="12"/>
  <c r="M216" i="12" s="1" a="1"/>
  <c r="K215" i="12"/>
  <c r="M215" i="12" s="1" a="1"/>
  <c r="K214" i="12"/>
  <c r="M214" i="12" s="1" a="1"/>
  <c r="K213" i="12"/>
  <c r="M213" i="12" s="1" a="1"/>
  <c r="K212" i="12"/>
  <c r="M212" i="12" s="1" a="1"/>
  <c r="K211" i="12"/>
  <c r="M211" i="12" s="1" a="1"/>
  <c r="K210" i="12"/>
  <c r="M210" i="12" s="1" a="1"/>
  <c r="K209" i="12"/>
  <c r="M209" i="12" s="1" a="1"/>
  <c r="K208" i="12"/>
  <c r="M208" i="12" s="1" a="1"/>
  <c r="K207" i="12"/>
  <c r="M207" i="12" s="1" a="1"/>
  <c r="K206" i="12"/>
  <c r="M206" i="12" s="1" a="1"/>
  <c r="K205" i="12"/>
  <c r="M205" i="12" s="1" a="1"/>
  <c r="K204" i="12"/>
  <c r="M204" i="12" s="1" a="1"/>
  <c r="K203" i="12"/>
  <c r="M203" i="12" s="1" a="1"/>
  <c r="K202" i="12"/>
  <c r="M202" i="12" s="1" a="1"/>
  <c r="K201" i="12"/>
  <c r="M201" i="12" s="1" a="1"/>
  <c r="K200" i="12"/>
  <c r="M200" i="12" s="1" a="1"/>
  <c r="K199" i="12"/>
  <c r="M199" i="12" s="1" a="1"/>
  <c r="K198" i="12"/>
  <c r="M198" i="12" s="1" a="1"/>
  <c r="K197" i="12"/>
  <c r="M197" i="12" s="1" a="1"/>
  <c r="K196" i="12"/>
  <c r="M196" i="12" s="1" a="1"/>
  <c r="K195" i="12"/>
  <c r="M195" i="12" s="1" a="1"/>
  <c r="K194" i="12"/>
  <c r="M194" i="12" s="1" a="1"/>
  <c r="K193" i="12"/>
  <c r="M193" i="12" s="1" a="1"/>
  <c r="K192" i="12"/>
  <c r="M192" i="12" s="1" a="1"/>
  <c r="K191" i="12"/>
  <c r="M191" i="12" s="1" a="1"/>
  <c r="K190" i="12"/>
  <c r="M190" i="12" s="1" a="1"/>
  <c r="K189" i="12"/>
  <c r="M189" i="12" s="1" a="1"/>
  <c r="K188" i="12"/>
  <c r="M188" i="12" s="1" a="1"/>
  <c r="K187" i="12"/>
  <c r="M187" i="12" s="1" a="1"/>
  <c r="K186" i="12"/>
  <c r="M186" i="12" s="1" a="1"/>
  <c r="K185" i="12"/>
  <c r="M185" i="12" s="1" a="1"/>
  <c r="K184" i="12"/>
  <c r="M184" i="12" s="1" a="1"/>
  <c r="K183" i="12"/>
  <c r="M183" i="12" s="1" a="1"/>
  <c r="K182" i="12"/>
  <c r="M182" i="12" s="1" a="1"/>
  <c r="K181" i="12"/>
  <c r="M181" i="12" s="1" a="1"/>
  <c r="K180" i="12"/>
  <c r="M180" i="12" s="1" a="1"/>
  <c r="K179" i="12"/>
  <c r="M179" i="12" s="1" a="1"/>
  <c r="K178" i="12"/>
  <c r="M178" i="12" s="1" a="1"/>
  <c r="K177" i="12"/>
  <c r="M177" i="12" s="1" a="1"/>
  <c r="K176" i="12"/>
  <c r="M176" i="12" s="1" a="1"/>
  <c r="K175" i="12"/>
  <c r="M175" i="12" s="1" a="1"/>
  <c r="K174" i="12"/>
  <c r="M174" i="12" s="1" a="1"/>
  <c r="K173" i="12"/>
  <c r="M173" i="12" s="1" a="1"/>
  <c r="K172" i="12"/>
  <c r="M172" i="12" s="1" a="1"/>
  <c r="K171" i="12"/>
  <c r="M171" i="12" s="1" a="1"/>
  <c r="K170" i="12"/>
  <c r="M170" i="12" s="1" a="1"/>
  <c r="K169" i="12"/>
  <c r="M169" i="12" s="1" a="1"/>
  <c r="K168" i="12"/>
  <c r="M168" i="12" s="1" a="1"/>
  <c r="K167" i="12"/>
  <c r="M167" i="12" s="1" a="1"/>
  <c r="K166" i="12"/>
  <c r="M166" i="12" s="1" a="1"/>
  <c r="K165" i="12"/>
  <c r="M165" i="12" s="1" a="1"/>
  <c r="K164" i="12"/>
  <c r="M164" i="12" s="1" a="1"/>
  <c r="K163" i="12"/>
  <c r="M163" i="12" s="1" a="1"/>
  <c r="K162" i="12"/>
  <c r="M162" i="12" s="1" a="1"/>
  <c r="K161" i="12"/>
  <c r="M161" i="12" s="1" a="1"/>
  <c r="K160" i="12"/>
  <c r="M160" i="12" s="1" a="1"/>
  <c r="K159" i="12"/>
  <c r="M159" i="12" s="1" a="1"/>
  <c r="K158" i="12"/>
  <c r="M158" i="12" s="1" a="1"/>
  <c r="K157" i="12"/>
  <c r="M157" i="12" s="1" a="1"/>
  <c r="K156" i="12"/>
  <c r="M156" i="12" s="1" a="1"/>
  <c r="K155" i="12"/>
  <c r="M155" i="12" s="1" a="1"/>
  <c r="K154" i="12"/>
  <c r="M154" i="12" s="1" a="1"/>
  <c r="K153" i="12"/>
  <c r="M153" i="12" s="1" a="1"/>
  <c r="K152" i="12"/>
  <c r="M152" i="12" s="1" a="1"/>
  <c r="K151" i="12"/>
  <c r="M151" i="12" s="1" a="1"/>
  <c r="K150" i="12"/>
  <c r="M150" i="12" s="1" a="1"/>
  <c r="K149" i="12"/>
  <c r="M149" i="12" s="1" a="1"/>
  <c r="K148" i="12"/>
  <c r="M148" i="12" s="1" a="1"/>
  <c r="K147" i="12"/>
  <c r="M147" i="12" s="1" a="1"/>
  <c r="K146" i="12"/>
  <c r="M146" i="12" s="1" a="1"/>
  <c r="K145" i="12"/>
  <c r="M145" i="12" s="1" a="1"/>
  <c r="K144" i="12"/>
  <c r="M144" i="12" s="1" a="1"/>
  <c r="K143" i="12"/>
  <c r="M143" i="12" s="1" a="1"/>
  <c r="K142" i="12"/>
  <c r="M142" i="12" s="1" a="1"/>
  <c r="K141" i="12"/>
  <c r="M141" i="12" s="1" a="1"/>
  <c r="K140" i="12"/>
  <c r="M140" i="12" s="1" a="1"/>
  <c r="K139" i="12"/>
  <c r="M139" i="12" s="1" a="1"/>
  <c r="K138" i="12"/>
  <c r="M138" i="12" s="1" a="1"/>
  <c r="K137" i="12"/>
  <c r="M137" i="12" s="1" a="1"/>
  <c r="K136" i="12"/>
  <c r="M136" i="12" s="1" a="1"/>
  <c r="K135" i="12"/>
  <c r="M135" i="12" s="1" a="1"/>
  <c r="K134" i="12"/>
  <c r="M134" i="12" s="1" a="1"/>
  <c r="K133" i="12"/>
  <c r="M133" i="12" s="1" a="1"/>
  <c r="K132" i="12"/>
  <c r="M132" i="12" s="1" a="1"/>
  <c r="K131" i="12"/>
  <c r="M131" i="12" s="1" a="1"/>
  <c r="K130" i="12"/>
  <c r="M130" i="12" s="1" a="1"/>
  <c r="K129" i="12"/>
  <c r="M129" i="12" s="1" a="1"/>
  <c r="K128" i="12"/>
  <c r="M128" i="12" s="1" a="1"/>
  <c r="K127" i="12"/>
  <c r="M127" i="12" s="1" a="1"/>
  <c r="K126" i="12"/>
  <c r="M126" i="12" s="1" a="1"/>
  <c r="K125" i="12"/>
  <c r="M125" i="12" s="1" a="1"/>
  <c r="K124" i="12"/>
  <c r="M124" i="12" s="1" a="1"/>
  <c r="K123" i="12"/>
  <c r="M123" i="12" s="1" a="1"/>
  <c r="K122" i="12"/>
  <c r="M122" i="12" s="1" a="1"/>
  <c r="K121" i="12"/>
  <c r="M121" i="12" s="1" a="1"/>
  <c r="K120" i="12"/>
  <c r="M120" i="12" s="1" a="1"/>
  <c r="K119" i="12"/>
  <c r="M119" i="12" s="1" a="1"/>
  <c r="K118" i="12"/>
  <c r="M118" i="12" s="1" a="1"/>
  <c r="K117" i="12"/>
  <c r="M117" i="12" s="1" a="1"/>
  <c r="K116" i="12"/>
  <c r="M116" i="12" s="1" a="1"/>
  <c r="K115" i="12"/>
  <c r="M115" i="12" s="1" a="1"/>
  <c r="K114" i="12"/>
  <c r="M114" i="12" s="1" a="1"/>
  <c r="K113" i="12"/>
  <c r="M113" i="12" s="1" a="1"/>
  <c r="K112" i="12"/>
  <c r="M112" i="12" s="1" a="1"/>
  <c r="K111" i="12"/>
  <c r="M111" i="12" s="1" a="1"/>
  <c r="K110" i="12"/>
  <c r="M110" i="12" s="1" a="1"/>
  <c r="K109" i="12"/>
  <c r="M109" i="12" s="1" a="1"/>
  <c r="K108" i="12"/>
  <c r="M108" i="12" s="1" a="1"/>
  <c r="K107" i="12"/>
  <c r="M107" i="12" s="1" a="1"/>
  <c r="K106" i="12"/>
  <c r="M106" i="12" s="1" a="1"/>
  <c r="K105" i="12"/>
  <c r="M105" i="12" s="1" a="1"/>
  <c r="K104" i="12"/>
  <c r="M104" i="12" s="1" a="1"/>
  <c r="K103" i="12"/>
  <c r="M103" i="12" s="1" a="1"/>
  <c r="K102" i="12"/>
  <c r="M102" i="12" s="1" a="1"/>
  <c r="K101" i="12"/>
  <c r="M101" i="12" s="1" a="1"/>
  <c r="K100" i="12"/>
  <c r="M100" i="12" s="1" a="1"/>
  <c r="K99" i="12"/>
  <c r="M99" i="12" s="1" a="1"/>
  <c r="K98" i="12"/>
  <c r="M98" i="12" s="1" a="1"/>
  <c r="K97" i="12"/>
  <c r="M97" i="12" s="1" a="1"/>
  <c r="K96" i="12"/>
  <c r="M96" i="12" s="1" a="1"/>
  <c r="K95" i="12"/>
  <c r="M95" i="12" s="1" a="1"/>
  <c r="K94" i="12"/>
  <c r="M94" i="12" s="1" a="1"/>
  <c r="K93" i="12"/>
  <c r="M93" i="12" s="1" a="1"/>
  <c r="K92" i="12"/>
  <c r="M92" i="12" s="1" a="1"/>
  <c r="K91" i="12"/>
  <c r="M91" i="12" s="1" a="1"/>
  <c r="K90" i="12"/>
  <c r="M90" i="12" s="1" a="1"/>
  <c r="K89" i="12"/>
  <c r="M89" i="12" s="1" a="1"/>
  <c r="K88" i="12"/>
  <c r="M88" i="12" s="1" a="1"/>
  <c r="K87" i="12"/>
  <c r="M87" i="12" s="1" a="1"/>
  <c r="K86" i="12"/>
  <c r="M86" i="12" s="1" a="1"/>
  <c r="K85" i="12"/>
  <c r="M85" i="12" s="1" a="1"/>
  <c r="K84" i="12"/>
  <c r="M84" i="12" s="1" a="1"/>
  <c r="K83" i="12"/>
  <c r="M83" i="12" s="1" a="1"/>
  <c r="K82" i="12"/>
  <c r="M82" i="12" s="1" a="1"/>
  <c r="K81" i="12"/>
  <c r="M81" i="12" s="1" a="1"/>
  <c r="K80" i="12"/>
  <c r="M80" i="12" s="1" a="1"/>
  <c r="K79" i="12"/>
  <c r="M79" i="12" s="1" a="1"/>
  <c r="K78" i="12"/>
  <c r="M78" i="12" s="1" a="1"/>
  <c r="K77" i="12"/>
  <c r="M77" i="12" s="1" a="1"/>
  <c r="K76" i="12"/>
  <c r="M76" i="12" s="1" a="1"/>
  <c r="K75" i="12"/>
  <c r="M75" i="12" s="1" a="1"/>
  <c r="K74" i="12"/>
  <c r="M74" i="12" s="1" a="1"/>
  <c r="K73" i="12"/>
  <c r="M73" i="12" s="1" a="1"/>
  <c r="K72" i="12"/>
  <c r="M72" i="12" s="1" a="1"/>
  <c r="K71" i="12"/>
  <c r="M71" i="12" s="1" a="1"/>
  <c r="K70" i="12"/>
  <c r="M70" i="12" s="1" a="1"/>
  <c r="K69" i="12"/>
  <c r="M69" i="12" s="1" a="1"/>
  <c r="K68" i="12"/>
  <c r="M68" i="12" s="1" a="1"/>
  <c r="K67" i="12"/>
  <c r="M67" i="12" s="1" a="1"/>
  <c r="K66" i="12"/>
  <c r="M66" i="12" s="1" a="1"/>
  <c r="K65" i="12"/>
  <c r="M65" i="12" s="1" a="1"/>
  <c r="K64" i="12"/>
  <c r="M64" i="12" s="1" a="1"/>
  <c r="K63" i="12"/>
  <c r="M63" i="12" s="1" a="1"/>
  <c r="K62" i="12"/>
  <c r="M62" i="12" s="1" a="1"/>
  <c r="K61" i="12"/>
  <c r="M61" i="12" s="1" a="1"/>
  <c r="K60" i="12"/>
  <c r="M60" i="12" s="1" a="1"/>
  <c r="K59" i="12"/>
  <c r="M59" i="12" s="1" a="1"/>
  <c r="K58" i="12"/>
  <c r="M58" i="12" s="1" a="1"/>
  <c r="K57" i="12"/>
  <c r="M57" i="12" s="1" a="1"/>
  <c r="K56" i="12"/>
  <c r="M56" i="12" s="1" a="1"/>
  <c r="K55" i="12"/>
  <c r="M55" i="12" s="1" a="1"/>
  <c r="K54" i="12"/>
  <c r="M54" i="12" s="1" a="1"/>
  <c r="K53" i="12"/>
  <c r="M53" i="12" s="1" a="1"/>
  <c r="K52" i="12"/>
  <c r="M52" i="12" s="1" a="1"/>
  <c r="K51" i="12"/>
  <c r="M51" i="12" s="1" a="1"/>
  <c r="K50" i="12"/>
  <c r="M50" i="12" s="1" a="1"/>
  <c r="K49" i="12"/>
  <c r="M49" i="12" s="1" a="1"/>
  <c r="K48" i="12"/>
  <c r="M48" i="12" s="1" a="1"/>
  <c r="J475" i="12"/>
  <c r="L475" i="12" s="1" a="1"/>
  <c r="N475" i="12" s="1"/>
  <c r="J474" i="12"/>
  <c r="L474" i="12" s="1" a="1"/>
  <c r="N474" i="12" s="1"/>
  <c r="J473" i="12"/>
  <c r="L473" i="12" s="1" a="1"/>
  <c r="N473" i="12" s="1"/>
  <c r="J472" i="12"/>
  <c r="L472" i="12" s="1" a="1"/>
  <c r="N472" i="12" s="1"/>
  <c r="J471" i="12"/>
  <c r="L471" i="12" s="1" a="1"/>
  <c r="N471" i="12" s="1"/>
  <c r="J470" i="12"/>
  <c r="L470" i="12" s="1" a="1"/>
  <c r="N470" i="12" s="1"/>
  <c r="J469" i="12"/>
  <c r="L469" i="12" s="1" a="1"/>
  <c r="N469" i="12" s="1"/>
  <c r="J468" i="12"/>
  <c r="L468" i="12" s="1" a="1"/>
  <c r="N468" i="12" s="1"/>
  <c r="J467" i="12"/>
  <c r="L467" i="12" s="1" a="1"/>
  <c r="N467" i="12" s="1"/>
  <c r="J466" i="12"/>
  <c r="L466" i="12" s="1" a="1"/>
  <c r="N466" i="12" s="1"/>
  <c r="J465" i="12"/>
  <c r="L465" i="12" s="1" a="1"/>
  <c r="N465" i="12" s="1"/>
  <c r="J464" i="12"/>
  <c r="L464" i="12" s="1" a="1"/>
  <c r="N464" i="12" s="1"/>
  <c r="J463" i="12"/>
  <c r="L463" i="12" s="1" a="1"/>
  <c r="N463" i="12" s="1"/>
  <c r="J462" i="12"/>
  <c r="L462" i="12" s="1" a="1"/>
  <c r="N462" i="12" s="1"/>
  <c r="J461" i="12"/>
  <c r="L461" i="12" s="1" a="1"/>
  <c r="N461" i="12" s="1"/>
  <c r="J460" i="12"/>
  <c r="L460" i="12" s="1" a="1"/>
  <c r="N460" i="12" s="1"/>
  <c r="J459" i="12"/>
  <c r="L459" i="12" s="1" a="1"/>
  <c r="N459" i="12" s="1"/>
  <c r="J458" i="12"/>
  <c r="L458" i="12" s="1" a="1"/>
  <c r="N458" i="12" s="1"/>
  <c r="J457" i="12"/>
  <c r="L457" i="12" s="1" a="1"/>
  <c r="N457" i="12" s="1"/>
  <c r="J456" i="12"/>
  <c r="L456" i="12" s="1" a="1"/>
  <c r="N456" i="12" s="1"/>
  <c r="J455" i="12"/>
  <c r="L455" i="12" s="1" a="1"/>
  <c r="N455" i="12" s="1"/>
  <c r="J454" i="12"/>
  <c r="L454" i="12" s="1" a="1"/>
  <c r="N454" i="12" s="1"/>
  <c r="J453" i="12"/>
  <c r="L453" i="12" s="1" a="1"/>
  <c r="N453" i="12" s="1"/>
  <c r="J452" i="12"/>
  <c r="L452" i="12" s="1" a="1"/>
  <c r="N452" i="12" s="1"/>
  <c r="J451" i="12"/>
  <c r="L451" i="12" s="1" a="1"/>
  <c r="N451" i="12" s="1"/>
  <c r="J450" i="12"/>
  <c r="L450" i="12" s="1" a="1"/>
  <c r="N450" i="12" s="1"/>
  <c r="J449" i="12"/>
  <c r="L449" i="12" s="1" a="1"/>
  <c r="N449" i="12" s="1"/>
  <c r="J448" i="12"/>
  <c r="L448" i="12" s="1" a="1"/>
  <c r="N448" i="12" s="1"/>
  <c r="J447" i="12"/>
  <c r="L447" i="12" s="1" a="1"/>
  <c r="N447" i="12" s="1"/>
  <c r="J446" i="12"/>
  <c r="L446" i="12" s="1" a="1"/>
  <c r="N446" i="12" s="1"/>
  <c r="J445" i="12"/>
  <c r="L445" i="12" s="1" a="1"/>
  <c r="N445" i="12" s="1"/>
  <c r="J444" i="12"/>
  <c r="L444" i="12" s="1" a="1"/>
  <c r="N444" i="12" s="1"/>
  <c r="J443" i="12"/>
  <c r="L443" i="12" s="1" a="1"/>
  <c r="N443" i="12" s="1"/>
  <c r="J442" i="12"/>
  <c r="L442" i="12" s="1" a="1"/>
  <c r="N442" i="12" s="1"/>
  <c r="J441" i="12"/>
  <c r="L441" i="12" s="1" a="1"/>
  <c r="N441" i="12" s="1"/>
  <c r="J440" i="12"/>
  <c r="L440" i="12" s="1" a="1"/>
  <c r="N440" i="12" s="1"/>
  <c r="J439" i="12"/>
  <c r="L439" i="12" s="1" a="1"/>
  <c r="N439" i="12" s="1"/>
  <c r="J438" i="12"/>
  <c r="L438" i="12" s="1" a="1"/>
  <c r="N438" i="12" s="1"/>
  <c r="J437" i="12"/>
  <c r="L437" i="12" s="1" a="1"/>
  <c r="N437" i="12" s="1"/>
  <c r="J436" i="12"/>
  <c r="L436" i="12" s="1" a="1"/>
  <c r="N436" i="12" s="1"/>
  <c r="J435" i="12"/>
  <c r="L435" i="12" s="1" a="1"/>
  <c r="N435" i="12" s="1"/>
  <c r="J434" i="12"/>
  <c r="L434" i="12" s="1" a="1"/>
  <c r="N434" i="12" s="1"/>
  <c r="J433" i="12"/>
  <c r="L433" i="12" s="1" a="1"/>
  <c r="N433" i="12" s="1"/>
  <c r="J432" i="12"/>
  <c r="L432" i="12" s="1" a="1"/>
  <c r="N432" i="12" s="1"/>
  <c r="J431" i="12"/>
  <c r="L431" i="12" s="1" a="1"/>
  <c r="N431" i="12" s="1"/>
  <c r="J430" i="12"/>
  <c r="L430" i="12" s="1" a="1"/>
  <c r="N430" i="12" s="1"/>
  <c r="J429" i="12"/>
  <c r="L429" i="12" s="1" a="1"/>
  <c r="N429" i="12" s="1"/>
  <c r="J428" i="12"/>
  <c r="L428" i="12" s="1" a="1"/>
  <c r="N428" i="12" s="1"/>
  <c r="J427" i="12"/>
  <c r="L427" i="12" s="1" a="1"/>
  <c r="N427" i="12" s="1"/>
  <c r="J426" i="12"/>
  <c r="L426" i="12" s="1" a="1"/>
  <c r="N426" i="12" s="1"/>
  <c r="J425" i="12"/>
  <c r="L425" i="12" s="1" a="1"/>
  <c r="N425" i="12" s="1"/>
  <c r="J424" i="12"/>
  <c r="L424" i="12" s="1" a="1"/>
  <c r="N424" i="12" s="1"/>
  <c r="J423" i="12"/>
  <c r="L423" i="12" s="1" a="1"/>
  <c r="N423" i="12" s="1"/>
  <c r="J422" i="12"/>
  <c r="L422" i="12" s="1" a="1"/>
  <c r="N422" i="12" s="1"/>
  <c r="J421" i="12"/>
  <c r="L421" i="12" s="1" a="1"/>
  <c r="N421" i="12" s="1"/>
  <c r="J420" i="12"/>
  <c r="L420" i="12" s="1" a="1"/>
  <c r="N420" i="12" s="1"/>
  <c r="J419" i="12"/>
  <c r="L419" i="12" s="1" a="1"/>
  <c r="N419" i="12" s="1"/>
  <c r="J418" i="12"/>
  <c r="L418" i="12" s="1" a="1"/>
  <c r="N418" i="12" s="1"/>
  <c r="J417" i="12"/>
  <c r="L417" i="12" s="1" a="1"/>
  <c r="N417" i="12" s="1"/>
  <c r="J416" i="12"/>
  <c r="L416" i="12" s="1" a="1"/>
  <c r="N416" i="12" s="1"/>
  <c r="J415" i="12"/>
  <c r="L415" i="12" s="1" a="1"/>
  <c r="N415" i="12" s="1"/>
  <c r="J414" i="12"/>
  <c r="L414" i="12" s="1" a="1"/>
  <c r="N414" i="12" s="1"/>
  <c r="J413" i="12"/>
  <c r="L413" i="12" s="1" a="1"/>
  <c r="N413" i="12" s="1"/>
  <c r="J412" i="12"/>
  <c r="L412" i="12" s="1" a="1"/>
  <c r="N412" i="12" s="1"/>
  <c r="J411" i="12"/>
  <c r="L411" i="12" s="1" a="1"/>
  <c r="N411" i="12" s="1"/>
  <c r="J410" i="12"/>
  <c r="L410" i="12" s="1" a="1"/>
  <c r="N410" i="12" s="1"/>
  <c r="J409" i="12"/>
  <c r="L409" i="12" s="1" a="1"/>
  <c r="N409" i="12" s="1"/>
  <c r="J408" i="12"/>
  <c r="L408" i="12" s="1" a="1"/>
  <c r="N408" i="12" s="1"/>
  <c r="J407" i="12"/>
  <c r="L407" i="12" s="1" a="1"/>
  <c r="N407" i="12" s="1"/>
  <c r="J406" i="12"/>
  <c r="L406" i="12" s="1" a="1"/>
  <c r="N406" i="12" s="1"/>
  <c r="J405" i="12"/>
  <c r="L405" i="12" s="1" a="1"/>
  <c r="N405" i="12" s="1"/>
  <c r="J404" i="12"/>
  <c r="L404" i="12" s="1" a="1"/>
  <c r="N404" i="12" s="1"/>
  <c r="J403" i="12"/>
  <c r="L403" i="12" s="1" a="1"/>
  <c r="N403" i="12" s="1"/>
  <c r="J402" i="12"/>
  <c r="L402" i="12" s="1" a="1"/>
  <c r="N402" i="12" s="1"/>
  <c r="J401" i="12"/>
  <c r="L401" i="12" s="1" a="1"/>
  <c r="N401" i="12" s="1"/>
  <c r="J400" i="12"/>
  <c r="L400" i="12" s="1" a="1"/>
  <c r="N400" i="12" s="1"/>
  <c r="J399" i="12"/>
  <c r="L399" i="12" s="1" a="1"/>
  <c r="N399" i="12" s="1"/>
  <c r="J398" i="12"/>
  <c r="L398" i="12" s="1" a="1"/>
  <c r="N398" i="12" s="1"/>
  <c r="J397" i="12"/>
  <c r="L397" i="12" s="1" a="1"/>
  <c r="N397" i="12" s="1"/>
  <c r="J396" i="12"/>
  <c r="L396" i="12" s="1" a="1"/>
  <c r="N396" i="12" s="1"/>
  <c r="J395" i="12"/>
  <c r="L395" i="12" s="1" a="1"/>
  <c r="N395" i="12" s="1"/>
  <c r="J394" i="12"/>
  <c r="L394" i="12" s="1" a="1"/>
  <c r="N394" i="12" s="1"/>
  <c r="J393" i="12"/>
  <c r="L393" i="12" s="1" a="1"/>
  <c r="N393" i="12" s="1"/>
  <c r="J392" i="12"/>
  <c r="L392" i="12" s="1" a="1"/>
  <c r="N392" i="12" s="1"/>
  <c r="J391" i="12"/>
  <c r="L391" i="12" s="1" a="1"/>
  <c r="N391" i="12" s="1"/>
  <c r="J390" i="12"/>
  <c r="L390" i="12" s="1" a="1"/>
  <c r="N390" i="12" s="1"/>
  <c r="J389" i="12"/>
  <c r="L389" i="12" s="1" a="1"/>
  <c r="N389" i="12" s="1"/>
  <c r="J388" i="12"/>
  <c r="L388" i="12" s="1" a="1"/>
  <c r="N388" i="12" s="1"/>
  <c r="J387" i="12"/>
  <c r="L387" i="12" s="1" a="1"/>
  <c r="N387" i="12" s="1"/>
  <c r="J386" i="12"/>
  <c r="L386" i="12" s="1" a="1"/>
  <c r="N386" i="12" s="1"/>
  <c r="J385" i="12"/>
  <c r="L385" i="12" s="1" a="1"/>
  <c r="N385" i="12" s="1"/>
  <c r="J384" i="12"/>
  <c r="L384" i="12" s="1" a="1"/>
  <c r="N384" i="12" s="1"/>
  <c r="J383" i="12"/>
  <c r="L383" i="12" s="1" a="1"/>
  <c r="N383" i="12" s="1"/>
  <c r="J382" i="12"/>
  <c r="L382" i="12" s="1" a="1"/>
  <c r="N382" i="12" s="1"/>
  <c r="J381" i="12"/>
  <c r="L381" i="12" s="1" a="1"/>
  <c r="N381" i="12" s="1"/>
  <c r="J380" i="12"/>
  <c r="L380" i="12" s="1" a="1"/>
  <c r="N380" i="12" s="1"/>
  <c r="J379" i="12"/>
  <c r="L379" i="12" s="1" a="1"/>
  <c r="N379" i="12" s="1"/>
  <c r="J378" i="12"/>
  <c r="L378" i="12" s="1" a="1"/>
  <c r="N378" i="12" s="1"/>
  <c r="J377" i="12"/>
  <c r="L377" i="12" s="1" a="1"/>
  <c r="N377" i="12" s="1"/>
  <c r="J376" i="12"/>
  <c r="L376" i="12" s="1" a="1"/>
  <c r="N376" i="12" s="1"/>
  <c r="J375" i="12"/>
  <c r="L375" i="12" s="1" a="1"/>
  <c r="N375" i="12" s="1"/>
  <c r="J374" i="12"/>
  <c r="L374" i="12" s="1" a="1"/>
  <c r="N374" i="12" s="1"/>
  <c r="J373" i="12"/>
  <c r="L373" i="12" s="1" a="1"/>
  <c r="N373" i="12" s="1"/>
  <c r="J372" i="12"/>
  <c r="L372" i="12" s="1" a="1"/>
  <c r="N372" i="12" s="1"/>
  <c r="J371" i="12"/>
  <c r="L371" i="12" s="1" a="1"/>
  <c r="N371" i="12" s="1"/>
  <c r="J370" i="12"/>
  <c r="L370" i="12" s="1" a="1"/>
  <c r="N370" i="12" s="1"/>
  <c r="J369" i="12"/>
  <c r="L369" i="12" s="1" a="1"/>
  <c r="N369" i="12" s="1"/>
  <c r="J368" i="12"/>
  <c r="L368" i="12" s="1" a="1"/>
  <c r="N368" i="12" s="1"/>
  <c r="J367" i="12"/>
  <c r="L367" i="12" s="1" a="1"/>
  <c r="N367" i="12" s="1"/>
  <c r="J366" i="12"/>
  <c r="L366" i="12" s="1" a="1"/>
  <c r="N366" i="12" s="1"/>
  <c r="J365" i="12"/>
  <c r="L365" i="12" s="1" a="1"/>
  <c r="N365" i="12" s="1"/>
  <c r="J364" i="12"/>
  <c r="L364" i="12" s="1" a="1"/>
  <c r="N364" i="12" s="1"/>
  <c r="J363" i="12"/>
  <c r="L363" i="12" s="1" a="1"/>
  <c r="N363" i="12" s="1"/>
  <c r="J362" i="12"/>
  <c r="L362" i="12" s="1" a="1"/>
  <c r="N362" i="12" s="1"/>
  <c r="J361" i="12"/>
  <c r="L361" i="12" s="1" a="1"/>
  <c r="N361" i="12" s="1"/>
  <c r="J360" i="12"/>
  <c r="L360" i="12" s="1" a="1"/>
  <c r="N360" i="12" s="1"/>
  <c r="J359" i="12"/>
  <c r="L359" i="12" s="1" a="1"/>
  <c r="N359" i="12" s="1"/>
  <c r="J358" i="12"/>
  <c r="L358" i="12" s="1" a="1"/>
  <c r="N358" i="12" s="1"/>
  <c r="J357" i="12"/>
  <c r="L357" i="12" s="1" a="1"/>
  <c r="N357" i="12" s="1"/>
  <c r="J356" i="12"/>
  <c r="L356" i="12" s="1" a="1"/>
  <c r="N356" i="12" s="1"/>
  <c r="J355" i="12"/>
  <c r="L355" i="12" s="1" a="1"/>
  <c r="N355" i="12" s="1"/>
  <c r="J354" i="12"/>
  <c r="L354" i="12" s="1" a="1"/>
  <c r="N354" i="12" s="1"/>
  <c r="J353" i="12"/>
  <c r="L353" i="12" s="1" a="1"/>
  <c r="N353" i="12" s="1"/>
  <c r="J352" i="12"/>
  <c r="L352" i="12" s="1" a="1"/>
  <c r="N352" i="12" s="1"/>
  <c r="J351" i="12"/>
  <c r="L351" i="12" s="1" a="1"/>
  <c r="N351" i="12" s="1"/>
  <c r="J350" i="12"/>
  <c r="L350" i="12" s="1" a="1"/>
  <c r="N350" i="12" s="1"/>
  <c r="J349" i="12"/>
  <c r="L349" i="12" s="1" a="1"/>
  <c r="N349" i="12" s="1"/>
  <c r="J348" i="12"/>
  <c r="L348" i="12" s="1" a="1"/>
  <c r="N348" i="12" s="1"/>
  <c r="J347" i="12"/>
  <c r="L347" i="12" s="1" a="1"/>
  <c r="N347" i="12" s="1"/>
  <c r="J346" i="12"/>
  <c r="L346" i="12" s="1" a="1"/>
  <c r="N346" i="12" s="1"/>
  <c r="J345" i="12"/>
  <c r="L345" i="12" s="1" a="1"/>
  <c r="N345" i="12" s="1"/>
  <c r="J344" i="12"/>
  <c r="L344" i="12" s="1" a="1"/>
  <c r="N344" i="12" s="1"/>
  <c r="J343" i="12"/>
  <c r="L343" i="12" s="1" a="1"/>
  <c r="N343" i="12" s="1"/>
  <c r="J342" i="12"/>
  <c r="L342" i="12" s="1" a="1"/>
  <c r="N342" i="12" s="1"/>
  <c r="J341" i="12"/>
  <c r="L341" i="12" s="1" a="1"/>
  <c r="N341" i="12" s="1"/>
  <c r="J340" i="12"/>
  <c r="L340" i="12" s="1" a="1"/>
  <c r="N340" i="12" s="1"/>
  <c r="J339" i="12"/>
  <c r="L339" i="12" s="1" a="1"/>
  <c r="N339" i="12" s="1"/>
  <c r="J338" i="12"/>
  <c r="L338" i="12" s="1" a="1"/>
  <c r="N338" i="12" s="1"/>
  <c r="J337" i="12"/>
  <c r="L337" i="12" s="1" a="1"/>
  <c r="N337" i="12" s="1"/>
  <c r="J336" i="12"/>
  <c r="L336" i="12" s="1" a="1"/>
  <c r="N336" i="12" s="1"/>
  <c r="J335" i="12"/>
  <c r="L335" i="12" s="1" a="1"/>
  <c r="N335" i="12" s="1"/>
  <c r="J334" i="12"/>
  <c r="L334" i="12" s="1" a="1"/>
  <c r="N334" i="12" s="1"/>
  <c r="J333" i="12"/>
  <c r="L333" i="12" s="1" a="1"/>
  <c r="N333" i="12" s="1"/>
  <c r="J332" i="12"/>
  <c r="L332" i="12" s="1" a="1"/>
  <c r="N332" i="12" s="1"/>
  <c r="J331" i="12"/>
  <c r="L331" i="12" s="1" a="1"/>
  <c r="N331" i="12" s="1"/>
  <c r="J330" i="12"/>
  <c r="L330" i="12" s="1" a="1"/>
  <c r="N330" i="12" s="1"/>
  <c r="J329" i="12"/>
  <c r="L329" i="12" s="1" a="1"/>
  <c r="N329" i="12" s="1"/>
  <c r="J328" i="12"/>
  <c r="L328" i="12" s="1" a="1"/>
  <c r="N328" i="12" s="1"/>
  <c r="J327" i="12"/>
  <c r="L327" i="12" s="1" a="1"/>
  <c r="N327" i="12" s="1"/>
  <c r="J326" i="12"/>
  <c r="L326" i="12" s="1" a="1"/>
  <c r="N326" i="12" s="1"/>
  <c r="J325" i="12"/>
  <c r="L325" i="12" s="1" a="1"/>
  <c r="N325" i="12" s="1"/>
  <c r="J324" i="12"/>
  <c r="L324" i="12" s="1" a="1"/>
  <c r="N324" i="12" s="1"/>
  <c r="J323" i="12"/>
  <c r="L323" i="12" s="1" a="1"/>
  <c r="N323" i="12" s="1"/>
  <c r="J322" i="12"/>
  <c r="L322" i="12" s="1" a="1"/>
  <c r="N322" i="12" s="1"/>
  <c r="J321" i="12"/>
  <c r="L321" i="12" s="1" a="1"/>
  <c r="N321" i="12" s="1"/>
  <c r="J320" i="12"/>
  <c r="L320" i="12" s="1" a="1"/>
  <c r="N320" i="12" s="1"/>
  <c r="J319" i="12"/>
  <c r="L319" i="12" s="1" a="1"/>
  <c r="N319" i="12" s="1"/>
  <c r="J318" i="12"/>
  <c r="L318" i="12" s="1" a="1"/>
  <c r="N318" i="12" s="1"/>
  <c r="J317" i="12"/>
  <c r="L317" i="12" s="1" a="1"/>
  <c r="N317" i="12" s="1"/>
  <c r="J316" i="12"/>
  <c r="L316" i="12" s="1" a="1"/>
  <c r="N316" i="12" s="1"/>
  <c r="J315" i="12"/>
  <c r="L315" i="12" s="1" a="1"/>
  <c r="N315" i="12" s="1"/>
  <c r="J314" i="12"/>
  <c r="L314" i="12" s="1" a="1"/>
  <c r="N314" i="12" s="1"/>
  <c r="J313" i="12"/>
  <c r="L313" i="12" s="1" a="1"/>
  <c r="N313" i="12" s="1"/>
  <c r="J312" i="12"/>
  <c r="L312" i="12" s="1" a="1"/>
  <c r="N312" i="12" s="1"/>
  <c r="J311" i="12"/>
  <c r="L311" i="12" s="1" a="1"/>
  <c r="N311" i="12" s="1"/>
  <c r="J310" i="12"/>
  <c r="L310" i="12" s="1" a="1"/>
  <c r="N310" i="12" s="1"/>
  <c r="J309" i="12"/>
  <c r="L309" i="12" s="1" a="1"/>
  <c r="N309" i="12" s="1"/>
  <c r="J308" i="12"/>
  <c r="L308" i="12" s="1" a="1"/>
  <c r="N308" i="12" s="1"/>
  <c r="J307" i="12"/>
  <c r="L307" i="12" s="1" a="1"/>
  <c r="N307" i="12" s="1"/>
  <c r="J306" i="12"/>
  <c r="L306" i="12" s="1" a="1"/>
  <c r="N306" i="12" s="1"/>
  <c r="J305" i="12"/>
  <c r="L305" i="12" s="1" a="1"/>
  <c r="N305" i="12" s="1"/>
  <c r="J304" i="12"/>
  <c r="L304" i="12" s="1" a="1"/>
  <c r="N304" i="12" s="1"/>
  <c r="J303" i="12"/>
  <c r="L303" i="12" s="1" a="1"/>
  <c r="N303" i="12" s="1"/>
  <c r="J302" i="12"/>
  <c r="L302" i="12" s="1" a="1"/>
  <c r="N302" i="12" s="1"/>
  <c r="J301" i="12"/>
  <c r="L301" i="12" s="1" a="1"/>
  <c r="N301" i="12" s="1"/>
  <c r="J300" i="12"/>
  <c r="L300" i="12" s="1" a="1"/>
  <c r="N300" i="12" s="1"/>
  <c r="J299" i="12"/>
  <c r="L299" i="12" s="1" a="1"/>
  <c r="N299" i="12" s="1"/>
  <c r="J298" i="12"/>
  <c r="L298" i="12" s="1" a="1"/>
  <c r="N298" i="12" s="1"/>
  <c r="J297" i="12"/>
  <c r="L297" i="12" s="1" a="1"/>
  <c r="N297" i="12" s="1"/>
  <c r="J296" i="12"/>
  <c r="L296" i="12" s="1" a="1"/>
  <c r="N296" i="12" s="1"/>
  <c r="J295" i="12"/>
  <c r="L295" i="12" s="1" a="1"/>
  <c r="N295" i="12" s="1"/>
  <c r="J294" i="12"/>
  <c r="L294" i="12" s="1" a="1"/>
  <c r="N294" i="12" s="1"/>
  <c r="J293" i="12"/>
  <c r="L293" i="12" s="1" a="1"/>
  <c r="N293" i="12" s="1"/>
  <c r="J292" i="12"/>
  <c r="L292" i="12" s="1" a="1"/>
  <c r="N292" i="12" s="1"/>
  <c r="J291" i="12"/>
  <c r="L291" i="12" s="1" a="1"/>
  <c r="J290" i="12"/>
  <c r="L290" i="12" s="1" a="1"/>
  <c r="J289" i="12"/>
  <c r="L289" i="12" s="1" a="1"/>
  <c r="J288" i="12"/>
  <c r="L288" i="12" s="1" a="1"/>
  <c r="J287" i="12"/>
  <c r="L287" i="12" s="1" a="1"/>
  <c r="J286" i="12"/>
  <c r="L286" i="12" s="1" a="1"/>
  <c r="J285" i="12"/>
  <c r="L285" i="12" s="1" a="1"/>
  <c r="J284" i="12"/>
  <c r="L284" i="12" s="1" a="1"/>
  <c r="J283" i="12"/>
  <c r="L283" i="12" s="1" a="1"/>
  <c r="J282" i="12"/>
  <c r="L282" i="12" s="1" a="1"/>
  <c r="J281" i="12"/>
  <c r="L281" i="12" s="1" a="1"/>
  <c r="J280" i="12"/>
  <c r="L280" i="12" s="1" a="1"/>
  <c r="J279" i="12"/>
  <c r="L279" i="12" s="1" a="1"/>
  <c r="J278" i="12"/>
  <c r="L278" i="12" s="1" a="1"/>
  <c r="J277" i="12"/>
  <c r="L277" i="12" s="1" a="1"/>
  <c r="J276" i="12"/>
  <c r="L276" i="12" s="1" a="1"/>
  <c r="J275" i="12"/>
  <c r="L275" i="12" s="1" a="1"/>
  <c r="J274" i="12"/>
  <c r="L274" i="12" s="1" a="1"/>
  <c r="J273" i="12"/>
  <c r="L273" i="12" s="1" a="1"/>
  <c r="J272" i="12"/>
  <c r="L272" i="12" s="1" a="1"/>
  <c r="J271" i="12"/>
  <c r="L271" i="12" s="1" a="1"/>
  <c r="J270" i="12"/>
  <c r="L270" i="12" s="1" a="1"/>
  <c r="J269" i="12"/>
  <c r="L269" i="12" s="1" a="1"/>
  <c r="J268" i="12"/>
  <c r="L268" i="12" s="1" a="1"/>
  <c r="J267" i="12"/>
  <c r="L267" i="12" s="1" a="1"/>
  <c r="J266" i="12"/>
  <c r="L266" i="12" s="1" a="1"/>
  <c r="J265" i="12"/>
  <c r="L265" i="12" s="1" a="1"/>
  <c r="J264" i="12"/>
  <c r="L264" i="12" s="1" a="1"/>
  <c r="J263" i="12"/>
  <c r="L263" i="12" s="1" a="1"/>
  <c r="J262" i="12"/>
  <c r="L262" i="12" s="1" a="1"/>
  <c r="J261" i="12"/>
  <c r="L261" i="12" s="1" a="1"/>
  <c r="J260" i="12"/>
  <c r="L260" i="12" s="1" a="1"/>
  <c r="J259" i="12"/>
  <c r="L259" i="12" s="1" a="1"/>
  <c r="J258" i="12"/>
  <c r="L258" i="12" s="1" a="1"/>
  <c r="J257" i="12"/>
  <c r="L257" i="12" s="1" a="1"/>
  <c r="J256" i="12"/>
  <c r="L256" i="12" s="1" a="1"/>
  <c r="J255" i="12"/>
  <c r="L255" i="12" s="1" a="1"/>
  <c r="J254" i="12"/>
  <c r="L254" i="12" s="1" a="1"/>
  <c r="J253" i="12"/>
  <c r="L253" i="12" s="1" a="1"/>
  <c r="J252" i="12"/>
  <c r="L252" i="12" s="1" a="1"/>
  <c r="J251" i="12"/>
  <c r="L251" i="12" s="1" a="1"/>
  <c r="J250" i="12"/>
  <c r="L250" i="12" s="1" a="1"/>
  <c r="J249" i="12"/>
  <c r="L249" i="12" s="1" a="1"/>
  <c r="J248" i="12"/>
  <c r="L248" i="12" s="1" a="1"/>
  <c r="J247" i="12"/>
  <c r="L247" i="12" s="1" a="1"/>
  <c r="J246" i="12"/>
  <c r="L246" i="12" s="1" a="1"/>
  <c r="J245" i="12"/>
  <c r="L245" i="12" s="1" a="1"/>
  <c r="J244" i="12"/>
  <c r="L244" i="12" s="1" a="1"/>
  <c r="J243" i="12"/>
  <c r="L243" i="12" s="1" a="1"/>
  <c r="J242" i="12"/>
  <c r="L242" i="12" s="1" a="1"/>
  <c r="J241" i="12"/>
  <c r="L241" i="12" s="1" a="1"/>
  <c r="J240" i="12"/>
  <c r="L240" i="12" s="1" a="1"/>
  <c r="J239" i="12"/>
  <c r="L239" i="12" s="1" a="1"/>
  <c r="J238" i="12"/>
  <c r="L238" i="12" s="1" a="1"/>
  <c r="J237" i="12"/>
  <c r="L237" i="12" s="1" a="1"/>
  <c r="J236" i="12"/>
  <c r="L236" i="12" s="1" a="1"/>
  <c r="J235" i="12"/>
  <c r="L235" i="12" s="1" a="1"/>
  <c r="J234" i="12"/>
  <c r="L234" i="12" s="1" a="1"/>
  <c r="J233" i="12"/>
  <c r="L233" i="12" s="1" a="1"/>
  <c r="J232" i="12"/>
  <c r="L232" i="12" s="1" a="1"/>
  <c r="J231" i="12"/>
  <c r="L231" i="12" s="1" a="1"/>
  <c r="J230" i="12"/>
  <c r="L230" i="12" s="1" a="1"/>
  <c r="J229" i="12"/>
  <c r="L229" i="12" s="1" a="1"/>
  <c r="J228" i="12"/>
  <c r="L228" i="12" s="1" a="1"/>
  <c r="J227" i="12"/>
  <c r="L227" i="12" s="1" a="1"/>
  <c r="J226" i="12"/>
  <c r="L226" i="12" s="1" a="1"/>
  <c r="J225" i="12"/>
  <c r="L225" i="12" s="1" a="1"/>
  <c r="J224" i="12"/>
  <c r="L224" i="12" s="1" a="1"/>
  <c r="J223" i="12"/>
  <c r="L223" i="12" s="1" a="1"/>
  <c r="J222" i="12"/>
  <c r="L222" i="12" s="1" a="1"/>
  <c r="J221" i="12"/>
  <c r="L221" i="12" s="1" a="1"/>
  <c r="J220" i="12"/>
  <c r="L220" i="12" s="1" a="1"/>
  <c r="J219" i="12"/>
  <c r="L219" i="12" s="1" a="1"/>
  <c r="J218" i="12"/>
  <c r="L218" i="12" s="1" a="1"/>
  <c r="J217" i="12"/>
  <c r="L217" i="12" s="1" a="1"/>
  <c r="J216" i="12"/>
  <c r="L216" i="12" s="1" a="1"/>
  <c r="J215" i="12"/>
  <c r="L215" i="12" s="1" a="1"/>
  <c r="J214" i="12"/>
  <c r="L214" i="12" s="1" a="1"/>
  <c r="J213" i="12"/>
  <c r="L213" i="12" s="1" a="1"/>
  <c r="J212" i="12"/>
  <c r="L212" i="12" s="1" a="1"/>
  <c r="J211" i="12"/>
  <c r="L211" i="12" s="1" a="1"/>
  <c r="J210" i="12"/>
  <c r="L210" i="12" s="1" a="1"/>
  <c r="J209" i="12"/>
  <c r="L209" i="12" s="1" a="1"/>
  <c r="J208" i="12"/>
  <c r="L208" i="12" s="1" a="1"/>
  <c r="J207" i="12"/>
  <c r="L207" i="12" s="1" a="1"/>
  <c r="J206" i="12"/>
  <c r="L206" i="12" s="1" a="1"/>
  <c r="J205" i="12"/>
  <c r="L205" i="12" s="1" a="1"/>
  <c r="J204" i="12"/>
  <c r="L204" i="12" s="1" a="1"/>
  <c r="J203" i="12"/>
  <c r="L203" i="12" s="1" a="1"/>
  <c r="J202" i="12"/>
  <c r="L202" i="12" s="1" a="1"/>
  <c r="J201" i="12"/>
  <c r="L201" i="12" s="1" a="1"/>
  <c r="J200" i="12"/>
  <c r="L200" i="12" s="1" a="1"/>
  <c r="J199" i="12"/>
  <c r="L199" i="12" s="1" a="1"/>
  <c r="J198" i="12"/>
  <c r="L198" i="12" s="1" a="1"/>
  <c r="J197" i="12"/>
  <c r="L197" i="12" s="1" a="1"/>
  <c r="J196" i="12"/>
  <c r="L196" i="12" s="1" a="1"/>
  <c r="J195" i="12"/>
  <c r="L195" i="12" s="1" a="1"/>
  <c r="J194" i="12"/>
  <c r="L194" i="12" s="1" a="1"/>
  <c r="J193" i="12"/>
  <c r="L193" i="12" s="1" a="1"/>
  <c r="J192" i="12"/>
  <c r="L192" i="12" s="1" a="1"/>
  <c r="J191" i="12"/>
  <c r="L191" i="12" s="1" a="1"/>
  <c r="J190" i="12"/>
  <c r="L190" i="12" s="1" a="1"/>
  <c r="J189" i="12"/>
  <c r="L189" i="12" s="1" a="1"/>
  <c r="J188" i="12"/>
  <c r="L188" i="12" s="1" a="1"/>
  <c r="J187" i="12"/>
  <c r="L187" i="12" s="1" a="1"/>
  <c r="J186" i="12"/>
  <c r="L186" i="12" s="1" a="1"/>
  <c r="J185" i="12"/>
  <c r="L185" i="12" s="1" a="1"/>
  <c r="J184" i="12"/>
  <c r="L184" i="12" s="1" a="1"/>
  <c r="J183" i="12"/>
  <c r="L183" i="12" s="1" a="1"/>
  <c r="J182" i="12"/>
  <c r="L182" i="12" s="1" a="1"/>
  <c r="J181" i="12"/>
  <c r="L181" i="12" s="1" a="1"/>
  <c r="J180" i="12"/>
  <c r="L180" i="12" s="1" a="1"/>
  <c r="J179" i="12"/>
  <c r="L179" i="12" s="1" a="1"/>
  <c r="J178" i="12"/>
  <c r="L178" i="12" s="1" a="1"/>
  <c r="J177" i="12"/>
  <c r="L177" i="12" s="1" a="1"/>
  <c r="J176" i="12"/>
  <c r="L176" i="12" s="1" a="1"/>
  <c r="J175" i="12"/>
  <c r="L175" i="12" s="1" a="1"/>
  <c r="J174" i="12"/>
  <c r="L174" i="12" s="1" a="1"/>
  <c r="J173" i="12"/>
  <c r="L173" i="12" s="1" a="1"/>
  <c r="J172" i="12"/>
  <c r="L172" i="12" s="1" a="1"/>
  <c r="J171" i="12"/>
  <c r="L171" i="12" s="1" a="1"/>
  <c r="J170" i="12"/>
  <c r="L170" i="12" s="1" a="1"/>
  <c r="J169" i="12"/>
  <c r="L169" i="12" s="1" a="1"/>
  <c r="J168" i="12"/>
  <c r="L168" i="12" s="1" a="1"/>
  <c r="J167" i="12"/>
  <c r="L167" i="12" s="1" a="1"/>
  <c r="J166" i="12"/>
  <c r="L166" i="12" s="1" a="1"/>
  <c r="J165" i="12"/>
  <c r="L165" i="12" s="1" a="1"/>
  <c r="J164" i="12"/>
  <c r="L164" i="12" s="1" a="1"/>
  <c r="J163" i="12"/>
  <c r="L163" i="12" s="1" a="1"/>
  <c r="J162" i="12"/>
  <c r="L162" i="12" s="1" a="1"/>
  <c r="J161" i="12"/>
  <c r="L161" i="12" s="1" a="1"/>
  <c r="J160" i="12"/>
  <c r="L160" i="12" s="1" a="1"/>
  <c r="J159" i="12"/>
  <c r="L159" i="12" s="1" a="1"/>
  <c r="J158" i="12"/>
  <c r="L158" i="12" s="1" a="1"/>
  <c r="J157" i="12"/>
  <c r="L157" i="12" s="1" a="1"/>
  <c r="J156" i="12"/>
  <c r="L156" i="12" s="1" a="1"/>
  <c r="J155" i="12"/>
  <c r="L155" i="12" s="1" a="1"/>
  <c r="J154" i="12"/>
  <c r="L154" i="12" s="1" a="1"/>
  <c r="J153" i="12"/>
  <c r="L153" i="12" s="1" a="1"/>
  <c r="J152" i="12"/>
  <c r="L152" i="12" s="1" a="1"/>
  <c r="J151" i="12"/>
  <c r="L151" i="12" s="1" a="1"/>
  <c r="J150" i="12"/>
  <c r="L150" i="12" s="1" a="1"/>
  <c r="J149" i="12"/>
  <c r="L149" i="12" s="1" a="1"/>
  <c r="J148" i="12"/>
  <c r="L148" i="12" s="1" a="1"/>
  <c r="J147" i="12"/>
  <c r="L147" i="12" s="1" a="1"/>
  <c r="J146" i="12"/>
  <c r="L146" i="12" s="1" a="1"/>
  <c r="J145" i="12"/>
  <c r="L145" i="12" s="1" a="1"/>
  <c r="J144" i="12"/>
  <c r="L144" i="12" s="1" a="1"/>
  <c r="J143" i="12"/>
  <c r="L143" i="12" s="1" a="1"/>
  <c r="J142" i="12"/>
  <c r="L142" i="12" s="1" a="1"/>
  <c r="J141" i="12"/>
  <c r="L141" i="12" s="1" a="1"/>
  <c r="J140" i="12"/>
  <c r="L140" i="12" s="1" a="1"/>
  <c r="J139" i="12"/>
  <c r="L139" i="12" s="1" a="1"/>
  <c r="J138" i="12"/>
  <c r="L138" i="12" s="1" a="1"/>
  <c r="J137" i="12"/>
  <c r="L137" i="12" s="1" a="1"/>
  <c r="J136" i="12"/>
  <c r="L136" i="12" s="1" a="1"/>
  <c r="N136" i="12" s="1"/>
  <c r="J135" i="12"/>
  <c r="L135" i="12" s="1" a="1"/>
  <c r="N135" i="12" s="1"/>
  <c r="J134" i="12"/>
  <c r="L134" i="12" s="1" a="1"/>
  <c r="N134" i="12" s="1"/>
  <c r="J133" i="12"/>
  <c r="L133" i="12" s="1" a="1"/>
  <c r="N133" i="12" s="1"/>
  <c r="J132" i="12"/>
  <c r="L132" i="12" s="1" a="1"/>
  <c r="N132" i="12" s="1"/>
  <c r="J131" i="12"/>
  <c r="L131" i="12" s="1" a="1"/>
  <c r="N131" i="12" s="1"/>
  <c r="J130" i="12"/>
  <c r="L130" i="12" s="1" a="1"/>
  <c r="N130" i="12" s="1"/>
  <c r="J129" i="12"/>
  <c r="L129" i="12" s="1" a="1"/>
  <c r="N129" i="12" s="1"/>
  <c r="J128" i="12"/>
  <c r="L128" i="12" s="1" a="1"/>
  <c r="N128" i="12" s="1"/>
  <c r="J127" i="12"/>
  <c r="L127" i="12" s="1" a="1"/>
  <c r="N127" i="12" s="1"/>
  <c r="J126" i="12"/>
  <c r="L126" i="12" s="1" a="1"/>
  <c r="N126" i="12" s="1"/>
  <c r="J125" i="12"/>
  <c r="L125" i="12" s="1" a="1"/>
  <c r="N125" i="12" s="1"/>
  <c r="J124" i="12"/>
  <c r="L124" i="12" s="1" a="1"/>
  <c r="N124" i="12" s="1"/>
  <c r="J123" i="12"/>
  <c r="L123" i="12" s="1" a="1"/>
  <c r="N123" i="12" s="1"/>
  <c r="J122" i="12"/>
  <c r="L122" i="12" s="1" a="1"/>
  <c r="N122" i="12" s="1"/>
  <c r="J121" i="12"/>
  <c r="L121" i="12" s="1" a="1"/>
  <c r="N121" i="12" s="1"/>
  <c r="J120" i="12"/>
  <c r="L120" i="12" s="1" a="1"/>
  <c r="N120" i="12" s="1"/>
  <c r="J119" i="12"/>
  <c r="L119" i="12" s="1" a="1"/>
  <c r="N119" i="12" s="1"/>
  <c r="J118" i="12"/>
  <c r="L118" i="12" s="1" a="1"/>
  <c r="N118" i="12" s="1"/>
  <c r="J117" i="12"/>
  <c r="L117" i="12" s="1" a="1"/>
  <c r="N117" i="12" s="1"/>
  <c r="J116" i="12"/>
  <c r="L116" i="12" s="1" a="1"/>
  <c r="N116" i="12" s="1"/>
  <c r="J115" i="12"/>
  <c r="L115" i="12" s="1" a="1"/>
  <c r="N115" i="12" s="1"/>
  <c r="J114" i="12"/>
  <c r="L114" i="12" s="1" a="1"/>
  <c r="N114" i="12" s="1"/>
  <c r="J113" i="12"/>
  <c r="L113" i="12" s="1" a="1"/>
  <c r="N113" i="12" s="1"/>
  <c r="J112" i="12"/>
  <c r="L112" i="12" s="1" a="1"/>
  <c r="N112" i="12" s="1"/>
  <c r="J111" i="12"/>
  <c r="L111" i="12" s="1" a="1"/>
  <c r="N111" i="12" s="1"/>
  <c r="J110" i="12"/>
  <c r="L110" i="12" s="1" a="1"/>
  <c r="N110" i="12" s="1"/>
  <c r="J109" i="12"/>
  <c r="L109" i="12" s="1" a="1"/>
  <c r="N109" i="12" s="1"/>
  <c r="J108" i="12"/>
  <c r="L108" i="12" s="1" a="1"/>
  <c r="N108" i="12" s="1"/>
  <c r="J107" i="12"/>
  <c r="L107" i="12" s="1" a="1"/>
  <c r="N107" i="12" s="1"/>
  <c r="J106" i="12"/>
  <c r="L106" i="12" s="1" a="1"/>
  <c r="N106" i="12" s="1"/>
  <c r="J105" i="12"/>
  <c r="L105" i="12" s="1" a="1"/>
  <c r="N105" i="12" s="1"/>
  <c r="J104" i="12"/>
  <c r="L104" i="12" s="1" a="1"/>
  <c r="N104" i="12" s="1"/>
  <c r="J103" i="12"/>
  <c r="L103" i="12" s="1" a="1"/>
  <c r="N103" i="12" s="1"/>
  <c r="J102" i="12"/>
  <c r="L102" i="12" s="1" a="1"/>
  <c r="N102" i="12" s="1"/>
  <c r="J101" i="12"/>
  <c r="L101" i="12" s="1" a="1"/>
  <c r="N101" i="12" s="1"/>
  <c r="J100" i="12"/>
  <c r="L100" i="12" s="1" a="1"/>
  <c r="N100" i="12" s="1"/>
  <c r="J99" i="12"/>
  <c r="L99" i="12" s="1" a="1"/>
  <c r="N99" i="12" s="1"/>
  <c r="J98" i="12"/>
  <c r="L98" i="12" s="1" a="1"/>
  <c r="N98" i="12" s="1"/>
  <c r="J97" i="12"/>
  <c r="L97" i="12" s="1" a="1"/>
  <c r="N97" i="12" s="1"/>
  <c r="J96" i="12"/>
  <c r="L96" i="12" s="1" a="1"/>
  <c r="N96" i="12" s="1"/>
  <c r="J95" i="12"/>
  <c r="L95" i="12" s="1" a="1"/>
  <c r="N95" i="12" s="1"/>
  <c r="J94" i="12"/>
  <c r="L94" i="12" s="1" a="1"/>
  <c r="N94" i="12" s="1"/>
  <c r="J93" i="12"/>
  <c r="L93" i="12" s="1" a="1"/>
  <c r="N93" i="12" s="1"/>
  <c r="J92" i="12"/>
  <c r="L92" i="12" s="1" a="1"/>
  <c r="N92" i="12" s="1"/>
  <c r="J91" i="12"/>
  <c r="L91" i="12" s="1" a="1"/>
  <c r="N91" i="12" s="1"/>
  <c r="J90" i="12"/>
  <c r="L90" i="12" s="1" a="1"/>
  <c r="N90" i="12" s="1"/>
  <c r="J89" i="12"/>
  <c r="L89" i="12" s="1" a="1"/>
  <c r="N89" i="12" s="1"/>
  <c r="J88" i="12"/>
  <c r="L88" i="12" s="1" a="1"/>
  <c r="N88" i="12" s="1"/>
  <c r="J87" i="12"/>
  <c r="L87" i="12" s="1" a="1"/>
  <c r="N87" i="12" s="1"/>
  <c r="J86" i="12"/>
  <c r="L86" i="12" s="1" a="1"/>
  <c r="N86" i="12" s="1"/>
  <c r="J85" i="12"/>
  <c r="L85" i="12" s="1" a="1"/>
  <c r="N85" i="12" s="1"/>
  <c r="J84" i="12"/>
  <c r="L84" i="12" s="1" a="1"/>
  <c r="N84" i="12" s="1"/>
  <c r="J83" i="12"/>
  <c r="L83" i="12" s="1" a="1"/>
  <c r="N83" i="12" s="1"/>
  <c r="J82" i="12"/>
  <c r="L82" i="12" s="1" a="1"/>
  <c r="N82" i="12" s="1"/>
  <c r="J81" i="12"/>
  <c r="L81" i="12" s="1" a="1"/>
  <c r="N81" i="12" s="1"/>
  <c r="J80" i="12"/>
  <c r="L80" i="12" s="1" a="1"/>
  <c r="N80" i="12" s="1"/>
  <c r="J79" i="12"/>
  <c r="L79" i="12" s="1" a="1"/>
  <c r="N79" i="12" s="1"/>
  <c r="J78" i="12"/>
  <c r="L78" i="12" s="1" a="1"/>
  <c r="N78" i="12" s="1"/>
  <c r="J77" i="12"/>
  <c r="L77" i="12" s="1" a="1"/>
  <c r="N77" i="12" s="1"/>
  <c r="J76" i="12"/>
  <c r="L76" i="12" s="1" a="1"/>
  <c r="N76" i="12" s="1"/>
  <c r="J75" i="12"/>
  <c r="L75" i="12" s="1" a="1"/>
  <c r="N75" i="12" s="1"/>
  <c r="J74" i="12"/>
  <c r="L74" i="12" s="1" a="1"/>
  <c r="N74" i="12" s="1"/>
  <c r="J73" i="12"/>
  <c r="L73" i="12" s="1" a="1"/>
  <c r="N73" i="12" s="1"/>
  <c r="J72" i="12"/>
  <c r="L72" i="12" s="1" a="1"/>
  <c r="N72" i="12" s="1"/>
  <c r="J71" i="12"/>
  <c r="L71" i="12" s="1" a="1"/>
  <c r="N71" i="12" s="1"/>
  <c r="J70" i="12"/>
  <c r="L70" i="12" s="1" a="1"/>
  <c r="N70" i="12" s="1"/>
  <c r="J69" i="12"/>
  <c r="L69" i="12" s="1" a="1"/>
  <c r="N69" i="12" s="1"/>
  <c r="J68" i="12"/>
  <c r="L68" i="12" s="1" a="1"/>
  <c r="N68" i="12" s="1"/>
  <c r="J67" i="12"/>
  <c r="L67" i="12" s="1" a="1"/>
  <c r="N67" i="12" s="1"/>
  <c r="J66" i="12"/>
  <c r="L66" i="12" s="1" a="1"/>
  <c r="N66" i="12" s="1"/>
  <c r="J65" i="12"/>
  <c r="L65" i="12" s="1" a="1"/>
  <c r="N65" i="12" s="1"/>
  <c r="J64" i="12"/>
  <c r="L64" i="12" s="1" a="1"/>
  <c r="N64" i="12" s="1"/>
  <c r="J63" i="12"/>
  <c r="L63" i="12" s="1" a="1"/>
  <c r="N63" i="12" s="1"/>
  <c r="J62" i="12"/>
  <c r="L62" i="12" s="1" a="1"/>
  <c r="N62" i="12" s="1"/>
  <c r="J61" i="12"/>
  <c r="L61" i="12" s="1" a="1"/>
  <c r="N61" i="12" s="1"/>
  <c r="J60" i="12"/>
  <c r="L60" i="12" s="1" a="1"/>
  <c r="N60" i="12" s="1"/>
  <c r="J59" i="12"/>
  <c r="L59" i="12" s="1" a="1"/>
  <c r="N59" i="12" s="1"/>
  <c r="J58" i="12"/>
  <c r="L58" i="12" s="1" a="1"/>
  <c r="N58" i="12" s="1"/>
  <c r="J57" i="12"/>
  <c r="L57" i="12" s="1" a="1"/>
  <c r="N57" i="12" s="1"/>
  <c r="J56" i="12"/>
  <c r="L56" i="12" s="1" a="1"/>
  <c r="N56" i="12" s="1"/>
  <c r="J55" i="12"/>
  <c r="L55" i="12" s="1" a="1"/>
  <c r="N55" i="12" s="1"/>
  <c r="J54" i="12"/>
  <c r="L54" i="12" s="1" a="1"/>
  <c r="N54" i="12" s="1"/>
  <c r="J53" i="12"/>
  <c r="L53" i="12" s="1" a="1"/>
  <c r="N53" i="12" s="1"/>
  <c r="J52" i="12"/>
  <c r="L52" i="12" s="1" a="1"/>
  <c r="N52" i="12" s="1"/>
  <c r="J51" i="12"/>
  <c r="L51" i="12" s="1" a="1"/>
  <c r="N51" i="12" s="1"/>
  <c r="J50" i="12"/>
  <c r="L50" i="12" s="1" a="1"/>
  <c r="N50" i="12" s="1"/>
  <c r="J49" i="12"/>
  <c r="L49" i="12" s="1" a="1"/>
  <c r="N49" i="12" s="1"/>
  <c r="J48" i="12"/>
  <c r="L48" i="12" s="1" a="1"/>
  <c r="N48" i="12" s="1"/>
  <c r="H475" i="12"/>
  <c r="I475" i="12" s="1" a="1"/>
  <c r="H474" i="12"/>
  <c r="I474" i="12" s="1" a="1"/>
  <c r="H473" i="12"/>
  <c r="I473" i="12" s="1" a="1"/>
  <c r="H472" i="12"/>
  <c r="I472" i="12" s="1" a="1"/>
  <c r="H471" i="12"/>
  <c r="I471" i="12" s="1" a="1"/>
  <c r="H470" i="12"/>
  <c r="I470" i="12" s="1" a="1"/>
  <c r="H469" i="12"/>
  <c r="I469" i="12" s="1" a="1"/>
  <c r="H468" i="12"/>
  <c r="I468" i="12" s="1" a="1"/>
  <c r="H467" i="12"/>
  <c r="I467" i="12" s="1" a="1"/>
  <c r="H466" i="12"/>
  <c r="I466" i="12" s="1" a="1"/>
  <c r="H465" i="12"/>
  <c r="I465" i="12" s="1" a="1"/>
  <c r="H464" i="12"/>
  <c r="I464" i="12" s="1" a="1"/>
  <c r="H463" i="12"/>
  <c r="I463" i="12" s="1" a="1"/>
  <c r="H462" i="12"/>
  <c r="I462" i="12" s="1" a="1"/>
  <c r="H461" i="12"/>
  <c r="I461" i="12" s="1" a="1"/>
  <c r="H460" i="12"/>
  <c r="I460" i="12" s="1" a="1"/>
  <c r="H459" i="12"/>
  <c r="I459" i="12" s="1" a="1"/>
  <c r="H458" i="12"/>
  <c r="I458" i="12" s="1" a="1"/>
  <c r="H457" i="12"/>
  <c r="I457" i="12" s="1" a="1"/>
  <c r="H456" i="12"/>
  <c r="I456" i="12" s="1" a="1"/>
  <c r="H455" i="12"/>
  <c r="I455" i="12" s="1" a="1"/>
  <c r="H454" i="12"/>
  <c r="I454" i="12" s="1" a="1"/>
  <c r="H453" i="12"/>
  <c r="I453" i="12" s="1" a="1"/>
  <c r="H452" i="12"/>
  <c r="I452" i="12" s="1" a="1"/>
  <c r="H451" i="12"/>
  <c r="I451" i="12" s="1" a="1"/>
  <c r="H450" i="12"/>
  <c r="I450" i="12" s="1" a="1"/>
  <c r="H449" i="12"/>
  <c r="I449" i="12" s="1" a="1"/>
  <c r="H448" i="12"/>
  <c r="I448" i="12" s="1" a="1"/>
  <c r="H447" i="12"/>
  <c r="I447" i="12" s="1" a="1"/>
  <c r="H446" i="12"/>
  <c r="I446" i="12" s="1" a="1"/>
  <c r="H445" i="12"/>
  <c r="I445" i="12" s="1" a="1"/>
  <c r="H444" i="12"/>
  <c r="I444" i="12" s="1" a="1"/>
  <c r="H443" i="12"/>
  <c r="I443" i="12" s="1" a="1"/>
  <c r="H442" i="12"/>
  <c r="I442" i="12" s="1" a="1"/>
  <c r="H441" i="12"/>
  <c r="I441" i="12" s="1" a="1"/>
  <c r="H440" i="12"/>
  <c r="I440" i="12" s="1" a="1"/>
  <c r="H439" i="12"/>
  <c r="I439" i="12" s="1" a="1"/>
  <c r="H438" i="12"/>
  <c r="I438" i="12" s="1" a="1"/>
  <c r="H437" i="12"/>
  <c r="I437" i="12" s="1" a="1"/>
  <c r="H436" i="12"/>
  <c r="I436" i="12" s="1" a="1"/>
  <c r="H435" i="12"/>
  <c r="I435" i="12" s="1" a="1"/>
  <c r="H434" i="12"/>
  <c r="I434" i="12" s="1" a="1"/>
  <c r="H433" i="12"/>
  <c r="I433" i="12" s="1" a="1"/>
  <c r="H432" i="12"/>
  <c r="I432" i="12" s="1" a="1"/>
  <c r="H431" i="12"/>
  <c r="I431" i="12" s="1" a="1"/>
  <c r="H430" i="12"/>
  <c r="I430" i="12" s="1" a="1"/>
  <c r="H429" i="12"/>
  <c r="I429" i="12" s="1" a="1"/>
  <c r="H428" i="12"/>
  <c r="I428" i="12" s="1" a="1"/>
  <c r="H427" i="12"/>
  <c r="I427" i="12" s="1" a="1"/>
  <c r="H426" i="12"/>
  <c r="I426" i="12" s="1" a="1"/>
  <c r="H425" i="12"/>
  <c r="I425" i="12" s="1" a="1"/>
  <c r="H424" i="12"/>
  <c r="I424" i="12" s="1" a="1"/>
  <c r="H423" i="12"/>
  <c r="I423" i="12" s="1" a="1"/>
  <c r="H422" i="12"/>
  <c r="I422" i="12" s="1" a="1"/>
  <c r="H421" i="12"/>
  <c r="I421" i="12" s="1" a="1"/>
  <c r="H420" i="12"/>
  <c r="I420" i="12" s="1" a="1"/>
  <c r="H419" i="12"/>
  <c r="I419" i="12" s="1" a="1"/>
  <c r="H418" i="12"/>
  <c r="I418" i="12" s="1" a="1"/>
  <c r="H417" i="12"/>
  <c r="I417" i="12" s="1" a="1"/>
  <c r="H416" i="12"/>
  <c r="I416" i="12" s="1" a="1"/>
  <c r="H415" i="12"/>
  <c r="I415" i="12" s="1" a="1"/>
  <c r="H414" i="12"/>
  <c r="I414" i="12" s="1" a="1"/>
  <c r="H413" i="12"/>
  <c r="I413" i="12" s="1" a="1"/>
  <c r="H412" i="12"/>
  <c r="I412" i="12" s="1" a="1"/>
  <c r="H411" i="12"/>
  <c r="I411" i="12" s="1" a="1"/>
  <c r="H410" i="12"/>
  <c r="I410" i="12" s="1" a="1"/>
  <c r="H409" i="12"/>
  <c r="I409" i="12" s="1" a="1"/>
  <c r="H408" i="12"/>
  <c r="I408" i="12" s="1" a="1"/>
  <c r="H407" i="12"/>
  <c r="I407" i="12" s="1" a="1"/>
  <c r="H406" i="12"/>
  <c r="I406" i="12" s="1" a="1"/>
  <c r="H405" i="12"/>
  <c r="I405" i="12" s="1" a="1"/>
  <c r="H404" i="12"/>
  <c r="I404" i="12" s="1" a="1"/>
  <c r="H403" i="12"/>
  <c r="I403" i="12" s="1" a="1"/>
  <c r="H402" i="12"/>
  <c r="I402" i="12" s="1" a="1"/>
  <c r="H401" i="12"/>
  <c r="I401" i="12" s="1" a="1"/>
  <c r="H400" i="12"/>
  <c r="I400" i="12" s="1" a="1"/>
  <c r="H399" i="12"/>
  <c r="I399" i="12" s="1" a="1"/>
  <c r="H398" i="12"/>
  <c r="I398" i="12" s="1" a="1"/>
  <c r="H397" i="12"/>
  <c r="I397" i="12" s="1" a="1"/>
  <c r="H396" i="12"/>
  <c r="I396" i="12" s="1" a="1"/>
  <c r="H395" i="12"/>
  <c r="I395" i="12" s="1" a="1"/>
  <c r="H394" i="12"/>
  <c r="I394" i="12" s="1" a="1"/>
  <c r="H393" i="12"/>
  <c r="I393" i="12" s="1" a="1"/>
  <c r="H392" i="12"/>
  <c r="I392" i="12" s="1" a="1"/>
  <c r="H391" i="12"/>
  <c r="I391" i="12" s="1" a="1"/>
  <c r="H390" i="12"/>
  <c r="I390" i="12" s="1" a="1"/>
  <c r="H389" i="12"/>
  <c r="I389" i="12" s="1" a="1"/>
  <c r="H388" i="12"/>
  <c r="I388" i="12" s="1" a="1"/>
  <c r="H387" i="12"/>
  <c r="I387" i="12" s="1" a="1"/>
  <c r="H386" i="12"/>
  <c r="I386" i="12" s="1" a="1"/>
  <c r="H385" i="12"/>
  <c r="I385" i="12" s="1" a="1"/>
  <c r="H384" i="12"/>
  <c r="I384" i="12" s="1" a="1"/>
  <c r="H383" i="12"/>
  <c r="I383" i="12" s="1" a="1"/>
  <c r="H382" i="12"/>
  <c r="I382" i="12" s="1" a="1"/>
  <c r="H381" i="12"/>
  <c r="I381" i="12" s="1" a="1"/>
  <c r="H380" i="12"/>
  <c r="I380" i="12" s="1" a="1"/>
  <c r="H379" i="12"/>
  <c r="I379" i="12" s="1" a="1"/>
  <c r="H378" i="12"/>
  <c r="I378" i="12" s="1" a="1"/>
  <c r="H377" i="12"/>
  <c r="I377" i="12" s="1" a="1"/>
  <c r="H376" i="12"/>
  <c r="I376" i="12" s="1" a="1"/>
  <c r="H375" i="12"/>
  <c r="I375" i="12" s="1" a="1"/>
  <c r="H374" i="12"/>
  <c r="I374" i="12" s="1" a="1"/>
  <c r="H373" i="12"/>
  <c r="I373" i="12" s="1" a="1"/>
  <c r="H372" i="12"/>
  <c r="I372" i="12" s="1" a="1"/>
  <c r="H371" i="12"/>
  <c r="I371" i="12" s="1" a="1"/>
  <c r="H370" i="12"/>
  <c r="I370" i="12" s="1" a="1"/>
  <c r="H369" i="12"/>
  <c r="I369" i="12" s="1" a="1"/>
  <c r="H368" i="12"/>
  <c r="I368" i="12" s="1" a="1"/>
  <c r="H367" i="12"/>
  <c r="I367" i="12" s="1" a="1"/>
  <c r="H366" i="12"/>
  <c r="I366" i="12" s="1" a="1"/>
  <c r="H365" i="12"/>
  <c r="I365" i="12" s="1" a="1"/>
  <c r="H364" i="12"/>
  <c r="I364" i="12" s="1" a="1"/>
  <c r="H363" i="12"/>
  <c r="I363" i="12" s="1" a="1"/>
  <c r="H362" i="12"/>
  <c r="I362" i="12" s="1" a="1"/>
  <c r="H361" i="12"/>
  <c r="I361" i="12" s="1" a="1"/>
  <c r="H360" i="12"/>
  <c r="I360" i="12" s="1" a="1"/>
  <c r="H359" i="12"/>
  <c r="I359" i="12" s="1" a="1"/>
  <c r="H358" i="12"/>
  <c r="I358" i="12" s="1" a="1"/>
  <c r="H357" i="12"/>
  <c r="I357" i="12" s="1" a="1"/>
  <c r="H356" i="12"/>
  <c r="I356" i="12" s="1" a="1"/>
  <c r="H355" i="12"/>
  <c r="I355" i="12" s="1" a="1"/>
  <c r="H354" i="12"/>
  <c r="I354" i="12" s="1" a="1"/>
  <c r="H353" i="12"/>
  <c r="I353" i="12" s="1" a="1"/>
  <c r="H352" i="12"/>
  <c r="I352" i="12" s="1" a="1"/>
  <c r="H351" i="12"/>
  <c r="I351" i="12" s="1" a="1"/>
  <c r="H350" i="12"/>
  <c r="I350" i="12" s="1" a="1"/>
  <c r="H349" i="12"/>
  <c r="I349" i="12" s="1" a="1"/>
  <c r="H348" i="12"/>
  <c r="I348" i="12" s="1" a="1"/>
  <c r="H347" i="12"/>
  <c r="I347" i="12" s="1" a="1"/>
  <c r="H346" i="12"/>
  <c r="I346" i="12" s="1" a="1"/>
  <c r="H345" i="12"/>
  <c r="I345" i="12" s="1" a="1"/>
  <c r="H344" i="12"/>
  <c r="I344" i="12" s="1" a="1"/>
  <c r="H343" i="12"/>
  <c r="I343" i="12" s="1" a="1"/>
  <c r="H342" i="12"/>
  <c r="I342" i="12" s="1" a="1"/>
  <c r="H341" i="12"/>
  <c r="I341" i="12" s="1" a="1"/>
  <c r="H340" i="12"/>
  <c r="I340" i="12" s="1" a="1"/>
  <c r="H339" i="12"/>
  <c r="I339" i="12" s="1" a="1"/>
  <c r="H338" i="12"/>
  <c r="I338" i="12" s="1" a="1"/>
  <c r="H337" i="12"/>
  <c r="I337" i="12" s="1" a="1"/>
  <c r="H336" i="12"/>
  <c r="I336" i="12" s="1" a="1"/>
  <c r="H335" i="12"/>
  <c r="I335" i="12" s="1" a="1"/>
  <c r="H334" i="12"/>
  <c r="I334" i="12" s="1" a="1"/>
  <c r="H333" i="12"/>
  <c r="I333" i="12" s="1" a="1"/>
  <c r="H332" i="12"/>
  <c r="I332" i="12" s="1" a="1"/>
  <c r="H331" i="12"/>
  <c r="I331" i="12" s="1" a="1"/>
  <c r="H330" i="12"/>
  <c r="I330" i="12" s="1" a="1"/>
  <c r="H329" i="12"/>
  <c r="I329" i="12" s="1" a="1"/>
  <c r="H328" i="12"/>
  <c r="I328" i="12" s="1" a="1"/>
  <c r="H327" i="12"/>
  <c r="I327" i="12" s="1" a="1"/>
  <c r="H326" i="12"/>
  <c r="I326" i="12" s="1" a="1"/>
  <c r="H325" i="12"/>
  <c r="I325" i="12" s="1" a="1"/>
  <c r="H324" i="12"/>
  <c r="I324" i="12" s="1" a="1"/>
  <c r="H323" i="12"/>
  <c r="I323" i="12" s="1" a="1"/>
  <c r="H322" i="12"/>
  <c r="I322" i="12" s="1" a="1"/>
  <c r="H321" i="12"/>
  <c r="I321" i="12" s="1" a="1"/>
  <c r="H320" i="12"/>
  <c r="I320" i="12" s="1" a="1"/>
  <c r="H319" i="12"/>
  <c r="I319" i="12" s="1" a="1"/>
  <c r="H318" i="12"/>
  <c r="I318" i="12" s="1" a="1"/>
  <c r="H317" i="12"/>
  <c r="I317" i="12" s="1" a="1"/>
  <c r="H316" i="12"/>
  <c r="I316" i="12" s="1" a="1"/>
  <c r="H315" i="12"/>
  <c r="I315" i="12" s="1" a="1"/>
  <c r="H314" i="12"/>
  <c r="I314" i="12" s="1" a="1"/>
  <c r="H313" i="12"/>
  <c r="I313" i="12" s="1" a="1"/>
  <c r="H312" i="12"/>
  <c r="I312" i="12" s="1" a="1"/>
  <c r="H311" i="12"/>
  <c r="I311" i="12" s="1" a="1"/>
  <c r="H310" i="12"/>
  <c r="I310" i="12" s="1" a="1"/>
  <c r="H309" i="12"/>
  <c r="I309" i="12" s="1" a="1"/>
  <c r="H308" i="12"/>
  <c r="I308" i="12" s="1" a="1"/>
  <c r="H307" i="12"/>
  <c r="I307" i="12" s="1" a="1"/>
  <c r="H306" i="12"/>
  <c r="I306" i="12" s="1" a="1"/>
  <c r="H305" i="12"/>
  <c r="I305" i="12" s="1" a="1"/>
  <c r="H304" i="12"/>
  <c r="I304" i="12" s="1" a="1"/>
  <c r="H303" i="12"/>
  <c r="I303" i="12" s="1" a="1"/>
  <c r="H302" i="12"/>
  <c r="I302" i="12" s="1" a="1"/>
  <c r="H301" i="12"/>
  <c r="I301" i="12" s="1" a="1"/>
  <c r="H300" i="12"/>
  <c r="I300" i="12" s="1" a="1"/>
  <c r="H299" i="12"/>
  <c r="I299" i="12" s="1" a="1"/>
  <c r="H298" i="12"/>
  <c r="I298" i="12" s="1" a="1"/>
  <c r="H297" i="12"/>
  <c r="I297" i="12" s="1" a="1"/>
  <c r="H296" i="12"/>
  <c r="I296" i="12" s="1" a="1"/>
  <c r="H295" i="12"/>
  <c r="I295" i="12" s="1" a="1"/>
  <c r="H294" i="12"/>
  <c r="I294" i="12" s="1" a="1"/>
  <c r="H293" i="12"/>
  <c r="I293" i="12" s="1" a="1"/>
  <c r="H292" i="12"/>
  <c r="I292" i="12" s="1" a="1"/>
  <c r="H291" i="12"/>
  <c r="I291" i="12" s="1" a="1"/>
  <c r="H290" i="12"/>
  <c r="I290" i="12" s="1" a="1"/>
  <c r="H289" i="12"/>
  <c r="I289" i="12" s="1" a="1"/>
  <c r="H288" i="12"/>
  <c r="I288" i="12" s="1" a="1"/>
  <c r="H287" i="12"/>
  <c r="I287" i="12" s="1" a="1"/>
  <c r="H286" i="12"/>
  <c r="I286" i="12" s="1" a="1"/>
  <c r="H285" i="12"/>
  <c r="I285" i="12" s="1" a="1"/>
  <c r="H284" i="12"/>
  <c r="I284" i="12" s="1" a="1"/>
  <c r="H283" i="12"/>
  <c r="I283" i="12" s="1" a="1"/>
  <c r="H282" i="12"/>
  <c r="I282" i="12" s="1" a="1"/>
  <c r="H281" i="12"/>
  <c r="I281" i="12" s="1" a="1"/>
  <c r="H280" i="12"/>
  <c r="I280" i="12" s="1" a="1"/>
  <c r="H279" i="12"/>
  <c r="I279" i="12" s="1" a="1"/>
  <c r="H278" i="12"/>
  <c r="I278" i="12" s="1" a="1"/>
  <c r="H277" i="12"/>
  <c r="I277" i="12" s="1" a="1"/>
  <c r="H276" i="12"/>
  <c r="I276" i="12" s="1" a="1"/>
  <c r="H275" i="12"/>
  <c r="I275" i="12" s="1" a="1"/>
  <c r="H274" i="12"/>
  <c r="I274" i="12" s="1" a="1"/>
  <c r="H273" i="12"/>
  <c r="I273" i="12" s="1" a="1"/>
  <c r="H272" i="12"/>
  <c r="I272" i="12" s="1" a="1"/>
  <c r="H271" i="12"/>
  <c r="I271" i="12" s="1" a="1"/>
  <c r="H270" i="12"/>
  <c r="I270" i="12" s="1" a="1"/>
  <c r="H269" i="12"/>
  <c r="I269" i="12" s="1" a="1"/>
  <c r="H268" i="12"/>
  <c r="I268" i="12" s="1" a="1"/>
  <c r="H267" i="12"/>
  <c r="I267" i="12" s="1" a="1"/>
  <c r="H266" i="12"/>
  <c r="I266" i="12" s="1" a="1"/>
  <c r="H265" i="12"/>
  <c r="I265" i="12" s="1" a="1"/>
  <c r="H264" i="12"/>
  <c r="I264" i="12" s="1" a="1"/>
  <c r="H263" i="12"/>
  <c r="I263" i="12" s="1" a="1"/>
  <c r="H262" i="12"/>
  <c r="I262" i="12" s="1" a="1"/>
  <c r="H261" i="12"/>
  <c r="I261" i="12" s="1" a="1"/>
  <c r="H260" i="12"/>
  <c r="I260" i="12" s="1" a="1"/>
  <c r="H259" i="12"/>
  <c r="I259" i="12" s="1" a="1"/>
  <c r="H258" i="12"/>
  <c r="I258" i="12" s="1" a="1"/>
  <c r="H257" i="12"/>
  <c r="I257" i="12" s="1" a="1"/>
  <c r="H256" i="12"/>
  <c r="I256" i="12" s="1" a="1"/>
  <c r="H255" i="12"/>
  <c r="I255" i="12" s="1" a="1"/>
  <c r="H254" i="12"/>
  <c r="I254" i="12" s="1" a="1"/>
  <c r="H253" i="12"/>
  <c r="I253" i="12" s="1" a="1"/>
  <c r="H252" i="12"/>
  <c r="I252" i="12" s="1" a="1"/>
  <c r="H251" i="12"/>
  <c r="I251" i="12" s="1" a="1"/>
  <c r="H250" i="12"/>
  <c r="I250" i="12" s="1" a="1"/>
  <c r="H249" i="12"/>
  <c r="I249" i="12" s="1" a="1"/>
  <c r="H248" i="12"/>
  <c r="I248" i="12" s="1" a="1"/>
  <c r="H247" i="12"/>
  <c r="I247" i="12" s="1" a="1"/>
  <c r="H246" i="12"/>
  <c r="I246" i="12" s="1" a="1"/>
  <c r="H245" i="12"/>
  <c r="I245" i="12" s="1" a="1"/>
  <c r="H244" i="12"/>
  <c r="I244" i="12" s="1" a="1"/>
  <c r="H243" i="12"/>
  <c r="I243" i="12" s="1" a="1"/>
  <c r="H242" i="12"/>
  <c r="I242" i="12" s="1" a="1"/>
  <c r="H241" i="12"/>
  <c r="I241" i="12" s="1" a="1"/>
  <c r="H240" i="12"/>
  <c r="I240" i="12" s="1" a="1"/>
  <c r="H239" i="12"/>
  <c r="I239" i="12" s="1" a="1"/>
  <c r="H238" i="12"/>
  <c r="I238" i="12" s="1" a="1"/>
  <c r="H237" i="12"/>
  <c r="I237" i="12" s="1" a="1"/>
  <c r="H236" i="12"/>
  <c r="I236" i="12" s="1" a="1"/>
  <c r="H235" i="12"/>
  <c r="I235" i="12" s="1" a="1"/>
  <c r="H234" i="12"/>
  <c r="I234" i="12" s="1" a="1"/>
  <c r="H233" i="12"/>
  <c r="I233" i="12" s="1" a="1"/>
  <c r="H232" i="12"/>
  <c r="I232" i="12" s="1" a="1"/>
  <c r="H231" i="12"/>
  <c r="I231" i="12" s="1" a="1"/>
  <c r="H230" i="12"/>
  <c r="I230" i="12" s="1" a="1"/>
  <c r="H229" i="12"/>
  <c r="I229" i="12" s="1" a="1"/>
  <c r="H228" i="12"/>
  <c r="I228" i="12" s="1" a="1"/>
  <c r="H227" i="12"/>
  <c r="I227" i="12" s="1" a="1"/>
  <c r="H226" i="12"/>
  <c r="I226" i="12" s="1" a="1"/>
  <c r="H225" i="12"/>
  <c r="I225" i="12" s="1" a="1"/>
  <c r="H224" i="12"/>
  <c r="I224" i="12" s="1" a="1"/>
  <c r="H223" i="12"/>
  <c r="I223" i="12" s="1" a="1"/>
  <c r="H222" i="12"/>
  <c r="I222" i="12" s="1" a="1"/>
  <c r="H221" i="12"/>
  <c r="I221" i="12" s="1" a="1"/>
  <c r="H220" i="12"/>
  <c r="I220" i="12" s="1" a="1"/>
  <c r="H219" i="12"/>
  <c r="I219" i="12" s="1" a="1"/>
  <c r="H218" i="12"/>
  <c r="I218" i="12" s="1" a="1"/>
  <c r="H217" i="12"/>
  <c r="I217" i="12" s="1" a="1"/>
  <c r="H216" i="12"/>
  <c r="I216" i="12" s="1" a="1"/>
  <c r="H215" i="12"/>
  <c r="I215" i="12" s="1" a="1"/>
  <c r="H214" i="12"/>
  <c r="I214" i="12" s="1" a="1"/>
  <c r="H213" i="12"/>
  <c r="I213" i="12" s="1" a="1"/>
  <c r="H212" i="12"/>
  <c r="I212" i="12" s="1" a="1"/>
  <c r="H211" i="12"/>
  <c r="I211" i="12" s="1" a="1"/>
  <c r="H210" i="12"/>
  <c r="I210" i="12" s="1" a="1"/>
  <c r="H209" i="12"/>
  <c r="I209" i="12" s="1" a="1"/>
  <c r="H208" i="12"/>
  <c r="I208" i="12" s="1" a="1"/>
  <c r="H207" i="12"/>
  <c r="I207" i="12" s="1" a="1"/>
  <c r="H206" i="12"/>
  <c r="I206" i="12" s="1" a="1"/>
  <c r="H205" i="12"/>
  <c r="I205" i="12" s="1" a="1"/>
  <c r="H204" i="12"/>
  <c r="I204" i="12" s="1" a="1"/>
  <c r="H203" i="12"/>
  <c r="I203" i="12" s="1" a="1"/>
  <c r="H202" i="12"/>
  <c r="I202" i="12" s="1" a="1"/>
  <c r="H201" i="12"/>
  <c r="I201" i="12" s="1" a="1"/>
  <c r="H200" i="12"/>
  <c r="I200" i="12" s="1" a="1"/>
  <c r="H199" i="12"/>
  <c r="I199" i="12" s="1" a="1"/>
  <c r="H198" i="12"/>
  <c r="I198" i="12" s="1" a="1"/>
  <c r="H197" i="12"/>
  <c r="I197" i="12" s="1" a="1"/>
  <c r="H196" i="12"/>
  <c r="I196" i="12" s="1" a="1"/>
  <c r="H195" i="12"/>
  <c r="I195" i="12" s="1" a="1"/>
  <c r="H194" i="12"/>
  <c r="I194" i="12" s="1" a="1"/>
  <c r="H193" i="12"/>
  <c r="I193" i="12" s="1" a="1"/>
  <c r="H192" i="12"/>
  <c r="I192" i="12" s="1" a="1"/>
  <c r="H191" i="12"/>
  <c r="I191" i="12" s="1" a="1"/>
  <c r="H190" i="12"/>
  <c r="I190" i="12" s="1" a="1"/>
  <c r="H189" i="12"/>
  <c r="I189" i="12" s="1" a="1"/>
  <c r="H188" i="12"/>
  <c r="I188" i="12" s="1" a="1"/>
  <c r="H187" i="12"/>
  <c r="I187" i="12" s="1" a="1"/>
  <c r="H186" i="12"/>
  <c r="I186" i="12" s="1" a="1"/>
  <c r="H185" i="12"/>
  <c r="I185" i="12" s="1" a="1"/>
  <c r="H184" i="12"/>
  <c r="I184" i="12" s="1" a="1"/>
  <c r="H183" i="12"/>
  <c r="I183" i="12" s="1" a="1"/>
  <c r="H182" i="12"/>
  <c r="I182" i="12" s="1" a="1"/>
  <c r="H181" i="12"/>
  <c r="I181" i="12" s="1" a="1"/>
  <c r="H180" i="12"/>
  <c r="I180" i="12" s="1" a="1"/>
  <c r="H179" i="12"/>
  <c r="I179" i="12" s="1" a="1"/>
  <c r="H178" i="12"/>
  <c r="I178" i="12" s="1" a="1"/>
  <c r="H177" i="12"/>
  <c r="I177" i="12" s="1" a="1"/>
  <c r="H176" i="12"/>
  <c r="I176" i="12" s="1" a="1"/>
  <c r="H175" i="12"/>
  <c r="I175" i="12" s="1" a="1"/>
  <c r="H174" i="12"/>
  <c r="I174" i="12" s="1" a="1"/>
  <c r="H173" i="12"/>
  <c r="I173" i="12" s="1" a="1"/>
  <c r="H172" i="12"/>
  <c r="I172" i="12" s="1" a="1"/>
  <c r="H171" i="12"/>
  <c r="I171" i="12" s="1" a="1"/>
  <c r="H170" i="12"/>
  <c r="I170" i="12" s="1" a="1"/>
  <c r="H169" i="12"/>
  <c r="I169" i="12" s="1" a="1"/>
  <c r="H168" i="12"/>
  <c r="I168" i="12" s="1" a="1"/>
  <c r="H167" i="12"/>
  <c r="I167" i="12" s="1" a="1"/>
  <c r="H166" i="12"/>
  <c r="I166" i="12" s="1" a="1"/>
  <c r="H165" i="12"/>
  <c r="I165" i="12" s="1" a="1"/>
  <c r="H164" i="12"/>
  <c r="I164" i="12" s="1" a="1"/>
  <c r="H163" i="12"/>
  <c r="I163" i="12" s="1" a="1"/>
  <c r="H162" i="12"/>
  <c r="I162" i="12" s="1" a="1"/>
  <c r="H161" i="12"/>
  <c r="I161" i="12" s="1" a="1"/>
  <c r="H160" i="12"/>
  <c r="I160" i="12" s="1" a="1"/>
  <c r="H159" i="12"/>
  <c r="I159" i="12" s="1" a="1"/>
  <c r="H158" i="12"/>
  <c r="I158" i="12" s="1" a="1"/>
  <c r="H157" i="12"/>
  <c r="I157" i="12" s="1" a="1"/>
  <c r="H156" i="12"/>
  <c r="I156" i="12" s="1" a="1"/>
  <c r="H155" i="12"/>
  <c r="I155" i="12" s="1" a="1"/>
  <c r="H154" i="12"/>
  <c r="I154" i="12" s="1" a="1"/>
  <c r="H153" i="12"/>
  <c r="I153" i="12" s="1" a="1"/>
  <c r="H152" i="12"/>
  <c r="I152" i="12" s="1" a="1"/>
  <c r="H151" i="12"/>
  <c r="I151" i="12" s="1" a="1"/>
  <c r="H150" i="12"/>
  <c r="I150" i="12" s="1" a="1"/>
  <c r="H149" i="12"/>
  <c r="I149" i="12" s="1" a="1"/>
  <c r="H148" i="12"/>
  <c r="I148" i="12" s="1" a="1"/>
  <c r="H147" i="12"/>
  <c r="I147" i="12" s="1" a="1"/>
  <c r="H146" i="12"/>
  <c r="I146" i="12" s="1" a="1"/>
  <c r="H145" i="12"/>
  <c r="I145" i="12" s="1" a="1"/>
  <c r="H144" i="12"/>
  <c r="I144" i="12" s="1" a="1"/>
  <c r="H143" i="12"/>
  <c r="I143" i="12" s="1" a="1"/>
  <c r="H142" i="12"/>
  <c r="I142" i="12" s="1" a="1"/>
  <c r="H141" i="12"/>
  <c r="I141" i="12" s="1" a="1"/>
  <c r="H140" i="12"/>
  <c r="I140" i="12" s="1" a="1"/>
  <c r="H139" i="12"/>
  <c r="I139" i="12" s="1" a="1"/>
  <c r="H138" i="12"/>
  <c r="I138" i="12" s="1" a="1"/>
  <c r="H137" i="12"/>
  <c r="I137" i="12" s="1" a="1"/>
  <c r="H136" i="12"/>
  <c r="I136" i="12" s="1" a="1"/>
  <c r="H135" i="12"/>
  <c r="I135" i="12" s="1" a="1"/>
  <c r="H134" i="12"/>
  <c r="I134" i="12" s="1" a="1"/>
  <c r="H133" i="12"/>
  <c r="I133" i="12" s="1" a="1"/>
  <c r="H132" i="12"/>
  <c r="I132" i="12" s="1" a="1"/>
  <c r="H131" i="12"/>
  <c r="I131" i="12" s="1" a="1"/>
  <c r="H130" i="12"/>
  <c r="I130" i="12" s="1" a="1"/>
  <c r="H129" i="12"/>
  <c r="I129" i="12" s="1" a="1"/>
  <c r="H128" i="12"/>
  <c r="I128" i="12" s="1" a="1"/>
  <c r="H127" i="12"/>
  <c r="I127" i="12" s="1" a="1"/>
  <c r="H126" i="12"/>
  <c r="I126" i="12" s="1" a="1"/>
  <c r="H125" i="12"/>
  <c r="I125" i="12" s="1" a="1"/>
  <c r="H124" i="12"/>
  <c r="I124" i="12" s="1" a="1"/>
  <c r="H123" i="12"/>
  <c r="I123" i="12" s="1" a="1"/>
  <c r="H122" i="12"/>
  <c r="I122" i="12" s="1" a="1"/>
  <c r="H121" i="12"/>
  <c r="I121" i="12" s="1" a="1"/>
  <c r="H120" i="12"/>
  <c r="I120" i="12" s="1" a="1"/>
  <c r="H119" i="12"/>
  <c r="I119" i="12" s="1" a="1"/>
  <c r="H118" i="12"/>
  <c r="I118" i="12" s="1" a="1"/>
  <c r="H117" i="12"/>
  <c r="I117" i="12" s="1" a="1"/>
  <c r="H116" i="12"/>
  <c r="I116" i="12" s="1" a="1"/>
  <c r="H115" i="12"/>
  <c r="I115" i="12" s="1" a="1"/>
  <c r="H114" i="12"/>
  <c r="I114" i="12" s="1" a="1"/>
  <c r="H113" i="12"/>
  <c r="I113" i="12" s="1" a="1"/>
  <c r="H112" i="12"/>
  <c r="I112" i="12" s="1" a="1"/>
  <c r="H111" i="12"/>
  <c r="I111" i="12" s="1" a="1"/>
  <c r="H110" i="12"/>
  <c r="I110" i="12" s="1" a="1"/>
  <c r="H109" i="12"/>
  <c r="I109" i="12" s="1" a="1"/>
  <c r="H108" i="12"/>
  <c r="I108" i="12" s="1" a="1"/>
  <c r="H107" i="12"/>
  <c r="I107" i="12" s="1" a="1"/>
  <c r="H106" i="12"/>
  <c r="I106" i="12" s="1" a="1"/>
  <c r="H105" i="12"/>
  <c r="I105" i="12" s="1" a="1"/>
  <c r="H104" i="12"/>
  <c r="I104" i="12" s="1" a="1"/>
  <c r="H103" i="12"/>
  <c r="I103" i="12" s="1" a="1"/>
  <c r="H102" i="12"/>
  <c r="I102" i="12" s="1" a="1"/>
  <c r="H101" i="12"/>
  <c r="I101" i="12" s="1" a="1"/>
  <c r="H100" i="12"/>
  <c r="I100" i="12" s="1" a="1"/>
  <c r="H99" i="12"/>
  <c r="I99" i="12" s="1" a="1"/>
  <c r="H98" i="12"/>
  <c r="I98" i="12" s="1" a="1"/>
  <c r="H97" i="12"/>
  <c r="I97" i="12" s="1" a="1"/>
  <c r="H96" i="12"/>
  <c r="I96" i="12" s="1" a="1"/>
  <c r="H95" i="12"/>
  <c r="I95" i="12" s="1" a="1"/>
  <c r="H94" i="12"/>
  <c r="I94" i="12" s="1" a="1"/>
  <c r="H93" i="12"/>
  <c r="I93" i="12" s="1" a="1"/>
  <c r="H92" i="12"/>
  <c r="I92" i="12" s="1" a="1"/>
  <c r="H91" i="12"/>
  <c r="I91" i="12" s="1" a="1"/>
  <c r="H90" i="12"/>
  <c r="I90" i="12" s="1" a="1"/>
  <c r="H89" i="12"/>
  <c r="I89" i="12" s="1" a="1"/>
  <c r="H88" i="12"/>
  <c r="I88" i="12" s="1" a="1"/>
  <c r="H87" i="12"/>
  <c r="I87" i="12" s="1" a="1"/>
  <c r="H86" i="12"/>
  <c r="I86" i="12" s="1" a="1"/>
  <c r="H85" i="12"/>
  <c r="I85" i="12" s="1" a="1"/>
  <c r="H84" i="12"/>
  <c r="I84" i="12" s="1" a="1"/>
  <c r="H83" i="12"/>
  <c r="I83" i="12" s="1" a="1"/>
  <c r="H82" i="12"/>
  <c r="I82" i="12" s="1" a="1"/>
  <c r="H81" i="12"/>
  <c r="I81" i="12" s="1" a="1"/>
  <c r="H80" i="12"/>
  <c r="I80" i="12" s="1" a="1"/>
  <c r="H79" i="12"/>
  <c r="I79" i="12" s="1" a="1"/>
  <c r="H78" i="12"/>
  <c r="I78" i="12" s="1" a="1"/>
  <c r="H77" i="12"/>
  <c r="I77" i="12" s="1" a="1"/>
  <c r="H76" i="12"/>
  <c r="I76" i="12" s="1" a="1"/>
  <c r="H75" i="12"/>
  <c r="I75" i="12" s="1" a="1"/>
  <c r="H74" i="12"/>
  <c r="I74" i="12" s="1" a="1"/>
  <c r="H73" i="12"/>
  <c r="I73" i="12" s="1" a="1"/>
  <c r="H72" i="12"/>
  <c r="I72" i="12" s="1" a="1"/>
  <c r="H71" i="12"/>
  <c r="I71" i="12" s="1" a="1"/>
  <c r="H70" i="12"/>
  <c r="I70" i="12" s="1" a="1"/>
  <c r="H69" i="12"/>
  <c r="I69" i="12" s="1" a="1"/>
  <c r="H68" i="12"/>
  <c r="I68" i="12" s="1" a="1"/>
  <c r="H67" i="12"/>
  <c r="I67" i="12" s="1" a="1"/>
  <c r="H66" i="12"/>
  <c r="I66" i="12" s="1" a="1"/>
  <c r="H65" i="12"/>
  <c r="I65" i="12" s="1" a="1"/>
  <c r="H64" i="12"/>
  <c r="I64" i="12" s="1" a="1"/>
  <c r="H63" i="12"/>
  <c r="I63" i="12" s="1" a="1"/>
  <c r="H62" i="12"/>
  <c r="I62" i="12" s="1" a="1"/>
  <c r="H61" i="12"/>
  <c r="I61" i="12" s="1" a="1"/>
  <c r="H60" i="12"/>
  <c r="I60" i="12" s="1" a="1"/>
  <c r="H59" i="12"/>
  <c r="I59" i="12" s="1" a="1"/>
  <c r="H58" i="12"/>
  <c r="I58" i="12" s="1" a="1"/>
  <c r="H57" i="12"/>
  <c r="I57" i="12" s="1" a="1"/>
  <c r="H56" i="12"/>
  <c r="I56" i="12" s="1" a="1"/>
  <c r="H55" i="12"/>
  <c r="I55" i="12" s="1" a="1"/>
  <c r="H54" i="12"/>
  <c r="I54" i="12" s="1" a="1"/>
  <c r="H53" i="12"/>
  <c r="I53" i="12" s="1" a="1"/>
  <c r="H52" i="12"/>
  <c r="I52" i="12" s="1" a="1"/>
  <c r="H51" i="12"/>
  <c r="I51" i="12" s="1" a="1"/>
  <c r="H50" i="12"/>
  <c r="I50" i="12" s="1" a="1"/>
  <c r="H49" i="12"/>
  <c r="I49" i="12" s="1" a="1"/>
  <c r="H48" i="12"/>
  <c r="I48" i="12" s="1" a="1"/>
  <c r="W480" i="4" l="1" a="1"/>
  <c r="B480" i="8" a="1"/>
  <c r="C480" i="8" s="1"/>
  <c r="F480" i="8" s="1"/>
  <c r="W479" i="4" a="1"/>
  <c r="B479" i="8" a="1"/>
  <c r="C479" i="8" s="1"/>
  <c r="F479" i="8" s="1"/>
  <c r="W478" i="4" a="1"/>
  <c r="B478" i="8" a="1"/>
  <c r="C478" i="8" s="1"/>
  <c r="F478" i="8" s="1"/>
  <c r="W477" i="4" a="1"/>
  <c r="B477" i="8" a="1"/>
  <c r="C477" i="8" s="1"/>
  <c r="F477" i="8" s="1"/>
  <c r="W476" i="4" a="1"/>
  <c r="B476" i="8" a="1"/>
  <c r="C476" i="8" s="1"/>
  <c r="F476" i="8" s="1"/>
  <c r="W475" i="4" a="1"/>
  <c r="B475" i="8" a="1"/>
  <c r="C475" i="8" s="1"/>
  <c r="F475" i="8" s="1"/>
  <c r="W474" i="4" a="1"/>
  <c r="B474" i="8" a="1"/>
  <c r="C474" i="8" s="1"/>
  <c r="F474" i="8" s="1"/>
  <c r="W473" i="4" a="1"/>
  <c r="B473" i="8" a="1"/>
  <c r="C473" i="8" s="1"/>
  <c r="F473" i="8" s="1"/>
  <c r="W472" i="4" a="1"/>
  <c r="B472" i="8" a="1"/>
  <c r="C472" i="8" s="1"/>
  <c r="F472" i="8" s="1"/>
  <c r="W471" i="4" a="1"/>
  <c r="B471" i="8" a="1"/>
  <c r="C471" i="8" s="1"/>
  <c r="F471" i="8" s="1"/>
  <c r="W470" i="4" a="1"/>
  <c r="B470" i="8" a="1"/>
  <c r="C470" i="8" s="1"/>
  <c r="F470" i="8" s="1"/>
  <c r="W469" i="4" a="1"/>
  <c r="B469" i="8" a="1"/>
  <c r="C469" i="8" s="1"/>
  <c r="F469" i="8" s="1"/>
  <c r="W468" i="4" a="1"/>
  <c r="B468" i="8" a="1"/>
  <c r="C468" i="8" s="1"/>
  <c r="F468" i="8" s="1"/>
  <c r="W467" i="4" a="1"/>
  <c r="B467" i="8" a="1"/>
  <c r="C467" i="8" s="1"/>
  <c r="F467" i="8" s="1"/>
  <c r="W466" i="4" a="1"/>
  <c r="B466" i="8" a="1"/>
  <c r="C466" i="8" s="1"/>
  <c r="F466" i="8" s="1"/>
  <c r="W465" i="4" a="1"/>
  <c r="B465" i="8" a="1"/>
  <c r="C465" i="8" s="1"/>
  <c r="F465" i="8" s="1"/>
  <c r="W464" i="4" a="1"/>
  <c r="B464" i="8" a="1"/>
  <c r="C464" i="8" s="1"/>
  <c r="F464" i="8" s="1"/>
  <c r="W463" i="4" a="1"/>
  <c r="B463" i="8" a="1"/>
  <c r="C463" i="8" s="1"/>
  <c r="F463" i="8" s="1"/>
  <c r="W462" i="4" a="1"/>
  <c r="B462" i="8" a="1"/>
  <c r="C462" i="8" s="1"/>
  <c r="F462" i="8" s="1"/>
  <c r="W461" i="4" a="1"/>
  <c r="B461" i="8" a="1"/>
  <c r="C461" i="8" s="1"/>
  <c r="F461" i="8" s="1"/>
  <c r="W460" i="4" a="1"/>
  <c r="B460" i="8" a="1"/>
  <c r="C460" i="8" s="1"/>
  <c r="F460" i="8" s="1"/>
  <c r="W459" i="4" a="1"/>
  <c r="B459" i="8" a="1"/>
  <c r="C459" i="8" s="1"/>
  <c r="F459" i="8" s="1"/>
  <c r="W458" i="4" a="1"/>
  <c r="B458" i="8" a="1"/>
  <c r="C458" i="8" s="1"/>
  <c r="F458" i="8" s="1"/>
  <c r="W457" i="4" a="1"/>
  <c r="B457" i="8" a="1"/>
  <c r="C457" i="8" s="1"/>
  <c r="F457" i="8" s="1"/>
  <c r="W456" i="4" a="1"/>
  <c r="B456" i="8" a="1"/>
  <c r="C456" i="8" s="1"/>
  <c r="F456" i="8" s="1"/>
  <c r="W455" i="4" a="1"/>
  <c r="B455" i="8" a="1"/>
  <c r="C455" i="8" s="1"/>
  <c r="F455" i="8" s="1"/>
  <c r="W454" i="4" a="1"/>
  <c r="B454" i="8" a="1"/>
  <c r="C454" i="8" s="1"/>
  <c r="F454" i="8" s="1"/>
  <c r="W453" i="4" a="1"/>
  <c r="B453" i="8" a="1"/>
  <c r="C453" i="8" s="1"/>
  <c r="F453" i="8" s="1"/>
  <c r="W452" i="4" a="1"/>
  <c r="B452" i="8" a="1"/>
  <c r="C452" i="8" s="1"/>
  <c r="F452" i="8" s="1"/>
  <c r="W451" i="4" a="1"/>
  <c r="B451" i="8" a="1"/>
  <c r="C451" i="8" s="1"/>
  <c r="F451" i="8" s="1"/>
  <c r="W450" i="4" a="1"/>
  <c r="B450" i="8" a="1"/>
  <c r="C450" i="8" s="1"/>
  <c r="F450" i="8" s="1"/>
  <c r="W449" i="4" a="1"/>
  <c r="B449" i="8" a="1"/>
  <c r="C449" i="8" s="1"/>
  <c r="F449" i="8" s="1"/>
  <c r="W448" i="4" a="1"/>
  <c r="B448" i="8" a="1"/>
  <c r="C448" i="8" s="1"/>
  <c r="F448" i="8" s="1"/>
  <c r="W447" i="4" a="1"/>
  <c r="B447" i="8" a="1"/>
  <c r="C447" i="8" s="1"/>
  <c r="F447" i="8" s="1"/>
  <c r="W446" i="4" a="1"/>
  <c r="B446" i="8" a="1"/>
  <c r="C446" i="8" s="1"/>
  <c r="F446" i="8" s="1"/>
  <c r="W445" i="4" a="1"/>
  <c r="B445" i="8" a="1"/>
  <c r="C445" i="8" s="1"/>
  <c r="F445" i="8" s="1"/>
  <c r="W444" i="4" a="1"/>
  <c r="B444" i="8" a="1"/>
  <c r="C444" i="8" s="1"/>
  <c r="F444" i="8" s="1"/>
  <c r="W443" i="4" a="1"/>
  <c r="B443" i="8" a="1"/>
  <c r="C443" i="8" s="1"/>
  <c r="F443" i="8" s="1"/>
  <c r="W442" i="4" a="1"/>
  <c r="B442" i="8" a="1"/>
  <c r="C442" i="8" s="1"/>
  <c r="F442" i="8" s="1"/>
  <c r="W441" i="4" a="1"/>
  <c r="B441" i="8" a="1"/>
  <c r="C441" i="8" s="1"/>
  <c r="F441" i="8" s="1"/>
  <c r="W440" i="4" a="1"/>
  <c r="B440" i="8" a="1"/>
  <c r="C440" i="8" s="1"/>
  <c r="F440" i="8" s="1"/>
  <c r="W439" i="4" a="1"/>
  <c r="B439" i="8" a="1"/>
  <c r="C439" i="8" s="1"/>
  <c r="F439" i="8" s="1"/>
  <c r="W438" i="4" a="1"/>
  <c r="B438" i="8" a="1"/>
  <c r="C438" i="8" s="1"/>
  <c r="F438" i="8" s="1"/>
  <c r="W437" i="4" a="1"/>
  <c r="B437" i="8" a="1"/>
  <c r="C437" i="8" s="1"/>
  <c r="F437" i="8" s="1"/>
  <c r="W436" i="4" a="1"/>
  <c r="B436" i="8" a="1"/>
  <c r="C436" i="8" s="1"/>
  <c r="F436" i="8" s="1"/>
  <c r="W435" i="4" a="1"/>
  <c r="B435" i="8" a="1"/>
  <c r="C435" i="8" s="1"/>
  <c r="F435" i="8" s="1"/>
  <c r="W434" i="4" a="1"/>
  <c r="B434" i="8" a="1"/>
  <c r="C434" i="8" s="1"/>
  <c r="F434" i="8" s="1"/>
  <c r="W433" i="4" a="1"/>
  <c r="B433" i="8" a="1"/>
  <c r="C433" i="8" s="1"/>
  <c r="F433" i="8" s="1"/>
  <c r="W432" i="4" a="1"/>
  <c r="B432" i="8" a="1"/>
  <c r="C432" i="8" s="1"/>
  <c r="F432" i="8" s="1"/>
  <c r="W431" i="4" a="1"/>
  <c r="B431" i="8" a="1"/>
  <c r="C431" i="8" s="1"/>
  <c r="F431" i="8" s="1"/>
  <c r="W430" i="4" a="1"/>
  <c r="B430" i="8" a="1"/>
  <c r="C430" i="8" s="1"/>
  <c r="F430" i="8" s="1"/>
  <c r="W429" i="4" a="1"/>
  <c r="B429" i="8" a="1"/>
  <c r="C429" i="8" s="1"/>
  <c r="F429" i="8" s="1"/>
  <c r="W428" i="4" a="1"/>
  <c r="B428" i="8" a="1"/>
  <c r="C428" i="8" s="1"/>
  <c r="F428" i="8" s="1"/>
  <c r="W427" i="4" a="1"/>
  <c r="B427" i="8" a="1"/>
  <c r="C427" i="8" s="1"/>
  <c r="F427" i="8" s="1"/>
  <c r="W426" i="4" a="1"/>
  <c r="B426" i="8" a="1"/>
  <c r="C426" i="8" s="1"/>
  <c r="F426" i="8" s="1"/>
  <c r="W425" i="4" a="1"/>
  <c r="B425" i="8" a="1"/>
  <c r="C425" i="8" s="1"/>
  <c r="F425" i="8" s="1"/>
  <c r="W424" i="4" a="1"/>
  <c r="B424" i="8" a="1"/>
  <c r="C424" i="8" s="1"/>
  <c r="F424" i="8" s="1"/>
  <c r="W423" i="4" a="1"/>
  <c r="B423" i="8" a="1"/>
  <c r="C423" i="8" s="1"/>
  <c r="F423" i="8" s="1"/>
  <c r="W422" i="4" a="1"/>
  <c r="B422" i="8" a="1"/>
  <c r="C422" i="8" s="1"/>
  <c r="F422" i="8" s="1"/>
  <c r="W421" i="4" a="1"/>
  <c r="B421" i="8" a="1"/>
  <c r="C421" i="8" s="1"/>
  <c r="F421" i="8" s="1"/>
  <c r="W420" i="4" a="1"/>
  <c r="B420" i="8" a="1"/>
  <c r="C420" i="8" s="1"/>
  <c r="F420" i="8" s="1"/>
  <c r="W419" i="4" a="1"/>
  <c r="B419" i="8" a="1"/>
  <c r="C419" i="8" s="1"/>
  <c r="F419" i="8" s="1"/>
  <c r="W418" i="4" a="1"/>
  <c r="B418" i="8" a="1"/>
  <c r="C418" i="8" s="1"/>
  <c r="F418" i="8" s="1"/>
  <c r="W417" i="4" a="1"/>
  <c r="B417" i="8" a="1"/>
  <c r="C417" i="8" s="1"/>
  <c r="F417" i="8" s="1"/>
  <c r="W416" i="4" a="1"/>
  <c r="B416" i="8" a="1"/>
  <c r="C416" i="8" s="1"/>
  <c r="F416" i="8" s="1"/>
  <c r="W415" i="4" a="1"/>
  <c r="B415" i="8" a="1"/>
  <c r="C415" i="8" s="1"/>
  <c r="F415" i="8" s="1"/>
  <c r="W414" i="4" a="1"/>
  <c r="B414" i="8" a="1"/>
  <c r="C414" i="8" s="1"/>
  <c r="F414" i="8" s="1"/>
  <c r="W413" i="4" a="1"/>
  <c r="B413" i="8" a="1"/>
  <c r="C413" i="8" s="1"/>
  <c r="F413" i="8" s="1"/>
  <c r="W412" i="4" a="1"/>
  <c r="B412" i="8" a="1"/>
  <c r="C412" i="8" s="1"/>
  <c r="F412" i="8" s="1"/>
  <c r="W411" i="4" a="1"/>
  <c r="B411" i="8" a="1"/>
  <c r="C411" i="8" s="1"/>
  <c r="F411" i="8" s="1"/>
  <c r="W410" i="4" a="1"/>
  <c r="B410" i="8" a="1"/>
  <c r="C410" i="8" s="1"/>
  <c r="F410" i="8" s="1"/>
  <c r="W408" i="4" a="1"/>
  <c r="B408" i="8" a="1"/>
  <c r="C408" i="8" s="1"/>
  <c r="F408" i="8" s="1"/>
  <c r="O388" i="4" a="1"/>
  <c r="B388" i="8" a="1"/>
  <c r="C388" i="8" s="1"/>
  <c r="F388" i="8" s="1"/>
  <c r="O387" i="4" a="1"/>
  <c r="B387" i="8" a="1"/>
  <c r="C387" i="8" s="1"/>
  <c r="F387" i="8" s="1"/>
  <c r="O386" i="4" a="1"/>
  <c r="B386" i="8" a="1"/>
  <c r="C386" i="8" s="1"/>
  <c r="F386" i="8" s="1"/>
  <c r="O385" i="4" a="1"/>
  <c r="B385" i="8" a="1"/>
  <c r="C385" i="8" s="1"/>
  <c r="F385" i="8" s="1"/>
  <c r="O384" i="4" a="1"/>
  <c r="B384" i="8" a="1"/>
  <c r="C384" i="8" s="1"/>
  <c r="F384" i="8" s="1"/>
  <c r="O383" i="4" a="1"/>
  <c r="B383" i="8" a="1"/>
  <c r="C383" i="8" s="1"/>
  <c r="F383" i="8" s="1"/>
  <c r="O382" i="4" a="1"/>
  <c r="B382" i="8" a="1"/>
  <c r="C382" i="8" s="1"/>
  <c r="F382" i="8" s="1"/>
  <c r="O381" i="4" a="1"/>
  <c r="B381" i="8" a="1"/>
  <c r="C381" i="8" s="1"/>
  <c r="F381" i="8" s="1"/>
  <c r="O380" i="4" a="1"/>
  <c r="B380" i="8" a="1"/>
  <c r="C380" i="8" s="1"/>
  <c r="F380" i="8" s="1"/>
  <c r="O379" i="4" a="1"/>
  <c r="B379" i="8" a="1"/>
  <c r="C379" i="8" s="1"/>
  <c r="F379" i="8" s="1"/>
  <c r="O378" i="4" a="1"/>
  <c r="B378" i="8" a="1"/>
  <c r="C378" i="8" s="1"/>
  <c r="F378" i="8" s="1"/>
  <c r="O377" i="4" a="1"/>
  <c r="B377" i="8" a="1"/>
  <c r="C377" i="8" s="1"/>
  <c r="F377" i="8" s="1"/>
  <c r="O376" i="4" a="1"/>
  <c r="B376" i="8" a="1"/>
  <c r="C376" i="8" s="1"/>
  <c r="F376" i="8" s="1"/>
  <c r="O375" i="4" a="1"/>
  <c r="B375" i="8" a="1"/>
  <c r="C375" i="8" s="1"/>
  <c r="F375" i="8" s="1"/>
  <c r="O374" i="4" a="1"/>
  <c r="B374" i="8" a="1"/>
  <c r="C374" i="8" s="1"/>
  <c r="F374" i="8" s="1"/>
  <c r="O373" i="4" a="1"/>
  <c r="B373" i="8" a="1"/>
  <c r="C373" i="8" s="1"/>
  <c r="F373" i="8" s="1"/>
  <c r="O372" i="4" a="1"/>
  <c r="B372" i="8" a="1"/>
  <c r="C372" i="8" s="1"/>
  <c r="F372" i="8" s="1"/>
  <c r="O371" i="4" a="1"/>
  <c r="B371" i="8" a="1"/>
  <c r="C371" i="8" s="1"/>
  <c r="F371" i="8" s="1"/>
  <c r="O370" i="4" a="1"/>
  <c r="B370" i="8" a="1"/>
  <c r="C370" i="8" s="1"/>
  <c r="F370" i="8" s="1"/>
  <c r="O369" i="4" a="1"/>
  <c r="B369" i="8" a="1"/>
  <c r="C369" i="8" s="1"/>
  <c r="F369" i="8" s="1"/>
  <c r="O368" i="4" a="1"/>
  <c r="B368" i="8" a="1"/>
  <c r="C368" i="8" s="1"/>
  <c r="F368" i="8" s="1"/>
  <c r="O367" i="4" a="1"/>
  <c r="B367" i="8" a="1"/>
  <c r="C367" i="8" s="1"/>
  <c r="F367" i="8" s="1"/>
  <c r="O366" i="4" a="1"/>
  <c r="B366" i="8" a="1"/>
  <c r="C366" i="8" s="1"/>
  <c r="F366" i="8" s="1"/>
  <c r="O365" i="4" a="1"/>
  <c r="B365" i="8" a="1"/>
  <c r="C365" i="8" s="1"/>
  <c r="F365" i="8" s="1"/>
  <c r="O364" i="4" a="1"/>
  <c r="B364" i="8" a="1"/>
  <c r="C364" i="8" s="1"/>
  <c r="F364" i="8" s="1"/>
  <c r="O363" i="4" a="1"/>
  <c r="B363" i="8" a="1"/>
  <c r="C363" i="8" s="1"/>
  <c r="F363" i="8" s="1"/>
  <c r="O362" i="4" a="1"/>
  <c r="B362" i="8" a="1"/>
  <c r="C362" i="8" s="1"/>
  <c r="F362" i="8" s="1"/>
  <c r="O361" i="4" a="1"/>
  <c r="B361" i="8" a="1"/>
  <c r="C361" i="8" s="1"/>
  <c r="F361" i="8" s="1"/>
  <c r="O360" i="4" a="1"/>
  <c r="B360" i="8" a="1"/>
  <c r="C360" i="8" s="1"/>
  <c r="F360" i="8" s="1"/>
  <c r="O359" i="4" a="1"/>
  <c r="B359" i="8" a="1"/>
  <c r="C359" i="8" s="1"/>
  <c r="F359" i="8" s="1"/>
  <c r="O358" i="4" a="1"/>
  <c r="B358" i="8" a="1"/>
  <c r="C358" i="8" s="1"/>
  <c r="F358" i="8" s="1"/>
  <c r="O357" i="4" a="1"/>
  <c r="B357" i="8" a="1"/>
  <c r="C357" i="8" s="1"/>
  <c r="F357" i="8" s="1"/>
  <c r="O356" i="4" a="1"/>
  <c r="B356" i="8" a="1"/>
  <c r="C356" i="8" s="1"/>
  <c r="F356" i="8" s="1"/>
  <c r="O355" i="4" a="1"/>
  <c r="B355" i="8" a="1"/>
  <c r="C355" i="8" s="1"/>
  <c r="F355" i="8" s="1"/>
  <c r="O354" i="4" a="1"/>
  <c r="B354" i="8" a="1"/>
  <c r="C354" i="8" s="1"/>
  <c r="F354" i="8" s="1"/>
  <c r="O353" i="4" a="1"/>
  <c r="B353" i="8" a="1"/>
  <c r="C353" i="8" s="1"/>
  <c r="F353" i="8" s="1"/>
  <c r="O352" i="4" a="1"/>
  <c r="B352" i="8" a="1"/>
  <c r="C352" i="8" s="1"/>
  <c r="F352" i="8" s="1"/>
  <c r="O351" i="4" a="1"/>
  <c r="B351" i="8" a="1"/>
  <c r="C351" i="8" s="1"/>
  <c r="F351" i="8" s="1"/>
  <c r="O350" i="4" a="1"/>
  <c r="B350" i="8" a="1"/>
  <c r="C350" i="8" s="1"/>
  <c r="F350" i="8" s="1"/>
  <c r="O349" i="4" a="1"/>
  <c r="B349" i="8" a="1"/>
  <c r="C349" i="8" s="1"/>
  <c r="F349" i="8" s="1"/>
  <c r="O348" i="4" a="1"/>
  <c r="B348" i="8" a="1"/>
  <c r="C348" i="8" s="1"/>
  <c r="F348" i="8" s="1"/>
  <c r="O347" i="4" a="1"/>
  <c r="B347" i="8" a="1"/>
  <c r="C347" i="8" s="1"/>
  <c r="F347" i="8" s="1"/>
  <c r="O346" i="4" a="1"/>
  <c r="B346" i="8" a="1"/>
  <c r="C346" i="8" s="1"/>
  <c r="F346" i="8" s="1"/>
  <c r="O345" i="4" a="1"/>
  <c r="B345" i="8" a="1"/>
  <c r="C345" i="8" s="1"/>
  <c r="F345" i="8" s="1"/>
  <c r="O344" i="4" a="1"/>
  <c r="B344" i="8" a="1"/>
  <c r="C344" i="8" s="1"/>
  <c r="F344" i="8" s="1"/>
  <c r="O343" i="4" a="1"/>
  <c r="B343" i="8" a="1"/>
  <c r="C343" i="8" s="1"/>
  <c r="F343" i="8" s="1"/>
  <c r="O342" i="4" a="1"/>
  <c r="B342" i="8" a="1"/>
  <c r="C342" i="8" s="1"/>
  <c r="F342" i="8" s="1"/>
  <c r="O341" i="4" a="1"/>
  <c r="B341" i="8" a="1"/>
  <c r="C341" i="8" s="1"/>
  <c r="F341" i="8" s="1"/>
  <c r="O340" i="4" a="1"/>
  <c r="B340" i="8" a="1"/>
  <c r="C340" i="8" s="1"/>
  <c r="F340" i="8" s="1"/>
  <c r="O339" i="4" a="1"/>
  <c r="B339" i="8" a="1"/>
  <c r="C339" i="8" s="1"/>
  <c r="F339" i="8" s="1"/>
  <c r="O338" i="4" a="1"/>
  <c r="B338" i="8" a="1"/>
  <c r="C338" i="8" s="1"/>
  <c r="F338" i="8" s="1"/>
  <c r="O337" i="4" a="1"/>
  <c r="B337" i="8" a="1"/>
  <c r="C337" i="8" s="1"/>
  <c r="F337" i="8" s="1"/>
  <c r="O336" i="4" a="1"/>
  <c r="B336" i="8" a="1"/>
  <c r="C336" i="8" s="1"/>
  <c r="F336" i="8" s="1"/>
  <c r="O335" i="4" a="1"/>
  <c r="B335" i="8" a="1"/>
  <c r="C335" i="8" s="1"/>
  <c r="F335" i="8" s="1"/>
  <c r="O334" i="4" a="1"/>
  <c r="B334" i="8" a="1"/>
  <c r="C334" i="8" s="1"/>
  <c r="F334" i="8" s="1"/>
  <c r="O333" i="4" a="1"/>
  <c r="B333" i="8" a="1"/>
  <c r="C333" i="8" s="1"/>
  <c r="F333" i="8" s="1"/>
  <c r="O332" i="4" a="1"/>
  <c r="B332" i="8" a="1"/>
  <c r="C332" i="8" s="1"/>
  <c r="F332" i="8" s="1"/>
  <c r="O331" i="4" a="1"/>
  <c r="B331" i="8" a="1"/>
  <c r="C331" i="8" s="1"/>
  <c r="F331" i="8" s="1"/>
  <c r="O330" i="4" a="1"/>
  <c r="B330" i="8" a="1"/>
  <c r="C330" i="8" s="1"/>
  <c r="F330" i="8" s="1"/>
  <c r="O329" i="4" a="1"/>
  <c r="B329" i="8" a="1"/>
  <c r="C329" i="8" s="1"/>
  <c r="F329" i="8" s="1"/>
  <c r="O328" i="4" a="1"/>
  <c r="B328" i="8" a="1"/>
  <c r="C328" i="8" s="1"/>
  <c r="F328" i="8" s="1"/>
  <c r="O327" i="4" a="1"/>
  <c r="B327" i="8" a="1"/>
  <c r="C327" i="8" s="1"/>
  <c r="F327" i="8" s="1"/>
  <c r="O326" i="4" a="1"/>
  <c r="B326" i="8" a="1"/>
  <c r="C326" i="8" s="1"/>
  <c r="F326" i="8" s="1"/>
  <c r="O325" i="4" a="1"/>
  <c r="B325" i="8" a="1"/>
  <c r="C325" i="8" s="1"/>
  <c r="F325" i="8" s="1"/>
  <c r="O324" i="4" a="1"/>
  <c r="B324" i="8" a="1"/>
  <c r="C324" i="8" s="1"/>
  <c r="F324" i="8" s="1"/>
  <c r="O323" i="4" a="1"/>
  <c r="B323" i="8" a="1"/>
  <c r="C323" i="8" s="1"/>
  <c r="F323" i="8" s="1"/>
  <c r="O322" i="4" a="1"/>
  <c r="B322" i="8" a="1"/>
  <c r="C322" i="8" s="1"/>
  <c r="F322" i="8" s="1"/>
  <c r="O321" i="4" a="1"/>
  <c r="B321" i="8" a="1"/>
  <c r="C321" i="8" s="1"/>
  <c r="F321" i="8" s="1"/>
  <c r="O320" i="4" a="1"/>
  <c r="B320" i="8" a="1"/>
  <c r="C320" i="8" s="1"/>
  <c r="F320" i="8" s="1"/>
  <c r="O319" i="4" a="1"/>
  <c r="B319" i="8" a="1"/>
  <c r="C319" i="8" s="1"/>
  <c r="F319" i="8" s="1"/>
  <c r="O318" i="4" a="1"/>
  <c r="B318" i="8" a="1"/>
  <c r="C318" i="8" s="1"/>
  <c r="F318" i="8" s="1"/>
  <c r="O317" i="4" a="1"/>
  <c r="B317" i="8" a="1"/>
  <c r="C317" i="8" s="1"/>
  <c r="F317" i="8" s="1"/>
  <c r="O316" i="4" a="1"/>
  <c r="B316" i="8" a="1"/>
  <c r="C316" i="8" s="1"/>
  <c r="F316" i="8" s="1"/>
  <c r="O315" i="4" a="1"/>
  <c r="B315" i="8" a="1"/>
  <c r="C315" i="8" s="1"/>
  <c r="F315" i="8" s="1"/>
  <c r="O314" i="4" a="1"/>
  <c r="B314" i="8" a="1"/>
  <c r="C314" i="8" s="1"/>
  <c r="F314" i="8" s="1"/>
  <c r="O313" i="4" a="1"/>
  <c r="B313" i="8" a="1"/>
  <c r="C313" i="8" s="1"/>
  <c r="F313" i="8" s="1"/>
  <c r="O312" i="4" a="1"/>
  <c r="B312" i="8" a="1"/>
  <c r="C312" i="8" s="1"/>
  <c r="F312" i="8" s="1"/>
  <c r="O311" i="4" a="1"/>
  <c r="B311" i="8" a="1"/>
  <c r="C311" i="8" s="1"/>
  <c r="F311" i="8" s="1"/>
  <c r="O310" i="4" a="1"/>
  <c r="B310" i="8" a="1"/>
  <c r="C310" i="8" s="1"/>
  <c r="F310" i="8" s="1"/>
  <c r="O309" i="4" a="1"/>
  <c r="B309" i="8" a="1"/>
  <c r="C309" i="8" s="1"/>
  <c r="F309" i="8" s="1"/>
  <c r="O308" i="4" a="1"/>
  <c r="B308" i="8" a="1"/>
  <c r="C308" i="8" s="1"/>
  <c r="F308" i="8" s="1"/>
  <c r="O307" i="4" a="1"/>
  <c r="B307" i="8" a="1"/>
  <c r="C307" i="8" s="1"/>
  <c r="F307" i="8" s="1"/>
  <c r="O306" i="4" a="1"/>
  <c r="B306" i="8" a="1"/>
  <c r="C306" i="8" s="1"/>
  <c r="F306" i="8" s="1"/>
  <c r="O305" i="4" a="1"/>
  <c r="B305" i="8" a="1"/>
  <c r="C305" i="8" s="1"/>
  <c r="F305" i="8" s="1"/>
  <c r="O304" i="4" a="1"/>
  <c r="B304" i="8" a="1"/>
  <c r="C304" i="8" s="1"/>
  <c r="F304" i="8" s="1"/>
  <c r="O303" i="4" a="1"/>
  <c r="B303" i="8" a="1"/>
  <c r="C303" i="8" s="1"/>
  <c r="F303" i="8" s="1"/>
  <c r="O302" i="4" a="1"/>
  <c r="B302" i="8" a="1"/>
  <c r="C302" i="8" s="1"/>
  <c r="F302" i="8" s="1"/>
  <c r="O301" i="4" a="1"/>
  <c r="B301" i="8" a="1"/>
  <c r="C301" i="8" s="1"/>
  <c r="F301" i="8" s="1"/>
  <c r="O300" i="4" a="1"/>
  <c r="B300" i="8" a="1"/>
  <c r="C300" i="8" s="1"/>
  <c r="F300" i="8" s="1"/>
  <c r="O299" i="4" a="1"/>
  <c r="B299" i="8" a="1"/>
  <c r="C299" i="8" s="1"/>
  <c r="F299" i="8" s="1"/>
  <c r="O298" i="4" a="1"/>
  <c r="B298" i="8" a="1"/>
  <c r="C298" i="8" s="1"/>
  <c r="F298" i="8" s="1"/>
  <c r="O297" i="4" a="1"/>
  <c r="B297" i="8" a="1"/>
  <c r="C297" i="8" s="1"/>
  <c r="F297" i="8" s="1"/>
  <c r="O296" i="4" a="1"/>
  <c r="B296" i="8" a="1"/>
  <c r="C296" i="8" s="1"/>
  <c r="F296" i="8" s="1"/>
  <c r="O295" i="4" a="1"/>
  <c r="B295" i="8" a="1"/>
  <c r="C295" i="8" s="1"/>
  <c r="F295" i="8" s="1"/>
  <c r="L295" i="4" a="1"/>
  <c r="O294" i="4" a="1"/>
  <c r="B294" i="8" a="1"/>
  <c r="C294" i="8" s="1"/>
  <c r="F294" i="8" s="1"/>
  <c r="L294" i="4" a="1"/>
  <c r="O293" i="4" a="1"/>
  <c r="B293" i="8" a="1"/>
  <c r="C293" i="8" s="1"/>
  <c r="F293" i="8" s="1"/>
  <c r="L293" i="4" a="1"/>
  <c r="O292" i="4" a="1"/>
  <c r="B292" i="8" a="1"/>
  <c r="C292" i="8" s="1"/>
  <c r="F292" i="8" s="1"/>
  <c r="L292" i="4" a="1"/>
  <c r="O291" i="4" a="1"/>
  <c r="B291" i="8" a="1"/>
  <c r="C291" i="8" s="1"/>
  <c r="F291" i="8" s="1"/>
  <c r="L291" i="4" a="1"/>
  <c r="O290" i="4" a="1"/>
  <c r="B290" i="8" a="1"/>
  <c r="C290" i="8" s="1"/>
  <c r="F290" i="8" s="1"/>
  <c r="L290" i="4" a="1"/>
  <c r="O289" i="4" a="1"/>
  <c r="B289" i="8" a="1"/>
  <c r="C289" i="8" s="1"/>
  <c r="F289" i="8" s="1"/>
  <c r="L289" i="4" a="1"/>
  <c r="O288" i="4" a="1"/>
  <c r="L288" i="4" a="1"/>
  <c r="B288" i="8" a="1"/>
  <c r="C288" i="8" s="1"/>
  <c r="F288" i="8" s="1"/>
  <c r="O287" i="4" a="1"/>
  <c r="L287" i="4" a="1"/>
  <c r="B287" i="8" a="1"/>
  <c r="C287" i="8" s="1"/>
  <c r="F287" i="8" s="1"/>
  <c r="O286" i="4" a="1"/>
  <c r="L286" i="4" a="1"/>
  <c r="B286" i="8" a="1"/>
  <c r="C286" i="8" s="1"/>
  <c r="F286" i="8" s="1"/>
  <c r="O285" i="4" a="1"/>
  <c r="B285" i="8" a="1"/>
  <c r="C285" i="8" s="1"/>
  <c r="F285" i="8" s="1"/>
  <c r="L285" i="4" a="1"/>
  <c r="O284" i="4" a="1"/>
  <c r="L284" i="4" a="1"/>
  <c r="B284" i="8" a="1"/>
  <c r="C284" i="8" s="1"/>
  <c r="F284" i="8" s="1"/>
  <c r="O283" i="4" a="1"/>
  <c r="B283" i="8" a="1"/>
  <c r="C283" i="8" s="1"/>
  <c r="F283" i="8" s="1"/>
  <c r="L283" i="4" a="1"/>
  <c r="O282" i="4" a="1"/>
  <c r="L282" i="4" a="1"/>
  <c r="B282" i="8" a="1"/>
  <c r="C282" i="8" s="1"/>
  <c r="F282" i="8" s="1"/>
  <c r="O281" i="4" a="1"/>
  <c r="B281" i="8" a="1"/>
  <c r="C281" i="8" s="1"/>
  <c r="F281" i="8" s="1"/>
  <c r="L281" i="4" a="1"/>
  <c r="O280" i="4" a="1"/>
  <c r="L280" i="4" a="1"/>
  <c r="B280" i="8" a="1"/>
  <c r="C280" i="8" s="1"/>
  <c r="F280" i="8" s="1"/>
  <c r="O279" i="4" a="1"/>
  <c r="L279" i="4" a="1"/>
  <c r="B279" i="8" a="1"/>
  <c r="C279" i="8" s="1"/>
  <c r="F279" i="8" s="1"/>
  <c r="O278" i="4" a="1"/>
  <c r="L278" i="4" a="1"/>
  <c r="B278" i="8" a="1"/>
  <c r="C278" i="8" s="1"/>
  <c r="F278" i="8" s="1"/>
  <c r="O277" i="4" a="1"/>
  <c r="L277" i="4" a="1"/>
  <c r="B277" i="8" a="1"/>
  <c r="C277" i="8" s="1"/>
  <c r="F277" i="8" s="1"/>
  <c r="O276" i="4" a="1"/>
  <c r="L276" i="4" a="1"/>
  <c r="B276" i="8" a="1"/>
  <c r="C276" i="8" s="1"/>
  <c r="F276" i="8" s="1"/>
  <c r="O275" i="4" a="1"/>
  <c r="L275" i="4" a="1"/>
  <c r="B275" i="8" a="1"/>
  <c r="C275" i="8" s="1"/>
  <c r="F275" i="8" s="1"/>
  <c r="O274" i="4" a="1"/>
  <c r="L274" i="4" a="1"/>
  <c r="B274" i="8" a="1"/>
  <c r="C274" i="8" s="1"/>
  <c r="F274" i="8" s="1"/>
  <c r="O273" i="4" a="1"/>
  <c r="L273" i="4" a="1"/>
  <c r="B273" i="8" a="1"/>
  <c r="C273" i="8" s="1"/>
  <c r="F273" i="8" s="1"/>
  <c r="O272" i="4" a="1"/>
  <c r="L272" i="4" a="1"/>
  <c r="B272" i="8" a="1"/>
  <c r="C272" i="8" s="1"/>
  <c r="F272" i="8" s="1"/>
  <c r="O271" i="4" a="1"/>
  <c r="L271" i="4" a="1"/>
  <c r="B271" i="8" a="1"/>
  <c r="C271" i="8" s="1"/>
  <c r="F271" i="8" s="1"/>
  <c r="O270" i="4" a="1"/>
  <c r="B270" i="8" a="1"/>
  <c r="C270" i="8" s="1"/>
  <c r="F270" i="8" s="1"/>
  <c r="L270" i="4" a="1"/>
  <c r="O269" i="4" a="1"/>
  <c r="B269" i="8" a="1"/>
  <c r="C269" i="8" s="1"/>
  <c r="F269" i="8" s="1"/>
  <c r="L269" i="4" a="1"/>
  <c r="O268" i="4" a="1"/>
  <c r="B268" i="8" a="1"/>
  <c r="C268" i="8" s="1"/>
  <c r="F268" i="8" s="1"/>
  <c r="L268" i="4" a="1"/>
  <c r="O267" i="4" a="1"/>
  <c r="B267" i="8" a="1"/>
  <c r="C267" i="8" s="1"/>
  <c r="F267" i="8" s="1"/>
  <c r="L267" i="4" a="1"/>
  <c r="O266" i="4" a="1"/>
  <c r="L266" i="4" a="1"/>
  <c r="B266" i="8" a="1"/>
  <c r="C266" i="8" s="1"/>
  <c r="F266" i="8" s="1"/>
  <c r="O265" i="4" a="1"/>
  <c r="L265" i="4" a="1"/>
  <c r="B265" i="8" a="1"/>
  <c r="C265" i="8" s="1"/>
  <c r="F265" i="8" s="1"/>
  <c r="O264" i="4" a="1"/>
  <c r="L264" i="4" a="1"/>
  <c r="B264" i="8" a="1"/>
  <c r="C264" i="8" s="1"/>
  <c r="F264" i="8" s="1"/>
  <c r="O263" i="4" a="1"/>
  <c r="L263" i="4" a="1"/>
  <c r="B263" i="8" a="1"/>
  <c r="C263" i="8" s="1"/>
  <c r="F263" i="8" s="1"/>
  <c r="O262" i="4" a="1"/>
  <c r="B262" i="8" a="1"/>
  <c r="C262" i="8" s="1"/>
  <c r="F262" i="8" s="1"/>
  <c r="L262" i="4" a="1"/>
  <c r="O261" i="4" a="1"/>
  <c r="L261" i="4" a="1"/>
  <c r="B261" i="8" a="1"/>
  <c r="C261" i="8" s="1"/>
  <c r="F261" i="8" s="1"/>
  <c r="O260" i="4" a="1"/>
  <c r="L260" i="4" a="1"/>
  <c r="B260" i="8" a="1"/>
  <c r="C260" i="8" s="1"/>
  <c r="F260" i="8" s="1"/>
  <c r="O259" i="4" a="1"/>
  <c r="L259" i="4" a="1"/>
  <c r="B259" i="8" a="1"/>
  <c r="C259" i="8" s="1"/>
  <c r="F259" i="8" s="1"/>
  <c r="O258" i="4" a="1"/>
  <c r="L258" i="4" a="1"/>
  <c r="B258" i="8" a="1"/>
  <c r="C258" i="8" s="1"/>
  <c r="F258" i="8" s="1"/>
  <c r="O257" i="4" a="1"/>
  <c r="L257" i="4" a="1"/>
  <c r="B257" i="8" a="1"/>
  <c r="C257" i="8" s="1"/>
  <c r="F257" i="8" s="1"/>
  <c r="O256" i="4" a="1"/>
  <c r="L256" i="4" a="1"/>
  <c r="B256" i="8" a="1"/>
  <c r="C256" i="8" s="1"/>
  <c r="F256" i="8" s="1"/>
  <c r="O255" i="4" a="1"/>
  <c r="B255" i="8" a="1"/>
  <c r="C255" i="8" s="1"/>
  <c r="F255" i="8" s="1"/>
  <c r="L255" i="4" a="1"/>
  <c r="O254" i="4" a="1"/>
  <c r="B254" i="8" a="1"/>
  <c r="C254" i="8" s="1"/>
  <c r="F254" i="8" s="1"/>
  <c r="L254" i="4" a="1"/>
  <c r="O253" i="4" a="1"/>
  <c r="B253" i="8" a="1"/>
  <c r="C253" i="8" s="1"/>
  <c r="F253" i="8" s="1"/>
  <c r="L253" i="4" a="1"/>
  <c r="O252" i="4" a="1"/>
  <c r="B252" i="8" a="1"/>
  <c r="C252" i="8" s="1"/>
  <c r="F252" i="8" s="1"/>
  <c r="L252" i="4" a="1"/>
  <c r="O251" i="4" a="1"/>
  <c r="B251" i="8" a="1"/>
  <c r="C251" i="8" s="1"/>
  <c r="F251" i="8" s="1"/>
  <c r="L251" i="4" a="1"/>
  <c r="O250" i="4" a="1"/>
  <c r="L250" i="4" a="1"/>
  <c r="B250" i="8" a="1"/>
  <c r="C250" i="8" s="1"/>
  <c r="F250" i="8" s="1"/>
  <c r="O249" i="4" a="1"/>
  <c r="B249" i="8" a="1"/>
  <c r="C249" i="8" s="1"/>
  <c r="F249" i="8" s="1"/>
  <c r="L249" i="4" a="1"/>
  <c r="O248" i="4" a="1"/>
  <c r="B248" i="8" a="1"/>
  <c r="C248" i="8" s="1"/>
  <c r="F248" i="8" s="1"/>
  <c r="L248" i="4" a="1"/>
  <c r="O247" i="4" a="1"/>
  <c r="B247" i="8" a="1"/>
  <c r="C247" i="8" s="1"/>
  <c r="F247" i="8" s="1"/>
  <c r="L247" i="4" a="1"/>
  <c r="O246" i="4" a="1"/>
  <c r="B246" i="8" a="1"/>
  <c r="C246" i="8" s="1"/>
  <c r="F246" i="8" s="1"/>
  <c r="L246" i="4" a="1"/>
  <c r="O245" i="4" a="1"/>
  <c r="B245" i="8" a="1"/>
  <c r="C245" i="8" s="1"/>
  <c r="F245" i="8" s="1"/>
  <c r="L245" i="4" a="1"/>
  <c r="O244" i="4" a="1"/>
  <c r="B244" i="8" a="1"/>
  <c r="C244" i="8" s="1"/>
  <c r="F244" i="8" s="1"/>
  <c r="L244" i="4" a="1"/>
  <c r="O243" i="4" a="1"/>
  <c r="B243" i="8" a="1"/>
  <c r="C243" i="8" s="1"/>
  <c r="F243" i="8" s="1"/>
  <c r="L243" i="4" a="1"/>
  <c r="O242" i="4" a="1"/>
  <c r="L242" i="4" a="1"/>
  <c r="B242" i="8" a="1"/>
  <c r="C242" i="8" s="1"/>
  <c r="F242" i="8" s="1"/>
  <c r="O241" i="4" a="1"/>
  <c r="B241" i="8" a="1"/>
  <c r="C241" i="8" s="1"/>
  <c r="F241" i="8" s="1"/>
  <c r="L241" i="4" a="1"/>
  <c r="O240" i="4" a="1"/>
  <c r="L240" i="4" a="1"/>
  <c r="B240" i="8" a="1"/>
  <c r="C240" i="8" s="1"/>
  <c r="F240" i="8" s="1"/>
  <c r="O239" i="4" a="1"/>
  <c r="B239" i="8" a="1"/>
  <c r="C239" i="8" s="1"/>
  <c r="F239" i="8" s="1"/>
  <c r="L239" i="4" a="1"/>
  <c r="O238" i="4" a="1"/>
  <c r="B238" i="8" a="1"/>
  <c r="C238" i="8" s="1"/>
  <c r="F238" i="8" s="1"/>
  <c r="L238" i="4" a="1"/>
  <c r="O237" i="4" a="1"/>
  <c r="B237" i="8" a="1"/>
  <c r="C237" i="8" s="1"/>
  <c r="F237" i="8" s="1"/>
  <c r="L237" i="4" a="1"/>
  <c r="O236" i="4" a="1"/>
  <c r="B236" i="8" a="1"/>
  <c r="C236" i="8" s="1"/>
  <c r="F236" i="8" s="1"/>
  <c r="L236" i="4" a="1"/>
  <c r="O235" i="4" a="1"/>
  <c r="B235" i="8" a="1"/>
  <c r="C235" i="8" s="1"/>
  <c r="F235" i="8" s="1"/>
  <c r="L235" i="4" a="1"/>
  <c r="O234" i="4" a="1"/>
  <c r="L234" i="4" a="1"/>
  <c r="B234" i="8" a="1"/>
  <c r="C234" i="8" s="1"/>
  <c r="F234" i="8" s="1"/>
  <c r="O233" i="4" a="1"/>
  <c r="L233" i="4" a="1"/>
  <c r="B233" i="8" a="1"/>
  <c r="C233" i="8" s="1"/>
  <c r="F233" i="8" s="1"/>
  <c r="O232" i="4" a="1"/>
  <c r="L232" i="4" a="1"/>
  <c r="B232" i="8" a="1"/>
  <c r="C232" i="8" s="1"/>
  <c r="F232" i="8" s="1"/>
  <c r="O231" i="4" a="1"/>
  <c r="L231" i="4" a="1"/>
  <c r="B231" i="8" a="1"/>
  <c r="C231" i="8" s="1"/>
  <c r="F231" i="8" s="1"/>
  <c r="O230" i="4" a="1"/>
  <c r="L230" i="4" a="1"/>
  <c r="B230" i="8" a="1"/>
  <c r="C230" i="8" s="1"/>
  <c r="F230" i="8" s="1"/>
  <c r="O229" i="4" a="1"/>
  <c r="L229" i="4" a="1"/>
  <c r="B229" i="8" a="1"/>
  <c r="C229" i="8" s="1"/>
  <c r="F229" i="8" s="1"/>
  <c r="O228" i="4" a="1"/>
  <c r="L228" i="4" a="1"/>
  <c r="B228" i="8" a="1"/>
  <c r="C228" i="8" s="1"/>
  <c r="F228" i="8" s="1"/>
  <c r="O227" i="4" a="1"/>
  <c r="L227" i="4" a="1"/>
  <c r="B227" i="8" a="1"/>
  <c r="C227" i="8" s="1"/>
  <c r="F227" i="8" s="1"/>
  <c r="O226" i="4" a="1"/>
  <c r="L226" i="4" a="1"/>
  <c r="B226" i="8" a="1"/>
  <c r="C226" i="8" s="1"/>
  <c r="F226" i="8" s="1"/>
  <c r="O225" i="4" a="1"/>
  <c r="L225" i="4" a="1"/>
  <c r="B225" i="8" a="1"/>
  <c r="C225" i="8" s="1"/>
  <c r="F225" i="8" s="1"/>
  <c r="O224" i="4" a="1"/>
  <c r="L224" i="4" a="1"/>
  <c r="B224" i="8" a="1"/>
  <c r="C224" i="8" s="1"/>
  <c r="F224" i="8" s="1"/>
  <c r="O223" i="4" a="1"/>
  <c r="L223" i="4" a="1"/>
  <c r="B223" i="8" a="1"/>
  <c r="C223" i="8" s="1"/>
  <c r="F223" i="8" s="1"/>
  <c r="O222" i="4" a="1"/>
  <c r="L222" i="4" a="1"/>
  <c r="B222" i="8" a="1"/>
  <c r="C222" i="8" s="1"/>
  <c r="F222" i="8" s="1"/>
  <c r="O221" i="4" a="1"/>
  <c r="L221" i="4" a="1"/>
  <c r="B221" i="8" a="1"/>
  <c r="C221" i="8" s="1"/>
  <c r="F221" i="8" s="1"/>
  <c r="O220" i="4" a="1"/>
  <c r="L220" i="4" a="1"/>
  <c r="B220" i="8" a="1"/>
  <c r="C220" i="8" s="1"/>
  <c r="F220" i="8" s="1"/>
  <c r="O219" i="4" a="1"/>
  <c r="L219" i="4" a="1"/>
  <c r="B219" i="8" a="1"/>
  <c r="C219" i="8" s="1"/>
  <c r="F219" i="8" s="1"/>
  <c r="O218" i="4" a="1"/>
  <c r="L218" i="4" a="1"/>
  <c r="B218" i="8" a="1"/>
  <c r="C218" i="8" s="1"/>
  <c r="F218" i="8" s="1"/>
  <c r="O217" i="4" a="1"/>
  <c r="B217" i="8" a="1"/>
  <c r="C217" i="8" s="1"/>
  <c r="F217" i="8" s="1"/>
  <c r="L217" i="4" a="1"/>
  <c r="O216" i="4" a="1"/>
  <c r="B216" i="8" a="1"/>
  <c r="C216" i="8" s="1"/>
  <c r="F216" i="8" s="1"/>
  <c r="L216" i="4" a="1"/>
  <c r="O215" i="4" a="1"/>
  <c r="B215" i="8" a="1"/>
  <c r="C215" i="8" s="1"/>
  <c r="F215" i="8" s="1"/>
  <c r="L215" i="4" a="1"/>
  <c r="O214" i="4" a="1"/>
  <c r="L214" i="4" a="1"/>
  <c r="B214" i="8" a="1"/>
  <c r="C214" i="8" s="1"/>
  <c r="F214" i="8" s="1"/>
  <c r="O213" i="4" a="1"/>
  <c r="L213" i="4" a="1"/>
  <c r="B213" i="8" a="1"/>
  <c r="C213" i="8" s="1"/>
  <c r="F213" i="8" s="1"/>
  <c r="O212" i="4" a="1"/>
  <c r="L212" i="4" a="1"/>
  <c r="B212" i="8" a="1"/>
  <c r="C212" i="8" s="1"/>
  <c r="F212" i="8" s="1"/>
  <c r="O211" i="4" a="1"/>
  <c r="L211" i="4" a="1"/>
  <c r="B211" i="8" a="1"/>
  <c r="C211" i="8" s="1"/>
  <c r="F211" i="8" s="1"/>
  <c r="O210" i="4" a="1"/>
  <c r="L210" i="4" a="1"/>
  <c r="B210" i="8" a="1"/>
  <c r="C210" i="8" s="1"/>
  <c r="F210" i="8" s="1"/>
  <c r="O209" i="4" a="1"/>
  <c r="L209" i="4" a="1"/>
  <c r="B209" i="8" a="1"/>
  <c r="C209" i="8" s="1"/>
  <c r="F209" i="8" s="1"/>
  <c r="O208" i="4" a="1"/>
  <c r="L208" i="4" a="1"/>
  <c r="B208" i="8" a="1"/>
  <c r="C208" i="8" s="1"/>
  <c r="F208" i="8" s="1"/>
  <c r="O207" i="4" a="1"/>
  <c r="L207" i="4" a="1"/>
  <c r="B207" i="8" a="1"/>
  <c r="C207" i="8" s="1"/>
  <c r="F207" i="8" s="1"/>
  <c r="O206" i="4" a="1"/>
  <c r="B206" i="8" a="1"/>
  <c r="C206" i="8" s="1"/>
  <c r="F206" i="8" s="1"/>
  <c r="L206" i="4" a="1"/>
  <c r="O205" i="4" a="1"/>
  <c r="B205" i="8" a="1"/>
  <c r="C205" i="8" s="1"/>
  <c r="F205" i="8" s="1"/>
  <c r="L205" i="4" a="1"/>
  <c r="O204" i="4" a="1"/>
  <c r="B204" i="8" a="1"/>
  <c r="C204" i="8" s="1"/>
  <c r="F204" i="8" s="1"/>
  <c r="L204" i="4" a="1"/>
  <c r="O203" i="4" a="1"/>
  <c r="B203" i="8" a="1"/>
  <c r="C203" i="8" s="1"/>
  <c r="F203" i="8" s="1"/>
  <c r="L203" i="4" a="1"/>
  <c r="O202" i="4" a="1"/>
  <c r="B202" i="8" a="1"/>
  <c r="C202" i="8" s="1"/>
  <c r="F202" i="8" s="1"/>
  <c r="L202" i="4" a="1"/>
  <c r="O201" i="4" a="1"/>
  <c r="B201" i="8" a="1"/>
  <c r="C201" i="8" s="1"/>
  <c r="F201" i="8" s="1"/>
  <c r="L201" i="4" a="1"/>
  <c r="O200" i="4" a="1"/>
  <c r="B200" i="8" a="1"/>
  <c r="C200" i="8" s="1"/>
  <c r="F200" i="8" s="1"/>
  <c r="L200" i="4" a="1"/>
  <c r="O199" i="4" a="1"/>
  <c r="B199" i="8" a="1"/>
  <c r="C199" i="8" s="1"/>
  <c r="F199" i="8" s="1"/>
  <c r="L199" i="4" a="1"/>
  <c r="O198" i="4" a="1"/>
  <c r="B198" i="8" a="1"/>
  <c r="C198" i="8" s="1"/>
  <c r="F198" i="8" s="1"/>
  <c r="L198" i="4" a="1"/>
  <c r="O197" i="4" a="1"/>
  <c r="B197" i="8" a="1"/>
  <c r="C197" i="8" s="1"/>
  <c r="F197" i="8" s="1"/>
  <c r="L197" i="4" a="1"/>
  <c r="O196" i="4" a="1"/>
  <c r="L196" i="4" a="1"/>
  <c r="B196" i="8" a="1"/>
  <c r="C196" i="8" s="1"/>
  <c r="F196" i="8" s="1"/>
  <c r="O195" i="4" a="1"/>
  <c r="B195" i="8" a="1"/>
  <c r="C195" i="8" s="1"/>
  <c r="F195" i="8" s="1"/>
  <c r="L195" i="4" a="1"/>
  <c r="O194" i="4" a="1"/>
  <c r="B194" i="8" a="1"/>
  <c r="C194" i="8" s="1"/>
  <c r="F194" i="8" s="1"/>
  <c r="L194" i="4" a="1"/>
  <c r="O193" i="4" a="1"/>
  <c r="B193" i="8" a="1"/>
  <c r="C193" i="8" s="1"/>
  <c r="F193" i="8" s="1"/>
  <c r="L193" i="4" a="1"/>
  <c r="O192" i="4" a="1"/>
  <c r="B192" i="8" a="1"/>
  <c r="C192" i="8" s="1"/>
  <c r="F192" i="8" s="1"/>
  <c r="L192" i="4" a="1"/>
  <c r="O191" i="4" a="1"/>
  <c r="B191" i="8" a="1"/>
  <c r="C191" i="8" s="1"/>
  <c r="F191" i="8" s="1"/>
  <c r="L191" i="4" a="1"/>
  <c r="O190" i="4" a="1"/>
  <c r="L190" i="4" a="1"/>
  <c r="B190" i="8" a="1"/>
  <c r="C190" i="8" s="1"/>
  <c r="F190" i="8" s="1"/>
  <c r="O189" i="4" a="1"/>
  <c r="L189" i="4" a="1"/>
  <c r="B189" i="8" a="1"/>
  <c r="C189" i="8" s="1"/>
  <c r="F189" i="8" s="1"/>
  <c r="O188" i="4" a="1"/>
  <c r="B188" i="8" a="1"/>
  <c r="C188" i="8" s="1"/>
  <c r="F188" i="8" s="1"/>
  <c r="L188" i="4" a="1"/>
  <c r="O187" i="4" a="1"/>
  <c r="L187" i="4" a="1"/>
  <c r="B187" i="8" a="1"/>
  <c r="C187" i="8" s="1"/>
  <c r="F187" i="8" s="1"/>
  <c r="O186" i="4" a="1"/>
  <c r="L186" i="4" a="1"/>
  <c r="B186" i="8" a="1"/>
  <c r="C186" i="8" s="1"/>
  <c r="F186" i="8" s="1"/>
  <c r="O185" i="4" a="1"/>
  <c r="L185" i="4" a="1"/>
  <c r="B185" i="8" a="1"/>
  <c r="C185" i="8" s="1"/>
  <c r="F185" i="8" s="1"/>
  <c r="O184" i="4" a="1"/>
  <c r="L184" i="4" a="1"/>
  <c r="B184" i="8" a="1"/>
  <c r="C184" i="8" s="1"/>
  <c r="F184" i="8" s="1"/>
  <c r="O183" i="4" a="1"/>
  <c r="L183" i="4" a="1"/>
  <c r="B183" i="8" a="1"/>
  <c r="C183" i="8" s="1"/>
  <c r="F183" i="8" s="1"/>
  <c r="O182" i="4" a="1"/>
  <c r="B182" i="8" a="1"/>
  <c r="C182" i="8" s="1"/>
  <c r="F182" i="8" s="1"/>
  <c r="L182" i="4" a="1"/>
  <c r="O181" i="4" a="1"/>
  <c r="L181" i="4" a="1"/>
  <c r="B181" i="8" a="1"/>
  <c r="C181" i="8" s="1"/>
  <c r="F181" i="8" s="1"/>
  <c r="O180" i="4" a="1"/>
  <c r="L180" i="4" a="1"/>
  <c r="B180" i="8" a="1"/>
  <c r="C180" i="8" s="1"/>
  <c r="F180" i="8" s="1"/>
  <c r="O179" i="4" a="1"/>
  <c r="B179" i="8" a="1"/>
  <c r="C179" i="8" s="1"/>
  <c r="F179" i="8" s="1"/>
  <c r="L179" i="4" a="1"/>
  <c r="O178" i="4" a="1"/>
  <c r="B178" i="8" a="1"/>
  <c r="C178" i="8" s="1"/>
  <c r="F178" i="8" s="1"/>
  <c r="L178" i="4" a="1"/>
  <c r="O177" i="4" a="1"/>
  <c r="B177" i="8" a="1"/>
  <c r="C177" i="8" s="1"/>
  <c r="F177" i="8" s="1"/>
  <c r="L177" i="4" a="1"/>
  <c r="O176" i="4" a="1"/>
  <c r="B176" i="8" a="1"/>
  <c r="C176" i="8" s="1"/>
  <c r="F176" i="8" s="1"/>
  <c r="L176" i="4" a="1"/>
  <c r="O175" i="4" a="1"/>
  <c r="B175" i="8" a="1"/>
  <c r="C175" i="8" s="1"/>
  <c r="F175" i="8" s="1"/>
  <c r="L175" i="4" a="1"/>
  <c r="O174" i="4" a="1"/>
  <c r="B174" i="8" a="1"/>
  <c r="C174" i="8" s="1"/>
  <c r="F174" i="8" s="1"/>
  <c r="L174" i="4" a="1"/>
  <c r="O173" i="4" a="1"/>
  <c r="B173" i="8" a="1"/>
  <c r="C173" i="8" s="1"/>
  <c r="F173" i="8" s="1"/>
  <c r="L173" i="4" a="1"/>
  <c r="O172" i="4" a="1"/>
  <c r="B172" i="8" a="1"/>
  <c r="C172" i="8" s="1"/>
  <c r="F172" i="8" s="1"/>
  <c r="L172" i="4" a="1"/>
  <c r="O171" i="4" a="1"/>
  <c r="L171" i="4" a="1"/>
  <c r="B171" i="8" a="1"/>
  <c r="C171" i="8" s="1"/>
  <c r="F171" i="8" s="1"/>
  <c r="O170" i="4" a="1"/>
  <c r="L170" i="4" a="1"/>
  <c r="B170" i="8" a="1"/>
  <c r="C170" i="8" s="1"/>
  <c r="F170" i="8" s="1"/>
  <c r="O169" i="4" a="1"/>
  <c r="L169" i="4" a="1"/>
  <c r="B169" i="8" a="1"/>
  <c r="C169" i="8" s="1"/>
  <c r="F169" i="8" s="1"/>
  <c r="O168" i="4" a="1"/>
  <c r="L168" i="4" a="1"/>
  <c r="B168" i="8" a="1"/>
  <c r="C168" i="8" s="1"/>
  <c r="F168" i="8" s="1"/>
  <c r="O167" i="4" a="1"/>
  <c r="L167" i="4" a="1"/>
  <c r="B167" i="8" a="1"/>
  <c r="C167" i="8" s="1"/>
  <c r="F167" i="8" s="1"/>
  <c r="O166" i="4" a="1"/>
  <c r="L166" i="4" a="1"/>
  <c r="B166" i="8" a="1"/>
  <c r="C166" i="8" s="1"/>
  <c r="F166" i="8" s="1"/>
  <c r="O165" i="4" a="1"/>
  <c r="L165" i="4" a="1"/>
  <c r="B165" i="8" a="1"/>
  <c r="C165" i="8" s="1"/>
  <c r="F165" i="8" s="1"/>
  <c r="O164" i="4" a="1"/>
  <c r="L164" i="4" a="1"/>
  <c r="B164" i="8" a="1"/>
  <c r="C164" i="8" s="1"/>
  <c r="F164" i="8" s="1"/>
  <c r="O163" i="4" a="1"/>
  <c r="L163" i="4" a="1"/>
  <c r="B163" i="8" a="1"/>
  <c r="C163" i="8" s="1"/>
  <c r="F163" i="8" s="1"/>
  <c r="O162" i="4" a="1"/>
  <c r="L162" i="4" a="1"/>
  <c r="B162" i="8" a="1"/>
  <c r="C162" i="8" s="1"/>
  <c r="F162" i="8" s="1"/>
  <c r="O161" i="4" a="1"/>
  <c r="L161" i="4" a="1"/>
  <c r="B161" i="8" a="1"/>
  <c r="C161" i="8" s="1"/>
  <c r="F161" i="8" s="1"/>
  <c r="O160" i="4" a="1"/>
  <c r="L160" i="4" a="1"/>
  <c r="B160" i="8" a="1"/>
  <c r="C160" i="8" s="1"/>
  <c r="F160" i="8" s="1"/>
  <c r="O159" i="4" a="1"/>
  <c r="L159" i="4" a="1"/>
  <c r="B159" i="8" a="1"/>
  <c r="C159" i="8" s="1"/>
  <c r="F159" i="8" s="1"/>
  <c r="O158" i="4" a="1"/>
  <c r="L158" i="4" a="1"/>
  <c r="B158" i="8" a="1"/>
  <c r="C158" i="8" s="1"/>
  <c r="F158" i="8" s="1"/>
  <c r="O157" i="4" a="1"/>
  <c r="L157" i="4" a="1"/>
  <c r="B157" i="8" a="1"/>
  <c r="C157" i="8" s="1"/>
  <c r="F157" i="8" s="1"/>
  <c r="O156" i="4" a="1"/>
  <c r="L156" i="4" a="1"/>
  <c r="B156" i="8" a="1"/>
  <c r="C156" i="8" s="1"/>
  <c r="F156" i="8" s="1"/>
  <c r="O155" i="4" a="1"/>
  <c r="L155" i="4" a="1"/>
  <c r="B155" i="8" a="1"/>
  <c r="C155" i="8" s="1"/>
  <c r="F155" i="8" s="1"/>
  <c r="O154" i="4" a="1"/>
  <c r="L154" i="4" a="1"/>
  <c r="B154" i="8" a="1"/>
  <c r="C154" i="8" s="1"/>
  <c r="F154" i="8" s="1"/>
  <c r="O153" i="4" a="1"/>
  <c r="L153" i="4" a="1"/>
  <c r="B153" i="8" a="1"/>
  <c r="C153" i="8" s="1"/>
  <c r="F153" i="8" s="1"/>
  <c r="O152" i="4" a="1"/>
  <c r="L152" i="4" a="1"/>
  <c r="B152" i="8" a="1"/>
  <c r="C152" i="8" s="1"/>
  <c r="F152" i="8" s="1"/>
  <c r="O151" i="4" a="1"/>
  <c r="L151" i="4" a="1"/>
  <c r="B151" i="8" a="1"/>
  <c r="C151" i="8" s="1"/>
  <c r="F151" i="8" s="1"/>
  <c r="O150" i="4" a="1"/>
  <c r="L150" i="4" a="1"/>
  <c r="B150" i="8" a="1"/>
  <c r="C150" i="8" s="1"/>
  <c r="F150" i="8" s="1"/>
  <c r="O149" i="4" a="1"/>
  <c r="L149" i="4" a="1"/>
  <c r="B149" i="8" a="1"/>
  <c r="C149" i="8" s="1"/>
  <c r="F149" i="8" s="1"/>
  <c r="O148" i="4" a="1"/>
  <c r="L148" i="4" a="1"/>
  <c r="B148" i="8" a="1"/>
  <c r="C148" i="8" s="1"/>
  <c r="F148" i="8" s="1"/>
  <c r="O147" i="4" a="1"/>
  <c r="L147" i="4" a="1"/>
  <c r="B147" i="8" a="1"/>
  <c r="C147" i="8" s="1"/>
  <c r="F147" i="8" s="1"/>
  <c r="O146" i="4" a="1"/>
  <c r="L146" i="4" a="1"/>
  <c r="B146" i="8" a="1"/>
  <c r="C146" i="8" s="1"/>
  <c r="F146" i="8" s="1"/>
  <c r="O145" i="4" a="1"/>
  <c r="L145" i="4" a="1"/>
  <c r="B145" i="8" a="1"/>
  <c r="C145" i="8" s="1"/>
  <c r="F145" i="8" s="1"/>
  <c r="O144" i="4" a="1"/>
  <c r="L144" i="4" a="1"/>
  <c r="B144" i="8" a="1"/>
  <c r="C144" i="8" s="1"/>
  <c r="F144" i="8" s="1"/>
  <c r="O143" i="4" a="1"/>
  <c r="L143" i="4" a="1"/>
  <c r="B143" i="8" a="1"/>
  <c r="C143" i="8" s="1"/>
  <c r="F143" i="8" s="1"/>
  <c r="O142" i="4" a="1"/>
  <c r="L142" i="4" a="1"/>
  <c r="B142" i="8" a="1"/>
  <c r="C142" i="8" s="1"/>
  <c r="F142" i="8" s="1"/>
  <c r="O141" i="4" a="1"/>
  <c r="L141" i="4" a="1"/>
  <c r="B141" i="8" a="1"/>
  <c r="C141" i="8" s="1"/>
  <c r="F141" i="8" s="1"/>
  <c r="O140" i="4" a="1"/>
  <c r="L140" i="4" a="1"/>
  <c r="B140" i="8" a="1"/>
  <c r="C140" i="8" s="1"/>
  <c r="F140" i="8" s="1"/>
  <c r="O139" i="4" a="1"/>
  <c r="L139" i="4" a="1"/>
  <c r="B139" i="8" a="1"/>
  <c r="C139" i="8" s="1"/>
  <c r="F139" i="8" s="1"/>
  <c r="O138" i="4" a="1"/>
  <c r="L138" i="4" a="1"/>
  <c r="B138" i="8" a="1"/>
  <c r="C138" i="8" s="1"/>
  <c r="F138" i="8" s="1"/>
  <c r="O137" i="4" a="1"/>
  <c r="L137" i="4" a="1"/>
  <c r="B137" i="8" a="1"/>
  <c r="C137" i="8" s="1"/>
  <c r="F137" i="8" s="1"/>
  <c r="O136" i="4" a="1"/>
  <c r="L136" i="4" a="1"/>
  <c r="B136" i="8" a="1"/>
  <c r="C136" i="8" s="1"/>
  <c r="F136" i="8" s="1"/>
  <c r="O135" i="4" a="1"/>
  <c r="L135" i="4" a="1"/>
  <c r="B135" i="8" a="1"/>
  <c r="C135" i="8" s="1"/>
  <c r="F135" i="8" s="1"/>
  <c r="O134" i="4" a="1"/>
  <c r="L134" i="4" a="1"/>
  <c r="B134" i="8" a="1"/>
  <c r="C134" i="8" s="1"/>
  <c r="F134" i="8" s="1"/>
  <c r="O133" i="4" a="1"/>
  <c r="L133" i="4" a="1"/>
  <c r="B133" i="8" a="1"/>
  <c r="C133" i="8" s="1"/>
  <c r="F133" i="8" s="1"/>
  <c r="O132" i="4" a="1"/>
  <c r="L132" i="4" a="1"/>
  <c r="B132" i="8" a="1"/>
  <c r="C132" i="8" s="1"/>
  <c r="F132" i="8" s="1"/>
  <c r="O131" i="4" a="1"/>
  <c r="L131" i="4" a="1"/>
  <c r="B131" i="8" a="1"/>
  <c r="C131" i="8" s="1"/>
  <c r="F131" i="8" s="1"/>
  <c r="O130" i="4" a="1"/>
  <c r="L130" i="4" a="1"/>
  <c r="B130" i="8" a="1"/>
  <c r="C130" i="8" s="1"/>
  <c r="F130" i="8" s="1"/>
  <c r="O129" i="4" a="1"/>
  <c r="L129" i="4" a="1"/>
  <c r="B129" i="8" a="1"/>
  <c r="C129" i="8" s="1"/>
  <c r="F129" i="8" s="1"/>
  <c r="O128" i="4" a="1"/>
  <c r="L128" i="4" a="1"/>
  <c r="B128" i="8" a="1"/>
  <c r="C128" i="8" s="1"/>
  <c r="F128" i="8" s="1"/>
  <c r="O127" i="4" a="1"/>
  <c r="L127" i="4" a="1"/>
  <c r="B127" i="8" a="1"/>
  <c r="C127" i="8" s="1"/>
  <c r="F127" i="8" s="1"/>
  <c r="O126" i="4" a="1"/>
  <c r="L126" i="4" a="1"/>
  <c r="B126" i="8" a="1"/>
  <c r="C126" i="8" s="1"/>
  <c r="F126" i="8" s="1"/>
  <c r="O125" i="4" a="1"/>
  <c r="L125" i="4" a="1"/>
  <c r="B125" i="8" a="1"/>
  <c r="C125" i="8" s="1"/>
  <c r="F125" i="8" s="1"/>
  <c r="O123" i="4" a="1"/>
  <c r="L123" i="4" a="1"/>
  <c r="B123" i="8" a="1"/>
  <c r="C123" i="8" s="1"/>
  <c r="F123" i="8" s="1"/>
  <c r="O122" i="4" a="1"/>
  <c r="L122" i="4" a="1"/>
  <c r="B122" i="8" a="1"/>
  <c r="C122" i="8" s="1"/>
  <c r="F122" i="8" s="1"/>
  <c r="O121" i="4" a="1"/>
  <c r="L121" i="4" a="1"/>
  <c r="B121" i="8" a="1"/>
  <c r="C121" i="8" s="1"/>
  <c r="F121" i="8" s="1"/>
  <c r="O120" i="4" a="1"/>
  <c r="L120" i="4" a="1"/>
  <c r="B120" i="8" a="1"/>
  <c r="C120" i="8" s="1"/>
  <c r="F120" i="8" s="1"/>
  <c r="O119" i="4" a="1"/>
  <c r="L119" i="4" a="1"/>
  <c r="B119" i="8" a="1"/>
  <c r="C119" i="8" s="1"/>
  <c r="F119" i="8" s="1"/>
  <c r="O118" i="4" a="1"/>
  <c r="L118" i="4" a="1"/>
  <c r="B118" i="8" a="1"/>
  <c r="C118" i="8" s="1"/>
  <c r="F118" i="8" s="1"/>
  <c r="O117" i="4" a="1"/>
  <c r="L117" i="4" a="1"/>
  <c r="B117" i="8" a="1"/>
  <c r="C117" i="8" s="1"/>
  <c r="F117" i="8" s="1"/>
  <c r="O116" i="4" a="1"/>
  <c r="L116" i="4" a="1"/>
  <c r="B116" i="8" a="1"/>
  <c r="C116" i="8" s="1"/>
  <c r="F116" i="8" s="1"/>
  <c r="O115" i="4" a="1"/>
  <c r="L115" i="4" a="1"/>
  <c r="K115" i="4" a="1"/>
  <c r="B115" i="8" a="1"/>
  <c r="C115" i="8" s="1"/>
  <c r="F115" i="8" s="1"/>
  <c r="O114" i="4" a="1"/>
  <c r="L114" i="4" a="1"/>
  <c r="K114" i="4" a="1"/>
  <c r="B114" i="8" a="1"/>
  <c r="C114" i="8" s="1"/>
  <c r="F114" i="8" s="1"/>
  <c r="O113" i="4" a="1"/>
  <c r="L113" i="4" a="1"/>
  <c r="K113" i="4" a="1"/>
  <c r="B113" i="8" a="1"/>
  <c r="C113" i="8" s="1"/>
  <c r="F113" i="8" s="1"/>
  <c r="O112" i="4" a="1"/>
  <c r="L112" i="4" a="1"/>
  <c r="K112" i="4" a="1"/>
  <c r="B112" i="8" a="1"/>
  <c r="C112" i="8" s="1"/>
  <c r="F112" i="8" s="1"/>
  <c r="O111" i="4" a="1"/>
  <c r="L111" i="4" a="1"/>
  <c r="K111" i="4" a="1"/>
  <c r="B111" i="8" a="1"/>
  <c r="C111" i="8" s="1"/>
  <c r="F111" i="8" s="1"/>
  <c r="O110" i="4" a="1"/>
  <c r="L110" i="4" a="1"/>
  <c r="K110" i="4" a="1"/>
  <c r="B110" i="8" a="1"/>
  <c r="C110" i="8" s="1"/>
  <c r="F110" i="8" s="1"/>
  <c r="O109" i="4" a="1"/>
  <c r="L109" i="4" a="1"/>
  <c r="K109" i="4" a="1"/>
  <c r="B109" i="8" a="1"/>
  <c r="C109" i="8" s="1"/>
  <c r="F109" i="8" s="1"/>
  <c r="O108" i="4" a="1"/>
  <c r="K108" i="4" a="1"/>
  <c r="L108" i="4" a="1"/>
  <c r="B108" i="8" a="1"/>
  <c r="C108" i="8" s="1"/>
  <c r="F108" i="8" s="1"/>
  <c r="O107" i="4" a="1"/>
  <c r="L107" i="4" a="1"/>
  <c r="K107" i="4" a="1"/>
  <c r="B107" i="8" a="1"/>
  <c r="C107" i="8" s="1"/>
  <c r="F107" i="8" s="1"/>
  <c r="O106" i="4" a="1"/>
  <c r="K106" i="4" a="1"/>
  <c r="L106" i="4" a="1"/>
  <c r="B106" i="8" a="1"/>
  <c r="C106" i="8" s="1"/>
  <c r="F106" i="8" s="1"/>
  <c r="O105" i="4" a="1"/>
  <c r="K105" i="4" a="1"/>
  <c r="L105" i="4" a="1"/>
  <c r="B105" i="8" a="1"/>
  <c r="C105" i="8" s="1"/>
  <c r="F105" i="8" s="1"/>
  <c r="O104" i="4" a="1"/>
  <c r="L104" i="4" a="1"/>
  <c r="K104" i="4" a="1"/>
  <c r="B104" i="8" a="1"/>
  <c r="C104" i="8" s="1"/>
  <c r="F104" i="8" s="1"/>
  <c r="O103" i="4" a="1"/>
  <c r="K103" i="4" a="1"/>
  <c r="L103" i="4" a="1"/>
  <c r="B103" i="8" a="1"/>
  <c r="C103" i="8" s="1"/>
  <c r="F103" i="8" s="1"/>
  <c r="O102" i="4" a="1"/>
  <c r="K102" i="4" a="1"/>
  <c r="L102" i="4" a="1"/>
  <c r="B102" i="8" a="1"/>
  <c r="C102" i="8" s="1"/>
  <c r="F102" i="8" s="1"/>
  <c r="O101" i="4" a="1"/>
  <c r="K101" i="4" a="1"/>
  <c r="L101" i="4" a="1"/>
  <c r="B101" i="8" a="1"/>
  <c r="C101" i="8" s="1"/>
  <c r="F101" i="8" s="1"/>
  <c r="K100" i="4" a="1"/>
  <c r="B100" i="8" a="1"/>
  <c r="C100" i="8" s="1"/>
  <c r="F100" i="8" s="1"/>
  <c r="K99" i="4" a="1"/>
  <c r="B99" i="8" a="1"/>
  <c r="C99" i="8" s="1"/>
  <c r="F99" i="8" s="1"/>
  <c r="K98" i="4" a="1"/>
  <c r="B98" i="8" a="1"/>
  <c r="C98" i="8" s="1"/>
  <c r="F98" i="8" s="1"/>
  <c r="K97" i="4" a="1"/>
  <c r="B97" i="8" a="1"/>
  <c r="C97" i="8" s="1"/>
  <c r="F97" i="8" s="1"/>
  <c r="K96" i="4" a="1"/>
  <c r="B96" i="8" a="1"/>
  <c r="C96" i="8" s="1"/>
  <c r="F96" i="8" s="1"/>
  <c r="K95" i="4" a="1"/>
  <c r="B95" i="8" a="1"/>
  <c r="C95" i="8" s="1"/>
  <c r="F95" i="8" s="1"/>
  <c r="K94" i="4" a="1"/>
  <c r="B94" i="8" a="1"/>
  <c r="C94" i="8" s="1"/>
  <c r="F94" i="8" s="1"/>
  <c r="B93" i="8" a="1"/>
  <c r="C93" i="8" s="1"/>
  <c r="F93" i="8" s="1"/>
  <c r="K93" i="4" a="1"/>
  <c r="K92" i="4" a="1"/>
  <c r="B92" i="8" a="1"/>
  <c r="C92" i="8" s="1"/>
  <c r="F92" i="8" s="1"/>
  <c r="K91" i="4" a="1"/>
  <c r="B91" i="8" a="1"/>
  <c r="C91" i="8" s="1"/>
  <c r="F91" i="8" s="1"/>
  <c r="B90" i="8" a="1"/>
  <c r="C90" i="8" s="1"/>
  <c r="F90" i="8" s="1"/>
  <c r="K90" i="4" a="1"/>
  <c r="B89" i="8" a="1"/>
  <c r="C89" i="8" s="1"/>
  <c r="F89" i="8" s="1"/>
  <c r="K89" i="4" a="1"/>
  <c r="K88" i="4" a="1"/>
  <c r="B88" i="8" a="1"/>
  <c r="C88" i="8" s="1"/>
  <c r="F88" i="8" s="1"/>
  <c r="B87" i="8" a="1"/>
  <c r="C87" i="8" s="1"/>
  <c r="F87" i="8" s="1"/>
  <c r="K87" i="4" a="1"/>
  <c r="B86" i="8" a="1"/>
  <c r="C86" i="8" s="1"/>
  <c r="F86" i="8" s="1"/>
  <c r="K86" i="4" a="1"/>
  <c r="B85" i="8" a="1"/>
  <c r="C85" i="8" s="1"/>
  <c r="F85" i="8" s="1"/>
  <c r="K85" i="4" a="1"/>
  <c r="B84" i="8" a="1"/>
  <c r="C84" i="8" s="1"/>
  <c r="F84" i="8" s="1"/>
  <c r="K84" i="4" a="1"/>
  <c r="B83" i="8" a="1"/>
  <c r="C83" i="8" s="1"/>
  <c r="F83" i="8" s="1"/>
  <c r="K83" i="4" a="1"/>
  <c r="B82" i="8" a="1"/>
  <c r="C82" i="8" s="1"/>
  <c r="F82" i="8" s="1"/>
  <c r="K82" i="4" a="1"/>
  <c r="B81" i="8" a="1"/>
  <c r="C81" i="8" s="1"/>
  <c r="F81" i="8" s="1"/>
  <c r="K81" i="4" a="1"/>
  <c r="B80" i="8" a="1"/>
  <c r="C80" i="8" s="1"/>
  <c r="F80" i="8" s="1"/>
  <c r="K80" i="4" a="1"/>
  <c r="B79" i="8" a="1"/>
  <c r="C79" i="8" s="1"/>
  <c r="F79" i="8" s="1"/>
  <c r="K79" i="4" a="1"/>
  <c r="B78" i="8" a="1"/>
  <c r="C78" i="8" s="1"/>
  <c r="F78" i="8" s="1"/>
  <c r="K78" i="4" a="1"/>
  <c r="B77" i="8" a="1"/>
  <c r="C77" i="8" s="1"/>
  <c r="F77" i="8" s="1"/>
  <c r="K77" i="4" a="1"/>
  <c r="K76" i="4" a="1"/>
  <c r="B76" i="8" a="1"/>
  <c r="C76" i="8" s="1"/>
  <c r="F76" i="8" s="1"/>
  <c r="B75" i="8" a="1"/>
  <c r="C75" i="8" s="1"/>
  <c r="F75" i="8" s="1"/>
  <c r="K75" i="4" a="1"/>
  <c r="K74" i="4" a="1"/>
  <c r="B74" i="8" a="1"/>
  <c r="C74" i="8" s="1"/>
  <c r="F74" i="8" s="1"/>
  <c r="B73" i="8" a="1"/>
  <c r="C73" i="8" s="1"/>
  <c r="F73" i="8" s="1"/>
  <c r="K73" i="4" a="1"/>
  <c r="B72" i="8" a="1"/>
  <c r="C72" i="8" s="1"/>
  <c r="F72" i="8" s="1"/>
  <c r="K72" i="4" a="1"/>
  <c r="K71" i="4" a="1"/>
  <c r="B71" i="8" a="1"/>
  <c r="C71" i="8" s="1"/>
  <c r="F71" i="8" s="1"/>
  <c r="B70" i="8" a="1"/>
  <c r="C70" i="8" s="1"/>
  <c r="F70" i="8" s="1"/>
  <c r="K70" i="4" a="1"/>
  <c r="K69" i="4" a="1"/>
  <c r="B69" i="8" a="1"/>
  <c r="C69" i="8" s="1"/>
  <c r="F69" i="8" s="1"/>
  <c r="B68" i="8" a="1"/>
  <c r="C68" i="8" s="1"/>
  <c r="F68" i="8" s="1"/>
  <c r="K68" i="4" a="1"/>
  <c r="K67" i="4" a="1"/>
  <c r="B67" i="8" a="1"/>
  <c r="C67" i="8" s="1"/>
  <c r="F67" i="8" s="1"/>
  <c r="B66" i="8" a="1"/>
  <c r="C66" i="8" s="1"/>
  <c r="F66" i="8" s="1"/>
  <c r="K66" i="4" a="1"/>
  <c r="B65" i="8" a="1"/>
  <c r="C65" i="8" s="1"/>
  <c r="F65" i="8" s="1"/>
  <c r="K65" i="4" a="1"/>
  <c r="B64" i="8" a="1"/>
  <c r="C64" i="8" s="1"/>
  <c r="F64" i="8" s="1"/>
  <c r="K64" i="4" a="1"/>
  <c r="B63" i="8" a="1"/>
  <c r="C63" i="8" s="1"/>
  <c r="F63" i="8" s="1"/>
  <c r="K63" i="4" a="1"/>
  <c r="B62" i="8" a="1"/>
  <c r="C62" i="8" s="1"/>
  <c r="F62" i="8" s="1"/>
  <c r="K62" i="4" a="1"/>
  <c r="K61" i="4" a="1"/>
  <c r="B61" i="8" a="1"/>
  <c r="C61" i="8" s="1"/>
  <c r="F61" i="8" s="1"/>
  <c r="K60" i="4" a="1"/>
  <c r="B60" i="8" a="1"/>
  <c r="C60" i="8" s="1"/>
  <c r="F60" i="8" s="1"/>
  <c r="K59" i="4" a="1"/>
  <c r="B59" i="8" a="1"/>
  <c r="C59" i="8" s="1"/>
  <c r="F59" i="8" s="1"/>
  <c r="K58" i="4" a="1"/>
  <c r="B58" i="8" a="1"/>
  <c r="C58" i="8" s="1"/>
  <c r="F58" i="8" s="1"/>
  <c r="K57" i="4" a="1"/>
  <c r="B57" i="8" a="1"/>
  <c r="C57" i="8" s="1"/>
  <c r="F57" i="8" s="1"/>
  <c r="K56" i="4" a="1"/>
  <c r="B56" i="8" a="1"/>
  <c r="C56" i="8" s="1"/>
  <c r="F56" i="8" s="1"/>
  <c r="K55" i="4" a="1"/>
  <c r="B55" i="8" a="1"/>
  <c r="C55" i="8" s="1"/>
  <c r="F55" i="8" s="1"/>
  <c r="K54" i="4" a="1"/>
  <c r="B54" i="8" a="1"/>
  <c r="C54" i="8" s="1"/>
  <c r="F54" i="8" s="1"/>
  <c r="K53" i="4" a="1"/>
  <c r="B53" i="8" a="1"/>
  <c r="C53" i="8" s="1"/>
  <c r="F53" i="8" s="1"/>
  <c r="K52" i="4" a="1"/>
  <c r="B52" i="8" a="1"/>
  <c r="C52" i="8" s="1"/>
  <c r="F52" i="8" s="1"/>
  <c r="K51" i="4" a="1"/>
  <c r="B51" i="8" a="1"/>
  <c r="C51" i="8" s="1"/>
  <c r="F51" i="8" s="1"/>
  <c r="K50" i="4" a="1"/>
  <c r="B50" i="8" a="1"/>
  <c r="C50" i="8" s="1"/>
  <c r="F50" i="8" s="1"/>
  <c r="K49" i="4" a="1"/>
  <c r="B49" i="8" a="1"/>
  <c r="C49" i="8" s="1"/>
  <c r="F49" i="8" s="1"/>
  <c r="K48" i="4" a="1"/>
  <c r="B48" i="8" a="1"/>
  <c r="C48" i="8" s="1"/>
  <c r="F48" i="8" s="1"/>
  <c r="A23" i="6"/>
  <c r="A22" i="6"/>
  <c r="L5" i="14"/>
  <c r="N5" i="8"/>
  <c r="O5" i="8" s="1"/>
  <c r="R5" i="8" s="1"/>
  <c r="M5" i="15"/>
  <c r="K5" i="15"/>
  <c r="F5" i="15"/>
  <c r="B5" i="15"/>
  <c r="L4" i="14"/>
  <c r="N4" i="8"/>
  <c r="O4" i="8" s="1"/>
  <c r="R4" i="8" s="1"/>
  <c r="M4" i="15"/>
  <c r="K4" i="15"/>
  <c r="F4" i="15"/>
  <c r="B4" i="15"/>
  <c r="B2" i="15"/>
  <c r="L2" i="14"/>
  <c r="N2" i="8"/>
  <c r="O2" i="8" s="1"/>
  <c r="R2" i="8" s="1"/>
  <c r="M2" i="15"/>
  <c r="K2" i="15"/>
  <c r="F2" i="15"/>
  <c r="L3" i="14"/>
  <c r="N3" i="8"/>
  <c r="O3" i="8" s="1"/>
  <c r="R3" i="8" s="1"/>
  <c r="M3" i="15"/>
  <c r="K3" i="15"/>
  <c r="F3" i="15"/>
  <c r="B3" i="15"/>
  <c r="AC3" i="15" s="1"/>
  <c r="E3" i="15" s="1" a="1"/>
  <c r="K46" i="12"/>
  <c r="M46" i="12" s="1" a="1"/>
  <c r="K45" i="12"/>
  <c r="M45" i="12" s="1" a="1"/>
  <c r="K44" i="12"/>
  <c r="M44" i="12" s="1" a="1"/>
  <c r="K43" i="12"/>
  <c r="M43" i="12" s="1" a="1"/>
  <c r="K42" i="12"/>
  <c r="M42" i="12" s="1" a="1"/>
  <c r="K40" i="12"/>
  <c r="M40" i="12" s="1" a="1"/>
  <c r="K39" i="12"/>
  <c r="M39" i="12" s="1" a="1"/>
  <c r="K37" i="12"/>
  <c r="M37" i="12" s="1" a="1"/>
  <c r="K34" i="12"/>
  <c r="M34" i="12" s="1" a="1"/>
  <c r="K33" i="12"/>
  <c r="M33" i="12" s="1" a="1"/>
  <c r="K31" i="12"/>
  <c r="M31" i="12" s="1" a="1"/>
  <c r="K30" i="12"/>
  <c r="M30" i="12" s="1" a="1"/>
  <c r="K28" i="12"/>
  <c r="M28" i="12" s="1" a="1"/>
  <c r="K26" i="12"/>
  <c r="M26" i="12" s="1" a="1"/>
  <c r="K24" i="12"/>
  <c r="M24" i="12" s="1" a="1"/>
  <c r="K23" i="12"/>
  <c r="M23" i="12" s="1" a="1"/>
  <c r="J47" i="12"/>
  <c r="L47" i="12" s="1" a="1"/>
  <c r="J46" i="12"/>
  <c r="L46" i="12" s="1" a="1"/>
  <c r="N46" i="12" s="1"/>
  <c r="J45" i="12"/>
  <c r="L45" i="12" s="1" a="1"/>
  <c r="N45" i="12" s="1"/>
  <c r="J44" i="12"/>
  <c r="L44" i="12" s="1" a="1"/>
  <c r="N44" i="12" s="1"/>
  <c r="J42" i="12"/>
  <c r="L42" i="12" s="1" a="1"/>
  <c r="N42" i="12" s="1"/>
  <c r="J41" i="12"/>
  <c r="L41" i="12" s="1" a="1"/>
  <c r="J39" i="12"/>
  <c r="L39" i="12" s="1" a="1"/>
  <c r="N39" i="12" s="1"/>
  <c r="J37" i="12"/>
  <c r="L37" i="12" s="1" a="1"/>
  <c r="N37" i="12" s="1"/>
  <c r="J34" i="12"/>
  <c r="L34" i="12" s="1" a="1"/>
  <c r="N34" i="12" s="1"/>
  <c r="J33" i="12"/>
  <c r="L33" i="12" s="1" a="1"/>
  <c r="N33" i="12" s="1"/>
  <c r="J31" i="12"/>
  <c r="L31" i="12" s="1" a="1"/>
  <c r="N31" i="12" s="1"/>
  <c r="J28" i="12"/>
  <c r="L28" i="12" s="1" a="1"/>
  <c r="N28" i="12" s="1"/>
  <c r="J27" i="12"/>
  <c r="L27" i="12" s="1" a="1"/>
  <c r="J25" i="12"/>
  <c r="L25" i="12" s="1" a="1"/>
  <c r="J23" i="12"/>
  <c r="L23" i="12" s="1" a="1"/>
  <c r="N23" i="12" s="1"/>
  <c r="H47" i="12"/>
  <c r="I47" i="12" s="1" a="1"/>
  <c r="H46" i="12"/>
  <c r="I46" i="12" s="1" a="1"/>
  <c r="H45" i="12"/>
  <c r="I45" i="12" s="1" a="1"/>
  <c r="H44" i="12"/>
  <c r="I44" i="12" s="1" a="1"/>
  <c r="H43" i="12"/>
  <c r="I43" i="12" s="1" a="1"/>
  <c r="H42" i="12"/>
  <c r="I42" i="12" s="1" a="1"/>
  <c r="H41" i="12"/>
  <c r="I41" i="12" s="1" a="1"/>
  <c r="H39" i="12"/>
  <c r="I39" i="12" s="1" a="1"/>
  <c r="H37" i="12"/>
  <c r="I37" i="12" s="1" a="1"/>
  <c r="H35" i="12"/>
  <c r="I35" i="12" s="1" a="1"/>
  <c r="H33" i="12"/>
  <c r="I33" i="12" s="1" a="1"/>
  <c r="H31" i="12"/>
  <c r="I31" i="12" s="1" a="1"/>
  <c r="H29" i="12"/>
  <c r="I29" i="12" s="1" a="1"/>
  <c r="H26" i="12"/>
  <c r="I26" i="12" s="1" a="1"/>
  <c r="H24" i="12"/>
  <c r="I24" i="12" s="1" a="1"/>
  <c r="K47" i="12"/>
  <c r="M47" i="12" s="1" a="1"/>
  <c r="K41" i="12"/>
  <c r="M41" i="12" s="1" a="1"/>
  <c r="K38" i="12"/>
  <c r="M38" i="12" s="1" a="1"/>
  <c r="K36" i="12"/>
  <c r="M36" i="12" s="1" a="1"/>
  <c r="K35" i="12"/>
  <c r="M35" i="12" s="1" a="1"/>
  <c r="K32" i="12"/>
  <c r="M32" i="12" s="1" a="1"/>
  <c r="K29" i="12"/>
  <c r="M29" i="12" s="1" a="1"/>
  <c r="K27" i="12"/>
  <c r="M27" i="12" s="1" a="1"/>
  <c r="K25" i="12"/>
  <c r="M25" i="12" s="1" a="1"/>
  <c r="J43" i="12"/>
  <c r="L43" i="12" s="1" a="1"/>
  <c r="N43" i="12" s="1"/>
  <c r="J40" i="12"/>
  <c r="L40" i="12" s="1" a="1"/>
  <c r="N40" i="12" s="1"/>
  <c r="J38" i="12"/>
  <c r="L38" i="12" s="1" a="1"/>
  <c r="N38" i="12" s="1"/>
  <c r="J36" i="12"/>
  <c r="L36" i="12" s="1" a="1"/>
  <c r="N36" i="12" s="1"/>
  <c r="J35" i="12"/>
  <c r="L35" i="12" s="1" a="1"/>
  <c r="N35" i="12" s="1"/>
  <c r="J32" i="12"/>
  <c r="L32" i="12" s="1" a="1"/>
  <c r="N32" i="12" s="1"/>
  <c r="J30" i="12"/>
  <c r="L30" i="12" s="1" a="1"/>
  <c r="N30" i="12" s="1"/>
  <c r="J29" i="12"/>
  <c r="L29" i="12" s="1" a="1"/>
  <c r="N29" i="12" s="1"/>
  <c r="J26" i="12"/>
  <c r="L26" i="12" s="1" a="1"/>
  <c r="N26" i="12" s="1"/>
  <c r="J24" i="12"/>
  <c r="L24" i="12" s="1" a="1"/>
  <c r="N24" i="12" s="1"/>
  <c r="H40" i="12"/>
  <c r="I40" i="12" s="1" a="1"/>
  <c r="H38" i="12"/>
  <c r="I38" i="12" s="1" a="1"/>
  <c r="H36" i="12"/>
  <c r="I36" i="12" s="1" a="1"/>
  <c r="H34" i="12"/>
  <c r="I34" i="12" s="1" a="1"/>
  <c r="H32" i="12"/>
  <c r="I32" i="12" s="1" a="1"/>
  <c r="H30" i="12"/>
  <c r="I30" i="12" s="1" a="1"/>
  <c r="H28" i="12"/>
  <c r="I28" i="12" s="1" a="1"/>
  <c r="H27" i="12"/>
  <c r="I27" i="12" s="1" a="1"/>
  <c r="H25" i="12"/>
  <c r="I25" i="12" s="1" a="1"/>
  <c r="H23" i="12"/>
  <c r="I23" i="12" s="1" a="1"/>
  <c r="W409" i="4" a="1"/>
  <c r="O409" i="4" a="1"/>
  <c r="W407" i="4" a="1"/>
  <c r="O407" i="4" a="1"/>
  <c r="W406" i="4" a="1"/>
  <c r="O406" i="4" a="1"/>
  <c r="W405" i="4" a="1"/>
  <c r="O405" i="4" a="1"/>
  <c r="W404" i="4" a="1"/>
  <c r="O404" i="4" a="1"/>
  <c r="W403" i="4" a="1"/>
  <c r="O403" i="4" a="1"/>
  <c r="W402" i="4" a="1"/>
  <c r="O402" i="4" a="1"/>
  <c r="W401" i="4" a="1"/>
  <c r="O401" i="4" a="1"/>
  <c r="W400" i="4" a="1"/>
  <c r="O400" i="4" a="1"/>
  <c r="W399" i="4" a="1"/>
  <c r="O399" i="4" a="1"/>
  <c r="W398" i="4" a="1"/>
  <c r="O398" i="4" a="1"/>
  <c r="W397" i="4" a="1"/>
  <c r="O397" i="4" a="1"/>
  <c r="W396" i="4" a="1"/>
  <c r="O396" i="4" a="1"/>
  <c r="W395" i="4" a="1"/>
  <c r="O395" i="4" a="1"/>
  <c r="W394" i="4" a="1"/>
  <c r="O394" i="4" a="1"/>
  <c r="W393" i="4" a="1"/>
  <c r="O393" i="4" a="1"/>
  <c r="W392" i="4" a="1"/>
  <c r="O392" i="4" a="1"/>
  <c r="W391" i="4" a="1"/>
  <c r="O391" i="4" a="1"/>
  <c r="W390" i="4" a="1"/>
  <c r="O390" i="4" a="1"/>
  <c r="W389" i="4" a="1"/>
  <c r="O389" i="4" a="1"/>
  <c r="O124" i="4" a="1"/>
  <c r="L124" i="4" a="1"/>
  <c r="O100" i="4" a="1"/>
  <c r="L100" i="4" a="1"/>
  <c r="O99" i="4" a="1"/>
  <c r="L99" i="4" a="1"/>
  <c r="O98" i="4" a="1"/>
  <c r="L98" i="4" a="1"/>
  <c r="O97" i="4" a="1"/>
  <c r="L97" i="4" a="1"/>
  <c r="O96" i="4" a="1"/>
  <c r="L96" i="4" a="1"/>
  <c r="O95" i="4" a="1"/>
  <c r="L95" i="4" a="1"/>
  <c r="O94" i="4" a="1"/>
  <c r="L94" i="4" a="1"/>
  <c r="O93" i="4" a="1"/>
  <c r="L93" i="4" a="1"/>
  <c r="O92" i="4" a="1"/>
  <c r="L92" i="4" a="1"/>
  <c r="L91" i="4" a="1"/>
  <c r="O91" i="4" a="1"/>
  <c r="O90" i="4" a="1"/>
  <c r="L90" i="4" a="1"/>
  <c r="L89" i="4" a="1"/>
  <c r="O89" i="4" a="1"/>
  <c r="L88" i="4" a="1"/>
  <c r="O88" i="4" a="1"/>
  <c r="O87" i="4" a="1"/>
  <c r="L87" i="4" a="1"/>
  <c r="O86" i="4" a="1"/>
  <c r="L86" i="4" a="1"/>
  <c r="O85" i="4" a="1"/>
  <c r="L85" i="4" a="1"/>
  <c r="O84" i="4" a="1"/>
  <c r="L84" i="4" a="1"/>
  <c r="O83" i="4" a="1"/>
  <c r="L83" i="4" a="1"/>
  <c r="O82" i="4" a="1"/>
  <c r="L82" i="4" a="1"/>
  <c r="O81" i="4" a="1"/>
  <c r="L81" i="4" a="1"/>
  <c r="O80" i="4" a="1"/>
  <c r="L80" i="4" a="1"/>
  <c r="O79" i="4" a="1"/>
  <c r="L79" i="4" a="1"/>
  <c r="O78" i="4" a="1"/>
  <c r="L78" i="4" a="1"/>
  <c r="O77" i="4" a="1"/>
  <c r="L77" i="4" a="1"/>
  <c r="O76" i="4" a="1"/>
  <c r="L76" i="4" a="1"/>
  <c r="O75" i="4" a="1"/>
  <c r="L75" i="4" a="1"/>
  <c r="O74" i="4" a="1"/>
  <c r="L74" i="4" a="1"/>
  <c r="O73" i="4" a="1"/>
  <c r="L73" i="4" a="1"/>
  <c r="O72" i="4" a="1"/>
  <c r="L72" i="4" a="1"/>
  <c r="O71" i="4" a="1"/>
  <c r="L71" i="4" a="1"/>
  <c r="O70" i="4" a="1"/>
  <c r="L70" i="4" a="1"/>
  <c r="O69" i="4" a="1"/>
  <c r="L69" i="4" a="1"/>
  <c r="O68" i="4" a="1"/>
  <c r="L68" i="4" a="1"/>
  <c r="L67" i="4" a="1"/>
  <c r="O67" i="4" a="1"/>
  <c r="L66" i="4" a="1"/>
  <c r="O66" i="4" a="1"/>
  <c r="L65" i="4" a="1"/>
  <c r="O65" i="4" a="1"/>
  <c r="L64" i="4" a="1"/>
  <c r="O64" i="4" a="1"/>
  <c r="L63" i="4" a="1"/>
  <c r="O63" i="4" a="1"/>
  <c r="O62" i="4" a="1"/>
  <c r="L62" i="4" a="1"/>
  <c r="O61" i="4" a="1"/>
  <c r="L61" i="4" a="1"/>
  <c r="O60" i="4" a="1"/>
  <c r="L60" i="4" a="1"/>
  <c r="O59" i="4" a="1"/>
  <c r="L59" i="4" a="1"/>
  <c r="O58" i="4" a="1"/>
  <c r="L58" i="4" a="1"/>
  <c r="O57" i="4" a="1"/>
  <c r="L57" i="4" a="1"/>
  <c r="O56" i="4" a="1"/>
  <c r="L56" i="4" a="1"/>
  <c r="O55" i="4" a="1"/>
  <c r="L55" i="4" a="1"/>
  <c r="O54" i="4" a="1"/>
  <c r="L54" i="4" a="1"/>
  <c r="O53" i="4" a="1"/>
  <c r="L53" i="4" a="1"/>
  <c r="O52" i="4" a="1"/>
  <c r="L52" i="4" a="1"/>
  <c r="O51" i="4" a="1"/>
  <c r="L51" i="4" a="1"/>
  <c r="O50" i="4" a="1"/>
  <c r="L50" i="4" a="1"/>
  <c r="O49" i="4" a="1"/>
  <c r="L49" i="4" a="1"/>
  <c r="O48" i="4" a="1"/>
  <c r="L48" i="4" a="1"/>
  <c r="A42" i="6"/>
  <c r="Q42" i="6"/>
  <c r="P42" i="6"/>
  <c r="R42" i="6"/>
  <c r="O42" i="6"/>
  <c r="F42" i="6"/>
  <c r="AD42" i="6" s="1"/>
  <c r="C42" i="6"/>
  <c r="N42" i="6" a="1"/>
  <c r="S42" i="6" s="1"/>
  <c r="J42" i="6"/>
  <c r="B42" i="6"/>
  <c r="K42" i="6"/>
  <c r="L42" i="6" s="1"/>
  <c r="R42" i="3"/>
  <c r="D42" i="6"/>
  <c r="M42" i="6"/>
  <c r="A41" i="6"/>
  <c r="J41" i="6"/>
  <c r="F41" i="6"/>
  <c r="AD41" i="6" s="1"/>
  <c r="R41" i="3"/>
  <c r="O41" i="6"/>
  <c r="M41" i="6"/>
  <c r="C41" i="6"/>
  <c r="P41" i="6"/>
  <c r="N41" i="6" a="1"/>
  <c r="D41" i="6"/>
  <c r="R41" i="6"/>
  <c r="B41" i="6"/>
  <c r="Q41" i="6"/>
  <c r="K41" i="6"/>
  <c r="L41" i="6" s="1"/>
  <c r="A40" i="6"/>
  <c r="K40" i="6"/>
  <c r="L40" i="6" s="1"/>
  <c r="B40" i="6"/>
  <c r="R40" i="6"/>
  <c r="D40" i="6"/>
  <c r="O40" i="6"/>
  <c r="P40" i="6"/>
  <c r="Q40" i="6"/>
  <c r="R40" i="3"/>
  <c r="M40" i="6"/>
  <c r="J40" i="6"/>
  <c r="C40" i="6"/>
  <c r="F40" i="6"/>
  <c r="AD40" i="6" s="1"/>
  <c r="N40" i="6" a="1"/>
  <c r="A39" i="6"/>
  <c r="D39" i="6"/>
  <c r="B39" i="6"/>
  <c r="R39" i="6"/>
  <c r="O39" i="6"/>
  <c r="C39" i="6"/>
  <c r="J39" i="6"/>
  <c r="M39" i="6"/>
  <c r="P39" i="6"/>
  <c r="F39" i="6"/>
  <c r="AD39" i="6" s="1"/>
  <c r="N39" i="6" a="1"/>
  <c r="Q39" i="6"/>
  <c r="K39" i="6"/>
  <c r="L39" i="6" s="1"/>
  <c r="R39" i="3"/>
  <c r="A38" i="6"/>
  <c r="K38" i="6"/>
  <c r="L38" i="6" s="1"/>
  <c r="D38" i="6"/>
  <c r="N38" i="6" a="1"/>
  <c r="O38" i="6"/>
  <c r="C38" i="6"/>
  <c r="Q38" i="6"/>
  <c r="R38" i="6"/>
  <c r="R38" i="3"/>
  <c r="F38" i="6"/>
  <c r="AD38" i="6" s="1"/>
  <c r="P38" i="6"/>
  <c r="M38" i="6"/>
  <c r="B38" i="6"/>
  <c r="J38" i="6"/>
  <c r="A37" i="6"/>
  <c r="D37" i="6"/>
  <c r="K37" i="6"/>
  <c r="L37" i="6" s="1"/>
  <c r="M37" i="6"/>
  <c r="R37" i="6"/>
  <c r="O37" i="6"/>
  <c r="Q37" i="6"/>
  <c r="J37" i="6"/>
  <c r="F37" i="6"/>
  <c r="AD37" i="6" s="1"/>
  <c r="N37" i="6" a="1"/>
  <c r="P37" i="6"/>
  <c r="B37" i="6"/>
  <c r="C37" i="6"/>
  <c r="R37" i="3"/>
  <c r="A36" i="6"/>
  <c r="F36" i="6"/>
  <c r="AD36" i="6" s="1"/>
  <c r="K36" i="6"/>
  <c r="L36" i="6" s="1"/>
  <c r="J36" i="6"/>
  <c r="R36" i="6"/>
  <c r="R36" i="3"/>
  <c r="D36" i="6"/>
  <c r="N36" i="6" a="1"/>
  <c r="M36" i="6"/>
  <c r="B36" i="6"/>
  <c r="O36" i="6"/>
  <c r="P36" i="6"/>
  <c r="C36" i="6"/>
  <c r="Q36" i="6"/>
  <c r="A35" i="6"/>
  <c r="F35" i="6"/>
  <c r="AD35" i="6" s="1"/>
  <c r="N35" i="6" a="1"/>
  <c r="O35" i="6"/>
  <c r="K35" i="6"/>
  <c r="L35" i="6" s="1"/>
  <c r="Q35" i="6"/>
  <c r="R35" i="3"/>
  <c r="D35" i="6"/>
  <c r="C35" i="6"/>
  <c r="J35" i="6"/>
  <c r="M35" i="6"/>
  <c r="R35" i="6"/>
  <c r="P35" i="6"/>
  <c r="B35" i="6"/>
  <c r="A34" i="6"/>
  <c r="N34" i="6" a="1"/>
  <c r="B34" i="6"/>
  <c r="Q34" i="6"/>
  <c r="K34" i="6"/>
  <c r="L34" i="6" s="1"/>
  <c r="D34" i="6"/>
  <c r="R34" i="3"/>
  <c r="F34" i="6"/>
  <c r="AD34" i="6" s="1"/>
  <c r="O34" i="6"/>
  <c r="C34" i="6"/>
  <c r="J34" i="6"/>
  <c r="M34" i="6"/>
  <c r="P34" i="6"/>
  <c r="R34" i="6"/>
  <c r="J33" i="6"/>
  <c r="C33" i="6"/>
  <c r="N33" i="6" a="1"/>
  <c r="A33" i="6"/>
  <c r="R33" i="3"/>
  <c r="K33" i="6"/>
  <c r="L33" i="6" s="1"/>
  <c r="R33" i="6"/>
  <c r="O33" i="6"/>
  <c r="P33" i="6"/>
  <c r="D33" i="6"/>
  <c r="Q33" i="6"/>
  <c r="B33" i="6"/>
  <c r="F33" i="6"/>
  <c r="AD33" i="6" s="1"/>
  <c r="M33" i="6"/>
  <c r="A32" i="6"/>
  <c r="P32" i="6"/>
  <c r="R32" i="6"/>
  <c r="J32" i="6"/>
  <c r="Q32" i="6"/>
  <c r="O32" i="6"/>
  <c r="M32" i="6"/>
  <c r="N32" i="6" a="1"/>
  <c r="D32" i="6"/>
  <c r="K32" i="6"/>
  <c r="L32" i="6" s="1"/>
  <c r="C32" i="6"/>
  <c r="B32" i="6"/>
  <c r="F32" i="6"/>
  <c r="AD32" i="6" s="1"/>
  <c r="R32" i="3"/>
  <c r="A31" i="6"/>
  <c r="R31" i="3"/>
  <c r="M31" i="6"/>
  <c r="R31" i="6"/>
  <c r="K31" i="6"/>
  <c r="L31" i="6" s="1"/>
  <c r="B31" i="6"/>
  <c r="C31" i="6"/>
  <c r="N31" i="6" a="1"/>
  <c r="D31" i="6"/>
  <c r="J31" i="6"/>
  <c r="O31" i="6"/>
  <c r="Q31" i="6"/>
  <c r="P31" i="6"/>
  <c r="F31" i="6"/>
  <c r="AD31" i="6" s="1"/>
  <c r="A30" i="6"/>
  <c r="B30" i="6"/>
  <c r="R30" i="6"/>
  <c r="M30" i="6"/>
  <c r="K30" i="6"/>
  <c r="L30" i="6" s="1"/>
  <c r="N30" i="6" a="1"/>
  <c r="Q30" i="6"/>
  <c r="J30" i="6"/>
  <c r="O30" i="6"/>
  <c r="P30" i="6"/>
  <c r="D30" i="6"/>
  <c r="F30" i="6"/>
  <c r="AD30" i="6" s="1"/>
  <c r="C30" i="6"/>
  <c r="R30" i="3"/>
  <c r="A29" i="6"/>
  <c r="J29" i="6"/>
  <c r="M29" i="6"/>
  <c r="F29" i="6"/>
  <c r="AD29" i="6" s="1"/>
  <c r="P29" i="6"/>
  <c r="D29" i="6"/>
  <c r="N29" i="6" a="1"/>
  <c r="O29" i="6"/>
  <c r="R29" i="3"/>
  <c r="C29" i="6"/>
  <c r="B29" i="6"/>
  <c r="R29" i="6"/>
  <c r="Q29" i="6"/>
  <c r="K29" i="6"/>
  <c r="L29" i="6" s="1"/>
  <c r="A28" i="6"/>
  <c r="P28" i="6"/>
  <c r="M28" i="6"/>
  <c r="F28" i="6"/>
  <c r="AD28" i="6" s="1"/>
  <c r="R28" i="6"/>
  <c r="O28" i="6"/>
  <c r="N28" i="6" a="1"/>
  <c r="R28" i="3"/>
  <c r="Q28" i="6"/>
  <c r="J28" i="6"/>
  <c r="K28" i="6"/>
  <c r="L28" i="6" s="1"/>
  <c r="D28" i="6"/>
  <c r="C28" i="6"/>
  <c r="B28" i="6"/>
  <c r="A27" i="6"/>
  <c r="O27" i="6"/>
  <c r="R27" i="6"/>
  <c r="R27" i="3"/>
  <c r="B27" i="6"/>
  <c r="K27" i="6"/>
  <c r="L27" i="6" s="1"/>
  <c r="D27" i="6"/>
  <c r="P27" i="6"/>
  <c r="F27" i="6"/>
  <c r="AD27" i="6" s="1"/>
  <c r="C27" i="6"/>
  <c r="N27" i="6" a="1"/>
  <c r="Q27" i="6"/>
  <c r="M27" i="6"/>
  <c r="J27" i="6"/>
  <c r="A26" i="6"/>
  <c r="C26" i="6"/>
  <c r="K26" i="6"/>
  <c r="L26" i="6" s="1"/>
  <c r="P26" i="6"/>
  <c r="R26" i="3"/>
  <c r="B26" i="6"/>
  <c r="M26" i="6"/>
  <c r="Q26" i="6"/>
  <c r="N26" i="6" a="1"/>
  <c r="F26" i="6"/>
  <c r="AD26" i="6" s="1"/>
  <c r="R26" i="6"/>
  <c r="J26" i="6"/>
  <c r="O26" i="6"/>
  <c r="D26" i="6"/>
  <c r="A25" i="6"/>
  <c r="R25" i="3"/>
  <c r="N25" i="6" a="1"/>
  <c r="D25" i="6"/>
  <c r="P25" i="6"/>
  <c r="Q25" i="6"/>
  <c r="C25" i="6"/>
  <c r="R25" i="6"/>
  <c r="B25" i="6"/>
  <c r="M25" i="6"/>
  <c r="F25" i="6"/>
  <c r="AD25" i="6" s="1"/>
  <c r="J25" i="6"/>
  <c r="O25" i="6"/>
  <c r="K25" i="6"/>
  <c r="L25" i="6" s="1"/>
  <c r="A24" i="6"/>
  <c r="C24" i="6"/>
  <c r="B24" i="6"/>
  <c r="O24" i="6"/>
  <c r="J24" i="6"/>
  <c r="P24" i="6"/>
  <c r="Q24" i="6"/>
  <c r="K24" i="6"/>
  <c r="L24" i="6" s="1"/>
  <c r="R24" i="6"/>
  <c r="F24" i="6"/>
  <c r="AD24" i="6" s="1"/>
  <c r="N24" i="6" a="1"/>
  <c r="M24" i="6"/>
  <c r="R24" i="3"/>
  <c r="D24" i="6"/>
  <c r="A21" i="6"/>
  <c r="C21" i="6"/>
  <c r="N21" i="6" a="1"/>
  <c r="D21" i="6"/>
  <c r="Q21" i="6"/>
  <c r="O21" i="6"/>
  <c r="M21" i="6"/>
  <c r="K21" i="6"/>
  <c r="L21" i="6" s="1"/>
  <c r="J21" i="6"/>
  <c r="R21" i="3"/>
  <c r="P21" i="6"/>
  <c r="F21" i="6"/>
  <c r="AD21" i="6" s="1"/>
  <c r="B21" i="6"/>
  <c r="R21" i="6"/>
  <c r="P20" i="6"/>
  <c r="D20" i="6"/>
  <c r="J20" i="6"/>
  <c r="Q20" i="6"/>
  <c r="O20" i="6"/>
  <c r="R20" i="3"/>
  <c r="N20" i="6" a="1"/>
  <c r="M20" i="6"/>
  <c r="R20" i="6"/>
  <c r="F20" i="6"/>
  <c r="AD20" i="6" s="1"/>
  <c r="K20" i="6"/>
  <c r="L20" i="6" s="1"/>
  <c r="A20" i="6"/>
  <c r="B20" i="6"/>
  <c r="C20" i="6"/>
  <c r="A19" i="6"/>
  <c r="Q19" i="6"/>
  <c r="C19" i="6"/>
  <c r="F19" i="6"/>
  <c r="AD19" i="6" s="1"/>
  <c r="D19" i="6"/>
  <c r="B19" i="6"/>
  <c r="J19" i="6"/>
  <c r="R19" i="3"/>
  <c r="K19" i="6"/>
  <c r="L19" i="6" s="1"/>
  <c r="N19" i="6" a="1"/>
  <c r="P19" i="6"/>
  <c r="O19" i="6"/>
  <c r="M19" i="6"/>
  <c r="R19" i="6"/>
  <c r="A18" i="6"/>
  <c r="N18" i="6" a="1"/>
  <c r="D18" i="6"/>
  <c r="J18" i="6"/>
  <c r="M18" i="6"/>
  <c r="B18" i="6"/>
  <c r="O18" i="6"/>
  <c r="C18" i="6"/>
  <c r="Q18" i="6"/>
  <c r="R18" i="6"/>
  <c r="P18" i="6"/>
  <c r="F18" i="6"/>
  <c r="AD18" i="6" s="1"/>
  <c r="K18" i="6"/>
  <c r="L18" i="6" s="1"/>
  <c r="R18" i="3"/>
  <c r="A17" i="6"/>
  <c r="P17" i="6"/>
  <c r="J17" i="6"/>
  <c r="O17" i="6"/>
  <c r="C17" i="6"/>
  <c r="R17" i="6"/>
  <c r="F17" i="6"/>
  <c r="AD17" i="6" s="1"/>
  <c r="B17" i="6"/>
  <c r="N17" i="6" a="1"/>
  <c r="K17" i="6"/>
  <c r="L17" i="6" s="1"/>
  <c r="R17" i="3"/>
  <c r="Q17" i="6"/>
  <c r="M17" i="6"/>
  <c r="D17" i="6"/>
  <c r="B16" i="6"/>
  <c r="J16" i="6"/>
  <c r="R16" i="3"/>
  <c r="O16" i="6"/>
  <c r="K16" i="6"/>
  <c r="L16" i="6" s="1"/>
  <c r="D16" i="6"/>
  <c r="R16" i="6"/>
  <c r="M16" i="6"/>
  <c r="P16" i="6"/>
  <c r="C16" i="6"/>
  <c r="F16" i="6"/>
  <c r="AD16" i="6" s="1"/>
  <c r="A16" i="6"/>
  <c r="N16" i="6" a="1"/>
  <c r="Q16" i="6"/>
  <c r="P15" i="6"/>
  <c r="J15" i="6"/>
  <c r="C15" i="6"/>
  <c r="M15" i="6"/>
  <c r="Q15" i="6"/>
  <c r="K15" i="6"/>
  <c r="L15" i="6" s="1"/>
  <c r="O15" i="6"/>
  <c r="R15" i="3"/>
  <c r="R15" i="6"/>
  <c r="N15" i="6" a="1"/>
  <c r="A15" i="6"/>
  <c r="D15" i="6"/>
  <c r="F15" i="6"/>
  <c r="AD15" i="6" s="1"/>
  <c r="B15" i="6"/>
  <c r="A14" i="6"/>
  <c r="K14" i="6"/>
  <c r="L14" i="6" s="1"/>
  <c r="M14" i="6"/>
  <c r="J14" i="6"/>
  <c r="R14" i="6"/>
  <c r="B14" i="6"/>
  <c r="Q14" i="6"/>
  <c r="D14" i="6"/>
  <c r="O14" i="6"/>
  <c r="N14" i="6" a="1"/>
  <c r="F14" i="6"/>
  <c r="AD14" i="6" s="1"/>
  <c r="C14" i="6"/>
  <c r="R14" i="3"/>
  <c r="P14" i="6"/>
  <c r="R13" i="3"/>
  <c r="D13" i="6"/>
  <c r="P13" i="6"/>
  <c r="B13" i="6"/>
  <c r="N13" i="6" a="1"/>
  <c r="Q13" i="6"/>
  <c r="C13" i="6"/>
  <c r="F13" i="6"/>
  <c r="AD13" i="6" s="1"/>
  <c r="J13" i="6"/>
  <c r="R13" i="6"/>
  <c r="M13" i="6"/>
  <c r="K13" i="6"/>
  <c r="L13" i="6" s="1"/>
  <c r="A13" i="6"/>
  <c r="O13" i="6"/>
  <c r="O12" i="6"/>
  <c r="R12" i="3"/>
  <c r="N12" i="6" a="1"/>
  <c r="R12" i="6"/>
  <c r="Q12" i="6"/>
  <c r="B12" i="6"/>
  <c r="F12" i="6"/>
  <c r="AD12" i="6" s="1"/>
  <c r="J12" i="6"/>
  <c r="D12" i="6"/>
  <c r="P12" i="6"/>
  <c r="K12" i="6"/>
  <c r="L12" i="6" s="1"/>
  <c r="M12" i="6"/>
  <c r="C12" i="6"/>
  <c r="A12" i="6"/>
  <c r="O11" i="6"/>
  <c r="R11" i="3"/>
  <c r="C11" i="6"/>
  <c r="A11" i="6"/>
  <c r="M11" i="6"/>
  <c r="J11" i="6"/>
  <c r="K11" i="6"/>
  <c r="L11" i="6" s="1"/>
  <c r="R11" i="6"/>
  <c r="B11" i="6"/>
  <c r="P11" i="6"/>
  <c r="D11" i="6"/>
  <c r="Q11" i="6"/>
  <c r="F11" i="6"/>
  <c r="AD11" i="6" s="1"/>
  <c r="N11" i="6" a="1"/>
  <c r="O10" i="6"/>
  <c r="K10" i="6"/>
  <c r="L10" i="6" s="1"/>
  <c r="F10" i="6"/>
  <c r="AD10" i="6" s="1"/>
  <c r="J10" i="6"/>
  <c r="R10" i="6"/>
  <c r="A10" i="6"/>
  <c r="R10" i="3"/>
  <c r="Q10" i="6"/>
  <c r="C10" i="6"/>
  <c r="D10" i="6"/>
  <c r="M10" i="6"/>
  <c r="N10" i="6" a="1"/>
  <c r="P10" i="6"/>
  <c r="B10" i="6"/>
  <c r="O9" i="6"/>
  <c r="J9" i="6"/>
  <c r="F9" i="6"/>
  <c r="AD9" i="6" s="1"/>
  <c r="M9" i="6"/>
  <c r="K9" i="6"/>
  <c r="L9" i="6" s="1"/>
  <c r="A9" i="6"/>
  <c r="B9" i="6"/>
  <c r="D9" i="6"/>
  <c r="R9" i="3"/>
  <c r="Q9" i="6"/>
  <c r="P9" i="6"/>
  <c r="N9" i="6" a="1"/>
  <c r="R9" i="6"/>
  <c r="C9" i="6"/>
  <c r="J8" i="6"/>
  <c r="P8" i="6"/>
  <c r="F8" i="6"/>
  <c r="M8" i="6"/>
  <c r="R8" i="3"/>
  <c r="B8" i="6"/>
  <c r="K8" i="6"/>
  <c r="C8" i="6"/>
  <c r="A8" i="6"/>
  <c r="R7" i="3"/>
  <c r="J7" i="6"/>
  <c r="M7" i="6"/>
  <c r="C7" i="6"/>
  <c r="P7" i="6"/>
  <c r="F7" i="6"/>
  <c r="B7" i="6"/>
  <c r="K7" i="6"/>
  <c r="A7" i="6"/>
  <c r="M6" i="6"/>
  <c r="J6" i="6"/>
  <c r="R6" i="3"/>
  <c r="C6" i="6"/>
  <c r="P6" i="6"/>
  <c r="B6" i="6"/>
  <c r="A6" i="6"/>
  <c r="F6" i="6"/>
  <c r="K6" i="6"/>
  <c r="J5" i="6"/>
  <c r="M5" i="6"/>
  <c r="K5" i="6"/>
  <c r="B5" i="6"/>
  <c r="R5" i="3"/>
  <c r="C5" i="6"/>
  <c r="F5" i="6"/>
  <c r="A5" i="6"/>
  <c r="P5" i="6"/>
  <c r="J4" i="6"/>
  <c r="R4" i="3"/>
  <c r="K4" i="6"/>
  <c r="B4" i="6"/>
  <c r="M4" i="6"/>
  <c r="F4" i="6"/>
  <c r="C4" i="6"/>
  <c r="P4" i="6"/>
  <c r="A4" i="6"/>
  <c r="M3" i="6"/>
  <c r="C3" i="6"/>
  <c r="B3" i="6"/>
  <c r="K3" i="6"/>
  <c r="F3" i="6"/>
  <c r="A3" i="6"/>
  <c r="R3" i="3"/>
  <c r="J3" i="6"/>
  <c r="P3" i="6"/>
  <c r="F2" i="6"/>
  <c r="B2" i="6"/>
  <c r="P2" i="6"/>
  <c r="A2" i="6"/>
  <c r="B2" i="4" a="1"/>
  <c r="R2" i="3"/>
  <c r="M2" i="6"/>
  <c r="K2" i="6"/>
  <c r="J2" i="6"/>
  <c r="C2" i="6"/>
  <c r="N496" i="12"/>
  <c r="A10" i="15"/>
  <c r="A11" i="15"/>
  <c r="A13" i="15"/>
  <c r="A15" i="15"/>
  <c r="A17" i="15"/>
  <c r="A19" i="15"/>
  <c r="A21" i="15"/>
  <c r="A23" i="15"/>
  <c r="A25" i="15"/>
  <c r="A27" i="15"/>
  <c r="A29" i="15"/>
  <c r="A31" i="15"/>
  <c r="A33" i="15"/>
  <c r="A35" i="15"/>
  <c r="A37" i="15"/>
  <c r="A9" i="15"/>
  <c r="A12" i="15"/>
  <c r="A14" i="15"/>
  <c r="A16" i="15"/>
  <c r="A18" i="15"/>
  <c r="A20" i="15"/>
  <c r="A22" i="15"/>
  <c r="A24" i="15"/>
  <c r="A26" i="15"/>
  <c r="A28" i="15"/>
  <c r="A30" i="15"/>
  <c r="A32" i="15"/>
  <c r="A34" i="15"/>
  <c r="A36" i="15"/>
  <c r="AG9" i="15"/>
  <c r="C9" i="15" s="1" a="1"/>
  <c r="D9" i="15"/>
  <c r="AF9" i="15"/>
  <c r="N9" i="15" s="1" a="1"/>
  <c r="AD9" i="15"/>
  <c r="G9" i="15" s="1" a="1"/>
  <c r="P9" i="15"/>
  <c r="L9" i="15"/>
  <c r="AD10" i="15"/>
  <c r="G10" i="15" s="1" a="1"/>
  <c r="AG10" i="15"/>
  <c r="C10" i="15" s="1" a="1"/>
  <c r="AF10" i="15"/>
  <c r="N10" i="15" s="1" a="1"/>
  <c r="L10" i="15"/>
  <c r="D10" i="15"/>
  <c r="P10" i="15"/>
  <c r="D11" i="15"/>
  <c r="AD11" i="15"/>
  <c r="G11" i="15" s="1" a="1"/>
  <c r="L11" i="15"/>
  <c r="AG11" i="15"/>
  <c r="C11" i="15" s="1" a="1"/>
  <c r="P11" i="15"/>
  <c r="AF11" i="15"/>
  <c r="N11" i="15" s="1" a="1"/>
  <c r="S11" i="15" s="1"/>
  <c r="P12" i="15"/>
  <c r="L12" i="15"/>
  <c r="AF12" i="15"/>
  <c r="N12" i="15" s="1" a="1"/>
  <c r="S12" i="15" s="1"/>
  <c r="D12" i="15"/>
  <c r="AD12" i="15"/>
  <c r="G12" i="15" s="1" a="1"/>
  <c r="AG12" i="15"/>
  <c r="C12" i="15" s="1" a="1"/>
  <c r="D13" i="15"/>
  <c r="P13" i="15"/>
  <c r="AG13" i="15"/>
  <c r="C13" i="15" s="1" a="1"/>
  <c r="L13" i="15"/>
  <c r="AD13" i="15"/>
  <c r="G13" i="15" s="1" a="1"/>
  <c r="AF13" i="15"/>
  <c r="N13" i="15" s="1" a="1"/>
  <c r="S13" i="15" s="1"/>
  <c r="D14" i="15"/>
  <c r="L14" i="15"/>
  <c r="AD14" i="15"/>
  <c r="G14" i="15" s="1" a="1"/>
  <c r="AF14" i="15"/>
  <c r="N14" i="15" s="1" a="1"/>
  <c r="P14" i="15"/>
  <c r="AG14" i="15"/>
  <c r="C14" i="15" s="1" a="1"/>
  <c r="AD15" i="15"/>
  <c r="G15" i="15" s="1" a="1"/>
  <c r="L15" i="15"/>
  <c r="AF15" i="15"/>
  <c r="N15" i="15" s="1" a="1"/>
  <c r="S15" i="15" s="1"/>
  <c r="D15" i="15"/>
  <c r="P15" i="15"/>
  <c r="AG15" i="15"/>
  <c r="C15" i="15" s="1" a="1"/>
  <c r="AG16" i="15"/>
  <c r="C16" i="15" s="1" a="1"/>
  <c r="D16" i="15"/>
  <c r="P16" i="15"/>
  <c r="L16" i="15"/>
  <c r="AF16" i="15"/>
  <c r="N16" i="15" s="1" a="1"/>
  <c r="S16" i="15" s="1"/>
  <c r="AD16" i="15"/>
  <c r="G16" i="15" s="1" a="1"/>
  <c r="L17" i="15"/>
  <c r="AD17" i="15"/>
  <c r="G17" i="15" s="1" a="1"/>
  <c r="P17" i="15"/>
  <c r="D17" i="15"/>
  <c r="AF17" i="15"/>
  <c r="N17" i="15" s="1" a="1"/>
  <c r="S17" i="15" s="1"/>
  <c r="AG17" i="15"/>
  <c r="C17" i="15" s="1" a="1"/>
  <c r="AF18" i="15"/>
  <c r="N18" i="15" s="1" a="1"/>
  <c r="AG18" i="15"/>
  <c r="C18" i="15" s="1" a="1"/>
  <c r="L18" i="15"/>
  <c r="AD18" i="15"/>
  <c r="G18" i="15" s="1" a="1"/>
  <c r="P18" i="15"/>
  <c r="D18" i="15"/>
  <c r="AG19" i="15"/>
  <c r="C19" i="15" s="1" a="1"/>
  <c r="P19" i="15"/>
  <c r="AD19" i="15"/>
  <c r="G19" i="15" s="1" a="1"/>
  <c r="AF19" i="15"/>
  <c r="N19" i="15" s="1" a="1"/>
  <c r="S19" i="15" s="1"/>
  <c r="L19" i="15"/>
  <c r="D19" i="15"/>
  <c r="AF20" i="15"/>
  <c r="N20" i="15" s="1" a="1"/>
  <c r="L20" i="15"/>
  <c r="AD20" i="15"/>
  <c r="G20" i="15" s="1" a="1"/>
  <c r="D20" i="15"/>
  <c r="P20" i="15"/>
  <c r="AG20" i="15"/>
  <c r="C20" i="15" s="1" a="1"/>
  <c r="AD21" i="15"/>
  <c r="G21" i="15" s="1" a="1"/>
  <c r="AF21" i="15"/>
  <c r="N21" i="15" s="1" a="1"/>
  <c r="D21" i="15"/>
  <c r="P21" i="15"/>
  <c r="AG21" i="15"/>
  <c r="C21" i="15" s="1" a="1"/>
  <c r="L21" i="15"/>
  <c r="P22" i="15"/>
  <c r="AF22" i="15"/>
  <c r="N22" i="15" s="1" a="1"/>
  <c r="S22" i="15" s="1"/>
  <c r="L22" i="15"/>
  <c r="D22" i="15"/>
  <c r="AG22" i="15"/>
  <c r="C22" i="15" s="1" a="1"/>
  <c r="AD22" i="15"/>
  <c r="G22" i="15" s="1" a="1"/>
  <c r="AF23" i="15"/>
  <c r="N23" i="15" s="1" a="1"/>
  <c r="S23" i="15" s="1"/>
  <c r="AG23" i="15"/>
  <c r="C23" i="15" s="1" a="1"/>
  <c r="P23" i="15"/>
  <c r="AD23" i="15"/>
  <c r="G23" i="15" s="1" a="1"/>
  <c r="D23" i="15"/>
  <c r="L23" i="15"/>
  <c r="P24" i="15"/>
  <c r="L24" i="15"/>
  <c r="AD24" i="15"/>
  <c r="G24" i="15" s="1" a="1"/>
  <c r="D24" i="15"/>
  <c r="AF24" i="15"/>
  <c r="N24" i="15" s="1" a="1"/>
  <c r="S24" i="15" s="1"/>
  <c r="AG24" i="15"/>
  <c r="C24" i="15" s="1" a="1"/>
  <c r="AD25" i="15"/>
  <c r="G25" i="15" s="1" a="1"/>
  <c r="AF25" i="15"/>
  <c r="N25" i="15" s="1" a="1"/>
  <c r="P25" i="15"/>
  <c r="L25" i="15"/>
  <c r="AG25" i="15"/>
  <c r="C25" i="15" s="1" a="1"/>
  <c r="D25" i="15"/>
  <c r="P26" i="15"/>
  <c r="L26" i="15"/>
  <c r="AG26" i="15"/>
  <c r="C26" i="15" s="1" a="1"/>
  <c r="AF26" i="15"/>
  <c r="N26" i="15" s="1" a="1"/>
  <c r="S26" i="15" s="1"/>
  <c r="D26" i="15"/>
  <c r="AD26" i="15"/>
  <c r="G26" i="15" s="1" a="1"/>
  <c r="AD27" i="15"/>
  <c r="G27" i="15" s="1" a="1"/>
  <c r="AF27" i="15"/>
  <c r="N27" i="15" s="1" a="1"/>
  <c r="L27" i="15"/>
  <c r="AG27" i="15"/>
  <c r="C27" i="15" s="1" a="1"/>
  <c r="P27" i="15"/>
  <c r="D27" i="15"/>
  <c r="AD28" i="15"/>
  <c r="G28" i="15" s="1" a="1"/>
  <c r="P28" i="15"/>
  <c r="L28" i="15"/>
  <c r="AF28" i="15"/>
  <c r="N28" i="15" s="1" a="1"/>
  <c r="S28" i="15" s="1"/>
  <c r="D28" i="15"/>
  <c r="AG28" i="15"/>
  <c r="C28" i="15" s="1" a="1"/>
  <c r="L29" i="15"/>
  <c r="AF29" i="15"/>
  <c r="N29" i="15" s="1" a="1"/>
  <c r="AG29" i="15"/>
  <c r="C29" i="15" s="1" a="1"/>
  <c r="AD29" i="15"/>
  <c r="G29" i="15" s="1" a="1"/>
  <c r="P29" i="15"/>
  <c r="D29" i="15"/>
  <c r="AF30" i="15"/>
  <c r="N30" i="15" s="1" a="1"/>
  <c r="S30" i="15" s="1"/>
  <c r="P30" i="15"/>
  <c r="L30" i="15"/>
  <c r="D30" i="15"/>
  <c r="AD30" i="15"/>
  <c r="G30" i="15" s="1" a="1"/>
  <c r="AG30" i="15"/>
  <c r="C30" i="15" s="1" a="1"/>
  <c r="L31" i="15"/>
  <c r="AG31" i="15"/>
  <c r="C31" i="15" s="1" a="1"/>
  <c r="AF31" i="15"/>
  <c r="N31" i="15" s="1" a="1"/>
  <c r="AD31" i="15"/>
  <c r="G31" i="15" s="1" a="1"/>
  <c r="P31" i="15"/>
  <c r="D31" i="15"/>
  <c r="P32" i="15"/>
  <c r="AG32" i="15"/>
  <c r="C32" i="15" s="1" a="1"/>
  <c r="AF32" i="15"/>
  <c r="N32" i="15" s="1" a="1"/>
  <c r="S32" i="15" s="1"/>
  <c r="L32" i="15"/>
  <c r="D32" i="15"/>
  <c r="AD32" i="15"/>
  <c r="G32" i="15" s="1" a="1"/>
  <c r="AF33" i="15"/>
  <c r="N33" i="15" s="1" a="1"/>
  <c r="L33" i="15"/>
  <c r="AD33" i="15"/>
  <c r="G33" i="15" s="1" a="1"/>
  <c r="AG33" i="15"/>
  <c r="C33" i="15" s="1" a="1"/>
  <c r="P33" i="15"/>
  <c r="D33" i="15"/>
  <c r="P34" i="15"/>
  <c r="AF34" i="15"/>
  <c r="N34" i="15" s="1" a="1"/>
  <c r="S34" i="15" s="1"/>
  <c r="AD34" i="15"/>
  <c r="G34" i="15" s="1" a="1"/>
  <c r="AG34" i="15"/>
  <c r="C34" i="15" s="1" a="1"/>
  <c r="D34" i="15"/>
  <c r="L34" i="15"/>
  <c r="D35" i="15"/>
  <c r="AG35" i="15"/>
  <c r="C35" i="15" s="1" a="1"/>
  <c r="P35" i="15"/>
  <c r="AF35" i="15"/>
  <c r="N35" i="15" s="1" a="1"/>
  <c r="S35" i="15" s="1"/>
  <c r="L35" i="15"/>
  <c r="AD35" i="15"/>
  <c r="G35" i="15" s="1" a="1"/>
  <c r="AF36" i="15"/>
  <c r="N36" i="15" s="1" a="1"/>
  <c r="AD36" i="15"/>
  <c r="G36" i="15" s="1" a="1"/>
  <c r="L36" i="15"/>
  <c r="P36" i="15"/>
  <c r="AG36" i="15"/>
  <c r="C36" i="15" s="1" a="1"/>
  <c r="D36" i="15"/>
  <c r="AF37" i="15"/>
  <c r="N37" i="15" s="1" a="1"/>
  <c r="AD37" i="15"/>
  <c r="G37" i="15" s="1" a="1"/>
  <c r="D37" i="15"/>
  <c r="P37" i="15"/>
  <c r="L37" i="15"/>
  <c r="AG37" i="15"/>
  <c r="C37" i="15" s="1" a="1"/>
  <c r="L38" i="15"/>
  <c r="D38" i="15"/>
  <c r="AD38" i="15"/>
  <c r="G38" i="15" s="1" a="1"/>
  <c r="AG38" i="15"/>
  <c r="C38" i="15" s="1" a="1"/>
  <c r="AF38" i="15"/>
  <c r="N38" i="15" s="1" a="1"/>
  <c r="P38" i="15"/>
  <c r="A38" i="15"/>
  <c r="A6" i="15"/>
  <c r="A8" i="15"/>
  <c r="A5" i="15"/>
  <c r="A7" i="15"/>
  <c r="AG5" i="15"/>
  <c r="C5" i="15" s="1" a="1"/>
  <c r="P5" i="15"/>
  <c r="AF5" i="15"/>
  <c r="N5" i="15" s="1" a="1"/>
  <c r="S5" i="15" s="1"/>
  <c r="L5" i="15"/>
  <c r="AD5" i="15"/>
  <c r="G5" i="15" s="1" a="1"/>
  <c r="D5" i="15"/>
  <c r="D6" i="15"/>
  <c r="P6" i="15"/>
  <c r="AG6" i="15"/>
  <c r="C6" i="15" s="1" a="1"/>
  <c r="AF6" i="15"/>
  <c r="N6" i="15" s="1" a="1"/>
  <c r="S6" i="15" s="1"/>
  <c r="L6" i="15"/>
  <c r="AD6" i="15"/>
  <c r="G6" i="15" s="1" a="1"/>
  <c r="AG7" i="15"/>
  <c r="C7" i="15" s="1" a="1"/>
  <c r="AF7" i="15"/>
  <c r="N7" i="15" s="1" a="1"/>
  <c r="L7" i="15"/>
  <c r="AD7" i="15"/>
  <c r="G7" i="15" s="1" a="1"/>
  <c r="D7" i="15"/>
  <c r="P7" i="15"/>
  <c r="AG8" i="15"/>
  <c r="C8" i="15" s="1" a="1"/>
  <c r="AF8" i="15"/>
  <c r="N8" i="15" s="1" a="1"/>
  <c r="D8" i="15"/>
  <c r="AD8" i="15"/>
  <c r="G8" i="15" s="1" a="1"/>
  <c r="L8" i="15"/>
  <c r="P8" i="15"/>
  <c r="A4" i="15"/>
  <c r="AG4" i="15"/>
  <c r="C4" i="15" s="1" a="1"/>
  <c r="P4" i="15"/>
  <c r="AF4" i="15"/>
  <c r="N4" i="15" s="1" a="1"/>
  <c r="S4" i="15" s="1"/>
  <c r="L4" i="15"/>
  <c r="AD4" i="15"/>
  <c r="G4" i="15" s="1" a="1"/>
  <c r="D4" i="15"/>
  <c r="AG3" i="15"/>
  <c r="C3" i="15" s="1" a="1"/>
  <c r="AG2" i="15"/>
  <c r="C2" i="15" s="1" a="1"/>
  <c r="Q243" i="8"/>
  <c r="T243" i="8" s="1"/>
  <c r="P243" i="8"/>
  <c r="S243" i="8" s="1" a="1"/>
  <c r="Q242" i="8"/>
  <c r="T242" i="8" s="1"/>
  <c r="P242" i="8"/>
  <c r="S242" i="8" s="1" a="1"/>
  <c r="Q241" i="8"/>
  <c r="T241" i="8" s="1"/>
  <c r="P241" i="8"/>
  <c r="S241" i="8" s="1" a="1"/>
  <c r="P240" i="8"/>
  <c r="S240" i="8" s="1" a="1"/>
  <c r="Q240" i="8"/>
  <c r="T240" i="8" s="1"/>
  <c r="P239" i="8"/>
  <c r="S239" i="8" s="1" a="1"/>
  <c r="Q239" i="8"/>
  <c r="T239" i="8" s="1"/>
  <c r="Q238" i="8"/>
  <c r="T238" i="8" s="1"/>
  <c r="P238" i="8"/>
  <c r="S238" i="8" s="1" a="1"/>
  <c r="Q237" i="8"/>
  <c r="T237" i="8" s="1"/>
  <c r="P237" i="8"/>
  <c r="S237" i="8" s="1" a="1"/>
  <c r="Q236" i="8"/>
  <c r="T236" i="8" s="1"/>
  <c r="P236" i="8"/>
  <c r="S236" i="8" s="1" a="1"/>
  <c r="Q235" i="8"/>
  <c r="T235" i="8" s="1"/>
  <c r="P235" i="8"/>
  <c r="S235" i="8" s="1" a="1"/>
  <c r="Q234" i="8"/>
  <c r="T234" i="8" s="1"/>
  <c r="P234" i="8"/>
  <c r="S234" i="8" s="1" a="1"/>
  <c r="P233" i="8"/>
  <c r="S233" i="8" s="1" a="1"/>
  <c r="U233" i="8" s="1"/>
  <c r="J233" i="15" s="1"/>
  <c r="Q233" i="8"/>
  <c r="T233" i="8" s="1"/>
  <c r="Q232" i="8"/>
  <c r="T232" i="8" s="1"/>
  <c r="P232" i="8"/>
  <c r="S232" i="8" s="1" a="1"/>
  <c r="Q231" i="8"/>
  <c r="T231" i="8" s="1"/>
  <c r="P231" i="8"/>
  <c r="S231" i="8" s="1" a="1"/>
  <c r="Q230" i="8"/>
  <c r="T230" i="8" s="1"/>
  <c r="P230" i="8"/>
  <c r="S230" i="8" s="1" a="1"/>
  <c r="Q229" i="8"/>
  <c r="T229" i="8" s="1"/>
  <c r="P229" i="8"/>
  <c r="S229" i="8" s="1" a="1"/>
  <c r="Q228" i="8"/>
  <c r="T228" i="8" s="1"/>
  <c r="P228" i="8"/>
  <c r="S228" i="8" s="1" a="1"/>
  <c r="Q227" i="8"/>
  <c r="T227" i="8" s="1"/>
  <c r="P227" i="8"/>
  <c r="S227" i="8" s="1" a="1"/>
  <c r="Q226" i="8"/>
  <c r="T226" i="8" s="1"/>
  <c r="P226" i="8"/>
  <c r="S226" i="8" s="1" a="1"/>
  <c r="Q225" i="8"/>
  <c r="T225" i="8" s="1"/>
  <c r="P225" i="8"/>
  <c r="S225" i="8" s="1" a="1"/>
  <c r="P224" i="8"/>
  <c r="S224" i="8" s="1" a="1"/>
  <c r="U224" i="8" s="1"/>
  <c r="J224" i="15" s="1"/>
  <c r="Q224" i="8"/>
  <c r="T224" i="8" s="1"/>
  <c r="P223" i="8"/>
  <c r="S223" i="8" s="1" a="1"/>
  <c r="Q223" i="8"/>
  <c r="T223" i="8" s="1"/>
  <c r="Q222" i="8"/>
  <c r="T222" i="8" s="1"/>
  <c r="P222" i="8"/>
  <c r="S222" i="8" s="1" a="1"/>
  <c r="Q221" i="8"/>
  <c r="T221" i="8" s="1"/>
  <c r="P221" i="8"/>
  <c r="S221" i="8" s="1" a="1"/>
  <c r="U221" i="8" s="1"/>
  <c r="J221" i="15" s="1"/>
  <c r="Q220" i="8"/>
  <c r="T220" i="8" s="1"/>
  <c r="P220" i="8"/>
  <c r="S220" i="8" s="1" a="1"/>
  <c r="Q219" i="8"/>
  <c r="T219" i="8" s="1"/>
  <c r="P219" i="8"/>
  <c r="S219" i="8" s="1" a="1"/>
  <c r="P218" i="8"/>
  <c r="S218" i="8" s="1" a="1"/>
  <c r="Q218" i="8"/>
  <c r="T218" i="8" s="1"/>
  <c r="P217" i="8"/>
  <c r="S217" i="8" s="1" a="1"/>
  <c r="U217" i="8" s="1"/>
  <c r="J217" i="15" s="1"/>
  <c r="Q217" i="8"/>
  <c r="T217" i="8" s="1"/>
  <c r="P216" i="8"/>
  <c r="S216" i="8" s="1" a="1"/>
  <c r="U216" i="8" s="1"/>
  <c r="J216" i="15" s="1"/>
  <c r="Q216" i="8"/>
  <c r="T216" i="8" s="1"/>
  <c r="Q215" i="8"/>
  <c r="T215" i="8" s="1"/>
  <c r="P215" i="8"/>
  <c r="S215" i="8" s="1" a="1"/>
  <c r="Q214" i="8"/>
  <c r="T214" i="8" s="1"/>
  <c r="P214" i="8"/>
  <c r="S214" i="8" s="1" a="1"/>
  <c r="Q213" i="8"/>
  <c r="T213" i="8" s="1"/>
  <c r="P213" i="8"/>
  <c r="S213" i="8" s="1" a="1"/>
  <c r="Q212" i="8"/>
  <c r="T212" i="8" s="1"/>
  <c r="P212" i="8"/>
  <c r="S212" i="8" s="1" a="1"/>
  <c r="P211" i="8"/>
  <c r="S211" i="8" s="1" a="1"/>
  <c r="U211" i="8" s="1"/>
  <c r="J211" i="15" s="1"/>
  <c r="Q211" i="8"/>
  <c r="T211" i="8" s="1"/>
  <c r="Q210" i="8"/>
  <c r="T210" i="8" s="1"/>
  <c r="P210" i="8"/>
  <c r="S210" i="8" s="1" a="1"/>
  <c r="P209" i="8"/>
  <c r="S209" i="8" s="1" a="1"/>
  <c r="Q209" i="8"/>
  <c r="T209" i="8" s="1"/>
  <c r="Q208" i="8"/>
  <c r="T208" i="8" s="1"/>
  <c r="Q207" i="8"/>
  <c r="T207" i="8" s="1"/>
  <c r="P207" i="8"/>
  <c r="S207" i="8" s="1" a="1"/>
  <c r="P206" i="8"/>
  <c r="S206" i="8" s="1" a="1"/>
  <c r="U206" i="8" s="1"/>
  <c r="J206" i="15" s="1"/>
  <c r="Q206" i="8"/>
  <c r="T206" i="8" s="1"/>
  <c r="Q205" i="8"/>
  <c r="T205" i="8" s="1"/>
  <c r="P205" i="8"/>
  <c r="S205" i="8" s="1" a="1"/>
  <c r="P204" i="8"/>
  <c r="S204" i="8" s="1" a="1"/>
  <c r="U204" i="8" s="1"/>
  <c r="J204" i="15" s="1"/>
  <c r="Q204" i="8"/>
  <c r="T204" i="8" s="1"/>
  <c r="P203" i="8"/>
  <c r="S203" i="8" s="1" a="1"/>
  <c r="U203" i="8" s="1"/>
  <c r="J203" i="15" s="1"/>
  <c r="Q203" i="8"/>
  <c r="T203" i="8" s="1"/>
  <c r="Q202" i="8"/>
  <c r="T202" i="8" s="1"/>
  <c r="P202" i="8"/>
  <c r="S202" i="8" s="1" a="1"/>
  <c r="U202" i="8" s="1"/>
  <c r="J202" i="15" s="1"/>
  <c r="Q201" i="8"/>
  <c r="T201" i="8" s="1"/>
  <c r="P201" i="8"/>
  <c r="S201" i="8" s="1" a="1"/>
  <c r="P200" i="8"/>
  <c r="S200" i="8" s="1" a="1"/>
  <c r="Q200" i="8"/>
  <c r="T200" i="8" s="1"/>
  <c r="Q199" i="8"/>
  <c r="T199" i="8" s="1"/>
  <c r="P199" i="8"/>
  <c r="S199" i="8" s="1" a="1"/>
  <c r="P198" i="8"/>
  <c r="S198" i="8" s="1" a="1"/>
  <c r="U198" i="8" s="1"/>
  <c r="J198" i="15" s="1"/>
  <c r="Q198" i="8"/>
  <c r="T198" i="8" s="1"/>
  <c r="Q197" i="8"/>
  <c r="T197" i="8" s="1"/>
  <c r="P197" i="8"/>
  <c r="S197" i="8" s="1" a="1"/>
  <c r="P196" i="8"/>
  <c r="S196" i="8" s="1" a="1"/>
  <c r="Q196" i="8"/>
  <c r="T196" i="8" s="1"/>
  <c r="Q195" i="8"/>
  <c r="T195" i="8" s="1"/>
  <c r="P195" i="8"/>
  <c r="S195" i="8" s="1" a="1"/>
  <c r="U195" i="8" s="1"/>
  <c r="J195" i="15" s="1"/>
  <c r="Q194" i="8"/>
  <c r="T194" i="8" s="1"/>
  <c r="P194" i="8"/>
  <c r="S194" i="8" s="1" a="1"/>
  <c r="P193" i="8"/>
  <c r="S193" i="8" s="1" a="1"/>
  <c r="Q193" i="8"/>
  <c r="T193" i="8" s="1"/>
  <c r="P192" i="8"/>
  <c r="S192" i="8" s="1" a="1"/>
  <c r="Q192" i="8"/>
  <c r="T192" i="8" s="1"/>
  <c r="Q191" i="8"/>
  <c r="T191" i="8" s="1"/>
  <c r="P191" i="8"/>
  <c r="S191" i="8" s="1" a="1"/>
  <c r="Q190" i="8"/>
  <c r="T190" i="8" s="1"/>
  <c r="P190" i="8"/>
  <c r="S190" i="8" s="1" a="1"/>
  <c r="P189" i="8"/>
  <c r="S189" i="8" s="1" a="1"/>
  <c r="Q189" i="8"/>
  <c r="T189" i="8" s="1"/>
  <c r="P188" i="8"/>
  <c r="S188" i="8" s="1" a="1"/>
  <c r="Q188" i="8"/>
  <c r="T188" i="8" s="1"/>
  <c r="P187" i="8"/>
  <c r="S187" i="8" s="1" a="1"/>
  <c r="U187" i="8" s="1"/>
  <c r="J187" i="15" s="1"/>
  <c r="Q187" i="8"/>
  <c r="T187" i="8" s="1"/>
  <c r="P186" i="8"/>
  <c r="S186" i="8" s="1" a="1"/>
  <c r="Q186" i="8"/>
  <c r="T186" i="8" s="1"/>
  <c r="P185" i="8"/>
  <c r="S185" i="8" s="1" a="1"/>
  <c r="U185" i="8" s="1"/>
  <c r="J185" i="15" s="1"/>
  <c r="Q185" i="8"/>
  <c r="T185" i="8" s="1"/>
  <c r="Q184" i="8"/>
  <c r="T184" i="8" s="1"/>
  <c r="P184" i="8"/>
  <c r="S184" i="8" s="1" a="1"/>
  <c r="Q183" i="8"/>
  <c r="T183" i="8" s="1"/>
  <c r="P183" i="8"/>
  <c r="S183" i="8" s="1" a="1"/>
  <c r="P182" i="8"/>
  <c r="S182" i="8" s="1" a="1"/>
  <c r="U182" i="8" s="1"/>
  <c r="J182" i="15" s="1"/>
  <c r="Q182" i="8"/>
  <c r="T182" i="8" s="1"/>
  <c r="P181" i="8"/>
  <c r="S181" i="8" s="1" a="1"/>
  <c r="Q181" i="8"/>
  <c r="T181" i="8" s="1"/>
  <c r="Q180" i="8"/>
  <c r="T180" i="8" s="1"/>
  <c r="P180" i="8"/>
  <c r="S180" i="8" s="1" a="1"/>
  <c r="P179" i="8"/>
  <c r="S179" i="8" s="1" a="1"/>
  <c r="Q179" i="8"/>
  <c r="T179" i="8" s="1"/>
  <c r="P178" i="8"/>
  <c r="S178" i="8" s="1" a="1"/>
  <c r="U178" i="8" s="1"/>
  <c r="J178" i="15" s="1"/>
  <c r="Q178" i="8"/>
  <c r="T178" i="8" s="1"/>
  <c r="Q177" i="8"/>
  <c r="T177" i="8" s="1"/>
  <c r="P177" i="8"/>
  <c r="S177" i="8" s="1" a="1"/>
  <c r="P176" i="8"/>
  <c r="S176" i="8" s="1" a="1"/>
  <c r="Q176" i="8"/>
  <c r="T176" i="8" s="1"/>
  <c r="Q175" i="8"/>
  <c r="T175" i="8" s="1"/>
  <c r="P175" i="8"/>
  <c r="S175" i="8" s="1" a="1"/>
  <c r="Q174" i="8"/>
  <c r="T174" i="8" s="1"/>
  <c r="P174" i="8"/>
  <c r="S174" i="8" s="1" a="1"/>
  <c r="Q173" i="8"/>
  <c r="T173" i="8" s="1"/>
  <c r="P173" i="8"/>
  <c r="S173" i="8" s="1" a="1"/>
  <c r="Q172" i="8"/>
  <c r="T172" i="8" s="1"/>
  <c r="P172" i="8"/>
  <c r="S172" i="8" s="1" a="1"/>
  <c r="Q171" i="8"/>
  <c r="T171" i="8" s="1"/>
  <c r="P171" i="8"/>
  <c r="S171" i="8" s="1" a="1"/>
  <c r="P170" i="8"/>
  <c r="S170" i="8" s="1" a="1"/>
  <c r="Q170" i="8"/>
  <c r="T170" i="8" s="1"/>
  <c r="P169" i="8"/>
  <c r="S169" i="8" s="1" a="1"/>
  <c r="U169" i="8" s="1"/>
  <c r="J169" i="15" s="1"/>
  <c r="Q169" i="8"/>
  <c r="T169" i="8" s="1"/>
  <c r="Q168" i="8"/>
  <c r="T168" i="8" s="1"/>
  <c r="P168" i="8"/>
  <c r="S168" i="8" s="1" a="1"/>
  <c r="P167" i="8"/>
  <c r="S167" i="8" s="1" a="1"/>
  <c r="Q167" i="8"/>
  <c r="T167" i="8" s="1"/>
  <c r="P166" i="8"/>
  <c r="S166" i="8" s="1" a="1"/>
  <c r="Q166" i="8"/>
  <c r="T166" i="8" s="1"/>
  <c r="Q165" i="8"/>
  <c r="T165" i="8" s="1"/>
  <c r="P165" i="8"/>
  <c r="S165" i="8" s="1" a="1"/>
  <c r="Q164" i="8"/>
  <c r="T164" i="8" s="1"/>
  <c r="P164" i="8"/>
  <c r="S164" i="8" s="1" a="1"/>
  <c r="Q163" i="8"/>
  <c r="T163" i="8" s="1"/>
  <c r="P163" i="8"/>
  <c r="S163" i="8" s="1" a="1"/>
  <c r="P162" i="8"/>
  <c r="S162" i="8" s="1" a="1"/>
  <c r="Q162" i="8"/>
  <c r="T162" i="8" s="1"/>
  <c r="P161" i="8"/>
  <c r="S161" i="8" s="1" a="1"/>
  <c r="Q161" i="8"/>
  <c r="T161" i="8" s="1"/>
  <c r="P160" i="8"/>
  <c r="S160" i="8" s="1" a="1"/>
  <c r="Q160" i="8"/>
  <c r="T160" i="8" s="1"/>
  <c r="Q159" i="8"/>
  <c r="T159" i="8" s="1"/>
  <c r="P159" i="8"/>
  <c r="S159" i="8" s="1" a="1"/>
  <c r="P158" i="8"/>
  <c r="S158" i="8" s="1" a="1"/>
  <c r="Q158" i="8"/>
  <c r="T158" i="8" s="1"/>
  <c r="Q157" i="8"/>
  <c r="T157" i="8" s="1"/>
  <c r="P157" i="8"/>
  <c r="S157" i="8" s="1" a="1"/>
  <c r="P156" i="8"/>
  <c r="S156" i="8" s="1" a="1"/>
  <c r="Q156" i="8"/>
  <c r="T156" i="8" s="1"/>
  <c r="P155" i="8"/>
  <c r="S155" i="8" s="1" a="1"/>
  <c r="Q155" i="8"/>
  <c r="T155" i="8" s="1"/>
  <c r="P154" i="8"/>
  <c r="S154" i="8" s="1" a="1"/>
  <c r="U154" i="8" s="1"/>
  <c r="J154" i="15" s="1"/>
  <c r="Q154" i="8"/>
  <c r="T154" i="8" s="1"/>
  <c r="Q153" i="8"/>
  <c r="T153" i="8" s="1"/>
  <c r="P153" i="8"/>
  <c r="S153" i="8" s="1" a="1"/>
  <c r="P152" i="8"/>
  <c r="S152" i="8" s="1" a="1"/>
  <c r="Q152" i="8"/>
  <c r="T152" i="8" s="1"/>
  <c r="Q151" i="8"/>
  <c r="T151" i="8" s="1"/>
  <c r="P151" i="8"/>
  <c r="S151" i="8" s="1" a="1"/>
  <c r="P150" i="8"/>
  <c r="S150" i="8" s="1" a="1"/>
  <c r="Q150" i="8"/>
  <c r="T150" i="8" s="1"/>
  <c r="P149" i="8"/>
  <c r="S149" i="8" s="1" a="1"/>
  <c r="Q149" i="8"/>
  <c r="T149" i="8" s="1"/>
  <c r="P148" i="8"/>
  <c r="S148" i="8" s="1" a="1"/>
  <c r="U148" i="8" s="1"/>
  <c r="J148" i="15" s="1"/>
  <c r="Q148" i="8"/>
  <c r="T148" i="8" s="1"/>
  <c r="Q147" i="8"/>
  <c r="T147" i="8" s="1"/>
  <c r="P147" i="8"/>
  <c r="S147" i="8" s="1" a="1"/>
  <c r="Q146" i="8"/>
  <c r="T146" i="8" s="1"/>
  <c r="P146" i="8"/>
  <c r="S146" i="8" s="1" a="1"/>
  <c r="P145" i="8"/>
  <c r="S145" i="8" s="1" a="1"/>
  <c r="Q145" i="8"/>
  <c r="T145" i="8" s="1"/>
  <c r="Q144" i="8"/>
  <c r="T144" i="8" s="1"/>
  <c r="P144" i="8"/>
  <c r="S144" i="8" s="1" a="1"/>
  <c r="Q143" i="8"/>
  <c r="T143" i="8" s="1"/>
  <c r="P143" i="8"/>
  <c r="S143" i="8" s="1" a="1"/>
  <c r="Q142" i="8"/>
  <c r="T142" i="8" s="1"/>
  <c r="P142" i="8"/>
  <c r="S142" i="8" s="1" a="1"/>
  <c r="U142" i="8" s="1"/>
  <c r="J142" i="15" s="1"/>
  <c r="P141" i="8"/>
  <c r="S141" i="8" s="1" a="1"/>
  <c r="Q141" i="8"/>
  <c r="T141" i="8" s="1"/>
  <c r="P140" i="8"/>
  <c r="S140" i="8" s="1" a="1"/>
  <c r="Q140" i="8"/>
  <c r="T140" i="8" s="1"/>
  <c r="P139" i="8"/>
  <c r="S139" i="8" s="1" a="1"/>
  <c r="Q139" i="8"/>
  <c r="T139" i="8" s="1"/>
  <c r="Q138" i="8"/>
  <c r="T138" i="8" s="1"/>
  <c r="P138" i="8"/>
  <c r="S138" i="8" s="1" a="1"/>
  <c r="Q137" i="8"/>
  <c r="T137" i="8" s="1"/>
  <c r="P137" i="8"/>
  <c r="S137" i="8" s="1" a="1"/>
  <c r="P136" i="8"/>
  <c r="S136" i="8" s="1" a="1"/>
  <c r="U136" i="8" s="1"/>
  <c r="J136" i="15" s="1"/>
  <c r="Q136" i="8"/>
  <c r="T136" i="8" s="1"/>
  <c r="P135" i="8"/>
  <c r="S135" i="8" s="1" a="1"/>
  <c r="U135" i="8" s="1"/>
  <c r="J135" i="15" s="1"/>
  <c r="Q135" i="8"/>
  <c r="T135" i="8" s="1"/>
  <c r="P134" i="8"/>
  <c r="S134" i="8" s="1" a="1"/>
  <c r="U134" i="8" s="1"/>
  <c r="J134" i="15" s="1"/>
  <c r="Q134" i="8"/>
  <c r="T134" i="8" s="1"/>
  <c r="Q133" i="8"/>
  <c r="T133" i="8" s="1"/>
  <c r="P133" i="8"/>
  <c r="S133" i="8" s="1" a="1"/>
  <c r="P132" i="8"/>
  <c r="S132" i="8" s="1" a="1"/>
  <c r="Q132" i="8"/>
  <c r="T132" i="8" s="1"/>
  <c r="Q131" i="8"/>
  <c r="T131" i="8" s="1"/>
  <c r="P131" i="8"/>
  <c r="S131" i="8" s="1" a="1"/>
  <c r="Q130" i="8"/>
  <c r="T130" i="8" s="1"/>
  <c r="P130" i="8"/>
  <c r="S130" i="8" s="1" a="1"/>
  <c r="P129" i="8"/>
  <c r="S129" i="8" s="1" a="1"/>
  <c r="Q129" i="8"/>
  <c r="T129" i="8" s="1"/>
  <c r="P128" i="8"/>
  <c r="S128" i="8" s="1" a="1"/>
  <c r="Q128" i="8"/>
  <c r="T128" i="8" s="1"/>
  <c r="Q127" i="8"/>
  <c r="T127" i="8" s="1"/>
  <c r="P127" i="8"/>
  <c r="S127" i="8" s="1" a="1"/>
  <c r="Q126" i="8"/>
  <c r="T126" i="8" s="1"/>
  <c r="P126" i="8"/>
  <c r="S126" i="8" s="1" a="1"/>
  <c r="Q125" i="8"/>
  <c r="T125" i="8" s="1"/>
  <c r="P125" i="8"/>
  <c r="S125" i="8" s="1" a="1"/>
  <c r="P124" i="8"/>
  <c r="S124" i="8" s="1" a="1"/>
  <c r="Q124" i="8"/>
  <c r="T124" i="8" s="1"/>
  <c r="Q123" i="8"/>
  <c r="T123" i="8" s="1"/>
  <c r="P123" i="8"/>
  <c r="S123" i="8" s="1" a="1"/>
  <c r="P122" i="8"/>
  <c r="S122" i="8" s="1" a="1"/>
  <c r="Q122" i="8"/>
  <c r="T122" i="8" s="1"/>
  <c r="P121" i="8"/>
  <c r="S121" i="8" s="1" a="1"/>
  <c r="U121" i="8" s="1"/>
  <c r="J121" i="15" s="1"/>
  <c r="Q121" i="8"/>
  <c r="T121" i="8" s="1"/>
  <c r="P120" i="8"/>
  <c r="S120" i="8" s="1" a="1"/>
  <c r="U120" i="8" s="1"/>
  <c r="J120" i="15" s="1"/>
  <c r="Q120" i="8"/>
  <c r="T120" i="8" s="1"/>
  <c r="Q119" i="8"/>
  <c r="T119" i="8" s="1"/>
  <c r="P119" i="8"/>
  <c r="S119" i="8" s="1" a="1"/>
  <c r="P118" i="8"/>
  <c r="S118" i="8" s="1" a="1"/>
  <c r="Q118" i="8"/>
  <c r="T118" i="8" s="1"/>
  <c r="Q117" i="8"/>
  <c r="T117" i="8" s="1"/>
  <c r="P117" i="8"/>
  <c r="S117" i="8" s="1" a="1"/>
  <c r="Q116" i="8"/>
  <c r="T116" i="8" s="1"/>
  <c r="P116" i="8"/>
  <c r="S116" i="8" s="1" a="1"/>
  <c r="Q115" i="8"/>
  <c r="T115" i="8" s="1"/>
  <c r="P115" i="8"/>
  <c r="S115" i="8" s="1" a="1"/>
  <c r="P114" i="8"/>
  <c r="S114" i="8" s="1" a="1"/>
  <c r="Q114" i="8"/>
  <c r="T114" i="8" s="1"/>
  <c r="P113" i="8"/>
  <c r="S113" i="8" s="1" a="1"/>
  <c r="Q113" i="8"/>
  <c r="T113" i="8" s="1"/>
  <c r="P112" i="8"/>
  <c r="S112" i="8" s="1" a="1"/>
  <c r="Q112" i="8"/>
  <c r="T112" i="8" s="1"/>
  <c r="Q111" i="8"/>
  <c r="T111" i="8" s="1"/>
  <c r="P111" i="8"/>
  <c r="S111" i="8" s="1" a="1"/>
  <c r="P110" i="8"/>
  <c r="S110" i="8" s="1" a="1"/>
  <c r="Q110" i="8"/>
  <c r="T110" i="8" s="1"/>
  <c r="P109" i="8"/>
  <c r="S109" i="8" s="1" a="1"/>
  <c r="U109" i="8" s="1"/>
  <c r="J109" i="15" s="1"/>
  <c r="Q109" i="8"/>
  <c r="T109" i="8" s="1"/>
  <c r="P108" i="8"/>
  <c r="S108" i="8" s="1" a="1"/>
  <c r="Q108" i="8"/>
  <c r="T108" i="8" s="1"/>
  <c r="Q107" i="8"/>
  <c r="T107" i="8" s="1"/>
  <c r="P107" i="8"/>
  <c r="S107" i="8" s="1" a="1"/>
  <c r="Q106" i="8"/>
  <c r="T106" i="8" s="1"/>
  <c r="P106" i="8"/>
  <c r="S106" i="8" s="1" a="1"/>
  <c r="Q105" i="8"/>
  <c r="T105" i="8" s="1"/>
  <c r="P105" i="8"/>
  <c r="S105" i="8" s="1" a="1"/>
  <c r="P104" i="8"/>
  <c r="S104" i="8" s="1" a="1"/>
  <c r="Q104" i="8"/>
  <c r="T104" i="8" s="1"/>
  <c r="Q103" i="8"/>
  <c r="T103" i="8" s="1"/>
  <c r="P103" i="8"/>
  <c r="S103" i="8" s="1" a="1"/>
  <c r="Q102" i="8"/>
  <c r="T102" i="8" s="1"/>
  <c r="P102" i="8"/>
  <c r="S102" i="8" s="1" a="1"/>
  <c r="P101" i="8"/>
  <c r="S101" i="8" s="1" a="1"/>
  <c r="Q101" i="8"/>
  <c r="T101" i="8" s="1"/>
  <c r="Q100" i="8"/>
  <c r="T100" i="8" s="1"/>
  <c r="P100" i="8"/>
  <c r="S100" i="8" s="1" a="1"/>
  <c r="P99" i="8"/>
  <c r="S99" i="8" s="1" a="1"/>
  <c r="Q99" i="8"/>
  <c r="T99" i="8" s="1"/>
  <c r="P98" i="8"/>
  <c r="S98" i="8" s="1" a="1"/>
  <c r="Q98" i="8"/>
  <c r="T98" i="8" s="1"/>
  <c r="P97" i="8"/>
  <c r="S97" i="8" s="1" a="1"/>
  <c r="Q97" i="8"/>
  <c r="T97" i="8" s="1"/>
  <c r="P96" i="8"/>
  <c r="S96" i="8" s="1" a="1"/>
  <c r="Q96" i="8"/>
  <c r="T96" i="8" s="1"/>
  <c r="P95" i="8"/>
  <c r="S95" i="8" s="1" a="1"/>
  <c r="U95" i="8" s="1"/>
  <c r="J95" i="15" s="1"/>
  <c r="Q95" i="8"/>
  <c r="T95" i="8" s="1"/>
  <c r="P94" i="8"/>
  <c r="S94" i="8" s="1" a="1"/>
  <c r="Q94" i="8"/>
  <c r="T94" i="8" s="1"/>
  <c r="Q93" i="8"/>
  <c r="T93" i="8" s="1"/>
  <c r="P93" i="8"/>
  <c r="S93" i="8" s="1" a="1"/>
  <c r="Q92" i="8"/>
  <c r="T92" i="8" s="1"/>
  <c r="P92" i="8"/>
  <c r="S92" i="8" s="1" a="1"/>
  <c r="P91" i="8"/>
  <c r="S91" i="8" s="1" a="1"/>
  <c r="Q91" i="8"/>
  <c r="T91" i="8" s="1"/>
  <c r="P90" i="8"/>
  <c r="S90" i="8" s="1" a="1"/>
  <c r="Q90" i="8"/>
  <c r="T90" i="8" s="1"/>
  <c r="Q89" i="8"/>
  <c r="T89" i="8" s="1"/>
  <c r="P89" i="8"/>
  <c r="S89" i="8" s="1" a="1"/>
  <c r="P88" i="8"/>
  <c r="S88" i="8" s="1" a="1"/>
  <c r="Q88" i="8"/>
  <c r="T88" i="8" s="1"/>
  <c r="P87" i="8"/>
  <c r="S87" i="8" s="1" a="1"/>
  <c r="Q87" i="8"/>
  <c r="T87" i="8" s="1"/>
  <c r="P86" i="8"/>
  <c r="S86" i="8" s="1" a="1"/>
  <c r="Q86" i="8"/>
  <c r="T86" i="8" s="1"/>
  <c r="P85" i="8"/>
  <c r="S85" i="8" s="1" a="1"/>
  <c r="U85" i="8" s="1"/>
  <c r="J85" i="15" s="1"/>
  <c r="P84" i="8"/>
  <c r="S84" i="8" s="1" a="1"/>
  <c r="Q84" i="8"/>
  <c r="T84" i="8" s="1"/>
  <c r="Q83" i="8"/>
  <c r="T83" i="8" s="1"/>
  <c r="P83" i="8"/>
  <c r="S83" i="8" s="1" a="1"/>
  <c r="Q82" i="8"/>
  <c r="T82" i="8" s="1"/>
  <c r="P82" i="8"/>
  <c r="S82" i="8" s="1" a="1"/>
  <c r="P81" i="8"/>
  <c r="S81" i="8" s="1" a="1"/>
  <c r="Q81" i="8"/>
  <c r="T81" i="8" s="1"/>
  <c r="P80" i="8"/>
  <c r="S80" i="8" s="1" a="1"/>
  <c r="Q80" i="8"/>
  <c r="T80" i="8" s="1"/>
  <c r="P79" i="8"/>
  <c r="S79" i="8" s="1" a="1"/>
  <c r="U79" i="8" s="1"/>
  <c r="J79" i="15" s="1"/>
  <c r="Q79" i="8"/>
  <c r="T79" i="8" s="1"/>
  <c r="P78" i="8"/>
  <c r="S78" i="8" s="1" a="1"/>
  <c r="Q78" i="8"/>
  <c r="T78" i="8" s="1"/>
  <c r="P77" i="8"/>
  <c r="S77" i="8" s="1" a="1"/>
  <c r="Q77" i="8"/>
  <c r="T77" i="8" s="1"/>
  <c r="Q76" i="8"/>
  <c r="T76" i="8" s="1"/>
  <c r="P76" i="8"/>
  <c r="S76" i="8" s="1" a="1"/>
  <c r="Q75" i="8"/>
  <c r="T75" i="8" s="1"/>
  <c r="P75" i="8"/>
  <c r="S75" i="8" s="1" a="1"/>
  <c r="P74" i="8"/>
  <c r="S74" i="8" s="1" a="1"/>
  <c r="Q74" i="8"/>
  <c r="T74" i="8" s="1"/>
  <c r="P73" i="8"/>
  <c r="S73" i="8" s="1" a="1"/>
  <c r="U73" i="8" s="1"/>
  <c r="J73" i="15" s="1"/>
  <c r="Q73" i="8"/>
  <c r="T73" i="8" s="1"/>
  <c r="P72" i="8"/>
  <c r="S72" i="8" s="1" a="1"/>
  <c r="Q72" i="8"/>
  <c r="T72" i="8" s="1"/>
  <c r="Q71" i="8"/>
  <c r="T71" i="8" s="1"/>
  <c r="P71" i="8"/>
  <c r="S71" i="8" s="1" a="1"/>
  <c r="Q70" i="8"/>
  <c r="T70" i="8" s="1"/>
  <c r="P70" i="8"/>
  <c r="S70" i="8" s="1" a="1"/>
  <c r="P69" i="8"/>
  <c r="S69" i="8" s="1" a="1"/>
  <c r="Q69" i="8"/>
  <c r="T69" i="8" s="1"/>
  <c r="P68" i="8"/>
  <c r="S68" i="8" s="1" a="1"/>
  <c r="U68" i="8" s="1"/>
  <c r="J68" i="15" s="1"/>
  <c r="Q68" i="8"/>
  <c r="T68" i="8" s="1"/>
  <c r="Q67" i="8"/>
  <c r="T67" i="8" s="1"/>
  <c r="P67" i="8"/>
  <c r="S67" i="8" s="1" a="1"/>
  <c r="P66" i="8"/>
  <c r="S66" i="8" s="1" a="1"/>
  <c r="Q66" i="8"/>
  <c r="T66" i="8" s="1"/>
  <c r="P65" i="8"/>
  <c r="S65" i="8" s="1" a="1"/>
  <c r="U65" i="8" s="1"/>
  <c r="J65" i="15" s="1"/>
  <c r="Q65" i="8"/>
  <c r="T65" i="8" s="1"/>
  <c r="Q64" i="8"/>
  <c r="T64" i="8" s="1"/>
  <c r="P64" i="8"/>
  <c r="S64" i="8" s="1" a="1"/>
  <c r="P63" i="8"/>
  <c r="S63" i="8" s="1" a="1"/>
  <c r="Q63" i="8"/>
  <c r="T63" i="8" s="1"/>
  <c r="P62" i="8"/>
  <c r="S62" i="8" s="1" a="1"/>
  <c r="Q62" i="8"/>
  <c r="T62" i="8" s="1"/>
  <c r="Q61" i="8"/>
  <c r="T61" i="8" s="1"/>
  <c r="P61" i="8"/>
  <c r="S61" i="8" s="1" a="1"/>
  <c r="P60" i="8"/>
  <c r="S60" i="8" s="1" a="1"/>
  <c r="Q60" i="8"/>
  <c r="T60" i="8" s="1"/>
  <c r="P59" i="8"/>
  <c r="S59" i="8" s="1" a="1"/>
  <c r="U59" i="8" s="1"/>
  <c r="J59" i="15" s="1"/>
  <c r="Q59" i="8"/>
  <c r="T59" i="8" s="1"/>
  <c r="P58" i="8"/>
  <c r="S58" i="8" s="1" a="1"/>
  <c r="Q58" i="8"/>
  <c r="T58" i="8" s="1"/>
  <c r="P57" i="8"/>
  <c r="S57" i="8" s="1" a="1"/>
  <c r="U57" i="8" s="1"/>
  <c r="J57" i="15" s="1"/>
  <c r="Q57" i="8"/>
  <c r="T57" i="8" s="1"/>
  <c r="P56" i="8"/>
  <c r="S56" i="8" s="1" a="1"/>
  <c r="Q56" i="8"/>
  <c r="T56" i="8" s="1"/>
  <c r="P55" i="8"/>
  <c r="S55" i="8" s="1" a="1"/>
  <c r="Q55" i="8"/>
  <c r="T55" i="8" s="1"/>
  <c r="Q54" i="8"/>
  <c r="T54" i="8" s="1"/>
  <c r="P54" i="8"/>
  <c r="S54" i="8" s="1" a="1"/>
  <c r="P53" i="8"/>
  <c r="S53" i="8" s="1" a="1"/>
  <c r="Q53" i="8"/>
  <c r="T53" i="8" s="1"/>
  <c r="Q52" i="8"/>
  <c r="T52" i="8" s="1"/>
  <c r="P52" i="8"/>
  <c r="S52" i="8" s="1" a="1"/>
  <c r="Q51" i="8"/>
  <c r="T51" i="8" s="1"/>
  <c r="P51" i="8"/>
  <c r="S51" i="8" s="1" a="1"/>
  <c r="U51" i="8" s="1"/>
  <c r="J51" i="15" s="1"/>
  <c r="P50" i="8"/>
  <c r="S50" i="8" s="1" a="1"/>
  <c r="U50" i="8" s="1"/>
  <c r="J50" i="15" s="1"/>
  <c r="Q50" i="8"/>
  <c r="T50" i="8" s="1"/>
  <c r="Q49" i="8"/>
  <c r="T49" i="8" s="1"/>
  <c r="P49" i="8"/>
  <c r="S49" i="8" s="1" a="1"/>
  <c r="Q48" i="8"/>
  <c r="T48" i="8" s="1"/>
  <c r="P48" i="8"/>
  <c r="S48" i="8" s="1" a="1"/>
  <c r="U48" i="8" s="1"/>
  <c r="J48" i="15" s="1"/>
  <c r="P47" i="8"/>
  <c r="S47" i="8" s="1" a="1"/>
  <c r="Q47" i="8"/>
  <c r="T47" i="8" s="1"/>
  <c r="Q46" i="8"/>
  <c r="T46" i="8" s="1"/>
  <c r="P46" i="8"/>
  <c r="S46" i="8" s="1" a="1"/>
  <c r="P45" i="8"/>
  <c r="S45" i="8" s="1" a="1"/>
  <c r="Q45" i="8"/>
  <c r="T45" i="8" s="1"/>
  <c r="P44" i="8"/>
  <c r="S44" i="8" s="1" a="1"/>
  <c r="Q44" i="8"/>
  <c r="T44" i="8" s="1"/>
  <c r="P43" i="8"/>
  <c r="S43" i="8" s="1" a="1"/>
  <c r="U43" i="8" s="1"/>
  <c r="J43" i="15" s="1"/>
  <c r="Q43" i="8"/>
  <c r="T43" i="8" s="1"/>
  <c r="P42" i="8"/>
  <c r="S42" i="8" s="1" a="1"/>
  <c r="Q42" i="8"/>
  <c r="T42" i="8" s="1"/>
  <c r="Q41" i="8"/>
  <c r="T41" i="8" s="1"/>
  <c r="P41" i="8"/>
  <c r="S41" i="8" s="1" a="1"/>
  <c r="Q40" i="8"/>
  <c r="T40" i="8" s="1"/>
  <c r="P40" i="8"/>
  <c r="S40" i="8" s="1" a="1"/>
  <c r="Q39" i="8"/>
  <c r="T39" i="8" s="1"/>
  <c r="P39" i="8"/>
  <c r="S39" i="8" s="1" a="1"/>
  <c r="P38" i="8"/>
  <c r="S38" i="8" s="1" a="1"/>
  <c r="Q38" i="8"/>
  <c r="T38" i="8" s="1"/>
  <c r="Q37" i="8"/>
  <c r="T37" i="8" s="1"/>
  <c r="P37" i="8"/>
  <c r="S37" i="8" s="1" a="1"/>
  <c r="P36" i="8"/>
  <c r="S36" i="8" s="1" a="1"/>
  <c r="Q36" i="8"/>
  <c r="T36" i="8" s="1"/>
  <c r="Q35" i="8"/>
  <c r="T35" i="8" s="1"/>
  <c r="P35" i="8"/>
  <c r="S35" i="8" s="1" a="1"/>
  <c r="Q34" i="8"/>
  <c r="T34" i="8" s="1"/>
  <c r="P34" i="8"/>
  <c r="S34" i="8" s="1" a="1"/>
  <c r="P33" i="8"/>
  <c r="S33" i="8" s="1" a="1"/>
  <c r="Q33" i="8"/>
  <c r="T33" i="8" s="1"/>
  <c r="P32" i="8"/>
  <c r="S32" i="8" s="1" a="1"/>
  <c r="Q32" i="8"/>
  <c r="T32" i="8" s="1"/>
  <c r="Q31" i="8"/>
  <c r="T31" i="8" s="1"/>
  <c r="P31" i="8"/>
  <c r="S31" i="8" s="1" a="1"/>
  <c r="P30" i="8"/>
  <c r="S30" i="8" s="1" a="1"/>
  <c r="Q30" i="8"/>
  <c r="T30" i="8" s="1"/>
  <c r="P29" i="8"/>
  <c r="S29" i="8" s="1" a="1"/>
  <c r="Q29" i="8"/>
  <c r="T29" i="8" s="1"/>
  <c r="P28" i="8"/>
  <c r="S28" i="8" s="1" a="1"/>
  <c r="Q28" i="8"/>
  <c r="T28" i="8" s="1"/>
  <c r="P27" i="8"/>
  <c r="S27" i="8" s="1" a="1"/>
  <c r="Q27" i="8"/>
  <c r="T27" i="8" s="1"/>
  <c r="P26" i="8"/>
  <c r="S26" i="8" s="1" a="1"/>
  <c r="Q26" i="8"/>
  <c r="T26" i="8" s="1"/>
  <c r="Q25" i="8"/>
  <c r="T25" i="8" s="1"/>
  <c r="P25" i="8"/>
  <c r="S25" i="8" s="1" a="1"/>
  <c r="U25" i="8" s="1"/>
  <c r="J25" i="15" s="1"/>
  <c r="P24" i="8"/>
  <c r="S24" i="8" s="1" a="1"/>
  <c r="Q24" i="8"/>
  <c r="T24" i="8" s="1"/>
  <c r="P23" i="8"/>
  <c r="S23" i="8" s="1" a="1"/>
  <c r="Q23" i="8"/>
  <c r="T23" i="8" s="1"/>
  <c r="P22" i="8"/>
  <c r="S22" i="8" s="1" a="1"/>
  <c r="Q22" i="8"/>
  <c r="T22" i="8" s="1"/>
  <c r="P21" i="8"/>
  <c r="S21" i="8" s="1" a="1"/>
  <c r="Q21" i="8"/>
  <c r="T21" i="8" s="1"/>
  <c r="Q20" i="8"/>
  <c r="T20" i="8" s="1"/>
  <c r="P20" i="8"/>
  <c r="S20" i="8" s="1" a="1"/>
  <c r="P19" i="8"/>
  <c r="S19" i="8" s="1" a="1"/>
  <c r="Q19" i="8"/>
  <c r="T19" i="8" s="1"/>
  <c r="P18" i="8"/>
  <c r="S18" i="8" s="1" a="1"/>
  <c r="Q18" i="8"/>
  <c r="T18" i="8" s="1"/>
  <c r="P17" i="8"/>
  <c r="S17" i="8" s="1" a="1"/>
  <c r="Q17" i="8"/>
  <c r="T17" i="8" s="1"/>
  <c r="Q16" i="8"/>
  <c r="T16" i="8" s="1"/>
  <c r="P16" i="8"/>
  <c r="S16" i="8" s="1" a="1"/>
  <c r="P15" i="8"/>
  <c r="S15" i="8" s="1" a="1"/>
  <c r="Q15" i="8"/>
  <c r="T15" i="8" s="1"/>
  <c r="Q14" i="8"/>
  <c r="T14" i="8" s="1"/>
  <c r="P14" i="8"/>
  <c r="S14" i="8" s="1" a="1"/>
  <c r="P13" i="8"/>
  <c r="S13" i="8" s="1" a="1"/>
  <c r="Q13" i="8"/>
  <c r="T13" i="8" s="1"/>
  <c r="P12" i="8"/>
  <c r="S12" i="8" s="1" a="1"/>
  <c r="U12" i="8" s="1"/>
  <c r="J12" i="15" s="1"/>
  <c r="Q12" i="8"/>
  <c r="T12" i="8" s="1"/>
  <c r="Q11" i="8"/>
  <c r="T11" i="8" s="1"/>
  <c r="P11" i="8"/>
  <c r="S11" i="8" s="1" a="1"/>
  <c r="Q10" i="8"/>
  <c r="T10" i="8" s="1"/>
  <c r="P10" i="8"/>
  <c r="S10" i="8" s="1" a="1"/>
  <c r="Q9" i="8"/>
  <c r="T9" i="8" s="1"/>
  <c r="P9" i="8"/>
  <c r="S9" i="8" s="1" a="1"/>
  <c r="Q8" i="8"/>
  <c r="T8" i="8" s="1"/>
  <c r="P8" i="8"/>
  <c r="S8" i="8" s="1" a="1"/>
  <c r="Q7" i="8"/>
  <c r="T7" i="8" s="1"/>
  <c r="P7" i="8"/>
  <c r="S7" i="8" s="1" a="1"/>
  <c r="P6" i="8"/>
  <c r="S6" i="8" s="1" a="1"/>
  <c r="Q6" i="8"/>
  <c r="T6" i="8" s="1"/>
  <c r="P5" i="8"/>
  <c r="S5" i="8" s="1" a="1"/>
  <c r="Q5" i="8"/>
  <c r="T5" i="8" s="1"/>
  <c r="P4" i="8"/>
  <c r="S4" i="8" s="1" a="1"/>
  <c r="Q4" i="8"/>
  <c r="T4" i="8" s="1"/>
  <c r="Q3" i="8"/>
  <c r="T3" i="8" s="1"/>
  <c r="P3" i="8"/>
  <c r="S3" i="8" s="1" a="1"/>
  <c r="A3" i="15"/>
  <c r="A2" i="15"/>
  <c r="P3" i="15"/>
  <c r="AF3" i="15"/>
  <c r="N3" i="15" s="1" a="1"/>
  <c r="S3" i="15" s="1"/>
  <c r="L3" i="15"/>
  <c r="AD3" i="15"/>
  <c r="D3" i="15"/>
  <c r="P2" i="15"/>
  <c r="AF2" i="15"/>
  <c r="N2" i="15" s="1" a="1"/>
  <c r="S2" i="15" s="1"/>
  <c r="L2" i="15"/>
  <c r="AD2" i="15"/>
  <c r="D2" i="15"/>
  <c r="H4" i="15" a="1"/>
  <c r="I4" i="15" a="1"/>
  <c r="H5" i="15" a="1"/>
  <c r="I5" i="15" a="1"/>
  <c r="H6" i="15" a="1"/>
  <c r="I6" i="15" a="1"/>
  <c r="H7" i="15" a="1"/>
  <c r="I7" i="15" a="1"/>
  <c r="H8" i="15" a="1"/>
  <c r="I8" i="15" a="1"/>
  <c r="H9" i="15" a="1"/>
  <c r="I9" i="15" a="1"/>
  <c r="H10" i="15" a="1"/>
  <c r="I10" i="15" a="1"/>
  <c r="H11" i="15" a="1"/>
  <c r="I11" i="15" a="1"/>
  <c r="H12" i="15" a="1"/>
  <c r="I12" i="15" a="1"/>
  <c r="I13" i="15" a="1"/>
  <c r="H13" i="15" a="1"/>
  <c r="I14" i="15" a="1"/>
  <c r="H14" i="15" a="1"/>
  <c r="H15" i="15" a="1"/>
  <c r="I15" i="15" a="1"/>
  <c r="H16" i="15" a="1"/>
  <c r="I16" i="15" a="1"/>
  <c r="I17" i="15" a="1"/>
  <c r="H17" i="15" a="1"/>
  <c r="I18" i="15" a="1"/>
  <c r="H18" i="15" a="1"/>
  <c r="H19" i="15" a="1"/>
  <c r="I19" i="15" a="1"/>
  <c r="H20" i="15" a="1"/>
  <c r="I20" i="15" a="1"/>
  <c r="H21" i="15" a="1"/>
  <c r="I21" i="15" a="1"/>
  <c r="H22" i="15" a="1"/>
  <c r="I22" i="15" a="1"/>
  <c r="H23" i="15" a="1"/>
  <c r="I23" i="15" a="1"/>
  <c r="H24" i="15" a="1"/>
  <c r="I24" i="15" a="1"/>
  <c r="I25" i="15" a="1"/>
  <c r="H25" i="15" a="1"/>
  <c r="I26" i="15" a="1"/>
  <c r="H26" i="15" a="1"/>
  <c r="I27" i="15" a="1"/>
  <c r="H27" i="15" a="1"/>
  <c r="I28" i="15" a="1"/>
  <c r="H28" i="15" a="1"/>
  <c r="I29" i="15" a="1"/>
  <c r="H29" i="15" a="1"/>
  <c r="I30" i="15" a="1"/>
  <c r="H30" i="15" a="1"/>
  <c r="I31" i="15" a="1"/>
  <c r="H31" i="15" a="1"/>
  <c r="I32" i="15" a="1"/>
  <c r="H32" i="15" a="1"/>
  <c r="I33" i="15" a="1"/>
  <c r="H33" i="15" a="1"/>
  <c r="I34" i="15" a="1"/>
  <c r="H34" i="15" a="1"/>
  <c r="H35" i="15" a="1"/>
  <c r="I35" i="15" a="1"/>
  <c r="H36" i="15" a="1"/>
  <c r="I36" i="15" a="1"/>
  <c r="H37" i="15" a="1"/>
  <c r="I37" i="15" a="1"/>
  <c r="H38" i="15" a="1"/>
  <c r="I38" i="15" a="1"/>
  <c r="H39" i="15" a="1"/>
  <c r="I39" i="15" a="1"/>
  <c r="H40" i="15" a="1"/>
  <c r="I40" i="15" a="1"/>
  <c r="H41" i="15" a="1"/>
  <c r="I41" i="15" a="1"/>
  <c r="H42" i="15" a="1"/>
  <c r="I42" i="15" a="1"/>
  <c r="H43" i="15" a="1"/>
  <c r="I43" i="15" a="1"/>
  <c r="H44" i="15" a="1"/>
  <c r="I44" i="15" a="1"/>
  <c r="H45" i="15" a="1"/>
  <c r="I45" i="15" a="1"/>
  <c r="H46" i="15" a="1"/>
  <c r="I46" i="15" a="1"/>
  <c r="H47" i="15" a="1"/>
  <c r="I47" i="15" a="1"/>
  <c r="H48" i="15" a="1"/>
  <c r="I48" i="15" a="1"/>
  <c r="H49" i="15" a="1"/>
  <c r="I49" i="15" a="1"/>
  <c r="H50" i="15" a="1"/>
  <c r="I50" i="15" a="1"/>
  <c r="H51" i="15" a="1"/>
  <c r="I51" i="15" a="1"/>
  <c r="H52" i="15" a="1"/>
  <c r="I52" i="15" a="1"/>
  <c r="H53" i="15" a="1"/>
  <c r="I53" i="15" a="1"/>
  <c r="H54" i="15" a="1"/>
  <c r="I54" i="15" a="1"/>
  <c r="H55" i="15" a="1"/>
  <c r="I55" i="15" a="1"/>
  <c r="H56" i="15" a="1"/>
  <c r="I56" i="15" a="1"/>
  <c r="H57" i="15" a="1"/>
  <c r="I57" i="15" a="1"/>
  <c r="H58" i="15" a="1"/>
  <c r="I58" i="15" a="1"/>
  <c r="H59" i="15" a="1"/>
  <c r="I59" i="15" a="1"/>
  <c r="H60" i="15" a="1"/>
  <c r="I60" i="15" a="1"/>
  <c r="H61" i="15" a="1"/>
  <c r="I61" i="15" a="1"/>
  <c r="H62" i="15" a="1"/>
  <c r="I62" i="15" a="1"/>
  <c r="H63" i="15" a="1"/>
  <c r="I63" i="15" a="1"/>
  <c r="H64" i="15" a="1"/>
  <c r="I64" i="15" a="1"/>
  <c r="H65" i="15" a="1"/>
  <c r="I65" i="15" a="1"/>
  <c r="H66" i="15" a="1"/>
  <c r="I66" i="15" a="1"/>
  <c r="H67" i="15" a="1"/>
  <c r="I67" i="15" a="1"/>
  <c r="H68" i="15" a="1"/>
  <c r="I68" i="15" a="1"/>
  <c r="H69" i="15" a="1"/>
  <c r="I69" i="15" a="1"/>
  <c r="H70" i="15" a="1"/>
  <c r="I70" i="15" a="1"/>
  <c r="H71" i="15" a="1"/>
  <c r="I71" i="15" a="1"/>
  <c r="H72" i="15" a="1"/>
  <c r="I72" i="15" a="1"/>
  <c r="H73" i="15" a="1"/>
  <c r="I73" i="15" a="1"/>
  <c r="H74" i="15" a="1"/>
  <c r="I74" i="15" a="1"/>
  <c r="I75" i="15" a="1"/>
  <c r="H75" i="15" a="1"/>
  <c r="I76" i="15" a="1"/>
  <c r="H76" i="15" a="1"/>
  <c r="H77" i="15" a="1"/>
  <c r="I77" i="15" a="1"/>
  <c r="H78" i="15" a="1"/>
  <c r="I78" i="15" a="1"/>
  <c r="H79" i="15" a="1"/>
  <c r="I79" i="15" a="1"/>
  <c r="H80" i="15" a="1"/>
  <c r="I80" i="15" a="1"/>
  <c r="H81" i="15" a="1"/>
  <c r="I81" i="15" a="1"/>
  <c r="H82" i="15" a="1"/>
  <c r="I82" i="15" a="1"/>
  <c r="H83" i="15" a="1"/>
  <c r="I83" i="15" a="1"/>
  <c r="H84" i="15" a="1"/>
  <c r="I84" i="15" a="1"/>
  <c r="H85" i="15" a="1"/>
  <c r="I85" i="15" a="1"/>
  <c r="H86" i="15" a="1"/>
  <c r="I86" i="15" a="1"/>
  <c r="H87" i="15" a="1"/>
  <c r="I87" i="15" a="1"/>
  <c r="H88" i="15" a="1"/>
  <c r="I88" i="15" a="1"/>
  <c r="H89" i="15" a="1"/>
  <c r="I89" i="15" a="1"/>
  <c r="I90" i="15" a="1"/>
  <c r="H90" i="15" a="1"/>
  <c r="I91" i="15" a="1"/>
  <c r="H91" i="15" a="1"/>
  <c r="H92" i="15" a="1"/>
  <c r="I92" i="15" a="1"/>
  <c r="H93" i="15" a="1"/>
  <c r="I93" i="15" a="1"/>
  <c r="I94" i="15" a="1"/>
  <c r="H94" i="15" a="1"/>
  <c r="I95" i="15" a="1"/>
  <c r="H95" i="15" a="1"/>
  <c r="I96" i="15" a="1"/>
  <c r="H96" i="15" a="1"/>
  <c r="H97" i="15" a="1"/>
  <c r="I97" i="15" a="1"/>
  <c r="H98" i="15" a="1"/>
  <c r="I98" i="15" a="1"/>
  <c r="H99" i="15" a="1"/>
  <c r="I99" i="15" a="1"/>
  <c r="H100" i="15" a="1"/>
  <c r="I100" i="15" a="1"/>
  <c r="H101" i="15" a="1"/>
  <c r="I101" i="15" a="1"/>
  <c r="H102" i="15" a="1"/>
  <c r="I102" i="15" a="1"/>
  <c r="H103" i="15" a="1"/>
  <c r="I103" i="15" a="1"/>
  <c r="H104" i="15" a="1"/>
  <c r="I104" i="15" a="1"/>
  <c r="H105" i="15" a="1"/>
  <c r="I105" i="15" a="1"/>
  <c r="H106" i="15" a="1"/>
  <c r="I106" i="15" a="1"/>
  <c r="H107" i="15" a="1"/>
  <c r="I107" i="15" a="1"/>
  <c r="H108" i="15" a="1"/>
  <c r="I108" i="15" a="1"/>
  <c r="H109" i="15" a="1"/>
  <c r="I109" i="15" a="1"/>
  <c r="H110" i="15" a="1"/>
  <c r="I110" i="15" a="1"/>
  <c r="H111" i="15" a="1"/>
  <c r="I111" i="15" a="1"/>
  <c r="H112" i="15" a="1"/>
  <c r="I112" i="15" a="1"/>
  <c r="H113" i="15" a="1"/>
  <c r="I113" i="15" a="1"/>
  <c r="H114" i="15" a="1"/>
  <c r="I114" i="15" a="1"/>
  <c r="H115" i="15" a="1"/>
  <c r="I115" i="15" a="1"/>
  <c r="I116" i="15" a="1"/>
  <c r="H116" i="15" a="1"/>
  <c r="H117" i="15" a="1"/>
  <c r="I117" i="15" a="1"/>
  <c r="H118" i="15" a="1"/>
  <c r="I118" i="15" a="1"/>
  <c r="H119" i="15" a="1"/>
  <c r="I119" i="15" a="1"/>
  <c r="H120" i="15" a="1"/>
  <c r="I120" i="15" a="1"/>
  <c r="H121" i="15" a="1"/>
  <c r="I121" i="15" a="1"/>
  <c r="H122" i="15" a="1"/>
  <c r="I122" i="15" a="1"/>
  <c r="H123" i="15" a="1"/>
  <c r="I123" i="15" a="1"/>
  <c r="H124" i="15" a="1"/>
  <c r="I124" i="15" a="1"/>
  <c r="H125" i="15" a="1"/>
  <c r="I125" i="15" a="1"/>
  <c r="H126" i="15" a="1"/>
  <c r="I126" i="15" a="1"/>
  <c r="I127" i="15" a="1"/>
  <c r="H127" i="15" a="1"/>
  <c r="I128" i="15" a="1"/>
  <c r="H128" i="15" a="1"/>
  <c r="H129" i="15" a="1"/>
  <c r="I129" i="15" a="1"/>
  <c r="H130" i="15" a="1"/>
  <c r="I130" i="15" a="1"/>
  <c r="H131" i="15" a="1"/>
  <c r="I131" i="15" a="1"/>
  <c r="H132" i="15" a="1"/>
  <c r="I132" i="15" a="1"/>
  <c r="I133" i="15" a="1"/>
  <c r="H133" i="15" a="1"/>
  <c r="H134" i="15" a="1"/>
  <c r="I134" i="15" a="1"/>
  <c r="H135" i="15" a="1"/>
  <c r="I135" i="15" a="1"/>
  <c r="H136" i="15" a="1"/>
  <c r="I136" i="15" a="1"/>
  <c r="H137" i="15" a="1"/>
  <c r="I137" i="15" a="1"/>
  <c r="H138" i="15" a="1"/>
  <c r="I138" i="15" a="1"/>
  <c r="I139" i="15" a="1"/>
  <c r="H139" i="15" a="1"/>
  <c r="I140" i="15" a="1"/>
  <c r="H140" i="15" a="1"/>
  <c r="H141" i="15" a="1"/>
  <c r="I141" i="15" a="1"/>
  <c r="H142" i="15" a="1"/>
  <c r="I142" i="15" a="1"/>
  <c r="H143" i="15" a="1"/>
  <c r="I143" i="15" a="1"/>
  <c r="H144" i="15" a="1"/>
  <c r="I144" i="15" a="1"/>
  <c r="H145" i="15" a="1"/>
  <c r="I145" i="15" a="1"/>
  <c r="H146" i="15" a="1"/>
  <c r="I146" i="15" a="1"/>
  <c r="I147" i="15" a="1"/>
  <c r="H147" i="15" a="1"/>
  <c r="H148" i="15" a="1"/>
  <c r="I148" i="15" a="1"/>
  <c r="H149" i="15" a="1"/>
  <c r="I149" i="15" a="1"/>
  <c r="H150" i="15" a="1"/>
  <c r="I150" i="15" a="1"/>
  <c r="H151" i="15" a="1"/>
  <c r="I151" i="15" a="1"/>
  <c r="H152" i="15" a="1"/>
  <c r="I152" i="15" a="1"/>
  <c r="H153" i="15" a="1"/>
  <c r="I153" i="15" a="1"/>
  <c r="H154" i="15" a="1"/>
  <c r="I154" i="15" a="1"/>
  <c r="H155" i="15" a="1"/>
  <c r="I155" i="15" a="1"/>
  <c r="H156" i="15" a="1"/>
  <c r="I156" i="15" a="1"/>
  <c r="H157" i="15" a="1"/>
  <c r="I157" i="15" a="1"/>
  <c r="H158" i="15" a="1"/>
  <c r="I158" i="15" a="1"/>
  <c r="I159" i="15" a="1"/>
  <c r="H159" i="15" a="1"/>
  <c r="I160" i="15" a="1"/>
  <c r="H160" i="15" a="1"/>
  <c r="I161" i="15" a="1"/>
  <c r="H161" i="15" a="1"/>
  <c r="H162" i="15" a="1"/>
  <c r="I162" i="15" a="1"/>
  <c r="H163" i="15" a="1"/>
  <c r="I163" i="15" a="1"/>
  <c r="H164" i="15" a="1"/>
  <c r="I164" i="15" a="1"/>
  <c r="H165" i="15" a="1"/>
  <c r="I165" i="15" a="1"/>
  <c r="H166" i="15" a="1"/>
  <c r="I166" i="15" a="1"/>
  <c r="H167" i="15" a="1"/>
  <c r="I167" i="15" a="1"/>
  <c r="H168" i="15" a="1"/>
  <c r="I168" i="15" a="1"/>
  <c r="H169" i="15" a="1"/>
  <c r="I169" i="15" a="1"/>
  <c r="H170" i="15" a="1"/>
  <c r="I170" i="15" a="1"/>
  <c r="H171" i="15" a="1"/>
  <c r="I171" i="15" a="1"/>
  <c r="H172" i="15" a="1"/>
  <c r="I172" i="15" a="1"/>
  <c r="H173" i="15" a="1"/>
  <c r="I173" i="15" a="1"/>
  <c r="I174" i="15" a="1"/>
  <c r="H174" i="15" a="1"/>
  <c r="I175" i="15" a="1"/>
  <c r="H175" i="15" a="1"/>
  <c r="H176" i="15" a="1"/>
  <c r="I176" i="15" a="1"/>
  <c r="H177" i="15" a="1"/>
  <c r="I177" i="15" a="1"/>
  <c r="H178" i="15" a="1"/>
  <c r="I178" i="15" a="1"/>
  <c r="H179" i="15" a="1"/>
  <c r="I179" i="15" a="1"/>
  <c r="H180" i="15" a="1"/>
  <c r="I180" i="15" a="1"/>
  <c r="H181" i="15" a="1"/>
  <c r="I181" i="15" a="1"/>
  <c r="H182" i="15" a="1"/>
  <c r="I182" i="15" a="1"/>
  <c r="H183" i="15" a="1"/>
  <c r="I183" i="15" a="1"/>
  <c r="H184" i="15" a="1"/>
  <c r="I184" i="15" a="1"/>
  <c r="H185" i="15" a="1"/>
  <c r="I185" i="15" a="1"/>
  <c r="H186" i="15" a="1"/>
  <c r="I186" i="15" a="1"/>
  <c r="H187" i="15" a="1"/>
  <c r="I187" i="15" a="1"/>
  <c r="H188" i="15" a="1"/>
  <c r="I188" i="15" a="1"/>
  <c r="H189" i="15" a="1"/>
  <c r="I189" i="15" a="1"/>
  <c r="H190" i="15" a="1"/>
  <c r="I190" i="15" a="1"/>
  <c r="I191" i="15" a="1"/>
  <c r="H191" i="15" a="1"/>
  <c r="I192" i="15" a="1"/>
  <c r="H192" i="15" a="1"/>
  <c r="I193" i="15" a="1"/>
  <c r="H193" i="15" a="1"/>
  <c r="H194" i="15" a="1"/>
  <c r="I194" i="15" a="1"/>
  <c r="H195" i="15" a="1"/>
  <c r="I195" i="15" a="1"/>
  <c r="H196" i="15" a="1"/>
  <c r="I196" i="15" a="1"/>
  <c r="H197" i="15" a="1"/>
  <c r="I197" i="15" a="1"/>
  <c r="H198" i="15" a="1"/>
  <c r="I198" i="15" a="1"/>
  <c r="H199" i="15" a="1"/>
  <c r="I199" i="15" a="1"/>
  <c r="I200" i="15" a="1"/>
  <c r="H200" i="15" a="1"/>
  <c r="H201" i="15" a="1"/>
  <c r="I201" i="15" a="1"/>
  <c r="H202" i="15" a="1"/>
  <c r="I202" i="15" a="1"/>
  <c r="H203" i="15" a="1"/>
  <c r="I203" i="15" a="1"/>
  <c r="H204" i="15" a="1"/>
  <c r="I204" i="15" a="1"/>
  <c r="H205" i="15" a="1"/>
  <c r="I205" i="15" a="1"/>
  <c r="H206" i="15" a="1"/>
  <c r="I206" i="15" a="1"/>
  <c r="H207" i="15" a="1"/>
  <c r="I207" i="15" a="1"/>
  <c r="H208" i="15" a="1"/>
  <c r="I208" i="15" a="1"/>
  <c r="H209" i="15" a="1"/>
  <c r="I209" i="15" a="1"/>
  <c r="H210" i="15" a="1"/>
  <c r="I210" i="15" a="1"/>
  <c r="H211" i="15" a="1"/>
  <c r="I211" i="15" a="1"/>
  <c r="H212" i="15" a="1"/>
  <c r="I212" i="15" a="1"/>
  <c r="I213" i="15" a="1"/>
  <c r="H213" i="15" a="1"/>
  <c r="I214" i="15" a="1"/>
  <c r="H214" i="15" a="1"/>
  <c r="I215" i="15" a="1"/>
  <c r="H215" i="15" a="1"/>
  <c r="I216" i="15" a="1"/>
  <c r="H216" i="15" a="1"/>
  <c r="I217" i="15" a="1"/>
  <c r="H217" i="15" a="1"/>
  <c r="I218" i="15" a="1"/>
  <c r="H218" i="15" a="1"/>
  <c r="I219" i="15" a="1"/>
  <c r="H219" i="15" a="1"/>
  <c r="I220" i="15" a="1"/>
  <c r="H220" i="15" a="1"/>
  <c r="I221" i="15" a="1"/>
  <c r="H221" i="15" a="1"/>
  <c r="I222" i="15" a="1"/>
  <c r="H222" i="15" a="1"/>
  <c r="I223" i="15" a="1"/>
  <c r="H223" i="15" a="1"/>
  <c r="I224" i="15" a="1"/>
  <c r="H224" i="15" a="1"/>
  <c r="I225" i="15" a="1"/>
  <c r="H225" i="15" a="1"/>
  <c r="I226" i="15" a="1"/>
  <c r="H226" i="15" a="1"/>
  <c r="I227" i="15" a="1"/>
  <c r="H227" i="15" a="1"/>
  <c r="I228" i="15" a="1"/>
  <c r="H228" i="15" a="1"/>
  <c r="H229" i="15" a="1"/>
  <c r="I229" i="15" a="1"/>
  <c r="I230" i="15" a="1"/>
  <c r="H230" i="15" a="1"/>
  <c r="I231" i="15" a="1"/>
  <c r="H231" i="15" a="1"/>
  <c r="H232" i="15" a="1"/>
  <c r="I232" i="15" a="1"/>
  <c r="H233" i="15" a="1"/>
  <c r="I233" i="15" a="1"/>
  <c r="H234" i="15" a="1"/>
  <c r="I234" i="15" a="1"/>
  <c r="H235" i="15" a="1"/>
  <c r="I235" i="15" a="1"/>
  <c r="H236" i="15" a="1"/>
  <c r="I236" i="15" a="1"/>
  <c r="H237" i="15" a="1"/>
  <c r="I237" i="15" a="1"/>
  <c r="H238" i="15" a="1"/>
  <c r="I238" i="15" a="1"/>
  <c r="I239" i="15" a="1"/>
  <c r="H239" i="15" a="1"/>
  <c r="H240" i="15" a="1"/>
  <c r="I240" i="15" a="1"/>
  <c r="H241" i="15" a="1"/>
  <c r="I241" i="15" a="1"/>
  <c r="H242" i="15" a="1"/>
  <c r="I242" i="15" a="1"/>
  <c r="I243" i="15" a="1"/>
  <c r="H243" i="15" a="1"/>
  <c r="AC4" i="15"/>
  <c r="E4" i="15" s="1" a="1"/>
  <c r="AC5" i="15"/>
  <c r="E5" i="15" s="1" a="1"/>
  <c r="AC6" i="15"/>
  <c r="E6" i="15" s="1" a="1"/>
  <c r="AC7" i="15"/>
  <c r="E7" i="15" s="1" a="1"/>
  <c r="AC8" i="15"/>
  <c r="E8" i="15" s="1" a="1"/>
  <c r="AC9" i="15"/>
  <c r="E9" i="15" s="1" a="1"/>
  <c r="AC10" i="15"/>
  <c r="E10" i="15" s="1" a="1"/>
  <c r="AC11" i="15"/>
  <c r="E11" i="15" s="1" a="1"/>
  <c r="AC12" i="15"/>
  <c r="E12" i="15" s="1" a="1"/>
  <c r="AC13" i="15"/>
  <c r="E13" i="15" s="1" a="1"/>
  <c r="AC14" i="15"/>
  <c r="E14" i="15" s="1" a="1"/>
  <c r="AC15" i="15"/>
  <c r="E15" i="15" s="1" a="1"/>
  <c r="AC16" i="15"/>
  <c r="E16" i="15" s="1" a="1"/>
  <c r="AC17" i="15"/>
  <c r="E17" i="15" s="1" a="1"/>
  <c r="AC18" i="15"/>
  <c r="E18" i="15" s="1" a="1"/>
  <c r="AC19" i="15"/>
  <c r="E19" i="15" s="1" a="1"/>
  <c r="AC20" i="15"/>
  <c r="E20" i="15" s="1" a="1"/>
  <c r="AC21" i="15"/>
  <c r="E21" i="15" s="1" a="1"/>
  <c r="AC22" i="15"/>
  <c r="E22" i="15" s="1" a="1"/>
  <c r="AC23" i="15"/>
  <c r="E23" i="15" s="1" a="1"/>
  <c r="AC24" i="15"/>
  <c r="E24" i="15" s="1" a="1"/>
  <c r="AC25" i="15"/>
  <c r="E25" i="15" s="1" a="1"/>
  <c r="AC26" i="15"/>
  <c r="E26" i="15" s="1" a="1"/>
  <c r="AC27" i="15"/>
  <c r="E27" i="15" s="1" a="1"/>
  <c r="AC28" i="15"/>
  <c r="E28" i="15" s="1" a="1"/>
  <c r="AC29" i="15"/>
  <c r="E29" i="15" s="1" a="1"/>
  <c r="AC30" i="15"/>
  <c r="E30" i="15" s="1" a="1"/>
  <c r="AC31" i="15"/>
  <c r="E31" i="15" s="1" a="1"/>
  <c r="AC32" i="15"/>
  <c r="E32" i="15" s="1" a="1"/>
  <c r="AC33" i="15"/>
  <c r="E33" i="15" s="1" a="1"/>
  <c r="AC34" i="15"/>
  <c r="E34" i="15" s="1" a="1"/>
  <c r="AC35" i="15"/>
  <c r="E35" i="15" s="1" a="1"/>
  <c r="AC36" i="15"/>
  <c r="E36" i="15" s="1" a="1"/>
  <c r="AC37" i="15"/>
  <c r="E37" i="15" s="1" a="1"/>
  <c r="AC38" i="15"/>
  <c r="E38" i="15" s="1" a="1"/>
  <c r="AC39" i="15"/>
  <c r="E39" i="15" s="1" a="1"/>
  <c r="AC40" i="15"/>
  <c r="E40" i="15" s="1" a="1"/>
  <c r="AC41" i="15"/>
  <c r="E41" i="15" s="1" a="1"/>
  <c r="AC42" i="15"/>
  <c r="E42" i="15" s="1" a="1"/>
  <c r="AC43" i="15"/>
  <c r="E43" i="15" s="1" a="1"/>
  <c r="AC44" i="15"/>
  <c r="E44" i="15" s="1" a="1"/>
  <c r="AC45" i="15"/>
  <c r="E45" i="15" s="1" a="1"/>
  <c r="AC46" i="15"/>
  <c r="E46" i="15" s="1" a="1"/>
  <c r="AC47" i="15"/>
  <c r="E47" i="15" s="1" a="1"/>
  <c r="AC48" i="15"/>
  <c r="E48" i="15" s="1" a="1"/>
  <c r="AC49" i="15"/>
  <c r="E49" i="15" s="1" a="1"/>
  <c r="AC50" i="15"/>
  <c r="E50" i="15" s="1" a="1"/>
  <c r="AC51" i="15"/>
  <c r="E51" i="15" s="1" a="1"/>
  <c r="AC52" i="15"/>
  <c r="E52" i="15" s="1" a="1"/>
  <c r="AC53" i="15"/>
  <c r="E53" i="15" s="1" a="1"/>
  <c r="AC54" i="15"/>
  <c r="E54" i="15" s="1" a="1"/>
  <c r="AC55" i="15"/>
  <c r="E55" i="15" s="1" a="1"/>
  <c r="AC56" i="15"/>
  <c r="E56" i="15" s="1" a="1"/>
  <c r="AC57" i="15"/>
  <c r="E57" i="15" s="1" a="1"/>
  <c r="AC58" i="15"/>
  <c r="E58" i="15" s="1" a="1"/>
  <c r="AC59" i="15"/>
  <c r="E59" i="15" s="1" a="1"/>
  <c r="AC60" i="15"/>
  <c r="E60" i="15" s="1" a="1"/>
  <c r="AC61" i="15"/>
  <c r="E61" i="15" s="1" a="1"/>
  <c r="AC62" i="15"/>
  <c r="E62" i="15" s="1" a="1"/>
  <c r="AC63" i="15"/>
  <c r="E63" i="15" s="1" a="1"/>
  <c r="AC64" i="15"/>
  <c r="E64" i="15" s="1" a="1"/>
  <c r="AC65" i="15"/>
  <c r="E65" i="15" s="1" a="1"/>
  <c r="AC66" i="15"/>
  <c r="E66" i="15" s="1" a="1"/>
  <c r="AC67" i="15"/>
  <c r="E67" i="15" s="1" a="1"/>
  <c r="AC68" i="15"/>
  <c r="E68" i="15" s="1" a="1"/>
  <c r="AC69" i="15"/>
  <c r="E69" i="15" s="1" a="1"/>
  <c r="AC70" i="15"/>
  <c r="E70" i="15" s="1" a="1"/>
  <c r="AC71" i="15"/>
  <c r="E71" i="15" s="1" a="1"/>
  <c r="AC72" i="15"/>
  <c r="E72" i="15" s="1" a="1"/>
  <c r="AC73" i="15"/>
  <c r="E73" i="15" s="1" a="1"/>
  <c r="AC74" i="15"/>
  <c r="E74" i="15" s="1" a="1"/>
  <c r="AC75" i="15"/>
  <c r="E75" i="15" s="1" a="1"/>
  <c r="AC76" i="15"/>
  <c r="E76" i="15" s="1" a="1"/>
  <c r="AC77" i="15"/>
  <c r="E77" i="15" s="1" a="1"/>
  <c r="AC78" i="15"/>
  <c r="E78" i="15" s="1" a="1"/>
  <c r="AC79" i="15"/>
  <c r="E79" i="15" s="1" a="1"/>
  <c r="AC80" i="15"/>
  <c r="E80" i="15" s="1" a="1"/>
  <c r="AC81" i="15"/>
  <c r="E81" i="15" s="1" a="1"/>
  <c r="AC82" i="15"/>
  <c r="E82" i="15" s="1" a="1"/>
  <c r="AC83" i="15"/>
  <c r="E83" i="15" s="1" a="1"/>
  <c r="AC84" i="15"/>
  <c r="E84" i="15" s="1" a="1"/>
  <c r="AC85" i="15"/>
  <c r="E85" i="15" s="1" a="1"/>
  <c r="AC86" i="15"/>
  <c r="E86" i="15" s="1" a="1"/>
  <c r="AC87" i="15"/>
  <c r="E87" i="15" s="1" a="1"/>
  <c r="AC88" i="15"/>
  <c r="E88" i="15" s="1" a="1"/>
  <c r="AC89" i="15"/>
  <c r="E89" i="15" s="1" a="1"/>
  <c r="AC90" i="15"/>
  <c r="E90" i="15" s="1" a="1"/>
  <c r="AC91" i="15"/>
  <c r="E91" i="15" s="1" a="1"/>
  <c r="AC92" i="15"/>
  <c r="E92" i="15" s="1" a="1"/>
  <c r="AC93" i="15"/>
  <c r="E93" i="15" s="1" a="1"/>
  <c r="AC94" i="15"/>
  <c r="E94" i="15" s="1" a="1"/>
  <c r="AC95" i="15"/>
  <c r="E95" i="15" s="1" a="1"/>
  <c r="AC96" i="15"/>
  <c r="E96" i="15" s="1" a="1"/>
  <c r="AC97" i="15"/>
  <c r="E97" i="15" s="1" a="1"/>
  <c r="AC98" i="15"/>
  <c r="E98" i="15" s="1" a="1"/>
  <c r="AC99" i="15"/>
  <c r="E99" i="15" s="1" a="1"/>
  <c r="AC100" i="15"/>
  <c r="E100" i="15" s="1" a="1"/>
  <c r="AC101" i="15"/>
  <c r="E101" i="15" s="1" a="1"/>
  <c r="AC102" i="15"/>
  <c r="E102" i="15" s="1" a="1"/>
  <c r="AC103" i="15"/>
  <c r="E103" i="15" s="1" a="1"/>
  <c r="AC104" i="15"/>
  <c r="E104" i="15" s="1" a="1"/>
  <c r="AC105" i="15"/>
  <c r="E105" i="15" s="1" a="1"/>
  <c r="AC106" i="15"/>
  <c r="E106" i="15" s="1" a="1"/>
  <c r="AC107" i="15"/>
  <c r="E107" i="15" s="1" a="1"/>
  <c r="AC108" i="15"/>
  <c r="E108" i="15" s="1" a="1"/>
  <c r="AC109" i="15"/>
  <c r="E109" i="15" s="1" a="1"/>
  <c r="AC110" i="15"/>
  <c r="E110" i="15" s="1" a="1"/>
  <c r="AC111" i="15"/>
  <c r="E111" i="15" s="1" a="1"/>
  <c r="AC112" i="15"/>
  <c r="E112" i="15" s="1" a="1"/>
  <c r="AC113" i="15"/>
  <c r="E113" i="15" s="1" a="1"/>
  <c r="AC114" i="15"/>
  <c r="E114" i="15" s="1" a="1"/>
  <c r="AC115" i="15"/>
  <c r="E115" i="15" s="1" a="1"/>
  <c r="AC116" i="15"/>
  <c r="E116" i="15" s="1" a="1"/>
  <c r="AC117" i="15"/>
  <c r="E117" i="15" s="1" a="1"/>
  <c r="AC118" i="15"/>
  <c r="E118" i="15" s="1" a="1"/>
  <c r="AC119" i="15"/>
  <c r="E119" i="15" s="1" a="1"/>
  <c r="AC120" i="15"/>
  <c r="E120" i="15" s="1" a="1"/>
  <c r="AC121" i="15"/>
  <c r="E121" i="15" s="1" a="1"/>
  <c r="AC122" i="15"/>
  <c r="E122" i="15" s="1" a="1"/>
  <c r="AC123" i="15"/>
  <c r="E123" i="15" s="1" a="1"/>
  <c r="AC124" i="15"/>
  <c r="E124" i="15" s="1" a="1"/>
  <c r="AC125" i="15"/>
  <c r="E125" i="15" s="1" a="1"/>
  <c r="AC126" i="15"/>
  <c r="E126" i="15" s="1" a="1"/>
  <c r="AC127" i="15"/>
  <c r="E127" i="15" s="1" a="1"/>
  <c r="AC128" i="15"/>
  <c r="E128" i="15" s="1" a="1"/>
  <c r="AC129" i="15"/>
  <c r="E129" i="15" s="1" a="1"/>
  <c r="AC130" i="15"/>
  <c r="E130" i="15" s="1" a="1"/>
  <c r="AC131" i="15"/>
  <c r="E131" i="15" s="1" a="1"/>
  <c r="AC132" i="15"/>
  <c r="E132" i="15" s="1" a="1"/>
  <c r="AC133" i="15"/>
  <c r="E133" i="15" s="1" a="1"/>
  <c r="AC134" i="15"/>
  <c r="E134" i="15" s="1" a="1"/>
  <c r="AC135" i="15"/>
  <c r="E135" i="15" s="1" a="1"/>
  <c r="AC136" i="15"/>
  <c r="E136" i="15" s="1" a="1"/>
  <c r="AC137" i="15"/>
  <c r="E137" i="15" s="1" a="1"/>
  <c r="AC138" i="15"/>
  <c r="E138" i="15" s="1" a="1"/>
  <c r="AC139" i="15"/>
  <c r="E139" i="15" s="1" a="1"/>
  <c r="AC140" i="15"/>
  <c r="E140" i="15" s="1" a="1"/>
  <c r="AC141" i="15"/>
  <c r="E141" i="15" s="1" a="1"/>
  <c r="AC142" i="15"/>
  <c r="E142" i="15" s="1" a="1"/>
  <c r="AC143" i="15"/>
  <c r="E143" i="15" s="1" a="1"/>
  <c r="AC144" i="15"/>
  <c r="E144" i="15" s="1" a="1"/>
  <c r="AC145" i="15"/>
  <c r="E145" i="15" s="1" a="1"/>
  <c r="AC146" i="15"/>
  <c r="E146" i="15" s="1" a="1"/>
  <c r="AC147" i="15"/>
  <c r="E147" i="15" s="1" a="1"/>
  <c r="AC148" i="15"/>
  <c r="E148" i="15" s="1" a="1"/>
  <c r="AC149" i="15"/>
  <c r="E149" i="15" s="1" a="1"/>
  <c r="AC150" i="15"/>
  <c r="E150" i="15" s="1" a="1"/>
  <c r="AC151" i="15"/>
  <c r="E151" i="15" s="1" a="1"/>
  <c r="AC152" i="15"/>
  <c r="E152" i="15" s="1" a="1"/>
  <c r="AC153" i="15"/>
  <c r="E153" i="15" s="1" a="1"/>
  <c r="AC154" i="15"/>
  <c r="E154" i="15" s="1" a="1"/>
  <c r="AC155" i="15"/>
  <c r="E155" i="15" s="1" a="1"/>
  <c r="AC156" i="15"/>
  <c r="E156" i="15" s="1" a="1"/>
  <c r="AC157" i="15"/>
  <c r="E157" i="15" s="1" a="1"/>
  <c r="AC158" i="15"/>
  <c r="E158" i="15" s="1" a="1"/>
  <c r="AC159" i="15"/>
  <c r="E159" i="15" s="1" a="1"/>
  <c r="AC160" i="15"/>
  <c r="E160" i="15" s="1" a="1"/>
  <c r="AC161" i="15"/>
  <c r="E161" i="15" s="1" a="1"/>
  <c r="AC162" i="15"/>
  <c r="E162" i="15" s="1" a="1"/>
  <c r="AC163" i="15"/>
  <c r="E163" i="15" s="1" a="1"/>
  <c r="AC164" i="15"/>
  <c r="E164" i="15" s="1" a="1"/>
  <c r="AC165" i="15"/>
  <c r="E165" i="15" s="1" a="1"/>
  <c r="AC166" i="15"/>
  <c r="E166" i="15" s="1" a="1"/>
  <c r="AC167" i="15"/>
  <c r="E167" i="15" s="1" a="1"/>
  <c r="AC168" i="15"/>
  <c r="E168" i="15" s="1" a="1"/>
  <c r="AC169" i="15"/>
  <c r="E169" i="15" s="1" a="1"/>
  <c r="AC170" i="15"/>
  <c r="E170" i="15" s="1" a="1"/>
  <c r="AC171" i="15"/>
  <c r="E171" i="15" s="1" a="1"/>
  <c r="AC172" i="15"/>
  <c r="E172" i="15" s="1" a="1"/>
  <c r="AC173" i="15"/>
  <c r="E173" i="15" s="1" a="1"/>
  <c r="AC174" i="15"/>
  <c r="E174" i="15" s="1" a="1"/>
  <c r="AC175" i="15"/>
  <c r="E175" i="15" s="1" a="1"/>
  <c r="AC176" i="15"/>
  <c r="E176" i="15" s="1" a="1"/>
  <c r="AC177" i="15"/>
  <c r="E177" i="15" s="1" a="1"/>
  <c r="AC178" i="15"/>
  <c r="E178" i="15" s="1" a="1"/>
  <c r="AC179" i="15"/>
  <c r="E179" i="15" s="1" a="1"/>
  <c r="AC180" i="15"/>
  <c r="E180" i="15" s="1" a="1"/>
  <c r="AC181" i="15"/>
  <c r="E181" i="15" s="1" a="1"/>
  <c r="AC182" i="15"/>
  <c r="E182" i="15" s="1" a="1"/>
  <c r="AC183" i="15"/>
  <c r="E183" i="15" s="1" a="1"/>
  <c r="AC184" i="15"/>
  <c r="E184" i="15" s="1" a="1"/>
  <c r="AC185" i="15"/>
  <c r="E185" i="15" s="1" a="1"/>
  <c r="AC186" i="15"/>
  <c r="E186" i="15" s="1" a="1"/>
  <c r="AC187" i="15"/>
  <c r="E187" i="15" s="1" a="1"/>
  <c r="AC188" i="15"/>
  <c r="E188" i="15" s="1" a="1"/>
  <c r="AC189" i="15"/>
  <c r="E189" i="15" s="1" a="1"/>
  <c r="AC190" i="15"/>
  <c r="E190" i="15" s="1" a="1"/>
  <c r="AC191" i="15"/>
  <c r="E191" i="15" s="1" a="1"/>
  <c r="AC192" i="15"/>
  <c r="E192" i="15" s="1" a="1"/>
  <c r="AC193" i="15"/>
  <c r="E193" i="15" s="1" a="1"/>
  <c r="AC194" i="15"/>
  <c r="E194" i="15" s="1" a="1"/>
  <c r="AC195" i="15"/>
  <c r="E195" i="15" s="1" a="1"/>
  <c r="AC196" i="15"/>
  <c r="E196" i="15" s="1" a="1"/>
  <c r="AC197" i="15"/>
  <c r="E197" i="15" s="1" a="1"/>
  <c r="AC198" i="15"/>
  <c r="E198" i="15" s="1" a="1"/>
  <c r="AC199" i="15"/>
  <c r="E199" i="15" s="1" a="1"/>
  <c r="AC200" i="15"/>
  <c r="E200" i="15" s="1" a="1"/>
  <c r="AC201" i="15"/>
  <c r="E201" i="15" s="1" a="1"/>
  <c r="AC202" i="15"/>
  <c r="E202" i="15" s="1" a="1"/>
  <c r="AC203" i="15"/>
  <c r="E203" i="15" s="1" a="1"/>
  <c r="AC204" i="15"/>
  <c r="E204" i="15" s="1" a="1"/>
  <c r="AC205" i="15"/>
  <c r="E205" i="15" s="1" a="1"/>
  <c r="AC206" i="15"/>
  <c r="E206" i="15" s="1" a="1"/>
  <c r="AC207" i="15"/>
  <c r="E207" i="15" s="1" a="1"/>
  <c r="AC208" i="15"/>
  <c r="E208" i="15" s="1" a="1"/>
  <c r="AC209" i="15"/>
  <c r="E209" i="15" s="1" a="1"/>
  <c r="AC210" i="15"/>
  <c r="E210" i="15" s="1" a="1"/>
  <c r="AC211" i="15"/>
  <c r="E211" i="15" s="1" a="1"/>
  <c r="AC212" i="15"/>
  <c r="E212" i="15" s="1" a="1"/>
  <c r="AC213" i="15"/>
  <c r="E213" i="15" s="1" a="1"/>
  <c r="AC214" i="15"/>
  <c r="E214" i="15" s="1" a="1"/>
  <c r="AC215" i="15"/>
  <c r="E215" i="15" s="1" a="1"/>
  <c r="AC216" i="15"/>
  <c r="E216" i="15" s="1" a="1"/>
  <c r="AC217" i="15"/>
  <c r="E217" i="15" s="1" a="1"/>
  <c r="AC218" i="15"/>
  <c r="E218" i="15" s="1" a="1"/>
  <c r="AC219" i="15"/>
  <c r="E219" i="15" s="1" a="1"/>
  <c r="AC220" i="15"/>
  <c r="E220" i="15" s="1" a="1"/>
  <c r="AC221" i="15"/>
  <c r="E221" i="15" s="1" a="1"/>
  <c r="AC222" i="15"/>
  <c r="E222" i="15" s="1" a="1"/>
  <c r="AC223" i="15"/>
  <c r="E223" i="15" s="1" a="1"/>
  <c r="AC224" i="15"/>
  <c r="E224" i="15" s="1" a="1"/>
  <c r="AC225" i="15"/>
  <c r="E225" i="15" s="1" a="1"/>
  <c r="AC226" i="15"/>
  <c r="E226" i="15" s="1" a="1"/>
  <c r="AC227" i="15"/>
  <c r="E227" i="15" s="1" a="1"/>
  <c r="AC228" i="15"/>
  <c r="E228" i="15" s="1" a="1"/>
  <c r="AC229" i="15"/>
  <c r="E229" i="15" s="1" a="1"/>
  <c r="AC230" i="15"/>
  <c r="E230" i="15" s="1" a="1"/>
  <c r="AC231" i="15"/>
  <c r="E231" i="15" s="1" a="1"/>
  <c r="AC232" i="15"/>
  <c r="E232" i="15" s="1" a="1"/>
  <c r="AC233" i="15"/>
  <c r="E233" i="15" s="1" a="1"/>
  <c r="AC234" i="15"/>
  <c r="E234" i="15" s="1" a="1"/>
  <c r="AC235" i="15"/>
  <c r="E235" i="15" s="1" a="1"/>
  <c r="AC236" i="15"/>
  <c r="E236" i="15" s="1" a="1"/>
  <c r="AC237" i="15"/>
  <c r="E237" i="15" s="1" a="1"/>
  <c r="AC238" i="15"/>
  <c r="E238" i="15" s="1" a="1"/>
  <c r="AC239" i="15"/>
  <c r="E239" i="15" s="1" a="1"/>
  <c r="AC240" i="15"/>
  <c r="E240" i="15" s="1" a="1"/>
  <c r="AC241" i="15"/>
  <c r="E241" i="15" s="1" a="1"/>
  <c r="AC242" i="15"/>
  <c r="E242" i="15" s="1" a="1"/>
  <c r="AC243" i="15"/>
  <c r="E243" i="15" s="1" a="1"/>
  <c r="AC2" i="15"/>
  <c r="E2" i="15" s="1" a="1"/>
  <c r="R510" i="4" a="1"/>
  <c r="S510" i="4" s="1" a="1"/>
  <c r="U510" i="4" s="1" a="1"/>
  <c r="R509" i="4" a="1"/>
  <c r="S509" i="4" s="1" a="1"/>
  <c r="U509" i="4" s="1" a="1"/>
  <c r="R508" i="4" a="1"/>
  <c r="S508" i="4" s="1" a="1"/>
  <c r="U508" i="4" s="1" a="1"/>
  <c r="R507" i="4" a="1"/>
  <c r="S507" i="4" s="1" a="1"/>
  <c r="U507" i="4" s="1" a="1"/>
  <c r="R506" i="4" a="1"/>
  <c r="S506" i="4" s="1" a="1"/>
  <c r="U506" i="4" s="1" a="1"/>
  <c r="R505" i="4" a="1"/>
  <c r="S505" i="4" s="1" a="1"/>
  <c r="U505" i="4" s="1" a="1"/>
  <c r="R504" i="4" a="1"/>
  <c r="S504" i="4" s="1" a="1"/>
  <c r="U504" i="4" s="1" a="1"/>
  <c r="R503" i="4" a="1"/>
  <c r="S503" i="4" s="1" a="1"/>
  <c r="U503" i="4" s="1" a="1"/>
  <c r="R502" i="4" a="1"/>
  <c r="S502" i="4" s="1" a="1"/>
  <c r="U502" i="4" s="1" a="1"/>
  <c r="R501" i="4" a="1"/>
  <c r="S501" i="4" s="1" a="1"/>
  <c r="U501" i="4" s="1" a="1"/>
  <c r="R500" i="4" a="1"/>
  <c r="S500" i="4" s="1" a="1"/>
  <c r="U500" i="4" s="1" a="1"/>
  <c r="R499" i="4" a="1"/>
  <c r="S499" i="4" s="1" a="1"/>
  <c r="U499" i="4" s="1" a="1"/>
  <c r="R498" i="4" a="1"/>
  <c r="S498" i="4" s="1" a="1"/>
  <c r="U498" i="4" s="1" a="1"/>
  <c r="R497" i="4" a="1"/>
  <c r="S497" i="4" s="1" a="1"/>
  <c r="U497" i="4" s="1" a="1"/>
  <c r="R496" i="4" a="1"/>
  <c r="S496" i="4" s="1" a="1"/>
  <c r="U496" i="4" s="1" a="1"/>
  <c r="R495" i="4" a="1"/>
  <c r="S495" i="4" s="1" a="1"/>
  <c r="U495" i="4" s="1" a="1"/>
  <c r="R494" i="4" a="1"/>
  <c r="S494" i="4" s="1" a="1"/>
  <c r="U494" i="4" s="1" a="1"/>
  <c r="R493" i="4" a="1"/>
  <c r="S493" i="4" s="1" a="1"/>
  <c r="U493" i="4" s="1" a="1"/>
  <c r="R492" i="4" a="1"/>
  <c r="S492" i="4" s="1" a="1"/>
  <c r="U492" i="4" s="1" a="1"/>
  <c r="R491" i="4" a="1"/>
  <c r="S491" i="4" s="1" a="1"/>
  <c r="U491" i="4" s="1" a="1"/>
  <c r="R490" i="4" a="1"/>
  <c r="S490" i="4" s="1" a="1"/>
  <c r="U490" i="4" s="1" a="1"/>
  <c r="R489" i="4" a="1"/>
  <c r="S489" i="4" s="1" a="1"/>
  <c r="U489" i="4" s="1" a="1"/>
  <c r="R488" i="4" a="1"/>
  <c r="S488" i="4" s="1" a="1"/>
  <c r="U488" i="4" s="1" a="1"/>
  <c r="R487" i="4" a="1"/>
  <c r="S487" i="4" s="1" a="1"/>
  <c r="U487" i="4" s="1" a="1"/>
  <c r="R486" i="4" a="1"/>
  <c r="S486" i="4" s="1" a="1"/>
  <c r="U486" i="4" s="1" a="1"/>
  <c r="R485" i="4" a="1"/>
  <c r="S485" i="4" s="1" a="1"/>
  <c r="U485" i="4" s="1" a="1"/>
  <c r="R484" i="4" a="1"/>
  <c r="S484" i="4" s="1" a="1"/>
  <c r="U484" i="4" s="1" a="1"/>
  <c r="R483" i="4" a="1"/>
  <c r="S483" i="4" s="1" a="1"/>
  <c r="U483" i="4" s="1" a="1"/>
  <c r="R482" i="4" a="1"/>
  <c r="S482" i="4" s="1" a="1"/>
  <c r="U482" i="4" s="1" a="1"/>
  <c r="R481" i="4" a="1"/>
  <c r="S481" i="4" s="1" a="1"/>
  <c r="U481" i="4" s="1" a="1"/>
  <c r="R480" i="4" a="1"/>
  <c r="S480" i="4" s="1" a="1"/>
  <c r="U480" i="4" s="1" a="1"/>
  <c r="R479" i="4" a="1"/>
  <c r="S479" i="4" s="1" a="1"/>
  <c r="U479" i="4" s="1" a="1"/>
  <c r="R478" i="4" a="1"/>
  <c r="S478" i="4" s="1" a="1"/>
  <c r="U478" i="4" s="1" a="1"/>
  <c r="R477" i="4" a="1"/>
  <c r="S477" i="4" s="1" a="1"/>
  <c r="U477" i="4" s="1" a="1"/>
  <c r="R476" i="4" a="1"/>
  <c r="S476" i="4" s="1" a="1"/>
  <c r="U476" i="4" s="1" a="1"/>
  <c r="R475" i="4" a="1"/>
  <c r="S475" i="4" s="1" a="1"/>
  <c r="U475" i="4" s="1" a="1"/>
  <c r="R474" i="4" a="1"/>
  <c r="S474" i="4" s="1" a="1"/>
  <c r="U474" i="4" s="1" a="1"/>
  <c r="R473" i="4" a="1"/>
  <c r="S473" i="4" s="1" a="1"/>
  <c r="U473" i="4" s="1" a="1"/>
  <c r="R472" i="4" a="1"/>
  <c r="S472" i="4" s="1" a="1"/>
  <c r="U472" i="4" s="1" a="1"/>
  <c r="R471" i="4" a="1"/>
  <c r="S471" i="4" s="1" a="1"/>
  <c r="U471" i="4" s="1" a="1"/>
  <c r="R470" i="4" a="1"/>
  <c r="S470" i="4" s="1" a="1"/>
  <c r="U470" i="4" s="1" a="1"/>
  <c r="R469" i="4" a="1"/>
  <c r="S469" i="4" s="1" a="1"/>
  <c r="U469" i="4" s="1" a="1"/>
  <c r="R468" i="4" a="1"/>
  <c r="S468" i="4" s="1" a="1"/>
  <c r="U468" i="4" s="1" a="1"/>
  <c r="R467" i="4" a="1"/>
  <c r="S467" i="4" s="1" a="1"/>
  <c r="U467" i="4" s="1" a="1"/>
  <c r="R466" i="4" a="1"/>
  <c r="S466" i="4" s="1" a="1"/>
  <c r="U466" i="4" s="1" a="1"/>
  <c r="R465" i="4" a="1"/>
  <c r="S465" i="4" s="1" a="1"/>
  <c r="U465" i="4" s="1" a="1"/>
  <c r="R464" i="4" a="1"/>
  <c r="S464" i="4" s="1" a="1"/>
  <c r="U464" i="4" s="1" a="1"/>
  <c r="R463" i="4" a="1"/>
  <c r="S463" i="4" s="1" a="1"/>
  <c r="U463" i="4" s="1" a="1"/>
  <c r="R462" i="4" a="1"/>
  <c r="S462" i="4" s="1" a="1"/>
  <c r="U462" i="4" s="1" a="1"/>
  <c r="R461" i="4" a="1"/>
  <c r="S461" i="4" s="1" a="1"/>
  <c r="U461" i="4" s="1" a="1"/>
  <c r="R460" i="4" a="1"/>
  <c r="S460" i="4" s="1" a="1"/>
  <c r="U460" i="4" s="1" a="1"/>
  <c r="R459" i="4" a="1"/>
  <c r="S459" i="4" s="1" a="1"/>
  <c r="U459" i="4" s="1" a="1"/>
  <c r="R458" i="4" a="1"/>
  <c r="S458" i="4" s="1" a="1"/>
  <c r="U458" i="4" s="1" a="1"/>
  <c r="R457" i="4" a="1"/>
  <c r="S457" i="4" s="1" a="1"/>
  <c r="U457" i="4" s="1" a="1"/>
  <c r="R456" i="4" a="1"/>
  <c r="S456" i="4" s="1" a="1"/>
  <c r="U456" i="4" s="1" a="1"/>
  <c r="R455" i="4" a="1"/>
  <c r="S455" i="4" s="1" a="1"/>
  <c r="U455" i="4" s="1" a="1"/>
  <c r="R454" i="4" a="1"/>
  <c r="S454" i="4" s="1" a="1"/>
  <c r="U454" i="4" s="1" a="1"/>
  <c r="R453" i="4" a="1"/>
  <c r="S453" i="4" s="1" a="1"/>
  <c r="U453" i="4" s="1" a="1"/>
  <c r="R452" i="4" a="1"/>
  <c r="S452" i="4" s="1" a="1"/>
  <c r="U452" i="4" s="1" a="1"/>
  <c r="R451" i="4" a="1"/>
  <c r="S451" i="4" s="1" a="1"/>
  <c r="U451" i="4" s="1" a="1"/>
  <c r="R450" i="4" a="1"/>
  <c r="S450" i="4" s="1" a="1"/>
  <c r="U450" i="4" s="1" a="1"/>
  <c r="R449" i="4" a="1"/>
  <c r="S449" i="4" s="1" a="1"/>
  <c r="U449" i="4" s="1" a="1"/>
  <c r="R448" i="4" a="1"/>
  <c r="S448" i="4" s="1" a="1"/>
  <c r="U448" i="4" s="1" a="1"/>
  <c r="R447" i="4" a="1"/>
  <c r="S447" i="4" s="1" a="1"/>
  <c r="U447" i="4" s="1" a="1"/>
  <c r="R446" i="4" a="1"/>
  <c r="S446" i="4" s="1" a="1"/>
  <c r="U446" i="4" s="1" a="1"/>
  <c r="R445" i="4" a="1"/>
  <c r="S445" i="4" s="1" a="1"/>
  <c r="U445" i="4" s="1" a="1"/>
  <c r="R444" i="4" a="1"/>
  <c r="S444" i="4" s="1" a="1"/>
  <c r="U444" i="4" s="1" a="1"/>
  <c r="R443" i="4" a="1"/>
  <c r="S443" i="4" s="1" a="1"/>
  <c r="U443" i="4" s="1" a="1"/>
  <c r="R442" i="4" a="1"/>
  <c r="S442" i="4" s="1" a="1"/>
  <c r="U442" i="4" s="1" a="1"/>
  <c r="R441" i="4" a="1"/>
  <c r="S441" i="4" s="1" a="1"/>
  <c r="U441" i="4" s="1" a="1"/>
  <c r="R440" i="4" a="1"/>
  <c r="S440" i="4" s="1" a="1"/>
  <c r="U440" i="4" s="1" a="1"/>
  <c r="R439" i="4" a="1"/>
  <c r="S439" i="4" s="1" a="1"/>
  <c r="U439" i="4" s="1" a="1"/>
  <c r="R438" i="4" a="1"/>
  <c r="S438" i="4" s="1" a="1"/>
  <c r="U438" i="4" s="1" a="1"/>
  <c r="R437" i="4" a="1"/>
  <c r="S437" i="4" s="1" a="1"/>
  <c r="U437" i="4" s="1" a="1"/>
  <c r="R436" i="4" a="1"/>
  <c r="S436" i="4" s="1" a="1"/>
  <c r="U436" i="4" s="1" a="1"/>
  <c r="R435" i="4" a="1"/>
  <c r="S435" i="4" s="1" a="1"/>
  <c r="U435" i="4" s="1" a="1"/>
  <c r="R434" i="4" a="1"/>
  <c r="S434" i="4" s="1" a="1"/>
  <c r="U434" i="4" s="1" a="1"/>
  <c r="R433" i="4" a="1"/>
  <c r="S433" i="4" s="1" a="1"/>
  <c r="U433" i="4" s="1" a="1"/>
  <c r="R432" i="4" a="1"/>
  <c r="S432" i="4" s="1" a="1"/>
  <c r="U432" i="4" s="1" a="1"/>
  <c r="R431" i="4" a="1"/>
  <c r="S431" i="4" s="1" a="1"/>
  <c r="U431" i="4" s="1" a="1"/>
  <c r="R430" i="4" a="1"/>
  <c r="S430" i="4" s="1" a="1"/>
  <c r="U430" i="4" s="1" a="1"/>
  <c r="R429" i="4" a="1"/>
  <c r="S429" i="4" s="1" a="1"/>
  <c r="U429" i="4" s="1" a="1"/>
  <c r="R428" i="4" a="1"/>
  <c r="S428" i="4" s="1" a="1"/>
  <c r="U428" i="4" s="1" a="1"/>
  <c r="R427" i="4" a="1"/>
  <c r="S427" i="4" s="1" a="1"/>
  <c r="U427" i="4" s="1" a="1"/>
  <c r="R426" i="4" a="1"/>
  <c r="S426" i="4" s="1" a="1"/>
  <c r="U426" i="4" s="1" a="1"/>
  <c r="R425" i="4" a="1"/>
  <c r="S425" i="4" s="1" a="1"/>
  <c r="U425" i="4" s="1" a="1"/>
  <c r="R424" i="4" a="1"/>
  <c r="S424" i="4" s="1" a="1"/>
  <c r="U424" i="4" s="1" a="1"/>
  <c r="R423" i="4" a="1"/>
  <c r="S423" i="4" s="1" a="1"/>
  <c r="U423" i="4" s="1" a="1"/>
  <c r="R422" i="4" a="1"/>
  <c r="S422" i="4" s="1" a="1"/>
  <c r="U422" i="4" s="1" a="1"/>
  <c r="R421" i="4" a="1"/>
  <c r="S421" i="4" s="1" a="1"/>
  <c r="U421" i="4" s="1" a="1"/>
  <c r="R420" i="4" a="1"/>
  <c r="S420" i="4" s="1" a="1"/>
  <c r="U420" i="4" s="1" a="1"/>
  <c r="R419" i="4" a="1"/>
  <c r="S419" i="4" s="1" a="1"/>
  <c r="U419" i="4" s="1" a="1"/>
  <c r="R418" i="4" a="1"/>
  <c r="S418" i="4" s="1" a="1"/>
  <c r="U418" i="4" s="1" a="1"/>
  <c r="R417" i="4" a="1"/>
  <c r="S417" i="4" s="1" a="1"/>
  <c r="U417" i="4" s="1" a="1"/>
  <c r="R416" i="4" a="1"/>
  <c r="S416" i="4" s="1" a="1"/>
  <c r="U416" i="4" s="1" a="1"/>
  <c r="R415" i="4" a="1"/>
  <c r="S415" i="4" s="1" a="1"/>
  <c r="U415" i="4" s="1" a="1"/>
  <c r="R414" i="4" a="1"/>
  <c r="S414" i="4" s="1" a="1"/>
  <c r="U414" i="4" s="1" a="1"/>
  <c r="R413" i="4" a="1"/>
  <c r="S413" i="4" s="1" a="1"/>
  <c r="U413" i="4" s="1" a="1"/>
  <c r="R412" i="4" a="1"/>
  <c r="S412" i="4" s="1" a="1"/>
  <c r="U412" i="4" s="1" a="1"/>
  <c r="R411" i="4" a="1"/>
  <c r="S411" i="4" s="1" a="1"/>
  <c r="U411" i="4" s="1" a="1"/>
  <c r="R410" i="4" a="1"/>
  <c r="S410" i="4" s="1" a="1"/>
  <c r="U410" i="4" s="1" a="1"/>
  <c r="R409" i="4" a="1"/>
  <c r="S409" i="4" s="1" a="1"/>
  <c r="U409" i="4" s="1" a="1"/>
  <c r="R408" i="4" a="1"/>
  <c r="S408" i="4" s="1" a="1"/>
  <c r="U408" i="4" s="1" a="1"/>
  <c r="R407" i="4" a="1"/>
  <c r="S407" i="4" s="1" a="1"/>
  <c r="U407" i="4" s="1" a="1"/>
  <c r="R406" i="4" a="1"/>
  <c r="S406" i="4" s="1" a="1"/>
  <c r="U406" i="4" s="1" a="1"/>
  <c r="R405" i="4" a="1"/>
  <c r="S405" i="4" s="1" a="1"/>
  <c r="U405" i="4" s="1" a="1"/>
  <c r="R404" i="4" a="1"/>
  <c r="S404" i="4" s="1" a="1"/>
  <c r="U404" i="4" s="1" a="1"/>
  <c r="R403" i="4" a="1"/>
  <c r="S403" i="4" s="1" a="1"/>
  <c r="U403" i="4" s="1" a="1"/>
  <c r="R402" i="4" a="1"/>
  <c r="S402" i="4" s="1" a="1"/>
  <c r="U402" i="4" s="1" a="1"/>
  <c r="R401" i="4" a="1"/>
  <c r="S401" i="4" s="1" a="1"/>
  <c r="U401" i="4" s="1" a="1"/>
  <c r="R400" i="4" a="1"/>
  <c r="S400" i="4" s="1" a="1"/>
  <c r="U400" i="4" s="1" a="1"/>
  <c r="R399" i="4" a="1"/>
  <c r="S399" i="4" s="1" a="1"/>
  <c r="U399" i="4" s="1" a="1"/>
  <c r="R398" i="4" a="1"/>
  <c r="S398" i="4" s="1" a="1"/>
  <c r="U398" i="4" s="1" a="1"/>
  <c r="R397" i="4" a="1"/>
  <c r="S397" i="4" s="1" a="1"/>
  <c r="U397" i="4" s="1" a="1"/>
  <c r="R396" i="4" a="1"/>
  <c r="S396" i="4" s="1" a="1"/>
  <c r="U396" i="4" s="1" a="1"/>
  <c r="R395" i="4" a="1"/>
  <c r="S395" i="4" s="1" a="1"/>
  <c r="U395" i="4" s="1" a="1"/>
  <c r="R394" i="4" a="1"/>
  <c r="S394" i="4" s="1" a="1"/>
  <c r="U394" i="4" s="1" a="1"/>
  <c r="R393" i="4" a="1"/>
  <c r="S393" i="4" s="1" a="1"/>
  <c r="U393" i="4" s="1" a="1"/>
  <c r="R392" i="4" a="1"/>
  <c r="S392" i="4" s="1" a="1"/>
  <c r="U392" i="4" s="1" a="1"/>
  <c r="R391" i="4" a="1"/>
  <c r="S391" i="4" s="1" a="1"/>
  <c r="U391" i="4" s="1" a="1"/>
  <c r="R390" i="4" a="1"/>
  <c r="S390" i="4" s="1" a="1"/>
  <c r="U390" i="4" s="1" a="1"/>
  <c r="R389" i="4" a="1"/>
  <c r="S389" i="4" s="1" a="1"/>
  <c r="U389" i="4" s="1" a="1"/>
  <c r="R388" i="4" a="1"/>
  <c r="S388" i="4" s="1" a="1"/>
  <c r="U388" i="4" s="1" a="1"/>
  <c r="R387" i="4" a="1"/>
  <c r="S387" i="4" s="1" a="1"/>
  <c r="U387" i="4" s="1" a="1"/>
  <c r="R386" i="4" a="1"/>
  <c r="S386" i="4" s="1" a="1"/>
  <c r="U386" i="4" s="1" a="1"/>
  <c r="R385" i="4" a="1"/>
  <c r="S385" i="4" s="1" a="1"/>
  <c r="U385" i="4" s="1" a="1"/>
  <c r="R384" i="4" a="1"/>
  <c r="S384" i="4" s="1" a="1"/>
  <c r="U384" i="4" s="1" a="1"/>
  <c r="R383" i="4" a="1"/>
  <c r="S383" i="4" s="1" a="1"/>
  <c r="U383" i="4" s="1" a="1"/>
  <c r="R382" i="4" a="1"/>
  <c r="S382" i="4" s="1" a="1"/>
  <c r="U382" i="4" s="1" a="1"/>
  <c r="R381" i="4" a="1"/>
  <c r="S381" i="4" s="1" a="1"/>
  <c r="U381" i="4" s="1" a="1"/>
  <c r="R380" i="4" a="1"/>
  <c r="S380" i="4" s="1" a="1"/>
  <c r="U380" i="4" s="1" a="1"/>
  <c r="R379" i="4" a="1"/>
  <c r="S379" i="4" s="1" a="1"/>
  <c r="U379" i="4" s="1" a="1"/>
  <c r="R378" i="4" a="1"/>
  <c r="S378" i="4" s="1" a="1"/>
  <c r="U378" i="4" s="1" a="1"/>
  <c r="R377" i="4" a="1"/>
  <c r="S377" i="4" s="1" a="1"/>
  <c r="U377" i="4" s="1" a="1"/>
  <c r="R376" i="4" a="1"/>
  <c r="S376" i="4" s="1" a="1"/>
  <c r="U376" i="4" s="1" a="1"/>
  <c r="R375" i="4" a="1"/>
  <c r="S375" i="4" s="1" a="1"/>
  <c r="U375" i="4" s="1" a="1"/>
  <c r="R374" i="4" a="1"/>
  <c r="S374" i="4" s="1" a="1"/>
  <c r="U374" i="4" s="1" a="1"/>
  <c r="R373" i="4" a="1"/>
  <c r="S373" i="4" s="1" a="1"/>
  <c r="U373" i="4" s="1" a="1"/>
  <c r="R372" i="4" a="1"/>
  <c r="S372" i="4" s="1" a="1"/>
  <c r="U372" i="4" s="1" a="1"/>
  <c r="R371" i="4" a="1"/>
  <c r="S371" i="4" s="1" a="1"/>
  <c r="U371" i="4" s="1" a="1"/>
  <c r="R370" i="4" a="1"/>
  <c r="S370" i="4" s="1" a="1"/>
  <c r="U370" i="4" s="1" a="1"/>
  <c r="R369" i="4" a="1"/>
  <c r="S369" i="4" s="1" a="1"/>
  <c r="U369" i="4" s="1" a="1"/>
  <c r="R368" i="4" a="1"/>
  <c r="S368" i="4" s="1" a="1"/>
  <c r="U368" i="4" s="1" a="1"/>
  <c r="R367" i="4" a="1"/>
  <c r="S367" i="4" s="1" a="1"/>
  <c r="U367" i="4" s="1" a="1"/>
  <c r="R366" i="4" a="1"/>
  <c r="S366" i="4" s="1" a="1"/>
  <c r="U366" i="4" s="1" a="1"/>
  <c r="R365" i="4" a="1"/>
  <c r="S365" i="4" s="1" a="1"/>
  <c r="U365" i="4" s="1" a="1"/>
  <c r="R364" i="4" a="1"/>
  <c r="S364" i="4" s="1" a="1"/>
  <c r="U364" i="4" s="1" a="1"/>
  <c r="R363" i="4" a="1"/>
  <c r="S363" i="4" s="1" a="1"/>
  <c r="U363" i="4" s="1" a="1"/>
  <c r="R362" i="4" a="1"/>
  <c r="S362" i="4" s="1" a="1"/>
  <c r="U362" i="4" s="1" a="1"/>
  <c r="R361" i="4" a="1"/>
  <c r="S361" i="4" s="1" a="1"/>
  <c r="U361" i="4" s="1" a="1"/>
  <c r="R360" i="4" a="1"/>
  <c r="S360" i="4" s="1" a="1"/>
  <c r="U360" i="4" s="1" a="1"/>
  <c r="R359" i="4" a="1"/>
  <c r="S359" i="4" s="1" a="1"/>
  <c r="U359" i="4" s="1" a="1"/>
  <c r="R358" i="4" a="1"/>
  <c r="S358" i="4" s="1" a="1"/>
  <c r="U358" i="4" s="1" a="1"/>
  <c r="R357" i="4" a="1"/>
  <c r="S357" i="4" s="1" a="1"/>
  <c r="U357" i="4" s="1" a="1"/>
  <c r="R356" i="4" a="1"/>
  <c r="S356" i="4" s="1" a="1"/>
  <c r="U356" i="4" s="1" a="1"/>
  <c r="R355" i="4" a="1"/>
  <c r="S355" i="4" s="1" a="1"/>
  <c r="U355" i="4" s="1" a="1"/>
  <c r="R354" i="4" a="1"/>
  <c r="S354" i="4" s="1" a="1"/>
  <c r="U354" i="4" s="1" a="1"/>
  <c r="R353" i="4" a="1"/>
  <c r="S353" i="4" s="1" a="1"/>
  <c r="U353" i="4" s="1" a="1"/>
  <c r="R352" i="4" a="1"/>
  <c r="S352" i="4" s="1" a="1"/>
  <c r="U352" i="4" s="1" a="1"/>
  <c r="R351" i="4" a="1"/>
  <c r="S351" i="4" s="1" a="1"/>
  <c r="U351" i="4" s="1" a="1"/>
  <c r="R350" i="4" a="1"/>
  <c r="S350" i="4" s="1" a="1"/>
  <c r="U350" i="4" s="1" a="1"/>
  <c r="R349" i="4" a="1"/>
  <c r="S349" i="4" s="1" a="1"/>
  <c r="U349" i="4" s="1" a="1"/>
  <c r="R348" i="4" a="1"/>
  <c r="S348" i="4" s="1" a="1"/>
  <c r="U348" i="4" s="1" a="1"/>
  <c r="R347" i="4" a="1"/>
  <c r="S347" i="4" s="1" a="1"/>
  <c r="U347" i="4" s="1" a="1"/>
  <c r="R346" i="4" a="1"/>
  <c r="S346" i="4" s="1" a="1"/>
  <c r="U346" i="4" s="1" a="1"/>
  <c r="R345" i="4" a="1"/>
  <c r="S345" i="4" s="1" a="1"/>
  <c r="U345" i="4" s="1" a="1"/>
  <c r="R344" i="4" a="1"/>
  <c r="S344" i="4" s="1" a="1"/>
  <c r="U344" i="4" s="1" a="1"/>
  <c r="R343" i="4" a="1"/>
  <c r="S343" i="4" s="1" a="1"/>
  <c r="U343" i="4" s="1" a="1"/>
  <c r="R342" i="4" a="1"/>
  <c r="S342" i="4" s="1" a="1"/>
  <c r="U342" i="4" s="1" a="1"/>
  <c r="R341" i="4" a="1"/>
  <c r="S341" i="4" s="1" a="1"/>
  <c r="U341" i="4" s="1" a="1"/>
  <c r="R340" i="4" a="1"/>
  <c r="S340" i="4" s="1" a="1"/>
  <c r="U340" i="4" s="1" a="1"/>
  <c r="R339" i="4" a="1"/>
  <c r="S339" i="4" s="1" a="1"/>
  <c r="U339" i="4" s="1" a="1"/>
  <c r="R338" i="4" a="1"/>
  <c r="S338" i="4" s="1" a="1"/>
  <c r="U338" i="4" s="1" a="1"/>
  <c r="R337" i="4" a="1"/>
  <c r="S337" i="4" s="1" a="1"/>
  <c r="U337" i="4" s="1" a="1"/>
  <c r="R336" i="4" a="1"/>
  <c r="S336" i="4" s="1" a="1"/>
  <c r="U336" i="4" s="1" a="1"/>
  <c r="R335" i="4" a="1"/>
  <c r="S335" i="4" s="1" a="1"/>
  <c r="U335" i="4" s="1" a="1"/>
  <c r="R334" i="4" a="1"/>
  <c r="S334" i="4" s="1" a="1"/>
  <c r="U334" i="4" s="1" a="1"/>
  <c r="R333" i="4" a="1"/>
  <c r="S333" i="4" s="1" a="1"/>
  <c r="U333" i="4" s="1" a="1"/>
  <c r="R332" i="4" a="1"/>
  <c r="S332" i="4" s="1" a="1"/>
  <c r="U332" i="4" s="1" a="1"/>
  <c r="R331" i="4" a="1"/>
  <c r="S331" i="4" s="1" a="1"/>
  <c r="U331" i="4" s="1" a="1"/>
  <c r="R330" i="4" a="1"/>
  <c r="S330" i="4" s="1" a="1"/>
  <c r="U330" i="4" s="1" a="1"/>
  <c r="R329" i="4" a="1"/>
  <c r="S329" i="4" s="1" a="1"/>
  <c r="U329" i="4" s="1" a="1"/>
  <c r="R328" i="4" a="1"/>
  <c r="S328" i="4" s="1" a="1"/>
  <c r="U328" i="4" s="1" a="1"/>
  <c r="R327" i="4" a="1"/>
  <c r="S327" i="4" s="1" a="1"/>
  <c r="U327" i="4" s="1" a="1"/>
  <c r="R326" i="4" a="1"/>
  <c r="S326" i="4" s="1" a="1"/>
  <c r="U326" i="4" s="1" a="1"/>
  <c r="R325" i="4" a="1"/>
  <c r="S325" i="4" s="1" a="1"/>
  <c r="U325" i="4" s="1" a="1"/>
  <c r="R324" i="4" a="1"/>
  <c r="S324" i="4" s="1" a="1"/>
  <c r="U324" i="4" s="1" a="1"/>
  <c r="R323" i="4" a="1"/>
  <c r="S323" i="4" s="1" a="1"/>
  <c r="U323" i="4" s="1" a="1"/>
  <c r="R322" i="4" a="1"/>
  <c r="S322" i="4" s="1" a="1"/>
  <c r="U322" i="4" s="1" a="1"/>
  <c r="R321" i="4" a="1"/>
  <c r="S321" i="4" s="1" a="1"/>
  <c r="U321" i="4" s="1" a="1"/>
  <c r="R320" i="4" a="1"/>
  <c r="S320" i="4" s="1" a="1"/>
  <c r="U320" i="4" s="1" a="1"/>
  <c r="R319" i="4" a="1"/>
  <c r="S319" i="4" s="1" a="1"/>
  <c r="U319" i="4" s="1" a="1"/>
  <c r="R318" i="4" a="1"/>
  <c r="S318" i="4" s="1" a="1"/>
  <c r="U318" i="4" s="1" a="1"/>
  <c r="R317" i="4" a="1"/>
  <c r="S317" i="4" s="1" a="1"/>
  <c r="U317" i="4" s="1" a="1"/>
  <c r="R316" i="4" a="1"/>
  <c r="S316" i="4" s="1" a="1"/>
  <c r="U316" i="4" s="1" a="1"/>
  <c r="R315" i="4" a="1"/>
  <c r="S315" i="4" s="1" a="1"/>
  <c r="U315" i="4" s="1" a="1"/>
  <c r="R314" i="4" a="1"/>
  <c r="S314" i="4" s="1" a="1"/>
  <c r="U314" i="4" s="1" a="1"/>
  <c r="R313" i="4" a="1"/>
  <c r="S313" i="4" s="1" a="1"/>
  <c r="U313" i="4" s="1" a="1"/>
  <c r="R312" i="4" a="1"/>
  <c r="S312" i="4" s="1" a="1"/>
  <c r="U312" i="4" s="1" a="1"/>
  <c r="R311" i="4" a="1"/>
  <c r="S311" i="4" s="1" a="1"/>
  <c r="U311" i="4" s="1" a="1"/>
  <c r="R310" i="4" a="1"/>
  <c r="S310" i="4" s="1" a="1"/>
  <c r="U310" i="4" s="1" a="1"/>
  <c r="R309" i="4" a="1"/>
  <c r="S309" i="4" s="1" a="1"/>
  <c r="U309" i="4" s="1" a="1"/>
  <c r="R308" i="4" a="1"/>
  <c r="S308" i="4" s="1" a="1"/>
  <c r="U308" i="4" s="1" a="1"/>
  <c r="R307" i="4" a="1"/>
  <c r="S307" i="4" s="1" a="1"/>
  <c r="U307" i="4" s="1" a="1"/>
  <c r="R306" i="4" a="1"/>
  <c r="S306" i="4" s="1" a="1"/>
  <c r="U306" i="4" s="1" a="1"/>
  <c r="R305" i="4" a="1"/>
  <c r="S305" i="4" s="1" a="1"/>
  <c r="U305" i="4" s="1" a="1"/>
  <c r="R304" i="4" a="1"/>
  <c r="S304" i="4" s="1" a="1"/>
  <c r="U304" i="4" s="1" a="1"/>
  <c r="R303" i="4" a="1"/>
  <c r="S303" i="4" s="1" a="1"/>
  <c r="U303" i="4" s="1" a="1"/>
  <c r="R302" i="4" a="1"/>
  <c r="S302" i="4" s="1" a="1"/>
  <c r="U302" i="4" s="1" a="1"/>
  <c r="R301" i="4" a="1"/>
  <c r="S301" i="4" s="1" a="1"/>
  <c r="U301" i="4" s="1" a="1"/>
  <c r="R300" i="4" a="1"/>
  <c r="S300" i="4" s="1" a="1"/>
  <c r="U300" i="4" s="1" a="1"/>
  <c r="R299" i="4" a="1"/>
  <c r="S299" i="4" s="1" a="1"/>
  <c r="U299" i="4" s="1" a="1"/>
  <c r="R298" i="4" a="1"/>
  <c r="S298" i="4" s="1" a="1"/>
  <c r="U298" i="4" s="1" a="1"/>
  <c r="R297" i="4" a="1"/>
  <c r="S297" i="4" s="1" a="1"/>
  <c r="U297" i="4" s="1" a="1"/>
  <c r="R296" i="4" a="1"/>
  <c r="S296" i="4" s="1" a="1"/>
  <c r="U296" i="4" s="1" a="1"/>
  <c r="R295" i="4" a="1"/>
  <c r="S295" i="4" s="1" a="1"/>
  <c r="U295" i="4" s="1" a="1"/>
  <c r="R294" i="4" a="1"/>
  <c r="S294" i="4" s="1" a="1"/>
  <c r="U294" i="4" s="1" a="1"/>
  <c r="R293" i="4" a="1"/>
  <c r="S293" i="4" s="1" a="1"/>
  <c r="U293" i="4" s="1" a="1"/>
  <c r="R292" i="4" a="1"/>
  <c r="S292" i="4" s="1" a="1"/>
  <c r="U292" i="4" s="1" a="1"/>
  <c r="R291" i="4" a="1"/>
  <c r="S291" i="4" s="1" a="1"/>
  <c r="U291" i="4" s="1" a="1"/>
  <c r="R290" i="4" a="1"/>
  <c r="S290" i="4" s="1" a="1"/>
  <c r="U290" i="4" s="1" a="1"/>
  <c r="R289" i="4" a="1"/>
  <c r="S289" i="4" s="1" a="1"/>
  <c r="U289" i="4" s="1" a="1"/>
  <c r="R288" i="4" a="1"/>
  <c r="S288" i="4" s="1" a="1"/>
  <c r="U288" i="4" s="1" a="1"/>
  <c r="R287" i="4" a="1"/>
  <c r="S287" i="4" s="1" a="1"/>
  <c r="U287" i="4" s="1" a="1"/>
  <c r="R286" i="4" a="1"/>
  <c r="S286" i="4" s="1" a="1"/>
  <c r="U286" i="4" s="1" a="1"/>
  <c r="R285" i="4" a="1"/>
  <c r="S285" i="4" s="1" a="1"/>
  <c r="U285" i="4" s="1" a="1"/>
  <c r="R284" i="4" a="1"/>
  <c r="S284" i="4" s="1" a="1"/>
  <c r="U284" i="4" s="1" a="1"/>
  <c r="R283" i="4" a="1"/>
  <c r="S283" i="4" s="1" a="1"/>
  <c r="U283" i="4" s="1" a="1"/>
  <c r="R282" i="4" a="1"/>
  <c r="S282" i="4" s="1" a="1"/>
  <c r="U282" i="4" s="1" a="1"/>
  <c r="R281" i="4" a="1"/>
  <c r="S281" i="4" s="1" a="1"/>
  <c r="U281" i="4" s="1" a="1"/>
  <c r="R280" i="4" a="1"/>
  <c r="S280" i="4" s="1" a="1"/>
  <c r="U280" i="4" s="1" a="1"/>
  <c r="R279" i="4" a="1"/>
  <c r="S279" i="4" s="1" a="1"/>
  <c r="U279" i="4" s="1" a="1"/>
  <c r="R278" i="4" a="1"/>
  <c r="S278" i="4" s="1" a="1"/>
  <c r="U278" i="4" s="1" a="1"/>
  <c r="R277" i="4" a="1"/>
  <c r="S277" i="4" s="1" a="1"/>
  <c r="U277" i="4" s="1" a="1"/>
  <c r="R276" i="4" a="1"/>
  <c r="S276" i="4" s="1" a="1"/>
  <c r="U276" i="4" s="1" a="1"/>
  <c r="R275" i="4" a="1"/>
  <c r="S275" i="4" s="1" a="1"/>
  <c r="U275" i="4" s="1" a="1"/>
  <c r="R274" i="4" a="1"/>
  <c r="S274" i="4" s="1" a="1"/>
  <c r="U274" i="4" s="1" a="1"/>
  <c r="R273" i="4" a="1"/>
  <c r="S273" i="4" s="1" a="1"/>
  <c r="U273" i="4" s="1" a="1"/>
  <c r="R272" i="4" a="1"/>
  <c r="S272" i="4" s="1" a="1"/>
  <c r="U272" i="4" s="1" a="1"/>
  <c r="R271" i="4" a="1"/>
  <c r="S271" i="4" s="1" a="1"/>
  <c r="U271" i="4" s="1" a="1"/>
  <c r="R270" i="4" a="1"/>
  <c r="S270" i="4" s="1" a="1"/>
  <c r="U270" i="4" s="1" a="1"/>
  <c r="R269" i="4" a="1"/>
  <c r="S269" i="4" s="1" a="1"/>
  <c r="U269" i="4" s="1" a="1"/>
  <c r="R268" i="4" a="1"/>
  <c r="S268" i="4" s="1" a="1"/>
  <c r="U268" i="4" s="1" a="1"/>
  <c r="R267" i="4" a="1"/>
  <c r="S267" i="4" s="1" a="1"/>
  <c r="U267" i="4" s="1" a="1"/>
  <c r="R266" i="4" a="1"/>
  <c r="S266" i="4" s="1" a="1"/>
  <c r="U266" i="4" s="1" a="1"/>
  <c r="R265" i="4" a="1"/>
  <c r="S265" i="4" s="1" a="1"/>
  <c r="U265" i="4" s="1" a="1"/>
  <c r="R264" i="4" a="1"/>
  <c r="S264" i="4" s="1" a="1"/>
  <c r="U264" i="4" s="1" a="1"/>
  <c r="R263" i="4" a="1"/>
  <c r="S263" i="4" s="1" a="1"/>
  <c r="U263" i="4" s="1" a="1"/>
  <c r="R262" i="4" a="1"/>
  <c r="S262" i="4" s="1" a="1"/>
  <c r="U262" i="4" s="1" a="1"/>
  <c r="R261" i="4" a="1"/>
  <c r="S261" i="4" s="1" a="1"/>
  <c r="U261" i="4" s="1" a="1"/>
  <c r="R260" i="4" a="1"/>
  <c r="S260" i="4" s="1" a="1"/>
  <c r="U260" i="4" s="1" a="1"/>
  <c r="R259" i="4" a="1"/>
  <c r="S259" i="4" s="1" a="1"/>
  <c r="U259" i="4" s="1" a="1"/>
  <c r="R258" i="4" a="1"/>
  <c r="S258" i="4" s="1" a="1"/>
  <c r="U258" i="4" s="1" a="1"/>
  <c r="R257" i="4" a="1"/>
  <c r="S257" i="4" s="1" a="1"/>
  <c r="U257" i="4" s="1" a="1"/>
  <c r="R256" i="4" a="1"/>
  <c r="S256" i="4" s="1" a="1"/>
  <c r="U256" i="4" s="1" a="1"/>
  <c r="R255" i="4" a="1"/>
  <c r="S255" i="4" s="1" a="1"/>
  <c r="U255" i="4" s="1" a="1"/>
  <c r="R254" i="4" a="1"/>
  <c r="S254" i="4" s="1" a="1"/>
  <c r="U254" i="4" s="1" a="1"/>
  <c r="R253" i="4" a="1"/>
  <c r="S253" i="4" s="1" a="1"/>
  <c r="U253" i="4" s="1" a="1"/>
  <c r="R252" i="4" a="1"/>
  <c r="S252" i="4" s="1" a="1"/>
  <c r="U252" i="4" s="1" a="1"/>
  <c r="R251" i="4" a="1"/>
  <c r="S251" i="4" s="1" a="1"/>
  <c r="U251" i="4" s="1" a="1"/>
  <c r="R250" i="4" a="1"/>
  <c r="S250" i="4" s="1" a="1"/>
  <c r="U250" i="4" s="1" a="1"/>
  <c r="R249" i="4" a="1"/>
  <c r="S249" i="4" s="1" a="1"/>
  <c r="U249" i="4" s="1" a="1"/>
  <c r="R248" i="4" a="1"/>
  <c r="S248" i="4" s="1" a="1"/>
  <c r="U248" i="4" s="1" a="1"/>
  <c r="R247" i="4" a="1"/>
  <c r="S247" i="4" s="1" a="1"/>
  <c r="U247" i="4" s="1" a="1"/>
  <c r="R246" i="4" a="1"/>
  <c r="S246" i="4" s="1" a="1"/>
  <c r="U246" i="4" s="1" a="1"/>
  <c r="R245" i="4" a="1"/>
  <c r="S245" i="4" s="1" a="1"/>
  <c r="U245" i="4" s="1" a="1"/>
  <c r="R244" i="4" a="1"/>
  <c r="S244" i="4" s="1" a="1"/>
  <c r="U244" i="4" s="1" a="1"/>
  <c r="R243" i="4" a="1"/>
  <c r="S243" i="4" s="1" a="1"/>
  <c r="U243" i="4" s="1" a="1"/>
  <c r="R242" i="4" a="1"/>
  <c r="S242" i="4" s="1" a="1"/>
  <c r="U242" i="4" s="1" a="1"/>
  <c r="R241" i="4" a="1"/>
  <c r="S241" i="4" s="1" a="1"/>
  <c r="U241" i="4" s="1" a="1"/>
  <c r="R240" i="4" a="1"/>
  <c r="S240" i="4" s="1" a="1"/>
  <c r="U240" i="4" s="1" a="1"/>
  <c r="R239" i="4" a="1"/>
  <c r="S239" i="4" s="1" a="1"/>
  <c r="U239" i="4" s="1" a="1"/>
  <c r="R238" i="4" a="1"/>
  <c r="S238" i="4" s="1" a="1"/>
  <c r="U238" i="4" s="1" a="1"/>
  <c r="R237" i="4" a="1"/>
  <c r="S237" i="4" s="1" a="1"/>
  <c r="U237" i="4" s="1" a="1"/>
  <c r="R236" i="4" a="1"/>
  <c r="S236" i="4" s="1" a="1"/>
  <c r="U236" i="4" s="1" a="1"/>
  <c r="R235" i="4" a="1"/>
  <c r="S235" i="4" s="1" a="1"/>
  <c r="U235" i="4" s="1" a="1"/>
  <c r="R234" i="4" a="1"/>
  <c r="S234" i="4" s="1" a="1"/>
  <c r="U234" i="4" s="1" a="1"/>
  <c r="R233" i="4" a="1"/>
  <c r="S233" i="4" s="1" a="1"/>
  <c r="U233" i="4" s="1" a="1"/>
  <c r="R232" i="4" a="1"/>
  <c r="S232" i="4" s="1" a="1"/>
  <c r="U232" i="4" s="1" a="1"/>
  <c r="R231" i="4" a="1"/>
  <c r="S231" i="4" s="1" a="1"/>
  <c r="U231" i="4" s="1" a="1"/>
  <c r="Q230" i="4"/>
  <c r="R230" i="4" a="1"/>
  <c r="S230" i="4" s="1" a="1"/>
  <c r="U230" i="4" s="1" a="1"/>
  <c r="Q229" i="4"/>
  <c r="R229" i="4" a="1"/>
  <c r="S229" i="4" s="1" a="1"/>
  <c r="U229" i="4" s="1" a="1"/>
  <c r="Q228" i="4"/>
  <c r="R228" i="4" a="1"/>
  <c r="S228" i="4" s="1" a="1"/>
  <c r="U228" i="4" s="1" a="1"/>
  <c r="Q227" i="4"/>
  <c r="R227" i="4" a="1"/>
  <c r="S227" i="4" s="1" a="1"/>
  <c r="U227" i="4" s="1" a="1"/>
  <c r="R226" i="4" a="1"/>
  <c r="S226" i="4" s="1" a="1"/>
  <c r="U226" i="4" s="1" a="1"/>
  <c r="Q226" i="4"/>
  <c r="R225" i="4" a="1"/>
  <c r="S225" i="4" s="1" a="1"/>
  <c r="U225" i="4" s="1" a="1"/>
  <c r="Q225" i="4"/>
  <c r="R224" i="4" a="1"/>
  <c r="S224" i="4" s="1" a="1"/>
  <c r="U224" i="4" s="1" a="1"/>
  <c r="R223" i="4" a="1"/>
  <c r="S223" i="4" s="1" a="1"/>
  <c r="U223" i="4" s="1" a="1"/>
  <c r="R222" i="4" a="1"/>
  <c r="S222" i="4" s="1" a="1"/>
  <c r="U222" i="4" s="1" a="1"/>
  <c r="R221" i="4" a="1"/>
  <c r="S221" i="4" s="1" a="1"/>
  <c r="U221" i="4" s="1" a="1"/>
  <c r="R220" i="4" a="1"/>
  <c r="S220" i="4" s="1" a="1"/>
  <c r="U220" i="4" s="1" a="1"/>
  <c r="R219" i="4" a="1"/>
  <c r="S219" i="4" s="1" a="1"/>
  <c r="U219" i="4" s="1" a="1"/>
  <c r="R218" i="4" a="1"/>
  <c r="S218" i="4" s="1" a="1"/>
  <c r="U218" i="4" s="1" a="1"/>
  <c r="R217" i="4" a="1"/>
  <c r="S217" i="4" s="1" a="1"/>
  <c r="U217" i="4" s="1" a="1"/>
  <c r="R216" i="4" a="1"/>
  <c r="S216" i="4" s="1" a="1"/>
  <c r="U216" i="4" s="1" a="1"/>
  <c r="R215" i="4" a="1"/>
  <c r="S215" i="4" s="1" a="1"/>
  <c r="U215" i="4" s="1" a="1"/>
  <c r="R214" i="4" a="1"/>
  <c r="S214" i="4" s="1" a="1"/>
  <c r="U214" i="4" s="1" a="1"/>
  <c r="R213" i="4" a="1"/>
  <c r="S213" i="4" s="1" a="1"/>
  <c r="U213" i="4" s="1" a="1"/>
  <c r="R212" i="4" a="1"/>
  <c r="S212" i="4" s="1" a="1"/>
  <c r="U212" i="4" s="1" a="1"/>
  <c r="R211" i="4" a="1"/>
  <c r="S211" i="4" s="1" a="1"/>
  <c r="U211" i="4" s="1" a="1"/>
  <c r="R210" i="4" a="1"/>
  <c r="S210" i="4" s="1" a="1"/>
  <c r="U210" i="4" s="1" a="1"/>
  <c r="R209" i="4" a="1"/>
  <c r="S209" i="4" s="1" a="1"/>
  <c r="U209" i="4" s="1" a="1"/>
  <c r="R208" i="4" a="1"/>
  <c r="S208" i="4" s="1" a="1"/>
  <c r="U208" i="4" s="1" a="1"/>
  <c r="R207" i="4" a="1"/>
  <c r="S207" i="4" s="1" a="1"/>
  <c r="U207" i="4" s="1" a="1"/>
  <c r="R206" i="4" a="1"/>
  <c r="S206" i="4" s="1" a="1"/>
  <c r="U206" i="4" s="1" a="1"/>
  <c r="R205" i="4" a="1"/>
  <c r="S205" i="4" s="1" a="1"/>
  <c r="U205" i="4" s="1" a="1"/>
  <c r="R204" i="4" a="1"/>
  <c r="S204" i="4" s="1" a="1"/>
  <c r="U204" i="4" s="1" a="1"/>
  <c r="R203" i="4" a="1"/>
  <c r="S203" i="4" s="1" a="1"/>
  <c r="U203" i="4" s="1" a="1"/>
  <c r="R202" i="4" a="1"/>
  <c r="S202" i="4" s="1" a="1"/>
  <c r="U202" i="4" s="1" a="1"/>
  <c r="R201" i="4" a="1"/>
  <c r="S201" i="4" s="1" a="1"/>
  <c r="U201" i="4" s="1" a="1"/>
  <c r="R200" i="4" a="1"/>
  <c r="S200" i="4" s="1" a="1"/>
  <c r="U200" i="4" s="1" a="1"/>
  <c r="R199" i="4" a="1"/>
  <c r="S199" i="4" s="1" a="1"/>
  <c r="U199" i="4" s="1" a="1"/>
  <c r="R198" i="4" a="1"/>
  <c r="S198" i="4" s="1" a="1"/>
  <c r="U198" i="4" s="1" a="1"/>
  <c r="R197" i="4" a="1"/>
  <c r="S197" i="4" s="1" a="1"/>
  <c r="U197" i="4" s="1" a="1"/>
  <c r="R196" i="4" a="1"/>
  <c r="S196" i="4" s="1" a="1"/>
  <c r="U196" i="4" s="1" a="1"/>
  <c r="R195" i="4" a="1"/>
  <c r="S195" i="4" s="1" a="1"/>
  <c r="U195" i="4" s="1" a="1"/>
  <c r="R194" i="4" a="1"/>
  <c r="S194" i="4" s="1" a="1"/>
  <c r="U194" i="4" s="1" a="1"/>
  <c r="R193" i="4" a="1"/>
  <c r="S193" i="4" s="1" a="1"/>
  <c r="U193" i="4" s="1" a="1"/>
  <c r="R192" i="4" a="1"/>
  <c r="S192" i="4" s="1" a="1"/>
  <c r="U192" i="4" s="1" a="1"/>
  <c r="R191" i="4" a="1"/>
  <c r="S191" i="4" s="1" a="1"/>
  <c r="U191" i="4" s="1" a="1"/>
  <c r="R190" i="4" a="1"/>
  <c r="S190" i="4" s="1" a="1"/>
  <c r="U190" i="4" s="1" a="1"/>
  <c r="R189" i="4" a="1"/>
  <c r="S189" i="4" s="1" a="1"/>
  <c r="U189" i="4" s="1" a="1"/>
  <c r="R188" i="4" a="1"/>
  <c r="S188" i="4" s="1" a="1"/>
  <c r="U188" i="4" s="1" a="1"/>
  <c r="R187" i="4" a="1"/>
  <c r="S187" i="4" s="1" a="1"/>
  <c r="U187" i="4" s="1" a="1"/>
  <c r="R186" i="4" a="1"/>
  <c r="S186" i="4" s="1" a="1"/>
  <c r="U186" i="4" s="1" a="1"/>
  <c r="R185" i="4" a="1"/>
  <c r="S185" i="4" s="1" a="1"/>
  <c r="U185" i="4" s="1" a="1"/>
  <c r="R184" i="4" a="1"/>
  <c r="S184" i="4" s="1" a="1"/>
  <c r="U184" i="4" s="1" a="1"/>
  <c r="R183" i="4" a="1"/>
  <c r="S183" i="4" s="1" a="1"/>
  <c r="U183" i="4" s="1" a="1"/>
  <c r="R182" i="4" a="1"/>
  <c r="S182" i="4" s="1" a="1"/>
  <c r="U182" i="4" s="1" a="1"/>
  <c r="R181" i="4" a="1"/>
  <c r="S181" i="4" s="1" a="1"/>
  <c r="U181" i="4" s="1" a="1"/>
  <c r="R180" i="4" a="1"/>
  <c r="S180" i="4" s="1" a="1"/>
  <c r="U180" i="4" s="1" a="1"/>
  <c r="R179" i="4" a="1"/>
  <c r="S179" i="4" s="1" a="1"/>
  <c r="U179" i="4" s="1" a="1"/>
  <c r="R178" i="4" a="1"/>
  <c r="S178" i="4" s="1" a="1"/>
  <c r="U178" i="4" s="1" a="1"/>
  <c r="R177" i="4" a="1"/>
  <c r="S177" i="4" s="1" a="1"/>
  <c r="U177" i="4" s="1" a="1"/>
  <c r="R176" i="4" a="1"/>
  <c r="S176" i="4" s="1" a="1"/>
  <c r="U176" i="4" s="1" a="1"/>
  <c r="R175" i="4" a="1"/>
  <c r="S175" i="4" s="1" a="1"/>
  <c r="U175" i="4" s="1" a="1"/>
  <c r="R174" i="4" a="1"/>
  <c r="S174" i="4" s="1" a="1"/>
  <c r="U174" i="4" s="1" a="1"/>
  <c r="R173" i="4" a="1"/>
  <c r="S173" i="4" s="1" a="1"/>
  <c r="U173" i="4" s="1" a="1"/>
  <c r="R172" i="4" a="1"/>
  <c r="S172" i="4" s="1" a="1"/>
  <c r="U172" i="4" s="1" a="1"/>
  <c r="R171" i="4" a="1"/>
  <c r="S171" i="4" s="1" a="1"/>
  <c r="U171" i="4" s="1" a="1"/>
  <c r="R170" i="4" a="1"/>
  <c r="S170" i="4" s="1" a="1"/>
  <c r="U170" i="4" s="1" a="1"/>
  <c r="R169" i="4" a="1"/>
  <c r="S169" i="4" s="1" a="1"/>
  <c r="U169" i="4" s="1" a="1"/>
  <c r="R168" i="4" a="1"/>
  <c r="S168" i="4" s="1" a="1"/>
  <c r="U168" i="4" s="1" a="1"/>
  <c r="R167" i="4" a="1"/>
  <c r="S167" i="4" s="1" a="1"/>
  <c r="U167" i="4" s="1" a="1"/>
  <c r="R166" i="4" a="1"/>
  <c r="S166" i="4" s="1" a="1"/>
  <c r="U166" i="4" s="1" a="1"/>
  <c r="R165" i="4" a="1"/>
  <c r="S165" i="4" s="1" a="1"/>
  <c r="U165" i="4" s="1" a="1"/>
  <c r="R164" i="4" a="1"/>
  <c r="S164" i="4" s="1" a="1"/>
  <c r="U164" i="4" s="1" a="1"/>
  <c r="R163" i="4" a="1"/>
  <c r="S163" i="4" s="1" a="1"/>
  <c r="U163" i="4" s="1" a="1"/>
  <c r="R162" i="4" a="1"/>
  <c r="S162" i="4" s="1" a="1"/>
  <c r="U162" i="4" s="1" a="1"/>
  <c r="R161" i="4" a="1"/>
  <c r="S161" i="4" s="1" a="1"/>
  <c r="U161" i="4" s="1" a="1"/>
  <c r="R160" i="4" a="1"/>
  <c r="S160" i="4" s="1" a="1"/>
  <c r="U160" i="4" s="1" a="1"/>
  <c r="R159" i="4" a="1"/>
  <c r="S159" i="4" s="1" a="1"/>
  <c r="U159" i="4" s="1" a="1"/>
  <c r="R158" i="4" a="1"/>
  <c r="S158" i="4" s="1" a="1"/>
  <c r="U158" i="4" s="1" a="1"/>
  <c r="R157" i="4" a="1"/>
  <c r="S157" i="4" s="1" a="1"/>
  <c r="U157" i="4" s="1" a="1"/>
  <c r="R156" i="4" a="1"/>
  <c r="S156" i="4" s="1" a="1"/>
  <c r="U156" i="4" s="1" a="1"/>
  <c r="R155" i="4" a="1"/>
  <c r="S155" i="4" s="1" a="1"/>
  <c r="U155" i="4" s="1" a="1"/>
  <c r="R154" i="4" a="1"/>
  <c r="S154" i="4" s="1" a="1"/>
  <c r="U154" i="4" s="1" a="1"/>
  <c r="R153" i="4" a="1"/>
  <c r="S153" i="4" s="1" a="1"/>
  <c r="U153" i="4" s="1" a="1"/>
  <c r="R152" i="4" a="1"/>
  <c r="S152" i="4" s="1" a="1"/>
  <c r="U152" i="4" s="1" a="1"/>
  <c r="R151" i="4" a="1"/>
  <c r="S151" i="4" s="1" a="1"/>
  <c r="U151" i="4" s="1" a="1"/>
  <c r="R150" i="4" a="1"/>
  <c r="S150" i="4" s="1" a="1"/>
  <c r="U150" i="4" s="1" a="1"/>
  <c r="R149" i="4" a="1"/>
  <c r="S149" i="4" s="1" a="1"/>
  <c r="U149" i="4" s="1" a="1"/>
  <c r="R148" i="4" a="1"/>
  <c r="S148" i="4" s="1" a="1"/>
  <c r="U148" i="4" s="1" a="1"/>
  <c r="R147" i="4" a="1"/>
  <c r="S147" i="4" s="1" a="1"/>
  <c r="U147" i="4" s="1" a="1"/>
  <c r="R146" i="4" a="1"/>
  <c r="S146" i="4" s="1" a="1"/>
  <c r="U146" i="4" s="1" a="1"/>
  <c r="R145" i="4" a="1"/>
  <c r="S145" i="4" s="1" a="1"/>
  <c r="U145" i="4" s="1" a="1"/>
  <c r="R144" i="4" a="1"/>
  <c r="S144" i="4" s="1" a="1"/>
  <c r="U144" i="4" s="1" a="1"/>
  <c r="R143" i="4" a="1"/>
  <c r="S143" i="4" s="1" a="1"/>
  <c r="U143" i="4" s="1" a="1"/>
  <c r="R142" i="4" a="1"/>
  <c r="S142" i="4" s="1" a="1"/>
  <c r="U142" i="4" s="1" a="1"/>
  <c r="R141" i="4" a="1"/>
  <c r="S141" i="4" s="1" a="1"/>
  <c r="U141" i="4" s="1" a="1"/>
  <c r="R140" i="4" a="1"/>
  <c r="S140" i="4" s="1" a="1"/>
  <c r="U140" i="4" s="1" a="1"/>
  <c r="R139" i="4" a="1"/>
  <c r="S139" i="4" s="1" a="1"/>
  <c r="U139" i="4" s="1" a="1"/>
  <c r="R138" i="4" a="1"/>
  <c r="S138" i="4" s="1" a="1"/>
  <c r="U138" i="4" s="1" a="1"/>
  <c r="R137" i="4" a="1"/>
  <c r="S137" i="4" s="1" a="1"/>
  <c r="U137" i="4" s="1" a="1"/>
  <c r="R136" i="4" a="1"/>
  <c r="S136" i="4" s="1" a="1"/>
  <c r="U136" i="4" s="1" a="1"/>
  <c r="R135" i="4" a="1"/>
  <c r="S135" i="4" s="1" a="1"/>
  <c r="U135" i="4" s="1" a="1"/>
  <c r="R134" i="4" a="1"/>
  <c r="S134" i="4" s="1" a="1"/>
  <c r="U134" i="4" s="1" a="1"/>
  <c r="R133" i="4" a="1"/>
  <c r="S133" i="4" s="1" a="1"/>
  <c r="U133" i="4" s="1" a="1"/>
  <c r="R132" i="4" a="1"/>
  <c r="S132" i="4" s="1" a="1"/>
  <c r="U132" i="4" s="1" a="1"/>
  <c r="R131" i="4" a="1"/>
  <c r="S131" i="4" s="1" a="1"/>
  <c r="U131" i="4" s="1" a="1"/>
  <c r="R130" i="4" a="1"/>
  <c r="S130" i="4" s="1" a="1"/>
  <c r="U130" i="4" s="1" a="1"/>
  <c r="R129" i="4" a="1"/>
  <c r="S129" i="4" s="1" a="1"/>
  <c r="U129" i="4" s="1" a="1"/>
  <c r="R128" i="4" a="1"/>
  <c r="S128" i="4" s="1" a="1"/>
  <c r="U128" i="4" s="1" a="1"/>
  <c r="R127" i="4" a="1"/>
  <c r="S127" i="4" s="1" a="1"/>
  <c r="U127" i="4" s="1" a="1"/>
  <c r="R126" i="4" a="1"/>
  <c r="S126" i="4" s="1" a="1"/>
  <c r="U126" i="4" s="1" a="1"/>
  <c r="R125" i="4" a="1"/>
  <c r="S125" i="4" s="1" a="1"/>
  <c r="U125" i="4" s="1" a="1"/>
  <c r="R124" i="4" a="1"/>
  <c r="S124" i="4" s="1" a="1"/>
  <c r="U124" i="4" s="1" a="1"/>
  <c r="R123" i="4" a="1"/>
  <c r="S123" i="4" s="1" a="1"/>
  <c r="U123" i="4" s="1" a="1"/>
  <c r="R122" i="4" a="1"/>
  <c r="S122" i="4" s="1" a="1"/>
  <c r="U122" i="4" s="1" a="1"/>
  <c r="R121" i="4" a="1"/>
  <c r="S121" i="4" s="1" a="1"/>
  <c r="U121" i="4" s="1" a="1"/>
  <c r="R120" i="4" a="1"/>
  <c r="S120" i="4" s="1" a="1"/>
  <c r="U120" i="4" s="1" a="1"/>
  <c r="R119" i="4" a="1"/>
  <c r="S119" i="4" s="1" a="1"/>
  <c r="U119" i="4" s="1" a="1"/>
  <c r="R118" i="4" a="1"/>
  <c r="S118" i="4" s="1" a="1"/>
  <c r="U118" i="4" s="1" a="1"/>
  <c r="R117" i="4" a="1"/>
  <c r="S117" i="4" s="1" a="1"/>
  <c r="U117" i="4" s="1" a="1"/>
  <c r="R116" i="4" a="1"/>
  <c r="S116" i="4" s="1" a="1"/>
  <c r="U116" i="4" s="1" a="1"/>
  <c r="R115" i="4" a="1"/>
  <c r="S115" i="4" s="1" a="1"/>
  <c r="U115" i="4" s="1" a="1"/>
  <c r="R114" i="4" a="1"/>
  <c r="S114" i="4" s="1" a="1"/>
  <c r="U114" i="4" s="1" a="1"/>
  <c r="R113" i="4" a="1"/>
  <c r="S113" i="4" s="1" a="1"/>
  <c r="U113" i="4" s="1" a="1"/>
  <c r="R112" i="4" a="1"/>
  <c r="S112" i="4" s="1" a="1"/>
  <c r="U112" i="4" s="1" a="1"/>
  <c r="R111" i="4" a="1"/>
  <c r="S111" i="4" s="1" a="1"/>
  <c r="U111" i="4" s="1" a="1"/>
  <c r="R110" i="4" a="1"/>
  <c r="S110" i="4" s="1" a="1"/>
  <c r="U110" i="4" s="1" a="1"/>
  <c r="R109" i="4" a="1"/>
  <c r="S109" i="4" s="1" a="1"/>
  <c r="U109" i="4" s="1" a="1"/>
  <c r="R108" i="4" a="1"/>
  <c r="S108" i="4" s="1" a="1"/>
  <c r="U108" i="4" s="1" a="1"/>
  <c r="R107" i="4" a="1"/>
  <c r="S107" i="4" s="1" a="1"/>
  <c r="U107" i="4" s="1" a="1"/>
  <c r="R106" i="4" a="1"/>
  <c r="S106" i="4" s="1" a="1"/>
  <c r="U106" i="4" s="1" a="1"/>
  <c r="R105" i="4" a="1"/>
  <c r="S105" i="4" s="1" a="1"/>
  <c r="U105" i="4" s="1" a="1"/>
  <c r="R104" i="4" a="1"/>
  <c r="S104" i="4" s="1" a="1"/>
  <c r="U104" i="4" s="1" a="1"/>
  <c r="R103" i="4" a="1"/>
  <c r="S103" i="4" s="1" a="1"/>
  <c r="U103" i="4" s="1" a="1"/>
  <c r="R102" i="4" a="1"/>
  <c r="S102" i="4" s="1" a="1"/>
  <c r="U102" i="4" s="1" a="1"/>
  <c r="R101" i="4" a="1"/>
  <c r="S101" i="4" s="1" a="1"/>
  <c r="U101" i="4" s="1" a="1"/>
  <c r="R100" i="4" a="1"/>
  <c r="S100" i="4" s="1" a="1"/>
  <c r="U100" i="4" s="1" a="1"/>
  <c r="R99" i="4" a="1"/>
  <c r="S99" i="4" s="1" a="1"/>
  <c r="U99" i="4" s="1" a="1"/>
  <c r="R98" i="4" a="1"/>
  <c r="S98" i="4" s="1" a="1"/>
  <c r="U98" i="4" s="1" a="1"/>
  <c r="R97" i="4" a="1"/>
  <c r="S97" i="4" s="1" a="1"/>
  <c r="U97" i="4" s="1" a="1"/>
  <c r="R96" i="4" a="1"/>
  <c r="S96" i="4" s="1" a="1"/>
  <c r="U96" i="4" s="1" a="1"/>
  <c r="R95" i="4" a="1"/>
  <c r="S95" i="4" s="1" a="1"/>
  <c r="U95" i="4" s="1" a="1"/>
  <c r="R94" i="4" a="1"/>
  <c r="S94" i="4" s="1" a="1"/>
  <c r="U94" i="4" s="1" a="1"/>
  <c r="R93" i="4" a="1"/>
  <c r="S93" i="4" s="1" a="1"/>
  <c r="U93" i="4" s="1" a="1"/>
  <c r="R92" i="4" a="1"/>
  <c r="S92" i="4" s="1" a="1"/>
  <c r="U92" i="4" s="1" a="1"/>
  <c r="R91" i="4" a="1"/>
  <c r="S91" i="4" s="1" a="1"/>
  <c r="U91" i="4" s="1" a="1"/>
  <c r="R90" i="4" a="1"/>
  <c r="S90" i="4" s="1" a="1"/>
  <c r="U90" i="4" s="1" a="1"/>
  <c r="R89" i="4" a="1"/>
  <c r="S89" i="4" s="1" a="1"/>
  <c r="U89" i="4" s="1" a="1"/>
  <c r="R88" i="4" a="1"/>
  <c r="S88" i="4" s="1" a="1"/>
  <c r="U88" i="4" s="1" a="1"/>
  <c r="R87" i="4" a="1"/>
  <c r="S87" i="4" s="1" a="1"/>
  <c r="U87" i="4" s="1" a="1"/>
  <c r="R86" i="4" a="1"/>
  <c r="S86" i="4" s="1" a="1"/>
  <c r="U86" i="4" s="1" a="1"/>
  <c r="R85" i="4" a="1"/>
  <c r="S85" i="4" s="1" a="1"/>
  <c r="U85" i="4" s="1" a="1"/>
  <c r="R84" i="4" a="1"/>
  <c r="S84" i="4" s="1" a="1"/>
  <c r="U84" i="4" s="1" a="1"/>
  <c r="R83" i="4" a="1"/>
  <c r="S83" i="4" s="1" a="1"/>
  <c r="U83" i="4" s="1" a="1"/>
  <c r="R82" i="4" a="1"/>
  <c r="S82" i="4" s="1" a="1"/>
  <c r="U82" i="4" s="1" a="1"/>
  <c r="R81" i="4" a="1"/>
  <c r="S81" i="4" s="1" a="1"/>
  <c r="U81" i="4" s="1" a="1"/>
  <c r="R80" i="4" a="1"/>
  <c r="S80" i="4" s="1" a="1"/>
  <c r="U80" i="4" s="1" a="1"/>
  <c r="R79" i="4" a="1"/>
  <c r="S79" i="4" s="1" a="1"/>
  <c r="U79" i="4" s="1" a="1"/>
  <c r="R78" i="4" a="1"/>
  <c r="S78" i="4" s="1" a="1"/>
  <c r="U78" i="4" s="1" a="1"/>
  <c r="R77" i="4" a="1"/>
  <c r="S77" i="4" s="1" a="1"/>
  <c r="U77" i="4" s="1" a="1"/>
  <c r="R76" i="4" a="1"/>
  <c r="S76" i="4" s="1" a="1"/>
  <c r="U76" i="4" s="1" a="1"/>
  <c r="R75" i="4" a="1"/>
  <c r="S75" i="4" s="1" a="1"/>
  <c r="U75" i="4" s="1" a="1"/>
  <c r="R74" i="4" a="1"/>
  <c r="S74" i="4" s="1" a="1"/>
  <c r="U74" i="4" s="1" a="1"/>
  <c r="R73" i="4" a="1"/>
  <c r="S73" i="4" s="1" a="1"/>
  <c r="U73" i="4" s="1" a="1"/>
  <c r="R72" i="4" a="1"/>
  <c r="S72" i="4" s="1" a="1"/>
  <c r="U72" i="4" s="1" a="1"/>
  <c r="R71" i="4" a="1"/>
  <c r="S71" i="4" s="1" a="1"/>
  <c r="U71" i="4" s="1" a="1"/>
  <c r="R70" i="4" a="1"/>
  <c r="S70" i="4" s="1" a="1"/>
  <c r="U70" i="4" s="1" a="1"/>
  <c r="R69" i="4" a="1"/>
  <c r="S69" i="4" s="1" a="1"/>
  <c r="U69" i="4" s="1" a="1"/>
  <c r="R68" i="4" a="1"/>
  <c r="S68" i="4" s="1" a="1"/>
  <c r="U68" i="4" s="1" a="1"/>
  <c r="R67" i="4" a="1"/>
  <c r="S67" i="4" s="1" a="1"/>
  <c r="U67" i="4" s="1" a="1"/>
  <c r="R66" i="4" a="1"/>
  <c r="S66" i="4" s="1" a="1"/>
  <c r="U66" i="4" s="1" a="1"/>
  <c r="R65" i="4" a="1"/>
  <c r="S65" i="4" s="1" a="1"/>
  <c r="U65" i="4" s="1" a="1"/>
  <c r="R64" i="4" a="1"/>
  <c r="S64" i="4" s="1" a="1"/>
  <c r="U64" i="4" s="1" a="1"/>
  <c r="R63" i="4" a="1"/>
  <c r="S63" i="4" s="1" a="1"/>
  <c r="U63" i="4" s="1" a="1"/>
  <c r="R62" i="4" a="1"/>
  <c r="S62" i="4" s="1" a="1"/>
  <c r="U62" i="4" s="1" a="1"/>
  <c r="R61" i="4" a="1"/>
  <c r="S61" i="4" s="1" a="1"/>
  <c r="U61" i="4" s="1" a="1"/>
  <c r="R60" i="4" a="1"/>
  <c r="S60" i="4" s="1" a="1"/>
  <c r="U60" i="4" s="1" a="1"/>
  <c r="R59" i="4" a="1"/>
  <c r="S59" i="4" s="1" a="1"/>
  <c r="U59" i="4" s="1" a="1"/>
  <c r="R58" i="4" a="1"/>
  <c r="S58" i="4" s="1" a="1"/>
  <c r="U58" i="4" s="1" a="1"/>
  <c r="R57" i="4" a="1"/>
  <c r="S57" i="4" s="1" a="1"/>
  <c r="U57" i="4" s="1" a="1"/>
  <c r="R56" i="4" a="1"/>
  <c r="S56" i="4" s="1" a="1"/>
  <c r="U56" i="4" s="1" a="1"/>
  <c r="R55" i="4" a="1"/>
  <c r="S55" i="4" s="1" a="1"/>
  <c r="U55" i="4" s="1" a="1"/>
  <c r="R54" i="4" a="1"/>
  <c r="S54" i="4" s="1" a="1"/>
  <c r="U54" i="4" s="1" a="1"/>
  <c r="R53" i="4" a="1"/>
  <c r="S53" i="4" s="1" a="1"/>
  <c r="U53" i="4" s="1" a="1"/>
  <c r="R52" i="4" a="1"/>
  <c r="S52" i="4" s="1" a="1"/>
  <c r="U52" i="4" s="1" a="1"/>
  <c r="R51" i="4" a="1"/>
  <c r="S51" i="4" s="1" a="1"/>
  <c r="U51" i="4" s="1" a="1"/>
  <c r="R50" i="4" a="1"/>
  <c r="S50" i="4" s="1" a="1"/>
  <c r="U50" i="4" s="1" a="1"/>
  <c r="R49" i="4" a="1"/>
  <c r="S49" i="4" s="1" a="1"/>
  <c r="U49" i="4" s="1" a="1"/>
  <c r="R48" i="4" a="1"/>
  <c r="S48" i="4" s="1" a="1"/>
  <c r="U48" i="4" s="1" a="1"/>
  <c r="M510" i="4" a="1"/>
  <c r="M509" i="4" a="1"/>
  <c r="M508" i="4" a="1"/>
  <c r="M507" i="4" a="1"/>
  <c r="M506" i="4" a="1"/>
  <c r="Q506" i="4"/>
  <c r="M505" i="4" a="1"/>
  <c r="Q505" i="4"/>
  <c r="Q504" i="4"/>
  <c r="M504" i="4" a="1"/>
  <c r="M503" i="4" a="1"/>
  <c r="Q503" i="4"/>
  <c r="M502" i="4" a="1"/>
  <c r="Q502" i="4"/>
  <c r="M501" i="4" a="1"/>
  <c r="Q501" i="4"/>
  <c r="Q500" i="4"/>
  <c r="M500" i="4" a="1"/>
  <c r="M499" i="4" a="1"/>
  <c r="Q499" i="4"/>
  <c r="M498" i="4" a="1"/>
  <c r="Q498" i="4"/>
  <c r="Q497" i="4"/>
  <c r="M497" i="4" a="1"/>
  <c r="Q496" i="4"/>
  <c r="M496" i="4" a="1"/>
  <c r="M495" i="4" a="1"/>
  <c r="Q495" i="4"/>
  <c r="M494" i="4" a="1"/>
  <c r="Q494" i="4"/>
  <c r="M493" i="4" a="1"/>
  <c r="Q493" i="4"/>
  <c r="M492" i="4" a="1"/>
  <c r="Q492" i="4"/>
  <c r="Q491" i="4"/>
  <c r="M491" i="4" a="1"/>
  <c r="Q490" i="4"/>
  <c r="M490" i="4" a="1"/>
  <c r="M489" i="4" a="1"/>
  <c r="Q489" i="4"/>
  <c r="Q488" i="4"/>
  <c r="M488" i="4" a="1"/>
  <c r="M487" i="4" a="1"/>
  <c r="Q487" i="4"/>
  <c r="M486" i="4" a="1"/>
  <c r="Q486" i="4"/>
  <c r="M485" i="4" a="1"/>
  <c r="Q485" i="4"/>
  <c r="M484" i="4" a="1"/>
  <c r="Q484" i="4"/>
  <c r="M483" i="4" a="1"/>
  <c r="Q483" i="4"/>
  <c r="Q482" i="4"/>
  <c r="M482" i="4" a="1"/>
  <c r="Q481" i="4"/>
  <c r="M481" i="4" a="1"/>
  <c r="Q480" i="4"/>
  <c r="M480" i="4" a="1"/>
  <c r="M479" i="4" a="1"/>
  <c r="Q479" i="4"/>
  <c r="M478" i="4" a="1"/>
  <c r="Q478" i="4"/>
  <c r="M477" i="4" a="1"/>
  <c r="Q477" i="4"/>
  <c r="Q476" i="4"/>
  <c r="M476" i="4" a="1"/>
  <c r="M475" i="4" a="1"/>
  <c r="Q475" i="4"/>
  <c r="M474" i="4" a="1"/>
  <c r="Q474" i="4"/>
  <c r="M473" i="4" a="1"/>
  <c r="Q473" i="4"/>
  <c r="Q472" i="4"/>
  <c r="M472" i="4" a="1"/>
  <c r="Q471" i="4"/>
  <c r="M471" i="4" a="1"/>
  <c r="Q470" i="4"/>
  <c r="M470" i="4" a="1"/>
  <c r="M469" i="4" a="1"/>
  <c r="Q469" i="4"/>
  <c r="M468" i="4" a="1"/>
  <c r="Q468" i="4"/>
  <c r="M467" i="4" a="1"/>
  <c r="Q467" i="4"/>
  <c r="M466" i="4" a="1"/>
  <c r="Q466" i="4"/>
  <c r="M465" i="4" a="1"/>
  <c r="Q465" i="4"/>
  <c r="M464" i="4" a="1"/>
  <c r="Q464" i="4"/>
  <c r="M463" i="4" a="1"/>
  <c r="Q463" i="4"/>
  <c r="M462" i="4" a="1"/>
  <c r="Q462" i="4"/>
  <c r="Q461" i="4"/>
  <c r="M461" i="4" a="1"/>
  <c r="Q460" i="4"/>
  <c r="M460" i="4" a="1"/>
  <c r="Q459" i="4"/>
  <c r="M459" i="4" a="1"/>
  <c r="Q458" i="4"/>
  <c r="M458" i="4" a="1"/>
  <c r="Q457" i="4"/>
  <c r="M457" i="4" a="1"/>
  <c r="M456" i="4" a="1"/>
  <c r="Q456" i="4"/>
  <c r="M455" i="4" a="1"/>
  <c r="Q455" i="4"/>
  <c r="M454" i="4" a="1"/>
  <c r="Q454" i="4"/>
  <c r="M453" i="4" a="1"/>
  <c r="Q453" i="4"/>
  <c r="M452" i="4" a="1"/>
  <c r="Q452" i="4"/>
  <c r="M451" i="4" a="1"/>
  <c r="Q451" i="4"/>
  <c r="Q450" i="4"/>
  <c r="M450" i="4" a="1"/>
  <c r="Q449" i="4"/>
  <c r="M449" i="4" a="1"/>
  <c r="Q448" i="4"/>
  <c r="M448" i="4" a="1"/>
  <c r="Q447" i="4"/>
  <c r="M447" i="4" a="1"/>
  <c r="Q446" i="4"/>
  <c r="M446" i="4" a="1"/>
  <c r="Q445" i="4"/>
  <c r="M445" i="4" a="1"/>
  <c r="Q444" i="4"/>
  <c r="M444" i="4" a="1"/>
  <c r="M443" i="4" a="1"/>
  <c r="M442" i="4" a="1"/>
  <c r="M441" i="4" a="1"/>
  <c r="M440" i="4" a="1"/>
  <c r="M439" i="4" a="1"/>
  <c r="M438" i="4" a="1"/>
  <c r="M437" i="4" a="1"/>
  <c r="Q437" i="4"/>
  <c r="M436" i="4" a="1"/>
  <c r="Q436" i="4"/>
  <c r="Q435" i="4"/>
  <c r="M435" i="4" a="1"/>
  <c r="M434" i="4" a="1"/>
  <c r="Q434" i="4"/>
  <c r="M433" i="4" a="1"/>
  <c r="Q433" i="4"/>
  <c r="Q432" i="4"/>
  <c r="M432" i="4" a="1"/>
  <c r="M431" i="4" a="1"/>
  <c r="Q431" i="4"/>
  <c r="Q430" i="4"/>
  <c r="M430" i="4" a="1"/>
  <c r="Q429" i="4"/>
  <c r="M429" i="4" a="1"/>
  <c r="Q428" i="4"/>
  <c r="M428" i="4" a="1"/>
  <c r="M427" i="4" a="1"/>
  <c r="Q427" i="4"/>
  <c r="Q426" i="4"/>
  <c r="M426" i="4" a="1"/>
  <c r="M425" i="4" a="1"/>
  <c r="Q425" i="4"/>
  <c r="M424" i="4" a="1"/>
  <c r="Q424" i="4"/>
  <c r="Q423" i="4"/>
  <c r="M423" i="4" a="1"/>
  <c r="Q422" i="4"/>
  <c r="M422" i="4" a="1"/>
  <c r="M421" i="4" a="1"/>
  <c r="Q421" i="4"/>
  <c r="M420" i="4" a="1"/>
  <c r="Q420" i="4"/>
  <c r="M419" i="4" a="1"/>
  <c r="Q419" i="4"/>
  <c r="M418" i="4" a="1"/>
  <c r="Q418" i="4"/>
  <c r="M417" i="4" a="1"/>
  <c r="Q417" i="4"/>
  <c r="M416" i="4" a="1"/>
  <c r="Q416" i="4"/>
  <c r="Q415" i="4"/>
  <c r="M415" i="4" a="1"/>
  <c r="M414" i="4" a="1"/>
  <c r="Q414" i="4"/>
  <c r="M413" i="4" a="1"/>
  <c r="Q413" i="4"/>
  <c r="Q412" i="4"/>
  <c r="M412" i="4" a="1"/>
  <c r="Q411" i="4"/>
  <c r="M411" i="4" a="1"/>
  <c r="Q410" i="4"/>
  <c r="M410" i="4" a="1"/>
  <c r="Q409" i="4"/>
  <c r="M409" i="4" a="1"/>
  <c r="M408" i="4" a="1"/>
  <c r="M407" i="4" a="1"/>
  <c r="M406" i="4" a="1"/>
  <c r="Q406" i="4"/>
  <c r="M405" i="4" a="1"/>
  <c r="Q405" i="4"/>
  <c r="M404" i="4" a="1"/>
  <c r="Q404" i="4"/>
  <c r="Q403" i="4"/>
  <c r="M403" i="4" a="1"/>
  <c r="Q402" i="4"/>
  <c r="M402" i="4" a="1"/>
  <c r="Q401" i="4"/>
  <c r="M401" i="4" a="1"/>
  <c r="Q400" i="4"/>
  <c r="M400" i="4" a="1"/>
  <c r="M399" i="4" a="1"/>
  <c r="M398" i="4" a="1"/>
  <c r="M397" i="4" a="1"/>
  <c r="Q396" i="4"/>
  <c r="M396" i="4" a="1"/>
  <c r="M395" i="4" a="1"/>
  <c r="Q395" i="4"/>
  <c r="M394" i="4" a="1"/>
  <c r="Q394" i="4"/>
  <c r="M393" i="4" a="1"/>
  <c r="Q393" i="4"/>
  <c r="M392" i="4" a="1"/>
  <c r="Q392" i="4"/>
  <c r="Q391" i="4"/>
  <c r="M391" i="4" a="1"/>
  <c r="M390" i="4" a="1"/>
  <c r="Q390" i="4"/>
  <c r="M389" i="4" a="1"/>
  <c r="Q389" i="4"/>
  <c r="Q388" i="4"/>
  <c r="M388" i="4" a="1"/>
  <c r="Q387" i="4"/>
  <c r="M387" i="4" a="1"/>
  <c r="Q386" i="4"/>
  <c r="M386" i="4" a="1"/>
  <c r="Q385" i="4"/>
  <c r="M385" i="4" a="1"/>
  <c r="M384" i="4" a="1"/>
  <c r="Q384" i="4"/>
  <c r="M383" i="4" a="1"/>
  <c r="Q383" i="4"/>
  <c r="M382" i="4" a="1"/>
  <c r="Q382" i="4"/>
  <c r="Q381" i="4"/>
  <c r="M381" i="4" a="1"/>
  <c r="M380" i="4" a="1"/>
  <c r="Q380" i="4"/>
  <c r="M379" i="4" a="1"/>
  <c r="Q379" i="4"/>
  <c r="Q378" i="4"/>
  <c r="M378" i="4" a="1"/>
  <c r="Q377" i="4"/>
  <c r="M377" i="4" a="1"/>
  <c r="Q376" i="4"/>
  <c r="M376" i="4" a="1"/>
  <c r="Q375" i="4"/>
  <c r="M375" i="4" a="1"/>
  <c r="Q374" i="4"/>
  <c r="M374" i="4" a="1"/>
  <c r="Q373" i="4"/>
  <c r="M373" i="4" a="1"/>
  <c r="Q372" i="4"/>
  <c r="M372" i="4" a="1"/>
  <c r="Q371" i="4"/>
  <c r="M371" i="4" a="1"/>
  <c r="M370" i="4" a="1"/>
  <c r="Q370" i="4"/>
  <c r="M369" i="4" a="1"/>
  <c r="Q369" i="4"/>
  <c r="Q368" i="4"/>
  <c r="M368" i="4" a="1"/>
  <c r="M367" i="4" a="1"/>
  <c r="Q367" i="4"/>
  <c r="M366" i="4" a="1"/>
  <c r="Q366" i="4"/>
  <c r="M365" i="4" a="1"/>
  <c r="Q365" i="4"/>
  <c r="M364" i="4" a="1"/>
  <c r="Q364" i="4"/>
  <c r="M363" i="4" a="1"/>
  <c r="Q363" i="4"/>
  <c r="M362" i="4" a="1"/>
  <c r="Q362" i="4"/>
  <c r="Q361" i="4"/>
  <c r="M361" i="4" a="1"/>
  <c r="M360" i="4" a="1"/>
  <c r="Q360" i="4"/>
  <c r="Q359" i="4"/>
  <c r="M359" i="4" a="1"/>
  <c r="Q358" i="4"/>
  <c r="M358" i="4" a="1"/>
  <c r="Q357" i="4"/>
  <c r="M357" i="4" a="1"/>
  <c r="Q356" i="4"/>
  <c r="M356" i="4" a="1"/>
  <c r="Q355" i="4"/>
  <c r="M355" i="4" a="1"/>
  <c r="Q354" i="4"/>
  <c r="M354" i="4" a="1"/>
  <c r="Q353" i="4"/>
  <c r="M353" i="4" a="1"/>
  <c r="Q352" i="4"/>
  <c r="M352" i="4" a="1"/>
  <c r="Q351" i="4"/>
  <c r="M351" i="4" a="1"/>
  <c r="Q350" i="4"/>
  <c r="M350" i="4" a="1"/>
  <c r="Q349" i="4"/>
  <c r="M349" i="4" a="1"/>
  <c r="Q348" i="4"/>
  <c r="M348" i="4" a="1"/>
  <c r="Q347" i="4"/>
  <c r="M347" i="4" a="1"/>
  <c r="Q346" i="4"/>
  <c r="M346" i="4" a="1"/>
  <c r="Q345" i="4"/>
  <c r="M345" i="4" a="1"/>
  <c r="Q344" i="4"/>
  <c r="M344" i="4" a="1"/>
  <c r="M343" i="4" a="1"/>
  <c r="Q343" i="4"/>
  <c r="Q342" i="4"/>
  <c r="M342" i="4" a="1"/>
  <c r="Q341" i="4"/>
  <c r="M341" i="4" a="1"/>
  <c r="Q340" i="4"/>
  <c r="M340" i="4" a="1"/>
  <c r="Q339" i="4"/>
  <c r="M339" i="4" a="1"/>
  <c r="Q338" i="4"/>
  <c r="M338" i="4" a="1"/>
  <c r="M337" i="4" a="1"/>
  <c r="Q337" i="4"/>
  <c r="M336" i="4" a="1"/>
  <c r="Q336" i="4"/>
  <c r="M335" i="4" a="1"/>
  <c r="Q335" i="4"/>
  <c r="M334" i="4" a="1"/>
  <c r="Q334" i="4"/>
  <c r="M333" i="4" a="1"/>
  <c r="Q333" i="4"/>
  <c r="Q332" i="4"/>
  <c r="M332" i="4" a="1"/>
  <c r="M331" i="4" a="1"/>
  <c r="Q331" i="4"/>
  <c r="Q330" i="4"/>
  <c r="M330" i="4" a="1"/>
  <c r="M329" i="4" a="1"/>
  <c r="Q329" i="4"/>
  <c r="M328" i="4" a="1"/>
  <c r="Q328" i="4"/>
  <c r="M327" i="4" a="1"/>
  <c r="Q327" i="4"/>
  <c r="Q326" i="4"/>
  <c r="M326" i="4" a="1"/>
  <c r="M325" i="4" a="1"/>
  <c r="Q325" i="4"/>
  <c r="Q324" i="4"/>
  <c r="M324" i="4" a="1"/>
  <c r="M323" i="4" a="1"/>
  <c r="Q323" i="4"/>
  <c r="Q322" i="4"/>
  <c r="M322" i="4" a="1"/>
  <c r="Q321" i="4"/>
  <c r="M321" i="4" a="1"/>
  <c r="M320" i="4" a="1"/>
  <c r="Q320" i="4"/>
  <c r="Q319" i="4"/>
  <c r="M319" i="4" a="1"/>
  <c r="Q318" i="4"/>
  <c r="M318" i="4" a="1"/>
  <c r="Q317" i="4"/>
  <c r="M317" i="4" a="1"/>
  <c r="Q316" i="4"/>
  <c r="M316" i="4" a="1"/>
  <c r="Q315" i="4"/>
  <c r="M315" i="4" a="1"/>
  <c r="Q314" i="4"/>
  <c r="M314" i="4" a="1"/>
  <c r="Q313" i="4"/>
  <c r="M313" i="4" a="1"/>
  <c r="M312" i="4" a="1"/>
  <c r="Q312" i="4"/>
  <c r="M311" i="4" a="1"/>
  <c r="Q311" i="4"/>
  <c r="M310" i="4" a="1"/>
  <c r="Q310" i="4"/>
  <c r="M309" i="4" a="1"/>
  <c r="Q309" i="4"/>
  <c r="M308" i="4" a="1"/>
  <c r="Q308" i="4"/>
  <c r="M307" i="4" a="1"/>
  <c r="Q307" i="4"/>
  <c r="M306" i="4" a="1"/>
  <c r="Q306" i="4"/>
  <c r="M305" i="4" a="1"/>
  <c r="Q305" i="4"/>
  <c r="M304" i="4" a="1"/>
  <c r="Q304" i="4"/>
  <c r="M303" i="4" a="1"/>
  <c r="Q303" i="4"/>
  <c r="Q302" i="4"/>
  <c r="M302" i="4" a="1"/>
  <c r="Q301" i="4"/>
  <c r="M301" i="4" a="1"/>
  <c r="Q300" i="4"/>
  <c r="M300" i="4" a="1"/>
  <c r="Q299" i="4"/>
  <c r="M299" i="4" a="1"/>
  <c r="M298" i="4" a="1"/>
  <c r="Q298" i="4"/>
  <c r="M297" i="4" a="1"/>
  <c r="Q297" i="4"/>
  <c r="M296" i="4" a="1"/>
  <c r="Q296" i="4"/>
  <c r="M295" i="4" a="1"/>
  <c r="Q295" i="4"/>
  <c r="M294" i="4" a="1"/>
  <c r="Q294" i="4"/>
  <c r="M293" i="4" a="1"/>
  <c r="Q293" i="4"/>
  <c r="M292" i="4" a="1"/>
  <c r="Q292" i="4"/>
  <c r="Q291" i="4"/>
  <c r="M291" i="4" a="1"/>
  <c r="M290" i="4" a="1"/>
  <c r="Q290" i="4"/>
  <c r="M289" i="4" a="1"/>
  <c r="Q289" i="4"/>
  <c r="M288" i="4" a="1"/>
  <c r="Q288" i="4"/>
  <c r="M287" i="4" a="1"/>
  <c r="Q287" i="4"/>
  <c r="M286" i="4" a="1"/>
  <c r="Q286" i="4"/>
  <c r="M285" i="4" a="1"/>
  <c r="Q285" i="4"/>
  <c r="Q284" i="4"/>
  <c r="M284" i="4" a="1"/>
  <c r="M283" i="4" a="1"/>
  <c r="Q283" i="4"/>
  <c r="M282" i="4" a="1"/>
  <c r="Q282" i="4"/>
  <c r="Q281" i="4"/>
  <c r="M281" i="4" a="1"/>
  <c r="Q280" i="4"/>
  <c r="M280" i="4" a="1"/>
  <c r="M279" i="4" a="1"/>
  <c r="Q279" i="4"/>
  <c r="M278" i="4" a="1"/>
  <c r="Q278" i="4"/>
  <c r="Q277" i="4"/>
  <c r="M277" i="4" a="1"/>
  <c r="Q276" i="4"/>
  <c r="M276" i="4" a="1"/>
  <c r="Q275" i="4"/>
  <c r="M275" i="4" a="1"/>
  <c r="Q274" i="4"/>
  <c r="M274" i="4" a="1"/>
  <c r="M273" i="4" a="1"/>
  <c r="Q273" i="4"/>
  <c r="M272" i="4" a="1"/>
  <c r="Q272" i="4"/>
  <c r="M271" i="4" a="1"/>
  <c r="Q271" i="4"/>
  <c r="Q270" i="4"/>
  <c r="M270" i="4" a="1"/>
  <c r="M269" i="4" a="1"/>
  <c r="Q269" i="4"/>
  <c r="M268" i="4" a="1"/>
  <c r="Q268" i="4"/>
  <c r="Q267" i="4"/>
  <c r="M267" i="4" a="1"/>
  <c r="Q266" i="4"/>
  <c r="M266" i="4" a="1"/>
  <c r="Q265" i="4"/>
  <c r="M265" i="4" a="1"/>
  <c r="Q264" i="4"/>
  <c r="M264" i="4" a="1"/>
  <c r="Q263" i="4"/>
  <c r="M263" i="4" a="1"/>
  <c r="M262" i="4" a="1"/>
  <c r="Q262" i="4"/>
  <c r="Q261" i="4"/>
  <c r="M261" i="4" a="1"/>
  <c r="Q260" i="4"/>
  <c r="M260" i="4" a="1"/>
  <c r="Q259" i="4"/>
  <c r="M259" i="4" a="1"/>
  <c r="Q258" i="4"/>
  <c r="M258" i="4" a="1"/>
  <c r="Q257" i="4"/>
  <c r="M257" i="4" a="1"/>
  <c r="M256" i="4" a="1"/>
  <c r="Q256" i="4"/>
  <c r="M255" i="4" a="1"/>
  <c r="Q255" i="4"/>
  <c r="Q254" i="4"/>
  <c r="M254" i="4" a="1"/>
  <c r="Q253" i="4"/>
  <c r="M253" i="4" a="1"/>
  <c r="Q252" i="4"/>
  <c r="M252" i="4" a="1"/>
  <c r="M251" i="4" a="1"/>
  <c r="Q251" i="4"/>
  <c r="M250" i="4" a="1"/>
  <c r="Q250" i="4"/>
  <c r="M249" i="4" a="1"/>
  <c r="Q249" i="4"/>
  <c r="Q248" i="4"/>
  <c r="M248" i="4" a="1"/>
  <c r="M247" i="4" a="1"/>
  <c r="Q247" i="4"/>
  <c r="Q246" i="4"/>
  <c r="M246" i="4" a="1"/>
  <c r="M245" i="4" a="1"/>
  <c r="Q245" i="4"/>
  <c r="M244" i="4" a="1"/>
  <c r="Q244" i="4"/>
  <c r="M243" i="4" a="1"/>
  <c r="Q243" i="4"/>
  <c r="M242" i="4" a="1"/>
  <c r="Q242" i="4"/>
  <c r="M241" i="4" a="1"/>
  <c r="Q241" i="4"/>
  <c r="Q240" i="4"/>
  <c r="M240" i="4" a="1"/>
  <c r="M239" i="4" a="1"/>
  <c r="Q239" i="4"/>
  <c r="Q238" i="4"/>
  <c r="M238" i="4" a="1"/>
  <c r="Q237" i="4"/>
  <c r="M237" i="4" a="1"/>
  <c r="Q236" i="4"/>
  <c r="M236" i="4" a="1"/>
  <c r="M235" i="4" a="1"/>
  <c r="Q235" i="4"/>
  <c r="Q234" i="4"/>
  <c r="M234" i="4" a="1"/>
  <c r="M233" i="4" a="1"/>
  <c r="Q233" i="4"/>
  <c r="Q232" i="4"/>
  <c r="M232" i="4" a="1"/>
  <c r="Q231" i="4"/>
  <c r="M231" i="4" a="1"/>
  <c r="M230" i="4" a="1"/>
  <c r="M229" i="4" a="1"/>
  <c r="M228" i="4" a="1"/>
  <c r="M227" i="4" a="1"/>
  <c r="M226" i="4" a="1"/>
  <c r="M225" i="4" a="1"/>
  <c r="Q224" i="4"/>
  <c r="M224" i="4" a="1"/>
  <c r="Q223" i="4"/>
  <c r="M223" i="4" a="1"/>
  <c r="Q222" i="4"/>
  <c r="M222" i="4" a="1"/>
  <c r="Q221" i="4"/>
  <c r="M221" i="4" a="1"/>
  <c r="M220" i="4" a="1"/>
  <c r="Q220" i="4"/>
  <c r="Q219" i="4"/>
  <c r="M219" i="4" a="1"/>
  <c r="M218" i="4" a="1"/>
  <c r="Q218" i="4"/>
  <c r="M217" i="4" a="1"/>
  <c r="Q217" i="4"/>
  <c r="M216" i="4" a="1"/>
  <c r="Q216" i="4"/>
  <c r="Q215" i="4"/>
  <c r="M215" i="4" a="1"/>
  <c r="M214" i="4" a="1"/>
  <c r="Q214" i="4"/>
  <c r="M213" i="4" a="1"/>
  <c r="Q213" i="4"/>
  <c r="M212" i="4" a="1"/>
  <c r="Q212" i="4"/>
  <c r="Q211" i="4"/>
  <c r="M211" i="4" a="1"/>
  <c r="M210" i="4" a="1"/>
  <c r="Q210" i="4"/>
  <c r="M209" i="4" a="1"/>
  <c r="Q209" i="4"/>
  <c r="M208" i="4" a="1"/>
  <c r="Q208" i="4"/>
  <c r="M207" i="4" a="1"/>
  <c r="Q207" i="4"/>
  <c r="M206" i="4" a="1"/>
  <c r="Q206" i="4"/>
  <c r="M205" i="4" a="1"/>
  <c r="Q205" i="4"/>
  <c r="M204" i="4" a="1"/>
  <c r="Q204" i="4"/>
  <c r="M203" i="4" a="1"/>
  <c r="Q203" i="4"/>
  <c r="Q202" i="4"/>
  <c r="M202" i="4" a="1"/>
  <c r="M201" i="4" a="1"/>
  <c r="Q201" i="4"/>
  <c r="Q200" i="4"/>
  <c r="M200" i="4" a="1"/>
  <c r="Q199" i="4"/>
  <c r="M199" i="4" a="1"/>
  <c r="M198" i="4" a="1"/>
  <c r="Q198" i="4"/>
  <c r="Q197" i="4"/>
  <c r="M197" i="4" a="1"/>
  <c r="Q196" i="4"/>
  <c r="M196" i="4" a="1"/>
  <c r="M195" i="4" a="1"/>
  <c r="Q195" i="4"/>
  <c r="Q194" i="4"/>
  <c r="M194" i="4" a="1"/>
  <c r="Q193" i="4"/>
  <c r="M193" i="4" a="1"/>
  <c r="Q192" i="4"/>
  <c r="M192" i="4" a="1"/>
  <c r="Q191" i="4"/>
  <c r="M191" i="4" a="1"/>
  <c r="Q190" i="4"/>
  <c r="M190" i="4" a="1"/>
  <c r="M189" i="4" a="1"/>
  <c r="Q189" i="4"/>
  <c r="M188" i="4" a="1"/>
  <c r="Q188" i="4"/>
  <c r="M187" i="4" a="1"/>
  <c r="Q187" i="4"/>
  <c r="M186" i="4" a="1"/>
  <c r="Q186" i="4"/>
  <c r="M185" i="4" a="1"/>
  <c r="Q185" i="4"/>
  <c r="M184" i="4" a="1"/>
  <c r="Q184" i="4"/>
  <c r="Q183" i="4"/>
  <c r="M183" i="4" a="1"/>
  <c r="Q182" i="4"/>
  <c r="M182" i="4" a="1"/>
  <c r="Q181" i="4"/>
  <c r="M181" i="4" a="1"/>
  <c r="Q180" i="4"/>
  <c r="M180" i="4" a="1"/>
  <c r="Q179" i="4"/>
  <c r="M179" i="4" a="1"/>
  <c r="Q178" i="4"/>
  <c r="M178" i="4" a="1"/>
  <c r="Q177" i="4"/>
  <c r="M177" i="4" a="1"/>
  <c r="Q176" i="4"/>
  <c r="M176" i="4" a="1"/>
  <c r="Q175" i="4"/>
  <c r="M175" i="4" a="1"/>
  <c r="Q174" i="4"/>
  <c r="M174" i="4" a="1"/>
  <c r="Q173" i="4"/>
  <c r="M173" i="4" a="1"/>
  <c r="Q172" i="4"/>
  <c r="M172" i="4" a="1"/>
  <c r="Q171" i="4"/>
  <c r="M171" i="4" a="1"/>
  <c r="Q170" i="4"/>
  <c r="M170" i="4" a="1"/>
  <c r="M169" i="4" a="1"/>
  <c r="Q169" i="4"/>
  <c r="M168" i="4" a="1"/>
  <c r="Q168" i="4"/>
  <c r="M167" i="4" a="1"/>
  <c r="Q167" i="4"/>
  <c r="M166" i="4" a="1"/>
  <c r="Q166" i="4"/>
  <c r="M165" i="4" a="1"/>
  <c r="Q165" i="4"/>
  <c r="Q164" i="4"/>
  <c r="M164" i="4" a="1"/>
  <c r="Q163" i="4"/>
  <c r="M163" i="4" a="1"/>
  <c r="Q162" i="4"/>
  <c r="M162" i="4" a="1"/>
  <c r="M161" i="4" a="1"/>
  <c r="Q161" i="4"/>
  <c r="Q160" i="4"/>
  <c r="M160" i="4" a="1"/>
  <c r="Q159" i="4"/>
  <c r="M159" i="4" a="1"/>
  <c r="M158" i="4" a="1"/>
  <c r="Q158" i="4"/>
  <c r="M157" i="4" a="1"/>
  <c r="Q157" i="4"/>
  <c r="M156" i="4" a="1"/>
  <c r="Q156" i="4"/>
  <c r="M155" i="4" a="1"/>
  <c r="Q155" i="4"/>
  <c r="M154" i="4" a="1"/>
  <c r="Q154" i="4"/>
  <c r="M153" i="4" a="1"/>
  <c r="Q153" i="4"/>
  <c r="Q152" i="4"/>
  <c r="M152" i="4" a="1"/>
  <c r="M151" i="4" a="1"/>
  <c r="Q151" i="4"/>
  <c r="Q150" i="4"/>
  <c r="M150" i="4" a="1"/>
  <c r="M149" i="4" a="1"/>
  <c r="Q149" i="4"/>
  <c r="Q148" i="4"/>
  <c r="M148" i="4" a="1"/>
  <c r="Q147" i="4"/>
  <c r="M147" i="4" a="1"/>
  <c r="Q146" i="4"/>
  <c r="M146" i="4" a="1"/>
  <c r="Q145" i="4"/>
  <c r="M145" i="4" a="1"/>
  <c r="Q144" i="4"/>
  <c r="M144" i="4" a="1"/>
  <c r="Q143" i="4"/>
  <c r="M143" i="4" a="1"/>
  <c r="Q142" i="4"/>
  <c r="M142" i="4" a="1"/>
  <c r="Q141" i="4"/>
  <c r="M141" i="4" a="1"/>
  <c r="Q140" i="4"/>
  <c r="M140" i="4" a="1"/>
  <c r="Q139" i="4"/>
  <c r="M139" i="4" a="1"/>
  <c r="M138" i="4" a="1"/>
  <c r="M137" i="4" a="1"/>
  <c r="M136" i="4" a="1"/>
  <c r="M135" i="4" a="1"/>
  <c r="M134" i="4" a="1"/>
  <c r="M133" i="4" a="1"/>
  <c r="Q133" i="4"/>
  <c r="M132" i="4" a="1"/>
  <c r="Q132" i="4"/>
  <c r="Q131" i="4"/>
  <c r="M131" i="4" a="1"/>
  <c r="M130" i="4" a="1"/>
  <c r="Q130" i="4"/>
  <c r="Q129" i="4"/>
  <c r="M129" i="4" a="1"/>
  <c r="Q128" i="4"/>
  <c r="M128" i="4" a="1"/>
  <c r="Q127" i="4"/>
  <c r="M127" i="4" a="1"/>
  <c r="Q126" i="4"/>
  <c r="M126" i="4" a="1"/>
  <c r="Q125" i="4"/>
  <c r="M125" i="4" a="1"/>
  <c r="Q124" i="4"/>
  <c r="M124" i="4" a="1"/>
  <c r="Q123" i="4"/>
  <c r="M123" i="4" a="1"/>
  <c r="Q122" i="4"/>
  <c r="M122" i="4" a="1"/>
  <c r="M121" i="4" a="1"/>
  <c r="Q121" i="4"/>
  <c r="Q120" i="4"/>
  <c r="M120" i="4" a="1"/>
  <c r="Q119" i="4"/>
  <c r="M119" i="4" a="1"/>
  <c r="M118" i="4" a="1"/>
  <c r="Q118" i="4"/>
  <c r="Q117" i="4"/>
  <c r="M117" i="4" a="1"/>
  <c r="M116" i="4" a="1"/>
  <c r="Q116" i="4"/>
  <c r="M115" i="4" a="1"/>
  <c r="Q115" i="4"/>
  <c r="M114" i="4" a="1"/>
  <c r="Q114" i="4"/>
  <c r="Q113" i="4"/>
  <c r="M113" i="4" a="1"/>
  <c r="M112" i="4" a="1"/>
  <c r="M111" i="4" a="1"/>
  <c r="M110" i="4" a="1"/>
  <c r="Q110" i="4"/>
  <c r="Q109" i="4"/>
  <c r="M109" i="4" a="1"/>
  <c r="M108" i="4" a="1"/>
  <c r="Q108" i="4"/>
  <c r="Q107" i="4"/>
  <c r="M107" i="4" a="1"/>
  <c r="Q106" i="4"/>
  <c r="M106" i="4" a="1"/>
  <c r="Q105" i="4"/>
  <c r="M105" i="4" a="1"/>
  <c r="M104" i="4" a="1"/>
  <c r="Q104" i="4"/>
  <c r="M103" i="4" a="1"/>
  <c r="Q103" i="4"/>
  <c r="M102" i="4" a="1"/>
  <c r="Q102" i="4"/>
  <c r="Q101" i="4"/>
  <c r="M101" i="4" a="1"/>
  <c r="Q100" i="4"/>
  <c r="M100" i="4" a="1"/>
  <c r="Q99" i="4"/>
  <c r="M99" i="4" a="1"/>
  <c r="Q98" i="4"/>
  <c r="M98" i="4" a="1"/>
  <c r="Q97" i="4"/>
  <c r="M97" i="4" a="1"/>
  <c r="Q96" i="4"/>
  <c r="M96" i="4" a="1"/>
  <c r="Q95" i="4"/>
  <c r="M95" i="4" a="1"/>
  <c r="Q94" i="4"/>
  <c r="M94" i="4" a="1"/>
  <c r="Q93" i="4"/>
  <c r="M93" i="4" a="1"/>
  <c r="Q92" i="4"/>
  <c r="M92" i="4" a="1"/>
  <c r="M91" i="4" a="1"/>
  <c r="Q91" i="4"/>
  <c r="Q90" i="4"/>
  <c r="M90" i="4" a="1"/>
  <c r="M89" i="4" a="1"/>
  <c r="Q89" i="4"/>
  <c r="Q88" i="4"/>
  <c r="M88" i="4" a="1"/>
  <c r="Q87" i="4"/>
  <c r="M87" i="4" a="1"/>
  <c r="Q86" i="4"/>
  <c r="M86" i="4" a="1"/>
  <c r="M85" i="4" a="1"/>
  <c r="Q85" i="4"/>
  <c r="M84" i="4" a="1"/>
  <c r="Q84" i="4"/>
  <c r="Q83" i="4"/>
  <c r="M83" i="4" a="1"/>
  <c r="M82" i="4" a="1"/>
  <c r="Q82" i="4"/>
  <c r="Q81" i="4"/>
  <c r="M81" i="4" a="1"/>
  <c r="M80" i="4" a="1"/>
  <c r="Q80" i="4"/>
  <c r="M79" i="4" a="1"/>
  <c r="Q79" i="4"/>
  <c r="M78" i="4" a="1"/>
  <c r="Q78" i="4"/>
  <c r="M77" i="4" a="1"/>
  <c r="Q77" i="4"/>
  <c r="M76" i="4" a="1"/>
  <c r="Q76" i="4"/>
  <c r="M75" i="4" a="1"/>
  <c r="Q75" i="4"/>
  <c r="M74" i="4" a="1"/>
  <c r="Q74" i="4"/>
  <c r="M73" i="4" a="1"/>
  <c r="Q73" i="4"/>
  <c r="Q72" i="4"/>
  <c r="M72" i="4" a="1"/>
  <c r="M71" i="4" a="1"/>
  <c r="Q71" i="4"/>
  <c r="Q70" i="4"/>
  <c r="M70" i="4" a="1"/>
  <c r="M69" i="4" a="1"/>
  <c r="Q69" i="4"/>
  <c r="Q68" i="4"/>
  <c r="M68" i="4" a="1"/>
  <c r="Q67" i="4"/>
  <c r="M67" i="4" a="1"/>
  <c r="Q66" i="4"/>
  <c r="M66" i="4" a="1"/>
  <c r="Q65" i="4"/>
  <c r="M65" i="4" a="1"/>
  <c r="Q64" i="4"/>
  <c r="M64" i="4" a="1"/>
  <c r="Q63" i="4"/>
  <c r="M63" i="4" a="1"/>
  <c r="Q62" i="4"/>
  <c r="M62" i="4" a="1"/>
  <c r="Q61" i="4"/>
  <c r="M61" i="4" a="1"/>
  <c r="Q60" i="4"/>
  <c r="M60" i="4" a="1"/>
  <c r="Q59" i="4"/>
  <c r="M59" i="4" a="1"/>
  <c r="Q58" i="4"/>
  <c r="M58" i="4" a="1"/>
  <c r="Q57" i="4"/>
  <c r="M57" i="4" a="1"/>
  <c r="Q56" i="4"/>
  <c r="M56" i="4" a="1"/>
  <c r="Q55" i="4"/>
  <c r="M55" i="4" a="1"/>
  <c r="M54" i="4" a="1"/>
  <c r="Q54" i="4"/>
  <c r="Q53" i="4"/>
  <c r="M53" i="4" a="1"/>
  <c r="M52" i="4" a="1"/>
  <c r="Q52" i="4"/>
  <c r="M51" i="4" a="1"/>
  <c r="Q51" i="4"/>
  <c r="M50" i="4" a="1"/>
  <c r="Q50" i="4"/>
  <c r="Q49" i="4"/>
  <c r="M49" i="4" a="1"/>
  <c r="Q48" i="4"/>
  <c r="M48" i="4" a="1"/>
  <c r="S500" i="6"/>
  <c r="AA500" i="6"/>
  <c r="AA499" i="6"/>
  <c r="S499" i="6"/>
  <c r="S498" i="6"/>
  <c r="AA498" i="6"/>
  <c r="S497" i="6"/>
  <c r="AA497" i="6"/>
  <c r="S496" i="6"/>
  <c r="AA496" i="6"/>
  <c r="S495" i="6"/>
  <c r="AA495" i="6"/>
  <c r="S494" i="6"/>
  <c r="AA494" i="6"/>
  <c r="S493" i="6"/>
  <c r="AA493" i="6"/>
  <c r="S492" i="6"/>
  <c r="AA492" i="6"/>
  <c r="S491" i="6"/>
  <c r="AA491" i="6"/>
  <c r="AA490" i="6"/>
  <c r="S490" i="6"/>
  <c r="AA489" i="6"/>
  <c r="S489" i="6"/>
  <c r="AA488" i="6"/>
  <c r="S488" i="6"/>
  <c r="AA487" i="6"/>
  <c r="S487" i="6"/>
  <c r="AA486" i="6"/>
  <c r="S486" i="6"/>
  <c r="S485" i="6"/>
  <c r="AA485" i="6"/>
  <c r="S484" i="6"/>
  <c r="AA484" i="6"/>
  <c r="AA483" i="6"/>
  <c r="S483" i="6"/>
  <c r="AA482" i="6"/>
  <c r="S482" i="6"/>
  <c r="AA481" i="6"/>
  <c r="S481" i="6"/>
  <c r="AA480" i="6"/>
  <c r="S480" i="6"/>
  <c r="AA479" i="6"/>
  <c r="S479" i="6"/>
  <c r="AA478" i="6"/>
  <c r="S478" i="6"/>
  <c r="AA477" i="6"/>
  <c r="S477" i="6"/>
  <c r="AA476" i="6"/>
  <c r="S476" i="6"/>
  <c r="AA475" i="6"/>
  <c r="S475" i="6"/>
  <c r="AA474" i="6"/>
  <c r="S474" i="6"/>
  <c r="AA473" i="6"/>
  <c r="S473" i="6"/>
  <c r="AA472" i="6"/>
  <c r="S472" i="6"/>
  <c r="AA471" i="6"/>
  <c r="S471" i="6"/>
  <c r="AA470" i="6"/>
  <c r="S470" i="6"/>
  <c r="S469" i="6"/>
  <c r="AA469" i="6"/>
  <c r="AA468" i="6"/>
  <c r="S468" i="6"/>
  <c r="S467" i="6"/>
  <c r="AA467" i="6"/>
  <c r="S466" i="6"/>
  <c r="AA466" i="6"/>
  <c r="S465" i="6"/>
  <c r="AA465" i="6"/>
  <c r="S464" i="6"/>
  <c r="AA464" i="6"/>
  <c r="S463" i="6"/>
  <c r="AA463" i="6"/>
  <c r="S462" i="6"/>
  <c r="AA462" i="6"/>
  <c r="S461" i="6"/>
  <c r="AA461" i="6"/>
  <c r="S460" i="6"/>
  <c r="AA460" i="6"/>
  <c r="S459" i="6"/>
  <c r="AA459" i="6"/>
  <c r="S458" i="6"/>
  <c r="AA458" i="6"/>
  <c r="S457" i="6"/>
  <c r="AA457" i="6"/>
  <c r="S456" i="6"/>
  <c r="AA456" i="6"/>
  <c r="S455" i="6"/>
  <c r="AA455" i="6"/>
  <c r="S454" i="6"/>
  <c r="AA454" i="6"/>
  <c r="AA453" i="6"/>
  <c r="S453" i="6"/>
  <c r="S452" i="6"/>
  <c r="AA452" i="6"/>
  <c r="AA451" i="6"/>
  <c r="S451" i="6"/>
  <c r="AA450" i="6"/>
  <c r="S450" i="6"/>
  <c r="AA449" i="6"/>
  <c r="S449" i="6"/>
  <c r="AA448" i="6"/>
  <c r="S448" i="6"/>
  <c r="AA447" i="6"/>
  <c r="S447" i="6"/>
  <c r="AA446" i="6"/>
  <c r="S446" i="6"/>
  <c r="AA445" i="6"/>
  <c r="S445" i="6"/>
  <c r="AA444" i="6"/>
  <c r="S444" i="6"/>
  <c r="AA443" i="6"/>
  <c r="S443" i="6"/>
  <c r="AA442" i="6"/>
  <c r="S442" i="6"/>
  <c r="S441" i="6"/>
  <c r="AA441" i="6"/>
  <c r="AA440" i="6"/>
  <c r="S440" i="6"/>
  <c r="AA439" i="6"/>
  <c r="S439" i="6"/>
  <c r="AA438" i="6"/>
  <c r="S438" i="6"/>
  <c r="AA437" i="6"/>
  <c r="S437" i="6"/>
  <c r="S436" i="6"/>
  <c r="AA436" i="6"/>
  <c r="AA435" i="6"/>
  <c r="S435" i="6"/>
  <c r="S434" i="6"/>
  <c r="AA434" i="6"/>
  <c r="S433" i="6"/>
  <c r="AA433" i="6"/>
  <c r="S432" i="6"/>
  <c r="AA432" i="6"/>
  <c r="AA431" i="6"/>
  <c r="S431" i="6"/>
  <c r="AA430" i="6"/>
  <c r="S430" i="6"/>
  <c r="AA429" i="6"/>
  <c r="S429" i="6"/>
  <c r="AA428" i="6"/>
  <c r="S428" i="6"/>
  <c r="AA427" i="6"/>
  <c r="S427" i="6"/>
  <c r="AA426" i="6"/>
  <c r="S426" i="6"/>
  <c r="AA425" i="6"/>
  <c r="S425" i="6"/>
  <c r="AA424" i="6"/>
  <c r="S424" i="6"/>
  <c r="AA423" i="6"/>
  <c r="S423" i="6"/>
  <c r="AA422" i="6"/>
  <c r="S422" i="6"/>
  <c r="AA421" i="6"/>
  <c r="S421" i="6"/>
  <c r="AA420" i="6"/>
  <c r="S420" i="6"/>
  <c r="AA419" i="6"/>
  <c r="S419" i="6"/>
  <c r="AA418" i="6"/>
  <c r="S418" i="6"/>
  <c r="AA417" i="6"/>
  <c r="S417" i="6"/>
  <c r="AA416" i="6"/>
  <c r="S416" i="6"/>
  <c r="AA415" i="6"/>
  <c r="S415" i="6"/>
  <c r="AA414" i="6"/>
  <c r="S414" i="6"/>
  <c r="AA413" i="6"/>
  <c r="S413" i="6"/>
  <c r="AA412" i="6"/>
  <c r="S412" i="6"/>
  <c r="AA411" i="6"/>
  <c r="S411" i="6"/>
  <c r="AA410" i="6"/>
  <c r="S410" i="6"/>
  <c r="AA409" i="6"/>
  <c r="S409" i="6"/>
  <c r="AA408" i="6"/>
  <c r="S408" i="6"/>
  <c r="AA407" i="6"/>
  <c r="S407" i="6"/>
  <c r="AA406" i="6"/>
  <c r="S406" i="6"/>
  <c r="S405" i="6"/>
  <c r="AA405" i="6"/>
  <c r="AA404" i="6"/>
  <c r="S404" i="6"/>
  <c r="S403" i="6"/>
  <c r="AA403" i="6"/>
  <c r="S402" i="6"/>
  <c r="AA402" i="6"/>
  <c r="S401" i="6"/>
  <c r="AA401" i="6"/>
  <c r="S400" i="6"/>
  <c r="AA400" i="6"/>
  <c r="AA399" i="6"/>
  <c r="S399" i="6"/>
  <c r="S398" i="6"/>
  <c r="AA398" i="6"/>
  <c r="AA397" i="6"/>
  <c r="S397" i="6"/>
  <c r="S396" i="6"/>
  <c r="AA396" i="6"/>
  <c r="S395" i="6"/>
  <c r="AA395" i="6"/>
  <c r="S394" i="6"/>
  <c r="AA394" i="6"/>
  <c r="AA393" i="6"/>
  <c r="S393" i="6"/>
  <c r="S392" i="6"/>
  <c r="AA392" i="6"/>
  <c r="S391" i="6"/>
  <c r="AA391" i="6"/>
  <c r="AA390" i="6"/>
  <c r="S390" i="6"/>
  <c r="AA389" i="6"/>
  <c r="S389" i="6"/>
  <c r="AA388" i="6"/>
  <c r="S388" i="6"/>
  <c r="AA387" i="6"/>
  <c r="S387" i="6"/>
  <c r="AA386" i="6"/>
  <c r="S386" i="6"/>
  <c r="AA385" i="6"/>
  <c r="S385" i="6"/>
  <c r="AA384" i="6"/>
  <c r="S384" i="6"/>
  <c r="AA383" i="6"/>
  <c r="S383" i="6"/>
  <c r="AA382" i="6"/>
  <c r="S382" i="6"/>
  <c r="AA381" i="6"/>
  <c r="S381" i="6"/>
  <c r="AA380" i="6"/>
  <c r="S380" i="6"/>
  <c r="AA379" i="6"/>
  <c r="S379" i="6"/>
  <c r="AA378" i="6"/>
  <c r="S378" i="6"/>
  <c r="AA377" i="6"/>
  <c r="S377" i="6"/>
  <c r="S376" i="6"/>
  <c r="AA376" i="6"/>
  <c r="AA375" i="6"/>
  <c r="S375" i="6"/>
  <c r="S374" i="6"/>
  <c r="AA374" i="6"/>
  <c r="S373" i="6"/>
  <c r="AA373" i="6"/>
  <c r="S372" i="6"/>
  <c r="AA372" i="6"/>
  <c r="S371" i="6"/>
  <c r="AA371" i="6"/>
  <c r="S370" i="6"/>
  <c r="AA370" i="6"/>
  <c r="S369" i="6"/>
  <c r="AA369" i="6"/>
  <c r="S368" i="6"/>
  <c r="AA368" i="6"/>
  <c r="S367" i="6"/>
  <c r="AA367" i="6"/>
  <c r="S366" i="6"/>
  <c r="AA366" i="6"/>
  <c r="AA365" i="6"/>
  <c r="S365" i="6"/>
  <c r="AA364" i="6"/>
  <c r="S364" i="6"/>
  <c r="S363" i="6"/>
  <c r="AA363" i="6"/>
  <c r="AA362" i="6"/>
  <c r="S362" i="6"/>
  <c r="AA361" i="6"/>
  <c r="S361" i="6"/>
  <c r="AA360" i="6"/>
  <c r="S360" i="6"/>
  <c r="S359" i="6"/>
  <c r="AA359" i="6"/>
  <c r="S358" i="6"/>
  <c r="AA358" i="6"/>
  <c r="AA357" i="6"/>
  <c r="S357" i="6"/>
  <c r="AA356" i="6"/>
  <c r="S356" i="6"/>
  <c r="S355" i="6"/>
  <c r="AA355" i="6"/>
  <c r="AA354" i="6"/>
  <c r="S354" i="6"/>
  <c r="AA353" i="6"/>
  <c r="S353" i="6"/>
  <c r="AA352" i="6"/>
  <c r="S352" i="6"/>
  <c r="AA351" i="6"/>
  <c r="S351" i="6"/>
  <c r="AA350" i="6"/>
  <c r="S350" i="6"/>
  <c r="AA349" i="6"/>
  <c r="S349" i="6"/>
  <c r="AA348" i="6"/>
  <c r="S348" i="6"/>
  <c r="AA347" i="6"/>
  <c r="S347" i="6"/>
  <c r="AA346" i="6"/>
  <c r="S346" i="6"/>
  <c r="AA345" i="6"/>
  <c r="S345" i="6"/>
  <c r="AA344" i="6"/>
  <c r="S344" i="6"/>
  <c r="AA343" i="6"/>
  <c r="S343" i="6"/>
  <c r="AA342" i="6"/>
  <c r="S342" i="6"/>
  <c r="AA341" i="6"/>
  <c r="S341" i="6"/>
  <c r="AA340" i="6"/>
  <c r="S340" i="6"/>
  <c r="AA339" i="6"/>
  <c r="S339" i="6"/>
  <c r="AA338" i="6"/>
  <c r="S338" i="6"/>
  <c r="S337" i="6"/>
  <c r="AA337" i="6"/>
  <c r="AA336" i="6"/>
  <c r="S336" i="6"/>
  <c r="AA335" i="6"/>
  <c r="S335" i="6"/>
  <c r="AA334" i="6"/>
  <c r="S334" i="6"/>
  <c r="AA333" i="6"/>
  <c r="S333" i="6"/>
  <c r="AA332" i="6"/>
  <c r="S332" i="6"/>
  <c r="AA331" i="6"/>
  <c r="S331" i="6"/>
  <c r="S330" i="6"/>
  <c r="AA330" i="6"/>
  <c r="S329" i="6"/>
  <c r="AA329" i="6"/>
  <c r="S328" i="6"/>
  <c r="AA328" i="6"/>
  <c r="AA327" i="6"/>
  <c r="S327" i="6"/>
  <c r="AA326" i="6"/>
  <c r="S326" i="6"/>
  <c r="AA325" i="6"/>
  <c r="S325" i="6"/>
  <c r="AA324" i="6"/>
  <c r="S324" i="6"/>
  <c r="AA323" i="6"/>
  <c r="S323" i="6"/>
  <c r="AA322" i="6"/>
  <c r="S322" i="6"/>
  <c r="AA321" i="6"/>
  <c r="S321" i="6"/>
  <c r="AA320" i="6"/>
  <c r="S320" i="6"/>
  <c r="AA319" i="6"/>
  <c r="S319" i="6"/>
  <c r="S318" i="6"/>
  <c r="AA318" i="6"/>
  <c r="AA317" i="6"/>
  <c r="S317" i="6"/>
  <c r="AA316" i="6"/>
  <c r="S316" i="6"/>
  <c r="AA315" i="6"/>
  <c r="S315" i="6"/>
  <c r="S314" i="6"/>
  <c r="AA314" i="6"/>
  <c r="AA313" i="6"/>
  <c r="S313" i="6"/>
  <c r="AA312" i="6"/>
  <c r="S312" i="6"/>
  <c r="AA311" i="6"/>
  <c r="S311" i="6"/>
  <c r="S310" i="6"/>
  <c r="AA310" i="6"/>
  <c r="S309" i="6"/>
  <c r="AA309" i="6"/>
  <c r="S308" i="6"/>
  <c r="AA308" i="6"/>
  <c r="S307" i="6"/>
  <c r="AA307" i="6"/>
  <c r="S306" i="6"/>
  <c r="AA306" i="6"/>
  <c r="S305" i="6"/>
  <c r="AA305" i="6"/>
  <c r="AA304" i="6"/>
  <c r="S304" i="6"/>
  <c r="S303" i="6"/>
  <c r="AA303" i="6"/>
  <c r="S302" i="6"/>
  <c r="AA302" i="6"/>
  <c r="S301" i="6"/>
  <c r="AA301" i="6"/>
  <c r="S300" i="6"/>
  <c r="AA300" i="6"/>
  <c r="S299" i="6"/>
  <c r="AA299" i="6"/>
  <c r="S298" i="6"/>
  <c r="AA298" i="6"/>
  <c r="S297" i="6"/>
  <c r="AA297" i="6"/>
  <c r="S296" i="6"/>
  <c r="AA296" i="6"/>
  <c r="S295" i="6"/>
  <c r="AA295" i="6"/>
  <c r="S294" i="6"/>
  <c r="AA294" i="6"/>
  <c r="S293" i="6"/>
  <c r="AA293" i="6"/>
  <c r="S292" i="6"/>
  <c r="AA292" i="6"/>
  <c r="S291" i="6"/>
  <c r="AA291" i="6"/>
  <c r="S290" i="6"/>
  <c r="AA290" i="6"/>
  <c r="S289" i="6"/>
  <c r="AA289" i="6"/>
  <c r="AA288" i="6"/>
  <c r="S288" i="6"/>
  <c r="AA287" i="6"/>
  <c r="S287" i="6"/>
  <c r="S286" i="6"/>
  <c r="AA286" i="6"/>
  <c r="S285" i="6"/>
  <c r="AA285" i="6"/>
  <c r="S284" i="6"/>
  <c r="AA284" i="6"/>
  <c r="AA283" i="6"/>
  <c r="S283" i="6"/>
  <c r="AA282" i="6"/>
  <c r="S282" i="6"/>
  <c r="AA281" i="6"/>
  <c r="S281" i="6"/>
  <c r="AA280" i="6"/>
  <c r="S280" i="6"/>
  <c r="AA279" i="6"/>
  <c r="S279" i="6"/>
  <c r="S278" i="6"/>
  <c r="AA278" i="6"/>
  <c r="S277" i="6"/>
  <c r="AA277" i="6"/>
  <c r="S276" i="6"/>
  <c r="AA276" i="6"/>
  <c r="S275" i="6"/>
  <c r="AA275" i="6"/>
  <c r="AA274" i="6"/>
  <c r="S274" i="6"/>
  <c r="AA273" i="6"/>
  <c r="S273" i="6"/>
  <c r="AA272" i="6"/>
  <c r="S272" i="6"/>
  <c r="AA271" i="6"/>
  <c r="S271" i="6"/>
  <c r="S270" i="6"/>
  <c r="AA270" i="6"/>
  <c r="AA269" i="6"/>
  <c r="S269" i="6"/>
  <c r="AA268" i="6"/>
  <c r="S268" i="6"/>
  <c r="AA267" i="6"/>
  <c r="S267" i="6"/>
  <c r="AA266" i="6"/>
  <c r="S266" i="6"/>
  <c r="AA265" i="6"/>
  <c r="S265" i="6"/>
  <c r="S264" i="6"/>
  <c r="AA264" i="6"/>
  <c r="S263" i="6"/>
  <c r="AA263" i="6"/>
  <c r="S262" i="6"/>
  <c r="AA262" i="6"/>
  <c r="S261" i="6"/>
  <c r="AA261" i="6"/>
  <c r="S260" i="6"/>
  <c r="AA260" i="6"/>
  <c r="S259" i="6"/>
  <c r="AA259" i="6"/>
  <c r="S258" i="6"/>
  <c r="AA258" i="6"/>
  <c r="S257" i="6"/>
  <c r="AA257" i="6"/>
  <c r="S256" i="6"/>
  <c r="AA256" i="6"/>
  <c r="S255" i="6"/>
  <c r="AA255" i="6"/>
  <c r="S254" i="6"/>
  <c r="AA254" i="6"/>
  <c r="S253" i="6"/>
  <c r="AA253" i="6"/>
  <c r="S252" i="6"/>
  <c r="AA252" i="6"/>
  <c r="S251" i="6"/>
  <c r="AA251" i="6"/>
  <c r="S250" i="6"/>
  <c r="AA250" i="6"/>
  <c r="AA249" i="6"/>
  <c r="S249" i="6"/>
  <c r="S248" i="6"/>
  <c r="AA248" i="6"/>
  <c r="AA247" i="6"/>
  <c r="S247" i="6"/>
  <c r="S246" i="6"/>
  <c r="AA246" i="6"/>
  <c r="AA245" i="6"/>
  <c r="S245" i="6"/>
  <c r="S244" i="6"/>
  <c r="AA244" i="6"/>
  <c r="S243" i="6"/>
  <c r="AA243" i="6"/>
  <c r="S242" i="6"/>
  <c r="AA242" i="6"/>
  <c r="S241" i="6"/>
  <c r="AA241" i="6"/>
  <c r="S240" i="6"/>
  <c r="AA240" i="6"/>
  <c r="S239" i="6"/>
  <c r="AA239" i="6"/>
  <c r="S238" i="6"/>
  <c r="AA238" i="6"/>
  <c r="S237" i="6"/>
  <c r="AA237" i="6"/>
  <c r="S236" i="6"/>
  <c r="AA236" i="6"/>
  <c r="S235" i="6"/>
  <c r="AA235" i="6"/>
  <c r="S234" i="6"/>
  <c r="AA234" i="6"/>
  <c r="S233" i="6"/>
  <c r="AA233" i="6"/>
  <c r="S232" i="6"/>
  <c r="AA232" i="6"/>
  <c r="S231" i="6"/>
  <c r="AA231" i="6"/>
  <c r="AA230" i="6"/>
  <c r="S230" i="6"/>
  <c r="S229" i="6"/>
  <c r="AA229" i="6"/>
  <c r="S228" i="6"/>
  <c r="AA228" i="6"/>
  <c r="S227" i="6"/>
  <c r="AA227" i="6"/>
  <c r="S226" i="6"/>
  <c r="AA226" i="6"/>
  <c r="S225" i="6"/>
  <c r="AA225" i="6"/>
  <c r="S224" i="6"/>
  <c r="AA224" i="6"/>
  <c r="S223" i="6"/>
  <c r="AA223" i="6"/>
  <c r="S222" i="6"/>
  <c r="AA222" i="6"/>
  <c r="S221" i="6"/>
  <c r="AA221" i="6"/>
  <c r="S220" i="6"/>
  <c r="AA220" i="6"/>
  <c r="S219" i="6"/>
  <c r="AA219" i="6"/>
  <c r="S218" i="6"/>
  <c r="AA218" i="6"/>
  <c r="S217" i="6"/>
  <c r="AA217" i="6"/>
  <c r="S216" i="6"/>
  <c r="AA216" i="6"/>
  <c r="S215" i="6"/>
  <c r="AA215" i="6"/>
  <c r="S214" i="6"/>
  <c r="AA214" i="6"/>
  <c r="S213" i="6"/>
  <c r="AA213" i="6"/>
  <c r="S212" i="6"/>
  <c r="AA212" i="6"/>
  <c r="S211" i="6"/>
  <c r="AA211" i="6"/>
  <c r="S210" i="6"/>
  <c r="AA210" i="6"/>
  <c r="S209" i="6"/>
  <c r="AA209" i="6"/>
  <c r="S208" i="6"/>
  <c r="AA208" i="6"/>
  <c r="S207" i="6"/>
  <c r="AA207" i="6"/>
  <c r="S206" i="6"/>
  <c r="AA206" i="6"/>
  <c r="S205" i="6"/>
  <c r="AA205" i="6"/>
  <c r="S204" i="6"/>
  <c r="AA204" i="6"/>
  <c r="S203" i="6"/>
  <c r="AA203" i="6"/>
  <c r="S202" i="6"/>
  <c r="AA202" i="6"/>
  <c r="S201" i="6"/>
  <c r="AA201" i="6"/>
  <c r="S200" i="6"/>
  <c r="AA200" i="6"/>
  <c r="S199" i="6"/>
  <c r="AA199" i="6"/>
  <c r="S198" i="6"/>
  <c r="AA198" i="6"/>
  <c r="S197" i="6"/>
  <c r="AA197" i="6"/>
  <c r="S196" i="6"/>
  <c r="AA196" i="6"/>
  <c r="S195" i="6"/>
  <c r="AA195" i="6"/>
  <c r="S194" i="6"/>
  <c r="AA194" i="6"/>
  <c r="S193" i="6"/>
  <c r="AA193" i="6"/>
  <c r="S192" i="6"/>
  <c r="AA192" i="6"/>
  <c r="S191" i="6"/>
  <c r="AA191" i="6"/>
  <c r="S190" i="6"/>
  <c r="AA190" i="6"/>
  <c r="S189" i="6"/>
  <c r="AA189" i="6"/>
  <c r="S188" i="6"/>
  <c r="AA188" i="6"/>
  <c r="S187" i="6"/>
  <c r="AA187" i="6"/>
  <c r="AA186" i="6"/>
  <c r="S186" i="6"/>
  <c r="AA185" i="6"/>
  <c r="S185" i="6"/>
  <c r="AA184" i="6"/>
  <c r="S184" i="6"/>
  <c r="S183" i="6"/>
  <c r="AA183" i="6"/>
  <c r="S182" i="6"/>
  <c r="AA182" i="6"/>
  <c r="AA181" i="6"/>
  <c r="S181" i="6"/>
  <c r="S180" i="6"/>
  <c r="AA180" i="6"/>
  <c r="S179" i="6"/>
  <c r="AA179" i="6"/>
  <c r="S178" i="6"/>
  <c r="AA178" i="6"/>
  <c r="AA177" i="6"/>
  <c r="S177" i="6"/>
  <c r="AA176" i="6"/>
  <c r="S176" i="6"/>
  <c r="AA175" i="6"/>
  <c r="S175" i="6"/>
  <c r="S174" i="6"/>
  <c r="AA174" i="6"/>
  <c r="S173" i="6"/>
  <c r="AA173" i="6"/>
  <c r="S172" i="6"/>
  <c r="AA172" i="6"/>
  <c r="S171" i="6"/>
  <c r="AA171" i="6"/>
  <c r="S170" i="6"/>
  <c r="AA170" i="6"/>
  <c r="S169" i="6"/>
  <c r="AA169" i="6"/>
  <c r="S168" i="6"/>
  <c r="AA168" i="6"/>
  <c r="AA167" i="6"/>
  <c r="S167" i="6"/>
  <c r="S166" i="6"/>
  <c r="AA166" i="6"/>
  <c r="AA165" i="6"/>
  <c r="S165" i="6"/>
  <c r="S164" i="6"/>
  <c r="AA164" i="6"/>
  <c r="S163" i="6"/>
  <c r="AA163" i="6"/>
  <c r="AA162" i="6"/>
  <c r="S162" i="6"/>
  <c r="AA161" i="6"/>
  <c r="S161" i="6"/>
  <c r="AA160" i="6"/>
  <c r="S160" i="6"/>
  <c r="AA159" i="6"/>
  <c r="S159" i="6"/>
  <c r="AA158" i="6"/>
  <c r="S158" i="6"/>
  <c r="AA157" i="6"/>
  <c r="S157" i="6"/>
  <c r="AA156" i="6"/>
  <c r="S156" i="6"/>
  <c r="AA155" i="6"/>
  <c r="S155" i="6"/>
  <c r="AA154" i="6"/>
  <c r="S154" i="6"/>
  <c r="AA153" i="6"/>
  <c r="S153" i="6"/>
  <c r="AA152" i="6"/>
  <c r="S152" i="6"/>
  <c r="S151" i="6"/>
  <c r="AA151" i="6"/>
  <c r="AA150" i="6"/>
  <c r="S150" i="6"/>
  <c r="S149" i="6"/>
  <c r="AA149" i="6"/>
  <c r="S148" i="6"/>
  <c r="AA148" i="6"/>
  <c r="S147" i="6"/>
  <c r="AA147" i="6"/>
  <c r="S146" i="6"/>
  <c r="AA146" i="6"/>
  <c r="AA145" i="6"/>
  <c r="S145" i="6"/>
  <c r="S144" i="6"/>
  <c r="AA144" i="6"/>
  <c r="S143" i="6"/>
  <c r="AA143" i="6"/>
  <c r="AA142" i="6"/>
  <c r="S142" i="6"/>
  <c r="AA141" i="6"/>
  <c r="S141" i="6"/>
  <c r="S140" i="6"/>
  <c r="AA140" i="6"/>
  <c r="S139" i="6"/>
  <c r="AA139" i="6"/>
  <c r="S138" i="6"/>
  <c r="AA138" i="6"/>
  <c r="AA137" i="6"/>
  <c r="S137" i="6"/>
  <c r="AA136" i="6"/>
  <c r="S136" i="6"/>
  <c r="AA135" i="6"/>
  <c r="S135" i="6"/>
  <c r="S134" i="6"/>
  <c r="AA134" i="6"/>
  <c r="S133" i="6"/>
  <c r="AA133" i="6"/>
  <c r="S132" i="6"/>
  <c r="AA132" i="6"/>
  <c r="S131" i="6"/>
  <c r="AA131" i="6"/>
  <c r="S130" i="6"/>
  <c r="AA130" i="6"/>
  <c r="AA129" i="6"/>
  <c r="S129" i="6"/>
  <c r="AA128" i="6"/>
  <c r="S128" i="6"/>
  <c r="AA127" i="6"/>
  <c r="S127" i="6"/>
  <c r="AA126" i="6"/>
  <c r="S126" i="6"/>
  <c r="AA125" i="6"/>
  <c r="S125" i="6"/>
  <c r="AA124" i="6"/>
  <c r="S124" i="6"/>
  <c r="AA123" i="6"/>
  <c r="S123" i="6"/>
  <c r="AA122" i="6"/>
  <c r="S122" i="6"/>
  <c r="AA121" i="6"/>
  <c r="S121" i="6"/>
  <c r="AA120" i="6"/>
  <c r="S120" i="6"/>
  <c r="AA119" i="6"/>
  <c r="S119" i="6"/>
  <c r="AA118" i="6"/>
  <c r="S118" i="6"/>
  <c r="AA117" i="6"/>
  <c r="S117" i="6"/>
  <c r="AA116" i="6"/>
  <c r="S116" i="6"/>
  <c r="S115" i="6"/>
  <c r="AA115" i="6"/>
  <c r="AA114" i="6"/>
  <c r="S114" i="6"/>
  <c r="AA113" i="6"/>
  <c r="S113" i="6"/>
  <c r="AA112" i="6"/>
  <c r="S112" i="6"/>
  <c r="AA111" i="6"/>
  <c r="S111" i="6"/>
  <c r="AA110" i="6"/>
  <c r="S110" i="6"/>
  <c r="AA109" i="6"/>
  <c r="S109" i="6"/>
  <c r="AA108" i="6"/>
  <c r="S108" i="6"/>
  <c r="AA107" i="6"/>
  <c r="S107" i="6"/>
  <c r="AA106" i="6"/>
  <c r="S106" i="6"/>
  <c r="AA105" i="6"/>
  <c r="S105" i="6"/>
  <c r="AA104" i="6"/>
  <c r="S104" i="6"/>
  <c r="AA103" i="6"/>
  <c r="S103" i="6"/>
  <c r="AA102" i="6"/>
  <c r="S102" i="6"/>
  <c r="AA101" i="6"/>
  <c r="S101" i="6"/>
  <c r="AA100" i="6"/>
  <c r="S100" i="6"/>
  <c r="AA99" i="6"/>
  <c r="S99" i="6"/>
  <c r="AA98" i="6"/>
  <c r="S98" i="6"/>
  <c r="AA97" i="6"/>
  <c r="S97" i="6"/>
  <c r="AA96" i="6"/>
  <c r="S96" i="6"/>
  <c r="AA95" i="6"/>
  <c r="S95" i="6"/>
  <c r="AA94" i="6"/>
  <c r="S94" i="6"/>
  <c r="AA93" i="6"/>
  <c r="S93" i="6"/>
  <c r="AA92" i="6"/>
  <c r="S92" i="6"/>
  <c r="AA91" i="6"/>
  <c r="S91" i="6"/>
  <c r="S90" i="6"/>
  <c r="AA90" i="6"/>
  <c r="S89" i="6"/>
  <c r="AA89" i="6"/>
  <c r="S88" i="6"/>
  <c r="AA88" i="6"/>
  <c r="AA87" i="6"/>
  <c r="S87" i="6"/>
  <c r="S86" i="6"/>
  <c r="AA86" i="6"/>
  <c r="AA85" i="6"/>
  <c r="S85" i="6"/>
  <c r="AA84" i="6"/>
  <c r="S84" i="6"/>
  <c r="AA83" i="6"/>
  <c r="S83" i="6"/>
  <c r="AA82" i="6"/>
  <c r="S82" i="6"/>
  <c r="AA81" i="6"/>
  <c r="S81" i="6"/>
  <c r="S80" i="6"/>
  <c r="AA80" i="6"/>
  <c r="S79" i="6"/>
  <c r="AA79" i="6"/>
  <c r="AA78" i="6"/>
  <c r="S78" i="6"/>
  <c r="AA77" i="6"/>
  <c r="S77" i="6"/>
  <c r="AA76" i="6"/>
  <c r="S76" i="6"/>
  <c r="AA75" i="6"/>
  <c r="S75" i="6"/>
  <c r="AA74" i="6"/>
  <c r="S74" i="6"/>
  <c r="AA73" i="6"/>
  <c r="S73" i="6"/>
  <c r="AA72" i="6"/>
  <c r="S72" i="6"/>
  <c r="AA71" i="6"/>
  <c r="S71" i="6"/>
  <c r="AA70" i="6"/>
  <c r="S70" i="6"/>
  <c r="AA69" i="6"/>
  <c r="S69" i="6"/>
  <c r="AA68" i="6"/>
  <c r="S68" i="6"/>
  <c r="AA67" i="6"/>
  <c r="S67" i="6"/>
  <c r="AA66" i="6"/>
  <c r="S66" i="6"/>
  <c r="AA65" i="6"/>
  <c r="S65" i="6"/>
  <c r="AA64" i="6"/>
  <c r="S64" i="6"/>
  <c r="AA63" i="6"/>
  <c r="S63" i="6"/>
  <c r="AA62" i="6"/>
  <c r="S62" i="6"/>
  <c r="AA61" i="6"/>
  <c r="S61" i="6"/>
  <c r="AA60" i="6"/>
  <c r="S60" i="6"/>
  <c r="AA59" i="6"/>
  <c r="S59" i="6"/>
  <c r="AA58" i="6"/>
  <c r="S58" i="6"/>
  <c r="AA57" i="6"/>
  <c r="S57" i="6"/>
  <c r="AA56" i="6"/>
  <c r="S56" i="6"/>
  <c r="AA55" i="6"/>
  <c r="S55" i="6"/>
  <c r="AA54" i="6"/>
  <c r="S54" i="6"/>
  <c r="AA53" i="6"/>
  <c r="S53" i="6"/>
  <c r="AA52" i="6"/>
  <c r="S52" i="6"/>
  <c r="AA51" i="6"/>
  <c r="S51" i="6"/>
  <c r="AA50" i="6"/>
  <c r="S50" i="6"/>
  <c r="S49" i="6"/>
  <c r="AA49" i="6"/>
  <c r="AA48" i="6"/>
  <c r="S48" i="6"/>
  <c r="AA47" i="6"/>
  <c r="S47" i="6"/>
  <c r="AA46" i="6"/>
  <c r="S46" i="6"/>
  <c r="AA45" i="6"/>
  <c r="S45" i="6"/>
  <c r="AA44" i="6"/>
  <c r="S44" i="6"/>
  <c r="AA43" i="6"/>
  <c r="S43" i="6"/>
  <c r="AA42" i="6"/>
  <c r="AA23" i="6"/>
  <c r="S23" i="6"/>
  <c r="AA22" i="6"/>
  <c r="S22" i="6"/>
  <c r="G500" i="6" a="1"/>
  <c r="H500" i="6" a="1"/>
  <c r="I500" i="6" a="1"/>
  <c r="G499" i="6" a="1"/>
  <c r="H499" i="6" a="1"/>
  <c r="I499" i="6" a="1"/>
  <c r="G498" i="6" a="1"/>
  <c r="H498" i="6" a="1"/>
  <c r="I498" i="6" a="1"/>
  <c r="G497" i="6" a="1"/>
  <c r="H497" i="6" a="1"/>
  <c r="I497" i="6" a="1"/>
  <c r="G496" i="6" a="1"/>
  <c r="H496" i="6" a="1"/>
  <c r="I496" i="6" a="1"/>
  <c r="G495" i="6" a="1"/>
  <c r="H495" i="6" a="1"/>
  <c r="I495" i="6" a="1"/>
  <c r="G494" i="6" a="1"/>
  <c r="H494" i="6" a="1"/>
  <c r="I494" i="6" a="1"/>
  <c r="G493" i="6" a="1"/>
  <c r="H493" i="6" a="1"/>
  <c r="I493" i="6" a="1"/>
  <c r="G492" i="6" a="1"/>
  <c r="H492" i="6" a="1"/>
  <c r="I492" i="6" a="1"/>
  <c r="G491" i="6" a="1"/>
  <c r="H491" i="6" a="1"/>
  <c r="I491" i="6" a="1"/>
  <c r="G490" i="6" a="1"/>
  <c r="H490" i="6" a="1"/>
  <c r="I490" i="6" a="1"/>
  <c r="G489" i="6" a="1"/>
  <c r="H489" i="6" a="1"/>
  <c r="I489" i="6" a="1"/>
  <c r="G488" i="6" a="1"/>
  <c r="H488" i="6" a="1"/>
  <c r="I488" i="6" a="1"/>
  <c r="G487" i="6" a="1"/>
  <c r="H487" i="6" a="1"/>
  <c r="I487" i="6" a="1"/>
  <c r="G486" i="6" a="1"/>
  <c r="H486" i="6" a="1"/>
  <c r="I486" i="6" a="1"/>
  <c r="G485" i="6" a="1"/>
  <c r="H485" i="6" a="1"/>
  <c r="I485" i="6" a="1"/>
  <c r="G484" i="6" a="1"/>
  <c r="H484" i="6" a="1"/>
  <c r="I484" i="6" a="1"/>
  <c r="G483" i="6" a="1"/>
  <c r="H483" i="6" a="1"/>
  <c r="I483" i="6" a="1"/>
  <c r="G482" i="6" a="1"/>
  <c r="H482" i="6" a="1"/>
  <c r="I482" i="6" a="1"/>
  <c r="G481" i="6" a="1"/>
  <c r="H481" i="6" a="1"/>
  <c r="I481" i="6" a="1"/>
  <c r="G480" i="6" a="1"/>
  <c r="H480" i="6" a="1"/>
  <c r="I480" i="6" a="1"/>
  <c r="G479" i="6" a="1"/>
  <c r="H479" i="6" a="1"/>
  <c r="I479" i="6" a="1"/>
  <c r="G478" i="6" a="1"/>
  <c r="H478" i="6" a="1"/>
  <c r="I478" i="6" a="1"/>
  <c r="G477" i="6" a="1"/>
  <c r="H477" i="6" a="1"/>
  <c r="I477" i="6" a="1"/>
  <c r="G476" i="6" a="1"/>
  <c r="H476" i="6" a="1"/>
  <c r="I476" i="6" a="1"/>
  <c r="G475" i="6" a="1"/>
  <c r="H475" i="6" a="1"/>
  <c r="I475" i="6" a="1"/>
  <c r="G474" i="6" a="1"/>
  <c r="H474" i="6" a="1"/>
  <c r="I474" i="6" a="1"/>
  <c r="G473" i="6" a="1"/>
  <c r="H473" i="6" a="1"/>
  <c r="I473" i="6" a="1"/>
  <c r="G472" i="6" a="1"/>
  <c r="H472" i="6" a="1"/>
  <c r="I472" i="6" a="1"/>
  <c r="G471" i="6" a="1"/>
  <c r="H471" i="6" a="1"/>
  <c r="I471" i="6" a="1"/>
  <c r="G470" i="6" a="1"/>
  <c r="H470" i="6" a="1"/>
  <c r="I470" i="6" a="1"/>
  <c r="G469" i="6" a="1"/>
  <c r="H469" i="6" a="1"/>
  <c r="I469" i="6" a="1"/>
  <c r="G468" i="6" a="1"/>
  <c r="H468" i="6" a="1"/>
  <c r="I468" i="6" a="1"/>
  <c r="G467" i="6" a="1"/>
  <c r="H467" i="6" a="1"/>
  <c r="I467" i="6" a="1"/>
  <c r="G466" i="6" a="1"/>
  <c r="H466" i="6" a="1"/>
  <c r="I466" i="6" a="1"/>
  <c r="G465" i="6" a="1"/>
  <c r="H465" i="6" a="1"/>
  <c r="I465" i="6" a="1"/>
  <c r="G464" i="6" a="1"/>
  <c r="H464" i="6" a="1"/>
  <c r="I464" i="6" a="1"/>
  <c r="G463" i="6" a="1"/>
  <c r="H463" i="6" a="1"/>
  <c r="I463" i="6" a="1"/>
  <c r="G462" i="6" a="1"/>
  <c r="H462" i="6" a="1"/>
  <c r="I462" i="6" a="1"/>
  <c r="G461" i="6" a="1"/>
  <c r="H461" i="6" a="1"/>
  <c r="I461" i="6" a="1"/>
  <c r="G460" i="6" a="1"/>
  <c r="H460" i="6" a="1"/>
  <c r="I460" i="6" a="1"/>
  <c r="G459" i="6" a="1"/>
  <c r="H459" i="6" a="1"/>
  <c r="I459" i="6" a="1"/>
  <c r="G458" i="6" a="1"/>
  <c r="H458" i="6" a="1"/>
  <c r="I458" i="6" a="1"/>
  <c r="G457" i="6" a="1"/>
  <c r="H457" i="6" a="1"/>
  <c r="I457" i="6" a="1"/>
  <c r="G456" i="6" a="1"/>
  <c r="H456" i="6" a="1"/>
  <c r="I456" i="6" a="1"/>
  <c r="G455" i="6" a="1"/>
  <c r="H455" i="6" a="1"/>
  <c r="I455" i="6" a="1"/>
  <c r="G454" i="6" a="1"/>
  <c r="H454" i="6" a="1"/>
  <c r="I454" i="6" a="1"/>
  <c r="G453" i="6" a="1"/>
  <c r="H453" i="6" a="1"/>
  <c r="I453" i="6" a="1"/>
  <c r="G452" i="6" a="1"/>
  <c r="H452" i="6" a="1"/>
  <c r="I452" i="6" a="1"/>
  <c r="G451" i="6" a="1"/>
  <c r="H451" i="6" a="1"/>
  <c r="I451" i="6" a="1"/>
  <c r="G450" i="6" a="1"/>
  <c r="H450" i="6" a="1"/>
  <c r="I450" i="6" a="1"/>
  <c r="G449" i="6" a="1"/>
  <c r="H449" i="6" a="1"/>
  <c r="I449" i="6" a="1"/>
  <c r="G448" i="6" a="1"/>
  <c r="H448" i="6" a="1"/>
  <c r="I448" i="6" a="1"/>
  <c r="G447" i="6" a="1"/>
  <c r="H447" i="6" a="1"/>
  <c r="I447" i="6" a="1"/>
  <c r="G446" i="6" a="1"/>
  <c r="H446" i="6" a="1"/>
  <c r="I446" i="6" a="1"/>
  <c r="G445" i="6" a="1"/>
  <c r="H445" i="6" a="1"/>
  <c r="I445" i="6" a="1"/>
  <c r="G444" i="6" a="1"/>
  <c r="H444" i="6" a="1"/>
  <c r="I444" i="6" a="1"/>
  <c r="G443" i="6" a="1"/>
  <c r="H443" i="6" a="1"/>
  <c r="I443" i="6" a="1"/>
  <c r="G442" i="6" a="1"/>
  <c r="H442" i="6" a="1"/>
  <c r="I442" i="6" a="1"/>
  <c r="G441" i="6" a="1"/>
  <c r="H441" i="6" a="1"/>
  <c r="I441" i="6" a="1"/>
  <c r="G440" i="6" a="1"/>
  <c r="H440" i="6" a="1"/>
  <c r="I440" i="6" a="1"/>
  <c r="G439" i="6" a="1"/>
  <c r="H439" i="6" a="1"/>
  <c r="I439" i="6" a="1"/>
  <c r="G438" i="6" a="1"/>
  <c r="H438" i="6" a="1"/>
  <c r="I438" i="6" a="1"/>
  <c r="G437" i="6" a="1"/>
  <c r="H437" i="6" a="1"/>
  <c r="I437" i="6" a="1"/>
  <c r="G436" i="6" a="1"/>
  <c r="H436" i="6" a="1"/>
  <c r="I436" i="6" a="1"/>
  <c r="G435" i="6" a="1"/>
  <c r="H435" i="6" a="1"/>
  <c r="I435" i="6" a="1"/>
  <c r="G434" i="6" a="1"/>
  <c r="H434" i="6" a="1"/>
  <c r="I434" i="6" a="1"/>
  <c r="G433" i="6" a="1"/>
  <c r="H433" i="6" a="1"/>
  <c r="I433" i="6" a="1"/>
  <c r="G432" i="6" a="1"/>
  <c r="H432" i="6" a="1"/>
  <c r="I432" i="6" a="1"/>
  <c r="G431" i="6" a="1"/>
  <c r="H431" i="6" a="1"/>
  <c r="I431" i="6" a="1"/>
  <c r="G430" i="6" a="1"/>
  <c r="H430" i="6" a="1"/>
  <c r="I430" i="6" a="1"/>
  <c r="G429" i="6" a="1"/>
  <c r="H429" i="6" a="1"/>
  <c r="I429" i="6" a="1"/>
  <c r="G428" i="6" a="1"/>
  <c r="H428" i="6" a="1"/>
  <c r="I428" i="6" a="1"/>
  <c r="G427" i="6" a="1"/>
  <c r="H427" i="6" a="1"/>
  <c r="I427" i="6" a="1"/>
  <c r="G426" i="6" a="1"/>
  <c r="H426" i="6" a="1"/>
  <c r="I426" i="6" a="1"/>
  <c r="G425" i="6" a="1"/>
  <c r="H425" i="6" a="1"/>
  <c r="I425" i="6" a="1"/>
  <c r="G424" i="6" a="1"/>
  <c r="H424" i="6" a="1"/>
  <c r="I424" i="6" a="1"/>
  <c r="G423" i="6" a="1"/>
  <c r="H423" i="6" a="1"/>
  <c r="I423" i="6" a="1"/>
  <c r="G422" i="6" a="1"/>
  <c r="H422" i="6" a="1"/>
  <c r="I422" i="6" a="1"/>
  <c r="G421" i="6" a="1"/>
  <c r="H421" i="6" a="1"/>
  <c r="I421" i="6" a="1"/>
  <c r="G420" i="6" a="1"/>
  <c r="H420" i="6" a="1"/>
  <c r="I420" i="6" a="1"/>
  <c r="G419" i="6" a="1"/>
  <c r="H419" i="6" a="1"/>
  <c r="I419" i="6" a="1"/>
  <c r="G418" i="6" a="1"/>
  <c r="H418" i="6" a="1"/>
  <c r="I418" i="6" a="1"/>
  <c r="G417" i="6" a="1"/>
  <c r="H417" i="6" a="1"/>
  <c r="I417" i="6" a="1"/>
  <c r="G416" i="6" a="1"/>
  <c r="H416" i="6" a="1"/>
  <c r="I416" i="6" a="1"/>
  <c r="G415" i="6" a="1"/>
  <c r="H415" i="6" a="1"/>
  <c r="I415" i="6" a="1"/>
  <c r="G414" i="6" a="1"/>
  <c r="H414" i="6" a="1"/>
  <c r="I414" i="6" a="1"/>
  <c r="G413" i="6" a="1"/>
  <c r="H413" i="6" a="1"/>
  <c r="I413" i="6" a="1"/>
  <c r="G412" i="6" a="1"/>
  <c r="H412" i="6" a="1"/>
  <c r="I412" i="6" a="1"/>
  <c r="G411" i="6" a="1"/>
  <c r="H411" i="6" a="1"/>
  <c r="I411" i="6" a="1"/>
  <c r="G410" i="6" a="1"/>
  <c r="H410" i="6" a="1"/>
  <c r="I410" i="6" a="1"/>
  <c r="G409" i="6" a="1"/>
  <c r="H409" i="6" a="1"/>
  <c r="I409" i="6" a="1"/>
  <c r="G408" i="6" a="1"/>
  <c r="H408" i="6" a="1"/>
  <c r="I408" i="6" a="1"/>
  <c r="G407" i="6" a="1"/>
  <c r="H407" i="6" a="1"/>
  <c r="I407" i="6" a="1"/>
  <c r="G406" i="6" a="1"/>
  <c r="H406" i="6" a="1"/>
  <c r="I406" i="6" a="1"/>
  <c r="G405" i="6" a="1"/>
  <c r="H405" i="6" a="1"/>
  <c r="I405" i="6" a="1"/>
  <c r="G404" i="6" a="1"/>
  <c r="H404" i="6" a="1"/>
  <c r="I404" i="6" a="1"/>
  <c r="G403" i="6" a="1"/>
  <c r="H403" i="6" a="1"/>
  <c r="I403" i="6" a="1"/>
  <c r="G402" i="6" a="1"/>
  <c r="H402" i="6" a="1"/>
  <c r="I402" i="6" a="1"/>
  <c r="G401" i="6" a="1"/>
  <c r="H401" i="6" a="1"/>
  <c r="I401" i="6" a="1"/>
  <c r="G400" i="6" a="1"/>
  <c r="H400" i="6" a="1"/>
  <c r="I400" i="6" a="1"/>
  <c r="G399" i="6" a="1"/>
  <c r="H399" i="6" a="1"/>
  <c r="I399" i="6" a="1"/>
  <c r="G398" i="6" a="1"/>
  <c r="H398" i="6" a="1"/>
  <c r="I398" i="6" a="1"/>
  <c r="G397" i="6" a="1"/>
  <c r="H397" i="6" a="1"/>
  <c r="I397" i="6" a="1"/>
  <c r="G396" i="6" a="1"/>
  <c r="H396" i="6" a="1"/>
  <c r="I396" i="6" a="1"/>
  <c r="G395" i="6" a="1"/>
  <c r="H395" i="6" a="1"/>
  <c r="I395" i="6" a="1"/>
  <c r="G394" i="6" a="1"/>
  <c r="H394" i="6" a="1"/>
  <c r="I394" i="6" a="1"/>
  <c r="G393" i="6" a="1"/>
  <c r="H393" i="6" a="1"/>
  <c r="I393" i="6" a="1"/>
  <c r="G392" i="6" a="1"/>
  <c r="H392" i="6" a="1"/>
  <c r="I392" i="6" a="1"/>
  <c r="G391" i="6" a="1"/>
  <c r="H391" i="6" a="1"/>
  <c r="I391" i="6" a="1"/>
  <c r="G390" i="6" a="1"/>
  <c r="H390" i="6" a="1"/>
  <c r="I390" i="6" a="1"/>
  <c r="G389" i="6" a="1"/>
  <c r="H389" i="6" a="1"/>
  <c r="I389" i="6" a="1"/>
  <c r="G388" i="6" a="1"/>
  <c r="H388" i="6" a="1"/>
  <c r="I388" i="6" a="1"/>
  <c r="G387" i="6" a="1"/>
  <c r="H387" i="6" a="1"/>
  <c r="I387" i="6" a="1"/>
  <c r="G386" i="6" a="1"/>
  <c r="H386" i="6" a="1"/>
  <c r="I386" i="6" a="1"/>
  <c r="G385" i="6" a="1"/>
  <c r="H385" i="6" a="1"/>
  <c r="I385" i="6" a="1"/>
  <c r="G384" i="6" a="1"/>
  <c r="H384" i="6" a="1"/>
  <c r="I384" i="6" a="1"/>
  <c r="G383" i="6" a="1"/>
  <c r="H383" i="6" a="1"/>
  <c r="I383" i="6" a="1"/>
  <c r="G382" i="6" a="1"/>
  <c r="H382" i="6" a="1"/>
  <c r="I382" i="6" a="1"/>
  <c r="G381" i="6" a="1"/>
  <c r="H381" i="6" a="1"/>
  <c r="I381" i="6" a="1"/>
  <c r="G380" i="6" a="1"/>
  <c r="H380" i="6" a="1"/>
  <c r="I380" i="6" a="1"/>
  <c r="G379" i="6" a="1"/>
  <c r="H379" i="6" a="1"/>
  <c r="I379" i="6" a="1"/>
  <c r="G378" i="6" a="1"/>
  <c r="H378" i="6" a="1"/>
  <c r="I378" i="6" a="1"/>
  <c r="G377" i="6" a="1"/>
  <c r="H377" i="6" a="1"/>
  <c r="I377" i="6" a="1"/>
  <c r="G376" i="6" a="1"/>
  <c r="H376" i="6" a="1"/>
  <c r="I376" i="6" a="1"/>
  <c r="G375" i="6" a="1"/>
  <c r="H375" i="6" a="1"/>
  <c r="I375" i="6" a="1"/>
  <c r="G374" i="6" a="1"/>
  <c r="H374" i="6" a="1"/>
  <c r="I374" i="6" a="1"/>
  <c r="G373" i="6" a="1"/>
  <c r="H373" i="6" a="1"/>
  <c r="I373" i="6" a="1"/>
  <c r="G372" i="6" a="1"/>
  <c r="H372" i="6" a="1"/>
  <c r="I372" i="6" a="1"/>
  <c r="G371" i="6" a="1"/>
  <c r="H371" i="6" a="1"/>
  <c r="I371" i="6" a="1"/>
  <c r="G370" i="6" a="1"/>
  <c r="H370" i="6" a="1"/>
  <c r="I370" i="6" a="1"/>
  <c r="G369" i="6" a="1"/>
  <c r="H369" i="6" a="1"/>
  <c r="I369" i="6" a="1"/>
  <c r="G368" i="6" a="1"/>
  <c r="H368" i="6" a="1"/>
  <c r="I368" i="6" a="1"/>
  <c r="G367" i="6" a="1"/>
  <c r="H367" i="6" a="1"/>
  <c r="I367" i="6" a="1"/>
  <c r="G366" i="6" a="1"/>
  <c r="H366" i="6" a="1"/>
  <c r="I366" i="6" a="1"/>
  <c r="G365" i="6" a="1"/>
  <c r="H365" i="6" a="1"/>
  <c r="I365" i="6" a="1"/>
  <c r="G364" i="6" a="1"/>
  <c r="H364" i="6" a="1"/>
  <c r="I364" i="6" a="1"/>
  <c r="G363" i="6" a="1"/>
  <c r="H363" i="6" a="1"/>
  <c r="I363" i="6" a="1"/>
  <c r="G362" i="6" a="1"/>
  <c r="H362" i="6" a="1"/>
  <c r="I362" i="6" a="1"/>
  <c r="G361" i="6" a="1"/>
  <c r="H361" i="6" a="1"/>
  <c r="I361" i="6" a="1"/>
  <c r="G360" i="6" a="1"/>
  <c r="H360" i="6" a="1"/>
  <c r="I360" i="6" a="1"/>
  <c r="G359" i="6" a="1"/>
  <c r="H359" i="6" a="1"/>
  <c r="I359" i="6" a="1"/>
  <c r="G358" i="6" a="1"/>
  <c r="H358" i="6" a="1"/>
  <c r="I358" i="6" a="1"/>
  <c r="G357" i="6" a="1"/>
  <c r="H357" i="6" a="1"/>
  <c r="I357" i="6" a="1"/>
  <c r="G356" i="6" a="1"/>
  <c r="H356" i="6" a="1"/>
  <c r="I356" i="6" a="1"/>
  <c r="G355" i="6" a="1"/>
  <c r="H355" i="6" a="1"/>
  <c r="I355" i="6" a="1"/>
  <c r="G354" i="6" a="1"/>
  <c r="H354" i="6" a="1"/>
  <c r="I354" i="6" a="1"/>
  <c r="G353" i="6" a="1"/>
  <c r="H353" i="6" a="1"/>
  <c r="I353" i="6" a="1"/>
  <c r="G352" i="6" a="1"/>
  <c r="H352" i="6" a="1"/>
  <c r="I352" i="6" a="1"/>
  <c r="G351" i="6" a="1"/>
  <c r="H351" i="6" a="1"/>
  <c r="I351" i="6" a="1"/>
  <c r="G350" i="6" a="1"/>
  <c r="H350" i="6" a="1"/>
  <c r="I350" i="6" a="1"/>
  <c r="G349" i="6" a="1"/>
  <c r="H349" i="6" a="1"/>
  <c r="I349" i="6" a="1"/>
  <c r="G348" i="6" a="1"/>
  <c r="H348" i="6" a="1"/>
  <c r="I348" i="6" a="1"/>
  <c r="G347" i="6" a="1"/>
  <c r="H347" i="6" a="1"/>
  <c r="I347" i="6" a="1"/>
  <c r="G346" i="6" a="1"/>
  <c r="H346" i="6" a="1"/>
  <c r="I346" i="6" a="1"/>
  <c r="G345" i="6" a="1"/>
  <c r="H345" i="6" a="1"/>
  <c r="I345" i="6" a="1"/>
  <c r="G344" i="6" a="1"/>
  <c r="H344" i="6" a="1"/>
  <c r="I344" i="6" a="1"/>
  <c r="G343" i="6" a="1"/>
  <c r="H343" i="6" a="1"/>
  <c r="I343" i="6" a="1"/>
  <c r="G342" i="6" a="1"/>
  <c r="H342" i="6" a="1"/>
  <c r="I342" i="6" a="1"/>
  <c r="G341" i="6" a="1"/>
  <c r="H341" i="6" a="1"/>
  <c r="I341" i="6" a="1"/>
  <c r="G340" i="6" a="1"/>
  <c r="H340" i="6" a="1"/>
  <c r="I340" i="6" a="1"/>
  <c r="G339" i="6" a="1"/>
  <c r="H339" i="6" a="1"/>
  <c r="I339" i="6" a="1"/>
  <c r="G338" i="6" a="1"/>
  <c r="H338" i="6" a="1"/>
  <c r="I338" i="6" a="1"/>
  <c r="G337" i="6" a="1"/>
  <c r="H337" i="6" a="1"/>
  <c r="I337" i="6" a="1"/>
  <c r="G336" i="6" a="1"/>
  <c r="H336" i="6" a="1"/>
  <c r="I336" i="6" a="1"/>
  <c r="G335" i="6" a="1"/>
  <c r="H335" i="6" a="1"/>
  <c r="I335" i="6" a="1"/>
  <c r="G334" i="6" a="1"/>
  <c r="H334" i="6" a="1"/>
  <c r="I334" i="6" a="1"/>
  <c r="G333" i="6" a="1"/>
  <c r="H333" i="6" a="1"/>
  <c r="I333" i="6" a="1"/>
  <c r="G332" i="6" a="1"/>
  <c r="H332" i="6" a="1"/>
  <c r="I332" i="6" a="1"/>
  <c r="G331" i="6" a="1"/>
  <c r="H331" i="6" a="1"/>
  <c r="I331" i="6" a="1"/>
  <c r="G330" i="6" a="1"/>
  <c r="H330" i="6" a="1"/>
  <c r="I330" i="6" a="1"/>
  <c r="G329" i="6" a="1"/>
  <c r="H329" i="6" a="1"/>
  <c r="I329" i="6" a="1"/>
  <c r="G328" i="6" a="1"/>
  <c r="H328" i="6" a="1"/>
  <c r="I328" i="6" a="1"/>
  <c r="G327" i="6" a="1"/>
  <c r="H327" i="6" a="1"/>
  <c r="I327" i="6" a="1"/>
  <c r="G326" i="6" a="1"/>
  <c r="H326" i="6" a="1"/>
  <c r="I326" i="6" a="1"/>
  <c r="G325" i="6" a="1"/>
  <c r="H325" i="6" a="1"/>
  <c r="I325" i="6" a="1"/>
  <c r="G324" i="6" a="1"/>
  <c r="H324" i="6" a="1"/>
  <c r="I324" i="6" a="1"/>
  <c r="G323" i="6" a="1"/>
  <c r="H323" i="6" a="1"/>
  <c r="I323" i="6" a="1"/>
  <c r="G322" i="6" a="1"/>
  <c r="H322" i="6" a="1"/>
  <c r="I322" i="6" a="1"/>
  <c r="G321" i="6" a="1"/>
  <c r="H321" i="6" a="1"/>
  <c r="I321" i="6" a="1"/>
  <c r="G320" i="6" a="1"/>
  <c r="H320" i="6" a="1"/>
  <c r="I320" i="6" a="1"/>
  <c r="G319" i="6" a="1"/>
  <c r="H319" i="6" a="1"/>
  <c r="I319" i="6" a="1"/>
  <c r="G318" i="6" a="1"/>
  <c r="H318" i="6" a="1"/>
  <c r="I318" i="6" a="1"/>
  <c r="G317" i="6" a="1"/>
  <c r="H317" i="6" a="1"/>
  <c r="I317" i="6" a="1"/>
  <c r="G316" i="6" a="1"/>
  <c r="H316" i="6" a="1"/>
  <c r="I316" i="6" a="1"/>
  <c r="G315" i="6" a="1"/>
  <c r="H315" i="6" a="1"/>
  <c r="I315" i="6" a="1"/>
  <c r="G314" i="6" a="1"/>
  <c r="H314" i="6" a="1"/>
  <c r="I314" i="6" a="1"/>
  <c r="G313" i="6" a="1"/>
  <c r="H313" i="6" a="1"/>
  <c r="I313" i="6" a="1"/>
  <c r="G312" i="6" a="1"/>
  <c r="H312" i="6" a="1"/>
  <c r="I312" i="6" a="1"/>
  <c r="G311" i="6" a="1"/>
  <c r="H311" i="6" a="1"/>
  <c r="I311" i="6" a="1"/>
  <c r="G310" i="6" a="1"/>
  <c r="H310" i="6" a="1"/>
  <c r="I310" i="6" a="1"/>
  <c r="G309" i="6" a="1"/>
  <c r="H309" i="6" a="1"/>
  <c r="I309" i="6" a="1"/>
  <c r="G308" i="6" a="1"/>
  <c r="H308" i="6" a="1"/>
  <c r="I308" i="6" a="1"/>
  <c r="G307" i="6" a="1"/>
  <c r="H307" i="6" a="1"/>
  <c r="I307" i="6" a="1"/>
  <c r="G306" i="6" a="1"/>
  <c r="H306" i="6" a="1"/>
  <c r="I306" i="6" a="1"/>
  <c r="G305" i="6" a="1"/>
  <c r="H305" i="6" a="1"/>
  <c r="I305" i="6" a="1"/>
  <c r="G304" i="6" a="1"/>
  <c r="H304" i="6" a="1"/>
  <c r="I304" i="6" a="1"/>
  <c r="G303" i="6" a="1"/>
  <c r="H303" i="6" a="1"/>
  <c r="I303" i="6" a="1"/>
  <c r="G302" i="6" a="1"/>
  <c r="H302" i="6" a="1"/>
  <c r="I302" i="6" a="1"/>
  <c r="G301" i="6" a="1"/>
  <c r="H301" i="6" a="1"/>
  <c r="I301" i="6" a="1"/>
  <c r="G300" i="6" a="1"/>
  <c r="H300" i="6" a="1"/>
  <c r="I300" i="6" a="1"/>
  <c r="G299" i="6" a="1"/>
  <c r="H299" i="6" a="1"/>
  <c r="I299" i="6" a="1"/>
  <c r="G298" i="6" a="1"/>
  <c r="H298" i="6" a="1"/>
  <c r="I298" i="6" a="1"/>
  <c r="G297" i="6" a="1"/>
  <c r="H297" i="6" a="1"/>
  <c r="I297" i="6" a="1"/>
  <c r="G296" i="6" a="1"/>
  <c r="H296" i="6" a="1"/>
  <c r="I296" i="6" a="1"/>
  <c r="G295" i="6" a="1"/>
  <c r="H295" i="6" a="1"/>
  <c r="I295" i="6" a="1"/>
  <c r="G294" i="6" a="1"/>
  <c r="H294" i="6" a="1"/>
  <c r="I294" i="6" a="1"/>
  <c r="G293" i="6" a="1"/>
  <c r="H293" i="6" a="1"/>
  <c r="I293" i="6" a="1"/>
  <c r="G292" i="6" a="1"/>
  <c r="H292" i="6" a="1"/>
  <c r="I292" i="6" a="1"/>
  <c r="G291" i="6" a="1"/>
  <c r="H291" i="6" a="1"/>
  <c r="I291" i="6" a="1"/>
  <c r="G290" i="6" a="1"/>
  <c r="H290" i="6" a="1"/>
  <c r="I290" i="6" a="1"/>
  <c r="G289" i="6" a="1"/>
  <c r="H289" i="6" a="1"/>
  <c r="I289" i="6" a="1"/>
  <c r="G288" i="6" a="1"/>
  <c r="H288" i="6" a="1"/>
  <c r="I288" i="6" a="1"/>
  <c r="G287" i="6" a="1"/>
  <c r="H287" i="6" a="1"/>
  <c r="I287" i="6" a="1"/>
  <c r="G286" i="6" a="1"/>
  <c r="H286" i="6" a="1"/>
  <c r="I286" i="6" a="1"/>
  <c r="G285" i="6" a="1"/>
  <c r="H285" i="6" a="1"/>
  <c r="I285" i="6" a="1"/>
  <c r="G284" i="6" a="1"/>
  <c r="H284" i="6" a="1"/>
  <c r="I284" i="6" a="1"/>
  <c r="G283" i="6" a="1"/>
  <c r="H283" i="6" a="1"/>
  <c r="I283" i="6" a="1"/>
  <c r="G282" i="6" a="1"/>
  <c r="H282" i="6" a="1"/>
  <c r="I282" i="6" a="1"/>
  <c r="G281" i="6" a="1"/>
  <c r="H281" i="6" a="1"/>
  <c r="I281" i="6" a="1"/>
  <c r="G280" i="6" a="1"/>
  <c r="H280" i="6" a="1"/>
  <c r="I280" i="6" a="1"/>
  <c r="G279" i="6" a="1"/>
  <c r="H279" i="6" a="1"/>
  <c r="I279" i="6" a="1"/>
  <c r="G278" i="6" a="1"/>
  <c r="H278" i="6" a="1"/>
  <c r="I278" i="6" a="1"/>
  <c r="G277" i="6" a="1"/>
  <c r="H277" i="6" a="1"/>
  <c r="I277" i="6" a="1"/>
  <c r="G276" i="6" a="1"/>
  <c r="H276" i="6" a="1"/>
  <c r="I276" i="6" a="1"/>
  <c r="G275" i="6" a="1"/>
  <c r="H275" i="6" a="1"/>
  <c r="I275" i="6" a="1"/>
  <c r="G274" i="6" a="1"/>
  <c r="H274" i="6" a="1"/>
  <c r="I274" i="6" a="1"/>
  <c r="G273" i="6" a="1"/>
  <c r="H273" i="6" a="1"/>
  <c r="I273" i="6" a="1"/>
  <c r="G272" i="6" a="1"/>
  <c r="H272" i="6" a="1"/>
  <c r="I272" i="6" a="1"/>
  <c r="G271" i="6" a="1"/>
  <c r="H271" i="6" a="1"/>
  <c r="I271" i="6" a="1"/>
  <c r="G270" i="6" a="1"/>
  <c r="H270" i="6" a="1"/>
  <c r="I270" i="6" a="1"/>
  <c r="G269" i="6" a="1"/>
  <c r="H269" i="6" a="1"/>
  <c r="I269" i="6" a="1"/>
  <c r="G268" i="6" a="1"/>
  <c r="H268" i="6" a="1"/>
  <c r="I268" i="6" a="1"/>
  <c r="G267" i="6" a="1"/>
  <c r="H267" i="6" a="1"/>
  <c r="I267" i="6" a="1"/>
  <c r="G266" i="6" a="1"/>
  <c r="H266" i="6" a="1"/>
  <c r="I266" i="6" a="1"/>
  <c r="G265" i="6" a="1"/>
  <c r="H265" i="6" a="1"/>
  <c r="I265" i="6" a="1"/>
  <c r="G264" i="6" a="1"/>
  <c r="H264" i="6" a="1"/>
  <c r="I264" i="6" a="1"/>
  <c r="G263" i="6" a="1"/>
  <c r="H263" i="6" a="1"/>
  <c r="I263" i="6" a="1"/>
  <c r="G262" i="6" a="1"/>
  <c r="H262" i="6" a="1"/>
  <c r="I262" i="6" a="1"/>
  <c r="G261" i="6" a="1"/>
  <c r="H261" i="6" a="1"/>
  <c r="I261" i="6" a="1"/>
  <c r="G260" i="6" a="1"/>
  <c r="H260" i="6" a="1"/>
  <c r="I260" i="6" a="1"/>
  <c r="G259" i="6" a="1"/>
  <c r="H259" i="6" a="1"/>
  <c r="I259" i="6" a="1"/>
  <c r="G258" i="6" a="1"/>
  <c r="H258" i="6" a="1"/>
  <c r="I258" i="6" a="1"/>
  <c r="G257" i="6" a="1"/>
  <c r="H257" i="6" a="1"/>
  <c r="I257" i="6" a="1"/>
  <c r="G256" i="6" a="1"/>
  <c r="H256" i="6" a="1"/>
  <c r="I256" i="6" a="1"/>
  <c r="G255" i="6" a="1"/>
  <c r="H255" i="6" a="1"/>
  <c r="I255" i="6" a="1"/>
  <c r="G254" i="6" a="1"/>
  <c r="H254" i="6" a="1"/>
  <c r="I254" i="6" a="1"/>
  <c r="G253" i="6" a="1"/>
  <c r="H253" i="6" a="1"/>
  <c r="I253" i="6" a="1"/>
  <c r="G252" i="6" a="1"/>
  <c r="H252" i="6" a="1"/>
  <c r="I252" i="6" a="1"/>
  <c r="G251" i="6" a="1"/>
  <c r="H251" i="6" a="1"/>
  <c r="I251" i="6" a="1"/>
  <c r="G250" i="6" a="1"/>
  <c r="H250" i="6" a="1"/>
  <c r="I250" i="6" a="1"/>
  <c r="G249" i="6" a="1"/>
  <c r="H249" i="6" a="1"/>
  <c r="I249" i="6" a="1"/>
  <c r="G248" i="6" a="1"/>
  <c r="H248" i="6" a="1"/>
  <c r="I248" i="6" a="1"/>
  <c r="G247" i="6" a="1"/>
  <c r="H247" i="6" a="1"/>
  <c r="I247" i="6" a="1"/>
  <c r="G246" i="6" a="1"/>
  <c r="H246" i="6" a="1"/>
  <c r="I246" i="6" a="1"/>
  <c r="G245" i="6" a="1"/>
  <c r="H245" i="6" a="1"/>
  <c r="I245" i="6" a="1"/>
  <c r="G244" i="6" a="1"/>
  <c r="H244" i="6" a="1"/>
  <c r="I244" i="6" a="1"/>
  <c r="G243" i="6" a="1"/>
  <c r="H243" i="6" a="1"/>
  <c r="I243" i="6" a="1"/>
  <c r="G242" i="6" a="1"/>
  <c r="H242" i="6" a="1"/>
  <c r="I242" i="6" a="1"/>
  <c r="G241" i="6" a="1"/>
  <c r="H241" i="6" a="1"/>
  <c r="I241" i="6" a="1"/>
  <c r="G240" i="6" a="1"/>
  <c r="H240" i="6" a="1"/>
  <c r="I240" i="6" a="1"/>
  <c r="G239" i="6" a="1"/>
  <c r="H239" i="6" a="1"/>
  <c r="I239" i="6" a="1"/>
  <c r="G238" i="6" a="1"/>
  <c r="H238" i="6" a="1"/>
  <c r="I238" i="6" a="1"/>
  <c r="G237" i="6" a="1"/>
  <c r="H237" i="6" a="1"/>
  <c r="I237" i="6" a="1"/>
  <c r="G236" i="6" a="1"/>
  <c r="H236" i="6" a="1"/>
  <c r="I236" i="6" a="1"/>
  <c r="G235" i="6" a="1"/>
  <c r="H235" i="6" a="1"/>
  <c r="I235" i="6" a="1"/>
  <c r="G234" i="6" a="1"/>
  <c r="H234" i="6" a="1"/>
  <c r="I234" i="6" a="1"/>
  <c r="G233" i="6" a="1"/>
  <c r="H233" i="6" a="1"/>
  <c r="I233" i="6" a="1"/>
  <c r="G232" i="6" a="1"/>
  <c r="H232" i="6" a="1"/>
  <c r="I232" i="6" a="1"/>
  <c r="G231" i="6" a="1"/>
  <c r="H231" i="6" a="1"/>
  <c r="I231" i="6" a="1"/>
  <c r="G230" i="6" a="1"/>
  <c r="H230" i="6" a="1"/>
  <c r="I230" i="6" a="1"/>
  <c r="G229" i="6" a="1"/>
  <c r="H229" i="6" a="1"/>
  <c r="I229" i="6" a="1"/>
  <c r="G228" i="6" a="1"/>
  <c r="H228" i="6" a="1"/>
  <c r="I228" i="6" a="1"/>
  <c r="G227" i="6" a="1"/>
  <c r="H227" i="6" a="1"/>
  <c r="I227" i="6" a="1"/>
  <c r="G226" i="6" a="1"/>
  <c r="H226" i="6" a="1"/>
  <c r="I226" i="6" a="1"/>
  <c r="G225" i="6" a="1"/>
  <c r="H225" i="6" a="1"/>
  <c r="I225" i="6" a="1"/>
  <c r="G224" i="6" a="1"/>
  <c r="H224" i="6" a="1"/>
  <c r="I224" i="6" a="1"/>
  <c r="G223" i="6" a="1"/>
  <c r="H223" i="6" a="1"/>
  <c r="I223" i="6" a="1"/>
  <c r="G222" i="6" a="1"/>
  <c r="H222" i="6" a="1"/>
  <c r="I222" i="6" a="1"/>
  <c r="G221" i="6" a="1"/>
  <c r="H221" i="6" a="1"/>
  <c r="I221" i="6" a="1"/>
  <c r="G220" i="6" a="1"/>
  <c r="H220" i="6" a="1"/>
  <c r="I220" i="6" a="1"/>
  <c r="G219" i="6" a="1"/>
  <c r="H219" i="6" a="1"/>
  <c r="I219" i="6" a="1"/>
  <c r="G218" i="6" a="1"/>
  <c r="H218" i="6" a="1"/>
  <c r="I218" i="6" a="1"/>
  <c r="G217" i="6" a="1"/>
  <c r="H217" i="6" a="1"/>
  <c r="I217" i="6" a="1"/>
  <c r="G216" i="6" a="1"/>
  <c r="H216" i="6" a="1"/>
  <c r="I216" i="6" a="1"/>
  <c r="G215" i="6" a="1"/>
  <c r="H215" i="6" a="1"/>
  <c r="I215" i="6" a="1"/>
  <c r="G214" i="6" a="1"/>
  <c r="H214" i="6" a="1"/>
  <c r="I214" i="6" a="1"/>
  <c r="G213" i="6" a="1"/>
  <c r="H213" i="6" a="1"/>
  <c r="I213" i="6" a="1"/>
  <c r="G212" i="6" a="1"/>
  <c r="H212" i="6" a="1"/>
  <c r="I212" i="6" a="1"/>
  <c r="G211" i="6" a="1"/>
  <c r="H211" i="6" a="1"/>
  <c r="I211" i="6" a="1"/>
  <c r="G210" i="6" a="1"/>
  <c r="H210" i="6" a="1"/>
  <c r="I210" i="6" a="1"/>
  <c r="G209" i="6" a="1"/>
  <c r="H209" i="6" a="1"/>
  <c r="I209" i="6" a="1"/>
  <c r="G208" i="6" a="1"/>
  <c r="H208" i="6" a="1"/>
  <c r="I208" i="6" a="1"/>
  <c r="G207" i="6" a="1"/>
  <c r="H207" i="6" a="1"/>
  <c r="I207" i="6" a="1"/>
  <c r="G206" i="6" a="1"/>
  <c r="H206" i="6" a="1"/>
  <c r="I206" i="6" a="1"/>
  <c r="G205" i="6" a="1"/>
  <c r="H205" i="6" a="1"/>
  <c r="I205" i="6" a="1"/>
  <c r="G204" i="6" a="1"/>
  <c r="H204" i="6" a="1"/>
  <c r="I204" i="6" a="1"/>
  <c r="G203" i="6" a="1"/>
  <c r="H203" i="6" a="1"/>
  <c r="I203" i="6" a="1"/>
  <c r="G202" i="6" a="1"/>
  <c r="H202" i="6" a="1"/>
  <c r="I202" i="6" a="1"/>
  <c r="G201" i="6" a="1"/>
  <c r="H201" i="6" a="1"/>
  <c r="I201" i="6" a="1"/>
  <c r="G200" i="6" a="1"/>
  <c r="H200" i="6" a="1"/>
  <c r="I200" i="6" a="1"/>
  <c r="G199" i="6" a="1"/>
  <c r="H199" i="6" a="1"/>
  <c r="I199" i="6" a="1"/>
  <c r="G198" i="6" a="1"/>
  <c r="H198" i="6" a="1"/>
  <c r="I198" i="6" a="1"/>
  <c r="G197" i="6" a="1"/>
  <c r="H197" i="6" a="1"/>
  <c r="I197" i="6" a="1"/>
  <c r="G196" i="6" a="1"/>
  <c r="H196" i="6" a="1"/>
  <c r="I196" i="6" a="1"/>
  <c r="G195" i="6" a="1"/>
  <c r="H195" i="6" a="1"/>
  <c r="I195" i="6" a="1"/>
  <c r="G194" i="6" a="1"/>
  <c r="H194" i="6" a="1"/>
  <c r="I194" i="6" a="1"/>
  <c r="G193" i="6" a="1"/>
  <c r="H193" i="6" a="1"/>
  <c r="I193" i="6" a="1"/>
  <c r="G192" i="6" a="1"/>
  <c r="H192" i="6" a="1"/>
  <c r="I192" i="6" a="1"/>
  <c r="G191" i="6" a="1"/>
  <c r="H191" i="6" a="1"/>
  <c r="I191" i="6" a="1"/>
  <c r="G190" i="6" a="1"/>
  <c r="H190" i="6" a="1"/>
  <c r="I190" i="6" a="1"/>
  <c r="G189" i="6" a="1"/>
  <c r="H189" i="6" a="1"/>
  <c r="I189" i="6" a="1"/>
  <c r="G188" i="6" a="1"/>
  <c r="H188" i="6" a="1"/>
  <c r="I188" i="6" a="1"/>
  <c r="G187" i="6" a="1"/>
  <c r="H187" i="6" a="1"/>
  <c r="I187" i="6" a="1"/>
  <c r="G186" i="6" a="1"/>
  <c r="H186" i="6" a="1"/>
  <c r="I186" i="6" a="1"/>
  <c r="G185" i="6" a="1"/>
  <c r="H185" i="6" a="1"/>
  <c r="I185" i="6" a="1"/>
  <c r="G184" i="6" a="1"/>
  <c r="H184" i="6" a="1"/>
  <c r="I184" i="6" a="1"/>
  <c r="G183" i="6" a="1"/>
  <c r="H183" i="6" a="1"/>
  <c r="I183" i="6" a="1"/>
  <c r="G182" i="6" a="1"/>
  <c r="H182" i="6" a="1"/>
  <c r="I182" i="6" a="1"/>
  <c r="G181" i="6" a="1"/>
  <c r="H181" i="6" a="1"/>
  <c r="I181" i="6" a="1"/>
  <c r="G180" i="6" a="1"/>
  <c r="H180" i="6" a="1"/>
  <c r="I180" i="6" a="1"/>
  <c r="G179" i="6" a="1"/>
  <c r="H179" i="6" a="1"/>
  <c r="I179" i="6" a="1"/>
  <c r="G178" i="6" a="1"/>
  <c r="H178" i="6" a="1"/>
  <c r="I178" i="6" a="1"/>
  <c r="G177" i="6" a="1"/>
  <c r="H177" i="6" a="1"/>
  <c r="I177" i="6" a="1"/>
  <c r="G176" i="6" a="1"/>
  <c r="H176" i="6" a="1"/>
  <c r="I176" i="6" a="1"/>
  <c r="G175" i="6" a="1"/>
  <c r="H175" i="6" a="1"/>
  <c r="I175" i="6" a="1"/>
  <c r="G174" i="6" a="1"/>
  <c r="H174" i="6" a="1"/>
  <c r="I174" i="6" a="1"/>
  <c r="G173" i="6" a="1"/>
  <c r="H173" i="6" a="1"/>
  <c r="I173" i="6" a="1"/>
  <c r="G172" i="6" a="1"/>
  <c r="H172" i="6" a="1"/>
  <c r="I172" i="6" a="1"/>
  <c r="G171" i="6" a="1"/>
  <c r="H171" i="6" a="1"/>
  <c r="I171" i="6" a="1"/>
  <c r="G170" i="6" a="1"/>
  <c r="H170" i="6" a="1"/>
  <c r="I170" i="6" a="1"/>
  <c r="G169" i="6" a="1"/>
  <c r="H169" i="6" a="1"/>
  <c r="I169" i="6" a="1"/>
  <c r="G168" i="6" a="1"/>
  <c r="H168" i="6" a="1"/>
  <c r="I168" i="6" a="1"/>
  <c r="G167" i="6" a="1"/>
  <c r="H167" i="6" a="1"/>
  <c r="I167" i="6" a="1"/>
  <c r="G166" i="6" a="1"/>
  <c r="H166" i="6" a="1"/>
  <c r="I166" i="6" a="1"/>
  <c r="G165" i="6" a="1"/>
  <c r="H165" i="6" a="1"/>
  <c r="I165" i="6" a="1"/>
  <c r="G164" i="6" a="1"/>
  <c r="H164" i="6" a="1"/>
  <c r="I164" i="6" a="1"/>
  <c r="G163" i="6" a="1"/>
  <c r="H163" i="6" a="1"/>
  <c r="I163" i="6" a="1"/>
  <c r="G162" i="6" a="1"/>
  <c r="H162" i="6" a="1"/>
  <c r="I162" i="6" a="1"/>
  <c r="G161" i="6" a="1"/>
  <c r="H161" i="6" a="1"/>
  <c r="I161" i="6" a="1"/>
  <c r="G160" i="6" a="1"/>
  <c r="H160" i="6" a="1"/>
  <c r="I160" i="6" a="1"/>
  <c r="G159" i="6" a="1"/>
  <c r="H159" i="6" a="1"/>
  <c r="I159" i="6" a="1"/>
  <c r="G158" i="6" a="1"/>
  <c r="H158" i="6" a="1"/>
  <c r="I158" i="6" a="1"/>
  <c r="G157" i="6" a="1"/>
  <c r="H157" i="6" a="1"/>
  <c r="I157" i="6" a="1"/>
  <c r="G156" i="6" a="1"/>
  <c r="H156" i="6" a="1"/>
  <c r="I156" i="6" a="1"/>
  <c r="G155" i="6" a="1"/>
  <c r="H155" i="6" a="1"/>
  <c r="I155" i="6" a="1"/>
  <c r="G154" i="6" a="1"/>
  <c r="H154" i="6" a="1"/>
  <c r="I154" i="6" a="1"/>
  <c r="G153" i="6" a="1"/>
  <c r="H153" i="6" a="1"/>
  <c r="I153" i="6" a="1"/>
  <c r="G152" i="6" a="1"/>
  <c r="H152" i="6" a="1"/>
  <c r="I152" i="6" a="1"/>
  <c r="G151" i="6" a="1"/>
  <c r="H151" i="6" a="1"/>
  <c r="I151" i="6" a="1"/>
  <c r="G150" i="6" a="1"/>
  <c r="H150" i="6" a="1"/>
  <c r="I150" i="6" a="1"/>
  <c r="G149" i="6" a="1"/>
  <c r="H149" i="6" a="1"/>
  <c r="I149" i="6" a="1"/>
  <c r="G148" i="6" a="1"/>
  <c r="H148" i="6" a="1"/>
  <c r="I148" i="6" a="1"/>
  <c r="G147" i="6" a="1"/>
  <c r="H147" i="6" a="1"/>
  <c r="I147" i="6" a="1"/>
  <c r="G146" i="6" a="1"/>
  <c r="H146" i="6" a="1"/>
  <c r="I146" i="6" a="1"/>
  <c r="G145" i="6" a="1"/>
  <c r="H145" i="6" a="1"/>
  <c r="I145" i="6" a="1"/>
  <c r="G144" i="6" a="1"/>
  <c r="H144" i="6" a="1"/>
  <c r="I144" i="6" a="1"/>
  <c r="G143" i="6" a="1"/>
  <c r="H143" i="6" a="1"/>
  <c r="I143" i="6" a="1"/>
  <c r="G142" i="6" a="1"/>
  <c r="H142" i="6" a="1"/>
  <c r="I142" i="6" a="1"/>
  <c r="G141" i="6" a="1"/>
  <c r="H141" i="6" a="1"/>
  <c r="I141" i="6" a="1"/>
  <c r="G140" i="6" a="1"/>
  <c r="H140" i="6" a="1"/>
  <c r="I140" i="6" a="1"/>
  <c r="G139" i="6" a="1"/>
  <c r="H139" i="6" a="1"/>
  <c r="I139" i="6" a="1"/>
  <c r="G138" i="6" a="1"/>
  <c r="H138" i="6" a="1"/>
  <c r="I138" i="6" a="1"/>
  <c r="G137" i="6" a="1"/>
  <c r="H137" i="6" a="1"/>
  <c r="I137" i="6" a="1"/>
  <c r="G136" i="6" a="1"/>
  <c r="H136" i="6" a="1"/>
  <c r="I136" i="6" a="1"/>
  <c r="G135" i="6" a="1"/>
  <c r="H135" i="6" a="1"/>
  <c r="I135" i="6" a="1"/>
  <c r="G134" i="6" a="1"/>
  <c r="H134" i="6" a="1"/>
  <c r="I134" i="6" a="1"/>
  <c r="G133" i="6" a="1"/>
  <c r="H133" i="6" a="1"/>
  <c r="I133" i="6" a="1"/>
  <c r="G132" i="6" a="1"/>
  <c r="H132" i="6" a="1"/>
  <c r="I132" i="6" a="1"/>
  <c r="G131" i="6" a="1"/>
  <c r="H131" i="6" a="1"/>
  <c r="I131" i="6" a="1"/>
  <c r="G130" i="6" a="1"/>
  <c r="H130" i="6" a="1"/>
  <c r="I130" i="6" a="1"/>
  <c r="G129" i="6" a="1"/>
  <c r="H129" i="6" a="1"/>
  <c r="I129" i="6" a="1"/>
  <c r="G128" i="6" a="1"/>
  <c r="H128" i="6" a="1"/>
  <c r="I128" i="6" a="1"/>
  <c r="G127" i="6" a="1"/>
  <c r="H127" i="6" a="1"/>
  <c r="I127" i="6" a="1"/>
  <c r="G126" i="6" a="1"/>
  <c r="H126" i="6" a="1"/>
  <c r="I126" i="6" a="1"/>
  <c r="G125" i="6" a="1"/>
  <c r="H125" i="6" a="1"/>
  <c r="I125" i="6" a="1"/>
  <c r="G124" i="6" a="1"/>
  <c r="H124" i="6" a="1"/>
  <c r="I124" i="6" a="1"/>
  <c r="G123" i="6" a="1"/>
  <c r="H123" i="6" a="1"/>
  <c r="I123" i="6" a="1"/>
  <c r="G122" i="6" a="1"/>
  <c r="H122" i="6" a="1"/>
  <c r="I122" i="6" a="1"/>
  <c r="G121" i="6" a="1"/>
  <c r="H121" i="6" a="1"/>
  <c r="I121" i="6" a="1"/>
  <c r="G120" i="6" a="1"/>
  <c r="H120" i="6" a="1"/>
  <c r="I120" i="6" a="1"/>
  <c r="G119" i="6" a="1"/>
  <c r="H119" i="6" a="1"/>
  <c r="I119" i="6" a="1"/>
  <c r="G118" i="6" a="1"/>
  <c r="H118" i="6" a="1"/>
  <c r="I118" i="6" a="1"/>
  <c r="G117" i="6" a="1"/>
  <c r="H117" i="6" a="1"/>
  <c r="I117" i="6" a="1"/>
  <c r="G116" i="6" a="1"/>
  <c r="H116" i="6" a="1"/>
  <c r="I116" i="6" a="1"/>
  <c r="G115" i="6" a="1"/>
  <c r="H115" i="6" a="1"/>
  <c r="I115" i="6" a="1"/>
  <c r="G114" i="6" a="1"/>
  <c r="H114" i="6" a="1"/>
  <c r="I114" i="6" a="1"/>
  <c r="G113" i="6" a="1"/>
  <c r="H113" i="6" a="1"/>
  <c r="I113" i="6" a="1"/>
  <c r="G112" i="6" a="1"/>
  <c r="H112" i="6" a="1"/>
  <c r="I112" i="6" a="1"/>
  <c r="G111" i="6" a="1"/>
  <c r="H111" i="6" a="1"/>
  <c r="I111" i="6" a="1"/>
  <c r="G110" i="6" a="1"/>
  <c r="H110" i="6" a="1"/>
  <c r="I110" i="6" a="1"/>
  <c r="G109" i="6" a="1"/>
  <c r="H109" i="6" a="1"/>
  <c r="I109" i="6" a="1"/>
  <c r="G108" i="6" a="1"/>
  <c r="H108" i="6" a="1"/>
  <c r="I108" i="6" a="1"/>
  <c r="G107" i="6" a="1"/>
  <c r="H107" i="6" a="1"/>
  <c r="I107" i="6" a="1"/>
  <c r="G106" i="6" a="1"/>
  <c r="H106" i="6" a="1"/>
  <c r="I106" i="6" a="1"/>
  <c r="G105" i="6" a="1"/>
  <c r="H105" i="6" a="1"/>
  <c r="I105" i="6" a="1"/>
  <c r="G104" i="6" a="1"/>
  <c r="H104" i="6" a="1"/>
  <c r="I104" i="6" a="1"/>
  <c r="G103" i="6" a="1"/>
  <c r="H103" i="6" a="1"/>
  <c r="I103" i="6" a="1"/>
  <c r="G102" i="6" a="1"/>
  <c r="H102" i="6" a="1"/>
  <c r="I102" i="6" a="1"/>
  <c r="G101" i="6" a="1"/>
  <c r="H101" i="6" a="1"/>
  <c r="I101" i="6" a="1"/>
  <c r="G100" i="6" a="1"/>
  <c r="H100" i="6" a="1"/>
  <c r="I100" i="6" a="1"/>
  <c r="G99" i="6" a="1"/>
  <c r="H99" i="6" a="1"/>
  <c r="I99" i="6" a="1"/>
  <c r="G98" i="6" a="1"/>
  <c r="H98" i="6" a="1"/>
  <c r="I98" i="6" a="1"/>
  <c r="G97" i="6" a="1"/>
  <c r="H97" i="6" a="1"/>
  <c r="I97" i="6" a="1"/>
  <c r="G96" i="6" a="1"/>
  <c r="H96" i="6" a="1"/>
  <c r="I96" i="6" a="1"/>
  <c r="G95" i="6" a="1"/>
  <c r="H95" i="6" a="1"/>
  <c r="I95" i="6" a="1"/>
  <c r="G94" i="6" a="1"/>
  <c r="H94" i="6" a="1"/>
  <c r="I94" i="6" a="1"/>
  <c r="G93" i="6" a="1"/>
  <c r="H93" i="6" a="1"/>
  <c r="I93" i="6" a="1"/>
  <c r="G92" i="6" a="1"/>
  <c r="H92" i="6" a="1"/>
  <c r="I92" i="6" a="1"/>
  <c r="G91" i="6" a="1"/>
  <c r="H91" i="6" a="1"/>
  <c r="I91" i="6" a="1"/>
  <c r="G90" i="6" a="1"/>
  <c r="H90" i="6" a="1"/>
  <c r="I90" i="6" a="1"/>
  <c r="G89" i="6" a="1"/>
  <c r="H89" i="6" a="1"/>
  <c r="I89" i="6" a="1"/>
  <c r="G88" i="6" a="1"/>
  <c r="H88" i="6" a="1"/>
  <c r="I88" i="6" a="1"/>
  <c r="G87" i="6" a="1"/>
  <c r="H87" i="6" a="1"/>
  <c r="I87" i="6" a="1"/>
  <c r="G86" i="6" a="1"/>
  <c r="H86" i="6" a="1"/>
  <c r="I86" i="6" a="1"/>
  <c r="G85" i="6" a="1"/>
  <c r="H85" i="6" a="1"/>
  <c r="I85" i="6" a="1"/>
  <c r="G84" i="6" a="1"/>
  <c r="H84" i="6" a="1"/>
  <c r="I84" i="6" a="1"/>
  <c r="G83" i="6" a="1"/>
  <c r="H83" i="6" a="1"/>
  <c r="I83" i="6" a="1"/>
  <c r="G82" i="6" a="1"/>
  <c r="H82" i="6" a="1"/>
  <c r="I82" i="6" a="1"/>
  <c r="G81" i="6" a="1"/>
  <c r="H81" i="6" a="1"/>
  <c r="I81" i="6" a="1"/>
  <c r="G80" i="6" a="1"/>
  <c r="H80" i="6" a="1"/>
  <c r="I80" i="6" a="1"/>
  <c r="G79" i="6" a="1"/>
  <c r="H79" i="6" a="1"/>
  <c r="I79" i="6" a="1"/>
  <c r="G78" i="6" a="1"/>
  <c r="H78" i="6" a="1"/>
  <c r="I78" i="6" a="1"/>
  <c r="G77" i="6" a="1"/>
  <c r="H77" i="6" a="1"/>
  <c r="I77" i="6" a="1"/>
  <c r="G76" i="6" a="1"/>
  <c r="H76" i="6" a="1"/>
  <c r="I76" i="6" a="1"/>
  <c r="G75" i="6" a="1"/>
  <c r="H75" i="6" a="1"/>
  <c r="I75" i="6" a="1"/>
  <c r="G74" i="6" a="1"/>
  <c r="H74" i="6" a="1"/>
  <c r="I74" i="6" a="1"/>
  <c r="G73" i="6" a="1"/>
  <c r="H73" i="6" a="1"/>
  <c r="I73" i="6" a="1"/>
  <c r="G72" i="6" a="1"/>
  <c r="H72" i="6" a="1"/>
  <c r="I72" i="6" a="1"/>
  <c r="G71" i="6" a="1"/>
  <c r="H71" i="6" a="1"/>
  <c r="I71" i="6" a="1"/>
  <c r="G70" i="6" a="1"/>
  <c r="H70" i="6" a="1"/>
  <c r="I70" i="6" a="1"/>
  <c r="G69" i="6" a="1"/>
  <c r="H69" i="6" a="1"/>
  <c r="I69" i="6" a="1"/>
  <c r="G68" i="6" a="1"/>
  <c r="H68" i="6" a="1"/>
  <c r="I68" i="6" a="1"/>
  <c r="G67" i="6" a="1"/>
  <c r="H67" i="6" a="1"/>
  <c r="I67" i="6" a="1"/>
  <c r="G66" i="6" a="1"/>
  <c r="H66" i="6" a="1"/>
  <c r="I66" i="6" a="1"/>
  <c r="G65" i="6" a="1"/>
  <c r="H65" i="6" a="1"/>
  <c r="I65" i="6" a="1"/>
  <c r="G64" i="6" a="1"/>
  <c r="H64" i="6" a="1"/>
  <c r="I64" i="6" a="1"/>
  <c r="G63" i="6" a="1"/>
  <c r="H63" i="6" a="1"/>
  <c r="I63" i="6" a="1"/>
  <c r="G62" i="6" a="1"/>
  <c r="H62" i="6" a="1"/>
  <c r="I62" i="6" a="1"/>
  <c r="G61" i="6" a="1"/>
  <c r="H61" i="6" a="1"/>
  <c r="I61" i="6" a="1"/>
  <c r="G60" i="6" a="1"/>
  <c r="H60" i="6" a="1"/>
  <c r="I60" i="6" a="1"/>
  <c r="G59" i="6" a="1"/>
  <c r="H59" i="6" a="1"/>
  <c r="I59" i="6" a="1"/>
  <c r="G58" i="6" a="1"/>
  <c r="H58" i="6" a="1"/>
  <c r="I58" i="6" a="1"/>
  <c r="G57" i="6" a="1"/>
  <c r="H57" i="6" a="1"/>
  <c r="I57" i="6" a="1"/>
  <c r="G56" i="6" a="1"/>
  <c r="H56" i="6" a="1"/>
  <c r="I56" i="6" a="1"/>
  <c r="G55" i="6" a="1"/>
  <c r="H55" i="6" a="1"/>
  <c r="I55" i="6" a="1"/>
  <c r="G54" i="6" a="1"/>
  <c r="H54" i="6" a="1"/>
  <c r="I54" i="6" a="1"/>
  <c r="G53" i="6" a="1"/>
  <c r="H53" i="6" a="1"/>
  <c r="I53" i="6" a="1"/>
  <c r="G52" i="6" a="1"/>
  <c r="H52" i="6" a="1"/>
  <c r="I52" i="6" a="1"/>
  <c r="G51" i="6" a="1"/>
  <c r="H51" i="6" a="1"/>
  <c r="I51" i="6" a="1"/>
  <c r="G50" i="6" a="1"/>
  <c r="H50" i="6" a="1"/>
  <c r="I50" i="6" a="1"/>
  <c r="G49" i="6" a="1"/>
  <c r="H49" i="6" a="1"/>
  <c r="I49" i="6" a="1"/>
  <c r="G48" i="6" a="1"/>
  <c r="H48" i="6" a="1"/>
  <c r="I48" i="6" a="1"/>
  <c r="G47" i="6" a="1"/>
  <c r="H47" i="6" a="1"/>
  <c r="I47" i="6" a="1"/>
  <c r="G46" i="6" a="1"/>
  <c r="H46" i="6" a="1"/>
  <c r="I46" i="6" a="1"/>
  <c r="G45" i="6" a="1"/>
  <c r="H45" i="6" a="1"/>
  <c r="I45" i="6" a="1"/>
  <c r="G44" i="6" a="1"/>
  <c r="H44" i="6" a="1"/>
  <c r="I44" i="6" a="1"/>
  <c r="G43" i="6" a="1"/>
  <c r="H43" i="6" a="1"/>
  <c r="I43" i="6" a="1"/>
  <c r="G42" i="6" a="1"/>
  <c r="H42" i="6" a="1"/>
  <c r="I42" i="6" a="1"/>
  <c r="G41" i="6" a="1"/>
  <c r="H41" i="6" a="1"/>
  <c r="I41" i="6" a="1"/>
  <c r="G40" i="6" a="1"/>
  <c r="H40" i="6" a="1"/>
  <c r="I40" i="6" a="1"/>
  <c r="G23" i="6" a="1"/>
  <c r="H23" i="6" a="1"/>
  <c r="I23" i="6" a="1"/>
  <c r="G22" i="6" a="1"/>
  <c r="H22" i="6" a="1"/>
  <c r="I22" i="6" a="1"/>
  <c r="A161" i="4" a="1"/>
  <c r="A160" i="4" a="1"/>
  <c r="A159" i="4" a="1"/>
  <c r="A158" i="4" a="1"/>
  <c r="A157" i="4" a="1"/>
  <c r="A156" i="4" a="1"/>
  <c r="A155" i="4" a="1"/>
  <c r="A154" i="4" a="1"/>
  <c r="A153" i="4" a="1"/>
  <c r="A152" i="4" a="1"/>
  <c r="A151" i="4" a="1"/>
  <c r="A150" i="4" a="1"/>
  <c r="A149" i="4" a="1"/>
  <c r="A148" i="4" a="1"/>
  <c r="A147" i="4" a="1"/>
  <c r="A146" i="4" a="1"/>
  <c r="A145" i="4" a="1"/>
  <c r="A144" i="4" a="1"/>
  <c r="A143" i="4" a="1"/>
  <c r="A142" i="4" a="1"/>
  <c r="A141" i="4" a="1"/>
  <c r="A140" i="4" a="1"/>
  <c r="A139" i="4" a="1"/>
  <c r="A138" i="4" a="1"/>
  <c r="A137" i="4" a="1"/>
  <c r="A136" i="4" a="1"/>
  <c r="A135" i="4" a="1"/>
  <c r="A134" i="4" a="1"/>
  <c r="A133" i="4" a="1"/>
  <c r="A132" i="4" a="1"/>
  <c r="A131" i="4" a="1"/>
  <c r="A130" i="4" a="1"/>
  <c r="A129" i="4" a="1"/>
  <c r="A128" i="4" a="1"/>
  <c r="A127" i="4" a="1"/>
  <c r="A126" i="4" a="1"/>
  <c r="A125" i="4" a="1"/>
  <c r="A124" i="4" a="1"/>
  <c r="A123" i="4" a="1"/>
  <c r="A122" i="4" a="1"/>
  <c r="A121" i="4" a="1"/>
  <c r="A120" i="4" a="1"/>
  <c r="A119" i="4" a="1"/>
  <c r="A118" i="4" a="1"/>
  <c r="A117" i="4" a="1"/>
  <c r="A116" i="4" a="1"/>
  <c r="A115" i="4" a="1"/>
  <c r="A114" i="4" a="1"/>
  <c r="A113" i="4" a="1"/>
  <c r="A112" i="4" a="1"/>
  <c r="A111" i="4" a="1"/>
  <c r="A110" i="4" a="1"/>
  <c r="A109" i="4" a="1"/>
  <c r="A108" i="4" a="1"/>
  <c r="A107" i="4" a="1"/>
  <c r="A106" i="4" a="1"/>
  <c r="A105" i="4" a="1"/>
  <c r="A104" i="4" a="1"/>
  <c r="A103" i="4" a="1"/>
  <c r="A102" i="4" a="1"/>
  <c r="A101" i="4" a="1"/>
  <c r="A100" i="4" a="1"/>
  <c r="A99" i="4" a="1"/>
  <c r="A98" i="4" a="1"/>
  <c r="A97" i="4" a="1"/>
  <c r="A96" i="4" a="1"/>
  <c r="A95" i="4" a="1"/>
  <c r="A94" i="4" a="1"/>
  <c r="A93" i="4" a="1"/>
  <c r="A92" i="4" a="1"/>
  <c r="A91" i="4" a="1"/>
  <c r="A90" i="4" a="1"/>
  <c r="A89" i="4" a="1"/>
  <c r="A88" i="4" a="1"/>
  <c r="A87" i="4" a="1"/>
  <c r="A86" i="4" a="1"/>
  <c r="A85" i="4" a="1"/>
  <c r="A84" i="4" a="1"/>
  <c r="A83" i="4" a="1"/>
  <c r="A82" i="4" a="1"/>
  <c r="A81" i="4" a="1"/>
  <c r="A80" i="4" a="1"/>
  <c r="A79" i="4" a="1"/>
  <c r="A78" i="4" a="1"/>
  <c r="A77" i="4" a="1"/>
  <c r="A76" i="4" a="1"/>
  <c r="A75" i="4" a="1"/>
  <c r="A74" i="4" a="1"/>
  <c r="A73" i="4" a="1"/>
  <c r="A72" i="4" a="1"/>
  <c r="A71" i="4" a="1"/>
  <c r="A70" i="4" a="1"/>
  <c r="A69" i="4" a="1"/>
  <c r="A68" i="4" a="1"/>
  <c r="A67" i="4" a="1"/>
  <c r="A66" i="4" a="1"/>
  <c r="A65" i="4" a="1"/>
  <c r="A64" i="4" a="1"/>
  <c r="A63" i="4" a="1"/>
  <c r="A62" i="4" a="1"/>
  <c r="A61" i="4" a="1"/>
  <c r="A60" i="4" a="1"/>
  <c r="A59" i="4" a="1"/>
  <c r="A58" i="4" a="1"/>
  <c r="A57" i="4" a="1"/>
  <c r="A56" i="4" a="1"/>
  <c r="A55" i="4" a="1"/>
  <c r="A54" i="4" a="1"/>
  <c r="A53" i="4" a="1"/>
  <c r="A52" i="4" a="1"/>
  <c r="A51" i="4" a="1"/>
  <c r="A50" i="4" a="1"/>
  <c r="A49" i="4" a="1"/>
  <c r="A48" i="4" a="1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D510" i="4" a="1"/>
  <c r="E510" i="4" s="1"/>
  <c r="AE510" i="4" s="1"/>
  <c r="A510" i="4" a="1"/>
  <c r="C510" i="4" a="1"/>
  <c r="D509" i="4" a="1"/>
  <c r="E509" i="4" s="1"/>
  <c r="AE509" i="4" s="1"/>
  <c r="C509" i="4" a="1"/>
  <c r="A509" i="4" a="1"/>
  <c r="D508" i="4" a="1"/>
  <c r="E508" i="4" s="1"/>
  <c r="AE508" i="4" s="1"/>
  <c r="C508" i="4" a="1"/>
  <c r="A508" i="4" a="1"/>
  <c r="D507" i="4" a="1"/>
  <c r="E507" i="4" s="1"/>
  <c r="AE507" i="4" s="1"/>
  <c r="C507" i="4" a="1"/>
  <c r="A507" i="4" a="1"/>
  <c r="D506" i="4" a="1"/>
  <c r="E506" i="4" s="1"/>
  <c r="AE506" i="4" s="1"/>
  <c r="C506" i="4" a="1"/>
  <c r="A506" i="4" a="1"/>
  <c r="D505" i="4" a="1"/>
  <c r="E505" i="4" s="1"/>
  <c r="AE505" i="4" s="1"/>
  <c r="C505" i="4" a="1"/>
  <c r="A505" i="4" a="1"/>
  <c r="D504" i="4" a="1"/>
  <c r="E504" i="4" s="1"/>
  <c r="AE504" i="4" s="1"/>
  <c r="C504" i="4" a="1"/>
  <c r="A504" i="4" a="1"/>
  <c r="D503" i="4" a="1"/>
  <c r="E503" i="4" s="1"/>
  <c r="AE503" i="4" s="1"/>
  <c r="C503" i="4" a="1"/>
  <c r="A503" i="4" a="1"/>
  <c r="D502" i="4" a="1"/>
  <c r="E502" i="4" s="1"/>
  <c r="AE502" i="4" s="1"/>
  <c r="C502" i="4" a="1"/>
  <c r="A502" i="4" a="1"/>
  <c r="D501" i="4" a="1"/>
  <c r="E501" i="4" s="1"/>
  <c r="AE501" i="4" s="1"/>
  <c r="C501" i="4" a="1"/>
  <c r="A501" i="4" a="1"/>
  <c r="D500" i="4" a="1"/>
  <c r="E500" i="4" s="1"/>
  <c r="AE500" i="4" s="1"/>
  <c r="C500" i="4" a="1"/>
  <c r="A500" i="4" a="1"/>
  <c r="D499" i="4" a="1"/>
  <c r="E499" i="4" s="1"/>
  <c r="AE499" i="4" s="1"/>
  <c r="C499" i="4" a="1"/>
  <c r="A499" i="4" a="1"/>
  <c r="D498" i="4" a="1"/>
  <c r="E498" i="4" s="1"/>
  <c r="AE498" i="4" s="1"/>
  <c r="C498" i="4" a="1"/>
  <c r="A498" i="4" a="1"/>
  <c r="A497" i="4" a="1"/>
  <c r="D497" i="4" a="1"/>
  <c r="E497" i="4" s="1"/>
  <c r="AE497" i="4" s="1"/>
  <c r="C497" i="4" a="1"/>
  <c r="C496" i="4" a="1"/>
  <c r="A496" i="4" a="1"/>
  <c r="D496" i="4" a="1"/>
  <c r="E496" i="4" s="1"/>
  <c r="AE496" i="4" s="1"/>
  <c r="C495" i="4" a="1"/>
  <c r="A495" i="4" a="1"/>
  <c r="D495" i="4" a="1"/>
  <c r="E495" i="4" s="1"/>
  <c r="AE495" i="4" s="1"/>
  <c r="D494" i="4" a="1"/>
  <c r="E494" i="4" s="1"/>
  <c r="AE494" i="4" s="1"/>
  <c r="A494" i="4" a="1"/>
  <c r="C494" i="4" a="1"/>
  <c r="D493" i="4" a="1"/>
  <c r="E493" i="4" s="1"/>
  <c r="AE493" i="4" s="1"/>
  <c r="C493" i="4" a="1"/>
  <c r="A493" i="4" a="1"/>
  <c r="D492" i="4" a="1"/>
  <c r="E492" i="4" s="1"/>
  <c r="AE492" i="4" s="1"/>
  <c r="A492" i="4" a="1"/>
  <c r="C492" i="4" a="1"/>
  <c r="D491" i="4" a="1"/>
  <c r="E491" i="4" s="1"/>
  <c r="AE491" i="4" s="1"/>
  <c r="A491" i="4" a="1"/>
  <c r="C491" i="4" a="1"/>
  <c r="D490" i="4" a="1"/>
  <c r="E490" i="4" s="1"/>
  <c r="AE490" i="4" s="1"/>
  <c r="A490" i="4" a="1"/>
  <c r="C490" i="4" a="1"/>
  <c r="D489" i="4" a="1"/>
  <c r="E489" i="4" s="1"/>
  <c r="AE489" i="4" s="1"/>
  <c r="A489" i="4" a="1"/>
  <c r="C489" i="4" a="1"/>
  <c r="D488" i="4" a="1"/>
  <c r="E488" i="4" s="1"/>
  <c r="AE488" i="4" s="1"/>
  <c r="A488" i="4" a="1"/>
  <c r="C488" i="4" a="1"/>
  <c r="A487" i="4" a="1"/>
  <c r="D487" i="4" a="1"/>
  <c r="E487" i="4" s="1"/>
  <c r="AE487" i="4" s="1"/>
  <c r="C487" i="4" a="1"/>
  <c r="A486" i="4" a="1"/>
  <c r="D486" i="4" a="1"/>
  <c r="E486" i="4" s="1"/>
  <c r="AE486" i="4" s="1"/>
  <c r="C486" i="4" a="1"/>
  <c r="A485" i="4" a="1"/>
  <c r="D485" i="4" a="1"/>
  <c r="E485" i="4" s="1"/>
  <c r="AE485" i="4" s="1"/>
  <c r="C485" i="4" a="1"/>
  <c r="A484" i="4" a="1"/>
  <c r="D484" i="4" a="1"/>
  <c r="E484" i="4" s="1"/>
  <c r="AE484" i="4" s="1"/>
  <c r="C484" i="4" a="1"/>
  <c r="D483" i="4" a="1"/>
  <c r="E483" i="4" s="1"/>
  <c r="AE483" i="4" s="1"/>
  <c r="A483" i="4" a="1"/>
  <c r="C483" i="4" a="1"/>
  <c r="A482" i="4" a="1"/>
  <c r="D482" i="4" a="1"/>
  <c r="E482" i="4" s="1"/>
  <c r="AE482" i="4" s="1"/>
  <c r="C482" i="4" a="1"/>
  <c r="D481" i="4" a="1"/>
  <c r="E481" i="4" s="1"/>
  <c r="AE481" i="4" s="1"/>
  <c r="A481" i="4" a="1"/>
  <c r="C481" i="4" a="1"/>
  <c r="A480" i="4" a="1"/>
  <c r="D480" i="4" a="1"/>
  <c r="E480" i="4" s="1"/>
  <c r="AE480" i="4" s="1"/>
  <c r="C480" i="4" a="1"/>
  <c r="A479" i="4" a="1"/>
  <c r="D479" i="4" a="1"/>
  <c r="E479" i="4" s="1"/>
  <c r="AE479" i="4" s="1"/>
  <c r="C479" i="4" a="1"/>
  <c r="A478" i="4" a="1"/>
  <c r="D478" i="4" a="1"/>
  <c r="E478" i="4" s="1"/>
  <c r="AE478" i="4" s="1"/>
  <c r="C478" i="4" a="1"/>
  <c r="D477" i="4" a="1"/>
  <c r="E477" i="4" s="1"/>
  <c r="AE477" i="4" s="1"/>
  <c r="C477" i="4" a="1"/>
  <c r="A477" i="4" a="1"/>
  <c r="D476" i="4" a="1"/>
  <c r="E476" i="4" s="1"/>
  <c r="AE476" i="4" s="1"/>
  <c r="C476" i="4" a="1"/>
  <c r="A476" i="4" a="1"/>
  <c r="D475" i="4" a="1"/>
  <c r="E475" i="4" s="1"/>
  <c r="AE475" i="4" s="1"/>
  <c r="C475" i="4" a="1"/>
  <c r="A475" i="4" a="1"/>
  <c r="D474" i="4" a="1"/>
  <c r="E474" i="4" s="1"/>
  <c r="AE474" i="4" s="1"/>
  <c r="C474" i="4" a="1"/>
  <c r="A474" i="4" a="1"/>
  <c r="C473" i="4" a="1"/>
  <c r="A473" i="4" a="1"/>
  <c r="D473" i="4" a="1"/>
  <c r="E473" i="4" s="1"/>
  <c r="AE473" i="4" s="1"/>
  <c r="A472" i="4" a="1"/>
  <c r="C472" i="4" a="1"/>
  <c r="D472" i="4" a="1"/>
  <c r="E472" i="4" s="1"/>
  <c r="AE472" i="4" s="1"/>
  <c r="A471" i="4" a="1"/>
  <c r="C471" i="4" a="1"/>
  <c r="D471" i="4" a="1"/>
  <c r="E471" i="4" s="1"/>
  <c r="AE471" i="4" s="1"/>
  <c r="A470" i="4" a="1"/>
  <c r="C470" i="4" a="1"/>
  <c r="D470" i="4" a="1"/>
  <c r="E470" i="4" s="1"/>
  <c r="AE470" i="4" s="1"/>
  <c r="D469" i="4" a="1"/>
  <c r="E469" i="4" s="1"/>
  <c r="AE469" i="4" s="1"/>
  <c r="A469" i="4" a="1"/>
  <c r="C469" i="4" a="1"/>
  <c r="D468" i="4" a="1"/>
  <c r="E468" i="4" s="1"/>
  <c r="AE468" i="4" s="1"/>
  <c r="C468" i="4" a="1"/>
  <c r="A468" i="4" a="1"/>
  <c r="C467" i="4" a="1"/>
  <c r="A467" i="4" a="1"/>
  <c r="D467" i="4" a="1"/>
  <c r="E467" i="4" s="1"/>
  <c r="AE467" i="4" s="1"/>
  <c r="C466" i="4" a="1"/>
  <c r="D466" i="4" a="1"/>
  <c r="E466" i="4" s="1"/>
  <c r="AE466" i="4" s="1"/>
  <c r="A466" i="4" a="1"/>
  <c r="C465" i="4" a="1"/>
  <c r="D465" i="4" a="1"/>
  <c r="E465" i="4" s="1"/>
  <c r="AE465" i="4" s="1"/>
  <c r="A465" i="4" a="1"/>
  <c r="C464" i="4" a="1"/>
  <c r="D464" i="4" a="1"/>
  <c r="E464" i="4" s="1"/>
  <c r="AE464" i="4" s="1"/>
  <c r="A464" i="4" a="1"/>
  <c r="C463" i="4" a="1"/>
  <c r="D463" i="4" a="1"/>
  <c r="E463" i="4" s="1"/>
  <c r="AE463" i="4" s="1"/>
  <c r="A463" i="4" a="1"/>
  <c r="C462" i="4" a="1"/>
  <c r="D462" i="4" a="1"/>
  <c r="E462" i="4" s="1"/>
  <c r="AE462" i="4" s="1"/>
  <c r="A462" i="4" a="1"/>
  <c r="C461" i="4" a="1"/>
  <c r="D461" i="4" a="1"/>
  <c r="E461" i="4" s="1"/>
  <c r="AE461" i="4" s="1"/>
  <c r="A461" i="4" a="1"/>
  <c r="D460" i="4" a="1"/>
  <c r="E460" i="4" s="1"/>
  <c r="AE460" i="4" s="1"/>
  <c r="A460" i="4" a="1"/>
  <c r="C460" i="4" a="1"/>
  <c r="D459" i="4" a="1"/>
  <c r="E459" i="4" s="1"/>
  <c r="AE459" i="4" s="1"/>
  <c r="C459" i="4" a="1"/>
  <c r="A459" i="4" a="1"/>
  <c r="D458" i="4" a="1"/>
  <c r="E458" i="4" s="1"/>
  <c r="AE458" i="4" s="1"/>
  <c r="C458" i="4" a="1"/>
  <c r="A458" i="4" a="1"/>
  <c r="D457" i="4" a="1"/>
  <c r="E457" i="4" s="1"/>
  <c r="AE457" i="4" s="1"/>
  <c r="C457" i="4" a="1"/>
  <c r="A457" i="4" a="1"/>
  <c r="C456" i="4" a="1"/>
  <c r="D456" i="4" a="1"/>
  <c r="E456" i="4" s="1"/>
  <c r="AE456" i="4" s="1"/>
  <c r="A456" i="4" a="1"/>
  <c r="C455" i="4" a="1"/>
  <c r="D455" i="4" a="1"/>
  <c r="E455" i="4" s="1"/>
  <c r="AE455" i="4" s="1"/>
  <c r="A455" i="4" a="1"/>
  <c r="A454" i="4" a="1"/>
  <c r="C454" i="4" a="1"/>
  <c r="D454" i="4" a="1"/>
  <c r="E454" i="4" s="1"/>
  <c r="AE454" i="4" s="1"/>
  <c r="C453" i="4" a="1"/>
  <c r="A453" i="4" a="1"/>
  <c r="D453" i="4" a="1"/>
  <c r="E453" i="4" s="1"/>
  <c r="AE453" i="4" s="1"/>
  <c r="C452" i="4" a="1"/>
  <c r="A452" i="4" a="1"/>
  <c r="D452" i="4" a="1"/>
  <c r="E452" i="4" s="1"/>
  <c r="AE452" i="4" s="1"/>
  <c r="A451" i="4" a="1"/>
  <c r="D451" i="4" a="1"/>
  <c r="E451" i="4" s="1"/>
  <c r="AE451" i="4" s="1"/>
  <c r="C451" i="4" a="1"/>
  <c r="A450" i="4" a="1"/>
  <c r="D450" i="4" a="1"/>
  <c r="E450" i="4" s="1"/>
  <c r="AE450" i="4" s="1"/>
  <c r="C450" i="4" a="1"/>
  <c r="A449" i="4" a="1"/>
  <c r="D449" i="4" a="1"/>
  <c r="E449" i="4" s="1"/>
  <c r="AE449" i="4" s="1"/>
  <c r="C449" i="4" a="1"/>
  <c r="A448" i="4" a="1"/>
  <c r="C448" i="4" a="1"/>
  <c r="D448" i="4" a="1"/>
  <c r="E448" i="4" s="1"/>
  <c r="AE448" i="4" s="1"/>
  <c r="A447" i="4" a="1"/>
  <c r="C447" i="4" a="1"/>
  <c r="D447" i="4" a="1"/>
  <c r="E447" i="4" s="1"/>
  <c r="AE447" i="4" s="1"/>
  <c r="C446" i="4" a="1"/>
  <c r="A446" i="4" a="1"/>
  <c r="D446" i="4" a="1"/>
  <c r="E446" i="4" s="1"/>
  <c r="AE446" i="4" s="1"/>
  <c r="C445" i="4" a="1"/>
  <c r="D445" i="4" a="1"/>
  <c r="E445" i="4" s="1"/>
  <c r="AE445" i="4" s="1"/>
  <c r="A445" i="4" a="1"/>
  <c r="C444" i="4" a="1"/>
  <c r="A444" i="4" a="1"/>
  <c r="D444" i="4" a="1"/>
  <c r="E444" i="4" s="1"/>
  <c r="AE444" i="4" s="1"/>
  <c r="C443" i="4" a="1"/>
  <c r="A443" i="4" a="1"/>
  <c r="D443" i="4" a="1"/>
  <c r="E443" i="4" s="1"/>
  <c r="AE443" i="4" s="1"/>
  <c r="D442" i="4" a="1"/>
  <c r="E442" i="4" s="1"/>
  <c r="AE442" i="4" s="1"/>
  <c r="A442" i="4" a="1"/>
  <c r="C442" i="4" a="1"/>
  <c r="D441" i="4" a="1"/>
  <c r="E441" i="4" s="1"/>
  <c r="AE441" i="4" s="1"/>
  <c r="A441" i="4" a="1"/>
  <c r="C441" i="4" a="1"/>
  <c r="A440" i="4" a="1"/>
  <c r="D440" i="4" a="1"/>
  <c r="E440" i="4" s="1"/>
  <c r="AE440" i="4" s="1"/>
  <c r="C440" i="4" a="1"/>
  <c r="A439" i="4" a="1"/>
  <c r="C439" i="4" a="1"/>
  <c r="A438" i="4" a="1"/>
  <c r="C438" i="4" a="1"/>
  <c r="A437" i="4" a="1"/>
  <c r="C437" i="4" a="1"/>
  <c r="C436" i="4" a="1"/>
  <c r="A436" i="4" a="1"/>
  <c r="A435" i="4" a="1"/>
  <c r="C435" i="4" a="1"/>
  <c r="C434" i="4" a="1"/>
  <c r="A434" i="4" a="1"/>
  <c r="A433" i="4" a="1"/>
  <c r="C433" i="4" a="1"/>
  <c r="A432" i="4" a="1"/>
  <c r="C432" i="4" a="1"/>
  <c r="C431" i="4" a="1"/>
  <c r="A431" i="4" a="1"/>
  <c r="A430" i="4" a="1"/>
  <c r="C430" i="4" a="1"/>
  <c r="A429" i="4" a="1"/>
  <c r="C429" i="4" a="1"/>
  <c r="A428" i="4" a="1"/>
  <c r="C428" i="4" a="1"/>
  <c r="C427" i="4" a="1"/>
  <c r="A427" i="4" a="1"/>
  <c r="A426" i="4" a="1"/>
  <c r="C426" i="4" a="1"/>
  <c r="A425" i="4" a="1"/>
  <c r="C425" i="4" a="1"/>
  <c r="A424" i="4" a="1"/>
  <c r="C424" i="4" a="1"/>
  <c r="A423" i="4" a="1"/>
  <c r="C423" i="4" a="1"/>
  <c r="C422" i="4" a="1"/>
  <c r="A422" i="4" a="1"/>
  <c r="A421" i="4" a="1"/>
  <c r="C421" i="4" a="1"/>
  <c r="C420" i="4" a="1"/>
  <c r="A420" i="4" a="1"/>
  <c r="A419" i="4" a="1"/>
  <c r="C419" i="4" a="1"/>
  <c r="A418" i="4" a="1"/>
  <c r="C418" i="4" a="1"/>
  <c r="A417" i="4" a="1"/>
  <c r="C417" i="4" a="1"/>
  <c r="A416" i="4" a="1"/>
  <c r="C416" i="4" a="1"/>
  <c r="A415" i="4" a="1"/>
  <c r="C415" i="4" a="1"/>
  <c r="A414" i="4" a="1"/>
  <c r="C414" i="4" a="1"/>
  <c r="C413" i="4" a="1"/>
  <c r="A413" i="4" a="1"/>
  <c r="C412" i="4" a="1"/>
  <c r="A412" i="4" a="1"/>
  <c r="C411" i="4" a="1"/>
  <c r="A411" i="4" a="1"/>
  <c r="C410" i="4" a="1"/>
  <c r="A410" i="4" a="1"/>
  <c r="C409" i="4" a="1"/>
  <c r="A409" i="4" a="1"/>
  <c r="A408" i="4" a="1"/>
  <c r="C408" i="4" a="1"/>
  <c r="C407" i="4" a="1"/>
  <c r="A407" i="4" a="1"/>
  <c r="C406" i="4" a="1"/>
  <c r="A406" i="4" a="1"/>
  <c r="C405" i="4" a="1"/>
  <c r="A405" i="4" a="1"/>
  <c r="C404" i="4" a="1"/>
  <c r="A404" i="4" a="1"/>
  <c r="C403" i="4" a="1"/>
  <c r="A403" i="4" a="1"/>
  <c r="A402" i="4" a="1"/>
  <c r="C402" i="4" a="1"/>
  <c r="A401" i="4" a="1"/>
  <c r="C401" i="4" a="1"/>
  <c r="A400" i="4" a="1"/>
  <c r="C400" i="4" a="1"/>
  <c r="A399" i="4" a="1"/>
  <c r="C399" i="4" a="1"/>
  <c r="A398" i="4" a="1"/>
  <c r="C398" i="4" a="1"/>
  <c r="A397" i="4" a="1"/>
  <c r="C397" i="4" a="1"/>
  <c r="A396" i="4" a="1"/>
  <c r="C396" i="4" a="1"/>
  <c r="C395" i="4" a="1"/>
  <c r="A395" i="4" a="1"/>
  <c r="C394" i="4" a="1"/>
  <c r="A394" i="4" a="1"/>
  <c r="C393" i="4" a="1"/>
  <c r="A393" i="4" a="1"/>
  <c r="A392" i="4" a="1"/>
  <c r="C392" i="4" a="1"/>
  <c r="C391" i="4" a="1"/>
  <c r="A391" i="4" a="1"/>
  <c r="C390" i="4" a="1"/>
  <c r="A390" i="4" a="1"/>
  <c r="C389" i="4" a="1"/>
  <c r="A389" i="4" a="1"/>
  <c r="A388" i="4" a="1"/>
  <c r="C388" i="4" a="1"/>
  <c r="A387" i="4" a="1"/>
  <c r="C387" i="4" a="1"/>
  <c r="A386" i="4" a="1"/>
  <c r="C386" i="4" a="1"/>
  <c r="A385" i="4" a="1"/>
  <c r="C385" i="4" a="1"/>
  <c r="A384" i="4" a="1"/>
  <c r="C384" i="4" a="1"/>
  <c r="C383" i="4" a="1"/>
  <c r="A383" i="4" a="1"/>
  <c r="A382" i="4" a="1"/>
  <c r="C382" i="4" a="1"/>
  <c r="C381" i="4" a="1"/>
  <c r="A381" i="4" a="1"/>
  <c r="C380" i="4" a="1"/>
  <c r="A380" i="4" a="1"/>
  <c r="C379" i="4" a="1"/>
  <c r="A379" i="4" a="1"/>
  <c r="C378" i="4" a="1"/>
  <c r="A378" i="4" a="1"/>
  <c r="C377" i="4" a="1"/>
  <c r="A377" i="4" a="1"/>
  <c r="A376" i="4" a="1"/>
  <c r="C376" i="4" a="1"/>
  <c r="A375" i="4" a="1"/>
  <c r="C375" i="4" a="1"/>
  <c r="A374" i="4" a="1"/>
  <c r="C374" i="4" a="1"/>
  <c r="A373" i="4" a="1"/>
  <c r="C373" i="4" a="1"/>
  <c r="A372" i="4" a="1"/>
  <c r="C372" i="4" a="1"/>
  <c r="C371" i="4" a="1"/>
  <c r="A371" i="4" a="1"/>
  <c r="C370" i="4" a="1"/>
  <c r="A370" i="4" a="1"/>
  <c r="C369" i="4" a="1"/>
  <c r="A369" i="4" a="1"/>
  <c r="C368" i="4" a="1"/>
  <c r="A368" i="4" a="1"/>
  <c r="C367" i="4" a="1"/>
  <c r="A367" i="4" a="1"/>
  <c r="C366" i="4" a="1"/>
  <c r="A366" i="4" a="1"/>
  <c r="C365" i="4" a="1"/>
  <c r="A365" i="4" a="1"/>
  <c r="C364" i="4" a="1"/>
  <c r="A364" i="4" a="1"/>
  <c r="C363" i="4" a="1"/>
  <c r="A363" i="4" a="1"/>
  <c r="C362" i="4" a="1"/>
  <c r="A362" i="4" a="1"/>
  <c r="C361" i="4" a="1"/>
  <c r="A361" i="4" a="1"/>
  <c r="C360" i="4" a="1"/>
  <c r="A360" i="4" a="1"/>
  <c r="C359" i="4" a="1"/>
  <c r="A359" i="4" a="1"/>
  <c r="C358" i="4" a="1"/>
  <c r="A358" i="4" a="1"/>
  <c r="C357" i="4" a="1"/>
  <c r="A357" i="4" a="1"/>
  <c r="C356" i="4" a="1"/>
  <c r="A356" i="4" a="1"/>
  <c r="C355" i="4" a="1"/>
  <c r="A355" i="4" a="1"/>
  <c r="C354" i="4" a="1"/>
  <c r="A354" i="4" a="1"/>
  <c r="C353" i="4" a="1"/>
  <c r="A353" i="4" a="1"/>
  <c r="C352" i="4" a="1"/>
  <c r="A352" i="4" a="1"/>
  <c r="C351" i="4" a="1"/>
  <c r="A351" i="4" a="1"/>
  <c r="C350" i="4" a="1"/>
  <c r="A350" i="4" a="1"/>
  <c r="C349" i="4" a="1"/>
  <c r="A349" i="4" a="1"/>
  <c r="C348" i="4" a="1"/>
  <c r="A348" i="4" a="1"/>
  <c r="C347" i="4" a="1"/>
  <c r="A347" i="4" a="1"/>
  <c r="C346" i="4" a="1"/>
  <c r="A346" i="4" a="1"/>
  <c r="C345" i="4" a="1"/>
  <c r="A345" i="4" a="1"/>
  <c r="C344" i="4" a="1"/>
  <c r="A344" i="4" a="1"/>
  <c r="C343" i="4" a="1"/>
  <c r="A343" i="4" a="1"/>
  <c r="C342" i="4" a="1"/>
  <c r="A342" i="4" a="1"/>
  <c r="C341" i="4" a="1"/>
  <c r="A341" i="4" a="1"/>
  <c r="C340" i="4" a="1"/>
  <c r="A340" i="4" a="1"/>
  <c r="C339" i="4" a="1"/>
  <c r="A339" i="4" a="1"/>
  <c r="C338" i="4" a="1"/>
  <c r="A338" i="4" a="1"/>
  <c r="C337" i="4" a="1"/>
  <c r="A337" i="4" a="1"/>
  <c r="C336" i="4" a="1"/>
  <c r="A336" i="4" a="1"/>
  <c r="C335" i="4" a="1"/>
  <c r="A335" i="4" a="1"/>
  <c r="C334" i="4" a="1"/>
  <c r="A334" i="4" a="1"/>
  <c r="C333" i="4" a="1"/>
  <c r="A333" i="4" a="1"/>
  <c r="C332" i="4" a="1"/>
  <c r="A332" i="4" a="1"/>
  <c r="C331" i="4" a="1"/>
  <c r="A331" i="4" a="1"/>
  <c r="C330" i="4" a="1"/>
  <c r="A330" i="4" a="1"/>
  <c r="C329" i="4" a="1"/>
  <c r="A329" i="4" a="1"/>
  <c r="C328" i="4" a="1"/>
  <c r="A328" i="4" a="1"/>
  <c r="C327" i="4" a="1"/>
  <c r="A327" i="4" a="1"/>
  <c r="C326" i="4" a="1"/>
  <c r="A326" i="4" a="1"/>
  <c r="C325" i="4" a="1"/>
  <c r="A325" i="4" a="1"/>
  <c r="C324" i="4" a="1"/>
  <c r="A324" i="4" a="1"/>
  <c r="C323" i="4" a="1"/>
  <c r="A323" i="4" a="1"/>
  <c r="C322" i="4" a="1"/>
  <c r="A322" i="4" a="1"/>
  <c r="A321" i="4" a="1"/>
  <c r="C321" i="4" a="1"/>
  <c r="A320" i="4" a="1"/>
  <c r="C320" i="4" a="1"/>
  <c r="A319" i="4" a="1"/>
  <c r="C319" i="4" a="1"/>
  <c r="A318" i="4" a="1"/>
  <c r="C318" i="4" a="1"/>
  <c r="A317" i="4" a="1"/>
  <c r="C317" i="4" a="1"/>
  <c r="A316" i="4" a="1"/>
  <c r="C316" i="4" a="1"/>
  <c r="A315" i="4" a="1"/>
  <c r="C315" i="4" a="1"/>
  <c r="C314" i="4" a="1"/>
  <c r="A314" i="4" a="1"/>
  <c r="C313" i="4" a="1"/>
  <c r="A313" i="4" a="1"/>
  <c r="C312" i="4" a="1"/>
  <c r="A312" i="4" a="1"/>
  <c r="C311" i="4" a="1"/>
  <c r="A311" i="4" a="1"/>
  <c r="C310" i="4" a="1"/>
  <c r="A310" i="4" a="1"/>
  <c r="C309" i="4" a="1"/>
  <c r="A309" i="4" a="1"/>
  <c r="C308" i="4" a="1"/>
  <c r="A308" i="4" a="1"/>
  <c r="A307" i="4" a="1"/>
  <c r="C307" i="4" a="1"/>
  <c r="A306" i="4" a="1"/>
  <c r="C306" i="4" a="1"/>
  <c r="A305" i="4" a="1"/>
  <c r="C305" i="4" a="1"/>
  <c r="A304" i="4" a="1"/>
  <c r="C304" i="4" a="1"/>
  <c r="A303" i="4" a="1"/>
  <c r="C303" i="4" a="1"/>
  <c r="A302" i="4" a="1"/>
  <c r="C302" i="4" a="1"/>
  <c r="A301" i="4" a="1"/>
  <c r="C301" i="4" a="1"/>
  <c r="A300" i="4" a="1"/>
  <c r="C300" i="4" a="1"/>
  <c r="C299" i="4" a="1"/>
  <c r="A299" i="4" a="1"/>
  <c r="A298" i="4" a="1"/>
  <c r="C298" i="4" a="1"/>
  <c r="A297" i="4" a="1"/>
  <c r="C297" i="4" a="1"/>
  <c r="A296" i="4" a="1"/>
  <c r="C296" i="4" a="1"/>
  <c r="A295" i="4" a="1"/>
  <c r="C295" i="4" a="1"/>
  <c r="A294" i="4" a="1"/>
  <c r="C294" i="4" a="1"/>
  <c r="C293" i="4" a="1"/>
  <c r="A293" i="4" a="1"/>
  <c r="A292" i="4" a="1"/>
  <c r="C292" i="4" a="1"/>
  <c r="A291" i="4" a="1"/>
  <c r="C291" i="4" a="1"/>
  <c r="C290" i="4" a="1"/>
  <c r="A290" i="4" a="1"/>
  <c r="A289" i="4" a="1"/>
  <c r="C289" i="4" a="1"/>
  <c r="C288" i="4" a="1"/>
  <c r="A288" i="4" a="1"/>
  <c r="A287" i="4" a="1"/>
  <c r="C287" i="4" a="1"/>
  <c r="A286" i="4" a="1"/>
  <c r="C286" i="4" a="1"/>
  <c r="C285" i="4" a="1"/>
  <c r="A285" i="4" a="1"/>
  <c r="C284" i="4" a="1"/>
  <c r="A284" i="4" a="1"/>
  <c r="C283" i="4" a="1"/>
  <c r="A283" i="4" a="1"/>
  <c r="C282" i="4" a="1"/>
  <c r="A282" i="4" a="1"/>
  <c r="C281" i="4" a="1"/>
  <c r="A281" i="4" a="1"/>
  <c r="C280" i="4" a="1"/>
  <c r="A280" i="4" a="1"/>
  <c r="C279" i="4" a="1"/>
  <c r="A279" i="4" a="1"/>
  <c r="C278" i="4" a="1"/>
  <c r="A278" i="4" a="1"/>
  <c r="C277" i="4" a="1"/>
  <c r="A277" i="4" a="1"/>
  <c r="C276" i="4" a="1"/>
  <c r="A276" i="4" a="1"/>
  <c r="C275" i="4" a="1"/>
  <c r="A275" i="4" a="1"/>
  <c r="A274" i="4" a="1"/>
  <c r="C274" i="4" a="1"/>
  <c r="A273" i="4" a="1"/>
  <c r="C273" i="4" a="1"/>
  <c r="A272" i="4" a="1"/>
  <c r="C272" i="4" a="1"/>
  <c r="A271" i="4" a="1"/>
  <c r="C271" i="4" a="1"/>
  <c r="C270" i="4" a="1"/>
  <c r="A270" i="4" a="1"/>
  <c r="A269" i="4" a="1"/>
  <c r="C269" i="4" a="1"/>
  <c r="A268" i="4" a="1"/>
  <c r="C268" i="4" a="1"/>
  <c r="C267" i="4" a="1"/>
  <c r="A267" i="4" a="1"/>
  <c r="A266" i="4" a="1"/>
  <c r="C266" i="4" a="1"/>
  <c r="C265" i="4" a="1"/>
  <c r="A265" i="4" a="1"/>
  <c r="C264" i="4" a="1"/>
  <c r="A264" i="4" a="1"/>
  <c r="C263" i="4" a="1"/>
  <c r="A263" i="4" a="1"/>
  <c r="C262" i="4" a="1"/>
  <c r="A262" i="4" a="1"/>
  <c r="C261" i="4" a="1"/>
  <c r="A261" i="4" a="1"/>
  <c r="A260" i="4" a="1"/>
  <c r="C260" i="4" a="1"/>
  <c r="C259" i="4" a="1"/>
  <c r="A259" i="4" a="1"/>
  <c r="C258" i="4" a="1"/>
  <c r="A258" i="4" a="1"/>
  <c r="C257" i="4" a="1"/>
  <c r="A257" i="4" a="1"/>
  <c r="A256" i="4" a="1"/>
  <c r="C256" i="4" a="1"/>
  <c r="A255" i="4" a="1"/>
  <c r="C255" i="4" a="1"/>
  <c r="A254" i="4" a="1"/>
  <c r="C254" i="4" a="1"/>
  <c r="C253" i="4" a="1"/>
  <c r="A253" i="4" a="1"/>
  <c r="C252" i="4" a="1"/>
  <c r="A252" i="4" a="1"/>
  <c r="A251" i="4" a="1"/>
  <c r="C251" i="4" a="1"/>
  <c r="A250" i="4" a="1"/>
  <c r="C250" i="4" a="1"/>
  <c r="A249" i="4" a="1"/>
  <c r="C249" i="4" a="1"/>
  <c r="A248" i="4" a="1"/>
  <c r="C248" i="4" a="1"/>
  <c r="A247" i="4" a="1"/>
  <c r="C247" i="4" a="1"/>
  <c r="A246" i="4" a="1"/>
  <c r="C246" i="4" a="1"/>
  <c r="A245" i="4" a="1"/>
  <c r="C245" i="4" a="1"/>
  <c r="A244" i="4" a="1"/>
  <c r="C244" i="4" a="1"/>
  <c r="C243" i="4" a="1"/>
  <c r="A243" i="4" a="1"/>
  <c r="C242" i="4" a="1"/>
  <c r="A242" i="4" a="1"/>
  <c r="A241" i="4" a="1"/>
  <c r="C241" i="4" a="1"/>
  <c r="C240" i="4" a="1"/>
  <c r="A240" i="4" a="1"/>
  <c r="C239" i="4" a="1"/>
  <c r="A239" i="4" a="1"/>
  <c r="C238" i="4" a="1"/>
  <c r="A238" i="4" a="1"/>
  <c r="C237" i="4" a="1"/>
  <c r="A237" i="4" a="1"/>
  <c r="C236" i="4" a="1"/>
  <c r="A236" i="4" a="1"/>
  <c r="C235" i="4" a="1"/>
  <c r="A235" i="4" a="1"/>
  <c r="C234" i="4" a="1"/>
  <c r="A234" i="4" a="1"/>
  <c r="C233" i="4" a="1"/>
  <c r="A233" i="4" a="1"/>
  <c r="C232" i="4" a="1"/>
  <c r="A232" i="4" a="1"/>
  <c r="C231" i="4" a="1"/>
  <c r="A231" i="4" a="1"/>
  <c r="C230" i="4" a="1"/>
  <c r="A230" i="4" a="1"/>
  <c r="A229" i="4" a="1"/>
  <c r="C229" i="4" a="1"/>
  <c r="C228" i="4" a="1"/>
  <c r="A228" i="4" a="1"/>
  <c r="C227" i="4" a="1"/>
  <c r="A227" i="4" a="1"/>
  <c r="C226" i="4" a="1"/>
  <c r="A226" i="4" a="1"/>
  <c r="C225" i="4" a="1"/>
  <c r="A225" i="4" a="1"/>
  <c r="C224" i="4" a="1"/>
  <c r="A224" i="4" a="1"/>
  <c r="A223" i="4" a="1"/>
  <c r="C223" i="4" a="1"/>
  <c r="A222" i="4" a="1"/>
  <c r="C222" i="4" a="1"/>
  <c r="A221" i="4" a="1"/>
  <c r="C221" i="4" a="1"/>
  <c r="A220" i="4" a="1"/>
  <c r="C220" i="4" a="1"/>
  <c r="A219" i="4" a="1"/>
  <c r="C219" i="4" a="1"/>
  <c r="C218" i="4" a="1"/>
  <c r="A218" i="4" a="1"/>
  <c r="A217" i="4" a="1"/>
  <c r="C217" i="4" a="1"/>
  <c r="A216" i="4" a="1"/>
  <c r="C216" i="4" a="1"/>
  <c r="A215" i="4" a="1"/>
  <c r="C215" i="4" a="1"/>
  <c r="A214" i="4" a="1"/>
  <c r="C214" i="4" a="1"/>
  <c r="C213" i="4" a="1"/>
  <c r="A213" i="4" a="1"/>
  <c r="A212" i="4" a="1"/>
  <c r="C212" i="4" a="1"/>
  <c r="C211" i="4" a="1"/>
  <c r="A211" i="4" a="1"/>
  <c r="C210" i="4" a="1"/>
  <c r="A210" i="4" a="1"/>
  <c r="C209" i="4" a="1"/>
  <c r="A209" i="4" a="1"/>
  <c r="A208" i="4" a="1"/>
  <c r="C208" i="4" a="1"/>
  <c r="A207" i="4" a="1"/>
  <c r="C207" i="4" a="1"/>
  <c r="C206" i="4" a="1"/>
  <c r="A206" i="4" a="1"/>
  <c r="A205" i="4" a="1"/>
  <c r="C205" i="4" a="1"/>
  <c r="C204" i="4" a="1"/>
  <c r="A204" i="4" a="1"/>
  <c r="C203" i="4" a="1"/>
  <c r="A203" i="4" a="1"/>
  <c r="C202" i="4" a="1"/>
  <c r="A202" i="4" a="1"/>
  <c r="C201" i="4" a="1"/>
  <c r="A201" i="4" a="1"/>
  <c r="C200" i="4" a="1"/>
  <c r="A200" i="4" a="1"/>
  <c r="A199" i="4" a="1"/>
  <c r="C199" i="4" a="1"/>
  <c r="C198" i="4" a="1"/>
  <c r="A198" i="4" a="1"/>
  <c r="A197" i="4" a="1"/>
  <c r="C197" i="4" a="1"/>
  <c r="A196" i="4" a="1"/>
  <c r="C196" i="4" a="1"/>
  <c r="A195" i="4" a="1"/>
  <c r="C195" i="4" a="1"/>
  <c r="A194" i="4" a="1"/>
  <c r="C194" i="4" a="1"/>
  <c r="A193" i="4" a="1"/>
  <c r="C193" i="4" a="1"/>
  <c r="A192" i="4" a="1"/>
  <c r="C192" i="4" a="1"/>
  <c r="A191" i="4" a="1"/>
  <c r="C191" i="4" a="1"/>
  <c r="A190" i="4" a="1"/>
  <c r="C190" i="4" a="1"/>
  <c r="A189" i="4" a="1"/>
  <c r="C189" i="4" a="1"/>
  <c r="C188" i="4" a="1"/>
  <c r="A188" i="4" a="1"/>
  <c r="C187" i="4" a="1"/>
  <c r="A187" i="4" a="1"/>
  <c r="A186" i="4" a="1"/>
  <c r="C186" i="4" a="1"/>
  <c r="A185" i="4" a="1"/>
  <c r="C185" i="4" a="1"/>
  <c r="A184" i="4" a="1"/>
  <c r="C184" i="4" a="1"/>
  <c r="A183" i="4" a="1"/>
  <c r="C183" i="4" a="1"/>
  <c r="A182" i="4" a="1"/>
  <c r="C182" i="4" a="1"/>
  <c r="A181" i="4" a="1"/>
  <c r="C181" i="4" a="1"/>
  <c r="C180" i="4" a="1"/>
  <c r="A180" i="4" a="1"/>
  <c r="C179" i="4" a="1"/>
  <c r="A179" i="4" a="1"/>
  <c r="C178" i="4" a="1"/>
  <c r="A178" i="4" a="1"/>
  <c r="A177" i="4" a="1"/>
  <c r="C177" i="4" a="1"/>
  <c r="C176" i="4" a="1"/>
  <c r="A176" i="4" a="1"/>
  <c r="C175" i="4" a="1"/>
  <c r="A175" i="4" a="1"/>
  <c r="C174" i="4" a="1"/>
  <c r="A174" i="4" a="1"/>
  <c r="C173" i="4" a="1"/>
  <c r="A173" i="4" a="1"/>
  <c r="C172" i="4" a="1"/>
  <c r="A172" i="4" a="1"/>
  <c r="C171" i="4" a="1"/>
  <c r="A171" i="4" a="1"/>
  <c r="C170" i="4" a="1"/>
  <c r="A170" i="4" a="1"/>
  <c r="C169" i="4" a="1"/>
  <c r="A169" i="4" a="1"/>
  <c r="C168" i="4" a="1"/>
  <c r="A168" i="4" a="1"/>
  <c r="C167" i="4" a="1"/>
  <c r="A167" i="4" a="1"/>
  <c r="C166" i="4" a="1"/>
  <c r="A166" i="4" a="1"/>
  <c r="C165" i="4" a="1"/>
  <c r="A165" i="4" a="1"/>
  <c r="C164" i="4" a="1"/>
  <c r="A164" i="4" a="1"/>
  <c r="C163" i="4" a="1"/>
  <c r="A163" i="4" a="1"/>
  <c r="C162" i="4" a="1"/>
  <c r="A162" i="4" a="1"/>
  <c r="F510" i="4" a="1"/>
  <c r="G510" i="4" a="1"/>
  <c r="F509" i="4" a="1"/>
  <c r="G509" i="4" a="1"/>
  <c r="G508" i="4" a="1"/>
  <c r="F508" i="4" a="1"/>
  <c r="G507" i="4" a="1"/>
  <c r="F507" i="4" a="1"/>
  <c r="G506" i="4" a="1"/>
  <c r="F506" i="4" a="1"/>
  <c r="G505" i="4" a="1"/>
  <c r="F505" i="4" a="1"/>
  <c r="G504" i="4" a="1"/>
  <c r="F504" i="4" a="1"/>
  <c r="G503" i="4" a="1"/>
  <c r="F503" i="4" a="1"/>
  <c r="G502" i="4" a="1"/>
  <c r="F502" i="4" a="1"/>
  <c r="G501" i="4" a="1"/>
  <c r="F501" i="4" a="1"/>
  <c r="F500" i="4" a="1"/>
  <c r="G500" i="4" a="1"/>
  <c r="G499" i="4" a="1"/>
  <c r="F499" i="4" a="1"/>
  <c r="F498" i="4" a="1"/>
  <c r="G498" i="4" a="1"/>
  <c r="F497" i="4" a="1"/>
  <c r="G497" i="4" a="1"/>
  <c r="G496" i="4" a="1"/>
  <c r="F496" i="4" a="1"/>
  <c r="F495" i="4" a="1"/>
  <c r="G495" i="4" a="1"/>
  <c r="G494" i="4" a="1"/>
  <c r="F494" i="4" a="1"/>
  <c r="G493" i="4" a="1"/>
  <c r="F493" i="4" a="1"/>
  <c r="G492" i="4" a="1"/>
  <c r="F492" i="4" a="1"/>
  <c r="G491" i="4" a="1"/>
  <c r="F491" i="4" a="1"/>
  <c r="F490" i="4" a="1"/>
  <c r="G490" i="4" a="1"/>
  <c r="G489" i="4" a="1"/>
  <c r="F489" i="4" a="1"/>
  <c r="F488" i="4" a="1"/>
  <c r="G488" i="4" a="1"/>
  <c r="G487" i="4" a="1"/>
  <c r="F487" i="4" a="1"/>
  <c r="G486" i="4" a="1"/>
  <c r="F486" i="4" a="1"/>
  <c r="G485" i="4" a="1"/>
  <c r="F485" i="4" a="1"/>
  <c r="G484" i="4" a="1"/>
  <c r="F484" i="4" a="1"/>
  <c r="G483" i="4" a="1"/>
  <c r="F483" i="4" a="1"/>
  <c r="G482" i="4" a="1"/>
  <c r="F482" i="4" a="1"/>
  <c r="G481" i="4" a="1"/>
  <c r="F481" i="4" a="1"/>
  <c r="G480" i="4" a="1"/>
  <c r="F480" i="4" a="1"/>
  <c r="G479" i="4" a="1"/>
  <c r="F479" i="4" a="1"/>
  <c r="G478" i="4" a="1"/>
  <c r="F478" i="4" a="1"/>
  <c r="F477" i="4" a="1"/>
  <c r="G477" i="4" a="1"/>
  <c r="F476" i="4" a="1"/>
  <c r="G476" i="4" a="1"/>
  <c r="F475" i="4" a="1"/>
  <c r="G475" i="4" a="1"/>
  <c r="F474" i="4" a="1"/>
  <c r="G474" i="4" a="1"/>
  <c r="G473" i="4" a="1"/>
  <c r="F473" i="4" a="1"/>
  <c r="G472" i="4" a="1"/>
  <c r="F472" i="4" a="1"/>
  <c r="G471" i="4" a="1"/>
  <c r="F471" i="4" a="1"/>
  <c r="G470" i="4" a="1"/>
  <c r="F470" i="4" a="1"/>
  <c r="G469" i="4" a="1"/>
  <c r="F469" i="4" a="1"/>
  <c r="F468" i="4" a="1"/>
  <c r="G468" i="4" a="1"/>
  <c r="F467" i="4" a="1"/>
  <c r="G467" i="4" a="1"/>
  <c r="F466" i="4" a="1"/>
  <c r="G466" i="4" a="1"/>
  <c r="F465" i="4" a="1"/>
  <c r="G465" i="4" a="1"/>
  <c r="F464" i="4" a="1"/>
  <c r="G464" i="4" a="1"/>
  <c r="G463" i="4" a="1"/>
  <c r="F463" i="4" a="1"/>
  <c r="G462" i="4" a="1"/>
  <c r="F462" i="4" a="1"/>
  <c r="F461" i="4" a="1"/>
  <c r="G461" i="4" a="1"/>
  <c r="G460" i="4" a="1"/>
  <c r="F460" i="4" a="1"/>
  <c r="G459" i="4" a="1"/>
  <c r="F459" i="4" a="1"/>
  <c r="G458" i="4" a="1"/>
  <c r="F458" i="4" a="1"/>
  <c r="G457" i="4" a="1"/>
  <c r="F457" i="4" a="1"/>
  <c r="G456" i="4" a="1"/>
  <c r="F456" i="4" a="1"/>
  <c r="G455" i="4" a="1"/>
  <c r="F455" i="4" a="1"/>
  <c r="F454" i="4" a="1"/>
  <c r="G454" i="4" a="1"/>
  <c r="G453" i="4" a="1"/>
  <c r="F453" i="4" a="1"/>
  <c r="G452" i="4" a="1"/>
  <c r="F452" i="4" a="1"/>
  <c r="G451" i="4" a="1"/>
  <c r="F451" i="4" a="1"/>
  <c r="G450" i="4" a="1"/>
  <c r="F450" i="4" a="1"/>
  <c r="G449" i="4" a="1"/>
  <c r="F449" i="4" a="1"/>
  <c r="G448" i="4" a="1"/>
  <c r="F448" i="4" a="1"/>
  <c r="F447" i="4" a="1"/>
  <c r="G447" i="4" a="1"/>
  <c r="G446" i="4" a="1"/>
  <c r="F446" i="4" a="1"/>
  <c r="F445" i="4" a="1"/>
  <c r="G445" i="4" a="1"/>
  <c r="F444" i="4" a="1"/>
  <c r="G444" i="4" a="1"/>
  <c r="F443" i="4" a="1"/>
  <c r="G443" i="4" a="1"/>
  <c r="F442" i="4" a="1"/>
  <c r="G442" i="4" a="1"/>
  <c r="G441" i="4" a="1"/>
  <c r="F441" i="4" a="1"/>
  <c r="G440" i="4" a="1"/>
  <c r="F440" i="4" a="1"/>
  <c r="G439" i="4" a="1"/>
  <c r="F439" i="4" a="1"/>
  <c r="D439" i="4" a="1"/>
  <c r="E439" i="4" s="1"/>
  <c r="AE439" i="4" s="1"/>
  <c r="G438" i="4" a="1"/>
  <c r="F438" i="4" a="1"/>
  <c r="D438" i="4" a="1"/>
  <c r="E438" i="4" s="1"/>
  <c r="AE438" i="4" s="1"/>
  <c r="F437" i="4" a="1"/>
  <c r="G437" i="4" a="1"/>
  <c r="D437" i="4" a="1"/>
  <c r="E437" i="4" s="1"/>
  <c r="AE437" i="4" s="1"/>
  <c r="G436" i="4" a="1"/>
  <c r="D436" i="4" a="1"/>
  <c r="E436" i="4" s="1"/>
  <c r="AE436" i="4" s="1"/>
  <c r="F436" i="4" a="1"/>
  <c r="G435" i="4" a="1"/>
  <c r="D435" i="4" a="1"/>
  <c r="E435" i="4" s="1"/>
  <c r="AE435" i="4" s="1"/>
  <c r="F435" i="4" a="1"/>
  <c r="G434" i="4" a="1"/>
  <c r="D434" i="4" a="1"/>
  <c r="E434" i="4" s="1"/>
  <c r="AE434" i="4" s="1"/>
  <c r="F434" i="4" a="1"/>
  <c r="F433" i="4" a="1"/>
  <c r="D433" i="4" a="1"/>
  <c r="E433" i="4" s="1"/>
  <c r="AE433" i="4" s="1"/>
  <c r="G433" i="4" a="1"/>
  <c r="D432" i="4" a="1"/>
  <c r="E432" i="4" s="1"/>
  <c r="AE432" i="4" s="1"/>
  <c r="G432" i="4" a="1"/>
  <c r="F432" i="4" a="1"/>
  <c r="F431" i="4" a="1"/>
  <c r="D431" i="4" a="1"/>
  <c r="E431" i="4" s="1"/>
  <c r="AE431" i="4" s="1"/>
  <c r="G431" i="4" a="1"/>
  <c r="D430" i="4" a="1"/>
  <c r="E430" i="4" s="1"/>
  <c r="AE430" i="4" s="1"/>
  <c r="G430" i="4" a="1"/>
  <c r="F430" i="4" a="1"/>
  <c r="G429" i="4" a="1"/>
  <c r="D429" i="4" a="1"/>
  <c r="E429" i="4" s="1"/>
  <c r="AE429" i="4" s="1"/>
  <c r="F429" i="4" a="1"/>
  <c r="D428" i="4" a="1"/>
  <c r="E428" i="4" s="1"/>
  <c r="AE428" i="4" s="1"/>
  <c r="G428" i="4" a="1"/>
  <c r="F428" i="4" a="1"/>
  <c r="D427" i="4" a="1"/>
  <c r="E427" i="4" s="1"/>
  <c r="AE427" i="4" s="1"/>
  <c r="G427" i="4" a="1"/>
  <c r="F427" i="4" a="1"/>
  <c r="D426" i="4" a="1"/>
  <c r="E426" i="4" s="1"/>
  <c r="AE426" i="4" s="1"/>
  <c r="F426" i="4" a="1"/>
  <c r="G426" i="4" a="1"/>
  <c r="D425" i="4" a="1"/>
  <c r="E425" i="4" s="1"/>
  <c r="AE425" i="4" s="1"/>
  <c r="G425" i="4" a="1"/>
  <c r="F425" i="4" a="1"/>
  <c r="D424" i="4" a="1"/>
  <c r="E424" i="4" s="1"/>
  <c r="AE424" i="4" s="1"/>
  <c r="F424" i="4" a="1"/>
  <c r="G424" i="4" a="1"/>
  <c r="D423" i="4" a="1"/>
  <c r="E423" i="4" s="1"/>
  <c r="AE423" i="4" s="1"/>
  <c r="G423" i="4" a="1"/>
  <c r="F423" i="4" a="1"/>
  <c r="D422" i="4" a="1"/>
  <c r="E422" i="4" s="1"/>
  <c r="AE422" i="4" s="1"/>
  <c r="G422" i="4" a="1"/>
  <c r="F422" i="4" a="1"/>
  <c r="G421" i="4" a="1"/>
  <c r="D421" i="4" a="1"/>
  <c r="E421" i="4" s="1"/>
  <c r="AE421" i="4" s="1"/>
  <c r="F421" i="4" a="1"/>
  <c r="G420" i="4" a="1"/>
  <c r="D420" i="4" a="1"/>
  <c r="E420" i="4" s="1"/>
  <c r="AE420" i="4" s="1"/>
  <c r="F420" i="4" a="1"/>
  <c r="G419" i="4" a="1"/>
  <c r="D419" i="4" a="1"/>
  <c r="E419" i="4" s="1"/>
  <c r="AE419" i="4" s="1"/>
  <c r="F419" i="4" a="1"/>
  <c r="G418" i="4" a="1"/>
  <c r="D418" i="4" a="1"/>
  <c r="E418" i="4" s="1"/>
  <c r="AE418" i="4" s="1"/>
  <c r="F418" i="4" a="1"/>
  <c r="G417" i="4" a="1"/>
  <c r="D417" i="4" a="1"/>
  <c r="E417" i="4" s="1"/>
  <c r="AE417" i="4" s="1"/>
  <c r="F417" i="4" a="1"/>
  <c r="D416" i="4" a="1"/>
  <c r="E416" i="4" s="1"/>
  <c r="AE416" i="4" s="1"/>
  <c r="G416" i="4" a="1"/>
  <c r="F416" i="4" a="1"/>
  <c r="D415" i="4" a="1"/>
  <c r="E415" i="4" s="1"/>
  <c r="AE415" i="4" s="1"/>
  <c r="G415" i="4" a="1"/>
  <c r="F415" i="4" a="1"/>
  <c r="G414" i="4" a="1"/>
  <c r="D414" i="4" a="1"/>
  <c r="E414" i="4" s="1"/>
  <c r="AE414" i="4" s="1"/>
  <c r="F414" i="4" a="1"/>
  <c r="D413" i="4" a="1"/>
  <c r="E413" i="4" s="1"/>
  <c r="AE413" i="4" s="1"/>
  <c r="G413" i="4" a="1"/>
  <c r="F413" i="4" a="1"/>
  <c r="D412" i="4" a="1"/>
  <c r="E412" i="4" s="1"/>
  <c r="AE412" i="4" s="1"/>
  <c r="F412" i="4" a="1"/>
  <c r="G412" i="4" a="1"/>
  <c r="D411" i="4" a="1"/>
  <c r="E411" i="4" s="1"/>
  <c r="AE411" i="4" s="1"/>
  <c r="G411" i="4" a="1"/>
  <c r="F411" i="4" a="1"/>
  <c r="D410" i="4" a="1"/>
  <c r="E410" i="4" s="1"/>
  <c r="AE410" i="4" s="1"/>
  <c r="G410" i="4" a="1"/>
  <c r="F410" i="4" a="1"/>
  <c r="D409" i="4" a="1"/>
  <c r="E409" i="4" s="1"/>
  <c r="AE409" i="4" s="1"/>
  <c r="F409" i="4" a="1"/>
  <c r="G409" i="4" a="1"/>
  <c r="D408" i="4" a="1"/>
  <c r="E408" i="4" s="1"/>
  <c r="AE408" i="4" s="1"/>
  <c r="F408" i="4" a="1"/>
  <c r="G408" i="4" a="1"/>
  <c r="D407" i="4" a="1"/>
  <c r="E407" i="4" s="1"/>
  <c r="AE407" i="4" s="1"/>
  <c r="F407" i="4" a="1"/>
  <c r="G407" i="4" a="1"/>
  <c r="F406" i="4" a="1"/>
  <c r="D406" i="4" a="1"/>
  <c r="E406" i="4" s="1"/>
  <c r="AE406" i="4" s="1"/>
  <c r="G406" i="4" a="1"/>
  <c r="G405" i="4" a="1"/>
  <c r="F405" i="4" a="1"/>
  <c r="D405" i="4" a="1"/>
  <c r="E405" i="4" s="1"/>
  <c r="AE405" i="4" s="1"/>
  <c r="G404" i="4" a="1"/>
  <c r="F404" i="4" a="1"/>
  <c r="D404" i="4" a="1"/>
  <c r="E404" i="4" s="1"/>
  <c r="AE404" i="4" s="1"/>
  <c r="G403" i="4" a="1"/>
  <c r="D403" i="4" a="1"/>
  <c r="E403" i="4" s="1"/>
  <c r="AE403" i="4" s="1"/>
  <c r="F403" i="4" a="1"/>
  <c r="G402" i="4" a="1"/>
  <c r="F402" i="4" a="1"/>
  <c r="D402" i="4" a="1"/>
  <c r="E402" i="4" s="1"/>
  <c r="AE402" i="4" s="1"/>
  <c r="F401" i="4" a="1"/>
  <c r="G401" i="4" a="1"/>
  <c r="D401" i="4" a="1"/>
  <c r="E401" i="4" s="1"/>
  <c r="AE401" i="4" s="1"/>
  <c r="F400" i="4" a="1"/>
  <c r="D400" i="4" a="1"/>
  <c r="E400" i="4" s="1"/>
  <c r="AE400" i="4" s="1"/>
  <c r="G400" i="4" a="1"/>
  <c r="F399" i="4" a="1"/>
  <c r="D399" i="4" a="1"/>
  <c r="E399" i="4" s="1"/>
  <c r="AE399" i="4" s="1"/>
  <c r="G399" i="4" a="1"/>
  <c r="F398" i="4" a="1"/>
  <c r="G398" i="4" a="1"/>
  <c r="D398" i="4" a="1"/>
  <c r="E398" i="4" s="1"/>
  <c r="AE398" i="4" s="1"/>
  <c r="F397" i="4" a="1"/>
  <c r="G397" i="4" a="1"/>
  <c r="D397" i="4" a="1"/>
  <c r="E397" i="4" s="1"/>
  <c r="AE397" i="4" s="1"/>
  <c r="F396" i="4" a="1"/>
  <c r="G396" i="4" a="1"/>
  <c r="D396" i="4" a="1"/>
  <c r="E396" i="4" s="1"/>
  <c r="AE396" i="4" s="1"/>
  <c r="F395" i="4" a="1"/>
  <c r="G395" i="4" a="1"/>
  <c r="D395" i="4" a="1"/>
  <c r="E395" i="4" s="1"/>
  <c r="AE395" i="4" s="1"/>
  <c r="F394" i="4" a="1"/>
  <c r="G394" i="4" a="1"/>
  <c r="D394" i="4" a="1"/>
  <c r="E394" i="4" s="1"/>
  <c r="AE394" i="4" s="1"/>
  <c r="F393" i="4" a="1"/>
  <c r="G393" i="4" a="1"/>
  <c r="D393" i="4" a="1"/>
  <c r="E393" i="4" s="1"/>
  <c r="AE393" i="4" s="1"/>
  <c r="F392" i="4" a="1"/>
  <c r="G392" i="4" a="1"/>
  <c r="D392" i="4" a="1"/>
  <c r="E392" i="4" s="1"/>
  <c r="AE392" i="4" s="1"/>
  <c r="D391" i="4" a="1"/>
  <c r="E391" i="4" s="1"/>
  <c r="AE391" i="4" s="1"/>
  <c r="G391" i="4" a="1"/>
  <c r="F391" i="4" a="1"/>
  <c r="F390" i="4" a="1"/>
  <c r="G390" i="4" a="1"/>
  <c r="D390" i="4" a="1"/>
  <c r="E390" i="4" s="1"/>
  <c r="AE390" i="4" s="1"/>
  <c r="D389" i="4" a="1"/>
  <c r="E389" i="4" s="1"/>
  <c r="AE389" i="4" s="1"/>
  <c r="G389" i="4" a="1"/>
  <c r="F389" i="4" a="1"/>
  <c r="F388" i="4" a="1"/>
  <c r="G388" i="4" a="1"/>
  <c r="D388" i="4" a="1"/>
  <c r="E388" i="4" s="1"/>
  <c r="AE388" i="4" s="1"/>
  <c r="D387" i="4" a="1"/>
  <c r="E387" i="4" s="1"/>
  <c r="AE387" i="4" s="1"/>
  <c r="G387" i="4" a="1"/>
  <c r="F387" i="4" a="1"/>
  <c r="D386" i="4" a="1"/>
  <c r="E386" i="4" s="1"/>
  <c r="AE386" i="4" s="1"/>
  <c r="G386" i="4" a="1"/>
  <c r="F386" i="4" a="1"/>
  <c r="D385" i="4" a="1"/>
  <c r="E385" i="4" s="1"/>
  <c r="AE385" i="4" s="1"/>
  <c r="G385" i="4" a="1"/>
  <c r="F385" i="4" a="1"/>
  <c r="D384" i="4" a="1"/>
  <c r="E384" i="4" s="1"/>
  <c r="AE384" i="4" s="1"/>
  <c r="F384" i="4" a="1"/>
  <c r="G384" i="4" a="1"/>
  <c r="G383" i="4" a="1"/>
  <c r="D383" i="4" a="1"/>
  <c r="E383" i="4" s="1"/>
  <c r="AE383" i="4" s="1"/>
  <c r="F383" i="4" a="1"/>
  <c r="G382" i="4" a="1"/>
  <c r="F382" i="4" a="1"/>
  <c r="D382" i="4" a="1"/>
  <c r="E382" i="4" s="1"/>
  <c r="AE382" i="4" s="1"/>
  <c r="G381" i="4" a="1"/>
  <c r="F381" i="4" a="1"/>
  <c r="D381" i="4" a="1"/>
  <c r="E381" i="4" s="1"/>
  <c r="AE381" i="4" s="1"/>
  <c r="F380" i="4" a="1"/>
  <c r="G380" i="4" a="1"/>
  <c r="D380" i="4" a="1"/>
  <c r="E380" i="4" s="1"/>
  <c r="AE380" i="4" s="1"/>
  <c r="G379" i="4" a="1"/>
  <c r="F379" i="4" a="1"/>
  <c r="D379" i="4" a="1"/>
  <c r="E379" i="4" s="1"/>
  <c r="AE379" i="4" s="1"/>
  <c r="G378" i="4" a="1"/>
  <c r="F378" i="4" a="1"/>
  <c r="D378" i="4" a="1"/>
  <c r="E378" i="4" s="1"/>
  <c r="AE378" i="4" s="1"/>
  <c r="G377" i="4" a="1"/>
  <c r="F377" i="4" a="1"/>
  <c r="D377" i="4" a="1"/>
  <c r="E377" i="4" s="1"/>
  <c r="AE377" i="4" s="1"/>
  <c r="G376" i="4" a="1"/>
  <c r="F376" i="4" a="1"/>
  <c r="D376" i="4" a="1"/>
  <c r="E376" i="4" s="1"/>
  <c r="AE376" i="4" s="1"/>
  <c r="F375" i="4" a="1"/>
  <c r="D375" i="4" a="1"/>
  <c r="E375" i="4" s="1"/>
  <c r="AE375" i="4" s="1"/>
  <c r="G375" i="4" a="1"/>
  <c r="G374" i="4" a="1"/>
  <c r="D374" i="4" a="1"/>
  <c r="E374" i="4" s="1"/>
  <c r="AE374" i="4" s="1"/>
  <c r="F374" i="4" a="1"/>
  <c r="F373" i="4" a="1"/>
  <c r="D373" i="4" a="1"/>
  <c r="E373" i="4" s="1"/>
  <c r="AE373" i="4" s="1"/>
  <c r="G373" i="4" a="1"/>
  <c r="D372" i="4" a="1"/>
  <c r="E372" i="4" s="1"/>
  <c r="AE372" i="4" s="1"/>
  <c r="G372" i="4" a="1"/>
  <c r="F372" i="4" a="1"/>
  <c r="D371" i="4" a="1"/>
  <c r="E371" i="4" s="1"/>
  <c r="AE371" i="4" s="1"/>
  <c r="G371" i="4" a="1"/>
  <c r="F371" i="4" a="1"/>
  <c r="D370" i="4" a="1"/>
  <c r="E370" i="4" s="1"/>
  <c r="AE370" i="4" s="1"/>
  <c r="G370" i="4" a="1"/>
  <c r="F370" i="4" a="1"/>
  <c r="D369" i="4" a="1"/>
  <c r="E369" i="4" s="1"/>
  <c r="AE369" i="4" s="1"/>
  <c r="G369" i="4" a="1"/>
  <c r="F369" i="4" a="1"/>
  <c r="F368" i="4" a="1"/>
  <c r="G368" i="4" a="1"/>
  <c r="D368" i="4" a="1"/>
  <c r="E368" i="4" s="1"/>
  <c r="AE368" i="4" s="1"/>
  <c r="F367" i="4" a="1"/>
  <c r="G367" i="4" a="1"/>
  <c r="D367" i="4" a="1"/>
  <c r="E367" i="4" s="1"/>
  <c r="AE367" i="4" s="1"/>
  <c r="F366" i="4" a="1"/>
  <c r="D366" i="4" a="1"/>
  <c r="E366" i="4" s="1"/>
  <c r="AE366" i="4" s="1"/>
  <c r="G366" i="4" a="1"/>
  <c r="F365" i="4" a="1"/>
  <c r="G365" i="4" a="1"/>
  <c r="D365" i="4" a="1"/>
  <c r="E365" i="4" s="1"/>
  <c r="AE365" i="4" s="1"/>
  <c r="F364" i="4" a="1"/>
  <c r="G364" i="4" a="1"/>
  <c r="D364" i="4" a="1"/>
  <c r="E364" i="4" s="1"/>
  <c r="AE364" i="4" s="1"/>
  <c r="F363" i="4" a="1"/>
  <c r="G363" i="4" a="1"/>
  <c r="D363" i="4" a="1"/>
  <c r="E363" i="4" s="1"/>
  <c r="AE363" i="4" s="1"/>
  <c r="F362" i="4" a="1"/>
  <c r="G362" i="4" a="1"/>
  <c r="D362" i="4" a="1"/>
  <c r="E362" i="4" s="1"/>
  <c r="AE362" i="4" s="1"/>
  <c r="F361" i="4" a="1"/>
  <c r="G361" i="4" a="1"/>
  <c r="D361" i="4" a="1"/>
  <c r="E361" i="4" s="1"/>
  <c r="AE361" i="4" s="1"/>
  <c r="F360" i="4" a="1"/>
  <c r="D360" i="4" a="1"/>
  <c r="E360" i="4" s="1"/>
  <c r="AE360" i="4" s="1"/>
  <c r="G360" i="4" a="1"/>
  <c r="F359" i="4" a="1"/>
  <c r="D359" i="4" a="1"/>
  <c r="E359" i="4" s="1"/>
  <c r="AE359" i="4" s="1"/>
  <c r="G359" i="4" a="1"/>
  <c r="F358" i="4" a="1"/>
  <c r="G358" i="4" a="1"/>
  <c r="D358" i="4" a="1"/>
  <c r="E358" i="4" s="1"/>
  <c r="AE358" i="4" s="1"/>
  <c r="F357" i="4" a="1"/>
  <c r="D357" i="4" a="1"/>
  <c r="E357" i="4" s="1"/>
  <c r="AE357" i="4" s="1"/>
  <c r="G357" i="4" a="1"/>
  <c r="F356" i="4" a="1"/>
  <c r="D356" i="4" a="1"/>
  <c r="E356" i="4" s="1"/>
  <c r="AE356" i="4" s="1"/>
  <c r="G356" i="4" a="1"/>
  <c r="F355" i="4" a="1"/>
  <c r="D355" i="4" a="1"/>
  <c r="E355" i="4" s="1"/>
  <c r="AE355" i="4" s="1"/>
  <c r="G355" i="4" a="1"/>
  <c r="G354" i="4" a="1"/>
  <c r="D354" i="4" a="1"/>
  <c r="E354" i="4" s="1"/>
  <c r="AE354" i="4" s="1"/>
  <c r="F354" i="4" a="1"/>
  <c r="G353" i="4" a="1"/>
  <c r="F353" i="4" a="1"/>
  <c r="D353" i="4" a="1"/>
  <c r="E353" i="4" s="1"/>
  <c r="AE353" i="4" s="1"/>
  <c r="G352" i="4" a="1"/>
  <c r="D352" i="4" a="1"/>
  <c r="E352" i="4" s="1"/>
  <c r="AE352" i="4" s="1"/>
  <c r="F352" i="4" a="1"/>
  <c r="D351" i="4" a="1"/>
  <c r="E351" i="4" s="1"/>
  <c r="AE351" i="4" s="1"/>
  <c r="G351" i="4" a="1"/>
  <c r="F351" i="4" a="1"/>
  <c r="D350" i="4" a="1"/>
  <c r="E350" i="4" s="1"/>
  <c r="AE350" i="4" s="1"/>
  <c r="G350" i="4" a="1"/>
  <c r="F350" i="4" a="1"/>
  <c r="D349" i="4" a="1"/>
  <c r="E349" i="4" s="1"/>
  <c r="AE349" i="4" s="1"/>
  <c r="F349" i="4" a="1"/>
  <c r="G349" i="4" a="1"/>
  <c r="D348" i="4" a="1"/>
  <c r="E348" i="4" s="1"/>
  <c r="AE348" i="4" s="1"/>
  <c r="F348" i="4" a="1"/>
  <c r="G348" i="4" a="1"/>
  <c r="F347" i="4" a="1"/>
  <c r="D347" i="4" a="1"/>
  <c r="E347" i="4" s="1"/>
  <c r="AE347" i="4" s="1"/>
  <c r="G347" i="4" a="1"/>
  <c r="D346" i="4" a="1"/>
  <c r="E346" i="4" s="1"/>
  <c r="AE346" i="4" s="1"/>
  <c r="F346" i="4" a="1"/>
  <c r="G346" i="4" a="1"/>
  <c r="D345" i="4" a="1"/>
  <c r="E345" i="4" s="1"/>
  <c r="AE345" i="4" s="1"/>
  <c r="F345" i="4" a="1"/>
  <c r="G345" i="4" a="1"/>
  <c r="D344" i="4" a="1"/>
  <c r="E344" i="4" s="1"/>
  <c r="AE344" i="4" s="1"/>
  <c r="G344" i="4" a="1"/>
  <c r="F344" i="4" a="1"/>
  <c r="D343" i="4" a="1"/>
  <c r="E343" i="4" s="1"/>
  <c r="AE343" i="4" s="1"/>
  <c r="F343" i="4" a="1"/>
  <c r="G343" i="4" a="1"/>
  <c r="D342" i="4" a="1"/>
  <c r="E342" i="4" s="1"/>
  <c r="AE342" i="4" s="1"/>
  <c r="F342" i="4" a="1"/>
  <c r="G342" i="4" a="1"/>
  <c r="D341" i="4" a="1"/>
  <c r="E341" i="4" s="1"/>
  <c r="AE341" i="4" s="1"/>
  <c r="F341" i="4" a="1"/>
  <c r="G341" i="4" a="1"/>
  <c r="D340" i="4" a="1"/>
  <c r="E340" i="4" s="1"/>
  <c r="AE340" i="4" s="1"/>
  <c r="F340" i="4" a="1"/>
  <c r="G340" i="4" a="1"/>
  <c r="G339" i="4" a="1"/>
  <c r="D339" i="4" a="1"/>
  <c r="E339" i="4" s="1"/>
  <c r="AE339" i="4" s="1"/>
  <c r="F339" i="4" a="1"/>
  <c r="G338" i="4" a="1"/>
  <c r="D338" i="4" a="1"/>
  <c r="E338" i="4" s="1"/>
  <c r="AE338" i="4" s="1"/>
  <c r="F338" i="4" a="1"/>
  <c r="G337" i="4" a="1"/>
  <c r="D337" i="4" a="1"/>
  <c r="E337" i="4" s="1"/>
  <c r="AE337" i="4" s="1"/>
  <c r="F337" i="4" a="1"/>
  <c r="G336" i="4" a="1"/>
  <c r="D336" i="4" a="1"/>
  <c r="E336" i="4" s="1"/>
  <c r="AE336" i="4" s="1"/>
  <c r="F336" i="4" a="1"/>
  <c r="D335" i="4" a="1"/>
  <c r="E335" i="4" s="1"/>
  <c r="AE335" i="4" s="1"/>
  <c r="F335" i="4" a="1"/>
  <c r="G335" i="4" a="1"/>
  <c r="F334" i="4" a="1"/>
  <c r="D334" i="4" a="1"/>
  <c r="E334" i="4" s="1"/>
  <c r="AE334" i="4" s="1"/>
  <c r="G334" i="4" a="1"/>
  <c r="F333" i="4" a="1"/>
  <c r="D333" i="4" a="1"/>
  <c r="E333" i="4" s="1"/>
  <c r="AE333" i="4" s="1"/>
  <c r="G333" i="4" a="1"/>
  <c r="D332" i="4" a="1"/>
  <c r="E332" i="4" s="1"/>
  <c r="AE332" i="4" s="1"/>
  <c r="G332" i="4" a="1"/>
  <c r="F332" i="4" a="1"/>
  <c r="D331" i="4" a="1"/>
  <c r="E331" i="4" s="1"/>
  <c r="AE331" i="4" s="1"/>
  <c r="G331" i="4" a="1"/>
  <c r="F331" i="4" a="1"/>
  <c r="F330" i="4" a="1"/>
  <c r="D330" i="4" a="1"/>
  <c r="E330" i="4" s="1"/>
  <c r="AE330" i="4" s="1"/>
  <c r="G330" i="4" a="1"/>
  <c r="F329" i="4" a="1"/>
  <c r="D329" i="4" a="1"/>
  <c r="E329" i="4" s="1"/>
  <c r="AE329" i="4" s="1"/>
  <c r="G329" i="4" a="1"/>
  <c r="F328" i="4" a="1"/>
  <c r="G328" i="4" a="1"/>
  <c r="D328" i="4" a="1"/>
  <c r="E328" i="4" s="1"/>
  <c r="AE328" i="4" s="1"/>
  <c r="F327" i="4" a="1"/>
  <c r="G327" i="4" a="1"/>
  <c r="D327" i="4" a="1"/>
  <c r="E327" i="4" s="1"/>
  <c r="AE327" i="4" s="1"/>
  <c r="F326" i="4" a="1"/>
  <c r="G326" i="4" a="1"/>
  <c r="D326" i="4" a="1"/>
  <c r="E326" i="4" s="1"/>
  <c r="AE326" i="4" s="1"/>
  <c r="F325" i="4" a="1"/>
  <c r="G325" i="4" a="1"/>
  <c r="D325" i="4" a="1"/>
  <c r="E325" i="4" s="1"/>
  <c r="AE325" i="4" s="1"/>
  <c r="D324" i="4" a="1"/>
  <c r="E324" i="4" s="1"/>
  <c r="AE324" i="4" s="1"/>
  <c r="G324" i="4" a="1"/>
  <c r="F324" i="4" a="1"/>
  <c r="D323" i="4" a="1"/>
  <c r="E323" i="4" s="1"/>
  <c r="AE323" i="4" s="1"/>
  <c r="G323" i="4" a="1"/>
  <c r="F323" i="4" a="1"/>
  <c r="D322" i="4" a="1"/>
  <c r="E322" i="4" s="1"/>
  <c r="AE322" i="4" s="1"/>
  <c r="G322" i="4" a="1"/>
  <c r="F322" i="4" a="1"/>
  <c r="G321" i="4" a="1"/>
  <c r="D321" i="4" a="1"/>
  <c r="E321" i="4" s="1"/>
  <c r="AE321" i="4" s="1"/>
  <c r="F321" i="4" a="1"/>
  <c r="G320" i="4" a="1"/>
  <c r="F320" i="4" a="1"/>
  <c r="D320" i="4" a="1"/>
  <c r="E320" i="4" s="1"/>
  <c r="AE320" i="4" s="1"/>
  <c r="D319" i="4" a="1"/>
  <c r="E319" i="4" s="1"/>
  <c r="AE319" i="4" s="1"/>
  <c r="F319" i="4" a="1"/>
  <c r="G319" i="4" a="1"/>
  <c r="G318" i="4" a="1"/>
  <c r="F318" i="4" a="1"/>
  <c r="D318" i="4" a="1"/>
  <c r="E318" i="4" s="1"/>
  <c r="AE318" i="4" s="1"/>
  <c r="F317" i="4" a="1"/>
  <c r="G317" i="4" a="1"/>
  <c r="D317" i="4" a="1"/>
  <c r="E317" i="4" s="1"/>
  <c r="AE317" i="4" s="1"/>
  <c r="G316" i="4" a="1"/>
  <c r="F316" i="4" a="1"/>
  <c r="D316" i="4" a="1"/>
  <c r="E316" i="4" s="1"/>
  <c r="AE316" i="4" s="1"/>
  <c r="F315" i="4" a="1"/>
  <c r="G315" i="4" a="1"/>
  <c r="D315" i="4" a="1"/>
  <c r="E315" i="4" s="1"/>
  <c r="AE315" i="4" s="1"/>
  <c r="F314" i="4" a="1"/>
  <c r="G314" i="4" a="1"/>
  <c r="D314" i="4" a="1"/>
  <c r="E314" i="4" s="1"/>
  <c r="AE314" i="4" s="1"/>
  <c r="F313" i="4" a="1"/>
  <c r="G313" i="4" a="1"/>
  <c r="D313" i="4" a="1"/>
  <c r="E313" i="4" s="1"/>
  <c r="AE313" i="4" s="1"/>
  <c r="F312" i="4" a="1"/>
  <c r="G312" i="4" a="1"/>
  <c r="D312" i="4" a="1"/>
  <c r="E312" i="4" s="1"/>
  <c r="AE312" i="4" s="1"/>
  <c r="G311" i="4" a="1"/>
  <c r="D311" i="4" a="1"/>
  <c r="E311" i="4" s="1"/>
  <c r="AE311" i="4" s="1"/>
  <c r="F311" i="4" a="1"/>
  <c r="G310" i="4" a="1"/>
  <c r="F310" i="4" a="1"/>
  <c r="D310" i="4" a="1"/>
  <c r="E310" i="4" s="1"/>
  <c r="AE310" i="4" s="1"/>
  <c r="G309" i="4" a="1"/>
  <c r="F309" i="4" a="1"/>
  <c r="D309" i="4" a="1"/>
  <c r="E309" i="4" s="1"/>
  <c r="AE309" i="4" s="1"/>
  <c r="D308" i="4" a="1"/>
  <c r="E308" i="4" s="1"/>
  <c r="AE308" i="4" s="1"/>
  <c r="G308" i="4" a="1"/>
  <c r="F308" i="4" a="1"/>
  <c r="D307" i="4" a="1"/>
  <c r="E307" i="4" s="1"/>
  <c r="AE307" i="4" s="1"/>
  <c r="G307" i="4" a="1"/>
  <c r="F307" i="4" a="1"/>
  <c r="D306" i="4" a="1"/>
  <c r="E306" i="4" s="1"/>
  <c r="AE306" i="4" s="1"/>
  <c r="F306" i="4" a="1"/>
  <c r="G306" i="4" a="1"/>
  <c r="D305" i="4" a="1"/>
  <c r="E305" i="4" s="1"/>
  <c r="AE305" i="4" s="1"/>
  <c r="F305" i="4" a="1"/>
  <c r="G305" i="4" a="1"/>
  <c r="F304" i="4" a="1"/>
  <c r="G304" i="4" a="1"/>
  <c r="D304" i="4" a="1"/>
  <c r="E304" i="4" s="1"/>
  <c r="AE304" i="4" s="1"/>
  <c r="D303" i="4" a="1"/>
  <c r="E303" i="4" s="1"/>
  <c r="AE303" i="4" s="1"/>
  <c r="F303" i="4" a="1"/>
  <c r="G303" i="4" a="1"/>
  <c r="D302" i="4" a="1"/>
  <c r="E302" i="4" s="1"/>
  <c r="AE302" i="4" s="1"/>
  <c r="F302" i="4" a="1"/>
  <c r="G302" i="4" a="1"/>
  <c r="D301" i="4" a="1"/>
  <c r="E301" i="4" s="1"/>
  <c r="AE301" i="4" s="1"/>
  <c r="F301" i="4" a="1"/>
  <c r="G301" i="4" a="1"/>
  <c r="D300" i="4" a="1"/>
  <c r="E300" i="4" s="1"/>
  <c r="AE300" i="4" s="1"/>
  <c r="G300" i="4" a="1"/>
  <c r="F300" i="4" a="1"/>
  <c r="D299" i="4" a="1"/>
  <c r="E299" i="4" s="1"/>
  <c r="AE299" i="4" s="1"/>
  <c r="F299" i="4" a="1"/>
  <c r="G299" i="4" a="1"/>
  <c r="G298" i="4" a="1"/>
  <c r="F298" i="4" a="1"/>
  <c r="D298" i="4" a="1"/>
  <c r="E298" i="4" s="1"/>
  <c r="AE298" i="4" s="1"/>
  <c r="D297" i="4" a="1"/>
  <c r="E297" i="4" s="1"/>
  <c r="AE297" i="4" s="1"/>
  <c r="F297" i="4" a="1"/>
  <c r="G297" i="4" a="1"/>
  <c r="D296" i="4" a="1"/>
  <c r="E296" i="4" s="1"/>
  <c r="AE296" i="4" s="1"/>
  <c r="G296" i="4" a="1"/>
  <c r="F296" i="4" a="1"/>
  <c r="G295" i="4" a="1"/>
  <c r="D295" i="4" a="1"/>
  <c r="E295" i="4" s="1"/>
  <c r="AE295" i="4" s="1"/>
  <c r="F295" i="4" a="1"/>
  <c r="G294" i="4" a="1"/>
  <c r="D294" i="4" a="1"/>
  <c r="E294" i="4" s="1"/>
  <c r="AE294" i="4" s="1"/>
  <c r="F294" i="4" a="1"/>
  <c r="G293" i="4" a="1"/>
  <c r="D293" i="4" a="1"/>
  <c r="E293" i="4" s="1"/>
  <c r="AE293" i="4" s="1"/>
  <c r="F293" i="4" a="1"/>
  <c r="D292" i="4" a="1"/>
  <c r="E292" i="4" s="1"/>
  <c r="AE292" i="4" s="1"/>
  <c r="G292" i="4" a="1"/>
  <c r="F292" i="4" a="1"/>
  <c r="G291" i="4" a="1"/>
  <c r="F291" i="4" a="1"/>
  <c r="D291" i="4" a="1"/>
  <c r="E291" i="4" s="1"/>
  <c r="AE291" i="4" s="1"/>
  <c r="F290" i="4" a="1"/>
  <c r="D290" i="4" a="1"/>
  <c r="E290" i="4" s="1"/>
  <c r="AE290" i="4" s="1"/>
  <c r="G290" i="4" a="1"/>
  <c r="D289" i="4" a="1"/>
  <c r="E289" i="4" s="1"/>
  <c r="AE289" i="4" s="1"/>
  <c r="G289" i="4" a="1"/>
  <c r="F289" i="4" a="1"/>
  <c r="F288" i="4" a="1"/>
  <c r="D288" i="4" a="1"/>
  <c r="E288" i="4" s="1"/>
  <c r="AE288" i="4" s="1"/>
  <c r="G288" i="4" a="1"/>
  <c r="D287" i="4" a="1"/>
  <c r="E287" i="4" s="1"/>
  <c r="AE287" i="4" s="1"/>
  <c r="G287" i="4" a="1"/>
  <c r="F287" i="4" a="1"/>
  <c r="D286" i="4" a="1"/>
  <c r="E286" i="4" s="1"/>
  <c r="AE286" i="4" s="1"/>
  <c r="G286" i="4" a="1"/>
  <c r="F286" i="4" a="1"/>
  <c r="G285" i="4" a="1"/>
  <c r="D285" i="4" a="1"/>
  <c r="E285" i="4" s="1"/>
  <c r="AE285" i="4" s="1"/>
  <c r="F285" i="4" a="1"/>
  <c r="G284" i="4" a="1"/>
  <c r="D284" i="4" a="1"/>
  <c r="E284" i="4" s="1"/>
  <c r="AE284" i="4" s="1"/>
  <c r="F284" i="4" a="1"/>
  <c r="G283" i="4" a="1"/>
  <c r="D283" i="4" a="1"/>
  <c r="E283" i="4" s="1"/>
  <c r="AE283" i="4" s="1"/>
  <c r="F283" i="4" a="1"/>
  <c r="G282" i="4" a="1"/>
  <c r="D282" i="4" a="1"/>
  <c r="E282" i="4" s="1"/>
  <c r="AE282" i="4" s="1"/>
  <c r="F282" i="4" a="1"/>
  <c r="F281" i="4" a="1"/>
  <c r="D281" i="4" a="1"/>
  <c r="E281" i="4" s="1"/>
  <c r="AE281" i="4" s="1"/>
  <c r="G281" i="4" a="1"/>
  <c r="G280" i="4" a="1"/>
  <c r="F280" i="4" a="1"/>
  <c r="D280" i="4" a="1"/>
  <c r="E280" i="4" s="1"/>
  <c r="AE280" i="4" s="1"/>
  <c r="F279" i="4" a="1"/>
  <c r="D279" i="4" a="1"/>
  <c r="E279" i="4" s="1"/>
  <c r="AE279" i="4" s="1"/>
  <c r="G279" i="4" a="1"/>
  <c r="G278" i="4" a="1"/>
  <c r="D278" i="4" a="1"/>
  <c r="E278" i="4" s="1"/>
  <c r="AE278" i="4" s="1"/>
  <c r="F278" i="4" a="1"/>
  <c r="D277" i="4" a="1"/>
  <c r="E277" i="4" s="1"/>
  <c r="AE277" i="4" s="1"/>
  <c r="F277" i="4" a="1"/>
  <c r="G277" i="4" a="1"/>
  <c r="D276" i="4" a="1"/>
  <c r="E276" i="4" s="1"/>
  <c r="AE276" i="4" s="1"/>
  <c r="G276" i="4" a="1"/>
  <c r="F276" i="4" a="1"/>
  <c r="G275" i="4" a="1"/>
  <c r="F275" i="4" a="1"/>
  <c r="D275" i="4" a="1"/>
  <c r="E275" i="4" s="1"/>
  <c r="AE275" i="4" s="1"/>
  <c r="G274" i="4" a="1"/>
  <c r="D274" i="4" a="1"/>
  <c r="E274" i="4" s="1"/>
  <c r="AE274" i="4" s="1"/>
  <c r="F274" i="4" a="1"/>
  <c r="G273" i="4" a="1"/>
  <c r="D273" i="4" a="1"/>
  <c r="E273" i="4" s="1"/>
  <c r="AE273" i="4" s="1"/>
  <c r="F273" i="4" a="1"/>
  <c r="D272" i="4" a="1"/>
  <c r="E272" i="4" s="1"/>
  <c r="AE272" i="4" s="1"/>
  <c r="F272" i="4" a="1"/>
  <c r="G272" i="4" a="1"/>
  <c r="F271" i="4" a="1"/>
  <c r="G271" i="4" a="1"/>
  <c r="D271" i="4" a="1"/>
  <c r="E271" i="4" s="1"/>
  <c r="AE271" i="4" s="1"/>
  <c r="G270" i="4" a="1"/>
  <c r="D270" i="4" a="1"/>
  <c r="E270" i="4" s="1"/>
  <c r="AE270" i="4" s="1"/>
  <c r="F270" i="4" a="1"/>
  <c r="G269" i="4" a="1"/>
  <c r="D269" i="4" a="1"/>
  <c r="E269" i="4" s="1"/>
  <c r="AE269" i="4" s="1"/>
  <c r="F269" i="4" a="1"/>
  <c r="G268" i="4" a="1"/>
  <c r="F268" i="4" a="1"/>
  <c r="D268" i="4" a="1"/>
  <c r="E268" i="4" s="1"/>
  <c r="AE268" i="4" s="1"/>
  <c r="F267" i="4" a="1"/>
  <c r="G267" i="4" a="1"/>
  <c r="D267" i="4" a="1"/>
  <c r="E267" i="4" s="1"/>
  <c r="AE267" i="4" s="1"/>
  <c r="G266" i="4" a="1"/>
  <c r="F266" i="4" a="1"/>
  <c r="D266" i="4" a="1"/>
  <c r="E266" i="4" s="1"/>
  <c r="AE266" i="4" s="1"/>
  <c r="G265" i="4" a="1"/>
  <c r="D265" i="4" a="1"/>
  <c r="E265" i="4" s="1"/>
  <c r="AE265" i="4" s="1"/>
  <c r="F265" i="4" a="1"/>
  <c r="G264" i="4" a="1"/>
  <c r="F264" i="4" a="1"/>
  <c r="D264" i="4" a="1"/>
  <c r="E264" i="4" s="1"/>
  <c r="AE264" i="4" s="1"/>
  <c r="G263" i="4" a="1"/>
  <c r="F263" i="4" a="1"/>
  <c r="D263" i="4" a="1"/>
  <c r="E263" i="4" s="1"/>
  <c r="AE263" i="4" s="1"/>
  <c r="G262" i="4" a="1"/>
  <c r="F262" i="4" a="1"/>
  <c r="D262" i="4" a="1"/>
  <c r="E262" i="4" s="1"/>
  <c r="AE262" i="4" s="1"/>
  <c r="G261" i="4" a="1"/>
  <c r="D261" i="4" a="1"/>
  <c r="E261" i="4" s="1"/>
  <c r="AE261" i="4" s="1"/>
  <c r="F261" i="4" a="1"/>
  <c r="G260" i="4" a="1"/>
  <c r="F260" i="4" a="1"/>
  <c r="D260" i="4" a="1"/>
  <c r="E260" i="4" s="1"/>
  <c r="AE260" i="4" s="1"/>
  <c r="G259" i="4" a="1"/>
  <c r="D259" i="4" a="1"/>
  <c r="E259" i="4" s="1"/>
  <c r="AE259" i="4" s="1"/>
  <c r="F259" i="4" a="1"/>
  <c r="D258" i="4" a="1"/>
  <c r="E258" i="4" s="1"/>
  <c r="AE258" i="4" s="1"/>
  <c r="G258" i="4" a="1"/>
  <c r="F258" i="4" a="1"/>
  <c r="D257" i="4" a="1"/>
  <c r="E257" i="4" s="1"/>
  <c r="AE257" i="4" s="1"/>
  <c r="G257" i="4" a="1"/>
  <c r="F257" i="4" a="1"/>
  <c r="F256" i="4" a="1"/>
  <c r="D256" i="4" a="1"/>
  <c r="E256" i="4" s="1"/>
  <c r="AE256" i="4" s="1"/>
  <c r="G256" i="4" a="1"/>
  <c r="D255" i="4" a="1"/>
  <c r="E255" i="4" s="1"/>
  <c r="AE255" i="4" s="1"/>
  <c r="G255" i="4" a="1"/>
  <c r="F255" i="4" a="1"/>
  <c r="D254" i="4" a="1"/>
  <c r="E254" i="4" s="1"/>
  <c r="AE254" i="4" s="1"/>
  <c r="G254" i="4" a="1"/>
  <c r="F254" i="4" a="1"/>
  <c r="D253" i="4" a="1"/>
  <c r="E253" i="4" s="1"/>
  <c r="AE253" i="4" s="1"/>
  <c r="G253" i="4" a="1"/>
  <c r="F253" i="4" a="1"/>
  <c r="G252" i="4" a="1"/>
  <c r="D252" i="4" a="1"/>
  <c r="E252" i="4" s="1"/>
  <c r="AE252" i="4" s="1"/>
  <c r="F252" i="4" a="1"/>
  <c r="G251" i="4" a="1"/>
  <c r="D251" i="4" a="1"/>
  <c r="E251" i="4" s="1"/>
  <c r="AE251" i="4" s="1"/>
  <c r="F251" i="4" a="1"/>
  <c r="F250" i="4" a="1"/>
  <c r="D250" i="4" a="1"/>
  <c r="E250" i="4" s="1"/>
  <c r="AE250" i="4" s="1"/>
  <c r="G250" i="4" a="1"/>
  <c r="G249" i="4" a="1"/>
  <c r="F249" i="4" a="1"/>
  <c r="D249" i="4" a="1"/>
  <c r="E249" i="4" s="1"/>
  <c r="AE249" i="4" s="1"/>
  <c r="F248" i="4" a="1"/>
  <c r="G248" i="4" a="1"/>
  <c r="D248" i="4" a="1"/>
  <c r="E248" i="4" s="1"/>
  <c r="AE248" i="4" s="1"/>
  <c r="D247" i="4" a="1"/>
  <c r="E247" i="4" s="1"/>
  <c r="AE247" i="4" s="1"/>
  <c r="G247" i="4" a="1"/>
  <c r="F247" i="4" a="1"/>
  <c r="G246" i="4" a="1"/>
  <c r="F246" i="4" a="1"/>
  <c r="D246" i="4" a="1"/>
  <c r="E246" i="4" s="1"/>
  <c r="AE246" i="4" s="1"/>
  <c r="G245" i="4" a="1"/>
  <c r="D245" i="4" a="1"/>
  <c r="E245" i="4" s="1"/>
  <c r="AE245" i="4" s="1"/>
  <c r="F245" i="4" a="1"/>
  <c r="G244" i="4" a="1"/>
  <c r="D244" i="4" a="1"/>
  <c r="E244" i="4" s="1"/>
  <c r="AE244" i="4" s="1"/>
  <c r="F244" i="4" a="1"/>
  <c r="F243" i="4" a="1"/>
  <c r="D243" i="4" a="1"/>
  <c r="E243" i="4" s="1"/>
  <c r="AE243" i="4" s="1"/>
  <c r="G243" i="4" a="1"/>
  <c r="G242" i="4" a="1"/>
  <c r="D242" i="4" a="1"/>
  <c r="E242" i="4" s="1"/>
  <c r="AE242" i="4" s="1"/>
  <c r="F242" i="4" a="1"/>
  <c r="G241" i="4" a="1"/>
  <c r="D241" i="4" a="1"/>
  <c r="E241" i="4" s="1"/>
  <c r="AE241" i="4" s="1"/>
  <c r="F241" i="4" a="1"/>
  <c r="G240" i="4" a="1"/>
  <c r="F240" i="4" a="1"/>
  <c r="D240" i="4" a="1"/>
  <c r="E240" i="4" s="1"/>
  <c r="AE240" i="4" s="1"/>
  <c r="G239" i="4" a="1"/>
  <c r="D239" i="4" a="1"/>
  <c r="E239" i="4" s="1"/>
  <c r="AE239" i="4" s="1"/>
  <c r="F239" i="4" a="1"/>
  <c r="G238" i="4" a="1"/>
  <c r="D238" i="4" a="1"/>
  <c r="E238" i="4" s="1"/>
  <c r="AE238" i="4" s="1"/>
  <c r="F238" i="4" a="1"/>
  <c r="D237" i="4" a="1"/>
  <c r="E237" i="4" s="1"/>
  <c r="AE237" i="4" s="1"/>
  <c r="F237" i="4" a="1"/>
  <c r="G237" i="4" a="1"/>
  <c r="G236" i="4" a="1"/>
  <c r="D236" i="4" a="1"/>
  <c r="E236" i="4" s="1"/>
  <c r="AE236" i="4" s="1"/>
  <c r="F236" i="4" a="1"/>
  <c r="D235" i="4" a="1"/>
  <c r="E235" i="4" s="1"/>
  <c r="AE235" i="4" s="1"/>
  <c r="F235" i="4" a="1"/>
  <c r="G235" i="4" a="1"/>
  <c r="D234" i="4" a="1"/>
  <c r="E234" i="4" s="1"/>
  <c r="AE234" i="4" s="1"/>
  <c r="F234" i="4" a="1"/>
  <c r="G234" i="4" a="1"/>
  <c r="F233" i="4" a="1"/>
  <c r="D233" i="4" a="1"/>
  <c r="E233" i="4" s="1"/>
  <c r="AE233" i="4" s="1"/>
  <c r="G233" i="4" a="1"/>
  <c r="F232" i="4" a="1"/>
  <c r="D232" i="4" a="1"/>
  <c r="E232" i="4" s="1"/>
  <c r="AE232" i="4" s="1"/>
  <c r="G232" i="4" a="1"/>
  <c r="F231" i="4" a="1"/>
  <c r="D231" i="4" a="1"/>
  <c r="E231" i="4" s="1"/>
  <c r="AE231" i="4" s="1"/>
  <c r="G231" i="4" a="1"/>
  <c r="D230" i="4" a="1"/>
  <c r="E230" i="4" s="1"/>
  <c r="AE230" i="4" s="1"/>
  <c r="G230" i="4" a="1"/>
  <c r="F230" i="4" a="1"/>
  <c r="G229" i="4" a="1"/>
  <c r="D229" i="4" a="1"/>
  <c r="E229" i="4" s="1"/>
  <c r="AE229" i="4" s="1"/>
  <c r="F229" i="4" a="1"/>
  <c r="G228" i="4" a="1"/>
  <c r="D228" i="4" a="1"/>
  <c r="E228" i="4" s="1"/>
  <c r="AE228" i="4" s="1"/>
  <c r="F228" i="4" a="1"/>
  <c r="D227" i="4" a="1"/>
  <c r="E227" i="4" s="1"/>
  <c r="AE227" i="4" s="1"/>
  <c r="G227" i="4" a="1"/>
  <c r="F227" i="4" a="1"/>
  <c r="D226" i="4" a="1"/>
  <c r="E226" i="4" s="1"/>
  <c r="AE226" i="4" s="1"/>
  <c r="G226" i="4" a="1"/>
  <c r="F226" i="4" a="1"/>
  <c r="F225" i="4" a="1"/>
  <c r="G225" i="4" a="1"/>
  <c r="D225" i="4" a="1"/>
  <c r="E225" i="4" s="1"/>
  <c r="AE225" i="4" s="1"/>
  <c r="G224" i="4" a="1"/>
  <c r="F224" i="4" a="1"/>
  <c r="D224" i="4" a="1"/>
  <c r="E224" i="4" s="1"/>
  <c r="AE224" i="4" s="1"/>
  <c r="G223" i="4" a="1"/>
  <c r="F223" i="4" a="1"/>
  <c r="D223" i="4" a="1"/>
  <c r="E223" i="4" s="1"/>
  <c r="AE223" i="4" s="1"/>
  <c r="G222" i="4" a="1"/>
  <c r="F222" i="4" a="1"/>
  <c r="D222" i="4" a="1"/>
  <c r="E222" i="4" s="1"/>
  <c r="AE222" i="4" s="1"/>
  <c r="F221" i="4" a="1"/>
  <c r="G221" i="4" a="1"/>
  <c r="D221" i="4" a="1"/>
  <c r="E221" i="4" s="1"/>
  <c r="AE221" i="4" s="1"/>
  <c r="F220" i="4" a="1"/>
  <c r="G220" i="4" a="1"/>
  <c r="D220" i="4" a="1"/>
  <c r="E220" i="4" s="1"/>
  <c r="AE220" i="4" s="1"/>
  <c r="F219" i="4" a="1"/>
  <c r="G219" i="4" a="1"/>
  <c r="D219" i="4" a="1"/>
  <c r="E219" i="4" s="1"/>
  <c r="AE219" i="4" s="1"/>
  <c r="F218" i="4" a="1"/>
  <c r="D218" i="4" a="1"/>
  <c r="E218" i="4" s="1"/>
  <c r="AE218" i="4" s="1"/>
  <c r="G218" i="4" a="1"/>
  <c r="F217" i="4" a="1"/>
  <c r="G217" i="4" a="1"/>
  <c r="D217" i="4" a="1"/>
  <c r="E217" i="4" s="1"/>
  <c r="AE217" i="4" s="1"/>
  <c r="F216" i="4" a="1"/>
  <c r="G216" i="4" a="1"/>
  <c r="D216" i="4" a="1"/>
  <c r="E216" i="4" s="1"/>
  <c r="AE216" i="4" s="1"/>
  <c r="G215" i="4" a="1"/>
  <c r="F215" i="4" a="1"/>
  <c r="D215" i="4" a="1"/>
  <c r="E215" i="4" s="1"/>
  <c r="AE215" i="4" s="1"/>
  <c r="G214" i="4" a="1"/>
  <c r="F214" i="4" a="1"/>
  <c r="D214" i="4" a="1"/>
  <c r="E214" i="4" s="1"/>
  <c r="AE214" i="4" s="1"/>
  <c r="G213" i="4" a="1"/>
  <c r="F213" i="4" a="1"/>
  <c r="D213" i="4" a="1"/>
  <c r="E213" i="4" s="1"/>
  <c r="AE213" i="4" s="1"/>
  <c r="F212" i="4" a="1"/>
  <c r="G212" i="4" a="1"/>
  <c r="D212" i="4" a="1"/>
  <c r="E212" i="4" s="1"/>
  <c r="AE212" i="4" s="1"/>
  <c r="F211" i="4" a="1"/>
  <c r="G211" i="4" a="1"/>
  <c r="D211" i="4" a="1"/>
  <c r="E211" i="4" s="1"/>
  <c r="AE211" i="4" s="1"/>
  <c r="D210" i="4" a="1"/>
  <c r="E210" i="4" s="1"/>
  <c r="AE210" i="4" s="1"/>
  <c r="F210" i="4" a="1"/>
  <c r="G210" i="4" a="1"/>
  <c r="D209" i="4" a="1"/>
  <c r="E209" i="4" s="1"/>
  <c r="AE209" i="4" s="1"/>
  <c r="G209" i="4" a="1"/>
  <c r="F209" i="4" a="1"/>
  <c r="D208" i="4" a="1"/>
  <c r="E208" i="4" s="1"/>
  <c r="AE208" i="4" s="1"/>
  <c r="F208" i="4" a="1"/>
  <c r="G208" i="4" a="1"/>
  <c r="G207" i="4" a="1"/>
  <c r="D207" i="4" a="1"/>
  <c r="E207" i="4" s="1"/>
  <c r="AE207" i="4" s="1"/>
  <c r="F207" i="4" a="1"/>
  <c r="G206" i="4" a="1"/>
  <c r="D206" i="4" a="1"/>
  <c r="E206" i="4" s="1"/>
  <c r="AE206" i="4" s="1"/>
  <c r="F206" i="4" a="1"/>
  <c r="G205" i="4" a="1"/>
  <c r="D205" i="4" a="1"/>
  <c r="E205" i="4" s="1"/>
  <c r="AE205" i="4" s="1"/>
  <c r="F205" i="4" a="1"/>
  <c r="D204" i="4" a="1"/>
  <c r="E204" i="4" s="1"/>
  <c r="AE204" i="4" s="1"/>
  <c r="G204" i="4" a="1"/>
  <c r="F204" i="4" a="1"/>
  <c r="G203" i="4" a="1"/>
  <c r="D203" i="4" a="1"/>
  <c r="E203" i="4" s="1"/>
  <c r="AE203" i="4" s="1"/>
  <c r="F203" i="4" a="1"/>
  <c r="G202" i="4" a="1"/>
  <c r="D202" i="4" a="1"/>
  <c r="E202" i="4" s="1"/>
  <c r="AE202" i="4" s="1"/>
  <c r="F202" i="4" a="1"/>
  <c r="D201" i="4" a="1"/>
  <c r="E201" i="4" s="1"/>
  <c r="AE201" i="4" s="1"/>
  <c r="G201" i="4" a="1"/>
  <c r="F201" i="4" a="1"/>
  <c r="D200" i="4" a="1"/>
  <c r="E200" i="4" s="1"/>
  <c r="AE200" i="4" s="1"/>
  <c r="G200" i="4" a="1"/>
  <c r="F200" i="4" a="1"/>
  <c r="D199" i="4" a="1"/>
  <c r="E199" i="4" s="1"/>
  <c r="AE199" i="4" s="1"/>
  <c r="G199" i="4" a="1"/>
  <c r="F199" i="4" a="1"/>
  <c r="F198" i="4" a="1"/>
  <c r="D198" i="4" a="1"/>
  <c r="E198" i="4" s="1"/>
  <c r="AE198" i="4" s="1"/>
  <c r="G198" i="4" a="1"/>
  <c r="D197" i="4" a="1"/>
  <c r="E197" i="4" s="1"/>
  <c r="AE197" i="4" s="1"/>
  <c r="G197" i="4" a="1"/>
  <c r="F197" i="4" a="1"/>
  <c r="D196" i="4" a="1"/>
  <c r="E196" i="4" s="1"/>
  <c r="AE196" i="4" s="1"/>
  <c r="G196" i="4" a="1"/>
  <c r="F196" i="4" a="1"/>
  <c r="D195" i="4" a="1"/>
  <c r="E195" i="4" s="1"/>
  <c r="AE195" i="4" s="1"/>
  <c r="G195" i="4" a="1"/>
  <c r="F195" i="4" a="1"/>
  <c r="G194" i="4" a="1"/>
  <c r="D194" i="4" a="1"/>
  <c r="E194" i="4" s="1"/>
  <c r="AE194" i="4" s="1"/>
  <c r="F194" i="4" a="1"/>
  <c r="D193" i="4" a="1"/>
  <c r="E193" i="4" s="1"/>
  <c r="AE193" i="4" s="1"/>
  <c r="G193" i="4" a="1"/>
  <c r="F193" i="4" a="1"/>
  <c r="D192" i="4" a="1"/>
  <c r="E192" i="4" s="1"/>
  <c r="AE192" i="4" s="1"/>
  <c r="G192" i="4" a="1"/>
  <c r="F192" i="4" a="1"/>
  <c r="D191" i="4" a="1"/>
  <c r="E191" i="4" s="1"/>
  <c r="AE191" i="4" s="1"/>
  <c r="G191" i="4" a="1"/>
  <c r="F191" i="4" a="1"/>
  <c r="D190" i="4" a="1"/>
  <c r="E190" i="4" s="1"/>
  <c r="AE190" i="4" s="1"/>
  <c r="G190" i="4" a="1"/>
  <c r="F190" i="4" a="1"/>
  <c r="D189" i="4" a="1"/>
  <c r="E189" i="4" s="1"/>
  <c r="AE189" i="4" s="1"/>
  <c r="G189" i="4" a="1"/>
  <c r="F189" i="4" a="1"/>
  <c r="D188" i="4" a="1"/>
  <c r="E188" i="4" s="1"/>
  <c r="AE188" i="4" s="1"/>
  <c r="F188" i="4" a="1"/>
  <c r="G188" i="4" a="1"/>
  <c r="D187" i="4" a="1"/>
  <c r="E187" i="4" s="1"/>
  <c r="AE187" i="4" s="1"/>
  <c r="G187" i="4" a="1"/>
  <c r="F187" i="4" a="1"/>
  <c r="D186" i="4" a="1"/>
  <c r="E186" i="4" s="1"/>
  <c r="AE186" i="4" s="1"/>
  <c r="F186" i="4" a="1"/>
  <c r="G186" i="4" a="1"/>
  <c r="D185" i="4" a="1"/>
  <c r="E185" i="4" s="1"/>
  <c r="AE185" i="4" s="1"/>
  <c r="F185" i="4" a="1"/>
  <c r="G185" i="4" a="1"/>
  <c r="D184" i="4" a="1"/>
  <c r="E184" i="4" s="1"/>
  <c r="AE184" i="4" s="1"/>
  <c r="G184" i="4" a="1"/>
  <c r="F184" i="4" a="1"/>
  <c r="F183" i="4" a="1"/>
  <c r="G183" i="4" a="1"/>
  <c r="D183" i="4" a="1"/>
  <c r="E183" i="4" s="1"/>
  <c r="AE183" i="4" s="1"/>
  <c r="D182" i="4" a="1"/>
  <c r="E182" i="4" s="1"/>
  <c r="AE182" i="4" s="1"/>
  <c r="F182" i="4" a="1"/>
  <c r="G182" i="4" a="1"/>
  <c r="D181" i="4" a="1"/>
  <c r="E181" i="4" s="1"/>
  <c r="AE181" i="4" s="1"/>
  <c r="F181" i="4" a="1"/>
  <c r="G181" i="4" a="1"/>
  <c r="D180" i="4" a="1"/>
  <c r="E180" i="4" s="1"/>
  <c r="AE180" i="4" s="1"/>
  <c r="F180" i="4" a="1"/>
  <c r="G180" i="4" a="1"/>
  <c r="D179" i="4" a="1"/>
  <c r="E179" i="4" s="1"/>
  <c r="AE179" i="4" s="1"/>
  <c r="F179" i="4" a="1"/>
  <c r="G179" i="4" a="1"/>
  <c r="D178" i="4" a="1"/>
  <c r="E178" i="4" s="1"/>
  <c r="AE178" i="4" s="1"/>
  <c r="F178" i="4" a="1"/>
  <c r="G178" i="4" a="1"/>
  <c r="F177" i="4" a="1"/>
  <c r="G177" i="4" a="1"/>
  <c r="D177" i="4" a="1"/>
  <c r="E177" i="4" s="1"/>
  <c r="AE177" i="4" s="1"/>
  <c r="G176" i="4" a="1"/>
  <c r="F176" i="4" a="1"/>
  <c r="D176" i="4" a="1"/>
  <c r="E176" i="4" s="1"/>
  <c r="AE176" i="4" s="1"/>
  <c r="G175" i="4" a="1"/>
  <c r="F175" i="4" a="1"/>
  <c r="D175" i="4" a="1"/>
  <c r="E175" i="4" s="1"/>
  <c r="AE175" i="4" s="1"/>
  <c r="F174" i="4" a="1"/>
  <c r="G174" i="4" a="1"/>
  <c r="D174" i="4" a="1"/>
  <c r="E174" i="4" s="1"/>
  <c r="AE174" i="4" s="1"/>
  <c r="F173" i="4" a="1"/>
  <c r="G173" i="4" a="1"/>
  <c r="D173" i="4" a="1"/>
  <c r="E173" i="4" s="1"/>
  <c r="AE173" i="4" s="1"/>
  <c r="F172" i="4" a="1"/>
  <c r="G172" i="4" a="1"/>
  <c r="D172" i="4" a="1"/>
  <c r="E172" i="4" s="1"/>
  <c r="AE172" i="4" s="1"/>
  <c r="G171" i="4" a="1"/>
  <c r="F171" i="4" a="1"/>
  <c r="D171" i="4" a="1"/>
  <c r="E171" i="4" s="1"/>
  <c r="AE171" i="4" s="1"/>
  <c r="F170" i="4" a="1"/>
  <c r="D170" i="4" a="1"/>
  <c r="E170" i="4" s="1"/>
  <c r="AE170" i="4" s="1"/>
  <c r="G170" i="4" a="1"/>
  <c r="F169" i="4" a="1"/>
  <c r="G169" i="4" a="1"/>
  <c r="D169" i="4" a="1"/>
  <c r="E169" i="4" s="1"/>
  <c r="AE169" i="4" s="1"/>
  <c r="F168" i="4" a="1"/>
  <c r="D168" i="4" a="1"/>
  <c r="E168" i="4" s="1"/>
  <c r="AE168" i="4" s="1"/>
  <c r="G168" i="4" a="1"/>
  <c r="F167" i="4" a="1"/>
  <c r="D167" i="4" a="1"/>
  <c r="E167" i="4" s="1"/>
  <c r="AE167" i="4" s="1"/>
  <c r="G167" i="4" a="1"/>
  <c r="F166" i="4" a="1"/>
  <c r="D166" i="4" a="1"/>
  <c r="E166" i="4" s="1"/>
  <c r="AE166" i="4" s="1"/>
  <c r="G166" i="4" a="1"/>
  <c r="F165" i="4" a="1"/>
  <c r="D165" i="4" a="1"/>
  <c r="E165" i="4" s="1"/>
  <c r="AE165" i="4" s="1"/>
  <c r="G165" i="4" a="1"/>
  <c r="F164" i="4" a="1"/>
  <c r="D164" i="4" a="1"/>
  <c r="E164" i="4" s="1"/>
  <c r="AE164" i="4" s="1"/>
  <c r="G164" i="4" a="1"/>
  <c r="G163" i="4" a="1"/>
  <c r="F163" i="4" a="1"/>
  <c r="D163" i="4" a="1"/>
  <c r="E163" i="4" s="1"/>
  <c r="AE163" i="4" s="1"/>
  <c r="F162" i="4" a="1"/>
  <c r="G162" i="4" a="1"/>
  <c r="D162" i="4" a="1"/>
  <c r="E162" i="4" s="1"/>
  <c r="AE162" i="4" s="1"/>
  <c r="F161" i="4" a="1"/>
  <c r="D161" i="4" a="1"/>
  <c r="E161" i="4" s="1"/>
  <c r="AE161" i="4" s="1"/>
  <c r="G161" i="4" a="1"/>
  <c r="C161" i="4" a="1"/>
  <c r="G160" i="4" a="1"/>
  <c r="D160" i="4" a="1"/>
  <c r="E160" i="4" s="1"/>
  <c r="AE160" i="4" s="1"/>
  <c r="C160" i="4" a="1"/>
  <c r="F160" i="4" a="1"/>
  <c r="D159" i="4" a="1"/>
  <c r="E159" i="4" s="1"/>
  <c r="AE159" i="4" s="1"/>
  <c r="G159" i="4" a="1"/>
  <c r="C159" i="4" a="1"/>
  <c r="F159" i="4" a="1"/>
  <c r="D158" i="4" a="1"/>
  <c r="E158" i="4" s="1"/>
  <c r="AE158" i="4" s="1"/>
  <c r="C158" i="4" a="1"/>
  <c r="F158" i="4" a="1"/>
  <c r="G158" i="4" a="1"/>
  <c r="D157" i="4" a="1"/>
  <c r="E157" i="4" s="1"/>
  <c r="AE157" i="4" s="1"/>
  <c r="G157" i="4" a="1"/>
  <c r="C157" i="4" a="1"/>
  <c r="F157" i="4" a="1"/>
  <c r="D156" i="4" a="1"/>
  <c r="E156" i="4" s="1"/>
  <c r="AE156" i="4" s="1"/>
  <c r="C156" i="4" a="1"/>
  <c r="G156" i="4" a="1"/>
  <c r="F156" i="4" a="1"/>
  <c r="D155" i="4" a="1"/>
  <c r="E155" i="4" s="1"/>
  <c r="AE155" i="4" s="1"/>
  <c r="C155" i="4" a="1"/>
  <c r="G155" i="4" a="1"/>
  <c r="F155" i="4" a="1"/>
  <c r="D154" i="4" a="1"/>
  <c r="E154" i="4" s="1"/>
  <c r="AE154" i="4" s="1"/>
  <c r="C154" i="4" a="1"/>
  <c r="F154" i="4" a="1"/>
  <c r="G154" i="4" a="1"/>
  <c r="C153" i="4" a="1"/>
  <c r="D153" i="4" a="1"/>
  <c r="E153" i="4" s="1"/>
  <c r="AE153" i="4" s="1"/>
  <c r="F153" i="4" a="1"/>
  <c r="G153" i="4" a="1"/>
  <c r="C152" i="4" a="1"/>
  <c r="F152" i="4" a="1"/>
  <c r="G152" i="4" a="1"/>
  <c r="D152" i="4" a="1"/>
  <c r="E152" i="4" s="1"/>
  <c r="AE152" i="4" s="1"/>
  <c r="C151" i="4" a="1"/>
  <c r="F151" i="4" a="1"/>
  <c r="G151" i="4" a="1"/>
  <c r="D151" i="4" a="1"/>
  <c r="E151" i="4" s="1"/>
  <c r="AE151" i="4" s="1"/>
  <c r="C150" i="4" a="1"/>
  <c r="D150" i="4" a="1"/>
  <c r="E150" i="4" s="1"/>
  <c r="AE150" i="4" s="1"/>
  <c r="F150" i="4" a="1"/>
  <c r="G150" i="4" a="1"/>
  <c r="C149" i="4" a="1"/>
  <c r="G149" i="4" a="1"/>
  <c r="D149" i="4" a="1"/>
  <c r="E149" i="4" s="1"/>
  <c r="AE149" i="4" s="1"/>
  <c r="F149" i="4" a="1"/>
  <c r="C148" i="4" a="1"/>
  <c r="D148" i="4" a="1"/>
  <c r="E148" i="4" s="1"/>
  <c r="AE148" i="4" s="1"/>
  <c r="F148" i="4" a="1"/>
  <c r="G148" i="4" a="1"/>
  <c r="G147" i="4" a="1"/>
  <c r="D147" i="4" a="1"/>
  <c r="E147" i="4" s="1"/>
  <c r="AE147" i="4" s="1"/>
  <c r="C147" i="4" a="1"/>
  <c r="F147" i="4" a="1"/>
  <c r="D146" i="4" a="1"/>
  <c r="E146" i="4" s="1"/>
  <c r="AE146" i="4" s="1"/>
  <c r="F146" i="4" a="1"/>
  <c r="C146" i="4" a="1"/>
  <c r="G146" i="4" a="1"/>
  <c r="F145" i="4" a="1"/>
  <c r="C145" i="4" a="1"/>
  <c r="D145" i="4" a="1"/>
  <c r="E145" i="4" s="1"/>
  <c r="AE145" i="4" s="1"/>
  <c r="G145" i="4" a="1"/>
  <c r="C144" i="4" a="1"/>
  <c r="F144" i="4" a="1"/>
  <c r="D144" i="4" a="1"/>
  <c r="E144" i="4" s="1"/>
  <c r="AE144" i="4" s="1"/>
  <c r="G144" i="4" a="1"/>
  <c r="G143" i="4" a="1"/>
  <c r="C143" i="4" a="1"/>
  <c r="D143" i="4" a="1"/>
  <c r="E143" i="4" s="1"/>
  <c r="AE143" i="4" s="1"/>
  <c r="F143" i="4" a="1"/>
  <c r="F142" i="4" a="1"/>
  <c r="G142" i="4" a="1"/>
  <c r="C142" i="4" a="1"/>
  <c r="D142" i="4" a="1"/>
  <c r="E142" i="4" s="1"/>
  <c r="AE142" i="4" s="1"/>
  <c r="F141" i="4" a="1"/>
  <c r="D141" i="4" a="1"/>
  <c r="E141" i="4" s="1"/>
  <c r="AE141" i="4" s="1"/>
  <c r="C141" i="4" a="1"/>
  <c r="G141" i="4" a="1"/>
  <c r="D140" i="4" a="1"/>
  <c r="E140" i="4" s="1"/>
  <c r="AE140" i="4" s="1"/>
  <c r="F140" i="4" a="1"/>
  <c r="G140" i="4" a="1"/>
  <c r="C140" i="4" a="1"/>
  <c r="D139" i="4" a="1"/>
  <c r="E139" i="4" s="1"/>
  <c r="AE139" i="4" s="1"/>
  <c r="C139" i="4" a="1"/>
  <c r="F139" i="4" a="1"/>
  <c r="G139" i="4" a="1"/>
  <c r="C138" i="4" a="1"/>
  <c r="G138" i="4" a="1"/>
  <c r="F138" i="4" a="1"/>
  <c r="D138" i="4" a="1"/>
  <c r="E138" i="4" s="1"/>
  <c r="AE138" i="4" s="1"/>
  <c r="C137" i="4" a="1"/>
  <c r="G137" i="4" a="1"/>
  <c r="F137" i="4" a="1"/>
  <c r="D137" i="4" a="1"/>
  <c r="E137" i="4" s="1"/>
  <c r="AE137" i="4" s="1"/>
  <c r="D136" i="4" a="1"/>
  <c r="E136" i="4" s="1"/>
  <c r="AE136" i="4" s="1"/>
  <c r="G136" i="4" a="1"/>
  <c r="F136" i="4" a="1"/>
  <c r="C136" i="4" a="1"/>
  <c r="F135" i="4" a="1"/>
  <c r="G135" i="4" a="1"/>
  <c r="C135" i="4" a="1"/>
  <c r="D135" i="4" a="1"/>
  <c r="E135" i="4" s="1"/>
  <c r="AE135" i="4" s="1"/>
  <c r="C134" i="4" a="1"/>
  <c r="D134" i="4" a="1"/>
  <c r="E134" i="4" s="1"/>
  <c r="AE134" i="4" s="1"/>
  <c r="F134" i="4" a="1"/>
  <c r="G134" i="4" a="1"/>
  <c r="C133" i="4" a="1"/>
  <c r="F133" i="4" a="1"/>
  <c r="G133" i="4" a="1"/>
  <c r="D133" i="4" a="1"/>
  <c r="E133" i="4" s="1"/>
  <c r="AE133" i="4" s="1"/>
  <c r="G132" i="4" a="1"/>
  <c r="F132" i="4" a="1"/>
  <c r="C132" i="4" a="1"/>
  <c r="D132" i="4" a="1"/>
  <c r="E132" i="4" s="1"/>
  <c r="AE132" i="4" s="1"/>
  <c r="F131" i="4" a="1"/>
  <c r="G131" i="4" a="1"/>
  <c r="C131" i="4" a="1"/>
  <c r="D131" i="4" a="1"/>
  <c r="E131" i="4" s="1"/>
  <c r="AE131" i="4" s="1"/>
  <c r="C130" i="4" a="1"/>
  <c r="G130" i="4" a="1"/>
  <c r="F130" i="4" a="1"/>
  <c r="D130" i="4" a="1"/>
  <c r="E130" i="4" s="1"/>
  <c r="AE130" i="4" s="1"/>
  <c r="G129" i="4" a="1"/>
  <c r="F129" i="4" a="1"/>
  <c r="C129" i="4" a="1"/>
  <c r="D129" i="4" a="1"/>
  <c r="E129" i="4" s="1"/>
  <c r="AE129" i="4" s="1"/>
  <c r="C128" i="4" a="1"/>
  <c r="G128" i="4" a="1"/>
  <c r="F128" i="4" a="1"/>
  <c r="D128" i="4" a="1"/>
  <c r="E128" i="4" s="1"/>
  <c r="AE128" i="4" s="1"/>
  <c r="F127" i="4" a="1"/>
  <c r="C127" i="4" a="1"/>
  <c r="G127" i="4" a="1"/>
  <c r="D127" i="4" a="1"/>
  <c r="E127" i="4" s="1"/>
  <c r="AE127" i="4" s="1"/>
  <c r="F126" i="4" a="1"/>
  <c r="G126" i="4" a="1"/>
  <c r="C126" i="4" a="1"/>
  <c r="D126" i="4" a="1"/>
  <c r="E126" i="4" s="1"/>
  <c r="AE126" i="4" s="1"/>
  <c r="G125" i="4" a="1"/>
  <c r="C125" i="4" a="1"/>
  <c r="F125" i="4" a="1"/>
  <c r="D125" i="4" a="1"/>
  <c r="E125" i="4" s="1"/>
  <c r="AE125" i="4" s="1"/>
  <c r="F124" i="4" a="1"/>
  <c r="G124" i="4" a="1"/>
  <c r="C124" i="4" a="1"/>
  <c r="D124" i="4" a="1"/>
  <c r="E124" i="4" s="1"/>
  <c r="AE124" i="4" s="1"/>
  <c r="F123" i="4" a="1"/>
  <c r="C123" i="4" a="1"/>
  <c r="G123" i="4" a="1"/>
  <c r="D123" i="4" a="1"/>
  <c r="E123" i="4" s="1"/>
  <c r="AE123" i="4" s="1"/>
  <c r="F122" i="4" a="1"/>
  <c r="G122" i="4" a="1"/>
  <c r="C122" i="4" a="1"/>
  <c r="D122" i="4" a="1"/>
  <c r="E122" i="4" s="1"/>
  <c r="AE122" i="4" s="1"/>
  <c r="F121" i="4" a="1"/>
  <c r="D121" i="4" a="1"/>
  <c r="E121" i="4" s="1"/>
  <c r="AE121" i="4" s="1"/>
  <c r="G121" i="4" a="1"/>
  <c r="C121" i="4" a="1"/>
  <c r="F120" i="4" a="1"/>
  <c r="D120" i="4" a="1"/>
  <c r="E120" i="4" s="1"/>
  <c r="AE120" i="4" s="1"/>
  <c r="C120" i="4" a="1"/>
  <c r="G120" i="4" a="1"/>
  <c r="F119" i="4" a="1"/>
  <c r="C119" i="4" a="1"/>
  <c r="G119" i="4" a="1"/>
  <c r="D119" i="4" a="1"/>
  <c r="E119" i="4" s="1"/>
  <c r="AE119" i="4" s="1"/>
  <c r="G118" i="4" a="1"/>
  <c r="D118" i="4" a="1"/>
  <c r="E118" i="4" s="1"/>
  <c r="AE118" i="4" s="1"/>
  <c r="F118" i="4" a="1"/>
  <c r="C118" i="4" a="1"/>
  <c r="C117" i="4" a="1"/>
  <c r="G117" i="4" a="1"/>
  <c r="F117" i="4" a="1"/>
  <c r="D117" i="4" a="1"/>
  <c r="E117" i="4" s="1"/>
  <c r="AE117" i="4" s="1"/>
  <c r="C116" i="4" a="1"/>
  <c r="D116" i="4" a="1"/>
  <c r="E116" i="4" s="1"/>
  <c r="AE116" i="4" s="1"/>
  <c r="F116" i="4" a="1"/>
  <c r="G116" i="4" a="1"/>
  <c r="F115" i="4" a="1"/>
  <c r="D115" i="4" a="1"/>
  <c r="E115" i="4" s="1"/>
  <c r="AE115" i="4" s="1"/>
  <c r="C115" i="4" a="1"/>
  <c r="G115" i="4" a="1"/>
  <c r="D114" i="4" a="1"/>
  <c r="E114" i="4" s="1"/>
  <c r="AE114" i="4" s="1"/>
  <c r="G114" i="4" a="1"/>
  <c r="C114" i="4" a="1"/>
  <c r="F114" i="4" a="1"/>
  <c r="F113" i="4" a="1"/>
  <c r="G113" i="4" a="1"/>
  <c r="D113" i="4" a="1"/>
  <c r="E113" i="4" s="1"/>
  <c r="AE113" i="4" s="1"/>
  <c r="C113" i="4" a="1"/>
  <c r="D112" i="4" a="1"/>
  <c r="E112" i="4" s="1"/>
  <c r="AE112" i="4" s="1"/>
  <c r="F112" i="4" a="1"/>
  <c r="C112" i="4" a="1"/>
  <c r="G112" i="4" a="1"/>
  <c r="C111" i="4" a="1"/>
  <c r="D111" i="4" a="1"/>
  <c r="E111" i="4" s="1"/>
  <c r="AE111" i="4" s="1"/>
  <c r="G111" i="4" a="1"/>
  <c r="F111" i="4" a="1"/>
  <c r="F110" i="4" a="1"/>
  <c r="D110" i="4" a="1"/>
  <c r="E110" i="4" s="1"/>
  <c r="AE110" i="4" s="1"/>
  <c r="C110" i="4" a="1"/>
  <c r="G110" i="4" a="1"/>
  <c r="C109" i="4" a="1"/>
  <c r="F109" i="4" a="1"/>
  <c r="D109" i="4" a="1"/>
  <c r="E109" i="4" s="1"/>
  <c r="AE109" i="4" s="1"/>
  <c r="G109" i="4" a="1"/>
  <c r="D108" i="4" a="1"/>
  <c r="E108" i="4" s="1"/>
  <c r="AE108" i="4" s="1"/>
  <c r="F108" i="4" a="1"/>
  <c r="C108" i="4" a="1"/>
  <c r="G108" i="4" a="1"/>
  <c r="F107" i="4" a="1"/>
  <c r="D107" i="4" a="1"/>
  <c r="E107" i="4" s="1"/>
  <c r="AE107" i="4" s="1"/>
  <c r="C107" i="4" a="1"/>
  <c r="G107" i="4" a="1"/>
  <c r="C106" i="4" a="1"/>
  <c r="G106" i="4" a="1"/>
  <c r="D106" i="4" a="1"/>
  <c r="E106" i="4" s="1"/>
  <c r="AE106" i="4" s="1"/>
  <c r="F106" i="4" a="1"/>
  <c r="D105" i="4" a="1"/>
  <c r="E105" i="4" s="1"/>
  <c r="AE105" i="4" s="1"/>
  <c r="G105" i="4" a="1"/>
  <c r="C105" i="4" a="1"/>
  <c r="F105" i="4" a="1"/>
  <c r="D104" i="4" a="1"/>
  <c r="E104" i="4" s="1"/>
  <c r="AE104" i="4" s="1"/>
  <c r="F104" i="4" a="1"/>
  <c r="G104" i="4" a="1"/>
  <c r="C104" i="4" a="1"/>
  <c r="F103" i="4" a="1"/>
  <c r="D103" i="4" a="1"/>
  <c r="E103" i="4" s="1"/>
  <c r="AE103" i="4" s="1"/>
  <c r="C103" i="4" a="1"/>
  <c r="G103" i="4" a="1"/>
  <c r="D102" i="4" a="1"/>
  <c r="E102" i="4" s="1"/>
  <c r="AE102" i="4" s="1"/>
  <c r="G102" i="4" a="1"/>
  <c r="C102" i="4" a="1"/>
  <c r="F102" i="4" a="1"/>
  <c r="F101" i="4" a="1"/>
  <c r="D101" i="4" a="1"/>
  <c r="E101" i="4" s="1"/>
  <c r="AE101" i="4" s="1"/>
  <c r="G101" i="4" a="1"/>
  <c r="C101" i="4" a="1"/>
  <c r="F100" i="4" a="1"/>
  <c r="D100" i="4" a="1"/>
  <c r="E100" i="4" s="1"/>
  <c r="AE100" i="4" s="1"/>
  <c r="C100" i="4" a="1"/>
  <c r="G100" i="4" a="1"/>
  <c r="F99" i="4" a="1"/>
  <c r="C99" i="4" a="1"/>
  <c r="D99" i="4" a="1"/>
  <c r="E99" i="4" s="1"/>
  <c r="AE99" i="4" s="1"/>
  <c r="G99" i="4" a="1"/>
  <c r="F98" i="4" a="1"/>
  <c r="D98" i="4" a="1"/>
  <c r="E98" i="4" s="1"/>
  <c r="AE98" i="4" s="1"/>
  <c r="C98" i="4" a="1"/>
  <c r="G98" i="4" a="1"/>
  <c r="F97" i="4" a="1"/>
  <c r="C97" i="4" a="1"/>
  <c r="G97" i="4" a="1"/>
  <c r="D97" i="4" a="1"/>
  <c r="E97" i="4" s="1"/>
  <c r="AE97" i="4" s="1"/>
  <c r="D96" i="4" a="1"/>
  <c r="E96" i="4" s="1"/>
  <c r="AE96" i="4" s="1"/>
  <c r="G96" i="4" a="1"/>
  <c r="C96" i="4" a="1"/>
  <c r="F96" i="4" a="1"/>
  <c r="G95" i="4" a="1"/>
  <c r="F95" i="4" a="1"/>
  <c r="C95" i="4" a="1"/>
  <c r="D95" i="4" a="1"/>
  <c r="E95" i="4" s="1"/>
  <c r="AE95" i="4" s="1"/>
  <c r="G94" i="4" a="1"/>
  <c r="D94" i="4" a="1"/>
  <c r="E94" i="4" s="1"/>
  <c r="AE94" i="4" s="1"/>
  <c r="C94" i="4" a="1"/>
  <c r="F94" i="4" a="1"/>
  <c r="D93" i="4" a="1"/>
  <c r="E93" i="4" s="1"/>
  <c r="AE93" i="4" s="1"/>
  <c r="F93" i="4" a="1"/>
  <c r="G93" i="4" a="1"/>
  <c r="C93" i="4" a="1"/>
  <c r="G92" i="4" a="1"/>
  <c r="F92" i="4" a="1"/>
  <c r="C92" i="4" a="1"/>
  <c r="D92" i="4" a="1"/>
  <c r="E92" i="4" s="1"/>
  <c r="AE92" i="4" s="1"/>
  <c r="G91" i="4" a="1"/>
  <c r="C91" i="4" a="1"/>
  <c r="D91" i="4" a="1"/>
  <c r="E91" i="4" s="1"/>
  <c r="AE91" i="4" s="1"/>
  <c r="F91" i="4" a="1"/>
  <c r="G90" i="4" a="1"/>
  <c r="C90" i="4" a="1"/>
  <c r="D90" i="4" a="1"/>
  <c r="E90" i="4" s="1"/>
  <c r="AE90" i="4" s="1"/>
  <c r="F90" i="4" a="1"/>
  <c r="C89" i="4" a="1"/>
  <c r="G89" i="4" a="1"/>
  <c r="D89" i="4" a="1"/>
  <c r="E89" i="4" s="1"/>
  <c r="AE89" i="4" s="1"/>
  <c r="F89" i="4" a="1"/>
  <c r="D88" i="4" a="1"/>
  <c r="E88" i="4" s="1"/>
  <c r="AE88" i="4" s="1"/>
  <c r="C88" i="4" a="1"/>
  <c r="G88" i="4" a="1"/>
  <c r="F88" i="4" a="1"/>
  <c r="D87" i="4" a="1"/>
  <c r="E87" i="4" s="1"/>
  <c r="AE87" i="4" s="1"/>
  <c r="F87" i="4" a="1"/>
  <c r="G87" i="4" a="1"/>
  <c r="C87" i="4" a="1"/>
  <c r="C86" i="4" a="1"/>
  <c r="D86" i="4" a="1"/>
  <c r="E86" i="4" s="1"/>
  <c r="AE86" i="4" s="1"/>
  <c r="G86" i="4" a="1"/>
  <c r="F86" i="4" a="1"/>
  <c r="D85" i="4" a="1"/>
  <c r="E85" i="4" s="1"/>
  <c r="AE85" i="4" s="1"/>
  <c r="F85" i="4" a="1"/>
  <c r="G85" i="4" a="1"/>
  <c r="C85" i="4" a="1"/>
  <c r="D84" i="4" a="1"/>
  <c r="E84" i="4" s="1"/>
  <c r="AE84" i="4" s="1"/>
  <c r="F84" i="4" a="1"/>
  <c r="G84" i="4" a="1"/>
  <c r="C84" i="4" a="1"/>
  <c r="G83" i="4" a="1"/>
  <c r="D83" i="4" a="1"/>
  <c r="E83" i="4" s="1"/>
  <c r="AE83" i="4" s="1"/>
  <c r="F83" i="4" a="1"/>
  <c r="C83" i="4" a="1"/>
  <c r="C82" i="4" a="1"/>
  <c r="G82" i="4" a="1"/>
  <c r="D82" i="4" a="1"/>
  <c r="E82" i="4" s="1"/>
  <c r="AE82" i="4" s="1"/>
  <c r="F82" i="4" a="1"/>
  <c r="C81" i="4" a="1"/>
  <c r="D81" i="4" a="1"/>
  <c r="E81" i="4" s="1"/>
  <c r="AE81" i="4" s="1"/>
  <c r="G81" i="4" a="1"/>
  <c r="F81" i="4" a="1"/>
  <c r="C80" i="4" a="1"/>
  <c r="G80" i="4" a="1"/>
  <c r="D80" i="4" a="1"/>
  <c r="E80" i="4" s="1"/>
  <c r="AE80" i="4" s="1"/>
  <c r="F80" i="4" a="1"/>
  <c r="D79" i="4" a="1"/>
  <c r="E79" i="4" s="1"/>
  <c r="AE79" i="4" s="1"/>
  <c r="C79" i="4" a="1"/>
  <c r="G79" i="4" a="1"/>
  <c r="F79" i="4" a="1"/>
  <c r="C78" i="4" a="1"/>
  <c r="D78" i="4" a="1"/>
  <c r="E78" i="4" s="1"/>
  <c r="AE78" i="4" s="1"/>
  <c r="G78" i="4" a="1"/>
  <c r="F78" i="4" a="1"/>
  <c r="G77" i="4" a="1"/>
  <c r="D77" i="4" a="1"/>
  <c r="E77" i="4" s="1"/>
  <c r="AE77" i="4" s="1"/>
  <c r="C77" i="4" a="1"/>
  <c r="F77" i="4" a="1"/>
  <c r="C76" i="4" a="1"/>
  <c r="G76" i="4" a="1"/>
  <c r="F76" i="4" a="1"/>
  <c r="D76" i="4" a="1"/>
  <c r="E76" i="4" s="1"/>
  <c r="AE76" i="4" s="1"/>
  <c r="F75" i="4" a="1"/>
  <c r="D75" i="4" a="1"/>
  <c r="E75" i="4" s="1"/>
  <c r="AE75" i="4" s="1"/>
  <c r="G75" i="4" a="1"/>
  <c r="C75" i="4" a="1"/>
  <c r="F74" i="4" a="1"/>
  <c r="G74" i="4" a="1"/>
  <c r="D74" i="4" a="1"/>
  <c r="E74" i="4" s="1"/>
  <c r="AE74" i="4" s="1"/>
  <c r="C74" i="4" a="1"/>
  <c r="F73" i="4" a="1"/>
  <c r="G73" i="4" a="1"/>
  <c r="C73" i="4" a="1"/>
  <c r="D73" i="4" a="1"/>
  <c r="E73" i="4" s="1"/>
  <c r="AE73" i="4" s="1"/>
  <c r="G72" i="4" a="1"/>
  <c r="C72" i="4" a="1"/>
  <c r="D72" i="4" a="1"/>
  <c r="E72" i="4" s="1"/>
  <c r="AE72" i="4" s="1"/>
  <c r="F72" i="4" a="1"/>
  <c r="G71" i="4" a="1"/>
  <c r="D71" i="4" a="1"/>
  <c r="E71" i="4" s="1"/>
  <c r="AE71" i="4" s="1"/>
  <c r="C71" i="4" a="1"/>
  <c r="F71" i="4" a="1"/>
  <c r="F70" i="4" a="1"/>
  <c r="G70" i="4" a="1"/>
  <c r="C70" i="4" a="1"/>
  <c r="D70" i="4" a="1"/>
  <c r="E70" i="4" s="1"/>
  <c r="AE70" i="4" s="1"/>
  <c r="G69" i="4" a="1"/>
  <c r="D69" i="4" a="1"/>
  <c r="E69" i="4" s="1"/>
  <c r="AE69" i="4" s="1"/>
  <c r="F69" i="4" a="1"/>
  <c r="C69" i="4" a="1"/>
  <c r="C68" i="4" a="1"/>
  <c r="G68" i="4" a="1"/>
  <c r="F68" i="4" a="1"/>
  <c r="D68" i="4" a="1"/>
  <c r="E68" i="4" s="1"/>
  <c r="AE68" i="4" s="1"/>
  <c r="F67" i="4" a="1"/>
  <c r="C67" i="4" a="1"/>
  <c r="G67" i="4" a="1"/>
  <c r="D67" i="4" a="1"/>
  <c r="E67" i="4" s="1"/>
  <c r="AE67" i="4" s="1"/>
  <c r="D66" i="4" a="1"/>
  <c r="E66" i="4" s="1"/>
  <c r="AE66" i="4" s="1"/>
  <c r="G66" i="4" a="1"/>
  <c r="C66" i="4" a="1"/>
  <c r="F66" i="4" a="1"/>
  <c r="D65" i="4" a="1"/>
  <c r="E65" i="4" s="1"/>
  <c r="AE65" i="4" s="1"/>
  <c r="F65" i="4" a="1"/>
  <c r="C65" i="4" a="1"/>
  <c r="G65" i="4" a="1"/>
  <c r="D64" i="4" a="1"/>
  <c r="E64" i="4" s="1"/>
  <c r="AE64" i="4" s="1"/>
  <c r="F64" i="4" a="1"/>
  <c r="C64" i="4" a="1"/>
  <c r="G64" i="4" a="1"/>
  <c r="F63" i="4" a="1"/>
  <c r="G63" i="4" a="1"/>
  <c r="C63" i="4" a="1"/>
  <c r="D63" i="4" a="1"/>
  <c r="E63" i="4" s="1"/>
  <c r="AE63" i="4" s="1"/>
  <c r="D62" i="4" a="1"/>
  <c r="E62" i="4" s="1"/>
  <c r="AE62" i="4" s="1"/>
  <c r="G62" i="4" a="1"/>
  <c r="F62" i="4" a="1"/>
  <c r="C62" i="4" a="1"/>
  <c r="C61" i="4" a="1"/>
  <c r="F61" i="4" a="1"/>
  <c r="G61" i="4" a="1"/>
  <c r="D61" i="4" a="1"/>
  <c r="E61" i="4" s="1"/>
  <c r="AE61" i="4" s="1"/>
  <c r="G60" i="4" a="1"/>
  <c r="F60" i="4" a="1"/>
  <c r="D60" i="4" a="1"/>
  <c r="E60" i="4" s="1"/>
  <c r="AE60" i="4" s="1"/>
  <c r="C60" i="4" a="1"/>
  <c r="G59" i="4" a="1"/>
  <c r="D59" i="4" a="1"/>
  <c r="E59" i="4" s="1"/>
  <c r="AE59" i="4" s="1"/>
  <c r="F59" i="4" a="1"/>
  <c r="C59" i="4" a="1"/>
  <c r="D58" i="4" a="1"/>
  <c r="E58" i="4" s="1"/>
  <c r="AE58" i="4" s="1"/>
  <c r="C58" i="4" a="1"/>
  <c r="F58" i="4" a="1"/>
  <c r="G58" i="4" a="1"/>
  <c r="D57" i="4" a="1"/>
  <c r="E57" i="4" s="1"/>
  <c r="AE57" i="4" s="1"/>
  <c r="F57" i="4" a="1"/>
  <c r="C57" i="4" a="1"/>
  <c r="G57" i="4" a="1"/>
  <c r="F56" i="4" a="1"/>
  <c r="D56" i="4" a="1"/>
  <c r="E56" i="4" s="1"/>
  <c r="AE56" i="4" s="1"/>
  <c r="C56" i="4" a="1"/>
  <c r="G56" i="4" a="1"/>
  <c r="F55" i="4" a="1"/>
  <c r="D55" i="4" a="1"/>
  <c r="E55" i="4" s="1"/>
  <c r="AE55" i="4" s="1"/>
  <c r="G55" i="4" a="1"/>
  <c r="C55" i="4" a="1"/>
  <c r="D54" i="4" a="1"/>
  <c r="E54" i="4" s="1"/>
  <c r="AE54" i="4" s="1"/>
  <c r="C54" i="4" a="1"/>
  <c r="F54" i="4" a="1"/>
  <c r="G54" i="4" a="1"/>
  <c r="D53" i="4" a="1"/>
  <c r="E53" i="4" s="1"/>
  <c r="AE53" i="4" s="1"/>
  <c r="C53" i="4" a="1"/>
  <c r="G53" i="4" a="1"/>
  <c r="F53" i="4" a="1"/>
  <c r="C52" i="4" a="1"/>
  <c r="D52" i="4" a="1"/>
  <c r="E52" i="4" s="1"/>
  <c r="AE52" i="4" s="1"/>
  <c r="G52" i="4" a="1"/>
  <c r="F52" i="4" a="1"/>
  <c r="D51" i="4" a="1"/>
  <c r="E51" i="4" s="1"/>
  <c r="AE51" i="4" s="1"/>
  <c r="C51" i="4" a="1"/>
  <c r="G51" i="4" a="1"/>
  <c r="F51" i="4" a="1"/>
  <c r="C50" i="4" a="1"/>
  <c r="G50" i="4" a="1"/>
  <c r="D50" i="4" a="1"/>
  <c r="E50" i="4" s="1"/>
  <c r="AE50" i="4" s="1"/>
  <c r="F50" i="4" a="1"/>
  <c r="G49" i="4" a="1"/>
  <c r="C49" i="4" a="1"/>
  <c r="D49" i="4" a="1"/>
  <c r="E49" i="4" s="1"/>
  <c r="AE49" i="4" s="1"/>
  <c r="F49" i="4" a="1"/>
  <c r="C48" i="4" a="1"/>
  <c r="F48" i="4" a="1"/>
  <c r="G48" i="4" a="1"/>
  <c r="D48" i="4" a="1"/>
  <c r="E48" i="4" s="1"/>
  <c r="AE48" i="4" s="1"/>
  <c r="U223" i="8" l="1"/>
  <c r="J223" i="15" s="1"/>
  <c r="U218" i="8"/>
  <c r="J218" i="15" s="1"/>
  <c r="U209" i="8"/>
  <c r="J209" i="15" s="1"/>
  <c r="U196" i="8"/>
  <c r="J196" i="15" s="1"/>
  <c r="U170" i="8"/>
  <c r="J170" i="15" s="1"/>
  <c r="U167" i="8"/>
  <c r="J167" i="15" s="1"/>
  <c r="U162" i="8"/>
  <c r="J162" i="15" s="1"/>
  <c r="U161" i="8"/>
  <c r="J161" i="15" s="1"/>
  <c r="U156" i="8"/>
  <c r="J156" i="15" s="1"/>
  <c r="U152" i="8"/>
  <c r="J152" i="15" s="1"/>
  <c r="U150" i="8"/>
  <c r="J150" i="15" s="1"/>
  <c r="U149" i="8"/>
  <c r="J149" i="15" s="1"/>
  <c r="U141" i="8"/>
  <c r="J141" i="15" s="1"/>
  <c r="U140" i="8"/>
  <c r="J140" i="15" s="1"/>
  <c r="U139" i="8"/>
  <c r="J139" i="15" s="1"/>
  <c r="U132" i="8"/>
  <c r="J132" i="15" s="1"/>
  <c r="U129" i="8"/>
  <c r="J129" i="15" s="1"/>
  <c r="U118" i="8"/>
  <c r="J118" i="15" s="1"/>
  <c r="U114" i="8"/>
  <c r="J114" i="15" s="1"/>
  <c r="U113" i="8"/>
  <c r="J113" i="15" s="1"/>
  <c r="U108" i="8"/>
  <c r="J108" i="15" s="1"/>
  <c r="U104" i="8"/>
  <c r="J104" i="15" s="1"/>
  <c r="U98" i="8"/>
  <c r="J98" i="15" s="1"/>
  <c r="U97" i="8"/>
  <c r="J97" i="15" s="1"/>
  <c r="U90" i="8"/>
  <c r="J90" i="15" s="1"/>
  <c r="U88" i="8"/>
  <c r="J88" i="15" s="1"/>
  <c r="U87" i="8"/>
  <c r="J87" i="15" s="1"/>
  <c r="U86" i="8"/>
  <c r="J86" i="15" s="1"/>
  <c r="U84" i="8"/>
  <c r="J84" i="15" s="1"/>
  <c r="U81" i="8"/>
  <c r="J81" i="15" s="1"/>
  <c r="U78" i="8"/>
  <c r="J78" i="15" s="1"/>
  <c r="U72" i="8"/>
  <c r="J72" i="15" s="1"/>
  <c r="U69" i="8"/>
  <c r="J69" i="15" s="1"/>
  <c r="U62" i="8"/>
  <c r="J62" i="15" s="1"/>
  <c r="U60" i="8"/>
  <c r="J60" i="15" s="1"/>
  <c r="U53" i="8"/>
  <c r="J53" i="15" s="1"/>
  <c r="U47" i="8"/>
  <c r="J47" i="15" s="1"/>
  <c r="U44" i="8"/>
  <c r="J44" i="15" s="1"/>
  <c r="U29" i="8"/>
  <c r="J29" i="15" s="1"/>
  <c r="U4" i="8"/>
  <c r="J4" i="15" s="1"/>
  <c r="AR33" i="4"/>
  <c r="AR31" i="4"/>
  <c r="AR28" i="4"/>
  <c r="AR26" i="4"/>
  <c r="AR24" i="4"/>
  <c r="AR21" i="4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R47" i="4"/>
  <c r="AR46" i="4"/>
  <c r="AR45" i="4"/>
  <c r="AR43" i="4"/>
  <c r="AR42" i="4"/>
  <c r="AR41" i="4"/>
  <c r="AR40" i="4"/>
  <c r="AR39" i="4"/>
  <c r="AR38" i="4"/>
  <c r="AR36" i="4"/>
  <c r="AR35" i="4"/>
  <c r="AR34" i="4"/>
  <c r="AR32" i="4"/>
  <c r="AR30" i="4"/>
  <c r="AR29" i="4"/>
  <c r="AR27" i="4"/>
  <c r="AR25" i="4"/>
  <c r="AR23" i="4"/>
  <c r="AR22" i="4"/>
  <c r="AR20" i="4"/>
  <c r="AR44" i="4"/>
  <c r="AR37" i="4"/>
  <c r="N25" i="12"/>
  <c r="N27" i="12"/>
  <c r="N47" i="12"/>
  <c r="N41" i="12"/>
  <c r="A3" i="8"/>
  <c r="A5" i="8"/>
  <c r="A7" i="8"/>
  <c r="A4" i="8"/>
  <c r="A6" i="8"/>
  <c r="A8" i="8"/>
  <c r="A2" i="8"/>
  <c r="S41" i="6"/>
  <c r="AA41" i="6"/>
  <c r="AA40" i="6"/>
  <c r="S40" i="6"/>
  <c r="G39" i="6" a="1"/>
  <c r="H39" i="6" a="1"/>
  <c r="I39" i="6" a="1"/>
  <c r="S39" i="6"/>
  <c r="AA39" i="6"/>
  <c r="AA38" i="6"/>
  <c r="S38" i="6"/>
  <c r="I38" i="6" a="1"/>
  <c r="G38" i="6" a="1"/>
  <c r="H38" i="6" a="1"/>
  <c r="AA37" i="6"/>
  <c r="S37" i="6"/>
  <c r="I37" i="6" a="1"/>
  <c r="H37" i="6" a="1"/>
  <c r="G37" i="6" a="1"/>
  <c r="I36" i="6" a="1"/>
  <c r="G36" i="6" a="1"/>
  <c r="H36" i="6" a="1"/>
  <c r="AA36" i="6"/>
  <c r="S36" i="6"/>
  <c r="I35" i="6" a="1"/>
  <c r="G35" i="6" a="1"/>
  <c r="H35" i="6" a="1"/>
  <c r="AA35" i="6"/>
  <c r="S35" i="6"/>
  <c r="S34" i="6"/>
  <c r="AA34" i="6"/>
  <c r="H34" i="6" a="1"/>
  <c r="I34" i="6" a="1"/>
  <c r="G34" i="6" a="1"/>
  <c r="S33" i="6"/>
  <c r="AA33" i="6"/>
  <c r="H33" i="6" a="1"/>
  <c r="I33" i="6" a="1"/>
  <c r="G33" i="6" a="1"/>
  <c r="AA32" i="6"/>
  <c r="S32" i="6"/>
  <c r="G32" i="6" a="1"/>
  <c r="I32" i="6" a="1"/>
  <c r="H32" i="6" a="1"/>
  <c r="AA31" i="6"/>
  <c r="S31" i="6"/>
  <c r="H31" i="6" a="1"/>
  <c r="I31" i="6" a="1"/>
  <c r="G31" i="6" a="1"/>
  <c r="AA30" i="6"/>
  <c r="S30" i="6"/>
  <c r="G30" i="6" a="1"/>
  <c r="H30" i="6" a="1"/>
  <c r="I30" i="6" a="1"/>
  <c r="H29" i="6" a="1"/>
  <c r="I29" i="6" a="1"/>
  <c r="G29" i="6" a="1"/>
  <c r="AA29" i="6"/>
  <c r="S29" i="6"/>
  <c r="I28" i="6" a="1"/>
  <c r="G28" i="6" a="1"/>
  <c r="H28" i="6" a="1"/>
  <c r="S28" i="6"/>
  <c r="AA28" i="6"/>
  <c r="I27" i="6" a="1"/>
  <c r="G27" i="6" a="1"/>
  <c r="H27" i="6" a="1"/>
  <c r="S27" i="6"/>
  <c r="AA27" i="6"/>
  <c r="AA26" i="6"/>
  <c r="S26" i="6"/>
  <c r="H26" i="6" a="1"/>
  <c r="G26" i="6" a="1"/>
  <c r="I26" i="6" a="1"/>
  <c r="AA25" i="6"/>
  <c r="S25" i="6"/>
  <c r="G25" i="6" a="1"/>
  <c r="H25" i="6" a="1"/>
  <c r="I25" i="6" a="1"/>
  <c r="AA24" i="6"/>
  <c r="S24" i="6"/>
  <c r="G24" i="6" a="1"/>
  <c r="I24" i="6" a="1"/>
  <c r="H24" i="6" a="1"/>
  <c r="S21" i="6"/>
  <c r="AA21" i="6"/>
  <c r="I21" i="6" a="1"/>
  <c r="G21" i="6" a="1"/>
  <c r="H21" i="6" a="1"/>
  <c r="S20" i="6"/>
  <c r="AA20" i="6"/>
  <c r="G20" i="6" a="1"/>
  <c r="H20" i="6" a="1"/>
  <c r="I20" i="6" a="1"/>
  <c r="S19" i="6"/>
  <c r="AA19" i="6"/>
  <c r="H19" i="6" a="1"/>
  <c r="I19" i="6" a="1"/>
  <c r="G19" i="6" a="1"/>
  <c r="S18" i="6"/>
  <c r="AA18" i="6"/>
  <c r="H18" i="6" a="1"/>
  <c r="I18" i="6" a="1"/>
  <c r="G18" i="6" a="1"/>
  <c r="G17" i="6" a="1"/>
  <c r="I17" i="6" a="1"/>
  <c r="H17" i="6" a="1"/>
  <c r="S17" i="6"/>
  <c r="AA17" i="6"/>
  <c r="H16" i="6" a="1"/>
  <c r="I16" i="6" a="1"/>
  <c r="G16" i="6" a="1"/>
  <c r="AA16" i="6"/>
  <c r="S16" i="6"/>
  <c r="AA15" i="6"/>
  <c r="S15" i="6"/>
  <c r="G15" i="6" a="1"/>
  <c r="I15" i="6" a="1"/>
  <c r="H15" i="6" a="1"/>
  <c r="AA14" i="6"/>
  <c r="S14" i="6"/>
  <c r="H14" i="6" a="1"/>
  <c r="G14" i="6" a="1"/>
  <c r="I14" i="6" a="1"/>
  <c r="S13" i="6"/>
  <c r="AA13" i="6"/>
  <c r="I13" i="6" a="1"/>
  <c r="G13" i="6" a="1"/>
  <c r="H13" i="6" a="1"/>
  <c r="S12" i="6"/>
  <c r="AA12" i="6"/>
  <c r="H12" i="6" a="1"/>
  <c r="G12" i="6" a="1"/>
  <c r="I12" i="6" a="1"/>
  <c r="AA11" i="6"/>
  <c r="S11" i="6"/>
  <c r="G11" i="6" a="1"/>
  <c r="I11" i="6" a="1"/>
  <c r="H11" i="6" a="1"/>
  <c r="H10" i="6" a="1"/>
  <c r="G10" i="6" a="1"/>
  <c r="I10" i="6" a="1"/>
  <c r="AA10" i="6"/>
  <c r="S10" i="6"/>
  <c r="G9" i="6" a="1"/>
  <c r="I9" i="6" a="1"/>
  <c r="H9" i="6" a="1"/>
  <c r="AA9" i="6"/>
  <c r="S9" i="6"/>
  <c r="U22" i="8"/>
  <c r="J22" i="15" s="1"/>
  <c r="U6" i="8"/>
  <c r="J6" i="15" s="1"/>
  <c r="U5" i="8"/>
  <c r="J5" i="15" s="1"/>
  <c r="U30" i="8"/>
  <c r="J30" i="15" s="1"/>
  <c r="U28" i="8"/>
  <c r="J28" i="15" s="1"/>
  <c r="U33" i="8"/>
  <c r="J33" i="15" s="1"/>
  <c r="U13" i="8"/>
  <c r="J13" i="15" s="1"/>
  <c r="G2" i="15" a="1"/>
  <c r="I2" i="15" a="1"/>
  <c r="H2" i="15" a="1"/>
  <c r="Q138" i="4"/>
  <c r="Q137" i="4"/>
  <c r="Q136" i="4"/>
  <c r="Q135" i="4"/>
  <c r="Q134" i="4"/>
  <c r="Q112" i="4"/>
  <c r="Q111" i="4"/>
  <c r="S29" i="15"/>
  <c r="S37" i="15"/>
  <c r="S38" i="15"/>
  <c r="S14" i="15"/>
  <c r="S21" i="15"/>
  <c r="S25" i="15"/>
  <c r="S27" i="15"/>
  <c r="S31" i="15"/>
  <c r="S36" i="15"/>
  <c r="S9" i="15"/>
  <c r="S10" i="15"/>
  <c r="S18" i="15"/>
  <c r="S20" i="15"/>
  <c r="S33" i="15"/>
  <c r="G3" i="15" a="1"/>
  <c r="H3" i="15" a="1"/>
  <c r="I3" i="15" a="1"/>
  <c r="U18" i="8"/>
  <c r="J18" i="15" s="1"/>
  <c r="S8" i="15"/>
  <c r="S7" i="15"/>
  <c r="P2" i="8"/>
  <c r="S2" i="8" s="1" a="1"/>
  <c r="Q2" i="8"/>
  <c r="T2" i="8" s="1"/>
  <c r="U243" i="8"/>
  <c r="J243" i="15" s="1"/>
  <c r="U241" i="8"/>
  <c r="J241" i="15" s="1"/>
  <c r="U240" i="8"/>
  <c r="J240" i="15" s="1"/>
  <c r="U239" i="8"/>
  <c r="J239" i="15" s="1"/>
  <c r="U235" i="8"/>
  <c r="J235" i="15" s="1"/>
  <c r="U232" i="8"/>
  <c r="J232" i="15" s="1"/>
  <c r="U231" i="8"/>
  <c r="J231" i="15" s="1"/>
  <c r="U230" i="8"/>
  <c r="J230" i="15" s="1"/>
  <c r="U226" i="8"/>
  <c r="J226" i="15" s="1"/>
  <c r="U222" i="8"/>
  <c r="J222" i="15" s="1"/>
  <c r="U208" i="8"/>
  <c r="J208" i="15" s="1"/>
  <c r="U199" i="8"/>
  <c r="J199" i="15" s="1"/>
  <c r="U194" i="8"/>
  <c r="J194" i="15" s="1"/>
  <c r="U193" i="8"/>
  <c r="J193" i="15" s="1"/>
  <c r="U190" i="8"/>
  <c r="J190" i="15" s="1"/>
  <c r="U189" i="8"/>
  <c r="J189" i="15" s="1"/>
  <c r="U174" i="8"/>
  <c r="J174" i="15" s="1"/>
  <c r="U171" i="8"/>
  <c r="J171" i="15" s="1"/>
  <c r="U166" i="8"/>
  <c r="J166" i="15" s="1"/>
  <c r="U157" i="8"/>
  <c r="J157" i="15" s="1"/>
  <c r="U146" i="8"/>
  <c r="J146" i="15" s="1"/>
  <c r="U145" i="8"/>
  <c r="J145" i="15" s="1"/>
  <c r="U138" i="8"/>
  <c r="J138" i="15" s="1"/>
  <c r="U137" i="8"/>
  <c r="J137" i="15" s="1"/>
  <c r="U133" i="8"/>
  <c r="J133" i="15" s="1"/>
  <c r="U128" i="8"/>
  <c r="J128" i="15" s="1"/>
  <c r="U127" i="8"/>
  <c r="J127" i="15" s="1"/>
  <c r="U117" i="8"/>
  <c r="J117" i="15" s="1"/>
  <c r="U116" i="8"/>
  <c r="J116" i="15" s="1"/>
  <c r="U111" i="8"/>
  <c r="J111" i="15" s="1"/>
  <c r="U110" i="8"/>
  <c r="J110" i="15" s="1"/>
  <c r="U105" i="8"/>
  <c r="J105" i="15" s="1"/>
  <c r="U100" i="8"/>
  <c r="J100" i="15" s="1"/>
  <c r="U99" i="8"/>
  <c r="J99" i="15" s="1"/>
  <c r="U96" i="8"/>
  <c r="J96" i="15" s="1"/>
  <c r="U93" i="8"/>
  <c r="J93" i="15" s="1"/>
  <c r="U91" i="8"/>
  <c r="J91" i="15" s="1"/>
  <c r="U89" i="8"/>
  <c r="J89" i="15" s="1"/>
  <c r="U80" i="8"/>
  <c r="J80" i="15" s="1"/>
  <c r="U77" i="8"/>
  <c r="J77" i="15" s="1"/>
  <c r="U61" i="8"/>
  <c r="J61" i="15" s="1"/>
  <c r="U55" i="8"/>
  <c r="J55" i="15" s="1"/>
  <c r="U45" i="8"/>
  <c r="J45" i="15" s="1"/>
  <c r="U42" i="8"/>
  <c r="J42" i="15" s="1"/>
  <c r="U39" i="8"/>
  <c r="J39" i="15" s="1"/>
  <c r="U38" i="8"/>
  <c r="J38" i="15" s="1"/>
  <c r="U35" i="8"/>
  <c r="J35" i="15" s="1"/>
  <c r="U34" i="8"/>
  <c r="J34" i="15" s="1"/>
  <c r="U27" i="8"/>
  <c r="J27" i="15" s="1"/>
  <c r="U26" i="8"/>
  <c r="J26" i="15" s="1"/>
  <c r="U17" i="8"/>
  <c r="J17" i="15" s="1"/>
  <c r="U8" i="8"/>
  <c r="J8" i="15" s="1"/>
  <c r="U242" i="8"/>
  <c r="J242" i="15" s="1"/>
  <c r="U234" i="8"/>
  <c r="J234" i="15" s="1"/>
  <c r="U228" i="8"/>
  <c r="J228" i="15" s="1"/>
  <c r="U227" i="8"/>
  <c r="J227" i="15" s="1"/>
  <c r="U220" i="8"/>
  <c r="J220" i="15" s="1"/>
  <c r="U219" i="8"/>
  <c r="J219" i="15" s="1"/>
  <c r="U213" i="8"/>
  <c r="J213" i="15" s="1"/>
  <c r="U205" i="8"/>
  <c r="J205" i="15" s="1"/>
  <c r="U201" i="8"/>
  <c r="J201" i="15" s="1"/>
  <c r="U184" i="8"/>
  <c r="J184" i="15" s="1"/>
  <c r="U181" i="8"/>
  <c r="J181" i="15" s="1"/>
  <c r="U175" i="8"/>
  <c r="J175" i="15" s="1"/>
  <c r="U172" i="8"/>
  <c r="J172" i="15" s="1"/>
  <c r="U168" i="8"/>
  <c r="J168" i="15" s="1"/>
  <c r="U164" i="8"/>
  <c r="J164" i="15" s="1"/>
  <c r="U163" i="8"/>
  <c r="J163" i="15" s="1"/>
  <c r="U160" i="8"/>
  <c r="J160" i="15" s="1"/>
  <c r="U125" i="8"/>
  <c r="J125" i="15" s="1"/>
  <c r="U124" i="8"/>
  <c r="J124" i="15" s="1"/>
  <c r="U101" i="8"/>
  <c r="J101" i="15" s="1"/>
  <c r="U67" i="8"/>
  <c r="J67" i="15" s="1"/>
  <c r="U56" i="8"/>
  <c r="J56" i="15" s="1"/>
  <c r="U46" i="8"/>
  <c r="J46" i="15" s="1"/>
  <c r="U31" i="8"/>
  <c r="J31" i="15" s="1"/>
  <c r="U24" i="8"/>
  <c r="J24" i="15" s="1"/>
  <c r="U21" i="8"/>
  <c r="J21" i="15" s="1"/>
  <c r="U14" i="8"/>
  <c r="J14" i="15" s="1"/>
  <c r="U11" i="8"/>
  <c r="J11" i="15" s="1"/>
  <c r="U7" i="8"/>
  <c r="J7" i="15" s="1"/>
  <c r="U3" i="8"/>
  <c r="J3" i="15" s="1"/>
  <c r="U238" i="8"/>
  <c r="J238" i="15" s="1"/>
  <c r="U236" i="8"/>
  <c r="J236" i="15" s="1"/>
  <c r="U225" i="8"/>
  <c r="J225" i="15" s="1"/>
  <c r="U215" i="8"/>
  <c r="J215" i="15" s="1"/>
  <c r="U214" i="8"/>
  <c r="J214" i="15" s="1"/>
  <c r="U207" i="8"/>
  <c r="J207" i="15" s="1"/>
  <c r="U197" i="8"/>
  <c r="J197" i="15" s="1"/>
  <c r="U192" i="8"/>
  <c r="J192" i="15" s="1"/>
  <c r="U188" i="8"/>
  <c r="J188" i="15" s="1"/>
  <c r="U179" i="8"/>
  <c r="J179" i="15" s="1"/>
  <c r="U177" i="8"/>
  <c r="J177" i="15" s="1"/>
  <c r="U159" i="8"/>
  <c r="J159" i="15" s="1"/>
  <c r="U153" i="8"/>
  <c r="J153" i="15" s="1"/>
  <c r="U151" i="8"/>
  <c r="J151" i="15" s="1"/>
  <c r="U147" i="8"/>
  <c r="J147" i="15" s="1"/>
  <c r="U131" i="8"/>
  <c r="J131" i="15" s="1"/>
  <c r="U130" i="8"/>
  <c r="J130" i="15" s="1"/>
  <c r="U122" i="8"/>
  <c r="J122" i="15" s="1"/>
  <c r="U119" i="8"/>
  <c r="J119" i="15" s="1"/>
  <c r="U112" i="8"/>
  <c r="J112" i="15" s="1"/>
  <c r="U92" i="8"/>
  <c r="J92" i="15" s="1"/>
  <c r="U83" i="8"/>
  <c r="J83" i="15" s="1"/>
  <c r="U76" i="8"/>
  <c r="J76" i="15" s="1"/>
  <c r="U75" i="8"/>
  <c r="J75" i="15" s="1"/>
  <c r="U74" i="8"/>
  <c r="J74" i="15" s="1"/>
  <c r="U71" i="8"/>
  <c r="J71" i="15" s="1"/>
  <c r="U70" i="8"/>
  <c r="J70" i="15" s="1"/>
  <c r="U63" i="8"/>
  <c r="J63" i="15" s="1"/>
  <c r="U58" i="8"/>
  <c r="J58" i="15" s="1"/>
  <c r="U49" i="8"/>
  <c r="J49" i="15" s="1"/>
  <c r="U40" i="8"/>
  <c r="J40" i="15" s="1"/>
  <c r="U37" i="8"/>
  <c r="J37" i="15" s="1"/>
  <c r="U36" i="8"/>
  <c r="J36" i="15" s="1"/>
  <c r="U32" i="8"/>
  <c r="J32" i="15" s="1"/>
  <c r="U19" i="8"/>
  <c r="J19" i="15" s="1"/>
  <c r="U10" i="8"/>
  <c r="J10" i="15" s="1"/>
  <c r="U9" i="8"/>
  <c r="J9" i="15" s="1"/>
  <c r="U237" i="8"/>
  <c r="J237" i="15" s="1"/>
  <c r="U229" i="8"/>
  <c r="J229" i="15" s="1"/>
  <c r="U212" i="8"/>
  <c r="J212" i="15" s="1"/>
  <c r="U210" i="8"/>
  <c r="J210" i="15" s="1"/>
  <c r="U200" i="8"/>
  <c r="J200" i="15" s="1"/>
  <c r="U191" i="8"/>
  <c r="J191" i="15" s="1"/>
  <c r="U186" i="8"/>
  <c r="J186" i="15" s="1"/>
  <c r="U183" i="8"/>
  <c r="J183" i="15" s="1"/>
  <c r="U180" i="8"/>
  <c r="J180" i="15" s="1"/>
  <c r="U176" i="8"/>
  <c r="J176" i="15" s="1"/>
  <c r="U173" i="8"/>
  <c r="J173" i="15" s="1"/>
  <c r="U165" i="8"/>
  <c r="J165" i="15" s="1"/>
  <c r="U158" i="8"/>
  <c r="J158" i="15" s="1"/>
  <c r="U155" i="8"/>
  <c r="J155" i="15" s="1"/>
  <c r="U144" i="8"/>
  <c r="J144" i="15" s="1"/>
  <c r="U143" i="8"/>
  <c r="J143" i="15" s="1"/>
  <c r="U126" i="8"/>
  <c r="J126" i="15" s="1"/>
  <c r="U123" i="8"/>
  <c r="J123" i="15" s="1"/>
  <c r="U115" i="8"/>
  <c r="J115" i="15" s="1"/>
  <c r="U107" i="8"/>
  <c r="J107" i="15" s="1"/>
  <c r="U106" i="8"/>
  <c r="J106" i="15" s="1"/>
  <c r="U103" i="8"/>
  <c r="J103" i="15" s="1"/>
  <c r="U102" i="8"/>
  <c r="J102" i="15" s="1"/>
  <c r="U94" i="8"/>
  <c r="J94" i="15" s="1"/>
  <c r="U82" i="8"/>
  <c r="J82" i="15" s="1"/>
  <c r="U66" i="8"/>
  <c r="J66" i="15" s="1"/>
  <c r="U64" i="8"/>
  <c r="J64" i="15" s="1"/>
  <c r="U54" i="8"/>
  <c r="J54" i="15" s="1"/>
  <c r="U52" i="8"/>
  <c r="J52" i="15" s="1"/>
  <c r="U41" i="8"/>
  <c r="J41" i="15" s="1"/>
  <c r="U23" i="8"/>
  <c r="J23" i="15" s="1"/>
  <c r="U20" i="8"/>
  <c r="J20" i="15" s="1"/>
  <c r="U16" i="8"/>
  <c r="J16" i="15" s="1"/>
  <c r="U15" i="8"/>
  <c r="J15" i="15" s="1"/>
  <c r="Q509" i="4"/>
  <c r="Q508" i="4"/>
  <c r="Q507" i="4"/>
  <c r="Q510" i="4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585" i="1"/>
  <c r="AD579" i="1"/>
  <c r="AD573" i="1"/>
  <c r="AD570" i="1"/>
  <c r="AD566" i="1"/>
  <c r="AD563" i="1"/>
  <c r="AD559" i="1"/>
  <c r="AD556" i="1"/>
  <c r="AD552" i="1"/>
  <c r="AD548" i="1"/>
  <c r="AD545" i="1"/>
  <c r="AD543" i="1"/>
  <c r="AD539" i="1"/>
  <c r="AD536" i="1"/>
  <c r="AD532" i="1"/>
  <c r="AD528" i="1"/>
  <c r="AD524" i="1"/>
  <c r="AD520" i="1"/>
  <c r="AD516" i="1"/>
  <c r="AD512" i="1"/>
  <c r="AD508" i="1"/>
  <c r="AD504" i="1"/>
  <c r="AD500" i="1"/>
  <c r="AD498" i="1"/>
  <c r="AD494" i="1"/>
  <c r="AD490" i="1"/>
  <c r="AD486" i="1"/>
  <c r="AD484" i="1"/>
  <c r="AD480" i="1"/>
  <c r="AD476" i="1"/>
  <c r="AD472" i="1"/>
  <c r="AD468" i="1"/>
  <c r="AD464" i="1"/>
  <c r="AD460" i="1"/>
  <c r="AD456" i="1"/>
  <c r="AD452" i="1"/>
  <c r="AD448" i="1"/>
  <c r="AD444" i="1"/>
  <c r="AD441" i="1"/>
  <c r="AD437" i="1"/>
  <c r="AD433" i="1"/>
  <c r="AD429" i="1"/>
  <c r="AD426" i="1"/>
  <c r="AD422" i="1"/>
  <c r="AD418" i="1"/>
  <c r="AD414" i="1"/>
  <c r="AD410" i="1"/>
  <c r="AD407" i="1"/>
  <c r="AD403" i="1"/>
  <c r="AD399" i="1"/>
  <c r="AD395" i="1"/>
  <c r="AD391" i="1"/>
  <c r="AD387" i="1"/>
  <c r="AD383" i="1"/>
  <c r="AD379" i="1"/>
  <c r="AD375" i="1"/>
  <c r="AD372" i="1"/>
  <c r="AD368" i="1"/>
  <c r="AD365" i="1"/>
  <c r="AD361" i="1"/>
  <c r="AD357" i="1"/>
  <c r="AD353" i="1"/>
  <c r="AD349" i="1"/>
  <c r="AD345" i="1"/>
  <c r="AD341" i="1"/>
  <c r="AD337" i="1"/>
  <c r="AD333" i="1"/>
  <c r="AD331" i="1"/>
  <c r="AD327" i="1"/>
  <c r="AD324" i="1"/>
  <c r="AD320" i="1"/>
  <c r="AD316" i="1"/>
  <c r="AD312" i="1"/>
  <c r="AD308" i="1"/>
  <c r="AD304" i="1"/>
  <c r="AD300" i="1"/>
  <c r="AD296" i="1"/>
  <c r="AD294" i="1"/>
  <c r="AD290" i="1"/>
  <c r="AD286" i="1"/>
  <c r="AD282" i="1"/>
  <c r="AD278" i="1"/>
  <c r="AD274" i="1"/>
  <c r="AD271" i="1"/>
  <c r="AD268" i="1"/>
  <c r="AD264" i="1"/>
  <c r="AD260" i="1"/>
  <c r="AD256" i="1"/>
  <c r="AD252" i="1"/>
  <c r="AD248" i="1"/>
  <c r="AD245" i="1"/>
  <c r="AD242" i="1"/>
  <c r="AD239" i="1"/>
  <c r="AD238" i="1"/>
  <c r="AD236" i="1"/>
  <c r="AD234" i="1"/>
  <c r="AD231" i="1"/>
  <c r="AD228" i="1"/>
  <c r="AD225" i="1"/>
  <c r="AD222" i="1"/>
  <c r="AD220" i="1"/>
  <c r="AD217" i="1"/>
  <c r="AD213" i="1"/>
  <c r="AD210" i="1"/>
  <c r="AD207" i="1"/>
  <c r="AD203" i="1"/>
  <c r="AD198" i="1"/>
  <c r="AD195" i="1"/>
  <c r="AD191" i="1"/>
  <c r="AD187" i="1"/>
  <c r="AD183" i="1"/>
  <c r="AD179" i="1"/>
  <c r="AD175" i="1"/>
  <c r="AD171" i="1"/>
  <c r="AD167" i="1"/>
  <c r="AD163" i="1"/>
  <c r="AD159" i="1"/>
  <c r="AD156" i="1"/>
  <c r="AD152" i="1"/>
  <c r="AD148" i="1"/>
  <c r="AD144" i="1"/>
  <c r="AD140" i="1"/>
  <c r="AD135" i="1"/>
  <c r="AD131" i="1"/>
  <c r="AD128" i="1"/>
  <c r="AD124" i="1"/>
  <c r="AD120" i="1"/>
  <c r="AD116" i="1"/>
  <c r="AD113" i="1"/>
  <c r="AD110" i="1"/>
  <c r="AD107" i="1"/>
  <c r="AD103" i="1"/>
  <c r="AD99" i="1"/>
  <c r="AD96" i="1"/>
  <c r="AD92" i="1"/>
  <c r="AD88" i="1"/>
  <c r="AD84" i="1"/>
  <c r="AD80" i="1"/>
  <c r="AD76" i="1"/>
  <c r="AD72" i="1"/>
  <c r="AD68" i="1"/>
  <c r="AD64" i="1"/>
  <c r="AD60" i="1"/>
  <c r="AD56" i="1"/>
  <c r="AD53" i="1"/>
  <c r="AD49" i="1"/>
  <c r="AD45" i="1"/>
  <c r="AD41" i="1"/>
  <c r="AD37" i="1"/>
  <c r="AD35" i="1"/>
  <c r="AD31" i="1"/>
  <c r="AD27" i="1"/>
  <c r="AD23" i="1"/>
  <c r="AD20" i="1"/>
  <c r="AD16" i="1"/>
  <c r="AD12" i="1"/>
  <c r="AD7" i="1"/>
  <c r="AD3" i="1"/>
  <c r="AD583" i="1"/>
  <c r="AD581" i="1"/>
  <c r="AD576" i="1"/>
  <c r="AD572" i="1"/>
  <c r="AD568" i="1"/>
  <c r="AD565" i="1"/>
  <c r="AD561" i="1"/>
  <c r="AD557" i="1"/>
  <c r="AD550" i="1"/>
  <c r="AD546" i="1"/>
  <c r="AD542" i="1"/>
  <c r="AD538" i="1"/>
  <c r="AD534" i="1"/>
  <c r="AD530" i="1"/>
  <c r="AD526" i="1"/>
  <c r="AD523" i="1"/>
  <c r="AD518" i="1"/>
  <c r="AD514" i="1"/>
  <c r="AD510" i="1"/>
  <c r="AD506" i="1"/>
  <c r="AD502" i="1"/>
  <c r="AD496" i="1"/>
  <c r="AD492" i="1"/>
  <c r="AD488" i="1"/>
  <c r="AD485" i="1"/>
  <c r="AD481" i="1"/>
  <c r="AD477" i="1"/>
  <c r="AD473" i="1"/>
  <c r="AD469" i="1"/>
  <c r="AD465" i="1"/>
  <c r="AD462" i="1"/>
  <c r="AD458" i="1"/>
  <c r="AD454" i="1"/>
  <c r="AD450" i="1"/>
  <c r="AD445" i="1"/>
  <c r="AD442" i="1"/>
  <c r="AD438" i="1"/>
  <c r="AD434" i="1"/>
  <c r="AD430" i="1"/>
  <c r="AD425" i="1"/>
  <c r="AD421" i="1"/>
  <c r="AD417" i="1"/>
  <c r="AD413" i="1"/>
  <c r="AD409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5" i="1"/>
  <c r="AD351" i="1"/>
  <c r="AD347" i="1"/>
  <c r="AD343" i="1"/>
  <c r="AD340" i="1"/>
  <c r="AD336" i="1"/>
  <c r="AD329" i="1"/>
  <c r="AD325" i="1"/>
  <c r="AD321" i="1"/>
  <c r="AD318" i="1"/>
  <c r="AD314" i="1"/>
  <c r="AD310" i="1"/>
  <c r="AD306" i="1"/>
  <c r="AD302" i="1"/>
  <c r="AD297" i="1"/>
  <c r="AD293" i="1"/>
  <c r="AD289" i="1"/>
  <c r="AD285" i="1"/>
  <c r="AD281" i="1"/>
  <c r="AD277" i="1"/>
  <c r="AD273" i="1"/>
  <c r="AD269" i="1"/>
  <c r="AD265" i="1"/>
  <c r="AD262" i="1"/>
  <c r="AD258" i="1"/>
  <c r="AD255" i="1"/>
  <c r="AD251" i="1"/>
  <c r="AD247" i="1"/>
  <c r="AD243" i="1"/>
  <c r="AD229" i="1"/>
  <c r="AD226" i="1"/>
  <c r="AD223" i="1"/>
  <c r="AD219" i="1"/>
  <c r="AD216" i="1"/>
  <c r="AD212" i="1"/>
  <c r="AD208" i="1"/>
  <c r="AD204" i="1"/>
  <c r="AD200" i="1"/>
  <c r="AD196" i="1"/>
  <c r="AD192" i="1"/>
  <c r="AD188" i="1"/>
  <c r="AD184" i="1"/>
  <c r="AD180" i="1"/>
  <c r="AD177" i="1"/>
  <c r="AD173" i="1"/>
  <c r="AD169" i="1"/>
  <c r="AD164" i="1"/>
  <c r="AD161" i="1"/>
  <c r="AD157" i="1"/>
  <c r="AD153" i="1"/>
  <c r="AD150" i="1"/>
  <c r="AD146" i="1"/>
  <c r="AD142" i="1"/>
  <c r="AD138" i="1"/>
  <c r="AD134" i="1"/>
  <c r="AD129" i="1"/>
  <c r="AD125" i="1"/>
  <c r="AD121" i="1"/>
  <c r="AD117" i="1"/>
  <c r="AD112" i="1"/>
  <c r="AD108" i="1"/>
  <c r="AD104" i="1"/>
  <c r="AD100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4" i="1"/>
  <c r="AD40" i="1"/>
  <c r="AD36" i="1"/>
  <c r="AD32" i="1"/>
  <c r="AD28" i="1"/>
  <c r="AD24" i="1"/>
  <c r="AD19" i="1"/>
  <c r="AD15" i="1"/>
  <c r="AD10" i="1"/>
  <c r="AD6" i="1"/>
  <c r="AD2" i="1"/>
  <c r="AD582" i="1"/>
  <c r="AD580" i="1"/>
  <c r="AD577" i="1"/>
  <c r="AD574" i="1"/>
  <c r="AD569" i="1"/>
  <c r="AD564" i="1"/>
  <c r="AD560" i="1"/>
  <c r="AD555" i="1"/>
  <c r="AD553" i="1"/>
  <c r="AD549" i="1"/>
  <c r="AD547" i="1"/>
  <c r="AD541" i="1"/>
  <c r="AD537" i="1"/>
  <c r="AD533" i="1"/>
  <c r="AD529" i="1"/>
  <c r="AD525" i="1"/>
  <c r="AD521" i="1"/>
  <c r="AD517" i="1"/>
  <c r="AD515" i="1"/>
  <c r="AD511" i="1"/>
  <c r="AD507" i="1"/>
  <c r="AD503" i="1"/>
  <c r="AD499" i="1"/>
  <c r="AD495" i="1"/>
  <c r="AD491" i="1"/>
  <c r="AD487" i="1"/>
  <c r="AD483" i="1"/>
  <c r="AD479" i="1"/>
  <c r="AD475" i="1"/>
  <c r="AD471" i="1"/>
  <c r="AD467" i="1"/>
  <c r="AD463" i="1"/>
  <c r="AD459" i="1"/>
  <c r="AD455" i="1"/>
  <c r="AD451" i="1"/>
  <c r="AD447" i="1"/>
  <c r="AD443" i="1"/>
  <c r="AD439" i="1"/>
  <c r="AD435" i="1"/>
  <c r="AD431" i="1"/>
  <c r="AD427" i="1"/>
  <c r="AD423" i="1"/>
  <c r="AD419" i="1"/>
  <c r="AD416" i="1"/>
  <c r="AD412" i="1"/>
  <c r="AD408" i="1"/>
  <c r="AD405" i="1"/>
  <c r="AD401" i="1"/>
  <c r="AD397" i="1"/>
  <c r="AD393" i="1"/>
  <c r="AD389" i="1"/>
  <c r="AD385" i="1"/>
  <c r="AD381" i="1"/>
  <c r="AD377" i="1"/>
  <c r="AD373" i="1"/>
  <c r="AD369" i="1"/>
  <c r="AD363" i="1"/>
  <c r="AD359" i="1"/>
  <c r="AD354" i="1"/>
  <c r="AD350" i="1"/>
  <c r="AD346" i="1"/>
  <c r="AD342" i="1"/>
  <c r="AD338" i="1"/>
  <c r="AD335" i="1"/>
  <c r="AD332" i="1"/>
  <c r="AD328" i="1"/>
  <c r="AD323" i="1"/>
  <c r="AD319" i="1"/>
  <c r="AD315" i="1"/>
  <c r="AD311" i="1"/>
  <c r="AD307" i="1"/>
  <c r="AD303" i="1"/>
  <c r="AD299" i="1"/>
  <c r="AD295" i="1"/>
  <c r="AD291" i="1"/>
  <c r="AD287" i="1"/>
  <c r="AD283" i="1"/>
  <c r="AD280" i="1"/>
  <c r="AD275" i="1"/>
  <c r="AD270" i="1"/>
  <c r="AD266" i="1"/>
  <c r="AD263" i="1"/>
  <c r="AD259" i="1"/>
  <c r="AD254" i="1"/>
  <c r="AD249" i="1"/>
  <c r="AD244" i="1"/>
  <c r="AD232" i="1"/>
  <c r="AD227" i="1"/>
  <c r="AD224" i="1"/>
  <c r="AD221" i="1"/>
  <c r="AD218" i="1"/>
  <c r="AD215" i="1"/>
  <c r="AD211" i="1"/>
  <c r="AD206" i="1"/>
  <c r="AD202" i="1"/>
  <c r="AD199" i="1"/>
  <c r="AD194" i="1"/>
  <c r="AD190" i="1"/>
  <c r="AD186" i="1"/>
  <c r="AD182" i="1"/>
  <c r="AD178" i="1"/>
  <c r="AD174" i="1"/>
  <c r="AD170" i="1"/>
  <c r="AD166" i="1"/>
  <c r="AD162" i="1"/>
  <c r="AD158" i="1"/>
  <c r="AD154" i="1"/>
  <c r="AD149" i="1"/>
  <c r="AD145" i="1"/>
  <c r="AD141" i="1"/>
  <c r="AD137" i="1"/>
  <c r="AD133" i="1"/>
  <c r="AD130" i="1"/>
  <c r="AD126" i="1"/>
  <c r="AD122" i="1"/>
  <c r="AD118" i="1"/>
  <c r="AD114" i="1"/>
  <c r="AD109" i="1"/>
  <c r="AD105" i="1"/>
  <c r="AD101" i="1"/>
  <c r="AD97" i="1"/>
  <c r="AD94" i="1"/>
  <c r="AD89" i="1"/>
  <c r="AD86" i="1"/>
  <c r="AD82" i="1"/>
  <c r="AD78" i="1"/>
  <c r="AD74" i="1"/>
  <c r="AD70" i="1"/>
  <c r="AD66" i="1"/>
  <c r="AD62" i="1"/>
  <c r="AD58" i="1"/>
  <c r="AD52" i="1"/>
  <c r="AD48" i="1"/>
  <c r="AD43" i="1"/>
  <c r="AD39" i="1"/>
  <c r="AD34" i="1"/>
  <c r="AD30" i="1"/>
  <c r="AD26" i="1"/>
  <c r="AD22" i="1"/>
  <c r="AD18" i="1"/>
  <c r="AD14" i="1"/>
  <c r="AD9" i="1"/>
  <c r="AD5" i="1"/>
  <c r="AD11" i="1"/>
  <c r="AD584" i="1"/>
  <c r="AD578" i="1"/>
  <c r="AD575" i="1"/>
  <c r="AD571" i="1"/>
  <c r="AD567" i="1"/>
  <c r="AD562" i="1"/>
  <c r="AD558" i="1"/>
  <c r="AD554" i="1"/>
  <c r="AD551" i="1"/>
  <c r="AD544" i="1"/>
  <c r="AD540" i="1"/>
  <c r="AD535" i="1"/>
  <c r="AD531" i="1"/>
  <c r="AD527" i="1"/>
  <c r="AD522" i="1"/>
  <c r="AD519" i="1"/>
  <c r="AD513" i="1"/>
  <c r="AD509" i="1"/>
  <c r="AD505" i="1"/>
  <c r="AD501" i="1"/>
  <c r="AD497" i="1"/>
  <c r="AD493" i="1"/>
  <c r="AD489" i="1"/>
  <c r="AD482" i="1"/>
  <c r="AD478" i="1"/>
  <c r="AD474" i="1"/>
  <c r="AD470" i="1"/>
  <c r="AD466" i="1"/>
  <c r="AD461" i="1"/>
  <c r="AD457" i="1"/>
  <c r="AD453" i="1"/>
  <c r="AD449" i="1"/>
  <c r="AD446" i="1"/>
  <c r="AD440" i="1"/>
  <c r="AD436" i="1"/>
  <c r="AD432" i="1"/>
  <c r="AD428" i="1"/>
  <c r="AD424" i="1"/>
  <c r="AD420" i="1"/>
  <c r="AD415" i="1"/>
  <c r="AD411" i="1"/>
  <c r="AD404" i="1"/>
  <c r="AD400" i="1"/>
  <c r="AD396" i="1"/>
  <c r="AD392" i="1"/>
  <c r="AD388" i="1"/>
  <c r="AD384" i="1"/>
  <c r="AD380" i="1"/>
  <c r="AD376" i="1"/>
  <c r="AD371" i="1"/>
  <c r="AD367" i="1"/>
  <c r="AD364" i="1"/>
  <c r="AD360" i="1"/>
  <c r="AD356" i="1"/>
  <c r="AD352" i="1"/>
  <c r="AD348" i="1"/>
  <c r="AD344" i="1"/>
  <c r="AD339" i="1"/>
  <c r="AD334" i="1"/>
  <c r="AD330" i="1"/>
  <c r="AD326" i="1"/>
  <c r="AD322" i="1"/>
  <c r="AD317" i="1"/>
  <c r="AD313" i="1"/>
  <c r="AD309" i="1"/>
  <c r="AD305" i="1"/>
  <c r="AD301" i="1"/>
  <c r="AD298" i="1"/>
  <c r="AD292" i="1"/>
  <c r="AD288" i="1"/>
  <c r="AD284" i="1"/>
  <c r="AD279" i="1"/>
  <c r="AD276" i="1"/>
  <c r="AD272" i="1"/>
  <c r="AD267" i="1"/>
  <c r="AD261" i="1"/>
  <c r="AD257" i="1"/>
  <c r="AD253" i="1"/>
  <c r="AD250" i="1"/>
  <c r="AD246" i="1"/>
  <c r="AD241" i="1"/>
  <c r="AD240" i="1"/>
  <c r="AD237" i="1"/>
  <c r="AD235" i="1"/>
  <c r="AD233" i="1"/>
  <c r="AD230" i="1"/>
  <c r="AD214" i="1"/>
  <c r="AD209" i="1"/>
  <c r="AD205" i="1"/>
  <c r="AD201" i="1"/>
  <c r="AD197" i="1"/>
  <c r="AD193" i="1"/>
  <c r="AD189" i="1"/>
  <c r="AD185" i="1"/>
  <c r="AD181" i="1"/>
  <c r="AD176" i="1"/>
  <c r="AD172" i="1"/>
  <c r="AD168" i="1"/>
  <c r="AD165" i="1"/>
  <c r="AD160" i="1"/>
  <c r="AD155" i="1"/>
  <c r="AD151" i="1"/>
  <c r="AD147" i="1"/>
  <c r="AD143" i="1"/>
  <c r="AD139" i="1"/>
  <c r="AD136" i="1"/>
  <c r="AD132" i="1"/>
  <c r="AD127" i="1"/>
  <c r="AD123" i="1"/>
  <c r="AD119" i="1"/>
  <c r="AD115" i="1"/>
  <c r="AD111" i="1"/>
  <c r="AD106" i="1"/>
  <c r="AD102" i="1"/>
  <c r="AD98" i="1"/>
  <c r="AD93" i="1"/>
  <c r="AD90" i="1"/>
  <c r="AD85" i="1"/>
  <c r="AD81" i="1"/>
  <c r="AD77" i="1"/>
  <c r="AD73" i="1"/>
  <c r="AD69" i="1"/>
  <c r="AD65" i="1"/>
  <c r="AD61" i="1"/>
  <c r="AD57" i="1"/>
  <c r="AD54" i="1"/>
  <c r="AD50" i="1"/>
  <c r="AD46" i="1"/>
  <c r="AD42" i="1"/>
  <c r="AD38" i="1"/>
  <c r="AD33" i="1"/>
  <c r="AD29" i="1"/>
  <c r="AD25" i="1"/>
  <c r="AD21" i="1"/>
  <c r="AD17" i="1"/>
  <c r="AD13" i="1"/>
  <c r="AD8" i="1"/>
  <c r="AD4" i="1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04" i="15"/>
  <c r="AE105" i="15"/>
  <c r="AE106" i="15"/>
  <c r="AE107" i="15"/>
  <c r="AE108" i="15"/>
  <c r="AE109" i="15"/>
  <c r="AE110" i="15"/>
  <c r="AE111" i="15"/>
  <c r="AE112" i="15"/>
  <c r="AE113" i="15"/>
  <c r="AE114" i="15"/>
  <c r="AE115" i="15"/>
  <c r="AE116" i="15"/>
  <c r="AE117" i="15"/>
  <c r="AE118" i="15"/>
  <c r="AE119" i="15"/>
  <c r="AE120" i="15"/>
  <c r="AE121" i="15"/>
  <c r="AE122" i="15"/>
  <c r="AE123" i="15"/>
  <c r="AE124" i="15"/>
  <c r="AE125" i="15"/>
  <c r="AE126" i="15"/>
  <c r="AE127" i="15"/>
  <c r="AE128" i="15"/>
  <c r="AE129" i="15"/>
  <c r="AE130" i="15"/>
  <c r="AE131" i="15"/>
  <c r="AE132" i="15"/>
  <c r="AE133" i="15"/>
  <c r="AE134" i="15"/>
  <c r="AE135" i="15"/>
  <c r="AE136" i="15"/>
  <c r="AE137" i="15"/>
  <c r="AE138" i="15"/>
  <c r="AE139" i="15"/>
  <c r="AE140" i="15"/>
  <c r="AE141" i="15"/>
  <c r="AE142" i="15"/>
  <c r="AE143" i="15"/>
  <c r="AE144" i="15"/>
  <c r="AE145" i="15"/>
  <c r="AE146" i="15"/>
  <c r="AE147" i="15"/>
  <c r="AE148" i="15"/>
  <c r="AE149" i="15"/>
  <c r="AE150" i="15"/>
  <c r="AE151" i="15"/>
  <c r="AE152" i="15"/>
  <c r="AE153" i="15"/>
  <c r="AE154" i="15"/>
  <c r="AE155" i="15"/>
  <c r="AE156" i="15"/>
  <c r="AE157" i="15"/>
  <c r="AE158" i="15"/>
  <c r="AE159" i="15"/>
  <c r="AE160" i="15"/>
  <c r="AE161" i="15"/>
  <c r="AE162" i="15"/>
  <c r="AE163" i="15"/>
  <c r="AE164" i="15"/>
  <c r="AE165" i="15"/>
  <c r="AE166" i="15"/>
  <c r="AE167" i="15"/>
  <c r="AE168" i="15"/>
  <c r="AE169" i="15"/>
  <c r="AE170" i="15"/>
  <c r="AE171" i="15"/>
  <c r="AE172" i="15"/>
  <c r="AE173" i="15"/>
  <c r="AE174" i="15"/>
  <c r="AE175" i="15"/>
  <c r="AE176" i="15"/>
  <c r="AE177" i="15"/>
  <c r="AE178" i="15"/>
  <c r="AE179" i="15"/>
  <c r="AE180" i="15"/>
  <c r="AE181" i="15"/>
  <c r="AE182" i="15"/>
  <c r="AE183" i="15"/>
  <c r="AE184" i="15"/>
  <c r="AE185" i="15"/>
  <c r="AE186" i="15"/>
  <c r="AE187" i="15"/>
  <c r="AE188" i="15"/>
  <c r="AE189" i="15"/>
  <c r="AE190" i="15"/>
  <c r="AE191" i="15"/>
  <c r="AE192" i="15"/>
  <c r="AE193" i="15"/>
  <c r="AE194" i="15"/>
  <c r="AE195" i="15"/>
  <c r="AE196" i="15"/>
  <c r="AE197" i="15"/>
  <c r="AE198" i="15"/>
  <c r="AE199" i="15"/>
  <c r="AE200" i="15"/>
  <c r="AE201" i="15"/>
  <c r="AE202" i="15"/>
  <c r="AE203" i="15"/>
  <c r="AE204" i="15"/>
  <c r="AE205" i="15"/>
  <c r="AE206" i="15"/>
  <c r="AE207" i="15"/>
  <c r="AE208" i="15"/>
  <c r="AE209" i="15"/>
  <c r="AE210" i="15"/>
  <c r="AE211" i="15"/>
  <c r="AE212" i="15"/>
  <c r="AE213" i="15"/>
  <c r="AE214" i="15"/>
  <c r="AE215" i="15"/>
  <c r="AE216" i="15"/>
  <c r="AE217" i="15"/>
  <c r="AE218" i="15"/>
  <c r="AE219" i="15"/>
  <c r="AE220" i="15"/>
  <c r="AE221" i="15"/>
  <c r="AE222" i="15"/>
  <c r="AE223" i="15"/>
  <c r="AE224" i="15"/>
  <c r="AE225" i="15"/>
  <c r="AE226" i="15"/>
  <c r="AE227" i="15"/>
  <c r="AE228" i="15"/>
  <c r="AE229" i="15"/>
  <c r="AE230" i="15"/>
  <c r="AE231" i="15"/>
  <c r="AE232" i="15"/>
  <c r="AE233" i="15"/>
  <c r="AE234" i="15"/>
  <c r="AE235" i="15"/>
  <c r="AE236" i="15"/>
  <c r="AE237" i="15"/>
  <c r="AE238" i="15"/>
  <c r="AE239" i="15"/>
  <c r="AE240" i="15"/>
  <c r="AE241" i="15"/>
  <c r="AE242" i="15"/>
  <c r="AE243" i="15"/>
  <c r="AE2" i="15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Q443" i="4"/>
  <c r="Q442" i="4"/>
  <c r="Q441" i="4"/>
  <c r="Q440" i="4"/>
  <c r="Q439" i="4"/>
  <c r="Q438" i="4"/>
  <c r="Q3" i="6"/>
  <c r="N3" i="6" a="1"/>
  <c r="D3" i="6"/>
  <c r="O3" i="6"/>
  <c r="AD3" i="6"/>
  <c r="L3" i="6"/>
  <c r="R3" i="6"/>
  <c r="AE3" i="6"/>
  <c r="O4" i="6"/>
  <c r="D4" i="6"/>
  <c r="Q4" i="6"/>
  <c r="N4" i="6" a="1"/>
  <c r="L4" i="6"/>
  <c r="AD4" i="6"/>
  <c r="AE4" i="6"/>
  <c r="R4" i="6"/>
  <c r="L5" i="6"/>
  <c r="N5" i="6" a="1"/>
  <c r="O5" i="6"/>
  <c r="AE5" i="6"/>
  <c r="AD5" i="6"/>
  <c r="R5" i="6"/>
  <c r="Q5" i="6"/>
  <c r="D5" i="6"/>
  <c r="R6" i="6"/>
  <c r="Q6" i="6"/>
  <c r="AD6" i="6"/>
  <c r="D6" i="6"/>
  <c r="AE6" i="6"/>
  <c r="O6" i="6"/>
  <c r="N6" i="6" a="1"/>
  <c r="L6" i="6"/>
  <c r="D7" i="6"/>
  <c r="N7" i="6" a="1"/>
  <c r="O7" i="6"/>
  <c r="AE7" i="6"/>
  <c r="Q7" i="6"/>
  <c r="AD7" i="6"/>
  <c r="R7" i="6"/>
  <c r="L7" i="6"/>
  <c r="N8" i="6" a="1"/>
  <c r="O8" i="6"/>
  <c r="AE8" i="6"/>
  <c r="AD8" i="6"/>
  <c r="R8" i="6"/>
  <c r="Q8" i="6"/>
  <c r="L8" i="6"/>
  <c r="D8" i="6"/>
  <c r="AC499" i="6"/>
  <c r="E499" i="6" s="1" a="1"/>
  <c r="AC497" i="6"/>
  <c r="E497" i="6" s="1" a="1"/>
  <c r="AC495" i="6"/>
  <c r="E495" i="6" s="1" a="1"/>
  <c r="AC492" i="6"/>
  <c r="E492" i="6" s="1" a="1"/>
  <c r="AC489" i="6"/>
  <c r="E489" i="6" s="1" a="1"/>
  <c r="AC486" i="6"/>
  <c r="E486" i="6" s="1" a="1"/>
  <c r="AC484" i="6"/>
  <c r="E484" i="6" s="1" a="1"/>
  <c r="AC481" i="6"/>
  <c r="E481" i="6" s="1" a="1"/>
  <c r="AC478" i="6"/>
  <c r="E478" i="6" s="1" a="1"/>
  <c r="AC475" i="6"/>
  <c r="E475" i="6" s="1" a="1"/>
  <c r="AC472" i="6"/>
  <c r="E472" i="6" s="1" a="1"/>
  <c r="AC469" i="6"/>
  <c r="E469" i="6" s="1" a="1"/>
  <c r="AC466" i="6"/>
  <c r="E466" i="6" s="1" a="1"/>
  <c r="AC463" i="6"/>
  <c r="E463" i="6" s="1" a="1"/>
  <c r="AC461" i="6"/>
  <c r="E461" i="6" s="1" a="1"/>
  <c r="AC458" i="6"/>
  <c r="E458" i="6" s="1" a="1"/>
  <c r="AC455" i="6"/>
  <c r="E455" i="6" s="1" a="1"/>
  <c r="AC452" i="6"/>
  <c r="E452" i="6" s="1" a="1"/>
  <c r="AC449" i="6"/>
  <c r="E449" i="6" s="1" a="1"/>
  <c r="AC446" i="6"/>
  <c r="E446" i="6" s="1" a="1"/>
  <c r="AC443" i="6"/>
  <c r="E443" i="6" s="1" a="1"/>
  <c r="AC440" i="6"/>
  <c r="E440" i="6" s="1" a="1"/>
  <c r="AC437" i="6"/>
  <c r="E437" i="6" s="1" a="1"/>
  <c r="AC434" i="6"/>
  <c r="E434" i="6" s="1" a="1"/>
  <c r="AC431" i="6"/>
  <c r="E431" i="6" s="1" a="1"/>
  <c r="AC428" i="6"/>
  <c r="E428" i="6" s="1" a="1"/>
  <c r="AC425" i="6"/>
  <c r="E425" i="6" s="1" a="1"/>
  <c r="AC422" i="6"/>
  <c r="E422" i="6" s="1" a="1"/>
  <c r="AC419" i="6"/>
  <c r="E419" i="6" s="1" a="1"/>
  <c r="AC416" i="6"/>
  <c r="E416" i="6" s="1" a="1"/>
  <c r="AC412" i="6"/>
  <c r="E412" i="6" s="1" a="1"/>
  <c r="AC410" i="6"/>
  <c r="E410" i="6" s="1" a="1"/>
  <c r="AC407" i="6"/>
  <c r="E407" i="6" s="1" a="1"/>
  <c r="AC404" i="6"/>
  <c r="E404" i="6" s="1" a="1"/>
  <c r="AC401" i="6"/>
  <c r="E401" i="6" s="1" a="1"/>
  <c r="AC398" i="6"/>
  <c r="E398" i="6" s="1" a="1"/>
  <c r="AC395" i="6"/>
  <c r="E395" i="6" s="1" a="1"/>
  <c r="AC392" i="6"/>
  <c r="E392" i="6" s="1" a="1"/>
  <c r="AC389" i="6"/>
  <c r="E389" i="6" s="1" a="1"/>
  <c r="AC386" i="6"/>
  <c r="E386" i="6" s="1" a="1"/>
  <c r="AC383" i="6"/>
  <c r="E383" i="6" s="1" a="1"/>
  <c r="AC380" i="6"/>
  <c r="E380" i="6" s="1" a="1"/>
  <c r="AC378" i="6"/>
  <c r="E378" i="6" s="1" a="1"/>
  <c r="AC375" i="6"/>
  <c r="E375" i="6" s="1" a="1"/>
  <c r="AC372" i="6"/>
  <c r="E372" i="6" s="1" a="1"/>
  <c r="AC369" i="6"/>
  <c r="E369" i="6" s="1" a="1"/>
  <c r="AC366" i="6"/>
  <c r="E366" i="6" s="1" a="1"/>
  <c r="AC363" i="6"/>
  <c r="E363" i="6" s="1" a="1"/>
  <c r="AC360" i="6"/>
  <c r="E360" i="6" s="1" a="1"/>
  <c r="AC357" i="6"/>
  <c r="E357" i="6" s="1" a="1"/>
  <c r="AC354" i="6"/>
  <c r="E354" i="6" s="1" a="1"/>
  <c r="AC352" i="6"/>
  <c r="E352" i="6" s="1" a="1"/>
  <c r="AC349" i="6"/>
  <c r="E349" i="6" s="1" a="1"/>
  <c r="AC346" i="6"/>
  <c r="E346" i="6" s="1" a="1"/>
  <c r="AC343" i="6"/>
  <c r="E343" i="6" s="1" a="1"/>
  <c r="AC340" i="6"/>
  <c r="E340" i="6" s="1" a="1"/>
  <c r="AC337" i="6"/>
  <c r="E337" i="6" s="1" a="1"/>
  <c r="AC334" i="6"/>
  <c r="E334" i="6" s="1" a="1"/>
  <c r="AC331" i="6"/>
  <c r="E331" i="6" s="1" a="1"/>
  <c r="AC328" i="6"/>
  <c r="E328" i="6" s="1" a="1"/>
  <c r="AC325" i="6"/>
  <c r="E325" i="6" s="1" a="1"/>
  <c r="AC322" i="6"/>
  <c r="E322" i="6" s="1" a="1"/>
  <c r="AC321" i="6"/>
  <c r="E321" i="6" s="1" a="1"/>
  <c r="AC318" i="6"/>
  <c r="E318" i="6" s="1" a="1"/>
  <c r="AC315" i="6"/>
  <c r="E315" i="6" s="1" a="1"/>
  <c r="AC313" i="6"/>
  <c r="E313" i="6" s="1" a="1"/>
  <c r="AC310" i="6"/>
  <c r="E310" i="6" s="1" a="1"/>
  <c r="AC307" i="6"/>
  <c r="E307" i="6" s="1" a="1"/>
  <c r="AC304" i="6"/>
  <c r="E304" i="6" s="1" a="1"/>
  <c r="AC301" i="6"/>
  <c r="E301" i="6" s="1" a="1"/>
  <c r="AC298" i="6"/>
  <c r="E298" i="6" s="1" a="1"/>
  <c r="AC295" i="6"/>
  <c r="E295" i="6" s="1" a="1"/>
  <c r="AC292" i="6"/>
  <c r="E292" i="6" s="1" a="1"/>
  <c r="AC289" i="6"/>
  <c r="E289" i="6" s="1" a="1"/>
  <c r="AC286" i="6"/>
  <c r="E286" i="6" s="1" a="1"/>
  <c r="AC285" i="6"/>
  <c r="E285" i="6" s="1" a="1"/>
  <c r="AC282" i="6"/>
  <c r="E282" i="6" s="1" a="1"/>
  <c r="AC279" i="6"/>
  <c r="E279" i="6" s="1" a="1"/>
  <c r="AC276" i="6"/>
  <c r="E276" i="6" s="1" a="1"/>
  <c r="AC273" i="6"/>
  <c r="E273" i="6" s="1" a="1"/>
  <c r="AC270" i="6"/>
  <c r="E270" i="6" s="1" a="1"/>
  <c r="AC267" i="6"/>
  <c r="E267" i="6" s="1" a="1"/>
  <c r="AC264" i="6"/>
  <c r="E264" i="6" s="1" a="1"/>
  <c r="AC261" i="6"/>
  <c r="E261" i="6" s="1" a="1"/>
  <c r="AC258" i="6"/>
  <c r="E258" i="6" s="1" a="1"/>
  <c r="AC255" i="6"/>
  <c r="E255" i="6" s="1" a="1"/>
  <c r="AC245" i="6"/>
  <c r="E245" i="6" s="1" a="1"/>
  <c r="AC243" i="6"/>
  <c r="E243" i="6" s="1" a="1"/>
  <c r="AC241" i="6"/>
  <c r="E241" i="6" s="1" a="1"/>
  <c r="AC238" i="6"/>
  <c r="E238" i="6" s="1" a="1"/>
  <c r="AC237" i="6"/>
  <c r="E237" i="6" s="1" a="1"/>
  <c r="AC235" i="6"/>
  <c r="E235" i="6" s="1" a="1"/>
  <c r="AC232" i="6"/>
  <c r="E232" i="6" s="1" a="1"/>
  <c r="AC229" i="6"/>
  <c r="E229" i="6" s="1" a="1"/>
  <c r="AC226" i="6"/>
  <c r="E226" i="6" s="1" a="1"/>
  <c r="AC223" i="6"/>
  <c r="E223" i="6" s="1" a="1"/>
  <c r="AC220" i="6"/>
  <c r="E220" i="6" s="1" a="1"/>
  <c r="AC217" i="6"/>
  <c r="E217" i="6" s="1" a="1"/>
  <c r="AC214" i="6"/>
  <c r="E214" i="6" s="1" a="1"/>
  <c r="AC211" i="6"/>
  <c r="E211" i="6" s="1" a="1"/>
  <c r="AC208" i="6"/>
  <c r="E208" i="6" s="1" a="1"/>
  <c r="AC205" i="6"/>
  <c r="E205" i="6" s="1" a="1"/>
  <c r="AC202" i="6"/>
  <c r="E202" i="6" s="1" a="1"/>
  <c r="AC199" i="6"/>
  <c r="E199" i="6" s="1" a="1"/>
  <c r="AC196" i="6"/>
  <c r="E196" i="6" s="1" a="1"/>
  <c r="AC193" i="6"/>
  <c r="E193" i="6" s="1" a="1"/>
  <c r="AC190" i="6"/>
  <c r="E190" i="6" s="1" a="1"/>
  <c r="AC187" i="6"/>
  <c r="E187" i="6" s="1" a="1"/>
  <c r="AC184" i="6"/>
  <c r="E184" i="6" s="1" a="1"/>
  <c r="AC181" i="6"/>
  <c r="E181" i="6" s="1" a="1"/>
  <c r="AC178" i="6"/>
  <c r="E178" i="6" s="1" a="1"/>
  <c r="AC175" i="6"/>
  <c r="E175" i="6" s="1" a="1"/>
  <c r="AC172" i="6"/>
  <c r="E172" i="6" s="1" a="1"/>
  <c r="AC170" i="6"/>
  <c r="E170" i="6" s="1" a="1"/>
  <c r="AC167" i="6"/>
  <c r="E167" i="6" s="1" a="1"/>
  <c r="AC163" i="6"/>
  <c r="E163" i="6" s="1" a="1"/>
  <c r="AC160" i="6"/>
  <c r="E160" i="6" s="1" a="1"/>
  <c r="AC157" i="6"/>
  <c r="E157" i="6" s="1" a="1"/>
  <c r="AC154" i="6"/>
  <c r="E154" i="6" s="1" a="1"/>
  <c r="AC151" i="6"/>
  <c r="E151" i="6" s="1" a="1"/>
  <c r="AC148" i="6"/>
  <c r="E148" i="6" s="1" a="1"/>
  <c r="AC145" i="6"/>
  <c r="E145" i="6" s="1" a="1"/>
  <c r="AC142" i="6"/>
  <c r="E142" i="6" s="1" a="1"/>
  <c r="AC139" i="6"/>
  <c r="E139" i="6" s="1" a="1"/>
  <c r="AC136" i="6"/>
  <c r="E136" i="6" s="1" a="1"/>
  <c r="AC133" i="6"/>
  <c r="E133" i="6" s="1" a="1"/>
  <c r="AC130" i="6"/>
  <c r="E130" i="6" s="1" a="1"/>
  <c r="AC127" i="6"/>
  <c r="E127" i="6" s="1" a="1"/>
  <c r="AC124" i="6"/>
  <c r="E124" i="6" s="1" a="1"/>
  <c r="AC121" i="6"/>
  <c r="E121" i="6" s="1" a="1"/>
  <c r="AC118" i="6"/>
  <c r="E118" i="6" s="1" a="1"/>
  <c r="AC115" i="6"/>
  <c r="E115" i="6" s="1" a="1"/>
  <c r="AC112" i="6"/>
  <c r="E112" i="6" s="1" a="1"/>
  <c r="AC109" i="6"/>
  <c r="E109" i="6" s="1" a="1"/>
  <c r="AC106" i="6"/>
  <c r="E106" i="6" s="1" a="1"/>
  <c r="AC103" i="6"/>
  <c r="E103" i="6" s="1" a="1"/>
  <c r="AC100" i="6"/>
  <c r="E100" i="6" s="1" a="1"/>
  <c r="AC97" i="6"/>
  <c r="E97" i="6" s="1" a="1"/>
  <c r="AC94" i="6"/>
  <c r="E94" i="6" s="1" a="1"/>
  <c r="AC91" i="6"/>
  <c r="E91" i="6" s="1" a="1"/>
  <c r="AC88" i="6"/>
  <c r="E88" i="6" s="1" a="1"/>
  <c r="AC85" i="6"/>
  <c r="E85" i="6" s="1" a="1"/>
  <c r="AC82" i="6"/>
  <c r="E82" i="6" s="1" a="1"/>
  <c r="AC79" i="6"/>
  <c r="E79" i="6" s="1" a="1"/>
  <c r="AC76" i="6"/>
  <c r="E76" i="6" s="1" a="1"/>
  <c r="AC73" i="6"/>
  <c r="E73" i="6" s="1" a="1"/>
  <c r="AC70" i="6"/>
  <c r="E70" i="6" s="1" a="1"/>
  <c r="AC67" i="6"/>
  <c r="E67" i="6" s="1" a="1"/>
  <c r="AC64" i="6"/>
  <c r="E64" i="6" s="1" a="1"/>
  <c r="AC60" i="6"/>
  <c r="E60" i="6" s="1" a="1"/>
  <c r="AC57" i="6"/>
  <c r="E57" i="6" s="1" a="1"/>
  <c r="AC54" i="6"/>
  <c r="E54" i="6" s="1" a="1"/>
  <c r="AC51" i="6"/>
  <c r="E51" i="6" s="1" a="1"/>
  <c r="AC48" i="6"/>
  <c r="E48" i="6" s="1" a="1"/>
  <c r="AC45" i="6"/>
  <c r="E45" i="6" s="1" a="1"/>
  <c r="AC42" i="6"/>
  <c r="E42" i="6" s="1" a="1"/>
  <c r="AC39" i="6"/>
  <c r="E39" i="6" s="1" a="1"/>
  <c r="AC36" i="6"/>
  <c r="E36" i="6" s="1" a="1"/>
  <c r="AC33" i="6"/>
  <c r="E33" i="6" s="1" a="1"/>
  <c r="AC30" i="6"/>
  <c r="E30" i="6" s="1" a="1"/>
  <c r="AC26" i="6"/>
  <c r="E26" i="6" s="1" a="1"/>
  <c r="AC23" i="6"/>
  <c r="E23" i="6" s="1" a="1"/>
  <c r="AC20" i="6"/>
  <c r="E20" i="6" s="1" a="1"/>
  <c r="AC17" i="6"/>
  <c r="E17" i="6" s="1" a="1"/>
  <c r="AC14" i="6"/>
  <c r="E14" i="6" s="1" a="1"/>
  <c r="AC12" i="6"/>
  <c r="E12" i="6" s="1" a="1"/>
  <c r="AC9" i="6"/>
  <c r="E9" i="6" s="1" a="1"/>
  <c r="AC6" i="6"/>
  <c r="E6" i="6" s="1" a="1"/>
  <c r="AC5" i="6"/>
  <c r="E5" i="6" s="1" a="1"/>
  <c r="AC498" i="6"/>
  <c r="E498" i="6" s="1" a="1"/>
  <c r="AC494" i="6"/>
  <c r="E494" i="6" s="1" a="1"/>
  <c r="AC490" i="6"/>
  <c r="E490" i="6" s="1" a="1"/>
  <c r="AC487" i="6"/>
  <c r="E487" i="6" s="1" a="1"/>
  <c r="AC483" i="6"/>
  <c r="E483" i="6" s="1" a="1"/>
  <c r="AC479" i="6"/>
  <c r="E479" i="6" s="1" a="1"/>
  <c r="AC476" i="6"/>
  <c r="E476" i="6" s="1" a="1"/>
  <c r="AC473" i="6"/>
  <c r="E473" i="6" s="1" a="1"/>
  <c r="AC470" i="6"/>
  <c r="E470" i="6" s="1" a="1"/>
  <c r="AC467" i="6"/>
  <c r="E467" i="6" s="1" a="1"/>
  <c r="AC464" i="6"/>
  <c r="E464" i="6" s="1" a="1"/>
  <c r="AC460" i="6"/>
  <c r="E460" i="6" s="1" a="1"/>
  <c r="AC457" i="6"/>
  <c r="E457" i="6" s="1" a="1"/>
  <c r="AC454" i="6"/>
  <c r="E454" i="6" s="1" a="1"/>
  <c r="AC451" i="6"/>
  <c r="E451" i="6" s="1" a="1"/>
  <c r="AC448" i="6"/>
  <c r="E448" i="6" s="1" a="1"/>
  <c r="AC445" i="6"/>
  <c r="E445" i="6" s="1" a="1"/>
  <c r="AC442" i="6"/>
  <c r="E442" i="6" s="1" a="1"/>
  <c r="AC439" i="6"/>
  <c r="E439" i="6" s="1" a="1"/>
  <c r="AC436" i="6"/>
  <c r="E436" i="6" s="1" a="1"/>
  <c r="AC433" i="6"/>
  <c r="E433" i="6" s="1" a="1"/>
  <c r="AC430" i="6"/>
  <c r="E430" i="6" s="1" a="1"/>
  <c r="AC427" i="6"/>
  <c r="E427" i="6" s="1" a="1"/>
  <c r="AC424" i="6"/>
  <c r="E424" i="6" s="1" a="1"/>
  <c r="AC421" i="6"/>
  <c r="E421" i="6" s="1" a="1"/>
  <c r="AC418" i="6"/>
  <c r="E418" i="6" s="1" a="1"/>
  <c r="AC415" i="6"/>
  <c r="E415" i="6" s="1" a="1"/>
  <c r="AC413" i="6"/>
  <c r="E413" i="6" s="1" a="1"/>
  <c r="AC409" i="6"/>
  <c r="E409" i="6" s="1" a="1"/>
  <c r="AC406" i="6"/>
  <c r="E406" i="6" s="1" a="1"/>
  <c r="AC403" i="6"/>
  <c r="E403" i="6" s="1" a="1"/>
  <c r="AC400" i="6"/>
  <c r="E400" i="6" s="1" a="1"/>
  <c r="AC397" i="6"/>
  <c r="E397" i="6" s="1" a="1"/>
  <c r="AC394" i="6"/>
  <c r="E394" i="6" s="1" a="1"/>
  <c r="AC391" i="6"/>
  <c r="E391" i="6" s="1" a="1"/>
  <c r="AC388" i="6"/>
  <c r="E388" i="6" s="1" a="1"/>
  <c r="AC385" i="6"/>
  <c r="E385" i="6" s="1" a="1"/>
  <c r="AC382" i="6"/>
  <c r="E382" i="6" s="1" a="1"/>
  <c r="AC379" i="6"/>
  <c r="E379" i="6" s="1" a="1"/>
  <c r="AC376" i="6"/>
  <c r="E376" i="6" s="1" a="1"/>
  <c r="AC373" i="6"/>
  <c r="E373" i="6" s="1" a="1"/>
  <c r="AC370" i="6"/>
  <c r="E370" i="6" s="1" a="1"/>
  <c r="AC367" i="6"/>
  <c r="E367" i="6" s="1" a="1"/>
  <c r="AC364" i="6"/>
  <c r="E364" i="6" s="1" a="1"/>
  <c r="AC361" i="6"/>
  <c r="E361" i="6" s="1" a="1"/>
  <c r="AC358" i="6"/>
  <c r="E358" i="6" s="1" a="1"/>
  <c r="AC355" i="6"/>
  <c r="E355" i="6" s="1" a="1"/>
  <c r="AC351" i="6"/>
  <c r="E351" i="6" s="1" a="1"/>
  <c r="AC348" i="6"/>
  <c r="E348" i="6" s="1" a="1"/>
  <c r="AC345" i="6"/>
  <c r="E345" i="6" s="1" a="1"/>
  <c r="AC342" i="6"/>
  <c r="E342" i="6" s="1" a="1"/>
  <c r="AC339" i="6"/>
  <c r="E339" i="6" s="1" a="1"/>
  <c r="AC336" i="6"/>
  <c r="E336" i="6" s="1" a="1"/>
  <c r="AC332" i="6"/>
  <c r="E332" i="6" s="1" a="1"/>
  <c r="AC329" i="6"/>
  <c r="E329" i="6" s="1" a="1"/>
  <c r="AC326" i="6"/>
  <c r="E326" i="6" s="1" a="1"/>
  <c r="AC323" i="6"/>
  <c r="E323" i="6" s="1" a="1"/>
  <c r="AC320" i="6"/>
  <c r="E320" i="6" s="1" a="1"/>
  <c r="AC317" i="6"/>
  <c r="E317" i="6" s="1" a="1"/>
  <c r="AC312" i="6"/>
  <c r="E312" i="6" s="1" a="1"/>
  <c r="AC309" i="6"/>
  <c r="E309" i="6" s="1" a="1"/>
  <c r="AC306" i="6"/>
  <c r="E306" i="6" s="1" a="1"/>
  <c r="AC303" i="6"/>
  <c r="E303" i="6" s="1" a="1"/>
  <c r="AC300" i="6"/>
  <c r="E300" i="6" s="1" a="1"/>
  <c r="AC297" i="6"/>
  <c r="E297" i="6" s="1" a="1"/>
  <c r="AC294" i="6"/>
  <c r="E294" i="6" s="1" a="1"/>
  <c r="AC291" i="6"/>
  <c r="E291" i="6" s="1" a="1"/>
  <c r="AC287" i="6"/>
  <c r="E287" i="6" s="1" a="1"/>
  <c r="AC284" i="6"/>
  <c r="E284" i="6" s="1" a="1"/>
  <c r="AC281" i="6"/>
  <c r="E281" i="6" s="1" a="1"/>
  <c r="AC278" i="6"/>
  <c r="E278" i="6" s="1" a="1"/>
  <c r="AC275" i="6"/>
  <c r="E275" i="6" s="1" a="1"/>
  <c r="AC272" i="6"/>
  <c r="E272" i="6" s="1" a="1"/>
  <c r="AC269" i="6"/>
  <c r="E269" i="6" s="1" a="1"/>
  <c r="AC266" i="6"/>
  <c r="E266" i="6" s="1" a="1"/>
  <c r="AC262" i="6"/>
  <c r="E262" i="6" s="1" a="1"/>
  <c r="AC259" i="6"/>
  <c r="E259" i="6" s="1" a="1"/>
  <c r="AC256" i="6"/>
  <c r="E256" i="6" s="1" a="1"/>
  <c r="AC253" i="6"/>
  <c r="E253" i="6" s="1" a="1"/>
  <c r="AC251" i="6"/>
  <c r="E251" i="6" s="1" a="1"/>
  <c r="AC249" i="6"/>
  <c r="E249" i="6" s="1" a="1"/>
  <c r="AC247" i="6"/>
  <c r="E247" i="6" s="1" a="1"/>
  <c r="AC246" i="6"/>
  <c r="E246" i="6" s="1" a="1"/>
  <c r="AC244" i="6"/>
  <c r="E244" i="6" s="1" a="1"/>
  <c r="AC242" i="6"/>
  <c r="E242" i="6" s="1" a="1"/>
  <c r="AC239" i="6"/>
  <c r="E239" i="6" s="1" a="1"/>
  <c r="AC233" i="6"/>
  <c r="E233" i="6" s="1" a="1"/>
  <c r="AC230" i="6"/>
  <c r="E230" i="6" s="1" a="1"/>
  <c r="AC227" i="6"/>
  <c r="E227" i="6" s="1" a="1"/>
  <c r="AC224" i="6"/>
  <c r="E224" i="6" s="1" a="1"/>
  <c r="AC221" i="6"/>
  <c r="E221" i="6" s="1" a="1"/>
  <c r="AC218" i="6"/>
  <c r="E218" i="6" s="1" a="1"/>
  <c r="AC215" i="6"/>
  <c r="E215" i="6" s="1" a="1"/>
  <c r="AC212" i="6"/>
  <c r="E212" i="6" s="1" a="1"/>
  <c r="AC209" i="6"/>
  <c r="E209" i="6" s="1" a="1"/>
  <c r="AC206" i="6"/>
  <c r="E206" i="6" s="1" a="1"/>
  <c r="AC203" i="6"/>
  <c r="E203" i="6" s="1" a="1"/>
  <c r="AC200" i="6"/>
  <c r="E200" i="6" s="1" a="1"/>
  <c r="AC197" i="6"/>
  <c r="E197" i="6" s="1" a="1"/>
  <c r="AC194" i="6"/>
  <c r="E194" i="6" s="1" a="1"/>
  <c r="AC191" i="6"/>
  <c r="E191" i="6" s="1" a="1"/>
  <c r="AC188" i="6"/>
  <c r="E188" i="6" s="1" a="1"/>
  <c r="AC185" i="6"/>
  <c r="E185" i="6" s="1" a="1"/>
  <c r="AC182" i="6"/>
  <c r="E182" i="6" s="1" a="1"/>
  <c r="AC179" i="6"/>
  <c r="E179" i="6" s="1" a="1"/>
  <c r="AC176" i="6"/>
  <c r="E176" i="6" s="1" a="1"/>
  <c r="AC173" i="6"/>
  <c r="E173" i="6" s="1" a="1"/>
  <c r="AC169" i="6"/>
  <c r="E169" i="6" s="1" a="1"/>
  <c r="AC166" i="6"/>
  <c r="E166" i="6" s="1" a="1"/>
  <c r="AC162" i="6"/>
  <c r="E162" i="6" s="1" a="1"/>
  <c r="AC159" i="6"/>
  <c r="E159" i="6" s="1" a="1"/>
  <c r="AC156" i="6"/>
  <c r="E156" i="6" s="1" a="1"/>
  <c r="AC153" i="6"/>
  <c r="E153" i="6" s="1" a="1"/>
  <c r="AC150" i="6"/>
  <c r="E150" i="6" s="1" a="1"/>
  <c r="AC147" i="6"/>
  <c r="E147" i="6" s="1" a="1"/>
  <c r="AC144" i="6"/>
  <c r="E144" i="6" s="1" a="1"/>
  <c r="AC141" i="6"/>
  <c r="E141" i="6" s="1" a="1"/>
  <c r="AC138" i="6"/>
  <c r="E138" i="6" s="1" a="1"/>
  <c r="AC135" i="6"/>
  <c r="E135" i="6" s="1" a="1"/>
  <c r="AC132" i="6"/>
  <c r="E132" i="6" s="1" a="1"/>
  <c r="AC128" i="6"/>
  <c r="E128" i="6" s="1" a="1"/>
  <c r="AC125" i="6"/>
  <c r="E125" i="6" s="1" a="1"/>
  <c r="AC122" i="6"/>
  <c r="E122" i="6" s="1" a="1"/>
  <c r="AC119" i="6"/>
  <c r="E119" i="6" s="1" a="1"/>
  <c r="AC116" i="6"/>
  <c r="E116" i="6" s="1" a="1"/>
  <c r="AC113" i="6"/>
  <c r="E113" i="6" s="1" a="1"/>
  <c r="AC110" i="6"/>
  <c r="E110" i="6" s="1" a="1"/>
  <c r="AC107" i="6"/>
  <c r="E107" i="6" s="1" a="1"/>
  <c r="AC104" i="6"/>
  <c r="E104" i="6" s="1" a="1"/>
  <c r="AC101" i="6"/>
  <c r="E101" i="6" s="1" a="1"/>
  <c r="AC98" i="6"/>
  <c r="E98" i="6" s="1" a="1"/>
  <c r="AC95" i="6"/>
  <c r="E95" i="6" s="1" a="1"/>
  <c r="AC92" i="6"/>
  <c r="E92" i="6" s="1" a="1"/>
  <c r="AC89" i="6"/>
  <c r="E89" i="6" s="1" a="1"/>
  <c r="AC86" i="6"/>
  <c r="E86" i="6" s="1" a="1"/>
  <c r="AC83" i="6"/>
  <c r="E83" i="6" s="1" a="1"/>
  <c r="AC80" i="6"/>
  <c r="E80" i="6" s="1" a="1"/>
  <c r="AC77" i="6"/>
  <c r="E77" i="6" s="1" a="1"/>
  <c r="AC74" i="6"/>
  <c r="E74" i="6" s="1" a="1"/>
  <c r="AC71" i="6"/>
  <c r="E71" i="6" s="1" a="1"/>
  <c r="AC68" i="6"/>
  <c r="E68" i="6" s="1" a="1"/>
  <c r="AC65" i="6"/>
  <c r="E65" i="6" s="1" a="1"/>
  <c r="AC62" i="6"/>
  <c r="E62" i="6" s="1" a="1"/>
  <c r="AC59" i="6"/>
  <c r="E59" i="6" s="1" a="1"/>
  <c r="AC56" i="6"/>
  <c r="E56" i="6" s="1" a="1"/>
  <c r="AC53" i="6"/>
  <c r="E53" i="6" s="1" a="1"/>
  <c r="AC50" i="6"/>
  <c r="E50" i="6" s="1" a="1"/>
  <c r="AC47" i="6"/>
  <c r="E47" i="6" s="1" a="1"/>
  <c r="AC44" i="6"/>
  <c r="E44" i="6" s="1" a="1"/>
  <c r="AC41" i="6"/>
  <c r="E41" i="6" s="1" a="1"/>
  <c r="AC38" i="6"/>
  <c r="E38" i="6" s="1" a="1"/>
  <c r="AC35" i="6"/>
  <c r="E35" i="6" s="1" a="1"/>
  <c r="AC32" i="6"/>
  <c r="E32" i="6" s="1" a="1"/>
  <c r="AC29" i="6"/>
  <c r="E29" i="6" s="1" a="1"/>
  <c r="AC27" i="6"/>
  <c r="E27" i="6" s="1" a="1"/>
  <c r="AC24" i="6"/>
  <c r="E24" i="6" s="1" a="1"/>
  <c r="AC21" i="6"/>
  <c r="E21" i="6" s="1" a="1"/>
  <c r="AC18" i="6"/>
  <c r="E18" i="6" s="1" a="1"/>
  <c r="AC15" i="6"/>
  <c r="E15" i="6" s="1" a="1"/>
  <c r="AC11" i="6"/>
  <c r="E11" i="6" s="1" a="1"/>
  <c r="AC8" i="6"/>
  <c r="E8" i="6" s="1" a="1"/>
  <c r="AC3" i="6"/>
  <c r="E3" i="6" s="1" a="1"/>
  <c r="AC500" i="6"/>
  <c r="E500" i="6" s="1" a="1"/>
  <c r="AC496" i="6"/>
  <c r="E496" i="6" s="1" a="1"/>
  <c r="AC493" i="6"/>
  <c r="E493" i="6" s="1" a="1"/>
  <c r="AC491" i="6"/>
  <c r="E491" i="6" s="1" a="1"/>
  <c r="AC488" i="6"/>
  <c r="E488" i="6" s="1" a="1"/>
  <c r="AC485" i="6"/>
  <c r="E485" i="6" s="1" a="1"/>
  <c r="AC482" i="6"/>
  <c r="E482" i="6" s="1" a="1"/>
  <c r="AC480" i="6"/>
  <c r="E480" i="6" s="1" a="1"/>
  <c r="AC477" i="6"/>
  <c r="E477" i="6" s="1" a="1"/>
  <c r="AC474" i="6"/>
  <c r="E474" i="6" s="1" a="1"/>
  <c r="AC471" i="6"/>
  <c r="E471" i="6" s="1" a="1"/>
  <c r="AC468" i="6"/>
  <c r="E468" i="6" s="1" a="1"/>
  <c r="AC465" i="6"/>
  <c r="E465" i="6" s="1" a="1"/>
  <c r="AC462" i="6"/>
  <c r="E462" i="6" s="1" a="1"/>
  <c r="AC459" i="6"/>
  <c r="E459" i="6" s="1" a="1"/>
  <c r="AC456" i="6"/>
  <c r="E456" i="6" s="1" a="1"/>
  <c r="AC453" i="6"/>
  <c r="E453" i="6" s="1" a="1"/>
  <c r="AC450" i="6"/>
  <c r="E450" i="6" s="1" a="1"/>
  <c r="AC447" i="6"/>
  <c r="E447" i="6" s="1" a="1"/>
  <c r="AC444" i="6"/>
  <c r="E444" i="6" s="1" a="1"/>
  <c r="AC441" i="6"/>
  <c r="E441" i="6" s="1" a="1"/>
  <c r="AC438" i="6"/>
  <c r="E438" i="6" s="1" a="1"/>
  <c r="AC435" i="6"/>
  <c r="E435" i="6" s="1" a="1"/>
  <c r="AC432" i="6"/>
  <c r="E432" i="6" s="1" a="1"/>
  <c r="AC429" i="6"/>
  <c r="E429" i="6" s="1" a="1"/>
  <c r="AC426" i="6"/>
  <c r="E426" i="6" s="1" a="1"/>
  <c r="AC423" i="6"/>
  <c r="E423" i="6" s="1" a="1"/>
  <c r="AC420" i="6"/>
  <c r="E420" i="6" s="1" a="1"/>
  <c r="AC417" i="6"/>
  <c r="E417" i="6" s="1" a="1"/>
  <c r="AC414" i="6"/>
  <c r="E414" i="6" s="1" a="1"/>
  <c r="AC411" i="6"/>
  <c r="E411" i="6" s="1" a="1"/>
  <c r="AC408" i="6"/>
  <c r="E408" i="6" s="1" a="1"/>
  <c r="AC405" i="6"/>
  <c r="E405" i="6" s="1" a="1"/>
  <c r="AC402" i="6"/>
  <c r="E402" i="6" s="1" a="1"/>
  <c r="AC399" i="6"/>
  <c r="E399" i="6" s="1" a="1"/>
  <c r="AC396" i="6"/>
  <c r="E396" i="6" s="1" a="1"/>
  <c r="AC393" i="6"/>
  <c r="E393" i="6" s="1" a="1"/>
  <c r="AC390" i="6"/>
  <c r="E390" i="6" s="1" a="1"/>
  <c r="AC387" i="6"/>
  <c r="E387" i="6" s="1" a="1"/>
  <c r="AC384" i="6"/>
  <c r="E384" i="6" s="1" a="1"/>
  <c r="AC381" i="6"/>
  <c r="E381" i="6" s="1" a="1"/>
  <c r="AC377" i="6"/>
  <c r="E377" i="6" s="1" a="1"/>
  <c r="AC374" i="6"/>
  <c r="E374" i="6" s="1" a="1"/>
  <c r="AC371" i="6"/>
  <c r="E371" i="6" s="1" a="1"/>
  <c r="AC368" i="6"/>
  <c r="E368" i="6" s="1" a="1"/>
  <c r="AC365" i="6"/>
  <c r="E365" i="6" s="1" a="1"/>
  <c r="AC362" i="6"/>
  <c r="E362" i="6" s="1" a="1"/>
  <c r="AC359" i="6"/>
  <c r="E359" i="6" s="1" a="1"/>
  <c r="AC356" i="6"/>
  <c r="E356" i="6" s="1" a="1"/>
  <c r="AC353" i="6"/>
  <c r="E353" i="6" s="1" a="1"/>
  <c r="AC350" i="6"/>
  <c r="E350" i="6" s="1" a="1"/>
  <c r="AC347" i="6"/>
  <c r="E347" i="6" s="1" a="1"/>
  <c r="AC344" i="6"/>
  <c r="E344" i="6" s="1" a="1"/>
  <c r="AC341" i="6"/>
  <c r="E341" i="6" s="1" a="1"/>
  <c r="AC338" i="6"/>
  <c r="E338" i="6" s="1" a="1"/>
  <c r="AC335" i="6"/>
  <c r="E335" i="6" s="1" a="1"/>
  <c r="AC333" i="6"/>
  <c r="E333" i="6" s="1" a="1"/>
  <c r="AC330" i="6"/>
  <c r="E330" i="6" s="1" a="1"/>
  <c r="AC327" i="6"/>
  <c r="E327" i="6" s="1" a="1"/>
  <c r="AC324" i="6"/>
  <c r="E324" i="6" s="1" a="1"/>
  <c r="AC319" i="6"/>
  <c r="E319" i="6" s="1" a="1"/>
  <c r="AC316" i="6"/>
  <c r="E316" i="6" s="1" a="1"/>
  <c r="AC314" i="6"/>
  <c r="E314" i="6" s="1" a="1"/>
  <c r="AC311" i="6"/>
  <c r="E311" i="6" s="1" a="1"/>
  <c r="AC308" i="6"/>
  <c r="E308" i="6" s="1" a="1"/>
  <c r="AC305" i="6"/>
  <c r="E305" i="6" s="1" a="1"/>
  <c r="AC302" i="6"/>
  <c r="E302" i="6" s="1" a="1"/>
  <c r="AC299" i="6"/>
  <c r="E299" i="6" s="1" a="1"/>
  <c r="AC296" i="6"/>
  <c r="E296" i="6" s="1" a="1"/>
  <c r="AC293" i="6"/>
  <c r="E293" i="6" s="1" a="1"/>
  <c r="AC290" i="6"/>
  <c r="E290" i="6" s="1" a="1"/>
  <c r="AC288" i="6"/>
  <c r="E288" i="6" s="1" a="1"/>
  <c r="AC283" i="6"/>
  <c r="E283" i="6" s="1" a="1"/>
  <c r="AC280" i="6"/>
  <c r="E280" i="6" s="1" a="1"/>
  <c r="AC277" i="6"/>
  <c r="E277" i="6" s="1" a="1"/>
  <c r="AC274" i="6"/>
  <c r="E274" i="6" s="1" a="1"/>
  <c r="AC271" i="6"/>
  <c r="E271" i="6" s="1" a="1"/>
  <c r="AC268" i="6"/>
  <c r="E268" i="6" s="1" a="1"/>
  <c r="AC265" i="6"/>
  <c r="E265" i="6" s="1" a="1"/>
  <c r="AC263" i="6"/>
  <c r="E263" i="6" s="1" a="1"/>
  <c r="AC260" i="6"/>
  <c r="E260" i="6" s="1" a="1"/>
  <c r="AC257" i="6"/>
  <c r="E257" i="6" s="1" a="1"/>
  <c r="AC254" i="6"/>
  <c r="E254" i="6" s="1" a="1"/>
  <c r="AC252" i="6"/>
  <c r="E252" i="6" s="1" a="1"/>
  <c r="AC250" i="6"/>
  <c r="E250" i="6" s="1" a="1"/>
  <c r="AC248" i="6"/>
  <c r="E248" i="6" s="1" a="1"/>
  <c r="AC240" i="6"/>
  <c r="E240" i="6" s="1" a="1"/>
  <c r="AC236" i="6"/>
  <c r="E236" i="6" s="1" a="1"/>
  <c r="AC234" i="6"/>
  <c r="E234" i="6" s="1" a="1"/>
  <c r="AC231" i="6"/>
  <c r="E231" i="6" s="1" a="1"/>
  <c r="AC228" i="6"/>
  <c r="E228" i="6" s="1" a="1"/>
  <c r="AC225" i="6"/>
  <c r="E225" i="6" s="1" a="1"/>
  <c r="AC222" i="6"/>
  <c r="E222" i="6" s="1" a="1"/>
  <c r="AC219" i="6"/>
  <c r="E219" i="6" s="1" a="1"/>
  <c r="AC216" i="6"/>
  <c r="E216" i="6" s="1" a="1"/>
  <c r="AC213" i="6"/>
  <c r="E213" i="6" s="1" a="1"/>
  <c r="AC210" i="6"/>
  <c r="E210" i="6" s="1" a="1"/>
  <c r="AC207" i="6"/>
  <c r="E207" i="6" s="1" a="1"/>
  <c r="AC204" i="6"/>
  <c r="E204" i="6" s="1" a="1"/>
  <c r="AC201" i="6"/>
  <c r="E201" i="6" s="1" a="1"/>
  <c r="AC198" i="6"/>
  <c r="E198" i="6" s="1" a="1"/>
  <c r="AC195" i="6"/>
  <c r="E195" i="6" s="1" a="1"/>
  <c r="AC192" i="6"/>
  <c r="E192" i="6" s="1" a="1"/>
  <c r="AC189" i="6"/>
  <c r="E189" i="6" s="1" a="1"/>
  <c r="AC186" i="6"/>
  <c r="E186" i="6" s="1" a="1"/>
  <c r="AC183" i="6"/>
  <c r="E183" i="6" s="1" a="1"/>
  <c r="AC180" i="6"/>
  <c r="E180" i="6" s="1" a="1"/>
  <c r="AC177" i="6"/>
  <c r="E177" i="6" s="1" a="1"/>
  <c r="AC174" i="6"/>
  <c r="E174" i="6" s="1" a="1"/>
  <c r="AC171" i="6"/>
  <c r="E171" i="6" s="1" a="1"/>
  <c r="AC168" i="6"/>
  <c r="E168" i="6" s="1" a="1"/>
  <c r="AC165" i="6"/>
  <c r="E165" i="6" s="1" a="1"/>
  <c r="AC164" i="6"/>
  <c r="E164" i="6" s="1" a="1"/>
  <c r="AC161" i="6"/>
  <c r="E161" i="6" s="1" a="1"/>
  <c r="AC158" i="6"/>
  <c r="E158" i="6" s="1" a="1"/>
  <c r="AC155" i="6"/>
  <c r="E155" i="6" s="1" a="1"/>
  <c r="AC152" i="6"/>
  <c r="E152" i="6" s="1" a="1"/>
  <c r="AC149" i="6"/>
  <c r="E149" i="6" s="1" a="1"/>
  <c r="AC146" i="6"/>
  <c r="E146" i="6" s="1" a="1"/>
  <c r="AC143" i="6"/>
  <c r="E143" i="6" s="1" a="1"/>
  <c r="AC140" i="6"/>
  <c r="E140" i="6" s="1" a="1"/>
  <c r="AC137" i="6"/>
  <c r="E137" i="6" s="1" a="1"/>
  <c r="AC134" i="6"/>
  <c r="E134" i="6" s="1" a="1"/>
  <c r="AC131" i="6"/>
  <c r="E131" i="6" s="1" a="1"/>
  <c r="AC129" i="6"/>
  <c r="E129" i="6" s="1" a="1"/>
  <c r="AC126" i="6"/>
  <c r="E126" i="6" s="1" a="1"/>
  <c r="AC123" i="6"/>
  <c r="E123" i="6" s="1" a="1"/>
  <c r="AC120" i="6"/>
  <c r="E120" i="6" s="1" a="1"/>
  <c r="AC117" i="6"/>
  <c r="E117" i="6" s="1" a="1"/>
  <c r="AC114" i="6"/>
  <c r="E114" i="6" s="1" a="1"/>
  <c r="AC111" i="6"/>
  <c r="E111" i="6" s="1" a="1"/>
  <c r="AC108" i="6"/>
  <c r="E108" i="6" s="1" a="1"/>
  <c r="AC105" i="6"/>
  <c r="E105" i="6" s="1" a="1"/>
  <c r="AC102" i="6"/>
  <c r="E102" i="6" s="1" a="1"/>
  <c r="AC99" i="6"/>
  <c r="E99" i="6" s="1" a="1"/>
  <c r="AC96" i="6"/>
  <c r="E96" i="6" s="1" a="1"/>
  <c r="AC93" i="6"/>
  <c r="E93" i="6" s="1" a="1"/>
  <c r="AC90" i="6"/>
  <c r="E90" i="6" s="1" a="1"/>
  <c r="AC87" i="6"/>
  <c r="E87" i="6" s="1" a="1"/>
  <c r="AC84" i="6"/>
  <c r="E84" i="6" s="1" a="1"/>
  <c r="AC81" i="6"/>
  <c r="E81" i="6" s="1" a="1"/>
  <c r="AC78" i="6"/>
  <c r="E78" i="6" s="1" a="1"/>
  <c r="AC75" i="6"/>
  <c r="E75" i="6" s="1" a="1"/>
  <c r="AC72" i="6"/>
  <c r="E72" i="6" s="1" a="1"/>
  <c r="AC69" i="6"/>
  <c r="E69" i="6" s="1" a="1"/>
  <c r="AC66" i="6"/>
  <c r="E66" i="6" s="1" a="1"/>
  <c r="AC63" i="6"/>
  <c r="E63" i="6" s="1" a="1"/>
  <c r="AC61" i="6"/>
  <c r="E61" i="6" s="1" a="1"/>
  <c r="AC58" i="6"/>
  <c r="E58" i="6" s="1" a="1"/>
  <c r="AC55" i="6"/>
  <c r="E55" i="6" s="1" a="1"/>
  <c r="AC52" i="6"/>
  <c r="E52" i="6" s="1" a="1"/>
  <c r="AC49" i="6"/>
  <c r="E49" i="6" s="1" a="1"/>
  <c r="AC46" i="6"/>
  <c r="E46" i="6" s="1" a="1"/>
  <c r="AC43" i="6"/>
  <c r="E43" i="6" s="1" a="1"/>
  <c r="AC40" i="6"/>
  <c r="E40" i="6" s="1" a="1"/>
  <c r="AC37" i="6"/>
  <c r="E37" i="6" s="1" a="1"/>
  <c r="AC34" i="6"/>
  <c r="E34" i="6" s="1" a="1"/>
  <c r="AC31" i="6"/>
  <c r="E31" i="6" s="1" a="1"/>
  <c r="AC28" i="6"/>
  <c r="E28" i="6" s="1" a="1"/>
  <c r="AC25" i="6"/>
  <c r="E25" i="6" s="1" a="1"/>
  <c r="AC22" i="6"/>
  <c r="E22" i="6" s="1" a="1"/>
  <c r="AC19" i="6"/>
  <c r="E19" i="6" s="1" a="1"/>
  <c r="AC16" i="6"/>
  <c r="E16" i="6" s="1" a="1"/>
  <c r="AC13" i="6"/>
  <c r="E13" i="6" s="1" a="1"/>
  <c r="AC10" i="6"/>
  <c r="E10" i="6" s="1" a="1"/>
  <c r="AC7" i="6"/>
  <c r="E7" i="6" s="1" a="1"/>
  <c r="AC4" i="6"/>
  <c r="E4" i="6" s="1" a="1"/>
  <c r="N2" i="6" a="1"/>
  <c r="Q398" i="4"/>
  <c r="Q397" i="4"/>
  <c r="Q399" i="4"/>
  <c r="AA90" i="1"/>
  <c r="AA89" i="1"/>
  <c r="AA88" i="1"/>
  <c r="AA87" i="1"/>
  <c r="AA86" i="1"/>
  <c r="AA85" i="1"/>
  <c r="AA84" i="1"/>
  <c r="AA83" i="1"/>
  <c r="AA82" i="1"/>
  <c r="Q408" i="4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Q407" i="4"/>
  <c r="N508" i="4"/>
  <c r="D477" i="8"/>
  <c r="G477" i="8" s="1" a="1"/>
  <c r="E477" i="8"/>
  <c r="H477" i="8" s="1"/>
  <c r="D476" i="8"/>
  <c r="G476" i="8" s="1" a="1"/>
  <c r="E476" i="8"/>
  <c r="H476" i="8" s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232" i="1"/>
  <c r="AA159" i="1"/>
  <c r="AA158" i="1"/>
  <c r="AA157" i="1"/>
  <c r="AA156" i="1"/>
  <c r="AA155" i="1"/>
  <c r="AA154" i="1"/>
  <c r="AA153" i="1"/>
  <c r="AA152" i="1"/>
  <c r="AA151" i="1"/>
  <c r="AA150" i="1"/>
  <c r="AA149" i="1"/>
  <c r="AA160" i="1"/>
  <c r="AA147" i="1"/>
  <c r="AA146" i="1"/>
  <c r="AA145" i="1"/>
  <c r="AA144" i="1"/>
  <c r="AA143" i="1"/>
  <c r="AA142" i="1"/>
  <c r="AA231" i="1"/>
  <c r="AA230" i="1"/>
  <c r="AA229" i="1"/>
  <c r="AA228" i="1"/>
  <c r="AA227" i="1"/>
  <c r="AA148" i="1"/>
  <c r="N503" i="4"/>
  <c r="N51" i="4"/>
  <c r="N501" i="4"/>
  <c r="N289" i="4"/>
  <c r="N502" i="4"/>
  <c r="N494" i="4"/>
  <c r="N287" i="4"/>
  <c r="E510" i="8"/>
  <c r="H510" i="8" s="1"/>
  <c r="D510" i="8"/>
  <c r="G510" i="8" s="1" a="1"/>
  <c r="E509" i="8"/>
  <c r="H509" i="8" s="1"/>
  <c r="D509" i="8"/>
  <c r="G509" i="8" s="1" a="1"/>
  <c r="D508" i="8"/>
  <c r="G508" i="8" s="1" a="1"/>
  <c r="E508" i="8"/>
  <c r="H508" i="8" s="1"/>
  <c r="E507" i="8"/>
  <c r="H507" i="8" s="1"/>
  <c r="D507" i="8"/>
  <c r="G507" i="8" s="1" a="1"/>
  <c r="D506" i="8"/>
  <c r="G506" i="8" s="1" a="1"/>
  <c r="E506" i="8"/>
  <c r="H506" i="8" s="1"/>
  <c r="D505" i="8"/>
  <c r="G505" i="8" s="1" a="1"/>
  <c r="E505" i="8"/>
  <c r="H505" i="8" s="1"/>
  <c r="E504" i="8"/>
  <c r="H504" i="8" s="1"/>
  <c r="D504" i="8"/>
  <c r="G504" i="8" s="1" a="1"/>
  <c r="D503" i="8"/>
  <c r="G503" i="8" s="1" a="1"/>
  <c r="E503" i="8"/>
  <c r="H503" i="8" s="1"/>
  <c r="D502" i="8"/>
  <c r="G502" i="8" s="1" a="1"/>
  <c r="E502" i="8"/>
  <c r="H502" i="8" s="1"/>
  <c r="E501" i="8"/>
  <c r="H501" i="8" s="1"/>
  <c r="D501" i="8"/>
  <c r="G501" i="8" s="1" a="1"/>
  <c r="D500" i="8"/>
  <c r="G500" i="8" s="1" a="1"/>
  <c r="E500" i="8"/>
  <c r="H500" i="8" s="1"/>
  <c r="D499" i="8"/>
  <c r="G499" i="8" s="1" a="1"/>
  <c r="E499" i="8"/>
  <c r="H499" i="8" s="1"/>
  <c r="E498" i="8"/>
  <c r="H498" i="8" s="1"/>
  <c r="D498" i="8"/>
  <c r="G498" i="8" s="1" a="1"/>
  <c r="D497" i="8"/>
  <c r="G497" i="8" s="1" a="1"/>
  <c r="E497" i="8"/>
  <c r="H497" i="8" s="1"/>
  <c r="D496" i="8"/>
  <c r="G496" i="8" s="1" a="1"/>
  <c r="E496" i="8"/>
  <c r="H496" i="8" s="1"/>
  <c r="E495" i="8"/>
  <c r="H495" i="8" s="1"/>
  <c r="D495" i="8"/>
  <c r="G495" i="8" s="1" a="1"/>
  <c r="E494" i="8"/>
  <c r="H494" i="8" s="1"/>
  <c r="D494" i="8"/>
  <c r="G494" i="8" s="1" a="1"/>
  <c r="D493" i="8"/>
  <c r="G493" i="8" s="1" a="1"/>
  <c r="E493" i="8"/>
  <c r="H493" i="8" s="1"/>
  <c r="E492" i="8"/>
  <c r="H492" i="8" s="1"/>
  <c r="D492" i="8"/>
  <c r="G492" i="8" s="1" a="1"/>
  <c r="D491" i="8"/>
  <c r="G491" i="8" s="1" a="1"/>
  <c r="E491" i="8"/>
  <c r="H491" i="8" s="1"/>
  <c r="D490" i="8"/>
  <c r="G490" i="8" s="1" a="1"/>
  <c r="E490" i="8"/>
  <c r="H490" i="8" s="1"/>
  <c r="D489" i="8"/>
  <c r="G489" i="8" s="1" a="1"/>
  <c r="E489" i="8"/>
  <c r="H489" i="8" s="1"/>
  <c r="D488" i="8"/>
  <c r="G488" i="8" s="1" a="1"/>
  <c r="E488" i="8"/>
  <c r="H488" i="8" s="1"/>
  <c r="E487" i="8"/>
  <c r="H487" i="8" s="1"/>
  <c r="D487" i="8"/>
  <c r="G487" i="8" s="1" a="1"/>
  <c r="E486" i="8"/>
  <c r="H486" i="8" s="1"/>
  <c r="D486" i="8"/>
  <c r="G486" i="8" s="1" a="1"/>
  <c r="E485" i="8"/>
  <c r="H485" i="8" s="1"/>
  <c r="D485" i="8"/>
  <c r="G485" i="8" s="1" a="1"/>
  <c r="D484" i="8"/>
  <c r="G484" i="8" s="1" a="1"/>
  <c r="E484" i="8"/>
  <c r="H484" i="8" s="1"/>
  <c r="E483" i="8"/>
  <c r="H483" i="8" s="1"/>
  <c r="D483" i="8"/>
  <c r="G483" i="8" s="1" a="1"/>
  <c r="D482" i="8"/>
  <c r="G482" i="8" s="1" a="1"/>
  <c r="E482" i="8"/>
  <c r="H482" i="8" s="1"/>
  <c r="D481" i="8"/>
  <c r="G481" i="8" s="1" a="1"/>
  <c r="E481" i="8"/>
  <c r="H481" i="8" s="1"/>
  <c r="E480" i="8"/>
  <c r="H480" i="8" s="1"/>
  <c r="D480" i="8"/>
  <c r="G480" i="8" s="1" a="1"/>
  <c r="D479" i="8"/>
  <c r="G479" i="8" s="1" a="1"/>
  <c r="E479" i="8"/>
  <c r="H479" i="8" s="1"/>
  <c r="D478" i="8"/>
  <c r="G478" i="8" s="1" a="1"/>
  <c r="E478" i="8"/>
  <c r="H478" i="8" s="1"/>
  <c r="D475" i="8"/>
  <c r="G475" i="8" s="1" a="1"/>
  <c r="E475" i="8"/>
  <c r="H475" i="8" s="1"/>
  <c r="D474" i="8"/>
  <c r="G474" i="8" s="1" a="1"/>
  <c r="E474" i="8"/>
  <c r="H474" i="8" s="1"/>
  <c r="E473" i="8"/>
  <c r="H473" i="8" s="1"/>
  <c r="D473" i="8"/>
  <c r="G473" i="8" s="1" a="1"/>
  <c r="D472" i="8"/>
  <c r="G472" i="8" s="1" a="1"/>
  <c r="E472" i="8"/>
  <c r="H472" i="8" s="1"/>
  <c r="E471" i="8"/>
  <c r="H471" i="8" s="1"/>
  <c r="D471" i="8"/>
  <c r="G471" i="8" s="1" a="1"/>
  <c r="D470" i="8"/>
  <c r="G470" i="8" s="1" a="1"/>
  <c r="E470" i="8"/>
  <c r="H470" i="8" s="1"/>
  <c r="D469" i="8"/>
  <c r="G469" i="8" s="1" a="1"/>
  <c r="E469" i="8"/>
  <c r="H469" i="8" s="1"/>
  <c r="E468" i="8"/>
  <c r="H468" i="8" s="1"/>
  <c r="D468" i="8"/>
  <c r="G468" i="8" s="1" a="1"/>
  <c r="E467" i="8"/>
  <c r="H467" i="8" s="1"/>
  <c r="D467" i="8"/>
  <c r="G467" i="8" s="1" a="1"/>
  <c r="E466" i="8"/>
  <c r="H466" i="8" s="1"/>
  <c r="D466" i="8"/>
  <c r="G466" i="8" s="1" a="1"/>
  <c r="E465" i="8"/>
  <c r="H465" i="8" s="1"/>
  <c r="D465" i="8"/>
  <c r="G465" i="8" s="1" a="1"/>
  <c r="D464" i="8"/>
  <c r="G464" i="8" s="1" a="1"/>
  <c r="E464" i="8"/>
  <c r="H464" i="8" s="1"/>
  <c r="D463" i="8"/>
  <c r="G463" i="8" s="1" a="1"/>
  <c r="E463" i="8"/>
  <c r="H463" i="8" s="1"/>
  <c r="D462" i="8"/>
  <c r="G462" i="8" s="1" a="1"/>
  <c r="E462" i="8"/>
  <c r="H462" i="8" s="1"/>
  <c r="E461" i="8"/>
  <c r="H461" i="8" s="1"/>
  <c r="D461" i="8"/>
  <c r="G461" i="8" s="1" a="1"/>
  <c r="E460" i="8"/>
  <c r="H460" i="8" s="1"/>
  <c r="D460" i="8"/>
  <c r="G460" i="8" s="1" a="1"/>
  <c r="E459" i="8"/>
  <c r="H459" i="8" s="1"/>
  <c r="D459" i="8"/>
  <c r="G459" i="8" s="1" a="1"/>
  <c r="E458" i="8"/>
  <c r="H458" i="8" s="1"/>
  <c r="D458" i="8"/>
  <c r="G458" i="8" s="1" a="1"/>
  <c r="D457" i="8"/>
  <c r="G457" i="8" s="1" a="1"/>
  <c r="E457" i="8"/>
  <c r="H457" i="8" s="1"/>
  <c r="D456" i="8"/>
  <c r="G456" i="8" s="1" a="1"/>
  <c r="E456" i="8"/>
  <c r="H456" i="8" s="1"/>
  <c r="E455" i="8"/>
  <c r="H455" i="8" s="1"/>
  <c r="D455" i="8"/>
  <c r="G455" i="8" s="1" a="1"/>
  <c r="E454" i="8"/>
  <c r="H454" i="8" s="1"/>
  <c r="D454" i="8"/>
  <c r="G454" i="8" s="1" a="1"/>
  <c r="D453" i="8"/>
  <c r="G453" i="8" s="1" a="1"/>
  <c r="E453" i="8"/>
  <c r="H453" i="8" s="1"/>
  <c r="E452" i="8"/>
  <c r="H452" i="8" s="1"/>
  <c r="D452" i="8"/>
  <c r="G452" i="8" s="1" a="1"/>
  <c r="E451" i="8"/>
  <c r="H451" i="8" s="1"/>
  <c r="D451" i="8"/>
  <c r="G451" i="8" s="1" a="1"/>
  <c r="D450" i="8"/>
  <c r="G450" i="8" s="1" a="1"/>
  <c r="E450" i="8"/>
  <c r="H450" i="8" s="1"/>
  <c r="E449" i="8"/>
  <c r="H449" i="8" s="1"/>
  <c r="D449" i="8"/>
  <c r="G449" i="8" s="1" a="1"/>
  <c r="E448" i="8"/>
  <c r="H448" i="8" s="1"/>
  <c r="D448" i="8"/>
  <c r="G448" i="8" s="1" a="1"/>
  <c r="D447" i="8"/>
  <c r="G447" i="8" s="1" a="1"/>
  <c r="E447" i="8"/>
  <c r="H447" i="8" s="1"/>
  <c r="D446" i="8"/>
  <c r="G446" i="8" s="1" a="1"/>
  <c r="E446" i="8"/>
  <c r="H446" i="8" s="1"/>
  <c r="D445" i="8"/>
  <c r="G445" i="8" s="1" a="1"/>
  <c r="E445" i="8"/>
  <c r="H445" i="8" s="1"/>
  <c r="E444" i="8"/>
  <c r="H444" i="8" s="1"/>
  <c r="D444" i="8"/>
  <c r="G444" i="8" s="1" a="1"/>
  <c r="D443" i="8"/>
  <c r="G443" i="8" s="1" a="1"/>
  <c r="E443" i="8"/>
  <c r="H443" i="8" s="1"/>
  <c r="D442" i="8"/>
  <c r="G442" i="8" s="1" a="1"/>
  <c r="E442" i="8"/>
  <c r="H442" i="8" s="1"/>
  <c r="E441" i="8"/>
  <c r="H441" i="8" s="1"/>
  <c r="D441" i="8"/>
  <c r="G441" i="8" s="1" a="1"/>
  <c r="D440" i="8"/>
  <c r="G440" i="8" s="1" a="1"/>
  <c r="E440" i="8"/>
  <c r="H440" i="8" s="1"/>
  <c r="D439" i="8"/>
  <c r="G439" i="8" s="1" a="1"/>
  <c r="E439" i="8"/>
  <c r="H439" i="8" s="1"/>
  <c r="D438" i="8"/>
  <c r="G438" i="8" s="1" a="1"/>
  <c r="E438" i="8"/>
  <c r="H438" i="8" s="1"/>
  <c r="D437" i="8"/>
  <c r="G437" i="8" s="1" a="1"/>
  <c r="E437" i="8"/>
  <c r="H437" i="8" s="1"/>
  <c r="E436" i="8"/>
  <c r="H436" i="8" s="1"/>
  <c r="D436" i="8"/>
  <c r="G436" i="8" s="1" a="1"/>
  <c r="E435" i="8"/>
  <c r="H435" i="8" s="1"/>
  <c r="D435" i="8"/>
  <c r="G435" i="8" s="1" a="1"/>
  <c r="D434" i="8"/>
  <c r="G434" i="8" s="1" a="1"/>
  <c r="E434" i="8"/>
  <c r="H434" i="8" s="1"/>
  <c r="E433" i="8"/>
  <c r="H433" i="8" s="1"/>
  <c r="D433" i="8"/>
  <c r="G433" i="8" s="1" a="1"/>
  <c r="D432" i="8"/>
  <c r="G432" i="8" s="1" a="1"/>
  <c r="E432" i="8"/>
  <c r="H432" i="8" s="1"/>
  <c r="E431" i="8"/>
  <c r="H431" i="8" s="1"/>
  <c r="D431" i="8"/>
  <c r="G431" i="8" s="1" a="1"/>
  <c r="E430" i="8"/>
  <c r="H430" i="8" s="1"/>
  <c r="D430" i="8"/>
  <c r="G430" i="8" s="1" a="1"/>
  <c r="D429" i="8"/>
  <c r="G429" i="8" s="1" a="1"/>
  <c r="E429" i="8"/>
  <c r="H429" i="8" s="1"/>
  <c r="E428" i="8"/>
  <c r="H428" i="8" s="1"/>
  <c r="D428" i="8"/>
  <c r="G428" i="8" s="1" a="1"/>
  <c r="D427" i="8"/>
  <c r="G427" i="8" s="1" a="1"/>
  <c r="E427" i="8"/>
  <c r="H427" i="8" s="1"/>
  <c r="D426" i="8"/>
  <c r="G426" i="8" s="1" a="1"/>
  <c r="E426" i="8"/>
  <c r="H426" i="8" s="1"/>
  <c r="D425" i="8"/>
  <c r="G425" i="8" s="1" a="1"/>
  <c r="E425" i="8"/>
  <c r="H425" i="8" s="1"/>
  <c r="D424" i="8"/>
  <c r="G424" i="8" s="1" a="1"/>
  <c r="E424" i="8"/>
  <c r="H424" i="8" s="1"/>
  <c r="D423" i="8"/>
  <c r="G423" i="8" s="1" a="1"/>
  <c r="E423" i="8"/>
  <c r="H423" i="8" s="1"/>
  <c r="D422" i="8"/>
  <c r="G422" i="8" s="1" a="1"/>
  <c r="E422" i="8"/>
  <c r="H422" i="8" s="1"/>
  <c r="E421" i="8"/>
  <c r="H421" i="8" s="1"/>
  <c r="D421" i="8"/>
  <c r="G421" i="8" s="1" a="1"/>
  <c r="E420" i="8"/>
  <c r="H420" i="8" s="1"/>
  <c r="D420" i="8"/>
  <c r="G420" i="8" s="1" a="1"/>
  <c r="E419" i="8"/>
  <c r="H419" i="8" s="1"/>
  <c r="D419" i="8"/>
  <c r="G419" i="8" s="1" a="1"/>
  <c r="E418" i="8"/>
  <c r="H418" i="8" s="1"/>
  <c r="D418" i="8"/>
  <c r="G418" i="8" s="1" a="1"/>
  <c r="D417" i="8"/>
  <c r="G417" i="8" s="1" a="1"/>
  <c r="E417" i="8"/>
  <c r="H417" i="8" s="1"/>
  <c r="E416" i="8"/>
  <c r="H416" i="8" s="1"/>
  <c r="D416" i="8"/>
  <c r="G416" i="8" s="1" a="1"/>
  <c r="E415" i="8"/>
  <c r="H415" i="8" s="1"/>
  <c r="D415" i="8"/>
  <c r="G415" i="8" s="1" a="1"/>
  <c r="D414" i="8"/>
  <c r="G414" i="8" s="1" a="1"/>
  <c r="E414" i="8"/>
  <c r="H414" i="8" s="1"/>
  <c r="E413" i="8"/>
  <c r="H413" i="8" s="1"/>
  <c r="D413" i="8"/>
  <c r="G413" i="8" s="1" a="1"/>
  <c r="E412" i="8"/>
  <c r="H412" i="8" s="1"/>
  <c r="D412" i="8"/>
  <c r="G412" i="8" s="1" a="1"/>
  <c r="E411" i="8"/>
  <c r="H411" i="8" s="1"/>
  <c r="D411" i="8"/>
  <c r="G411" i="8" s="1" a="1"/>
  <c r="E410" i="8"/>
  <c r="H410" i="8" s="1"/>
  <c r="D410" i="8"/>
  <c r="G410" i="8" s="1" a="1"/>
  <c r="E409" i="8"/>
  <c r="H409" i="8" s="1"/>
  <c r="D409" i="8"/>
  <c r="G409" i="8" s="1" a="1"/>
  <c r="E408" i="8"/>
  <c r="H408" i="8" s="1"/>
  <c r="D408" i="8"/>
  <c r="G408" i="8" s="1" a="1"/>
  <c r="E407" i="8"/>
  <c r="H407" i="8" s="1"/>
  <c r="D407" i="8"/>
  <c r="G407" i="8" s="1" a="1"/>
  <c r="D406" i="8"/>
  <c r="G406" i="8" s="1" a="1"/>
  <c r="E406" i="8"/>
  <c r="H406" i="8" s="1"/>
  <c r="D405" i="8"/>
  <c r="G405" i="8" s="1" a="1"/>
  <c r="E405" i="8"/>
  <c r="H405" i="8" s="1"/>
  <c r="D404" i="8"/>
  <c r="G404" i="8" s="1" a="1"/>
  <c r="E404" i="8"/>
  <c r="H404" i="8" s="1"/>
  <c r="E403" i="8"/>
  <c r="H403" i="8" s="1"/>
  <c r="D403" i="8"/>
  <c r="G403" i="8" s="1" a="1"/>
  <c r="E402" i="8"/>
  <c r="H402" i="8" s="1"/>
  <c r="D402" i="8"/>
  <c r="G402" i="8" s="1" a="1"/>
  <c r="D401" i="8"/>
  <c r="G401" i="8" s="1" a="1"/>
  <c r="E401" i="8"/>
  <c r="H401" i="8" s="1"/>
  <c r="D400" i="8"/>
  <c r="G400" i="8" s="1" a="1"/>
  <c r="E400" i="8"/>
  <c r="H400" i="8" s="1"/>
  <c r="E399" i="8"/>
  <c r="H399" i="8" s="1"/>
  <c r="D399" i="8"/>
  <c r="G399" i="8" s="1" a="1"/>
  <c r="D398" i="8"/>
  <c r="G398" i="8" s="1" a="1"/>
  <c r="E398" i="8"/>
  <c r="H398" i="8" s="1"/>
  <c r="E397" i="8"/>
  <c r="H397" i="8" s="1"/>
  <c r="D397" i="8"/>
  <c r="G397" i="8" s="1" a="1"/>
  <c r="D396" i="8"/>
  <c r="G396" i="8" s="1" a="1"/>
  <c r="E396" i="8"/>
  <c r="H396" i="8" s="1"/>
  <c r="D395" i="8"/>
  <c r="G395" i="8" s="1" a="1"/>
  <c r="E395" i="8"/>
  <c r="H395" i="8" s="1"/>
  <c r="E394" i="8"/>
  <c r="H394" i="8" s="1"/>
  <c r="D394" i="8"/>
  <c r="G394" i="8" s="1" a="1"/>
  <c r="D393" i="8"/>
  <c r="G393" i="8" s="1" a="1"/>
  <c r="E393" i="8"/>
  <c r="H393" i="8" s="1"/>
  <c r="E392" i="8"/>
  <c r="H392" i="8" s="1"/>
  <c r="D392" i="8"/>
  <c r="G392" i="8" s="1" a="1"/>
  <c r="E391" i="8"/>
  <c r="H391" i="8" s="1"/>
  <c r="D391" i="8"/>
  <c r="G391" i="8" s="1" a="1"/>
  <c r="D390" i="8"/>
  <c r="G390" i="8" s="1" a="1"/>
  <c r="E390" i="8"/>
  <c r="H390" i="8" s="1"/>
  <c r="E389" i="8"/>
  <c r="H389" i="8" s="1"/>
  <c r="D389" i="8"/>
  <c r="G389" i="8" s="1" a="1"/>
  <c r="E388" i="8"/>
  <c r="H388" i="8" s="1"/>
  <c r="D388" i="8"/>
  <c r="G388" i="8" s="1" a="1"/>
  <c r="D387" i="8"/>
  <c r="G387" i="8" s="1" a="1"/>
  <c r="E387" i="8"/>
  <c r="H387" i="8" s="1"/>
  <c r="E386" i="8"/>
  <c r="H386" i="8" s="1"/>
  <c r="D386" i="8"/>
  <c r="G386" i="8" s="1" a="1"/>
  <c r="D385" i="8"/>
  <c r="G385" i="8" s="1" a="1"/>
  <c r="E385" i="8"/>
  <c r="H385" i="8" s="1"/>
  <c r="D384" i="8"/>
  <c r="G384" i="8" s="1" a="1"/>
  <c r="E384" i="8"/>
  <c r="H384" i="8" s="1"/>
  <c r="E383" i="8"/>
  <c r="H383" i="8" s="1"/>
  <c r="D383" i="8"/>
  <c r="G383" i="8" s="1" a="1"/>
  <c r="D382" i="8"/>
  <c r="G382" i="8" s="1" a="1"/>
  <c r="E382" i="8"/>
  <c r="H382" i="8" s="1"/>
  <c r="D381" i="8"/>
  <c r="G381" i="8" s="1" a="1"/>
  <c r="E381" i="8"/>
  <c r="H381" i="8" s="1"/>
  <c r="D380" i="8"/>
  <c r="G380" i="8" s="1" a="1"/>
  <c r="E380" i="8"/>
  <c r="H380" i="8" s="1"/>
  <c r="E379" i="8"/>
  <c r="H379" i="8" s="1"/>
  <c r="D379" i="8"/>
  <c r="G379" i="8" s="1" a="1"/>
  <c r="D378" i="8"/>
  <c r="G378" i="8" s="1" a="1"/>
  <c r="E378" i="8"/>
  <c r="H378" i="8" s="1"/>
  <c r="D377" i="8"/>
  <c r="G377" i="8" s="1" a="1"/>
  <c r="E377" i="8"/>
  <c r="H377" i="8" s="1"/>
  <c r="D376" i="8"/>
  <c r="G376" i="8" s="1" a="1"/>
  <c r="E376" i="8"/>
  <c r="H376" i="8" s="1"/>
  <c r="D375" i="8"/>
  <c r="G375" i="8" s="1" a="1"/>
  <c r="E375" i="8"/>
  <c r="H375" i="8" s="1"/>
  <c r="D374" i="8"/>
  <c r="G374" i="8" s="1" a="1"/>
  <c r="E374" i="8"/>
  <c r="H374" i="8" s="1"/>
  <c r="E373" i="8"/>
  <c r="H373" i="8" s="1"/>
  <c r="D373" i="8"/>
  <c r="G373" i="8" s="1" a="1"/>
  <c r="E372" i="8"/>
  <c r="H372" i="8" s="1"/>
  <c r="D372" i="8"/>
  <c r="G372" i="8" s="1" a="1"/>
  <c r="D371" i="8"/>
  <c r="G371" i="8" s="1" a="1"/>
  <c r="E371" i="8"/>
  <c r="H371" i="8" s="1"/>
  <c r="D370" i="8"/>
  <c r="G370" i="8" s="1" a="1"/>
  <c r="E370" i="8"/>
  <c r="H370" i="8" s="1"/>
  <c r="E369" i="8"/>
  <c r="H369" i="8" s="1"/>
  <c r="D369" i="8"/>
  <c r="G369" i="8" s="1" a="1"/>
  <c r="E368" i="8"/>
  <c r="H368" i="8" s="1"/>
  <c r="D368" i="8"/>
  <c r="G368" i="8" s="1" a="1"/>
  <c r="D367" i="8"/>
  <c r="G367" i="8" s="1" a="1"/>
  <c r="E367" i="8"/>
  <c r="H367" i="8" s="1"/>
  <c r="D366" i="8"/>
  <c r="G366" i="8" s="1" a="1"/>
  <c r="E366" i="8"/>
  <c r="H366" i="8" s="1"/>
  <c r="D365" i="8"/>
  <c r="G365" i="8" s="1" a="1"/>
  <c r="E365" i="8"/>
  <c r="H365" i="8" s="1"/>
  <c r="E364" i="8"/>
  <c r="H364" i="8" s="1"/>
  <c r="D364" i="8"/>
  <c r="G364" i="8" s="1" a="1"/>
  <c r="D363" i="8"/>
  <c r="G363" i="8" s="1" a="1"/>
  <c r="E363" i="8"/>
  <c r="H363" i="8" s="1"/>
  <c r="D362" i="8"/>
  <c r="G362" i="8" s="1" a="1"/>
  <c r="E362" i="8"/>
  <c r="H362" i="8" s="1"/>
  <c r="E361" i="8"/>
  <c r="H361" i="8" s="1"/>
  <c r="D361" i="8"/>
  <c r="G361" i="8" s="1" a="1"/>
  <c r="D360" i="8"/>
  <c r="G360" i="8" s="1" a="1"/>
  <c r="E360" i="8"/>
  <c r="H360" i="8" s="1"/>
  <c r="D359" i="8"/>
  <c r="G359" i="8" s="1" a="1"/>
  <c r="E359" i="8"/>
  <c r="H359" i="8" s="1"/>
  <c r="D358" i="8"/>
  <c r="G358" i="8" s="1" a="1"/>
  <c r="E358" i="8"/>
  <c r="H358" i="8" s="1"/>
  <c r="E357" i="8"/>
  <c r="H357" i="8" s="1"/>
  <c r="D357" i="8"/>
  <c r="G357" i="8" s="1" a="1"/>
  <c r="D356" i="8"/>
  <c r="G356" i="8" s="1" a="1"/>
  <c r="E356" i="8"/>
  <c r="H356" i="8" s="1"/>
  <c r="E355" i="8"/>
  <c r="H355" i="8" s="1"/>
  <c r="D355" i="8"/>
  <c r="G355" i="8" s="1" a="1"/>
  <c r="E354" i="8"/>
  <c r="H354" i="8" s="1"/>
  <c r="D354" i="8"/>
  <c r="G354" i="8" s="1" a="1"/>
  <c r="D353" i="8"/>
  <c r="G353" i="8" s="1" a="1"/>
  <c r="E353" i="8"/>
  <c r="H353" i="8" s="1"/>
  <c r="D352" i="8"/>
  <c r="G352" i="8" s="1" a="1"/>
  <c r="E352" i="8"/>
  <c r="H352" i="8" s="1"/>
  <c r="E351" i="8"/>
  <c r="H351" i="8" s="1"/>
  <c r="D351" i="8"/>
  <c r="G351" i="8" s="1" a="1"/>
  <c r="E350" i="8"/>
  <c r="H350" i="8" s="1"/>
  <c r="D350" i="8"/>
  <c r="G350" i="8" s="1" a="1"/>
  <c r="D349" i="8"/>
  <c r="G349" i="8" s="1" a="1"/>
  <c r="E349" i="8"/>
  <c r="H349" i="8" s="1"/>
  <c r="E348" i="8"/>
  <c r="H348" i="8" s="1"/>
  <c r="D348" i="8"/>
  <c r="G348" i="8" s="1" a="1"/>
  <c r="E347" i="8"/>
  <c r="H347" i="8" s="1"/>
  <c r="D347" i="8"/>
  <c r="G347" i="8" s="1" a="1"/>
  <c r="E346" i="8"/>
  <c r="H346" i="8" s="1"/>
  <c r="D346" i="8"/>
  <c r="G346" i="8" s="1" a="1"/>
  <c r="D345" i="8"/>
  <c r="G345" i="8" s="1" a="1"/>
  <c r="E345" i="8"/>
  <c r="H345" i="8" s="1"/>
  <c r="D344" i="8"/>
  <c r="G344" i="8" s="1" a="1"/>
  <c r="E344" i="8"/>
  <c r="H344" i="8" s="1"/>
  <c r="E343" i="8"/>
  <c r="H343" i="8" s="1"/>
  <c r="D343" i="8"/>
  <c r="G343" i="8" s="1" a="1"/>
  <c r="D342" i="8"/>
  <c r="G342" i="8" s="1" a="1"/>
  <c r="E342" i="8"/>
  <c r="H342" i="8" s="1"/>
  <c r="E341" i="8"/>
  <c r="H341" i="8" s="1"/>
  <c r="D341" i="8"/>
  <c r="G341" i="8" s="1" a="1"/>
  <c r="E340" i="8"/>
  <c r="H340" i="8" s="1"/>
  <c r="D340" i="8"/>
  <c r="G340" i="8" s="1" a="1"/>
  <c r="E339" i="8"/>
  <c r="H339" i="8" s="1"/>
  <c r="D339" i="8"/>
  <c r="G339" i="8" s="1" a="1"/>
  <c r="D338" i="8"/>
  <c r="G338" i="8" s="1" a="1"/>
  <c r="E338" i="8"/>
  <c r="H338" i="8" s="1"/>
  <c r="D337" i="8"/>
  <c r="G337" i="8" s="1" a="1"/>
  <c r="E337" i="8"/>
  <c r="H337" i="8" s="1"/>
  <c r="D336" i="8"/>
  <c r="G336" i="8" s="1" a="1"/>
  <c r="E336" i="8"/>
  <c r="H336" i="8" s="1"/>
  <c r="E335" i="8"/>
  <c r="H335" i="8" s="1"/>
  <c r="D335" i="8"/>
  <c r="G335" i="8" s="1" a="1"/>
  <c r="D334" i="8"/>
  <c r="G334" i="8" s="1" a="1"/>
  <c r="E334" i="8"/>
  <c r="H334" i="8" s="1"/>
  <c r="D333" i="8"/>
  <c r="G333" i="8" s="1" a="1"/>
  <c r="E333" i="8"/>
  <c r="H333" i="8" s="1"/>
  <c r="E332" i="8"/>
  <c r="H332" i="8" s="1"/>
  <c r="D332" i="8"/>
  <c r="G332" i="8" s="1" a="1"/>
  <c r="E331" i="8"/>
  <c r="H331" i="8" s="1"/>
  <c r="D331" i="8"/>
  <c r="G331" i="8" s="1" a="1"/>
  <c r="E330" i="8"/>
  <c r="H330" i="8" s="1"/>
  <c r="D330" i="8"/>
  <c r="G330" i="8" s="1" a="1"/>
  <c r="D329" i="8"/>
  <c r="G329" i="8" s="1" a="1"/>
  <c r="E329" i="8"/>
  <c r="H329" i="8" s="1"/>
  <c r="E328" i="8"/>
  <c r="H328" i="8" s="1"/>
  <c r="D328" i="8"/>
  <c r="G328" i="8" s="1" a="1"/>
  <c r="D327" i="8"/>
  <c r="G327" i="8" s="1" a="1"/>
  <c r="E327" i="8"/>
  <c r="H327" i="8" s="1"/>
  <c r="E326" i="8"/>
  <c r="H326" i="8" s="1"/>
  <c r="D326" i="8"/>
  <c r="G326" i="8" s="1" a="1"/>
  <c r="D325" i="8"/>
  <c r="G325" i="8" s="1" a="1"/>
  <c r="E325" i="8"/>
  <c r="H325" i="8" s="1"/>
  <c r="D324" i="8"/>
  <c r="G324" i="8" s="1" a="1"/>
  <c r="E324" i="8"/>
  <c r="H324" i="8" s="1"/>
  <c r="E323" i="8"/>
  <c r="H323" i="8" s="1"/>
  <c r="D323" i="8"/>
  <c r="G323" i="8" s="1" a="1"/>
  <c r="E322" i="8"/>
  <c r="H322" i="8" s="1"/>
  <c r="D322" i="8"/>
  <c r="G322" i="8" s="1" a="1"/>
  <c r="D321" i="8"/>
  <c r="G321" i="8" s="1" a="1"/>
  <c r="E321" i="8"/>
  <c r="H321" i="8" s="1"/>
  <c r="D320" i="8"/>
  <c r="G320" i="8" s="1" a="1"/>
  <c r="E320" i="8"/>
  <c r="H320" i="8" s="1"/>
  <c r="E319" i="8"/>
  <c r="H319" i="8" s="1"/>
  <c r="D319" i="8"/>
  <c r="G319" i="8" s="1" a="1"/>
  <c r="D318" i="8"/>
  <c r="G318" i="8" s="1" a="1"/>
  <c r="E318" i="8"/>
  <c r="H318" i="8" s="1"/>
  <c r="D317" i="8"/>
  <c r="G317" i="8" s="1" a="1"/>
  <c r="E317" i="8"/>
  <c r="H317" i="8" s="1"/>
  <c r="E316" i="8"/>
  <c r="H316" i="8" s="1"/>
  <c r="D316" i="8"/>
  <c r="G316" i="8" s="1" a="1"/>
  <c r="D315" i="8"/>
  <c r="G315" i="8" s="1" a="1"/>
  <c r="E315" i="8"/>
  <c r="H315" i="8" s="1"/>
  <c r="D314" i="8"/>
  <c r="G314" i="8" s="1" a="1"/>
  <c r="E314" i="8"/>
  <c r="H314" i="8" s="1"/>
  <c r="E313" i="8"/>
  <c r="H313" i="8" s="1"/>
  <c r="D313" i="8"/>
  <c r="G313" i="8" s="1" a="1"/>
  <c r="D312" i="8"/>
  <c r="G312" i="8" s="1" a="1"/>
  <c r="E312" i="8"/>
  <c r="H312" i="8" s="1"/>
  <c r="D311" i="8"/>
  <c r="G311" i="8" s="1" a="1"/>
  <c r="E311" i="8"/>
  <c r="H311" i="8" s="1"/>
  <c r="D310" i="8"/>
  <c r="G310" i="8" s="1" a="1"/>
  <c r="E310" i="8"/>
  <c r="H310" i="8" s="1"/>
  <c r="E309" i="8"/>
  <c r="H309" i="8" s="1"/>
  <c r="D309" i="8"/>
  <c r="G309" i="8" s="1" a="1"/>
  <c r="E308" i="8"/>
  <c r="H308" i="8" s="1"/>
  <c r="D308" i="8"/>
  <c r="G308" i="8" s="1" a="1"/>
  <c r="E307" i="8"/>
  <c r="H307" i="8" s="1"/>
  <c r="D307" i="8"/>
  <c r="G307" i="8" s="1" a="1"/>
  <c r="D306" i="8"/>
  <c r="G306" i="8" s="1" a="1"/>
  <c r="E306" i="8"/>
  <c r="H306" i="8" s="1"/>
  <c r="E305" i="8"/>
  <c r="H305" i="8" s="1"/>
  <c r="D305" i="8"/>
  <c r="G305" i="8" s="1" a="1"/>
  <c r="E304" i="8"/>
  <c r="H304" i="8" s="1"/>
  <c r="D304" i="8"/>
  <c r="G304" i="8" s="1" a="1"/>
  <c r="D303" i="8"/>
  <c r="G303" i="8" s="1" a="1"/>
  <c r="E303" i="8"/>
  <c r="H303" i="8" s="1"/>
  <c r="D302" i="8"/>
  <c r="G302" i="8" s="1" a="1"/>
  <c r="E302" i="8"/>
  <c r="H302" i="8" s="1"/>
  <c r="E301" i="8"/>
  <c r="H301" i="8" s="1"/>
  <c r="D301" i="8"/>
  <c r="G301" i="8" s="1" a="1"/>
  <c r="E300" i="8"/>
  <c r="H300" i="8" s="1"/>
  <c r="D300" i="8"/>
  <c r="G300" i="8" s="1" a="1"/>
  <c r="D299" i="8"/>
  <c r="G299" i="8" s="1" a="1"/>
  <c r="E299" i="8"/>
  <c r="H299" i="8" s="1"/>
  <c r="D298" i="8"/>
  <c r="G298" i="8" s="1" a="1"/>
  <c r="E298" i="8"/>
  <c r="H298" i="8" s="1"/>
  <c r="E297" i="8"/>
  <c r="H297" i="8" s="1"/>
  <c r="D297" i="8"/>
  <c r="G297" i="8" s="1" a="1"/>
  <c r="E296" i="8"/>
  <c r="H296" i="8" s="1"/>
  <c r="D296" i="8"/>
  <c r="G296" i="8" s="1" a="1"/>
  <c r="D295" i="8"/>
  <c r="G295" i="8" s="1" a="1"/>
  <c r="E295" i="8"/>
  <c r="H295" i="8" s="1"/>
  <c r="D294" i="8"/>
  <c r="G294" i="8" s="1" a="1"/>
  <c r="E294" i="8"/>
  <c r="H294" i="8" s="1"/>
  <c r="D293" i="8"/>
  <c r="G293" i="8" s="1" a="1"/>
  <c r="E293" i="8"/>
  <c r="H293" i="8" s="1"/>
  <c r="E292" i="8"/>
  <c r="H292" i="8" s="1"/>
  <c r="D292" i="8"/>
  <c r="G292" i="8" s="1" a="1"/>
  <c r="E291" i="8"/>
  <c r="H291" i="8" s="1"/>
  <c r="D291" i="8"/>
  <c r="G291" i="8" s="1" a="1"/>
  <c r="D290" i="8"/>
  <c r="G290" i="8" s="1" a="1"/>
  <c r="E290" i="8"/>
  <c r="H290" i="8" s="1"/>
  <c r="E289" i="8"/>
  <c r="H289" i="8" s="1"/>
  <c r="D289" i="8"/>
  <c r="G289" i="8" s="1" a="1"/>
  <c r="D288" i="8"/>
  <c r="G288" i="8" s="1" a="1"/>
  <c r="E288" i="8"/>
  <c r="H288" i="8" s="1"/>
  <c r="E287" i="8"/>
  <c r="H287" i="8" s="1"/>
  <c r="D287" i="8"/>
  <c r="G287" i="8" s="1" a="1"/>
  <c r="D286" i="8"/>
  <c r="G286" i="8" s="1" a="1"/>
  <c r="E286" i="8"/>
  <c r="H286" i="8" s="1"/>
  <c r="E285" i="8"/>
  <c r="H285" i="8" s="1"/>
  <c r="D285" i="8"/>
  <c r="G285" i="8" s="1" a="1"/>
  <c r="E284" i="8"/>
  <c r="H284" i="8" s="1"/>
  <c r="D284" i="8"/>
  <c r="G284" i="8" s="1" a="1"/>
  <c r="E283" i="8"/>
  <c r="H283" i="8" s="1"/>
  <c r="D283" i="8"/>
  <c r="G283" i="8" s="1" a="1"/>
  <c r="D282" i="8"/>
  <c r="G282" i="8" s="1" a="1"/>
  <c r="E282" i="8"/>
  <c r="H282" i="8" s="1"/>
  <c r="D281" i="8"/>
  <c r="G281" i="8" s="1" a="1"/>
  <c r="E281" i="8"/>
  <c r="H281" i="8" s="1"/>
  <c r="E280" i="8"/>
  <c r="H280" i="8" s="1"/>
  <c r="D280" i="8"/>
  <c r="G280" i="8" s="1" a="1"/>
  <c r="E279" i="8"/>
  <c r="H279" i="8" s="1"/>
  <c r="D279" i="8"/>
  <c r="G279" i="8" s="1" a="1"/>
  <c r="D278" i="8"/>
  <c r="G278" i="8" s="1" a="1"/>
  <c r="E278" i="8"/>
  <c r="H278" i="8" s="1"/>
  <c r="D277" i="8"/>
  <c r="G277" i="8" s="1" a="1"/>
  <c r="E277" i="8"/>
  <c r="H277" i="8" s="1"/>
  <c r="D276" i="8"/>
  <c r="G276" i="8" s="1" a="1"/>
  <c r="E276" i="8"/>
  <c r="H276" i="8" s="1"/>
  <c r="D275" i="8"/>
  <c r="G275" i="8" s="1" a="1"/>
  <c r="E275" i="8"/>
  <c r="H275" i="8" s="1"/>
  <c r="E274" i="8"/>
  <c r="H274" i="8" s="1"/>
  <c r="D274" i="8"/>
  <c r="G274" i="8" s="1" a="1"/>
  <c r="E273" i="8"/>
  <c r="H273" i="8" s="1"/>
  <c r="D273" i="8"/>
  <c r="G273" i="8" s="1" a="1"/>
  <c r="E272" i="8"/>
  <c r="H272" i="8" s="1"/>
  <c r="D272" i="8"/>
  <c r="G272" i="8" s="1" a="1"/>
  <c r="D271" i="8"/>
  <c r="G271" i="8" s="1" a="1"/>
  <c r="E271" i="8"/>
  <c r="H271" i="8" s="1"/>
  <c r="D270" i="8"/>
  <c r="G270" i="8" s="1" a="1"/>
  <c r="E270" i="8"/>
  <c r="H270" i="8" s="1"/>
  <c r="D269" i="8"/>
  <c r="G269" i="8" s="1" a="1"/>
  <c r="E269" i="8"/>
  <c r="H269" i="8" s="1"/>
  <c r="D268" i="8"/>
  <c r="G268" i="8" s="1" a="1"/>
  <c r="E268" i="8"/>
  <c r="H268" i="8" s="1"/>
  <c r="E267" i="8"/>
  <c r="H267" i="8" s="1"/>
  <c r="D267" i="8"/>
  <c r="G267" i="8" s="1" a="1"/>
  <c r="E266" i="8"/>
  <c r="H266" i="8" s="1"/>
  <c r="D266" i="8"/>
  <c r="G266" i="8" s="1" a="1"/>
  <c r="D265" i="8"/>
  <c r="G265" i="8" s="1" a="1"/>
  <c r="E265" i="8"/>
  <c r="H265" i="8" s="1"/>
  <c r="D264" i="8"/>
  <c r="G264" i="8" s="1" a="1"/>
  <c r="E264" i="8"/>
  <c r="H264" i="8" s="1"/>
  <c r="E263" i="8"/>
  <c r="H263" i="8" s="1"/>
  <c r="D263" i="8"/>
  <c r="G263" i="8" s="1" a="1"/>
  <c r="E262" i="8"/>
  <c r="H262" i="8" s="1"/>
  <c r="D262" i="8"/>
  <c r="G262" i="8" s="1" a="1"/>
  <c r="E261" i="8"/>
  <c r="H261" i="8" s="1"/>
  <c r="D261" i="8"/>
  <c r="G261" i="8" s="1" a="1"/>
  <c r="E260" i="8"/>
  <c r="H260" i="8" s="1"/>
  <c r="D260" i="8"/>
  <c r="G260" i="8" s="1" a="1"/>
  <c r="D259" i="8"/>
  <c r="G259" i="8" s="1" a="1"/>
  <c r="E259" i="8"/>
  <c r="H259" i="8" s="1"/>
  <c r="E258" i="8"/>
  <c r="H258" i="8" s="1"/>
  <c r="D258" i="8"/>
  <c r="G258" i="8" s="1" a="1"/>
  <c r="D257" i="8"/>
  <c r="G257" i="8" s="1" a="1"/>
  <c r="E257" i="8"/>
  <c r="H257" i="8" s="1"/>
  <c r="D256" i="8"/>
  <c r="G256" i="8" s="1" a="1"/>
  <c r="E256" i="8"/>
  <c r="H256" i="8" s="1"/>
  <c r="D255" i="8"/>
  <c r="G255" i="8" s="1" a="1"/>
  <c r="E255" i="8"/>
  <c r="H255" i="8" s="1"/>
  <c r="E254" i="8"/>
  <c r="H254" i="8" s="1"/>
  <c r="D254" i="8"/>
  <c r="G254" i="8" s="1" a="1"/>
  <c r="E253" i="8"/>
  <c r="H253" i="8" s="1"/>
  <c r="D253" i="8"/>
  <c r="G253" i="8" s="1" a="1"/>
  <c r="E252" i="8"/>
  <c r="H252" i="8" s="1"/>
  <c r="D252" i="8"/>
  <c r="G252" i="8" s="1" a="1"/>
  <c r="E251" i="8"/>
  <c r="H251" i="8" s="1"/>
  <c r="D251" i="8"/>
  <c r="G251" i="8" s="1" a="1"/>
  <c r="D250" i="8"/>
  <c r="G250" i="8" s="1" a="1"/>
  <c r="E250" i="8"/>
  <c r="H250" i="8" s="1"/>
  <c r="E249" i="8"/>
  <c r="H249" i="8" s="1"/>
  <c r="D249" i="8"/>
  <c r="G249" i="8" s="1" a="1"/>
  <c r="E248" i="8"/>
  <c r="H248" i="8" s="1"/>
  <c r="D248" i="8"/>
  <c r="G248" i="8" s="1" a="1"/>
  <c r="D247" i="8"/>
  <c r="G247" i="8" s="1" a="1"/>
  <c r="E247" i="8"/>
  <c r="H247" i="8" s="1"/>
  <c r="E246" i="8"/>
  <c r="H246" i="8" s="1"/>
  <c r="D246" i="8"/>
  <c r="G246" i="8" s="1" a="1"/>
  <c r="D245" i="8"/>
  <c r="G245" i="8" s="1" a="1"/>
  <c r="E245" i="8"/>
  <c r="H245" i="8" s="1"/>
  <c r="D244" i="8"/>
  <c r="G244" i="8" s="1" a="1"/>
  <c r="E244" i="8"/>
  <c r="H244" i="8" s="1"/>
  <c r="E243" i="8"/>
  <c r="H243" i="8" s="1"/>
  <c r="D243" i="8"/>
  <c r="G243" i="8" s="1" a="1"/>
  <c r="E242" i="8"/>
  <c r="H242" i="8" s="1"/>
  <c r="D242" i="8"/>
  <c r="G242" i="8" s="1" a="1"/>
  <c r="E241" i="8"/>
  <c r="H241" i="8" s="1"/>
  <c r="D241" i="8"/>
  <c r="G241" i="8" s="1" a="1"/>
  <c r="E240" i="8"/>
  <c r="H240" i="8" s="1"/>
  <c r="D240" i="8"/>
  <c r="G240" i="8" s="1" a="1"/>
  <c r="E239" i="8"/>
  <c r="H239" i="8" s="1"/>
  <c r="D239" i="8"/>
  <c r="G239" i="8" s="1" a="1"/>
  <c r="D238" i="8"/>
  <c r="G238" i="8" s="1" a="1"/>
  <c r="E238" i="8"/>
  <c r="H238" i="8" s="1"/>
  <c r="D237" i="8"/>
  <c r="G237" i="8" s="1" a="1"/>
  <c r="E237" i="8"/>
  <c r="H237" i="8" s="1"/>
  <c r="D236" i="8"/>
  <c r="G236" i="8" s="1" a="1"/>
  <c r="E236" i="8"/>
  <c r="H236" i="8" s="1"/>
  <c r="D235" i="8"/>
  <c r="G235" i="8" s="1" a="1"/>
  <c r="E235" i="8"/>
  <c r="H235" i="8" s="1"/>
  <c r="E234" i="8"/>
  <c r="H234" i="8" s="1"/>
  <c r="D234" i="8"/>
  <c r="G234" i="8" s="1" a="1"/>
  <c r="D233" i="8"/>
  <c r="G233" i="8" s="1" a="1"/>
  <c r="E233" i="8"/>
  <c r="H233" i="8" s="1"/>
  <c r="E232" i="8"/>
  <c r="H232" i="8" s="1"/>
  <c r="D232" i="8"/>
  <c r="G232" i="8" s="1" a="1"/>
  <c r="E231" i="8"/>
  <c r="H231" i="8" s="1"/>
  <c r="D231" i="8"/>
  <c r="G231" i="8" s="1" a="1"/>
  <c r="D230" i="8"/>
  <c r="G230" i="8" s="1" a="1"/>
  <c r="E230" i="8"/>
  <c r="H230" i="8" s="1"/>
  <c r="D229" i="8"/>
  <c r="G229" i="8" s="1" a="1"/>
  <c r="E229" i="8"/>
  <c r="H229" i="8" s="1"/>
  <c r="D228" i="8"/>
  <c r="G228" i="8" s="1" a="1"/>
  <c r="E228" i="8"/>
  <c r="H228" i="8" s="1"/>
  <c r="E227" i="8"/>
  <c r="H227" i="8" s="1"/>
  <c r="D227" i="8"/>
  <c r="G227" i="8" s="1" a="1"/>
  <c r="E226" i="8"/>
  <c r="H226" i="8" s="1"/>
  <c r="D226" i="8"/>
  <c r="G226" i="8" s="1" a="1"/>
  <c r="E225" i="8"/>
  <c r="H225" i="8" s="1"/>
  <c r="D225" i="8"/>
  <c r="G225" i="8" s="1" a="1"/>
  <c r="E224" i="8"/>
  <c r="H224" i="8" s="1"/>
  <c r="D224" i="8"/>
  <c r="G224" i="8" s="1" a="1"/>
  <c r="E223" i="8"/>
  <c r="H223" i="8" s="1"/>
  <c r="D223" i="8"/>
  <c r="G223" i="8" s="1" a="1"/>
  <c r="E222" i="8"/>
  <c r="H222" i="8" s="1"/>
  <c r="D222" i="8"/>
  <c r="G222" i="8" s="1" a="1"/>
  <c r="E221" i="8"/>
  <c r="H221" i="8" s="1"/>
  <c r="D221" i="8"/>
  <c r="G221" i="8" s="1" a="1"/>
  <c r="D220" i="8"/>
  <c r="G220" i="8" s="1" a="1"/>
  <c r="E220" i="8"/>
  <c r="H220" i="8" s="1"/>
  <c r="E219" i="8"/>
  <c r="H219" i="8" s="1"/>
  <c r="D219" i="8"/>
  <c r="G219" i="8" s="1" a="1"/>
  <c r="E218" i="8"/>
  <c r="H218" i="8" s="1"/>
  <c r="D218" i="8"/>
  <c r="G218" i="8" s="1" a="1"/>
  <c r="D217" i="8"/>
  <c r="G217" i="8" s="1" a="1"/>
  <c r="E217" i="8"/>
  <c r="H217" i="8" s="1"/>
  <c r="E216" i="8"/>
  <c r="H216" i="8" s="1"/>
  <c r="D216" i="8"/>
  <c r="G216" i="8" s="1" a="1"/>
  <c r="E215" i="8"/>
  <c r="H215" i="8" s="1"/>
  <c r="D215" i="8"/>
  <c r="G215" i="8" s="1" a="1"/>
  <c r="E214" i="8"/>
  <c r="H214" i="8" s="1"/>
  <c r="D214" i="8"/>
  <c r="G214" i="8" s="1" a="1"/>
  <c r="E213" i="8"/>
  <c r="H213" i="8" s="1"/>
  <c r="D213" i="8"/>
  <c r="G213" i="8" s="1" a="1"/>
  <c r="E212" i="8"/>
  <c r="H212" i="8" s="1"/>
  <c r="D212" i="8"/>
  <c r="G212" i="8" s="1" a="1"/>
  <c r="D211" i="8"/>
  <c r="G211" i="8" s="1" a="1"/>
  <c r="E211" i="8"/>
  <c r="H211" i="8" s="1"/>
  <c r="D210" i="8"/>
  <c r="G210" i="8" s="1" a="1"/>
  <c r="E210" i="8"/>
  <c r="H210" i="8" s="1"/>
  <c r="E209" i="8"/>
  <c r="H209" i="8" s="1"/>
  <c r="D209" i="8"/>
  <c r="G209" i="8" s="1" a="1"/>
  <c r="E208" i="8"/>
  <c r="H208" i="8" s="1"/>
  <c r="D208" i="8"/>
  <c r="G208" i="8" s="1" a="1"/>
  <c r="E207" i="8"/>
  <c r="H207" i="8" s="1"/>
  <c r="D207" i="8"/>
  <c r="G207" i="8" s="1" a="1"/>
  <c r="E206" i="8"/>
  <c r="H206" i="8" s="1"/>
  <c r="D206" i="8"/>
  <c r="G206" i="8" s="1" a="1"/>
  <c r="D205" i="8"/>
  <c r="G205" i="8" s="1" a="1"/>
  <c r="E205" i="8"/>
  <c r="H205" i="8" s="1"/>
  <c r="D204" i="8"/>
  <c r="G204" i="8" s="1" a="1"/>
  <c r="E204" i="8"/>
  <c r="H204" i="8" s="1"/>
  <c r="E203" i="8"/>
  <c r="H203" i="8" s="1"/>
  <c r="D203" i="8"/>
  <c r="G203" i="8" s="1" a="1"/>
  <c r="E202" i="8"/>
  <c r="H202" i="8" s="1"/>
  <c r="D202" i="8"/>
  <c r="G202" i="8" s="1" a="1"/>
  <c r="D201" i="8"/>
  <c r="G201" i="8" s="1" a="1"/>
  <c r="E201" i="8"/>
  <c r="H201" i="8" s="1"/>
  <c r="E200" i="8"/>
  <c r="H200" i="8" s="1"/>
  <c r="D200" i="8"/>
  <c r="G200" i="8" s="1" a="1"/>
  <c r="E199" i="8"/>
  <c r="H199" i="8" s="1"/>
  <c r="D199" i="8"/>
  <c r="G199" i="8" s="1" a="1"/>
  <c r="E198" i="8"/>
  <c r="H198" i="8" s="1"/>
  <c r="D198" i="8"/>
  <c r="G198" i="8" s="1" a="1"/>
  <c r="E197" i="8"/>
  <c r="H197" i="8" s="1"/>
  <c r="D197" i="8"/>
  <c r="G197" i="8" s="1" a="1"/>
  <c r="D196" i="8"/>
  <c r="G196" i="8" s="1" a="1"/>
  <c r="E196" i="8"/>
  <c r="H196" i="8" s="1"/>
  <c r="D195" i="8"/>
  <c r="G195" i="8" s="1" a="1"/>
  <c r="E195" i="8"/>
  <c r="H195" i="8" s="1"/>
  <c r="E194" i="8"/>
  <c r="H194" i="8" s="1"/>
  <c r="D194" i="8"/>
  <c r="G194" i="8" s="1" a="1"/>
  <c r="E193" i="8"/>
  <c r="H193" i="8" s="1"/>
  <c r="D193" i="8"/>
  <c r="G193" i="8" s="1" a="1"/>
  <c r="E192" i="8"/>
  <c r="H192" i="8" s="1"/>
  <c r="D192" i="8"/>
  <c r="G192" i="8" s="1" a="1"/>
  <c r="E191" i="8"/>
  <c r="H191" i="8" s="1"/>
  <c r="D191" i="8"/>
  <c r="G191" i="8" s="1" a="1"/>
  <c r="E190" i="8"/>
  <c r="H190" i="8" s="1"/>
  <c r="D190" i="8"/>
  <c r="G190" i="8" s="1" a="1"/>
  <c r="D189" i="8"/>
  <c r="G189" i="8" s="1" a="1"/>
  <c r="E189" i="8"/>
  <c r="H189" i="8" s="1"/>
  <c r="E188" i="8"/>
  <c r="H188" i="8" s="1"/>
  <c r="D188" i="8"/>
  <c r="G188" i="8" s="1" a="1"/>
  <c r="D187" i="8"/>
  <c r="G187" i="8" s="1" a="1"/>
  <c r="E187" i="8"/>
  <c r="H187" i="8" s="1"/>
  <c r="D186" i="8"/>
  <c r="G186" i="8" s="1" a="1"/>
  <c r="E186" i="8"/>
  <c r="H186" i="8" s="1"/>
  <c r="E185" i="8"/>
  <c r="H185" i="8" s="1"/>
  <c r="D185" i="8"/>
  <c r="G185" i="8" s="1" a="1"/>
  <c r="E184" i="8"/>
  <c r="H184" i="8" s="1"/>
  <c r="D184" i="8"/>
  <c r="G184" i="8" s="1" a="1"/>
  <c r="D183" i="8"/>
  <c r="G183" i="8" s="1" a="1"/>
  <c r="E183" i="8"/>
  <c r="H183" i="8" s="1"/>
  <c r="E182" i="8"/>
  <c r="H182" i="8" s="1"/>
  <c r="D182" i="8"/>
  <c r="G182" i="8" s="1" a="1"/>
  <c r="E181" i="8"/>
  <c r="H181" i="8" s="1"/>
  <c r="D181" i="8"/>
  <c r="G181" i="8" s="1" a="1"/>
  <c r="D180" i="8"/>
  <c r="G180" i="8" s="1" a="1"/>
  <c r="E180" i="8"/>
  <c r="H180" i="8" s="1"/>
  <c r="E179" i="8"/>
  <c r="H179" i="8" s="1"/>
  <c r="D179" i="8"/>
  <c r="G179" i="8" s="1" a="1"/>
  <c r="E178" i="8"/>
  <c r="H178" i="8" s="1"/>
  <c r="D178" i="8"/>
  <c r="G178" i="8" s="1" a="1"/>
  <c r="E177" i="8"/>
  <c r="H177" i="8" s="1"/>
  <c r="D177" i="8"/>
  <c r="G177" i="8" s="1" a="1"/>
  <c r="E176" i="8"/>
  <c r="H176" i="8" s="1"/>
  <c r="D176" i="8"/>
  <c r="G176" i="8" s="1" a="1"/>
  <c r="E175" i="8"/>
  <c r="H175" i="8" s="1"/>
  <c r="D175" i="8"/>
  <c r="G175" i="8" s="1" a="1"/>
  <c r="D174" i="8"/>
  <c r="G174" i="8" s="1" a="1"/>
  <c r="E174" i="8"/>
  <c r="H174" i="8" s="1"/>
  <c r="E173" i="8"/>
  <c r="H173" i="8" s="1"/>
  <c r="D173" i="8"/>
  <c r="G173" i="8" s="1" a="1"/>
  <c r="E172" i="8"/>
  <c r="H172" i="8" s="1"/>
  <c r="D172" i="8"/>
  <c r="G172" i="8" s="1" a="1"/>
  <c r="E171" i="8"/>
  <c r="H171" i="8" s="1"/>
  <c r="D171" i="8"/>
  <c r="G171" i="8" s="1" a="1"/>
  <c r="E170" i="8"/>
  <c r="H170" i="8" s="1"/>
  <c r="D170" i="8"/>
  <c r="G170" i="8" s="1" a="1"/>
  <c r="E169" i="8"/>
  <c r="H169" i="8" s="1"/>
  <c r="D169" i="8"/>
  <c r="G169" i="8" s="1" a="1"/>
  <c r="E168" i="8"/>
  <c r="H168" i="8" s="1"/>
  <c r="D168" i="8"/>
  <c r="G168" i="8" s="1" a="1"/>
  <c r="D167" i="8"/>
  <c r="G167" i="8" s="1" a="1"/>
  <c r="E167" i="8"/>
  <c r="H167" i="8" s="1"/>
  <c r="E166" i="8"/>
  <c r="H166" i="8" s="1"/>
  <c r="D166" i="8"/>
  <c r="G166" i="8" s="1" a="1"/>
  <c r="D165" i="8"/>
  <c r="G165" i="8" s="1" a="1"/>
  <c r="E165" i="8"/>
  <c r="H165" i="8" s="1"/>
  <c r="D164" i="8"/>
  <c r="G164" i="8" s="1" a="1"/>
  <c r="E164" i="8"/>
  <c r="H164" i="8" s="1"/>
  <c r="D163" i="8"/>
  <c r="G163" i="8" s="1" a="1"/>
  <c r="E163" i="8"/>
  <c r="H163" i="8" s="1"/>
  <c r="E162" i="8"/>
  <c r="H162" i="8" s="1"/>
  <c r="D162" i="8"/>
  <c r="G162" i="8" s="1" a="1"/>
  <c r="AA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388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563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660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296" i="1"/>
  <c r="AA297" i="1"/>
  <c r="AA490" i="1"/>
  <c r="AA491" i="1"/>
  <c r="AA492" i="1"/>
  <c r="N510" i="4"/>
  <c r="N509" i="4"/>
  <c r="N507" i="4"/>
  <c r="N506" i="4"/>
  <c r="N505" i="4"/>
  <c r="N504" i="4"/>
  <c r="N500" i="4"/>
  <c r="N499" i="4"/>
  <c r="N498" i="4"/>
  <c r="N497" i="4"/>
  <c r="N495" i="4"/>
  <c r="N491" i="4"/>
  <c r="N490" i="4"/>
  <c r="N489" i="4"/>
  <c r="N487" i="4"/>
  <c r="N485" i="4"/>
  <c r="N484" i="4"/>
  <c r="N483" i="4"/>
  <c r="N480" i="4"/>
  <c r="N468" i="4"/>
  <c r="N467" i="4"/>
  <c r="N460" i="4"/>
  <c r="N456" i="4"/>
  <c r="N448" i="4"/>
  <c r="N447" i="4"/>
  <c r="N442" i="4"/>
  <c r="N438" i="4"/>
  <c r="N437" i="4"/>
  <c r="N429" i="4"/>
  <c r="N425" i="4"/>
  <c r="N421" i="4"/>
  <c r="N420" i="4"/>
  <c r="N417" i="4"/>
  <c r="N414" i="4"/>
  <c r="N409" i="4"/>
  <c r="N407" i="4"/>
  <c r="N404" i="4"/>
  <c r="N403" i="4"/>
  <c r="N398" i="4"/>
  <c r="N395" i="4"/>
  <c r="N394" i="4"/>
  <c r="N390" i="4"/>
  <c r="N385" i="4"/>
  <c r="N381" i="4"/>
  <c r="N376" i="4"/>
  <c r="N372" i="4"/>
  <c r="N371" i="4"/>
  <c r="N369" i="4"/>
  <c r="N368" i="4"/>
  <c r="N367" i="4"/>
  <c r="N364" i="4"/>
  <c r="N343" i="4"/>
  <c r="N339" i="4"/>
  <c r="N335" i="4"/>
  <c r="N327" i="4"/>
  <c r="N326" i="4"/>
  <c r="N323" i="4"/>
  <c r="N322" i="4"/>
  <c r="N319" i="4"/>
  <c r="N318" i="4"/>
  <c r="N317" i="4"/>
  <c r="N315" i="4"/>
  <c r="N314" i="4"/>
  <c r="N309" i="4"/>
  <c r="N302" i="4"/>
  <c r="N297" i="4"/>
  <c r="N296" i="4"/>
  <c r="N294" i="4"/>
  <c r="N288" i="4"/>
  <c r="N285" i="4"/>
  <c r="N284" i="4"/>
  <c r="N281" i="4"/>
  <c r="N276" i="4"/>
  <c r="N268" i="4"/>
  <c r="N265" i="4"/>
  <c r="N264" i="4"/>
  <c r="N260" i="4"/>
  <c r="N256" i="4"/>
  <c r="N255" i="4"/>
  <c r="N248" i="4"/>
  <c r="N239" i="4"/>
  <c r="N238" i="4"/>
  <c r="N235" i="4"/>
  <c r="N234" i="4"/>
  <c r="N225" i="4"/>
  <c r="N222" i="4"/>
  <c r="N218" i="4"/>
  <c r="N217" i="4"/>
  <c r="N210" i="4"/>
  <c r="N185" i="4"/>
  <c r="N180" i="4"/>
  <c r="N175" i="4"/>
  <c r="N171" i="4"/>
  <c r="N167" i="4"/>
  <c r="N158" i="4"/>
  <c r="N154" i="4"/>
  <c r="N149" i="4"/>
  <c r="N145" i="4"/>
  <c r="N141" i="4"/>
  <c r="N138" i="4"/>
  <c r="N129" i="4"/>
  <c r="N123" i="4"/>
  <c r="N122" i="4"/>
  <c r="N118" i="4"/>
  <c r="N115" i="4"/>
  <c r="N114" i="4"/>
  <c r="N109" i="4"/>
  <c r="N106" i="4"/>
  <c r="N102" i="4"/>
  <c r="N101" i="4"/>
  <c r="N96" i="4"/>
  <c r="N93" i="4"/>
  <c r="N84" i="4"/>
  <c r="N80" i="4"/>
  <c r="N72" i="4"/>
  <c r="N71" i="4"/>
  <c r="N70" i="4"/>
  <c r="N68" i="4"/>
  <c r="N65" i="4"/>
  <c r="N63" i="4"/>
  <c r="N61" i="4"/>
  <c r="N58" i="4"/>
  <c r="N56" i="4"/>
  <c r="N53" i="4"/>
  <c r="N50" i="4"/>
  <c r="N493" i="4"/>
  <c r="N488" i="4"/>
  <c r="N486" i="4"/>
  <c r="N482" i="4"/>
  <c r="N481" i="4"/>
  <c r="N478" i="4"/>
  <c r="N474" i="4"/>
  <c r="N471" i="4"/>
  <c r="N470" i="4"/>
  <c r="N466" i="4"/>
  <c r="N463" i="4"/>
  <c r="N459" i="4"/>
  <c r="N454" i="4"/>
  <c r="N441" i="4"/>
  <c r="N436" i="4"/>
  <c r="N435" i="4"/>
  <c r="N432" i="4"/>
  <c r="N428" i="4"/>
  <c r="N424" i="4"/>
  <c r="N423" i="4"/>
  <c r="N419" i="4"/>
  <c r="N416" i="4"/>
  <c r="N415" i="4"/>
  <c r="N413" i="4"/>
  <c r="N406" i="4"/>
  <c r="N401" i="4"/>
  <c r="N397" i="4"/>
  <c r="N389" i="4"/>
  <c r="N388" i="4"/>
  <c r="N378" i="4"/>
  <c r="N377" i="4"/>
  <c r="N366" i="4"/>
  <c r="N365" i="4"/>
  <c r="N362" i="4"/>
  <c r="N361" i="4"/>
  <c r="N353" i="4"/>
  <c r="N349" i="4"/>
  <c r="N348" i="4"/>
  <c r="N344" i="4"/>
  <c r="N341" i="4"/>
  <c r="N337" i="4"/>
  <c r="N332" i="4"/>
  <c r="N329" i="4"/>
  <c r="N320" i="4"/>
  <c r="N316" i="4"/>
  <c r="N307" i="4"/>
  <c r="N303" i="4"/>
  <c r="N299" i="4"/>
  <c r="N298" i="4"/>
  <c r="N295" i="4"/>
  <c r="N291" i="4"/>
  <c r="N283" i="4"/>
  <c r="N280" i="4"/>
  <c r="N279" i="4"/>
  <c r="N272" i="4"/>
  <c r="N263" i="4"/>
  <c r="N258" i="4"/>
  <c r="N257" i="4"/>
  <c r="N253" i="4"/>
  <c r="N246" i="4"/>
  <c r="N244" i="4"/>
  <c r="N243" i="4"/>
  <c r="N242" i="4"/>
  <c r="N241" i="4"/>
  <c r="N237" i="4"/>
  <c r="N233" i="4"/>
  <c r="N230" i="4"/>
  <c r="N224" i="4"/>
  <c r="N220" i="4"/>
  <c r="N214" i="4"/>
  <c r="N211" i="4"/>
  <c r="N202" i="4"/>
  <c r="N198" i="4"/>
  <c r="N194" i="4"/>
  <c r="N190" i="4"/>
  <c r="N186" i="4"/>
  <c r="N181" i="4"/>
  <c r="N177" i="4"/>
  <c r="N172" i="4"/>
  <c r="N169" i="4"/>
  <c r="N168" i="4"/>
  <c r="N165" i="4"/>
  <c r="N164" i="4"/>
  <c r="N159" i="4"/>
  <c r="N155" i="4"/>
  <c r="N151" i="4"/>
  <c r="N146" i="4"/>
  <c r="N142" i="4"/>
  <c r="N135" i="4"/>
  <c r="N134" i="4"/>
  <c r="N130" i="4"/>
  <c r="N126" i="4"/>
  <c r="N112" i="4"/>
  <c r="N108" i="4"/>
  <c r="N104" i="4"/>
  <c r="N99" i="4"/>
  <c r="N95" i="4"/>
  <c r="N91" i="4"/>
  <c r="N87" i="4"/>
  <c r="N86" i="4"/>
  <c r="N83" i="4"/>
  <c r="N78" i="4"/>
  <c r="N77" i="4"/>
  <c r="N496" i="4"/>
  <c r="N492" i="4"/>
  <c r="N477" i="4"/>
  <c r="N476" i="4"/>
  <c r="N473" i="4"/>
  <c r="N472" i="4"/>
  <c r="N464" i="4"/>
  <c r="N461" i="4"/>
  <c r="N455" i="4"/>
  <c r="N452" i="4"/>
  <c r="N451" i="4"/>
  <c r="N450" i="4"/>
  <c r="N443" i="4"/>
  <c r="N439" i="4"/>
  <c r="N434" i="4"/>
  <c r="N427" i="4"/>
  <c r="N426" i="4"/>
  <c r="N422" i="4"/>
  <c r="N400" i="4"/>
  <c r="N396" i="4"/>
  <c r="N391" i="4"/>
  <c r="N387" i="4"/>
  <c r="N384" i="4"/>
  <c r="N383" i="4"/>
  <c r="N379" i="4"/>
  <c r="N375" i="4"/>
  <c r="N370" i="4"/>
  <c r="N358" i="4"/>
  <c r="N357" i="4"/>
  <c r="N356" i="4"/>
  <c r="N354" i="4"/>
  <c r="N350" i="4"/>
  <c r="N345" i="4"/>
  <c r="N340" i="4"/>
  <c r="N336" i="4"/>
  <c r="N331" i="4"/>
  <c r="N328" i="4"/>
  <c r="N324" i="4"/>
  <c r="N313" i="4"/>
  <c r="N306" i="4"/>
  <c r="N305" i="4"/>
  <c r="N300" i="4"/>
  <c r="N293" i="4"/>
  <c r="N292" i="4"/>
  <c r="N290" i="4"/>
  <c r="N286" i="4"/>
  <c r="N282" i="4"/>
  <c r="N277" i="4"/>
  <c r="N274" i="4"/>
  <c r="N267" i="4"/>
  <c r="N266" i="4"/>
  <c r="N259" i="4"/>
  <c r="N254" i="4"/>
  <c r="N251" i="4"/>
  <c r="N250" i="4"/>
  <c r="N249" i="4"/>
  <c r="N247" i="4"/>
  <c r="N232" i="4"/>
  <c r="N229" i="4"/>
  <c r="N228" i="4"/>
  <c r="N227" i="4"/>
  <c r="N221" i="4"/>
  <c r="N212" i="4"/>
  <c r="N205" i="4"/>
  <c r="N204" i="4"/>
  <c r="N195" i="4"/>
  <c r="N191" i="4"/>
  <c r="N182" i="4"/>
  <c r="N178" i="4"/>
  <c r="N174" i="4"/>
  <c r="N162" i="4"/>
  <c r="N161" i="4"/>
  <c r="N157" i="4"/>
  <c r="N156" i="4"/>
  <c r="N152" i="4"/>
  <c r="N148" i="4"/>
  <c r="N144" i="4"/>
  <c r="N143" i="4"/>
  <c r="N139" i="4"/>
  <c r="N137" i="4"/>
  <c r="N136" i="4"/>
  <c r="N133" i="4"/>
  <c r="N132" i="4"/>
  <c r="N131" i="4"/>
  <c r="N128" i="4"/>
  <c r="N125" i="4"/>
  <c r="N119" i="4"/>
  <c r="N116" i="4"/>
  <c r="N110" i="4"/>
  <c r="N107" i="4"/>
  <c r="N103" i="4"/>
  <c r="N97" i="4"/>
  <c r="N90" i="4"/>
  <c r="N81" i="4"/>
  <c r="N76" i="4"/>
  <c r="N479" i="4"/>
  <c r="N475" i="4"/>
  <c r="N469" i="4"/>
  <c r="N465" i="4"/>
  <c r="N462" i="4"/>
  <c r="N458" i="4"/>
  <c r="N457" i="4"/>
  <c r="N453" i="4"/>
  <c r="N449" i="4"/>
  <c r="N446" i="4"/>
  <c r="N445" i="4"/>
  <c r="N444" i="4"/>
  <c r="N440" i="4"/>
  <c r="N433" i="4"/>
  <c r="N431" i="4"/>
  <c r="N430" i="4"/>
  <c r="N418" i="4"/>
  <c r="N412" i="4"/>
  <c r="N411" i="4"/>
  <c r="N410" i="4"/>
  <c r="N408" i="4"/>
  <c r="N405" i="4"/>
  <c r="N402" i="4"/>
  <c r="N399" i="4"/>
  <c r="N393" i="4"/>
  <c r="N392" i="4"/>
  <c r="N386" i="4"/>
  <c r="N382" i="4"/>
  <c r="N380" i="4"/>
  <c r="N374" i="4"/>
  <c r="N373" i="4"/>
  <c r="N363" i="4"/>
  <c r="N360" i="4"/>
  <c r="N359" i="4"/>
  <c r="N355" i="4"/>
  <c r="N352" i="4"/>
  <c r="N351" i="4"/>
  <c r="N347" i="4"/>
  <c r="N346" i="4"/>
  <c r="N342" i="4"/>
  <c r="N338" i="4"/>
  <c r="N334" i="4"/>
  <c r="N333" i="4"/>
  <c r="N330" i="4"/>
  <c r="N325" i="4"/>
  <c r="N321" i="4"/>
  <c r="N312" i="4"/>
  <c r="N311" i="4"/>
  <c r="N310" i="4"/>
  <c r="N308" i="4"/>
  <c r="N304" i="4"/>
  <c r="N301" i="4"/>
  <c r="N278" i="4"/>
  <c r="N275" i="4"/>
  <c r="N273" i="4"/>
  <c r="N271" i="4"/>
  <c r="N270" i="4"/>
  <c r="N269" i="4"/>
  <c r="N262" i="4"/>
  <c r="N261" i="4"/>
  <c r="N252" i="4"/>
  <c r="N245" i="4"/>
  <c r="N240" i="4"/>
  <c r="N236" i="4"/>
  <c r="N231" i="4"/>
  <c r="N226" i="4"/>
  <c r="N223" i="4"/>
  <c r="N219" i="4"/>
  <c r="N216" i="4"/>
  <c r="N215" i="4"/>
  <c r="N213" i="4"/>
  <c r="N209" i="4"/>
  <c r="N208" i="4"/>
  <c r="N207" i="4"/>
  <c r="N206" i="4"/>
  <c r="N203" i="4"/>
  <c r="N201" i="4"/>
  <c r="N200" i="4"/>
  <c r="N199" i="4"/>
  <c r="N197" i="4"/>
  <c r="N196" i="4"/>
  <c r="N193" i="4"/>
  <c r="N192" i="4"/>
  <c r="N189" i="4"/>
  <c r="N188" i="4"/>
  <c r="N187" i="4"/>
  <c r="N184" i="4"/>
  <c r="N183" i="4"/>
  <c r="N179" i="4"/>
  <c r="N176" i="4"/>
  <c r="N173" i="4"/>
  <c r="N170" i="4"/>
  <c r="N166" i="4"/>
  <c r="N163" i="4"/>
  <c r="N160" i="4"/>
  <c r="N153" i="4"/>
  <c r="N150" i="4"/>
  <c r="N147" i="4"/>
  <c r="N140" i="4"/>
  <c r="N127" i="4"/>
  <c r="N124" i="4"/>
  <c r="N121" i="4"/>
  <c r="N120" i="4"/>
  <c r="N117" i="4"/>
  <c r="N113" i="4"/>
  <c r="N111" i="4"/>
  <c r="N105" i="4"/>
  <c r="N100" i="4"/>
  <c r="N98" i="4"/>
  <c r="N94" i="4"/>
  <c r="N92" i="4"/>
  <c r="N89" i="4"/>
  <c r="N88" i="4"/>
  <c r="N85" i="4"/>
  <c r="N82" i="4"/>
  <c r="N79" i="4"/>
  <c r="N75" i="4"/>
  <c r="N74" i="4"/>
  <c r="N73" i="4"/>
  <c r="N69" i="4"/>
  <c r="N67" i="4"/>
  <c r="N66" i="4"/>
  <c r="N64" i="4"/>
  <c r="N62" i="4"/>
  <c r="N60" i="4"/>
  <c r="N59" i="4"/>
  <c r="N57" i="4"/>
  <c r="N55" i="4"/>
  <c r="N54" i="4"/>
  <c r="N52" i="4"/>
  <c r="N49" i="4"/>
  <c r="N48" i="4"/>
  <c r="E161" i="8"/>
  <c r="H161" i="8" s="1"/>
  <c r="D161" i="8"/>
  <c r="G161" i="8" s="1" a="1"/>
  <c r="E160" i="8"/>
  <c r="H160" i="8" s="1"/>
  <c r="D160" i="8"/>
  <c r="G160" i="8" s="1" a="1"/>
  <c r="E159" i="8"/>
  <c r="H159" i="8" s="1"/>
  <c r="D159" i="8"/>
  <c r="G159" i="8" s="1" a="1"/>
  <c r="E158" i="8"/>
  <c r="H158" i="8" s="1"/>
  <c r="D158" i="8"/>
  <c r="G158" i="8" s="1" a="1"/>
  <c r="D157" i="8"/>
  <c r="G157" i="8" s="1" a="1"/>
  <c r="E157" i="8"/>
  <c r="H157" i="8" s="1"/>
  <c r="D156" i="8"/>
  <c r="G156" i="8" s="1" a="1"/>
  <c r="E156" i="8"/>
  <c r="H156" i="8" s="1"/>
  <c r="E155" i="8"/>
  <c r="H155" i="8" s="1"/>
  <c r="D155" i="8"/>
  <c r="G155" i="8" s="1" a="1"/>
  <c r="E154" i="8"/>
  <c r="H154" i="8" s="1"/>
  <c r="D154" i="8"/>
  <c r="G154" i="8" s="1" a="1"/>
  <c r="D153" i="8"/>
  <c r="G153" i="8" s="1" a="1"/>
  <c r="E153" i="8"/>
  <c r="H153" i="8" s="1"/>
  <c r="E152" i="8"/>
  <c r="H152" i="8" s="1"/>
  <c r="D152" i="8"/>
  <c r="G152" i="8" s="1" a="1"/>
  <c r="D151" i="8"/>
  <c r="G151" i="8" s="1" a="1"/>
  <c r="E151" i="8"/>
  <c r="H151" i="8" s="1"/>
  <c r="D150" i="8"/>
  <c r="G150" i="8" s="1" a="1"/>
  <c r="E150" i="8"/>
  <c r="H150" i="8" s="1"/>
  <c r="D149" i="8"/>
  <c r="G149" i="8" s="1" a="1"/>
  <c r="E149" i="8"/>
  <c r="H149" i="8" s="1"/>
  <c r="D148" i="8"/>
  <c r="G148" i="8" s="1" a="1"/>
  <c r="E148" i="8"/>
  <c r="H148" i="8" s="1"/>
  <c r="E147" i="8"/>
  <c r="H147" i="8" s="1"/>
  <c r="D147" i="8"/>
  <c r="G147" i="8" s="1" a="1"/>
  <c r="D146" i="8"/>
  <c r="G146" i="8" s="1" a="1"/>
  <c r="E146" i="8"/>
  <c r="H146" i="8" s="1"/>
  <c r="E145" i="8"/>
  <c r="H145" i="8" s="1"/>
  <c r="D145" i="8"/>
  <c r="G145" i="8" s="1" a="1"/>
  <c r="D144" i="8"/>
  <c r="G144" i="8" s="1" a="1"/>
  <c r="E144" i="8"/>
  <c r="H144" i="8" s="1"/>
  <c r="E143" i="8"/>
  <c r="H143" i="8" s="1"/>
  <c r="D143" i="8"/>
  <c r="G143" i="8" s="1" a="1"/>
  <c r="D142" i="8"/>
  <c r="G142" i="8" s="1" a="1"/>
  <c r="E142" i="8"/>
  <c r="H142" i="8" s="1"/>
  <c r="E141" i="8"/>
  <c r="H141" i="8" s="1"/>
  <c r="D141" i="8"/>
  <c r="G141" i="8" s="1" a="1"/>
  <c r="E140" i="8"/>
  <c r="H140" i="8" s="1"/>
  <c r="D140" i="8"/>
  <c r="G140" i="8" s="1" a="1"/>
  <c r="E139" i="8"/>
  <c r="H139" i="8" s="1"/>
  <c r="D139" i="8"/>
  <c r="G139" i="8" s="1" a="1"/>
  <c r="D138" i="8"/>
  <c r="G138" i="8" s="1" a="1"/>
  <c r="E138" i="8"/>
  <c r="H138" i="8" s="1"/>
  <c r="D137" i="8"/>
  <c r="G137" i="8" s="1" a="1"/>
  <c r="E137" i="8"/>
  <c r="H137" i="8" s="1"/>
  <c r="D136" i="8"/>
  <c r="G136" i="8" s="1" a="1"/>
  <c r="E136" i="8"/>
  <c r="H136" i="8" s="1"/>
  <c r="D135" i="8"/>
  <c r="G135" i="8" s="1" a="1"/>
  <c r="E135" i="8"/>
  <c r="H135" i="8" s="1"/>
  <c r="E134" i="8"/>
  <c r="H134" i="8" s="1"/>
  <c r="D134" i="8"/>
  <c r="G134" i="8" s="1" a="1"/>
  <c r="D133" i="8"/>
  <c r="G133" i="8" s="1" a="1"/>
  <c r="E133" i="8"/>
  <c r="H133" i="8" s="1"/>
  <c r="D132" i="8"/>
  <c r="G132" i="8" s="1" a="1"/>
  <c r="E132" i="8"/>
  <c r="H132" i="8" s="1"/>
  <c r="D131" i="8"/>
  <c r="G131" i="8" s="1" a="1"/>
  <c r="I131" i="8" s="1"/>
  <c r="J131" i="4" s="1"/>
  <c r="E131" i="8"/>
  <c r="H131" i="8" s="1"/>
  <c r="E130" i="8"/>
  <c r="H130" i="8" s="1"/>
  <c r="D130" i="8"/>
  <c r="G130" i="8" s="1" a="1"/>
  <c r="D129" i="8"/>
  <c r="G129" i="8" s="1" a="1"/>
  <c r="E129" i="8"/>
  <c r="H129" i="8" s="1"/>
  <c r="E128" i="8"/>
  <c r="H128" i="8" s="1"/>
  <c r="D128" i="8"/>
  <c r="G128" i="8" s="1" a="1"/>
  <c r="E127" i="8"/>
  <c r="H127" i="8" s="1"/>
  <c r="D127" i="8"/>
  <c r="G127" i="8" s="1" a="1"/>
  <c r="D126" i="8"/>
  <c r="G126" i="8" s="1" a="1"/>
  <c r="E126" i="8"/>
  <c r="H126" i="8" s="1"/>
  <c r="D125" i="8"/>
  <c r="G125" i="8" s="1" a="1"/>
  <c r="E125" i="8"/>
  <c r="H125" i="8" s="1"/>
  <c r="D124" i="8"/>
  <c r="G124" i="8" s="1" a="1"/>
  <c r="E124" i="8"/>
  <c r="H124" i="8" s="1"/>
  <c r="D123" i="8"/>
  <c r="G123" i="8" s="1" a="1"/>
  <c r="E123" i="8"/>
  <c r="H123" i="8" s="1"/>
  <c r="D122" i="8"/>
  <c r="G122" i="8" s="1" a="1"/>
  <c r="E122" i="8"/>
  <c r="H122" i="8" s="1"/>
  <c r="D121" i="8"/>
  <c r="G121" i="8" s="1" a="1"/>
  <c r="E121" i="8"/>
  <c r="H121" i="8" s="1"/>
  <c r="D120" i="8"/>
  <c r="G120" i="8" s="1" a="1"/>
  <c r="E120" i="8"/>
  <c r="H120" i="8" s="1"/>
  <c r="E119" i="8"/>
  <c r="H119" i="8" s="1"/>
  <c r="D119" i="8"/>
  <c r="G119" i="8" s="1" a="1"/>
  <c r="E118" i="8"/>
  <c r="H118" i="8" s="1"/>
  <c r="D118" i="8"/>
  <c r="G118" i="8" s="1" a="1"/>
  <c r="D117" i="8"/>
  <c r="G117" i="8" s="1" a="1"/>
  <c r="E117" i="8"/>
  <c r="H117" i="8" s="1"/>
  <c r="E116" i="8"/>
  <c r="H116" i="8" s="1"/>
  <c r="D116" i="8"/>
  <c r="G116" i="8" s="1" a="1"/>
  <c r="E115" i="8"/>
  <c r="H115" i="8" s="1"/>
  <c r="D115" i="8"/>
  <c r="G115" i="8" s="1" a="1"/>
  <c r="D114" i="8"/>
  <c r="G114" i="8" s="1" a="1"/>
  <c r="E114" i="8"/>
  <c r="H114" i="8" s="1"/>
  <c r="E113" i="8"/>
  <c r="H113" i="8" s="1"/>
  <c r="D113" i="8"/>
  <c r="G113" i="8" s="1" a="1"/>
  <c r="E112" i="8"/>
  <c r="H112" i="8" s="1"/>
  <c r="D112" i="8"/>
  <c r="G112" i="8" s="1" a="1"/>
  <c r="E111" i="8"/>
  <c r="H111" i="8" s="1"/>
  <c r="D111" i="8"/>
  <c r="G111" i="8" s="1" a="1"/>
  <c r="D110" i="8"/>
  <c r="G110" i="8" s="1" a="1"/>
  <c r="E110" i="8"/>
  <c r="H110" i="8" s="1"/>
  <c r="E109" i="8"/>
  <c r="H109" i="8" s="1"/>
  <c r="D109" i="8"/>
  <c r="G109" i="8" s="1" a="1"/>
  <c r="E108" i="8"/>
  <c r="H108" i="8" s="1"/>
  <c r="D108" i="8"/>
  <c r="G108" i="8" s="1" a="1"/>
  <c r="E107" i="8"/>
  <c r="H107" i="8" s="1"/>
  <c r="D107" i="8"/>
  <c r="G107" i="8" s="1" a="1"/>
  <c r="E106" i="8"/>
  <c r="H106" i="8" s="1"/>
  <c r="D106" i="8"/>
  <c r="G106" i="8" s="1" a="1"/>
  <c r="E105" i="8"/>
  <c r="H105" i="8" s="1"/>
  <c r="D105" i="8"/>
  <c r="G105" i="8" s="1" a="1"/>
  <c r="E104" i="8"/>
  <c r="H104" i="8" s="1"/>
  <c r="D104" i="8"/>
  <c r="G104" i="8" s="1" a="1"/>
  <c r="E103" i="8"/>
  <c r="H103" i="8" s="1"/>
  <c r="D103" i="8"/>
  <c r="G103" i="8" s="1" a="1"/>
  <c r="E102" i="8"/>
  <c r="H102" i="8" s="1"/>
  <c r="D102" i="8"/>
  <c r="G102" i="8" s="1" a="1"/>
  <c r="E101" i="8"/>
  <c r="H101" i="8" s="1"/>
  <c r="D101" i="8"/>
  <c r="G101" i="8" s="1" a="1"/>
  <c r="E100" i="8"/>
  <c r="H100" i="8" s="1"/>
  <c r="D100" i="8"/>
  <c r="G100" i="8" s="1" a="1"/>
  <c r="D99" i="8"/>
  <c r="G99" i="8" s="1" a="1"/>
  <c r="E99" i="8"/>
  <c r="H99" i="8" s="1"/>
  <c r="D98" i="8"/>
  <c r="G98" i="8" s="1" a="1"/>
  <c r="E98" i="8"/>
  <c r="H98" i="8" s="1"/>
  <c r="D97" i="8"/>
  <c r="G97" i="8" s="1" a="1"/>
  <c r="E97" i="8"/>
  <c r="H97" i="8" s="1"/>
  <c r="E96" i="8"/>
  <c r="H96" i="8" s="1"/>
  <c r="D96" i="8"/>
  <c r="G96" i="8" s="1" a="1"/>
  <c r="D95" i="8"/>
  <c r="G95" i="8" s="1" a="1"/>
  <c r="E95" i="8"/>
  <c r="H95" i="8" s="1"/>
  <c r="E94" i="8"/>
  <c r="H94" i="8" s="1"/>
  <c r="D94" i="8"/>
  <c r="G94" i="8" s="1" a="1"/>
  <c r="D93" i="8"/>
  <c r="G93" i="8" s="1" a="1"/>
  <c r="E93" i="8"/>
  <c r="H93" i="8" s="1"/>
  <c r="D92" i="8"/>
  <c r="G92" i="8" s="1" a="1"/>
  <c r="E92" i="8"/>
  <c r="H92" i="8" s="1"/>
  <c r="D91" i="8"/>
  <c r="G91" i="8" s="1" a="1"/>
  <c r="E91" i="8"/>
  <c r="H91" i="8" s="1"/>
  <c r="D90" i="8"/>
  <c r="G90" i="8" s="1" a="1"/>
  <c r="E90" i="8"/>
  <c r="H90" i="8" s="1"/>
  <c r="E89" i="8"/>
  <c r="H89" i="8" s="1"/>
  <c r="D89" i="8"/>
  <c r="G89" i="8" s="1" a="1"/>
  <c r="E88" i="8"/>
  <c r="H88" i="8" s="1"/>
  <c r="D88" i="8"/>
  <c r="G88" i="8" s="1" a="1"/>
  <c r="E87" i="8"/>
  <c r="H87" i="8" s="1"/>
  <c r="D87" i="8"/>
  <c r="G87" i="8" s="1" a="1"/>
  <c r="D86" i="8"/>
  <c r="G86" i="8" s="1" a="1"/>
  <c r="E86" i="8"/>
  <c r="H86" i="8" s="1"/>
  <c r="E85" i="8"/>
  <c r="H85" i="8" s="1"/>
  <c r="D85" i="8"/>
  <c r="G85" i="8" s="1" a="1"/>
  <c r="E84" i="8"/>
  <c r="H84" i="8" s="1"/>
  <c r="D84" i="8"/>
  <c r="G84" i="8" s="1" a="1"/>
  <c r="E83" i="8"/>
  <c r="H83" i="8" s="1"/>
  <c r="D83" i="8"/>
  <c r="G83" i="8" s="1" a="1"/>
  <c r="E82" i="8"/>
  <c r="H82" i="8" s="1"/>
  <c r="D82" i="8"/>
  <c r="G82" i="8" s="1" a="1"/>
  <c r="D81" i="8"/>
  <c r="G81" i="8" s="1" a="1"/>
  <c r="E81" i="8"/>
  <c r="H81" i="8" s="1"/>
  <c r="E80" i="8"/>
  <c r="H80" i="8" s="1"/>
  <c r="D80" i="8"/>
  <c r="G80" i="8" s="1" a="1"/>
  <c r="E79" i="8"/>
  <c r="H79" i="8" s="1"/>
  <c r="D79" i="8"/>
  <c r="G79" i="8" s="1" a="1"/>
  <c r="D78" i="8"/>
  <c r="G78" i="8" s="1" a="1"/>
  <c r="E78" i="8"/>
  <c r="H78" i="8" s="1"/>
  <c r="E77" i="8"/>
  <c r="H77" i="8" s="1"/>
  <c r="D77" i="8"/>
  <c r="G77" i="8" s="1" a="1"/>
  <c r="D76" i="8"/>
  <c r="G76" i="8" s="1" a="1"/>
  <c r="E76" i="8"/>
  <c r="H76" i="8" s="1"/>
  <c r="E75" i="8"/>
  <c r="H75" i="8" s="1"/>
  <c r="D75" i="8"/>
  <c r="G75" i="8" s="1" a="1"/>
  <c r="D74" i="8"/>
  <c r="G74" i="8" s="1" a="1"/>
  <c r="E74" i="8"/>
  <c r="H74" i="8" s="1"/>
  <c r="D73" i="8"/>
  <c r="G73" i="8" s="1" a="1"/>
  <c r="E73" i="8"/>
  <c r="H73" i="8" s="1"/>
  <c r="E72" i="8"/>
  <c r="H72" i="8" s="1"/>
  <c r="D72" i="8"/>
  <c r="G72" i="8" s="1" a="1"/>
  <c r="D71" i="8"/>
  <c r="G71" i="8" s="1" a="1"/>
  <c r="E71" i="8"/>
  <c r="H71" i="8" s="1"/>
  <c r="E70" i="8"/>
  <c r="H70" i="8" s="1"/>
  <c r="D70" i="8"/>
  <c r="G70" i="8" s="1" a="1"/>
  <c r="D69" i="8"/>
  <c r="G69" i="8" s="1" a="1"/>
  <c r="E69" i="8"/>
  <c r="H69" i="8" s="1"/>
  <c r="D68" i="8"/>
  <c r="G68" i="8" s="1" a="1"/>
  <c r="E68" i="8"/>
  <c r="H68" i="8" s="1"/>
  <c r="D67" i="8"/>
  <c r="G67" i="8" s="1" a="1"/>
  <c r="E67" i="8"/>
  <c r="H67" i="8" s="1"/>
  <c r="E66" i="8"/>
  <c r="H66" i="8" s="1"/>
  <c r="D66" i="8"/>
  <c r="G66" i="8" s="1" a="1"/>
  <c r="D65" i="8"/>
  <c r="G65" i="8" s="1" a="1"/>
  <c r="E65" i="8"/>
  <c r="H65" i="8" s="1"/>
  <c r="E64" i="8"/>
  <c r="H64" i="8" s="1"/>
  <c r="D64" i="8"/>
  <c r="G64" i="8" s="1" a="1"/>
  <c r="D63" i="8"/>
  <c r="G63" i="8" s="1" a="1"/>
  <c r="E63" i="8"/>
  <c r="H63" i="8" s="1"/>
  <c r="D62" i="8"/>
  <c r="G62" i="8" s="1" a="1"/>
  <c r="E62" i="8"/>
  <c r="H62" i="8" s="1"/>
  <c r="E61" i="8"/>
  <c r="H61" i="8" s="1"/>
  <c r="D61" i="8"/>
  <c r="G61" i="8" s="1" a="1"/>
  <c r="E60" i="8"/>
  <c r="H60" i="8" s="1"/>
  <c r="D60" i="8"/>
  <c r="G60" i="8" s="1" a="1"/>
  <c r="D59" i="8"/>
  <c r="G59" i="8" s="1" a="1"/>
  <c r="E59" i="8"/>
  <c r="H59" i="8" s="1"/>
  <c r="E58" i="8"/>
  <c r="H58" i="8" s="1"/>
  <c r="D58" i="8"/>
  <c r="G58" i="8" s="1" a="1"/>
  <c r="E57" i="8"/>
  <c r="H57" i="8" s="1"/>
  <c r="D57" i="8"/>
  <c r="G57" i="8" s="1" a="1"/>
  <c r="D56" i="8"/>
  <c r="G56" i="8" s="1" a="1"/>
  <c r="E56" i="8"/>
  <c r="H56" i="8" s="1"/>
  <c r="E55" i="8"/>
  <c r="H55" i="8" s="1"/>
  <c r="D55" i="8"/>
  <c r="G55" i="8" s="1" a="1"/>
  <c r="D54" i="8"/>
  <c r="G54" i="8" s="1" a="1"/>
  <c r="E54" i="8"/>
  <c r="H54" i="8" s="1"/>
  <c r="D53" i="8"/>
  <c r="G53" i="8" s="1" a="1"/>
  <c r="E53" i="8"/>
  <c r="H53" i="8" s="1"/>
  <c r="D52" i="8"/>
  <c r="G52" i="8" s="1" a="1"/>
  <c r="E52" i="8"/>
  <c r="H52" i="8" s="1"/>
  <c r="E51" i="8"/>
  <c r="H51" i="8" s="1"/>
  <c r="D51" i="8"/>
  <c r="G51" i="8" s="1" a="1"/>
  <c r="E50" i="8"/>
  <c r="H50" i="8" s="1"/>
  <c r="D50" i="8"/>
  <c r="G50" i="8" s="1" a="1"/>
  <c r="E49" i="8"/>
  <c r="H49" i="8" s="1"/>
  <c r="D49" i="8"/>
  <c r="G49" i="8" s="1" a="1"/>
  <c r="D48" i="8"/>
  <c r="G48" i="8" s="1" a="1"/>
  <c r="E48" i="8"/>
  <c r="H48" i="8" s="1"/>
  <c r="AE414" i="6"/>
  <c r="AE413" i="6"/>
  <c r="AE412" i="6"/>
  <c r="AE411" i="6"/>
  <c r="AE410" i="6"/>
  <c r="AE409" i="6"/>
  <c r="AE408" i="6"/>
  <c r="AE407" i="6"/>
  <c r="AE406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7" i="6"/>
  <c r="AE356" i="6"/>
  <c r="AE355" i="6"/>
  <c r="AE354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20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3" i="6"/>
  <c r="AE292" i="6"/>
  <c r="AE291" i="6"/>
  <c r="AE290" i="6"/>
  <c r="AE289" i="6"/>
  <c r="AE288" i="6"/>
  <c r="AE287" i="6"/>
  <c r="AE286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52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8" i="6"/>
  <c r="AE217" i="6"/>
  <c r="AE216" i="6"/>
  <c r="AE215" i="6"/>
  <c r="AE214" i="6"/>
  <c r="AE213" i="6"/>
  <c r="AE212" i="6"/>
  <c r="AE211" i="6"/>
  <c r="AE210" i="6"/>
  <c r="AE209" i="6"/>
  <c r="AE208" i="6"/>
  <c r="AE207" i="6"/>
  <c r="AE206" i="6"/>
  <c r="AE205" i="6"/>
  <c r="AE204" i="6"/>
  <c r="AE203" i="6"/>
  <c r="AE202" i="6"/>
  <c r="AE201" i="6"/>
  <c r="AE200" i="6"/>
  <c r="AE199" i="6"/>
  <c r="AE198" i="6"/>
  <c r="AE197" i="6"/>
  <c r="AE196" i="6"/>
  <c r="AE195" i="6"/>
  <c r="AE194" i="6"/>
  <c r="AE193" i="6"/>
  <c r="AE192" i="6"/>
  <c r="AE191" i="6"/>
  <c r="AE190" i="6"/>
  <c r="AE189" i="6"/>
  <c r="AE188" i="6"/>
  <c r="AE187" i="6"/>
  <c r="AE186" i="6"/>
  <c r="AE185" i="6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72" i="6"/>
  <c r="AE171" i="6"/>
  <c r="AE170" i="6"/>
  <c r="AE169" i="6"/>
  <c r="AE168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4" i="6"/>
  <c r="AE143" i="6"/>
  <c r="AE142" i="6"/>
  <c r="AE141" i="6"/>
  <c r="AE140" i="6"/>
  <c r="AE139" i="6"/>
  <c r="AE138" i="6"/>
  <c r="AE137" i="6"/>
  <c r="AE136" i="6"/>
  <c r="AE135" i="6"/>
  <c r="AE134" i="6"/>
  <c r="AE133" i="6"/>
  <c r="AE132" i="6"/>
  <c r="AE131" i="6"/>
  <c r="AE130" i="6"/>
  <c r="AE129" i="6"/>
  <c r="AE128" i="6"/>
  <c r="AE127" i="6"/>
  <c r="AE126" i="6"/>
  <c r="AE125" i="6"/>
  <c r="AE124" i="6"/>
  <c r="AE123" i="6"/>
  <c r="AE122" i="6"/>
  <c r="AE121" i="6"/>
  <c r="AE120" i="6"/>
  <c r="AE119" i="6"/>
  <c r="AE118" i="6"/>
  <c r="AE117" i="6"/>
  <c r="AE116" i="6"/>
  <c r="AE115" i="6"/>
  <c r="AE114" i="6"/>
  <c r="AE113" i="6"/>
  <c r="AE112" i="6"/>
  <c r="AE111" i="6"/>
  <c r="AE110" i="6"/>
  <c r="AE109" i="6"/>
  <c r="AE108" i="6"/>
  <c r="AE107" i="6"/>
  <c r="AE106" i="6"/>
  <c r="AE105" i="6"/>
  <c r="AE104" i="6"/>
  <c r="AE103" i="6"/>
  <c r="AE102" i="6"/>
  <c r="AE101" i="6"/>
  <c r="AE100" i="6"/>
  <c r="AE99" i="6"/>
  <c r="AE98" i="6"/>
  <c r="AE97" i="6"/>
  <c r="AE96" i="6"/>
  <c r="AE95" i="6"/>
  <c r="AE94" i="6"/>
  <c r="AE93" i="6"/>
  <c r="AE92" i="6"/>
  <c r="AE91" i="6"/>
  <c r="AE90" i="6"/>
  <c r="AE89" i="6"/>
  <c r="AE88" i="6"/>
  <c r="AE87" i="6"/>
  <c r="AE86" i="6"/>
  <c r="AE85" i="6"/>
  <c r="AE84" i="6"/>
  <c r="AE83" i="6"/>
  <c r="AE82" i="6"/>
  <c r="AE81" i="6"/>
  <c r="AE80" i="6"/>
  <c r="AE79" i="6"/>
  <c r="AE78" i="6"/>
  <c r="AE77" i="6"/>
  <c r="AE76" i="6"/>
  <c r="AE75" i="6"/>
  <c r="AE74" i="6"/>
  <c r="AE73" i="6"/>
  <c r="AE72" i="6"/>
  <c r="AE71" i="6"/>
  <c r="AE70" i="6"/>
  <c r="AE69" i="6"/>
  <c r="AE68" i="6"/>
  <c r="AE67" i="6"/>
  <c r="AE66" i="6"/>
  <c r="AE65" i="6"/>
  <c r="AE64" i="6"/>
  <c r="AE63" i="6"/>
  <c r="AE62" i="6"/>
  <c r="AE61" i="6"/>
  <c r="AE60" i="6"/>
  <c r="AE59" i="6"/>
  <c r="AE58" i="6"/>
  <c r="AE57" i="6"/>
  <c r="AE56" i="6"/>
  <c r="AE55" i="6"/>
  <c r="AE54" i="6"/>
  <c r="AE53" i="6"/>
  <c r="AE52" i="6"/>
  <c r="AE51" i="6"/>
  <c r="AE50" i="6"/>
  <c r="AE49" i="6"/>
  <c r="AE48" i="6"/>
  <c r="AE47" i="6"/>
  <c r="AE46" i="6"/>
  <c r="AE45" i="6"/>
  <c r="AE44" i="6"/>
  <c r="AE43" i="6"/>
  <c r="AE42" i="6"/>
  <c r="AE41" i="6"/>
  <c r="AE40" i="6"/>
  <c r="AE39" i="6"/>
  <c r="AE38" i="6"/>
  <c r="AE37" i="6"/>
  <c r="AE36" i="6"/>
  <c r="AE35" i="6"/>
  <c r="AE34" i="6"/>
  <c r="AE33" i="6"/>
  <c r="AE32" i="6"/>
  <c r="AE31" i="6"/>
  <c r="AE30" i="6"/>
  <c r="AE29" i="6"/>
  <c r="AE28" i="6"/>
  <c r="AE27" i="6"/>
  <c r="AE26" i="6"/>
  <c r="AE25" i="6"/>
  <c r="AE24" i="6"/>
  <c r="AE23" i="6"/>
  <c r="AE22" i="6"/>
  <c r="AE21" i="6"/>
  <c r="AE20" i="6"/>
  <c r="AE19" i="6"/>
  <c r="AE18" i="6"/>
  <c r="AE17" i="6"/>
  <c r="AE16" i="6"/>
  <c r="AE15" i="6"/>
  <c r="AE14" i="6"/>
  <c r="AE13" i="6"/>
  <c r="AE12" i="6"/>
  <c r="AE11" i="6"/>
  <c r="AE10" i="6"/>
  <c r="AE9" i="6"/>
  <c r="AE294" i="6"/>
  <c r="AE500" i="6"/>
  <c r="AE499" i="6"/>
  <c r="AE498" i="6"/>
  <c r="AE497" i="6"/>
  <c r="AE496" i="6"/>
  <c r="AE495" i="6"/>
  <c r="AE494" i="6"/>
  <c r="AE493" i="6"/>
  <c r="AE492" i="6"/>
  <c r="AE491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5" i="6"/>
  <c r="AE454" i="6"/>
  <c r="AE453" i="6"/>
  <c r="AE452" i="6"/>
  <c r="AE451" i="6"/>
  <c r="AE450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6" i="6"/>
  <c r="AE415" i="6"/>
  <c r="AS285" i="4"/>
  <c r="AS284" i="4"/>
  <c r="AS283" i="4"/>
  <c r="AS282" i="4"/>
  <c r="AS281" i="4"/>
  <c r="AS280" i="4"/>
  <c r="AS279" i="4"/>
  <c r="AS278" i="4"/>
  <c r="AS277" i="4"/>
  <c r="AS276" i="4"/>
  <c r="AS275" i="4"/>
  <c r="AS274" i="4"/>
  <c r="AS273" i="4"/>
  <c r="AS272" i="4"/>
  <c r="AS271" i="4"/>
  <c r="AS270" i="4"/>
  <c r="AS269" i="4"/>
  <c r="AS268" i="4"/>
  <c r="AS267" i="4"/>
  <c r="AS266" i="4"/>
  <c r="AS265" i="4"/>
  <c r="AS264" i="4"/>
  <c r="AS263" i="4"/>
  <c r="AS262" i="4"/>
  <c r="AS261" i="4"/>
  <c r="AS260" i="4"/>
  <c r="AS259" i="4"/>
  <c r="AS258" i="4"/>
  <c r="AS257" i="4"/>
  <c r="AS256" i="4"/>
  <c r="AS255" i="4"/>
  <c r="AS254" i="4"/>
  <c r="AS253" i="4"/>
  <c r="AS252" i="4"/>
  <c r="AS251" i="4"/>
  <c r="AS250" i="4"/>
  <c r="AS249" i="4"/>
  <c r="AS248" i="4"/>
  <c r="AS247" i="4"/>
  <c r="AS246" i="4"/>
  <c r="AS245" i="4"/>
  <c r="AS244" i="4"/>
  <c r="AS243" i="4"/>
  <c r="AS242" i="4"/>
  <c r="AS241" i="4"/>
  <c r="AS240" i="4"/>
  <c r="AS239" i="4"/>
  <c r="AS238" i="4"/>
  <c r="AS237" i="4"/>
  <c r="AS236" i="4"/>
  <c r="AS235" i="4"/>
  <c r="AS234" i="4"/>
  <c r="AS233" i="4"/>
  <c r="AS232" i="4"/>
  <c r="AS231" i="4"/>
  <c r="AS230" i="4"/>
  <c r="AS229" i="4"/>
  <c r="AS228" i="4"/>
  <c r="AS227" i="4"/>
  <c r="AS226" i="4"/>
  <c r="AS225" i="4"/>
  <c r="AS224" i="4"/>
  <c r="AS223" i="4"/>
  <c r="AS222" i="4"/>
  <c r="AS221" i="4"/>
  <c r="AS220" i="4"/>
  <c r="AS219" i="4"/>
  <c r="AS218" i="4"/>
  <c r="AS217" i="4"/>
  <c r="AS216" i="4"/>
  <c r="AS215" i="4"/>
  <c r="AS214" i="4"/>
  <c r="AS213" i="4"/>
  <c r="AS212" i="4"/>
  <c r="AS211" i="4"/>
  <c r="AS210" i="4"/>
  <c r="AS209" i="4"/>
  <c r="AS208" i="4"/>
  <c r="AS207" i="4"/>
  <c r="AS206" i="4"/>
  <c r="AS205" i="4"/>
  <c r="AS204" i="4"/>
  <c r="AS203" i="4"/>
  <c r="AS202" i="4"/>
  <c r="AS201" i="4"/>
  <c r="AS200" i="4"/>
  <c r="AS199" i="4"/>
  <c r="AS198" i="4"/>
  <c r="AS197" i="4"/>
  <c r="AS196" i="4"/>
  <c r="AS195" i="4"/>
  <c r="AS194" i="4"/>
  <c r="AS193" i="4"/>
  <c r="AS192" i="4"/>
  <c r="AS191" i="4"/>
  <c r="AS190" i="4"/>
  <c r="AS189" i="4"/>
  <c r="AS188" i="4"/>
  <c r="AS187" i="4"/>
  <c r="AS186" i="4"/>
  <c r="AS185" i="4"/>
  <c r="AS184" i="4"/>
  <c r="AS183" i="4"/>
  <c r="AS182" i="4"/>
  <c r="AS181" i="4"/>
  <c r="AS180" i="4"/>
  <c r="AS179" i="4"/>
  <c r="AS178" i="4"/>
  <c r="AS177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421" i="4"/>
  <c r="AS151" i="4"/>
  <c r="AS150" i="4"/>
  <c r="AS149" i="4"/>
  <c r="AS148" i="4"/>
  <c r="AS147" i="4"/>
  <c r="AS146" i="4"/>
  <c r="AS145" i="4"/>
  <c r="AS144" i="4"/>
  <c r="AS143" i="4"/>
  <c r="AS142" i="4"/>
  <c r="AS141" i="4"/>
  <c r="AS140" i="4"/>
  <c r="AS139" i="4"/>
  <c r="AS138" i="4"/>
  <c r="AS137" i="4"/>
  <c r="AS136" i="4"/>
  <c r="AS135" i="4"/>
  <c r="AS134" i="4"/>
  <c r="AS133" i="4"/>
  <c r="AS132" i="4"/>
  <c r="AS131" i="4"/>
  <c r="AS130" i="4"/>
  <c r="AS129" i="4"/>
  <c r="AS128" i="4"/>
  <c r="AS127" i="4"/>
  <c r="AS126" i="4"/>
  <c r="AS125" i="4"/>
  <c r="AS124" i="4"/>
  <c r="AS123" i="4"/>
  <c r="AS122" i="4"/>
  <c r="AS121" i="4"/>
  <c r="AS120" i="4"/>
  <c r="AS119" i="4"/>
  <c r="AS118" i="4"/>
  <c r="AS117" i="4"/>
  <c r="AS116" i="4"/>
  <c r="AS115" i="4"/>
  <c r="AS114" i="4"/>
  <c r="AS113" i="4"/>
  <c r="AS112" i="4"/>
  <c r="AS111" i="4"/>
  <c r="AS110" i="4"/>
  <c r="AS109" i="4"/>
  <c r="AS108" i="4"/>
  <c r="AS107" i="4"/>
  <c r="AS106" i="4"/>
  <c r="AS105" i="4"/>
  <c r="AS104" i="4"/>
  <c r="AS103" i="4"/>
  <c r="AS102" i="4"/>
  <c r="AS101" i="4"/>
  <c r="AS100" i="4"/>
  <c r="AS99" i="4"/>
  <c r="AS98" i="4"/>
  <c r="AS97" i="4"/>
  <c r="AS96" i="4"/>
  <c r="AS95" i="4"/>
  <c r="AS94" i="4"/>
  <c r="AS93" i="4"/>
  <c r="AS92" i="4"/>
  <c r="AS91" i="4"/>
  <c r="AS90" i="4"/>
  <c r="AS89" i="4"/>
  <c r="AS88" i="4"/>
  <c r="AS87" i="4"/>
  <c r="AS86" i="4"/>
  <c r="AS85" i="4"/>
  <c r="AS84" i="4"/>
  <c r="AS83" i="4"/>
  <c r="AS82" i="4"/>
  <c r="AS81" i="4"/>
  <c r="AS80" i="4"/>
  <c r="AS79" i="4"/>
  <c r="AS78" i="4"/>
  <c r="AS77" i="4"/>
  <c r="AS76" i="4"/>
  <c r="AS75" i="4"/>
  <c r="AS74" i="4"/>
  <c r="AS73" i="4"/>
  <c r="AS72" i="4"/>
  <c r="AS71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510" i="4"/>
  <c r="AS509" i="4"/>
  <c r="AS508" i="4"/>
  <c r="AS507" i="4"/>
  <c r="AS506" i="4"/>
  <c r="AS505" i="4"/>
  <c r="AS504" i="4"/>
  <c r="AS503" i="4"/>
  <c r="AS502" i="4"/>
  <c r="AS501" i="4"/>
  <c r="AS500" i="4"/>
  <c r="AS499" i="4"/>
  <c r="AS498" i="4"/>
  <c r="AS497" i="4"/>
  <c r="AS496" i="4"/>
  <c r="AS495" i="4"/>
  <c r="AS494" i="4"/>
  <c r="AS493" i="4"/>
  <c r="AS492" i="4"/>
  <c r="AS491" i="4"/>
  <c r="AS490" i="4"/>
  <c r="AS489" i="4"/>
  <c r="AS488" i="4"/>
  <c r="AS487" i="4"/>
  <c r="AS486" i="4"/>
  <c r="AS485" i="4"/>
  <c r="AS484" i="4"/>
  <c r="AS483" i="4"/>
  <c r="AS482" i="4"/>
  <c r="AS481" i="4"/>
  <c r="AS480" i="4"/>
  <c r="AS479" i="4"/>
  <c r="AS478" i="4"/>
  <c r="AS477" i="4"/>
  <c r="AS476" i="4"/>
  <c r="AS475" i="4"/>
  <c r="AS474" i="4"/>
  <c r="AS473" i="4"/>
  <c r="AS472" i="4"/>
  <c r="AS471" i="4"/>
  <c r="AS470" i="4"/>
  <c r="AS469" i="4"/>
  <c r="AS468" i="4"/>
  <c r="AS467" i="4"/>
  <c r="AS466" i="4"/>
  <c r="AS465" i="4"/>
  <c r="AS464" i="4"/>
  <c r="AS463" i="4"/>
  <c r="AS462" i="4"/>
  <c r="AS461" i="4"/>
  <c r="AS460" i="4"/>
  <c r="AS459" i="4"/>
  <c r="AS458" i="4"/>
  <c r="AS457" i="4"/>
  <c r="AS456" i="4"/>
  <c r="AS455" i="4"/>
  <c r="AS454" i="4"/>
  <c r="AS453" i="4"/>
  <c r="AS452" i="4"/>
  <c r="AS451" i="4"/>
  <c r="AS450" i="4"/>
  <c r="AS449" i="4"/>
  <c r="AS448" i="4"/>
  <c r="AS447" i="4"/>
  <c r="AS446" i="4"/>
  <c r="AS445" i="4"/>
  <c r="AS444" i="4"/>
  <c r="AS443" i="4"/>
  <c r="AS442" i="4"/>
  <c r="AS441" i="4"/>
  <c r="AS440" i="4"/>
  <c r="AS439" i="4"/>
  <c r="AS438" i="4"/>
  <c r="AS437" i="4"/>
  <c r="AS436" i="4"/>
  <c r="AS435" i="4"/>
  <c r="AS434" i="4"/>
  <c r="AS433" i="4"/>
  <c r="AS432" i="4"/>
  <c r="AS431" i="4"/>
  <c r="AS430" i="4"/>
  <c r="AS429" i="4"/>
  <c r="AS428" i="4"/>
  <c r="AS427" i="4"/>
  <c r="AS426" i="4"/>
  <c r="AS425" i="4"/>
  <c r="AS424" i="4"/>
  <c r="AS423" i="4"/>
  <c r="AS422" i="4"/>
  <c r="AS420" i="4"/>
  <c r="AS419" i="4"/>
  <c r="AS418" i="4"/>
  <c r="AS417" i="4"/>
  <c r="AS416" i="4"/>
  <c r="AS415" i="4"/>
  <c r="AS414" i="4"/>
  <c r="AS413" i="4"/>
  <c r="AS412" i="4"/>
  <c r="AS411" i="4"/>
  <c r="AS410" i="4"/>
  <c r="AS409" i="4"/>
  <c r="AS408" i="4"/>
  <c r="AS407" i="4"/>
  <c r="AS406" i="4"/>
  <c r="AS405" i="4"/>
  <c r="AS404" i="4"/>
  <c r="AS403" i="4"/>
  <c r="AS402" i="4"/>
  <c r="AS401" i="4"/>
  <c r="AS400" i="4"/>
  <c r="AS399" i="4"/>
  <c r="AS398" i="4"/>
  <c r="AS397" i="4"/>
  <c r="AS396" i="4"/>
  <c r="AS395" i="4"/>
  <c r="AS394" i="4"/>
  <c r="AS393" i="4"/>
  <c r="AS392" i="4"/>
  <c r="AS391" i="4"/>
  <c r="AS390" i="4"/>
  <c r="AS389" i="4"/>
  <c r="AS388" i="4"/>
  <c r="AS387" i="4"/>
  <c r="AS386" i="4"/>
  <c r="AS385" i="4"/>
  <c r="AS384" i="4"/>
  <c r="AS383" i="4"/>
  <c r="AS382" i="4"/>
  <c r="AS381" i="4"/>
  <c r="AS380" i="4"/>
  <c r="AS379" i="4"/>
  <c r="AS378" i="4"/>
  <c r="AS377" i="4"/>
  <c r="AS376" i="4"/>
  <c r="AS375" i="4"/>
  <c r="AS152" i="4"/>
  <c r="AS374" i="4"/>
  <c r="AS373" i="4"/>
  <c r="AS372" i="4"/>
  <c r="AS371" i="4"/>
  <c r="AS370" i="4"/>
  <c r="AS369" i="4"/>
  <c r="AS368" i="4"/>
  <c r="AS367" i="4"/>
  <c r="AS366" i="4"/>
  <c r="AS365" i="4"/>
  <c r="AS364" i="4"/>
  <c r="AS363" i="4"/>
  <c r="AS362" i="4"/>
  <c r="AS361" i="4"/>
  <c r="AS360" i="4"/>
  <c r="AS359" i="4"/>
  <c r="AS358" i="4"/>
  <c r="AS357" i="4"/>
  <c r="AS356" i="4"/>
  <c r="AS355" i="4"/>
  <c r="AS354" i="4"/>
  <c r="AS353" i="4"/>
  <c r="AS352" i="4"/>
  <c r="AS351" i="4"/>
  <c r="AS350" i="4"/>
  <c r="AS349" i="4"/>
  <c r="AS348" i="4"/>
  <c r="AS347" i="4"/>
  <c r="AS346" i="4"/>
  <c r="AS345" i="4"/>
  <c r="AS344" i="4"/>
  <c r="AS343" i="4"/>
  <c r="AS342" i="4"/>
  <c r="AS341" i="4"/>
  <c r="AS340" i="4"/>
  <c r="AS339" i="4"/>
  <c r="AS338" i="4"/>
  <c r="AS337" i="4"/>
  <c r="AS336" i="4"/>
  <c r="AS335" i="4"/>
  <c r="AS334" i="4"/>
  <c r="AS333" i="4"/>
  <c r="AS332" i="4"/>
  <c r="AS331" i="4"/>
  <c r="AS330" i="4"/>
  <c r="AS329" i="4"/>
  <c r="AS328" i="4"/>
  <c r="AS327" i="4"/>
  <c r="AS326" i="4"/>
  <c r="AS325" i="4"/>
  <c r="AS324" i="4"/>
  <c r="AS323" i="4"/>
  <c r="AS322" i="4"/>
  <c r="AS321" i="4"/>
  <c r="AS320" i="4"/>
  <c r="AS319" i="4"/>
  <c r="AS318" i="4"/>
  <c r="AS317" i="4"/>
  <c r="AS316" i="4"/>
  <c r="AS315" i="4"/>
  <c r="AS314" i="4"/>
  <c r="AS313" i="4"/>
  <c r="AS312" i="4"/>
  <c r="AS311" i="4"/>
  <c r="AS310" i="4"/>
  <c r="AS309" i="4"/>
  <c r="AS308" i="4"/>
  <c r="AS307" i="4"/>
  <c r="AS306" i="4"/>
  <c r="AS305" i="4"/>
  <c r="AS304" i="4"/>
  <c r="AS303" i="4"/>
  <c r="AS302" i="4"/>
  <c r="AS301" i="4"/>
  <c r="AS300" i="4"/>
  <c r="AS299" i="4"/>
  <c r="AS298" i="4"/>
  <c r="AS297" i="4"/>
  <c r="AS296" i="4"/>
  <c r="AS295" i="4"/>
  <c r="AS294" i="4"/>
  <c r="AS293" i="4"/>
  <c r="AS292" i="4"/>
  <c r="AS291" i="4"/>
  <c r="AS290" i="4"/>
  <c r="AS289" i="4"/>
  <c r="AS288" i="4"/>
  <c r="AS287" i="4"/>
  <c r="AS286" i="4"/>
  <c r="K22" i="12"/>
  <c r="M22" i="12" s="1" a="1"/>
  <c r="K21" i="12"/>
  <c r="M21" i="12" s="1" a="1"/>
  <c r="K20" i="12"/>
  <c r="M20" i="12" s="1" a="1"/>
  <c r="K19" i="12"/>
  <c r="M19" i="12" s="1" a="1"/>
  <c r="K18" i="12"/>
  <c r="M18" i="12" s="1" a="1"/>
  <c r="K17" i="12"/>
  <c r="M17" i="12" s="1" a="1"/>
  <c r="K16" i="12"/>
  <c r="M16" i="12" s="1" a="1"/>
  <c r="K15" i="12"/>
  <c r="M15" i="12" s="1" a="1"/>
  <c r="K14" i="12"/>
  <c r="M14" i="12" s="1" a="1"/>
  <c r="K13" i="12"/>
  <c r="M13" i="12" s="1" a="1"/>
  <c r="K12" i="12"/>
  <c r="M12" i="12" s="1" a="1"/>
  <c r="K11" i="12"/>
  <c r="M11" i="12" s="1" a="1"/>
  <c r="K10" i="12"/>
  <c r="M10" i="12" s="1" a="1"/>
  <c r="K9" i="12"/>
  <c r="M9" i="12" s="1" a="1"/>
  <c r="K8" i="12"/>
  <c r="M8" i="12" s="1" a="1"/>
  <c r="K7" i="12"/>
  <c r="M7" i="12" s="1" a="1"/>
  <c r="K6" i="12"/>
  <c r="M6" i="12" s="1" a="1"/>
  <c r="K5" i="12"/>
  <c r="M5" i="12" s="1" a="1"/>
  <c r="K4" i="12"/>
  <c r="M4" i="12" s="1" a="1"/>
  <c r="K3" i="12"/>
  <c r="M3" i="12" s="1" a="1"/>
  <c r="J22" i="12"/>
  <c r="L22" i="12" s="1" a="1"/>
  <c r="N22" i="12" s="1"/>
  <c r="J21" i="12"/>
  <c r="L21" i="12" s="1" a="1"/>
  <c r="N21" i="12" s="1"/>
  <c r="J20" i="12"/>
  <c r="L20" i="12" s="1" a="1"/>
  <c r="N20" i="12" s="1"/>
  <c r="J19" i="12"/>
  <c r="L19" i="12" s="1" a="1"/>
  <c r="N19" i="12" s="1"/>
  <c r="J18" i="12"/>
  <c r="L18" i="12" s="1" a="1"/>
  <c r="N18" i="12" s="1"/>
  <c r="J17" i="12"/>
  <c r="L17" i="12" s="1" a="1"/>
  <c r="N17" i="12" s="1"/>
  <c r="J16" i="12"/>
  <c r="L16" i="12" s="1" a="1"/>
  <c r="N16" i="12" s="1"/>
  <c r="J15" i="12"/>
  <c r="L15" i="12" s="1" a="1"/>
  <c r="N15" i="12" s="1"/>
  <c r="J14" i="12"/>
  <c r="L14" i="12" s="1" a="1"/>
  <c r="N14" i="12" s="1"/>
  <c r="J13" i="12"/>
  <c r="L13" i="12" s="1" a="1"/>
  <c r="N13" i="12" s="1"/>
  <c r="J12" i="12"/>
  <c r="L12" i="12" s="1" a="1"/>
  <c r="N12" i="12" s="1"/>
  <c r="J11" i="12"/>
  <c r="L11" i="12" s="1" a="1"/>
  <c r="N11" i="12" s="1"/>
  <c r="J10" i="12"/>
  <c r="L10" i="12" s="1" a="1"/>
  <c r="N10" i="12" s="1"/>
  <c r="J9" i="12"/>
  <c r="L9" i="12" s="1" a="1"/>
  <c r="N9" i="12" s="1"/>
  <c r="J8" i="12"/>
  <c r="L8" i="12" s="1" a="1"/>
  <c r="N8" i="12" s="1"/>
  <c r="J7" i="12"/>
  <c r="L7" i="12" s="1" a="1"/>
  <c r="N7" i="12" s="1"/>
  <c r="J6" i="12"/>
  <c r="L6" i="12" s="1" a="1"/>
  <c r="N6" i="12" s="1"/>
  <c r="J5" i="12"/>
  <c r="L5" i="12" s="1" a="1"/>
  <c r="N5" i="12" s="1"/>
  <c r="J4" i="12"/>
  <c r="L4" i="12" s="1" a="1"/>
  <c r="J3" i="12"/>
  <c r="L3" i="12" s="1" a="1"/>
  <c r="N3" i="12" s="1"/>
  <c r="H22" i="12"/>
  <c r="I22" i="12" s="1" a="1"/>
  <c r="H21" i="12"/>
  <c r="I21" i="12" s="1" a="1"/>
  <c r="H20" i="12"/>
  <c r="I20" i="12" s="1" a="1"/>
  <c r="H19" i="12"/>
  <c r="I19" i="12" s="1" a="1"/>
  <c r="H18" i="12"/>
  <c r="I18" i="12" s="1" a="1"/>
  <c r="H17" i="12"/>
  <c r="I17" i="12" s="1" a="1"/>
  <c r="H16" i="12"/>
  <c r="I16" i="12" s="1" a="1"/>
  <c r="H15" i="12"/>
  <c r="I15" i="12" s="1" a="1"/>
  <c r="H14" i="12"/>
  <c r="I14" i="12" s="1" a="1"/>
  <c r="H13" i="12"/>
  <c r="I13" i="12" s="1" a="1"/>
  <c r="H12" i="12"/>
  <c r="I12" i="12" s="1" a="1"/>
  <c r="H11" i="12"/>
  <c r="I11" i="12" s="1" a="1"/>
  <c r="H10" i="12"/>
  <c r="I10" i="12" s="1" a="1"/>
  <c r="H9" i="12"/>
  <c r="I9" i="12" s="1" a="1"/>
  <c r="H8" i="12"/>
  <c r="I8" i="12" s="1" a="1"/>
  <c r="H7" i="12"/>
  <c r="I7" i="12" s="1" a="1"/>
  <c r="H6" i="12"/>
  <c r="I6" i="12" s="1" a="1"/>
  <c r="H5" i="12"/>
  <c r="I5" i="12" s="1" a="1"/>
  <c r="H4" i="12"/>
  <c r="I4" i="12" s="1" a="1"/>
  <c r="H3" i="12"/>
  <c r="I3" i="12" s="1" a="1"/>
  <c r="D2" i="6"/>
  <c r="R2" i="6"/>
  <c r="AD2" i="6"/>
  <c r="Q2" i="6"/>
  <c r="L2" i="6"/>
  <c r="O2" i="6"/>
  <c r="AB18" i="10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I126" i="8" l="1"/>
  <c r="J126" i="4" s="1"/>
  <c r="C33" i="4" a="1"/>
  <c r="G33" i="4" a="1"/>
  <c r="D33" i="4" a="1"/>
  <c r="E33" i="4" s="1"/>
  <c r="F33" i="4" a="1"/>
  <c r="A33" i="4" a="1"/>
  <c r="R33" i="4" a="1"/>
  <c r="S33" i="4" s="1" a="1"/>
  <c r="U33" i="4" s="1" a="1"/>
  <c r="K33" i="4" a="1"/>
  <c r="L33" i="4" a="1"/>
  <c r="M33" i="4" s="1" a="1"/>
  <c r="O33" i="4" a="1"/>
  <c r="B33" i="8" a="1"/>
  <c r="C33" i="8" s="1"/>
  <c r="F33" i="8" s="1"/>
  <c r="W33" i="4" a="1"/>
  <c r="A31" i="4" a="1"/>
  <c r="R31" i="4" a="1"/>
  <c r="S31" i="4" s="1" a="1"/>
  <c r="U31" i="4" s="1" a="1"/>
  <c r="D31" i="4" a="1"/>
  <c r="E31" i="4" s="1"/>
  <c r="F31" i="4" a="1"/>
  <c r="G31" i="4" s="1" a="1"/>
  <c r="C31" i="4" a="1"/>
  <c r="K31" i="4" a="1"/>
  <c r="L31" i="4" a="1"/>
  <c r="M31" i="4" s="1" a="1"/>
  <c r="B31" i="8" a="1"/>
  <c r="C31" i="8" s="1"/>
  <c r="F31" i="8" s="1"/>
  <c r="W31" i="4" a="1"/>
  <c r="O31" i="4" a="1"/>
  <c r="A28" i="4" a="1"/>
  <c r="G28" i="4" a="1"/>
  <c r="D28" i="4" a="1"/>
  <c r="E28" i="4" s="1"/>
  <c r="F28" i="4" a="1"/>
  <c r="C28" i="4" a="1"/>
  <c r="B28" i="8" a="1"/>
  <c r="C28" i="8" s="1"/>
  <c r="F28" i="8" s="1"/>
  <c r="K28" i="4" a="1"/>
  <c r="L28" i="4" a="1"/>
  <c r="M28" i="4" s="1" a="1"/>
  <c r="O28" i="4" a="1"/>
  <c r="W28" i="4" a="1"/>
  <c r="R28" i="4" a="1"/>
  <c r="S28" i="4" s="1" a="1"/>
  <c r="U28" i="4" s="1" a="1"/>
  <c r="C26" i="4" a="1"/>
  <c r="D26" i="4" a="1"/>
  <c r="E26" i="4" s="1"/>
  <c r="G26" i="4" a="1"/>
  <c r="F26" i="4" a="1"/>
  <c r="A26" i="4" a="1"/>
  <c r="O26" i="4" a="1"/>
  <c r="R26" i="4" a="1"/>
  <c r="S26" i="4" s="1" a="1"/>
  <c r="U26" i="4" s="1" a="1"/>
  <c r="B26" i="8" a="1"/>
  <c r="C26" i="8" s="1"/>
  <c r="F26" i="8" s="1"/>
  <c r="L26" i="4" a="1"/>
  <c r="M26" i="4" s="1" a="1"/>
  <c r="K26" i="4" a="1"/>
  <c r="W26" i="4" a="1"/>
  <c r="C24" i="4" a="1"/>
  <c r="D24" i="4" a="1"/>
  <c r="E24" i="4" s="1"/>
  <c r="G24" i="4" a="1"/>
  <c r="F24" i="4" a="1"/>
  <c r="A24" i="4" a="1"/>
  <c r="O24" i="4" a="1"/>
  <c r="R24" i="4" a="1"/>
  <c r="S24" i="4" s="1" a="1"/>
  <c r="U24" i="4" s="1" a="1"/>
  <c r="K24" i="4" a="1"/>
  <c r="B24" i="8" a="1"/>
  <c r="C24" i="8" s="1"/>
  <c r="F24" i="8" s="1"/>
  <c r="L24" i="4" a="1"/>
  <c r="M24" i="4" s="1" a="1"/>
  <c r="W24" i="4" a="1"/>
  <c r="G21" i="4" a="1"/>
  <c r="F21" i="4" a="1"/>
  <c r="D21" i="4" a="1"/>
  <c r="E21" i="4" s="1"/>
  <c r="C21" i="4" a="1"/>
  <c r="A21" i="4" a="1"/>
  <c r="O21" i="4" a="1"/>
  <c r="R21" i="4" a="1"/>
  <c r="S21" i="4" s="1" a="1"/>
  <c r="U21" i="4" s="1" a="1"/>
  <c r="K21" i="4" a="1"/>
  <c r="L21" i="4" a="1"/>
  <c r="M21" i="4" s="1" a="1"/>
  <c r="B21" i="8" a="1"/>
  <c r="C21" i="8" s="1"/>
  <c r="F21" i="8" s="1"/>
  <c r="W21" i="4" a="1"/>
  <c r="D47" i="4" a="1"/>
  <c r="E47" i="4" s="1"/>
  <c r="F47" i="4" a="1"/>
  <c r="G47" i="4" s="1" a="1"/>
  <c r="C47" i="4" a="1"/>
  <c r="A47" i="4" a="1"/>
  <c r="R47" i="4" a="1"/>
  <c r="S47" i="4" s="1" a="1"/>
  <c r="U47" i="4" s="1" a="1"/>
  <c r="L47" i="4" a="1"/>
  <c r="M47" i="4" s="1" a="1"/>
  <c r="O47" i="4" a="1"/>
  <c r="B47" i="8" a="1"/>
  <c r="C47" i="8" s="1"/>
  <c r="F47" i="8" s="1"/>
  <c r="K47" i="4" a="1"/>
  <c r="W47" i="4" a="1"/>
  <c r="R46" i="4" a="1"/>
  <c r="S46" i="4" s="1" a="1"/>
  <c r="U46" i="4" s="1" a="1"/>
  <c r="D46" i="4" a="1"/>
  <c r="E46" i="4" s="1"/>
  <c r="G46" i="4" a="1"/>
  <c r="C46" i="4" a="1"/>
  <c r="F46" i="4" a="1"/>
  <c r="A46" i="4" a="1"/>
  <c r="B46" i="8" a="1"/>
  <c r="C46" i="8" s="1"/>
  <c r="F46" i="8" s="1"/>
  <c r="K46" i="4" a="1"/>
  <c r="L46" i="4" a="1"/>
  <c r="M46" i="4" s="1" a="1"/>
  <c r="O46" i="4" a="1"/>
  <c r="W46" i="4" a="1"/>
  <c r="R45" i="4" a="1"/>
  <c r="S45" i="4" s="1" a="1"/>
  <c r="U45" i="4" s="1" a="1"/>
  <c r="D45" i="4" a="1"/>
  <c r="E45" i="4" s="1"/>
  <c r="F45" i="4" a="1"/>
  <c r="G45" i="4" s="1" a="1"/>
  <c r="C45" i="4" a="1"/>
  <c r="A45" i="4" a="1"/>
  <c r="L45" i="4" a="1"/>
  <c r="M45" i="4" s="1" a="1"/>
  <c r="O45" i="4" a="1"/>
  <c r="B45" i="8" a="1"/>
  <c r="C45" i="8" s="1"/>
  <c r="F45" i="8" s="1"/>
  <c r="K45" i="4" a="1"/>
  <c r="W45" i="4" a="1"/>
  <c r="G43" i="4" a="1"/>
  <c r="D43" i="4" a="1"/>
  <c r="E43" i="4" s="1"/>
  <c r="C43" i="4" a="1"/>
  <c r="F43" i="4" a="1"/>
  <c r="A43" i="4" a="1"/>
  <c r="R43" i="4" a="1"/>
  <c r="S43" i="4" s="1" a="1"/>
  <c r="U43" i="4" s="1" a="1"/>
  <c r="L43" i="4" a="1"/>
  <c r="M43" i="4" s="1" a="1"/>
  <c r="O43" i="4" a="1"/>
  <c r="W43" i="4" a="1"/>
  <c r="B43" i="8" a="1"/>
  <c r="C43" i="8" s="1"/>
  <c r="F43" i="8" s="1"/>
  <c r="K43" i="4" a="1"/>
  <c r="G42" i="4" a="1"/>
  <c r="D42" i="4" a="1"/>
  <c r="E42" i="4" s="1"/>
  <c r="C42" i="4" a="1"/>
  <c r="F42" i="4" a="1"/>
  <c r="R42" i="4" a="1"/>
  <c r="S42" i="4" s="1" a="1"/>
  <c r="U42" i="4" s="1" a="1"/>
  <c r="W42" i="4" a="1"/>
  <c r="A42" i="4" a="1"/>
  <c r="L42" i="4" a="1"/>
  <c r="M42" i="4" s="1" a="1"/>
  <c r="O42" i="4" a="1"/>
  <c r="B42" i="8" a="1"/>
  <c r="C42" i="8" s="1"/>
  <c r="F42" i="8" s="1"/>
  <c r="K42" i="4" a="1"/>
  <c r="G41" i="4" a="1"/>
  <c r="D41" i="4" a="1"/>
  <c r="E41" i="4" s="1"/>
  <c r="C41" i="4" a="1"/>
  <c r="F41" i="4" a="1"/>
  <c r="A41" i="4" a="1"/>
  <c r="R41" i="4" a="1"/>
  <c r="S41" i="4" s="1" a="1"/>
  <c r="U41" i="4" s="1" a="1"/>
  <c r="B41" i="8" a="1"/>
  <c r="C41" i="8" s="1"/>
  <c r="F41" i="8" s="1"/>
  <c r="K41" i="4" a="1"/>
  <c r="L41" i="4" a="1"/>
  <c r="M41" i="4" s="1" a="1"/>
  <c r="O41" i="4" a="1"/>
  <c r="W41" i="4" a="1"/>
  <c r="R40" i="4" a="1"/>
  <c r="S40" i="4" s="1" a="1"/>
  <c r="U40" i="4" s="1" a="1"/>
  <c r="G40" i="4" a="1"/>
  <c r="D40" i="4" a="1"/>
  <c r="E40" i="4" s="1"/>
  <c r="C40" i="4" a="1"/>
  <c r="F40" i="4" a="1"/>
  <c r="A40" i="4" a="1"/>
  <c r="K40" i="4" a="1"/>
  <c r="L40" i="4" a="1"/>
  <c r="M40" i="4" s="1" a="1"/>
  <c r="O40" i="4" a="1"/>
  <c r="B40" i="8" a="1"/>
  <c r="C40" i="8" s="1"/>
  <c r="F40" i="8" s="1"/>
  <c r="W40" i="4" a="1"/>
  <c r="D39" i="4" a="1"/>
  <c r="E39" i="4" s="1"/>
  <c r="G39" i="4" a="1"/>
  <c r="C39" i="4" a="1"/>
  <c r="F39" i="4" a="1"/>
  <c r="A39" i="4" a="1"/>
  <c r="R39" i="4" a="1"/>
  <c r="S39" i="4" s="1" a="1"/>
  <c r="U39" i="4" s="1" a="1"/>
  <c r="B39" i="8" a="1"/>
  <c r="C39" i="8" s="1"/>
  <c r="F39" i="8" s="1"/>
  <c r="L39" i="4" a="1"/>
  <c r="M39" i="4" s="1" a="1"/>
  <c r="O39" i="4" a="1"/>
  <c r="W39" i="4" a="1"/>
  <c r="K39" i="4" a="1"/>
  <c r="A38" i="4" a="1"/>
  <c r="R38" i="4" a="1"/>
  <c r="S38" i="4" s="1" a="1"/>
  <c r="U38" i="4" s="1" a="1"/>
  <c r="C38" i="4" a="1"/>
  <c r="G38" i="4" a="1"/>
  <c r="D38" i="4" a="1"/>
  <c r="E38" i="4" s="1"/>
  <c r="F38" i="4" a="1"/>
  <c r="L38" i="4" a="1"/>
  <c r="M38" i="4" s="1" a="1"/>
  <c r="O38" i="4" a="1"/>
  <c r="K38" i="4" a="1"/>
  <c r="W38" i="4" a="1"/>
  <c r="B38" i="8" a="1"/>
  <c r="C38" i="8" s="1"/>
  <c r="F38" i="8" s="1"/>
  <c r="F36" i="4" a="1"/>
  <c r="G36" i="4" s="1" a="1"/>
  <c r="C36" i="4" a="1"/>
  <c r="D36" i="4" a="1"/>
  <c r="E36" i="4" s="1"/>
  <c r="A36" i="4" a="1"/>
  <c r="R36" i="4" a="1"/>
  <c r="S36" i="4" s="1" a="1"/>
  <c r="U36" i="4" s="1" a="1"/>
  <c r="B36" i="8" a="1"/>
  <c r="C36" i="8" s="1"/>
  <c r="F36" i="8" s="1"/>
  <c r="L36" i="4" a="1"/>
  <c r="M36" i="4" s="1" a="1"/>
  <c r="O36" i="4" a="1"/>
  <c r="W36" i="4" a="1"/>
  <c r="K36" i="4" a="1"/>
  <c r="R35" i="4" a="1"/>
  <c r="S35" i="4" s="1" a="1"/>
  <c r="U35" i="4" s="1" a="1"/>
  <c r="G35" i="4" a="1"/>
  <c r="C35" i="4" a="1"/>
  <c r="F35" i="4" a="1"/>
  <c r="D35" i="4" a="1"/>
  <c r="E35" i="4" s="1"/>
  <c r="A35" i="4" a="1"/>
  <c r="L35" i="4" a="1"/>
  <c r="M35" i="4" s="1" a="1"/>
  <c r="O35" i="4" a="1"/>
  <c r="B35" i="8" a="1"/>
  <c r="C35" i="8" s="1"/>
  <c r="F35" i="8" s="1"/>
  <c r="K35" i="4" a="1"/>
  <c r="W35" i="4" a="1"/>
  <c r="A34" i="4" a="1"/>
  <c r="D34" i="4" a="1"/>
  <c r="E34" i="4" s="1"/>
  <c r="G34" i="4" a="1"/>
  <c r="C34" i="4" a="1"/>
  <c r="F34" i="4" a="1"/>
  <c r="R34" i="4" a="1"/>
  <c r="S34" i="4" s="1" a="1"/>
  <c r="U34" i="4" s="1" a="1"/>
  <c r="B34" i="8" a="1"/>
  <c r="C34" i="8" s="1"/>
  <c r="F34" i="8" s="1"/>
  <c r="K34" i="4" a="1"/>
  <c r="L34" i="4" a="1"/>
  <c r="M34" i="4" s="1" a="1"/>
  <c r="O34" i="4" a="1"/>
  <c r="W34" i="4" a="1"/>
  <c r="D32" i="4" a="1"/>
  <c r="E32" i="4" s="1"/>
  <c r="C32" i="4" a="1"/>
  <c r="G32" i="4" a="1"/>
  <c r="F32" i="4" a="1"/>
  <c r="A32" i="4" a="1"/>
  <c r="R32" i="4" a="1"/>
  <c r="S32" i="4" s="1" a="1"/>
  <c r="U32" i="4" s="1" a="1"/>
  <c r="B32" i="8" a="1"/>
  <c r="C32" i="8" s="1"/>
  <c r="F32" i="8" s="1"/>
  <c r="L32" i="4" a="1"/>
  <c r="M32" i="4" s="1" a="1"/>
  <c r="O32" i="4" a="1"/>
  <c r="K32" i="4" a="1"/>
  <c r="W32" i="4" a="1"/>
  <c r="F30" i="4" a="1"/>
  <c r="G30" i="4" s="1" a="1"/>
  <c r="D30" i="4" a="1"/>
  <c r="E30" i="4" s="1"/>
  <c r="C30" i="4" a="1"/>
  <c r="A30" i="4" a="1"/>
  <c r="R30" i="4" a="1"/>
  <c r="S30" i="4" s="1" a="1"/>
  <c r="U30" i="4" s="1" a="1"/>
  <c r="B30" i="8" a="1"/>
  <c r="C30" i="8" s="1"/>
  <c r="F30" i="8" s="1"/>
  <c r="L30" i="4" a="1"/>
  <c r="M30" i="4" s="1" a="1"/>
  <c r="O30" i="4" a="1"/>
  <c r="K30" i="4" a="1"/>
  <c r="W30" i="4" a="1"/>
  <c r="D29" i="4" a="1"/>
  <c r="E29" i="4" s="1"/>
  <c r="G29" i="4" a="1"/>
  <c r="F29" i="4" a="1"/>
  <c r="C29" i="4" a="1"/>
  <c r="A29" i="4" a="1"/>
  <c r="L29" i="4" a="1"/>
  <c r="M29" i="4" s="1" a="1"/>
  <c r="O29" i="4" a="1"/>
  <c r="B29" i="8" a="1"/>
  <c r="C29" i="8" s="1"/>
  <c r="F29" i="8" s="1"/>
  <c r="K29" i="4" a="1"/>
  <c r="W29" i="4" a="1"/>
  <c r="R29" i="4" a="1"/>
  <c r="S29" i="4" s="1" a="1"/>
  <c r="U29" i="4" s="1" a="1"/>
  <c r="G27" i="4" a="1"/>
  <c r="F27" i="4" a="1"/>
  <c r="D27" i="4" a="1"/>
  <c r="E27" i="4" s="1"/>
  <c r="C27" i="4" a="1"/>
  <c r="A27" i="4" a="1"/>
  <c r="O27" i="4" a="1"/>
  <c r="R27" i="4" a="1"/>
  <c r="S27" i="4" s="1" a="1"/>
  <c r="U27" i="4" s="1" a="1"/>
  <c r="L27" i="4" a="1"/>
  <c r="M27" i="4" s="1" a="1"/>
  <c r="B27" i="8" a="1"/>
  <c r="C27" i="8" s="1"/>
  <c r="F27" i="8" s="1"/>
  <c r="K27" i="4" a="1"/>
  <c r="W27" i="4" a="1"/>
  <c r="A25" i="4" a="1"/>
  <c r="G25" i="4" a="1"/>
  <c r="D25" i="4" a="1"/>
  <c r="E25" i="4" s="1"/>
  <c r="F25" i="4" a="1"/>
  <c r="C25" i="4" a="1"/>
  <c r="O25" i="4" a="1"/>
  <c r="R25" i="4" a="1"/>
  <c r="S25" i="4" s="1" a="1"/>
  <c r="U25" i="4" s="1" a="1"/>
  <c r="K25" i="4" a="1"/>
  <c r="L25" i="4" a="1"/>
  <c r="M25" i="4" s="1" a="1"/>
  <c r="B25" i="8" a="1"/>
  <c r="C25" i="8" s="1"/>
  <c r="F25" i="8" s="1"/>
  <c r="W25" i="4" a="1"/>
  <c r="G23" i="4" a="1"/>
  <c r="C23" i="4" a="1"/>
  <c r="F23" i="4" a="1"/>
  <c r="D23" i="4" a="1"/>
  <c r="E23" i="4" s="1"/>
  <c r="A23" i="4" a="1"/>
  <c r="O23" i="4" a="1"/>
  <c r="R23" i="4" a="1"/>
  <c r="S23" i="4" s="1" a="1"/>
  <c r="U23" i="4" s="1" a="1"/>
  <c r="L23" i="4" a="1"/>
  <c r="M23" i="4" s="1" a="1"/>
  <c r="B23" i="8" a="1"/>
  <c r="C23" i="8" s="1"/>
  <c r="F23" i="8" s="1"/>
  <c r="K23" i="4" a="1"/>
  <c r="W23" i="4" a="1"/>
  <c r="A22" i="4" a="1"/>
  <c r="G22" i="4" a="1"/>
  <c r="F22" i="4" a="1"/>
  <c r="D22" i="4" a="1"/>
  <c r="E22" i="4" s="1"/>
  <c r="C22" i="4" a="1"/>
  <c r="O22" i="4" a="1"/>
  <c r="R22" i="4" a="1"/>
  <c r="S22" i="4" s="1" a="1"/>
  <c r="U22" i="4" s="1" a="1"/>
  <c r="B22" i="8" a="1"/>
  <c r="C22" i="8" s="1"/>
  <c r="F22" i="8" s="1"/>
  <c r="L22" i="4" a="1"/>
  <c r="M22" i="4" s="1" a="1"/>
  <c r="K22" i="4" a="1"/>
  <c r="W22" i="4" a="1"/>
  <c r="G20" i="4" a="1"/>
  <c r="F20" i="4" a="1"/>
  <c r="D20" i="4" a="1"/>
  <c r="E20" i="4" s="1"/>
  <c r="C20" i="4" a="1"/>
  <c r="A20" i="4" a="1"/>
  <c r="L20" i="4" a="1"/>
  <c r="M20" i="4" s="1" a="1"/>
  <c r="O20" i="4" a="1"/>
  <c r="R20" i="4" a="1"/>
  <c r="S20" i="4" s="1" a="1"/>
  <c r="U20" i="4" s="1" a="1"/>
  <c r="B20" i="8" a="1"/>
  <c r="C20" i="8" s="1"/>
  <c r="F20" i="8" s="1"/>
  <c r="K20" i="4" a="1"/>
  <c r="W20" i="4" a="1"/>
  <c r="A44" i="4" a="1"/>
  <c r="G44" i="4" a="1"/>
  <c r="F44" i="4" a="1"/>
  <c r="C44" i="4" a="1"/>
  <c r="D44" i="4" a="1"/>
  <c r="E44" i="4" s="1"/>
  <c r="R44" i="4" a="1"/>
  <c r="S44" i="4" s="1" a="1"/>
  <c r="U44" i="4" s="1" a="1"/>
  <c r="W44" i="4" a="1"/>
  <c r="B44" i="8" a="1"/>
  <c r="C44" i="8" s="1"/>
  <c r="F44" i="8" s="1"/>
  <c r="K44" i="4" a="1"/>
  <c r="L44" i="4" a="1"/>
  <c r="M44" i="4" s="1" a="1"/>
  <c r="O44" i="4" a="1"/>
  <c r="R37" i="4" a="1"/>
  <c r="S37" i="4" s="1" a="1"/>
  <c r="U37" i="4" s="1" a="1"/>
  <c r="C37" i="4" a="1"/>
  <c r="F37" i="4" a="1"/>
  <c r="G37" i="4" s="1" a="1"/>
  <c r="D37" i="4" a="1"/>
  <c r="E37" i="4" s="1"/>
  <c r="A37" i="4" a="1"/>
  <c r="W37" i="4" a="1"/>
  <c r="K37" i="4" a="1"/>
  <c r="L37" i="4" a="1"/>
  <c r="M37" i="4" s="1" a="1"/>
  <c r="O37" i="4" a="1"/>
  <c r="B37" i="8" a="1"/>
  <c r="C37" i="8" s="1"/>
  <c r="F37" i="8" s="1"/>
  <c r="I122" i="8"/>
  <c r="J122" i="4" s="1"/>
  <c r="I146" i="8"/>
  <c r="J146" i="4" s="1"/>
  <c r="I92" i="8"/>
  <c r="J92" i="4" s="1"/>
  <c r="I71" i="8"/>
  <c r="J71" i="4" s="1"/>
  <c r="I97" i="8"/>
  <c r="J97" i="4" s="1"/>
  <c r="I457" i="8"/>
  <c r="J457" i="4" s="1"/>
  <c r="I453" i="8"/>
  <c r="J453" i="4" s="1"/>
  <c r="I450" i="8"/>
  <c r="J450" i="4" s="1"/>
  <c r="I443" i="8"/>
  <c r="J443" i="4" s="1"/>
  <c r="I440" i="8"/>
  <c r="J440" i="4" s="1"/>
  <c r="I432" i="8"/>
  <c r="J432" i="4" s="1"/>
  <c r="I426" i="8"/>
  <c r="J426" i="4" s="1"/>
  <c r="I400" i="8"/>
  <c r="J400" i="4" s="1"/>
  <c r="I387" i="8"/>
  <c r="J387" i="4" s="1"/>
  <c r="I362" i="8"/>
  <c r="J362" i="4" s="1"/>
  <c r="I345" i="8"/>
  <c r="J345" i="4" s="1"/>
  <c r="I337" i="8"/>
  <c r="J337" i="4" s="1"/>
  <c r="I325" i="8"/>
  <c r="J325" i="4" s="1"/>
  <c r="I321" i="8"/>
  <c r="J321" i="4" s="1"/>
  <c r="I314" i="8"/>
  <c r="J314" i="4" s="1"/>
  <c r="I303" i="8"/>
  <c r="J303" i="4" s="1"/>
  <c r="I299" i="8"/>
  <c r="J299" i="4" s="1"/>
  <c r="I275" i="8"/>
  <c r="J275" i="4" s="1"/>
  <c r="I271" i="8"/>
  <c r="J271" i="4" s="1"/>
  <c r="I265" i="8"/>
  <c r="J265" i="4" s="1"/>
  <c r="I259" i="8"/>
  <c r="J259" i="4" s="1"/>
  <c r="I257" i="8"/>
  <c r="J257" i="4" s="1"/>
  <c r="I255" i="8"/>
  <c r="J255" i="4" s="1"/>
  <c r="I229" i="8"/>
  <c r="J229" i="4" s="1"/>
  <c r="I157" i="8"/>
  <c r="J157" i="4" s="1"/>
  <c r="I149" i="8"/>
  <c r="J149" i="4" s="1"/>
  <c r="I125" i="8"/>
  <c r="J125" i="4" s="1"/>
  <c r="I121" i="8"/>
  <c r="J121" i="4" s="1"/>
  <c r="I138" i="8"/>
  <c r="J138" i="4" s="1"/>
  <c r="I381" i="8"/>
  <c r="J381" i="4" s="1"/>
  <c r="I349" i="8"/>
  <c r="J349" i="4" s="1"/>
  <c r="I244" i="8"/>
  <c r="J244" i="4" s="1"/>
  <c r="I390" i="8"/>
  <c r="J390" i="4" s="1"/>
  <c r="I375" i="8"/>
  <c r="J375" i="4" s="1"/>
  <c r="I324" i="8"/>
  <c r="J324" i="4" s="1"/>
  <c r="I294" i="8"/>
  <c r="J294" i="4" s="1"/>
  <c r="I65" i="8"/>
  <c r="J65" i="4" s="1"/>
  <c r="I144" i="8"/>
  <c r="J144" i="4" s="1"/>
  <c r="I470" i="8"/>
  <c r="J470" i="4" s="1"/>
  <c r="I464" i="8"/>
  <c r="J464" i="4" s="1"/>
  <c r="I462" i="8"/>
  <c r="J462" i="4" s="1"/>
  <c r="I447" i="8"/>
  <c r="J447" i="4" s="1"/>
  <c r="I425" i="8"/>
  <c r="J425" i="4" s="1"/>
  <c r="I424" i="8"/>
  <c r="J424" i="4" s="1"/>
  <c r="I423" i="8"/>
  <c r="J423" i="4" s="1"/>
  <c r="I417" i="8"/>
  <c r="J417" i="4" s="1"/>
  <c r="I396" i="8"/>
  <c r="J396" i="4" s="1"/>
  <c r="I371" i="8"/>
  <c r="J371" i="4" s="1"/>
  <c r="I367" i="8"/>
  <c r="J367" i="4" s="1"/>
  <c r="I366" i="8"/>
  <c r="J366" i="4" s="1"/>
  <c r="I358" i="8"/>
  <c r="J358" i="4" s="1"/>
  <c r="I344" i="8"/>
  <c r="J344" i="4" s="1"/>
  <c r="I327" i="8"/>
  <c r="J327" i="4" s="1"/>
  <c r="I317" i="8"/>
  <c r="J317" i="4" s="1"/>
  <c r="I315" i="8"/>
  <c r="J315" i="4" s="1"/>
  <c r="I295" i="8"/>
  <c r="J295" i="4" s="1"/>
  <c r="I293" i="8"/>
  <c r="J293" i="4" s="1"/>
  <c r="I286" i="8"/>
  <c r="J286" i="4" s="1"/>
  <c r="I282" i="8"/>
  <c r="J282" i="4" s="1"/>
  <c r="I281" i="8"/>
  <c r="J281" i="4" s="1"/>
  <c r="I278" i="8"/>
  <c r="J278" i="4" s="1"/>
  <c r="I276" i="8"/>
  <c r="J276" i="4" s="1"/>
  <c r="I268" i="8"/>
  <c r="J268" i="4" s="1"/>
  <c r="I238" i="8"/>
  <c r="J238" i="4" s="1"/>
  <c r="I237" i="8"/>
  <c r="J237" i="4" s="1"/>
  <c r="I120" i="8"/>
  <c r="J120" i="4" s="1"/>
  <c r="I110" i="8"/>
  <c r="J110" i="4" s="1"/>
  <c r="I93" i="8"/>
  <c r="J93" i="4" s="1"/>
  <c r="I54" i="8"/>
  <c r="J54" i="4" s="1"/>
  <c r="I477" i="8"/>
  <c r="J477" i="4" s="1"/>
  <c r="I476" i="8"/>
  <c r="J476" i="4" s="1"/>
  <c r="I506" i="8"/>
  <c r="J506" i="4" s="1"/>
  <c r="I505" i="8"/>
  <c r="J505" i="4" s="1"/>
  <c r="I500" i="8"/>
  <c r="J500" i="4" s="1"/>
  <c r="I496" i="8"/>
  <c r="J496" i="4" s="1"/>
  <c r="I493" i="8"/>
  <c r="J493" i="4" s="1"/>
  <c r="I488" i="8"/>
  <c r="J488" i="4" s="1"/>
  <c r="I482" i="8"/>
  <c r="J482" i="4" s="1"/>
  <c r="I479" i="8"/>
  <c r="J479" i="4" s="1"/>
  <c r="I475" i="8"/>
  <c r="J475" i="4" s="1"/>
  <c r="I469" i="8"/>
  <c r="J469" i="4" s="1"/>
  <c r="I463" i="8"/>
  <c r="J463" i="4" s="1"/>
  <c r="I442" i="8"/>
  <c r="J442" i="4" s="1"/>
  <c r="I437" i="8"/>
  <c r="J437" i="4" s="1"/>
  <c r="I434" i="8"/>
  <c r="J434" i="4" s="1"/>
  <c r="I414" i="8"/>
  <c r="J414" i="4" s="1"/>
  <c r="I405" i="8"/>
  <c r="J405" i="4" s="1"/>
  <c r="I404" i="8"/>
  <c r="J404" i="4" s="1"/>
  <c r="I398" i="8"/>
  <c r="J398" i="4" s="1"/>
  <c r="I395" i="8"/>
  <c r="J395" i="4" s="1"/>
  <c r="I393" i="8"/>
  <c r="J393" i="4" s="1"/>
  <c r="I384" i="8"/>
  <c r="J384" i="4" s="1"/>
  <c r="I380" i="8"/>
  <c r="J380" i="4" s="1"/>
  <c r="I376" i="8"/>
  <c r="J376" i="4" s="1"/>
  <c r="I360" i="8"/>
  <c r="J360" i="4" s="1"/>
  <c r="I352" i="8"/>
  <c r="J352" i="4" s="1"/>
  <c r="I336" i="8"/>
  <c r="J336" i="4" s="1"/>
  <c r="I333" i="8"/>
  <c r="J333" i="4" s="1"/>
  <c r="I329" i="8"/>
  <c r="J329" i="4" s="1"/>
  <c r="I318" i="8"/>
  <c r="J318" i="4" s="1"/>
  <c r="I310" i="8"/>
  <c r="J310" i="4" s="1"/>
  <c r="I302" i="8"/>
  <c r="J302" i="4" s="1"/>
  <c r="I277" i="8"/>
  <c r="J277" i="4" s="1"/>
  <c r="I270" i="8"/>
  <c r="J270" i="4" s="1"/>
  <c r="I269" i="8"/>
  <c r="J269" i="4" s="1"/>
  <c r="I256" i="8"/>
  <c r="J256" i="4" s="1"/>
  <c r="I250" i="8"/>
  <c r="J250" i="4" s="1"/>
  <c r="I247" i="8"/>
  <c r="J247" i="4" s="1"/>
  <c r="I233" i="8"/>
  <c r="J233" i="4" s="1"/>
  <c r="I230" i="8"/>
  <c r="J230" i="4" s="1"/>
  <c r="I148" i="8"/>
  <c r="J148" i="4" s="1"/>
  <c r="I67" i="8"/>
  <c r="J67" i="4" s="1"/>
  <c r="I220" i="8"/>
  <c r="J220" i="4" s="1"/>
  <c r="I217" i="8"/>
  <c r="J217" i="4" s="1"/>
  <c r="I204" i="8"/>
  <c r="J204" i="4" s="1"/>
  <c r="I201" i="8"/>
  <c r="J201" i="4" s="1"/>
  <c r="I196" i="8"/>
  <c r="J196" i="4" s="1"/>
  <c r="I183" i="8"/>
  <c r="J183" i="4" s="1"/>
  <c r="I174" i="8"/>
  <c r="J174" i="4" s="1"/>
  <c r="I167" i="8"/>
  <c r="J167" i="4" s="1"/>
  <c r="I164" i="8"/>
  <c r="J164" i="4" s="1"/>
  <c r="I163" i="8"/>
  <c r="J163" i="4" s="1"/>
  <c r="I132" i="8"/>
  <c r="J132" i="4" s="1"/>
  <c r="U2" i="8"/>
  <c r="J2" i="15" s="1"/>
  <c r="I137" i="8"/>
  <c r="J137" i="4" s="1"/>
  <c r="I56" i="8"/>
  <c r="J56" i="4" s="1"/>
  <c r="N4" i="12"/>
  <c r="I59" i="8"/>
  <c r="J59" i="4" s="1"/>
  <c r="I99" i="8"/>
  <c r="J99" i="4" s="1"/>
  <c r="I135" i="8"/>
  <c r="J135" i="4" s="1"/>
  <c r="I114" i="8"/>
  <c r="J114" i="4" s="1"/>
  <c r="I76" i="8"/>
  <c r="J76" i="4" s="1"/>
  <c r="I62" i="8"/>
  <c r="J62" i="4" s="1"/>
  <c r="I49" i="8"/>
  <c r="J49" i="4" s="1"/>
  <c r="I81" i="8"/>
  <c r="J81" i="4" s="1"/>
  <c r="I113" i="8"/>
  <c r="J113" i="4" s="1"/>
  <c r="I109" i="8"/>
  <c r="J109" i="4" s="1"/>
  <c r="I106" i="8"/>
  <c r="J106" i="4" s="1"/>
  <c r="I104" i="8"/>
  <c r="J104" i="4" s="1"/>
  <c r="I96" i="8"/>
  <c r="J96" i="4" s="1"/>
  <c r="I73" i="8"/>
  <c r="J73" i="4" s="1"/>
  <c r="I53" i="8"/>
  <c r="J53" i="4" s="1"/>
  <c r="I119" i="8"/>
  <c r="J119" i="4" s="1"/>
  <c r="I116" i="8"/>
  <c r="J116" i="4" s="1"/>
  <c r="I87" i="8"/>
  <c r="J87" i="4" s="1"/>
  <c r="I50" i="8"/>
  <c r="J50" i="4" s="1"/>
  <c r="I112" i="8"/>
  <c r="J112" i="4" s="1"/>
  <c r="I94" i="8"/>
  <c r="J94" i="4" s="1"/>
  <c r="I205" i="8"/>
  <c r="J205" i="4" s="1"/>
  <c r="I68" i="8"/>
  <c r="J68" i="4" s="1"/>
  <c r="AA3" i="6"/>
  <c r="S3" i="6"/>
  <c r="H3" i="6" a="1"/>
  <c r="G3" i="6" a="1"/>
  <c r="I3" i="6" a="1"/>
  <c r="S4" i="6"/>
  <c r="AA4" i="6"/>
  <c r="G4" i="6" a="1"/>
  <c r="I4" i="6" a="1"/>
  <c r="H4" i="6" a="1"/>
  <c r="H5" i="6" a="1"/>
  <c r="I5" i="6" a="1"/>
  <c r="G5" i="6" a="1"/>
  <c r="S5" i="6"/>
  <c r="AA5" i="6"/>
  <c r="S6" i="6"/>
  <c r="AA6" i="6"/>
  <c r="I6" i="6" a="1"/>
  <c r="G6" i="6" a="1"/>
  <c r="H6" i="6" a="1"/>
  <c r="S7" i="6"/>
  <c r="AA7" i="6"/>
  <c r="H7" i="6" a="1"/>
  <c r="I7" i="6" a="1"/>
  <c r="G7" i="6" a="1"/>
  <c r="H8" i="6" a="1"/>
  <c r="I8" i="6" a="1"/>
  <c r="G8" i="6" a="1"/>
  <c r="AA8" i="6"/>
  <c r="S8" i="6"/>
  <c r="I288" i="8"/>
  <c r="J288" i="4" s="1"/>
  <c r="I385" i="8"/>
  <c r="J385" i="4" s="1"/>
  <c r="I490" i="8"/>
  <c r="J490" i="4" s="1"/>
  <c r="I382" i="8"/>
  <c r="J382" i="4" s="1"/>
  <c r="I290" i="8"/>
  <c r="J290" i="4" s="1"/>
  <c r="I102" i="8"/>
  <c r="J102" i="4" s="1"/>
  <c r="I91" i="8"/>
  <c r="J91" i="4" s="1"/>
  <c r="I84" i="8"/>
  <c r="J84" i="4" s="1"/>
  <c r="I83" i="8"/>
  <c r="J83" i="4" s="1"/>
  <c r="I77" i="8"/>
  <c r="J77" i="4" s="1"/>
  <c r="I74" i="8"/>
  <c r="J74" i="4" s="1"/>
  <c r="I72" i="8"/>
  <c r="J72" i="4" s="1"/>
  <c r="I64" i="8"/>
  <c r="J64" i="4" s="1"/>
  <c r="I503" i="8"/>
  <c r="J503" i="4" s="1"/>
  <c r="I353" i="8"/>
  <c r="J353" i="4" s="1"/>
  <c r="I508" i="8"/>
  <c r="J508" i="4" s="1"/>
  <c r="I242" i="8"/>
  <c r="J242" i="4" s="1"/>
  <c r="I241" i="8"/>
  <c r="J241" i="4" s="1"/>
  <c r="I240" i="8"/>
  <c r="J240" i="4" s="1"/>
  <c r="I239" i="8"/>
  <c r="J239" i="4" s="1"/>
  <c r="I235" i="8"/>
  <c r="J235" i="4" s="1"/>
  <c r="I234" i="8"/>
  <c r="J234" i="4" s="1"/>
  <c r="I232" i="8"/>
  <c r="J232" i="4" s="1"/>
  <c r="I228" i="8"/>
  <c r="J228" i="4" s="1"/>
  <c r="I227" i="8"/>
  <c r="J227" i="4" s="1"/>
  <c r="I226" i="8"/>
  <c r="J226" i="4" s="1"/>
  <c r="I225" i="8"/>
  <c r="J225" i="4" s="1"/>
  <c r="I224" i="8"/>
  <c r="J224" i="4" s="1"/>
  <c r="I223" i="8"/>
  <c r="J223" i="4" s="1"/>
  <c r="I222" i="8"/>
  <c r="J222" i="4" s="1"/>
  <c r="I219" i="8"/>
  <c r="J219" i="4" s="1"/>
  <c r="I216" i="8"/>
  <c r="J216" i="4" s="1"/>
  <c r="I214" i="8"/>
  <c r="J214" i="4" s="1"/>
  <c r="I212" i="8"/>
  <c r="J212" i="4" s="1"/>
  <c r="I211" i="8"/>
  <c r="J211" i="4" s="1"/>
  <c r="I210" i="8"/>
  <c r="J210" i="4" s="1"/>
  <c r="I209" i="8"/>
  <c r="J209" i="4" s="1"/>
  <c r="I208" i="8"/>
  <c r="J208" i="4" s="1"/>
  <c r="I207" i="8"/>
  <c r="J207" i="4" s="1"/>
  <c r="I202" i="8"/>
  <c r="J202" i="4" s="1"/>
  <c r="I200" i="8"/>
  <c r="J200" i="4" s="1"/>
  <c r="I195" i="8"/>
  <c r="J195" i="4" s="1"/>
  <c r="I194" i="8"/>
  <c r="J194" i="4" s="1"/>
  <c r="I193" i="8"/>
  <c r="J193" i="4" s="1"/>
  <c r="I191" i="8"/>
  <c r="J191" i="4" s="1"/>
  <c r="I189" i="8"/>
  <c r="J189" i="4" s="1"/>
  <c r="I188" i="8"/>
  <c r="J188" i="4" s="1"/>
  <c r="I187" i="8"/>
  <c r="J187" i="4" s="1"/>
  <c r="I186" i="8"/>
  <c r="J186" i="4" s="1"/>
  <c r="I185" i="8"/>
  <c r="J185" i="4" s="1"/>
  <c r="I184" i="8"/>
  <c r="J184" i="4" s="1"/>
  <c r="I182" i="8"/>
  <c r="J182" i="4" s="1"/>
  <c r="I181" i="8"/>
  <c r="J181" i="4" s="1"/>
  <c r="I180" i="8"/>
  <c r="J180" i="4" s="1"/>
  <c r="I179" i="8"/>
  <c r="J179" i="4" s="1"/>
  <c r="I177" i="8"/>
  <c r="J177" i="4" s="1"/>
  <c r="I176" i="8"/>
  <c r="J176" i="4" s="1"/>
  <c r="I175" i="8"/>
  <c r="J175" i="4" s="1"/>
  <c r="I173" i="8"/>
  <c r="J173" i="4" s="1"/>
  <c r="I172" i="8"/>
  <c r="J172" i="4" s="1"/>
  <c r="I171" i="8"/>
  <c r="J171" i="4" s="1"/>
  <c r="I170" i="8"/>
  <c r="J170" i="4" s="1"/>
  <c r="I169" i="8"/>
  <c r="J169" i="4" s="1"/>
  <c r="I166" i="8"/>
  <c r="J166" i="4" s="1"/>
  <c r="I165" i="8"/>
  <c r="J165" i="4" s="1"/>
  <c r="I107" i="8"/>
  <c r="J107" i="4" s="1"/>
  <c r="I103" i="8"/>
  <c r="J103" i="4" s="1"/>
  <c r="I101" i="8"/>
  <c r="J101" i="4" s="1"/>
  <c r="I100" i="8"/>
  <c r="J100" i="4" s="1"/>
  <c r="I79" i="8"/>
  <c r="J79" i="4" s="1"/>
  <c r="I78" i="8"/>
  <c r="J78" i="4" s="1"/>
  <c r="I312" i="8"/>
  <c r="J312" i="4" s="1"/>
  <c r="I509" i="8"/>
  <c r="J509" i="4" s="1"/>
  <c r="I507" i="8"/>
  <c r="J507" i="4" s="1"/>
  <c r="I504" i="8"/>
  <c r="J504" i="4" s="1"/>
  <c r="I502" i="8"/>
  <c r="J502" i="4" s="1"/>
  <c r="I501" i="8"/>
  <c r="J501" i="4" s="1"/>
  <c r="I499" i="8"/>
  <c r="J499" i="4" s="1"/>
  <c r="I498" i="8"/>
  <c r="J498" i="4" s="1"/>
  <c r="I497" i="8"/>
  <c r="J497" i="4" s="1"/>
  <c r="I495" i="8"/>
  <c r="J495" i="4" s="1"/>
  <c r="I494" i="8"/>
  <c r="J494" i="4" s="1"/>
  <c r="I492" i="8"/>
  <c r="J492" i="4" s="1"/>
  <c r="I491" i="8"/>
  <c r="J491" i="4" s="1"/>
  <c r="I489" i="8"/>
  <c r="J489" i="4" s="1"/>
  <c r="I487" i="8"/>
  <c r="J487" i="4" s="1"/>
  <c r="I486" i="8"/>
  <c r="J486" i="4" s="1"/>
  <c r="I484" i="8"/>
  <c r="J484" i="4" s="1"/>
  <c r="I483" i="8"/>
  <c r="J483" i="4" s="1"/>
  <c r="I481" i="8"/>
  <c r="J481" i="4" s="1"/>
  <c r="I480" i="8"/>
  <c r="J480" i="4" s="1"/>
  <c r="I474" i="8"/>
  <c r="J474" i="4" s="1"/>
  <c r="I473" i="8"/>
  <c r="J473" i="4" s="1"/>
  <c r="I472" i="8"/>
  <c r="J472" i="4" s="1"/>
  <c r="I467" i="8"/>
  <c r="J467" i="4" s="1"/>
  <c r="I466" i="8"/>
  <c r="J466" i="4" s="1"/>
  <c r="I465" i="8"/>
  <c r="J465" i="4" s="1"/>
  <c r="I461" i="8"/>
  <c r="J461" i="4" s="1"/>
  <c r="I460" i="8"/>
  <c r="J460" i="4" s="1"/>
  <c r="I459" i="8"/>
  <c r="J459" i="4" s="1"/>
  <c r="I458" i="8"/>
  <c r="J458" i="4" s="1"/>
  <c r="I455" i="8"/>
  <c r="J455" i="4" s="1"/>
  <c r="I454" i="8"/>
  <c r="J454" i="4" s="1"/>
  <c r="I452" i="8"/>
  <c r="J452" i="4" s="1"/>
  <c r="I449" i="8"/>
  <c r="J449" i="4" s="1"/>
  <c r="I444" i="8"/>
  <c r="J444" i="4" s="1"/>
  <c r="I441" i="8"/>
  <c r="J441" i="4" s="1"/>
  <c r="I439" i="8"/>
  <c r="J439" i="4" s="1"/>
  <c r="I438" i="8"/>
  <c r="J438" i="4" s="1"/>
  <c r="I436" i="8"/>
  <c r="J436" i="4" s="1"/>
  <c r="I435" i="8"/>
  <c r="J435" i="4" s="1"/>
  <c r="I429" i="8"/>
  <c r="J429" i="4" s="1"/>
  <c r="I428" i="8"/>
  <c r="J428" i="4" s="1"/>
  <c r="I427" i="8"/>
  <c r="J427" i="4" s="1"/>
  <c r="I422" i="8"/>
  <c r="J422" i="4" s="1"/>
  <c r="I420" i="8"/>
  <c r="J420" i="4" s="1"/>
  <c r="I419" i="8"/>
  <c r="J419" i="4" s="1"/>
  <c r="I418" i="8"/>
  <c r="J418" i="4" s="1"/>
  <c r="I416" i="8"/>
  <c r="J416" i="4" s="1"/>
  <c r="I413" i="8"/>
  <c r="J413" i="4" s="1"/>
  <c r="I412" i="8"/>
  <c r="J412" i="4" s="1"/>
  <c r="I411" i="8"/>
  <c r="J411" i="4" s="1"/>
  <c r="I410" i="8"/>
  <c r="J410" i="4" s="1"/>
  <c r="I409" i="8"/>
  <c r="J409" i="4" s="1"/>
  <c r="I408" i="8"/>
  <c r="J408" i="4" s="1"/>
  <c r="I407" i="8"/>
  <c r="J407" i="4" s="1"/>
  <c r="I403" i="8"/>
  <c r="J403" i="4" s="1"/>
  <c r="I402" i="8"/>
  <c r="J402" i="4" s="1"/>
  <c r="I401" i="8"/>
  <c r="J401" i="4" s="1"/>
  <c r="I399" i="8"/>
  <c r="J399" i="4" s="1"/>
  <c r="I397" i="8"/>
  <c r="J397" i="4" s="1"/>
  <c r="I394" i="8"/>
  <c r="J394" i="4" s="1"/>
  <c r="I392" i="8"/>
  <c r="J392" i="4" s="1"/>
  <c r="I391" i="8"/>
  <c r="J391" i="4" s="1"/>
  <c r="I388" i="8"/>
  <c r="J388" i="4" s="1"/>
  <c r="I386" i="8"/>
  <c r="J386" i="4" s="1"/>
  <c r="I379" i="8"/>
  <c r="J379" i="4" s="1"/>
  <c r="I378" i="8"/>
  <c r="J378" i="4" s="1"/>
  <c r="I377" i="8"/>
  <c r="J377" i="4" s="1"/>
  <c r="I374" i="8"/>
  <c r="J374" i="4" s="1"/>
  <c r="I373" i="8"/>
  <c r="J373" i="4" s="1"/>
  <c r="I372" i="8"/>
  <c r="J372" i="4" s="1"/>
  <c r="I370" i="8"/>
  <c r="J370" i="4" s="1"/>
  <c r="I369" i="8"/>
  <c r="J369" i="4" s="1"/>
  <c r="I368" i="8"/>
  <c r="J368" i="4" s="1"/>
  <c r="I365" i="8"/>
  <c r="J365" i="4" s="1"/>
  <c r="I364" i="8"/>
  <c r="J364" i="4" s="1"/>
  <c r="I363" i="8"/>
  <c r="J363" i="4" s="1"/>
  <c r="I361" i="8"/>
  <c r="J361" i="4" s="1"/>
  <c r="I359" i="8"/>
  <c r="J359" i="4" s="1"/>
  <c r="I357" i="8"/>
  <c r="J357" i="4" s="1"/>
  <c r="I356" i="8"/>
  <c r="J356" i="4" s="1"/>
  <c r="I355" i="8"/>
  <c r="J355" i="4" s="1"/>
  <c r="I354" i="8"/>
  <c r="J354" i="4" s="1"/>
  <c r="I348" i="8"/>
  <c r="J348" i="4" s="1"/>
  <c r="I347" i="8"/>
  <c r="J347" i="4" s="1"/>
  <c r="I343" i="8"/>
  <c r="J343" i="4" s="1"/>
  <c r="I342" i="8"/>
  <c r="J342" i="4" s="1"/>
  <c r="I341" i="8"/>
  <c r="J341" i="4" s="1"/>
  <c r="I340" i="8"/>
  <c r="J340" i="4" s="1"/>
  <c r="I339" i="8"/>
  <c r="J339" i="4" s="1"/>
  <c r="I338" i="8"/>
  <c r="J338" i="4" s="1"/>
  <c r="I335" i="8"/>
  <c r="J335" i="4" s="1"/>
  <c r="I334" i="8"/>
  <c r="J334" i="4" s="1"/>
  <c r="I332" i="8"/>
  <c r="J332" i="4" s="1"/>
  <c r="I326" i="8"/>
  <c r="J326" i="4" s="1"/>
  <c r="I322" i="8"/>
  <c r="J322" i="4" s="1"/>
  <c r="I320" i="8"/>
  <c r="J320" i="4" s="1"/>
  <c r="I316" i="8"/>
  <c r="J316" i="4" s="1"/>
  <c r="I309" i="8"/>
  <c r="J309" i="4" s="1"/>
  <c r="I308" i="8"/>
  <c r="J308" i="4" s="1"/>
  <c r="I306" i="8"/>
  <c r="J306" i="4" s="1"/>
  <c r="I301" i="8"/>
  <c r="J301" i="4" s="1"/>
  <c r="I300" i="8"/>
  <c r="J300" i="4" s="1"/>
  <c r="I298" i="8"/>
  <c r="J298" i="4" s="1"/>
  <c r="I297" i="8"/>
  <c r="J297" i="4" s="1"/>
  <c r="I296" i="8"/>
  <c r="J296" i="4" s="1"/>
  <c r="I292" i="8"/>
  <c r="J292" i="4" s="1"/>
  <c r="I291" i="8"/>
  <c r="J291" i="4" s="1"/>
  <c r="I289" i="8"/>
  <c r="J289" i="4" s="1"/>
  <c r="I287" i="8"/>
  <c r="J287" i="4" s="1"/>
  <c r="I285" i="8"/>
  <c r="J285" i="4" s="1"/>
  <c r="I284" i="8"/>
  <c r="J284" i="4" s="1"/>
  <c r="I283" i="8"/>
  <c r="J283" i="4" s="1"/>
  <c r="I280" i="8"/>
  <c r="J280" i="4" s="1"/>
  <c r="I279" i="8"/>
  <c r="J279" i="4" s="1"/>
  <c r="I274" i="8"/>
  <c r="J274" i="4" s="1"/>
  <c r="I273" i="8"/>
  <c r="J273" i="4" s="1"/>
  <c r="I272" i="8"/>
  <c r="J272" i="4" s="1"/>
  <c r="I267" i="8"/>
  <c r="J267" i="4" s="1"/>
  <c r="I266" i="8"/>
  <c r="J266" i="4" s="1"/>
  <c r="I264" i="8"/>
  <c r="J264" i="4" s="1"/>
  <c r="I263" i="8"/>
  <c r="J263" i="4" s="1"/>
  <c r="I262" i="8"/>
  <c r="J262" i="4" s="1"/>
  <c r="I260" i="8"/>
  <c r="J260" i="4" s="1"/>
  <c r="I258" i="8"/>
  <c r="J258" i="4" s="1"/>
  <c r="I254" i="8"/>
  <c r="J254" i="4" s="1"/>
  <c r="I252" i="8"/>
  <c r="J252" i="4" s="1"/>
  <c r="I236" i="8"/>
  <c r="J236" i="4" s="1"/>
  <c r="I231" i="8"/>
  <c r="J231" i="4" s="1"/>
  <c r="I221" i="8"/>
  <c r="J221" i="4" s="1"/>
  <c r="I203" i="8"/>
  <c r="J203" i="4" s="1"/>
  <c r="I198" i="8"/>
  <c r="J198" i="4" s="1"/>
  <c r="I178" i="8"/>
  <c r="J178" i="4" s="1"/>
  <c r="I168" i="8"/>
  <c r="J168" i="4" s="1"/>
  <c r="I162" i="8"/>
  <c r="J162" i="4" s="1"/>
  <c r="I161" i="8"/>
  <c r="J161" i="4" s="1"/>
  <c r="I160" i="8"/>
  <c r="J160" i="4" s="1"/>
  <c r="I159" i="8"/>
  <c r="J159" i="4" s="1"/>
  <c r="I156" i="8"/>
  <c r="J156" i="4" s="1"/>
  <c r="I155" i="8"/>
  <c r="J155" i="4" s="1"/>
  <c r="I153" i="8"/>
  <c r="J153" i="4" s="1"/>
  <c r="I152" i="8"/>
  <c r="J152" i="4" s="1"/>
  <c r="I151" i="8"/>
  <c r="J151" i="4" s="1"/>
  <c r="I145" i="8"/>
  <c r="J145" i="4" s="1"/>
  <c r="I143" i="8"/>
  <c r="J143" i="4" s="1"/>
  <c r="I142" i="8"/>
  <c r="J142" i="4" s="1"/>
  <c r="I140" i="8"/>
  <c r="J140" i="4" s="1"/>
  <c r="I139" i="8"/>
  <c r="J139" i="4" s="1"/>
  <c r="I133" i="8"/>
  <c r="J133" i="4" s="1"/>
  <c r="I129" i="8"/>
  <c r="J129" i="4" s="1"/>
  <c r="I127" i="8"/>
  <c r="J127" i="4" s="1"/>
  <c r="I124" i="8"/>
  <c r="J124" i="4" s="1"/>
  <c r="I253" i="8"/>
  <c r="J253" i="4" s="1"/>
  <c r="I249" i="8"/>
  <c r="J249" i="4" s="1"/>
  <c r="I248" i="8"/>
  <c r="J248" i="4" s="1"/>
  <c r="I246" i="8"/>
  <c r="J246" i="4" s="1"/>
  <c r="I243" i="8"/>
  <c r="J243" i="4" s="1"/>
  <c r="I218" i="8"/>
  <c r="J218" i="4" s="1"/>
  <c r="I213" i="8"/>
  <c r="J213" i="4" s="1"/>
  <c r="I206" i="8"/>
  <c r="J206" i="4" s="1"/>
  <c r="I197" i="8"/>
  <c r="J197" i="4" s="1"/>
  <c r="I98" i="8"/>
  <c r="J98" i="4" s="1"/>
  <c r="I95" i="8"/>
  <c r="J95" i="4" s="1"/>
  <c r="I63" i="8"/>
  <c r="J63" i="4" s="1"/>
  <c r="I510" i="8"/>
  <c r="J510" i="4" s="1"/>
  <c r="I485" i="8"/>
  <c r="J485" i="4" s="1"/>
  <c r="I478" i="8"/>
  <c r="J478" i="4" s="1"/>
  <c r="I471" i="8"/>
  <c r="J471" i="4" s="1"/>
  <c r="I468" i="8"/>
  <c r="J468" i="4" s="1"/>
  <c r="I456" i="8"/>
  <c r="J456" i="4" s="1"/>
  <c r="I451" i="8"/>
  <c r="J451" i="4" s="1"/>
  <c r="I448" i="8"/>
  <c r="J448" i="4" s="1"/>
  <c r="I446" i="8"/>
  <c r="J446" i="4" s="1"/>
  <c r="I445" i="8"/>
  <c r="J445" i="4" s="1"/>
  <c r="I433" i="8"/>
  <c r="J433" i="4" s="1"/>
  <c r="I431" i="8"/>
  <c r="J431" i="4" s="1"/>
  <c r="I430" i="8"/>
  <c r="J430" i="4" s="1"/>
  <c r="I421" i="8"/>
  <c r="J421" i="4" s="1"/>
  <c r="I415" i="8"/>
  <c r="J415" i="4" s="1"/>
  <c r="I406" i="8"/>
  <c r="J406" i="4" s="1"/>
  <c r="I389" i="8"/>
  <c r="J389" i="4" s="1"/>
  <c r="I383" i="8"/>
  <c r="J383" i="4" s="1"/>
  <c r="I351" i="8"/>
  <c r="J351" i="4" s="1"/>
  <c r="I350" i="8"/>
  <c r="J350" i="4" s="1"/>
  <c r="I346" i="8"/>
  <c r="J346" i="4" s="1"/>
  <c r="I331" i="8"/>
  <c r="J331" i="4" s="1"/>
  <c r="I330" i="8"/>
  <c r="J330" i="4" s="1"/>
  <c r="I328" i="8"/>
  <c r="J328" i="4" s="1"/>
  <c r="I323" i="8"/>
  <c r="J323" i="4" s="1"/>
  <c r="I319" i="8"/>
  <c r="J319" i="4" s="1"/>
  <c r="I313" i="8"/>
  <c r="J313" i="4" s="1"/>
  <c r="I311" i="8"/>
  <c r="J311" i="4" s="1"/>
  <c r="I307" i="8"/>
  <c r="J307" i="4" s="1"/>
  <c r="I305" i="8"/>
  <c r="J305" i="4" s="1"/>
  <c r="I304" i="8"/>
  <c r="J304" i="4" s="1"/>
  <c r="I261" i="8"/>
  <c r="J261" i="4" s="1"/>
  <c r="I251" i="8"/>
  <c r="J251" i="4" s="1"/>
  <c r="I245" i="8"/>
  <c r="J245" i="4" s="1"/>
  <c r="I215" i="8"/>
  <c r="J215" i="4" s="1"/>
  <c r="I199" i="8"/>
  <c r="J199" i="4" s="1"/>
  <c r="I192" i="8"/>
  <c r="J192" i="4" s="1"/>
  <c r="I190" i="8"/>
  <c r="J190" i="4" s="1"/>
  <c r="I90" i="8"/>
  <c r="J90" i="4" s="1"/>
  <c r="I61" i="8"/>
  <c r="J61" i="4" s="1"/>
  <c r="I57" i="8"/>
  <c r="J57" i="4" s="1"/>
  <c r="I105" i="8"/>
  <c r="J105" i="4" s="1"/>
  <c r="I82" i="8"/>
  <c r="J82" i="4" s="1"/>
  <c r="I60" i="8"/>
  <c r="J60" i="4" s="1"/>
  <c r="I58" i="8"/>
  <c r="J58" i="4" s="1"/>
  <c r="I55" i="8"/>
  <c r="J55" i="4" s="1"/>
  <c r="I158" i="8"/>
  <c r="J158" i="4" s="1"/>
  <c r="I154" i="8"/>
  <c r="J154" i="4" s="1"/>
  <c r="I147" i="8"/>
  <c r="J147" i="4" s="1"/>
  <c r="I141" i="8"/>
  <c r="J141" i="4" s="1"/>
  <c r="I134" i="8"/>
  <c r="J134" i="4" s="1"/>
  <c r="I130" i="8"/>
  <c r="J130" i="4" s="1"/>
  <c r="I123" i="8"/>
  <c r="J123" i="4" s="1"/>
  <c r="I118" i="8"/>
  <c r="J118" i="4" s="1"/>
  <c r="I117" i="8"/>
  <c r="J117" i="4" s="1"/>
  <c r="I89" i="8"/>
  <c r="J89" i="4" s="1"/>
  <c r="I88" i="8"/>
  <c r="J88" i="4" s="1"/>
  <c r="I86" i="8"/>
  <c r="J86" i="4" s="1"/>
  <c r="I80" i="8"/>
  <c r="J80" i="4" s="1"/>
  <c r="I75" i="8"/>
  <c r="J75" i="4" s="1"/>
  <c r="I70" i="8"/>
  <c r="J70" i="4" s="1"/>
  <c r="Z2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29" i="1"/>
  <c r="Z228" i="1"/>
  <c r="Z227" i="1"/>
  <c r="Z225" i="1"/>
  <c r="Z223" i="1"/>
  <c r="Z221" i="1"/>
  <c r="Z219" i="1"/>
  <c r="Z217" i="1"/>
  <c r="Z216" i="1"/>
  <c r="Z214" i="1"/>
  <c r="Z212" i="1"/>
  <c r="Z211" i="1"/>
  <c r="Z210" i="1"/>
  <c r="Z208" i="1"/>
  <c r="Z207" i="1"/>
  <c r="Z205" i="1"/>
  <c r="Z203" i="1"/>
  <c r="Z201" i="1"/>
  <c r="Z200" i="1"/>
  <c r="Z199" i="1"/>
  <c r="Z197" i="1"/>
  <c r="Z195" i="1"/>
  <c r="Z191" i="1"/>
  <c r="Z190" i="1"/>
  <c r="Z189" i="1"/>
  <c r="Z187" i="1"/>
  <c r="Z185" i="1"/>
  <c r="Z183" i="1"/>
  <c r="Z182" i="1"/>
  <c r="Z180" i="1"/>
  <c r="Z178" i="1"/>
  <c r="Z176" i="1"/>
  <c r="Z175" i="1"/>
  <c r="Z174" i="1"/>
  <c r="Z171" i="1"/>
  <c r="Z169" i="1"/>
  <c r="Z165" i="1"/>
  <c r="Z162" i="1"/>
  <c r="Z160" i="1"/>
  <c r="Z159" i="1"/>
  <c r="Z157" i="1"/>
  <c r="Z153" i="1"/>
  <c r="Z152" i="1"/>
  <c r="Z150" i="1"/>
  <c r="Z147" i="1"/>
  <c r="Z146" i="1"/>
  <c r="Z142" i="1"/>
  <c r="Z141" i="1"/>
  <c r="Z137" i="1"/>
  <c r="Z130" i="1"/>
  <c r="Z127" i="1"/>
  <c r="Z126" i="1"/>
  <c r="Z124" i="1"/>
  <c r="Z123" i="1"/>
  <c r="Z121" i="1"/>
  <c r="Z120" i="1"/>
  <c r="Z118" i="1"/>
  <c r="Z117" i="1"/>
  <c r="Z115" i="1"/>
  <c r="Z112" i="1"/>
  <c r="Z108" i="1"/>
  <c r="Z106" i="1"/>
  <c r="Z105" i="1"/>
  <c r="Z102" i="1"/>
  <c r="Z99" i="1"/>
  <c r="Z97" i="1"/>
  <c r="Z96" i="1"/>
  <c r="Z95" i="1"/>
  <c r="Z92" i="1"/>
  <c r="Z90" i="1"/>
  <c r="Z89" i="1"/>
  <c r="Z87" i="1"/>
  <c r="Z86" i="1"/>
  <c r="Z83" i="1"/>
  <c r="Z80" i="1"/>
  <c r="Z79" i="1"/>
  <c r="Z76" i="1"/>
  <c r="Z74" i="1"/>
  <c r="Z73" i="1"/>
  <c r="Z71" i="1"/>
  <c r="Z65" i="1"/>
  <c r="Z64" i="1"/>
  <c r="Z61" i="1"/>
  <c r="Z59" i="1"/>
  <c r="Z58" i="1"/>
  <c r="Z55" i="1"/>
  <c r="Z52" i="1"/>
  <c r="Z50" i="1"/>
  <c r="Z44" i="1"/>
  <c r="Z43" i="1"/>
  <c r="Z41" i="1"/>
  <c r="Z40" i="1"/>
  <c r="Z37" i="1"/>
  <c r="Z34" i="1"/>
  <c r="Z32" i="1"/>
  <c r="Z28" i="1"/>
  <c r="Z26" i="1"/>
  <c r="Z25" i="1"/>
  <c r="Z23" i="1"/>
  <c r="Z16" i="1"/>
  <c r="Z13" i="1"/>
  <c r="Z10" i="1"/>
  <c r="Z9" i="1"/>
  <c r="Z8" i="1"/>
  <c r="Z7" i="1"/>
  <c r="Z3" i="1"/>
  <c r="Z230" i="1"/>
  <c r="Z226" i="1"/>
  <c r="Z224" i="1"/>
  <c r="Z222" i="1"/>
  <c r="Z220" i="1"/>
  <c r="Z218" i="1"/>
  <c r="Z215" i="1"/>
  <c r="Z213" i="1"/>
  <c r="Z209" i="1"/>
  <c r="Z206" i="1"/>
  <c r="Z204" i="1"/>
  <c r="Z202" i="1"/>
  <c r="Z198" i="1"/>
  <c r="Z196" i="1"/>
  <c r="Z194" i="1"/>
  <c r="Z193" i="1"/>
  <c r="Z192" i="1"/>
  <c r="Z188" i="1"/>
  <c r="Z186" i="1"/>
  <c r="Z184" i="1"/>
  <c r="Z181" i="1"/>
  <c r="Z179" i="1"/>
  <c r="Z177" i="1"/>
  <c r="Z173" i="1"/>
  <c r="Z172" i="1"/>
  <c r="Z170" i="1"/>
  <c r="Z168" i="1"/>
  <c r="Z167" i="1"/>
  <c r="Z166" i="1"/>
  <c r="Z164" i="1"/>
  <c r="Z163" i="1"/>
  <c r="Z161" i="1"/>
  <c r="Z158" i="1"/>
  <c r="Z156" i="1"/>
  <c r="Z155" i="1"/>
  <c r="Z154" i="1"/>
  <c r="Z151" i="1"/>
  <c r="Z149" i="1"/>
  <c r="Z145" i="1"/>
  <c r="Z143" i="1"/>
  <c r="Z140" i="1"/>
  <c r="Z139" i="1"/>
  <c r="Z136" i="1"/>
  <c r="Z134" i="1"/>
  <c r="Z128" i="1"/>
  <c r="Z125" i="1"/>
  <c r="Z119" i="1"/>
  <c r="Z111" i="1"/>
  <c r="Z110" i="1"/>
  <c r="Z109" i="1"/>
  <c r="Z93" i="1"/>
  <c r="Z85" i="1"/>
  <c r="Z84" i="1"/>
  <c r="Z82" i="1"/>
  <c r="Z81" i="1"/>
  <c r="Z78" i="1"/>
  <c r="Z77" i="1"/>
  <c r="Z75" i="1"/>
  <c r="Z68" i="1"/>
  <c r="Z66" i="1"/>
  <c r="Z63" i="1"/>
  <c r="Z62" i="1"/>
  <c r="Z60" i="1"/>
  <c r="Z56" i="1"/>
  <c r="Z53" i="1"/>
  <c r="Z48" i="1"/>
  <c r="Z47" i="1"/>
  <c r="Z45" i="1"/>
  <c r="Z42" i="1"/>
  <c r="Z38" i="1"/>
  <c r="Z35" i="1"/>
  <c r="Z29" i="1"/>
  <c r="Z24" i="1"/>
  <c r="Z19" i="1"/>
  <c r="Z15" i="1"/>
  <c r="Z6" i="1"/>
  <c r="Z5" i="1"/>
  <c r="Z4" i="1"/>
  <c r="Z148" i="1"/>
  <c r="Z144" i="1"/>
  <c r="Z138" i="1"/>
  <c r="Z135" i="1"/>
  <c r="Z133" i="1"/>
  <c r="Z132" i="1"/>
  <c r="Z131" i="1"/>
  <c r="Z129" i="1"/>
  <c r="Z122" i="1"/>
  <c r="Z116" i="1"/>
  <c r="Z114" i="1"/>
  <c r="Z113" i="1"/>
  <c r="Z107" i="1"/>
  <c r="Z104" i="1"/>
  <c r="Z103" i="1"/>
  <c r="Z101" i="1"/>
  <c r="Z100" i="1"/>
  <c r="Z98" i="1"/>
  <c r="Z94" i="1"/>
  <c r="Z91" i="1"/>
  <c r="Z88" i="1"/>
  <c r="Z72" i="1"/>
  <c r="Z70" i="1"/>
  <c r="Z69" i="1"/>
  <c r="Z67" i="1"/>
  <c r="Z57" i="1"/>
  <c r="Z54" i="1"/>
  <c r="Z51" i="1"/>
  <c r="Z49" i="1"/>
  <c r="Z46" i="1"/>
  <c r="Z39" i="1"/>
  <c r="Z36" i="1"/>
  <c r="Z33" i="1"/>
  <c r="Z31" i="1"/>
  <c r="Z30" i="1"/>
  <c r="Z27" i="1"/>
  <c r="Z22" i="1"/>
  <c r="Z21" i="1"/>
  <c r="Z20" i="1"/>
  <c r="Z18" i="1"/>
  <c r="Z17" i="1"/>
  <c r="Z14" i="1"/>
  <c r="Z12" i="1"/>
  <c r="Z11" i="1"/>
  <c r="I150" i="8"/>
  <c r="J150" i="4" s="1"/>
  <c r="I136" i="8"/>
  <c r="J136" i="4" s="1"/>
  <c r="I128" i="8"/>
  <c r="J128" i="4" s="1"/>
  <c r="I115" i="8"/>
  <c r="J115" i="4" s="1"/>
  <c r="I111" i="8"/>
  <c r="J111" i="4" s="1"/>
  <c r="I108" i="8"/>
  <c r="J108" i="4" s="1"/>
  <c r="I85" i="8"/>
  <c r="J85" i="4" s="1"/>
  <c r="I69" i="8"/>
  <c r="J69" i="4" s="1"/>
  <c r="I66" i="8"/>
  <c r="J66" i="4" s="1"/>
  <c r="I52" i="8"/>
  <c r="J52" i="4" s="1"/>
  <c r="I51" i="8"/>
  <c r="J51" i="4" s="1"/>
  <c r="I48" i="8"/>
  <c r="J48" i="4" s="1"/>
  <c r="I2" i="6" a="1"/>
  <c r="H2" i="6" a="1"/>
  <c r="G2" i="6" a="1"/>
  <c r="AE2" i="6"/>
  <c r="AC2" i="6"/>
  <c r="E2" i="6" s="1" a="1"/>
  <c r="AS5" i="4"/>
  <c r="AS7" i="4"/>
  <c r="AS6" i="4"/>
  <c r="AS3" i="4"/>
  <c r="AS18" i="4"/>
  <c r="AS17" i="4"/>
  <c r="AS19" i="4"/>
  <c r="AS15" i="4"/>
  <c r="AS14" i="4"/>
  <c r="AS13" i="4"/>
  <c r="AS12" i="4"/>
  <c r="AS16" i="4"/>
  <c r="AS2" i="4"/>
  <c r="AR2" i="4"/>
  <c r="AR14" i="4"/>
  <c r="AR7" i="4"/>
  <c r="AR4" i="4"/>
  <c r="AS11" i="4"/>
  <c r="AR18" i="4"/>
  <c r="AR17" i="4"/>
  <c r="AR15" i="4"/>
  <c r="AS4" i="4"/>
  <c r="AR10" i="4"/>
  <c r="AR9" i="4"/>
  <c r="AR6" i="4"/>
  <c r="AR3" i="4"/>
  <c r="AS10" i="4"/>
  <c r="AS9" i="4"/>
  <c r="AR19" i="4"/>
  <c r="AR16" i="4"/>
  <c r="AR13" i="4"/>
  <c r="AR11" i="4"/>
  <c r="AR8" i="4"/>
  <c r="AR5" i="4"/>
  <c r="AS8" i="4"/>
  <c r="AR12" i="4"/>
  <c r="AA2" i="6"/>
  <c r="S2" i="6"/>
  <c r="Q21" i="4" l="1"/>
  <c r="N26" i="4"/>
  <c r="Q24" i="4"/>
  <c r="Q22" i="4"/>
  <c r="W2" i="1" a="1"/>
  <c r="H760" i="1" a="1"/>
  <c r="W760" i="1" a="1"/>
  <c r="H759" i="1" a="1"/>
  <c r="W759" i="1" a="1"/>
  <c r="H758" i="1" a="1"/>
  <c r="W758" i="1" a="1"/>
  <c r="H757" i="1" a="1"/>
  <c r="W757" i="1" a="1"/>
  <c r="H756" i="1" a="1"/>
  <c r="W756" i="1" a="1"/>
  <c r="H755" i="1" a="1"/>
  <c r="W755" i="1" a="1"/>
  <c r="H754" i="1" a="1"/>
  <c r="W754" i="1" a="1"/>
  <c r="H753" i="1" a="1"/>
  <c r="W753" i="1" a="1"/>
  <c r="H752" i="1" a="1"/>
  <c r="W752" i="1" a="1"/>
  <c r="H751" i="1" a="1"/>
  <c r="W751" i="1" a="1"/>
  <c r="H750" i="1" a="1"/>
  <c r="W750" i="1" a="1"/>
  <c r="H749" i="1" a="1"/>
  <c r="W749" i="1" a="1"/>
  <c r="H748" i="1" a="1"/>
  <c r="W748" i="1" a="1"/>
  <c r="H747" i="1" a="1"/>
  <c r="W747" i="1" a="1"/>
  <c r="H746" i="1" a="1"/>
  <c r="W746" i="1" a="1"/>
  <c r="H745" i="1" a="1"/>
  <c r="W745" i="1" a="1"/>
  <c r="H744" i="1" a="1"/>
  <c r="W744" i="1" a="1"/>
  <c r="H743" i="1" a="1"/>
  <c r="W743" i="1" a="1"/>
  <c r="H742" i="1" a="1"/>
  <c r="W742" i="1" a="1"/>
  <c r="H741" i="1" a="1"/>
  <c r="W741" i="1" a="1"/>
  <c r="H740" i="1" a="1"/>
  <c r="W740" i="1" a="1"/>
  <c r="H739" i="1" a="1"/>
  <c r="W739" i="1" a="1"/>
  <c r="H738" i="1" a="1"/>
  <c r="W738" i="1" a="1"/>
  <c r="H737" i="1" a="1"/>
  <c r="W737" i="1" a="1"/>
  <c r="H736" i="1" a="1"/>
  <c r="W736" i="1" a="1"/>
  <c r="H735" i="1" a="1"/>
  <c r="W735" i="1" a="1"/>
  <c r="H734" i="1" a="1"/>
  <c r="W734" i="1" a="1"/>
  <c r="H733" i="1" a="1"/>
  <c r="W733" i="1" a="1"/>
  <c r="H732" i="1" a="1"/>
  <c r="W732" i="1" a="1"/>
  <c r="H731" i="1" a="1"/>
  <c r="W731" i="1" a="1"/>
  <c r="H730" i="1" a="1"/>
  <c r="W730" i="1" a="1"/>
  <c r="H729" i="1" a="1"/>
  <c r="W729" i="1" a="1"/>
  <c r="H728" i="1" a="1"/>
  <c r="W728" i="1" a="1"/>
  <c r="H727" i="1" a="1"/>
  <c r="W727" i="1" a="1"/>
  <c r="H726" i="1" a="1"/>
  <c r="W726" i="1" a="1"/>
  <c r="H725" i="1" a="1"/>
  <c r="W725" i="1" a="1"/>
  <c r="H724" i="1" a="1"/>
  <c r="W724" i="1" a="1"/>
  <c r="H723" i="1" a="1"/>
  <c r="W723" i="1" a="1"/>
  <c r="H722" i="1" a="1"/>
  <c r="W722" i="1" a="1"/>
  <c r="H721" i="1" a="1"/>
  <c r="W721" i="1" a="1"/>
  <c r="H720" i="1" a="1"/>
  <c r="W720" i="1" a="1"/>
  <c r="H719" i="1" a="1"/>
  <c r="W719" i="1" a="1"/>
  <c r="H718" i="1" a="1"/>
  <c r="W718" i="1" a="1"/>
  <c r="H717" i="1" a="1"/>
  <c r="W717" i="1" a="1"/>
  <c r="H716" i="1" a="1"/>
  <c r="W716" i="1" a="1"/>
  <c r="H715" i="1" a="1"/>
  <c r="W715" i="1" a="1"/>
  <c r="H714" i="1" a="1"/>
  <c r="W714" i="1" a="1"/>
  <c r="H713" i="1" a="1"/>
  <c r="W713" i="1" a="1"/>
  <c r="H712" i="1" a="1"/>
  <c r="W712" i="1" a="1"/>
  <c r="H711" i="1" a="1"/>
  <c r="W711" i="1" a="1"/>
  <c r="H710" i="1" a="1"/>
  <c r="W710" i="1" a="1"/>
  <c r="H709" i="1" a="1"/>
  <c r="W709" i="1" a="1"/>
  <c r="H708" i="1" a="1"/>
  <c r="W708" i="1" a="1"/>
  <c r="H707" i="1" a="1"/>
  <c r="W707" i="1" a="1"/>
  <c r="H706" i="1" a="1"/>
  <c r="W706" i="1" a="1"/>
  <c r="H705" i="1" a="1"/>
  <c r="W705" i="1" a="1"/>
  <c r="H704" i="1" a="1"/>
  <c r="W704" i="1" a="1"/>
  <c r="H703" i="1" a="1"/>
  <c r="W703" i="1" a="1"/>
  <c r="H702" i="1" a="1"/>
  <c r="W702" i="1" a="1"/>
  <c r="H701" i="1" a="1"/>
  <c r="W701" i="1" a="1"/>
  <c r="H700" i="1" a="1"/>
  <c r="W700" i="1" a="1"/>
  <c r="H699" i="1" a="1"/>
  <c r="W699" i="1" a="1"/>
  <c r="H698" i="1" a="1"/>
  <c r="W698" i="1" a="1"/>
  <c r="H697" i="1" a="1"/>
  <c r="W697" i="1" a="1"/>
  <c r="H696" i="1" a="1"/>
  <c r="W696" i="1" a="1"/>
  <c r="H695" i="1" a="1"/>
  <c r="W695" i="1" a="1"/>
  <c r="H694" i="1" a="1"/>
  <c r="W694" i="1" a="1"/>
  <c r="H693" i="1" a="1"/>
  <c r="W693" i="1" a="1"/>
  <c r="H692" i="1" a="1"/>
  <c r="W692" i="1" a="1"/>
  <c r="H691" i="1" a="1"/>
  <c r="W691" i="1" a="1"/>
  <c r="H690" i="1" a="1"/>
  <c r="W690" i="1" a="1"/>
  <c r="H689" i="1" a="1"/>
  <c r="W689" i="1" a="1"/>
  <c r="H688" i="1" a="1"/>
  <c r="W688" i="1" a="1"/>
  <c r="H687" i="1" a="1"/>
  <c r="W687" i="1" a="1"/>
  <c r="H686" i="1" a="1"/>
  <c r="W686" i="1" a="1"/>
  <c r="H685" i="1" a="1"/>
  <c r="W685" i="1" a="1"/>
  <c r="H684" i="1" a="1"/>
  <c r="W684" i="1" a="1"/>
  <c r="H683" i="1" a="1"/>
  <c r="W683" i="1" a="1"/>
  <c r="H682" i="1" a="1"/>
  <c r="W682" i="1" a="1"/>
  <c r="H681" i="1" a="1"/>
  <c r="W681" i="1" a="1"/>
  <c r="H680" i="1" a="1"/>
  <c r="W680" i="1" a="1"/>
  <c r="H679" i="1" a="1"/>
  <c r="W679" i="1" a="1"/>
  <c r="H678" i="1" a="1"/>
  <c r="W678" i="1" a="1"/>
  <c r="H677" i="1" a="1"/>
  <c r="W677" i="1" a="1"/>
  <c r="H676" i="1" a="1"/>
  <c r="W676" i="1" a="1"/>
  <c r="H675" i="1" a="1"/>
  <c r="W675" i="1" a="1"/>
  <c r="H674" i="1" a="1"/>
  <c r="W674" i="1" a="1"/>
  <c r="H673" i="1" a="1"/>
  <c r="W673" i="1" a="1"/>
  <c r="H672" i="1" a="1"/>
  <c r="W672" i="1" a="1"/>
  <c r="H671" i="1" a="1"/>
  <c r="W671" i="1" a="1"/>
  <c r="H670" i="1" a="1"/>
  <c r="W670" i="1" a="1"/>
  <c r="H669" i="1" a="1"/>
  <c r="W669" i="1" a="1"/>
  <c r="H668" i="1" a="1"/>
  <c r="W668" i="1" a="1"/>
  <c r="H667" i="1" a="1"/>
  <c r="W667" i="1" a="1"/>
  <c r="H666" i="1" a="1"/>
  <c r="W666" i="1" a="1"/>
  <c r="H665" i="1" a="1"/>
  <c r="W665" i="1" a="1"/>
  <c r="H664" i="1" a="1"/>
  <c r="W664" i="1" a="1"/>
  <c r="H663" i="1" a="1"/>
  <c r="W663" i="1" a="1"/>
  <c r="H662" i="1" a="1"/>
  <c r="W662" i="1" a="1"/>
  <c r="H661" i="1" a="1"/>
  <c r="W661" i="1" a="1"/>
  <c r="H660" i="1" a="1"/>
  <c r="W660" i="1" a="1"/>
  <c r="H659" i="1" a="1"/>
  <c r="W659" i="1" a="1"/>
  <c r="H658" i="1" a="1"/>
  <c r="W658" i="1" a="1"/>
  <c r="H657" i="1" a="1"/>
  <c r="W657" i="1" a="1"/>
  <c r="H656" i="1" a="1"/>
  <c r="W656" i="1" a="1"/>
  <c r="H655" i="1" a="1"/>
  <c r="W655" i="1" a="1"/>
  <c r="H654" i="1" a="1"/>
  <c r="W654" i="1" a="1"/>
  <c r="H653" i="1" a="1"/>
  <c r="W653" i="1" a="1"/>
  <c r="H652" i="1" a="1"/>
  <c r="W652" i="1" a="1"/>
  <c r="H651" i="1" a="1"/>
  <c r="W651" i="1" a="1"/>
  <c r="H650" i="1" a="1"/>
  <c r="W650" i="1" a="1"/>
  <c r="H649" i="1" a="1"/>
  <c r="W649" i="1" a="1"/>
  <c r="H648" i="1" a="1"/>
  <c r="W648" i="1" a="1"/>
  <c r="H647" i="1" a="1"/>
  <c r="W647" i="1" a="1"/>
  <c r="H646" i="1" a="1"/>
  <c r="W646" i="1" a="1"/>
  <c r="H645" i="1" a="1"/>
  <c r="W645" i="1" a="1"/>
  <c r="H644" i="1" a="1"/>
  <c r="W644" i="1" a="1"/>
  <c r="H643" i="1" a="1"/>
  <c r="W643" i="1" a="1"/>
  <c r="H642" i="1" a="1"/>
  <c r="W642" i="1" a="1"/>
  <c r="H641" i="1" a="1"/>
  <c r="W641" i="1" a="1"/>
  <c r="H640" i="1" a="1"/>
  <c r="W640" i="1" a="1"/>
  <c r="H639" i="1" a="1"/>
  <c r="W639" i="1" a="1"/>
  <c r="H638" i="1" a="1"/>
  <c r="W638" i="1" a="1"/>
  <c r="H637" i="1" a="1"/>
  <c r="W637" i="1" a="1"/>
  <c r="H636" i="1" a="1"/>
  <c r="W636" i="1" a="1"/>
  <c r="H635" i="1" a="1"/>
  <c r="W635" i="1" a="1"/>
  <c r="H634" i="1" a="1"/>
  <c r="W634" i="1" a="1"/>
  <c r="H633" i="1" a="1"/>
  <c r="W633" i="1" a="1"/>
  <c r="H632" i="1" a="1"/>
  <c r="W632" i="1" a="1"/>
  <c r="H631" i="1" a="1"/>
  <c r="W631" i="1" a="1"/>
  <c r="H630" i="1" a="1"/>
  <c r="W630" i="1" a="1"/>
  <c r="H629" i="1" a="1"/>
  <c r="W629" i="1" a="1"/>
  <c r="H628" i="1" a="1"/>
  <c r="W628" i="1" a="1"/>
  <c r="H627" i="1" a="1"/>
  <c r="W627" i="1" a="1"/>
  <c r="H626" i="1" a="1"/>
  <c r="W626" i="1" a="1"/>
  <c r="H625" i="1" a="1"/>
  <c r="W625" i="1" a="1"/>
  <c r="H624" i="1" a="1"/>
  <c r="W624" i="1" a="1"/>
  <c r="H623" i="1" a="1"/>
  <c r="W623" i="1" a="1"/>
  <c r="H622" i="1" a="1"/>
  <c r="W622" i="1" a="1"/>
  <c r="H621" i="1" a="1"/>
  <c r="W621" i="1" a="1"/>
  <c r="H620" i="1" a="1"/>
  <c r="W620" i="1" a="1"/>
  <c r="H619" i="1" a="1"/>
  <c r="W619" i="1" a="1"/>
  <c r="H618" i="1" a="1"/>
  <c r="W618" i="1" a="1"/>
  <c r="H617" i="1" a="1"/>
  <c r="W617" i="1" a="1"/>
  <c r="H616" i="1" a="1"/>
  <c r="W616" i="1" a="1"/>
  <c r="H615" i="1" a="1"/>
  <c r="W615" i="1" a="1"/>
  <c r="H614" i="1" a="1"/>
  <c r="W614" i="1" a="1"/>
  <c r="H613" i="1" a="1"/>
  <c r="W613" i="1" a="1"/>
  <c r="H612" i="1" a="1"/>
  <c r="W612" i="1" a="1"/>
  <c r="H611" i="1" a="1"/>
  <c r="W611" i="1" a="1"/>
  <c r="H610" i="1" a="1"/>
  <c r="W610" i="1" a="1"/>
  <c r="H609" i="1" a="1"/>
  <c r="W609" i="1" a="1"/>
  <c r="H608" i="1" a="1"/>
  <c r="W608" i="1" a="1"/>
  <c r="H607" i="1" a="1"/>
  <c r="W607" i="1" a="1"/>
  <c r="H606" i="1" a="1"/>
  <c r="W606" i="1" a="1"/>
  <c r="H605" i="1" a="1"/>
  <c r="W605" i="1" a="1"/>
  <c r="H604" i="1" a="1"/>
  <c r="W604" i="1" a="1"/>
  <c r="H603" i="1" a="1"/>
  <c r="W603" i="1" a="1"/>
  <c r="H602" i="1" a="1"/>
  <c r="W602" i="1" a="1"/>
  <c r="H601" i="1" a="1"/>
  <c r="W601" i="1" a="1"/>
  <c r="H600" i="1" a="1"/>
  <c r="W600" i="1" a="1"/>
  <c r="H599" i="1" a="1"/>
  <c r="W599" i="1" a="1"/>
  <c r="H598" i="1" a="1"/>
  <c r="W598" i="1" a="1"/>
  <c r="H597" i="1" a="1"/>
  <c r="W597" i="1" a="1"/>
  <c r="H596" i="1" a="1"/>
  <c r="W596" i="1" a="1"/>
  <c r="H595" i="1" a="1"/>
  <c r="W595" i="1" a="1"/>
  <c r="H594" i="1" a="1"/>
  <c r="W594" i="1" a="1"/>
  <c r="H593" i="1" a="1"/>
  <c r="W593" i="1" a="1"/>
  <c r="H592" i="1" a="1"/>
  <c r="W592" i="1" a="1"/>
  <c r="H591" i="1" a="1"/>
  <c r="W591" i="1" a="1"/>
  <c r="H590" i="1" a="1"/>
  <c r="W590" i="1" a="1"/>
  <c r="H589" i="1" a="1"/>
  <c r="W589" i="1" a="1"/>
  <c r="H588" i="1" a="1"/>
  <c r="W588" i="1" a="1"/>
  <c r="H587" i="1" a="1"/>
  <c r="W587" i="1" a="1"/>
  <c r="H586" i="1" a="1"/>
  <c r="W586" i="1" a="1"/>
  <c r="H585" i="1" a="1"/>
  <c r="W585" i="1" a="1"/>
  <c r="H584" i="1" a="1"/>
  <c r="W584" i="1" a="1"/>
  <c r="H583" i="1" a="1"/>
  <c r="W583" i="1" a="1"/>
  <c r="H582" i="1" a="1"/>
  <c r="W582" i="1" a="1"/>
  <c r="H581" i="1" a="1"/>
  <c r="W581" i="1" a="1"/>
  <c r="H580" i="1" a="1"/>
  <c r="W580" i="1" a="1"/>
  <c r="H579" i="1" a="1"/>
  <c r="W579" i="1" a="1"/>
  <c r="H578" i="1" a="1"/>
  <c r="W578" i="1" a="1"/>
  <c r="H577" i="1" a="1"/>
  <c r="W577" i="1" a="1"/>
  <c r="H576" i="1" a="1"/>
  <c r="W576" i="1" a="1"/>
  <c r="H575" i="1" a="1"/>
  <c r="W575" i="1" a="1"/>
  <c r="H574" i="1" a="1"/>
  <c r="W574" i="1" a="1"/>
  <c r="H573" i="1" a="1"/>
  <c r="W573" i="1" a="1"/>
  <c r="H572" i="1" a="1"/>
  <c r="W572" i="1" a="1"/>
  <c r="H571" i="1" a="1"/>
  <c r="W571" i="1" a="1"/>
  <c r="H570" i="1" a="1"/>
  <c r="W570" i="1" a="1"/>
  <c r="H569" i="1" a="1"/>
  <c r="W569" i="1" a="1"/>
  <c r="H568" i="1" a="1"/>
  <c r="W568" i="1" a="1"/>
  <c r="H567" i="1" a="1"/>
  <c r="W567" i="1" a="1"/>
  <c r="H566" i="1" a="1"/>
  <c r="W566" i="1" a="1"/>
  <c r="H565" i="1" a="1"/>
  <c r="W565" i="1" a="1"/>
  <c r="H564" i="1" a="1"/>
  <c r="W564" i="1" a="1"/>
  <c r="H563" i="1" a="1"/>
  <c r="W563" i="1" a="1"/>
  <c r="H562" i="1" a="1"/>
  <c r="W562" i="1" a="1"/>
  <c r="H561" i="1" a="1"/>
  <c r="W561" i="1" a="1"/>
  <c r="H560" i="1" a="1"/>
  <c r="W560" i="1" a="1"/>
  <c r="H559" i="1" a="1"/>
  <c r="W559" i="1" a="1"/>
  <c r="H558" i="1" a="1"/>
  <c r="W558" i="1" a="1"/>
  <c r="H557" i="1" a="1"/>
  <c r="W557" i="1" a="1"/>
  <c r="H556" i="1" a="1"/>
  <c r="W556" i="1" a="1"/>
  <c r="H555" i="1" a="1"/>
  <c r="W555" i="1" a="1"/>
  <c r="H554" i="1" a="1"/>
  <c r="W554" i="1" a="1"/>
  <c r="H553" i="1" a="1"/>
  <c r="W553" i="1" a="1"/>
  <c r="H552" i="1" a="1"/>
  <c r="W552" i="1" a="1"/>
  <c r="H551" i="1" a="1"/>
  <c r="W551" i="1" a="1"/>
  <c r="H550" i="1" a="1"/>
  <c r="W550" i="1" a="1"/>
  <c r="H549" i="1" a="1"/>
  <c r="W549" i="1" a="1"/>
  <c r="H548" i="1" a="1"/>
  <c r="W548" i="1" a="1"/>
  <c r="H547" i="1" a="1"/>
  <c r="W547" i="1" a="1"/>
  <c r="H546" i="1" a="1"/>
  <c r="W546" i="1" a="1"/>
  <c r="H545" i="1" a="1"/>
  <c r="W545" i="1" a="1"/>
  <c r="H544" i="1" a="1"/>
  <c r="W544" i="1" a="1"/>
  <c r="H543" i="1" a="1"/>
  <c r="W543" i="1" a="1"/>
  <c r="H542" i="1" a="1"/>
  <c r="W542" i="1" a="1"/>
  <c r="H541" i="1" a="1"/>
  <c r="W541" i="1" a="1"/>
  <c r="H540" i="1" a="1"/>
  <c r="W540" i="1" a="1"/>
  <c r="H539" i="1" a="1"/>
  <c r="W539" i="1" a="1"/>
  <c r="H538" i="1" a="1"/>
  <c r="W538" i="1" a="1"/>
  <c r="H537" i="1" a="1"/>
  <c r="W537" i="1" a="1"/>
  <c r="H536" i="1" a="1"/>
  <c r="W536" i="1" a="1"/>
  <c r="H535" i="1" a="1"/>
  <c r="W535" i="1" a="1"/>
  <c r="H534" i="1" a="1"/>
  <c r="W534" i="1" a="1"/>
  <c r="H533" i="1" a="1"/>
  <c r="W533" i="1" a="1"/>
  <c r="H532" i="1" a="1"/>
  <c r="W532" i="1" a="1"/>
  <c r="H531" i="1" a="1"/>
  <c r="W531" i="1" a="1"/>
  <c r="H530" i="1" a="1"/>
  <c r="W530" i="1" a="1"/>
  <c r="H529" i="1" a="1"/>
  <c r="W529" i="1" a="1"/>
  <c r="H528" i="1" a="1"/>
  <c r="W528" i="1" a="1"/>
  <c r="H527" i="1" a="1"/>
  <c r="W527" i="1" a="1"/>
  <c r="H526" i="1" a="1"/>
  <c r="W526" i="1" a="1"/>
  <c r="H525" i="1" a="1"/>
  <c r="W525" i="1" a="1"/>
  <c r="H524" i="1" a="1"/>
  <c r="W524" i="1" a="1"/>
  <c r="H523" i="1" a="1"/>
  <c r="W523" i="1" a="1"/>
  <c r="H522" i="1" a="1"/>
  <c r="W522" i="1" a="1"/>
  <c r="H521" i="1" a="1"/>
  <c r="W521" i="1" a="1"/>
  <c r="H520" i="1" a="1"/>
  <c r="W520" i="1" a="1"/>
  <c r="H519" i="1" a="1"/>
  <c r="W519" i="1" a="1"/>
  <c r="H518" i="1" a="1"/>
  <c r="W518" i="1" a="1"/>
  <c r="H517" i="1" a="1"/>
  <c r="W517" i="1" a="1"/>
  <c r="H516" i="1" a="1"/>
  <c r="W516" i="1" a="1"/>
  <c r="H515" i="1" a="1"/>
  <c r="W515" i="1" a="1"/>
  <c r="H514" i="1" a="1"/>
  <c r="W514" i="1" a="1"/>
  <c r="H513" i="1" a="1"/>
  <c r="W513" i="1" a="1"/>
  <c r="H512" i="1" a="1"/>
  <c r="W512" i="1" a="1"/>
  <c r="H511" i="1" a="1"/>
  <c r="W511" i="1" a="1"/>
  <c r="H510" i="1" a="1"/>
  <c r="W510" i="1" a="1"/>
  <c r="H509" i="1" a="1"/>
  <c r="W509" i="1" a="1"/>
  <c r="H508" i="1" a="1"/>
  <c r="W508" i="1" a="1"/>
  <c r="H507" i="1" a="1"/>
  <c r="W507" i="1" a="1"/>
  <c r="H506" i="1" a="1"/>
  <c r="W506" i="1" a="1"/>
  <c r="H505" i="1" a="1"/>
  <c r="W505" i="1" a="1"/>
  <c r="H504" i="1" a="1"/>
  <c r="W504" i="1" a="1"/>
  <c r="H503" i="1" a="1"/>
  <c r="W503" i="1" a="1"/>
  <c r="H502" i="1" a="1"/>
  <c r="W502" i="1" a="1"/>
  <c r="H501" i="1" a="1"/>
  <c r="W501" i="1" a="1"/>
  <c r="H500" i="1" a="1"/>
  <c r="W500" i="1" a="1"/>
  <c r="H499" i="1" a="1"/>
  <c r="W499" i="1" a="1"/>
  <c r="H498" i="1" a="1"/>
  <c r="W498" i="1" a="1"/>
  <c r="H497" i="1" a="1"/>
  <c r="W497" i="1" a="1"/>
  <c r="H496" i="1" a="1"/>
  <c r="W496" i="1" a="1"/>
  <c r="H495" i="1" a="1"/>
  <c r="W495" i="1" a="1"/>
  <c r="H494" i="1" a="1"/>
  <c r="W494" i="1" a="1"/>
  <c r="H493" i="1" a="1"/>
  <c r="W493" i="1" a="1"/>
  <c r="H492" i="1" a="1"/>
  <c r="W492" i="1" a="1"/>
  <c r="H491" i="1" a="1"/>
  <c r="W491" i="1" a="1"/>
  <c r="H490" i="1" a="1"/>
  <c r="W490" i="1" a="1"/>
  <c r="H489" i="1" a="1"/>
  <c r="W489" i="1" a="1"/>
  <c r="H488" i="1" a="1"/>
  <c r="W488" i="1" a="1"/>
  <c r="H487" i="1" a="1"/>
  <c r="W487" i="1" a="1"/>
  <c r="H486" i="1" a="1"/>
  <c r="W486" i="1" a="1"/>
  <c r="H485" i="1" a="1"/>
  <c r="W485" i="1" a="1"/>
  <c r="H484" i="1" a="1"/>
  <c r="W484" i="1" a="1"/>
  <c r="H483" i="1" a="1"/>
  <c r="W483" i="1" a="1"/>
  <c r="H482" i="1" a="1"/>
  <c r="W482" i="1" a="1"/>
  <c r="H481" i="1" a="1"/>
  <c r="W481" i="1" a="1"/>
  <c r="H480" i="1" a="1"/>
  <c r="W480" i="1" a="1"/>
  <c r="H479" i="1" a="1"/>
  <c r="W479" i="1" a="1"/>
  <c r="H478" i="1" a="1"/>
  <c r="W478" i="1" a="1"/>
  <c r="H477" i="1" a="1"/>
  <c r="W477" i="1" a="1"/>
  <c r="H476" i="1" a="1"/>
  <c r="W476" i="1" a="1"/>
  <c r="H475" i="1" a="1"/>
  <c r="W475" i="1" a="1"/>
  <c r="H474" i="1" a="1"/>
  <c r="W474" i="1" a="1"/>
  <c r="H473" i="1" a="1"/>
  <c r="W473" i="1" a="1"/>
  <c r="H472" i="1" a="1"/>
  <c r="W472" i="1" a="1"/>
  <c r="H471" i="1" a="1"/>
  <c r="W471" i="1" a="1"/>
  <c r="H470" i="1" a="1"/>
  <c r="W470" i="1" a="1"/>
  <c r="H469" i="1" a="1"/>
  <c r="W469" i="1" a="1"/>
  <c r="H468" i="1" a="1"/>
  <c r="W468" i="1" a="1"/>
  <c r="H467" i="1" a="1"/>
  <c r="W467" i="1" a="1"/>
  <c r="H466" i="1" a="1"/>
  <c r="W466" i="1" a="1"/>
  <c r="H465" i="1" a="1"/>
  <c r="W465" i="1" a="1"/>
  <c r="H464" i="1" a="1"/>
  <c r="W464" i="1" a="1"/>
  <c r="H463" i="1" a="1"/>
  <c r="W463" i="1" a="1"/>
  <c r="H462" i="1" a="1"/>
  <c r="W462" i="1" a="1"/>
  <c r="H461" i="1" a="1"/>
  <c r="W461" i="1" a="1"/>
  <c r="H460" i="1" a="1"/>
  <c r="W460" i="1" a="1"/>
  <c r="H459" i="1" a="1"/>
  <c r="W459" i="1" a="1"/>
  <c r="H458" i="1" a="1"/>
  <c r="W458" i="1" a="1"/>
  <c r="H457" i="1" a="1"/>
  <c r="W457" i="1" a="1"/>
  <c r="H456" i="1" a="1"/>
  <c r="W456" i="1" a="1"/>
  <c r="H455" i="1" a="1"/>
  <c r="W455" i="1" a="1"/>
  <c r="H454" i="1" a="1"/>
  <c r="W454" i="1" a="1"/>
  <c r="H453" i="1" a="1"/>
  <c r="W453" i="1" a="1"/>
  <c r="H452" i="1" a="1"/>
  <c r="W452" i="1" a="1"/>
  <c r="H451" i="1" a="1"/>
  <c r="W451" i="1" a="1"/>
  <c r="H450" i="1" a="1"/>
  <c r="W450" i="1" a="1"/>
  <c r="H449" i="1" a="1"/>
  <c r="W449" i="1" a="1"/>
  <c r="H448" i="1" a="1"/>
  <c r="W448" i="1" a="1"/>
  <c r="H447" i="1" a="1"/>
  <c r="W447" i="1" a="1"/>
  <c r="H446" i="1" a="1"/>
  <c r="W446" i="1" a="1"/>
  <c r="H445" i="1" a="1"/>
  <c r="W445" i="1" a="1"/>
  <c r="H444" i="1" a="1"/>
  <c r="W444" i="1" a="1"/>
  <c r="H443" i="1" a="1"/>
  <c r="W443" i="1" a="1"/>
  <c r="H442" i="1" a="1"/>
  <c r="W442" i="1" a="1"/>
  <c r="H441" i="1" a="1"/>
  <c r="W441" i="1" a="1"/>
  <c r="H440" i="1" a="1"/>
  <c r="W440" i="1" a="1"/>
  <c r="H439" i="1" a="1"/>
  <c r="W439" i="1" a="1"/>
  <c r="H438" i="1" a="1"/>
  <c r="W438" i="1" a="1"/>
  <c r="H437" i="1" a="1"/>
  <c r="W437" i="1" a="1"/>
  <c r="H436" i="1" a="1"/>
  <c r="W436" i="1" a="1"/>
  <c r="H435" i="1" a="1"/>
  <c r="W435" i="1" a="1"/>
  <c r="H434" i="1" a="1"/>
  <c r="W434" i="1" a="1"/>
  <c r="H433" i="1" a="1"/>
  <c r="W433" i="1" a="1"/>
  <c r="H432" i="1" a="1"/>
  <c r="W432" i="1" a="1"/>
  <c r="H431" i="1" a="1"/>
  <c r="W431" i="1" a="1"/>
  <c r="H430" i="1" a="1"/>
  <c r="W430" i="1" a="1"/>
  <c r="H429" i="1" a="1"/>
  <c r="W429" i="1" a="1"/>
  <c r="H428" i="1" a="1"/>
  <c r="W428" i="1" a="1"/>
  <c r="H427" i="1" a="1"/>
  <c r="W427" i="1" a="1"/>
  <c r="H426" i="1" a="1"/>
  <c r="W426" i="1" a="1"/>
  <c r="H425" i="1" a="1"/>
  <c r="W425" i="1" a="1"/>
  <c r="H424" i="1" a="1"/>
  <c r="W424" i="1" a="1"/>
  <c r="H423" i="1" a="1"/>
  <c r="W423" i="1" a="1"/>
  <c r="H422" i="1" a="1"/>
  <c r="W422" i="1" a="1"/>
  <c r="H421" i="1" a="1"/>
  <c r="W421" i="1" a="1"/>
  <c r="H420" i="1" a="1"/>
  <c r="W420" i="1" a="1"/>
  <c r="H419" i="1" a="1"/>
  <c r="W419" i="1" a="1"/>
  <c r="H418" i="1" a="1"/>
  <c r="W418" i="1" a="1"/>
  <c r="H417" i="1" a="1"/>
  <c r="W417" i="1" a="1"/>
  <c r="H416" i="1" a="1"/>
  <c r="W416" i="1" a="1"/>
  <c r="H415" i="1" a="1"/>
  <c r="W415" i="1" a="1"/>
  <c r="H414" i="1" a="1"/>
  <c r="W414" i="1" a="1"/>
  <c r="H413" i="1" a="1"/>
  <c r="W413" i="1" a="1"/>
  <c r="H412" i="1" a="1"/>
  <c r="W412" i="1" a="1"/>
  <c r="H411" i="1" a="1"/>
  <c r="W411" i="1" a="1"/>
  <c r="H410" i="1" a="1"/>
  <c r="W410" i="1" a="1"/>
  <c r="H409" i="1" a="1"/>
  <c r="W409" i="1" a="1"/>
  <c r="H408" i="1" a="1"/>
  <c r="W408" i="1" a="1"/>
  <c r="H407" i="1" a="1"/>
  <c r="W407" i="1" a="1"/>
  <c r="H406" i="1" a="1"/>
  <c r="W406" i="1" a="1"/>
  <c r="H405" i="1" a="1"/>
  <c r="W405" i="1" a="1"/>
  <c r="H404" i="1" a="1"/>
  <c r="W404" i="1" a="1"/>
  <c r="H403" i="1" a="1"/>
  <c r="W403" i="1" a="1"/>
  <c r="H402" i="1" a="1"/>
  <c r="W402" i="1" a="1"/>
  <c r="H401" i="1" a="1"/>
  <c r="W401" i="1" a="1"/>
  <c r="H400" i="1" a="1"/>
  <c r="W400" i="1" a="1"/>
  <c r="H399" i="1" a="1"/>
  <c r="W399" i="1" a="1"/>
  <c r="H398" i="1" a="1"/>
  <c r="W398" i="1" a="1"/>
  <c r="H397" i="1" a="1"/>
  <c r="W397" i="1" a="1"/>
  <c r="H396" i="1" a="1"/>
  <c r="W396" i="1" a="1"/>
  <c r="H395" i="1" a="1"/>
  <c r="W395" i="1" a="1"/>
  <c r="H394" i="1" a="1"/>
  <c r="W394" i="1" a="1"/>
  <c r="H393" i="1" a="1"/>
  <c r="W393" i="1" a="1"/>
  <c r="H392" i="1" a="1"/>
  <c r="W392" i="1" a="1"/>
  <c r="H391" i="1" a="1"/>
  <c r="W391" i="1" a="1"/>
  <c r="H390" i="1" a="1"/>
  <c r="W390" i="1" a="1"/>
  <c r="H389" i="1" a="1"/>
  <c r="W389" i="1" a="1"/>
  <c r="H388" i="1" a="1"/>
  <c r="W388" i="1" a="1"/>
  <c r="H387" i="1" a="1"/>
  <c r="W387" i="1" a="1"/>
  <c r="H386" i="1" a="1"/>
  <c r="W386" i="1" a="1"/>
  <c r="H385" i="1" a="1"/>
  <c r="W385" i="1" a="1"/>
  <c r="H384" i="1" a="1"/>
  <c r="W384" i="1" a="1"/>
  <c r="H383" i="1" a="1"/>
  <c r="W383" i="1" a="1"/>
  <c r="H382" i="1" a="1"/>
  <c r="W382" i="1" a="1"/>
  <c r="H381" i="1" a="1"/>
  <c r="W381" i="1" a="1"/>
  <c r="H380" i="1" a="1"/>
  <c r="W380" i="1" a="1"/>
  <c r="H379" i="1" a="1"/>
  <c r="W379" i="1" a="1"/>
  <c r="H378" i="1" a="1"/>
  <c r="W378" i="1" a="1"/>
  <c r="H377" i="1" a="1"/>
  <c r="W377" i="1" a="1"/>
  <c r="H376" i="1" a="1"/>
  <c r="W376" i="1" a="1"/>
  <c r="H375" i="1" a="1"/>
  <c r="W375" i="1" a="1"/>
  <c r="H374" i="1" a="1"/>
  <c r="W374" i="1" a="1"/>
  <c r="H373" i="1" a="1"/>
  <c r="W373" i="1" a="1"/>
  <c r="H372" i="1" a="1"/>
  <c r="W372" i="1" a="1"/>
  <c r="H371" i="1" a="1"/>
  <c r="W371" i="1" a="1"/>
  <c r="H370" i="1" a="1"/>
  <c r="W370" i="1" a="1"/>
  <c r="H369" i="1" a="1"/>
  <c r="W369" i="1" a="1"/>
  <c r="H368" i="1" a="1"/>
  <c r="W368" i="1" a="1"/>
  <c r="H367" i="1" a="1"/>
  <c r="W367" i="1" a="1"/>
  <c r="H366" i="1" a="1"/>
  <c r="W366" i="1" a="1"/>
  <c r="H365" i="1" a="1"/>
  <c r="W365" i="1" a="1"/>
  <c r="H364" i="1" a="1"/>
  <c r="W364" i="1" a="1"/>
  <c r="H363" i="1" a="1"/>
  <c r="W363" i="1" a="1"/>
  <c r="H362" i="1" a="1"/>
  <c r="W362" i="1" a="1"/>
  <c r="H361" i="1" a="1"/>
  <c r="W361" i="1" a="1"/>
  <c r="H360" i="1" a="1"/>
  <c r="W360" i="1" a="1"/>
  <c r="H359" i="1" a="1"/>
  <c r="W359" i="1" a="1"/>
  <c r="H358" i="1" a="1"/>
  <c r="W358" i="1" a="1"/>
  <c r="H357" i="1" a="1"/>
  <c r="W357" i="1" a="1"/>
  <c r="H356" i="1" a="1"/>
  <c r="W356" i="1" a="1"/>
  <c r="H355" i="1" a="1"/>
  <c r="W355" i="1" a="1"/>
  <c r="H354" i="1" a="1"/>
  <c r="W354" i="1" a="1"/>
  <c r="H353" i="1" a="1"/>
  <c r="W353" i="1" a="1"/>
  <c r="H352" i="1" a="1"/>
  <c r="W352" i="1" a="1"/>
  <c r="H351" i="1" a="1"/>
  <c r="W351" i="1" a="1"/>
  <c r="H350" i="1" a="1"/>
  <c r="W350" i="1" a="1"/>
  <c r="H349" i="1" a="1"/>
  <c r="W349" i="1" a="1"/>
  <c r="H348" i="1" a="1"/>
  <c r="W348" i="1" a="1"/>
  <c r="H347" i="1" a="1"/>
  <c r="W347" i="1" a="1"/>
  <c r="H346" i="1" a="1"/>
  <c r="W346" i="1" a="1"/>
  <c r="H345" i="1" a="1"/>
  <c r="W345" i="1" a="1"/>
  <c r="H344" i="1" a="1"/>
  <c r="W344" i="1" a="1"/>
  <c r="H343" i="1" a="1"/>
  <c r="W343" i="1" a="1"/>
  <c r="H342" i="1" a="1"/>
  <c r="W342" i="1" a="1"/>
  <c r="H341" i="1" a="1"/>
  <c r="W341" i="1" a="1"/>
  <c r="H340" i="1" a="1"/>
  <c r="W340" i="1" a="1"/>
  <c r="H339" i="1" a="1"/>
  <c r="W339" i="1" a="1"/>
  <c r="H338" i="1" a="1"/>
  <c r="W338" i="1" a="1"/>
  <c r="H337" i="1" a="1"/>
  <c r="W337" i="1" a="1"/>
  <c r="H336" i="1" a="1"/>
  <c r="W336" i="1" a="1"/>
  <c r="H335" i="1" a="1"/>
  <c r="W335" i="1" a="1"/>
  <c r="H334" i="1" a="1"/>
  <c r="W334" i="1" a="1"/>
  <c r="H333" i="1" a="1"/>
  <c r="W333" i="1" a="1"/>
  <c r="H332" i="1" a="1"/>
  <c r="W332" i="1" a="1"/>
  <c r="H331" i="1" a="1"/>
  <c r="W331" i="1" a="1"/>
  <c r="H330" i="1" a="1"/>
  <c r="W330" i="1" a="1"/>
  <c r="H329" i="1" a="1"/>
  <c r="W329" i="1" a="1"/>
  <c r="H328" i="1" a="1"/>
  <c r="W328" i="1" a="1"/>
  <c r="H327" i="1" a="1"/>
  <c r="W327" i="1" a="1"/>
  <c r="H326" i="1" a="1"/>
  <c r="W326" i="1" a="1"/>
  <c r="H325" i="1" a="1"/>
  <c r="W325" i="1" a="1"/>
  <c r="H324" i="1" a="1"/>
  <c r="W324" i="1" a="1"/>
  <c r="H323" i="1" a="1"/>
  <c r="W323" i="1" a="1"/>
  <c r="H322" i="1" a="1"/>
  <c r="W322" i="1" a="1"/>
  <c r="H321" i="1" a="1"/>
  <c r="W321" i="1" a="1"/>
  <c r="H320" i="1" a="1"/>
  <c r="W320" i="1" a="1"/>
  <c r="H319" i="1" a="1"/>
  <c r="W319" i="1" a="1"/>
  <c r="H318" i="1" a="1"/>
  <c r="W318" i="1" a="1"/>
  <c r="H317" i="1" a="1"/>
  <c r="W317" i="1" a="1"/>
  <c r="H316" i="1" a="1"/>
  <c r="W316" i="1" a="1"/>
  <c r="H315" i="1" a="1"/>
  <c r="W315" i="1" a="1"/>
  <c r="H314" i="1" a="1"/>
  <c r="W314" i="1" a="1"/>
  <c r="H313" i="1" a="1"/>
  <c r="W313" i="1" a="1"/>
  <c r="H312" i="1" a="1"/>
  <c r="W312" i="1" a="1"/>
  <c r="H311" i="1" a="1"/>
  <c r="W311" i="1" a="1"/>
  <c r="H310" i="1" a="1"/>
  <c r="W310" i="1" a="1"/>
  <c r="H309" i="1" a="1"/>
  <c r="W309" i="1" a="1"/>
  <c r="H308" i="1" a="1"/>
  <c r="W308" i="1" a="1"/>
  <c r="H307" i="1" a="1"/>
  <c r="W307" i="1" a="1"/>
  <c r="H306" i="1" a="1"/>
  <c r="W306" i="1" a="1"/>
  <c r="H305" i="1" a="1"/>
  <c r="W305" i="1" a="1"/>
  <c r="H304" i="1" a="1"/>
  <c r="W304" i="1" a="1"/>
  <c r="H303" i="1" a="1"/>
  <c r="W303" i="1" a="1"/>
  <c r="H302" i="1" a="1"/>
  <c r="W302" i="1" a="1"/>
  <c r="H301" i="1" a="1"/>
  <c r="W301" i="1" a="1"/>
  <c r="H300" i="1" a="1"/>
  <c r="W300" i="1" a="1"/>
  <c r="H299" i="1" a="1"/>
  <c r="W299" i="1" a="1"/>
  <c r="H298" i="1" a="1"/>
  <c r="W298" i="1" a="1"/>
  <c r="H297" i="1" a="1"/>
  <c r="W297" i="1" a="1"/>
  <c r="H296" i="1" a="1"/>
  <c r="W296" i="1" a="1"/>
  <c r="H295" i="1" a="1"/>
  <c r="W295" i="1" a="1"/>
  <c r="H294" i="1" a="1"/>
  <c r="W294" i="1" a="1"/>
  <c r="H293" i="1" a="1"/>
  <c r="W293" i="1" a="1"/>
  <c r="H292" i="1" a="1"/>
  <c r="W292" i="1" a="1"/>
  <c r="H291" i="1" a="1"/>
  <c r="W291" i="1" a="1"/>
  <c r="H290" i="1" a="1"/>
  <c r="W290" i="1" a="1"/>
  <c r="H289" i="1" a="1"/>
  <c r="W289" i="1" a="1"/>
  <c r="H288" i="1" a="1"/>
  <c r="W288" i="1" a="1"/>
  <c r="H287" i="1" a="1"/>
  <c r="W287" i="1" a="1"/>
  <c r="H286" i="1" a="1"/>
  <c r="W286" i="1" a="1"/>
  <c r="H285" i="1" a="1"/>
  <c r="W285" i="1" a="1"/>
  <c r="H284" i="1" a="1"/>
  <c r="W284" i="1" a="1"/>
  <c r="H283" i="1" a="1"/>
  <c r="W283" i="1" a="1"/>
  <c r="H282" i="1" a="1"/>
  <c r="W282" i="1" a="1"/>
  <c r="H281" i="1" a="1"/>
  <c r="W281" i="1" a="1"/>
  <c r="H280" i="1" a="1"/>
  <c r="W280" i="1" a="1"/>
  <c r="H279" i="1" a="1"/>
  <c r="W279" i="1" a="1"/>
  <c r="H278" i="1" a="1"/>
  <c r="W278" i="1" a="1"/>
  <c r="H277" i="1" a="1"/>
  <c r="W277" i="1" a="1"/>
  <c r="H276" i="1" a="1"/>
  <c r="W276" i="1" a="1"/>
  <c r="H275" i="1" a="1"/>
  <c r="W275" i="1" a="1"/>
  <c r="H274" i="1" a="1"/>
  <c r="W274" i="1" a="1"/>
  <c r="H273" i="1" a="1"/>
  <c r="W273" i="1" a="1"/>
  <c r="H272" i="1" a="1"/>
  <c r="W272" i="1" a="1"/>
  <c r="H271" i="1" a="1"/>
  <c r="W271" i="1" a="1"/>
  <c r="H270" i="1" a="1"/>
  <c r="W270" i="1" a="1"/>
  <c r="H269" i="1" a="1"/>
  <c r="W269" i="1" a="1"/>
  <c r="H268" i="1" a="1"/>
  <c r="W268" i="1" a="1"/>
  <c r="H267" i="1" a="1"/>
  <c r="W267" i="1" a="1"/>
  <c r="H266" i="1" a="1"/>
  <c r="W266" i="1" a="1"/>
  <c r="H265" i="1" a="1"/>
  <c r="W265" i="1" a="1"/>
  <c r="H264" i="1" a="1"/>
  <c r="W264" i="1" a="1"/>
  <c r="H263" i="1" a="1"/>
  <c r="W263" i="1" a="1"/>
  <c r="H262" i="1" a="1"/>
  <c r="W262" i="1" a="1"/>
  <c r="H261" i="1" a="1"/>
  <c r="W261" i="1" a="1"/>
  <c r="H260" i="1" a="1"/>
  <c r="W260" i="1" a="1"/>
  <c r="H259" i="1" a="1"/>
  <c r="W259" i="1" a="1"/>
  <c r="H258" i="1" a="1"/>
  <c r="W258" i="1" a="1"/>
  <c r="H257" i="1" a="1"/>
  <c r="W257" i="1" a="1"/>
  <c r="H256" i="1" a="1"/>
  <c r="W256" i="1" a="1"/>
  <c r="H255" i="1" a="1"/>
  <c r="W255" i="1" a="1"/>
  <c r="H254" i="1" a="1"/>
  <c r="W254" i="1" a="1"/>
  <c r="H253" i="1" a="1"/>
  <c r="W253" i="1" a="1"/>
  <c r="H252" i="1" a="1"/>
  <c r="W252" i="1" a="1"/>
  <c r="H251" i="1" a="1"/>
  <c r="W251" i="1" a="1"/>
  <c r="H250" i="1" a="1"/>
  <c r="W250" i="1" a="1"/>
  <c r="H249" i="1" a="1"/>
  <c r="W249" i="1" a="1"/>
  <c r="H248" i="1" a="1"/>
  <c r="W248" i="1" a="1"/>
  <c r="H247" i="1" a="1"/>
  <c r="W247" i="1" a="1"/>
  <c r="H246" i="1" a="1"/>
  <c r="W246" i="1" a="1"/>
  <c r="H245" i="1" a="1"/>
  <c r="W245" i="1" a="1"/>
  <c r="H244" i="1" a="1"/>
  <c r="W244" i="1" a="1"/>
  <c r="H243" i="1" a="1"/>
  <c r="W243" i="1" a="1"/>
  <c r="H242" i="1" a="1"/>
  <c r="W242" i="1" a="1"/>
  <c r="H241" i="1" a="1"/>
  <c r="W241" i="1" a="1"/>
  <c r="H240" i="1" a="1"/>
  <c r="W240" i="1" a="1"/>
  <c r="H239" i="1" a="1"/>
  <c r="W239" i="1" a="1"/>
  <c r="H238" i="1" a="1"/>
  <c r="W238" i="1" a="1"/>
  <c r="H237" i="1" a="1"/>
  <c r="W237" i="1" a="1"/>
  <c r="H236" i="1" a="1"/>
  <c r="W236" i="1" a="1"/>
  <c r="H235" i="1" a="1"/>
  <c r="W235" i="1" a="1"/>
  <c r="H234" i="1" a="1"/>
  <c r="W234" i="1" a="1"/>
  <c r="H233" i="1" a="1"/>
  <c r="W233" i="1" a="1"/>
  <c r="H232" i="1" a="1"/>
  <c r="W232" i="1" a="1"/>
  <c r="H231" i="1" a="1"/>
  <c r="W231" i="1" a="1"/>
  <c r="H229" i="1" a="1"/>
  <c r="W229" i="1" a="1"/>
  <c r="H228" i="1" a="1"/>
  <c r="W228" i="1" a="1"/>
  <c r="H227" i="1" a="1"/>
  <c r="W227" i="1" a="1"/>
  <c r="H225" i="1" a="1"/>
  <c r="W225" i="1" a="1"/>
  <c r="H223" i="1" a="1"/>
  <c r="W223" i="1" a="1"/>
  <c r="H221" i="1" a="1"/>
  <c r="W221" i="1" a="1"/>
  <c r="H219" i="1" a="1"/>
  <c r="W219" i="1" a="1"/>
  <c r="H217" i="1" a="1"/>
  <c r="W217" i="1" a="1"/>
  <c r="H216" i="1" a="1"/>
  <c r="W216" i="1" a="1"/>
  <c r="H214" i="1" a="1"/>
  <c r="W214" i="1" a="1"/>
  <c r="H212" i="1" a="1"/>
  <c r="W212" i="1" a="1"/>
  <c r="H211" i="1" a="1"/>
  <c r="W211" i="1" a="1"/>
  <c r="H210" i="1" a="1"/>
  <c r="W210" i="1" a="1"/>
  <c r="H208" i="1" a="1"/>
  <c r="W208" i="1" a="1"/>
  <c r="H207" i="1" a="1"/>
  <c r="W207" i="1" a="1"/>
  <c r="H205" i="1" a="1"/>
  <c r="W205" i="1" a="1"/>
  <c r="H203" i="1" a="1"/>
  <c r="W203" i="1" a="1"/>
  <c r="H201" i="1" a="1"/>
  <c r="W201" i="1" a="1"/>
  <c r="H200" i="1" a="1"/>
  <c r="W200" i="1" a="1"/>
  <c r="H199" i="1" a="1"/>
  <c r="W199" i="1" a="1"/>
  <c r="H197" i="1" a="1"/>
  <c r="W197" i="1" a="1"/>
  <c r="H195" i="1" a="1"/>
  <c r="W195" i="1" a="1"/>
  <c r="H191" i="1" a="1"/>
  <c r="W191" i="1" a="1"/>
  <c r="H190" i="1" a="1"/>
  <c r="W190" i="1" a="1"/>
  <c r="H189" i="1" a="1"/>
  <c r="W189" i="1" a="1"/>
  <c r="H187" i="1" a="1"/>
  <c r="W187" i="1" a="1"/>
  <c r="H185" i="1" a="1"/>
  <c r="W185" i="1" a="1"/>
  <c r="H183" i="1" a="1"/>
  <c r="W183" i="1" a="1"/>
  <c r="H182" i="1" a="1"/>
  <c r="W182" i="1" a="1"/>
  <c r="H180" i="1" a="1"/>
  <c r="W180" i="1" a="1"/>
  <c r="H178" i="1" a="1"/>
  <c r="W178" i="1" a="1"/>
  <c r="H176" i="1" a="1"/>
  <c r="W176" i="1" a="1"/>
  <c r="H175" i="1" a="1"/>
  <c r="W175" i="1" a="1"/>
  <c r="H174" i="1" a="1"/>
  <c r="W174" i="1" a="1"/>
  <c r="H171" i="1" a="1"/>
  <c r="W171" i="1" a="1"/>
  <c r="H169" i="1" a="1"/>
  <c r="W169" i="1" a="1"/>
  <c r="H165" i="1" a="1"/>
  <c r="W165" i="1" a="1"/>
  <c r="H162" i="1" a="1"/>
  <c r="W162" i="1" a="1"/>
  <c r="H160" i="1" a="1"/>
  <c r="W160" i="1" a="1"/>
  <c r="H159" i="1" a="1"/>
  <c r="W159" i="1" a="1"/>
  <c r="H157" i="1" a="1"/>
  <c r="W157" i="1" a="1"/>
  <c r="H153" i="1" a="1"/>
  <c r="W153" i="1" a="1"/>
  <c r="H152" i="1" a="1"/>
  <c r="W152" i="1" a="1"/>
  <c r="H150" i="1" a="1"/>
  <c r="W150" i="1" a="1"/>
  <c r="H147" i="1" a="1"/>
  <c r="W147" i="1" a="1"/>
  <c r="H146" i="1" a="1"/>
  <c r="W146" i="1" a="1"/>
  <c r="H142" i="1" a="1"/>
  <c r="W142" i="1" a="1"/>
  <c r="H141" i="1" a="1"/>
  <c r="W141" i="1" a="1"/>
  <c r="H137" i="1" a="1"/>
  <c r="W137" i="1" a="1"/>
  <c r="H130" i="1" a="1"/>
  <c r="W130" i="1" a="1"/>
  <c r="H127" i="1" a="1"/>
  <c r="W127" i="1" a="1"/>
  <c r="H126" i="1" a="1"/>
  <c r="W126" i="1" a="1"/>
  <c r="H124" i="1" a="1"/>
  <c r="W124" i="1" a="1"/>
  <c r="H123" i="1" a="1"/>
  <c r="W123" i="1" a="1"/>
  <c r="H121" i="1" a="1"/>
  <c r="W121" i="1" a="1"/>
  <c r="H120" i="1" a="1"/>
  <c r="W120" i="1" a="1"/>
  <c r="H118" i="1" a="1"/>
  <c r="W118" i="1" a="1"/>
  <c r="H117" i="1" a="1"/>
  <c r="W117" i="1" a="1"/>
  <c r="H115" i="1" a="1"/>
  <c r="W115" i="1" a="1"/>
  <c r="H112" i="1" a="1"/>
  <c r="W112" i="1" a="1"/>
  <c r="H108" i="1" a="1"/>
  <c r="W108" i="1" a="1"/>
  <c r="H106" i="1" a="1"/>
  <c r="W106" i="1" a="1"/>
  <c r="H105" i="1" a="1"/>
  <c r="W105" i="1" a="1"/>
  <c r="H102" i="1" a="1"/>
  <c r="W102" i="1" a="1"/>
  <c r="H99" i="1" a="1"/>
  <c r="W99" i="1" a="1"/>
  <c r="H97" i="1" a="1"/>
  <c r="W97" i="1" a="1"/>
  <c r="H96" i="1" a="1"/>
  <c r="W96" i="1" a="1"/>
  <c r="H95" i="1" a="1"/>
  <c r="W95" i="1" a="1"/>
  <c r="H92" i="1" a="1"/>
  <c r="W92" i="1" a="1"/>
  <c r="H90" i="1" a="1"/>
  <c r="W90" i="1" a="1"/>
  <c r="H89" i="1" a="1"/>
  <c r="W89" i="1" a="1"/>
  <c r="H87" i="1" a="1"/>
  <c r="W87" i="1" a="1"/>
  <c r="H86" i="1" a="1"/>
  <c r="W86" i="1" a="1"/>
  <c r="H83" i="1" a="1"/>
  <c r="W83" i="1" a="1"/>
  <c r="H80" i="1" a="1"/>
  <c r="W80" i="1" a="1"/>
  <c r="H79" i="1" a="1"/>
  <c r="W79" i="1" a="1"/>
  <c r="H76" i="1" a="1"/>
  <c r="W76" i="1" a="1"/>
  <c r="H74" i="1" a="1"/>
  <c r="W74" i="1" a="1"/>
  <c r="H73" i="1" a="1"/>
  <c r="W73" i="1" a="1"/>
  <c r="H71" i="1" a="1"/>
  <c r="W71" i="1" a="1"/>
  <c r="H65" i="1" a="1"/>
  <c r="W65" i="1" a="1"/>
  <c r="H64" i="1" a="1"/>
  <c r="W64" i="1" a="1"/>
  <c r="H61" i="1" a="1"/>
  <c r="W61" i="1" a="1"/>
  <c r="H59" i="1" a="1"/>
  <c r="W59" i="1" a="1"/>
  <c r="H58" i="1" a="1"/>
  <c r="W58" i="1" a="1"/>
  <c r="H55" i="1" a="1"/>
  <c r="W55" i="1" a="1"/>
  <c r="H52" i="1" a="1"/>
  <c r="W52" i="1" a="1"/>
  <c r="H50" i="1" a="1"/>
  <c r="W50" i="1" a="1"/>
  <c r="H44" i="1" a="1"/>
  <c r="W44" i="1" a="1"/>
  <c r="H43" i="1" a="1"/>
  <c r="W43" i="1" a="1"/>
  <c r="H41" i="1" a="1"/>
  <c r="W41" i="1" a="1"/>
  <c r="H40" i="1" a="1"/>
  <c r="W40" i="1" a="1"/>
  <c r="H37" i="1" a="1"/>
  <c r="W37" i="1" a="1"/>
  <c r="H34" i="1" a="1"/>
  <c r="W34" i="1" a="1"/>
  <c r="H32" i="1" a="1"/>
  <c r="W32" i="1" a="1"/>
  <c r="H28" i="1" a="1"/>
  <c r="W28" i="1" a="1"/>
  <c r="H26" i="1" a="1"/>
  <c r="W26" i="1" a="1"/>
  <c r="H25" i="1" a="1"/>
  <c r="W25" i="1" a="1"/>
  <c r="H23" i="1" a="1"/>
  <c r="W23" i="1" a="1"/>
  <c r="H16" i="1" a="1"/>
  <c r="W16" i="1" a="1"/>
  <c r="H13" i="1" a="1"/>
  <c r="W13" i="1" a="1"/>
  <c r="H10" i="1" a="1"/>
  <c r="W10" i="1" a="1"/>
  <c r="H9" i="1" a="1"/>
  <c r="W9" i="1" a="1"/>
  <c r="W8" i="1" a="1"/>
  <c r="W7" i="1" a="1"/>
  <c r="W3" i="1" a="1"/>
  <c r="H230" i="1" a="1"/>
  <c r="W230" i="1" a="1"/>
  <c r="H226" i="1" a="1"/>
  <c r="W226" i="1" a="1"/>
  <c r="H224" i="1" a="1"/>
  <c r="W224" i="1" a="1"/>
  <c r="H222" i="1" a="1"/>
  <c r="W222" i="1" a="1"/>
  <c r="H220" i="1" a="1"/>
  <c r="W220" i="1" a="1"/>
  <c r="H218" i="1" a="1"/>
  <c r="W218" i="1" a="1"/>
  <c r="H215" i="1" a="1"/>
  <c r="W215" i="1" a="1"/>
  <c r="H213" i="1" a="1"/>
  <c r="W213" i="1" a="1"/>
  <c r="H209" i="1" a="1"/>
  <c r="W209" i="1" a="1"/>
  <c r="H206" i="1" a="1"/>
  <c r="W206" i="1" a="1"/>
  <c r="H204" i="1" a="1"/>
  <c r="W204" i="1" a="1"/>
  <c r="H202" i="1" a="1"/>
  <c r="W202" i="1" a="1"/>
  <c r="H198" i="1" a="1"/>
  <c r="W198" i="1" a="1"/>
  <c r="H196" i="1" a="1"/>
  <c r="W196" i="1" a="1"/>
  <c r="H194" i="1" a="1"/>
  <c r="W194" i="1" a="1"/>
  <c r="H193" i="1" a="1"/>
  <c r="W193" i="1" a="1"/>
  <c r="H192" i="1" a="1"/>
  <c r="W192" i="1" a="1"/>
  <c r="H188" i="1" a="1"/>
  <c r="W188" i="1" a="1"/>
  <c r="H186" i="1" a="1"/>
  <c r="W186" i="1" a="1"/>
  <c r="H184" i="1" a="1"/>
  <c r="W184" i="1" a="1"/>
  <c r="H181" i="1" a="1"/>
  <c r="W181" i="1" a="1"/>
  <c r="H179" i="1" a="1"/>
  <c r="W179" i="1" a="1"/>
  <c r="H177" i="1" a="1"/>
  <c r="W177" i="1" a="1"/>
  <c r="H173" i="1" a="1"/>
  <c r="W173" i="1" a="1"/>
  <c r="H172" i="1" a="1"/>
  <c r="W172" i="1" a="1"/>
  <c r="H170" i="1" a="1"/>
  <c r="W170" i="1" a="1"/>
  <c r="H168" i="1" a="1"/>
  <c r="W168" i="1" a="1"/>
  <c r="H167" i="1" a="1"/>
  <c r="W167" i="1" a="1"/>
  <c r="H166" i="1" a="1"/>
  <c r="W166" i="1" a="1"/>
  <c r="H164" i="1" a="1"/>
  <c r="W164" i="1" a="1"/>
  <c r="H163" i="1" a="1"/>
  <c r="W163" i="1" a="1"/>
  <c r="H161" i="1" a="1"/>
  <c r="W161" i="1" a="1"/>
  <c r="H158" i="1" a="1"/>
  <c r="W158" i="1" a="1"/>
  <c r="H156" i="1" a="1"/>
  <c r="W156" i="1" a="1"/>
  <c r="H155" i="1" a="1"/>
  <c r="W155" i="1" a="1"/>
  <c r="H154" i="1" a="1"/>
  <c r="W154" i="1" a="1"/>
  <c r="H151" i="1" a="1"/>
  <c r="W151" i="1" a="1"/>
  <c r="H149" i="1" a="1"/>
  <c r="W149" i="1" a="1"/>
  <c r="H145" i="1" a="1"/>
  <c r="W145" i="1" a="1"/>
  <c r="H143" i="1" a="1"/>
  <c r="W143" i="1" a="1"/>
  <c r="H140" i="1" a="1"/>
  <c r="W140" i="1" a="1"/>
  <c r="H139" i="1" a="1"/>
  <c r="W139" i="1" a="1"/>
  <c r="H136" i="1" a="1"/>
  <c r="W136" i="1" a="1"/>
  <c r="H134" i="1" a="1"/>
  <c r="W134" i="1" a="1"/>
  <c r="H128" i="1" a="1"/>
  <c r="W128" i="1" a="1"/>
  <c r="H125" i="1" a="1"/>
  <c r="W125" i="1" a="1"/>
  <c r="H119" i="1" a="1"/>
  <c r="W119" i="1" a="1"/>
  <c r="H111" i="1" a="1"/>
  <c r="W111" i="1" a="1"/>
  <c r="H110" i="1" a="1"/>
  <c r="W110" i="1" a="1"/>
  <c r="H109" i="1" a="1"/>
  <c r="W109" i="1" a="1"/>
  <c r="H93" i="1" a="1"/>
  <c r="W93" i="1" a="1"/>
  <c r="H85" i="1" a="1"/>
  <c r="W85" i="1" a="1"/>
  <c r="H84" i="1" a="1"/>
  <c r="W84" i="1" a="1"/>
  <c r="H82" i="1" a="1"/>
  <c r="W82" i="1" a="1"/>
  <c r="H81" i="1" a="1"/>
  <c r="W81" i="1" a="1"/>
  <c r="H78" i="1" a="1"/>
  <c r="W78" i="1" a="1"/>
  <c r="H77" i="1" a="1"/>
  <c r="W77" i="1" a="1"/>
  <c r="H75" i="1" a="1"/>
  <c r="W75" i="1" a="1"/>
  <c r="H68" i="1" a="1"/>
  <c r="W68" i="1" a="1"/>
  <c r="H66" i="1" a="1"/>
  <c r="W66" i="1" a="1"/>
  <c r="H63" i="1" a="1"/>
  <c r="W63" i="1" a="1"/>
  <c r="H62" i="1" a="1"/>
  <c r="W62" i="1" a="1"/>
  <c r="H60" i="1" a="1"/>
  <c r="W60" i="1" a="1"/>
  <c r="H56" i="1" a="1"/>
  <c r="W56" i="1" a="1"/>
  <c r="H53" i="1" a="1"/>
  <c r="W53" i="1" a="1"/>
  <c r="H48" i="1" a="1"/>
  <c r="W48" i="1" a="1"/>
  <c r="H47" i="1" a="1"/>
  <c r="W47" i="1" a="1"/>
  <c r="H45" i="1" a="1"/>
  <c r="W45" i="1" a="1"/>
  <c r="H42" i="1" a="1"/>
  <c r="W42" i="1" a="1"/>
  <c r="H38" i="1" a="1"/>
  <c r="W38" i="1" a="1"/>
  <c r="H35" i="1" a="1"/>
  <c r="W35" i="1" a="1"/>
  <c r="H29" i="1" a="1"/>
  <c r="W29" i="1" a="1"/>
  <c r="H24" i="1" a="1"/>
  <c r="W24" i="1" a="1"/>
  <c r="H19" i="1" a="1"/>
  <c r="W19" i="1" a="1"/>
  <c r="H15" i="1" a="1"/>
  <c r="W15" i="1" a="1"/>
  <c r="W6" i="1" a="1"/>
  <c r="W5" i="1" a="1"/>
  <c r="W4" i="1" a="1"/>
  <c r="H148" i="1" a="1"/>
  <c r="W148" i="1" a="1"/>
  <c r="H144" i="1" a="1"/>
  <c r="W144" i="1" a="1"/>
  <c r="H138" i="1" a="1"/>
  <c r="W138" i="1" a="1"/>
  <c r="H135" i="1" a="1"/>
  <c r="W135" i="1" a="1"/>
  <c r="H133" i="1" a="1"/>
  <c r="W133" i="1" a="1"/>
  <c r="H132" i="1" a="1"/>
  <c r="W132" i="1" a="1"/>
  <c r="H131" i="1" a="1"/>
  <c r="W131" i="1" a="1"/>
  <c r="H129" i="1" a="1"/>
  <c r="W129" i="1" a="1"/>
  <c r="H122" i="1" a="1"/>
  <c r="W122" i="1" a="1"/>
  <c r="H116" i="1" a="1"/>
  <c r="W116" i="1" a="1"/>
  <c r="H114" i="1" a="1"/>
  <c r="W114" i="1" a="1"/>
  <c r="H113" i="1" a="1"/>
  <c r="W113" i="1" a="1"/>
  <c r="H107" i="1" a="1"/>
  <c r="W107" i="1" a="1"/>
  <c r="H104" i="1" a="1"/>
  <c r="W104" i="1" a="1"/>
  <c r="H103" i="1" a="1"/>
  <c r="W103" i="1" a="1"/>
  <c r="H101" i="1" a="1"/>
  <c r="W101" i="1" a="1"/>
  <c r="H100" i="1" a="1"/>
  <c r="W100" i="1" a="1"/>
  <c r="H98" i="1" a="1"/>
  <c r="W98" i="1" a="1"/>
  <c r="H94" i="1" a="1"/>
  <c r="W94" i="1" a="1"/>
  <c r="H91" i="1" a="1"/>
  <c r="W91" i="1" a="1"/>
  <c r="H88" i="1" a="1"/>
  <c r="W88" i="1" a="1"/>
  <c r="H72" i="1" a="1"/>
  <c r="W72" i="1" a="1"/>
  <c r="H70" i="1" a="1"/>
  <c r="W70" i="1" a="1"/>
  <c r="H69" i="1" a="1"/>
  <c r="W69" i="1" a="1"/>
  <c r="H67" i="1" a="1"/>
  <c r="W67" i="1" a="1"/>
  <c r="H57" i="1" a="1"/>
  <c r="W57" i="1" a="1"/>
  <c r="H54" i="1" a="1"/>
  <c r="W54" i="1" a="1"/>
  <c r="H51" i="1" a="1"/>
  <c r="W51" i="1" a="1"/>
  <c r="H49" i="1" a="1"/>
  <c r="W49" i="1" a="1"/>
  <c r="W46" i="1" a="1"/>
  <c r="H39" i="1" a="1"/>
  <c r="W39" i="1" a="1"/>
  <c r="H36" i="1" a="1"/>
  <c r="W36" i="1" a="1"/>
  <c r="H33" i="1" a="1"/>
  <c r="W33" i="1" a="1"/>
  <c r="H31" i="1" a="1"/>
  <c r="W31" i="1" a="1"/>
  <c r="H30" i="1" a="1"/>
  <c r="W30" i="1" a="1"/>
  <c r="H27" i="1" a="1"/>
  <c r="W27" i="1" a="1"/>
  <c r="H22" i="1" a="1"/>
  <c r="W22" i="1" a="1"/>
  <c r="H21" i="1" a="1"/>
  <c r="W21" i="1" a="1"/>
  <c r="H20" i="1" a="1"/>
  <c r="W20" i="1" a="1"/>
  <c r="H18" i="1" a="1"/>
  <c r="W18" i="1" a="1"/>
  <c r="H17" i="1" a="1"/>
  <c r="W17" i="1" a="1"/>
  <c r="H14" i="1" a="1"/>
  <c r="W14" i="1" a="1"/>
  <c r="H12" i="1" a="1"/>
  <c r="W12" i="1" a="1"/>
  <c r="H11" i="1" a="1"/>
  <c r="W11" i="1" a="1"/>
  <c r="E33" i="8"/>
  <c r="H33" i="8" s="1"/>
  <c r="D33" i="8"/>
  <c r="G33" i="8" s="1" a="1"/>
  <c r="E31" i="8"/>
  <c r="H31" i="8" s="1"/>
  <c r="D31" i="8"/>
  <c r="G31" i="8" s="1" a="1"/>
  <c r="E28" i="8"/>
  <c r="H28" i="8" s="1"/>
  <c r="D28" i="8"/>
  <c r="G28" i="8" s="1" a="1"/>
  <c r="E26" i="8"/>
  <c r="H26" i="8" s="1"/>
  <c r="D26" i="8"/>
  <c r="G26" i="8" s="1" a="1"/>
  <c r="E24" i="8"/>
  <c r="H24" i="8" s="1"/>
  <c r="D24" i="8"/>
  <c r="G24" i="8" s="1" a="1"/>
  <c r="E21" i="8"/>
  <c r="H21" i="8" s="1"/>
  <c r="D21" i="8"/>
  <c r="G21" i="8" s="1" a="1"/>
  <c r="E47" i="8"/>
  <c r="H47" i="8" s="1"/>
  <c r="D47" i="8"/>
  <c r="G47" i="8" s="1" a="1"/>
  <c r="D46" i="8"/>
  <c r="G46" i="8" s="1" a="1"/>
  <c r="E46" i="8"/>
  <c r="H46" i="8" s="1"/>
  <c r="E45" i="8"/>
  <c r="H45" i="8" s="1"/>
  <c r="D45" i="8"/>
  <c r="G45" i="8" s="1" a="1"/>
  <c r="E43" i="8"/>
  <c r="H43" i="8" s="1"/>
  <c r="D43" i="8"/>
  <c r="G43" i="8" s="1" a="1"/>
  <c r="E42" i="8"/>
  <c r="H42" i="8" s="1"/>
  <c r="D42" i="8"/>
  <c r="G42" i="8" s="1" a="1"/>
  <c r="D41" i="8"/>
  <c r="G41" i="8" s="1" a="1"/>
  <c r="E41" i="8"/>
  <c r="H41" i="8" s="1"/>
  <c r="I41" i="8" s="1"/>
  <c r="J41" i="4" s="1"/>
  <c r="D40" i="8"/>
  <c r="G40" i="8" s="1" a="1"/>
  <c r="E40" i="8"/>
  <c r="H40" i="8" s="1"/>
  <c r="E39" i="8"/>
  <c r="H39" i="8" s="1"/>
  <c r="D39" i="8"/>
  <c r="G39" i="8" s="1" a="1"/>
  <c r="D38" i="8"/>
  <c r="G38" i="8" s="1" a="1"/>
  <c r="E38" i="8"/>
  <c r="H38" i="8" s="1"/>
  <c r="I38" i="8" s="1"/>
  <c r="J38" i="4" s="1"/>
  <c r="D36" i="8"/>
  <c r="G36" i="8" s="1" a="1"/>
  <c r="E36" i="8"/>
  <c r="H36" i="8" s="1"/>
  <c r="I36" i="8" s="1"/>
  <c r="J36" i="4" s="1"/>
  <c r="D35" i="8"/>
  <c r="G35" i="8" s="1" a="1"/>
  <c r="E35" i="8"/>
  <c r="H35" i="8" s="1"/>
  <c r="D34" i="8"/>
  <c r="G34" i="8" s="1" a="1"/>
  <c r="E34" i="8"/>
  <c r="H34" i="8" s="1"/>
  <c r="D32" i="8"/>
  <c r="G32" i="8" s="1" a="1"/>
  <c r="E32" i="8"/>
  <c r="H32" i="8" s="1"/>
  <c r="I32" i="8" s="1"/>
  <c r="J32" i="4" s="1"/>
  <c r="D30" i="8"/>
  <c r="G30" i="8" s="1" a="1"/>
  <c r="E30" i="8"/>
  <c r="H30" i="8" s="1"/>
  <c r="I30" i="8" s="1"/>
  <c r="J30" i="4" s="1"/>
  <c r="E29" i="8"/>
  <c r="H29" i="8" s="1"/>
  <c r="D29" i="8"/>
  <c r="G29" i="8" s="1" a="1"/>
  <c r="E27" i="8"/>
  <c r="H27" i="8" s="1"/>
  <c r="D27" i="8"/>
  <c r="G27" i="8" s="1" a="1"/>
  <c r="D25" i="8"/>
  <c r="G25" i="8" s="1" a="1"/>
  <c r="E25" i="8"/>
  <c r="H25" i="8" s="1"/>
  <c r="D23" i="8"/>
  <c r="G23" i="8" s="1" a="1"/>
  <c r="E23" i="8"/>
  <c r="H23" i="8" s="1"/>
  <c r="I23" i="8" s="1"/>
  <c r="J23" i="4" s="1"/>
  <c r="D22" i="8"/>
  <c r="G22" i="8" s="1" a="1"/>
  <c r="E22" i="8"/>
  <c r="H22" i="8" s="1"/>
  <c r="D20" i="8"/>
  <c r="G20" i="8" s="1" a="1"/>
  <c r="E20" i="8"/>
  <c r="H20" i="8" s="1"/>
  <c r="E44" i="8"/>
  <c r="H44" i="8" s="1"/>
  <c r="D44" i="8"/>
  <c r="G44" i="8" s="1" a="1"/>
  <c r="D37" i="8"/>
  <c r="G37" i="8" s="1" a="1"/>
  <c r="E37" i="8"/>
  <c r="H37" i="8" s="1"/>
  <c r="Q33" i="4"/>
  <c r="AE33" i="4"/>
  <c r="N33" i="4"/>
  <c r="AE24" i="4"/>
  <c r="AE42" i="4"/>
  <c r="N42" i="4"/>
  <c r="Q41" i="4"/>
  <c r="AE41" i="4"/>
  <c r="N41" i="4"/>
  <c r="AE35" i="4"/>
  <c r="Q34" i="4"/>
  <c r="Q32" i="4"/>
  <c r="AE32" i="4"/>
  <c r="Q27" i="4"/>
  <c r="Q25" i="4"/>
  <c r="N20" i="4"/>
  <c r="Q44" i="4"/>
  <c r="AE44" i="4"/>
  <c r="AE26" i="4"/>
  <c r="Q26" i="4"/>
  <c r="N24" i="4"/>
  <c r="AE40" i="4"/>
  <c r="N36" i="4"/>
  <c r="Q35" i="4"/>
  <c r="N30" i="4"/>
  <c r="AE29" i="4"/>
  <c r="Q29" i="4"/>
  <c r="N23" i="4"/>
  <c r="AE22" i="4"/>
  <c r="AE31" i="4"/>
  <c r="N31" i="4"/>
  <c r="AE28" i="4"/>
  <c r="Q28" i="4"/>
  <c r="N28" i="4"/>
  <c r="AE21" i="4"/>
  <c r="Q47" i="4"/>
  <c r="AE47" i="4"/>
  <c r="N47" i="4"/>
  <c r="AE46" i="4"/>
  <c r="Q46" i="4"/>
  <c r="N46" i="4"/>
  <c r="Q45" i="4"/>
  <c r="Q40" i="4"/>
  <c r="N40" i="4"/>
  <c r="Q39" i="4"/>
  <c r="N39" i="4"/>
  <c r="AE38" i="4"/>
  <c r="N38" i="4"/>
  <c r="Q36" i="4"/>
  <c r="AE36" i="4"/>
  <c r="N32" i="4"/>
  <c r="Q30" i="4"/>
  <c r="AE30" i="4"/>
  <c r="N27" i="4"/>
  <c r="AE25" i="4"/>
  <c r="N25" i="4"/>
  <c r="AE23" i="4"/>
  <c r="Q23" i="4"/>
  <c r="N44" i="4"/>
  <c r="AE37" i="4"/>
  <c r="Q37" i="4"/>
  <c r="N37" i="4"/>
  <c r="Q31" i="4"/>
  <c r="N21" i="4"/>
  <c r="AE45" i="4"/>
  <c r="N45" i="4"/>
  <c r="Q43" i="4"/>
  <c r="AE43" i="4"/>
  <c r="N43" i="4"/>
  <c r="Q42" i="4"/>
  <c r="AE39" i="4"/>
  <c r="Q38" i="4"/>
  <c r="N35" i="4"/>
  <c r="AE34" i="4"/>
  <c r="N34" i="4"/>
  <c r="N29" i="4"/>
  <c r="AE27" i="4"/>
  <c r="N22" i="4"/>
  <c r="AE20" i="4"/>
  <c r="Q20" i="4"/>
  <c r="O14" i="4" a="1"/>
  <c r="B14" i="8" a="1"/>
  <c r="C14" i="8" s="1"/>
  <c r="F14" i="8" s="1"/>
  <c r="L14" i="4" a="1"/>
  <c r="M14" i="4" s="1" a="1"/>
  <c r="K14" i="4" a="1"/>
  <c r="K18" i="4" a="1"/>
  <c r="O18" i="4" a="1"/>
  <c r="B18" i="8" a="1"/>
  <c r="C18" i="8" s="1"/>
  <c r="F18" i="8" s="1"/>
  <c r="L18" i="4" a="1"/>
  <c r="M18" i="4" s="1" a="1"/>
  <c r="O17" i="4" a="1"/>
  <c r="K17" i="4" a="1"/>
  <c r="L17" i="4" a="1"/>
  <c r="M17" i="4" s="1" a="1"/>
  <c r="B17" i="8" a="1"/>
  <c r="C17" i="8" s="1"/>
  <c r="F17" i="8" s="1"/>
  <c r="O15" i="4" a="1"/>
  <c r="L15" i="4" a="1"/>
  <c r="M15" i="4" s="1" a="1"/>
  <c r="B15" i="8" a="1"/>
  <c r="C15" i="8" s="1"/>
  <c r="F15" i="8" s="1"/>
  <c r="K15" i="4" a="1"/>
  <c r="B10" i="8" a="1"/>
  <c r="C10" i="8" s="1"/>
  <c r="F10" i="8" s="1"/>
  <c r="O10" i="4" a="1"/>
  <c r="L10" i="4" a="1"/>
  <c r="M10" i="4" s="1" a="1"/>
  <c r="K10" i="4" a="1"/>
  <c r="O19" i="4" a="1"/>
  <c r="K19" i="4" a="1"/>
  <c r="L19" i="4" a="1"/>
  <c r="M19" i="4" s="1" a="1"/>
  <c r="B19" i="8" a="1"/>
  <c r="C19" i="8" s="1"/>
  <c r="F19" i="8" s="1"/>
  <c r="K16" i="4" a="1"/>
  <c r="L16" i="4" a="1"/>
  <c r="M16" i="4" s="1" a="1"/>
  <c r="O16" i="4" a="1"/>
  <c r="B16" i="8" a="1"/>
  <c r="C16" i="8" s="1"/>
  <c r="F16" i="8" s="1"/>
  <c r="L13" i="4" a="1"/>
  <c r="M13" i="4" s="1" a="1"/>
  <c r="K13" i="4" a="1"/>
  <c r="O13" i="4" a="1"/>
  <c r="B13" i="8" a="1"/>
  <c r="C13" i="8" s="1"/>
  <c r="F13" i="8" s="1"/>
  <c r="L11" i="4" a="1"/>
  <c r="M11" i="4" s="1" a="1"/>
  <c r="O11" i="4" a="1"/>
  <c r="K11" i="4" a="1"/>
  <c r="B11" i="8" a="1"/>
  <c r="C11" i="8" s="1"/>
  <c r="F11" i="8" s="1"/>
  <c r="B12" i="8" a="1"/>
  <c r="C12" i="8" s="1"/>
  <c r="F12" i="8" s="1"/>
  <c r="O12" i="4" a="1"/>
  <c r="K12" i="4" a="1"/>
  <c r="L12" i="4" a="1"/>
  <c r="M12" i="4" s="1" a="1"/>
  <c r="B2" i="8" a="1"/>
  <c r="C2" i="8" s="1"/>
  <c r="F2" i="8" s="1"/>
  <c r="O2" i="4" a="1"/>
  <c r="L2" i="4" a="1"/>
  <c r="M2" i="4" s="1" a="1"/>
  <c r="N2" i="4" s="1"/>
  <c r="K2" i="4" a="1"/>
  <c r="O7" i="4" a="1"/>
  <c r="L7" i="4" a="1"/>
  <c r="M7" i="4" s="1" a="1"/>
  <c r="K7" i="4" a="1"/>
  <c r="B7" i="8" a="1"/>
  <c r="C7" i="8" s="1"/>
  <c r="F7" i="8" s="1"/>
  <c r="O4" i="4" a="1"/>
  <c r="K4" i="4" a="1"/>
  <c r="B4" i="8" a="1"/>
  <c r="C4" i="8" s="1"/>
  <c r="F4" i="8" s="1"/>
  <c r="L4" i="4" a="1"/>
  <c r="M4" i="4" s="1" a="1"/>
  <c r="L9" i="4" a="1"/>
  <c r="K9" i="4" a="1"/>
  <c r="O9" i="4" a="1"/>
  <c r="B9" i="8" a="1"/>
  <c r="C9" i="8" s="1"/>
  <c r="F9" i="8" s="1"/>
  <c r="O6" i="4" a="1"/>
  <c r="K6" i="4" a="1"/>
  <c r="B6" i="8" a="1"/>
  <c r="C6" i="8" s="1"/>
  <c r="F6" i="8" s="1"/>
  <c r="L6" i="4" a="1"/>
  <c r="M6" i="4" s="1" a="1"/>
  <c r="L3" i="4" a="1"/>
  <c r="M3" i="4" s="1" a="1"/>
  <c r="O3" i="4" a="1"/>
  <c r="K3" i="4" a="1"/>
  <c r="B3" i="8" a="1"/>
  <c r="C3" i="8" s="1"/>
  <c r="F3" i="8" s="1"/>
  <c r="O8" i="4" a="1"/>
  <c r="B8" i="8" a="1"/>
  <c r="C8" i="8" s="1"/>
  <c r="F8" i="8" s="1"/>
  <c r="L8" i="4" a="1"/>
  <c r="M8" i="4" s="1" a="1"/>
  <c r="K8" i="4" a="1"/>
  <c r="L5" i="4" a="1"/>
  <c r="M5" i="4" s="1" a="1"/>
  <c r="O5" i="4" a="1"/>
  <c r="K5" i="4" a="1"/>
  <c r="B5" i="8" a="1"/>
  <c r="C5" i="8" s="1"/>
  <c r="F5" i="8" s="1"/>
  <c r="H8" i="1" a="1"/>
  <c r="H7" i="1" a="1"/>
  <c r="H3" i="1" a="1"/>
  <c r="H6" i="1" a="1"/>
  <c r="H5" i="1" a="1"/>
  <c r="H4" i="1" a="1"/>
  <c r="H2" i="1" a="1"/>
  <c r="H46" i="1" a="1"/>
  <c r="A2" i="4" a="1"/>
  <c r="R2" i="4" a="1"/>
  <c r="S2" i="4" s="1" a="1"/>
  <c r="W2" i="4" a="1"/>
  <c r="C2" i="4" a="1"/>
  <c r="D2" i="4" a="1"/>
  <c r="E2" i="4" s="1"/>
  <c r="F2" i="4" a="1"/>
  <c r="G2" i="4" s="1" a="1"/>
  <c r="C14" i="4" a="1"/>
  <c r="D14" i="4" a="1"/>
  <c r="E14" i="4" s="1"/>
  <c r="F14" i="4" a="1"/>
  <c r="G14" i="4" s="1" a="1"/>
  <c r="A14" i="4" a="1"/>
  <c r="R14" i="4" a="1"/>
  <c r="S14" i="4" s="1" a="1"/>
  <c r="W14" i="4" a="1"/>
  <c r="C7" i="4" a="1"/>
  <c r="F7" i="4" a="1"/>
  <c r="G7" i="4" s="1" a="1"/>
  <c r="D7" i="4" a="1"/>
  <c r="E7" i="4" s="1"/>
  <c r="A7" i="4" a="1"/>
  <c r="R7" i="4" a="1"/>
  <c r="S7" i="4" s="1" a="1"/>
  <c r="W7" i="4" a="1"/>
  <c r="D4" i="4" a="1"/>
  <c r="E4" i="4" s="1"/>
  <c r="F4" i="4" a="1"/>
  <c r="G4" i="4" s="1" a="1"/>
  <c r="C4" i="4" a="1"/>
  <c r="A4" i="4" a="1"/>
  <c r="W4" i="4" a="1"/>
  <c r="R4" i="4" a="1"/>
  <c r="S4" i="4" s="1" a="1"/>
  <c r="D18" i="4" a="1"/>
  <c r="E18" i="4" s="1"/>
  <c r="F18" i="4" a="1"/>
  <c r="G18" i="4" s="1" a="1"/>
  <c r="C18" i="4" a="1"/>
  <c r="W18" i="4" a="1"/>
  <c r="A18" i="4" a="1"/>
  <c r="R18" i="4" a="1"/>
  <c r="S18" i="4" s="1" a="1"/>
  <c r="F17" i="4" a="1"/>
  <c r="G17" i="4" s="1" a="1"/>
  <c r="C17" i="4" a="1"/>
  <c r="D17" i="4" a="1"/>
  <c r="E17" i="4" s="1"/>
  <c r="W17" i="4" a="1"/>
  <c r="A17" i="4" a="1"/>
  <c r="R17" i="4" a="1"/>
  <c r="S17" i="4" s="1" a="1"/>
  <c r="C15" i="4" a="1"/>
  <c r="F15" i="4" a="1"/>
  <c r="G15" i="4" s="1" a="1"/>
  <c r="D15" i="4" a="1"/>
  <c r="E15" i="4" s="1"/>
  <c r="A15" i="4" a="1"/>
  <c r="R15" i="4" a="1"/>
  <c r="S15" i="4" s="1" a="1"/>
  <c r="W15" i="4" a="1"/>
  <c r="F10" i="4" a="1"/>
  <c r="G10" i="4" s="1" a="1"/>
  <c r="D10" i="4" a="1"/>
  <c r="E10" i="4" s="1"/>
  <c r="C10" i="4" a="1"/>
  <c r="W10" i="4" a="1"/>
  <c r="A10" i="4" a="1"/>
  <c r="R10" i="4" a="1"/>
  <c r="S10" i="4" s="1" a="1"/>
  <c r="D9" i="4" a="1"/>
  <c r="E9" i="4" s="1"/>
  <c r="C9" i="4" a="1"/>
  <c r="F9" i="4" a="1"/>
  <c r="G9" i="4" s="1" a="1"/>
  <c r="M9" i="4" a="1"/>
  <c r="A9" i="4" a="1"/>
  <c r="Q9" i="4"/>
  <c r="W9" i="4" a="1"/>
  <c r="R9" i="4" a="1"/>
  <c r="S9" i="4" s="1" a="1"/>
  <c r="F6" i="4" a="1"/>
  <c r="G6" i="4" s="1" a="1"/>
  <c r="D6" i="4" a="1"/>
  <c r="E6" i="4" s="1"/>
  <c r="C6" i="4" a="1"/>
  <c r="A6" i="4" a="1"/>
  <c r="R6" i="4" a="1"/>
  <c r="S6" i="4" s="1" a="1"/>
  <c r="W6" i="4" a="1"/>
  <c r="D3" i="4" a="1"/>
  <c r="E3" i="4" s="1"/>
  <c r="C3" i="4" a="1"/>
  <c r="F3" i="4" a="1"/>
  <c r="G3" i="4" s="1" a="1"/>
  <c r="A3" i="4" a="1"/>
  <c r="R3" i="4" a="1"/>
  <c r="S3" i="4" s="1" a="1"/>
  <c r="W3" i="4" a="1"/>
  <c r="G19" i="4" a="1"/>
  <c r="C19" i="4" a="1"/>
  <c r="D19" i="4" a="1"/>
  <c r="E19" i="4" s="1"/>
  <c r="F19" i="4" a="1"/>
  <c r="R19" i="4" a="1"/>
  <c r="S19" i="4" s="1" a="1"/>
  <c r="U19" i="4" s="1" a="1"/>
  <c r="W19" i="4" a="1"/>
  <c r="A19" i="4" a="1"/>
  <c r="F16" i="4" a="1"/>
  <c r="G16" i="4" s="1" a="1"/>
  <c r="D16" i="4" a="1"/>
  <c r="E16" i="4" s="1"/>
  <c r="C16" i="4" a="1"/>
  <c r="R16" i="4" a="1"/>
  <c r="S16" i="4" s="1" a="1"/>
  <c r="A16" i="4" a="1"/>
  <c r="W16" i="4" a="1"/>
  <c r="C13" i="4" a="1"/>
  <c r="D13" i="4" a="1"/>
  <c r="E13" i="4" s="1"/>
  <c r="F13" i="4" a="1"/>
  <c r="G13" i="4" s="1" a="1"/>
  <c r="R13" i="4" a="1"/>
  <c r="S13" i="4" s="1" a="1"/>
  <c r="A13" i="4" a="1"/>
  <c r="W13" i="4" a="1"/>
  <c r="C11" i="4" a="1"/>
  <c r="F11" i="4" a="1"/>
  <c r="G11" i="4" s="1" a="1"/>
  <c r="D11" i="4" a="1"/>
  <c r="E11" i="4" s="1"/>
  <c r="R11" i="4" a="1"/>
  <c r="S11" i="4" s="1" a="1"/>
  <c r="W11" i="4" a="1"/>
  <c r="A11" i="4" a="1"/>
  <c r="F8" i="4" a="1"/>
  <c r="G8" i="4" s="1" a="1"/>
  <c r="D8" i="4" a="1"/>
  <c r="E8" i="4" s="1"/>
  <c r="C8" i="4" a="1"/>
  <c r="R8" i="4" a="1"/>
  <c r="S8" i="4" s="1" a="1"/>
  <c r="W8" i="4" a="1"/>
  <c r="A8" i="4" a="1"/>
  <c r="D5" i="4" a="1"/>
  <c r="E5" i="4" s="1"/>
  <c r="F5" i="4" a="1"/>
  <c r="G5" i="4" s="1" a="1"/>
  <c r="C5" i="4" a="1"/>
  <c r="R5" i="4" a="1"/>
  <c r="S5" i="4" s="1" a="1"/>
  <c r="W5" i="4" a="1"/>
  <c r="A5" i="4" a="1"/>
  <c r="C12" i="4" a="1"/>
  <c r="D12" i="4" a="1"/>
  <c r="E12" i="4" s="1"/>
  <c r="F12" i="4" a="1"/>
  <c r="G12" i="4" s="1" a="1"/>
  <c r="A12" i="4" a="1"/>
  <c r="R12" i="4" a="1"/>
  <c r="S12" i="4" s="1" a="1"/>
  <c r="W12" i="4" a="1"/>
  <c r="I37" i="8" l="1"/>
  <c r="J37" i="4" s="1"/>
  <c r="I40" i="8"/>
  <c r="J40" i="4" s="1"/>
  <c r="I33" i="8"/>
  <c r="J33" i="4" s="1"/>
  <c r="I31" i="8"/>
  <c r="J31" i="4" s="1"/>
  <c r="I28" i="8"/>
  <c r="J28" i="4" s="1"/>
  <c r="I26" i="8"/>
  <c r="J26" i="4" s="1"/>
  <c r="I24" i="8"/>
  <c r="J24" i="4" s="1"/>
  <c r="I21" i="8"/>
  <c r="J21" i="4" s="1"/>
  <c r="I47" i="8"/>
  <c r="J47" i="4" s="1"/>
  <c r="I46" i="8"/>
  <c r="J46" i="4" s="1"/>
  <c r="I45" i="8"/>
  <c r="J45" i="4" s="1"/>
  <c r="I43" i="8"/>
  <c r="J43" i="4" s="1"/>
  <c r="I42" i="8"/>
  <c r="J42" i="4" s="1"/>
  <c r="I39" i="8"/>
  <c r="J39" i="4" s="1"/>
  <c r="I35" i="8"/>
  <c r="J35" i="4" s="1"/>
  <c r="I34" i="8"/>
  <c r="J34" i="4" s="1"/>
  <c r="I29" i="8"/>
  <c r="J29" i="4" s="1"/>
  <c r="I27" i="8"/>
  <c r="J27" i="4" s="1"/>
  <c r="I25" i="8"/>
  <c r="J25" i="4" s="1"/>
  <c r="I22" i="8"/>
  <c r="J22" i="4" s="1"/>
  <c r="I20" i="8"/>
  <c r="J20" i="4" s="1"/>
  <c r="I44" i="8"/>
  <c r="J44" i="4" s="1"/>
  <c r="Q15" i="4"/>
  <c r="Q11" i="4"/>
  <c r="Q18" i="4"/>
  <c r="Q10" i="4"/>
  <c r="Q12" i="4"/>
  <c r="E14" i="8"/>
  <c r="H14" i="8" s="1"/>
  <c r="D14" i="8"/>
  <c r="G14" i="8" s="1" a="1"/>
  <c r="I14" i="8" s="1"/>
  <c r="J14" i="4" s="1"/>
  <c r="E18" i="8"/>
  <c r="H18" i="8" s="1"/>
  <c r="D18" i="8"/>
  <c r="G18" i="8" s="1" a="1"/>
  <c r="I18" i="8"/>
  <c r="J18" i="4" s="1"/>
  <c r="D17" i="8"/>
  <c r="G17" i="8" s="1" a="1"/>
  <c r="E17" i="8"/>
  <c r="H17" i="8" s="1"/>
  <c r="I17" i="8"/>
  <c r="J17" i="4" s="1"/>
  <c r="D15" i="8"/>
  <c r="G15" i="8" s="1" a="1"/>
  <c r="E15" i="8"/>
  <c r="H15" i="8" s="1"/>
  <c r="I15" i="8"/>
  <c r="J15" i="4" s="1"/>
  <c r="E10" i="8"/>
  <c r="H10" i="8" s="1"/>
  <c r="I10" i="8" s="1"/>
  <c r="J10" i="4" s="1"/>
  <c r="D10" i="8"/>
  <c r="G10" i="8" s="1" a="1"/>
  <c r="E19" i="8"/>
  <c r="H19" i="8" s="1"/>
  <c r="D19" i="8"/>
  <c r="G19" i="8" s="1" a="1"/>
  <c r="I19" i="8"/>
  <c r="J19" i="4" s="1"/>
  <c r="E16" i="8"/>
  <c r="H16" i="8" s="1"/>
  <c r="D16" i="8"/>
  <c r="G16" i="8" s="1" a="1"/>
  <c r="E13" i="8"/>
  <c r="H13" i="8" s="1"/>
  <c r="D13" i="8"/>
  <c r="G13" i="8" s="1" a="1"/>
  <c r="I13" i="8"/>
  <c r="J13" i="4" s="1"/>
  <c r="D11" i="8"/>
  <c r="G11" i="8" s="1" a="1"/>
  <c r="E11" i="8"/>
  <c r="H11" i="8" s="1"/>
  <c r="I11" i="8"/>
  <c r="J11" i="4" s="1"/>
  <c r="D12" i="8"/>
  <c r="G12" i="8" s="1" a="1"/>
  <c r="E12" i="8"/>
  <c r="H12" i="8" s="1"/>
  <c r="Q6" i="4"/>
  <c r="Q7" i="4"/>
  <c r="Q4" i="4"/>
  <c r="Q3" i="4"/>
  <c r="Q8" i="4"/>
  <c r="D2" i="8"/>
  <c r="G2" i="8" s="1" a="1"/>
  <c r="E2" i="8"/>
  <c r="E7" i="8"/>
  <c r="H7" i="8" s="1"/>
  <c r="D7" i="8"/>
  <c r="G7" i="8" s="1" a="1"/>
  <c r="I7" i="8"/>
  <c r="J7" i="4" s="1"/>
  <c r="D4" i="8"/>
  <c r="G4" i="8" s="1" a="1"/>
  <c r="E4" i="8"/>
  <c r="H4" i="8" s="1"/>
  <c r="D9" i="8"/>
  <c r="G9" i="8" s="1" a="1"/>
  <c r="E9" i="8"/>
  <c r="H9" i="8" s="1"/>
  <c r="I9" i="8"/>
  <c r="J9" i="4" s="1"/>
  <c r="E6" i="8"/>
  <c r="H6" i="8" s="1"/>
  <c r="D6" i="8"/>
  <c r="G6" i="8" s="1" a="1"/>
  <c r="I6" i="8"/>
  <c r="J6" i="4" s="1"/>
  <c r="D3" i="8"/>
  <c r="G3" i="8" s="1" a="1"/>
  <c r="E3" i="8"/>
  <c r="H3" i="8" s="1"/>
  <c r="E8" i="8"/>
  <c r="H8" i="8" s="1"/>
  <c r="D8" i="8"/>
  <c r="G8" i="8" s="1" a="1"/>
  <c r="I8" i="8" s="1"/>
  <c r="J8" i="4" s="1"/>
  <c r="D5" i="8"/>
  <c r="G5" i="8" s="1" a="1"/>
  <c r="E5" i="8"/>
  <c r="H5" i="8" s="1"/>
  <c r="I5" i="8"/>
  <c r="J5" i="4" s="1"/>
  <c r="I3" i="8"/>
  <c r="J3" i="4" s="1"/>
  <c r="I16" i="8"/>
  <c r="J16" i="4" s="1"/>
  <c r="I12" i="8"/>
  <c r="J12" i="4" s="1"/>
  <c r="I4" i="8"/>
  <c r="J4" i="4" s="1"/>
  <c r="U2" i="4" a="1"/>
  <c r="V2" i="4" a="1"/>
  <c r="Q2" i="4"/>
  <c r="Y760" i="1"/>
  <c r="M760" i="1" s="1" a="1"/>
  <c r="Y759" i="1"/>
  <c r="M759" i="1" s="1" a="1"/>
  <c r="Y758" i="1"/>
  <c r="M758" i="1" s="1" a="1"/>
  <c r="Y757" i="1"/>
  <c r="M757" i="1" s="1" a="1"/>
  <c r="Y756" i="1"/>
  <c r="M756" i="1" s="1" a="1"/>
  <c r="Y755" i="1"/>
  <c r="M755" i="1" s="1" a="1"/>
  <c r="Y754" i="1"/>
  <c r="M754" i="1" s="1" a="1"/>
  <c r="Y753" i="1"/>
  <c r="M753" i="1" s="1" a="1"/>
  <c r="Y752" i="1"/>
  <c r="M752" i="1" s="1" a="1"/>
  <c r="Y751" i="1"/>
  <c r="M751" i="1" s="1" a="1"/>
  <c r="Y750" i="1"/>
  <c r="M750" i="1" s="1" a="1"/>
  <c r="Y749" i="1"/>
  <c r="M749" i="1" s="1" a="1"/>
  <c r="Y748" i="1"/>
  <c r="M748" i="1" s="1" a="1"/>
  <c r="Y747" i="1"/>
  <c r="M747" i="1" s="1" a="1"/>
  <c r="Y746" i="1"/>
  <c r="M746" i="1" s="1" a="1"/>
  <c r="Y745" i="1"/>
  <c r="M745" i="1" s="1" a="1"/>
  <c r="Y744" i="1"/>
  <c r="M744" i="1" s="1" a="1"/>
  <c r="Y743" i="1"/>
  <c r="M743" i="1" s="1" a="1"/>
  <c r="Y742" i="1"/>
  <c r="M742" i="1" s="1" a="1"/>
  <c r="Y741" i="1"/>
  <c r="M741" i="1" s="1" a="1"/>
  <c r="Y740" i="1"/>
  <c r="M740" i="1" s="1" a="1"/>
  <c r="Y739" i="1"/>
  <c r="M739" i="1" s="1" a="1"/>
  <c r="Y738" i="1"/>
  <c r="M738" i="1" s="1" a="1"/>
  <c r="Y737" i="1"/>
  <c r="M737" i="1" s="1" a="1"/>
  <c r="Y736" i="1"/>
  <c r="M736" i="1" s="1" a="1"/>
  <c r="Y735" i="1"/>
  <c r="M735" i="1" s="1" a="1"/>
  <c r="Y734" i="1"/>
  <c r="M734" i="1" s="1" a="1"/>
  <c r="Y733" i="1"/>
  <c r="M733" i="1" s="1" a="1"/>
  <c r="Y732" i="1"/>
  <c r="M732" i="1" s="1" a="1"/>
  <c r="Y731" i="1"/>
  <c r="M731" i="1" s="1" a="1"/>
  <c r="Y730" i="1"/>
  <c r="M730" i="1" s="1" a="1"/>
  <c r="Y729" i="1"/>
  <c r="M729" i="1" s="1" a="1"/>
  <c r="Y728" i="1"/>
  <c r="M728" i="1" s="1" a="1"/>
  <c r="Y727" i="1"/>
  <c r="M727" i="1" s="1" a="1"/>
  <c r="Y726" i="1"/>
  <c r="M726" i="1" s="1" a="1"/>
  <c r="Y725" i="1"/>
  <c r="M725" i="1" s="1" a="1"/>
  <c r="Y724" i="1"/>
  <c r="M724" i="1" s="1" a="1"/>
  <c r="Y723" i="1"/>
  <c r="M723" i="1" s="1" a="1"/>
  <c r="Y722" i="1"/>
  <c r="M722" i="1" s="1" a="1"/>
  <c r="Y721" i="1"/>
  <c r="M721" i="1" s="1" a="1"/>
  <c r="Y720" i="1"/>
  <c r="M720" i="1" s="1" a="1"/>
  <c r="Y719" i="1"/>
  <c r="M719" i="1" s="1" a="1"/>
  <c r="Y718" i="1"/>
  <c r="M718" i="1" s="1" a="1"/>
  <c r="Y717" i="1"/>
  <c r="M717" i="1" s="1" a="1"/>
  <c r="Y716" i="1"/>
  <c r="M716" i="1" s="1" a="1"/>
  <c r="Y715" i="1"/>
  <c r="M715" i="1" s="1" a="1"/>
  <c r="Y714" i="1"/>
  <c r="M714" i="1" s="1" a="1"/>
  <c r="Y713" i="1"/>
  <c r="M713" i="1" s="1" a="1"/>
  <c r="Y712" i="1"/>
  <c r="M712" i="1" s="1" a="1"/>
  <c r="Y711" i="1"/>
  <c r="M711" i="1" s="1" a="1"/>
  <c r="Y710" i="1"/>
  <c r="M710" i="1" s="1" a="1"/>
  <c r="Y709" i="1"/>
  <c r="M709" i="1" s="1" a="1"/>
  <c r="Y708" i="1"/>
  <c r="M708" i="1" s="1" a="1"/>
  <c r="Y707" i="1"/>
  <c r="M707" i="1" s="1" a="1"/>
  <c r="Y706" i="1"/>
  <c r="M706" i="1" s="1" a="1"/>
  <c r="Y705" i="1"/>
  <c r="M705" i="1" s="1" a="1"/>
  <c r="Y704" i="1"/>
  <c r="M704" i="1" s="1" a="1"/>
  <c r="Y703" i="1"/>
  <c r="M703" i="1" s="1" a="1"/>
  <c r="Y702" i="1"/>
  <c r="M702" i="1" s="1" a="1"/>
  <c r="Y701" i="1"/>
  <c r="M701" i="1" s="1" a="1"/>
  <c r="Y700" i="1"/>
  <c r="M700" i="1" s="1" a="1"/>
  <c r="Y699" i="1"/>
  <c r="M699" i="1" s="1" a="1"/>
  <c r="Y698" i="1"/>
  <c r="M698" i="1" s="1" a="1"/>
  <c r="Y697" i="1"/>
  <c r="M697" i="1" s="1" a="1"/>
  <c r="Y696" i="1"/>
  <c r="M696" i="1" s="1" a="1"/>
  <c r="Y695" i="1"/>
  <c r="M695" i="1" s="1" a="1"/>
  <c r="Y694" i="1"/>
  <c r="M694" i="1" s="1" a="1"/>
  <c r="Y693" i="1"/>
  <c r="M693" i="1" s="1" a="1"/>
  <c r="Y692" i="1"/>
  <c r="M692" i="1" s="1" a="1"/>
  <c r="Y691" i="1"/>
  <c r="M691" i="1" s="1" a="1"/>
  <c r="Y690" i="1"/>
  <c r="M690" i="1" s="1" a="1"/>
  <c r="Y689" i="1"/>
  <c r="M689" i="1" s="1" a="1"/>
  <c r="Y688" i="1"/>
  <c r="M688" i="1" s="1" a="1"/>
  <c r="Y687" i="1"/>
  <c r="M687" i="1" s="1" a="1"/>
  <c r="Y686" i="1"/>
  <c r="M686" i="1" s="1" a="1"/>
  <c r="Y685" i="1"/>
  <c r="M685" i="1" s="1" a="1"/>
  <c r="Y684" i="1"/>
  <c r="M684" i="1" s="1" a="1"/>
  <c r="Y683" i="1"/>
  <c r="M683" i="1" s="1" a="1"/>
  <c r="Y682" i="1"/>
  <c r="M682" i="1" s="1" a="1"/>
  <c r="Y681" i="1"/>
  <c r="M681" i="1" s="1" a="1"/>
  <c r="Y680" i="1"/>
  <c r="M680" i="1" s="1" a="1"/>
  <c r="Y679" i="1"/>
  <c r="M679" i="1" s="1" a="1"/>
  <c r="Y678" i="1"/>
  <c r="M678" i="1" s="1" a="1"/>
  <c r="Y677" i="1"/>
  <c r="M677" i="1" s="1" a="1"/>
  <c r="Y676" i="1"/>
  <c r="M676" i="1" s="1" a="1"/>
  <c r="Y675" i="1"/>
  <c r="M675" i="1" s="1" a="1"/>
  <c r="Y674" i="1"/>
  <c r="M674" i="1" s="1" a="1"/>
  <c r="Y673" i="1"/>
  <c r="M673" i="1" s="1" a="1"/>
  <c r="Y672" i="1"/>
  <c r="M672" i="1" s="1" a="1"/>
  <c r="Y671" i="1"/>
  <c r="M671" i="1" s="1" a="1"/>
  <c r="Y670" i="1"/>
  <c r="M670" i="1" s="1" a="1"/>
  <c r="Y669" i="1"/>
  <c r="M669" i="1" s="1" a="1"/>
  <c r="Y668" i="1"/>
  <c r="M668" i="1" s="1" a="1"/>
  <c r="Y667" i="1"/>
  <c r="M667" i="1" s="1" a="1"/>
  <c r="Y666" i="1"/>
  <c r="M666" i="1" s="1" a="1"/>
  <c r="Y665" i="1"/>
  <c r="M665" i="1" s="1" a="1"/>
  <c r="Y664" i="1"/>
  <c r="M664" i="1" s="1" a="1"/>
  <c r="Y663" i="1"/>
  <c r="M663" i="1" s="1" a="1"/>
  <c r="Y662" i="1"/>
  <c r="M662" i="1" s="1" a="1"/>
  <c r="Y661" i="1"/>
  <c r="M661" i="1" s="1" a="1"/>
  <c r="Y660" i="1"/>
  <c r="M660" i="1" s="1" a="1"/>
  <c r="Y659" i="1"/>
  <c r="M659" i="1" s="1" a="1"/>
  <c r="Y658" i="1"/>
  <c r="M658" i="1" s="1" a="1"/>
  <c r="Y657" i="1"/>
  <c r="M657" i="1" s="1" a="1"/>
  <c r="Y656" i="1"/>
  <c r="M656" i="1" s="1" a="1"/>
  <c r="Y655" i="1"/>
  <c r="M655" i="1" s="1" a="1"/>
  <c r="Y654" i="1"/>
  <c r="M654" i="1" s="1" a="1"/>
  <c r="Y653" i="1"/>
  <c r="M653" i="1" s="1" a="1"/>
  <c r="Y652" i="1"/>
  <c r="M652" i="1" s="1" a="1"/>
  <c r="Y651" i="1"/>
  <c r="M651" i="1" s="1" a="1"/>
  <c r="Y650" i="1"/>
  <c r="M650" i="1" s="1" a="1"/>
  <c r="Y649" i="1"/>
  <c r="M649" i="1" s="1" a="1"/>
  <c r="Y648" i="1"/>
  <c r="M648" i="1" s="1" a="1"/>
  <c r="Y647" i="1"/>
  <c r="M647" i="1" s="1" a="1"/>
  <c r="Y646" i="1"/>
  <c r="M646" i="1" s="1" a="1"/>
  <c r="Y645" i="1"/>
  <c r="M645" i="1" s="1" a="1"/>
  <c r="Y644" i="1"/>
  <c r="M644" i="1" s="1" a="1"/>
  <c r="Y643" i="1"/>
  <c r="M643" i="1" s="1" a="1"/>
  <c r="Y642" i="1"/>
  <c r="M642" i="1" s="1" a="1"/>
  <c r="Y641" i="1"/>
  <c r="M641" i="1" s="1" a="1"/>
  <c r="Y640" i="1"/>
  <c r="M640" i="1" s="1" a="1"/>
  <c r="Y639" i="1"/>
  <c r="M639" i="1" s="1" a="1"/>
  <c r="Y638" i="1"/>
  <c r="M638" i="1" s="1" a="1"/>
  <c r="Y637" i="1"/>
  <c r="M637" i="1" s="1" a="1"/>
  <c r="Y636" i="1"/>
  <c r="M636" i="1" s="1" a="1"/>
  <c r="Y635" i="1"/>
  <c r="M635" i="1" s="1" a="1"/>
  <c r="Y634" i="1"/>
  <c r="M634" i="1" s="1" a="1"/>
  <c r="Y633" i="1"/>
  <c r="M633" i="1" s="1" a="1"/>
  <c r="Y632" i="1"/>
  <c r="M632" i="1" s="1" a="1"/>
  <c r="Y631" i="1"/>
  <c r="M631" i="1" s="1" a="1"/>
  <c r="Y630" i="1"/>
  <c r="M630" i="1" s="1" a="1"/>
  <c r="Y629" i="1"/>
  <c r="M629" i="1" s="1" a="1"/>
  <c r="Y628" i="1"/>
  <c r="M628" i="1" s="1" a="1"/>
  <c r="Y627" i="1"/>
  <c r="M627" i="1" s="1" a="1"/>
  <c r="Y626" i="1"/>
  <c r="M626" i="1" s="1" a="1"/>
  <c r="Y625" i="1"/>
  <c r="M625" i="1" s="1" a="1"/>
  <c r="Y624" i="1"/>
  <c r="M624" i="1" s="1" a="1"/>
  <c r="Y623" i="1"/>
  <c r="M623" i="1" s="1" a="1"/>
  <c r="Y622" i="1"/>
  <c r="M622" i="1" s="1" a="1"/>
  <c r="Y621" i="1"/>
  <c r="M621" i="1" s="1" a="1"/>
  <c r="Y620" i="1"/>
  <c r="M620" i="1" s="1" a="1"/>
  <c r="Y619" i="1"/>
  <c r="M619" i="1" s="1" a="1"/>
  <c r="Y618" i="1"/>
  <c r="M618" i="1" s="1" a="1"/>
  <c r="Y617" i="1"/>
  <c r="M617" i="1" s="1" a="1"/>
  <c r="Y616" i="1"/>
  <c r="M616" i="1" s="1" a="1"/>
  <c r="Y615" i="1"/>
  <c r="M615" i="1" s="1" a="1"/>
  <c r="Y614" i="1"/>
  <c r="M614" i="1" s="1" a="1"/>
  <c r="Y613" i="1"/>
  <c r="M613" i="1" s="1" a="1"/>
  <c r="Y612" i="1"/>
  <c r="M612" i="1" s="1" a="1"/>
  <c r="Y611" i="1"/>
  <c r="M611" i="1" s="1" a="1"/>
  <c r="Y610" i="1"/>
  <c r="M610" i="1" s="1" a="1"/>
  <c r="Y609" i="1"/>
  <c r="M609" i="1" s="1" a="1"/>
  <c r="Y608" i="1"/>
  <c r="M608" i="1" s="1" a="1"/>
  <c r="Y607" i="1"/>
  <c r="M607" i="1" s="1" a="1"/>
  <c r="Y606" i="1"/>
  <c r="M606" i="1" s="1" a="1"/>
  <c r="Y605" i="1"/>
  <c r="M605" i="1" s="1" a="1"/>
  <c r="Y604" i="1"/>
  <c r="M604" i="1" s="1" a="1"/>
  <c r="Y603" i="1"/>
  <c r="M603" i="1" s="1" a="1"/>
  <c r="Y602" i="1"/>
  <c r="M602" i="1" s="1" a="1"/>
  <c r="Y601" i="1"/>
  <c r="M601" i="1" s="1" a="1"/>
  <c r="Y600" i="1"/>
  <c r="M600" i="1" s="1" a="1"/>
  <c r="Y599" i="1"/>
  <c r="M599" i="1" s="1" a="1"/>
  <c r="Y598" i="1"/>
  <c r="M598" i="1" s="1" a="1"/>
  <c r="Y597" i="1"/>
  <c r="M597" i="1" s="1" a="1"/>
  <c r="Y596" i="1"/>
  <c r="M596" i="1" s="1" a="1"/>
  <c r="Y595" i="1"/>
  <c r="M595" i="1" s="1" a="1"/>
  <c r="Y594" i="1"/>
  <c r="M594" i="1" s="1" a="1"/>
  <c r="Y593" i="1"/>
  <c r="M593" i="1" s="1" a="1"/>
  <c r="Y592" i="1"/>
  <c r="M592" i="1" s="1" a="1"/>
  <c r="Y591" i="1"/>
  <c r="M591" i="1" s="1" a="1"/>
  <c r="Y590" i="1"/>
  <c r="M590" i="1" s="1" a="1"/>
  <c r="Y589" i="1"/>
  <c r="M589" i="1" s="1" a="1"/>
  <c r="Y588" i="1"/>
  <c r="M588" i="1" s="1" a="1"/>
  <c r="Y587" i="1"/>
  <c r="M587" i="1" s="1" a="1"/>
  <c r="Y586" i="1"/>
  <c r="M586" i="1" s="1" a="1"/>
  <c r="Y585" i="1"/>
  <c r="M585" i="1" s="1" a="1"/>
  <c r="Y584" i="1"/>
  <c r="M584" i="1" s="1" a="1"/>
  <c r="Y583" i="1"/>
  <c r="M583" i="1" s="1" a="1"/>
  <c r="Y582" i="1"/>
  <c r="M582" i="1" s="1" a="1"/>
  <c r="Y581" i="1"/>
  <c r="M581" i="1" s="1" a="1"/>
  <c r="Y580" i="1"/>
  <c r="M580" i="1" s="1" a="1"/>
  <c r="Y579" i="1"/>
  <c r="M579" i="1" s="1" a="1"/>
  <c r="Y578" i="1"/>
  <c r="M578" i="1" s="1" a="1"/>
  <c r="Y577" i="1"/>
  <c r="M577" i="1" s="1" a="1"/>
  <c r="Y576" i="1"/>
  <c r="M576" i="1" s="1" a="1"/>
  <c r="Y575" i="1"/>
  <c r="M575" i="1" s="1" a="1"/>
  <c r="Y574" i="1"/>
  <c r="M574" i="1" s="1" a="1"/>
  <c r="Y573" i="1"/>
  <c r="M573" i="1" s="1" a="1"/>
  <c r="Y572" i="1"/>
  <c r="M572" i="1" s="1" a="1"/>
  <c r="Y571" i="1"/>
  <c r="M571" i="1" s="1" a="1"/>
  <c r="Y570" i="1"/>
  <c r="M570" i="1" s="1" a="1"/>
  <c r="Y569" i="1"/>
  <c r="M569" i="1" s="1" a="1"/>
  <c r="Y568" i="1"/>
  <c r="M568" i="1" s="1" a="1"/>
  <c r="Y567" i="1"/>
  <c r="M567" i="1" s="1" a="1"/>
  <c r="Y566" i="1"/>
  <c r="M566" i="1" s="1" a="1"/>
  <c r="Y565" i="1"/>
  <c r="M565" i="1" s="1" a="1"/>
  <c r="Y564" i="1"/>
  <c r="M564" i="1" s="1" a="1"/>
  <c r="Y563" i="1"/>
  <c r="M563" i="1" s="1" a="1"/>
  <c r="Y562" i="1"/>
  <c r="M562" i="1" s="1" a="1"/>
  <c r="Y561" i="1"/>
  <c r="M561" i="1" s="1" a="1"/>
  <c r="Y560" i="1"/>
  <c r="M560" i="1" s="1" a="1"/>
  <c r="Y559" i="1"/>
  <c r="M559" i="1" s="1" a="1"/>
  <c r="Y558" i="1"/>
  <c r="M558" i="1" s="1" a="1"/>
  <c r="Y557" i="1"/>
  <c r="M557" i="1" s="1" a="1"/>
  <c r="Y556" i="1"/>
  <c r="M556" i="1" s="1" a="1"/>
  <c r="Y555" i="1"/>
  <c r="M555" i="1" s="1" a="1"/>
  <c r="Y554" i="1"/>
  <c r="M554" i="1" s="1" a="1"/>
  <c r="Y553" i="1"/>
  <c r="M553" i="1" s="1" a="1"/>
  <c r="Y552" i="1"/>
  <c r="M552" i="1" s="1" a="1"/>
  <c r="Y551" i="1"/>
  <c r="M551" i="1" s="1" a="1"/>
  <c r="Y550" i="1"/>
  <c r="M550" i="1" s="1" a="1"/>
  <c r="Y549" i="1"/>
  <c r="M549" i="1" s="1" a="1"/>
  <c r="Y548" i="1"/>
  <c r="M548" i="1" s="1" a="1"/>
  <c r="Y547" i="1"/>
  <c r="M547" i="1" s="1" a="1"/>
  <c r="Y546" i="1"/>
  <c r="M546" i="1" s="1" a="1"/>
  <c r="Y545" i="1"/>
  <c r="M545" i="1" s="1" a="1"/>
  <c r="Y544" i="1"/>
  <c r="M544" i="1" s="1" a="1"/>
  <c r="Y543" i="1"/>
  <c r="M543" i="1" s="1" a="1"/>
  <c r="Y542" i="1"/>
  <c r="M542" i="1" s="1" a="1"/>
  <c r="Y541" i="1"/>
  <c r="M541" i="1" s="1" a="1"/>
  <c r="Y540" i="1"/>
  <c r="M540" i="1" s="1" a="1"/>
  <c r="Y539" i="1"/>
  <c r="M539" i="1" s="1" a="1"/>
  <c r="Y538" i="1"/>
  <c r="M538" i="1" s="1" a="1"/>
  <c r="Y537" i="1"/>
  <c r="M537" i="1" s="1" a="1"/>
  <c r="Y536" i="1"/>
  <c r="M536" i="1" s="1" a="1"/>
  <c r="Y535" i="1"/>
  <c r="M535" i="1" s="1" a="1"/>
  <c r="Y534" i="1"/>
  <c r="M534" i="1" s="1" a="1"/>
  <c r="Y533" i="1"/>
  <c r="M533" i="1" s="1" a="1"/>
  <c r="Y532" i="1"/>
  <c r="M532" i="1" s="1" a="1"/>
  <c r="Y531" i="1"/>
  <c r="M531" i="1" s="1" a="1"/>
  <c r="Y530" i="1"/>
  <c r="M530" i="1" s="1" a="1"/>
  <c r="Y529" i="1"/>
  <c r="M529" i="1" s="1" a="1"/>
  <c r="Y528" i="1"/>
  <c r="M528" i="1" s="1" a="1"/>
  <c r="Y527" i="1"/>
  <c r="M527" i="1" s="1" a="1"/>
  <c r="Y526" i="1"/>
  <c r="M526" i="1" s="1" a="1"/>
  <c r="Y525" i="1"/>
  <c r="M525" i="1" s="1" a="1"/>
  <c r="Y524" i="1"/>
  <c r="M524" i="1" s="1" a="1"/>
  <c r="Y523" i="1"/>
  <c r="M523" i="1" s="1" a="1"/>
  <c r="Y522" i="1"/>
  <c r="M522" i="1" s="1" a="1"/>
  <c r="Y521" i="1"/>
  <c r="M521" i="1" s="1" a="1"/>
  <c r="Y520" i="1"/>
  <c r="M520" i="1" s="1" a="1"/>
  <c r="Y519" i="1"/>
  <c r="M519" i="1" s="1" a="1"/>
  <c r="Y518" i="1"/>
  <c r="M518" i="1" s="1" a="1"/>
  <c r="Y517" i="1"/>
  <c r="M517" i="1" s="1" a="1"/>
  <c r="Y516" i="1"/>
  <c r="M516" i="1" s="1" a="1"/>
  <c r="Y515" i="1"/>
  <c r="M515" i="1" s="1" a="1"/>
  <c r="Y514" i="1"/>
  <c r="M514" i="1" s="1" a="1"/>
  <c r="Y513" i="1"/>
  <c r="M513" i="1" s="1" a="1"/>
  <c r="Y512" i="1"/>
  <c r="M512" i="1" s="1" a="1"/>
  <c r="Y511" i="1"/>
  <c r="M511" i="1" s="1" a="1"/>
  <c r="Y510" i="1"/>
  <c r="M510" i="1" s="1" a="1"/>
  <c r="Y509" i="1"/>
  <c r="M509" i="1" s="1" a="1"/>
  <c r="Y508" i="1"/>
  <c r="M508" i="1" s="1" a="1"/>
  <c r="Y507" i="1"/>
  <c r="M507" i="1" s="1" a="1"/>
  <c r="Y506" i="1"/>
  <c r="M506" i="1" s="1" a="1"/>
  <c r="Y505" i="1"/>
  <c r="M505" i="1" s="1" a="1"/>
  <c r="Y504" i="1"/>
  <c r="M504" i="1" s="1" a="1"/>
  <c r="Y503" i="1"/>
  <c r="M503" i="1" s="1" a="1"/>
  <c r="Y502" i="1"/>
  <c r="M502" i="1" s="1" a="1"/>
  <c r="Y501" i="1"/>
  <c r="M501" i="1" s="1" a="1"/>
  <c r="Y500" i="1"/>
  <c r="M500" i="1" s="1" a="1"/>
  <c r="Y499" i="1"/>
  <c r="M499" i="1" s="1" a="1"/>
  <c r="Y498" i="1"/>
  <c r="M498" i="1" s="1" a="1"/>
  <c r="Y497" i="1"/>
  <c r="M497" i="1" s="1" a="1"/>
  <c r="Y496" i="1"/>
  <c r="M496" i="1" s="1" a="1"/>
  <c r="Y495" i="1"/>
  <c r="M495" i="1" s="1" a="1"/>
  <c r="Y494" i="1"/>
  <c r="M494" i="1" s="1" a="1"/>
  <c r="Y493" i="1"/>
  <c r="M493" i="1" s="1" a="1"/>
  <c r="Y492" i="1"/>
  <c r="M492" i="1" s="1" a="1"/>
  <c r="Y491" i="1"/>
  <c r="M491" i="1" s="1" a="1"/>
  <c r="Y490" i="1"/>
  <c r="M490" i="1" s="1" a="1"/>
  <c r="Y489" i="1"/>
  <c r="M489" i="1" s="1" a="1"/>
  <c r="Y488" i="1"/>
  <c r="M488" i="1" s="1" a="1"/>
  <c r="Y487" i="1"/>
  <c r="M487" i="1" s="1" a="1"/>
  <c r="Y486" i="1"/>
  <c r="M486" i="1" s="1" a="1"/>
  <c r="Y485" i="1"/>
  <c r="M485" i="1" s="1" a="1"/>
  <c r="Y484" i="1"/>
  <c r="M484" i="1" s="1" a="1"/>
  <c r="Y483" i="1"/>
  <c r="M483" i="1" s="1" a="1"/>
  <c r="Y482" i="1"/>
  <c r="M482" i="1" s="1" a="1"/>
  <c r="Y481" i="1"/>
  <c r="M481" i="1" s="1" a="1"/>
  <c r="Y480" i="1"/>
  <c r="M480" i="1" s="1" a="1"/>
  <c r="Y479" i="1"/>
  <c r="M479" i="1" s="1" a="1"/>
  <c r="Y478" i="1"/>
  <c r="M478" i="1" s="1" a="1"/>
  <c r="Y477" i="1"/>
  <c r="M477" i="1" s="1" a="1"/>
  <c r="Y476" i="1"/>
  <c r="M476" i="1" s="1" a="1"/>
  <c r="Y475" i="1"/>
  <c r="M475" i="1" s="1" a="1"/>
  <c r="Y474" i="1"/>
  <c r="M474" i="1" s="1" a="1"/>
  <c r="Y473" i="1"/>
  <c r="M473" i="1" s="1" a="1"/>
  <c r="Y472" i="1"/>
  <c r="M472" i="1" s="1" a="1"/>
  <c r="Y471" i="1"/>
  <c r="M471" i="1" s="1" a="1"/>
  <c r="Y470" i="1"/>
  <c r="M470" i="1" s="1" a="1"/>
  <c r="Y469" i="1"/>
  <c r="M469" i="1" s="1" a="1"/>
  <c r="Y468" i="1"/>
  <c r="M468" i="1" s="1" a="1"/>
  <c r="Y467" i="1"/>
  <c r="M467" i="1" s="1" a="1"/>
  <c r="Y466" i="1"/>
  <c r="M466" i="1" s="1" a="1"/>
  <c r="Y465" i="1"/>
  <c r="M465" i="1" s="1" a="1"/>
  <c r="Y464" i="1"/>
  <c r="M464" i="1" s="1" a="1"/>
  <c r="Y463" i="1"/>
  <c r="M463" i="1" s="1" a="1"/>
  <c r="Y462" i="1"/>
  <c r="M462" i="1" s="1" a="1"/>
  <c r="Y461" i="1"/>
  <c r="M461" i="1" s="1" a="1"/>
  <c r="Y460" i="1"/>
  <c r="M460" i="1" s="1" a="1"/>
  <c r="Y459" i="1"/>
  <c r="M459" i="1" s="1" a="1"/>
  <c r="Y458" i="1"/>
  <c r="M458" i="1" s="1" a="1"/>
  <c r="Y457" i="1"/>
  <c r="M457" i="1" s="1" a="1"/>
  <c r="Y456" i="1"/>
  <c r="M456" i="1" s="1" a="1"/>
  <c r="Y455" i="1"/>
  <c r="M455" i="1" s="1" a="1"/>
  <c r="Y454" i="1"/>
  <c r="M454" i="1" s="1" a="1"/>
  <c r="Y453" i="1"/>
  <c r="M453" i="1" s="1" a="1"/>
  <c r="Y452" i="1"/>
  <c r="M452" i="1" s="1" a="1"/>
  <c r="Y451" i="1"/>
  <c r="M451" i="1" s="1" a="1"/>
  <c r="Y450" i="1"/>
  <c r="M450" i="1" s="1" a="1"/>
  <c r="Y449" i="1"/>
  <c r="M449" i="1" s="1" a="1"/>
  <c r="Y448" i="1"/>
  <c r="M448" i="1" s="1" a="1"/>
  <c r="Y447" i="1"/>
  <c r="M447" i="1" s="1" a="1"/>
  <c r="Y446" i="1"/>
  <c r="M446" i="1" s="1" a="1"/>
  <c r="Y445" i="1"/>
  <c r="M445" i="1" s="1" a="1"/>
  <c r="Y444" i="1"/>
  <c r="M444" i="1" s="1" a="1"/>
  <c r="Y443" i="1"/>
  <c r="M443" i="1" s="1" a="1"/>
  <c r="Y442" i="1"/>
  <c r="M442" i="1" s="1" a="1"/>
  <c r="Y441" i="1"/>
  <c r="M441" i="1" s="1" a="1"/>
  <c r="Y440" i="1"/>
  <c r="M440" i="1" s="1" a="1"/>
  <c r="Y439" i="1"/>
  <c r="M439" i="1" s="1" a="1"/>
  <c r="Y438" i="1"/>
  <c r="M438" i="1" s="1" a="1"/>
  <c r="Y437" i="1"/>
  <c r="M437" i="1" s="1" a="1"/>
  <c r="Y436" i="1"/>
  <c r="M436" i="1" s="1" a="1"/>
  <c r="Y435" i="1"/>
  <c r="M435" i="1" s="1" a="1"/>
  <c r="Y434" i="1"/>
  <c r="M434" i="1" s="1" a="1"/>
  <c r="Y433" i="1"/>
  <c r="M433" i="1" s="1" a="1"/>
  <c r="Y432" i="1"/>
  <c r="M432" i="1" s="1" a="1"/>
  <c r="Y431" i="1"/>
  <c r="M431" i="1" s="1" a="1"/>
  <c r="Y430" i="1"/>
  <c r="M430" i="1" s="1" a="1"/>
  <c r="Y429" i="1"/>
  <c r="M429" i="1" s="1" a="1"/>
  <c r="Y428" i="1"/>
  <c r="M428" i="1" s="1" a="1"/>
  <c r="Y427" i="1"/>
  <c r="M427" i="1" s="1" a="1"/>
  <c r="Y426" i="1"/>
  <c r="M426" i="1" s="1" a="1"/>
  <c r="Y425" i="1"/>
  <c r="M425" i="1" s="1" a="1"/>
  <c r="Y424" i="1"/>
  <c r="M424" i="1" s="1" a="1"/>
  <c r="Y423" i="1"/>
  <c r="M423" i="1" s="1" a="1"/>
  <c r="Y422" i="1"/>
  <c r="M422" i="1" s="1" a="1"/>
  <c r="Y421" i="1"/>
  <c r="M421" i="1" s="1" a="1"/>
  <c r="Y420" i="1"/>
  <c r="M420" i="1" s="1" a="1"/>
  <c r="Y419" i="1"/>
  <c r="M419" i="1" s="1" a="1"/>
  <c r="Y418" i="1"/>
  <c r="M418" i="1" s="1" a="1"/>
  <c r="Y417" i="1"/>
  <c r="M417" i="1" s="1" a="1"/>
  <c r="Y416" i="1"/>
  <c r="M416" i="1" s="1" a="1"/>
  <c r="Y415" i="1"/>
  <c r="M415" i="1" s="1" a="1"/>
  <c r="Y414" i="1"/>
  <c r="M414" i="1" s="1" a="1"/>
  <c r="Y413" i="1"/>
  <c r="M413" i="1" s="1" a="1"/>
  <c r="Y412" i="1"/>
  <c r="M412" i="1" s="1" a="1"/>
  <c r="Y411" i="1"/>
  <c r="M411" i="1" s="1" a="1"/>
  <c r="Y410" i="1"/>
  <c r="M410" i="1" s="1" a="1"/>
  <c r="Y409" i="1"/>
  <c r="M409" i="1" s="1" a="1"/>
  <c r="Y408" i="1"/>
  <c r="M408" i="1" s="1" a="1"/>
  <c r="Y407" i="1"/>
  <c r="M407" i="1" s="1" a="1"/>
  <c r="Y406" i="1"/>
  <c r="M406" i="1" s="1" a="1"/>
  <c r="Y405" i="1"/>
  <c r="M405" i="1" s="1" a="1"/>
  <c r="Y404" i="1"/>
  <c r="M404" i="1" s="1" a="1"/>
  <c r="Y403" i="1"/>
  <c r="M403" i="1" s="1" a="1"/>
  <c r="Y402" i="1"/>
  <c r="M402" i="1" s="1" a="1"/>
  <c r="Y401" i="1"/>
  <c r="M401" i="1" s="1" a="1"/>
  <c r="Y400" i="1"/>
  <c r="M400" i="1" s="1" a="1"/>
  <c r="Y399" i="1"/>
  <c r="M399" i="1" s="1" a="1"/>
  <c r="Y398" i="1"/>
  <c r="M398" i="1" s="1" a="1"/>
  <c r="Y397" i="1"/>
  <c r="M397" i="1" s="1" a="1"/>
  <c r="Y396" i="1"/>
  <c r="M396" i="1" s="1" a="1"/>
  <c r="Y395" i="1"/>
  <c r="M395" i="1" s="1" a="1"/>
  <c r="Y394" i="1"/>
  <c r="M394" i="1" s="1" a="1"/>
  <c r="Y393" i="1"/>
  <c r="M393" i="1" s="1" a="1"/>
  <c r="Y392" i="1"/>
  <c r="M392" i="1" s="1" a="1"/>
  <c r="Y391" i="1"/>
  <c r="M391" i="1" s="1" a="1"/>
  <c r="Y390" i="1"/>
  <c r="M390" i="1" s="1" a="1"/>
  <c r="Y389" i="1"/>
  <c r="M389" i="1" s="1" a="1"/>
  <c r="Y388" i="1"/>
  <c r="M388" i="1" s="1" a="1"/>
  <c r="Y387" i="1"/>
  <c r="M387" i="1" s="1" a="1"/>
  <c r="Y386" i="1"/>
  <c r="M386" i="1" s="1" a="1"/>
  <c r="Y385" i="1"/>
  <c r="M385" i="1" s="1" a="1"/>
  <c r="Y384" i="1"/>
  <c r="M384" i="1" s="1" a="1"/>
  <c r="Y383" i="1"/>
  <c r="M383" i="1" s="1" a="1"/>
  <c r="Y382" i="1"/>
  <c r="M382" i="1" s="1" a="1"/>
  <c r="Y381" i="1"/>
  <c r="M381" i="1" s="1" a="1"/>
  <c r="Y380" i="1"/>
  <c r="M380" i="1" s="1" a="1"/>
  <c r="Y379" i="1"/>
  <c r="M379" i="1" s="1" a="1"/>
  <c r="Y378" i="1"/>
  <c r="M378" i="1" s="1" a="1"/>
  <c r="Y377" i="1"/>
  <c r="M377" i="1" s="1" a="1"/>
  <c r="Y376" i="1"/>
  <c r="M376" i="1" s="1" a="1"/>
  <c r="Y375" i="1"/>
  <c r="M375" i="1" s="1" a="1"/>
  <c r="Y374" i="1"/>
  <c r="M374" i="1" s="1" a="1"/>
  <c r="Y373" i="1"/>
  <c r="M373" i="1" s="1" a="1"/>
  <c r="Y372" i="1"/>
  <c r="M372" i="1" s="1" a="1"/>
  <c r="Y371" i="1"/>
  <c r="M371" i="1" s="1" a="1"/>
  <c r="Y370" i="1"/>
  <c r="M370" i="1" s="1" a="1"/>
  <c r="Y369" i="1"/>
  <c r="M369" i="1" s="1" a="1"/>
  <c r="Y368" i="1"/>
  <c r="M368" i="1" s="1" a="1"/>
  <c r="Y367" i="1"/>
  <c r="M367" i="1" s="1" a="1"/>
  <c r="Y366" i="1"/>
  <c r="M366" i="1" s="1" a="1"/>
  <c r="Y365" i="1"/>
  <c r="M365" i="1" s="1" a="1"/>
  <c r="Y364" i="1"/>
  <c r="M364" i="1" s="1" a="1"/>
  <c r="Y363" i="1"/>
  <c r="M363" i="1" s="1" a="1"/>
  <c r="Y362" i="1"/>
  <c r="M362" i="1" s="1" a="1"/>
  <c r="Y361" i="1"/>
  <c r="M361" i="1" s="1" a="1"/>
  <c r="Y360" i="1"/>
  <c r="M360" i="1" s="1" a="1"/>
  <c r="Y359" i="1"/>
  <c r="M359" i="1" s="1" a="1"/>
  <c r="Y358" i="1"/>
  <c r="M358" i="1" s="1" a="1"/>
  <c r="Y357" i="1"/>
  <c r="M357" i="1" s="1" a="1"/>
  <c r="Y356" i="1"/>
  <c r="M356" i="1" s="1" a="1"/>
  <c r="Y355" i="1"/>
  <c r="M355" i="1" s="1" a="1"/>
  <c r="Y354" i="1"/>
  <c r="M354" i="1" s="1" a="1"/>
  <c r="Y353" i="1"/>
  <c r="M353" i="1" s="1" a="1"/>
  <c r="Y352" i="1"/>
  <c r="M352" i="1" s="1" a="1"/>
  <c r="Y351" i="1"/>
  <c r="M351" i="1" s="1" a="1"/>
  <c r="Y350" i="1"/>
  <c r="M350" i="1" s="1" a="1"/>
  <c r="Y349" i="1"/>
  <c r="M349" i="1" s="1" a="1"/>
  <c r="Y348" i="1"/>
  <c r="M348" i="1" s="1" a="1"/>
  <c r="Y347" i="1"/>
  <c r="M347" i="1" s="1" a="1"/>
  <c r="Y346" i="1"/>
  <c r="M346" i="1" s="1" a="1"/>
  <c r="Y345" i="1"/>
  <c r="M345" i="1" s="1" a="1"/>
  <c r="Y344" i="1"/>
  <c r="M344" i="1" s="1" a="1"/>
  <c r="Y343" i="1"/>
  <c r="M343" i="1" s="1" a="1"/>
  <c r="Y342" i="1"/>
  <c r="M342" i="1" s="1" a="1"/>
  <c r="Y341" i="1"/>
  <c r="M341" i="1" s="1" a="1"/>
  <c r="Y340" i="1"/>
  <c r="M340" i="1" s="1" a="1"/>
  <c r="Y339" i="1"/>
  <c r="M339" i="1" s="1" a="1"/>
  <c r="Y338" i="1"/>
  <c r="M338" i="1" s="1" a="1"/>
  <c r="Y337" i="1"/>
  <c r="M337" i="1" s="1" a="1"/>
  <c r="Y336" i="1"/>
  <c r="M336" i="1" s="1" a="1"/>
  <c r="Y335" i="1"/>
  <c r="M335" i="1" s="1" a="1"/>
  <c r="Y334" i="1"/>
  <c r="M334" i="1" s="1" a="1"/>
  <c r="Y333" i="1"/>
  <c r="M333" i="1" s="1" a="1"/>
  <c r="Y332" i="1"/>
  <c r="M332" i="1" s="1" a="1"/>
  <c r="Y331" i="1"/>
  <c r="M331" i="1" s="1" a="1"/>
  <c r="Y330" i="1"/>
  <c r="M330" i="1" s="1" a="1"/>
  <c r="Y329" i="1"/>
  <c r="M329" i="1" s="1" a="1"/>
  <c r="Y328" i="1"/>
  <c r="M328" i="1" s="1" a="1"/>
  <c r="Y327" i="1"/>
  <c r="M327" i="1" s="1" a="1"/>
  <c r="Y326" i="1"/>
  <c r="M326" i="1" s="1" a="1"/>
  <c r="Y325" i="1"/>
  <c r="M325" i="1" s="1" a="1"/>
  <c r="Y324" i="1"/>
  <c r="M324" i="1" s="1" a="1"/>
  <c r="Y323" i="1"/>
  <c r="M323" i="1" s="1" a="1"/>
  <c r="Y322" i="1"/>
  <c r="M322" i="1" s="1" a="1"/>
  <c r="Y321" i="1"/>
  <c r="M321" i="1" s="1" a="1"/>
  <c r="Y320" i="1"/>
  <c r="M320" i="1" s="1" a="1"/>
  <c r="Y319" i="1"/>
  <c r="M319" i="1" s="1" a="1"/>
  <c r="Y318" i="1"/>
  <c r="M318" i="1" s="1" a="1"/>
  <c r="Y317" i="1"/>
  <c r="M317" i="1" s="1" a="1"/>
  <c r="Y316" i="1"/>
  <c r="M316" i="1" s="1" a="1"/>
  <c r="Y315" i="1"/>
  <c r="M315" i="1" s="1" a="1"/>
  <c r="Y314" i="1"/>
  <c r="M314" i="1" s="1" a="1"/>
  <c r="Y313" i="1"/>
  <c r="M313" i="1" s="1" a="1"/>
  <c r="Y312" i="1"/>
  <c r="M312" i="1" s="1" a="1"/>
  <c r="Y311" i="1"/>
  <c r="M311" i="1" s="1" a="1"/>
  <c r="Y310" i="1"/>
  <c r="M310" i="1" s="1" a="1"/>
  <c r="Y309" i="1"/>
  <c r="M309" i="1" s="1" a="1"/>
  <c r="Y308" i="1"/>
  <c r="M308" i="1" s="1" a="1"/>
  <c r="Y307" i="1"/>
  <c r="M307" i="1" s="1" a="1"/>
  <c r="Y306" i="1"/>
  <c r="M306" i="1" s="1" a="1"/>
  <c r="Y305" i="1"/>
  <c r="M305" i="1" s="1" a="1"/>
  <c r="Y304" i="1"/>
  <c r="M304" i="1" s="1" a="1"/>
  <c r="Y303" i="1"/>
  <c r="M303" i="1" s="1" a="1"/>
  <c r="Y302" i="1"/>
  <c r="M302" i="1" s="1" a="1"/>
  <c r="Y301" i="1"/>
  <c r="M301" i="1" s="1" a="1"/>
  <c r="Y300" i="1"/>
  <c r="M300" i="1" s="1" a="1"/>
  <c r="Y299" i="1"/>
  <c r="M299" i="1" s="1" a="1"/>
  <c r="Y298" i="1"/>
  <c r="M298" i="1" s="1" a="1"/>
  <c r="Y297" i="1"/>
  <c r="M297" i="1" s="1" a="1"/>
  <c r="Y296" i="1"/>
  <c r="M296" i="1" s="1" a="1"/>
  <c r="Y295" i="1"/>
  <c r="M295" i="1" s="1" a="1"/>
  <c r="Y294" i="1"/>
  <c r="M294" i="1" s="1" a="1"/>
  <c r="Y293" i="1"/>
  <c r="M293" i="1" s="1" a="1"/>
  <c r="Y292" i="1"/>
  <c r="M292" i="1" s="1" a="1"/>
  <c r="Y291" i="1"/>
  <c r="M291" i="1" s="1" a="1"/>
  <c r="Y290" i="1"/>
  <c r="M290" i="1" s="1" a="1"/>
  <c r="Y289" i="1"/>
  <c r="M289" i="1" s="1" a="1"/>
  <c r="Y288" i="1"/>
  <c r="M288" i="1" s="1" a="1"/>
  <c r="Y287" i="1"/>
  <c r="M287" i="1" s="1" a="1"/>
  <c r="Y286" i="1"/>
  <c r="M286" i="1" s="1" a="1"/>
  <c r="Y285" i="1"/>
  <c r="M285" i="1" s="1" a="1"/>
  <c r="Y284" i="1"/>
  <c r="M284" i="1" s="1" a="1"/>
  <c r="Y283" i="1"/>
  <c r="M283" i="1" s="1" a="1"/>
  <c r="Y282" i="1"/>
  <c r="M282" i="1" s="1" a="1"/>
  <c r="Y281" i="1"/>
  <c r="M281" i="1" s="1" a="1"/>
  <c r="Y280" i="1"/>
  <c r="M280" i="1" s="1" a="1"/>
  <c r="Y279" i="1"/>
  <c r="M279" i="1" s="1" a="1"/>
  <c r="Y278" i="1"/>
  <c r="M278" i="1" s="1" a="1"/>
  <c r="Y277" i="1"/>
  <c r="M277" i="1" s="1" a="1"/>
  <c r="Y276" i="1"/>
  <c r="M276" i="1" s="1" a="1"/>
  <c r="Y275" i="1"/>
  <c r="M275" i="1" s="1" a="1"/>
  <c r="Y274" i="1"/>
  <c r="M274" i="1" s="1" a="1"/>
  <c r="Y273" i="1"/>
  <c r="M273" i="1" s="1" a="1"/>
  <c r="Y272" i="1"/>
  <c r="M272" i="1" s="1" a="1"/>
  <c r="Y271" i="1"/>
  <c r="M271" i="1" s="1" a="1"/>
  <c r="Y270" i="1"/>
  <c r="M270" i="1" s="1" a="1"/>
  <c r="Y269" i="1"/>
  <c r="M269" i="1" s="1" a="1"/>
  <c r="Y268" i="1"/>
  <c r="M268" i="1" s="1" a="1"/>
  <c r="Y267" i="1"/>
  <c r="M267" i="1" s="1" a="1"/>
  <c r="Y266" i="1"/>
  <c r="M266" i="1" s="1" a="1"/>
  <c r="Y265" i="1"/>
  <c r="M265" i="1" s="1" a="1"/>
  <c r="Y264" i="1"/>
  <c r="M264" i="1" s="1" a="1"/>
  <c r="Y263" i="1"/>
  <c r="M263" i="1" s="1" a="1"/>
  <c r="Y262" i="1"/>
  <c r="M262" i="1" s="1" a="1"/>
  <c r="Y261" i="1"/>
  <c r="M261" i="1" s="1" a="1"/>
  <c r="Y260" i="1"/>
  <c r="M260" i="1" s="1" a="1"/>
  <c r="Y259" i="1"/>
  <c r="M259" i="1" s="1" a="1"/>
  <c r="Y258" i="1"/>
  <c r="M258" i="1" s="1" a="1"/>
  <c r="Y257" i="1"/>
  <c r="M257" i="1" s="1" a="1"/>
  <c r="Y256" i="1"/>
  <c r="M256" i="1" s="1" a="1"/>
  <c r="Y255" i="1"/>
  <c r="M255" i="1" s="1" a="1"/>
  <c r="Y254" i="1"/>
  <c r="M254" i="1" s="1" a="1"/>
  <c r="Y253" i="1"/>
  <c r="M253" i="1" s="1" a="1"/>
  <c r="Y252" i="1"/>
  <c r="M252" i="1" s="1" a="1"/>
  <c r="Y251" i="1"/>
  <c r="M251" i="1" s="1" a="1"/>
  <c r="Y250" i="1"/>
  <c r="M250" i="1" s="1" a="1"/>
  <c r="Y249" i="1"/>
  <c r="M249" i="1" s="1" a="1"/>
  <c r="Y248" i="1"/>
  <c r="M248" i="1" s="1" a="1"/>
  <c r="Y247" i="1"/>
  <c r="M247" i="1" s="1" a="1"/>
  <c r="Y246" i="1"/>
  <c r="M246" i="1" s="1" a="1"/>
  <c r="Y245" i="1"/>
  <c r="M245" i="1" s="1" a="1"/>
  <c r="Y244" i="1"/>
  <c r="M244" i="1" s="1" a="1"/>
  <c r="Y243" i="1"/>
  <c r="M243" i="1" s="1" a="1"/>
  <c r="Y242" i="1"/>
  <c r="M242" i="1" s="1" a="1"/>
  <c r="Y241" i="1"/>
  <c r="M241" i="1" s="1" a="1"/>
  <c r="Y240" i="1"/>
  <c r="M240" i="1" s="1" a="1"/>
  <c r="Y239" i="1"/>
  <c r="M239" i="1" s="1" a="1"/>
  <c r="Y238" i="1"/>
  <c r="M238" i="1" s="1" a="1"/>
  <c r="Y237" i="1"/>
  <c r="M237" i="1" s="1" a="1"/>
  <c r="Y236" i="1"/>
  <c r="M236" i="1" s="1" a="1"/>
  <c r="Y235" i="1"/>
  <c r="M235" i="1" s="1" a="1"/>
  <c r="Y234" i="1"/>
  <c r="M234" i="1" s="1" a="1"/>
  <c r="Y233" i="1"/>
  <c r="M233" i="1" s="1" a="1"/>
  <c r="Y232" i="1"/>
  <c r="M232" i="1" s="1" a="1"/>
  <c r="Y231" i="1"/>
  <c r="M231" i="1" s="1" a="1"/>
  <c r="Y229" i="1"/>
  <c r="M229" i="1" s="1" a="1"/>
  <c r="Y228" i="1"/>
  <c r="M228" i="1" s="1" a="1"/>
  <c r="Y226" i="1"/>
  <c r="M226" i="1" s="1" a="1"/>
  <c r="Y225" i="1"/>
  <c r="M225" i="1" s="1" a="1"/>
  <c r="Y221" i="1"/>
  <c r="M221" i="1" s="1" a="1"/>
  <c r="Y219" i="1"/>
  <c r="M219" i="1" s="1" a="1"/>
  <c r="Y218" i="1"/>
  <c r="M218" i="1" s="1" a="1"/>
  <c r="Y217" i="1"/>
  <c r="M217" i="1" s="1" a="1"/>
  <c r="Y216" i="1"/>
  <c r="M216" i="1" s="1" a="1"/>
  <c r="Y215" i="1"/>
  <c r="M215" i="1" s="1" a="1"/>
  <c r="Y211" i="1"/>
  <c r="M211" i="1" s="1" a="1"/>
  <c r="Y209" i="1"/>
  <c r="M209" i="1" s="1" a="1"/>
  <c r="Y208" i="1"/>
  <c r="M208" i="1" s="1" a="1"/>
  <c r="Y207" i="1"/>
  <c r="M207" i="1" s="1" a="1"/>
  <c r="Y205" i="1"/>
  <c r="M205" i="1" s="1" a="1"/>
  <c r="Y203" i="1"/>
  <c r="M203" i="1" s="1" a="1"/>
  <c r="Y201" i="1"/>
  <c r="M201" i="1" s="1" a="1"/>
  <c r="Y200" i="1"/>
  <c r="M200" i="1" s="1" a="1"/>
  <c r="Y199" i="1"/>
  <c r="M199" i="1" s="1" a="1"/>
  <c r="Y198" i="1"/>
  <c r="M198" i="1" s="1" a="1"/>
  <c r="Y196" i="1"/>
  <c r="M196" i="1" s="1" a="1"/>
  <c r="Y195" i="1"/>
  <c r="M195" i="1" s="1" a="1"/>
  <c r="Y192" i="1"/>
  <c r="M192" i="1" s="1" a="1"/>
  <c r="Y190" i="1"/>
  <c r="M190" i="1" s="1" a="1"/>
  <c r="Y188" i="1"/>
  <c r="M188" i="1" s="1" a="1"/>
  <c r="Y187" i="1"/>
  <c r="M187" i="1" s="1" a="1"/>
  <c r="Y186" i="1"/>
  <c r="M186" i="1" s="1" a="1"/>
  <c r="Y185" i="1"/>
  <c r="M185" i="1" s="1" a="1"/>
  <c r="Y183" i="1"/>
  <c r="M183" i="1" s="1" a="1"/>
  <c r="Y182" i="1"/>
  <c r="M182" i="1" s="1" a="1"/>
  <c r="Y181" i="1"/>
  <c r="M181" i="1" s="1" a="1"/>
  <c r="Y180" i="1"/>
  <c r="M180" i="1" s="1" a="1"/>
  <c r="Y177" i="1"/>
  <c r="M177" i="1" s="1" a="1"/>
  <c r="Y176" i="1"/>
  <c r="M176" i="1" s="1" a="1"/>
  <c r="Y175" i="1"/>
  <c r="M175" i="1" s="1" a="1"/>
  <c r="Y174" i="1"/>
  <c r="M174" i="1" s="1" a="1"/>
  <c r="Y172" i="1"/>
  <c r="M172" i="1" s="1" a="1"/>
  <c r="Y162" i="1"/>
  <c r="M162" i="1" s="1" a="1"/>
  <c r="Y159" i="1"/>
  <c r="M159" i="1" s="1" a="1"/>
  <c r="Y157" i="1"/>
  <c r="M157" i="1" s="1" a="1"/>
  <c r="Y155" i="1"/>
  <c r="M155" i="1" s="1" a="1"/>
  <c r="Y152" i="1"/>
  <c r="M152" i="1" s="1" a="1"/>
  <c r="Y150" i="1"/>
  <c r="M150" i="1" s="1" a="1"/>
  <c r="Y147" i="1"/>
  <c r="M147" i="1" s="1" a="1"/>
  <c r="Y141" i="1"/>
  <c r="M141" i="1" s="1" a="1"/>
  <c r="Y140" i="1"/>
  <c r="M140" i="1" s="1" a="1"/>
  <c r="Y138" i="1"/>
  <c r="M138" i="1" s="1" a="1"/>
  <c r="Y135" i="1"/>
  <c r="M135" i="1" s="1" a="1"/>
  <c r="Y134" i="1"/>
  <c r="M134" i="1" s="1" a="1"/>
  <c r="Y132" i="1"/>
  <c r="M132" i="1" s="1" a="1"/>
  <c r="Y127" i="1"/>
  <c r="M127" i="1" s="1" a="1"/>
  <c r="Y120" i="1"/>
  <c r="M120" i="1" s="1" a="1"/>
  <c r="Y118" i="1"/>
  <c r="M118" i="1" s="1" a="1"/>
  <c r="Y117" i="1"/>
  <c r="M117" i="1" s="1" a="1"/>
  <c r="Y112" i="1"/>
  <c r="M112" i="1" s="1" a="1"/>
  <c r="Y108" i="1"/>
  <c r="M108" i="1" s="1" a="1"/>
  <c r="Y106" i="1"/>
  <c r="M106" i="1" s="1" a="1"/>
  <c r="Y103" i="1"/>
  <c r="M103" i="1" s="1" a="1"/>
  <c r="Y99" i="1"/>
  <c r="M99" i="1" s="1" a="1"/>
  <c r="Y97" i="1"/>
  <c r="M97" i="1" s="1" a="1"/>
  <c r="Y95" i="1"/>
  <c r="M95" i="1" s="1" a="1"/>
  <c r="Y93" i="1"/>
  <c r="M93" i="1" s="1" a="1"/>
  <c r="Y90" i="1"/>
  <c r="M90" i="1" s="1" a="1"/>
  <c r="Y87" i="1"/>
  <c r="M87" i="1" s="1" a="1"/>
  <c r="Y86" i="1"/>
  <c r="M86" i="1" s="1" a="1"/>
  <c r="Y83" i="1"/>
  <c r="M83" i="1" s="1" a="1"/>
  <c r="Y82" i="1"/>
  <c r="M82" i="1" s="1" a="1"/>
  <c r="Y80" i="1"/>
  <c r="M80" i="1" s="1" a="1"/>
  <c r="Y79" i="1"/>
  <c r="M79" i="1" s="1" a="1"/>
  <c r="Y73" i="1"/>
  <c r="M73" i="1" s="1" a="1"/>
  <c r="Y71" i="1"/>
  <c r="M71" i="1" s="1" a="1"/>
  <c r="Y64" i="1"/>
  <c r="M64" i="1" s="1" a="1"/>
  <c r="Y61" i="1"/>
  <c r="M61" i="1" s="1" a="1"/>
  <c r="Y59" i="1"/>
  <c r="M59" i="1" s="1" a="1"/>
  <c r="Y58" i="1"/>
  <c r="M58" i="1" s="1" a="1"/>
  <c r="Y55" i="1"/>
  <c r="M55" i="1" s="1" a="1"/>
  <c r="Y47" i="1"/>
  <c r="M47" i="1" s="1" a="1"/>
  <c r="Y46" i="1"/>
  <c r="M46" i="1" s="1" a="1"/>
  <c r="Y43" i="1"/>
  <c r="Y41" i="1"/>
  <c r="Y40" i="1"/>
  <c r="Y37" i="1"/>
  <c r="Y32" i="1"/>
  <c r="Y31" i="1"/>
  <c r="Y28" i="1"/>
  <c r="M28" i="1" s="1" a="1"/>
  <c r="Y25" i="1"/>
  <c r="M25" i="1" s="1" a="1"/>
  <c r="Y23" i="1"/>
  <c r="M23" i="1" s="1" a="1"/>
  <c r="Y20" i="1"/>
  <c r="M20" i="1" s="1" a="1"/>
  <c r="Y16" i="1"/>
  <c r="M16" i="1" s="1" a="1"/>
  <c r="Y14" i="1"/>
  <c r="M14" i="1" s="1" a="1"/>
  <c r="Y10" i="1"/>
  <c r="M10" i="1" s="1" a="1"/>
  <c r="Y9" i="1"/>
  <c r="M9" i="1" s="1" a="1"/>
  <c r="Y8" i="1"/>
  <c r="M8" i="1" s="1" a="1"/>
  <c r="Y7" i="1"/>
  <c r="M7" i="1" s="1" a="1"/>
  <c r="Y6" i="1"/>
  <c r="M6" i="1" s="1" a="1"/>
  <c r="Y5" i="1"/>
  <c r="M5" i="1" s="1" a="1"/>
  <c r="Y4" i="1"/>
  <c r="M4" i="1" s="1" a="1"/>
  <c r="Y230" i="1"/>
  <c r="M230" i="1" s="1" a="1"/>
  <c r="Y227" i="1"/>
  <c r="M227" i="1" s="1" a="1"/>
  <c r="Y224" i="1"/>
  <c r="M224" i="1" s="1" a="1"/>
  <c r="Y223" i="1"/>
  <c r="M223" i="1" s="1" a="1"/>
  <c r="Y222" i="1"/>
  <c r="M222" i="1" s="1" a="1"/>
  <c r="Y220" i="1"/>
  <c r="M220" i="1" s="1" a="1"/>
  <c r="Y214" i="1"/>
  <c r="M214" i="1" s="1" a="1"/>
  <c r="Y213" i="1"/>
  <c r="M213" i="1" s="1" a="1"/>
  <c r="Y212" i="1"/>
  <c r="M212" i="1" s="1" a="1"/>
  <c r="Y210" i="1"/>
  <c r="M210" i="1" s="1" a="1"/>
  <c r="Y206" i="1"/>
  <c r="M206" i="1" s="1" a="1"/>
  <c r="Y204" i="1"/>
  <c r="M204" i="1" s="1" a="1"/>
  <c r="Y202" i="1"/>
  <c r="M202" i="1" s="1" a="1"/>
  <c r="Y197" i="1"/>
  <c r="M197" i="1" s="1" a="1"/>
  <c r="Y194" i="1"/>
  <c r="M194" i="1" s="1" a="1"/>
  <c r="Y193" i="1"/>
  <c r="M193" i="1" s="1" a="1"/>
  <c r="Y191" i="1"/>
  <c r="M191" i="1" s="1" a="1"/>
  <c r="Y189" i="1"/>
  <c r="M189" i="1" s="1" a="1"/>
  <c r="Y184" i="1"/>
  <c r="M184" i="1" s="1" a="1"/>
  <c r="Y179" i="1"/>
  <c r="M179" i="1" s="1" a="1"/>
  <c r="Y178" i="1"/>
  <c r="M178" i="1" s="1" a="1"/>
  <c r="Y173" i="1"/>
  <c r="M173" i="1" s="1" a="1"/>
  <c r="Y171" i="1"/>
  <c r="M171" i="1" s="1" a="1"/>
  <c r="Y170" i="1"/>
  <c r="M170" i="1" s="1" a="1"/>
  <c r="Y169" i="1"/>
  <c r="M169" i="1" s="1" a="1"/>
  <c r="Y168" i="1"/>
  <c r="M168" i="1" s="1" a="1"/>
  <c r="Y167" i="1"/>
  <c r="M167" i="1" s="1" a="1"/>
  <c r="Y166" i="1"/>
  <c r="M166" i="1" s="1" a="1"/>
  <c r="Y165" i="1"/>
  <c r="M165" i="1" s="1" a="1"/>
  <c r="Y164" i="1"/>
  <c r="M164" i="1" s="1" a="1"/>
  <c r="Y163" i="1"/>
  <c r="M163" i="1" s="1" a="1"/>
  <c r="Y161" i="1"/>
  <c r="M161" i="1" s="1" a="1"/>
  <c r="Y160" i="1"/>
  <c r="M160" i="1" s="1" a="1"/>
  <c r="Y158" i="1"/>
  <c r="M158" i="1" s="1" a="1"/>
  <c r="Y156" i="1"/>
  <c r="M156" i="1" s="1" a="1"/>
  <c r="Y154" i="1"/>
  <c r="M154" i="1" s="1" a="1"/>
  <c r="Y153" i="1"/>
  <c r="M153" i="1" s="1" a="1"/>
  <c r="Y151" i="1"/>
  <c r="M151" i="1" s="1" a="1"/>
  <c r="Y149" i="1"/>
  <c r="M149" i="1" s="1" a="1"/>
  <c r="Y146" i="1"/>
  <c r="M146" i="1" s="1" a="1"/>
  <c r="Y142" i="1"/>
  <c r="M142" i="1" s="1" a="1"/>
  <c r="Y139" i="1"/>
  <c r="M139" i="1" s="1" a="1"/>
  <c r="Y137" i="1"/>
  <c r="M137" i="1" s="1" a="1"/>
  <c r="Y133" i="1"/>
  <c r="M133" i="1" s="1" a="1"/>
  <c r="Y130" i="1"/>
  <c r="M130" i="1" s="1" a="1"/>
  <c r="Y128" i="1"/>
  <c r="M128" i="1" s="1" a="1"/>
  <c r="Y124" i="1"/>
  <c r="M124" i="1" s="1" a="1"/>
  <c r="Y119" i="1"/>
  <c r="M119" i="1" s="1" a="1"/>
  <c r="Y116" i="1"/>
  <c r="M116" i="1" s="1" a="1"/>
  <c r="Y115" i="1"/>
  <c r="M115" i="1" s="1" a="1"/>
  <c r="Y114" i="1"/>
  <c r="M114" i="1" s="1" a="1"/>
  <c r="Y111" i="1"/>
  <c r="M111" i="1" s="1" a="1"/>
  <c r="Y110" i="1"/>
  <c r="M110" i="1" s="1" a="1"/>
  <c r="Y109" i="1"/>
  <c r="M109" i="1" s="1" a="1"/>
  <c r="Y105" i="1"/>
  <c r="M105" i="1" s="1" a="1"/>
  <c r="Y104" i="1"/>
  <c r="M104" i="1" s="1" a="1"/>
  <c r="Y102" i="1"/>
  <c r="M102" i="1" s="1" a="1"/>
  <c r="Y101" i="1"/>
  <c r="M101" i="1" s="1" a="1"/>
  <c r="Y96" i="1"/>
  <c r="M96" i="1" s="1" a="1"/>
  <c r="Y88" i="1"/>
  <c r="M88" i="1" s="1" a="1"/>
  <c r="Y85" i="1"/>
  <c r="M85" i="1" s="1" a="1"/>
  <c r="Y84" i="1"/>
  <c r="M84" i="1" s="1" a="1"/>
  <c r="Y81" i="1"/>
  <c r="M81" i="1" s="1" a="1"/>
  <c r="Y78" i="1"/>
  <c r="M78" i="1" s="1" a="1"/>
  <c r="Y77" i="1"/>
  <c r="M77" i="1" s="1" a="1"/>
  <c r="Y74" i="1"/>
  <c r="M74" i="1" s="1" a="1"/>
  <c r="Y69" i="1"/>
  <c r="M69" i="1" s="1" a="1"/>
  <c r="Y68" i="1"/>
  <c r="M68" i="1" s="1" a="1"/>
  <c r="Y65" i="1"/>
  <c r="M65" i="1" s="1" a="1"/>
  <c r="Y62" i="1"/>
  <c r="M62" i="1" s="1" a="1"/>
  <c r="Y60" i="1"/>
  <c r="M60" i="1" s="1" a="1"/>
  <c r="Y56" i="1"/>
  <c r="M56" i="1" s="1" a="1"/>
  <c r="Y53" i="1"/>
  <c r="M53" i="1" s="1" a="1"/>
  <c r="Y51" i="1"/>
  <c r="M51" i="1" s="1" a="1"/>
  <c r="Y50" i="1"/>
  <c r="M50" i="1" s="1" a="1"/>
  <c r="Y48" i="1"/>
  <c r="Y44" i="1"/>
  <c r="M44" i="1" s="1" a="1"/>
  <c r="Y42" i="1"/>
  <c r="Y38" i="1"/>
  <c r="Y35" i="1"/>
  <c r="M35" i="1" s="1" a="1"/>
  <c r="Y33" i="1"/>
  <c r="Y29" i="1"/>
  <c r="Y26" i="1"/>
  <c r="M26" i="1" s="1" a="1"/>
  <c r="Y19" i="1"/>
  <c r="M19" i="1" s="1" a="1"/>
  <c r="Y15" i="1"/>
  <c r="M15" i="1" s="1" a="1"/>
  <c r="Y13" i="1"/>
  <c r="M13" i="1" s="1" a="1"/>
  <c r="Y12" i="1"/>
  <c r="M12" i="1" s="1" a="1"/>
  <c r="Y148" i="1"/>
  <c r="M148" i="1" s="1" a="1"/>
  <c r="Y145" i="1"/>
  <c r="M145" i="1" s="1" a="1"/>
  <c r="Y144" i="1"/>
  <c r="M144" i="1" s="1" a="1"/>
  <c r="Y143" i="1"/>
  <c r="M143" i="1" s="1" a="1"/>
  <c r="Y136" i="1"/>
  <c r="M136" i="1" s="1" a="1"/>
  <c r="Y131" i="1"/>
  <c r="M131" i="1" s="1" a="1"/>
  <c r="Y129" i="1"/>
  <c r="M129" i="1" s="1" a="1"/>
  <c r="Y126" i="1"/>
  <c r="M126" i="1" s="1" a="1"/>
  <c r="Y125" i="1"/>
  <c r="M125" i="1" s="1" a="1"/>
  <c r="Y123" i="1"/>
  <c r="M123" i="1" s="1" a="1"/>
  <c r="Y122" i="1"/>
  <c r="M122" i="1" s="1" a="1"/>
  <c r="Y121" i="1"/>
  <c r="M121" i="1" s="1" a="1"/>
  <c r="Y113" i="1"/>
  <c r="M113" i="1" s="1" a="1"/>
  <c r="Y107" i="1"/>
  <c r="M107" i="1" s="1" a="1"/>
  <c r="Y100" i="1"/>
  <c r="M100" i="1" s="1" a="1"/>
  <c r="Y98" i="1"/>
  <c r="M98" i="1" s="1" a="1"/>
  <c r="Y94" i="1"/>
  <c r="M94" i="1" s="1" a="1"/>
  <c r="Y92" i="1"/>
  <c r="M92" i="1" s="1" a="1"/>
  <c r="Y91" i="1"/>
  <c r="M91" i="1" s="1" a="1"/>
  <c r="Y89" i="1"/>
  <c r="M89" i="1" s="1" a="1"/>
  <c r="Y76" i="1"/>
  <c r="M76" i="1" s="1" a="1"/>
  <c r="Y75" i="1"/>
  <c r="M75" i="1" s="1" a="1"/>
  <c r="Y72" i="1"/>
  <c r="M72" i="1" s="1" a="1"/>
  <c r="Y70" i="1"/>
  <c r="M70" i="1" s="1" a="1"/>
  <c r="Y67" i="1"/>
  <c r="M67" i="1" s="1" a="1"/>
  <c r="Y66" i="1"/>
  <c r="M66" i="1" s="1" a="1"/>
  <c r="Y63" i="1"/>
  <c r="M63" i="1" s="1" a="1"/>
  <c r="Y57" i="1"/>
  <c r="M57" i="1" s="1" a="1"/>
  <c r="Y54" i="1"/>
  <c r="M54" i="1" s="1" a="1"/>
  <c r="Y52" i="1"/>
  <c r="M52" i="1" s="1" a="1"/>
  <c r="Y49" i="1"/>
  <c r="M49" i="1" s="1" a="1"/>
  <c r="Y45" i="1"/>
  <c r="M45" i="1" s="1" a="1"/>
  <c r="Y39" i="1"/>
  <c r="Y36" i="1"/>
  <c r="M36" i="1" s="1" a="1"/>
  <c r="Y34" i="1"/>
  <c r="M34" i="1" s="1" a="1"/>
  <c r="Y30" i="1"/>
  <c r="Y27" i="1"/>
  <c r="M27" i="1" s="1" a="1"/>
  <c r="Y24" i="1"/>
  <c r="M24" i="1" s="1" a="1"/>
  <c r="Y22" i="1"/>
  <c r="M22" i="1" s="1" a="1"/>
  <c r="Y21" i="1"/>
  <c r="M21" i="1" s="1" a="1"/>
  <c r="Y18" i="1"/>
  <c r="M18" i="1" s="1" a="1"/>
  <c r="Y17" i="1"/>
  <c r="M17" i="1" s="1" a="1"/>
  <c r="Y11" i="1"/>
  <c r="M11" i="1" s="1" a="1"/>
  <c r="Y3" i="1"/>
  <c r="M3" i="1" s="1" a="1"/>
  <c r="Y2" i="1"/>
  <c r="M2" i="1" s="1" a="1"/>
  <c r="N18" i="4"/>
  <c r="N10" i="4"/>
  <c r="N16" i="4"/>
  <c r="N8" i="4"/>
  <c r="K49" i="1" s="1" a="1"/>
  <c r="Q5" i="4"/>
  <c r="N19" i="4"/>
  <c r="AE2" i="4"/>
  <c r="N6" i="4"/>
  <c r="K44" i="1" s="1" a="1"/>
  <c r="N3" i="4"/>
  <c r="U14" i="4" a="1"/>
  <c r="AE14" i="4" s="1"/>
  <c r="V14" i="4" a="1"/>
  <c r="U7" i="4" a="1"/>
  <c r="AE7" i="4" s="1"/>
  <c r="V7" i="4" a="1"/>
  <c r="U4" i="4" a="1"/>
  <c r="AE4" i="4" s="1"/>
  <c r="V4" i="4" a="1"/>
  <c r="U18" i="4" a="1"/>
  <c r="V18" i="4" a="1"/>
  <c r="U17" i="4" a="1"/>
  <c r="AE17" i="4" s="1"/>
  <c r="V17" i="4" a="1"/>
  <c r="U15" i="4" a="1"/>
  <c r="V15" i="4" a="1"/>
  <c r="U10" i="4" a="1"/>
  <c r="AE10" i="4" s="1"/>
  <c r="V10" i="4" a="1"/>
  <c r="U9" i="4" a="1"/>
  <c r="V9" i="4" a="1"/>
  <c r="U6" i="4" a="1"/>
  <c r="V6" i="4" a="1"/>
  <c r="U3" i="4" a="1"/>
  <c r="V3" i="4" a="1"/>
  <c r="U16" i="4" a="1"/>
  <c r="AE16" i="4" s="1"/>
  <c r="V16" i="4" a="1"/>
  <c r="U13" i="4" a="1"/>
  <c r="AE13" i="4" s="1"/>
  <c r="V13" i="4" a="1"/>
  <c r="U11" i="4" a="1"/>
  <c r="AE11" i="4" s="1"/>
  <c r="V11" i="4" a="1"/>
  <c r="U8" i="4" a="1"/>
  <c r="AE8" i="4" s="1"/>
  <c r="V8" i="4" a="1"/>
  <c r="U5" i="4" a="1"/>
  <c r="AE5" i="4" s="1"/>
  <c r="V5" i="4" a="1"/>
  <c r="U12" i="4" a="1"/>
  <c r="V12" i="4" a="1"/>
  <c r="N14" i="4"/>
  <c r="Q14" i="4"/>
  <c r="N7" i="4"/>
  <c r="K45" i="1" s="1" a="1"/>
  <c r="N4" i="4"/>
  <c r="AE18" i="4"/>
  <c r="N17" i="4"/>
  <c r="Q17" i="4"/>
  <c r="AE15" i="4"/>
  <c r="N15" i="4"/>
  <c r="AE9" i="4"/>
  <c r="N9" i="4"/>
  <c r="AE6" i="4"/>
  <c r="AE3" i="4"/>
  <c r="AE19" i="4"/>
  <c r="Q19" i="4"/>
  <c r="Q16" i="4"/>
  <c r="N13" i="4"/>
  <c r="Q13" i="4"/>
  <c r="N11" i="4"/>
  <c r="N5" i="4"/>
  <c r="AE12" i="4"/>
  <c r="N12" i="4"/>
  <c r="H2" i="8"/>
  <c r="M32" i="1" l="1" a="1"/>
  <c r="M31" i="1" a="1"/>
  <c r="M33" i="1" a="1"/>
  <c r="M30" i="1" a="1"/>
  <c r="K43" i="1" a="1"/>
  <c r="M43" i="1" a="1"/>
  <c r="K41" i="1" a="1"/>
  <c r="M41" i="1" a="1"/>
  <c r="K40" i="1" a="1"/>
  <c r="M40" i="1" a="1"/>
  <c r="K37" i="1" a="1"/>
  <c r="M37" i="1" a="1"/>
  <c r="M48" i="1" a="1"/>
  <c r="G48" i="1" a="1"/>
  <c r="K42" i="1" a="1"/>
  <c r="M42" i="1" a="1"/>
  <c r="K38" i="1" a="1"/>
  <c r="M38" i="1" a="1"/>
  <c r="K29" i="1" a="1"/>
  <c r="M29" i="1" a="1"/>
  <c r="K39" i="1" a="1"/>
  <c r="M39" i="1" a="1"/>
  <c r="K30" i="1" a="1"/>
  <c r="K48" i="1" a="1"/>
  <c r="L31" i="1" a="1"/>
  <c r="K47" i="1" a="1"/>
  <c r="K31" i="1" a="1"/>
  <c r="C46" i="1" a="1"/>
  <c r="K46" i="1" a="1"/>
  <c r="K32" i="1" a="1"/>
  <c r="L32" i="1" a="1"/>
  <c r="K35" i="1" a="1"/>
  <c r="L35" i="1" a="1"/>
  <c r="K33" i="1" a="1"/>
  <c r="L33" i="1" a="1"/>
  <c r="K36" i="1" a="1"/>
  <c r="L36" i="1" a="1"/>
  <c r="K34" i="1" a="1"/>
  <c r="L34" i="1" a="1"/>
  <c r="C760" i="1" a="1"/>
  <c r="AB760" i="1" s="1"/>
  <c r="O760" i="1" s="1" a="1"/>
  <c r="K760" i="1" a="1"/>
  <c r="D760" i="1" a="1"/>
  <c r="N760" i="1" a="1"/>
  <c r="Q760" i="1" s="1"/>
  <c r="I760" i="1" a="1"/>
  <c r="J760" i="1" a="1"/>
  <c r="L760" i="1" a="1"/>
  <c r="D759" i="1" a="1"/>
  <c r="L759" i="1" a="1"/>
  <c r="N759" i="1" a="1"/>
  <c r="Q759" i="1" s="1"/>
  <c r="J759" i="1" a="1"/>
  <c r="K759" i="1" a="1"/>
  <c r="I759" i="1" a="1"/>
  <c r="C759" i="1" a="1"/>
  <c r="AB759" i="1" s="1"/>
  <c r="O759" i="1" s="1" a="1"/>
  <c r="N758" i="1" a="1"/>
  <c r="Q758" i="1" s="1"/>
  <c r="L758" i="1" a="1"/>
  <c r="D758" i="1" a="1"/>
  <c r="K758" i="1" a="1"/>
  <c r="J758" i="1" a="1"/>
  <c r="I758" i="1" a="1"/>
  <c r="C758" i="1" a="1"/>
  <c r="AB758" i="1" s="1"/>
  <c r="O758" i="1" s="1" a="1"/>
  <c r="K757" i="1" a="1"/>
  <c r="D757" i="1" a="1"/>
  <c r="I757" i="1" a="1"/>
  <c r="L757" i="1" a="1"/>
  <c r="N757" i="1" a="1"/>
  <c r="Q757" i="1" s="1"/>
  <c r="C757" i="1" a="1"/>
  <c r="AB757" i="1" s="1"/>
  <c r="O757" i="1" s="1" a="1"/>
  <c r="J757" i="1" a="1"/>
  <c r="J756" i="1" a="1"/>
  <c r="N756" i="1" a="1"/>
  <c r="Q756" i="1" s="1"/>
  <c r="K756" i="1" a="1"/>
  <c r="L756" i="1" a="1"/>
  <c r="C756" i="1" a="1"/>
  <c r="AB756" i="1" s="1"/>
  <c r="O756" i="1" s="1" a="1"/>
  <c r="I756" i="1" a="1"/>
  <c r="D756" i="1" a="1"/>
  <c r="L755" i="1" a="1"/>
  <c r="C755" i="1" a="1"/>
  <c r="AB755" i="1" s="1"/>
  <c r="O755" i="1" s="1" a="1"/>
  <c r="N755" i="1" a="1"/>
  <c r="Q755" i="1" s="1"/>
  <c r="I755" i="1" a="1"/>
  <c r="J755" i="1" a="1"/>
  <c r="K755" i="1" a="1"/>
  <c r="D755" i="1" a="1"/>
  <c r="N754" i="1" a="1"/>
  <c r="Q754" i="1" s="1"/>
  <c r="D754" i="1" a="1"/>
  <c r="I754" i="1" a="1"/>
  <c r="C754" i="1" a="1"/>
  <c r="AB754" i="1" s="1"/>
  <c r="O754" i="1" s="1" a="1"/>
  <c r="J754" i="1" a="1"/>
  <c r="K754" i="1" a="1"/>
  <c r="L754" i="1" a="1"/>
  <c r="K753" i="1" a="1"/>
  <c r="N753" i="1" a="1"/>
  <c r="Q753" i="1" s="1"/>
  <c r="J753" i="1" a="1"/>
  <c r="I753" i="1" a="1"/>
  <c r="D753" i="1" a="1"/>
  <c r="L753" i="1" a="1"/>
  <c r="C753" i="1" a="1"/>
  <c r="AB753" i="1" s="1"/>
  <c r="O753" i="1" s="1" a="1"/>
  <c r="C752" i="1" a="1"/>
  <c r="AB752" i="1" s="1"/>
  <c r="O752" i="1" s="1" a="1"/>
  <c r="L752" i="1" a="1"/>
  <c r="D752" i="1" a="1"/>
  <c r="I752" i="1" a="1"/>
  <c r="K752" i="1" a="1"/>
  <c r="J752" i="1" a="1"/>
  <c r="N752" i="1" a="1"/>
  <c r="Q752" i="1" s="1"/>
  <c r="L751" i="1" a="1"/>
  <c r="J751" i="1" a="1"/>
  <c r="C751" i="1" a="1"/>
  <c r="AB751" i="1" s="1"/>
  <c r="O751" i="1" s="1" a="1"/>
  <c r="K751" i="1" a="1"/>
  <c r="I751" i="1" a="1"/>
  <c r="D751" i="1" a="1"/>
  <c r="N751" i="1" a="1"/>
  <c r="Q751" i="1" s="1"/>
  <c r="D750" i="1" a="1"/>
  <c r="N750" i="1" a="1"/>
  <c r="Q750" i="1" s="1"/>
  <c r="I750" i="1" a="1"/>
  <c r="C750" i="1" a="1"/>
  <c r="AB750" i="1" s="1"/>
  <c r="O750" i="1" s="1" a="1"/>
  <c r="L750" i="1" a="1"/>
  <c r="J750" i="1" a="1"/>
  <c r="K750" i="1" a="1"/>
  <c r="C749" i="1" a="1"/>
  <c r="AB749" i="1" s="1"/>
  <c r="O749" i="1" s="1" a="1"/>
  <c r="K749" i="1" a="1"/>
  <c r="I749" i="1" a="1"/>
  <c r="D749" i="1" a="1"/>
  <c r="N749" i="1" a="1"/>
  <c r="Q749" i="1" s="1"/>
  <c r="J749" i="1" a="1"/>
  <c r="L749" i="1" a="1"/>
  <c r="L748" i="1" a="1"/>
  <c r="C748" i="1" a="1"/>
  <c r="AB748" i="1" s="1"/>
  <c r="O748" i="1" s="1" a="1"/>
  <c r="J748" i="1" a="1"/>
  <c r="D748" i="1" a="1"/>
  <c r="N748" i="1" a="1"/>
  <c r="Q748" i="1" s="1"/>
  <c r="I748" i="1" a="1"/>
  <c r="K748" i="1" a="1"/>
  <c r="I747" i="1" a="1"/>
  <c r="K747" i="1" a="1"/>
  <c r="L747" i="1" a="1"/>
  <c r="N747" i="1" a="1"/>
  <c r="Q747" i="1" s="1"/>
  <c r="D747" i="1" a="1"/>
  <c r="J747" i="1" a="1"/>
  <c r="C747" i="1" a="1"/>
  <c r="AB747" i="1" s="1"/>
  <c r="O747" i="1" s="1" a="1"/>
  <c r="N746" i="1" a="1"/>
  <c r="Q746" i="1" s="1"/>
  <c r="J746" i="1" a="1"/>
  <c r="K746" i="1" a="1"/>
  <c r="D746" i="1" a="1"/>
  <c r="L746" i="1" a="1"/>
  <c r="I746" i="1" a="1"/>
  <c r="C746" i="1" a="1"/>
  <c r="AB746" i="1" s="1"/>
  <c r="O746" i="1" s="1" a="1"/>
  <c r="N745" i="1" a="1"/>
  <c r="Q745" i="1" s="1"/>
  <c r="I745" i="1" a="1"/>
  <c r="L745" i="1" a="1"/>
  <c r="C745" i="1" a="1"/>
  <c r="AB745" i="1" s="1"/>
  <c r="O745" i="1" s="1" a="1"/>
  <c r="J745" i="1" a="1"/>
  <c r="K745" i="1" a="1"/>
  <c r="D745" i="1" a="1"/>
  <c r="L744" i="1" a="1"/>
  <c r="C744" i="1" a="1"/>
  <c r="AB744" i="1" s="1"/>
  <c r="O744" i="1" s="1" a="1"/>
  <c r="N744" i="1" a="1"/>
  <c r="Q744" i="1" s="1"/>
  <c r="J744" i="1" a="1"/>
  <c r="D744" i="1" a="1"/>
  <c r="I744" i="1" a="1"/>
  <c r="K744" i="1" a="1"/>
  <c r="L743" i="1" a="1"/>
  <c r="N743" i="1" a="1"/>
  <c r="Q743" i="1" s="1"/>
  <c r="C743" i="1" a="1"/>
  <c r="AB743" i="1" s="1"/>
  <c r="O743" i="1" s="1" a="1"/>
  <c r="I743" i="1" a="1"/>
  <c r="D743" i="1" a="1"/>
  <c r="K743" i="1" a="1"/>
  <c r="J743" i="1" a="1"/>
  <c r="K742" i="1" a="1"/>
  <c r="N742" i="1" a="1"/>
  <c r="Q742" i="1" s="1"/>
  <c r="I742" i="1" a="1"/>
  <c r="J742" i="1" a="1"/>
  <c r="L742" i="1" a="1"/>
  <c r="D742" i="1" a="1"/>
  <c r="C742" i="1" a="1"/>
  <c r="AB742" i="1" s="1"/>
  <c r="O742" i="1" s="1" a="1"/>
  <c r="D741" i="1" a="1"/>
  <c r="K741" i="1" a="1"/>
  <c r="C741" i="1" a="1"/>
  <c r="AB741" i="1" s="1"/>
  <c r="O741" i="1" s="1" a="1"/>
  <c r="I741" i="1" a="1"/>
  <c r="L741" i="1" a="1"/>
  <c r="J741" i="1" a="1"/>
  <c r="N741" i="1" a="1"/>
  <c r="Q741" i="1" s="1"/>
  <c r="I740" i="1" a="1"/>
  <c r="N740" i="1" a="1"/>
  <c r="Q740" i="1" s="1"/>
  <c r="J740" i="1" a="1"/>
  <c r="C740" i="1" a="1"/>
  <c r="AB740" i="1" s="1"/>
  <c r="O740" i="1" s="1" a="1"/>
  <c r="L740" i="1" a="1"/>
  <c r="D740" i="1" a="1"/>
  <c r="K740" i="1" a="1"/>
  <c r="L739" i="1" a="1"/>
  <c r="N739" i="1" a="1"/>
  <c r="Q739" i="1" s="1"/>
  <c r="D739" i="1" a="1"/>
  <c r="J739" i="1" a="1"/>
  <c r="K739" i="1" a="1"/>
  <c r="C739" i="1" a="1"/>
  <c r="AB739" i="1" s="1"/>
  <c r="O739" i="1" s="1" a="1"/>
  <c r="I739" i="1" a="1"/>
  <c r="D738" i="1" a="1"/>
  <c r="C738" i="1" a="1"/>
  <c r="AB738" i="1" s="1"/>
  <c r="O738" i="1" s="1" a="1"/>
  <c r="L738" i="1" a="1"/>
  <c r="N738" i="1" a="1"/>
  <c r="Q738" i="1" s="1"/>
  <c r="K738" i="1" a="1"/>
  <c r="I738" i="1" a="1"/>
  <c r="J738" i="1" a="1"/>
  <c r="L737" i="1" a="1"/>
  <c r="N737" i="1" a="1"/>
  <c r="Q737" i="1" s="1"/>
  <c r="D737" i="1" a="1"/>
  <c r="C737" i="1" a="1"/>
  <c r="AB737" i="1" s="1"/>
  <c r="O737" i="1" s="1" a="1"/>
  <c r="K737" i="1" a="1"/>
  <c r="J737" i="1" a="1"/>
  <c r="I737" i="1" a="1"/>
  <c r="I736" i="1" a="1"/>
  <c r="D736" i="1" a="1"/>
  <c r="K736" i="1" a="1"/>
  <c r="C736" i="1" a="1"/>
  <c r="AB736" i="1" s="1"/>
  <c r="O736" i="1" s="1" a="1"/>
  <c r="J736" i="1" a="1"/>
  <c r="N736" i="1" a="1"/>
  <c r="Q736" i="1" s="1"/>
  <c r="L736" i="1" a="1"/>
  <c r="K735" i="1" a="1"/>
  <c r="L735" i="1" a="1"/>
  <c r="N735" i="1" a="1"/>
  <c r="Q735" i="1" s="1"/>
  <c r="C735" i="1" a="1"/>
  <c r="AB735" i="1" s="1"/>
  <c r="O735" i="1" s="1" a="1"/>
  <c r="I735" i="1" a="1"/>
  <c r="D735" i="1" a="1"/>
  <c r="J735" i="1" a="1"/>
  <c r="L734" i="1" a="1"/>
  <c r="N734" i="1" a="1"/>
  <c r="Q734" i="1" s="1"/>
  <c r="K734" i="1" a="1"/>
  <c r="D734" i="1" a="1"/>
  <c r="C734" i="1" a="1"/>
  <c r="AB734" i="1" s="1"/>
  <c r="O734" i="1" s="1" a="1"/>
  <c r="I734" i="1" a="1"/>
  <c r="J734" i="1" a="1"/>
  <c r="N733" i="1" a="1"/>
  <c r="Q733" i="1" s="1"/>
  <c r="L733" i="1" a="1"/>
  <c r="K733" i="1" a="1"/>
  <c r="C733" i="1" a="1"/>
  <c r="AB733" i="1" s="1"/>
  <c r="O733" i="1" s="1" a="1"/>
  <c r="D733" i="1" a="1"/>
  <c r="J733" i="1" a="1"/>
  <c r="I733" i="1" a="1"/>
  <c r="J732" i="1" a="1"/>
  <c r="N732" i="1" a="1"/>
  <c r="Q732" i="1" s="1"/>
  <c r="D732" i="1" a="1"/>
  <c r="L732" i="1" a="1"/>
  <c r="K732" i="1" a="1"/>
  <c r="I732" i="1" a="1"/>
  <c r="C732" i="1" a="1"/>
  <c r="AB732" i="1" s="1"/>
  <c r="O732" i="1" s="1" a="1"/>
  <c r="N731" i="1" a="1"/>
  <c r="Q731" i="1" s="1"/>
  <c r="K731" i="1" a="1"/>
  <c r="J731" i="1" a="1"/>
  <c r="L731" i="1" a="1"/>
  <c r="C731" i="1" a="1"/>
  <c r="AB731" i="1" s="1"/>
  <c r="O731" i="1" s="1" a="1"/>
  <c r="D731" i="1" a="1"/>
  <c r="I731" i="1" a="1"/>
  <c r="J730" i="1" a="1"/>
  <c r="D730" i="1" a="1"/>
  <c r="L730" i="1" a="1"/>
  <c r="I730" i="1" a="1"/>
  <c r="C730" i="1" a="1"/>
  <c r="AB730" i="1" s="1"/>
  <c r="O730" i="1" s="1" a="1"/>
  <c r="N730" i="1" a="1"/>
  <c r="Q730" i="1" s="1"/>
  <c r="K730" i="1" a="1"/>
  <c r="K729" i="1" a="1"/>
  <c r="D729" i="1" a="1"/>
  <c r="I729" i="1" a="1"/>
  <c r="J729" i="1" a="1"/>
  <c r="L729" i="1" a="1"/>
  <c r="N729" i="1" a="1"/>
  <c r="Q729" i="1" s="1"/>
  <c r="C729" i="1" a="1"/>
  <c r="AB729" i="1" s="1"/>
  <c r="O729" i="1" s="1" a="1"/>
  <c r="J728" i="1" a="1"/>
  <c r="K728" i="1" a="1"/>
  <c r="N728" i="1" a="1"/>
  <c r="Q728" i="1" s="1"/>
  <c r="C728" i="1" a="1"/>
  <c r="AB728" i="1" s="1"/>
  <c r="O728" i="1" s="1" a="1"/>
  <c r="D728" i="1" a="1"/>
  <c r="I728" i="1" a="1"/>
  <c r="L728" i="1" a="1"/>
  <c r="C727" i="1" a="1"/>
  <c r="AB727" i="1" s="1"/>
  <c r="O727" i="1" s="1" a="1"/>
  <c r="D727" i="1" a="1"/>
  <c r="L727" i="1" a="1"/>
  <c r="N727" i="1" a="1"/>
  <c r="Q727" i="1" s="1"/>
  <c r="J727" i="1" a="1"/>
  <c r="K727" i="1" a="1"/>
  <c r="I727" i="1" a="1"/>
  <c r="L726" i="1" a="1"/>
  <c r="J726" i="1" a="1"/>
  <c r="D726" i="1" a="1"/>
  <c r="C726" i="1" a="1"/>
  <c r="AB726" i="1" s="1"/>
  <c r="O726" i="1" s="1" a="1"/>
  <c r="K726" i="1" a="1"/>
  <c r="I726" i="1" a="1"/>
  <c r="N726" i="1" a="1"/>
  <c r="Q726" i="1" s="1"/>
  <c r="I725" i="1" a="1"/>
  <c r="N725" i="1" a="1"/>
  <c r="Q725" i="1" s="1"/>
  <c r="L725" i="1" a="1"/>
  <c r="C725" i="1" a="1"/>
  <c r="AB725" i="1" s="1"/>
  <c r="O725" i="1" s="1" a="1"/>
  <c r="K725" i="1" a="1"/>
  <c r="J725" i="1" a="1"/>
  <c r="D725" i="1" a="1"/>
  <c r="K724" i="1" a="1"/>
  <c r="C724" i="1" a="1"/>
  <c r="AB724" i="1" s="1"/>
  <c r="O724" i="1" s="1" a="1"/>
  <c r="D724" i="1" a="1"/>
  <c r="N724" i="1" a="1"/>
  <c r="Q724" i="1" s="1"/>
  <c r="J724" i="1" a="1"/>
  <c r="I724" i="1" a="1"/>
  <c r="L724" i="1" a="1"/>
  <c r="N723" i="1" a="1"/>
  <c r="Q723" i="1" s="1"/>
  <c r="C723" i="1" a="1"/>
  <c r="AB723" i="1" s="1"/>
  <c r="O723" i="1" s="1" a="1"/>
  <c r="I723" i="1" a="1"/>
  <c r="J723" i="1" a="1"/>
  <c r="D723" i="1" a="1"/>
  <c r="K723" i="1" a="1"/>
  <c r="L723" i="1" a="1"/>
  <c r="L722" i="1" a="1"/>
  <c r="I722" i="1" a="1"/>
  <c r="C722" i="1" a="1"/>
  <c r="AB722" i="1" s="1"/>
  <c r="O722" i="1" s="1" a="1"/>
  <c r="D722" i="1" a="1"/>
  <c r="K722" i="1" a="1"/>
  <c r="J722" i="1" a="1"/>
  <c r="N722" i="1" a="1"/>
  <c r="Q722" i="1" s="1"/>
  <c r="I721" i="1" a="1"/>
  <c r="K721" i="1" a="1"/>
  <c r="J721" i="1" a="1"/>
  <c r="L721" i="1" a="1"/>
  <c r="C721" i="1" a="1"/>
  <c r="AB721" i="1" s="1"/>
  <c r="O721" i="1" s="1" a="1"/>
  <c r="D721" i="1" a="1"/>
  <c r="N721" i="1" a="1"/>
  <c r="Q721" i="1" s="1"/>
  <c r="I720" i="1" a="1"/>
  <c r="L720" i="1" a="1"/>
  <c r="C720" i="1" a="1"/>
  <c r="AB720" i="1" s="1"/>
  <c r="O720" i="1" s="1" a="1"/>
  <c r="K720" i="1" a="1"/>
  <c r="J720" i="1" a="1"/>
  <c r="D720" i="1" a="1"/>
  <c r="N720" i="1" a="1"/>
  <c r="Q720" i="1" s="1"/>
  <c r="N719" i="1" a="1"/>
  <c r="Q719" i="1" s="1"/>
  <c r="J719" i="1" a="1"/>
  <c r="D719" i="1" a="1"/>
  <c r="C719" i="1" a="1"/>
  <c r="AB719" i="1" s="1"/>
  <c r="O719" i="1" s="1" a="1"/>
  <c r="K719" i="1" a="1"/>
  <c r="I719" i="1" a="1"/>
  <c r="L719" i="1" a="1"/>
  <c r="D718" i="1" a="1"/>
  <c r="L718" i="1" a="1"/>
  <c r="I718" i="1" a="1"/>
  <c r="C718" i="1" a="1"/>
  <c r="AB718" i="1" s="1"/>
  <c r="O718" i="1" s="1" a="1"/>
  <c r="J718" i="1" a="1"/>
  <c r="K718" i="1" a="1"/>
  <c r="N718" i="1" a="1"/>
  <c r="Q718" i="1" s="1"/>
  <c r="N717" i="1" a="1"/>
  <c r="Q717" i="1" s="1"/>
  <c r="C717" i="1" a="1"/>
  <c r="AB717" i="1" s="1"/>
  <c r="O717" i="1" s="1" a="1"/>
  <c r="J717" i="1" a="1"/>
  <c r="K717" i="1" a="1"/>
  <c r="L717" i="1" a="1"/>
  <c r="I717" i="1" a="1"/>
  <c r="D717" i="1" a="1"/>
  <c r="J716" i="1" a="1"/>
  <c r="C716" i="1" a="1"/>
  <c r="AB716" i="1" s="1"/>
  <c r="O716" i="1" s="1" a="1"/>
  <c r="K716" i="1" a="1"/>
  <c r="I716" i="1" a="1"/>
  <c r="D716" i="1" a="1"/>
  <c r="N716" i="1" a="1"/>
  <c r="Q716" i="1" s="1"/>
  <c r="L716" i="1" a="1"/>
  <c r="K715" i="1" a="1"/>
  <c r="J715" i="1" a="1"/>
  <c r="N715" i="1" a="1"/>
  <c r="Q715" i="1" s="1"/>
  <c r="L715" i="1" a="1"/>
  <c r="I715" i="1" a="1"/>
  <c r="C715" i="1" a="1"/>
  <c r="AB715" i="1" s="1"/>
  <c r="O715" i="1" s="1" a="1"/>
  <c r="D715" i="1" a="1"/>
  <c r="N714" i="1" a="1"/>
  <c r="Q714" i="1" s="1"/>
  <c r="I714" i="1" a="1"/>
  <c r="L714" i="1" a="1"/>
  <c r="K714" i="1" a="1"/>
  <c r="D714" i="1" a="1"/>
  <c r="J714" i="1" a="1"/>
  <c r="C714" i="1" a="1"/>
  <c r="AB714" i="1" s="1"/>
  <c r="O714" i="1" s="1" a="1"/>
  <c r="L713" i="1" a="1"/>
  <c r="J713" i="1" a="1"/>
  <c r="C713" i="1" a="1"/>
  <c r="AB713" i="1" s="1"/>
  <c r="O713" i="1" s="1" a="1"/>
  <c r="D713" i="1" a="1"/>
  <c r="I713" i="1" a="1"/>
  <c r="K713" i="1" a="1"/>
  <c r="N713" i="1" a="1"/>
  <c r="Q713" i="1" s="1"/>
  <c r="K712" i="1" a="1"/>
  <c r="D712" i="1" a="1"/>
  <c r="C712" i="1" a="1"/>
  <c r="AB712" i="1" s="1"/>
  <c r="O712" i="1" s="1" a="1"/>
  <c r="L712" i="1" a="1"/>
  <c r="J712" i="1" a="1"/>
  <c r="I712" i="1" a="1"/>
  <c r="N712" i="1" a="1"/>
  <c r="Q712" i="1" s="1"/>
  <c r="C711" i="1" a="1"/>
  <c r="AB711" i="1" s="1"/>
  <c r="O711" i="1" s="1" a="1"/>
  <c r="K711" i="1" a="1"/>
  <c r="D711" i="1" a="1"/>
  <c r="I711" i="1" a="1"/>
  <c r="L711" i="1" a="1"/>
  <c r="J711" i="1" a="1"/>
  <c r="N711" i="1" a="1"/>
  <c r="Q711" i="1" s="1"/>
  <c r="K710" i="1" a="1"/>
  <c r="I710" i="1" a="1"/>
  <c r="C710" i="1" a="1"/>
  <c r="AB710" i="1" s="1"/>
  <c r="O710" i="1" s="1" a="1"/>
  <c r="N710" i="1" a="1"/>
  <c r="Q710" i="1" s="1"/>
  <c r="L710" i="1" a="1"/>
  <c r="D710" i="1" a="1"/>
  <c r="J710" i="1" a="1"/>
  <c r="N709" i="1" a="1"/>
  <c r="Q709" i="1" s="1"/>
  <c r="J709" i="1" a="1"/>
  <c r="D709" i="1" a="1"/>
  <c r="C709" i="1" a="1"/>
  <c r="AB709" i="1" s="1"/>
  <c r="O709" i="1" s="1" a="1"/>
  <c r="I709" i="1" a="1"/>
  <c r="K709" i="1" a="1"/>
  <c r="L709" i="1" a="1"/>
  <c r="N708" i="1" a="1"/>
  <c r="Q708" i="1" s="1"/>
  <c r="K708" i="1" a="1"/>
  <c r="L708" i="1" a="1"/>
  <c r="I708" i="1" a="1"/>
  <c r="D708" i="1" a="1"/>
  <c r="J708" i="1" a="1"/>
  <c r="C708" i="1" a="1"/>
  <c r="AB708" i="1" s="1"/>
  <c r="O708" i="1" s="1" a="1"/>
  <c r="J707" i="1" a="1"/>
  <c r="N707" i="1" a="1"/>
  <c r="Q707" i="1" s="1"/>
  <c r="K707" i="1" a="1"/>
  <c r="L707" i="1" a="1"/>
  <c r="I707" i="1" a="1"/>
  <c r="D707" i="1" a="1"/>
  <c r="C707" i="1" a="1"/>
  <c r="AB707" i="1" s="1"/>
  <c r="O707" i="1" s="1" a="1"/>
  <c r="C706" i="1" a="1"/>
  <c r="AB706" i="1" s="1"/>
  <c r="O706" i="1" s="1" a="1"/>
  <c r="I706" i="1" a="1"/>
  <c r="K706" i="1" a="1"/>
  <c r="D706" i="1" a="1"/>
  <c r="N706" i="1" a="1"/>
  <c r="Q706" i="1" s="1"/>
  <c r="J706" i="1" a="1"/>
  <c r="L706" i="1" a="1"/>
  <c r="C705" i="1" a="1"/>
  <c r="AB705" i="1" s="1"/>
  <c r="O705" i="1" s="1" a="1"/>
  <c r="J705" i="1" a="1"/>
  <c r="I705" i="1" a="1"/>
  <c r="L705" i="1" a="1"/>
  <c r="D705" i="1" a="1"/>
  <c r="K705" i="1" a="1"/>
  <c r="N705" i="1" a="1"/>
  <c r="Q705" i="1" s="1"/>
  <c r="J704" i="1" a="1"/>
  <c r="D704" i="1" a="1"/>
  <c r="I704" i="1" a="1"/>
  <c r="C704" i="1" a="1"/>
  <c r="AB704" i="1" s="1"/>
  <c r="O704" i="1" s="1" a="1"/>
  <c r="N704" i="1" a="1"/>
  <c r="Q704" i="1" s="1"/>
  <c r="K704" i="1" a="1"/>
  <c r="L704" i="1" a="1"/>
  <c r="I703" i="1" a="1"/>
  <c r="L703" i="1" a="1"/>
  <c r="J703" i="1" a="1"/>
  <c r="K703" i="1" a="1"/>
  <c r="C703" i="1" a="1"/>
  <c r="AB703" i="1" s="1"/>
  <c r="O703" i="1" s="1" a="1"/>
  <c r="D703" i="1" a="1"/>
  <c r="N703" i="1" a="1"/>
  <c r="Q703" i="1" s="1"/>
  <c r="C702" i="1" a="1"/>
  <c r="AB702" i="1" s="1"/>
  <c r="O702" i="1" s="1" a="1"/>
  <c r="N702" i="1" a="1"/>
  <c r="Q702" i="1" s="1"/>
  <c r="D702" i="1" a="1"/>
  <c r="I702" i="1" a="1"/>
  <c r="K702" i="1" a="1"/>
  <c r="L702" i="1" a="1"/>
  <c r="J702" i="1" a="1"/>
  <c r="J701" i="1" a="1"/>
  <c r="L701" i="1" a="1"/>
  <c r="N701" i="1" a="1"/>
  <c r="Q701" i="1" s="1"/>
  <c r="C701" i="1" a="1"/>
  <c r="AB701" i="1" s="1"/>
  <c r="O701" i="1" s="1" a="1"/>
  <c r="I701" i="1" a="1"/>
  <c r="K701" i="1" a="1"/>
  <c r="D701" i="1" a="1"/>
  <c r="C700" i="1" a="1"/>
  <c r="AB700" i="1" s="1"/>
  <c r="O700" i="1" s="1" a="1"/>
  <c r="J700" i="1" a="1"/>
  <c r="K700" i="1" a="1"/>
  <c r="N700" i="1" a="1"/>
  <c r="Q700" i="1" s="1"/>
  <c r="I700" i="1" a="1"/>
  <c r="D700" i="1" a="1"/>
  <c r="L700" i="1" a="1"/>
  <c r="L699" i="1" a="1"/>
  <c r="K699" i="1" a="1"/>
  <c r="I699" i="1" a="1"/>
  <c r="J699" i="1" a="1"/>
  <c r="N699" i="1" a="1"/>
  <c r="Q699" i="1" s="1"/>
  <c r="C699" i="1" a="1"/>
  <c r="AB699" i="1" s="1"/>
  <c r="O699" i="1" s="1" a="1"/>
  <c r="D699" i="1" a="1"/>
  <c r="J698" i="1" a="1"/>
  <c r="L698" i="1" a="1"/>
  <c r="I698" i="1" a="1"/>
  <c r="C698" i="1" a="1"/>
  <c r="AB698" i="1" s="1"/>
  <c r="O698" i="1" s="1" a="1"/>
  <c r="D698" i="1" a="1"/>
  <c r="K698" i="1" a="1"/>
  <c r="N698" i="1" a="1"/>
  <c r="Q698" i="1" s="1"/>
  <c r="L697" i="1" a="1"/>
  <c r="N697" i="1" a="1"/>
  <c r="Q697" i="1" s="1"/>
  <c r="I697" i="1" a="1"/>
  <c r="C697" i="1" a="1"/>
  <c r="AB697" i="1" s="1"/>
  <c r="O697" i="1" s="1" a="1"/>
  <c r="D697" i="1" a="1"/>
  <c r="K697" i="1" a="1"/>
  <c r="J697" i="1" a="1"/>
  <c r="C696" i="1" a="1"/>
  <c r="AB696" i="1" s="1"/>
  <c r="O696" i="1" s="1" a="1"/>
  <c r="I696" i="1" a="1"/>
  <c r="D696" i="1" a="1"/>
  <c r="L696" i="1" a="1"/>
  <c r="J696" i="1" a="1"/>
  <c r="N696" i="1" a="1"/>
  <c r="Q696" i="1" s="1"/>
  <c r="K696" i="1" a="1"/>
  <c r="N695" i="1" a="1"/>
  <c r="Q695" i="1" s="1"/>
  <c r="K695" i="1" a="1"/>
  <c r="L695" i="1" a="1"/>
  <c r="D695" i="1" a="1"/>
  <c r="C695" i="1" a="1"/>
  <c r="AB695" i="1" s="1"/>
  <c r="O695" i="1" s="1" a="1"/>
  <c r="J695" i="1" a="1"/>
  <c r="I695" i="1" a="1"/>
  <c r="N694" i="1" a="1"/>
  <c r="Q694" i="1" s="1"/>
  <c r="L694" i="1" a="1"/>
  <c r="D694" i="1" a="1"/>
  <c r="C694" i="1" a="1"/>
  <c r="AB694" i="1" s="1"/>
  <c r="O694" i="1" s="1" a="1"/>
  <c r="J694" i="1" a="1"/>
  <c r="I694" i="1" a="1"/>
  <c r="K694" i="1" a="1"/>
  <c r="C693" i="1" a="1"/>
  <c r="AB693" i="1" s="1"/>
  <c r="O693" i="1" s="1" a="1"/>
  <c r="L693" i="1" a="1"/>
  <c r="I693" i="1" a="1"/>
  <c r="D693" i="1" a="1"/>
  <c r="J693" i="1" a="1"/>
  <c r="N693" i="1" a="1"/>
  <c r="Q693" i="1" s="1"/>
  <c r="K693" i="1" a="1"/>
  <c r="K692" i="1" a="1"/>
  <c r="D692" i="1" a="1"/>
  <c r="I692" i="1" a="1"/>
  <c r="N692" i="1" a="1"/>
  <c r="Q692" i="1" s="1"/>
  <c r="L692" i="1" a="1"/>
  <c r="C692" i="1" a="1"/>
  <c r="AB692" i="1" s="1"/>
  <c r="O692" i="1" s="1" a="1"/>
  <c r="J692" i="1" a="1"/>
  <c r="L691" i="1" a="1"/>
  <c r="K691" i="1" a="1"/>
  <c r="I691" i="1" a="1"/>
  <c r="D691" i="1" a="1"/>
  <c r="J691" i="1" a="1"/>
  <c r="N691" i="1" a="1"/>
  <c r="Q691" i="1" s="1"/>
  <c r="C691" i="1" a="1"/>
  <c r="AB691" i="1" s="1"/>
  <c r="O691" i="1" s="1" a="1"/>
  <c r="I690" i="1" a="1"/>
  <c r="K690" i="1" a="1"/>
  <c r="D690" i="1" a="1"/>
  <c r="N690" i="1" a="1"/>
  <c r="Q690" i="1" s="1"/>
  <c r="J690" i="1" a="1"/>
  <c r="C690" i="1" a="1"/>
  <c r="AB690" i="1" s="1"/>
  <c r="O690" i="1" s="1" a="1"/>
  <c r="L690" i="1" a="1"/>
  <c r="N689" i="1" a="1"/>
  <c r="Q689" i="1" s="1"/>
  <c r="I689" i="1" a="1"/>
  <c r="D689" i="1" a="1"/>
  <c r="L689" i="1" a="1"/>
  <c r="C689" i="1" a="1"/>
  <c r="AB689" i="1" s="1"/>
  <c r="O689" i="1" s="1" a="1"/>
  <c r="K689" i="1" a="1"/>
  <c r="J689" i="1" a="1"/>
  <c r="K688" i="1" a="1"/>
  <c r="I688" i="1" a="1"/>
  <c r="D688" i="1" a="1"/>
  <c r="J688" i="1" a="1"/>
  <c r="L688" i="1" a="1"/>
  <c r="N688" i="1" a="1"/>
  <c r="Q688" i="1" s="1"/>
  <c r="C688" i="1" a="1"/>
  <c r="AB688" i="1" s="1"/>
  <c r="O688" i="1" s="1" a="1"/>
  <c r="N687" i="1" a="1"/>
  <c r="Q687" i="1" s="1"/>
  <c r="J687" i="1" a="1"/>
  <c r="I687" i="1" a="1"/>
  <c r="C687" i="1" a="1"/>
  <c r="AB687" i="1" s="1"/>
  <c r="O687" i="1" s="1" a="1"/>
  <c r="L687" i="1" a="1"/>
  <c r="D687" i="1" a="1"/>
  <c r="K687" i="1" a="1"/>
  <c r="D686" i="1" a="1"/>
  <c r="K686" i="1" a="1"/>
  <c r="N686" i="1" a="1"/>
  <c r="Q686" i="1" s="1"/>
  <c r="I686" i="1" a="1"/>
  <c r="C686" i="1" a="1"/>
  <c r="AB686" i="1" s="1"/>
  <c r="O686" i="1" s="1" a="1"/>
  <c r="L686" i="1" a="1"/>
  <c r="J686" i="1" a="1"/>
  <c r="L685" i="1" a="1"/>
  <c r="N685" i="1" a="1"/>
  <c r="Q685" i="1" s="1"/>
  <c r="J685" i="1" a="1"/>
  <c r="C685" i="1" a="1"/>
  <c r="AB685" i="1" s="1"/>
  <c r="O685" i="1" s="1" a="1"/>
  <c r="I685" i="1" a="1"/>
  <c r="K685" i="1" a="1"/>
  <c r="D685" i="1" a="1"/>
  <c r="D684" i="1" a="1"/>
  <c r="I684" i="1" a="1"/>
  <c r="N684" i="1" a="1"/>
  <c r="Q684" i="1" s="1"/>
  <c r="L684" i="1" a="1"/>
  <c r="C684" i="1" a="1"/>
  <c r="AB684" i="1" s="1"/>
  <c r="O684" i="1" s="1" a="1"/>
  <c r="J684" i="1" a="1"/>
  <c r="K684" i="1" a="1"/>
  <c r="D683" i="1" a="1"/>
  <c r="J683" i="1" a="1"/>
  <c r="I683" i="1" a="1"/>
  <c r="L683" i="1" a="1"/>
  <c r="K683" i="1" a="1"/>
  <c r="N683" i="1" a="1"/>
  <c r="Q683" i="1" s="1"/>
  <c r="C683" i="1" a="1"/>
  <c r="AB683" i="1" s="1"/>
  <c r="O683" i="1" s="1" a="1"/>
  <c r="K682" i="1" a="1"/>
  <c r="I682" i="1" a="1"/>
  <c r="C682" i="1" a="1"/>
  <c r="AB682" i="1" s="1"/>
  <c r="O682" i="1" s="1" a="1"/>
  <c r="N682" i="1" a="1"/>
  <c r="Q682" i="1" s="1"/>
  <c r="J682" i="1" a="1"/>
  <c r="D682" i="1" a="1"/>
  <c r="L682" i="1" a="1"/>
  <c r="I681" i="1" a="1"/>
  <c r="L681" i="1" a="1"/>
  <c r="C681" i="1" a="1"/>
  <c r="AB681" i="1" s="1"/>
  <c r="O681" i="1" s="1" a="1"/>
  <c r="N681" i="1" a="1"/>
  <c r="Q681" i="1" s="1"/>
  <c r="D681" i="1" a="1"/>
  <c r="J681" i="1" a="1"/>
  <c r="K681" i="1" a="1"/>
  <c r="J680" i="1" a="1"/>
  <c r="D680" i="1" a="1"/>
  <c r="N680" i="1" a="1"/>
  <c r="Q680" i="1" s="1"/>
  <c r="L680" i="1" a="1"/>
  <c r="K680" i="1" a="1"/>
  <c r="C680" i="1" a="1"/>
  <c r="AB680" i="1" s="1"/>
  <c r="O680" i="1" s="1" a="1"/>
  <c r="I680" i="1" a="1"/>
  <c r="I679" i="1" a="1"/>
  <c r="N679" i="1" a="1"/>
  <c r="Q679" i="1" s="1"/>
  <c r="C679" i="1" a="1"/>
  <c r="AB679" i="1" s="1"/>
  <c r="O679" i="1" s="1" a="1"/>
  <c r="D679" i="1" a="1"/>
  <c r="J679" i="1" a="1"/>
  <c r="L679" i="1" a="1"/>
  <c r="K679" i="1" a="1"/>
  <c r="I678" i="1" a="1"/>
  <c r="L678" i="1" a="1"/>
  <c r="N678" i="1" a="1"/>
  <c r="Q678" i="1" s="1"/>
  <c r="C678" i="1" a="1"/>
  <c r="AB678" i="1" s="1"/>
  <c r="O678" i="1" s="1" a="1"/>
  <c r="D678" i="1" a="1"/>
  <c r="K678" i="1" a="1"/>
  <c r="J678" i="1" a="1"/>
  <c r="L677" i="1" a="1"/>
  <c r="I677" i="1" a="1"/>
  <c r="C677" i="1" a="1"/>
  <c r="AB677" i="1" s="1"/>
  <c r="O677" i="1" s="1" a="1"/>
  <c r="D677" i="1" a="1"/>
  <c r="J677" i="1" a="1"/>
  <c r="N677" i="1" a="1"/>
  <c r="Q677" i="1" s="1"/>
  <c r="K677" i="1" a="1"/>
  <c r="K676" i="1" a="1"/>
  <c r="L676" i="1" a="1"/>
  <c r="N676" i="1" a="1"/>
  <c r="Q676" i="1" s="1"/>
  <c r="I676" i="1" a="1"/>
  <c r="J676" i="1" a="1"/>
  <c r="D676" i="1" a="1"/>
  <c r="C676" i="1" a="1"/>
  <c r="AB676" i="1" s="1"/>
  <c r="O676" i="1" s="1" a="1"/>
  <c r="N675" i="1" a="1"/>
  <c r="Q675" i="1" s="1"/>
  <c r="I675" i="1" a="1"/>
  <c r="L675" i="1" a="1"/>
  <c r="J675" i="1" a="1"/>
  <c r="D675" i="1" a="1"/>
  <c r="C675" i="1" a="1"/>
  <c r="AB675" i="1" s="1"/>
  <c r="O675" i="1" s="1" a="1"/>
  <c r="K675" i="1" a="1"/>
  <c r="N674" i="1" a="1"/>
  <c r="Q674" i="1" s="1"/>
  <c r="D674" i="1" a="1"/>
  <c r="K674" i="1" a="1"/>
  <c r="C674" i="1" a="1"/>
  <c r="AB674" i="1" s="1"/>
  <c r="O674" i="1" s="1" a="1"/>
  <c r="I674" i="1" a="1"/>
  <c r="L674" i="1" a="1"/>
  <c r="J674" i="1" a="1"/>
  <c r="I673" i="1" a="1"/>
  <c r="N673" i="1" a="1"/>
  <c r="Q673" i="1" s="1"/>
  <c r="L673" i="1" a="1"/>
  <c r="J673" i="1" a="1"/>
  <c r="C673" i="1" a="1"/>
  <c r="AB673" i="1" s="1"/>
  <c r="O673" i="1" s="1" a="1"/>
  <c r="K673" i="1" a="1"/>
  <c r="D673" i="1" a="1"/>
  <c r="K672" i="1" a="1"/>
  <c r="D672" i="1" a="1"/>
  <c r="I672" i="1" a="1"/>
  <c r="J672" i="1" a="1"/>
  <c r="L672" i="1" a="1"/>
  <c r="C672" i="1" a="1"/>
  <c r="AB672" i="1" s="1"/>
  <c r="O672" i="1" s="1" a="1"/>
  <c r="N672" i="1" a="1"/>
  <c r="Q672" i="1" s="1"/>
  <c r="J671" i="1" a="1"/>
  <c r="K671" i="1" a="1"/>
  <c r="L671" i="1" a="1"/>
  <c r="D671" i="1" a="1"/>
  <c r="I671" i="1" a="1"/>
  <c r="N671" i="1" a="1"/>
  <c r="Q671" i="1" s="1"/>
  <c r="C671" i="1" a="1"/>
  <c r="AB671" i="1" s="1"/>
  <c r="O671" i="1" s="1" a="1"/>
  <c r="C670" i="1" a="1"/>
  <c r="AB670" i="1" s="1"/>
  <c r="O670" i="1" s="1" a="1"/>
  <c r="I670" i="1" a="1"/>
  <c r="L670" i="1" a="1"/>
  <c r="D670" i="1" a="1"/>
  <c r="K670" i="1" a="1"/>
  <c r="J670" i="1" a="1"/>
  <c r="N670" i="1" a="1"/>
  <c r="Q670" i="1" s="1"/>
  <c r="L669" i="1" a="1"/>
  <c r="C669" i="1" a="1"/>
  <c r="AB669" i="1" s="1"/>
  <c r="O669" i="1" s="1" a="1"/>
  <c r="D669" i="1" a="1"/>
  <c r="I669" i="1" a="1"/>
  <c r="K669" i="1" a="1"/>
  <c r="N669" i="1" a="1"/>
  <c r="Q669" i="1" s="1"/>
  <c r="J669" i="1" a="1"/>
  <c r="K668" i="1" a="1"/>
  <c r="L668" i="1" a="1"/>
  <c r="I668" i="1" a="1"/>
  <c r="N668" i="1" a="1"/>
  <c r="Q668" i="1" s="1"/>
  <c r="D668" i="1" a="1"/>
  <c r="C668" i="1" a="1"/>
  <c r="AB668" i="1" s="1"/>
  <c r="O668" i="1" s="1" a="1"/>
  <c r="J668" i="1" a="1"/>
  <c r="J667" i="1" a="1"/>
  <c r="I667" i="1" a="1"/>
  <c r="K667" i="1" a="1"/>
  <c r="C667" i="1" a="1"/>
  <c r="AB667" i="1" s="1"/>
  <c r="O667" i="1" s="1" a="1"/>
  <c r="L667" i="1" a="1"/>
  <c r="N667" i="1" a="1"/>
  <c r="Q667" i="1" s="1"/>
  <c r="D667" i="1" a="1"/>
  <c r="L666" i="1" a="1"/>
  <c r="I666" i="1" a="1"/>
  <c r="N666" i="1" a="1"/>
  <c r="Q666" i="1" s="1"/>
  <c r="D666" i="1" a="1"/>
  <c r="C666" i="1" a="1"/>
  <c r="AB666" i="1" s="1"/>
  <c r="O666" i="1" s="1" a="1"/>
  <c r="K666" i="1" a="1"/>
  <c r="J666" i="1" a="1"/>
  <c r="N665" i="1" a="1"/>
  <c r="Q665" i="1" s="1"/>
  <c r="I665" i="1" a="1"/>
  <c r="K665" i="1" a="1"/>
  <c r="D665" i="1" a="1"/>
  <c r="C665" i="1" a="1"/>
  <c r="AB665" i="1" s="1"/>
  <c r="O665" i="1" s="1" a="1"/>
  <c r="J665" i="1" a="1"/>
  <c r="L665" i="1" a="1"/>
  <c r="N664" i="1" a="1"/>
  <c r="Q664" i="1" s="1"/>
  <c r="C664" i="1" a="1"/>
  <c r="AB664" i="1" s="1"/>
  <c r="O664" i="1" s="1" a="1"/>
  <c r="J664" i="1" a="1"/>
  <c r="L664" i="1" a="1"/>
  <c r="I664" i="1" a="1"/>
  <c r="K664" i="1" a="1"/>
  <c r="D664" i="1" a="1"/>
  <c r="L663" i="1" a="1"/>
  <c r="C663" i="1" a="1"/>
  <c r="AB663" i="1" s="1"/>
  <c r="O663" i="1" s="1" a="1"/>
  <c r="D663" i="1" a="1"/>
  <c r="J663" i="1" a="1"/>
  <c r="I663" i="1" a="1"/>
  <c r="K663" i="1" a="1"/>
  <c r="N663" i="1" a="1"/>
  <c r="Q663" i="1" s="1"/>
  <c r="L662" i="1" a="1"/>
  <c r="J662" i="1" a="1"/>
  <c r="D662" i="1" a="1"/>
  <c r="N662" i="1" a="1"/>
  <c r="Q662" i="1" s="1"/>
  <c r="K662" i="1" a="1"/>
  <c r="I662" i="1" a="1"/>
  <c r="C662" i="1" a="1"/>
  <c r="AB662" i="1" s="1"/>
  <c r="O662" i="1" s="1" a="1"/>
  <c r="L661" i="1" a="1"/>
  <c r="J661" i="1" a="1"/>
  <c r="D661" i="1" a="1"/>
  <c r="K661" i="1" a="1"/>
  <c r="N661" i="1" a="1"/>
  <c r="Q661" i="1" s="1"/>
  <c r="I661" i="1" a="1"/>
  <c r="C661" i="1" a="1"/>
  <c r="AB661" i="1" s="1"/>
  <c r="O661" i="1" s="1" a="1"/>
  <c r="I660" i="1" a="1"/>
  <c r="J660" i="1" a="1"/>
  <c r="N660" i="1" a="1"/>
  <c r="Q660" i="1" s="1"/>
  <c r="K660" i="1" a="1"/>
  <c r="C660" i="1" a="1"/>
  <c r="AB660" i="1" s="1"/>
  <c r="O660" i="1" s="1" a="1"/>
  <c r="L660" i="1" a="1"/>
  <c r="D660" i="1" a="1"/>
  <c r="J659" i="1" a="1"/>
  <c r="N659" i="1" a="1"/>
  <c r="Q659" i="1" s="1"/>
  <c r="K659" i="1" a="1"/>
  <c r="L659" i="1" a="1"/>
  <c r="D659" i="1" a="1"/>
  <c r="I659" i="1" a="1"/>
  <c r="C659" i="1" a="1"/>
  <c r="AB659" i="1" s="1"/>
  <c r="O659" i="1" s="1" a="1"/>
  <c r="K658" i="1" a="1"/>
  <c r="L658" i="1" a="1"/>
  <c r="C658" i="1" a="1"/>
  <c r="AB658" i="1" s="1"/>
  <c r="O658" i="1" s="1" a="1"/>
  <c r="I658" i="1" a="1"/>
  <c r="D658" i="1" a="1"/>
  <c r="N658" i="1" a="1"/>
  <c r="Q658" i="1" s="1"/>
  <c r="J658" i="1" a="1"/>
  <c r="I657" i="1" a="1"/>
  <c r="C657" i="1" a="1"/>
  <c r="AB657" i="1" s="1"/>
  <c r="O657" i="1" s="1" a="1"/>
  <c r="K657" i="1" a="1"/>
  <c r="D657" i="1" a="1"/>
  <c r="J657" i="1" a="1"/>
  <c r="N657" i="1" a="1"/>
  <c r="Q657" i="1" s="1"/>
  <c r="L657" i="1" a="1"/>
  <c r="J656" i="1" a="1"/>
  <c r="C656" i="1" a="1"/>
  <c r="AB656" i="1" s="1"/>
  <c r="O656" i="1" s="1" a="1"/>
  <c r="I656" i="1" a="1"/>
  <c r="L656" i="1" a="1"/>
  <c r="D656" i="1" a="1"/>
  <c r="K656" i="1" a="1"/>
  <c r="N656" i="1" a="1"/>
  <c r="Q656" i="1" s="1"/>
  <c r="J655" i="1" a="1"/>
  <c r="K655" i="1" a="1"/>
  <c r="D655" i="1" a="1"/>
  <c r="N655" i="1" a="1"/>
  <c r="Q655" i="1" s="1"/>
  <c r="L655" i="1" a="1"/>
  <c r="C655" i="1" a="1"/>
  <c r="AB655" i="1" s="1"/>
  <c r="O655" i="1" s="1" a="1"/>
  <c r="I655" i="1" a="1"/>
  <c r="K654" i="1" a="1"/>
  <c r="L654" i="1" a="1"/>
  <c r="J654" i="1" a="1"/>
  <c r="I654" i="1" a="1"/>
  <c r="D654" i="1" a="1"/>
  <c r="C654" i="1" a="1"/>
  <c r="AB654" i="1" s="1"/>
  <c r="O654" i="1" s="1" a="1"/>
  <c r="N654" i="1" a="1"/>
  <c r="Q654" i="1" s="1"/>
  <c r="K653" i="1" a="1"/>
  <c r="J653" i="1" a="1"/>
  <c r="L653" i="1" a="1"/>
  <c r="N653" i="1" a="1"/>
  <c r="Q653" i="1" s="1"/>
  <c r="C653" i="1" a="1"/>
  <c r="AB653" i="1" s="1"/>
  <c r="O653" i="1" s="1" a="1"/>
  <c r="D653" i="1" a="1"/>
  <c r="I653" i="1" a="1"/>
  <c r="I652" i="1" a="1"/>
  <c r="C652" i="1" a="1"/>
  <c r="AB652" i="1" s="1"/>
  <c r="O652" i="1" s="1" a="1"/>
  <c r="K652" i="1" a="1"/>
  <c r="J652" i="1" a="1"/>
  <c r="N652" i="1" a="1"/>
  <c r="Q652" i="1" s="1"/>
  <c r="D652" i="1" a="1"/>
  <c r="L652" i="1" a="1"/>
  <c r="N651" i="1" a="1"/>
  <c r="Q651" i="1" s="1"/>
  <c r="D651" i="1" a="1"/>
  <c r="K651" i="1" a="1"/>
  <c r="I651" i="1" a="1"/>
  <c r="L651" i="1" a="1"/>
  <c r="C651" i="1" a="1"/>
  <c r="AB651" i="1" s="1"/>
  <c r="O651" i="1" s="1" a="1"/>
  <c r="J651" i="1" a="1"/>
  <c r="D650" i="1" a="1"/>
  <c r="N650" i="1" a="1"/>
  <c r="Q650" i="1" s="1"/>
  <c r="C650" i="1" a="1"/>
  <c r="AB650" i="1" s="1"/>
  <c r="O650" i="1" s="1" a="1"/>
  <c r="L650" i="1" a="1"/>
  <c r="J650" i="1" a="1"/>
  <c r="I650" i="1" a="1"/>
  <c r="K650" i="1" a="1"/>
  <c r="L649" i="1" a="1"/>
  <c r="N649" i="1" a="1"/>
  <c r="Q649" i="1" s="1"/>
  <c r="I649" i="1" a="1"/>
  <c r="J649" i="1" a="1"/>
  <c r="K649" i="1" a="1"/>
  <c r="D649" i="1" a="1"/>
  <c r="C649" i="1" a="1"/>
  <c r="AB649" i="1" s="1"/>
  <c r="O649" i="1" s="1" a="1"/>
  <c r="C648" i="1" a="1"/>
  <c r="AB648" i="1" s="1"/>
  <c r="O648" i="1" s="1" a="1"/>
  <c r="N648" i="1" a="1"/>
  <c r="Q648" i="1" s="1"/>
  <c r="K648" i="1" a="1"/>
  <c r="J648" i="1" a="1"/>
  <c r="L648" i="1" a="1"/>
  <c r="I648" i="1" a="1"/>
  <c r="D648" i="1" a="1"/>
  <c r="K647" i="1" a="1"/>
  <c r="I647" i="1" a="1"/>
  <c r="J647" i="1" a="1"/>
  <c r="N647" i="1" a="1"/>
  <c r="Q647" i="1" s="1"/>
  <c r="L647" i="1" a="1"/>
  <c r="D647" i="1" a="1"/>
  <c r="C647" i="1" a="1"/>
  <c r="AB647" i="1" s="1"/>
  <c r="O647" i="1" s="1" a="1"/>
  <c r="I646" i="1" a="1"/>
  <c r="N646" i="1" a="1"/>
  <c r="Q646" i="1" s="1"/>
  <c r="J646" i="1" a="1"/>
  <c r="D646" i="1" a="1"/>
  <c r="L646" i="1" a="1"/>
  <c r="C646" i="1" a="1"/>
  <c r="AB646" i="1" s="1"/>
  <c r="O646" i="1" s="1" a="1"/>
  <c r="K646" i="1" a="1"/>
  <c r="K645" i="1" a="1"/>
  <c r="C645" i="1" a="1"/>
  <c r="AB645" i="1" s="1"/>
  <c r="O645" i="1" s="1" a="1"/>
  <c r="D645" i="1" a="1"/>
  <c r="N645" i="1" a="1"/>
  <c r="Q645" i="1" s="1"/>
  <c r="L645" i="1" a="1"/>
  <c r="I645" i="1" a="1"/>
  <c r="J645" i="1" a="1"/>
  <c r="J644" i="1" a="1"/>
  <c r="K644" i="1" a="1"/>
  <c r="C644" i="1" a="1"/>
  <c r="AB644" i="1" s="1"/>
  <c r="O644" i="1" s="1" a="1"/>
  <c r="D644" i="1" a="1"/>
  <c r="I644" i="1" a="1"/>
  <c r="N644" i="1" a="1"/>
  <c r="Q644" i="1" s="1"/>
  <c r="L644" i="1" a="1"/>
  <c r="D643" i="1" a="1"/>
  <c r="L643" i="1" a="1"/>
  <c r="K643" i="1" a="1"/>
  <c r="C643" i="1" a="1"/>
  <c r="AB643" i="1" s="1"/>
  <c r="O643" i="1" s="1" a="1"/>
  <c r="I643" i="1" a="1"/>
  <c r="J643" i="1" a="1"/>
  <c r="N643" i="1" a="1"/>
  <c r="Q643" i="1" s="1"/>
  <c r="N642" i="1" a="1"/>
  <c r="Q642" i="1" s="1"/>
  <c r="C642" i="1" a="1"/>
  <c r="AB642" i="1" s="1"/>
  <c r="O642" i="1" s="1" a="1"/>
  <c r="K642" i="1" a="1"/>
  <c r="D642" i="1" a="1"/>
  <c r="I642" i="1" a="1"/>
  <c r="L642" i="1" a="1"/>
  <c r="J642" i="1" a="1"/>
  <c r="I641" i="1" a="1"/>
  <c r="J641" i="1" a="1"/>
  <c r="C641" i="1" a="1"/>
  <c r="AB641" i="1" s="1"/>
  <c r="O641" i="1" s="1" a="1"/>
  <c r="L641" i="1" a="1"/>
  <c r="N641" i="1" a="1"/>
  <c r="Q641" i="1" s="1"/>
  <c r="K641" i="1" a="1"/>
  <c r="D641" i="1" a="1"/>
  <c r="N640" i="1" a="1"/>
  <c r="Q640" i="1" s="1"/>
  <c r="I640" i="1" a="1"/>
  <c r="J640" i="1" a="1"/>
  <c r="D640" i="1" a="1"/>
  <c r="C640" i="1" a="1"/>
  <c r="AB640" i="1" s="1"/>
  <c r="O640" i="1" s="1" a="1"/>
  <c r="K640" i="1" a="1"/>
  <c r="L640" i="1" a="1"/>
  <c r="N639" i="1" a="1"/>
  <c r="Q639" i="1" s="1"/>
  <c r="I639" i="1" a="1"/>
  <c r="J639" i="1" a="1"/>
  <c r="K639" i="1" a="1"/>
  <c r="D639" i="1" a="1"/>
  <c r="C639" i="1" a="1"/>
  <c r="AB639" i="1" s="1"/>
  <c r="O639" i="1" s="1" a="1"/>
  <c r="L639" i="1" a="1"/>
  <c r="K638" i="1" a="1"/>
  <c r="N638" i="1" a="1"/>
  <c r="Q638" i="1" s="1"/>
  <c r="J638" i="1" a="1"/>
  <c r="I638" i="1" a="1"/>
  <c r="L638" i="1" a="1"/>
  <c r="D638" i="1" a="1"/>
  <c r="C638" i="1" a="1"/>
  <c r="AB638" i="1" s="1"/>
  <c r="O638" i="1" s="1" a="1"/>
  <c r="K637" i="1" a="1"/>
  <c r="D637" i="1" a="1"/>
  <c r="I637" i="1" a="1"/>
  <c r="J637" i="1" a="1"/>
  <c r="C637" i="1" a="1"/>
  <c r="AB637" i="1" s="1"/>
  <c r="O637" i="1" s="1" a="1"/>
  <c r="N637" i="1" a="1"/>
  <c r="Q637" i="1" s="1"/>
  <c r="L637" i="1" a="1"/>
  <c r="L636" i="1" a="1"/>
  <c r="D636" i="1" a="1"/>
  <c r="C636" i="1" a="1"/>
  <c r="AB636" i="1" s="1"/>
  <c r="O636" i="1" s="1" a="1"/>
  <c r="I636" i="1" a="1"/>
  <c r="J636" i="1" a="1"/>
  <c r="N636" i="1" a="1"/>
  <c r="Q636" i="1" s="1"/>
  <c r="K636" i="1" a="1"/>
  <c r="D635" i="1" a="1"/>
  <c r="N635" i="1" a="1"/>
  <c r="Q635" i="1" s="1"/>
  <c r="I635" i="1" a="1"/>
  <c r="K635" i="1" a="1"/>
  <c r="L635" i="1" a="1"/>
  <c r="C635" i="1" a="1"/>
  <c r="AB635" i="1" s="1"/>
  <c r="O635" i="1" s="1" a="1"/>
  <c r="J635" i="1" a="1"/>
  <c r="I634" i="1" a="1"/>
  <c r="N634" i="1" a="1"/>
  <c r="Q634" i="1" s="1"/>
  <c r="L634" i="1" a="1"/>
  <c r="D634" i="1" a="1"/>
  <c r="K634" i="1" a="1"/>
  <c r="C634" i="1" a="1"/>
  <c r="AB634" i="1" s="1"/>
  <c r="O634" i="1" s="1" a="1"/>
  <c r="J634" i="1" a="1"/>
  <c r="K633" i="1" a="1"/>
  <c r="C633" i="1" a="1"/>
  <c r="AB633" i="1" s="1"/>
  <c r="O633" i="1" s="1" a="1"/>
  <c r="N633" i="1" a="1"/>
  <c r="Q633" i="1" s="1"/>
  <c r="J633" i="1" a="1"/>
  <c r="L633" i="1" a="1"/>
  <c r="I633" i="1" a="1"/>
  <c r="D633" i="1" a="1"/>
  <c r="D632" i="1" a="1"/>
  <c r="J632" i="1" a="1"/>
  <c r="K632" i="1" a="1"/>
  <c r="C632" i="1" a="1"/>
  <c r="AB632" i="1" s="1"/>
  <c r="O632" i="1" s="1" a="1"/>
  <c r="N632" i="1" a="1"/>
  <c r="Q632" i="1" s="1"/>
  <c r="I632" i="1" a="1"/>
  <c r="L632" i="1" a="1"/>
  <c r="C631" i="1" a="1"/>
  <c r="AB631" i="1" s="1"/>
  <c r="O631" i="1" s="1" a="1"/>
  <c r="L631" i="1" a="1"/>
  <c r="I631" i="1" a="1"/>
  <c r="K631" i="1" a="1"/>
  <c r="J631" i="1" a="1"/>
  <c r="N631" i="1" a="1"/>
  <c r="Q631" i="1" s="1"/>
  <c r="D631" i="1" a="1"/>
  <c r="C630" i="1" a="1"/>
  <c r="AB630" i="1" s="1"/>
  <c r="O630" i="1" s="1" a="1"/>
  <c r="K630" i="1" a="1"/>
  <c r="N630" i="1" a="1"/>
  <c r="Q630" i="1" s="1"/>
  <c r="D630" i="1" a="1"/>
  <c r="J630" i="1" a="1"/>
  <c r="L630" i="1" a="1"/>
  <c r="I630" i="1" a="1"/>
  <c r="K629" i="1" a="1"/>
  <c r="I629" i="1" a="1"/>
  <c r="N629" i="1" a="1"/>
  <c r="Q629" i="1" s="1"/>
  <c r="L629" i="1" a="1"/>
  <c r="C629" i="1" a="1"/>
  <c r="AB629" i="1" s="1"/>
  <c r="O629" i="1" s="1" a="1"/>
  <c r="D629" i="1" a="1"/>
  <c r="J629" i="1" a="1"/>
  <c r="J628" i="1" a="1"/>
  <c r="K628" i="1" a="1"/>
  <c r="I628" i="1" a="1"/>
  <c r="N628" i="1" a="1"/>
  <c r="Q628" i="1" s="1"/>
  <c r="D628" i="1" a="1"/>
  <c r="C628" i="1" a="1"/>
  <c r="AB628" i="1" s="1"/>
  <c r="O628" i="1" s="1" a="1"/>
  <c r="L628" i="1" a="1"/>
  <c r="N627" i="1" a="1"/>
  <c r="Q627" i="1" s="1"/>
  <c r="J627" i="1" a="1"/>
  <c r="L627" i="1" a="1"/>
  <c r="C627" i="1" a="1"/>
  <c r="AB627" i="1" s="1"/>
  <c r="O627" i="1" s="1" a="1"/>
  <c r="I627" i="1" a="1"/>
  <c r="K627" i="1" a="1"/>
  <c r="D627" i="1" a="1"/>
  <c r="L626" i="1" a="1"/>
  <c r="D626" i="1" a="1"/>
  <c r="C626" i="1" a="1"/>
  <c r="AB626" i="1" s="1"/>
  <c r="O626" i="1" s="1" a="1"/>
  <c r="N626" i="1" a="1"/>
  <c r="Q626" i="1" s="1"/>
  <c r="J626" i="1" a="1"/>
  <c r="I626" i="1" a="1"/>
  <c r="K626" i="1" a="1"/>
  <c r="L625" i="1" a="1"/>
  <c r="J625" i="1" a="1"/>
  <c r="I625" i="1" a="1"/>
  <c r="D625" i="1" a="1"/>
  <c r="C625" i="1" a="1"/>
  <c r="AB625" i="1" s="1"/>
  <c r="O625" i="1" s="1" a="1"/>
  <c r="N625" i="1" a="1"/>
  <c r="Q625" i="1" s="1"/>
  <c r="K625" i="1" a="1"/>
  <c r="K624" i="1" a="1"/>
  <c r="J624" i="1" a="1"/>
  <c r="C624" i="1" a="1"/>
  <c r="AB624" i="1" s="1"/>
  <c r="O624" i="1" s="1" a="1"/>
  <c r="L624" i="1" a="1"/>
  <c r="D624" i="1" a="1"/>
  <c r="N624" i="1" a="1"/>
  <c r="Q624" i="1" s="1"/>
  <c r="I624" i="1" a="1"/>
  <c r="I623" i="1" a="1"/>
  <c r="J623" i="1" a="1"/>
  <c r="D623" i="1" a="1"/>
  <c r="L623" i="1" a="1"/>
  <c r="C623" i="1" a="1"/>
  <c r="AB623" i="1" s="1"/>
  <c r="O623" i="1" s="1" a="1"/>
  <c r="N623" i="1" a="1"/>
  <c r="Q623" i="1" s="1"/>
  <c r="K623" i="1" a="1"/>
  <c r="K622" i="1" a="1"/>
  <c r="C622" i="1" a="1"/>
  <c r="AB622" i="1" s="1"/>
  <c r="O622" i="1" s="1" a="1"/>
  <c r="D622" i="1" a="1"/>
  <c r="J622" i="1" a="1"/>
  <c r="N622" i="1" a="1"/>
  <c r="Q622" i="1" s="1"/>
  <c r="I622" i="1" a="1"/>
  <c r="L622" i="1" a="1"/>
  <c r="C621" i="1" a="1"/>
  <c r="AB621" i="1" s="1"/>
  <c r="O621" i="1" s="1" a="1"/>
  <c r="D621" i="1" a="1"/>
  <c r="J621" i="1" a="1"/>
  <c r="I621" i="1" a="1"/>
  <c r="L621" i="1" a="1"/>
  <c r="N621" i="1" a="1"/>
  <c r="Q621" i="1" s="1"/>
  <c r="K621" i="1" a="1"/>
  <c r="J620" i="1" a="1"/>
  <c r="D620" i="1" a="1"/>
  <c r="N620" i="1" a="1"/>
  <c r="Q620" i="1" s="1"/>
  <c r="K620" i="1" a="1"/>
  <c r="L620" i="1" a="1"/>
  <c r="I620" i="1" a="1"/>
  <c r="C620" i="1" a="1"/>
  <c r="AB620" i="1" s="1"/>
  <c r="O620" i="1" s="1" a="1"/>
  <c r="N619" i="1" a="1"/>
  <c r="Q619" i="1" s="1"/>
  <c r="K619" i="1" a="1"/>
  <c r="I619" i="1" a="1"/>
  <c r="D619" i="1" a="1"/>
  <c r="J619" i="1" a="1"/>
  <c r="L619" i="1" a="1"/>
  <c r="C619" i="1" a="1"/>
  <c r="AB619" i="1" s="1"/>
  <c r="O619" i="1" s="1" a="1"/>
  <c r="I618" i="1" a="1"/>
  <c r="L618" i="1" a="1"/>
  <c r="D618" i="1" a="1"/>
  <c r="J618" i="1" a="1"/>
  <c r="K618" i="1" a="1"/>
  <c r="N618" i="1" a="1"/>
  <c r="Q618" i="1" s="1"/>
  <c r="C618" i="1" a="1"/>
  <c r="AB618" i="1" s="1"/>
  <c r="O618" i="1" s="1" a="1"/>
  <c r="I617" i="1" a="1"/>
  <c r="K617" i="1" a="1"/>
  <c r="L617" i="1" a="1"/>
  <c r="D617" i="1" a="1"/>
  <c r="N617" i="1" a="1"/>
  <c r="Q617" i="1" s="1"/>
  <c r="C617" i="1" a="1"/>
  <c r="AB617" i="1" s="1"/>
  <c r="O617" i="1" s="1" a="1"/>
  <c r="J617" i="1" a="1"/>
  <c r="L616" i="1" a="1"/>
  <c r="C616" i="1" a="1"/>
  <c r="AB616" i="1" s="1"/>
  <c r="O616" i="1" s="1" a="1"/>
  <c r="I616" i="1" a="1"/>
  <c r="N616" i="1" a="1"/>
  <c r="Q616" i="1" s="1"/>
  <c r="J616" i="1" a="1"/>
  <c r="K616" i="1" a="1"/>
  <c r="D616" i="1" a="1"/>
  <c r="C615" i="1" a="1"/>
  <c r="AB615" i="1" s="1"/>
  <c r="O615" i="1" s="1" a="1"/>
  <c r="N615" i="1" a="1"/>
  <c r="Q615" i="1" s="1"/>
  <c r="I615" i="1" a="1"/>
  <c r="J615" i="1" a="1"/>
  <c r="K615" i="1" a="1"/>
  <c r="L615" i="1" a="1"/>
  <c r="D615" i="1" a="1"/>
  <c r="N614" i="1" a="1"/>
  <c r="Q614" i="1" s="1"/>
  <c r="K614" i="1" a="1"/>
  <c r="I614" i="1" a="1"/>
  <c r="L614" i="1" a="1"/>
  <c r="C614" i="1" a="1"/>
  <c r="AB614" i="1" s="1"/>
  <c r="O614" i="1" s="1" a="1"/>
  <c r="D614" i="1" a="1"/>
  <c r="J614" i="1" a="1"/>
  <c r="D613" i="1" a="1"/>
  <c r="N613" i="1" a="1"/>
  <c r="Q613" i="1" s="1"/>
  <c r="K613" i="1" a="1"/>
  <c r="C613" i="1" a="1"/>
  <c r="AB613" i="1" s="1"/>
  <c r="O613" i="1" s="1" a="1"/>
  <c r="J613" i="1" a="1"/>
  <c r="I613" i="1" a="1"/>
  <c r="L613" i="1" a="1"/>
  <c r="I612" i="1" a="1"/>
  <c r="J612" i="1" a="1"/>
  <c r="D612" i="1" a="1"/>
  <c r="N612" i="1" a="1"/>
  <c r="Q612" i="1" s="1"/>
  <c r="C612" i="1" a="1"/>
  <c r="AB612" i="1" s="1"/>
  <c r="O612" i="1" s="1" a="1"/>
  <c r="L612" i="1" a="1"/>
  <c r="K612" i="1" a="1"/>
  <c r="D611" i="1" a="1"/>
  <c r="C611" i="1" a="1"/>
  <c r="AB611" i="1" s="1"/>
  <c r="O611" i="1" s="1" a="1"/>
  <c r="N611" i="1" a="1"/>
  <c r="Q611" i="1" s="1"/>
  <c r="K611" i="1" a="1"/>
  <c r="J611" i="1" a="1"/>
  <c r="L611" i="1" a="1"/>
  <c r="I611" i="1" a="1"/>
  <c r="C610" i="1" a="1"/>
  <c r="AB610" i="1" s="1"/>
  <c r="O610" i="1" s="1" a="1"/>
  <c r="K610" i="1" a="1"/>
  <c r="D610" i="1" a="1"/>
  <c r="N610" i="1" a="1"/>
  <c r="Q610" i="1" s="1"/>
  <c r="J610" i="1" a="1"/>
  <c r="I610" i="1" a="1"/>
  <c r="L610" i="1" a="1"/>
  <c r="L609" i="1" a="1"/>
  <c r="N609" i="1" a="1"/>
  <c r="Q609" i="1" s="1"/>
  <c r="J609" i="1" a="1"/>
  <c r="C609" i="1" a="1"/>
  <c r="AB609" i="1" s="1"/>
  <c r="O609" i="1" s="1" a="1"/>
  <c r="K609" i="1" a="1"/>
  <c r="D609" i="1" a="1"/>
  <c r="I609" i="1" a="1"/>
  <c r="L608" i="1" a="1"/>
  <c r="N608" i="1" a="1"/>
  <c r="Q608" i="1" s="1"/>
  <c r="C608" i="1" a="1"/>
  <c r="AB608" i="1" s="1"/>
  <c r="O608" i="1" s="1" a="1"/>
  <c r="K608" i="1" a="1"/>
  <c r="J608" i="1" a="1"/>
  <c r="I608" i="1" a="1"/>
  <c r="D608" i="1" a="1"/>
  <c r="K607" i="1" a="1"/>
  <c r="C607" i="1" a="1"/>
  <c r="AB607" i="1" s="1"/>
  <c r="O607" i="1" s="1" a="1"/>
  <c r="I607" i="1" a="1"/>
  <c r="J607" i="1" a="1"/>
  <c r="L607" i="1" a="1"/>
  <c r="N607" i="1" a="1"/>
  <c r="Q607" i="1" s="1"/>
  <c r="D607" i="1" a="1"/>
  <c r="C606" i="1" a="1"/>
  <c r="AB606" i="1" s="1"/>
  <c r="O606" i="1" s="1" a="1"/>
  <c r="K606" i="1" a="1"/>
  <c r="I606" i="1" a="1"/>
  <c r="L606" i="1" a="1"/>
  <c r="D606" i="1" a="1"/>
  <c r="J606" i="1" a="1"/>
  <c r="N606" i="1" a="1"/>
  <c r="Q606" i="1" s="1"/>
  <c r="C605" i="1" a="1"/>
  <c r="AB605" i="1" s="1"/>
  <c r="O605" i="1" s="1" a="1"/>
  <c r="J605" i="1" a="1"/>
  <c r="D605" i="1" a="1"/>
  <c r="I605" i="1" a="1"/>
  <c r="N605" i="1" a="1"/>
  <c r="Q605" i="1" s="1"/>
  <c r="L605" i="1" a="1"/>
  <c r="K605" i="1" a="1"/>
  <c r="K604" i="1" a="1"/>
  <c r="C604" i="1" a="1"/>
  <c r="AB604" i="1" s="1"/>
  <c r="O604" i="1" s="1" a="1"/>
  <c r="J604" i="1" a="1"/>
  <c r="N604" i="1" a="1"/>
  <c r="Q604" i="1" s="1"/>
  <c r="L604" i="1" a="1"/>
  <c r="D604" i="1" a="1"/>
  <c r="I604" i="1" a="1"/>
  <c r="L603" i="1" a="1"/>
  <c r="I603" i="1" a="1"/>
  <c r="C603" i="1" a="1"/>
  <c r="AB603" i="1" s="1"/>
  <c r="O603" i="1" s="1" a="1"/>
  <c r="D603" i="1" a="1"/>
  <c r="N603" i="1" a="1"/>
  <c r="Q603" i="1" s="1"/>
  <c r="K603" i="1" a="1"/>
  <c r="J603" i="1" a="1"/>
  <c r="L602" i="1" a="1"/>
  <c r="C602" i="1" a="1"/>
  <c r="AB602" i="1" s="1"/>
  <c r="O602" i="1" s="1" a="1"/>
  <c r="N602" i="1" a="1"/>
  <c r="Q602" i="1" s="1"/>
  <c r="K602" i="1" a="1"/>
  <c r="J602" i="1" a="1"/>
  <c r="I602" i="1" a="1"/>
  <c r="D602" i="1" a="1"/>
  <c r="I601" i="1" a="1"/>
  <c r="N601" i="1" a="1"/>
  <c r="Q601" i="1" s="1"/>
  <c r="L601" i="1" a="1"/>
  <c r="D601" i="1" a="1"/>
  <c r="J601" i="1" a="1"/>
  <c r="C601" i="1" a="1"/>
  <c r="AB601" i="1" s="1"/>
  <c r="O601" i="1" s="1" a="1"/>
  <c r="K601" i="1" a="1"/>
  <c r="D600" i="1" a="1"/>
  <c r="K600" i="1" a="1"/>
  <c r="N600" i="1" a="1"/>
  <c r="Q600" i="1" s="1"/>
  <c r="L600" i="1" a="1"/>
  <c r="I600" i="1" a="1"/>
  <c r="J600" i="1" a="1"/>
  <c r="C600" i="1" a="1"/>
  <c r="AB600" i="1" s="1"/>
  <c r="O600" i="1" s="1" a="1"/>
  <c r="J599" i="1" a="1"/>
  <c r="N599" i="1" a="1"/>
  <c r="Q599" i="1" s="1"/>
  <c r="I599" i="1" a="1"/>
  <c r="K599" i="1" a="1"/>
  <c r="L599" i="1" a="1"/>
  <c r="D599" i="1" a="1"/>
  <c r="C599" i="1" a="1"/>
  <c r="AB599" i="1" s="1"/>
  <c r="O599" i="1" s="1" a="1"/>
  <c r="K598" i="1" a="1"/>
  <c r="C598" i="1" a="1"/>
  <c r="AB598" i="1" s="1"/>
  <c r="O598" i="1" s="1" a="1"/>
  <c r="J598" i="1" a="1"/>
  <c r="D598" i="1" a="1"/>
  <c r="N598" i="1" a="1"/>
  <c r="Q598" i="1" s="1"/>
  <c r="I598" i="1" a="1"/>
  <c r="L598" i="1" a="1"/>
  <c r="J597" i="1" a="1"/>
  <c r="D597" i="1" a="1"/>
  <c r="C597" i="1" a="1"/>
  <c r="AB597" i="1" s="1"/>
  <c r="O597" i="1" s="1" a="1"/>
  <c r="I597" i="1" a="1"/>
  <c r="K597" i="1" a="1"/>
  <c r="L597" i="1" a="1"/>
  <c r="N597" i="1" a="1"/>
  <c r="Q597" i="1" s="1"/>
  <c r="J596" i="1" a="1"/>
  <c r="N596" i="1" a="1"/>
  <c r="Q596" i="1" s="1"/>
  <c r="K596" i="1" a="1"/>
  <c r="I596" i="1" a="1"/>
  <c r="L596" i="1" a="1"/>
  <c r="C596" i="1" a="1"/>
  <c r="AB596" i="1" s="1"/>
  <c r="O596" i="1" s="1" a="1"/>
  <c r="D596" i="1" a="1"/>
  <c r="K595" i="1" a="1"/>
  <c r="N595" i="1" a="1"/>
  <c r="Q595" i="1" s="1"/>
  <c r="D595" i="1" a="1"/>
  <c r="J595" i="1" a="1"/>
  <c r="C595" i="1" a="1"/>
  <c r="AB595" i="1" s="1"/>
  <c r="O595" i="1" s="1" a="1"/>
  <c r="L595" i="1" a="1"/>
  <c r="I595" i="1" a="1"/>
  <c r="K594" i="1" a="1"/>
  <c r="I594" i="1" a="1"/>
  <c r="C594" i="1" a="1"/>
  <c r="AB594" i="1" s="1"/>
  <c r="O594" i="1" s="1" a="1"/>
  <c r="D594" i="1" a="1"/>
  <c r="L594" i="1" a="1"/>
  <c r="N594" i="1" a="1"/>
  <c r="Q594" i="1" s="1"/>
  <c r="J594" i="1" a="1"/>
  <c r="D593" i="1" a="1"/>
  <c r="C593" i="1" a="1"/>
  <c r="AB593" i="1" s="1"/>
  <c r="O593" i="1" s="1" a="1"/>
  <c r="I593" i="1" a="1"/>
  <c r="N593" i="1" a="1"/>
  <c r="Q593" i="1" s="1"/>
  <c r="L593" i="1" a="1"/>
  <c r="K593" i="1" a="1"/>
  <c r="J593" i="1" a="1"/>
  <c r="K592" i="1" a="1"/>
  <c r="I592" i="1" a="1"/>
  <c r="C592" i="1" a="1"/>
  <c r="AB592" i="1" s="1"/>
  <c r="O592" i="1" s="1" a="1"/>
  <c r="N592" i="1" a="1"/>
  <c r="Q592" i="1" s="1"/>
  <c r="D592" i="1" a="1"/>
  <c r="J592" i="1" a="1"/>
  <c r="L592" i="1" a="1"/>
  <c r="C591" i="1" a="1"/>
  <c r="AB591" i="1" s="1"/>
  <c r="O591" i="1" s="1" a="1"/>
  <c r="J591" i="1" a="1"/>
  <c r="D591" i="1" a="1"/>
  <c r="N591" i="1" a="1"/>
  <c r="Q591" i="1" s="1"/>
  <c r="K591" i="1" a="1"/>
  <c r="L591" i="1" a="1"/>
  <c r="I591" i="1" a="1"/>
  <c r="L590" i="1" a="1"/>
  <c r="C590" i="1" a="1"/>
  <c r="AB590" i="1" s="1"/>
  <c r="O590" i="1" s="1" a="1"/>
  <c r="D590" i="1" a="1"/>
  <c r="I590" i="1" a="1"/>
  <c r="K590" i="1" a="1"/>
  <c r="J590" i="1" a="1"/>
  <c r="N590" i="1" a="1"/>
  <c r="Q590" i="1" s="1"/>
  <c r="I589" i="1" a="1"/>
  <c r="K589" i="1" a="1"/>
  <c r="D589" i="1" a="1"/>
  <c r="N589" i="1" a="1"/>
  <c r="Q589" i="1" s="1"/>
  <c r="J589" i="1" a="1"/>
  <c r="L589" i="1" a="1"/>
  <c r="C589" i="1" a="1"/>
  <c r="AB589" i="1" s="1"/>
  <c r="O589" i="1" s="1" a="1"/>
  <c r="L588" i="1" a="1"/>
  <c r="D588" i="1" a="1"/>
  <c r="J588" i="1" a="1"/>
  <c r="N588" i="1" a="1"/>
  <c r="Q588" i="1" s="1"/>
  <c r="C588" i="1" a="1"/>
  <c r="AB588" i="1" s="1"/>
  <c r="O588" i="1" s="1" a="1"/>
  <c r="K588" i="1" a="1"/>
  <c r="I588" i="1" a="1"/>
  <c r="J587" i="1" a="1"/>
  <c r="C587" i="1" a="1"/>
  <c r="AB587" i="1" s="1"/>
  <c r="O587" i="1" s="1" a="1"/>
  <c r="I587" i="1" a="1"/>
  <c r="K587" i="1" a="1"/>
  <c r="L587" i="1" a="1"/>
  <c r="N587" i="1" a="1"/>
  <c r="Q587" i="1" s="1"/>
  <c r="D587" i="1" a="1"/>
  <c r="C586" i="1" a="1"/>
  <c r="AB586" i="1" s="1"/>
  <c r="O586" i="1" s="1" a="1"/>
  <c r="J586" i="1" a="1"/>
  <c r="K586" i="1" a="1"/>
  <c r="D586" i="1" a="1"/>
  <c r="N586" i="1" a="1"/>
  <c r="Q586" i="1" s="1"/>
  <c r="L586" i="1" a="1"/>
  <c r="I586" i="1" a="1"/>
  <c r="J585" i="1" a="1"/>
  <c r="N585" i="1" a="1"/>
  <c r="Q585" i="1" s="1"/>
  <c r="L585" i="1" a="1"/>
  <c r="D585" i="1" a="1"/>
  <c r="I585" i="1" a="1"/>
  <c r="K585" i="1" a="1"/>
  <c r="C585" i="1" a="1"/>
  <c r="AB585" i="1" s="1"/>
  <c r="O585" i="1" s="1" a="1"/>
  <c r="D584" i="1" a="1"/>
  <c r="N584" i="1" a="1"/>
  <c r="Q584" i="1" s="1"/>
  <c r="K584" i="1" a="1"/>
  <c r="J584" i="1" a="1"/>
  <c r="L584" i="1" a="1"/>
  <c r="C584" i="1" a="1"/>
  <c r="AB584" i="1" s="1"/>
  <c r="O584" i="1" s="1" a="1"/>
  <c r="I584" i="1" a="1"/>
  <c r="K583" i="1" a="1"/>
  <c r="C583" i="1" a="1"/>
  <c r="AB583" i="1" s="1"/>
  <c r="O583" i="1" s="1" a="1"/>
  <c r="J583" i="1" a="1"/>
  <c r="D583" i="1" a="1"/>
  <c r="I583" i="1" a="1"/>
  <c r="L583" i="1" a="1"/>
  <c r="N583" i="1" a="1"/>
  <c r="Q583" i="1" s="1"/>
  <c r="I582" i="1" a="1"/>
  <c r="L582" i="1" a="1"/>
  <c r="K582" i="1" a="1"/>
  <c r="C582" i="1" a="1"/>
  <c r="AB582" i="1" s="1"/>
  <c r="O582" i="1" s="1" a="1"/>
  <c r="N582" i="1" a="1"/>
  <c r="Q582" i="1" s="1"/>
  <c r="D582" i="1" a="1"/>
  <c r="J582" i="1" a="1"/>
  <c r="N581" i="1" a="1"/>
  <c r="Q581" i="1" s="1"/>
  <c r="J581" i="1" a="1"/>
  <c r="C581" i="1" a="1"/>
  <c r="AB581" i="1" s="1"/>
  <c r="O581" i="1" s="1" a="1"/>
  <c r="L581" i="1" a="1"/>
  <c r="K581" i="1" a="1"/>
  <c r="D581" i="1" a="1"/>
  <c r="I581" i="1" a="1"/>
  <c r="N580" i="1" a="1"/>
  <c r="Q580" i="1" s="1"/>
  <c r="L580" i="1" a="1"/>
  <c r="J580" i="1" a="1"/>
  <c r="D580" i="1" a="1"/>
  <c r="I580" i="1" a="1"/>
  <c r="C580" i="1" a="1"/>
  <c r="AB580" i="1" s="1"/>
  <c r="O580" i="1" s="1" a="1"/>
  <c r="K580" i="1" a="1"/>
  <c r="J579" i="1" a="1"/>
  <c r="K579" i="1" a="1"/>
  <c r="N579" i="1" a="1"/>
  <c r="Q579" i="1" s="1"/>
  <c r="L579" i="1" a="1"/>
  <c r="D579" i="1" a="1"/>
  <c r="I579" i="1" a="1"/>
  <c r="C579" i="1" a="1"/>
  <c r="AB579" i="1" s="1"/>
  <c r="O579" i="1" s="1" a="1"/>
  <c r="D578" i="1" a="1"/>
  <c r="L578" i="1" a="1"/>
  <c r="J578" i="1" a="1"/>
  <c r="N578" i="1" a="1"/>
  <c r="Q578" i="1" s="1"/>
  <c r="K578" i="1" a="1"/>
  <c r="I578" i="1" a="1"/>
  <c r="C578" i="1" a="1"/>
  <c r="AB578" i="1" s="1"/>
  <c r="O578" i="1" s="1" a="1"/>
  <c r="D577" i="1" a="1"/>
  <c r="N577" i="1" a="1"/>
  <c r="Q577" i="1" s="1"/>
  <c r="J577" i="1" a="1"/>
  <c r="C577" i="1" a="1"/>
  <c r="AB577" i="1" s="1"/>
  <c r="O577" i="1" s="1" a="1"/>
  <c r="I577" i="1" a="1"/>
  <c r="L577" i="1" a="1"/>
  <c r="K577" i="1" a="1"/>
  <c r="J576" i="1" a="1"/>
  <c r="I576" i="1" a="1"/>
  <c r="L576" i="1" a="1"/>
  <c r="K576" i="1" a="1"/>
  <c r="N576" i="1" a="1"/>
  <c r="Q576" i="1" s="1"/>
  <c r="D576" i="1" a="1"/>
  <c r="C576" i="1" a="1"/>
  <c r="AB576" i="1" s="1"/>
  <c r="O576" i="1" s="1" a="1"/>
  <c r="N575" i="1" a="1"/>
  <c r="Q575" i="1" s="1"/>
  <c r="K575" i="1" a="1"/>
  <c r="D575" i="1" a="1"/>
  <c r="C575" i="1" a="1"/>
  <c r="AB575" i="1" s="1"/>
  <c r="O575" i="1" s="1" a="1"/>
  <c r="I575" i="1" a="1"/>
  <c r="J575" i="1" a="1"/>
  <c r="L575" i="1" a="1"/>
  <c r="K574" i="1" a="1"/>
  <c r="J574" i="1" a="1"/>
  <c r="I574" i="1" a="1"/>
  <c r="L574" i="1" a="1"/>
  <c r="C574" i="1" a="1"/>
  <c r="AB574" i="1" s="1"/>
  <c r="O574" i="1" s="1" a="1"/>
  <c r="D574" i="1" a="1"/>
  <c r="N574" i="1" a="1"/>
  <c r="Q574" i="1" s="1"/>
  <c r="I573" i="1" a="1"/>
  <c r="L573" i="1" a="1"/>
  <c r="D573" i="1" a="1"/>
  <c r="N573" i="1" a="1"/>
  <c r="Q573" i="1" s="1"/>
  <c r="C573" i="1" a="1"/>
  <c r="AB573" i="1" s="1"/>
  <c r="O573" i="1" s="1" a="1"/>
  <c r="J573" i="1" a="1"/>
  <c r="K573" i="1" a="1"/>
  <c r="K572" i="1" a="1"/>
  <c r="C572" i="1" a="1"/>
  <c r="AB572" i="1" s="1"/>
  <c r="O572" i="1" s="1" a="1"/>
  <c r="J572" i="1" a="1"/>
  <c r="I572" i="1" a="1"/>
  <c r="L572" i="1" a="1"/>
  <c r="N572" i="1" a="1"/>
  <c r="Q572" i="1" s="1"/>
  <c r="D572" i="1" a="1"/>
  <c r="L571" i="1" a="1"/>
  <c r="C571" i="1" a="1"/>
  <c r="AB571" i="1" s="1"/>
  <c r="O571" i="1" s="1" a="1"/>
  <c r="I571" i="1" a="1"/>
  <c r="J571" i="1" a="1"/>
  <c r="N571" i="1" a="1"/>
  <c r="Q571" i="1" s="1"/>
  <c r="D571" i="1" a="1"/>
  <c r="K571" i="1" a="1"/>
  <c r="L570" i="1" a="1"/>
  <c r="J570" i="1" a="1"/>
  <c r="D570" i="1" a="1"/>
  <c r="C570" i="1" a="1"/>
  <c r="AB570" i="1" s="1"/>
  <c r="O570" i="1" s="1" a="1"/>
  <c r="N570" i="1" a="1"/>
  <c r="Q570" i="1" s="1"/>
  <c r="K570" i="1" a="1"/>
  <c r="I570" i="1" a="1"/>
  <c r="L569" i="1" a="1"/>
  <c r="I569" i="1" a="1"/>
  <c r="J569" i="1" a="1"/>
  <c r="K569" i="1" a="1"/>
  <c r="D569" i="1" a="1"/>
  <c r="N569" i="1" a="1"/>
  <c r="Q569" i="1" s="1"/>
  <c r="C569" i="1" a="1"/>
  <c r="AB569" i="1" s="1"/>
  <c r="O569" i="1" s="1" a="1"/>
  <c r="K568" i="1" a="1"/>
  <c r="C568" i="1" a="1"/>
  <c r="AB568" i="1" s="1"/>
  <c r="O568" i="1" s="1" a="1"/>
  <c r="I568" i="1" a="1"/>
  <c r="J568" i="1" a="1"/>
  <c r="D568" i="1" a="1"/>
  <c r="N568" i="1" a="1"/>
  <c r="Q568" i="1" s="1"/>
  <c r="L568" i="1" a="1"/>
  <c r="L567" i="1" a="1"/>
  <c r="K567" i="1" a="1"/>
  <c r="N567" i="1" a="1"/>
  <c r="Q567" i="1" s="1"/>
  <c r="D567" i="1" a="1"/>
  <c r="C567" i="1" a="1"/>
  <c r="AB567" i="1" s="1"/>
  <c r="O567" i="1" s="1" a="1"/>
  <c r="J567" i="1" a="1"/>
  <c r="I567" i="1" a="1"/>
  <c r="K566" i="1" a="1"/>
  <c r="D566" i="1" a="1"/>
  <c r="L566" i="1" a="1"/>
  <c r="J566" i="1" a="1"/>
  <c r="C566" i="1" a="1"/>
  <c r="AB566" i="1" s="1"/>
  <c r="O566" i="1" s="1" a="1"/>
  <c r="N566" i="1" a="1"/>
  <c r="Q566" i="1" s="1"/>
  <c r="I566" i="1" a="1"/>
  <c r="J565" i="1" a="1"/>
  <c r="D565" i="1" a="1"/>
  <c r="K565" i="1" a="1"/>
  <c r="N565" i="1" a="1"/>
  <c r="Q565" i="1" s="1"/>
  <c r="I565" i="1" a="1"/>
  <c r="L565" i="1" a="1"/>
  <c r="C565" i="1" a="1"/>
  <c r="AB565" i="1" s="1"/>
  <c r="O565" i="1" s="1" a="1"/>
  <c r="C564" i="1" a="1"/>
  <c r="AB564" i="1" s="1"/>
  <c r="O564" i="1" s="1" a="1"/>
  <c r="N564" i="1" a="1"/>
  <c r="Q564" i="1" s="1"/>
  <c r="L564" i="1" a="1"/>
  <c r="K564" i="1" a="1"/>
  <c r="I564" i="1" a="1"/>
  <c r="D564" i="1" a="1"/>
  <c r="J564" i="1" a="1"/>
  <c r="K563" i="1" a="1"/>
  <c r="L563" i="1" a="1"/>
  <c r="J563" i="1" a="1"/>
  <c r="C563" i="1" a="1"/>
  <c r="AB563" i="1" s="1"/>
  <c r="O563" i="1" s="1" a="1"/>
  <c r="N563" i="1" a="1"/>
  <c r="Q563" i="1" s="1"/>
  <c r="I563" i="1" a="1"/>
  <c r="D563" i="1" a="1"/>
  <c r="J562" i="1" a="1"/>
  <c r="K562" i="1" a="1"/>
  <c r="D562" i="1" a="1"/>
  <c r="L562" i="1" a="1"/>
  <c r="C562" i="1" a="1"/>
  <c r="AB562" i="1" s="1"/>
  <c r="O562" i="1" s="1" a="1"/>
  <c r="N562" i="1" a="1"/>
  <c r="Q562" i="1" s="1"/>
  <c r="I562" i="1" a="1"/>
  <c r="D561" i="1" a="1"/>
  <c r="C561" i="1" a="1"/>
  <c r="AB561" i="1" s="1"/>
  <c r="O561" i="1" s="1" a="1"/>
  <c r="L561" i="1" a="1"/>
  <c r="N561" i="1" a="1"/>
  <c r="Q561" i="1" s="1"/>
  <c r="K561" i="1" a="1"/>
  <c r="J561" i="1" a="1"/>
  <c r="I561" i="1" a="1"/>
  <c r="I560" i="1" a="1"/>
  <c r="K560" i="1" a="1"/>
  <c r="L560" i="1" a="1"/>
  <c r="C560" i="1" a="1"/>
  <c r="AB560" i="1" s="1"/>
  <c r="O560" i="1" s="1" a="1"/>
  <c r="J560" i="1" a="1"/>
  <c r="D560" i="1" a="1"/>
  <c r="N560" i="1" a="1"/>
  <c r="Q560" i="1" s="1"/>
  <c r="N559" i="1" a="1"/>
  <c r="Q559" i="1" s="1"/>
  <c r="K559" i="1" a="1"/>
  <c r="L559" i="1" a="1"/>
  <c r="I559" i="1" a="1"/>
  <c r="D559" i="1" a="1"/>
  <c r="J559" i="1" a="1"/>
  <c r="C559" i="1" a="1"/>
  <c r="AB559" i="1" s="1"/>
  <c r="O559" i="1" s="1" a="1"/>
  <c r="C558" i="1" a="1"/>
  <c r="AB558" i="1" s="1"/>
  <c r="O558" i="1" s="1" a="1"/>
  <c r="N558" i="1" a="1"/>
  <c r="Q558" i="1" s="1"/>
  <c r="I558" i="1" a="1"/>
  <c r="K558" i="1" a="1"/>
  <c r="D558" i="1" a="1"/>
  <c r="L558" i="1" a="1"/>
  <c r="J558" i="1" a="1"/>
  <c r="D557" i="1" a="1"/>
  <c r="J557" i="1" a="1"/>
  <c r="C557" i="1" a="1"/>
  <c r="AB557" i="1" s="1"/>
  <c r="O557" i="1" s="1" a="1"/>
  <c r="L557" i="1" a="1"/>
  <c r="N557" i="1" a="1"/>
  <c r="Q557" i="1" s="1"/>
  <c r="I557" i="1" a="1"/>
  <c r="K557" i="1" a="1"/>
  <c r="I556" i="1" a="1"/>
  <c r="N556" i="1" a="1"/>
  <c r="Q556" i="1" s="1"/>
  <c r="K556" i="1" a="1"/>
  <c r="L556" i="1" a="1"/>
  <c r="J556" i="1" a="1"/>
  <c r="C556" i="1" a="1"/>
  <c r="AB556" i="1" s="1"/>
  <c r="O556" i="1" s="1" a="1"/>
  <c r="D556" i="1" a="1"/>
  <c r="I555" i="1" a="1"/>
  <c r="D555" i="1" a="1"/>
  <c r="C555" i="1" a="1"/>
  <c r="AB555" i="1" s="1"/>
  <c r="O555" i="1" s="1" a="1"/>
  <c r="K555" i="1" a="1"/>
  <c r="N555" i="1" a="1"/>
  <c r="Q555" i="1" s="1"/>
  <c r="J555" i="1" a="1"/>
  <c r="L555" i="1" a="1"/>
  <c r="I554" i="1" a="1"/>
  <c r="L554" i="1" a="1"/>
  <c r="D554" i="1" a="1"/>
  <c r="C554" i="1" a="1"/>
  <c r="AB554" i="1" s="1"/>
  <c r="O554" i="1" s="1" a="1"/>
  <c r="J554" i="1" a="1"/>
  <c r="N554" i="1" a="1"/>
  <c r="Q554" i="1" s="1"/>
  <c r="K554" i="1" a="1"/>
  <c r="J553" i="1" a="1"/>
  <c r="I553" i="1" a="1"/>
  <c r="K553" i="1" a="1"/>
  <c r="D553" i="1" a="1"/>
  <c r="L553" i="1" a="1"/>
  <c r="N553" i="1" a="1"/>
  <c r="Q553" i="1" s="1"/>
  <c r="C553" i="1" a="1"/>
  <c r="AB553" i="1" s="1"/>
  <c r="O553" i="1" s="1" a="1"/>
  <c r="C552" i="1" a="1"/>
  <c r="AB552" i="1" s="1"/>
  <c r="O552" i="1" s="1" a="1"/>
  <c r="N552" i="1" a="1"/>
  <c r="Q552" i="1" s="1"/>
  <c r="I552" i="1" a="1"/>
  <c r="D552" i="1" a="1"/>
  <c r="K552" i="1" a="1"/>
  <c r="L552" i="1" a="1"/>
  <c r="J552" i="1" a="1"/>
  <c r="I551" i="1" a="1"/>
  <c r="D551" i="1" a="1"/>
  <c r="J551" i="1" a="1"/>
  <c r="L551" i="1" a="1"/>
  <c r="C551" i="1" a="1"/>
  <c r="AB551" i="1" s="1"/>
  <c r="O551" i="1" s="1" a="1"/>
  <c r="K551" i="1" a="1"/>
  <c r="N551" i="1" a="1"/>
  <c r="Q551" i="1" s="1"/>
  <c r="K550" i="1" a="1"/>
  <c r="J550" i="1" a="1"/>
  <c r="N550" i="1" a="1"/>
  <c r="Q550" i="1" s="1"/>
  <c r="C550" i="1" a="1"/>
  <c r="AB550" i="1" s="1"/>
  <c r="O550" i="1" s="1" a="1"/>
  <c r="L550" i="1" a="1"/>
  <c r="I550" i="1" a="1"/>
  <c r="D550" i="1" a="1"/>
  <c r="N549" i="1" a="1"/>
  <c r="Q549" i="1" s="1"/>
  <c r="I549" i="1" a="1"/>
  <c r="K549" i="1" a="1"/>
  <c r="L549" i="1" a="1"/>
  <c r="C549" i="1" a="1"/>
  <c r="AB549" i="1" s="1"/>
  <c r="O549" i="1" s="1" a="1"/>
  <c r="J549" i="1" a="1"/>
  <c r="D549" i="1" a="1"/>
  <c r="N548" i="1" a="1"/>
  <c r="Q548" i="1" s="1"/>
  <c r="K548" i="1" a="1"/>
  <c r="L548" i="1" a="1"/>
  <c r="D548" i="1" a="1"/>
  <c r="C548" i="1" a="1"/>
  <c r="AB548" i="1" s="1"/>
  <c r="O548" i="1" s="1" a="1"/>
  <c r="J548" i="1" a="1"/>
  <c r="I548" i="1" a="1"/>
  <c r="I547" i="1" a="1"/>
  <c r="J547" i="1" a="1"/>
  <c r="L547" i="1" a="1"/>
  <c r="D547" i="1" a="1"/>
  <c r="N547" i="1" a="1"/>
  <c r="Q547" i="1" s="1"/>
  <c r="K547" i="1" a="1"/>
  <c r="C547" i="1" a="1"/>
  <c r="AB547" i="1" s="1"/>
  <c r="O547" i="1" s="1" a="1"/>
  <c r="N546" i="1" a="1"/>
  <c r="Q546" i="1" s="1"/>
  <c r="K546" i="1" a="1"/>
  <c r="I546" i="1" a="1"/>
  <c r="J546" i="1" a="1"/>
  <c r="C546" i="1" a="1"/>
  <c r="AB546" i="1" s="1"/>
  <c r="O546" i="1" s="1" a="1"/>
  <c r="L546" i="1" a="1"/>
  <c r="D546" i="1" a="1"/>
  <c r="J545" i="1" a="1"/>
  <c r="D545" i="1" a="1"/>
  <c r="C545" i="1" a="1"/>
  <c r="AB545" i="1" s="1"/>
  <c r="O545" i="1" s="1" a="1"/>
  <c r="L545" i="1" a="1"/>
  <c r="N545" i="1" a="1"/>
  <c r="Q545" i="1" s="1"/>
  <c r="I545" i="1" a="1"/>
  <c r="K545" i="1" a="1"/>
  <c r="N544" i="1" a="1"/>
  <c r="Q544" i="1" s="1"/>
  <c r="C544" i="1" a="1"/>
  <c r="AB544" i="1" s="1"/>
  <c r="O544" i="1" s="1" a="1"/>
  <c r="L544" i="1" a="1"/>
  <c r="J544" i="1" a="1"/>
  <c r="I544" i="1" a="1"/>
  <c r="D544" i="1" a="1"/>
  <c r="K544" i="1" a="1"/>
  <c r="D543" i="1" a="1"/>
  <c r="I543" i="1" a="1"/>
  <c r="J543" i="1" a="1"/>
  <c r="K543" i="1" a="1"/>
  <c r="C543" i="1" a="1"/>
  <c r="AB543" i="1" s="1"/>
  <c r="O543" i="1" s="1" a="1"/>
  <c r="N543" i="1" a="1"/>
  <c r="Q543" i="1" s="1"/>
  <c r="L543" i="1" a="1"/>
  <c r="L542" i="1" a="1"/>
  <c r="I542" i="1" a="1"/>
  <c r="J542" i="1" a="1"/>
  <c r="N542" i="1" a="1"/>
  <c r="Q542" i="1" s="1"/>
  <c r="K542" i="1" a="1"/>
  <c r="C542" i="1" a="1"/>
  <c r="AB542" i="1" s="1"/>
  <c r="O542" i="1" s="1" a="1"/>
  <c r="D542" i="1" a="1"/>
  <c r="L541" i="1" a="1"/>
  <c r="C541" i="1" a="1"/>
  <c r="AB541" i="1" s="1"/>
  <c r="O541" i="1" s="1" a="1"/>
  <c r="K541" i="1" a="1"/>
  <c r="I541" i="1" a="1"/>
  <c r="D541" i="1" a="1"/>
  <c r="J541" i="1" a="1"/>
  <c r="N541" i="1" a="1"/>
  <c r="Q541" i="1" s="1"/>
  <c r="N540" i="1" a="1"/>
  <c r="Q540" i="1" s="1"/>
  <c r="J540" i="1" a="1"/>
  <c r="I540" i="1" a="1"/>
  <c r="K540" i="1" a="1"/>
  <c r="L540" i="1" a="1"/>
  <c r="D540" i="1" a="1"/>
  <c r="C540" i="1" a="1"/>
  <c r="AB540" i="1" s="1"/>
  <c r="O540" i="1" s="1" a="1"/>
  <c r="C539" i="1" a="1"/>
  <c r="AB539" i="1" s="1"/>
  <c r="O539" i="1" s="1" a="1"/>
  <c r="K539" i="1" a="1"/>
  <c r="N539" i="1" a="1"/>
  <c r="Q539" i="1" s="1"/>
  <c r="I539" i="1" a="1"/>
  <c r="L539" i="1" a="1"/>
  <c r="D539" i="1" a="1"/>
  <c r="J539" i="1" a="1"/>
  <c r="N538" i="1" a="1"/>
  <c r="Q538" i="1" s="1"/>
  <c r="C538" i="1" a="1"/>
  <c r="AB538" i="1" s="1"/>
  <c r="O538" i="1" s="1" a="1"/>
  <c r="K538" i="1" a="1"/>
  <c r="D538" i="1" a="1"/>
  <c r="L538" i="1" a="1"/>
  <c r="I538" i="1" a="1"/>
  <c r="J538" i="1" a="1"/>
  <c r="D537" i="1" a="1"/>
  <c r="L537" i="1" a="1"/>
  <c r="K537" i="1" a="1"/>
  <c r="N537" i="1" a="1"/>
  <c r="Q537" i="1" s="1"/>
  <c r="C537" i="1" a="1"/>
  <c r="AB537" i="1" s="1"/>
  <c r="O537" i="1" s="1" a="1"/>
  <c r="J537" i="1" a="1"/>
  <c r="I537" i="1" a="1"/>
  <c r="L536" i="1" a="1"/>
  <c r="K536" i="1" a="1"/>
  <c r="J536" i="1" a="1"/>
  <c r="D536" i="1" a="1"/>
  <c r="N536" i="1" a="1"/>
  <c r="Q536" i="1" s="1"/>
  <c r="I536" i="1" a="1"/>
  <c r="C536" i="1" a="1"/>
  <c r="AB536" i="1" s="1"/>
  <c r="O536" i="1" s="1" a="1"/>
  <c r="J535" i="1" a="1"/>
  <c r="D535" i="1" a="1"/>
  <c r="L535" i="1" a="1"/>
  <c r="K535" i="1" a="1"/>
  <c r="N535" i="1" a="1"/>
  <c r="Q535" i="1" s="1"/>
  <c r="C535" i="1" a="1"/>
  <c r="AB535" i="1" s="1"/>
  <c r="O535" i="1" s="1" a="1"/>
  <c r="I535" i="1" a="1"/>
  <c r="C534" i="1" a="1"/>
  <c r="AB534" i="1" s="1"/>
  <c r="O534" i="1" s="1" a="1"/>
  <c r="I534" i="1" a="1"/>
  <c r="N534" i="1" a="1"/>
  <c r="Q534" i="1" s="1"/>
  <c r="K534" i="1" a="1"/>
  <c r="J534" i="1" a="1"/>
  <c r="L534" i="1" a="1"/>
  <c r="D534" i="1" a="1"/>
  <c r="K533" i="1" a="1"/>
  <c r="D533" i="1" a="1"/>
  <c r="I533" i="1" a="1"/>
  <c r="C533" i="1" a="1"/>
  <c r="AB533" i="1" s="1"/>
  <c r="O533" i="1" s="1" a="1"/>
  <c r="J533" i="1" a="1"/>
  <c r="N533" i="1" a="1"/>
  <c r="Q533" i="1" s="1"/>
  <c r="L533" i="1" a="1"/>
  <c r="L532" i="1" a="1"/>
  <c r="K532" i="1" a="1"/>
  <c r="N532" i="1" a="1"/>
  <c r="Q532" i="1" s="1"/>
  <c r="D532" i="1" a="1"/>
  <c r="C532" i="1" a="1"/>
  <c r="AB532" i="1" s="1"/>
  <c r="O532" i="1" s="1" a="1"/>
  <c r="J532" i="1" a="1"/>
  <c r="I532" i="1" a="1"/>
  <c r="N531" i="1" a="1"/>
  <c r="Q531" i="1" s="1"/>
  <c r="K531" i="1" a="1"/>
  <c r="D531" i="1" a="1"/>
  <c r="I531" i="1" a="1"/>
  <c r="J531" i="1" a="1"/>
  <c r="C531" i="1" a="1"/>
  <c r="AB531" i="1" s="1"/>
  <c r="O531" i="1" s="1" a="1"/>
  <c r="L531" i="1" a="1"/>
  <c r="K530" i="1" a="1"/>
  <c r="L530" i="1" a="1"/>
  <c r="D530" i="1" a="1"/>
  <c r="I530" i="1" a="1"/>
  <c r="N530" i="1" a="1"/>
  <c r="Q530" i="1" s="1"/>
  <c r="C530" i="1" a="1"/>
  <c r="AB530" i="1" s="1"/>
  <c r="O530" i="1" s="1" a="1"/>
  <c r="J530" i="1" a="1"/>
  <c r="I529" i="1" a="1"/>
  <c r="J529" i="1" a="1"/>
  <c r="K529" i="1" a="1"/>
  <c r="L529" i="1" a="1"/>
  <c r="C529" i="1" a="1"/>
  <c r="AB529" i="1" s="1"/>
  <c r="O529" i="1" s="1" a="1"/>
  <c r="N529" i="1" a="1"/>
  <c r="Q529" i="1" s="1"/>
  <c r="D529" i="1" a="1"/>
  <c r="C528" i="1" a="1"/>
  <c r="AB528" i="1" s="1"/>
  <c r="O528" i="1" s="1" a="1"/>
  <c r="N528" i="1" a="1"/>
  <c r="Q528" i="1" s="1"/>
  <c r="K528" i="1" a="1"/>
  <c r="I528" i="1" a="1"/>
  <c r="L528" i="1" a="1"/>
  <c r="J528" i="1" a="1"/>
  <c r="D528" i="1" a="1"/>
  <c r="L527" i="1" a="1"/>
  <c r="J527" i="1" a="1"/>
  <c r="C527" i="1" a="1"/>
  <c r="AB527" i="1" s="1"/>
  <c r="O527" i="1" s="1" a="1"/>
  <c r="D527" i="1" a="1"/>
  <c r="N527" i="1" a="1"/>
  <c r="Q527" i="1" s="1"/>
  <c r="I527" i="1" a="1"/>
  <c r="K527" i="1" a="1"/>
  <c r="J526" i="1" a="1"/>
  <c r="L526" i="1" a="1"/>
  <c r="C526" i="1" a="1"/>
  <c r="AB526" i="1" s="1"/>
  <c r="O526" i="1" s="1" a="1"/>
  <c r="N526" i="1" a="1"/>
  <c r="Q526" i="1" s="1"/>
  <c r="I526" i="1" a="1"/>
  <c r="K526" i="1" a="1"/>
  <c r="D526" i="1" a="1"/>
  <c r="D525" i="1" a="1"/>
  <c r="L525" i="1" a="1"/>
  <c r="N525" i="1" a="1"/>
  <c r="Q525" i="1" s="1"/>
  <c r="C525" i="1" a="1"/>
  <c r="AB525" i="1" s="1"/>
  <c r="O525" i="1" s="1" a="1"/>
  <c r="I525" i="1" a="1"/>
  <c r="J525" i="1" a="1"/>
  <c r="K525" i="1" a="1"/>
  <c r="C524" i="1" a="1"/>
  <c r="AB524" i="1" s="1"/>
  <c r="O524" i="1" s="1" a="1"/>
  <c r="D524" i="1" a="1"/>
  <c r="I524" i="1" a="1"/>
  <c r="L524" i="1" a="1"/>
  <c r="J524" i="1" a="1"/>
  <c r="N524" i="1" a="1"/>
  <c r="Q524" i="1" s="1"/>
  <c r="K524" i="1" a="1"/>
  <c r="I523" i="1" a="1"/>
  <c r="L523" i="1" a="1"/>
  <c r="K523" i="1" a="1"/>
  <c r="N523" i="1" a="1"/>
  <c r="Q523" i="1" s="1"/>
  <c r="C523" i="1" a="1"/>
  <c r="AB523" i="1" s="1"/>
  <c r="O523" i="1" s="1" a="1"/>
  <c r="D523" i="1" a="1"/>
  <c r="J523" i="1" a="1"/>
  <c r="D522" i="1" a="1"/>
  <c r="N522" i="1" a="1"/>
  <c r="Q522" i="1" s="1"/>
  <c r="L522" i="1" a="1"/>
  <c r="C522" i="1" a="1"/>
  <c r="AB522" i="1" s="1"/>
  <c r="O522" i="1" s="1" a="1"/>
  <c r="J522" i="1" a="1"/>
  <c r="I522" i="1" a="1"/>
  <c r="K522" i="1" a="1"/>
  <c r="I521" i="1" a="1"/>
  <c r="N521" i="1" a="1"/>
  <c r="Q521" i="1" s="1"/>
  <c r="J521" i="1" a="1"/>
  <c r="C521" i="1" a="1"/>
  <c r="AB521" i="1" s="1"/>
  <c r="O521" i="1" s="1" a="1"/>
  <c r="L521" i="1" a="1"/>
  <c r="D521" i="1" a="1"/>
  <c r="K521" i="1" a="1"/>
  <c r="J520" i="1" a="1"/>
  <c r="I520" i="1" a="1"/>
  <c r="D520" i="1" a="1"/>
  <c r="C520" i="1" a="1"/>
  <c r="AB520" i="1" s="1"/>
  <c r="O520" i="1" s="1" a="1"/>
  <c r="K520" i="1" a="1"/>
  <c r="N520" i="1" a="1"/>
  <c r="Q520" i="1" s="1"/>
  <c r="L520" i="1" a="1"/>
  <c r="N519" i="1" a="1"/>
  <c r="Q519" i="1" s="1"/>
  <c r="C519" i="1" a="1"/>
  <c r="AB519" i="1" s="1"/>
  <c r="O519" i="1" s="1" a="1"/>
  <c r="K519" i="1" a="1"/>
  <c r="J519" i="1" a="1"/>
  <c r="D519" i="1" a="1"/>
  <c r="I519" i="1" a="1"/>
  <c r="L519" i="1" a="1"/>
  <c r="C518" i="1" a="1"/>
  <c r="AB518" i="1" s="1"/>
  <c r="O518" i="1" s="1" a="1"/>
  <c r="I518" i="1" a="1"/>
  <c r="K518" i="1" a="1"/>
  <c r="J518" i="1" a="1"/>
  <c r="L518" i="1" a="1"/>
  <c r="D518" i="1" a="1"/>
  <c r="N518" i="1" a="1"/>
  <c r="Q518" i="1" s="1"/>
  <c r="C517" i="1" a="1"/>
  <c r="AB517" i="1" s="1"/>
  <c r="O517" i="1" s="1" a="1"/>
  <c r="N517" i="1" a="1"/>
  <c r="Q517" i="1" s="1"/>
  <c r="L517" i="1" a="1"/>
  <c r="K517" i="1" a="1"/>
  <c r="I517" i="1" a="1"/>
  <c r="J517" i="1" a="1"/>
  <c r="D517" i="1" a="1"/>
  <c r="L516" i="1" a="1"/>
  <c r="C516" i="1" a="1"/>
  <c r="AB516" i="1" s="1"/>
  <c r="O516" i="1" s="1" a="1"/>
  <c r="J516" i="1" a="1"/>
  <c r="K516" i="1" a="1"/>
  <c r="I516" i="1" a="1"/>
  <c r="D516" i="1" a="1"/>
  <c r="N516" i="1" a="1"/>
  <c r="Q516" i="1" s="1"/>
  <c r="I515" i="1" a="1"/>
  <c r="C515" i="1" a="1"/>
  <c r="AB515" i="1" s="1"/>
  <c r="O515" i="1" s="1" a="1"/>
  <c r="D515" i="1" a="1"/>
  <c r="L515" i="1" a="1"/>
  <c r="K515" i="1" a="1"/>
  <c r="N515" i="1" a="1"/>
  <c r="Q515" i="1" s="1"/>
  <c r="J515" i="1" a="1"/>
  <c r="N514" i="1" a="1"/>
  <c r="Q514" i="1" s="1"/>
  <c r="I514" i="1" a="1"/>
  <c r="K514" i="1" a="1"/>
  <c r="C514" i="1" a="1"/>
  <c r="AB514" i="1" s="1"/>
  <c r="O514" i="1" s="1" a="1"/>
  <c r="L514" i="1" a="1"/>
  <c r="D514" i="1" a="1"/>
  <c r="J514" i="1" a="1"/>
  <c r="N513" i="1" a="1"/>
  <c r="Q513" i="1" s="1"/>
  <c r="D513" i="1" a="1"/>
  <c r="K513" i="1" a="1"/>
  <c r="I513" i="1" a="1"/>
  <c r="J513" i="1" a="1"/>
  <c r="L513" i="1" a="1"/>
  <c r="C513" i="1" a="1"/>
  <c r="AB513" i="1" s="1"/>
  <c r="O513" i="1" s="1" a="1"/>
  <c r="J512" i="1" a="1"/>
  <c r="K512" i="1" a="1"/>
  <c r="L512" i="1" a="1"/>
  <c r="N512" i="1" a="1"/>
  <c r="Q512" i="1" s="1"/>
  <c r="D512" i="1" a="1"/>
  <c r="I512" i="1" a="1"/>
  <c r="C512" i="1" a="1"/>
  <c r="AB512" i="1" s="1"/>
  <c r="O512" i="1" s="1" a="1"/>
  <c r="I511" i="1" a="1"/>
  <c r="N511" i="1" a="1"/>
  <c r="Q511" i="1" s="1"/>
  <c r="J511" i="1" a="1"/>
  <c r="K511" i="1" a="1"/>
  <c r="C511" i="1" a="1"/>
  <c r="AB511" i="1" s="1"/>
  <c r="O511" i="1" s="1" a="1"/>
  <c r="L511" i="1" a="1"/>
  <c r="D511" i="1" a="1"/>
  <c r="L510" i="1" a="1"/>
  <c r="D510" i="1" a="1"/>
  <c r="C510" i="1" a="1"/>
  <c r="AB510" i="1" s="1"/>
  <c r="O510" i="1" s="1" a="1"/>
  <c r="K510" i="1" a="1"/>
  <c r="J510" i="1" a="1"/>
  <c r="I510" i="1" a="1"/>
  <c r="N510" i="1" a="1"/>
  <c r="Q510" i="1" s="1"/>
  <c r="I509" i="1" a="1"/>
  <c r="L509" i="1" a="1"/>
  <c r="D509" i="1" a="1"/>
  <c r="C509" i="1" a="1"/>
  <c r="AB509" i="1" s="1"/>
  <c r="O509" i="1" s="1" a="1"/>
  <c r="N509" i="1" a="1"/>
  <c r="Q509" i="1" s="1"/>
  <c r="J509" i="1" a="1"/>
  <c r="K509" i="1" a="1"/>
  <c r="K508" i="1" a="1"/>
  <c r="C508" i="1" a="1"/>
  <c r="AB508" i="1" s="1"/>
  <c r="O508" i="1" s="1" a="1"/>
  <c r="N508" i="1" a="1"/>
  <c r="Q508" i="1" s="1"/>
  <c r="D508" i="1" a="1"/>
  <c r="I508" i="1" a="1"/>
  <c r="L508" i="1" a="1"/>
  <c r="J508" i="1" a="1"/>
  <c r="C507" i="1" a="1"/>
  <c r="AB507" i="1" s="1"/>
  <c r="O507" i="1" s="1" a="1"/>
  <c r="J507" i="1" a="1"/>
  <c r="K507" i="1" a="1"/>
  <c r="I507" i="1" a="1"/>
  <c r="D507" i="1" a="1"/>
  <c r="N507" i="1" a="1"/>
  <c r="Q507" i="1" s="1"/>
  <c r="L507" i="1" a="1"/>
  <c r="N506" i="1" a="1"/>
  <c r="Q506" i="1" s="1"/>
  <c r="K506" i="1" a="1"/>
  <c r="L506" i="1" a="1"/>
  <c r="D506" i="1" a="1"/>
  <c r="C506" i="1" a="1"/>
  <c r="AB506" i="1" s="1"/>
  <c r="O506" i="1" s="1" a="1"/>
  <c r="J506" i="1" a="1"/>
  <c r="I506" i="1" a="1"/>
  <c r="D505" i="1" a="1"/>
  <c r="N505" i="1" a="1"/>
  <c r="Q505" i="1" s="1"/>
  <c r="J505" i="1" a="1"/>
  <c r="I505" i="1" a="1"/>
  <c r="K505" i="1" a="1"/>
  <c r="C505" i="1" a="1"/>
  <c r="AB505" i="1" s="1"/>
  <c r="O505" i="1" s="1" a="1"/>
  <c r="L505" i="1" a="1"/>
  <c r="L504" i="1" a="1"/>
  <c r="I504" i="1" a="1"/>
  <c r="K504" i="1" a="1"/>
  <c r="J504" i="1" a="1"/>
  <c r="N504" i="1" a="1"/>
  <c r="Q504" i="1" s="1"/>
  <c r="D504" i="1" a="1"/>
  <c r="C504" i="1" a="1"/>
  <c r="AB504" i="1" s="1"/>
  <c r="O504" i="1" s="1" a="1"/>
  <c r="C503" i="1" a="1"/>
  <c r="AB503" i="1" s="1"/>
  <c r="O503" i="1" s="1" a="1"/>
  <c r="J503" i="1" a="1"/>
  <c r="N503" i="1" a="1"/>
  <c r="Q503" i="1" s="1"/>
  <c r="D503" i="1" a="1"/>
  <c r="I503" i="1" a="1"/>
  <c r="K503" i="1" a="1"/>
  <c r="L503" i="1" a="1"/>
  <c r="L502" i="1" a="1"/>
  <c r="C502" i="1" a="1"/>
  <c r="AB502" i="1" s="1"/>
  <c r="O502" i="1" s="1" a="1"/>
  <c r="N502" i="1" a="1"/>
  <c r="Q502" i="1" s="1"/>
  <c r="J502" i="1" a="1"/>
  <c r="D502" i="1" a="1"/>
  <c r="I502" i="1" a="1"/>
  <c r="K502" i="1" a="1"/>
  <c r="D501" i="1" a="1"/>
  <c r="I501" i="1" a="1"/>
  <c r="J501" i="1" a="1"/>
  <c r="K501" i="1" a="1"/>
  <c r="N501" i="1" a="1"/>
  <c r="Q501" i="1" s="1"/>
  <c r="L501" i="1" a="1"/>
  <c r="C501" i="1" a="1"/>
  <c r="AB501" i="1" s="1"/>
  <c r="O501" i="1" s="1" a="1"/>
  <c r="L500" i="1" a="1"/>
  <c r="K500" i="1" a="1"/>
  <c r="I500" i="1" a="1"/>
  <c r="C500" i="1" a="1"/>
  <c r="AB500" i="1" s="1"/>
  <c r="O500" i="1" s="1" a="1"/>
  <c r="N500" i="1" a="1"/>
  <c r="Q500" i="1" s="1"/>
  <c r="D500" i="1" a="1"/>
  <c r="J500" i="1" a="1"/>
  <c r="N499" i="1" a="1"/>
  <c r="Q499" i="1" s="1"/>
  <c r="K499" i="1" a="1"/>
  <c r="J499" i="1" a="1"/>
  <c r="L499" i="1" a="1"/>
  <c r="D499" i="1" a="1"/>
  <c r="C499" i="1" a="1"/>
  <c r="AB499" i="1" s="1"/>
  <c r="O499" i="1" s="1" a="1"/>
  <c r="I499" i="1" a="1"/>
  <c r="K498" i="1" a="1"/>
  <c r="L498" i="1" a="1"/>
  <c r="J498" i="1" a="1"/>
  <c r="D498" i="1" a="1"/>
  <c r="N498" i="1" a="1"/>
  <c r="Q498" i="1" s="1"/>
  <c r="C498" i="1" a="1"/>
  <c r="AB498" i="1" s="1"/>
  <c r="O498" i="1" s="1" a="1"/>
  <c r="I498" i="1" a="1"/>
  <c r="L497" i="1" a="1"/>
  <c r="I497" i="1" a="1"/>
  <c r="K497" i="1" a="1"/>
  <c r="C497" i="1" a="1"/>
  <c r="AB497" i="1" s="1"/>
  <c r="O497" i="1" s="1" a="1"/>
  <c r="J497" i="1" a="1"/>
  <c r="N497" i="1" a="1"/>
  <c r="Q497" i="1" s="1"/>
  <c r="D497" i="1" a="1"/>
  <c r="C496" i="1" a="1"/>
  <c r="AB496" i="1" s="1"/>
  <c r="O496" i="1" s="1" a="1"/>
  <c r="D496" i="1" a="1"/>
  <c r="I496" i="1" a="1"/>
  <c r="J496" i="1" a="1"/>
  <c r="L496" i="1" a="1"/>
  <c r="K496" i="1" a="1"/>
  <c r="N496" i="1" a="1"/>
  <c r="Q496" i="1" s="1"/>
  <c r="D495" i="1" a="1"/>
  <c r="I495" i="1" a="1"/>
  <c r="J495" i="1" a="1"/>
  <c r="C495" i="1" a="1"/>
  <c r="AB495" i="1" s="1"/>
  <c r="O495" i="1" s="1" a="1"/>
  <c r="N495" i="1" a="1"/>
  <c r="Q495" i="1" s="1"/>
  <c r="K495" i="1" a="1"/>
  <c r="L495" i="1" a="1"/>
  <c r="C494" i="1" a="1"/>
  <c r="AB494" i="1" s="1"/>
  <c r="O494" i="1" s="1" a="1"/>
  <c r="I494" i="1" a="1"/>
  <c r="J494" i="1" a="1"/>
  <c r="N494" i="1" a="1"/>
  <c r="Q494" i="1" s="1"/>
  <c r="D494" i="1" a="1"/>
  <c r="L494" i="1" a="1"/>
  <c r="K494" i="1" a="1"/>
  <c r="C493" i="1" a="1"/>
  <c r="AB493" i="1" s="1"/>
  <c r="O493" i="1" s="1" a="1"/>
  <c r="J493" i="1" a="1"/>
  <c r="N493" i="1" a="1"/>
  <c r="Q493" i="1" s="1"/>
  <c r="D493" i="1" a="1"/>
  <c r="I493" i="1" a="1"/>
  <c r="L493" i="1" a="1"/>
  <c r="K493" i="1" a="1"/>
  <c r="I492" i="1" a="1"/>
  <c r="K492" i="1" a="1"/>
  <c r="N492" i="1" a="1"/>
  <c r="Q492" i="1" s="1"/>
  <c r="C492" i="1" a="1"/>
  <c r="AB492" i="1" s="1"/>
  <c r="O492" i="1" s="1" a="1"/>
  <c r="L492" i="1" a="1"/>
  <c r="J492" i="1" a="1"/>
  <c r="D492" i="1" a="1"/>
  <c r="D491" i="1" a="1"/>
  <c r="J491" i="1" a="1"/>
  <c r="I491" i="1" a="1"/>
  <c r="L491" i="1" a="1"/>
  <c r="C491" i="1" a="1"/>
  <c r="AB491" i="1" s="1"/>
  <c r="O491" i="1" s="1" a="1"/>
  <c r="N491" i="1" a="1"/>
  <c r="Q491" i="1" s="1"/>
  <c r="K491" i="1" a="1"/>
  <c r="N490" i="1" a="1"/>
  <c r="Q490" i="1" s="1"/>
  <c r="C490" i="1" a="1"/>
  <c r="AB490" i="1" s="1"/>
  <c r="O490" i="1" s="1" a="1"/>
  <c r="L490" i="1" a="1"/>
  <c r="J490" i="1" a="1"/>
  <c r="K490" i="1" a="1"/>
  <c r="I490" i="1" a="1"/>
  <c r="D490" i="1" a="1"/>
  <c r="D489" i="1" a="1"/>
  <c r="N489" i="1" a="1"/>
  <c r="Q489" i="1" s="1"/>
  <c r="K489" i="1" a="1"/>
  <c r="L489" i="1" a="1"/>
  <c r="I489" i="1" a="1"/>
  <c r="J489" i="1" a="1"/>
  <c r="C489" i="1" a="1"/>
  <c r="AB489" i="1" s="1"/>
  <c r="O489" i="1" s="1" a="1"/>
  <c r="K488" i="1" a="1"/>
  <c r="L488" i="1" a="1"/>
  <c r="J488" i="1" a="1"/>
  <c r="C488" i="1" a="1"/>
  <c r="AB488" i="1" s="1"/>
  <c r="O488" i="1" s="1" a="1"/>
  <c r="D488" i="1" a="1"/>
  <c r="N488" i="1" a="1"/>
  <c r="Q488" i="1" s="1"/>
  <c r="I488" i="1" a="1"/>
  <c r="C487" i="1" a="1"/>
  <c r="AB487" i="1" s="1"/>
  <c r="O487" i="1" s="1" a="1"/>
  <c r="J487" i="1" a="1"/>
  <c r="L487" i="1" a="1"/>
  <c r="K487" i="1" a="1"/>
  <c r="N487" i="1" a="1"/>
  <c r="Q487" i="1" s="1"/>
  <c r="I487" i="1" a="1"/>
  <c r="D487" i="1" a="1"/>
  <c r="L486" i="1" a="1"/>
  <c r="N486" i="1" a="1"/>
  <c r="Q486" i="1" s="1"/>
  <c r="C486" i="1" a="1"/>
  <c r="AB486" i="1" s="1"/>
  <c r="O486" i="1" s="1" a="1"/>
  <c r="I486" i="1" a="1"/>
  <c r="K486" i="1" a="1"/>
  <c r="D486" i="1" a="1"/>
  <c r="J486" i="1" a="1"/>
  <c r="N485" i="1" a="1"/>
  <c r="Q485" i="1" s="1"/>
  <c r="L485" i="1" a="1"/>
  <c r="I485" i="1" a="1"/>
  <c r="J485" i="1" a="1"/>
  <c r="C485" i="1" a="1"/>
  <c r="AB485" i="1" s="1"/>
  <c r="O485" i="1" s="1" a="1"/>
  <c r="D485" i="1" a="1"/>
  <c r="K485" i="1" a="1"/>
  <c r="K484" i="1" a="1"/>
  <c r="C484" i="1" a="1"/>
  <c r="AB484" i="1" s="1"/>
  <c r="O484" i="1" s="1" a="1"/>
  <c r="D484" i="1" a="1"/>
  <c r="J484" i="1" a="1"/>
  <c r="L484" i="1" a="1"/>
  <c r="N484" i="1" a="1"/>
  <c r="Q484" i="1" s="1"/>
  <c r="I484" i="1" a="1"/>
  <c r="K483" i="1" a="1"/>
  <c r="C483" i="1" a="1"/>
  <c r="AB483" i="1" s="1"/>
  <c r="O483" i="1" s="1" a="1"/>
  <c r="L483" i="1" a="1"/>
  <c r="N483" i="1" a="1"/>
  <c r="Q483" i="1" s="1"/>
  <c r="D483" i="1" a="1"/>
  <c r="J483" i="1" a="1"/>
  <c r="I483" i="1" a="1"/>
  <c r="I482" i="1" a="1"/>
  <c r="D482" i="1" a="1"/>
  <c r="L482" i="1" a="1"/>
  <c r="J482" i="1" a="1"/>
  <c r="C482" i="1" a="1"/>
  <c r="AB482" i="1" s="1"/>
  <c r="O482" i="1" s="1" a="1"/>
  <c r="K482" i="1" a="1"/>
  <c r="N482" i="1" a="1"/>
  <c r="Q482" i="1" s="1"/>
  <c r="D481" i="1" a="1"/>
  <c r="C481" i="1" a="1"/>
  <c r="AB481" i="1" s="1"/>
  <c r="O481" i="1" s="1" a="1"/>
  <c r="N481" i="1" a="1"/>
  <c r="Q481" i="1" s="1"/>
  <c r="J481" i="1" a="1"/>
  <c r="L481" i="1" a="1"/>
  <c r="I481" i="1" a="1"/>
  <c r="K481" i="1" a="1"/>
  <c r="J480" i="1" a="1"/>
  <c r="I480" i="1" a="1"/>
  <c r="N480" i="1" a="1"/>
  <c r="Q480" i="1" s="1"/>
  <c r="D480" i="1" a="1"/>
  <c r="L480" i="1" a="1"/>
  <c r="C480" i="1" a="1"/>
  <c r="AB480" i="1" s="1"/>
  <c r="O480" i="1" s="1" a="1"/>
  <c r="K480" i="1" a="1"/>
  <c r="C479" i="1" a="1"/>
  <c r="AB479" i="1" s="1"/>
  <c r="O479" i="1" s="1" a="1"/>
  <c r="J479" i="1" a="1"/>
  <c r="D479" i="1" a="1"/>
  <c r="L479" i="1" a="1"/>
  <c r="N479" i="1" a="1"/>
  <c r="Q479" i="1" s="1"/>
  <c r="K479" i="1" a="1"/>
  <c r="I479" i="1" a="1"/>
  <c r="D478" i="1" a="1"/>
  <c r="I478" i="1" a="1"/>
  <c r="C478" i="1" a="1"/>
  <c r="AB478" i="1" s="1"/>
  <c r="O478" i="1" s="1" a="1"/>
  <c r="N478" i="1" a="1"/>
  <c r="Q478" i="1" s="1"/>
  <c r="L478" i="1" a="1"/>
  <c r="K478" i="1" a="1"/>
  <c r="J478" i="1" a="1"/>
  <c r="N477" i="1" a="1"/>
  <c r="Q477" i="1" s="1"/>
  <c r="I477" i="1" a="1"/>
  <c r="J477" i="1" a="1"/>
  <c r="K477" i="1" a="1"/>
  <c r="C477" i="1" a="1"/>
  <c r="AB477" i="1" s="1"/>
  <c r="O477" i="1" s="1" a="1"/>
  <c r="D477" i="1" a="1"/>
  <c r="L477" i="1" a="1"/>
  <c r="J476" i="1" a="1"/>
  <c r="K476" i="1" a="1"/>
  <c r="I476" i="1" a="1"/>
  <c r="C476" i="1" a="1"/>
  <c r="AB476" i="1" s="1"/>
  <c r="O476" i="1" s="1" a="1"/>
  <c r="L476" i="1" a="1"/>
  <c r="N476" i="1" a="1"/>
  <c r="Q476" i="1" s="1"/>
  <c r="D476" i="1" a="1"/>
  <c r="N475" i="1" a="1"/>
  <c r="Q475" i="1" s="1"/>
  <c r="C475" i="1" a="1"/>
  <c r="AB475" i="1" s="1"/>
  <c r="O475" i="1" s="1" a="1"/>
  <c r="J475" i="1" a="1"/>
  <c r="I475" i="1" a="1"/>
  <c r="K475" i="1" a="1"/>
  <c r="L475" i="1" a="1"/>
  <c r="D475" i="1" a="1"/>
  <c r="K474" i="1" a="1"/>
  <c r="J474" i="1" a="1"/>
  <c r="C474" i="1" a="1"/>
  <c r="AB474" i="1" s="1"/>
  <c r="O474" i="1" s="1" a="1"/>
  <c r="D474" i="1" a="1"/>
  <c r="I474" i="1" a="1"/>
  <c r="L474" i="1" a="1"/>
  <c r="N474" i="1" a="1"/>
  <c r="Q474" i="1" s="1"/>
  <c r="I473" i="1" a="1"/>
  <c r="N473" i="1" a="1"/>
  <c r="Q473" i="1" s="1"/>
  <c r="C473" i="1" a="1"/>
  <c r="AB473" i="1" s="1"/>
  <c r="O473" i="1" s="1" a="1"/>
  <c r="J473" i="1" a="1"/>
  <c r="K473" i="1" a="1"/>
  <c r="L473" i="1" a="1"/>
  <c r="D473" i="1" a="1"/>
  <c r="C472" i="1" a="1"/>
  <c r="AB472" i="1" s="1"/>
  <c r="O472" i="1" s="1" a="1"/>
  <c r="D472" i="1" a="1"/>
  <c r="K472" i="1" a="1"/>
  <c r="N472" i="1" a="1"/>
  <c r="Q472" i="1" s="1"/>
  <c r="J472" i="1" a="1"/>
  <c r="L472" i="1" a="1"/>
  <c r="I472" i="1" a="1"/>
  <c r="I471" i="1" a="1"/>
  <c r="N471" i="1" a="1"/>
  <c r="Q471" i="1" s="1"/>
  <c r="J471" i="1" a="1"/>
  <c r="L471" i="1" a="1"/>
  <c r="C471" i="1" a="1"/>
  <c r="AB471" i="1" s="1"/>
  <c r="O471" i="1" s="1" a="1"/>
  <c r="D471" i="1" a="1"/>
  <c r="K471" i="1" a="1"/>
  <c r="C470" i="1" a="1"/>
  <c r="AB470" i="1" s="1"/>
  <c r="O470" i="1" s="1" a="1"/>
  <c r="L470" i="1" a="1"/>
  <c r="K470" i="1" a="1"/>
  <c r="N470" i="1" a="1"/>
  <c r="Q470" i="1" s="1"/>
  <c r="D470" i="1" a="1"/>
  <c r="J470" i="1" a="1"/>
  <c r="I470" i="1" a="1"/>
  <c r="J469" i="1" a="1"/>
  <c r="K469" i="1" a="1"/>
  <c r="L469" i="1" a="1"/>
  <c r="C469" i="1" a="1"/>
  <c r="AB469" i="1" s="1"/>
  <c r="O469" i="1" s="1" a="1"/>
  <c r="I469" i="1" a="1"/>
  <c r="N469" i="1" a="1"/>
  <c r="Q469" i="1" s="1"/>
  <c r="D469" i="1" a="1"/>
  <c r="L468" i="1" a="1"/>
  <c r="D468" i="1" a="1"/>
  <c r="I468" i="1" a="1"/>
  <c r="N468" i="1" a="1"/>
  <c r="Q468" i="1" s="1"/>
  <c r="K468" i="1" a="1"/>
  <c r="C468" i="1" a="1"/>
  <c r="AB468" i="1" s="1"/>
  <c r="O468" i="1" s="1" a="1"/>
  <c r="J468" i="1" a="1"/>
  <c r="C467" i="1" a="1"/>
  <c r="AB467" i="1" s="1"/>
  <c r="O467" i="1" s="1" a="1"/>
  <c r="I467" i="1" a="1"/>
  <c r="N467" i="1" a="1"/>
  <c r="Q467" i="1" s="1"/>
  <c r="K467" i="1" a="1"/>
  <c r="D467" i="1" a="1"/>
  <c r="J467" i="1" a="1"/>
  <c r="L467" i="1" a="1"/>
  <c r="C466" i="1" a="1"/>
  <c r="AB466" i="1" s="1"/>
  <c r="O466" i="1" s="1" a="1"/>
  <c r="J466" i="1" a="1"/>
  <c r="D466" i="1" a="1"/>
  <c r="N466" i="1" a="1"/>
  <c r="Q466" i="1" s="1"/>
  <c r="L466" i="1" a="1"/>
  <c r="K466" i="1" a="1"/>
  <c r="I466" i="1" a="1"/>
  <c r="D465" i="1" a="1"/>
  <c r="K465" i="1" a="1"/>
  <c r="N465" i="1" a="1"/>
  <c r="Q465" i="1" s="1"/>
  <c r="J465" i="1" a="1"/>
  <c r="I465" i="1" a="1"/>
  <c r="C465" i="1" a="1"/>
  <c r="AB465" i="1" s="1"/>
  <c r="O465" i="1" s="1" a="1"/>
  <c r="L465" i="1" a="1"/>
  <c r="K464" i="1" a="1"/>
  <c r="N464" i="1" a="1"/>
  <c r="Q464" i="1" s="1"/>
  <c r="D464" i="1" a="1"/>
  <c r="I464" i="1" a="1"/>
  <c r="C464" i="1" a="1"/>
  <c r="AB464" i="1" s="1"/>
  <c r="O464" i="1" s="1" a="1"/>
  <c r="L464" i="1" a="1"/>
  <c r="J464" i="1" a="1"/>
  <c r="J463" i="1" a="1"/>
  <c r="K463" i="1" a="1"/>
  <c r="I463" i="1" a="1"/>
  <c r="N463" i="1" a="1"/>
  <c r="Q463" i="1" s="1"/>
  <c r="D463" i="1" a="1"/>
  <c r="C463" i="1" a="1"/>
  <c r="AB463" i="1" s="1"/>
  <c r="O463" i="1" s="1" a="1"/>
  <c r="L463" i="1" a="1"/>
  <c r="N462" i="1" a="1"/>
  <c r="Q462" i="1" s="1"/>
  <c r="I462" i="1" a="1"/>
  <c r="C462" i="1" a="1"/>
  <c r="AB462" i="1" s="1"/>
  <c r="O462" i="1" s="1" a="1"/>
  <c r="D462" i="1" a="1"/>
  <c r="J462" i="1" a="1"/>
  <c r="K462" i="1" a="1"/>
  <c r="L462" i="1" a="1"/>
  <c r="J461" i="1" a="1"/>
  <c r="I461" i="1" a="1"/>
  <c r="N461" i="1" a="1"/>
  <c r="Q461" i="1" s="1"/>
  <c r="K461" i="1" a="1"/>
  <c r="C461" i="1" a="1"/>
  <c r="AB461" i="1" s="1"/>
  <c r="O461" i="1" s="1" a="1"/>
  <c r="L461" i="1" a="1"/>
  <c r="D461" i="1" a="1"/>
  <c r="C460" i="1" a="1"/>
  <c r="AB460" i="1" s="1"/>
  <c r="O460" i="1" s="1" a="1"/>
  <c r="L460" i="1" a="1"/>
  <c r="I460" i="1" a="1"/>
  <c r="D460" i="1" a="1"/>
  <c r="N460" i="1" a="1"/>
  <c r="Q460" i="1" s="1"/>
  <c r="K460" i="1" a="1"/>
  <c r="J460" i="1" a="1"/>
  <c r="D459" i="1" a="1"/>
  <c r="J459" i="1" a="1"/>
  <c r="I459" i="1" a="1"/>
  <c r="N459" i="1" a="1"/>
  <c r="Q459" i="1" s="1"/>
  <c r="C459" i="1" a="1"/>
  <c r="AB459" i="1" s="1"/>
  <c r="O459" i="1" s="1" a="1"/>
  <c r="K459" i="1" a="1"/>
  <c r="L459" i="1" a="1"/>
  <c r="J458" i="1" a="1"/>
  <c r="D458" i="1" a="1"/>
  <c r="C458" i="1" a="1"/>
  <c r="AB458" i="1" s="1"/>
  <c r="O458" i="1" s="1" a="1"/>
  <c r="I458" i="1" a="1"/>
  <c r="L458" i="1" a="1"/>
  <c r="K458" i="1" a="1"/>
  <c r="N458" i="1" a="1"/>
  <c r="Q458" i="1" s="1"/>
  <c r="C457" i="1" a="1"/>
  <c r="AB457" i="1" s="1"/>
  <c r="O457" i="1" s="1" a="1"/>
  <c r="D457" i="1" a="1"/>
  <c r="K457" i="1" a="1"/>
  <c r="L457" i="1" a="1"/>
  <c r="N457" i="1" a="1"/>
  <c r="Q457" i="1" s="1"/>
  <c r="I457" i="1" a="1"/>
  <c r="J457" i="1" a="1"/>
  <c r="K456" i="1" a="1"/>
  <c r="L456" i="1" a="1"/>
  <c r="I456" i="1" a="1"/>
  <c r="N456" i="1" a="1"/>
  <c r="Q456" i="1" s="1"/>
  <c r="C456" i="1" a="1"/>
  <c r="AB456" i="1" s="1"/>
  <c r="O456" i="1" s="1" a="1"/>
  <c r="D456" i="1" a="1"/>
  <c r="J456" i="1" a="1"/>
  <c r="K455" i="1" a="1"/>
  <c r="I455" i="1" a="1"/>
  <c r="L455" i="1" a="1"/>
  <c r="N455" i="1" a="1"/>
  <c r="Q455" i="1" s="1"/>
  <c r="J455" i="1" a="1"/>
  <c r="D455" i="1" a="1"/>
  <c r="C455" i="1" a="1"/>
  <c r="AB455" i="1" s="1"/>
  <c r="O455" i="1" s="1" a="1"/>
  <c r="C454" i="1" a="1"/>
  <c r="AB454" i="1" s="1"/>
  <c r="O454" i="1" s="1" a="1"/>
  <c r="J454" i="1" a="1"/>
  <c r="N454" i="1" a="1"/>
  <c r="Q454" i="1" s="1"/>
  <c r="I454" i="1" a="1"/>
  <c r="K454" i="1" a="1"/>
  <c r="L454" i="1" a="1"/>
  <c r="D454" i="1" a="1"/>
  <c r="C453" i="1" a="1"/>
  <c r="AB453" i="1" s="1"/>
  <c r="O453" i="1" s="1" a="1"/>
  <c r="D453" i="1" a="1"/>
  <c r="I453" i="1" a="1"/>
  <c r="J453" i="1" a="1"/>
  <c r="L453" i="1" a="1"/>
  <c r="K453" i="1" a="1"/>
  <c r="N453" i="1" a="1"/>
  <c r="Q453" i="1" s="1"/>
  <c r="I452" i="1" a="1"/>
  <c r="K452" i="1" a="1"/>
  <c r="L452" i="1" a="1"/>
  <c r="J452" i="1" a="1"/>
  <c r="C452" i="1" a="1"/>
  <c r="AB452" i="1" s="1"/>
  <c r="O452" i="1" s="1" a="1"/>
  <c r="D452" i="1" a="1"/>
  <c r="N452" i="1" a="1"/>
  <c r="Q452" i="1" s="1"/>
  <c r="J451" i="1" a="1"/>
  <c r="D451" i="1" a="1"/>
  <c r="L451" i="1" a="1"/>
  <c r="N451" i="1" a="1"/>
  <c r="Q451" i="1" s="1"/>
  <c r="I451" i="1" a="1"/>
  <c r="C451" i="1" a="1"/>
  <c r="AB451" i="1" s="1"/>
  <c r="O451" i="1" s="1" a="1"/>
  <c r="K451" i="1" a="1"/>
  <c r="C450" i="1" a="1"/>
  <c r="AB450" i="1" s="1"/>
  <c r="O450" i="1" s="1" a="1"/>
  <c r="L450" i="1" a="1"/>
  <c r="K450" i="1" a="1"/>
  <c r="N450" i="1" a="1"/>
  <c r="Q450" i="1" s="1"/>
  <c r="I450" i="1" a="1"/>
  <c r="D450" i="1" a="1"/>
  <c r="J450" i="1" a="1"/>
  <c r="N449" i="1" a="1"/>
  <c r="Q449" i="1" s="1"/>
  <c r="C449" i="1" a="1"/>
  <c r="AB449" i="1" s="1"/>
  <c r="O449" i="1" s="1" a="1"/>
  <c r="J449" i="1" a="1"/>
  <c r="D449" i="1" a="1"/>
  <c r="K449" i="1" a="1"/>
  <c r="I449" i="1" a="1"/>
  <c r="L449" i="1" a="1"/>
  <c r="I448" i="1" a="1"/>
  <c r="D448" i="1" a="1"/>
  <c r="N448" i="1" a="1"/>
  <c r="Q448" i="1" s="1"/>
  <c r="C448" i="1" a="1"/>
  <c r="AB448" i="1" s="1"/>
  <c r="O448" i="1" s="1" a="1"/>
  <c r="L448" i="1" a="1"/>
  <c r="J448" i="1" a="1"/>
  <c r="K448" i="1" a="1"/>
  <c r="N447" i="1" a="1"/>
  <c r="Q447" i="1" s="1"/>
  <c r="D447" i="1" a="1"/>
  <c r="C447" i="1" a="1"/>
  <c r="AB447" i="1" s="1"/>
  <c r="O447" i="1" s="1" a="1"/>
  <c r="I447" i="1" a="1"/>
  <c r="K447" i="1" a="1"/>
  <c r="L447" i="1" a="1"/>
  <c r="J447" i="1" a="1"/>
  <c r="N446" i="1" a="1"/>
  <c r="Q446" i="1" s="1"/>
  <c r="I446" i="1" a="1"/>
  <c r="L446" i="1" a="1"/>
  <c r="C446" i="1" a="1"/>
  <c r="AB446" i="1" s="1"/>
  <c r="O446" i="1" s="1" a="1"/>
  <c r="D446" i="1" a="1"/>
  <c r="K446" i="1" a="1"/>
  <c r="J446" i="1" a="1"/>
  <c r="L445" i="1" a="1"/>
  <c r="K445" i="1" a="1"/>
  <c r="C445" i="1" a="1"/>
  <c r="AB445" i="1" s="1"/>
  <c r="O445" i="1" s="1" a="1"/>
  <c r="J445" i="1" a="1"/>
  <c r="N445" i="1" a="1"/>
  <c r="Q445" i="1" s="1"/>
  <c r="D445" i="1" a="1"/>
  <c r="I445" i="1" a="1"/>
  <c r="L444" i="1" a="1"/>
  <c r="K444" i="1" a="1"/>
  <c r="J444" i="1" a="1"/>
  <c r="N444" i="1" a="1"/>
  <c r="Q444" i="1" s="1"/>
  <c r="D444" i="1" a="1"/>
  <c r="C444" i="1" a="1"/>
  <c r="AB444" i="1" s="1"/>
  <c r="O444" i="1" s="1" a="1"/>
  <c r="I444" i="1" a="1"/>
  <c r="N443" i="1" a="1"/>
  <c r="Q443" i="1" s="1"/>
  <c r="J443" i="1" a="1"/>
  <c r="I443" i="1" a="1"/>
  <c r="C443" i="1" a="1"/>
  <c r="AB443" i="1" s="1"/>
  <c r="O443" i="1" s="1" a="1"/>
  <c r="D443" i="1" a="1"/>
  <c r="L443" i="1" a="1"/>
  <c r="K443" i="1" a="1"/>
  <c r="L442" i="1" a="1"/>
  <c r="I442" i="1" a="1"/>
  <c r="N442" i="1" a="1"/>
  <c r="Q442" i="1" s="1"/>
  <c r="J442" i="1" a="1"/>
  <c r="D442" i="1" a="1"/>
  <c r="K442" i="1" a="1"/>
  <c r="C442" i="1" a="1"/>
  <c r="AB442" i="1" s="1"/>
  <c r="O442" i="1" s="1" a="1"/>
  <c r="J441" i="1" a="1"/>
  <c r="L441" i="1" a="1"/>
  <c r="D441" i="1" a="1"/>
  <c r="K441" i="1" a="1"/>
  <c r="I441" i="1" a="1"/>
  <c r="N441" i="1" a="1"/>
  <c r="Q441" i="1" s="1"/>
  <c r="C441" i="1" a="1"/>
  <c r="AB441" i="1" s="1"/>
  <c r="O441" i="1" s="1" a="1"/>
  <c r="J440" i="1" a="1"/>
  <c r="I440" i="1" a="1"/>
  <c r="L440" i="1" a="1"/>
  <c r="C440" i="1" a="1"/>
  <c r="AB440" i="1" s="1"/>
  <c r="O440" i="1" s="1" a="1"/>
  <c r="N440" i="1" a="1"/>
  <c r="Q440" i="1" s="1"/>
  <c r="K440" i="1" a="1"/>
  <c r="D440" i="1" a="1"/>
  <c r="C439" i="1" a="1"/>
  <c r="AB439" i="1" s="1"/>
  <c r="O439" i="1" s="1" a="1"/>
  <c r="D439" i="1" a="1"/>
  <c r="N439" i="1" a="1"/>
  <c r="Q439" i="1" s="1"/>
  <c r="J439" i="1" a="1"/>
  <c r="L439" i="1" a="1"/>
  <c r="K439" i="1" a="1"/>
  <c r="I439" i="1" a="1"/>
  <c r="C438" i="1" a="1"/>
  <c r="AB438" i="1" s="1"/>
  <c r="O438" i="1" s="1" a="1"/>
  <c r="J438" i="1" a="1"/>
  <c r="I438" i="1" a="1"/>
  <c r="D438" i="1" a="1"/>
  <c r="N438" i="1" a="1"/>
  <c r="Q438" i="1" s="1"/>
  <c r="K438" i="1" a="1"/>
  <c r="L438" i="1" a="1"/>
  <c r="K437" i="1" a="1"/>
  <c r="J437" i="1" a="1"/>
  <c r="N437" i="1" a="1"/>
  <c r="Q437" i="1" s="1"/>
  <c r="L437" i="1" a="1"/>
  <c r="C437" i="1" a="1"/>
  <c r="AB437" i="1" s="1"/>
  <c r="O437" i="1" s="1" a="1"/>
  <c r="I437" i="1" a="1"/>
  <c r="D437" i="1" a="1"/>
  <c r="K436" i="1" a="1"/>
  <c r="I436" i="1" a="1"/>
  <c r="L436" i="1" a="1"/>
  <c r="N436" i="1" a="1"/>
  <c r="Q436" i="1" s="1"/>
  <c r="J436" i="1" a="1"/>
  <c r="D436" i="1" a="1"/>
  <c r="C436" i="1" a="1"/>
  <c r="AB436" i="1" s="1"/>
  <c r="O436" i="1" s="1" a="1"/>
  <c r="K435" i="1" a="1"/>
  <c r="C435" i="1" a="1"/>
  <c r="AB435" i="1" s="1"/>
  <c r="O435" i="1" s="1" a="1"/>
  <c r="N435" i="1" a="1"/>
  <c r="Q435" i="1" s="1"/>
  <c r="D435" i="1" a="1"/>
  <c r="I435" i="1" a="1"/>
  <c r="J435" i="1" a="1"/>
  <c r="L435" i="1" a="1"/>
  <c r="L434" i="1" a="1"/>
  <c r="N434" i="1" a="1"/>
  <c r="Q434" i="1" s="1"/>
  <c r="C434" i="1" a="1"/>
  <c r="AB434" i="1" s="1"/>
  <c r="O434" i="1" s="1" a="1"/>
  <c r="J434" i="1" a="1"/>
  <c r="I434" i="1" a="1"/>
  <c r="K434" i="1" a="1"/>
  <c r="D434" i="1" a="1"/>
  <c r="D433" i="1" a="1"/>
  <c r="L433" i="1" a="1"/>
  <c r="I433" i="1" a="1"/>
  <c r="K433" i="1" a="1"/>
  <c r="N433" i="1" a="1"/>
  <c r="Q433" i="1" s="1"/>
  <c r="J433" i="1" a="1"/>
  <c r="C433" i="1" a="1"/>
  <c r="AB433" i="1" s="1"/>
  <c r="O433" i="1" s="1" a="1"/>
  <c r="I432" i="1" a="1"/>
  <c r="L432" i="1" a="1"/>
  <c r="C432" i="1" a="1"/>
  <c r="AB432" i="1" s="1"/>
  <c r="O432" i="1" s="1" a="1"/>
  <c r="N432" i="1" a="1"/>
  <c r="Q432" i="1" s="1"/>
  <c r="J432" i="1" a="1"/>
  <c r="D432" i="1" a="1"/>
  <c r="K432" i="1" a="1"/>
  <c r="L431" i="1" a="1"/>
  <c r="N431" i="1" a="1"/>
  <c r="Q431" i="1" s="1"/>
  <c r="C431" i="1" a="1"/>
  <c r="AB431" i="1" s="1"/>
  <c r="O431" i="1" s="1" a="1"/>
  <c r="I431" i="1" a="1"/>
  <c r="D431" i="1" a="1"/>
  <c r="J431" i="1" a="1"/>
  <c r="K431" i="1" a="1"/>
  <c r="J430" i="1" a="1"/>
  <c r="I430" i="1" a="1"/>
  <c r="N430" i="1" a="1"/>
  <c r="Q430" i="1" s="1"/>
  <c r="C430" i="1" a="1"/>
  <c r="AB430" i="1" s="1"/>
  <c r="O430" i="1" s="1" a="1"/>
  <c r="D430" i="1" a="1"/>
  <c r="L430" i="1" a="1"/>
  <c r="K430" i="1" a="1"/>
  <c r="K429" i="1" a="1"/>
  <c r="C429" i="1" a="1"/>
  <c r="AB429" i="1" s="1"/>
  <c r="O429" i="1" s="1" a="1"/>
  <c r="N429" i="1" a="1"/>
  <c r="Q429" i="1" s="1"/>
  <c r="D429" i="1" a="1"/>
  <c r="I429" i="1" a="1"/>
  <c r="J429" i="1" a="1"/>
  <c r="L429" i="1" a="1"/>
  <c r="L428" i="1" a="1"/>
  <c r="J428" i="1" a="1"/>
  <c r="N428" i="1" a="1"/>
  <c r="Q428" i="1" s="1"/>
  <c r="D428" i="1" a="1"/>
  <c r="C428" i="1" a="1"/>
  <c r="AB428" i="1" s="1"/>
  <c r="O428" i="1" s="1" a="1"/>
  <c r="K428" i="1" a="1"/>
  <c r="I428" i="1" a="1"/>
  <c r="C427" i="1" a="1"/>
  <c r="AB427" i="1" s="1"/>
  <c r="O427" i="1" s="1" a="1"/>
  <c r="D427" i="1" a="1"/>
  <c r="N427" i="1" a="1"/>
  <c r="Q427" i="1" s="1"/>
  <c r="J427" i="1" a="1"/>
  <c r="L427" i="1" a="1"/>
  <c r="I427" i="1" a="1"/>
  <c r="K427" i="1" a="1"/>
  <c r="L426" i="1" a="1"/>
  <c r="J426" i="1" a="1"/>
  <c r="K426" i="1" a="1"/>
  <c r="N426" i="1" a="1"/>
  <c r="Q426" i="1" s="1"/>
  <c r="I426" i="1" a="1"/>
  <c r="D426" i="1" a="1"/>
  <c r="C426" i="1" a="1"/>
  <c r="AB426" i="1" s="1"/>
  <c r="O426" i="1" s="1" a="1"/>
  <c r="I425" i="1" a="1"/>
  <c r="J425" i="1" a="1"/>
  <c r="C425" i="1" a="1"/>
  <c r="AB425" i="1" s="1"/>
  <c r="O425" i="1" s="1" a="1"/>
  <c r="L425" i="1" a="1"/>
  <c r="K425" i="1" a="1"/>
  <c r="D425" i="1" a="1"/>
  <c r="N425" i="1" a="1"/>
  <c r="Q425" i="1" s="1"/>
  <c r="D424" i="1" a="1"/>
  <c r="K424" i="1" a="1"/>
  <c r="J424" i="1" a="1"/>
  <c r="L424" i="1" a="1"/>
  <c r="I424" i="1" a="1"/>
  <c r="N424" i="1" a="1"/>
  <c r="Q424" i="1" s="1"/>
  <c r="C424" i="1" a="1"/>
  <c r="AB424" i="1" s="1"/>
  <c r="O424" i="1" s="1" a="1"/>
  <c r="C423" i="1" a="1"/>
  <c r="AB423" i="1" s="1"/>
  <c r="O423" i="1" s="1" a="1"/>
  <c r="K423" i="1" a="1"/>
  <c r="D423" i="1" a="1"/>
  <c r="L423" i="1" a="1"/>
  <c r="I423" i="1" a="1"/>
  <c r="J423" i="1" a="1"/>
  <c r="N423" i="1" a="1"/>
  <c r="Q423" i="1" s="1"/>
  <c r="I422" i="1" a="1"/>
  <c r="N422" i="1" a="1"/>
  <c r="Q422" i="1" s="1"/>
  <c r="J422" i="1" a="1"/>
  <c r="D422" i="1" a="1"/>
  <c r="L422" i="1" a="1"/>
  <c r="C422" i="1" a="1"/>
  <c r="AB422" i="1" s="1"/>
  <c r="O422" i="1" s="1" a="1"/>
  <c r="K422" i="1" a="1"/>
  <c r="L421" i="1" a="1"/>
  <c r="D421" i="1" a="1"/>
  <c r="C421" i="1" a="1"/>
  <c r="AB421" i="1" s="1"/>
  <c r="O421" i="1" s="1" a="1"/>
  <c r="I421" i="1" a="1"/>
  <c r="J421" i="1" a="1"/>
  <c r="N421" i="1" a="1"/>
  <c r="Q421" i="1" s="1"/>
  <c r="K421" i="1" a="1"/>
  <c r="D420" i="1" a="1"/>
  <c r="C420" i="1" a="1"/>
  <c r="AB420" i="1" s="1"/>
  <c r="O420" i="1" s="1" a="1"/>
  <c r="J420" i="1" a="1"/>
  <c r="K420" i="1" a="1"/>
  <c r="I420" i="1" a="1"/>
  <c r="N420" i="1" a="1"/>
  <c r="Q420" i="1" s="1"/>
  <c r="L420" i="1" a="1"/>
  <c r="I419" i="1" a="1"/>
  <c r="J419" i="1" a="1"/>
  <c r="D419" i="1" a="1"/>
  <c r="C419" i="1" a="1"/>
  <c r="AB419" i="1" s="1"/>
  <c r="O419" i="1" s="1" a="1"/>
  <c r="K419" i="1" a="1"/>
  <c r="N419" i="1" a="1"/>
  <c r="Q419" i="1" s="1"/>
  <c r="L419" i="1" a="1"/>
  <c r="N418" i="1" a="1"/>
  <c r="Q418" i="1" s="1"/>
  <c r="D418" i="1" a="1"/>
  <c r="L418" i="1" a="1"/>
  <c r="C418" i="1" a="1"/>
  <c r="AB418" i="1" s="1"/>
  <c r="O418" i="1" s="1" a="1"/>
  <c r="I418" i="1" a="1"/>
  <c r="K418" i="1" a="1"/>
  <c r="J418" i="1" a="1"/>
  <c r="I417" i="1" a="1"/>
  <c r="D417" i="1" a="1"/>
  <c r="L417" i="1" a="1"/>
  <c r="J417" i="1" a="1"/>
  <c r="K417" i="1" a="1"/>
  <c r="C417" i="1" a="1"/>
  <c r="AB417" i="1" s="1"/>
  <c r="O417" i="1" s="1" a="1"/>
  <c r="N417" i="1" a="1"/>
  <c r="Q417" i="1" s="1"/>
  <c r="I416" i="1" a="1"/>
  <c r="N416" i="1" a="1"/>
  <c r="Q416" i="1" s="1"/>
  <c r="L416" i="1" a="1"/>
  <c r="D416" i="1" a="1"/>
  <c r="K416" i="1" a="1"/>
  <c r="C416" i="1" a="1"/>
  <c r="AB416" i="1" s="1"/>
  <c r="O416" i="1" s="1" a="1"/>
  <c r="J416" i="1" a="1"/>
  <c r="K415" i="1" a="1"/>
  <c r="J415" i="1" a="1"/>
  <c r="C415" i="1" a="1"/>
  <c r="AB415" i="1" s="1"/>
  <c r="O415" i="1" s="1" a="1"/>
  <c r="N415" i="1" a="1"/>
  <c r="Q415" i="1" s="1"/>
  <c r="I415" i="1" a="1"/>
  <c r="L415" i="1" a="1"/>
  <c r="D415" i="1" a="1"/>
  <c r="I414" i="1" a="1"/>
  <c r="D414" i="1" a="1"/>
  <c r="J414" i="1" a="1"/>
  <c r="L414" i="1" a="1"/>
  <c r="N414" i="1" a="1"/>
  <c r="Q414" i="1" s="1"/>
  <c r="K414" i="1" a="1"/>
  <c r="C414" i="1" a="1"/>
  <c r="AB414" i="1" s="1"/>
  <c r="O414" i="1" s="1" a="1"/>
  <c r="J413" i="1" a="1"/>
  <c r="D413" i="1" a="1"/>
  <c r="L413" i="1" a="1"/>
  <c r="N413" i="1" a="1"/>
  <c r="Q413" i="1" s="1"/>
  <c r="K413" i="1" a="1"/>
  <c r="C413" i="1" a="1"/>
  <c r="AB413" i="1" s="1"/>
  <c r="O413" i="1" s="1" a="1"/>
  <c r="I413" i="1" a="1"/>
  <c r="K412" i="1" a="1"/>
  <c r="C412" i="1" a="1"/>
  <c r="AB412" i="1" s="1"/>
  <c r="O412" i="1" s="1" a="1"/>
  <c r="J412" i="1" a="1"/>
  <c r="D412" i="1" a="1"/>
  <c r="L412" i="1" a="1"/>
  <c r="N412" i="1" a="1"/>
  <c r="Q412" i="1" s="1"/>
  <c r="I412" i="1" a="1"/>
  <c r="L411" i="1" a="1"/>
  <c r="K411" i="1" a="1"/>
  <c r="J411" i="1" a="1"/>
  <c r="D411" i="1" a="1"/>
  <c r="N411" i="1" a="1"/>
  <c r="Q411" i="1" s="1"/>
  <c r="I411" i="1" a="1"/>
  <c r="C411" i="1" a="1"/>
  <c r="AB411" i="1" s="1"/>
  <c r="O411" i="1" s="1" a="1"/>
  <c r="L410" i="1" a="1"/>
  <c r="J410" i="1" a="1"/>
  <c r="N410" i="1" a="1"/>
  <c r="Q410" i="1" s="1"/>
  <c r="C410" i="1" a="1"/>
  <c r="AB410" i="1" s="1"/>
  <c r="O410" i="1" s="1" a="1"/>
  <c r="I410" i="1" a="1"/>
  <c r="D410" i="1" a="1"/>
  <c r="K410" i="1" a="1"/>
  <c r="C409" i="1" a="1"/>
  <c r="AB409" i="1" s="1"/>
  <c r="O409" i="1" s="1" a="1"/>
  <c r="I409" i="1" a="1"/>
  <c r="L409" i="1" a="1"/>
  <c r="D409" i="1" a="1"/>
  <c r="J409" i="1" a="1"/>
  <c r="N409" i="1" a="1"/>
  <c r="Q409" i="1" s="1"/>
  <c r="K409" i="1" a="1"/>
  <c r="I408" i="1" a="1"/>
  <c r="C408" i="1" a="1"/>
  <c r="AB408" i="1" s="1"/>
  <c r="O408" i="1" s="1" a="1"/>
  <c r="K408" i="1" a="1"/>
  <c r="J408" i="1" a="1"/>
  <c r="D408" i="1" a="1"/>
  <c r="L408" i="1" a="1"/>
  <c r="N408" i="1" a="1"/>
  <c r="Q408" i="1" s="1"/>
  <c r="K407" i="1" a="1"/>
  <c r="C407" i="1" a="1"/>
  <c r="AB407" i="1" s="1"/>
  <c r="O407" i="1" s="1" a="1"/>
  <c r="I407" i="1" a="1"/>
  <c r="D407" i="1" a="1"/>
  <c r="N407" i="1" a="1"/>
  <c r="Q407" i="1" s="1"/>
  <c r="J407" i="1" a="1"/>
  <c r="L407" i="1" a="1"/>
  <c r="I406" i="1" a="1"/>
  <c r="D406" i="1" a="1"/>
  <c r="K406" i="1" a="1"/>
  <c r="J406" i="1" a="1"/>
  <c r="C406" i="1" a="1"/>
  <c r="AB406" i="1" s="1"/>
  <c r="O406" i="1" s="1" a="1"/>
  <c r="L406" i="1" a="1"/>
  <c r="N406" i="1" a="1"/>
  <c r="Q406" i="1" s="1"/>
  <c r="I405" i="1" a="1"/>
  <c r="C405" i="1" a="1"/>
  <c r="AB405" i="1" s="1"/>
  <c r="O405" i="1" s="1" a="1"/>
  <c r="K405" i="1" a="1"/>
  <c r="J405" i="1" a="1"/>
  <c r="D405" i="1" a="1"/>
  <c r="N405" i="1" a="1"/>
  <c r="Q405" i="1" s="1"/>
  <c r="L405" i="1" a="1"/>
  <c r="N404" i="1" a="1"/>
  <c r="Q404" i="1" s="1"/>
  <c r="K404" i="1" a="1"/>
  <c r="L404" i="1" a="1"/>
  <c r="C404" i="1" a="1"/>
  <c r="AB404" i="1" s="1"/>
  <c r="O404" i="1" s="1" a="1"/>
  <c r="J404" i="1" a="1"/>
  <c r="D404" i="1" a="1"/>
  <c r="I404" i="1" a="1"/>
  <c r="K403" i="1" a="1"/>
  <c r="I403" i="1" a="1"/>
  <c r="C403" i="1" a="1"/>
  <c r="AB403" i="1" s="1"/>
  <c r="O403" i="1" s="1" a="1"/>
  <c r="D403" i="1" a="1"/>
  <c r="N403" i="1" a="1"/>
  <c r="Q403" i="1" s="1"/>
  <c r="J403" i="1" a="1"/>
  <c r="L403" i="1" a="1"/>
  <c r="C402" i="1" a="1"/>
  <c r="AB402" i="1" s="1"/>
  <c r="O402" i="1" s="1" a="1"/>
  <c r="J402" i="1" a="1"/>
  <c r="D402" i="1" a="1"/>
  <c r="K402" i="1" a="1"/>
  <c r="I402" i="1" a="1"/>
  <c r="N402" i="1" a="1"/>
  <c r="Q402" i="1" s="1"/>
  <c r="L402" i="1" a="1"/>
  <c r="N401" i="1" a="1"/>
  <c r="Q401" i="1" s="1"/>
  <c r="L401" i="1" a="1"/>
  <c r="C401" i="1" a="1"/>
  <c r="AB401" i="1" s="1"/>
  <c r="O401" i="1" s="1" a="1"/>
  <c r="D401" i="1" a="1"/>
  <c r="K401" i="1" a="1"/>
  <c r="J401" i="1" a="1"/>
  <c r="I401" i="1" a="1"/>
  <c r="N400" i="1" a="1"/>
  <c r="Q400" i="1" s="1"/>
  <c r="D400" i="1" a="1"/>
  <c r="J400" i="1" a="1"/>
  <c r="I400" i="1" a="1"/>
  <c r="K400" i="1" a="1"/>
  <c r="C400" i="1" a="1"/>
  <c r="AB400" i="1" s="1"/>
  <c r="O400" i="1" s="1" a="1"/>
  <c r="L400" i="1" a="1"/>
  <c r="C399" i="1" a="1"/>
  <c r="AB399" i="1" s="1"/>
  <c r="O399" i="1" s="1" a="1"/>
  <c r="K399" i="1" a="1"/>
  <c r="I399" i="1" a="1"/>
  <c r="N399" i="1" a="1"/>
  <c r="Q399" i="1" s="1"/>
  <c r="D399" i="1" a="1"/>
  <c r="L399" i="1" a="1"/>
  <c r="J399" i="1" a="1"/>
  <c r="N398" i="1" a="1"/>
  <c r="Q398" i="1" s="1"/>
  <c r="C398" i="1" a="1"/>
  <c r="AB398" i="1" s="1"/>
  <c r="O398" i="1" s="1" a="1"/>
  <c r="L398" i="1" a="1"/>
  <c r="I398" i="1" a="1"/>
  <c r="K398" i="1" a="1"/>
  <c r="J398" i="1" a="1"/>
  <c r="D398" i="1" a="1"/>
  <c r="C397" i="1" a="1"/>
  <c r="AB397" i="1" s="1"/>
  <c r="O397" i="1" s="1" a="1"/>
  <c r="N397" i="1" a="1"/>
  <c r="Q397" i="1" s="1"/>
  <c r="K397" i="1" a="1"/>
  <c r="J397" i="1" a="1"/>
  <c r="D397" i="1" a="1"/>
  <c r="I397" i="1" a="1"/>
  <c r="L397" i="1" a="1"/>
  <c r="J396" i="1" a="1"/>
  <c r="I396" i="1" a="1"/>
  <c r="K396" i="1" a="1"/>
  <c r="C396" i="1" a="1"/>
  <c r="AB396" i="1" s="1"/>
  <c r="O396" i="1" s="1" a="1"/>
  <c r="N396" i="1" a="1"/>
  <c r="Q396" i="1" s="1"/>
  <c r="D396" i="1" a="1"/>
  <c r="L396" i="1" a="1"/>
  <c r="K395" i="1" a="1"/>
  <c r="C395" i="1" a="1"/>
  <c r="AB395" i="1" s="1"/>
  <c r="O395" i="1" s="1" a="1"/>
  <c r="N395" i="1" a="1"/>
  <c r="Q395" i="1" s="1"/>
  <c r="J395" i="1" a="1"/>
  <c r="I395" i="1" a="1"/>
  <c r="D395" i="1" a="1"/>
  <c r="L395" i="1" a="1"/>
  <c r="N394" i="1" a="1"/>
  <c r="Q394" i="1" s="1"/>
  <c r="D394" i="1" a="1"/>
  <c r="J394" i="1" a="1"/>
  <c r="L394" i="1" a="1"/>
  <c r="K394" i="1" a="1"/>
  <c r="I394" i="1" a="1"/>
  <c r="C394" i="1" a="1"/>
  <c r="AB394" i="1" s="1"/>
  <c r="O394" i="1" s="1" a="1"/>
  <c r="D393" i="1" a="1"/>
  <c r="I393" i="1" a="1"/>
  <c r="J393" i="1" a="1"/>
  <c r="N393" i="1" a="1"/>
  <c r="Q393" i="1" s="1"/>
  <c r="L393" i="1" a="1"/>
  <c r="K393" i="1" a="1"/>
  <c r="C393" i="1" a="1"/>
  <c r="AB393" i="1" s="1"/>
  <c r="O393" i="1" s="1" a="1"/>
  <c r="K392" i="1" a="1"/>
  <c r="C392" i="1" a="1"/>
  <c r="AB392" i="1" s="1"/>
  <c r="O392" i="1" s="1" a="1"/>
  <c r="J392" i="1" a="1"/>
  <c r="L392" i="1" a="1"/>
  <c r="N392" i="1" a="1"/>
  <c r="Q392" i="1" s="1"/>
  <c r="D392" i="1" a="1"/>
  <c r="I392" i="1" a="1"/>
  <c r="K391" i="1" a="1"/>
  <c r="C391" i="1" a="1"/>
  <c r="AB391" i="1" s="1"/>
  <c r="O391" i="1" s="1" a="1"/>
  <c r="D391" i="1" a="1"/>
  <c r="J391" i="1" a="1"/>
  <c r="I391" i="1" a="1"/>
  <c r="N391" i="1" a="1"/>
  <c r="Q391" i="1" s="1"/>
  <c r="L391" i="1" a="1"/>
  <c r="K390" i="1" a="1"/>
  <c r="D390" i="1" a="1"/>
  <c r="N390" i="1" a="1"/>
  <c r="Q390" i="1" s="1"/>
  <c r="I390" i="1" a="1"/>
  <c r="L390" i="1" a="1"/>
  <c r="C390" i="1" a="1"/>
  <c r="AB390" i="1" s="1"/>
  <c r="O390" i="1" s="1" a="1"/>
  <c r="J390" i="1" a="1"/>
  <c r="N389" i="1" a="1"/>
  <c r="Q389" i="1" s="1"/>
  <c r="L389" i="1" a="1"/>
  <c r="I389" i="1" a="1"/>
  <c r="J389" i="1" a="1"/>
  <c r="K389" i="1" a="1"/>
  <c r="D389" i="1" a="1"/>
  <c r="C389" i="1" a="1"/>
  <c r="AB389" i="1" s="1"/>
  <c r="O389" i="1" s="1" a="1"/>
  <c r="I388" i="1" a="1"/>
  <c r="L388" i="1" a="1"/>
  <c r="J388" i="1" a="1"/>
  <c r="C388" i="1" a="1"/>
  <c r="AB388" i="1" s="1"/>
  <c r="O388" i="1" s="1" a="1"/>
  <c r="N388" i="1" a="1"/>
  <c r="Q388" i="1" s="1"/>
  <c r="K388" i="1" a="1"/>
  <c r="D388" i="1" a="1"/>
  <c r="J387" i="1" a="1"/>
  <c r="I387" i="1" a="1"/>
  <c r="C387" i="1" a="1"/>
  <c r="AB387" i="1" s="1"/>
  <c r="O387" i="1" s="1" a="1"/>
  <c r="D387" i="1" a="1"/>
  <c r="L387" i="1" a="1"/>
  <c r="K387" i="1" a="1"/>
  <c r="N387" i="1" a="1"/>
  <c r="Q387" i="1" s="1"/>
  <c r="N386" i="1" a="1"/>
  <c r="Q386" i="1" s="1"/>
  <c r="J386" i="1" a="1"/>
  <c r="K386" i="1" a="1"/>
  <c r="L386" i="1" a="1"/>
  <c r="I386" i="1" a="1"/>
  <c r="C386" i="1" a="1"/>
  <c r="AB386" i="1" s="1"/>
  <c r="O386" i="1" s="1" a="1"/>
  <c r="D386" i="1" a="1"/>
  <c r="K385" i="1" a="1"/>
  <c r="N385" i="1" a="1"/>
  <c r="Q385" i="1" s="1"/>
  <c r="J385" i="1" a="1"/>
  <c r="I385" i="1" a="1"/>
  <c r="C385" i="1" a="1"/>
  <c r="AB385" i="1" s="1"/>
  <c r="O385" i="1" s="1" a="1"/>
  <c r="D385" i="1" a="1"/>
  <c r="L385" i="1" a="1"/>
  <c r="J384" i="1" a="1"/>
  <c r="L384" i="1" a="1"/>
  <c r="C384" i="1" a="1"/>
  <c r="AB384" i="1" s="1"/>
  <c r="O384" i="1" s="1" a="1"/>
  <c r="K384" i="1" a="1"/>
  <c r="I384" i="1" a="1"/>
  <c r="N384" i="1" a="1"/>
  <c r="Q384" i="1" s="1"/>
  <c r="D384" i="1" a="1"/>
  <c r="C383" i="1" a="1"/>
  <c r="AB383" i="1" s="1"/>
  <c r="O383" i="1" s="1" a="1"/>
  <c r="L383" i="1" a="1"/>
  <c r="I383" i="1" a="1"/>
  <c r="J383" i="1" a="1"/>
  <c r="K383" i="1" a="1"/>
  <c r="D383" i="1" a="1"/>
  <c r="N383" i="1" a="1"/>
  <c r="Q383" i="1" s="1"/>
  <c r="J382" i="1" a="1"/>
  <c r="N382" i="1" a="1"/>
  <c r="Q382" i="1" s="1"/>
  <c r="K382" i="1" a="1"/>
  <c r="C382" i="1" a="1"/>
  <c r="AB382" i="1" s="1"/>
  <c r="O382" i="1" s="1" a="1"/>
  <c r="I382" i="1" a="1"/>
  <c r="D382" i="1" a="1"/>
  <c r="L382" i="1" a="1"/>
  <c r="J381" i="1" a="1"/>
  <c r="C381" i="1" a="1"/>
  <c r="AB381" i="1" s="1"/>
  <c r="O381" i="1" s="1" a="1"/>
  <c r="D381" i="1" a="1"/>
  <c r="K381" i="1" a="1"/>
  <c r="N381" i="1" a="1"/>
  <c r="Q381" i="1" s="1"/>
  <c r="L381" i="1" a="1"/>
  <c r="I381" i="1" a="1"/>
  <c r="L380" i="1" a="1"/>
  <c r="C380" i="1" a="1"/>
  <c r="AB380" i="1" s="1"/>
  <c r="O380" i="1" s="1" a="1"/>
  <c r="K380" i="1" a="1"/>
  <c r="I380" i="1" a="1"/>
  <c r="D380" i="1" a="1"/>
  <c r="J380" i="1" a="1"/>
  <c r="N380" i="1" a="1"/>
  <c r="Q380" i="1" s="1"/>
  <c r="D379" i="1" a="1"/>
  <c r="I379" i="1" a="1"/>
  <c r="J379" i="1" a="1"/>
  <c r="C379" i="1" a="1"/>
  <c r="AB379" i="1" s="1"/>
  <c r="O379" i="1" s="1" a="1"/>
  <c r="N379" i="1" a="1"/>
  <c r="Q379" i="1" s="1"/>
  <c r="K379" i="1" a="1"/>
  <c r="L379" i="1" a="1"/>
  <c r="L378" i="1" a="1"/>
  <c r="I378" i="1" a="1"/>
  <c r="C378" i="1" a="1"/>
  <c r="AB378" i="1" s="1"/>
  <c r="O378" i="1" s="1" a="1"/>
  <c r="D378" i="1" a="1"/>
  <c r="N378" i="1" a="1"/>
  <c r="Q378" i="1" s="1"/>
  <c r="K378" i="1" a="1"/>
  <c r="J378" i="1" a="1"/>
  <c r="K377" i="1" a="1"/>
  <c r="D377" i="1" a="1"/>
  <c r="I377" i="1" a="1"/>
  <c r="L377" i="1" a="1"/>
  <c r="N377" i="1" a="1"/>
  <c r="Q377" i="1" s="1"/>
  <c r="J377" i="1" a="1"/>
  <c r="C377" i="1" a="1"/>
  <c r="AB377" i="1" s="1"/>
  <c r="O377" i="1" s="1" a="1"/>
  <c r="I376" i="1" a="1"/>
  <c r="D376" i="1" a="1"/>
  <c r="K376" i="1" a="1"/>
  <c r="L376" i="1" a="1"/>
  <c r="N376" i="1" a="1"/>
  <c r="Q376" i="1" s="1"/>
  <c r="J376" i="1" a="1"/>
  <c r="C376" i="1" a="1"/>
  <c r="AB376" i="1" s="1"/>
  <c r="O376" i="1" s="1" a="1"/>
  <c r="J375" i="1" a="1"/>
  <c r="C375" i="1" a="1"/>
  <c r="AB375" i="1" s="1"/>
  <c r="O375" i="1" s="1" a="1"/>
  <c r="L375" i="1" a="1"/>
  <c r="N375" i="1" a="1"/>
  <c r="Q375" i="1" s="1"/>
  <c r="I375" i="1" a="1"/>
  <c r="K375" i="1" a="1"/>
  <c r="D375" i="1" a="1"/>
  <c r="D374" i="1" a="1"/>
  <c r="I374" i="1" a="1"/>
  <c r="N374" i="1" a="1"/>
  <c r="Q374" i="1" s="1"/>
  <c r="C374" i="1" a="1"/>
  <c r="AB374" i="1" s="1"/>
  <c r="O374" i="1" s="1" a="1"/>
  <c r="L374" i="1" a="1"/>
  <c r="J374" i="1" a="1"/>
  <c r="K374" i="1" a="1"/>
  <c r="K373" i="1" a="1"/>
  <c r="J373" i="1" a="1"/>
  <c r="I373" i="1" a="1"/>
  <c r="N373" i="1" a="1"/>
  <c r="Q373" i="1" s="1"/>
  <c r="C373" i="1" a="1"/>
  <c r="AB373" i="1" s="1"/>
  <c r="O373" i="1" s="1" a="1"/>
  <c r="L373" i="1" a="1"/>
  <c r="D373" i="1" a="1"/>
  <c r="N372" i="1" a="1"/>
  <c r="Q372" i="1" s="1"/>
  <c r="L372" i="1" a="1"/>
  <c r="D372" i="1" a="1"/>
  <c r="C372" i="1" a="1"/>
  <c r="AB372" i="1" s="1"/>
  <c r="O372" i="1" s="1" a="1"/>
  <c r="J372" i="1" a="1"/>
  <c r="K372" i="1" a="1"/>
  <c r="I372" i="1" a="1"/>
  <c r="N371" i="1" a="1"/>
  <c r="Q371" i="1" s="1"/>
  <c r="K371" i="1" a="1"/>
  <c r="I371" i="1" a="1"/>
  <c r="D371" i="1" a="1"/>
  <c r="C371" i="1" a="1"/>
  <c r="AB371" i="1" s="1"/>
  <c r="O371" i="1" s="1" a="1"/>
  <c r="J371" i="1" a="1"/>
  <c r="L371" i="1" a="1"/>
  <c r="D370" i="1" a="1"/>
  <c r="L370" i="1" a="1"/>
  <c r="C370" i="1" a="1"/>
  <c r="AB370" i="1" s="1"/>
  <c r="O370" i="1" s="1" a="1"/>
  <c r="N370" i="1" a="1"/>
  <c r="Q370" i="1" s="1"/>
  <c r="J370" i="1" a="1"/>
  <c r="K370" i="1" a="1"/>
  <c r="I370" i="1" a="1"/>
  <c r="N369" i="1" a="1"/>
  <c r="Q369" i="1" s="1"/>
  <c r="J369" i="1" a="1"/>
  <c r="L369" i="1" a="1"/>
  <c r="C369" i="1" a="1"/>
  <c r="AB369" i="1" s="1"/>
  <c r="O369" i="1" s="1" a="1"/>
  <c r="D369" i="1" a="1"/>
  <c r="I369" i="1" a="1"/>
  <c r="K369" i="1" a="1"/>
  <c r="L368" i="1" a="1"/>
  <c r="J368" i="1" a="1"/>
  <c r="I368" i="1" a="1"/>
  <c r="D368" i="1" a="1"/>
  <c r="K368" i="1" a="1"/>
  <c r="N368" i="1" a="1"/>
  <c r="Q368" i="1" s="1"/>
  <c r="C368" i="1" a="1"/>
  <c r="AB368" i="1" s="1"/>
  <c r="O368" i="1" s="1" a="1"/>
  <c r="N367" i="1" a="1"/>
  <c r="Q367" i="1" s="1"/>
  <c r="L367" i="1" a="1"/>
  <c r="J367" i="1" a="1"/>
  <c r="C367" i="1" a="1"/>
  <c r="AB367" i="1" s="1"/>
  <c r="O367" i="1" s="1" a="1"/>
  <c r="D367" i="1" a="1"/>
  <c r="I367" i="1" a="1"/>
  <c r="K367" i="1" a="1"/>
  <c r="N366" i="1" a="1"/>
  <c r="Q366" i="1" s="1"/>
  <c r="D366" i="1" a="1"/>
  <c r="J366" i="1" a="1"/>
  <c r="L366" i="1" a="1"/>
  <c r="C366" i="1" a="1"/>
  <c r="AB366" i="1" s="1"/>
  <c r="O366" i="1" s="1" a="1"/>
  <c r="I366" i="1" a="1"/>
  <c r="K366" i="1" a="1"/>
  <c r="L365" i="1" a="1"/>
  <c r="C365" i="1" a="1"/>
  <c r="AB365" i="1" s="1"/>
  <c r="O365" i="1" s="1" a="1"/>
  <c r="N365" i="1" a="1"/>
  <c r="Q365" i="1" s="1"/>
  <c r="I365" i="1" a="1"/>
  <c r="J365" i="1" a="1"/>
  <c r="D365" i="1" a="1"/>
  <c r="K365" i="1" a="1"/>
  <c r="J364" i="1" a="1"/>
  <c r="L364" i="1" a="1"/>
  <c r="C364" i="1" a="1"/>
  <c r="AB364" i="1" s="1"/>
  <c r="O364" i="1" s="1" a="1"/>
  <c r="I364" i="1" a="1"/>
  <c r="D364" i="1" a="1"/>
  <c r="K364" i="1" a="1"/>
  <c r="N364" i="1" a="1"/>
  <c r="Q364" i="1" s="1"/>
  <c r="I363" i="1" a="1"/>
  <c r="K363" i="1" a="1"/>
  <c r="L363" i="1" a="1"/>
  <c r="N363" i="1" a="1"/>
  <c r="Q363" i="1" s="1"/>
  <c r="C363" i="1" a="1"/>
  <c r="AB363" i="1" s="1"/>
  <c r="O363" i="1" s="1" a="1"/>
  <c r="J363" i="1" a="1"/>
  <c r="D363" i="1" a="1"/>
  <c r="D362" i="1" a="1"/>
  <c r="J362" i="1" a="1"/>
  <c r="C362" i="1" a="1"/>
  <c r="AB362" i="1" s="1"/>
  <c r="O362" i="1" s="1" a="1"/>
  <c r="L362" i="1" a="1"/>
  <c r="K362" i="1" a="1"/>
  <c r="N362" i="1" a="1"/>
  <c r="Q362" i="1" s="1"/>
  <c r="I362" i="1" a="1"/>
  <c r="J361" i="1" a="1"/>
  <c r="N361" i="1" a="1"/>
  <c r="Q361" i="1" s="1"/>
  <c r="C361" i="1" a="1"/>
  <c r="AB361" i="1" s="1"/>
  <c r="O361" i="1" s="1" a="1"/>
  <c r="I361" i="1" a="1"/>
  <c r="L361" i="1" a="1"/>
  <c r="D361" i="1" a="1"/>
  <c r="K361" i="1" a="1"/>
  <c r="L360" i="1" a="1"/>
  <c r="D360" i="1" a="1"/>
  <c r="I360" i="1" a="1"/>
  <c r="C360" i="1" a="1"/>
  <c r="AB360" i="1" s="1"/>
  <c r="O360" i="1" s="1" a="1"/>
  <c r="K360" i="1" a="1"/>
  <c r="N360" i="1" a="1"/>
  <c r="Q360" i="1" s="1"/>
  <c r="J360" i="1" a="1"/>
  <c r="C359" i="1" a="1"/>
  <c r="AB359" i="1" s="1"/>
  <c r="O359" i="1" s="1" a="1"/>
  <c r="L359" i="1" a="1"/>
  <c r="I359" i="1" a="1"/>
  <c r="K359" i="1" a="1"/>
  <c r="J359" i="1" a="1"/>
  <c r="N359" i="1" a="1"/>
  <c r="Q359" i="1" s="1"/>
  <c r="D359" i="1" a="1"/>
  <c r="N358" i="1" a="1"/>
  <c r="Q358" i="1" s="1"/>
  <c r="C358" i="1" a="1"/>
  <c r="AB358" i="1" s="1"/>
  <c r="O358" i="1" s="1" a="1"/>
  <c r="I358" i="1" a="1"/>
  <c r="J358" i="1" a="1"/>
  <c r="D358" i="1" a="1"/>
  <c r="L358" i="1" a="1"/>
  <c r="K358" i="1" a="1"/>
  <c r="D357" i="1" a="1"/>
  <c r="K357" i="1" a="1"/>
  <c r="I357" i="1" a="1"/>
  <c r="L357" i="1" a="1"/>
  <c r="N357" i="1" a="1"/>
  <c r="Q357" i="1" s="1"/>
  <c r="C357" i="1" a="1"/>
  <c r="AB357" i="1" s="1"/>
  <c r="O357" i="1" s="1" a="1"/>
  <c r="J357" i="1" a="1"/>
  <c r="K356" i="1" a="1"/>
  <c r="I356" i="1" a="1"/>
  <c r="N356" i="1" a="1"/>
  <c r="Q356" i="1" s="1"/>
  <c r="J356" i="1" a="1"/>
  <c r="D356" i="1" a="1"/>
  <c r="C356" i="1" a="1"/>
  <c r="AB356" i="1" s="1"/>
  <c r="O356" i="1" s="1" a="1"/>
  <c r="L356" i="1" a="1"/>
  <c r="C355" i="1" a="1"/>
  <c r="AB355" i="1" s="1"/>
  <c r="O355" i="1" s="1" a="1"/>
  <c r="L355" i="1" a="1"/>
  <c r="J355" i="1" a="1"/>
  <c r="N355" i="1" a="1"/>
  <c r="Q355" i="1" s="1"/>
  <c r="D355" i="1" a="1"/>
  <c r="K355" i="1" a="1"/>
  <c r="I355" i="1" a="1"/>
  <c r="D354" i="1" a="1"/>
  <c r="K354" i="1" a="1"/>
  <c r="J354" i="1" a="1"/>
  <c r="L354" i="1" a="1"/>
  <c r="I354" i="1" a="1"/>
  <c r="N354" i="1" a="1"/>
  <c r="Q354" i="1" s="1"/>
  <c r="C354" i="1" a="1"/>
  <c r="AB354" i="1" s="1"/>
  <c r="O354" i="1" s="1" a="1"/>
  <c r="I353" i="1" a="1"/>
  <c r="C353" i="1" a="1"/>
  <c r="AB353" i="1" s="1"/>
  <c r="O353" i="1" s="1" a="1"/>
  <c r="K353" i="1" a="1"/>
  <c r="D353" i="1" a="1"/>
  <c r="L353" i="1" a="1"/>
  <c r="N353" i="1" a="1"/>
  <c r="Q353" i="1" s="1"/>
  <c r="J353" i="1" a="1"/>
  <c r="J352" i="1" a="1"/>
  <c r="D352" i="1" a="1"/>
  <c r="I352" i="1" a="1"/>
  <c r="K352" i="1" a="1"/>
  <c r="L352" i="1" a="1"/>
  <c r="C352" i="1" a="1"/>
  <c r="AB352" i="1" s="1"/>
  <c r="O352" i="1" s="1" a="1"/>
  <c r="N352" i="1" a="1"/>
  <c r="Q352" i="1" s="1"/>
  <c r="J351" i="1" a="1"/>
  <c r="L351" i="1" a="1"/>
  <c r="C351" i="1" a="1"/>
  <c r="AB351" i="1" s="1"/>
  <c r="O351" i="1" s="1" a="1"/>
  <c r="D351" i="1" a="1"/>
  <c r="N351" i="1" a="1"/>
  <c r="Q351" i="1" s="1"/>
  <c r="I351" i="1" a="1"/>
  <c r="K351" i="1" a="1"/>
  <c r="D350" i="1" a="1"/>
  <c r="L350" i="1" a="1"/>
  <c r="J350" i="1" a="1"/>
  <c r="C350" i="1" a="1"/>
  <c r="AB350" i="1" s="1"/>
  <c r="O350" i="1" s="1" a="1"/>
  <c r="N350" i="1" a="1"/>
  <c r="Q350" i="1" s="1"/>
  <c r="I350" i="1" a="1"/>
  <c r="K350" i="1" a="1"/>
  <c r="N349" i="1" a="1"/>
  <c r="Q349" i="1" s="1"/>
  <c r="I349" i="1" a="1"/>
  <c r="D349" i="1" a="1"/>
  <c r="C349" i="1" a="1"/>
  <c r="AB349" i="1" s="1"/>
  <c r="O349" i="1" s="1" a="1"/>
  <c r="L349" i="1" a="1"/>
  <c r="J349" i="1" a="1"/>
  <c r="K349" i="1" a="1"/>
  <c r="L348" i="1" a="1"/>
  <c r="D348" i="1" a="1"/>
  <c r="N348" i="1" a="1"/>
  <c r="Q348" i="1" s="1"/>
  <c r="K348" i="1" a="1"/>
  <c r="I348" i="1" a="1"/>
  <c r="C348" i="1" a="1"/>
  <c r="AB348" i="1" s="1"/>
  <c r="O348" i="1" s="1" a="1"/>
  <c r="J348" i="1" a="1"/>
  <c r="N347" i="1" a="1"/>
  <c r="Q347" i="1" s="1"/>
  <c r="C347" i="1" a="1"/>
  <c r="AB347" i="1" s="1"/>
  <c r="O347" i="1" s="1" a="1"/>
  <c r="D347" i="1" a="1"/>
  <c r="L347" i="1" a="1"/>
  <c r="I347" i="1" a="1"/>
  <c r="K347" i="1" a="1"/>
  <c r="J347" i="1" a="1"/>
  <c r="N346" i="1" a="1"/>
  <c r="Q346" i="1" s="1"/>
  <c r="L346" i="1" a="1"/>
  <c r="D346" i="1" a="1"/>
  <c r="K346" i="1" a="1"/>
  <c r="C346" i="1" a="1"/>
  <c r="AB346" i="1" s="1"/>
  <c r="O346" i="1" s="1" a="1"/>
  <c r="J346" i="1" a="1"/>
  <c r="I346" i="1" a="1"/>
  <c r="L345" i="1" a="1"/>
  <c r="K345" i="1" a="1"/>
  <c r="J345" i="1" a="1"/>
  <c r="C345" i="1" a="1"/>
  <c r="AB345" i="1" s="1"/>
  <c r="O345" i="1" s="1" a="1"/>
  <c r="D345" i="1" a="1"/>
  <c r="N345" i="1" a="1"/>
  <c r="Q345" i="1" s="1"/>
  <c r="I345" i="1" a="1"/>
  <c r="K344" i="1" a="1"/>
  <c r="N344" i="1" a="1"/>
  <c r="Q344" i="1" s="1"/>
  <c r="J344" i="1" a="1"/>
  <c r="L344" i="1" a="1"/>
  <c r="C344" i="1" a="1"/>
  <c r="AB344" i="1" s="1"/>
  <c r="O344" i="1" s="1" a="1"/>
  <c r="D344" i="1" a="1"/>
  <c r="I344" i="1" a="1"/>
  <c r="L343" i="1" a="1"/>
  <c r="N343" i="1" a="1"/>
  <c r="Q343" i="1" s="1"/>
  <c r="D343" i="1" a="1"/>
  <c r="J343" i="1" a="1"/>
  <c r="K343" i="1" a="1"/>
  <c r="I343" i="1" a="1"/>
  <c r="C343" i="1" a="1"/>
  <c r="AB343" i="1" s="1"/>
  <c r="O343" i="1" s="1" a="1"/>
  <c r="N342" i="1" a="1"/>
  <c r="Q342" i="1" s="1"/>
  <c r="C342" i="1" a="1"/>
  <c r="AB342" i="1" s="1"/>
  <c r="O342" i="1" s="1" a="1"/>
  <c r="K342" i="1" a="1"/>
  <c r="I342" i="1" a="1"/>
  <c r="J342" i="1" a="1"/>
  <c r="D342" i="1" a="1"/>
  <c r="L342" i="1" a="1"/>
  <c r="L341" i="1" a="1"/>
  <c r="N341" i="1" a="1"/>
  <c r="Q341" i="1" s="1"/>
  <c r="C341" i="1" a="1"/>
  <c r="AB341" i="1" s="1"/>
  <c r="O341" i="1" s="1" a="1"/>
  <c r="J341" i="1" a="1"/>
  <c r="D341" i="1" a="1"/>
  <c r="I341" i="1" a="1"/>
  <c r="K341" i="1" a="1"/>
  <c r="L340" i="1" a="1"/>
  <c r="N340" i="1" a="1"/>
  <c r="Q340" i="1" s="1"/>
  <c r="D340" i="1" a="1"/>
  <c r="J340" i="1" a="1"/>
  <c r="C340" i="1" a="1"/>
  <c r="AB340" i="1" s="1"/>
  <c r="O340" i="1" s="1" a="1"/>
  <c r="K340" i="1" a="1"/>
  <c r="I340" i="1" a="1"/>
  <c r="J339" i="1" a="1"/>
  <c r="K339" i="1" a="1"/>
  <c r="L339" i="1" a="1"/>
  <c r="I339" i="1" a="1"/>
  <c r="C339" i="1" a="1"/>
  <c r="AB339" i="1" s="1"/>
  <c r="O339" i="1" s="1" a="1"/>
  <c r="N339" i="1" a="1"/>
  <c r="Q339" i="1" s="1"/>
  <c r="D339" i="1" a="1"/>
  <c r="K338" i="1" a="1"/>
  <c r="J338" i="1" a="1"/>
  <c r="D338" i="1" a="1"/>
  <c r="C338" i="1" a="1"/>
  <c r="AB338" i="1" s="1"/>
  <c r="O338" i="1" s="1" a="1"/>
  <c r="N338" i="1" a="1"/>
  <c r="Q338" i="1" s="1"/>
  <c r="I338" i="1" a="1"/>
  <c r="L338" i="1" a="1"/>
  <c r="D337" i="1" a="1"/>
  <c r="C337" i="1" a="1"/>
  <c r="AB337" i="1" s="1"/>
  <c r="O337" i="1" s="1" a="1"/>
  <c r="K337" i="1" a="1"/>
  <c r="L337" i="1" a="1"/>
  <c r="I337" i="1" a="1"/>
  <c r="J337" i="1" a="1"/>
  <c r="N337" i="1" a="1"/>
  <c r="Q337" i="1" s="1"/>
  <c r="L336" i="1" a="1"/>
  <c r="C336" i="1" a="1"/>
  <c r="AB336" i="1" s="1"/>
  <c r="O336" i="1" s="1" a="1"/>
  <c r="I336" i="1" a="1"/>
  <c r="K336" i="1" a="1"/>
  <c r="D336" i="1" a="1"/>
  <c r="N336" i="1" a="1"/>
  <c r="Q336" i="1" s="1"/>
  <c r="J336" i="1" a="1"/>
  <c r="L335" i="1" a="1"/>
  <c r="N335" i="1" a="1"/>
  <c r="Q335" i="1" s="1"/>
  <c r="J335" i="1" a="1"/>
  <c r="C335" i="1" a="1"/>
  <c r="AB335" i="1" s="1"/>
  <c r="O335" i="1" s="1" a="1"/>
  <c r="I335" i="1" a="1"/>
  <c r="K335" i="1" a="1"/>
  <c r="D335" i="1" a="1"/>
  <c r="K334" i="1" a="1"/>
  <c r="J334" i="1" a="1"/>
  <c r="I334" i="1" a="1"/>
  <c r="N334" i="1" a="1"/>
  <c r="Q334" i="1" s="1"/>
  <c r="C334" i="1" a="1"/>
  <c r="AB334" i="1" s="1"/>
  <c r="O334" i="1" s="1" a="1"/>
  <c r="L334" i="1" a="1"/>
  <c r="D334" i="1" a="1"/>
  <c r="N333" i="1" a="1"/>
  <c r="Q333" i="1" s="1"/>
  <c r="I333" i="1" a="1"/>
  <c r="J333" i="1" a="1"/>
  <c r="K333" i="1" a="1"/>
  <c r="C333" i="1" a="1"/>
  <c r="AB333" i="1" s="1"/>
  <c r="O333" i="1" s="1" a="1"/>
  <c r="D333" i="1" a="1"/>
  <c r="L333" i="1" a="1"/>
  <c r="K332" i="1" a="1"/>
  <c r="J332" i="1" a="1"/>
  <c r="L332" i="1" a="1"/>
  <c r="I332" i="1" a="1"/>
  <c r="D332" i="1" a="1"/>
  <c r="N332" i="1" a="1"/>
  <c r="Q332" i="1" s="1"/>
  <c r="C332" i="1" a="1"/>
  <c r="AB332" i="1" s="1"/>
  <c r="O332" i="1" s="1" a="1"/>
  <c r="D331" i="1" a="1"/>
  <c r="J331" i="1" a="1"/>
  <c r="I331" i="1" a="1"/>
  <c r="C331" i="1" a="1"/>
  <c r="AB331" i="1" s="1"/>
  <c r="O331" i="1" s="1" a="1"/>
  <c r="N331" i="1" a="1"/>
  <c r="Q331" i="1" s="1"/>
  <c r="L331" i="1" a="1"/>
  <c r="K331" i="1" a="1"/>
  <c r="C330" i="1" a="1"/>
  <c r="AB330" i="1" s="1"/>
  <c r="O330" i="1" s="1" a="1"/>
  <c r="J330" i="1" a="1"/>
  <c r="I330" i="1" a="1"/>
  <c r="K330" i="1" a="1"/>
  <c r="N330" i="1" a="1"/>
  <c r="Q330" i="1" s="1"/>
  <c r="D330" i="1" a="1"/>
  <c r="L330" i="1" a="1"/>
  <c r="N329" i="1" a="1"/>
  <c r="Q329" i="1" s="1"/>
  <c r="I329" i="1" a="1"/>
  <c r="D329" i="1" a="1"/>
  <c r="J329" i="1" a="1"/>
  <c r="L329" i="1" a="1"/>
  <c r="C329" i="1" a="1"/>
  <c r="AB329" i="1" s="1"/>
  <c r="O329" i="1" s="1" a="1"/>
  <c r="K329" i="1" a="1"/>
  <c r="N328" i="1" a="1"/>
  <c r="Q328" i="1" s="1"/>
  <c r="C328" i="1" a="1"/>
  <c r="AB328" i="1" s="1"/>
  <c r="O328" i="1" s="1" a="1"/>
  <c r="D328" i="1" a="1"/>
  <c r="L328" i="1" a="1"/>
  <c r="K328" i="1" a="1"/>
  <c r="I328" i="1" a="1"/>
  <c r="J328" i="1" a="1"/>
  <c r="C327" i="1" a="1"/>
  <c r="AB327" i="1" s="1"/>
  <c r="O327" i="1" s="1" a="1"/>
  <c r="I327" i="1" a="1"/>
  <c r="L327" i="1" a="1"/>
  <c r="K327" i="1" a="1"/>
  <c r="N327" i="1" a="1"/>
  <c r="Q327" i="1" s="1"/>
  <c r="D327" i="1" a="1"/>
  <c r="J327" i="1" a="1"/>
  <c r="K326" i="1" a="1"/>
  <c r="J326" i="1" a="1"/>
  <c r="N326" i="1" a="1"/>
  <c r="Q326" i="1" s="1"/>
  <c r="L326" i="1" a="1"/>
  <c r="C326" i="1" a="1"/>
  <c r="AB326" i="1" s="1"/>
  <c r="O326" i="1" s="1" a="1"/>
  <c r="I326" i="1" a="1"/>
  <c r="D326" i="1" a="1"/>
  <c r="I325" i="1" a="1"/>
  <c r="C325" i="1" a="1"/>
  <c r="AB325" i="1" s="1"/>
  <c r="O325" i="1" s="1" a="1"/>
  <c r="L325" i="1" a="1"/>
  <c r="D325" i="1" a="1"/>
  <c r="J325" i="1" a="1"/>
  <c r="K325" i="1" a="1"/>
  <c r="N325" i="1" a="1"/>
  <c r="Q325" i="1" s="1"/>
  <c r="N324" i="1" a="1"/>
  <c r="Q324" i="1" s="1"/>
  <c r="I324" i="1" a="1"/>
  <c r="D324" i="1" a="1"/>
  <c r="J324" i="1" a="1"/>
  <c r="L324" i="1" a="1"/>
  <c r="C324" i="1" a="1"/>
  <c r="AB324" i="1" s="1"/>
  <c r="O324" i="1" s="1" a="1"/>
  <c r="K324" i="1" a="1"/>
  <c r="L323" i="1" a="1"/>
  <c r="D323" i="1" a="1"/>
  <c r="C323" i="1" a="1"/>
  <c r="AB323" i="1" s="1"/>
  <c r="O323" i="1" s="1" a="1"/>
  <c r="I323" i="1" a="1"/>
  <c r="N323" i="1" a="1"/>
  <c r="Q323" i="1" s="1"/>
  <c r="K323" i="1" a="1"/>
  <c r="J323" i="1" a="1"/>
  <c r="L322" i="1" a="1"/>
  <c r="J322" i="1" a="1"/>
  <c r="I322" i="1" a="1"/>
  <c r="K322" i="1" a="1"/>
  <c r="D322" i="1" a="1"/>
  <c r="C322" i="1" a="1"/>
  <c r="AB322" i="1" s="1"/>
  <c r="O322" i="1" s="1" a="1"/>
  <c r="N322" i="1" a="1"/>
  <c r="Q322" i="1" s="1"/>
  <c r="N321" i="1" a="1"/>
  <c r="Q321" i="1" s="1"/>
  <c r="I321" i="1" a="1"/>
  <c r="D321" i="1" a="1"/>
  <c r="K321" i="1" a="1"/>
  <c r="C321" i="1" a="1"/>
  <c r="AB321" i="1" s="1"/>
  <c r="O321" i="1" s="1" a="1"/>
  <c r="L321" i="1" a="1"/>
  <c r="J321" i="1" a="1"/>
  <c r="N320" i="1" a="1"/>
  <c r="Q320" i="1" s="1"/>
  <c r="D320" i="1" a="1"/>
  <c r="I320" i="1" a="1"/>
  <c r="J320" i="1" a="1"/>
  <c r="K320" i="1" a="1"/>
  <c r="L320" i="1" a="1"/>
  <c r="C320" i="1" a="1"/>
  <c r="AB320" i="1" s="1"/>
  <c r="O320" i="1" s="1" a="1"/>
  <c r="N319" i="1" a="1"/>
  <c r="Q319" i="1" s="1"/>
  <c r="I319" i="1" a="1"/>
  <c r="C319" i="1" a="1"/>
  <c r="AB319" i="1" s="1"/>
  <c r="O319" i="1" s="1" a="1"/>
  <c r="K319" i="1" a="1"/>
  <c r="J319" i="1" a="1"/>
  <c r="L319" i="1" a="1"/>
  <c r="D319" i="1" a="1"/>
  <c r="C318" i="1" a="1"/>
  <c r="AB318" i="1" s="1"/>
  <c r="O318" i="1" s="1" a="1"/>
  <c r="L318" i="1" a="1"/>
  <c r="I318" i="1" a="1"/>
  <c r="J318" i="1" a="1"/>
  <c r="D318" i="1" a="1"/>
  <c r="K318" i="1" a="1"/>
  <c r="N318" i="1" a="1"/>
  <c r="Q318" i="1" s="1"/>
  <c r="J317" i="1" a="1"/>
  <c r="I317" i="1" a="1"/>
  <c r="N317" i="1" a="1"/>
  <c r="Q317" i="1" s="1"/>
  <c r="C317" i="1" a="1"/>
  <c r="AB317" i="1" s="1"/>
  <c r="O317" i="1" s="1" a="1"/>
  <c r="L317" i="1" a="1"/>
  <c r="D317" i="1" a="1"/>
  <c r="K317" i="1" a="1"/>
  <c r="J316" i="1" a="1"/>
  <c r="N316" i="1" a="1"/>
  <c r="Q316" i="1" s="1"/>
  <c r="K316" i="1" a="1"/>
  <c r="L316" i="1" a="1"/>
  <c r="I316" i="1" a="1"/>
  <c r="C316" i="1" a="1"/>
  <c r="AB316" i="1" s="1"/>
  <c r="O316" i="1" s="1" a="1"/>
  <c r="D316" i="1" a="1"/>
  <c r="I315" i="1" a="1"/>
  <c r="K315" i="1" a="1"/>
  <c r="N315" i="1" a="1"/>
  <c r="Q315" i="1" s="1"/>
  <c r="D315" i="1" a="1"/>
  <c r="C315" i="1" a="1"/>
  <c r="AB315" i="1" s="1"/>
  <c r="O315" i="1" s="1" a="1"/>
  <c r="L315" i="1" a="1"/>
  <c r="J315" i="1" a="1"/>
  <c r="D314" i="1" a="1"/>
  <c r="C314" i="1" a="1"/>
  <c r="AB314" i="1" s="1"/>
  <c r="O314" i="1" s="1" a="1"/>
  <c r="N314" i="1" a="1"/>
  <c r="Q314" i="1" s="1"/>
  <c r="J314" i="1" a="1"/>
  <c r="L314" i="1" a="1"/>
  <c r="K314" i="1" a="1"/>
  <c r="I314" i="1" a="1"/>
  <c r="C313" i="1" a="1"/>
  <c r="AB313" i="1" s="1"/>
  <c r="O313" i="1" s="1" a="1"/>
  <c r="J313" i="1" a="1"/>
  <c r="K313" i="1" a="1"/>
  <c r="N313" i="1" a="1"/>
  <c r="Q313" i="1" s="1"/>
  <c r="D313" i="1" a="1"/>
  <c r="I313" i="1" a="1"/>
  <c r="L313" i="1" a="1"/>
  <c r="I312" i="1" a="1"/>
  <c r="K312" i="1" a="1"/>
  <c r="N312" i="1" a="1"/>
  <c r="Q312" i="1" s="1"/>
  <c r="D312" i="1" a="1"/>
  <c r="J312" i="1" a="1"/>
  <c r="L312" i="1" a="1"/>
  <c r="C312" i="1" a="1"/>
  <c r="AB312" i="1" s="1"/>
  <c r="O312" i="1" s="1" a="1"/>
  <c r="L311" i="1" a="1"/>
  <c r="I311" i="1" a="1"/>
  <c r="D311" i="1" a="1"/>
  <c r="N311" i="1" a="1"/>
  <c r="Q311" i="1" s="1"/>
  <c r="K311" i="1" a="1"/>
  <c r="J311" i="1" a="1"/>
  <c r="C311" i="1" a="1"/>
  <c r="AB311" i="1" s="1"/>
  <c r="O311" i="1" s="1" a="1"/>
  <c r="K310" i="1" a="1"/>
  <c r="N310" i="1" a="1"/>
  <c r="Q310" i="1" s="1"/>
  <c r="L310" i="1" a="1"/>
  <c r="J310" i="1" a="1"/>
  <c r="D310" i="1" a="1"/>
  <c r="I310" i="1" a="1"/>
  <c r="C310" i="1" a="1"/>
  <c r="AB310" i="1" s="1"/>
  <c r="O310" i="1" s="1" a="1"/>
  <c r="L309" i="1" a="1"/>
  <c r="J309" i="1" a="1"/>
  <c r="D309" i="1" a="1"/>
  <c r="I309" i="1" a="1"/>
  <c r="K309" i="1" a="1"/>
  <c r="C309" i="1" a="1"/>
  <c r="AB309" i="1" s="1"/>
  <c r="O309" i="1" s="1" a="1"/>
  <c r="N309" i="1" a="1"/>
  <c r="Q309" i="1" s="1"/>
  <c r="L308" i="1" a="1"/>
  <c r="D308" i="1" a="1"/>
  <c r="K308" i="1" a="1"/>
  <c r="C308" i="1" a="1"/>
  <c r="AB308" i="1" s="1"/>
  <c r="O308" i="1" s="1" a="1"/>
  <c r="I308" i="1" a="1"/>
  <c r="J308" i="1" a="1"/>
  <c r="N308" i="1" a="1"/>
  <c r="Q308" i="1" s="1"/>
  <c r="L307" i="1" a="1"/>
  <c r="I307" i="1" a="1"/>
  <c r="D307" i="1" a="1"/>
  <c r="N307" i="1" a="1"/>
  <c r="Q307" i="1" s="1"/>
  <c r="C307" i="1" a="1"/>
  <c r="AB307" i="1" s="1"/>
  <c r="O307" i="1" s="1" a="1"/>
  <c r="J307" i="1" a="1"/>
  <c r="K307" i="1" a="1"/>
  <c r="D306" i="1" a="1"/>
  <c r="L306" i="1" a="1"/>
  <c r="J306" i="1" a="1"/>
  <c r="N306" i="1" a="1"/>
  <c r="Q306" i="1" s="1"/>
  <c r="K306" i="1" a="1"/>
  <c r="C306" i="1" a="1"/>
  <c r="AB306" i="1" s="1"/>
  <c r="O306" i="1" s="1" a="1"/>
  <c r="I306" i="1" a="1"/>
  <c r="N305" i="1" a="1"/>
  <c r="Q305" i="1" s="1"/>
  <c r="J305" i="1" a="1"/>
  <c r="L305" i="1" a="1"/>
  <c r="D305" i="1" a="1"/>
  <c r="C305" i="1" a="1"/>
  <c r="AB305" i="1" s="1"/>
  <c r="O305" i="1" s="1" a="1"/>
  <c r="I305" i="1" a="1"/>
  <c r="K305" i="1" a="1"/>
  <c r="J304" i="1" a="1"/>
  <c r="I304" i="1" a="1"/>
  <c r="K304" i="1" a="1"/>
  <c r="C304" i="1" a="1"/>
  <c r="AB304" i="1" s="1"/>
  <c r="O304" i="1" s="1" a="1"/>
  <c r="L304" i="1" a="1"/>
  <c r="N304" i="1" a="1"/>
  <c r="Q304" i="1" s="1"/>
  <c r="D304" i="1" a="1"/>
  <c r="D303" i="1" a="1"/>
  <c r="K303" i="1" a="1"/>
  <c r="L303" i="1" a="1"/>
  <c r="I303" i="1" a="1"/>
  <c r="J303" i="1" a="1"/>
  <c r="N303" i="1" a="1"/>
  <c r="Q303" i="1" s="1"/>
  <c r="C303" i="1" a="1"/>
  <c r="AB303" i="1" s="1"/>
  <c r="O303" i="1" s="1" a="1"/>
  <c r="I302" i="1" a="1"/>
  <c r="J302" i="1" a="1"/>
  <c r="N302" i="1" a="1"/>
  <c r="Q302" i="1" s="1"/>
  <c r="C302" i="1" a="1"/>
  <c r="AB302" i="1" s="1"/>
  <c r="O302" i="1" s="1" a="1"/>
  <c r="L302" i="1" a="1"/>
  <c r="K302" i="1" a="1"/>
  <c r="D302" i="1" a="1"/>
  <c r="D301" i="1" a="1"/>
  <c r="C301" i="1" a="1"/>
  <c r="AB301" i="1" s="1"/>
  <c r="O301" i="1" s="1" a="1"/>
  <c r="N301" i="1" a="1"/>
  <c r="Q301" i="1" s="1"/>
  <c r="K301" i="1" a="1"/>
  <c r="I301" i="1" a="1"/>
  <c r="L301" i="1" a="1"/>
  <c r="J301" i="1" a="1"/>
  <c r="L300" i="1" a="1"/>
  <c r="J300" i="1" a="1"/>
  <c r="D300" i="1" a="1"/>
  <c r="K300" i="1" a="1"/>
  <c r="N300" i="1" a="1"/>
  <c r="Q300" i="1" s="1"/>
  <c r="C300" i="1" a="1"/>
  <c r="AB300" i="1" s="1"/>
  <c r="O300" i="1" s="1" a="1"/>
  <c r="I300" i="1" a="1"/>
  <c r="K299" i="1" a="1"/>
  <c r="J299" i="1" a="1"/>
  <c r="I299" i="1" a="1"/>
  <c r="L299" i="1" a="1"/>
  <c r="D299" i="1" a="1"/>
  <c r="N299" i="1" a="1"/>
  <c r="Q299" i="1" s="1"/>
  <c r="C299" i="1" a="1"/>
  <c r="AB299" i="1" s="1"/>
  <c r="O299" i="1" s="1" a="1"/>
  <c r="J298" i="1" a="1"/>
  <c r="K298" i="1" a="1"/>
  <c r="D298" i="1" a="1"/>
  <c r="C298" i="1" a="1"/>
  <c r="AB298" i="1" s="1"/>
  <c r="O298" i="1" s="1" a="1"/>
  <c r="I298" i="1" a="1"/>
  <c r="N298" i="1" a="1"/>
  <c r="Q298" i="1" s="1"/>
  <c r="L298" i="1" a="1"/>
  <c r="D297" i="1" a="1"/>
  <c r="L297" i="1" a="1"/>
  <c r="C297" i="1" a="1"/>
  <c r="AB297" i="1" s="1"/>
  <c r="O297" i="1" s="1" a="1"/>
  <c r="K297" i="1" a="1"/>
  <c r="I297" i="1" a="1"/>
  <c r="J297" i="1" a="1"/>
  <c r="N297" i="1" a="1"/>
  <c r="Q297" i="1" s="1"/>
  <c r="K296" i="1" a="1"/>
  <c r="L296" i="1" a="1"/>
  <c r="J296" i="1" a="1"/>
  <c r="D296" i="1" a="1"/>
  <c r="I296" i="1" a="1"/>
  <c r="N296" i="1" a="1"/>
  <c r="Q296" i="1" s="1"/>
  <c r="C296" i="1" a="1"/>
  <c r="AB296" i="1" s="1"/>
  <c r="O296" i="1" s="1" a="1"/>
  <c r="D295" i="1" a="1"/>
  <c r="L295" i="1" a="1"/>
  <c r="I295" i="1" a="1"/>
  <c r="C295" i="1" a="1"/>
  <c r="AB295" i="1" s="1"/>
  <c r="O295" i="1" s="1" a="1"/>
  <c r="J295" i="1" a="1"/>
  <c r="N295" i="1" a="1"/>
  <c r="Q295" i="1" s="1"/>
  <c r="K295" i="1" a="1"/>
  <c r="L294" i="1" a="1"/>
  <c r="J294" i="1" a="1"/>
  <c r="C294" i="1" a="1"/>
  <c r="AB294" i="1" s="1"/>
  <c r="O294" i="1" s="1" a="1"/>
  <c r="D294" i="1" a="1"/>
  <c r="K294" i="1" a="1"/>
  <c r="N294" i="1" a="1"/>
  <c r="Q294" i="1" s="1"/>
  <c r="I294" i="1" a="1"/>
  <c r="L293" i="1" a="1"/>
  <c r="J293" i="1" a="1"/>
  <c r="D293" i="1" a="1"/>
  <c r="N293" i="1" a="1"/>
  <c r="Q293" i="1" s="1"/>
  <c r="I293" i="1" a="1"/>
  <c r="C293" i="1" a="1"/>
  <c r="AB293" i="1" s="1"/>
  <c r="O293" i="1" s="1" a="1"/>
  <c r="K293" i="1" a="1"/>
  <c r="I292" i="1" a="1"/>
  <c r="J292" i="1" a="1"/>
  <c r="K292" i="1" a="1"/>
  <c r="L292" i="1" a="1"/>
  <c r="N292" i="1" a="1"/>
  <c r="Q292" i="1" s="1"/>
  <c r="D292" i="1" a="1"/>
  <c r="C292" i="1" a="1"/>
  <c r="AB292" i="1" s="1"/>
  <c r="O292" i="1" s="1" a="1"/>
  <c r="D291" i="1" a="1"/>
  <c r="C291" i="1" a="1"/>
  <c r="AB291" i="1" s="1"/>
  <c r="O291" i="1" s="1" a="1"/>
  <c r="I291" i="1" a="1"/>
  <c r="K291" i="1" a="1"/>
  <c r="N291" i="1" a="1"/>
  <c r="Q291" i="1" s="1"/>
  <c r="J291" i="1" a="1"/>
  <c r="L291" i="1" a="1"/>
  <c r="K290" i="1" a="1"/>
  <c r="N290" i="1" a="1"/>
  <c r="Q290" i="1" s="1"/>
  <c r="J290" i="1" a="1"/>
  <c r="D290" i="1" a="1"/>
  <c r="C290" i="1" a="1"/>
  <c r="AB290" i="1" s="1"/>
  <c r="O290" i="1" s="1" a="1"/>
  <c r="L290" i="1" a="1"/>
  <c r="I290" i="1" a="1"/>
  <c r="D289" i="1" a="1"/>
  <c r="N289" i="1" a="1"/>
  <c r="Q289" i="1" s="1"/>
  <c r="I289" i="1" a="1"/>
  <c r="L289" i="1" a="1"/>
  <c r="J289" i="1" a="1"/>
  <c r="C289" i="1" a="1"/>
  <c r="AB289" i="1" s="1"/>
  <c r="O289" i="1" s="1" a="1"/>
  <c r="K289" i="1" a="1"/>
  <c r="J288" i="1" a="1"/>
  <c r="I288" i="1" a="1"/>
  <c r="D288" i="1" a="1"/>
  <c r="C288" i="1" a="1"/>
  <c r="AB288" i="1" s="1"/>
  <c r="O288" i="1" s="1" a="1"/>
  <c r="N288" i="1" a="1"/>
  <c r="Q288" i="1" s="1"/>
  <c r="K288" i="1" a="1"/>
  <c r="L288" i="1" a="1"/>
  <c r="D287" i="1" a="1"/>
  <c r="J287" i="1" a="1"/>
  <c r="L287" i="1" a="1"/>
  <c r="C287" i="1" a="1"/>
  <c r="AB287" i="1" s="1"/>
  <c r="O287" i="1" s="1" a="1"/>
  <c r="N287" i="1" a="1"/>
  <c r="Q287" i="1" s="1"/>
  <c r="K287" i="1" a="1"/>
  <c r="I287" i="1" a="1"/>
  <c r="D286" i="1" a="1"/>
  <c r="K286" i="1" a="1"/>
  <c r="J286" i="1" a="1"/>
  <c r="C286" i="1" a="1"/>
  <c r="AB286" i="1" s="1"/>
  <c r="O286" i="1" s="1" a="1"/>
  <c r="I286" i="1" a="1"/>
  <c r="N286" i="1" a="1"/>
  <c r="Q286" i="1" s="1"/>
  <c r="L286" i="1" a="1"/>
  <c r="D285" i="1" a="1"/>
  <c r="C285" i="1" a="1"/>
  <c r="AB285" i="1" s="1"/>
  <c r="O285" i="1" s="1" a="1"/>
  <c r="N285" i="1" a="1"/>
  <c r="Q285" i="1" s="1"/>
  <c r="K285" i="1" a="1"/>
  <c r="J285" i="1" a="1"/>
  <c r="I285" i="1" a="1"/>
  <c r="L285" i="1" a="1"/>
  <c r="I284" i="1" a="1"/>
  <c r="D284" i="1" a="1"/>
  <c r="J284" i="1" a="1"/>
  <c r="N284" i="1" a="1"/>
  <c r="Q284" i="1" s="1"/>
  <c r="L284" i="1" a="1"/>
  <c r="C284" i="1" a="1"/>
  <c r="AB284" i="1" s="1"/>
  <c r="O284" i="1" s="1" a="1"/>
  <c r="K284" i="1" a="1"/>
  <c r="D283" i="1" a="1"/>
  <c r="I283" i="1" a="1"/>
  <c r="C283" i="1" a="1"/>
  <c r="AB283" i="1" s="1"/>
  <c r="O283" i="1" s="1" a="1"/>
  <c r="N283" i="1" a="1"/>
  <c r="Q283" i="1" s="1"/>
  <c r="L283" i="1" a="1"/>
  <c r="J283" i="1" a="1"/>
  <c r="K283" i="1" a="1"/>
  <c r="J282" i="1" a="1"/>
  <c r="D282" i="1" a="1"/>
  <c r="N282" i="1" a="1"/>
  <c r="Q282" i="1" s="1"/>
  <c r="I282" i="1" a="1"/>
  <c r="L282" i="1" a="1"/>
  <c r="C282" i="1" a="1"/>
  <c r="AB282" i="1" s="1"/>
  <c r="O282" i="1" s="1" a="1"/>
  <c r="K282" i="1" a="1"/>
  <c r="J281" i="1" a="1"/>
  <c r="I281" i="1" a="1"/>
  <c r="D281" i="1" a="1"/>
  <c r="N281" i="1" a="1"/>
  <c r="Q281" i="1" s="1"/>
  <c r="C281" i="1" a="1"/>
  <c r="AB281" i="1" s="1"/>
  <c r="O281" i="1" s="1" a="1"/>
  <c r="L281" i="1" a="1"/>
  <c r="K281" i="1" a="1"/>
  <c r="J280" i="1" a="1"/>
  <c r="N280" i="1" a="1"/>
  <c r="Q280" i="1" s="1"/>
  <c r="L280" i="1" a="1"/>
  <c r="D280" i="1" a="1"/>
  <c r="C280" i="1" a="1"/>
  <c r="AB280" i="1" s="1"/>
  <c r="O280" i="1" s="1" a="1"/>
  <c r="I280" i="1" a="1"/>
  <c r="K280" i="1" a="1"/>
  <c r="L279" i="1" a="1"/>
  <c r="N279" i="1" a="1"/>
  <c r="Q279" i="1" s="1"/>
  <c r="I279" i="1" a="1"/>
  <c r="J279" i="1" a="1"/>
  <c r="D279" i="1" a="1"/>
  <c r="K279" i="1" a="1"/>
  <c r="C279" i="1" a="1"/>
  <c r="AB279" i="1" s="1"/>
  <c r="O279" i="1" s="1" a="1"/>
  <c r="J278" i="1" a="1"/>
  <c r="K278" i="1" a="1"/>
  <c r="N278" i="1" a="1"/>
  <c r="Q278" i="1" s="1"/>
  <c r="D278" i="1" a="1"/>
  <c r="L278" i="1" a="1"/>
  <c r="I278" i="1" a="1"/>
  <c r="C278" i="1" a="1"/>
  <c r="AB278" i="1" s="1"/>
  <c r="O278" i="1" s="1" a="1"/>
  <c r="D277" i="1" a="1"/>
  <c r="L277" i="1" a="1"/>
  <c r="J277" i="1" a="1"/>
  <c r="C277" i="1" a="1"/>
  <c r="AB277" i="1" s="1"/>
  <c r="O277" i="1" s="1" a="1"/>
  <c r="K277" i="1" a="1"/>
  <c r="I277" i="1" a="1"/>
  <c r="N277" i="1" a="1"/>
  <c r="Q277" i="1" s="1"/>
  <c r="D276" i="1" a="1"/>
  <c r="J276" i="1" a="1"/>
  <c r="N276" i="1" a="1"/>
  <c r="Q276" i="1" s="1"/>
  <c r="L276" i="1" a="1"/>
  <c r="C276" i="1" a="1"/>
  <c r="AB276" i="1" s="1"/>
  <c r="O276" i="1" s="1" a="1"/>
  <c r="I276" i="1" a="1"/>
  <c r="K276" i="1" a="1"/>
  <c r="K275" i="1" a="1"/>
  <c r="J275" i="1" a="1"/>
  <c r="N275" i="1" a="1"/>
  <c r="Q275" i="1" s="1"/>
  <c r="L275" i="1" a="1"/>
  <c r="I275" i="1" a="1"/>
  <c r="D275" i="1" a="1"/>
  <c r="C275" i="1" a="1"/>
  <c r="AB275" i="1" s="1"/>
  <c r="O275" i="1" s="1" a="1"/>
  <c r="I274" i="1" a="1"/>
  <c r="C274" i="1" a="1"/>
  <c r="AB274" i="1" s="1"/>
  <c r="O274" i="1" s="1" a="1"/>
  <c r="K274" i="1" a="1"/>
  <c r="L274" i="1" a="1"/>
  <c r="N274" i="1" a="1"/>
  <c r="Q274" i="1" s="1"/>
  <c r="J274" i="1" a="1"/>
  <c r="D274" i="1" a="1"/>
  <c r="I273" i="1" a="1"/>
  <c r="C273" i="1" a="1"/>
  <c r="AB273" i="1" s="1"/>
  <c r="O273" i="1" s="1" a="1"/>
  <c r="L273" i="1" a="1"/>
  <c r="J273" i="1" a="1"/>
  <c r="D273" i="1" a="1"/>
  <c r="N273" i="1" a="1"/>
  <c r="Q273" i="1" s="1"/>
  <c r="K273" i="1" a="1"/>
  <c r="K272" i="1" a="1"/>
  <c r="D272" i="1" a="1"/>
  <c r="L272" i="1" a="1"/>
  <c r="J272" i="1" a="1"/>
  <c r="N272" i="1" a="1"/>
  <c r="Q272" i="1" s="1"/>
  <c r="C272" i="1" a="1"/>
  <c r="AB272" i="1" s="1"/>
  <c r="O272" i="1" s="1" a="1"/>
  <c r="I272" i="1" a="1"/>
  <c r="K271" i="1" a="1"/>
  <c r="L271" i="1" a="1"/>
  <c r="I271" i="1" a="1"/>
  <c r="J271" i="1" a="1"/>
  <c r="C271" i="1" a="1"/>
  <c r="AB271" i="1" s="1"/>
  <c r="O271" i="1" s="1" a="1"/>
  <c r="N271" i="1" a="1"/>
  <c r="Q271" i="1" s="1"/>
  <c r="D271" i="1" a="1"/>
  <c r="C270" i="1" a="1"/>
  <c r="AB270" i="1" s="1"/>
  <c r="O270" i="1" s="1" a="1"/>
  <c r="I270" i="1" a="1"/>
  <c r="K270" i="1" a="1"/>
  <c r="N270" i="1" a="1"/>
  <c r="Q270" i="1" s="1"/>
  <c r="D270" i="1" a="1"/>
  <c r="J270" i="1" a="1"/>
  <c r="L270" i="1" a="1"/>
  <c r="C269" i="1" a="1"/>
  <c r="AB269" i="1" s="1"/>
  <c r="O269" i="1" s="1" a="1"/>
  <c r="N269" i="1" a="1"/>
  <c r="Q269" i="1" s="1"/>
  <c r="I269" i="1" a="1"/>
  <c r="J269" i="1" a="1"/>
  <c r="D269" i="1" a="1"/>
  <c r="L269" i="1" a="1"/>
  <c r="K269" i="1" a="1"/>
  <c r="I268" i="1" a="1"/>
  <c r="C268" i="1" a="1"/>
  <c r="AB268" i="1" s="1"/>
  <c r="O268" i="1" s="1" a="1"/>
  <c r="N268" i="1" a="1"/>
  <c r="Q268" i="1" s="1"/>
  <c r="J268" i="1" a="1"/>
  <c r="K268" i="1" a="1"/>
  <c r="L268" i="1" a="1"/>
  <c r="D268" i="1" a="1"/>
  <c r="J267" i="1" a="1"/>
  <c r="D267" i="1" a="1"/>
  <c r="L267" i="1" a="1"/>
  <c r="C267" i="1" a="1"/>
  <c r="AB267" i="1" s="1"/>
  <c r="O267" i="1" s="1" a="1"/>
  <c r="N267" i="1" a="1"/>
  <c r="Q267" i="1" s="1"/>
  <c r="K267" i="1" a="1"/>
  <c r="I267" i="1" a="1"/>
  <c r="C266" i="1" a="1"/>
  <c r="AB266" i="1" s="1"/>
  <c r="O266" i="1" s="1" a="1"/>
  <c r="K266" i="1" a="1"/>
  <c r="I266" i="1" a="1"/>
  <c r="N266" i="1" a="1"/>
  <c r="Q266" i="1" s="1"/>
  <c r="D266" i="1" a="1"/>
  <c r="J266" i="1" a="1"/>
  <c r="L266" i="1" a="1"/>
  <c r="J265" i="1" a="1"/>
  <c r="L265" i="1" a="1"/>
  <c r="K265" i="1" a="1"/>
  <c r="D265" i="1" a="1"/>
  <c r="C265" i="1" a="1"/>
  <c r="AB265" i="1" s="1"/>
  <c r="O265" i="1" s="1" a="1"/>
  <c r="N265" i="1" a="1"/>
  <c r="Q265" i="1" s="1"/>
  <c r="I265" i="1" a="1"/>
  <c r="I264" i="1" a="1"/>
  <c r="D264" i="1" a="1"/>
  <c r="J264" i="1" a="1"/>
  <c r="N264" i="1" a="1"/>
  <c r="Q264" i="1" s="1"/>
  <c r="L264" i="1" a="1"/>
  <c r="K264" i="1" a="1"/>
  <c r="C264" i="1" a="1"/>
  <c r="AB264" i="1" s="1"/>
  <c r="O264" i="1" s="1" a="1"/>
  <c r="K263" i="1" a="1"/>
  <c r="D263" i="1" a="1"/>
  <c r="N263" i="1" a="1"/>
  <c r="Q263" i="1" s="1"/>
  <c r="I263" i="1" a="1"/>
  <c r="J263" i="1" a="1"/>
  <c r="C263" i="1" a="1"/>
  <c r="AB263" i="1" s="1"/>
  <c r="O263" i="1" s="1" a="1"/>
  <c r="L263" i="1" a="1"/>
  <c r="J262" i="1" a="1"/>
  <c r="K262" i="1" a="1"/>
  <c r="N262" i="1" a="1"/>
  <c r="Q262" i="1" s="1"/>
  <c r="D262" i="1" a="1"/>
  <c r="C262" i="1" a="1"/>
  <c r="AB262" i="1" s="1"/>
  <c r="O262" i="1" s="1" a="1"/>
  <c r="L262" i="1" a="1"/>
  <c r="I262" i="1" a="1"/>
  <c r="K261" i="1" a="1"/>
  <c r="I261" i="1" a="1"/>
  <c r="J261" i="1" a="1"/>
  <c r="N261" i="1" a="1"/>
  <c r="Q261" i="1" s="1"/>
  <c r="D261" i="1" a="1"/>
  <c r="C261" i="1" a="1"/>
  <c r="AB261" i="1" s="1"/>
  <c r="O261" i="1" s="1" a="1"/>
  <c r="L261" i="1" a="1"/>
  <c r="K260" i="1" a="1"/>
  <c r="J260" i="1" a="1"/>
  <c r="C260" i="1" a="1"/>
  <c r="AB260" i="1" s="1"/>
  <c r="O260" i="1" s="1" a="1"/>
  <c r="I260" i="1" a="1"/>
  <c r="L260" i="1" a="1"/>
  <c r="N260" i="1" a="1"/>
  <c r="Q260" i="1" s="1"/>
  <c r="D260" i="1" a="1"/>
  <c r="D259" i="1" a="1"/>
  <c r="L259" i="1" a="1"/>
  <c r="K259" i="1" a="1"/>
  <c r="I259" i="1" a="1"/>
  <c r="J259" i="1" a="1"/>
  <c r="N259" i="1" a="1"/>
  <c r="Q259" i="1" s="1"/>
  <c r="C259" i="1" a="1"/>
  <c r="AB259" i="1" s="1"/>
  <c r="O259" i="1" s="1" a="1"/>
  <c r="J258" i="1" a="1"/>
  <c r="D258" i="1" a="1"/>
  <c r="N258" i="1" a="1"/>
  <c r="Q258" i="1" s="1"/>
  <c r="L258" i="1" a="1"/>
  <c r="K258" i="1" a="1"/>
  <c r="I258" i="1" a="1"/>
  <c r="C258" i="1" a="1"/>
  <c r="AB258" i="1" s="1"/>
  <c r="O258" i="1" s="1" a="1"/>
  <c r="K257" i="1" a="1"/>
  <c r="D257" i="1" a="1"/>
  <c r="N257" i="1" a="1"/>
  <c r="Q257" i="1" s="1"/>
  <c r="I257" i="1" a="1"/>
  <c r="L257" i="1" a="1"/>
  <c r="C257" i="1" a="1"/>
  <c r="AB257" i="1" s="1"/>
  <c r="O257" i="1" s="1" a="1"/>
  <c r="J257" i="1" a="1"/>
  <c r="K256" i="1" a="1"/>
  <c r="D256" i="1" a="1"/>
  <c r="C256" i="1" a="1"/>
  <c r="AB256" i="1" s="1"/>
  <c r="O256" i="1" s="1" a="1"/>
  <c r="I256" i="1" a="1"/>
  <c r="L256" i="1" a="1"/>
  <c r="N256" i="1" a="1"/>
  <c r="Q256" i="1" s="1"/>
  <c r="J256" i="1" a="1"/>
  <c r="C255" i="1" a="1"/>
  <c r="AB255" i="1" s="1"/>
  <c r="O255" i="1" s="1" a="1"/>
  <c r="N255" i="1" a="1"/>
  <c r="Q255" i="1" s="1"/>
  <c r="K255" i="1" a="1"/>
  <c r="J255" i="1" a="1"/>
  <c r="D255" i="1" a="1"/>
  <c r="L255" i="1" a="1"/>
  <c r="I255" i="1" a="1"/>
  <c r="C254" i="1" a="1"/>
  <c r="AB254" i="1" s="1"/>
  <c r="O254" i="1" s="1" a="1"/>
  <c r="D254" i="1" a="1"/>
  <c r="K254" i="1" a="1"/>
  <c r="N254" i="1" a="1"/>
  <c r="Q254" i="1" s="1"/>
  <c r="J254" i="1" a="1"/>
  <c r="I254" i="1" a="1"/>
  <c r="L254" i="1" a="1"/>
  <c r="D253" i="1" a="1"/>
  <c r="I253" i="1" a="1"/>
  <c r="C253" i="1" a="1"/>
  <c r="AB253" i="1" s="1"/>
  <c r="O253" i="1" s="1" a="1"/>
  <c r="K253" i="1" a="1"/>
  <c r="J253" i="1" a="1"/>
  <c r="L253" i="1" a="1"/>
  <c r="N253" i="1" a="1"/>
  <c r="Q253" i="1" s="1"/>
  <c r="C252" i="1" a="1"/>
  <c r="AB252" i="1" s="1"/>
  <c r="O252" i="1" s="1" a="1"/>
  <c r="D252" i="1" a="1"/>
  <c r="K252" i="1" a="1"/>
  <c r="L252" i="1" a="1"/>
  <c r="N252" i="1" a="1"/>
  <c r="Q252" i="1" s="1"/>
  <c r="J252" i="1" a="1"/>
  <c r="I252" i="1" a="1"/>
  <c r="L251" i="1" a="1"/>
  <c r="D251" i="1" a="1"/>
  <c r="I251" i="1" a="1"/>
  <c r="K251" i="1" a="1"/>
  <c r="J251" i="1" a="1"/>
  <c r="N251" i="1" a="1"/>
  <c r="Q251" i="1" s="1"/>
  <c r="C251" i="1" a="1"/>
  <c r="AB251" i="1" s="1"/>
  <c r="O251" i="1" s="1" a="1"/>
  <c r="L250" i="1" a="1"/>
  <c r="N250" i="1" a="1"/>
  <c r="Q250" i="1" s="1"/>
  <c r="J250" i="1" a="1"/>
  <c r="K250" i="1" a="1"/>
  <c r="I250" i="1" a="1"/>
  <c r="D250" i="1" a="1"/>
  <c r="C250" i="1" a="1"/>
  <c r="AB250" i="1" s="1"/>
  <c r="O250" i="1" s="1" a="1"/>
  <c r="K249" i="1" a="1"/>
  <c r="N249" i="1" a="1"/>
  <c r="Q249" i="1" s="1"/>
  <c r="J249" i="1" a="1"/>
  <c r="D249" i="1" a="1"/>
  <c r="L249" i="1" a="1"/>
  <c r="I249" i="1" a="1"/>
  <c r="C249" i="1" a="1"/>
  <c r="AB249" i="1" s="1"/>
  <c r="O249" i="1" s="1" a="1"/>
  <c r="J248" i="1" a="1"/>
  <c r="L248" i="1" a="1"/>
  <c r="I248" i="1" a="1"/>
  <c r="D248" i="1" a="1"/>
  <c r="K248" i="1" a="1"/>
  <c r="C248" i="1" a="1"/>
  <c r="AB248" i="1" s="1"/>
  <c r="O248" i="1" s="1" a="1"/>
  <c r="N248" i="1" a="1"/>
  <c r="Q248" i="1" s="1"/>
  <c r="C247" i="1" a="1"/>
  <c r="AB247" i="1" s="1"/>
  <c r="O247" i="1" s="1" a="1"/>
  <c r="D247" i="1" a="1"/>
  <c r="K247" i="1" a="1"/>
  <c r="N247" i="1" a="1"/>
  <c r="Q247" i="1" s="1"/>
  <c r="J247" i="1" a="1"/>
  <c r="I247" i="1" a="1"/>
  <c r="L247" i="1" a="1"/>
  <c r="C246" i="1" a="1"/>
  <c r="AB246" i="1" s="1"/>
  <c r="O246" i="1" s="1" a="1"/>
  <c r="L246" i="1" a="1"/>
  <c r="I246" i="1" a="1"/>
  <c r="D246" i="1" a="1"/>
  <c r="J246" i="1" a="1"/>
  <c r="N246" i="1" a="1"/>
  <c r="Q246" i="1" s="1"/>
  <c r="K246" i="1" a="1"/>
  <c r="I245" i="1" a="1"/>
  <c r="J245" i="1" a="1"/>
  <c r="D245" i="1" a="1"/>
  <c r="N245" i="1" a="1"/>
  <c r="Q245" i="1" s="1"/>
  <c r="K245" i="1" a="1"/>
  <c r="L245" i="1" a="1"/>
  <c r="C245" i="1" a="1"/>
  <c r="AB245" i="1" s="1"/>
  <c r="O245" i="1" s="1" a="1"/>
  <c r="I244" i="1" a="1"/>
  <c r="J244" i="1" a="1"/>
  <c r="D244" i="1" a="1"/>
  <c r="C244" i="1" a="1"/>
  <c r="AB244" i="1" s="1"/>
  <c r="O244" i="1" s="1" a="1"/>
  <c r="N244" i="1" a="1"/>
  <c r="Q244" i="1" s="1"/>
  <c r="L244" i="1" a="1"/>
  <c r="K244" i="1" a="1"/>
  <c r="J243" i="1" a="1"/>
  <c r="D243" i="1" a="1"/>
  <c r="K243" i="1" a="1"/>
  <c r="N243" i="1" a="1"/>
  <c r="Q243" i="1" s="1"/>
  <c r="L243" i="1" a="1"/>
  <c r="C243" i="1" a="1"/>
  <c r="AB243" i="1" s="1"/>
  <c r="O243" i="1" s="1" a="1"/>
  <c r="I243" i="1" a="1"/>
  <c r="J242" i="1" a="1"/>
  <c r="D242" i="1" a="1"/>
  <c r="C242" i="1" a="1"/>
  <c r="AB242" i="1" s="1"/>
  <c r="O242" i="1" s="1" a="1"/>
  <c r="N242" i="1" a="1"/>
  <c r="Q242" i="1" s="1"/>
  <c r="K242" i="1" a="1"/>
  <c r="L242" i="1" a="1"/>
  <c r="I242" i="1" a="1"/>
  <c r="K241" i="1" a="1"/>
  <c r="J241" i="1" a="1"/>
  <c r="D241" i="1" a="1"/>
  <c r="N241" i="1" a="1"/>
  <c r="Q241" i="1" s="1"/>
  <c r="I241" i="1" a="1"/>
  <c r="L241" i="1" a="1"/>
  <c r="C241" i="1" a="1"/>
  <c r="AB241" i="1" s="1"/>
  <c r="O241" i="1" s="1" a="1"/>
  <c r="D240" i="1" a="1"/>
  <c r="I240" i="1" a="1"/>
  <c r="J240" i="1" a="1"/>
  <c r="L240" i="1" a="1"/>
  <c r="N240" i="1" a="1"/>
  <c r="Q240" i="1" s="1"/>
  <c r="K240" i="1" a="1"/>
  <c r="C240" i="1" a="1"/>
  <c r="AB240" i="1" s="1"/>
  <c r="O240" i="1" s="1" a="1"/>
  <c r="N239" i="1" a="1"/>
  <c r="Q239" i="1" s="1"/>
  <c r="L239" i="1" a="1"/>
  <c r="C239" i="1" a="1"/>
  <c r="AB239" i="1" s="1"/>
  <c r="O239" i="1" s="1" a="1"/>
  <c r="D239" i="1" a="1"/>
  <c r="K239" i="1" a="1"/>
  <c r="I239" i="1" a="1"/>
  <c r="J239" i="1" a="1"/>
  <c r="D238" i="1" a="1"/>
  <c r="L238" i="1" a="1"/>
  <c r="J238" i="1" a="1"/>
  <c r="K238" i="1" a="1"/>
  <c r="N238" i="1" a="1"/>
  <c r="Q238" i="1" s="1"/>
  <c r="I238" i="1" a="1"/>
  <c r="C238" i="1" a="1"/>
  <c r="AB238" i="1" s="1"/>
  <c r="O238" i="1" s="1" a="1"/>
  <c r="C237" i="1" a="1"/>
  <c r="AB237" i="1" s="1"/>
  <c r="O237" i="1" s="1" a="1"/>
  <c r="I237" i="1" a="1"/>
  <c r="D237" i="1" a="1"/>
  <c r="L237" i="1" a="1"/>
  <c r="J237" i="1" a="1"/>
  <c r="K237" i="1" a="1"/>
  <c r="N237" i="1" a="1"/>
  <c r="Q237" i="1" s="1"/>
  <c r="K236" i="1" a="1"/>
  <c r="I236" i="1" a="1"/>
  <c r="N236" i="1" a="1"/>
  <c r="Q236" i="1" s="1"/>
  <c r="D236" i="1" a="1"/>
  <c r="L236" i="1" a="1"/>
  <c r="C236" i="1" a="1"/>
  <c r="AB236" i="1" s="1"/>
  <c r="O236" i="1" s="1" a="1"/>
  <c r="J236" i="1" a="1"/>
  <c r="D235" i="1" a="1"/>
  <c r="C235" i="1" a="1"/>
  <c r="AB235" i="1" s="1"/>
  <c r="O235" i="1" s="1" a="1"/>
  <c r="J235" i="1" a="1"/>
  <c r="K235" i="1" a="1"/>
  <c r="I235" i="1" a="1"/>
  <c r="L235" i="1" a="1"/>
  <c r="N235" i="1" a="1"/>
  <c r="Q235" i="1" s="1"/>
  <c r="I234" i="1" a="1"/>
  <c r="J234" i="1" a="1"/>
  <c r="D234" i="1" a="1"/>
  <c r="K234" i="1" a="1"/>
  <c r="N234" i="1" a="1"/>
  <c r="Q234" i="1" s="1"/>
  <c r="L234" i="1" a="1"/>
  <c r="C234" i="1" a="1"/>
  <c r="AB234" i="1" s="1"/>
  <c r="O234" i="1" s="1" a="1"/>
  <c r="D233" i="1" a="1"/>
  <c r="J233" i="1" a="1"/>
  <c r="K233" i="1" a="1"/>
  <c r="L233" i="1" a="1"/>
  <c r="N233" i="1" a="1"/>
  <c r="Q233" i="1" s="1"/>
  <c r="C233" i="1" a="1"/>
  <c r="AB233" i="1" s="1"/>
  <c r="O233" i="1" s="1" a="1"/>
  <c r="I233" i="1" a="1"/>
  <c r="L232" i="1" a="1"/>
  <c r="K232" i="1" a="1"/>
  <c r="D232" i="1" a="1"/>
  <c r="J232" i="1" a="1"/>
  <c r="I232" i="1" a="1"/>
  <c r="N232" i="1" a="1"/>
  <c r="Q232" i="1" s="1"/>
  <c r="C232" i="1" a="1"/>
  <c r="AB232" i="1" s="1"/>
  <c r="O232" i="1" s="1" a="1"/>
  <c r="D231" i="1" a="1"/>
  <c r="N231" i="1" a="1"/>
  <c r="Q231" i="1" s="1"/>
  <c r="L231" i="1" a="1"/>
  <c r="J231" i="1" a="1"/>
  <c r="K231" i="1" a="1"/>
  <c r="I231" i="1" a="1"/>
  <c r="C231" i="1" a="1"/>
  <c r="AB231" i="1" s="1"/>
  <c r="O231" i="1" s="1" a="1"/>
  <c r="C229" i="1" a="1"/>
  <c r="AB229" i="1" s="1"/>
  <c r="O229" i="1" s="1" a="1"/>
  <c r="N229" i="1" a="1"/>
  <c r="Q229" i="1" s="1"/>
  <c r="J229" i="1" a="1"/>
  <c r="D229" i="1" a="1"/>
  <c r="K229" i="1" a="1"/>
  <c r="L229" i="1" a="1"/>
  <c r="I229" i="1" a="1"/>
  <c r="N228" i="1" a="1"/>
  <c r="Q228" i="1" s="1"/>
  <c r="J228" i="1" a="1"/>
  <c r="L228" i="1" a="1"/>
  <c r="K228" i="1" a="1"/>
  <c r="C228" i="1" a="1"/>
  <c r="AB228" i="1" s="1"/>
  <c r="O228" i="1" s="1" a="1"/>
  <c r="I228" i="1" a="1"/>
  <c r="D228" i="1" a="1"/>
  <c r="N226" i="1" a="1"/>
  <c r="Q226" i="1" s="1"/>
  <c r="J226" i="1" a="1"/>
  <c r="I226" i="1" a="1"/>
  <c r="D226" i="1" a="1"/>
  <c r="C226" i="1" a="1"/>
  <c r="AB226" i="1" s="1"/>
  <c r="O226" i="1" s="1" a="1"/>
  <c r="L226" i="1" a="1"/>
  <c r="K226" i="1" a="1"/>
  <c r="I225" i="1" a="1"/>
  <c r="L225" i="1" a="1"/>
  <c r="D225" i="1" a="1"/>
  <c r="C225" i="1" a="1"/>
  <c r="AB225" i="1" s="1"/>
  <c r="O225" i="1" s="1" a="1"/>
  <c r="N225" i="1" a="1"/>
  <c r="Q225" i="1" s="1"/>
  <c r="J225" i="1" a="1"/>
  <c r="K225" i="1" a="1"/>
  <c r="I221" i="1" a="1"/>
  <c r="K221" i="1" a="1"/>
  <c r="L221" i="1" a="1"/>
  <c r="J221" i="1" a="1"/>
  <c r="D221" i="1" a="1"/>
  <c r="C221" i="1" a="1"/>
  <c r="AB221" i="1" s="1"/>
  <c r="O221" i="1" s="1" a="1"/>
  <c r="N221" i="1" a="1"/>
  <c r="Q221" i="1" s="1"/>
  <c r="K219" i="1" a="1"/>
  <c r="J219" i="1" a="1"/>
  <c r="I219" i="1" a="1"/>
  <c r="L219" i="1" a="1"/>
  <c r="N219" i="1" a="1"/>
  <c r="Q219" i="1" s="1"/>
  <c r="C219" i="1" a="1"/>
  <c r="AB219" i="1" s="1"/>
  <c r="O219" i="1" s="1" a="1"/>
  <c r="D219" i="1" a="1"/>
  <c r="L218" i="1" a="1"/>
  <c r="D218" i="1" a="1"/>
  <c r="K218" i="1" a="1"/>
  <c r="I218" i="1" a="1"/>
  <c r="J218" i="1" a="1"/>
  <c r="N218" i="1" a="1"/>
  <c r="Q218" i="1" s="1"/>
  <c r="C218" i="1" a="1"/>
  <c r="AB218" i="1" s="1"/>
  <c r="O218" i="1" s="1" a="1"/>
  <c r="L217" i="1" a="1"/>
  <c r="I217" i="1" a="1"/>
  <c r="J217" i="1" a="1"/>
  <c r="K217" i="1" a="1"/>
  <c r="N217" i="1" a="1"/>
  <c r="Q217" i="1" s="1"/>
  <c r="C217" i="1" a="1"/>
  <c r="AB217" i="1" s="1"/>
  <c r="O217" i="1" s="1" a="1"/>
  <c r="D217" i="1" a="1"/>
  <c r="L216" i="1" a="1"/>
  <c r="C216" i="1" a="1"/>
  <c r="AB216" i="1" s="1"/>
  <c r="O216" i="1" s="1" a="1"/>
  <c r="N216" i="1" a="1"/>
  <c r="Q216" i="1" s="1"/>
  <c r="D216" i="1" a="1"/>
  <c r="K216" i="1" a="1"/>
  <c r="J216" i="1" a="1"/>
  <c r="I216" i="1" a="1"/>
  <c r="I215" i="1" a="1"/>
  <c r="C215" i="1" a="1"/>
  <c r="AB215" i="1" s="1"/>
  <c r="O215" i="1" s="1" a="1"/>
  <c r="L215" i="1" a="1"/>
  <c r="N215" i="1" a="1"/>
  <c r="Q215" i="1" s="1"/>
  <c r="D215" i="1" a="1"/>
  <c r="J215" i="1" a="1"/>
  <c r="K215" i="1" a="1"/>
  <c r="L211" i="1" a="1"/>
  <c r="I211" i="1" a="1"/>
  <c r="D211" i="1" a="1"/>
  <c r="J211" i="1" a="1"/>
  <c r="C211" i="1" a="1"/>
  <c r="AB211" i="1" s="1"/>
  <c r="O211" i="1" s="1" a="1"/>
  <c r="N211" i="1" a="1"/>
  <c r="Q211" i="1" s="1"/>
  <c r="K211" i="1" a="1"/>
  <c r="C209" i="1" a="1"/>
  <c r="AB209" i="1" s="1"/>
  <c r="O209" i="1" s="1" a="1"/>
  <c r="D209" i="1" a="1"/>
  <c r="N209" i="1" a="1"/>
  <c r="Q209" i="1" s="1"/>
  <c r="J209" i="1" a="1"/>
  <c r="K209" i="1" a="1"/>
  <c r="I209" i="1" a="1"/>
  <c r="L209" i="1" a="1"/>
  <c r="L208" i="1" a="1"/>
  <c r="D208" i="1" a="1"/>
  <c r="N208" i="1" a="1"/>
  <c r="Q208" i="1" s="1"/>
  <c r="I208" i="1" a="1"/>
  <c r="J208" i="1" a="1"/>
  <c r="C208" i="1" a="1"/>
  <c r="AB208" i="1" s="1"/>
  <c r="O208" i="1" s="1" a="1"/>
  <c r="K208" i="1" a="1"/>
  <c r="K207" i="1" a="1"/>
  <c r="D207" i="1" a="1"/>
  <c r="I207" i="1" a="1"/>
  <c r="N207" i="1" a="1"/>
  <c r="Q207" i="1" s="1"/>
  <c r="C207" i="1" a="1"/>
  <c r="AB207" i="1" s="1"/>
  <c r="O207" i="1" s="1" a="1"/>
  <c r="J207" i="1" a="1"/>
  <c r="L207" i="1" a="1"/>
  <c r="I205" i="1" a="1"/>
  <c r="C205" i="1" a="1"/>
  <c r="AB205" i="1" s="1"/>
  <c r="O205" i="1" s="1" a="1"/>
  <c r="D205" i="1" a="1"/>
  <c r="K205" i="1" a="1"/>
  <c r="N205" i="1" a="1"/>
  <c r="Q205" i="1" s="1"/>
  <c r="L205" i="1" a="1"/>
  <c r="J205" i="1" a="1"/>
  <c r="C203" i="1" a="1"/>
  <c r="AB203" i="1" s="1"/>
  <c r="O203" i="1" s="1" a="1"/>
  <c r="I203" i="1" a="1"/>
  <c r="N203" i="1" a="1"/>
  <c r="Q203" i="1" s="1"/>
  <c r="K203" i="1" a="1"/>
  <c r="D203" i="1" a="1"/>
  <c r="L203" i="1" a="1"/>
  <c r="J203" i="1" a="1"/>
  <c r="K201" i="1" a="1"/>
  <c r="I201" i="1" a="1"/>
  <c r="D201" i="1" a="1"/>
  <c r="C201" i="1" a="1"/>
  <c r="AB201" i="1" s="1"/>
  <c r="O201" i="1" s="1" a="1"/>
  <c r="J201" i="1" a="1"/>
  <c r="N201" i="1" a="1"/>
  <c r="Q201" i="1" s="1"/>
  <c r="L201" i="1" a="1"/>
  <c r="N200" i="1" a="1"/>
  <c r="Q200" i="1" s="1"/>
  <c r="C200" i="1" a="1"/>
  <c r="AB200" i="1" s="1"/>
  <c r="O200" i="1" s="1" a="1"/>
  <c r="I200" i="1" a="1"/>
  <c r="D200" i="1" a="1"/>
  <c r="K200" i="1" a="1"/>
  <c r="J200" i="1" a="1"/>
  <c r="L200" i="1" a="1"/>
  <c r="D199" i="1" a="1"/>
  <c r="K199" i="1" a="1"/>
  <c r="L199" i="1" a="1"/>
  <c r="C199" i="1" a="1"/>
  <c r="AB199" i="1" s="1"/>
  <c r="O199" i="1" s="1" a="1"/>
  <c r="J199" i="1" a="1"/>
  <c r="I199" i="1" a="1"/>
  <c r="N199" i="1" a="1"/>
  <c r="Q199" i="1" s="1"/>
  <c r="J198" i="1" a="1"/>
  <c r="L198" i="1" a="1"/>
  <c r="D198" i="1" a="1"/>
  <c r="K198" i="1" a="1"/>
  <c r="I198" i="1" a="1"/>
  <c r="N198" i="1" a="1"/>
  <c r="Q198" i="1" s="1"/>
  <c r="C198" i="1" a="1"/>
  <c r="AB198" i="1" s="1"/>
  <c r="O198" i="1" s="1" a="1"/>
  <c r="K196" i="1" a="1"/>
  <c r="C196" i="1" a="1"/>
  <c r="AB196" i="1" s="1"/>
  <c r="O196" i="1" s="1" a="1"/>
  <c r="N196" i="1" a="1"/>
  <c r="Q196" i="1" s="1"/>
  <c r="D196" i="1" a="1"/>
  <c r="J196" i="1" a="1"/>
  <c r="I196" i="1" a="1"/>
  <c r="L196" i="1" a="1"/>
  <c r="I195" i="1" a="1"/>
  <c r="J195" i="1" a="1"/>
  <c r="D195" i="1" a="1"/>
  <c r="L195" i="1" a="1"/>
  <c r="N195" i="1" a="1"/>
  <c r="Q195" i="1" s="1"/>
  <c r="C195" i="1" a="1"/>
  <c r="AB195" i="1" s="1"/>
  <c r="O195" i="1" s="1" a="1"/>
  <c r="K195" i="1" a="1"/>
  <c r="N192" i="1" a="1"/>
  <c r="Q192" i="1" s="1"/>
  <c r="I192" i="1" a="1"/>
  <c r="K192" i="1" a="1"/>
  <c r="L192" i="1" a="1"/>
  <c r="D192" i="1" a="1"/>
  <c r="C192" i="1" a="1"/>
  <c r="AB192" i="1" s="1"/>
  <c r="O192" i="1" s="1" a="1"/>
  <c r="J192" i="1" a="1"/>
  <c r="N190" i="1" a="1"/>
  <c r="Q190" i="1" s="1"/>
  <c r="K190" i="1" a="1"/>
  <c r="J190" i="1" a="1"/>
  <c r="I190" i="1" a="1"/>
  <c r="D190" i="1" a="1"/>
  <c r="C190" i="1" a="1"/>
  <c r="AB190" i="1" s="1"/>
  <c r="O190" i="1" s="1" a="1"/>
  <c r="L190" i="1" a="1"/>
  <c r="C188" i="1" a="1"/>
  <c r="AB188" i="1" s="1"/>
  <c r="O188" i="1" s="1" a="1"/>
  <c r="J188" i="1" a="1"/>
  <c r="I188" i="1" a="1"/>
  <c r="N188" i="1" a="1"/>
  <c r="Q188" i="1" s="1"/>
  <c r="K188" i="1" a="1"/>
  <c r="D188" i="1" a="1"/>
  <c r="L188" i="1" a="1"/>
  <c r="I187" i="1" a="1"/>
  <c r="N187" i="1" a="1"/>
  <c r="Q187" i="1" s="1"/>
  <c r="J187" i="1" a="1"/>
  <c r="K187" i="1" a="1"/>
  <c r="D187" i="1" a="1"/>
  <c r="L187" i="1" a="1"/>
  <c r="C187" i="1" a="1"/>
  <c r="AB187" i="1" s="1"/>
  <c r="O187" i="1" s="1" a="1"/>
  <c r="K186" i="1" a="1"/>
  <c r="N186" i="1" a="1"/>
  <c r="Q186" i="1" s="1"/>
  <c r="L186" i="1" a="1"/>
  <c r="D186" i="1" a="1"/>
  <c r="I186" i="1" a="1"/>
  <c r="C186" i="1" a="1"/>
  <c r="AB186" i="1" s="1"/>
  <c r="O186" i="1" s="1" a="1"/>
  <c r="J186" i="1" a="1"/>
  <c r="C185" i="1" a="1"/>
  <c r="AB185" i="1" s="1"/>
  <c r="O185" i="1" s="1" a="1"/>
  <c r="I185" i="1" a="1"/>
  <c r="L185" i="1" a="1"/>
  <c r="N185" i="1" a="1"/>
  <c r="Q185" i="1" s="1"/>
  <c r="K185" i="1" a="1"/>
  <c r="J185" i="1" a="1"/>
  <c r="D185" i="1" a="1"/>
  <c r="D183" i="1" a="1"/>
  <c r="K183" i="1" a="1"/>
  <c r="L183" i="1" a="1"/>
  <c r="C183" i="1" a="1"/>
  <c r="AB183" i="1" s="1"/>
  <c r="O183" i="1" s="1" a="1"/>
  <c r="I183" i="1" a="1"/>
  <c r="J183" i="1" a="1"/>
  <c r="N183" i="1" a="1"/>
  <c r="Q183" i="1" s="1"/>
  <c r="N182" i="1" a="1"/>
  <c r="Q182" i="1" s="1"/>
  <c r="J182" i="1" a="1"/>
  <c r="I182" i="1" a="1"/>
  <c r="D182" i="1" a="1"/>
  <c r="C182" i="1" a="1"/>
  <c r="AB182" i="1" s="1"/>
  <c r="O182" i="1" s="1" a="1"/>
  <c r="K182" i="1" a="1"/>
  <c r="L182" i="1" a="1"/>
  <c r="C181" i="1" a="1"/>
  <c r="AB181" i="1" s="1"/>
  <c r="O181" i="1" s="1" a="1"/>
  <c r="L181" i="1" a="1"/>
  <c r="D181" i="1" a="1"/>
  <c r="N181" i="1" a="1"/>
  <c r="Q181" i="1" s="1"/>
  <c r="J181" i="1" a="1"/>
  <c r="I181" i="1" a="1"/>
  <c r="K181" i="1" a="1"/>
  <c r="D180" i="1" a="1"/>
  <c r="C180" i="1" a="1"/>
  <c r="AB180" i="1" s="1"/>
  <c r="O180" i="1" s="1" a="1"/>
  <c r="L180" i="1" a="1"/>
  <c r="J180" i="1" a="1"/>
  <c r="N180" i="1" a="1"/>
  <c r="Q180" i="1" s="1"/>
  <c r="K180" i="1" a="1"/>
  <c r="I180" i="1" a="1"/>
  <c r="C177" i="1" a="1"/>
  <c r="AB177" i="1" s="1"/>
  <c r="O177" i="1" s="1" a="1"/>
  <c r="L177" i="1" a="1"/>
  <c r="K177" i="1" a="1"/>
  <c r="J177" i="1" a="1"/>
  <c r="D177" i="1" a="1"/>
  <c r="N177" i="1" a="1"/>
  <c r="Q177" i="1" s="1"/>
  <c r="I177" i="1" a="1"/>
  <c r="K176" i="1" a="1"/>
  <c r="C176" i="1" a="1"/>
  <c r="AB176" i="1" s="1"/>
  <c r="O176" i="1" s="1" a="1"/>
  <c r="D176" i="1" a="1"/>
  <c r="N176" i="1" a="1"/>
  <c r="Q176" i="1" s="1"/>
  <c r="J176" i="1" a="1"/>
  <c r="L176" i="1" a="1"/>
  <c r="I176" i="1" a="1"/>
  <c r="L175" i="1" a="1"/>
  <c r="J175" i="1" a="1"/>
  <c r="I175" i="1" a="1"/>
  <c r="N175" i="1" a="1"/>
  <c r="Q175" i="1" s="1"/>
  <c r="K175" i="1" a="1"/>
  <c r="D175" i="1" a="1"/>
  <c r="C175" i="1" a="1"/>
  <c r="AB175" i="1" s="1"/>
  <c r="O175" i="1" s="1" a="1"/>
  <c r="D174" i="1" a="1"/>
  <c r="I174" i="1" a="1"/>
  <c r="J174" i="1" a="1"/>
  <c r="C174" i="1" a="1"/>
  <c r="AB174" i="1" s="1"/>
  <c r="O174" i="1" s="1" a="1"/>
  <c r="K174" i="1" a="1"/>
  <c r="L174" i="1" a="1"/>
  <c r="N174" i="1" a="1"/>
  <c r="Q174" i="1" s="1"/>
  <c r="J172" i="1" a="1"/>
  <c r="N172" i="1" a="1"/>
  <c r="Q172" i="1" s="1"/>
  <c r="C172" i="1" a="1"/>
  <c r="AB172" i="1" s="1"/>
  <c r="O172" i="1" s="1" a="1"/>
  <c r="K172" i="1" a="1"/>
  <c r="D172" i="1" a="1"/>
  <c r="I172" i="1" a="1"/>
  <c r="L172" i="1" a="1"/>
  <c r="D162" i="1" a="1"/>
  <c r="N162" i="1" a="1"/>
  <c r="Q162" i="1" s="1"/>
  <c r="C162" i="1" a="1"/>
  <c r="AB162" i="1" s="1"/>
  <c r="O162" i="1" s="1" a="1"/>
  <c r="J162" i="1" a="1"/>
  <c r="I162" i="1" a="1"/>
  <c r="K162" i="1" a="1"/>
  <c r="L162" i="1" a="1"/>
  <c r="C159" i="1" a="1"/>
  <c r="AB159" i="1" s="1"/>
  <c r="O159" i="1" s="1" a="1"/>
  <c r="N159" i="1" a="1"/>
  <c r="Q159" i="1" s="1"/>
  <c r="L159" i="1" a="1"/>
  <c r="I159" i="1" a="1"/>
  <c r="K159" i="1" a="1"/>
  <c r="D159" i="1" a="1"/>
  <c r="J159" i="1" a="1"/>
  <c r="K157" i="1" a="1"/>
  <c r="N157" i="1" a="1"/>
  <c r="Q157" i="1" s="1"/>
  <c r="J157" i="1" a="1"/>
  <c r="D157" i="1" a="1"/>
  <c r="L157" i="1" a="1"/>
  <c r="I157" i="1" a="1"/>
  <c r="C157" i="1" a="1"/>
  <c r="AB157" i="1" s="1"/>
  <c r="O157" i="1" s="1" a="1"/>
  <c r="L155" i="1" a="1"/>
  <c r="C155" i="1" a="1"/>
  <c r="AB155" i="1" s="1"/>
  <c r="O155" i="1" s="1" a="1"/>
  <c r="I155" i="1" a="1"/>
  <c r="K155" i="1" a="1"/>
  <c r="J155" i="1" a="1"/>
  <c r="D155" i="1" a="1"/>
  <c r="N155" i="1" a="1"/>
  <c r="Q155" i="1" s="1"/>
  <c r="K152" i="1" a="1"/>
  <c r="N152" i="1" a="1"/>
  <c r="Q152" i="1" s="1"/>
  <c r="J152" i="1" a="1"/>
  <c r="C152" i="1" a="1"/>
  <c r="AB152" i="1" s="1"/>
  <c r="O152" i="1" s="1" a="1"/>
  <c r="D152" i="1" a="1"/>
  <c r="I152" i="1" a="1"/>
  <c r="L152" i="1" a="1"/>
  <c r="C150" i="1" a="1"/>
  <c r="AB150" i="1" s="1"/>
  <c r="O150" i="1" s="1" a="1"/>
  <c r="K150" i="1" a="1"/>
  <c r="J150" i="1" a="1"/>
  <c r="N150" i="1" a="1"/>
  <c r="Q150" i="1" s="1"/>
  <c r="D150" i="1" a="1"/>
  <c r="L150" i="1" a="1"/>
  <c r="I150" i="1" a="1"/>
  <c r="D147" i="1" a="1"/>
  <c r="K147" i="1" a="1"/>
  <c r="I147" i="1" a="1"/>
  <c r="L147" i="1" a="1"/>
  <c r="J147" i="1" a="1"/>
  <c r="N147" i="1" a="1"/>
  <c r="Q147" i="1" s="1"/>
  <c r="C147" i="1" a="1"/>
  <c r="AB147" i="1" s="1"/>
  <c r="O147" i="1" s="1" a="1"/>
  <c r="C141" i="1" a="1"/>
  <c r="AB141" i="1" s="1"/>
  <c r="O141" i="1" s="1" a="1"/>
  <c r="K141" i="1" a="1"/>
  <c r="N141" i="1" a="1"/>
  <c r="Q141" i="1" s="1"/>
  <c r="I141" i="1" a="1"/>
  <c r="L141" i="1" a="1"/>
  <c r="D141" i="1" a="1"/>
  <c r="J141" i="1" a="1"/>
  <c r="J140" i="1" a="1"/>
  <c r="C140" i="1" a="1"/>
  <c r="AB140" i="1" s="1"/>
  <c r="O140" i="1" s="1" a="1"/>
  <c r="D140" i="1" a="1"/>
  <c r="K140" i="1" a="1"/>
  <c r="L140" i="1" a="1"/>
  <c r="N140" i="1" a="1"/>
  <c r="Q140" i="1" s="1"/>
  <c r="I140" i="1" a="1"/>
  <c r="K138" i="1" a="1"/>
  <c r="I138" i="1" a="1"/>
  <c r="C138" i="1" a="1"/>
  <c r="AB138" i="1" s="1"/>
  <c r="O138" i="1" s="1" a="1"/>
  <c r="N138" i="1" a="1"/>
  <c r="Q138" i="1" s="1"/>
  <c r="L138" i="1" a="1"/>
  <c r="J138" i="1" a="1"/>
  <c r="D138" i="1" a="1"/>
  <c r="N135" i="1" a="1"/>
  <c r="Q135" i="1" s="1"/>
  <c r="L135" i="1" a="1"/>
  <c r="K135" i="1" a="1"/>
  <c r="J135" i="1" a="1"/>
  <c r="D135" i="1" a="1"/>
  <c r="C135" i="1" a="1"/>
  <c r="AB135" i="1" s="1"/>
  <c r="O135" i="1" s="1" a="1"/>
  <c r="I135" i="1" a="1"/>
  <c r="D134" i="1" a="1"/>
  <c r="L134" i="1" a="1"/>
  <c r="I134" i="1" a="1"/>
  <c r="C134" i="1" a="1"/>
  <c r="AB134" i="1" s="1"/>
  <c r="O134" i="1" s="1" a="1"/>
  <c r="N134" i="1" a="1"/>
  <c r="Q134" i="1" s="1"/>
  <c r="J134" i="1" a="1"/>
  <c r="K134" i="1" a="1"/>
  <c r="L132" i="1" a="1"/>
  <c r="N132" i="1" a="1"/>
  <c r="Q132" i="1" s="1"/>
  <c r="K132" i="1" a="1"/>
  <c r="C132" i="1" a="1"/>
  <c r="AB132" i="1" s="1"/>
  <c r="O132" i="1" s="1" a="1"/>
  <c r="I132" i="1" a="1"/>
  <c r="J132" i="1" a="1"/>
  <c r="D132" i="1" a="1"/>
  <c r="N127" i="1" a="1"/>
  <c r="Q127" i="1" s="1"/>
  <c r="I127" i="1" a="1"/>
  <c r="C127" i="1" a="1"/>
  <c r="AB127" i="1" s="1"/>
  <c r="O127" i="1" s="1" a="1"/>
  <c r="K127" i="1" a="1"/>
  <c r="J127" i="1" a="1"/>
  <c r="L127" i="1" a="1"/>
  <c r="D127" i="1" a="1"/>
  <c r="I120" i="1" a="1"/>
  <c r="L120" i="1" a="1"/>
  <c r="C120" i="1" a="1"/>
  <c r="AB120" i="1" s="1"/>
  <c r="O120" i="1" s="1" a="1"/>
  <c r="N120" i="1" a="1"/>
  <c r="Q120" i="1" s="1"/>
  <c r="D120" i="1" a="1"/>
  <c r="K120" i="1" a="1"/>
  <c r="J120" i="1" a="1"/>
  <c r="C118" i="1" a="1"/>
  <c r="AB118" i="1" s="1"/>
  <c r="O118" i="1" s="1" a="1"/>
  <c r="J118" i="1" a="1"/>
  <c r="N118" i="1" a="1"/>
  <c r="Q118" i="1" s="1"/>
  <c r="D118" i="1" a="1"/>
  <c r="I118" i="1" a="1"/>
  <c r="L118" i="1" a="1"/>
  <c r="K118" i="1" a="1"/>
  <c r="I117" i="1" a="1"/>
  <c r="K117" i="1" a="1"/>
  <c r="J117" i="1" a="1"/>
  <c r="N117" i="1" a="1"/>
  <c r="Q117" i="1" s="1"/>
  <c r="L117" i="1" a="1"/>
  <c r="D117" i="1" a="1"/>
  <c r="C117" i="1" a="1"/>
  <c r="AB117" i="1" s="1"/>
  <c r="O117" i="1" s="1" a="1"/>
  <c r="C112" i="1" a="1"/>
  <c r="AB112" i="1" s="1"/>
  <c r="O112" i="1" s="1" a="1"/>
  <c r="N112" i="1" a="1"/>
  <c r="Q112" i="1" s="1"/>
  <c r="K112" i="1" a="1"/>
  <c r="D112" i="1" a="1"/>
  <c r="I112" i="1" a="1"/>
  <c r="L112" i="1" a="1"/>
  <c r="J112" i="1" a="1"/>
  <c r="J108" i="1" a="1"/>
  <c r="I108" i="1" a="1"/>
  <c r="N108" i="1" a="1"/>
  <c r="Q108" i="1" s="1"/>
  <c r="C108" i="1" a="1"/>
  <c r="AB108" i="1" s="1"/>
  <c r="O108" i="1" s="1" a="1"/>
  <c r="K108" i="1" a="1"/>
  <c r="D108" i="1" a="1"/>
  <c r="L108" i="1" a="1"/>
  <c r="J106" i="1" a="1"/>
  <c r="C106" i="1" a="1"/>
  <c r="AB106" i="1" s="1"/>
  <c r="O106" i="1" s="1" a="1"/>
  <c r="L106" i="1" a="1"/>
  <c r="D106" i="1" a="1"/>
  <c r="K106" i="1" a="1"/>
  <c r="N106" i="1" a="1"/>
  <c r="Q106" i="1" s="1"/>
  <c r="I106" i="1" a="1"/>
  <c r="K103" i="1" a="1"/>
  <c r="D103" i="1" a="1"/>
  <c r="C103" i="1" a="1"/>
  <c r="AB103" i="1" s="1"/>
  <c r="O103" i="1" s="1" a="1"/>
  <c r="L103" i="1" a="1"/>
  <c r="J103" i="1" a="1"/>
  <c r="N103" i="1" a="1"/>
  <c r="Q103" i="1" s="1"/>
  <c r="I103" i="1" a="1"/>
  <c r="D99" i="1" a="1"/>
  <c r="J99" i="1" a="1"/>
  <c r="C99" i="1" a="1"/>
  <c r="AB99" i="1" s="1"/>
  <c r="O99" i="1" s="1" a="1"/>
  <c r="I99" i="1" a="1"/>
  <c r="L99" i="1" a="1"/>
  <c r="N99" i="1" a="1"/>
  <c r="Q99" i="1" s="1"/>
  <c r="K99" i="1" a="1"/>
  <c r="N97" i="1" a="1"/>
  <c r="Q97" i="1" s="1"/>
  <c r="C97" i="1" a="1"/>
  <c r="AB97" i="1" s="1"/>
  <c r="O97" i="1" s="1" a="1"/>
  <c r="D97" i="1" a="1"/>
  <c r="I97" i="1" a="1"/>
  <c r="J97" i="1" a="1"/>
  <c r="L97" i="1" a="1"/>
  <c r="K97" i="1" a="1"/>
  <c r="K95" i="1" a="1"/>
  <c r="D95" i="1" a="1"/>
  <c r="J95" i="1" a="1"/>
  <c r="I95" i="1" a="1"/>
  <c r="N95" i="1" a="1"/>
  <c r="Q95" i="1" s="1"/>
  <c r="L95" i="1" a="1"/>
  <c r="C95" i="1" a="1"/>
  <c r="AB95" i="1" s="1"/>
  <c r="O95" i="1" s="1" a="1"/>
  <c r="D93" i="1" a="1"/>
  <c r="C93" i="1" a="1"/>
  <c r="AB93" i="1" s="1"/>
  <c r="O93" i="1" s="1" a="1"/>
  <c r="J93" i="1" a="1"/>
  <c r="I93" i="1" a="1"/>
  <c r="K93" i="1" a="1"/>
  <c r="N93" i="1" a="1"/>
  <c r="Q93" i="1" s="1"/>
  <c r="L93" i="1" a="1"/>
  <c r="L90" i="1" a="1"/>
  <c r="K90" i="1" a="1"/>
  <c r="D90" i="1" a="1"/>
  <c r="J90" i="1" a="1"/>
  <c r="C90" i="1" a="1"/>
  <c r="AB90" i="1" s="1"/>
  <c r="O90" i="1" s="1" a="1"/>
  <c r="N90" i="1" a="1"/>
  <c r="Q90" i="1" s="1"/>
  <c r="I90" i="1" a="1"/>
  <c r="D87" i="1" a="1"/>
  <c r="K87" i="1" a="1"/>
  <c r="I87" i="1" a="1"/>
  <c r="L87" i="1" a="1"/>
  <c r="N87" i="1" a="1"/>
  <c r="Q87" i="1" s="1"/>
  <c r="J87" i="1" a="1"/>
  <c r="C87" i="1" a="1"/>
  <c r="AB87" i="1" s="1"/>
  <c r="O87" i="1" s="1" a="1"/>
  <c r="L86" i="1" a="1"/>
  <c r="D86" i="1" a="1"/>
  <c r="J86" i="1" a="1"/>
  <c r="N86" i="1" a="1"/>
  <c r="Q86" i="1" s="1"/>
  <c r="C86" i="1" a="1"/>
  <c r="AB86" i="1" s="1"/>
  <c r="O86" i="1" s="1" a="1"/>
  <c r="K86" i="1" a="1"/>
  <c r="I86" i="1" a="1"/>
  <c r="N83" i="1" a="1"/>
  <c r="Q83" i="1" s="1"/>
  <c r="D83" i="1" a="1"/>
  <c r="C83" i="1" a="1"/>
  <c r="AB83" i="1" s="1"/>
  <c r="O83" i="1" s="1" a="1"/>
  <c r="I83" i="1" a="1"/>
  <c r="J83" i="1" a="1"/>
  <c r="K83" i="1" a="1"/>
  <c r="L83" i="1" a="1"/>
  <c r="I82" i="1" a="1"/>
  <c r="N82" i="1" a="1"/>
  <c r="Q82" i="1" s="1"/>
  <c r="J82" i="1" a="1"/>
  <c r="K82" i="1" a="1"/>
  <c r="C82" i="1" a="1"/>
  <c r="AB82" i="1" s="1"/>
  <c r="O82" i="1" s="1" a="1"/>
  <c r="L82" i="1" a="1"/>
  <c r="D82" i="1" a="1"/>
  <c r="I80" i="1" a="1"/>
  <c r="D80" i="1" a="1"/>
  <c r="K80" i="1" a="1"/>
  <c r="J80" i="1" a="1"/>
  <c r="C80" i="1" a="1"/>
  <c r="AB80" i="1" s="1"/>
  <c r="O80" i="1" s="1" a="1"/>
  <c r="L80" i="1" a="1"/>
  <c r="N80" i="1" a="1"/>
  <c r="Q80" i="1" s="1"/>
  <c r="I79" i="1" a="1"/>
  <c r="J79" i="1" a="1"/>
  <c r="L79" i="1" a="1"/>
  <c r="K79" i="1" a="1"/>
  <c r="D79" i="1" a="1"/>
  <c r="N79" i="1" a="1"/>
  <c r="Q79" i="1" s="1"/>
  <c r="C79" i="1" a="1"/>
  <c r="AB79" i="1" s="1"/>
  <c r="O79" i="1" s="1" a="1"/>
  <c r="N73" i="1" a="1"/>
  <c r="Q73" i="1" s="1"/>
  <c r="K73" i="1" a="1"/>
  <c r="D73" i="1" a="1"/>
  <c r="C73" i="1" a="1"/>
  <c r="AB73" i="1" s="1"/>
  <c r="O73" i="1" s="1" a="1"/>
  <c r="I73" i="1" a="1"/>
  <c r="L73" i="1" a="1"/>
  <c r="J73" i="1" a="1"/>
  <c r="K71" i="1" a="1"/>
  <c r="N71" i="1" a="1"/>
  <c r="Q71" i="1" s="1"/>
  <c r="D71" i="1" a="1"/>
  <c r="L71" i="1" a="1"/>
  <c r="C71" i="1" a="1"/>
  <c r="AB71" i="1" s="1"/>
  <c r="O71" i="1" s="1" a="1"/>
  <c r="I71" i="1" a="1"/>
  <c r="J71" i="1" a="1"/>
  <c r="I64" i="1" a="1"/>
  <c r="N64" i="1" a="1"/>
  <c r="Q64" i="1" s="1"/>
  <c r="L64" i="1" a="1"/>
  <c r="J64" i="1" a="1"/>
  <c r="D64" i="1" a="1"/>
  <c r="K64" i="1" a="1"/>
  <c r="C64" i="1" a="1"/>
  <c r="AB64" i="1" s="1"/>
  <c r="O64" i="1" s="1" a="1"/>
  <c r="K61" i="1" a="1"/>
  <c r="L61" i="1" a="1"/>
  <c r="C61" i="1" a="1"/>
  <c r="AB61" i="1" s="1"/>
  <c r="O61" i="1" s="1" a="1"/>
  <c r="I61" i="1" a="1"/>
  <c r="D61" i="1" a="1"/>
  <c r="J61" i="1" a="1"/>
  <c r="C59" i="1" a="1"/>
  <c r="AB59" i="1" s="1"/>
  <c r="O59" i="1" s="1" a="1"/>
  <c r="I59" i="1" a="1"/>
  <c r="J59" i="1" a="1"/>
  <c r="L59" i="1" a="1"/>
  <c r="K59" i="1" a="1"/>
  <c r="D59" i="1" a="1"/>
  <c r="I58" i="1" a="1"/>
  <c r="L58" i="1" a="1"/>
  <c r="K58" i="1" a="1"/>
  <c r="C58" i="1" a="1"/>
  <c r="AB58" i="1" s="1"/>
  <c r="O58" i="1" s="1" a="1"/>
  <c r="D58" i="1" a="1"/>
  <c r="J58" i="1" a="1"/>
  <c r="L55" i="1" a="1"/>
  <c r="K55" i="1" a="1"/>
  <c r="J55" i="1" a="1"/>
  <c r="D55" i="1" a="1"/>
  <c r="I55" i="1" a="1"/>
  <c r="C55" i="1" a="1"/>
  <c r="AB55" i="1" s="1"/>
  <c r="O55" i="1" s="1" a="1"/>
  <c r="J47" i="1" a="1"/>
  <c r="I47" i="1" a="1"/>
  <c r="D47" i="1" a="1"/>
  <c r="C47" i="1" a="1"/>
  <c r="AB47" i="1" s="1"/>
  <c r="O47" i="1" s="1" a="1"/>
  <c r="L47" i="1" a="1"/>
  <c r="AB46" i="1"/>
  <c r="O46" i="1" s="1" a="1"/>
  <c r="I46" i="1" a="1"/>
  <c r="D46" i="1" a="1"/>
  <c r="N46" i="1" a="1"/>
  <c r="Q46" i="1" s="1"/>
  <c r="J46" i="1" a="1"/>
  <c r="L46" i="1" a="1"/>
  <c r="D43" i="1" a="1"/>
  <c r="L43" i="1" a="1"/>
  <c r="I43" i="1" a="1"/>
  <c r="C43" i="1" a="1"/>
  <c r="AB43" i="1" s="1"/>
  <c r="O43" i="1" s="1" a="1"/>
  <c r="I41" i="1" a="1"/>
  <c r="D41" i="1" a="1"/>
  <c r="L41" i="1" a="1"/>
  <c r="J41" i="1" a="1"/>
  <c r="C41" i="1" a="1"/>
  <c r="AB41" i="1" s="1"/>
  <c r="O41" i="1" s="1" a="1"/>
  <c r="C40" i="1" a="1"/>
  <c r="AB40" i="1" s="1"/>
  <c r="O40" i="1" s="1" a="1"/>
  <c r="J40" i="1" a="1"/>
  <c r="D40" i="1" a="1"/>
  <c r="I40" i="1" a="1"/>
  <c r="L40" i="1" a="1"/>
  <c r="I37" i="1" a="1"/>
  <c r="C37" i="1" a="1"/>
  <c r="AB37" i="1" s="1"/>
  <c r="O37" i="1" s="1" a="1"/>
  <c r="L37" i="1" a="1"/>
  <c r="J37" i="1" a="1"/>
  <c r="D37" i="1" a="1"/>
  <c r="J32" i="1" a="1"/>
  <c r="I32" i="1" a="1"/>
  <c r="C32" i="1" a="1"/>
  <c r="AB32" i="1" s="1"/>
  <c r="O32" i="1" s="1" a="1"/>
  <c r="D32" i="1" a="1"/>
  <c r="C31" i="1" a="1"/>
  <c r="AB31" i="1" s="1"/>
  <c r="O31" i="1" s="1" a="1"/>
  <c r="D31" i="1" a="1"/>
  <c r="I31" i="1" a="1"/>
  <c r="J31" i="1" a="1"/>
  <c r="I28" i="1" a="1"/>
  <c r="L28" i="1" a="1"/>
  <c r="D28" i="1" a="1"/>
  <c r="C28" i="1" a="1"/>
  <c r="AB28" i="1" s="1"/>
  <c r="O28" i="1" s="1" a="1"/>
  <c r="K28" i="1" a="1"/>
  <c r="J28" i="1" a="1"/>
  <c r="D25" i="1" a="1"/>
  <c r="J25" i="1" a="1"/>
  <c r="I25" i="1" a="1"/>
  <c r="K25" i="1" a="1"/>
  <c r="C25" i="1" a="1"/>
  <c r="AB25" i="1" s="1"/>
  <c r="O25" i="1" s="1" a="1"/>
  <c r="L25" i="1" a="1"/>
  <c r="L23" i="1" a="1"/>
  <c r="D23" i="1" a="1"/>
  <c r="C23" i="1" a="1"/>
  <c r="AB23" i="1" s="1"/>
  <c r="O23" i="1" s="1" a="1"/>
  <c r="K23" i="1" a="1"/>
  <c r="J23" i="1" a="1"/>
  <c r="I23" i="1" a="1"/>
  <c r="D20" i="1" a="1"/>
  <c r="L20" i="1" a="1"/>
  <c r="K20" i="1" a="1"/>
  <c r="C20" i="1" a="1"/>
  <c r="AB20" i="1" s="1"/>
  <c r="O20" i="1" s="1" a="1"/>
  <c r="I20" i="1" a="1"/>
  <c r="J20" i="1" a="1"/>
  <c r="D16" i="1" a="1"/>
  <c r="J16" i="1" a="1"/>
  <c r="K16" i="1" a="1"/>
  <c r="I16" i="1" a="1"/>
  <c r="C16" i="1" a="1"/>
  <c r="AB16" i="1" s="1"/>
  <c r="O16" i="1" s="1" a="1"/>
  <c r="L16" i="1" a="1"/>
  <c r="I14" i="1" a="1"/>
  <c r="J14" i="1" a="1"/>
  <c r="D14" i="1" a="1"/>
  <c r="C14" i="1" a="1"/>
  <c r="AB14" i="1" s="1"/>
  <c r="O14" i="1" s="1" a="1"/>
  <c r="K14" i="1" a="1"/>
  <c r="L14" i="1" a="1"/>
  <c r="C10" i="1" a="1"/>
  <c r="AB10" i="1" s="1"/>
  <c r="O10" i="1" s="1" a="1"/>
  <c r="L10" i="1" a="1"/>
  <c r="K10" i="1" a="1"/>
  <c r="J10" i="1" a="1"/>
  <c r="I10" i="1" a="1"/>
  <c r="D10" i="1" a="1"/>
  <c r="C9" i="1" a="1"/>
  <c r="AB9" i="1" s="1"/>
  <c r="O9" i="1" s="1" a="1"/>
  <c r="L9" i="1" a="1"/>
  <c r="K9" i="1" a="1"/>
  <c r="D9" i="1" a="1"/>
  <c r="I9" i="1" a="1"/>
  <c r="J9" i="1" a="1"/>
  <c r="D8" i="1" a="1"/>
  <c r="K8" i="1" a="1"/>
  <c r="I8" i="1" a="1"/>
  <c r="L8" i="1" a="1"/>
  <c r="C8" i="1" a="1"/>
  <c r="AB8" i="1" s="1"/>
  <c r="O8" i="1" s="1" a="1"/>
  <c r="J8" i="1" a="1"/>
  <c r="C7" i="1" a="1"/>
  <c r="AB7" i="1" s="1"/>
  <c r="O7" i="1" s="1" a="1"/>
  <c r="I7" i="1" a="1"/>
  <c r="L7" i="1" a="1"/>
  <c r="K7" i="1" a="1"/>
  <c r="D7" i="1" a="1"/>
  <c r="J6" i="1" a="1"/>
  <c r="L6" i="1" a="1"/>
  <c r="C6" i="1" a="1"/>
  <c r="AB6" i="1" s="1"/>
  <c r="O6" i="1" s="1" a="1"/>
  <c r="D6" i="1" a="1"/>
  <c r="I6" i="1" a="1"/>
  <c r="K6" i="1" a="1"/>
  <c r="K5" i="1" a="1"/>
  <c r="D5" i="1" a="1"/>
  <c r="J5" i="1" a="1"/>
  <c r="C5" i="1" a="1"/>
  <c r="AB5" i="1" s="1"/>
  <c r="O5" i="1" s="1" a="1"/>
  <c r="L5" i="1" a="1"/>
  <c r="I5" i="1" a="1"/>
  <c r="I4" i="1" a="1"/>
  <c r="K4" i="1" a="1"/>
  <c r="D4" i="1" a="1"/>
  <c r="L4" i="1" a="1"/>
  <c r="J4" i="1" a="1"/>
  <c r="C4" i="1" a="1"/>
  <c r="AB4" i="1" s="1"/>
  <c r="O4" i="1" s="1" a="1"/>
  <c r="D230" i="1" a="1"/>
  <c r="L230" i="1" a="1"/>
  <c r="C230" i="1" a="1"/>
  <c r="AB230" i="1" s="1"/>
  <c r="O230" i="1" s="1" a="1"/>
  <c r="I230" i="1" a="1"/>
  <c r="J230" i="1" a="1"/>
  <c r="K230" i="1" a="1"/>
  <c r="N230" i="1" a="1"/>
  <c r="Q230" i="1" s="1"/>
  <c r="N227" i="1" a="1"/>
  <c r="Q227" i="1" s="1"/>
  <c r="C227" i="1" a="1"/>
  <c r="AB227" i="1" s="1"/>
  <c r="O227" i="1" s="1" a="1"/>
  <c r="L227" i="1" a="1"/>
  <c r="D227" i="1" a="1"/>
  <c r="J227" i="1" a="1"/>
  <c r="K227" i="1" a="1"/>
  <c r="I227" i="1" a="1"/>
  <c r="K224" i="1" a="1"/>
  <c r="L224" i="1" a="1"/>
  <c r="C224" i="1" a="1"/>
  <c r="AB224" i="1" s="1"/>
  <c r="O224" i="1" s="1" a="1"/>
  <c r="N224" i="1" a="1"/>
  <c r="Q224" i="1" s="1"/>
  <c r="J224" i="1" a="1"/>
  <c r="I224" i="1" a="1"/>
  <c r="D224" i="1" a="1"/>
  <c r="J223" i="1" a="1"/>
  <c r="L223" i="1" a="1"/>
  <c r="N223" i="1" a="1"/>
  <c r="Q223" i="1" s="1"/>
  <c r="K223" i="1" a="1"/>
  <c r="D223" i="1" a="1"/>
  <c r="I223" i="1" a="1"/>
  <c r="C223" i="1" a="1"/>
  <c r="AB223" i="1" s="1"/>
  <c r="O223" i="1" s="1" a="1"/>
  <c r="L222" i="1" a="1"/>
  <c r="N222" i="1" a="1"/>
  <c r="Q222" i="1" s="1"/>
  <c r="J222" i="1" a="1"/>
  <c r="K222" i="1" a="1"/>
  <c r="C222" i="1" a="1"/>
  <c r="AB222" i="1" s="1"/>
  <c r="O222" i="1" s="1" a="1"/>
  <c r="D222" i="1" a="1"/>
  <c r="I222" i="1" a="1"/>
  <c r="K220" i="1" a="1"/>
  <c r="I220" i="1" a="1"/>
  <c r="N220" i="1" a="1"/>
  <c r="Q220" i="1" s="1"/>
  <c r="C220" i="1" a="1"/>
  <c r="AB220" i="1" s="1"/>
  <c r="O220" i="1" s="1" a="1"/>
  <c r="J220" i="1" a="1"/>
  <c r="D220" i="1" a="1"/>
  <c r="L220" i="1" a="1"/>
  <c r="K214" i="1" a="1"/>
  <c r="D214" i="1" a="1"/>
  <c r="L214" i="1" a="1"/>
  <c r="J214" i="1" a="1"/>
  <c r="N214" i="1" a="1"/>
  <c r="Q214" i="1" s="1"/>
  <c r="I214" i="1" a="1"/>
  <c r="C214" i="1" a="1"/>
  <c r="AB214" i="1" s="1"/>
  <c r="O214" i="1" s="1" a="1"/>
  <c r="J213" i="1" a="1"/>
  <c r="C213" i="1" a="1"/>
  <c r="AB213" i="1" s="1"/>
  <c r="O213" i="1" s="1" a="1"/>
  <c r="I213" i="1" a="1"/>
  <c r="D213" i="1" a="1"/>
  <c r="K213" i="1" a="1"/>
  <c r="L213" i="1" a="1"/>
  <c r="N213" i="1" a="1"/>
  <c r="Q213" i="1" s="1"/>
  <c r="D212" i="1" a="1"/>
  <c r="L212" i="1" a="1"/>
  <c r="N212" i="1" a="1"/>
  <c r="Q212" i="1" s="1"/>
  <c r="C212" i="1" a="1"/>
  <c r="AB212" i="1" s="1"/>
  <c r="O212" i="1" s="1" a="1"/>
  <c r="K212" i="1" a="1"/>
  <c r="J212" i="1" a="1"/>
  <c r="I212" i="1" a="1"/>
  <c r="I210" i="1" a="1"/>
  <c r="K210" i="1" a="1"/>
  <c r="N210" i="1" a="1"/>
  <c r="Q210" i="1" s="1"/>
  <c r="J210" i="1" a="1"/>
  <c r="D210" i="1" a="1"/>
  <c r="C210" i="1" a="1"/>
  <c r="AB210" i="1" s="1"/>
  <c r="O210" i="1" s="1" a="1"/>
  <c r="L210" i="1" a="1"/>
  <c r="J206" i="1" a="1"/>
  <c r="D206" i="1" a="1"/>
  <c r="C206" i="1" a="1"/>
  <c r="AB206" i="1" s="1"/>
  <c r="O206" i="1" s="1" a="1"/>
  <c r="L206" i="1" a="1"/>
  <c r="I206" i="1" a="1"/>
  <c r="N206" i="1" a="1"/>
  <c r="Q206" i="1" s="1"/>
  <c r="K206" i="1" a="1"/>
  <c r="C204" i="1" a="1"/>
  <c r="AB204" i="1" s="1"/>
  <c r="O204" i="1" s="1" a="1"/>
  <c r="L204" i="1" a="1"/>
  <c r="I204" i="1" a="1"/>
  <c r="D204" i="1" a="1"/>
  <c r="N204" i="1" a="1"/>
  <c r="Q204" i="1" s="1"/>
  <c r="J204" i="1" a="1"/>
  <c r="K204" i="1" a="1"/>
  <c r="I202" i="1" a="1"/>
  <c r="D202" i="1" a="1"/>
  <c r="N202" i="1" a="1"/>
  <c r="Q202" i="1" s="1"/>
  <c r="L202" i="1" a="1"/>
  <c r="J202" i="1" a="1"/>
  <c r="K202" i="1" a="1"/>
  <c r="C202" i="1" a="1"/>
  <c r="AB202" i="1" s="1"/>
  <c r="O202" i="1" s="1" a="1"/>
  <c r="L197" i="1" a="1"/>
  <c r="N197" i="1" a="1"/>
  <c r="Q197" i="1" s="1"/>
  <c r="C197" i="1" a="1"/>
  <c r="AB197" i="1" s="1"/>
  <c r="O197" i="1" s="1" a="1"/>
  <c r="K197" i="1" a="1"/>
  <c r="I197" i="1" a="1"/>
  <c r="D197" i="1" a="1"/>
  <c r="J197" i="1" a="1"/>
  <c r="N194" i="1" a="1"/>
  <c r="Q194" i="1" s="1"/>
  <c r="I194" i="1" a="1"/>
  <c r="K194" i="1" a="1"/>
  <c r="L194" i="1" a="1"/>
  <c r="C194" i="1" a="1"/>
  <c r="AB194" i="1" s="1"/>
  <c r="O194" i="1" s="1" a="1"/>
  <c r="J194" i="1" a="1"/>
  <c r="D194" i="1" a="1"/>
  <c r="I193" i="1" a="1"/>
  <c r="L193" i="1" a="1"/>
  <c r="J193" i="1" a="1"/>
  <c r="K193" i="1" a="1"/>
  <c r="N193" i="1" a="1"/>
  <c r="Q193" i="1" s="1"/>
  <c r="C193" i="1" a="1"/>
  <c r="AB193" i="1" s="1"/>
  <c r="O193" i="1" s="1" a="1"/>
  <c r="D193" i="1" a="1"/>
  <c r="N191" i="1" a="1"/>
  <c r="Q191" i="1" s="1"/>
  <c r="J191" i="1" a="1"/>
  <c r="L191" i="1" a="1"/>
  <c r="C191" i="1" a="1"/>
  <c r="AB191" i="1" s="1"/>
  <c r="O191" i="1" s="1" a="1"/>
  <c r="I191" i="1" a="1"/>
  <c r="D191" i="1" a="1"/>
  <c r="K191" i="1" a="1"/>
  <c r="L189" i="1" a="1"/>
  <c r="N189" i="1" a="1"/>
  <c r="Q189" i="1" s="1"/>
  <c r="K189" i="1" a="1"/>
  <c r="I189" i="1" a="1"/>
  <c r="C189" i="1" a="1"/>
  <c r="AB189" i="1" s="1"/>
  <c r="O189" i="1" s="1" a="1"/>
  <c r="J189" i="1" a="1"/>
  <c r="D189" i="1" a="1"/>
  <c r="D184" i="1" a="1"/>
  <c r="J184" i="1" a="1"/>
  <c r="C184" i="1" a="1"/>
  <c r="AB184" i="1" s="1"/>
  <c r="O184" i="1" s="1" a="1"/>
  <c r="L184" i="1" a="1"/>
  <c r="N184" i="1" a="1"/>
  <c r="Q184" i="1" s="1"/>
  <c r="I184" i="1" a="1"/>
  <c r="K184" i="1" a="1"/>
  <c r="N179" i="1" a="1"/>
  <c r="Q179" i="1" s="1"/>
  <c r="D179" i="1" a="1"/>
  <c r="I179" i="1" a="1"/>
  <c r="L179" i="1" a="1"/>
  <c r="K179" i="1" a="1"/>
  <c r="C179" i="1" a="1"/>
  <c r="AB179" i="1" s="1"/>
  <c r="O179" i="1" s="1" a="1"/>
  <c r="J179" i="1" a="1"/>
  <c r="K178" i="1" a="1"/>
  <c r="L178" i="1" a="1"/>
  <c r="C178" i="1" a="1"/>
  <c r="AB178" i="1" s="1"/>
  <c r="O178" i="1" s="1" a="1"/>
  <c r="J178" i="1" a="1"/>
  <c r="I178" i="1" a="1"/>
  <c r="D178" i="1" a="1"/>
  <c r="N178" i="1" a="1"/>
  <c r="Q178" i="1" s="1"/>
  <c r="C173" i="1" a="1"/>
  <c r="AB173" i="1" s="1"/>
  <c r="O173" i="1" s="1" a="1"/>
  <c r="J173" i="1" a="1"/>
  <c r="L173" i="1" a="1"/>
  <c r="N173" i="1" a="1"/>
  <c r="Q173" i="1" s="1"/>
  <c r="K173" i="1" a="1"/>
  <c r="I173" i="1" a="1"/>
  <c r="D173" i="1" a="1"/>
  <c r="C171" i="1" a="1"/>
  <c r="AB171" i="1" s="1"/>
  <c r="O171" i="1" s="1" a="1"/>
  <c r="N171" i="1" a="1"/>
  <c r="Q171" i="1" s="1"/>
  <c r="J171" i="1" a="1"/>
  <c r="L171" i="1" a="1"/>
  <c r="K171" i="1" a="1"/>
  <c r="I171" i="1" a="1"/>
  <c r="D171" i="1" a="1"/>
  <c r="D170" i="1" a="1"/>
  <c r="K170" i="1" a="1"/>
  <c r="L170" i="1" a="1"/>
  <c r="C170" i="1" a="1"/>
  <c r="AB170" i="1" s="1"/>
  <c r="O170" i="1" s="1" a="1"/>
  <c r="I170" i="1" a="1"/>
  <c r="J170" i="1" a="1"/>
  <c r="N170" i="1" a="1"/>
  <c r="Q170" i="1" s="1"/>
  <c r="D169" i="1" a="1"/>
  <c r="L169" i="1" a="1"/>
  <c r="N169" i="1" a="1"/>
  <c r="Q169" i="1" s="1"/>
  <c r="C169" i="1" a="1"/>
  <c r="AB169" i="1" s="1"/>
  <c r="O169" i="1" s="1" a="1"/>
  <c r="I169" i="1" a="1"/>
  <c r="J169" i="1" a="1"/>
  <c r="K169" i="1" a="1"/>
  <c r="L168" i="1" a="1"/>
  <c r="K168" i="1" a="1"/>
  <c r="D168" i="1" a="1"/>
  <c r="J168" i="1" a="1"/>
  <c r="C168" i="1" a="1"/>
  <c r="AB168" i="1" s="1"/>
  <c r="O168" i="1" s="1" a="1"/>
  <c r="I168" i="1" a="1"/>
  <c r="N168" i="1" a="1"/>
  <c r="Q168" i="1" s="1"/>
  <c r="D167" i="1" a="1"/>
  <c r="I167" i="1" a="1"/>
  <c r="C167" i="1" a="1"/>
  <c r="AB167" i="1" s="1"/>
  <c r="O167" i="1" s="1" a="1"/>
  <c r="J167" i="1" a="1"/>
  <c r="L167" i="1" a="1"/>
  <c r="N167" i="1" a="1"/>
  <c r="Q167" i="1" s="1"/>
  <c r="K167" i="1" a="1"/>
  <c r="N166" i="1" a="1"/>
  <c r="Q166" i="1" s="1"/>
  <c r="K166" i="1" a="1"/>
  <c r="I166" i="1" a="1"/>
  <c r="J166" i="1" a="1"/>
  <c r="C166" i="1" a="1"/>
  <c r="AB166" i="1" s="1"/>
  <c r="O166" i="1" s="1" a="1"/>
  <c r="D166" i="1" a="1"/>
  <c r="L166" i="1" a="1"/>
  <c r="D165" i="1" a="1"/>
  <c r="K165" i="1" a="1"/>
  <c r="I165" i="1" a="1"/>
  <c r="L165" i="1" a="1"/>
  <c r="N165" i="1" a="1"/>
  <c r="Q165" i="1" s="1"/>
  <c r="C165" i="1" a="1"/>
  <c r="AB165" i="1" s="1"/>
  <c r="O165" i="1" s="1" a="1"/>
  <c r="J165" i="1" a="1"/>
  <c r="I164" i="1" a="1"/>
  <c r="L164" i="1" a="1"/>
  <c r="K164" i="1" a="1"/>
  <c r="D164" i="1" a="1"/>
  <c r="C164" i="1" a="1"/>
  <c r="AB164" i="1" s="1"/>
  <c r="O164" i="1" s="1" a="1"/>
  <c r="N164" i="1" a="1"/>
  <c r="Q164" i="1" s="1"/>
  <c r="J164" i="1" a="1"/>
  <c r="C163" i="1" a="1"/>
  <c r="AB163" i="1" s="1"/>
  <c r="O163" i="1" s="1" a="1"/>
  <c r="L163" i="1" a="1"/>
  <c r="K163" i="1" a="1"/>
  <c r="D163" i="1" a="1"/>
  <c r="J163" i="1" a="1"/>
  <c r="I163" i="1" a="1"/>
  <c r="N163" i="1" a="1"/>
  <c r="Q163" i="1" s="1"/>
  <c r="D161" i="1" a="1"/>
  <c r="J161" i="1" a="1"/>
  <c r="K161" i="1" a="1"/>
  <c r="N161" i="1" a="1"/>
  <c r="Q161" i="1" s="1"/>
  <c r="I161" i="1" a="1"/>
  <c r="C161" i="1" a="1"/>
  <c r="AB161" i="1" s="1"/>
  <c r="O161" i="1" s="1" a="1"/>
  <c r="L161" i="1" a="1"/>
  <c r="D160" i="1" a="1"/>
  <c r="I160" i="1" a="1"/>
  <c r="L160" i="1" a="1"/>
  <c r="N160" i="1" a="1"/>
  <c r="Q160" i="1" s="1"/>
  <c r="K160" i="1" a="1"/>
  <c r="J160" i="1" a="1"/>
  <c r="C160" i="1" a="1"/>
  <c r="AB160" i="1" s="1"/>
  <c r="O160" i="1" s="1" a="1"/>
  <c r="L158" i="1" a="1"/>
  <c r="I158" i="1" a="1"/>
  <c r="C158" i="1" a="1"/>
  <c r="AB158" i="1" s="1"/>
  <c r="O158" i="1" s="1" a="1"/>
  <c r="D158" i="1" a="1"/>
  <c r="K158" i="1" a="1"/>
  <c r="N158" i="1" a="1"/>
  <c r="Q158" i="1" s="1"/>
  <c r="J158" i="1" a="1"/>
  <c r="D156" i="1" a="1"/>
  <c r="J156" i="1" a="1"/>
  <c r="I156" i="1" a="1"/>
  <c r="C156" i="1" a="1"/>
  <c r="AB156" i="1" s="1"/>
  <c r="O156" i="1" s="1" a="1"/>
  <c r="L156" i="1" a="1"/>
  <c r="N156" i="1" a="1"/>
  <c r="Q156" i="1" s="1"/>
  <c r="K156" i="1" a="1"/>
  <c r="D154" i="1" a="1"/>
  <c r="J154" i="1" a="1"/>
  <c r="N154" i="1" a="1"/>
  <c r="Q154" i="1" s="1"/>
  <c r="C154" i="1" a="1"/>
  <c r="AB154" i="1" s="1"/>
  <c r="O154" i="1" s="1" a="1"/>
  <c r="I154" i="1" a="1"/>
  <c r="K154" i="1" a="1"/>
  <c r="L154" i="1" a="1"/>
  <c r="L153" i="1" a="1"/>
  <c r="C153" i="1" a="1"/>
  <c r="AB153" i="1" s="1"/>
  <c r="O153" i="1" s="1" a="1"/>
  <c r="I153" i="1" a="1"/>
  <c r="N153" i="1" a="1"/>
  <c r="Q153" i="1" s="1"/>
  <c r="D153" i="1" a="1"/>
  <c r="K153" i="1" a="1"/>
  <c r="J153" i="1" a="1"/>
  <c r="I151" i="1" a="1"/>
  <c r="D151" i="1" a="1"/>
  <c r="N151" i="1" a="1"/>
  <c r="Q151" i="1" s="1"/>
  <c r="K151" i="1" a="1"/>
  <c r="L151" i="1" a="1"/>
  <c r="J151" i="1" a="1"/>
  <c r="C151" i="1" a="1"/>
  <c r="AB151" i="1" s="1"/>
  <c r="O151" i="1" s="1" a="1"/>
  <c r="D149" i="1" a="1"/>
  <c r="J149" i="1" a="1"/>
  <c r="K149" i="1" a="1"/>
  <c r="L149" i="1" a="1"/>
  <c r="C149" i="1" a="1"/>
  <c r="AB149" i="1" s="1"/>
  <c r="O149" i="1" s="1" a="1"/>
  <c r="N149" i="1" a="1"/>
  <c r="Q149" i="1" s="1"/>
  <c r="I149" i="1" a="1"/>
  <c r="N146" i="1" a="1"/>
  <c r="Q146" i="1" s="1"/>
  <c r="J146" i="1" a="1"/>
  <c r="C146" i="1" a="1"/>
  <c r="AB146" i="1" s="1"/>
  <c r="O146" i="1" s="1" a="1"/>
  <c r="L146" i="1" a="1"/>
  <c r="I146" i="1" a="1"/>
  <c r="D146" i="1" a="1"/>
  <c r="K146" i="1" a="1"/>
  <c r="I142" i="1" a="1"/>
  <c r="C142" i="1" a="1"/>
  <c r="AB142" i="1" s="1"/>
  <c r="O142" i="1" s="1" a="1"/>
  <c r="D142" i="1" a="1"/>
  <c r="L142" i="1" a="1"/>
  <c r="N142" i="1" a="1"/>
  <c r="Q142" i="1" s="1"/>
  <c r="K142" i="1" a="1"/>
  <c r="J142" i="1" a="1"/>
  <c r="I139" i="1" a="1"/>
  <c r="N139" i="1" a="1"/>
  <c r="Q139" i="1" s="1"/>
  <c r="K139" i="1" a="1"/>
  <c r="D139" i="1" a="1"/>
  <c r="L139" i="1" a="1"/>
  <c r="C139" i="1" a="1"/>
  <c r="AB139" i="1" s="1"/>
  <c r="O139" i="1" s="1" a="1"/>
  <c r="J139" i="1" a="1"/>
  <c r="L137" i="1" a="1"/>
  <c r="N137" i="1" a="1"/>
  <c r="Q137" i="1" s="1"/>
  <c r="C137" i="1" a="1"/>
  <c r="AB137" i="1" s="1"/>
  <c r="O137" i="1" s="1" a="1"/>
  <c r="D137" i="1" a="1"/>
  <c r="I137" i="1" a="1"/>
  <c r="J137" i="1" a="1"/>
  <c r="K137" i="1" a="1"/>
  <c r="D133" i="1" a="1"/>
  <c r="L133" i="1" a="1"/>
  <c r="K133" i="1" a="1"/>
  <c r="I133" i="1" a="1"/>
  <c r="N133" i="1" a="1"/>
  <c r="Q133" i="1" s="1"/>
  <c r="J133" i="1" a="1"/>
  <c r="C133" i="1" a="1"/>
  <c r="AB133" i="1" s="1"/>
  <c r="O133" i="1" s="1" a="1"/>
  <c r="I130" i="1" a="1"/>
  <c r="J130" i="1" a="1"/>
  <c r="C130" i="1" a="1"/>
  <c r="AB130" i="1" s="1"/>
  <c r="O130" i="1" s="1" a="1"/>
  <c r="N130" i="1" a="1"/>
  <c r="Q130" i="1" s="1"/>
  <c r="L130" i="1" a="1"/>
  <c r="K130" i="1" a="1"/>
  <c r="D130" i="1" a="1"/>
  <c r="J128" i="1" a="1"/>
  <c r="L128" i="1" a="1"/>
  <c r="K128" i="1" a="1"/>
  <c r="D128" i="1" a="1"/>
  <c r="I128" i="1" a="1"/>
  <c r="C128" i="1" a="1"/>
  <c r="AB128" i="1" s="1"/>
  <c r="O128" i="1" s="1" a="1"/>
  <c r="N128" i="1" a="1"/>
  <c r="Q128" i="1" s="1"/>
  <c r="N124" i="1" a="1"/>
  <c r="Q124" i="1" s="1"/>
  <c r="I124" i="1" a="1"/>
  <c r="J124" i="1" a="1"/>
  <c r="D124" i="1" a="1"/>
  <c r="C124" i="1" a="1"/>
  <c r="AB124" i="1" s="1"/>
  <c r="O124" i="1" s="1" a="1"/>
  <c r="K124" i="1" a="1"/>
  <c r="L124" i="1" a="1"/>
  <c r="N119" i="1" a="1"/>
  <c r="Q119" i="1" s="1"/>
  <c r="D119" i="1" a="1"/>
  <c r="K119" i="1" a="1"/>
  <c r="L119" i="1" a="1"/>
  <c r="I119" i="1" a="1"/>
  <c r="J119" i="1" a="1"/>
  <c r="C119" i="1" a="1"/>
  <c r="AB119" i="1" s="1"/>
  <c r="O119" i="1" s="1" a="1"/>
  <c r="I116" i="1" a="1"/>
  <c r="K116" i="1" a="1"/>
  <c r="J116" i="1" a="1"/>
  <c r="N116" i="1" a="1"/>
  <c r="Q116" i="1" s="1"/>
  <c r="L116" i="1" a="1"/>
  <c r="C116" i="1" a="1"/>
  <c r="AB116" i="1" s="1"/>
  <c r="O116" i="1" s="1" a="1"/>
  <c r="D116" i="1" a="1"/>
  <c r="K115" i="1" a="1"/>
  <c r="J115" i="1" a="1"/>
  <c r="I115" i="1" a="1"/>
  <c r="D115" i="1" a="1"/>
  <c r="C115" i="1" a="1"/>
  <c r="AB115" i="1" s="1"/>
  <c r="O115" i="1" s="1" a="1"/>
  <c r="N115" i="1" a="1"/>
  <c r="Q115" i="1" s="1"/>
  <c r="L115" i="1" a="1"/>
  <c r="K114" i="1" a="1"/>
  <c r="I114" i="1" a="1"/>
  <c r="D114" i="1" a="1"/>
  <c r="J114" i="1" a="1"/>
  <c r="C114" i="1" a="1"/>
  <c r="AB114" i="1" s="1"/>
  <c r="O114" i="1" s="1" a="1"/>
  <c r="L114" i="1" a="1"/>
  <c r="N114" i="1" a="1"/>
  <c r="Q114" i="1" s="1"/>
  <c r="D111" i="1" a="1"/>
  <c r="K111" i="1" a="1"/>
  <c r="I111" i="1" a="1"/>
  <c r="N111" i="1" a="1"/>
  <c r="Q111" i="1" s="1"/>
  <c r="L111" i="1" a="1"/>
  <c r="J111" i="1" a="1"/>
  <c r="C111" i="1" a="1"/>
  <c r="AB111" i="1" s="1"/>
  <c r="O111" i="1" s="1" a="1"/>
  <c r="L110" i="1" a="1"/>
  <c r="J110" i="1" a="1"/>
  <c r="C110" i="1" a="1"/>
  <c r="AB110" i="1" s="1"/>
  <c r="O110" i="1" s="1" a="1"/>
  <c r="I110" i="1" a="1"/>
  <c r="K110" i="1" a="1"/>
  <c r="D110" i="1" a="1"/>
  <c r="N110" i="1" a="1"/>
  <c r="Q110" i="1" s="1"/>
  <c r="I109" i="1" a="1"/>
  <c r="N109" i="1" a="1"/>
  <c r="Q109" i="1" s="1"/>
  <c r="K109" i="1" a="1"/>
  <c r="L109" i="1" a="1"/>
  <c r="C109" i="1" a="1"/>
  <c r="AB109" i="1" s="1"/>
  <c r="O109" i="1" s="1" a="1"/>
  <c r="J109" i="1" a="1"/>
  <c r="D109" i="1" a="1"/>
  <c r="K105" i="1" a="1"/>
  <c r="C105" i="1" a="1"/>
  <c r="AB105" i="1" s="1"/>
  <c r="O105" i="1" s="1" a="1"/>
  <c r="I105" i="1" a="1"/>
  <c r="D105" i="1" a="1"/>
  <c r="L105" i="1" a="1"/>
  <c r="J105" i="1" a="1"/>
  <c r="N105" i="1" a="1"/>
  <c r="Q105" i="1" s="1"/>
  <c r="K104" i="1" a="1"/>
  <c r="C104" i="1" a="1"/>
  <c r="AB104" i="1" s="1"/>
  <c r="O104" i="1" s="1" a="1"/>
  <c r="N104" i="1" a="1"/>
  <c r="Q104" i="1" s="1"/>
  <c r="I104" i="1" a="1"/>
  <c r="L104" i="1" a="1"/>
  <c r="D104" i="1" a="1"/>
  <c r="J104" i="1" a="1"/>
  <c r="L102" i="1" a="1"/>
  <c r="C102" i="1" a="1"/>
  <c r="AB102" i="1" s="1"/>
  <c r="O102" i="1" s="1" a="1"/>
  <c r="J102" i="1" a="1"/>
  <c r="N102" i="1" a="1"/>
  <c r="Q102" i="1" s="1"/>
  <c r="I102" i="1" a="1"/>
  <c r="K102" i="1" a="1"/>
  <c r="D102" i="1" a="1"/>
  <c r="L101" i="1" a="1"/>
  <c r="C101" i="1" a="1"/>
  <c r="AB101" i="1" s="1"/>
  <c r="O101" i="1" s="1" a="1"/>
  <c r="I101" i="1" a="1"/>
  <c r="N101" i="1" a="1"/>
  <c r="Q101" i="1" s="1"/>
  <c r="K101" i="1" a="1"/>
  <c r="D101" i="1" a="1"/>
  <c r="J101" i="1" a="1"/>
  <c r="D96" i="1" a="1"/>
  <c r="K96" i="1" a="1"/>
  <c r="J96" i="1" a="1"/>
  <c r="N96" i="1" a="1"/>
  <c r="Q96" i="1" s="1"/>
  <c r="I96" i="1" a="1"/>
  <c r="L96" i="1" a="1"/>
  <c r="C96" i="1" a="1"/>
  <c r="AB96" i="1" s="1"/>
  <c r="O96" i="1" s="1" a="1"/>
  <c r="J88" i="1" a="1"/>
  <c r="I88" i="1" a="1"/>
  <c r="L88" i="1" a="1"/>
  <c r="K88" i="1" a="1"/>
  <c r="C88" i="1" a="1"/>
  <c r="AB88" i="1" s="1"/>
  <c r="O88" i="1" s="1" a="1"/>
  <c r="N88" i="1" a="1"/>
  <c r="Q88" i="1" s="1"/>
  <c r="D88" i="1" a="1"/>
  <c r="N85" i="1" a="1"/>
  <c r="Q85" i="1" s="1"/>
  <c r="D85" i="1" a="1"/>
  <c r="I85" i="1" a="1"/>
  <c r="K85" i="1" a="1"/>
  <c r="L85" i="1" a="1"/>
  <c r="J85" i="1" a="1"/>
  <c r="C85" i="1" a="1"/>
  <c r="AB85" i="1" s="1"/>
  <c r="O85" i="1" s="1" a="1"/>
  <c r="D84" i="1" a="1"/>
  <c r="I84" i="1" a="1"/>
  <c r="L84" i="1" a="1"/>
  <c r="N84" i="1" a="1"/>
  <c r="Q84" i="1" s="1"/>
  <c r="C84" i="1" a="1"/>
  <c r="AB84" i="1" s="1"/>
  <c r="O84" i="1" s="1" a="1"/>
  <c r="K84" i="1" a="1"/>
  <c r="J84" i="1" a="1"/>
  <c r="K81" i="1" a="1"/>
  <c r="C81" i="1" a="1"/>
  <c r="AB81" i="1" s="1"/>
  <c r="O81" i="1" s="1" a="1"/>
  <c r="D81" i="1" a="1"/>
  <c r="I81" i="1" a="1"/>
  <c r="J81" i="1" a="1"/>
  <c r="N81" i="1" a="1"/>
  <c r="Q81" i="1" s="1"/>
  <c r="L81" i="1" a="1"/>
  <c r="L78" i="1" a="1"/>
  <c r="K78" i="1" a="1"/>
  <c r="C78" i="1" a="1"/>
  <c r="AB78" i="1" s="1"/>
  <c r="O78" i="1" s="1" a="1"/>
  <c r="D78" i="1" a="1"/>
  <c r="I78" i="1" a="1"/>
  <c r="N78" i="1" a="1"/>
  <c r="Q78" i="1" s="1"/>
  <c r="J78" i="1" a="1"/>
  <c r="K77" i="1" a="1"/>
  <c r="I77" i="1" a="1"/>
  <c r="C77" i="1" a="1"/>
  <c r="AB77" i="1" s="1"/>
  <c r="O77" i="1" s="1" a="1"/>
  <c r="J77" i="1" a="1"/>
  <c r="N77" i="1" a="1"/>
  <c r="Q77" i="1" s="1"/>
  <c r="L77" i="1" a="1"/>
  <c r="D77" i="1" a="1"/>
  <c r="L74" i="1" a="1"/>
  <c r="N74" i="1" a="1"/>
  <c r="Q74" i="1" s="1"/>
  <c r="J74" i="1" a="1"/>
  <c r="I74" i="1" a="1"/>
  <c r="D74" i="1" a="1"/>
  <c r="K74" i="1" a="1"/>
  <c r="C74" i="1" a="1"/>
  <c r="AB74" i="1" s="1"/>
  <c r="O74" i="1" s="1" a="1"/>
  <c r="N69" i="1" a="1"/>
  <c r="Q69" i="1" s="1"/>
  <c r="I69" i="1" a="1"/>
  <c r="L69" i="1" a="1"/>
  <c r="D69" i="1" a="1"/>
  <c r="C69" i="1" a="1"/>
  <c r="AB69" i="1" s="1"/>
  <c r="O69" i="1" s="1" a="1"/>
  <c r="J69" i="1" a="1"/>
  <c r="K69" i="1" a="1"/>
  <c r="L68" i="1" a="1"/>
  <c r="J68" i="1" a="1"/>
  <c r="C68" i="1" a="1"/>
  <c r="AB68" i="1" s="1"/>
  <c r="O68" i="1" s="1" a="1"/>
  <c r="D68" i="1" a="1"/>
  <c r="K68" i="1" a="1"/>
  <c r="I68" i="1" a="1"/>
  <c r="N68" i="1" a="1"/>
  <c r="Q68" i="1" s="1"/>
  <c r="L65" i="1" a="1"/>
  <c r="N65" i="1" a="1"/>
  <c r="Q65" i="1" s="1"/>
  <c r="C65" i="1" a="1"/>
  <c r="AB65" i="1" s="1"/>
  <c r="O65" i="1" s="1" a="1"/>
  <c r="I65" i="1" a="1"/>
  <c r="K65" i="1" a="1"/>
  <c r="D65" i="1" a="1"/>
  <c r="J65" i="1" a="1"/>
  <c r="D62" i="1" a="1"/>
  <c r="L62" i="1" a="1"/>
  <c r="C62" i="1" a="1"/>
  <c r="AB62" i="1" s="1"/>
  <c r="O62" i="1" s="1" a="1"/>
  <c r="K62" i="1" a="1"/>
  <c r="J62" i="1" a="1"/>
  <c r="I62" i="1" a="1"/>
  <c r="C60" i="1" a="1"/>
  <c r="AB60" i="1" s="1"/>
  <c r="O60" i="1" s="1" a="1"/>
  <c r="D60" i="1" a="1"/>
  <c r="K60" i="1" a="1"/>
  <c r="J60" i="1" a="1"/>
  <c r="I60" i="1" a="1"/>
  <c r="L60" i="1" a="1"/>
  <c r="I56" i="1" a="1"/>
  <c r="L56" i="1" a="1"/>
  <c r="K56" i="1" a="1"/>
  <c r="J56" i="1" a="1"/>
  <c r="D56" i="1" a="1"/>
  <c r="C56" i="1" a="1"/>
  <c r="AB56" i="1" s="1"/>
  <c r="O56" i="1" s="1" a="1"/>
  <c r="D53" i="1" a="1"/>
  <c r="C53" i="1" a="1"/>
  <c r="AB53" i="1" s="1"/>
  <c r="O53" i="1" s="1" a="1"/>
  <c r="I53" i="1" a="1"/>
  <c r="L53" i="1" a="1"/>
  <c r="K53" i="1" a="1"/>
  <c r="C51" i="1" a="1"/>
  <c r="AB51" i="1" s="1"/>
  <c r="O51" i="1" s="1" a="1"/>
  <c r="K51" i="1" a="1"/>
  <c r="D51" i="1" a="1"/>
  <c r="I51" i="1" a="1"/>
  <c r="N51" i="1" a="1"/>
  <c r="Q51" i="1" s="1"/>
  <c r="J51" i="1" a="1"/>
  <c r="L51" i="1" a="1"/>
  <c r="J50" i="1" a="1"/>
  <c r="C50" i="1" a="1"/>
  <c r="AB50" i="1" s="1"/>
  <c r="O50" i="1" s="1" a="1"/>
  <c r="D50" i="1" a="1"/>
  <c r="K50" i="1" a="1"/>
  <c r="N50" i="1" a="1"/>
  <c r="Q50" i="1" s="1"/>
  <c r="I50" i="1" a="1"/>
  <c r="L50" i="1" a="1"/>
  <c r="C48" i="1" a="1"/>
  <c r="AB48" i="1" s="1"/>
  <c r="O48" i="1" s="1" a="1"/>
  <c r="J48" i="1" a="1"/>
  <c r="I48" i="1" a="1"/>
  <c r="D48" i="1" a="1"/>
  <c r="L48" i="1" a="1"/>
  <c r="L44" i="1" a="1"/>
  <c r="D44" i="1" a="1"/>
  <c r="C44" i="1" a="1"/>
  <c r="AB44" i="1" s="1"/>
  <c r="O44" i="1" s="1" a="1"/>
  <c r="J44" i="1" a="1"/>
  <c r="I44" i="1" a="1"/>
  <c r="J42" i="1" a="1"/>
  <c r="L42" i="1" a="1"/>
  <c r="I42" i="1" a="1"/>
  <c r="N42" i="1" a="1"/>
  <c r="Q42" i="1" s="1"/>
  <c r="C42" i="1" a="1"/>
  <c r="D42" i="1" a="1"/>
  <c r="J38" i="1" a="1"/>
  <c r="L38" i="1" a="1"/>
  <c r="C38" i="1" a="1"/>
  <c r="AB38" i="1" s="1"/>
  <c r="O38" i="1" s="1" a="1"/>
  <c r="I38" i="1" a="1"/>
  <c r="D38" i="1" a="1"/>
  <c r="D35" i="1" a="1"/>
  <c r="I35" i="1" a="1"/>
  <c r="C35" i="1" a="1"/>
  <c r="AB35" i="1" s="1"/>
  <c r="O35" i="1" s="1" a="1"/>
  <c r="J35" i="1" a="1"/>
  <c r="C33" i="1" a="1"/>
  <c r="AB33" i="1" s="1"/>
  <c r="O33" i="1" s="1" a="1"/>
  <c r="D33" i="1" a="1"/>
  <c r="I33" i="1" a="1"/>
  <c r="I29" i="1" a="1"/>
  <c r="D29" i="1" a="1"/>
  <c r="L29" i="1" a="1"/>
  <c r="J29" i="1" a="1"/>
  <c r="C29" i="1" a="1"/>
  <c r="AB29" i="1" s="1"/>
  <c r="O29" i="1" s="1" a="1"/>
  <c r="I26" i="1" a="1"/>
  <c r="D26" i="1" a="1"/>
  <c r="L26" i="1" a="1"/>
  <c r="K26" i="1" a="1"/>
  <c r="J26" i="1" a="1"/>
  <c r="C26" i="1" a="1"/>
  <c r="AB26" i="1" s="1"/>
  <c r="O26" i="1" s="1" a="1"/>
  <c r="D19" i="1" a="1"/>
  <c r="L19" i="1" a="1"/>
  <c r="C19" i="1" a="1"/>
  <c r="AB19" i="1" s="1"/>
  <c r="O19" i="1" s="1" a="1"/>
  <c r="K19" i="1" a="1"/>
  <c r="I19" i="1" a="1"/>
  <c r="J19" i="1" a="1"/>
  <c r="K15" i="1" a="1"/>
  <c r="L15" i="1" a="1"/>
  <c r="I15" i="1" a="1"/>
  <c r="D15" i="1" a="1"/>
  <c r="C15" i="1" a="1"/>
  <c r="AB15" i="1" s="1"/>
  <c r="O15" i="1" s="1" a="1"/>
  <c r="J15" i="1" a="1"/>
  <c r="J13" i="1" a="1"/>
  <c r="C13" i="1" a="1"/>
  <c r="AB13" i="1" s="1"/>
  <c r="O13" i="1" s="1" a="1"/>
  <c r="D13" i="1" a="1"/>
  <c r="K13" i="1" a="1"/>
  <c r="L13" i="1" a="1"/>
  <c r="I13" i="1" a="1"/>
  <c r="J12" i="1" a="1"/>
  <c r="L12" i="1" a="1"/>
  <c r="C12" i="1" a="1"/>
  <c r="AB12" i="1" s="1"/>
  <c r="O12" i="1" s="1" a="1"/>
  <c r="K12" i="1" a="1"/>
  <c r="I12" i="1" a="1"/>
  <c r="D12" i="1" a="1"/>
  <c r="N148" i="1" a="1"/>
  <c r="Q148" i="1" s="1"/>
  <c r="J148" i="1" a="1"/>
  <c r="C148" i="1" a="1"/>
  <c r="AB148" i="1" s="1"/>
  <c r="O148" i="1" s="1" a="1"/>
  <c r="L148" i="1" a="1"/>
  <c r="K148" i="1" a="1"/>
  <c r="D148" i="1" a="1"/>
  <c r="I148" i="1" a="1"/>
  <c r="K145" i="1" a="1"/>
  <c r="L145" i="1" a="1"/>
  <c r="N145" i="1" a="1"/>
  <c r="Q145" i="1" s="1"/>
  <c r="J145" i="1" a="1"/>
  <c r="D145" i="1" a="1"/>
  <c r="I145" i="1" a="1"/>
  <c r="C145" i="1" a="1"/>
  <c r="AB145" i="1" s="1"/>
  <c r="O145" i="1" s="1" a="1"/>
  <c r="I144" i="1" a="1"/>
  <c r="K144" i="1" a="1"/>
  <c r="L144" i="1" a="1"/>
  <c r="C144" i="1" a="1"/>
  <c r="AB144" i="1" s="1"/>
  <c r="O144" i="1" s="1" a="1"/>
  <c r="D144" i="1" a="1"/>
  <c r="N144" i="1" a="1"/>
  <c r="Q144" i="1" s="1"/>
  <c r="J144" i="1" a="1"/>
  <c r="L143" i="1" a="1"/>
  <c r="C143" i="1" a="1"/>
  <c r="AB143" i="1" s="1"/>
  <c r="O143" i="1" s="1" a="1"/>
  <c r="D143" i="1" a="1"/>
  <c r="I143" i="1" a="1"/>
  <c r="N143" i="1" a="1"/>
  <c r="Q143" i="1" s="1"/>
  <c r="J143" i="1" a="1"/>
  <c r="K143" i="1" a="1"/>
  <c r="I136" i="1" a="1"/>
  <c r="L136" i="1" a="1"/>
  <c r="K136" i="1" a="1"/>
  <c r="C136" i="1" a="1"/>
  <c r="AB136" i="1" s="1"/>
  <c r="O136" i="1" s="1" a="1"/>
  <c r="J136" i="1" a="1"/>
  <c r="N136" i="1" a="1"/>
  <c r="Q136" i="1" s="1"/>
  <c r="D136" i="1" a="1"/>
  <c r="I131" i="1" a="1"/>
  <c r="N131" i="1" a="1"/>
  <c r="Q131" i="1" s="1"/>
  <c r="L131" i="1" a="1"/>
  <c r="C131" i="1" a="1"/>
  <c r="AB131" i="1" s="1"/>
  <c r="O131" i="1" s="1" a="1"/>
  <c r="K131" i="1" a="1"/>
  <c r="J131" i="1" a="1"/>
  <c r="D131" i="1" a="1"/>
  <c r="C129" i="1" a="1"/>
  <c r="AB129" i="1" s="1"/>
  <c r="O129" i="1" s="1" a="1"/>
  <c r="L129" i="1" a="1"/>
  <c r="J129" i="1" a="1"/>
  <c r="N129" i="1" a="1"/>
  <c r="Q129" i="1" s="1"/>
  <c r="I129" i="1" a="1"/>
  <c r="K129" i="1" a="1"/>
  <c r="D129" i="1" a="1"/>
  <c r="D126" i="1" a="1"/>
  <c r="K126" i="1" a="1"/>
  <c r="L126" i="1" a="1"/>
  <c r="I126" i="1" a="1"/>
  <c r="J126" i="1" a="1"/>
  <c r="N126" i="1" a="1"/>
  <c r="Q126" i="1" s="1"/>
  <c r="C126" i="1" a="1"/>
  <c r="AB126" i="1" s="1"/>
  <c r="O126" i="1" s="1" a="1"/>
  <c r="N125" i="1" a="1"/>
  <c r="Q125" i="1" s="1"/>
  <c r="J125" i="1" a="1"/>
  <c r="L125" i="1" a="1"/>
  <c r="K125" i="1" a="1"/>
  <c r="C125" i="1" a="1"/>
  <c r="AB125" i="1" s="1"/>
  <c r="O125" i="1" s="1" a="1"/>
  <c r="D125" i="1" a="1"/>
  <c r="I125" i="1" a="1"/>
  <c r="I123" i="1" a="1"/>
  <c r="N123" i="1" a="1"/>
  <c r="Q123" i="1" s="1"/>
  <c r="K123" i="1" a="1"/>
  <c r="C123" i="1" a="1"/>
  <c r="AB123" i="1" s="1"/>
  <c r="O123" i="1" s="1" a="1"/>
  <c r="D123" i="1" a="1"/>
  <c r="L123" i="1" a="1"/>
  <c r="J123" i="1" a="1"/>
  <c r="J122" i="1" a="1"/>
  <c r="N122" i="1" a="1"/>
  <c r="Q122" i="1" s="1"/>
  <c r="K122" i="1" a="1"/>
  <c r="C122" i="1" a="1"/>
  <c r="AB122" i="1" s="1"/>
  <c r="O122" i="1" s="1" a="1"/>
  <c r="I122" i="1" a="1"/>
  <c r="L122" i="1" a="1"/>
  <c r="D122" i="1" a="1"/>
  <c r="K121" i="1" a="1"/>
  <c r="I121" i="1" a="1"/>
  <c r="N121" i="1" a="1"/>
  <c r="Q121" i="1" s="1"/>
  <c r="C121" i="1" a="1"/>
  <c r="AB121" i="1" s="1"/>
  <c r="O121" i="1" s="1" a="1"/>
  <c r="D121" i="1" a="1"/>
  <c r="J121" i="1" a="1"/>
  <c r="L121" i="1" a="1"/>
  <c r="K113" i="1" a="1"/>
  <c r="L113" i="1" a="1"/>
  <c r="J113" i="1" a="1"/>
  <c r="N113" i="1" a="1"/>
  <c r="Q113" i="1" s="1"/>
  <c r="I113" i="1" a="1"/>
  <c r="C113" i="1" a="1"/>
  <c r="AB113" i="1" s="1"/>
  <c r="O113" i="1" s="1" a="1"/>
  <c r="D113" i="1" a="1"/>
  <c r="D107" i="1" a="1"/>
  <c r="I107" i="1" a="1"/>
  <c r="N107" i="1" a="1"/>
  <c r="Q107" i="1" s="1"/>
  <c r="L107" i="1" a="1"/>
  <c r="J107" i="1" a="1"/>
  <c r="C107" i="1" a="1"/>
  <c r="AB107" i="1" s="1"/>
  <c r="O107" i="1" s="1" a="1"/>
  <c r="K107" i="1" a="1"/>
  <c r="K100" i="1" a="1"/>
  <c r="C100" i="1" a="1"/>
  <c r="AB100" i="1" s="1"/>
  <c r="O100" i="1" s="1" a="1"/>
  <c r="I100" i="1" a="1"/>
  <c r="D100" i="1" a="1"/>
  <c r="L100" i="1" a="1"/>
  <c r="J100" i="1" a="1"/>
  <c r="N100" i="1" a="1"/>
  <c r="Q100" i="1" s="1"/>
  <c r="C98" i="1" a="1"/>
  <c r="AB98" i="1" s="1"/>
  <c r="O98" i="1" s="1" a="1"/>
  <c r="I98" i="1" a="1"/>
  <c r="J98" i="1" a="1"/>
  <c r="N98" i="1" a="1"/>
  <c r="Q98" i="1" s="1"/>
  <c r="K98" i="1" a="1"/>
  <c r="L98" i="1" a="1"/>
  <c r="D98" i="1" a="1"/>
  <c r="D94" i="1" a="1"/>
  <c r="J94" i="1" a="1"/>
  <c r="L94" i="1" a="1"/>
  <c r="K94" i="1" a="1"/>
  <c r="N94" i="1" a="1"/>
  <c r="Q94" i="1" s="1"/>
  <c r="I94" i="1" a="1"/>
  <c r="C94" i="1" a="1"/>
  <c r="AB94" i="1" s="1"/>
  <c r="O94" i="1" s="1" a="1"/>
  <c r="N92" i="1" a="1"/>
  <c r="Q92" i="1" s="1"/>
  <c r="D92" i="1" a="1"/>
  <c r="L92" i="1" a="1"/>
  <c r="J92" i="1" a="1"/>
  <c r="I92" i="1" a="1"/>
  <c r="K92" i="1" a="1"/>
  <c r="C92" i="1" a="1"/>
  <c r="AB92" i="1" s="1"/>
  <c r="O92" i="1" s="1" a="1"/>
  <c r="D91" i="1" a="1"/>
  <c r="N91" i="1" a="1"/>
  <c r="Q91" i="1" s="1"/>
  <c r="K91" i="1" a="1"/>
  <c r="L91" i="1" a="1"/>
  <c r="C91" i="1" a="1"/>
  <c r="AB91" i="1" s="1"/>
  <c r="O91" i="1" s="1" a="1"/>
  <c r="I91" i="1" a="1"/>
  <c r="J91" i="1" a="1"/>
  <c r="N89" i="1" a="1"/>
  <c r="Q89" i="1" s="1"/>
  <c r="K89" i="1" a="1"/>
  <c r="J89" i="1" a="1"/>
  <c r="C89" i="1" a="1"/>
  <c r="AB89" i="1" s="1"/>
  <c r="O89" i="1" s="1" a="1"/>
  <c r="I89" i="1" a="1"/>
  <c r="L89" i="1" a="1"/>
  <c r="D89" i="1" a="1"/>
  <c r="J76" i="1" a="1"/>
  <c r="I76" i="1" a="1"/>
  <c r="D76" i="1" a="1"/>
  <c r="C76" i="1" a="1"/>
  <c r="AB76" i="1" s="1"/>
  <c r="O76" i="1" s="1" a="1"/>
  <c r="N76" i="1" a="1"/>
  <c r="Q76" i="1" s="1"/>
  <c r="L76" i="1" a="1"/>
  <c r="K76" i="1" a="1"/>
  <c r="K75" i="1" a="1"/>
  <c r="J75" i="1" a="1"/>
  <c r="N75" i="1" a="1"/>
  <c r="Q75" i="1" s="1"/>
  <c r="C75" i="1" a="1"/>
  <c r="AB75" i="1" s="1"/>
  <c r="O75" i="1" s="1" a="1"/>
  <c r="L75" i="1" a="1"/>
  <c r="I75" i="1" a="1"/>
  <c r="D75" i="1" a="1"/>
  <c r="N72" i="1" a="1"/>
  <c r="Q72" i="1" s="1"/>
  <c r="L72" i="1" a="1"/>
  <c r="C72" i="1" a="1"/>
  <c r="AB72" i="1" s="1"/>
  <c r="O72" i="1" s="1" a="1"/>
  <c r="D72" i="1" a="1"/>
  <c r="I72" i="1" a="1"/>
  <c r="K72" i="1" a="1"/>
  <c r="J72" i="1" a="1"/>
  <c r="L70" i="1" a="1"/>
  <c r="K70" i="1" a="1"/>
  <c r="N70" i="1" a="1"/>
  <c r="Q70" i="1" s="1"/>
  <c r="C70" i="1" a="1"/>
  <c r="AB70" i="1" s="1"/>
  <c r="O70" i="1" s="1" a="1"/>
  <c r="D70" i="1" a="1"/>
  <c r="J70" i="1" a="1"/>
  <c r="I70" i="1" a="1"/>
  <c r="D67" i="1" a="1"/>
  <c r="N67" i="1" a="1"/>
  <c r="Q67" i="1" s="1"/>
  <c r="J67" i="1" a="1"/>
  <c r="K67" i="1" a="1"/>
  <c r="I67" i="1" a="1"/>
  <c r="C67" i="1" a="1"/>
  <c r="AB67" i="1" s="1"/>
  <c r="O67" i="1" s="1" a="1"/>
  <c r="L67" i="1" a="1"/>
  <c r="N66" i="1" a="1"/>
  <c r="Q66" i="1" s="1"/>
  <c r="K66" i="1" a="1"/>
  <c r="I66" i="1" a="1"/>
  <c r="J66" i="1" a="1"/>
  <c r="C66" i="1" a="1"/>
  <c r="AB66" i="1" s="1"/>
  <c r="O66" i="1" s="1" a="1"/>
  <c r="L66" i="1" a="1"/>
  <c r="D66" i="1" a="1"/>
  <c r="J63" i="1" a="1"/>
  <c r="D63" i="1" a="1"/>
  <c r="I63" i="1" a="1"/>
  <c r="L63" i="1" a="1"/>
  <c r="C63" i="1" a="1"/>
  <c r="AB63" i="1" s="1"/>
  <c r="O63" i="1" s="1" a="1"/>
  <c r="K63" i="1" a="1"/>
  <c r="J57" i="1" a="1"/>
  <c r="D57" i="1" a="1"/>
  <c r="I57" i="1" a="1"/>
  <c r="L57" i="1" a="1"/>
  <c r="K57" i="1" a="1"/>
  <c r="C57" i="1" a="1"/>
  <c r="AB57" i="1" s="1"/>
  <c r="O57" i="1" s="1" a="1"/>
  <c r="L54" i="1" a="1"/>
  <c r="J54" i="1" a="1"/>
  <c r="D54" i="1" a="1"/>
  <c r="K54" i="1" a="1"/>
  <c r="N54" i="1" a="1"/>
  <c r="Q54" i="1" s="1"/>
  <c r="I54" i="1" a="1"/>
  <c r="C54" i="1" a="1"/>
  <c r="AB54" i="1" s="1"/>
  <c r="O54" i="1" s="1" a="1"/>
  <c r="K52" i="1" a="1"/>
  <c r="L52" i="1" a="1"/>
  <c r="C52" i="1" a="1"/>
  <c r="AB52" i="1" s="1"/>
  <c r="O52" i="1" s="1" a="1"/>
  <c r="D52" i="1" a="1"/>
  <c r="J52" i="1" a="1"/>
  <c r="I52" i="1" a="1"/>
  <c r="J49" i="1" a="1"/>
  <c r="I49" i="1" a="1"/>
  <c r="D49" i="1" a="1"/>
  <c r="L49" i="1" a="1"/>
  <c r="C49" i="1" a="1"/>
  <c r="AB49" i="1" s="1"/>
  <c r="O49" i="1" s="1" a="1"/>
  <c r="C45" i="1" a="1"/>
  <c r="AB45" i="1" s="1"/>
  <c r="O45" i="1" s="1" a="1"/>
  <c r="D45" i="1" a="1"/>
  <c r="L45" i="1" a="1"/>
  <c r="I45" i="1" a="1"/>
  <c r="J45" i="1" a="1"/>
  <c r="I39" i="1" a="1"/>
  <c r="C39" i="1" a="1"/>
  <c r="AB39" i="1" s="1"/>
  <c r="O39" i="1" s="1" a="1"/>
  <c r="J39" i="1" a="1"/>
  <c r="D39" i="1" a="1"/>
  <c r="L39" i="1" a="1"/>
  <c r="J36" i="1" a="1"/>
  <c r="D36" i="1" a="1"/>
  <c r="C36" i="1" a="1"/>
  <c r="AB36" i="1" s="1"/>
  <c r="O36" i="1" s="1" a="1"/>
  <c r="I36" i="1" a="1"/>
  <c r="J34" i="1" a="1"/>
  <c r="D34" i="1" a="1"/>
  <c r="C34" i="1" a="1"/>
  <c r="AB34" i="1" s="1"/>
  <c r="O34" i="1" s="1" a="1"/>
  <c r="I34" i="1" a="1"/>
  <c r="D30" i="1" a="1"/>
  <c r="L30" i="1" a="1"/>
  <c r="I30" i="1" a="1"/>
  <c r="J30" i="1" a="1"/>
  <c r="C30" i="1" a="1"/>
  <c r="AB30" i="1" s="1"/>
  <c r="O30" i="1" s="1" a="1"/>
  <c r="D27" i="1" a="1"/>
  <c r="I27" i="1" a="1"/>
  <c r="L27" i="1" a="1"/>
  <c r="K27" i="1" a="1"/>
  <c r="J27" i="1" a="1"/>
  <c r="C27" i="1" a="1"/>
  <c r="AB27" i="1" s="1"/>
  <c r="O27" i="1" s="1" a="1"/>
  <c r="J24" i="1" a="1"/>
  <c r="K24" i="1" a="1"/>
  <c r="I24" i="1" a="1"/>
  <c r="D24" i="1" a="1"/>
  <c r="C24" i="1" a="1"/>
  <c r="AB24" i="1" s="1"/>
  <c r="O24" i="1" s="1" a="1"/>
  <c r="L24" i="1" a="1"/>
  <c r="J22" i="1" a="1"/>
  <c r="K22" i="1" a="1"/>
  <c r="I22" i="1" a="1"/>
  <c r="L22" i="1" a="1"/>
  <c r="C22" i="1" a="1"/>
  <c r="AB22" i="1" s="1"/>
  <c r="O22" i="1" s="1" a="1"/>
  <c r="D22" i="1" a="1"/>
  <c r="I21" i="1" a="1"/>
  <c r="C21" i="1" a="1"/>
  <c r="AB21" i="1" s="1"/>
  <c r="O21" i="1" s="1" a="1"/>
  <c r="D21" i="1" a="1"/>
  <c r="K21" i="1" a="1"/>
  <c r="L21" i="1" a="1"/>
  <c r="J21" i="1" a="1"/>
  <c r="L18" i="1" a="1"/>
  <c r="D18" i="1" a="1"/>
  <c r="I18" i="1" a="1"/>
  <c r="C18" i="1" a="1"/>
  <c r="AB18" i="1" s="1"/>
  <c r="O18" i="1" s="1" a="1"/>
  <c r="K18" i="1" a="1"/>
  <c r="J18" i="1" a="1"/>
  <c r="J17" i="1" a="1"/>
  <c r="L17" i="1" a="1"/>
  <c r="K17" i="1" a="1"/>
  <c r="D17" i="1" a="1"/>
  <c r="C17" i="1" a="1"/>
  <c r="AB17" i="1" s="1"/>
  <c r="O17" i="1" s="1" a="1"/>
  <c r="I17" i="1" a="1"/>
  <c r="J11" i="1" a="1"/>
  <c r="C11" i="1" a="1"/>
  <c r="AB11" i="1" s="1"/>
  <c r="O11" i="1" s="1" a="1"/>
  <c r="L11" i="1" a="1"/>
  <c r="K11" i="1" a="1"/>
  <c r="I11" i="1" a="1"/>
  <c r="D11" i="1" a="1"/>
  <c r="K3" i="1" a="1"/>
  <c r="I3" i="1" a="1"/>
  <c r="L3" i="1" a="1"/>
  <c r="C3" i="1" a="1"/>
  <c r="AB3" i="1" s="1"/>
  <c r="O3" i="1" s="1" a="1"/>
  <c r="J3" i="1" a="1"/>
  <c r="D3" i="1" a="1"/>
  <c r="D2" i="1" a="1"/>
  <c r="L2" i="1" a="1"/>
  <c r="I2" i="1" a="1"/>
  <c r="J2" i="1" a="1"/>
  <c r="K2" i="1" a="1"/>
  <c r="C2" i="1" a="1"/>
  <c r="G760" i="1" a="1"/>
  <c r="E760" i="1" a="1"/>
  <c r="AC760" i="1" s="1"/>
  <c r="T760" i="1" s="1" a="1"/>
  <c r="F760" i="1" a="1"/>
  <c r="G759" i="1" a="1"/>
  <c r="E759" i="1" a="1"/>
  <c r="AC759" i="1" s="1"/>
  <c r="T759" i="1" s="1" a="1"/>
  <c r="F759" i="1" a="1"/>
  <c r="F758" i="1" a="1"/>
  <c r="E758" i="1" a="1"/>
  <c r="AC758" i="1" s="1"/>
  <c r="T758" i="1" s="1" a="1"/>
  <c r="G758" i="1" a="1"/>
  <c r="E757" i="1" a="1"/>
  <c r="AC757" i="1" s="1"/>
  <c r="T757" i="1" s="1" a="1"/>
  <c r="G757" i="1" a="1"/>
  <c r="F757" i="1" a="1"/>
  <c r="F756" i="1" a="1"/>
  <c r="E756" i="1" a="1"/>
  <c r="AC756" i="1" s="1"/>
  <c r="T756" i="1" s="1" a="1"/>
  <c r="G756" i="1" a="1"/>
  <c r="E755" i="1" a="1"/>
  <c r="AC755" i="1" s="1"/>
  <c r="T755" i="1" s="1" a="1"/>
  <c r="F755" i="1" a="1"/>
  <c r="G755" i="1" a="1"/>
  <c r="F754" i="1" a="1"/>
  <c r="E754" i="1" a="1"/>
  <c r="AC754" i="1" s="1"/>
  <c r="T754" i="1" s="1" a="1"/>
  <c r="G754" i="1" a="1"/>
  <c r="F753" i="1" a="1"/>
  <c r="E753" i="1" a="1"/>
  <c r="AC753" i="1" s="1"/>
  <c r="T753" i="1" s="1" a="1"/>
  <c r="G753" i="1" a="1"/>
  <c r="F752" i="1" a="1"/>
  <c r="G752" i="1" a="1"/>
  <c r="E752" i="1" a="1"/>
  <c r="AC752" i="1" s="1"/>
  <c r="T752" i="1" s="1" a="1"/>
  <c r="F751" i="1" a="1"/>
  <c r="E751" i="1" a="1"/>
  <c r="AC751" i="1" s="1"/>
  <c r="T751" i="1" s="1" a="1"/>
  <c r="G751" i="1" a="1"/>
  <c r="E750" i="1" a="1"/>
  <c r="AC750" i="1" s="1"/>
  <c r="T750" i="1" s="1" a="1"/>
  <c r="G750" i="1" a="1"/>
  <c r="F750" i="1" a="1"/>
  <c r="E749" i="1" a="1"/>
  <c r="AC749" i="1" s="1"/>
  <c r="T749" i="1" s="1" a="1"/>
  <c r="F749" i="1" a="1"/>
  <c r="G749" i="1" a="1"/>
  <c r="E748" i="1" a="1"/>
  <c r="AC748" i="1" s="1"/>
  <c r="T748" i="1" s="1" a="1"/>
  <c r="G748" i="1" a="1"/>
  <c r="F748" i="1" a="1"/>
  <c r="E747" i="1" a="1"/>
  <c r="AC747" i="1" s="1"/>
  <c r="T747" i="1" s="1" a="1"/>
  <c r="G747" i="1" a="1"/>
  <c r="F747" i="1" a="1"/>
  <c r="E746" i="1" a="1"/>
  <c r="AC746" i="1" s="1"/>
  <c r="T746" i="1" s="1" a="1"/>
  <c r="F746" i="1" a="1"/>
  <c r="G746" i="1" a="1"/>
  <c r="F745" i="1" a="1"/>
  <c r="G745" i="1" a="1"/>
  <c r="E745" i="1" a="1"/>
  <c r="AC745" i="1" s="1"/>
  <c r="T745" i="1" s="1" a="1"/>
  <c r="F744" i="1" a="1"/>
  <c r="G744" i="1" a="1"/>
  <c r="E744" i="1" a="1"/>
  <c r="AC744" i="1" s="1"/>
  <c r="T744" i="1" s="1" a="1"/>
  <c r="E743" i="1" a="1"/>
  <c r="AC743" i="1" s="1"/>
  <c r="T743" i="1" s="1" a="1"/>
  <c r="G743" i="1" a="1"/>
  <c r="F743" i="1" a="1"/>
  <c r="F742" i="1" a="1"/>
  <c r="G742" i="1" a="1"/>
  <c r="E742" i="1" a="1"/>
  <c r="AC742" i="1" s="1"/>
  <c r="T742" i="1" s="1" a="1"/>
  <c r="G741" i="1" a="1"/>
  <c r="E741" i="1" a="1"/>
  <c r="AC741" i="1" s="1"/>
  <c r="T741" i="1" s="1" a="1"/>
  <c r="F741" i="1" a="1"/>
  <c r="F740" i="1" a="1"/>
  <c r="E740" i="1" a="1"/>
  <c r="AC740" i="1" s="1"/>
  <c r="T740" i="1" s="1" a="1"/>
  <c r="G740" i="1" a="1"/>
  <c r="G739" i="1" a="1"/>
  <c r="E739" i="1" a="1"/>
  <c r="AC739" i="1" s="1"/>
  <c r="T739" i="1" s="1" a="1"/>
  <c r="F739" i="1" a="1"/>
  <c r="E738" i="1" a="1"/>
  <c r="AC738" i="1" s="1"/>
  <c r="T738" i="1" s="1" a="1"/>
  <c r="F738" i="1" a="1"/>
  <c r="G738" i="1" a="1"/>
  <c r="E737" i="1" a="1"/>
  <c r="AC737" i="1" s="1"/>
  <c r="T737" i="1" s="1" a="1"/>
  <c r="F737" i="1" a="1"/>
  <c r="G737" i="1" a="1"/>
  <c r="E736" i="1" a="1"/>
  <c r="AC736" i="1" s="1"/>
  <c r="T736" i="1" s="1" a="1"/>
  <c r="G736" i="1" a="1"/>
  <c r="F736" i="1" a="1"/>
  <c r="E735" i="1" a="1"/>
  <c r="AC735" i="1" s="1"/>
  <c r="T735" i="1" s="1" a="1"/>
  <c r="G735" i="1" a="1"/>
  <c r="F735" i="1" a="1"/>
  <c r="E734" i="1" a="1"/>
  <c r="AC734" i="1" s="1"/>
  <c r="T734" i="1" s="1" a="1"/>
  <c r="G734" i="1" a="1"/>
  <c r="F734" i="1" a="1"/>
  <c r="E733" i="1" a="1"/>
  <c r="AC733" i="1" s="1"/>
  <c r="T733" i="1" s="1" a="1"/>
  <c r="G733" i="1" a="1"/>
  <c r="F733" i="1" a="1"/>
  <c r="G732" i="1" a="1"/>
  <c r="E732" i="1" a="1"/>
  <c r="AC732" i="1" s="1"/>
  <c r="T732" i="1" s="1" a="1"/>
  <c r="F732" i="1" a="1"/>
  <c r="G731" i="1" a="1"/>
  <c r="E731" i="1" a="1"/>
  <c r="AC731" i="1" s="1"/>
  <c r="T731" i="1" s="1" a="1"/>
  <c r="F731" i="1" a="1"/>
  <c r="E730" i="1" a="1"/>
  <c r="AC730" i="1" s="1"/>
  <c r="T730" i="1" s="1" a="1"/>
  <c r="F730" i="1" a="1"/>
  <c r="G730" i="1" a="1"/>
  <c r="F729" i="1" a="1"/>
  <c r="E729" i="1" a="1"/>
  <c r="AC729" i="1" s="1"/>
  <c r="T729" i="1" s="1" a="1"/>
  <c r="G729" i="1" a="1"/>
  <c r="F728" i="1" a="1"/>
  <c r="G728" i="1" a="1"/>
  <c r="E728" i="1" a="1"/>
  <c r="AC728" i="1" s="1"/>
  <c r="T728" i="1" s="1" a="1"/>
  <c r="G727" i="1" a="1"/>
  <c r="E727" i="1" a="1"/>
  <c r="AC727" i="1" s="1"/>
  <c r="T727" i="1" s="1" a="1"/>
  <c r="F727" i="1" a="1"/>
  <c r="F726" i="1" a="1"/>
  <c r="G726" i="1" a="1"/>
  <c r="E726" i="1" a="1"/>
  <c r="AC726" i="1" s="1"/>
  <c r="T726" i="1" s="1" a="1"/>
  <c r="F725" i="1" a="1"/>
  <c r="E725" i="1" a="1"/>
  <c r="AC725" i="1" s="1"/>
  <c r="T725" i="1" s="1" a="1"/>
  <c r="G725" i="1" a="1"/>
  <c r="G724" i="1" a="1"/>
  <c r="E724" i="1" a="1"/>
  <c r="AC724" i="1" s="1"/>
  <c r="T724" i="1" s="1" a="1"/>
  <c r="F724" i="1" a="1"/>
  <c r="F723" i="1" a="1"/>
  <c r="G723" i="1" a="1"/>
  <c r="E723" i="1" a="1"/>
  <c r="AC723" i="1" s="1"/>
  <c r="T723" i="1" s="1" a="1"/>
  <c r="E722" i="1" a="1"/>
  <c r="AC722" i="1" s="1"/>
  <c r="T722" i="1" s="1" a="1"/>
  <c r="G722" i="1" a="1"/>
  <c r="F722" i="1" a="1"/>
  <c r="E721" i="1" a="1"/>
  <c r="AC721" i="1" s="1"/>
  <c r="T721" i="1" s="1" a="1"/>
  <c r="G721" i="1" a="1"/>
  <c r="F721" i="1" a="1"/>
  <c r="F720" i="1" a="1"/>
  <c r="G720" i="1" a="1"/>
  <c r="E720" i="1" a="1"/>
  <c r="AC720" i="1" s="1"/>
  <c r="T720" i="1" s="1" a="1"/>
  <c r="G719" i="1" a="1"/>
  <c r="F719" i="1" a="1"/>
  <c r="E719" i="1" a="1"/>
  <c r="AC719" i="1" s="1"/>
  <c r="T719" i="1" s="1" a="1"/>
  <c r="F718" i="1" a="1"/>
  <c r="G718" i="1" a="1"/>
  <c r="E718" i="1" a="1"/>
  <c r="AC718" i="1" s="1"/>
  <c r="T718" i="1" s="1" a="1"/>
  <c r="F717" i="1" a="1"/>
  <c r="E717" i="1" a="1"/>
  <c r="AC717" i="1" s="1"/>
  <c r="T717" i="1" s="1" a="1"/>
  <c r="G717" i="1" a="1"/>
  <c r="E716" i="1" a="1"/>
  <c r="AC716" i="1" s="1"/>
  <c r="T716" i="1" s="1" a="1"/>
  <c r="G716" i="1" a="1"/>
  <c r="F716" i="1" a="1"/>
  <c r="E715" i="1" a="1"/>
  <c r="AC715" i="1" s="1"/>
  <c r="T715" i="1" s="1" a="1"/>
  <c r="G715" i="1" a="1"/>
  <c r="F715" i="1" a="1"/>
  <c r="E714" i="1" a="1"/>
  <c r="AC714" i="1" s="1"/>
  <c r="T714" i="1" s="1" a="1"/>
  <c r="G714" i="1" a="1"/>
  <c r="F714" i="1" a="1"/>
  <c r="E713" i="1" a="1"/>
  <c r="AC713" i="1" s="1"/>
  <c r="T713" i="1" s="1" a="1"/>
  <c r="G713" i="1" a="1"/>
  <c r="F713" i="1" a="1"/>
  <c r="E712" i="1" a="1"/>
  <c r="AC712" i="1" s="1"/>
  <c r="T712" i="1" s="1" a="1"/>
  <c r="G712" i="1" a="1"/>
  <c r="F712" i="1" a="1"/>
  <c r="G711" i="1" a="1"/>
  <c r="E711" i="1" a="1"/>
  <c r="AC711" i="1" s="1"/>
  <c r="T711" i="1" s="1" a="1"/>
  <c r="F711" i="1" a="1"/>
  <c r="G710" i="1" a="1"/>
  <c r="E710" i="1" a="1"/>
  <c r="AC710" i="1" s="1"/>
  <c r="T710" i="1" s="1" a="1"/>
  <c r="F710" i="1" a="1"/>
  <c r="F709" i="1" a="1"/>
  <c r="E709" i="1" a="1"/>
  <c r="AC709" i="1" s="1"/>
  <c r="T709" i="1" s="1" a="1"/>
  <c r="G709" i="1" a="1"/>
  <c r="G708" i="1" a="1"/>
  <c r="F708" i="1" a="1"/>
  <c r="E708" i="1" a="1"/>
  <c r="AC708" i="1" s="1"/>
  <c r="T708" i="1" s="1" a="1"/>
  <c r="E707" i="1" a="1"/>
  <c r="AC707" i="1" s="1"/>
  <c r="T707" i="1" s="1" a="1"/>
  <c r="F707" i="1" a="1"/>
  <c r="G707" i="1" a="1"/>
  <c r="E706" i="1" a="1"/>
  <c r="AC706" i="1" s="1"/>
  <c r="T706" i="1" s="1" a="1"/>
  <c r="G706" i="1" a="1"/>
  <c r="F706" i="1" a="1"/>
  <c r="E705" i="1" a="1"/>
  <c r="AC705" i="1" s="1"/>
  <c r="T705" i="1" s="1" a="1"/>
  <c r="G705" i="1" a="1"/>
  <c r="F705" i="1" a="1"/>
  <c r="E704" i="1" a="1"/>
  <c r="AC704" i="1" s="1"/>
  <c r="T704" i="1" s="1" a="1"/>
  <c r="F704" i="1" a="1"/>
  <c r="G704" i="1" a="1"/>
  <c r="E703" i="1" a="1"/>
  <c r="AC703" i="1" s="1"/>
  <c r="T703" i="1" s="1" a="1"/>
  <c r="F703" i="1" a="1"/>
  <c r="G703" i="1" a="1"/>
  <c r="F702" i="1" a="1"/>
  <c r="E702" i="1" a="1"/>
  <c r="AC702" i="1" s="1"/>
  <c r="T702" i="1" s="1" a="1"/>
  <c r="G702" i="1" a="1"/>
  <c r="F701" i="1" a="1"/>
  <c r="G701" i="1" a="1"/>
  <c r="E701" i="1" a="1"/>
  <c r="AC701" i="1" s="1"/>
  <c r="T701" i="1" s="1" a="1"/>
  <c r="E700" i="1" a="1"/>
  <c r="AC700" i="1" s="1"/>
  <c r="T700" i="1" s="1" a="1"/>
  <c r="F700" i="1" a="1"/>
  <c r="G700" i="1" a="1"/>
  <c r="E699" i="1" a="1"/>
  <c r="AC699" i="1" s="1"/>
  <c r="T699" i="1" s="1" a="1"/>
  <c r="G699" i="1" a="1"/>
  <c r="F699" i="1" a="1"/>
  <c r="E698" i="1" a="1"/>
  <c r="AC698" i="1" s="1"/>
  <c r="T698" i="1" s="1" a="1"/>
  <c r="F698" i="1" a="1"/>
  <c r="G698" i="1" a="1"/>
  <c r="G697" i="1" a="1"/>
  <c r="E697" i="1" a="1"/>
  <c r="AC697" i="1" s="1"/>
  <c r="T697" i="1" s="1" a="1"/>
  <c r="F697" i="1" a="1"/>
  <c r="G696" i="1" a="1"/>
  <c r="F696" i="1" a="1"/>
  <c r="E696" i="1" a="1"/>
  <c r="AC696" i="1" s="1"/>
  <c r="T696" i="1" s="1" a="1"/>
  <c r="G695" i="1" a="1"/>
  <c r="F695" i="1" a="1"/>
  <c r="E695" i="1" a="1"/>
  <c r="AC695" i="1" s="1"/>
  <c r="T695" i="1" s="1" a="1"/>
  <c r="G694" i="1" a="1"/>
  <c r="E694" i="1" a="1"/>
  <c r="AC694" i="1" s="1"/>
  <c r="T694" i="1" s="1" a="1"/>
  <c r="F694" i="1" a="1"/>
  <c r="G693" i="1" a="1"/>
  <c r="F693" i="1" a="1"/>
  <c r="E693" i="1" a="1"/>
  <c r="AC693" i="1" s="1"/>
  <c r="T693" i="1" s="1" a="1"/>
  <c r="F692" i="1" a="1"/>
  <c r="G692" i="1" a="1"/>
  <c r="E692" i="1" a="1"/>
  <c r="AC692" i="1" s="1"/>
  <c r="T692" i="1" s="1" a="1"/>
  <c r="G691" i="1" a="1"/>
  <c r="F691" i="1" a="1"/>
  <c r="E691" i="1" a="1"/>
  <c r="AC691" i="1" s="1"/>
  <c r="T691" i="1" s="1" a="1"/>
  <c r="F690" i="1" a="1"/>
  <c r="G690" i="1" a="1"/>
  <c r="E690" i="1" a="1"/>
  <c r="AC690" i="1" s="1"/>
  <c r="T690" i="1" s="1" a="1"/>
  <c r="F689" i="1" a="1"/>
  <c r="E689" i="1" a="1"/>
  <c r="AC689" i="1" s="1"/>
  <c r="T689" i="1" s="1" a="1"/>
  <c r="G689" i="1" a="1"/>
  <c r="E688" i="1" a="1"/>
  <c r="AC688" i="1" s="1"/>
  <c r="T688" i="1" s="1" a="1"/>
  <c r="G688" i="1" a="1"/>
  <c r="F688" i="1" a="1"/>
  <c r="G687" i="1" a="1"/>
  <c r="E687" i="1" a="1"/>
  <c r="AC687" i="1" s="1"/>
  <c r="T687" i="1" s="1" a="1"/>
  <c r="F687" i="1" a="1"/>
  <c r="G686" i="1" a="1"/>
  <c r="F686" i="1" a="1"/>
  <c r="E686" i="1" a="1"/>
  <c r="AC686" i="1" s="1"/>
  <c r="T686" i="1" s="1" a="1"/>
  <c r="G685" i="1" a="1"/>
  <c r="F685" i="1" a="1"/>
  <c r="E685" i="1" a="1"/>
  <c r="AC685" i="1" s="1"/>
  <c r="T685" i="1" s="1" a="1"/>
  <c r="G684" i="1" a="1"/>
  <c r="F684" i="1" a="1"/>
  <c r="E684" i="1" a="1"/>
  <c r="AC684" i="1" s="1"/>
  <c r="T684" i="1" s="1" a="1"/>
  <c r="F683" i="1" a="1"/>
  <c r="E683" i="1" a="1"/>
  <c r="AC683" i="1" s="1"/>
  <c r="T683" i="1" s="1" a="1"/>
  <c r="G683" i="1" a="1"/>
  <c r="E682" i="1" a="1"/>
  <c r="AC682" i="1" s="1"/>
  <c r="T682" i="1" s="1" a="1"/>
  <c r="G682" i="1" a="1"/>
  <c r="F682" i="1" a="1"/>
  <c r="F681" i="1" a="1"/>
  <c r="E681" i="1" a="1"/>
  <c r="AC681" i="1" s="1"/>
  <c r="T681" i="1" s="1" a="1"/>
  <c r="G681" i="1" a="1"/>
  <c r="F680" i="1" a="1"/>
  <c r="G680" i="1" a="1"/>
  <c r="E680" i="1" a="1"/>
  <c r="AC680" i="1" s="1"/>
  <c r="T680" i="1" s="1" a="1"/>
  <c r="F679" i="1" a="1"/>
  <c r="G679" i="1" a="1"/>
  <c r="E679" i="1" a="1"/>
  <c r="AC679" i="1" s="1"/>
  <c r="T679" i="1" s="1" a="1"/>
  <c r="G678" i="1" a="1"/>
  <c r="F678" i="1" a="1"/>
  <c r="E678" i="1" a="1"/>
  <c r="AC678" i="1" s="1"/>
  <c r="T678" i="1" s="1" a="1"/>
  <c r="G677" i="1" a="1"/>
  <c r="F677" i="1" a="1"/>
  <c r="E677" i="1" a="1"/>
  <c r="AC677" i="1" s="1"/>
  <c r="T677" i="1" s="1" a="1"/>
  <c r="E676" i="1" a="1"/>
  <c r="AC676" i="1" s="1"/>
  <c r="T676" i="1" s="1" a="1"/>
  <c r="F676" i="1" a="1"/>
  <c r="G676" i="1" a="1"/>
  <c r="G675" i="1" a="1"/>
  <c r="F675" i="1" a="1"/>
  <c r="E675" i="1" a="1"/>
  <c r="AC675" i="1" s="1"/>
  <c r="T675" i="1" s="1" a="1"/>
  <c r="F674" i="1" a="1"/>
  <c r="E674" i="1" a="1"/>
  <c r="AC674" i="1" s="1"/>
  <c r="T674" i="1" s="1" a="1"/>
  <c r="G674" i="1" a="1"/>
  <c r="E673" i="1" a="1"/>
  <c r="AC673" i="1" s="1"/>
  <c r="T673" i="1" s="1" a="1"/>
  <c r="G673" i="1" a="1"/>
  <c r="F673" i="1" a="1"/>
  <c r="E672" i="1" a="1"/>
  <c r="AC672" i="1" s="1"/>
  <c r="T672" i="1" s="1" a="1"/>
  <c r="F672" i="1" a="1"/>
  <c r="G672" i="1" a="1"/>
  <c r="G671" i="1" a="1"/>
  <c r="F671" i="1" a="1"/>
  <c r="E671" i="1" a="1"/>
  <c r="AC671" i="1" s="1"/>
  <c r="T671" i="1" s="1" a="1"/>
  <c r="G670" i="1" a="1"/>
  <c r="F670" i="1" a="1"/>
  <c r="E670" i="1" a="1"/>
  <c r="AC670" i="1" s="1"/>
  <c r="T670" i="1" s="1" a="1"/>
  <c r="G669" i="1" a="1"/>
  <c r="E669" i="1" a="1"/>
  <c r="AC669" i="1" s="1"/>
  <c r="T669" i="1" s="1" a="1"/>
  <c r="F669" i="1" a="1"/>
  <c r="F668" i="1" a="1"/>
  <c r="E668" i="1" a="1"/>
  <c r="AC668" i="1" s="1"/>
  <c r="T668" i="1" s="1" a="1"/>
  <c r="G668" i="1" a="1"/>
  <c r="E667" i="1" a="1"/>
  <c r="AC667" i="1" s="1"/>
  <c r="T667" i="1" s="1" a="1"/>
  <c r="G667" i="1" a="1"/>
  <c r="F667" i="1" a="1"/>
  <c r="E666" i="1" a="1"/>
  <c r="AC666" i="1" s="1"/>
  <c r="T666" i="1" s="1" a="1"/>
  <c r="F666" i="1" a="1"/>
  <c r="G666" i="1" a="1"/>
  <c r="E665" i="1" a="1"/>
  <c r="AC665" i="1" s="1"/>
  <c r="T665" i="1" s="1" a="1"/>
  <c r="G665" i="1" a="1"/>
  <c r="F665" i="1" a="1"/>
  <c r="E664" i="1" a="1"/>
  <c r="AC664" i="1" s="1"/>
  <c r="T664" i="1" s="1" a="1"/>
  <c r="F664" i="1" a="1"/>
  <c r="G664" i="1" a="1"/>
  <c r="F663" i="1" a="1"/>
  <c r="E663" i="1" a="1"/>
  <c r="AC663" i="1" s="1"/>
  <c r="T663" i="1" s="1" a="1"/>
  <c r="G663" i="1" a="1"/>
  <c r="F662" i="1" a="1"/>
  <c r="E662" i="1" a="1"/>
  <c r="AC662" i="1" s="1"/>
  <c r="T662" i="1" s="1" a="1"/>
  <c r="G662" i="1" a="1"/>
  <c r="F661" i="1" a="1"/>
  <c r="E661" i="1" a="1"/>
  <c r="AC661" i="1" s="1"/>
  <c r="T661" i="1" s="1" a="1"/>
  <c r="G661" i="1" a="1"/>
  <c r="E660" i="1" a="1"/>
  <c r="AC660" i="1" s="1"/>
  <c r="T660" i="1" s="1" a="1"/>
  <c r="F660" i="1" a="1"/>
  <c r="G660" i="1" a="1"/>
  <c r="E659" i="1" a="1"/>
  <c r="AC659" i="1" s="1"/>
  <c r="T659" i="1" s="1" a="1"/>
  <c r="F659" i="1" a="1"/>
  <c r="G659" i="1" a="1"/>
  <c r="F658" i="1" a="1"/>
  <c r="G658" i="1" a="1"/>
  <c r="E658" i="1" a="1"/>
  <c r="AC658" i="1" s="1"/>
  <c r="T658" i="1" s="1" a="1"/>
  <c r="E657" i="1" a="1"/>
  <c r="AC657" i="1" s="1"/>
  <c r="T657" i="1" s="1" a="1"/>
  <c r="G657" i="1" a="1"/>
  <c r="F657" i="1" a="1"/>
  <c r="F656" i="1" a="1"/>
  <c r="E656" i="1" a="1"/>
  <c r="AC656" i="1" s="1"/>
  <c r="T656" i="1" s="1" a="1"/>
  <c r="G656" i="1" a="1"/>
  <c r="F655" i="1" a="1"/>
  <c r="E655" i="1" a="1"/>
  <c r="AC655" i="1" s="1"/>
  <c r="T655" i="1" s="1" a="1"/>
  <c r="G655" i="1" a="1"/>
  <c r="F654" i="1" a="1"/>
  <c r="G654" i="1" a="1"/>
  <c r="E654" i="1" a="1"/>
  <c r="AC654" i="1" s="1"/>
  <c r="T654" i="1" s="1" a="1"/>
  <c r="F653" i="1" a="1"/>
  <c r="G653" i="1" a="1"/>
  <c r="E653" i="1" a="1"/>
  <c r="AC653" i="1" s="1"/>
  <c r="T653" i="1" s="1" a="1"/>
  <c r="E652" i="1" a="1"/>
  <c r="AC652" i="1" s="1"/>
  <c r="T652" i="1" s="1" a="1"/>
  <c r="G652" i="1" a="1"/>
  <c r="F652" i="1" a="1"/>
  <c r="G651" i="1" a="1"/>
  <c r="F651" i="1" a="1"/>
  <c r="E651" i="1" a="1"/>
  <c r="AC651" i="1" s="1"/>
  <c r="T651" i="1" s="1" a="1"/>
  <c r="G650" i="1" a="1"/>
  <c r="F650" i="1" a="1"/>
  <c r="E650" i="1" a="1"/>
  <c r="AC650" i="1" s="1"/>
  <c r="T650" i="1" s="1" a="1"/>
  <c r="G649" i="1" a="1"/>
  <c r="F649" i="1" a="1"/>
  <c r="E649" i="1" a="1"/>
  <c r="AC649" i="1" s="1"/>
  <c r="T649" i="1" s="1" a="1"/>
  <c r="E648" i="1" a="1"/>
  <c r="AC648" i="1" s="1"/>
  <c r="T648" i="1" s="1" a="1"/>
  <c r="F648" i="1" a="1"/>
  <c r="G648" i="1" a="1"/>
  <c r="E647" i="1" a="1"/>
  <c r="AC647" i="1" s="1"/>
  <c r="T647" i="1" s="1" a="1"/>
  <c r="F647" i="1" a="1"/>
  <c r="G647" i="1" a="1"/>
  <c r="G646" i="1" a="1"/>
  <c r="E646" i="1" a="1"/>
  <c r="AC646" i="1" s="1"/>
  <c r="T646" i="1" s="1" a="1"/>
  <c r="F646" i="1" a="1"/>
  <c r="E645" i="1" a="1"/>
  <c r="AC645" i="1" s="1"/>
  <c r="T645" i="1" s="1" a="1"/>
  <c r="G645" i="1" a="1"/>
  <c r="F645" i="1" a="1"/>
  <c r="E644" i="1" a="1"/>
  <c r="AC644" i="1" s="1"/>
  <c r="T644" i="1" s="1" a="1"/>
  <c r="G644" i="1" a="1"/>
  <c r="F644" i="1" a="1"/>
  <c r="G643" i="1" a="1"/>
  <c r="F643" i="1" a="1"/>
  <c r="E643" i="1" a="1"/>
  <c r="AC643" i="1" s="1"/>
  <c r="T643" i="1" s="1" a="1"/>
  <c r="E642" i="1" a="1"/>
  <c r="AC642" i="1" s="1"/>
  <c r="T642" i="1" s="1" a="1"/>
  <c r="F642" i="1" a="1"/>
  <c r="G642" i="1" a="1"/>
  <c r="G641" i="1" a="1"/>
  <c r="F641" i="1" a="1"/>
  <c r="E641" i="1" a="1"/>
  <c r="AC641" i="1" s="1"/>
  <c r="T641" i="1" s="1" a="1"/>
  <c r="F640" i="1" a="1"/>
  <c r="E640" i="1" a="1"/>
  <c r="AC640" i="1" s="1"/>
  <c r="T640" i="1" s="1" a="1"/>
  <c r="G640" i="1" a="1"/>
  <c r="E639" i="1" a="1"/>
  <c r="AC639" i="1" s="1"/>
  <c r="T639" i="1" s="1" a="1"/>
  <c r="F639" i="1" a="1"/>
  <c r="G639" i="1" a="1"/>
  <c r="E638" i="1" a="1"/>
  <c r="AC638" i="1" s="1"/>
  <c r="T638" i="1" s="1" a="1"/>
  <c r="G638" i="1" a="1"/>
  <c r="F638" i="1" a="1"/>
  <c r="G637" i="1" a="1"/>
  <c r="F637" i="1" a="1"/>
  <c r="E637" i="1" a="1"/>
  <c r="AC637" i="1" s="1"/>
  <c r="T637" i="1" s="1" a="1"/>
  <c r="E636" i="1" a="1"/>
  <c r="AC636" i="1" s="1"/>
  <c r="T636" i="1" s="1" a="1"/>
  <c r="G636" i="1" a="1"/>
  <c r="F636" i="1" a="1"/>
  <c r="E635" i="1" a="1"/>
  <c r="AC635" i="1" s="1"/>
  <c r="T635" i="1" s="1" a="1"/>
  <c r="G635" i="1" a="1"/>
  <c r="F635" i="1" a="1"/>
  <c r="E634" i="1" a="1"/>
  <c r="AC634" i="1" s="1"/>
  <c r="T634" i="1" s="1" a="1"/>
  <c r="F634" i="1" a="1"/>
  <c r="G634" i="1" a="1"/>
  <c r="F633" i="1" a="1"/>
  <c r="G633" i="1" a="1"/>
  <c r="E633" i="1" a="1"/>
  <c r="AC633" i="1" s="1"/>
  <c r="T633" i="1" s="1" a="1"/>
  <c r="G632" i="1" a="1"/>
  <c r="F632" i="1" a="1"/>
  <c r="E632" i="1" a="1"/>
  <c r="AC632" i="1" s="1"/>
  <c r="T632" i="1" s="1" a="1"/>
  <c r="G631" i="1" a="1"/>
  <c r="F631" i="1" a="1"/>
  <c r="E631" i="1" a="1"/>
  <c r="AC631" i="1" s="1"/>
  <c r="T631" i="1" s="1" a="1"/>
  <c r="E630" i="1" a="1"/>
  <c r="AC630" i="1" s="1"/>
  <c r="T630" i="1" s="1" a="1"/>
  <c r="F630" i="1" a="1"/>
  <c r="G630" i="1" a="1"/>
  <c r="G629" i="1" a="1"/>
  <c r="E629" i="1" a="1"/>
  <c r="AC629" i="1" s="1"/>
  <c r="T629" i="1" s="1" a="1"/>
  <c r="F629" i="1" a="1"/>
  <c r="G628" i="1" a="1"/>
  <c r="F628" i="1" a="1"/>
  <c r="E628" i="1" a="1"/>
  <c r="AC628" i="1" s="1"/>
  <c r="T628" i="1" s="1" a="1"/>
  <c r="F627" i="1" a="1"/>
  <c r="E627" i="1" a="1"/>
  <c r="AC627" i="1" s="1"/>
  <c r="T627" i="1" s="1" a="1"/>
  <c r="G627" i="1" a="1"/>
  <c r="G626" i="1" a="1"/>
  <c r="E626" i="1" a="1"/>
  <c r="AC626" i="1" s="1"/>
  <c r="T626" i="1" s="1" a="1"/>
  <c r="F626" i="1" a="1"/>
  <c r="E625" i="1" a="1"/>
  <c r="AC625" i="1" s="1"/>
  <c r="T625" i="1" s="1" a="1"/>
  <c r="G625" i="1" a="1"/>
  <c r="F625" i="1" a="1"/>
  <c r="E624" i="1" a="1"/>
  <c r="AC624" i="1" s="1"/>
  <c r="T624" i="1" s="1" a="1"/>
  <c r="F624" i="1" a="1"/>
  <c r="G624" i="1" a="1"/>
  <c r="F623" i="1" a="1"/>
  <c r="G623" i="1" a="1"/>
  <c r="E623" i="1" a="1"/>
  <c r="AC623" i="1" s="1"/>
  <c r="T623" i="1" s="1" a="1"/>
  <c r="F622" i="1" a="1"/>
  <c r="G622" i="1" a="1"/>
  <c r="E622" i="1" a="1"/>
  <c r="AC622" i="1" s="1"/>
  <c r="T622" i="1" s="1" a="1"/>
  <c r="F621" i="1" a="1"/>
  <c r="E621" i="1" a="1"/>
  <c r="AC621" i="1" s="1"/>
  <c r="T621" i="1" s="1" a="1"/>
  <c r="G621" i="1" a="1"/>
  <c r="F620" i="1" a="1"/>
  <c r="E620" i="1" a="1"/>
  <c r="AC620" i="1" s="1"/>
  <c r="T620" i="1" s="1" a="1"/>
  <c r="G620" i="1" a="1"/>
  <c r="F619" i="1" a="1"/>
  <c r="G619" i="1" a="1"/>
  <c r="E619" i="1" a="1"/>
  <c r="AC619" i="1" s="1"/>
  <c r="T619" i="1" s="1" a="1"/>
  <c r="F618" i="1" a="1"/>
  <c r="E618" i="1" a="1"/>
  <c r="AC618" i="1" s="1"/>
  <c r="T618" i="1" s="1" a="1"/>
  <c r="G618" i="1" a="1"/>
  <c r="E617" i="1" a="1"/>
  <c r="AC617" i="1" s="1"/>
  <c r="T617" i="1" s="1" a="1"/>
  <c r="G617" i="1" a="1"/>
  <c r="F617" i="1" a="1"/>
  <c r="G616" i="1" a="1"/>
  <c r="E616" i="1" a="1"/>
  <c r="AC616" i="1" s="1"/>
  <c r="T616" i="1" s="1" a="1"/>
  <c r="F616" i="1" a="1"/>
  <c r="G615" i="1" a="1"/>
  <c r="E615" i="1" a="1"/>
  <c r="AC615" i="1" s="1"/>
  <c r="T615" i="1" s="1" a="1"/>
  <c r="F615" i="1" a="1"/>
  <c r="G614" i="1" a="1"/>
  <c r="F614" i="1" a="1"/>
  <c r="E614" i="1" a="1"/>
  <c r="AC614" i="1" s="1"/>
  <c r="T614" i="1" s="1" a="1"/>
  <c r="G613" i="1" a="1"/>
  <c r="E613" i="1" a="1"/>
  <c r="AC613" i="1" s="1"/>
  <c r="T613" i="1" s="1" a="1"/>
  <c r="F613" i="1" a="1"/>
  <c r="E612" i="1" a="1"/>
  <c r="AC612" i="1" s="1"/>
  <c r="T612" i="1" s="1" a="1"/>
  <c r="G612" i="1" a="1"/>
  <c r="F612" i="1" a="1"/>
  <c r="F611" i="1" a="1"/>
  <c r="E611" i="1" a="1"/>
  <c r="AC611" i="1" s="1"/>
  <c r="T611" i="1" s="1" a="1"/>
  <c r="G611" i="1" a="1"/>
  <c r="G610" i="1" a="1"/>
  <c r="E610" i="1" a="1"/>
  <c r="AC610" i="1" s="1"/>
  <c r="T610" i="1" s="1" a="1"/>
  <c r="F610" i="1" a="1"/>
  <c r="G609" i="1" a="1"/>
  <c r="F609" i="1" a="1"/>
  <c r="E609" i="1" a="1"/>
  <c r="AC609" i="1" s="1"/>
  <c r="T609" i="1" s="1" a="1"/>
  <c r="G608" i="1" a="1"/>
  <c r="E608" i="1" a="1"/>
  <c r="AC608" i="1" s="1"/>
  <c r="T608" i="1" s="1" a="1"/>
  <c r="F608" i="1" a="1"/>
  <c r="E607" i="1" a="1"/>
  <c r="AC607" i="1" s="1"/>
  <c r="T607" i="1" s="1" a="1"/>
  <c r="G607" i="1" a="1"/>
  <c r="F607" i="1" a="1"/>
  <c r="F606" i="1" a="1"/>
  <c r="G606" i="1" a="1"/>
  <c r="E606" i="1" a="1"/>
  <c r="AC606" i="1" s="1"/>
  <c r="T606" i="1" s="1" a="1"/>
  <c r="E605" i="1" a="1"/>
  <c r="AC605" i="1" s="1"/>
  <c r="T605" i="1" s="1" a="1"/>
  <c r="F605" i="1" a="1"/>
  <c r="G605" i="1" a="1"/>
  <c r="F604" i="1" a="1"/>
  <c r="E604" i="1" a="1"/>
  <c r="AC604" i="1" s="1"/>
  <c r="T604" i="1" s="1" a="1"/>
  <c r="G604" i="1" a="1"/>
  <c r="F603" i="1" a="1"/>
  <c r="E603" i="1" a="1"/>
  <c r="AC603" i="1" s="1"/>
  <c r="T603" i="1" s="1" a="1"/>
  <c r="G603" i="1" a="1"/>
  <c r="G602" i="1" a="1"/>
  <c r="E602" i="1" a="1"/>
  <c r="AC602" i="1" s="1"/>
  <c r="T602" i="1" s="1" a="1"/>
  <c r="F602" i="1" a="1"/>
  <c r="E601" i="1" a="1"/>
  <c r="AC601" i="1" s="1"/>
  <c r="T601" i="1" s="1" a="1"/>
  <c r="G601" i="1" a="1"/>
  <c r="F601" i="1" a="1"/>
  <c r="G600" i="1" a="1"/>
  <c r="F600" i="1" a="1"/>
  <c r="E600" i="1" a="1"/>
  <c r="AC600" i="1" s="1"/>
  <c r="T600" i="1" s="1" a="1"/>
  <c r="E599" i="1" a="1"/>
  <c r="AC599" i="1" s="1"/>
  <c r="T599" i="1" s="1" a="1"/>
  <c r="G599" i="1" a="1"/>
  <c r="F599" i="1" a="1"/>
  <c r="G598" i="1" a="1"/>
  <c r="E598" i="1" a="1"/>
  <c r="AC598" i="1" s="1"/>
  <c r="T598" i="1" s="1" a="1"/>
  <c r="F598" i="1" a="1"/>
  <c r="G597" i="1" a="1"/>
  <c r="F597" i="1" a="1"/>
  <c r="E597" i="1" a="1"/>
  <c r="AC597" i="1" s="1"/>
  <c r="T597" i="1" s="1" a="1"/>
  <c r="F596" i="1" a="1"/>
  <c r="G596" i="1" a="1"/>
  <c r="E596" i="1" a="1"/>
  <c r="AC596" i="1" s="1"/>
  <c r="T596" i="1" s="1" a="1"/>
  <c r="G595" i="1" a="1"/>
  <c r="E595" i="1" a="1"/>
  <c r="AC595" i="1" s="1"/>
  <c r="T595" i="1" s="1" a="1"/>
  <c r="F595" i="1" a="1"/>
  <c r="G594" i="1" a="1"/>
  <c r="E594" i="1" a="1"/>
  <c r="AC594" i="1" s="1"/>
  <c r="T594" i="1" s="1" a="1"/>
  <c r="F594" i="1" a="1"/>
  <c r="G593" i="1" a="1"/>
  <c r="E593" i="1" a="1"/>
  <c r="AC593" i="1" s="1"/>
  <c r="T593" i="1" s="1" a="1"/>
  <c r="F593" i="1" a="1"/>
  <c r="G592" i="1" a="1"/>
  <c r="E592" i="1" a="1"/>
  <c r="AC592" i="1" s="1"/>
  <c r="T592" i="1" s="1" a="1"/>
  <c r="F592" i="1" a="1"/>
  <c r="E591" i="1" a="1"/>
  <c r="AC591" i="1" s="1"/>
  <c r="T591" i="1" s="1" a="1"/>
  <c r="G591" i="1" a="1"/>
  <c r="F591" i="1" a="1"/>
  <c r="F590" i="1" a="1"/>
  <c r="E590" i="1" a="1"/>
  <c r="AC590" i="1" s="1"/>
  <c r="T590" i="1" s="1" a="1"/>
  <c r="G590" i="1" a="1"/>
  <c r="G589" i="1" a="1"/>
  <c r="E589" i="1" a="1"/>
  <c r="AC589" i="1" s="1"/>
  <c r="T589" i="1" s="1" a="1"/>
  <c r="F589" i="1" a="1"/>
  <c r="G588" i="1" a="1"/>
  <c r="F588" i="1" a="1"/>
  <c r="E588" i="1" a="1"/>
  <c r="AC588" i="1" s="1"/>
  <c r="T588" i="1" s="1" a="1"/>
  <c r="G587" i="1" a="1"/>
  <c r="E587" i="1" a="1"/>
  <c r="AC587" i="1" s="1"/>
  <c r="T587" i="1" s="1" a="1"/>
  <c r="F587" i="1" a="1"/>
  <c r="E586" i="1" a="1"/>
  <c r="AC586" i="1" s="1"/>
  <c r="T586" i="1" s="1" a="1"/>
  <c r="F586" i="1" a="1"/>
  <c r="G586" i="1" a="1"/>
  <c r="G585" i="1" a="1"/>
  <c r="F585" i="1" a="1"/>
  <c r="E585" i="1" a="1"/>
  <c r="AC585" i="1" s="1"/>
  <c r="T585" i="1" s="1" a="1"/>
  <c r="G584" i="1" a="1"/>
  <c r="E584" i="1" a="1"/>
  <c r="AC584" i="1" s="1"/>
  <c r="T584" i="1" s="1" a="1"/>
  <c r="F584" i="1" a="1"/>
  <c r="G583" i="1" a="1"/>
  <c r="F583" i="1" a="1"/>
  <c r="E583" i="1" a="1"/>
  <c r="AC583" i="1" s="1"/>
  <c r="T583" i="1" s="1" a="1"/>
  <c r="G582" i="1" a="1"/>
  <c r="F582" i="1" a="1"/>
  <c r="E582" i="1" a="1"/>
  <c r="AC582" i="1" s="1"/>
  <c r="T582" i="1" s="1" a="1"/>
  <c r="G581" i="1" a="1"/>
  <c r="E581" i="1" a="1"/>
  <c r="AC581" i="1" s="1"/>
  <c r="T581" i="1" s="1" a="1"/>
  <c r="F581" i="1" a="1"/>
  <c r="G580" i="1" a="1"/>
  <c r="E580" i="1" a="1"/>
  <c r="AC580" i="1" s="1"/>
  <c r="T580" i="1" s="1" a="1"/>
  <c r="F580" i="1" a="1"/>
  <c r="G579" i="1" a="1"/>
  <c r="E579" i="1" a="1"/>
  <c r="AC579" i="1" s="1"/>
  <c r="T579" i="1" s="1" a="1"/>
  <c r="F579" i="1" a="1"/>
  <c r="G578" i="1" a="1"/>
  <c r="F578" i="1" a="1"/>
  <c r="E578" i="1" a="1"/>
  <c r="AC578" i="1" s="1"/>
  <c r="T578" i="1" s="1" a="1"/>
  <c r="G577" i="1" a="1"/>
  <c r="E577" i="1" a="1"/>
  <c r="AC577" i="1" s="1"/>
  <c r="T577" i="1" s="1" a="1"/>
  <c r="F577" i="1" a="1"/>
  <c r="G576" i="1" a="1"/>
  <c r="F576" i="1" a="1"/>
  <c r="E576" i="1" a="1"/>
  <c r="AC576" i="1" s="1"/>
  <c r="T576" i="1" s="1" a="1"/>
  <c r="G575" i="1" a="1"/>
  <c r="F575" i="1" a="1"/>
  <c r="E575" i="1" a="1"/>
  <c r="AC575" i="1" s="1"/>
  <c r="T575" i="1" s="1" a="1"/>
  <c r="G574" i="1" a="1"/>
  <c r="F574" i="1" a="1"/>
  <c r="E574" i="1" a="1"/>
  <c r="AC574" i="1" s="1"/>
  <c r="T574" i="1" s="1" a="1"/>
  <c r="E573" i="1" a="1"/>
  <c r="AC573" i="1" s="1"/>
  <c r="T573" i="1" s="1" a="1"/>
  <c r="F573" i="1" a="1"/>
  <c r="G573" i="1" a="1"/>
  <c r="E572" i="1" a="1"/>
  <c r="AC572" i="1" s="1"/>
  <c r="T572" i="1" s="1" a="1"/>
  <c r="F572" i="1" a="1"/>
  <c r="G572" i="1" a="1"/>
  <c r="E571" i="1" a="1"/>
  <c r="AC571" i="1" s="1"/>
  <c r="T571" i="1" s="1" a="1"/>
  <c r="F571" i="1" a="1"/>
  <c r="G571" i="1" a="1"/>
  <c r="F570" i="1" a="1"/>
  <c r="E570" i="1" a="1"/>
  <c r="AC570" i="1" s="1"/>
  <c r="T570" i="1" s="1" a="1"/>
  <c r="G570" i="1" a="1"/>
  <c r="E569" i="1" a="1"/>
  <c r="AC569" i="1" s="1"/>
  <c r="T569" i="1" s="1" a="1"/>
  <c r="G569" i="1" a="1"/>
  <c r="F569" i="1" a="1"/>
  <c r="E568" i="1" a="1"/>
  <c r="AC568" i="1" s="1"/>
  <c r="T568" i="1" s="1" a="1"/>
  <c r="G568" i="1" a="1"/>
  <c r="F568" i="1" a="1"/>
  <c r="E567" i="1" a="1"/>
  <c r="AC567" i="1" s="1"/>
  <c r="T567" i="1" s="1" a="1"/>
  <c r="F567" i="1" a="1"/>
  <c r="G567" i="1" a="1"/>
  <c r="E566" i="1" a="1"/>
  <c r="AC566" i="1" s="1"/>
  <c r="T566" i="1" s="1" a="1"/>
  <c r="F566" i="1" a="1"/>
  <c r="G566" i="1" a="1"/>
  <c r="E565" i="1" a="1"/>
  <c r="AC565" i="1" s="1"/>
  <c r="T565" i="1" s="1" a="1"/>
  <c r="G565" i="1" a="1"/>
  <c r="F565" i="1" a="1"/>
  <c r="E564" i="1" a="1"/>
  <c r="AC564" i="1" s="1"/>
  <c r="T564" i="1" s="1" a="1"/>
  <c r="F564" i="1" a="1"/>
  <c r="G564" i="1" a="1"/>
  <c r="E563" i="1" a="1"/>
  <c r="AC563" i="1" s="1"/>
  <c r="T563" i="1" s="1" a="1"/>
  <c r="G563" i="1" a="1"/>
  <c r="F563" i="1" a="1"/>
  <c r="G562" i="1" a="1"/>
  <c r="E562" i="1" a="1"/>
  <c r="AC562" i="1" s="1"/>
  <c r="T562" i="1" s="1" a="1"/>
  <c r="F562" i="1" a="1"/>
  <c r="E561" i="1" a="1"/>
  <c r="AC561" i="1" s="1"/>
  <c r="T561" i="1" s="1" a="1"/>
  <c r="F561" i="1" a="1"/>
  <c r="G561" i="1" a="1"/>
  <c r="E560" i="1" a="1"/>
  <c r="AC560" i="1" s="1"/>
  <c r="T560" i="1" s="1" a="1"/>
  <c r="F560" i="1" a="1"/>
  <c r="G560" i="1" a="1"/>
  <c r="E559" i="1" a="1"/>
  <c r="AC559" i="1" s="1"/>
  <c r="T559" i="1" s="1" a="1"/>
  <c r="G559" i="1" a="1"/>
  <c r="F559" i="1" a="1"/>
  <c r="G558" i="1" a="1"/>
  <c r="F558" i="1" a="1"/>
  <c r="E558" i="1" a="1"/>
  <c r="AC558" i="1" s="1"/>
  <c r="T558" i="1" s="1" a="1"/>
  <c r="F557" i="1" a="1"/>
  <c r="E557" i="1" a="1"/>
  <c r="AC557" i="1" s="1"/>
  <c r="T557" i="1" s="1" a="1"/>
  <c r="G557" i="1" a="1"/>
  <c r="E556" i="1" a="1"/>
  <c r="AC556" i="1" s="1"/>
  <c r="T556" i="1" s="1" a="1"/>
  <c r="G556" i="1" a="1"/>
  <c r="F556" i="1" a="1"/>
  <c r="E555" i="1" a="1"/>
  <c r="AC555" i="1" s="1"/>
  <c r="T555" i="1" s="1" a="1"/>
  <c r="G555" i="1" a="1"/>
  <c r="F555" i="1" a="1"/>
  <c r="E554" i="1" a="1"/>
  <c r="AC554" i="1" s="1"/>
  <c r="T554" i="1" s="1" a="1"/>
  <c r="F554" i="1" a="1"/>
  <c r="G554" i="1" a="1"/>
  <c r="E553" i="1" a="1"/>
  <c r="AC553" i="1" s="1"/>
  <c r="T553" i="1" s="1" a="1"/>
  <c r="G553" i="1" a="1"/>
  <c r="F553" i="1" a="1"/>
  <c r="E552" i="1" a="1"/>
  <c r="AC552" i="1" s="1"/>
  <c r="T552" i="1" s="1" a="1"/>
  <c r="G552" i="1" a="1"/>
  <c r="F552" i="1" a="1"/>
  <c r="E551" i="1" a="1"/>
  <c r="AC551" i="1" s="1"/>
  <c r="T551" i="1" s="1" a="1"/>
  <c r="G551" i="1" a="1"/>
  <c r="F551" i="1" a="1"/>
  <c r="F550" i="1" a="1"/>
  <c r="E550" i="1" a="1"/>
  <c r="AC550" i="1" s="1"/>
  <c r="T550" i="1" s="1" a="1"/>
  <c r="G550" i="1" a="1"/>
  <c r="E549" i="1" a="1"/>
  <c r="AC549" i="1" s="1"/>
  <c r="T549" i="1" s="1" a="1"/>
  <c r="G549" i="1" a="1"/>
  <c r="F549" i="1" a="1"/>
  <c r="E548" i="1" a="1"/>
  <c r="AC548" i="1" s="1"/>
  <c r="T548" i="1" s="1" a="1"/>
  <c r="F548" i="1" a="1"/>
  <c r="G548" i="1" a="1"/>
  <c r="F547" i="1" a="1"/>
  <c r="G547" i="1" a="1"/>
  <c r="E547" i="1" a="1"/>
  <c r="AC547" i="1" s="1"/>
  <c r="T547" i="1" s="1" a="1"/>
  <c r="G546" i="1" a="1"/>
  <c r="F546" i="1" a="1"/>
  <c r="E546" i="1" a="1"/>
  <c r="AC546" i="1" s="1"/>
  <c r="T546" i="1" s="1" a="1"/>
  <c r="G545" i="1" a="1"/>
  <c r="E545" i="1" a="1"/>
  <c r="AC545" i="1" s="1"/>
  <c r="T545" i="1" s="1" a="1"/>
  <c r="F545" i="1" a="1"/>
  <c r="E544" i="1" a="1"/>
  <c r="AC544" i="1" s="1"/>
  <c r="T544" i="1" s="1" a="1"/>
  <c r="F544" i="1" a="1"/>
  <c r="G544" i="1" a="1"/>
  <c r="G543" i="1" a="1"/>
  <c r="E543" i="1" a="1"/>
  <c r="AC543" i="1" s="1"/>
  <c r="T543" i="1" s="1" a="1"/>
  <c r="F543" i="1" a="1"/>
  <c r="G542" i="1" a="1"/>
  <c r="F542" i="1" a="1"/>
  <c r="E542" i="1" a="1"/>
  <c r="AC542" i="1" s="1"/>
  <c r="T542" i="1" s="1" a="1"/>
  <c r="G541" i="1" a="1"/>
  <c r="E541" i="1" a="1"/>
  <c r="AC541" i="1" s="1"/>
  <c r="T541" i="1" s="1" a="1"/>
  <c r="F541" i="1" a="1"/>
  <c r="E540" i="1" a="1"/>
  <c r="AC540" i="1" s="1"/>
  <c r="T540" i="1" s="1" a="1"/>
  <c r="F540" i="1" a="1"/>
  <c r="G540" i="1" a="1"/>
  <c r="E539" i="1" a="1"/>
  <c r="AC539" i="1" s="1"/>
  <c r="T539" i="1" s="1" a="1"/>
  <c r="F539" i="1" a="1"/>
  <c r="G539" i="1" a="1"/>
  <c r="E538" i="1" a="1"/>
  <c r="AC538" i="1" s="1"/>
  <c r="T538" i="1" s="1" a="1"/>
  <c r="F538" i="1" a="1"/>
  <c r="G538" i="1" a="1"/>
  <c r="E537" i="1" a="1"/>
  <c r="AC537" i="1" s="1"/>
  <c r="T537" i="1" s="1" a="1"/>
  <c r="F537" i="1" a="1"/>
  <c r="G537" i="1" a="1"/>
  <c r="E536" i="1" a="1"/>
  <c r="AC536" i="1" s="1"/>
  <c r="T536" i="1" s="1" a="1"/>
  <c r="G536" i="1" a="1"/>
  <c r="F536" i="1" a="1"/>
  <c r="E535" i="1" a="1"/>
  <c r="AC535" i="1" s="1"/>
  <c r="T535" i="1" s="1" a="1"/>
  <c r="G535" i="1" a="1"/>
  <c r="F535" i="1" a="1"/>
  <c r="E534" i="1" a="1"/>
  <c r="AC534" i="1" s="1"/>
  <c r="T534" i="1" s="1" a="1"/>
  <c r="F534" i="1" a="1"/>
  <c r="G534" i="1" a="1"/>
  <c r="E533" i="1" a="1"/>
  <c r="AC533" i="1" s="1"/>
  <c r="T533" i="1" s="1" a="1"/>
  <c r="F533" i="1" a="1"/>
  <c r="G533" i="1" a="1"/>
  <c r="F532" i="1" a="1"/>
  <c r="E532" i="1" a="1"/>
  <c r="AC532" i="1" s="1"/>
  <c r="T532" i="1" s="1" a="1"/>
  <c r="G532" i="1" a="1"/>
  <c r="E531" i="1" a="1"/>
  <c r="AC531" i="1" s="1"/>
  <c r="T531" i="1" s="1" a="1"/>
  <c r="G531" i="1" a="1"/>
  <c r="F531" i="1" a="1"/>
  <c r="F530" i="1" a="1"/>
  <c r="G530" i="1" a="1"/>
  <c r="E530" i="1" a="1"/>
  <c r="AC530" i="1" s="1"/>
  <c r="T530" i="1" s="1" a="1"/>
  <c r="E529" i="1" a="1"/>
  <c r="AC529" i="1" s="1"/>
  <c r="T529" i="1" s="1" a="1"/>
  <c r="F529" i="1" a="1"/>
  <c r="G529" i="1" a="1"/>
  <c r="G528" i="1" a="1"/>
  <c r="E528" i="1" a="1"/>
  <c r="AC528" i="1" s="1"/>
  <c r="T528" i="1" s="1" a="1"/>
  <c r="F528" i="1" a="1"/>
  <c r="F527" i="1" a="1"/>
  <c r="E527" i="1" a="1"/>
  <c r="AC527" i="1" s="1"/>
  <c r="T527" i="1" s="1" a="1"/>
  <c r="G527" i="1" a="1"/>
  <c r="F526" i="1" a="1"/>
  <c r="E526" i="1" a="1"/>
  <c r="AC526" i="1" s="1"/>
  <c r="T526" i="1" s="1" a="1"/>
  <c r="G526" i="1" a="1"/>
  <c r="F525" i="1" a="1"/>
  <c r="E525" i="1" a="1"/>
  <c r="AC525" i="1" s="1"/>
  <c r="T525" i="1" s="1" a="1"/>
  <c r="G525" i="1" a="1"/>
  <c r="F524" i="1" a="1"/>
  <c r="E524" i="1" a="1"/>
  <c r="AC524" i="1" s="1"/>
  <c r="T524" i="1" s="1" a="1"/>
  <c r="G524" i="1" a="1"/>
  <c r="G523" i="1" a="1"/>
  <c r="F523" i="1" a="1"/>
  <c r="E523" i="1" a="1"/>
  <c r="AC523" i="1" s="1"/>
  <c r="T523" i="1" s="1" a="1"/>
  <c r="E522" i="1" a="1"/>
  <c r="AC522" i="1" s="1"/>
  <c r="T522" i="1" s="1" a="1"/>
  <c r="G522" i="1" a="1"/>
  <c r="F522" i="1" a="1"/>
  <c r="E521" i="1" a="1"/>
  <c r="AC521" i="1" s="1"/>
  <c r="T521" i="1" s="1" a="1"/>
  <c r="F521" i="1" a="1"/>
  <c r="G521" i="1" a="1"/>
  <c r="G520" i="1" a="1"/>
  <c r="F520" i="1" a="1"/>
  <c r="E520" i="1" a="1"/>
  <c r="AC520" i="1" s="1"/>
  <c r="T520" i="1" s="1" a="1"/>
  <c r="G519" i="1" a="1"/>
  <c r="F519" i="1" a="1"/>
  <c r="E519" i="1" a="1"/>
  <c r="AC519" i="1" s="1"/>
  <c r="T519" i="1" s="1" a="1"/>
  <c r="G518" i="1" a="1"/>
  <c r="F518" i="1" a="1"/>
  <c r="E518" i="1" a="1"/>
  <c r="AC518" i="1" s="1"/>
  <c r="T518" i="1" s="1" a="1"/>
  <c r="E517" i="1" a="1"/>
  <c r="AC517" i="1" s="1"/>
  <c r="T517" i="1" s="1" a="1"/>
  <c r="G517" i="1" a="1"/>
  <c r="F517" i="1" a="1"/>
  <c r="E516" i="1" a="1"/>
  <c r="AC516" i="1" s="1"/>
  <c r="T516" i="1" s="1" a="1"/>
  <c r="G516" i="1" a="1"/>
  <c r="F516" i="1" a="1"/>
  <c r="E515" i="1" a="1"/>
  <c r="AC515" i="1" s="1"/>
  <c r="T515" i="1" s="1" a="1"/>
  <c r="G515" i="1" a="1"/>
  <c r="F515" i="1" a="1"/>
  <c r="F514" i="1" a="1"/>
  <c r="E514" i="1" a="1"/>
  <c r="AC514" i="1" s="1"/>
  <c r="T514" i="1" s="1" a="1"/>
  <c r="G514" i="1" a="1"/>
  <c r="E513" i="1" a="1"/>
  <c r="AC513" i="1" s="1"/>
  <c r="T513" i="1" s="1" a="1"/>
  <c r="F513" i="1" a="1"/>
  <c r="G513" i="1" a="1"/>
  <c r="F512" i="1" a="1"/>
  <c r="G512" i="1" a="1"/>
  <c r="E512" i="1" a="1"/>
  <c r="AC512" i="1" s="1"/>
  <c r="T512" i="1" s="1" a="1"/>
  <c r="F511" i="1" a="1"/>
  <c r="G511" i="1" a="1"/>
  <c r="E511" i="1" a="1"/>
  <c r="AC511" i="1" s="1"/>
  <c r="T511" i="1" s="1" a="1"/>
  <c r="E510" i="1" a="1"/>
  <c r="AC510" i="1" s="1"/>
  <c r="T510" i="1" s="1" a="1"/>
  <c r="F510" i="1" a="1"/>
  <c r="G510" i="1" a="1"/>
  <c r="G509" i="1" a="1"/>
  <c r="E509" i="1" a="1"/>
  <c r="AC509" i="1" s="1"/>
  <c r="T509" i="1" s="1" a="1"/>
  <c r="F509" i="1" a="1"/>
  <c r="E508" i="1" a="1"/>
  <c r="AC508" i="1" s="1"/>
  <c r="T508" i="1" s="1" a="1"/>
  <c r="F508" i="1" a="1"/>
  <c r="G508" i="1" a="1"/>
  <c r="E507" i="1" a="1"/>
  <c r="AC507" i="1" s="1"/>
  <c r="T507" i="1" s="1" a="1"/>
  <c r="F507" i="1" a="1"/>
  <c r="G507" i="1" a="1"/>
  <c r="G506" i="1" a="1"/>
  <c r="E506" i="1" a="1"/>
  <c r="AC506" i="1" s="1"/>
  <c r="T506" i="1" s="1" a="1"/>
  <c r="F506" i="1" a="1"/>
  <c r="G505" i="1" a="1"/>
  <c r="E505" i="1" a="1"/>
  <c r="AC505" i="1" s="1"/>
  <c r="T505" i="1" s="1" a="1"/>
  <c r="F505" i="1" a="1"/>
  <c r="E504" i="1" a="1"/>
  <c r="AC504" i="1" s="1"/>
  <c r="T504" i="1" s="1" a="1"/>
  <c r="F504" i="1" a="1"/>
  <c r="G504" i="1" a="1"/>
  <c r="G503" i="1" a="1"/>
  <c r="E503" i="1" a="1"/>
  <c r="AC503" i="1" s="1"/>
  <c r="T503" i="1" s="1" a="1"/>
  <c r="F503" i="1" a="1"/>
  <c r="E502" i="1" a="1"/>
  <c r="AC502" i="1" s="1"/>
  <c r="T502" i="1" s="1" a="1"/>
  <c r="F502" i="1" a="1"/>
  <c r="G502" i="1" a="1"/>
  <c r="E501" i="1" a="1"/>
  <c r="AC501" i="1" s="1"/>
  <c r="T501" i="1" s="1" a="1"/>
  <c r="G501" i="1" a="1"/>
  <c r="F501" i="1" a="1"/>
  <c r="E500" i="1" a="1"/>
  <c r="AC500" i="1" s="1"/>
  <c r="T500" i="1" s="1" a="1"/>
  <c r="F500" i="1" a="1"/>
  <c r="G500" i="1" a="1"/>
  <c r="E499" i="1" a="1"/>
  <c r="AC499" i="1" s="1"/>
  <c r="T499" i="1" s="1" a="1"/>
  <c r="G499" i="1" a="1"/>
  <c r="F499" i="1" a="1"/>
  <c r="E498" i="1" a="1"/>
  <c r="AC498" i="1" s="1"/>
  <c r="T498" i="1" s="1" a="1"/>
  <c r="F498" i="1" a="1"/>
  <c r="G498" i="1" a="1"/>
  <c r="G497" i="1" a="1"/>
  <c r="F497" i="1" a="1"/>
  <c r="E497" i="1" a="1"/>
  <c r="AC497" i="1" s="1"/>
  <c r="T497" i="1" s="1" a="1"/>
  <c r="E496" i="1" a="1"/>
  <c r="AC496" i="1" s="1"/>
  <c r="T496" i="1" s="1" a="1"/>
  <c r="G496" i="1" a="1"/>
  <c r="F496" i="1" a="1"/>
  <c r="E495" i="1" a="1"/>
  <c r="AC495" i="1" s="1"/>
  <c r="T495" i="1" s="1" a="1"/>
  <c r="F495" i="1" a="1"/>
  <c r="G495" i="1" a="1"/>
  <c r="F494" i="1" a="1"/>
  <c r="E494" i="1" a="1"/>
  <c r="AC494" i="1" s="1"/>
  <c r="T494" i="1" s="1" a="1"/>
  <c r="G494" i="1" a="1"/>
  <c r="G493" i="1" a="1"/>
  <c r="E493" i="1" a="1"/>
  <c r="AC493" i="1" s="1"/>
  <c r="T493" i="1" s="1" a="1"/>
  <c r="F493" i="1" a="1"/>
  <c r="E492" i="1" a="1"/>
  <c r="AC492" i="1" s="1"/>
  <c r="T492" i="1" s="1" a="1"/>
  <c r="F492" i="1" a="1"/>
  <c r="G492" i="1" a="1"/>
  <c r="F491" i="1" a="1"/>
  <c r="E491" i="1" a="1"/>
  <c r="AC491" i="1" s="1"/>
  <c r="T491" i="1" s="1" a="1"/>
  <c r="G491" i="1" a="1"/>
  <c r="E490" i="1" a="1"/>
  <c r="AC490" i="1" s="1"/>
  <c r="T490" i="1" s="1" a="1"/>
  <c r="G490" i="1" a="1"/>
  <c r="F490" i="1" a="1"/>
  <c r="E489" i="1" a="1"/>
  <c r="AC489" i="1" s="1"/>
  <c r="T489" i="1" s="1" a="1"/>
  <c r="G489" i="1" a="1"/>
  <c r="F489" i="1" a="1"/>
  <c r="F488" i="1" a="1"/>
  <c r="E488" i="1" a="1"/>
  <c r="AC488" i="1" s="1"/>
  <c r="T488" i="1" s="1" a="1"/>
  <c r="G488" i="1" a="1"/>
  <c r="G487" i="1" a="1"/>
  <c r="E487" i="1" a="1"/>
  <c r="AC487" i="1" s="1"/>
  <c r="T487" i="1" s="1" a="1"/>
  <c r="F487" i="1" a="1"/>
  <c r="E486" i="1" a="1"/>
  <c r="AC486" i="1" s="1"/>
  <c r="T486" i="1" s="1" a="1"/>
  <c r="F486" i="1" a="1"/>
  <c r="G486" i="1" a="1"/>
  <c r="E485" i="1" a="1"/>
  <c r="AC485" i="1" s="1"/>
  <c r="T485" i="1" s="1" a="1"/>
  <c r="G485" i="1" a="1"/>
  <c r="F485" i="1" a="1"/>
  <c r="E484" i="1" a="1"/>
  <c r="AC484" i="1" s="1"/>
  <c r="T484" i="1" s="1" a="1"/>
  <c r="F484" i="1" a="1"/>
  <c r="G484" i="1" a="1"/>
  <c r="E483" i="1" a="1"/>
  <c r="AC483" i="1" s="1"/>
  <c r="T483" i="1" s="1" a="1"/>
  <c r="F483" i="1" a="1"/>
  <c r="G483" i="1" a="1"/>
  <c r="E482" i="1" a="1"/>
  <c r="AC482" i="1" s="1"/>
  <c r="T482" i="1" s="1" a="1"/>
  <c r="G482" i="1" a="1"/>
  <c r="F482" i="1" a="1"/>
  <c r="G481" i="1" a="1"/>
  <c r="E481" i="1" a="1"/>
  <c r="AC481" i="1" s="1"/>
  <c r="T481" i="1" s="1" a="1"/>
  <c r="F481" i="1" a="1"/>
  <c r="G480" i="1" a="1"/>
  <c r="E480" i="1" a="1"/>
  <c r="AC480" i="1" s="1"/>
  <c r="T480" i="1" s="1" a="1"/>
  <c r="F480" i="1" a="1"/>
  <c r="G479" i="1" a="1"/>
  <c r="E479" i="1" a="1"/>
  <c r="AC479" i="1" s="1"/>
  <c r="T479" i="1" s="1" a="1"/>
  <c r="F479" i="1" a="1"/>
  <c r="G478" i="1" a="1"/>
  <c r="E478" i="1" a="1"/>
  <c r="AC478" i="1" s="1"/>
  <c r="T478" i="1" s="1" a="1"/>
  <c r="F478" i="1" a="1"/>
  <c r="G477" i="1" a="1"/>
  <c r="E477" i="1" a="1"/>
  <c r="AC477" i="1" s="1"/>
  <c r="T477" i="1" s="1" a="1"/>
  <c r="F477" i="1" a="1"/>
  <c r="G476" i="1" a="1"/>
  <c r="E476" i="1" a="1"/>
  <c r="AC476" i="1" s="1"/>
  <c r="T476" i="1" s="1" a="1"/>
  <c r="F476" i="1" a="1"/>
  <c r="E475" i="1" a="1"/>
  <c r="AC475" i="1" s="1"/>
  <c r="T475" i="1" s="1" a="1"/>
  <c r="G475" i="1" a="1"/>
  <c r="F475" i="1" a="1"/>
  <c r="G474" i="1" a="1"/>
  <c r="E474" i="1" a="1"/>
  <c r="AC474" i="1" s="1"/>
  <c r="T474" i="1" s="1" a="1"/>
  <c r="F474" i="1" a="1"/>
  <c r="F473" i="1" a="1"/>
  <c r="G473" i="1" a="1"/>
  <c r="E473" i="1" a="1"/>
  <c r="AC473" i="1" s="1"/>
  <c r="T473" i="1" s="1" a="1"/>
  <c r="G472" i="1" a="1"/>
  <c r="E472" i="1" a="1"/>
  <c r="AC472" i="1" s="1"/>
  <c r="T472" i="1" s="1" a="1"/>
  <c r="F472" i="1" a="1"/>
  <c r="E471" i="1" a="1"/>
  <c r="AC471" i="1" s="1"/>
  <c r="T471" i="1" s="1" a="1"/>
  <c r="F471" i="1" a="1"/>
  <c r="G471" i="1" a="1"/>
  <c r="F470" i="1" a="1"/>
  <c r="E470" i="1" a="1"/>
  <c r="AC470" i="1" s="1"/>
  <c r="T470" i="1" s="1" a="1"/>
  <c r="G470" i="1" a="1"/>
  <c r="G469" i="1" a="1"/>
  <c r="E469" i="1" a="1"/>
  <c r="AC469" i="1" s="1"/>
  <c r="T469" i="1" s="1" a="1"/>
  <c r="F469" i="1" a="1"/>
  <c r="E468" i="1" a="1"/>
  <c r="AC468" i="1" s="1"/>
  <c r="T468" i="1" s="1" a="1"/>
  <c r="G468" i="1" a="1"/>
  <c r="F468" i="1" a="1"/>
  <c r="G467" i="1" a="1"/>
  <c r="E467" i="1" a="1"/>
  <c r="AC467" i="1" s="1"/>
  <c r="T467" i="1" s="1" a="1"/>
  <c r="F467" i="1" a="1"/>
  <c r="E466" i="1" a="1"/>
  <c r="AC466" i="1" s="1"/>
  <c r="T466" i="1" s="1" a="1"/>
  <c r="G466" i="1" a="1"/>
  <c r="F466" i="1" a="1"/>
  <c r="E465" i="1" a="1"/>
  <c r="AC465" i="1" s="1"/>
  <c r="T465" i="1" s="1" a="1"/>
  <c r="G465" i="1" a="1"/>
  <c r="F465" i="1" a="1"/>
  <c r="E464" i="1" a="1"/>
  <c r="AC464" i="1" s="1"/>
  <c r="T464" i="1" s="1" a="1"/>
  <c r="G464" i="1" a="1"/>
  <c r="F464" i="1" a="1"/>
  <c r="G463" i="1" a="1"/>
  <c r="E463" i="1" a="1"/>
  <c r="AC463" i="1" s="1"/>
  <c r="T463" i="1" s="1" a="1"/>
  <c r="F463" i="1" a="1"/>
  <c r="E462" i="1" a="1"/>
  <c r="AC462" i="1" s="1"/>
  <c r="T462" i="1" s="1" a="1"/>
  <c r="G462" i="1" a="1"/>
  <c r="F462" i="1" a="1"/>
  <c r="G461" i="1" a="1"/>
  <c r="E461" i="1" a="1"/>
  <c r="AC461" i="1" s="1"/>
  <c r="T461" i="1" s="1" a="1"/>
  <c r="F461" i="1" a="1"/>
  <c r="G460" i="1" a="1"/>
  <c r="E460" i="1" a="1"/>
  <c r="AC460" i="1" s="1"/>
  <c r="T460" i="1" s="1" a="1"/>
  <c r="F460" i="1" a="1"/>
  <c r="G459" i="1" a="1"/>
  <c r="F459" i="1" a="1"/>
  <c r="E459" i="1" a="1"/>
  <c r="AC459" i="1" s="1"/>
  <c r="T459" i="1" s="1" a="1"/>
  <c r="E458" i="1" a="1"/>
  <c r="AC458" i="1" s="1"/>
  <c r="T458" i="1" s="1" a="1"/>
  <c r="G458" i="1" a="1"/>
  <c r="F458" i="1" a="1"/>
  <c r="G457" i="1" a="1"/>
  <c r="E457" i="1" a="1"/>
  <c r="AC457" i="1" s="1"/>
  <c r="T457" i="1" s="1" a="1"/>
  <c r="F457" i="1" a="1"/>
  <c r="E456" i="1" a="1"/>
  <c r="AC456" i="1" s="1"/>
  <c r="T456" i="1" s="1" a="1"/>
  <c r="G456" i="1" a="1"/>
  <c r="F456" i="1" a="1"/>
  <c r="E455" i="1" a="1"/>
  <c r="AC455" i="1" s="1"/>
  <c r="T455" i="1" s="1" a="1"/>
  <c r="F455" i="1" a="1"/>
  <c r="G455" i="1" a="1"/>
  <c r="G454" i="1" a="1"/>
  <c r="F454" i="1" a="1"/>
  <c r="E454" i="1" a="1"/>
  <c r="AC454" i="1" s="1"/>
  <c r="T454" i="1" s="1" a="1"/>
  <c r="E453" i="1" a="1"/>
  <c r="AC453" i="1" s="1"/>
  <c r="T453" i="1" s="1" a="1"/>
  <c r="F453" i="1" a="1"/>
  <c r="G453" i="1" a="1"/>
  <c r="G452" i="1" a="1"/>
  <c r="E452" i="1" a="1"/>
  <c r="AC452" i="1" s="1"/>
  <c r="T452" i="1" s="1" a="1"/>
  <c r="F452" i="1" a="1"/>
  <c r="E451" i="1" a="1"/>
  <c r="AC451" i="1" s="1"/>
  <c r="T451" i="1" s="1" a="1"/>
  <c r="F451" i="1" a="1"/>
  <c r="G451" i="1" a="1"/>
  <c r="E450" i="1" a="1"/>
  <c r="AC450" i="1" s="1"/>
  <c r="T450" i="1" s="1" a="1"/>
  <c r="G450" i="1" a="1"/>
  <c r="F450" i="1" a="1"/>
  <c r="E449" i="1" a="1"/>
  <c r="AC449" i="1" s="1"/>
  <c r="T449" i="1" s="1" a="1"/>
  <c r="G449" i="1" a="1"/>
  <c r="F449" i="1" a="1"/>
  <c r="G448" i="1" a="1"/>
  <c r="F448" i="1" a="1"/>
  <c r="E448" i="1" a="1"/>
  <c r="AC448" i="1" s="1"/>
  <c r="T448" i="1" s="1" a="1"/>
  <c r="E447" i="1" a="1"/>
  <c r="AC447" i="1" s="1"/>
  <c r="T447" i="1" s="1" a="1"/>
  <c r="F447" i="1" a="1"/>
  <c r="G447" i="1" a="1"/>
  <c r="E446" i="1" a="1"/>
  <c r="AC446" i="1" s="1"/>
  <c r="T446" i="1" s="1" a="1"/>
  <c r="G446" i="1" a="1"/>
  <c r="F446" i="1" a="1"/>
  <c r="E445" i="1" a="1"/>
  <c r="AC445" i="1" s="1"/>
  <c r="T445" i="1" s="1" a="1"/>
  <c r="F445" i="1" a="1"/>
  <c r="G445" i="1" a="1"/>
  <c r="E444" i="1" a="1"/>
  <c r="AC444" i="1" s="1"/>
  <c r="T444" i="1" s="1" a="1"/>
  <c r="G444" i="1" a="1"/>
  <c r="F444" i="1" a="1"/>
  <c r="E443" i="1" a="1"/>
  <c r="AC443" i="1" s="1"/>
  <c r="T443" i="1" s="1" a="1"/>
  <c r="F443" i="1" a="1"/>
  <c r="G443" i="1" a="1"/>
  <c r="E442" i="1" a="1"/>
  <c r="AC442" i="1" s="1"/>
  <c r="T442" i="1" s="1" a="1"/>
  <c r="F442" i="1" a="1"/>
  <c r="G442" i="1" a="1"/>
  <c r="E441" i="1" a="1"/>
  <c r="AC441" i="1" s="1"/>
  <c r="T441" i="1" s="1" a="1"/>
  <c r="G441" i="1" a="1"/>
  <c r="F441" i="1" a="1"/>
  <c r="E440" i="1" a="1"/>
  <c r="AC440" i="1" s="1"/>
  <c r="T440" i="1" s="1" a="1"/>
  <c r="F440" i="1" a="1"/>
  <c r="G440" i="1" a="1"/>
  <c r="G439" i="1" a="1"/>
  <c r="E439" i="1" a="1"/>
  <c r="AC439" i="1" s="1"/>
  <c r="T439" i="1" s="1" a="1"/>
  <c r="F439" i="1" a="1"/>
  <c r="E438" i="1" a="1"/>
  <c r="AC438" i="1" s="1"/>
  <c r="T438" i="1" s="1" a="1"/>
  <c r="F438" i="1" a="1"/>
  <c r="G438" i="1" a="1"/>
  <c r="E437" i="1" a="1"/>
  <c r="AC437" i="1" s="1"/>
  <c r="T437" i="1" s="1" a="1"/>
  <c r="F437" i="1" a="1"/>
  <c r="G437" i="1" a="1"/>
  <c r="E436" i="1" a="1"/>
  <c r="AC436" i="1" s="1"/>
  <c r="T436" i="1" s="1" a="1"/>
  <c r="G436" i="1" a="1"/>
  <c r="F436" i="1" a="1"/>
  <c r="F435" i="1" a="1"/>
  <c r="G435" i="1" a="1"/>
  <c r="E435" i="1" a="1"/>
  <c r="AC435" i="1" s="1"/>
  <c r="T435" i="1" s="1" a="1"/>
  <c r="F434" i="1" a="1"/>
  <c r="G434" i="1" a="1"/>
  <c r="E434" i="1" a="1"/>
  <c r="AC434" i="1" s="1"/>
  <c r="T434" i="1" s="1" a="1"/>
  <c r="F433" i="1" a="1"/>
  <c r="E433" i="1" a="1"/>
  <c r="AC433" i="1" s="1"/>
  <c r="T433" i="1" s="1" a="1"/>
  <c r="G433" i="1" a="1"/>
  <c r="F432" i="1" a="1"/>
  <c r="G432" i="1" a="1"/>
  <c r="E432" i="1" a="1"/>
  <c r="AC432" i="1" s="1"/>
  <c r="T432" i="1" s="1" a="1"/>
  <c r="F431" i="1" a="1"/>
  <c r="G431" i="1" a="1"/>
  <c r="E431" i="1" a="1"/>
  <c r="AC431" i="1" s="1"/>
  <c r="T431" i="1" s="1" a="1"/>
  <c r="G430" i="1" a="1"/>
  <c r="E430" i="1" a="1"/>
  <c r="AC430" i="1" s="1"/>
  <c r="T430" i="1" s="1" a="1"/>
  <c r="F430" i="1" a="1"/>
  <c r="G429" i="1" a="1"/>
  <c r="E429" i="1" a="1"/>
  <c r="AC429" i="1" s="1"/>
  <c r="T429" i="1" s="1" a="1"/>
  <c r="F429" i="1" a="1"/>
  <c r="E428" i="1" a="1"/>
  <c r="AC428" i="1" s="1"/>
  <c r="T428" i="1" s="1" a="1"/>
  <c r="F428" i="1" a="1"/>
  <c r="G428" i="1" a="1"/>
  <c r="E427" i="1" a="1"/>
  <c r="AC427" i="1" s="1"/>
  <c r="T427" i="1" s="1" a="1"/>
  <c r="F427" i="1" a="1"/>
  <c r="G427" i="1" a="1"/>
  <c r="E426" i="1" a="1"/>
  <c r="AC426" i="1" s="1"/>
  <c r="T426" i="1" s="1" a="1"/>
  <c r="G426" i="1" a="1"/>
  <c r="F426" i="1" a="1"/>
  <c r="F425" i="1" a="1"/>
  <c r="G425" i="1" a="1"/>
  <c r="E425" i="1" a="1"/>
  <c r="AC425" i="1" s="1"/>
  <c r="T425" i="1" s="1" a="1"/>
  <c r="F424" i="1" a="1"/>
  <c r="E424" i="1" a="1"/>
  <c r="AC424" i="1" s="1"/>
  <c r="T424" i="1" s="1" a="1"/>
  <c r="G424" i="1" a="1"/>
  <c r="G423" i="1" a="1"/>
  <c r="F423" i="1" a="1"/>
  <c r="E423" i="1" a="1"/>
  <c r="AC423" i="1" s="1"/>
  <c r="T423" i="1" s="1" a="1"/>
  <c r="F422" i="1" a="1"/>
  <c r="G422" i="1" a="1"/>
  <c r="E422" i="1" a="1"/>
  <c r="AC422" i="1" s="1"/>
  <c r="T422" i="1" s="1" a="1"/>
  <c r="F421" i="1" a="1"/>
  <c r="E421" i="1" a="1"/>
  <c r="AC421" i="1" s="1"/>
  <c r="T421" i="1" s="1" a="1"/>
  <c r="G421" i="1" a="1"/>
  <c r="E420" i="1" a="1"/>
  <c r="AC420" i="1" s="1"/>
  <c r="T420" i="1" s="1" a="1"/>
  <c r="G420" i="1" a="1"/>
  <c r="F420" i="1" a="1"/>
  <c r="E419" i="1" a="1"/>
  <c r="AC419" i="1" s="1"/>
  <c r="T419" i="1" s="1" a="1"/>
  <c r="F419" i="1" a="1"/>
  <c r="G419" i="1" a="1"/>
  <c r="G418" i="1" a="1"/>
  <c r="E418" i="1" a="1"/>
  <c r="AC418" i="1" s="1"/>
  <c r="T418" i="1" s="1" a="1"/>
  <c r="F418" i="1" a="1"/>
  <c r="G417" i="1" a="1"/>
  <c r="E417" i="1" a="1"/>
  <c r="AC417" i="1" s="1"/>
  <c r="T417" i="1" s="1" a="1"/>
  <c r="F417" i="1" a="1"/>
  <c r="E416" i="1" a="1"/>
  <c r="AC416" i="1" s="1"/>
  <c r="T416" i="1" s="1" a="1"/>
  <c r="F416" i="1" a="1"/>
  <c r="G416" i="1" a="1"/>
  <c r="G415" i="1" a="1"/>
  <c r="F415" i="1" a="1"/>
  <c r="E415" i="1" a="1"/>
  <c r="AC415" i="1" s="1"/>
  <c r="T415" i="1" s="1" a="1"/>
  <c r="F414" i="1" a="1"/>
  <c r="G414" i="1" a="1"/>
  <c r="E414" i="1" a="1"/>
  <c r="AC414" i="1" s="1"/>
  <c r="T414" i="1" s="1" a="1"/>
  <c r="G413" i="1" a="1"/>
  <c r="E413" i="1" a="1"/>
  <c r="AC413" i="1" s="1"/>
  <c r="T413" i="1" s="1" a="1"/>
  <c r="F413" i="1" a="1"/>
  <c r="E412" i="1" a="1"/>
  <c r="AC412" i="1" s="1"/>
  <c r="T412" i="1" s="1" a="1"/>
  <c r="G412" i="1" a="1"/>
  <c r="F412" i="1" a="1"/>
  <c r="E411" i="1" a="1"/>
  <c r="AC411" i="1" s="1"/>
  <c r="T411" i="1" s="1" a="1"/>
  <c r="G411" i="1" a="1"/>
  <c r="F411" i="1" a="1"/>
  <c r="G410" i="1" a="1"/>
  <c r="F410" i="1" a="1"/>
  <c r="E410" i="1" a="1"/>
  <c r="AC410" i="1" s="1"/>
  <c r="T410" i="1" s="1" a="1"/>
  <c r="F409" i="1" a="1"/>
  <c r="E409" i="1" a="1"/>
  <c r="AC409" i="1" s="1"/>
  <c r="T409" i="1" s="1" a="1"/>
  <c r="G409" i="1" a="1"/>
  <c r="E408" i="1" a="1"/>
  <c r="AC408" i="1" s="1"/>
  <c r="T408" i="1" s="1" a="1"/>
  <c r="F408" i="1" a="1"/>
  <c r="G408" i="1" a="1"/>
  <c r="G407" i="1" a="1"/>
  <c r="E407" i="1" a="1"/>
  <c r="AC407" i="1" s="1"/>
  <c r="T407" i="1" s="1" a="1"/>
  <c r="F407" i="1" a="1"/>
  <c r="E406" i="1" a="1"/>
  <c r="AC406" i="1" s="1"/>
  <c r="T406" i="1" s="1" a="1"/>
  <c r="G406" i="1" a="1"/>
  <c r="F406" i="1" a="1"/>
  <c r="E405" i="1" a="1"/>
  <c r="AC405" i="1" s="1"/>
  <c r="T405" i="1" s="1" a="1"/>
  <c r="G405" i="1" a="1"/>
  <c r="F405" i="1" a="1"/>
  <c r="F404" i="1" a="1"/>
  <c r="E404" i="1" a="1"/>
  <c r="AC404" i="1" s="1"/>
  <c r="T404" i="1" s="1" a="1"/>
  <c r="G404" i="1" a="1"/>
  <c r="E403" i="1" a="1"/>
  <c r="AC403" i="1" s="1"/>
  <c r="T403" i="1" s="1" a="1"/>
  <c r="F403" i="1" a="1"/>
  <c r="G403" i="1" a="1"/>
  <c r="E402" i="1" a="1"/>
  <c r="AC402" i="1" s="1"/>
  <c r="T402" i="1" s="1" a="1"/>
  <c r="G402" i="1" a="1"/>
  <c r="F402" i="1" a="1"/>
  <c r="F401" i="1" a="1"/>
  <c r="E401" i="1" a="1"/>
  <c r="AC401" i="1" s="1"/>
  <c r="T401" i="1" s="1" a="1"/>
  <c r="G401" i="1" a="1"/>
  <c r="G400" i="1" a="1"/>
  <c r="F400" i="1" a="1"/>
  <c r="E400" i="1" a="1"/>
  <c r="AC400" i="1" s="1"/>
  <c r="T400" i="1" s="1" a="1"/>
  <c r="G399" i="1" a="1"/>
  <c r="E399" i="1" a="1"/>
  <c r="AC399" i="1" s="1"/>
  <c r="T399" i="1" s="1" a="1"/>
  <c r="F399" i="1" a="1"/>
  <c r="F398" i="1" a="1"/>
  <c r="G398" i="1" a="1"/>
  <c r="E398" i="1" a="1"/>
  <c r="AC398" i="1" s="1"/>
  <c r="T398" i="1" s="1" a="1"/>
  <c r="E397" i="1" a="1"/>
  <c r="AC397" i="1" s="1"/>
  <c r="T397" i="1" s="1" a="1"/>
  <c r="G397" i="1" a="1"/>
  <c r="F397" i="1" a="1"/>
  <c r="E396" i="1" a="1"/>
  <c r="AC396" i="1" s="1"/>
  <c r="T396" i="1" s="1" a="1"/>
  <c r="G396" i="1" a="1"/>
  <c r="F396" i="1" a="1"/>
  <c r="G395" i="1" a="1"/>
  <c r="E395" i="1" a="1"/>
  <c r="AC395" i="1" s="1"/>
  <c r="T395" i="1" s="1" a="1"/>
  <c r="F395" i="1" a="1"/>
  <c r="G394" i="1" a="1"/>
  <c r="F394" i="1" a="1"/>
  <c r="E394" i="1" a="1"/>
  <c r="AC394" i="1" s="1"/>
  <c r="T394" i="1" s="1" a="1"/>
  <c r="G393" i="1" a="1"/>
  <c r="F393" i="1" a="1"/>
  <c r="E393" i="1" a="1"/>
  <c r="AC393" i="1" s="1"/>
  <c r="T393" i="1" s="1" a="1"/>
  <c r="F392" i="1" a="1"/>
  <c r="E392" i="1" a="1"/>
  <c r="AC392" i="1" s="1"/>
  <c r="T392" i="1" s="1" a="1"/>
  <c r="G392" i="1" a="1"/>
  <c r="F391" i="1" a="1"/>
  <c r="G391" i="1" a="1"/>
  <c r="E391" i="1" a="1"/>
  <c r="AC391" i="1" s="1"/>
  <c r="T391" i="1" s="1" a="1"/>
  <c r="F390" i="1" a="1"/>
  <c r="G390" i="1" a="1"/>
  <c r="E390" i="1" a="1"/>
  <c r="AC390" i="1" s="1"/>
  <c r="T390" i="1" s="1" a="1"/>
  <c r="F389" i="1" a="1"/>
  <c r="G389" i="1" a="1"/>
  <c r="E389" i="1" a="1"/>
  <c r="AC389" i="1" s="1"/>
  <c r="T389" i="1" s="1" a="1"/>
  <c r="F388" i="1" a="1"/>
  <c r="E388" i="1" a="1"/>
  <c r="AC388" i="1" s="1"/>
  <c r="T388" i="1" s="1" a="1"/>
  <c r="G388" i="1" a="1"/>
  <c r="G387" i="1" a="1"/>
  <c r="F387" i="1" a="1"/>
  <c r="E387" i="1" a="1"/>
  <c r="AC387" i="1" s="1"/>
  <c r="T387" i="1" s="1" a="1"/>
  <c r="G386" i="1" a="1"/>
  <c r="F386" i="1" a="1"/>
  <c r="E386" i="1" a="1"/>
  <c r="AC386" i="1" s="1"/>
  <c r="T386" i="1" s="1" a="1"/>
  <c r="F385" i="1" a="1"/>
  <c r="G385" i="1" a="1"/>
  <c r="E385" i="1" a="1"/>
  <c r="AC385" i="1" s="1"/>
  <c r="T385" i="1" s="1" a="1"/>
  <c r="G384" i="1" a="1"/>
  <c r="F384" i="1" a="1"/>
  <c r="E384" i="1" a="1"/>
  <c r="AC384" i="1" s="1"/>
  <c r="T384" i="1" s="1" a="1"/>
  <c r="E383" i="1" a="1"/>
  <c r="AC383" i="1" s="1"/>
  <c r="T383" i="1" s="1" a="1"/>
  <c r="F383" i="1" a="1"/>
  <c r="G383" i="1" a="1"/>
  <c r="E382" i="1" a="1"/>
  <c r="AC382" i="1" s="1"/>
  <c r="T382" i="1" s="1" a="1"/>
  <c r="F382" i="1" a="1"/>
  <c r="G382" i="1" a="1"/>
  <c r="E381" i="1" a="1"/>
  <c r="AC381" i="1" s="1"/>
  <c r="T381" i="1" s="1" a="1"/>
  <c r="F381" i="1" a="1"/>
  <c r="G381" i="1" a="1"/>
  <c r="G380" i="1" a="1"/>
  <c r="F380" i="1" a="1"/>
  <c r="E380" i="1" a="1"/>
  <c r="AC380" i="1" s="1"/>
  <c r="T380" i="1" s="1" a="1"/>
  <c r="G379" i="1" a="1"/>
  <c r="F379" i="1" a="1"/>
  <c r="E379" i="1" a="1"/>
  <c r="AC379" i="1" s="1"/>
  <c r="T379" i="1" s="1" a="1"/>
  <c r="G378" i="1" a="1"/>
  <c r="E378" i="1" a="1"/>
  <c r="AC378" i="1" s="1"/>
  <c r="T378" i="1" s="1" a="1"/>
  <c r="F378" i="1" a="1"/>
  <c r="G377" i="1" a="1"/>
  <c r="F377" i="1" a="1"/>
  <c r="E377" i="1" a="1"/>
  <c r="AC377" i="1" s="1"/>
  <c r="T377" i="1" s="1" a="1"/>
  <c r="G376" i="1" a="1"/>
  <c r="F376" i="1" a="1"/>
  <c r="E376" i="1" a="1"/>
  <c r="AC376" i="1" s="1"/>
  <c r="T376" i="1" s="1" a="1"/>
  <c r="G375" i="1" a="1"/>
  <c r="E375" i="1" a="1"/>
  <c r="AC375" i="1" s="1"/>
  <c r="T375" i="1" s="1" a="1"/>
  <c r="F375" i="1" a="1"/>
  <c r="G374" i="1" a="1"/>
  <c r="F374" i="1" a="1"/>
  <c r="E374" i="1" a="1"/>
  <c r="AC374" i="1" s="1"/>
  <c r="T374" i="1" s="1" a="1"/>
  <c r="G373" i="1" a="1"/>
  <c r="F373" i="1" a="1"/>
  <c r="E373" i="1" a="1"/>
  <c r="AC373" i="1" s="1"/>
  <c r="T373" i="1" s="1" a="1"/>
  <c r="F372" i="1" a="1"/>
  <c r="E372" i="1" a="1"/>
  <c r="AC372" i="1" s="1"/>
  <c r="T372" i="1" s="1" a="1"/>
  <c r="G372" i="1" a="1"/>
  <c r="E371" i="1" a="1"/>
  <c r="AC371" i="1" s="1"/>
  <c r="T371" i="1" s="1" a="1"/>
  <c r="F371" i="1" a="1"/>
  <c r="G371" i="1" a="1"/>
  <c r="E370" i="1" a="1"/>
  <c r="AC370" i="1" s="1"/>
  <c r="T370" i="1" s="1" a="1"/>
  <c r="G370" i="1" a="1"/>
  <c r="F370" i="1" a="1"/>
  <c r="G369" i="1" a="1"/>
  <c r="E369" i="1" a="1"/>
  <c r="AC369" i="1" s="1"/>
  <c r="T369" i="1" s="1" a="1"/>
  <c r="F369" i="1" a="1"/>
  <c r="G368" i="1" a="1"/>
  <c r="E368" i="1" a="1"/>
  <c r="AC368" i="1" s="1"/>
  <c r="T368" i="1" s="1" a="1"/>
  <c r="F368" i="1" a="1"/>
  <c r="G367" i="1" a="1"/>
  <c r="F367" i="1" a="1"/>
  <c r="E367" i="1" a="1"/>
  <c r="AC367" i="1" s="1"/>
  <c r="T367" i="1" s="1" a="1"/>
  <c r="E366" i="1" a="1"/>
  <c r="AC366" i="1" s="1"/>
  <c r="T366" i="1" s="1" a="1"/>
  <c r="F366" i="1" a="1"/>
  <c r="G366" i="1" a="1"/>
  <c r="F365" i="1" a="1"/>
  <c r="E365" i="1" a="1"/>
  <c r="AC365" i="1" s="1"/>
  <c r="T365" i="1" s="1" a="1"/>
  <c r="G365" i="1" a="1"/>
  <c r="E364" i="1" a="1"/>
  <c r="AC364" i="1" s="1"/>
  <c r="T364" i="1" s="1" a="1"/>
  <c r="G364" i="1" a="1"/>
  <c r="F364" i="1" a="1"/>
  <c r="F363" i="1" a="1"/>
  <c r="E363" i="1" a="1"/>
  <c r="AC363" i="1" s="1"/>
  <c r="T363" i="1" s="1" a="1"/>
  <c r="G363" i="1" a="1"/>
  <c r="F362" i="1" a="1"/>
  <c r="E362" i="1" a="1"/>
  <c r="AC362" i="1" s="1"/>
  <c r="T362" i="1" s="1" a="1"/>
  <c r="G362" i="1" a="1"/>
  <c r="E361" i="1" a="1"/>
  <c r="AC361" i="1" s="1"/>
  <c r="T361" i="1" s="1" a="1"/>
  <c r="F361" i="1" a="1"/>
  <c r="G361" i="1" a="1"/>
  <c r="F360" i="1" a="1"/>
  <c r="E360" i="1" a="1"/>
  <c r="AC360" i="1" s="1"/>
  <c r="T360" i="1" s="1" a="1"/>
  <c r="G360" i="1" a="1"/>
  <c r="F359" i="1" a="1"/>
  <c r="E359" i="1" a="1"/>
  <c r="AC359" i="1" s="1"/>
  <c r="T359" i="1" s="1" a="1"/>
  <c r="G359" i="1" a="1"/>
  <c r="F358" i="1" a="1"/>
  <c r="E358" i="1" a="1"/>
  <c r="AC358" i="1" s="1"/>
  <c r="T358" i="1" s="1" a="1"/>
  <c r="G358" i="1" a="1"/>
  <c r="E357" i="1" a="1"/>
  <c r="AC357" i="1" s="1"/>
  <c r="T357" i="1" s="1" a="1"/>
  <c r="G357" i="1" a="1"/>
  <c r="F357" i="1" a="1"/>
  <c r="G356" i="1" a="1"/>
  <c r="E356" i="1" a="1"/>
  <c r="AC356" i="1" s="1"/>
  <c r="T356" i="1" s="1" a="1"/>
  <c r="F356" i="1" a="1"/>
  <c r="F355" i="1" a="1"/>
  <c r="G355" i="1" a="1"/>
  <c r="E355" i="1" a="1"/>
  <c r="AC355" i="1" s="1"/>
  <c r="T355" i="1" s="1" a="1"/>
  <c r="F354" i="1" a="1"/>
  <c r="G354" i="1" a="1"/>
  <c r="E354" i="1" a="1"/>
  <c r="AC354" i="1" s="1"/>
  <c r="T354" i="1" s="1" a="1"/>
  <c r="G353" i="1" a="1"/>
  <c r="F353" i="1" a="1"/>
  <c r="E353" i="1" a="1"/>
  <c r="AC353" i="1" s="1"/>
  <c r="T353" i="1" s="1" a="1"/>
  <c r="G352" i="1" a="1"/>
  <c r="F352" i="1" a="1"/>
  <c r="E352" i="1" a="1"/>
  <c r="AC352" i="1" s="1"/>
  <c r="T352" i="1" s="1" a="1"/>
  <c r="G351" i="1" a="1"/>
  <c r="E351" i="1" a="1"/>
  <c r="AC351" i="1" s="1"/>
  <c r="T351" i="1" s="1" a="1"/>
  <c r="F351" i="1" a="1"/>
  <c r="E350" i="1" a="1"/>
  <c r="AC350" i="1" s="1"/>
  <c r="T350" i="1" s="1" a="1"/>
  <c r="G350" i="1" a="1"/>
  <c r="F350" i="1" a="1"/>
  <c r="E349" i="1" a="1"/>
  <c r="AC349" i="1" s="1"/>
  <c r="T349" i="1" s="1" a="1"/>
  <c r="F349" i="1" a="1"/>
  <c r="G349" i="1" a="1"/>
  <c r="G348" i="1" a="1"/>
  <c r="F348" i="1" a="1"/>
  <c r="E348" i="1" a="1"/>
  <c r="AC348" i="1" s="1"/>
  <c r="T348" i="1" s="1" a="1"/>
  <c r="F347" i="1" a="1"/>
  <c r="G347" i="1" a="1"/>
  <c r="E347" i="1" a="1"/>
  <c r="AC347" i="1" s="1"/>
  <c r="T347" i="1" s="1" a="1"/>
  <c r="F346" i="1" a="1"/>
  <c r="E346" i="1" a="1"/>
  <c r="AC346" i="1" s="1"/>
  <c r="T346" i="1" s="1" a="1"/>
  <c r="G346" i="1" a="1"/>
  <c r="F345" i="1" a="1"/>
  <c r="E345" i="1" a="1"/>
  <c r="AC345" i="1" s="1"/>
  <c r="T345" i="1" s="1" a="1"/>
  <c r="G345" i="1" a="1"/>
  <c r="E344" i="1" a="1"/>
  <c r="AC344" i="1" s="1"/>
  <c r="T344" i="1" s="1" a="1"/>
  <c r="G344" i="1" a="1"/>
  <c r="F344" i="1" a="1"/>
  <c r="E343" i="1" a="1"/>
  <c r="AC343" i="1" s="1"/>
  <c r="T343" i="1" s="1" a="1"/>
  <c r="G343" i="1" a="1"/>
  <c r="F343" i="1" a="1"/>
  <c r="E342" i="1" a="1"/>
  <c r="AC342" i="1" s="1"/>
  <c r="T342" i="1" s="1" a="1"/>
  <c r="F342" i="1" a="1"/>
  <c r="G342" i="1" a="1"/>
  <c r="E341" i="1" a="1"/>
  <c r="AC341" i="1" s="1"/>
  <c r="T341" i="1" s="1" a="1"/>
  <c r="F341" i="1" a="1"/>
  <c r="G341" i="1" a="1"/>
  <c r="E340" i="1" a="1"/>
  <c r="AC340" i="1" s="1"/>
  <c r="T340" i="1" s="1" a="1"/>
  <c r="F340" i="1" a="1"/>
  <c r="G340" i="1" a="1"/>
  <c r="G339" i="1" a="1"/>
  <c r="E339" i="1" a="1"/>
  <c r="AC339" i="1" s="1"/>
  <c r="T339" i="1" s="1" a="1"/>
  <c r="F339" i="1" a="1"/>
  <c r="G338" i="1" a="1"/>
  <c r="F338" i="1" a="1"/>
  <c r="E338" i="1" a="1"/>
  <c r="AC338" i="1" s="1"/>
  <c r="T338" i="1" s="1" a="1"/>
  <c r="G337" i="1" a="1"/>
  <c r="E337" i="1" a="1"/>
  <c r="AC337" i="1" s="1"/>
  <c r="T337" i="1" s="1" a="1"/>
  <c r="F337" i="1" a="1"/>
  <c r="E336" i="1" a="1"/>
  <c r="AC336" i="1" s="1"/>
  <c r="T336" i="1" s="1" a="1"/>
  <c r="F336" i="1" a="1"/>
  <c r="G336" i="1" a="1"/>
  <c r="F335" i="1" a="1"/>
  <c r="E335" i="1" a="1"/>
  <c r="AC335" i="1" s="1"/>
  <c r="T335" i="1" s="1" a="1"/>
  <c r="G335" i="1" a="1"/>
  <c r="E334" i="1" a="1"/>
  <c r="AC334" i="1" s="1"/>
  <c r="T334" i="1" s="1" a="1"/>
  <c r="F334" i="1" a="1"/>
  <c r="G334" i="1" a="1"/>
  <c r="E333" i="1" a="1"/>
  <c r="AC333" i="1" s="1"/>
  <c r="T333" i="1" s="1" a="1"/>
  <c r="G333" i="1" a="1"/>
  <c r="F333" i="1" a="1"/>
  <c r="G332" i="1" a="1"/>
  <c r="F332" i="1" a="1"/>
  <c r="E332" i="1" a="1"/>
  <c r="AC332" i="1" s="1"/>
  <c r="T332" i="1" s="1" a="1"/>
  <c r="E331" i="1" a="1"/>
  <c r="AC331" i="1" s="1"/>
  <c r="T331" i="1" s="1" a="1"/>
  <c r="F331" i="1" a="1"/>
  <c r="G331" i="1" a="1"/>
  <c r="F330" i="1" a="1"/>
  <c r="G330" i="1" a="1"/>
  <c r="E330" i="1" a="1"/>
  <c r="AC330" i="1" s="1"/>
  <c r="T330" i="1" s="1" a="1"/>
  <c r="F329" i="1" a="1"/>
  <c r="G329" i="1" a="1"/>
  <c r="E329" i="1" a="1"/>
  <c r="AC329" i="1" s="1"/>
  <c r="T329" i="1" s="1" a="1"/>
  <c r="E328" i="1" a="1"/>
  <c r="AC328" i="1" s="1"/>
  <c r="T328" i="1" s="1" a="1"/>
  <c r="F328" i="1" a="1"/>
  <c r="G328" i="1" a="1"/>
  <c r="G327" i="1" a="1"/>
  <c r="F327" i="1" a="1"/>
  <c r="E327" i="1" a="1"/>
  <c r="AC327" i="1" s="1"/>
  <c r="T327" i="1" s="1" a="1"/>
  <c r="G326" i="1" a="1"/>
  <c r="F326" i="1" a="1"/>
  <c r="E326" i="1" a="1"/>
  <c r="AC326" i="1" s="1"/>
  <c r="T326" i="1" s="1" a="1"/>
  <c r="G325" i="1" a="1"/>
  <c r="E325" i="1" a="1"/>
  <c r="AC325" i="1" s="1"/>
  <c r="T325" i="1" s="1" a="1"/>
  <c r="F325" i="1" a="1"/>
  <c r="G324" i="1" a="1"/>
  <c r="F324" i="1" a="1"/>
  <c r="E324" i="1" a="1"/>
  <c r="AC324" i="1" s="1"/>
  <c r="T324" i="1" s="1" a="1"/>
  <c r="F323" i="1" a="1"/>
  <c r="E323" i="1" a="1"/>
  <c r="AC323" i="1" s="1"/>
  <c r="T323" i="1" s="1" a="1"/>
  <c r="G323" i="1" a="1"/>
  <c r="E322" i="1" a="1"/>
  <c r="AC322" i="1" s="1"/>
  <c r="T322" i="1" s="1" a="1"/>
  <c r="F322" i="1" a="1"/>
  <c r="G322" i="1" a="1"/>
  <c r="F321" i="1" a="1"/>
  <c r="E321" i="1" a="1"/>
  <c r="AC321" i="1" s="1"/>
  <c r="T321" i="1" s="1" a="1"/>
  <c r="G321" i="1" a="1"/>
  <c r="F320" i="1" a="1"/>
  <c r="E320" i="1" a="1"/>
  <c r="AC320" i="1" s="1"/>
  <c r="T320" i="1" s="1" a="1"/>
  <c r="G320" i="1" a="1"/>
  <c r="E319" i="1" a="1"/>
  <c r="AC319" i="1" s="1"/>
  <c r="T319" i="1" s="1" a="1"/>
  <c r="F319" i="1" a="1"/>
  <c r="G319" i="1" a="1"/>
  <c r="F318" i="1" a="1"/>
  <c r="G318" i="1" a="1"/>
  <c r="E318" i="1" a="1"/>
  <c r="AC318" i="1" s="1"/>
  <c r="T318" i="1" s="1" a="1"/>
  <c r="F317" i="1" a="1"/>
  <c r="E317" i="1" a="1"/>
  <c r="AC317" i="1" s="1"/>
  <c r="T317" i="1" s="1" a="1"/>
  <c r="G317" i="1" a="1"/>
  <c r="G316" i="1" a="1"/>
  <c r="E316" i="1" a="1"/>
  <c r="AC316" i="1" s="1"/>
  <c r="T316" i="1" s="1" a="1"/>
  <c r="F316" i="1" a="1"/>
  <c r="E315" i="1" a="1"/>
  <c r="AC315" i="1" s="1"/>
  <c r="T315" i="1" s="1" a="1"/>
  <c r="G315" i="1" a="1"/>
  <c r="F315" i="1" a="1"/>
  <c r="F314" i="1" a="1"/>
  <c r="E314" i="1" a="1"/>
  <c r="AC314" i="1" s="1"/>
  <c r="T314" i="1" s="1" a="1"/>
  <c r="G314" i="1" a="1"/>
  <c r="E313" i="1" a="1"/>
  <c r="AC313" i="1" s="1"/>
  <c r="T313" i="1" s="1" a="1"/>
  <c r="F313" i="1" a="1"/>
  <c r="G313" i="1" a="1"/>
  <c r="G312" i="1" a="1"/>
  <c r="E312" i="1" a="1"/>
  <c r="AC312" i="1" s="1"/>
  <c r="T312" i="1" s="1" a="1"/>
  <c r="F312" i="1" a="1"/>
  <c r="F311" i="1" a="1"/>
  <c r="E311" i="1" a="1"/>
  <c r="AC311" i="1" s="1"/>
  <c r="T311" i="1" s="1" a="1"/>
  <c r="G311" i="1" a="1"/>
  <c r="F310" i="1" a="1"/>
  <c r="G310" i="1" a="1"/>
  <c r="E310" i="1" a="1"/>
  <c r="AC310" i="1" s="1"/>
  <c r="T310" i="1" s="1" a="1"/>
  <c r="E309" i="1" a="1"/>
  <c r="AC309" i="1" s="1"/>
  <c r="T309" i="1" s="1" a="1"/>
  <c r="G309" i="1" a="1"/>
  <c r="F309" i="1" a="1"/>
  <c r="E308" i="1" a="1"/>
  <c r="AC308" i="1" s="1"/>
  <c r="T308" i="1" s="1" a="1"/>
  <c r="G308" i="1" a="1"/>
  <c r="F308" i="1" a="1"/>
  <c r="F307" i="1" a="1"/>
  <c r="E307" i="1" a="1"/>
  <c r="AC307" i="1" s="1"/>
  <c r="T307" i="1" s="1" a="1"/>
  <c r="G307" i="1" a="1"/>
  <c r="G306" i="1" a="1"/>
  <c r="F306" i="1" a="1"/>
  <c r="E306" i="1" a="1"/>
  <c r="AC306" i="1" s="1"/>
  <c r="T306" i="1" s="1" a="1"/>
  <c r="G305" i="1" a="1"/>
  <c r="E305" i="1" a="1"/>
  <c r="AC305" i="1" s="1"/>
  <c r="T305" i="1" s="1" a="1"/>
  <c r="F305" i="1" a="1"/>
  <c r="E304" i="1" a="1"/>
  <c r="AC304" i="1" s="1"/>
  <c r="T304" i="1" s="1" a="1"/>
  <c r="F304" i="1" a="1"/>
  <c r="G304" i="1" a="1"/>
  <c r="E303" i="1" a="1"/>
  <c r="AC303" i="1" s="1"/>
  <c r="T303" i="1" s="1" a="1"/>
  <c r="G303" i="1" a="1"/>
  <c r="F303" i="1" a="1"/>
  <c r="E302" i="1" a="1"/>
  <c r="AC302" i="1" s="1"/>
  <c r="T302" i="1" s="1" a="1"/>
  <c r="G302" i="1" a="1"/>
  <c r="F302" i="1" a="1"/>
  <c r="F301" i="1" a="1"/>
  <c r="E301" i="1" a="1"/>
  <c r="AC301" i="1" s="1"/>
  <c r="T301" i="1" s="1" a="1"/>
  <c r="G301" i="1" a="1"/>
  <c r="G300" i="1" a="1"/>
  <c r="F300" i="1" a="1"/>
  <c r="E300" i="1" a="1"/>
  <c r="AC300" i="1" s="1"/>
  <c r="T300" i="1" s="1" a="1"/>
  <c r="E299" i="1" a="1"/>
  <c r="AC299" i="1" s="1"/>
  <c r="T299" i="1" s="1" a="1"/>
  <c r="G299" i="1" a="1"/>
  <c r="F299" i="1" a="1"/>
  <c r="G298" i="1" a="1"/>
  <c r="F298" i="1" a="1"/>
  <c r="E298" i="1" a="1"/>
  <c r="AC298" i="1" s="1"/>
  <c r="T298" i="1" s="1" a="1"/>
  <c r="F297" i="1" a="1"/>
  <c r="G297" i="1" a="1"/>
  <c r="E297" i="1" a="1"/>
  <c r="AC297" i="1" s="1"/>
  <c r="T297" i="1" s="1" a="1"/>
  <c r="F296" i="1" a="1"/>
  <c r="E296" i="1" a="1"/>
  <c r="AC296" i="1" s="1"/>
  <c r="T296" i="1" s="1" a="1"/>
  <c r="G296" i="1" a="1"/>
  <c r="F295" i="1" a="1"/>
  <c r="E295" i="1" a="1"/>
  <c r="AC295" i="1" s="1"/>
  <c r="T295" i="1" s="1" a="1"/>
  <c r="G295" i="1" a="1"/>
  <c r="E294" i="1" a="1"/>
  <c r="AC294" i="1" s="1"/>
  <c r="T294" i="1" s="1" a="1"/>
  <c r="F294" i="1" a="1"/>
  <c r="G294" i="1" a="1"/>
  <c r="E293" i="1" a="1"/>
  <c r="AC293" i="1" s="1"/>
  <c r="T293" i="1" s="1" a="1"/>
  <c r="F293" i="1" a="1"/>
  <c r="G293" i="1" a="1"/>
  <c r="F292" i="1" a="1"/>
  <c r="G292" i="1" a="1"/>
  <c r="E292" i="1" a="1"/>
  <c r="AC292" i="1" s="1"/>
  <c r="T292" i="1" s="1" a="1"/>
  <c r="E291" i="1" a="1"/>
  <c r="AC291" i="1" s="1"/>
  <c r="T291" i="1" s="1" a="1"/>
  <c r="F291" i="1" a="1"/>
  <c r="G291" i="1" a="1"/>
  <c r="G290" i="1" a="1"/>
  <c r="E290" i="1" a="1"/>
  <c r="AC290" i="1" s="1"/>
  <c r="T290" i="1" s="1" a="1"/>
  <c r="F290" i="1" a="1"/>
  <c r="E289" i="1" a="1"/>
  <c r="AC289" i="1" s="1"/>
  <c r="T289" i="1" s="1" a="1"/>
  <c r="F289" i="1" a="1"/>
  <c r="G289" i="1" a="1"/>
  <c r="G288" i="1" a="1"/>
  <c r="F288" i="1" a="1"/>
  <c r="E288" i="1" a="1"/>
  <c r="AC288" i="1" s="1"/>
  <c r="T288" i="1" s="1" a="1"/>
  <c r="F287" i="1" a="1"/>
  <c r="E287" i="1" a="1"/>
  <c r="AC287" i="1" s="1"/>
  <c r="T287" i="1" s="1" a="1"/>
  <c r="G287" i="1" a="1"/>
  <c r="G286" i="1" a="1"/>
  <c r="E286" i="1" a="1"/>
  <c r="AC286" i="1" s="1"/>
  <c r="T286" i="1" s="1" a="1"/>
  <c r="F286" i="1" a="1"/>
  <c r="G285" i="1" a="1"/>
  <c r="E285" i="1" a="1"/>
  <c r="AC285" i="1" s="1"/>
  <c r="T285" i="1" s="1" a="1"/>
  <c r="F285" i="1" a="1"/>
  <c r="F284" i="1" a="1"/>
  <c r="E284" i="1" a="1"/>
  <c r="AC284" i="1" s="1"/>
  <c r="T284" i="1" s="1" a="1"/>
  <c r="G284" i="1" a="1"/>
  <c r="F283" i="1" a="1"/>
  <c r="G283" i="1" a="1"/>
  <c r="E283" i="1" a="1"/>
  <c r="AC283" i="1" s="1"/>
  <c r="T283" i="1" s="1" a="1"/>
  <c r="G282" i="1" a="1"/>
  <c r="E282" i="1" a="1"/>
  <c r="AC282" i="1" s="1"/>
  <c r="T282" i="1" s="1" a="1"/>
  <c r="F282" i="1" a="1"/>
  <c r="F281" i="1" a="1"/>
  <c r="G281" i="1" a="1"/>
  <c r="E281" i="1" a="1"/>
  <c r="AC281" i="1" s="1"/>
  <c r="T281" i="1" s="1" a="1"/>
  <c r="G280" i="1" a="1"/>
  <c r="F280" i="1" a="1"/>
  <c r="E280" i="1" a="1"/>
  <c r="AC280" i="1" s="1"/>
  <c r="T280" i="1" s="1" a="1"/>
  <c r="E279" i="1" a="1"/>
  <c r="AC279" i="1" s="1"/>
  <c r="T279" i="1" s="1" a="1"/>
  <c r="G279" i="1" a="1"/>
  <c r="F279" i="1" a="1"/>
  <c r="E278" i="1" a="1"/>
  <c r="AC278" i="1" s="1"/>
  <c r="T278" i="1" s="1" a="1"/>
  <c r="F278" i="1" a="1"/>
  <c r="G278" i="1" a="1"/>
  <c r="G277" i="1" a="1"/>
  <c r="E277" i="1" a="1"/>
  <c r="AC277" i="1" s="1"/>
  <c r="T277" i="1" s="1" a="1"/>
  <c r="F277" i="1" a="1"/>
  <c r="G276" i="1" a="1"/>
  <c r="F276" i="1" a="1"/>
  <c r="E276" i="1" a="1"/>
  <c r="AC276" i="1" s="1"/>
  <c r="T276" i="1" s="1" a="1"/>
  <c r="F275" i="1" a="1"/>
  <c r="E275" i="1" a="1"/>
  <c r="AC275" i="1" s="1"/>
  <c r="T275" i="1" s="1" a="1"/>
  <c r="G275" i="1" a="1"/>
  <c r="G274" i="1" a="1"/>
  <c r="F274" i="1" a="1"/>
  <c r="E274" i="1" a="1"/>
  <c r="AC274" i="1" s="1"/>
  <c r="T274" i="1" s="1" a="1"/>
  <c r="E273" i="1" a="1"/>
  <c r="AC273" i="1" s="1"/>
  <c r="T273" i="1" s="1" a="1"/>
  <c r="G273" i="1" a="1"/>
  <c r="F273" i="1" a="1"/>
  <c r="F272" i="1" a="1"/>
  <c r="E272" i="1" a="1"/>
  <c r="AC272" i="1" s="1"/>
  <c r="T272" i="1" s="1" a="1"/>
  <c r="G272" i="1" a="1"/>
  <c r="F271" i="1" a="1"/>
  <c r="G271" i="1" a="1"/>
  <c r="E271" i="1" a="1"/>
  <c r="AC271" i="1" s="1"/>
  <c r="T271" i="1" s="1" a="1"/>
  <c r="F270" i="1" a="1"/>
  <c r="G270" i="1" a="1"/>
  <c r="E270" i="1" a="1"/>
  <c r="AC270" i="1" s="1"/>
  <c r="T270" i="1" s="1" a="1"/>
  <c r="E269" i="1" a="1"/>
  <c r="AC269" i="1" s="1"/>
  <c r="T269" i="1" s="1" a="1"/>
  <c r="F269" i="1" a="1"/>
  <c r="G269" i="1" a="1"/>
  <c r="F268" i="1" a="1"/>
  <c r="G268" i="1" a="1"/>
  <c r="E268" i="1" a="1"/>
  <c r="AC268" i="1" s="1"/>
  <c r="T268" i="1" s="1" a="1"/>
  <c r="G267" i="1" a="1"/>
  <c r="F267" i="1" a="1"/>
  <c r="E267" i="1" a="1"/>
  <c r="AC267" i="1" s="1"/>
  <c r="T267" i="1" s="1" a="1"/>
  <c r="E266" i="1" a="1"/>
  <c r="AC266" i="1" s="1"/>
  <c r="T266" i="1" s="1" a="1"/>
  <c r="G266" i="1" a="1"/>
  <c r="F266" i="1" a="1"/>
  <c r="E265" i="1" a="1"/>
  <c r="G265" i="1" a="1"/>
  <c r="F265" i="1" a="1"/>
  <c r="G264" i="1" a="1"/>
  <c r="F264" i="1" a="1"/>
  <c r="E264" i="1" a="1"/>
  <c r="F263" i="1" a="1"/>
  <c r="G263" i="1" a="1"/>
  <c r="E263" i="1" a="1"/>
  <c r="F262" i="1" a="1"/>
  <c r="E262" i="1" a="1"/>
  <c r="G262" i="1" a="1"/>
  <c r="G261" i="1" a="1"/>
  <c r="E261" i="1" a="1"/>
  <c r="F261" i="1" a="1"/>
  <c r="G260" i="1" a="1"/>
  <c r="F260" i="1" a="1"/>
  <c r="E260" i="1" a="1"/>
  <c r="G259" i="1" a="1"/>
  <c r="F259" i="1" a="1"/>
  <c r="E259" i="1" a="1"/>
  <c r="G258" i="1" a="1"/>
  <c r="F258" i="1" a="1"/>
  <c r="E258" i="1" a="1"/>
  <c r="G257" i="1" a="1"/>
  <c r="F257" i="1" a="1"/>
  <c r="E257" i="1" a="1"/>
  <c r="F256" i="1" a="1"/>
  <c r="G256" i="1" a="1"/>
  <c r="E256" i="1" a="1"/>
  <c r="E255" i="1" a="1"/>
  <c r="F255" i="1" a="1"/>
  <c r="G255" i="1" a="1"/>
  <c r="E254" i="1" a="1"/>
  <c r="G254" i="1" a="1"/>
  <c r="F254" i="1" a="1"/>
  <c r="F253" i="1" a="1"/>
  <c r="E253" i="1" a="1"/>
  <c r="G253" i="1" a="1"/>
  <c r="E252" i="1" a="1"/>
  <c r="F252" i="1" a="1"/>
  <c r="G252" i="1" a="1"/>
  <c r="E251" i="1" a="1"/>
  <c r="G251" i="1" a="1"/>
  <c r="F251" i="1" a="1"/>
  <c r="G250" i="1" a="1"/>
  <c r="E250" i="1" a="1"/>
  <c r="F250" i="1" a="1"/>
  <c r="E249" i="1" a="1"/>
  <c r="F249" i="1" a="1"/>
  <c r="G249" i="1" a="1"/>
  <c r="F248" i="1" a="1"/>
  <c r="G248" i="1" a="1"/>
  <c r="E248" i="1" a="1"/>
  <c r="G247" i="1" a="1"/>
  <c r="F247" i="1" a="1"/>
  <c r="E247" i="1" a="1"/>
  <c r="G246" i="1" a="1"/>
  <c r="E246" i="1" a="1"/>
  <c r="F246" i="1" a="1"/>
  <c r="E245" i="1" a="1"/>
  <c r="F245" i="1" a="1"/>
  <c r="G245" i="1" a="1"/>
  <c r="F244" i="1" a="1"/>
  <c r="E244" i="1" a="1"/>
  <c r="G244" i="1" a="1"/>
  <c r="G243" i="1" a="1"/>
  <c r="E243" i="1" a="1"/>
  <c r="F243" i="1" a="1"/>
  <c r="F242" i="1" a="1"/>
  <c r="E242" i="1" a="1"/>
  <c r="G242" i="1" a="1"/>
  <c r="E241" i="1" a="1"/>
  <c r="F241" i="1" a="1"/>
  <c r="G241" i="1" a="1"/>
  <c r="E240" i="1" a="1"/>
  <c r="G240" i="1" a="1"/>
  <c r="F240" i="1" a="1"/>
  <c r="G239" i="1" a="1"/>
  <c r="F239" i="1" a="1"/>
  <c r="E239" i="1" a="1"/>
  <c r="F238" i="1" a="1"/>
  <c r="E238" i="1" a="1"/>
  <c r="G238" i="1" a="1"/>
  <c r="E237" i="1" a="1"/>
  <c r="F237" i="1" a="1"/>
  <c r="G237" i="1" a="1"/>
  <c r="E236" i="1" a="1"/>
  <c r="G236" i="1" a="1"/>
  <c r="F236" i="1" a="1"/>
  <c r="G235" i="1" a="1"/>
  <c r="F235" i="1" a="1"/>
  <c r="E235" i="1" a="1"/>
  <c r="G234" i="1" a="1"/>
  <c r="F234" i="1" a="1"/>
  <c r="E234" i="1" a="1"/>
  <c r="F233" i="1" a="1"/>
  <c r="E233" i="1" a="1"/>
  <c r="G233" i="1" a="1"/>
  <c r="F232" i="1" a="1"/>
  <c r="G232" i="1" a="1"/>
  <c r="E232" i="1" a="1"/>
  <c r="E231" i="1" a="1"/>
  <c r="F231" i="1" a="1"/>
  <c r="G231" i="1" a="1"/>
  <c r="G229" i="1" a="1"/>
  <c r="E229" i="1" a="1"/>
  <c r="F229" i="1" a="1"/>
  <c r="E228" i="1" a="1"/>
  <c r="F228" i="1" a="1"/>
  <c r="G228" i="1" a="1"/>
  <c r="E226" i="1" a="1"/>
  <c r="G226" i="1" a="1"/>
  <c r="F226" i="1" a="1"/>
  <c r="F225" i="1" a="1"/>
  <c r="E225" i="1" a="1"/>
  <c r="G225" i="1" a="1"/>
  <c r="F221" i="1" a="1"/>
  <c r="G221" i="1" a="1"/>
  <c r="E221" i="1" a="1"/>
  <c r="E219" i="1" a="1"/>
  <c r="F219" i="1" a="1"/>
  <c r="G219" i="1" a="1"/>
  <c r="F218" i="1" a="1"/>
  <c r="E218" i="1" a="1"/>
  <c r="G218" i="1" a="1"/>
  <c r="F217" i="1" a="1"/>
  <c r="E217" i="1" a="1"/>
  <c r="G217" i="1" a="1"/>
  <c r="E216" i="1" a="1"/>
  <c r="F216" i="1" a="1"/>
  <c r="G216" i="1" a="1"/>
  <c r="E215" i="1" a="1"/>
  <c r="G215" i="1" a="1"/>
  <c r="F215" i="1" a="1"/>
  <c r="G211" i="1" a="1"/>
  <c r="E211" i="1" a="1"/>
  <c r="F211" i="1" a="1"/>
  <c r="G209" i="1" a="1"/>
  <c r="F209" i="1" a="1"/>
  <c r="E209" i="1" a="1"/>
  <c r="G208" i="1" a="1"/>
  <c r="E208" i="1" a="1"/>
  <c r="F208" i="1" a="1"/>
  <c r="F207" i="1" a="1"/>
  <c r="E207" i="1" a="1"/>
  <c r="G207" i="1" a="1"/>
  <c r="G205" i="1" a="1"/>
  <c r="E205" i="1" a="1"/>
  <c r="AC205" i="1" s="1"/>
  <c r="T205" i="1" s="1" a="1"/>
  <c r="F205" i="1" a="1"/>
  <c r="E203" i="1" a="1"/>
  <c r="AC203" i="1" s="1"/>
  <c r="T203" i="1" s="1" a="1"/>
  <c r="G203" i="1" a="1"/>
  <c r="F203" i="1" a="1"/>
  <c r="F201" i="1" a="1"/>
  <c r="G201" i="1" a="1"/>
  <c r="E201" i="1" a="1"/>
  <c r="AC201" i="1" s="1"/>
  <c r="T201" i="1" s="1" a="1"/>
  <c r="G200" i="1" a="1"/>
  <c r="F200" i="1" a="1"/>
  <c r="E200" i="1" a="1"/>
  <c r="AC200" i="1" s="1"/>
  <c r="T200" i="1" s="1" a="1"/>
  <c r="G199" i="1" a="1"/>
  <c r="F199" i="1" a="1"/>
  <c r="E199" i="1" a="1"/>
  <c r="AC199" i="1" s="1"/>
  <c r="T199" i="1" s="1" a="1"/>
  <c r="F198" i="1" a="1"/>
  <c r="E198" i="1" a="1"/>
  <c r="AC198" i="1" s="1"/>
  <c r="T198" i="1" s="1" a="1"/>
  <c r="G198" i="1" a="1"/>
  <c r="E196" i="1" a="1"/>
  <c r="AC196" i="1" s="1"/>
  <c r="T196" i="1" s="1" a="1"/>
  <c r="F196" i="1" a="1"/>
  <c r="G196" i="1" a="1"/>
  <c r="F195" i="1" a="1"/>
  <c r="E195" i="1" a="1"/>
  <c r="AC195" i="1" s="1"/>
  <c r="T195" i="1" s="1" a="1"/>
  <c r="G195" i="1" a="1"/>
  <c r="E192" i="1" a="1"/>
  <c r="AC192" i="1" s="1"/>
  <c r="T192" i="1" s="1" a="1"/>
  <c r="F192" i="1" a="1"/>
  <c r="G192" i="1" a="1"/>
  <c r="G190" i="1" a="1"/>
  <c r="F190" i="1" a="1"/>
  <c r="E190" i="1" a="1"/>
  <c r="AC190" i="1" s="1"/>
  <c r="T190" i="1" s="1" a="1"/>
  <c r="E188" i="1" a="1"/>
  <c r="AC188" i="1" s="1"/>
  <c r="T188" i="1" s="1" a="1"/>
  <c r="G188" i="1" a="1"/>
  <c r="F188" i="1" a="1"/>
  <c r="G187" i="1" a="1"/>
  <c r="E187" i="1" a="1"/>
  <c r="AC187" i="1" s="1"/>
  <c r="T187" i="1" s="1" a="1"/>
  <c r="F187" i="1" a="1"/>
  <c r="E186" i="1" a="1"/>
  <c r="AC186" i="1" s="1"/>
  <c r="T186" i="1" s="1" a="1"/>
  <c r="F186" i="1" a="1"/>
  <c r="G186" i="1" a="1"/>
  <c r="E185" i="1" a="1"/>
  <c r="AC185" i="1" s="1"/>
  <c r="T185" i="1" s="1" a="1"/>
  <c r="G185" i="1" a="1"/>
  <c r="F185" i="1" a="1"/>
  <c r="F183" i="1" a="1"/>
  <c r="E183" i="1" a="1"/>
  <c r="AC183" i="1" s="1"/>
  <c r="T183" i="1" s="1" a="1"/>
  <c r="G183" i="1" a="1"/>
  <c r="E182" i="1" a="1"/>
  <c r="AC182" i="1" s="1"/>
  <c r="T182" i="1" s="1" a="1"/>
  <c r="G182" i="1" a="1"/>
  <c r="F182" i="1" a="1"/>
  <c r="E181" i="1" a="1"/>
  <c r="AC181" i="1" s="1"/>
  <c r="T181" i="1" s="1" a="1"/>
  <c r="F181" i="1" a="1"/>
  <c r="G181" i="1" a="1"/>
  <c r="F180" i="1" a="1"/>
  <c r="E180" i="1" a="1"/>
  <c r="AC180" i="1" s="1"/>
  <c r="T180" i="1" s="1" a="1"/>
  <c r="G180" i="1" a="1"/>
  <c r="F177" i="1" a="1"/>
  <c r="G177" i="1" a="1"/>
  <c r="E177" i="1" a="1"/>
  <c r="AC177" i="1" s="1"/>
  <c r="T177" i="1" s="1" a="1"/>
  <c r="F176" i="1" a="1"/>
  <c r="E176" i="1" a="1"/>
  <c r="AC176" i="1" s="1"/>
  <c r="T176" i="1" s="1" a="1"/>
  <c r="G176" i="1" a="1"/>
  <c r="E175" i="1" a="1"/>
  <c r="AC175" i="1" s="1"/>
  <c r="T175" i="1" s="1" a="1"/>
  <c r="F175" i="1" a="1"/>
  <c r="G175" i="1" a="1"/>
  <c r="F174" i="1" a="1"/>
  <c r="E174" i="1" a="1"/>
  <c r="AC174" i="1" s="1"/>
  <c r="T174" i="1" s="1" a="1"/>
  <c r="G174" i="1" a="1"/>
  <c r="G172" i="1" a="1"/>
  <c r="F172" i="1" a="1"/>
  <c r="E172" i="1" a="1"/>
  <c r="AC172" i="1" s="1"/>
  <c r="T172" i="1" s="1" a="1"/>
  <c r="F162" i="1" a="1"/>
  <c r="E162" i="1" a="1"/>
  <c r="AC162" i="1" s="1"/>
  <c r="T162" i="1" s="1" a="1"/>
  <c r="G162" i="1" a="1"/>
  <c r="E159" i="1" a="1"/>
  <c r="AC159" i="1" s="1"/>
  <c r="T159" i="1" s="1" a="1"/>
  <c r="G159" i="1" a="1"/>
  <c r="F159" i="1" a="1"/>
  <c r="G157" i="1" a="1"/>
  <c r="E157" i="1" a="1"/>
  <c r="AC157" i="1" s="1"/>
  <c r="T157" i="1" s="1" a="1"/>
  <c r="F157" i="1" a="1"/>
  <c r="E155" i="1" a="1"/>
  <c r="AC155" i="1" s="1"/>
  <c r="T155" i="1" s="1" a="1"/>
  <c r="F155" i="1" a="1"/>
  <c r="G155" i="1" a="1"/>
  <c r="E152" i="1" a="1"/>
  <c r="AC152" i="1" s="1"/>
  <c r="T152" i="1" s="1" a="1"/>
  <c r="F152" i="1" a="1"/>
  <c r="G152" i="1" a="1"/>
  <c r="E150" i="1" a="1"/>
  <c r="AC150" i="1" s="1"/>
  <c r="T150" i="1" s="1" a="1"/>
  <c r="G150" i="1" a="1"/>
  <c r="F150" i="1" a="1"/>
  <c r="E147" i="1" a="1"/>
  <c r="AC147" i="1" s="1"/>
  <c r="T147" i="1" s="1" a="1"/>
  <c r="G147" i="1" a="1"/>
  <c r="F147" i="1" a="1"/>
  <c r="G141" i="1" a="1"/>
  <c r="F141" i="1" a="1"/>
  <c r="E141" i="1" a="1"/>
  <c r="AC141" i="1" s="1"/>
  <c r="T141" i="1" s="1" a="1"/>
  <c r="F140" i="1" a="1"/>
  <c r="G140" i="1" a="1"/>
  <c r="E140" i="1" a="1"/>
  <c r="AC140" i="1" s="1"/>
  <c r="T140" i="1" s="1" a="1"/>
  <c r="F138" i="1" a="1"/>
  <c r="E138" i="1" a="1"/>
  <c r="AC138" i="1" s="1"/>
  <c r="T138" i="1" s="1" a="1"/>
  <c r="G138" i="1" a="1"/>
  <c r="E135" i="1" a="1"/>
  <c r="AC135" i="1" s="1"/>
  <c r="T135" i="1" s="1" a="1"/>
  <c r="F135" i="1" a="1"/>
  <c r="G135" i="1" a="1"/>
  <c r="F134" i="1" a="1"/>
  <c r="E134" i="1" a="1"/>
  <c r="AC134" i="1" s="1"/>
  <c r="T134" i="1" s="1" a="1"/>
  <c r="G134" i="1" a="1"/>
  <c r="E132" i="1" a="1"/>
  <c r="AC132" i="1" s="1"/>
  <c r="T132" i="1" s="1" a="1"/>
  <c r="G132" i="1" a="1"/>
  <c r="F132" i="1" a="1"/>
  <c r="G127" i="1" a="1"/>
  <c r="E127" i="1" a="1"/>
  <c r="AC127" i="1" s="1"/>
  <c r="T127" i="1" s="1" a="1"/>
  <c r="F127" i="1" a="1"/>
  <c r="G120" i="1" a="1"/>
  <c r="E120" i="1" a="1"/>
  <c r="AC120" i="1" s="1"/>
  <c r="T120" i="1" s="1" a="1"/>
  <c r="F120" i="1" a="1"/>
  <c r="G118" i="1" a="1"/>
  <c r="F118" i="1" a="1"/>
  <c r="E118" i="1" a="1"/>
  <c r="AC118" i="1" s="1"/>
  <c r="T118" i="1" s="1" a="1"/>
  <c r="F117" i="1" a="1"/>
  <c r="E117" i="1" a="1"/>
  <c r="AC117" i="1" s="1"/>
  <c r="T117" i="1" s="1" a="1"/>
  <c r="G117" i="1" a="1"/>
  <c r="F112" i="1" a="1"/>
  <c r="G112" i="1" a="1"/>
  <c r="E112" i="1" a="1"/>
  <c r="AC112" i="1" s="1"/>
  <c r="T112" i="1" s="1" a="1"/>
  <c r="G108" i="1" a="1"/>
  <c r="E108" i="1" a="1"/>
  <c r="AC108" i="1" s="1"/>
  <c r="T108" i="1" s="1" a="1"/>
  <c r="F108" i="1" a="1"/>
  <c r="G106" i="1" a="1"/>
  <c r="E106" i="1" a="1"/>
  <c r="AC106" i="1" s="1"/>
  <c r="T106" i="1" s="1" a="1"/>
  <c r="F106" i="1" a="1"/>
  <c r="G103" i="1" a="1"/>
  <c r="E103" i="1" a="1"/>
  <c r="AC103" i="1" s="1"/>
  <c r="T103" i="1" s="1" a="1"/>
  <c r="F103" i="1" a="1"/>
  <c r="G99" i="1" a="1"/>
  <c r="F99" i="1" a="1"/>
  <c r="E99" i="1" a="1"/>
  <c r="AC99" i="1" s="1"/>
  <c r="T99" i="1" s="1" a="1"/>
  <c r="F97" i="1" a="1"/>
  <c r="E97" i="1" a="1"/>
  <c r="AC97" i="1" s="1"/>
  <c r="T97" i="1" s="1" a="1"/>
  <c r="G97" i="1" a="1"/>
  <c r="G95" i="1" a="1"/>
  <c r="E95" i="1" a="1"/>
  <c r="AC95" i="1" s="1"/>
  <c r="T95" i="1" s="1" a="1"/>
  <c r="F95" i="1" a="1"/>
  <c r="G93" i="1" a="1"/>
  <c r="F93" i="1" a="1"/>
  <c r="E93" i="1" a="1"/>
  <c r="AC93" i="1" s="1"/>
  <c r="T93" i="1" s="1" a="1"/>
  <c r="F90" i="1" a="1"/>
  <c r="G90" i="1" a="1"/>
  <c r="E90" i="1" a="1"/>
  <c r="AC90" i="1" s="1"/>
  <c r="T90" i="1" s="1" a="1"/>
  <c r="G87" i="1" a="1"/>
  <c r="E87" i="1" a="1"/>
  <c r="AC87" i="1" s="1"/>
  <c r="T87" i="1" s="1" a="1"/>
  <c r="F87" i="1" a="1"/>
  <c r="F86" i="1" a="1"/>
  <c r="G86" i="1" a="1"/>
  <c r="E86" i="1" a="1"/>
  <c r="AC86" i="1" s="1"/>
  <c r="T86" i="1" s="1" a="1"/>
  <c r="E83" i="1" a="1"/>
  <c r="AC83" i="1" s="1"/>
  <c r="T83" i="1" s="1" a="1"/>
  <c r="G83" i="1" a="1"/>
  <c r="F83" i="1" a="1"/>
  <c r="E82" i="1" a="1"/>
  <c r="AC82" i="1" s="1"/>
  <c r="T82" i="1" s="1" a="1"/>
  <c r="F82" i="1" a="1"/>
  <c r="G82" i="1" a="1"/>
  <c r="F80" i="1" a="1"/>
  <c r="G80" i="1" a="1"/>
  <c r="E80" i="1" a="1"/>
  <c r="AC80" i="1" s="1"/>
  <c r="T80" i="1" s="1" a="1"/>
  <c r="F79" i="1" a="1"/>
  <c r="G79" i="1" a="1"/>
  <c r="E79" i="1" a="1"/>
  <c r="AC79" i="1" s="1"/>
  <c r="T79" i="1" s="1" a="1"/>
  <c r="F73" i="1" a="1"/>
  <c r="G73" i="1" a="1"/>
  <c r="E73" i="1" a="1"/>
  <c r="AC73" i="1" s="1"/>
  <c r="T73" i="1" s="1" a="1"/>
  <c r="G71" i="1" a="1"/>
  <c r="F71" i="1" a="1"/>
  <c r="E71" i="1" a="1"/>
  <c r="AC71" i="1" s="1"/>
  <c r="T71" i="1" s="1" a="1"/>
  <c r="E64" i="1" a="1"/>
  <c r="AC64" i="1" s="1"/>
  <c r="T64" i="1" s="1" a="1"/>
  <c r="G64" i="1" a="1"/>
  <c r="F64" i="1" a="1"/>
  <c r="G61" i="1" a="1"/>
  <c r="F61" i="1" a="1"/>
  <c r="E61" i="1" a="1"/>
  <c r="AC61" i="1" s="1"/>
  <c r="T61" i="1" s="1" a="1"/>
  <c r="E59" i="1" a="1"/>
  <c r="AC59" i="1" s="1"/>
  <c r="T59" i="1" s="1" a="1"/>
  <c r="G59" i="1" a="1"/>
  <c r="F59" i="1" a="1"/>
  <c r="F58" i="1" a="1"/>
  <c r="E58" i="1" a="1"/>
  <c r="AC58" i="1" s="1"/>
  <c r="T58" i="1" s="1" a="1"/>
  <c r="G58" i="1" a="1"/>
  <c r="G55" i="1" a="1"/>
  <c r="F55" i="1" a="1"/>
  <c r="E55" i="1" a="1"/>
  <c r="AC55" i="1" s="1"/>
  <c r="T55" i="1" s="1" a="1"/>
  <c r="G47" i="1" a="1"/>
  <c r="E47" i="1" a="1"/>
  <c r="AC47" i="1" s="1"/>
  <c r="T47" i="1" s="1" a="1"/>
  <c r="F47" i="1" a="1"/>
  <c r="G46" i="1" a="1"/>
  <c r="F46" i="1" a="1"/>
  <c r="E46" i="1" a="1"/>
  <c r="AC46" i="1" s="1"/>
  <c r="T46" i="1" s="1" a="1"/>
  <c r="F43" i="1" a="1"/>
  <c r="E43" i="1" a="1"/>
  <c r="AC43" i="1" s="1"/>
  <c r="T43" i="1" s="1" a="1"/>
  <c r="G43" i="1" a="1"/>
  <c r="E41" i="1" a="1"/>
  <c r="AC41" i="1" s="1"/>
  <c r="T41" i="1" s="1" a="1"/>
  <c r="G41" i="1" a="1"/>
  <c r="F41" i="1" a="1"/>
  <c r="G40" i="1" a="1"/>
  <c r="E40" i="1" a="1"/>
  <c r="AC40" i="1" s="1"/>
  <c r="T40" i="1" s="1" a="1"/>
  <c r="F40" i="1" a="1"/>
  <c r="E37" i="1" a="1"/>
  <c r="AC37" i="1" s="1"/>
  <c r="T37" i="1" s="1" a="1"/>
  <c r="G37" i="1" a="1"/>
  <c r="F37" i="1" a="1"/>
  <c r="G32" i="1" a="1"/>
  <c r="F32" i="1" a="1"/>
  <c r="E32" i="1" a="1"/>
  <c r="AC32" i="1" s="1"/>
  <c r="T32" i="1" s="1" a="1"/>
  <c r="F31" i="1" a="1"/>
  <c r="E31" i="1" a="1"/>
  <c r="AC31" i="1" s="1"/>
  <c r="T31" i="1" s="1" a="1"/>
  <c r="G31" i="1" a="1"/>
  <c r="E28" i="1" a="1"/>
  <c r="AC28" i="1" s="1"/>
  <c r="T28" i="1" s="1" a="1"/>
  <c r="G28" i="1" a="1"/>
  <c r="F28" i="1" a="1"/>
  <c r="G25" i="1" a="1"/>
  <c r="F25" i="1" a="1"/>
  <c r="E25" i="1" a="1"/>
  <c r="AC25" i="1" s="1"/>
  <c r="T25" i="1" s="1" a="1"/>
  <c r="F23" i="1" a="1"/>
  <c r="G23" i="1" a="1"/>
  <c r="E23" i="1" a="1"/>
  <c r="AC23" i="1" s="1"/>
  <c r="T23" i="1" s="1" a="1"/>
  <c r="G20" i="1" a="1"/>
  <c r="F20" i="1" a="1"/>
  <c r="E20" i="1" a="1"/>
  <c r="AC20" i="1" s="1"/>
  <c r="T20" i="1" s="1" a="1"/>
  <c r="G16" i="1" a="1"/>
  <c r="F16" i="1" a="1"/>
  <c r="E16" i="1" a="1"/>
  <c r="AC16" i="1" s="1"/>
  <c r="T16" i="1" s="1" a="1"/>
  <c r="F14" i="1" a="1"/>
  <c r="E14" i="1" a="1"/>
  <c r="AC14" i="1" s="1"/>
  <c r="T14" i="1" s="1" a="1"/>
  <c r="G14" i="1" a="1"/>
  <c r="E10" i="1" a="1"/>
  <c r="AC10" i="1" s="1"/>
  <c r="T10" i="1" s="1" a="1"/>
  <c r="G10" i="1" a="1"/>
  <c r="F10" i="1" a="1"/>
  <c r="E9" i="1" a="1"/>
  <c r="AC9" i="1" s="1"/>
  <c r="T9" i="1" s="1" a="1"/>
  <c r="F9" i="1" a="1"/>
  <c r="G9" i="1" a="1"/>
  <c r="F8" i="1" a="1"/>
  <c r="E8" i="1" a="1"/>
  <c r="AC8" i="1" s="1"/>
  <c r="T8" i="1" s="1" a="1"/>
  <c r="G8" i="1" a="1"/>
  <c r="E7" i="1" a="1"/>
  <c r="AC7" i="1" s="1"/>
  <c r="T7" i="1" s="1" a="1"/>
  <c r="G7" i="1" a="1"/>
  <c r="F7" i="1" a="1"/>
  <c r="F6" i="1" a="1"/>
  <c r="E6" i="1" a="1"/>
  <c r="AC6" i="1" s="1"/>
  <c r="T6" i="1" s="1" a="1"/>
  <c r="G6" i="1" a="1"/>
  <c r="E5" i="1" a="1"/>
  <c r="AC5" i="1" s="1"/>
  <c r="T5" i="1" s="1" a="1"/>
  <c r="G5" i="1" a="1"/>
  <c r="F5" i="1" a="1"/>
  <c r="G4" i="1" a="1"/>
  <c r="F4" i="1" a="1"/>
  <c r="E4" i="1" a="1"/>
  <c r="AC4" i="1" s="1"/>
  <c r="T4" i="1" s="1" a="1"/>
  <c r="G230" i="1" a="1"/>
  <c r="F230" i="1" a="1"/>
  <c r="E230" i="1" a="1"/>
  <c r="AC230" i="1" s="1"/>
  <c r="T230" i="1" s="1" a="1"/>
  <c r="F227" i="1" a="1"/>
  <c r="E227" i="1" a="1"/>
  <c r="AC227" i="1" s="1"/>
  <c r="T227" i="1" s="1" a="1"/>
  <c r="G227" i="1" a="1"/>
  <c r="F224" i="1" a="1"/>
  <c r="E224" i="1" a="1"/>
  <c r="AC224" i="1" s="1"/>
  <c r="T224" i="1" s="1" a="1"/>
  <c r="G224" i="1" a="1"/>
  <c r="F223" i="1" a="1"/>
  <c r="E223" i="1" a="1"/>
  <c r="AC223" i="1" s="1"/>
  <c r="T223" i="1" s="1" a="1"/>
  <c r="G223" i="1" a="1"/>
  <c r="F222" i="1" a="1"/>
  <c r="E222" i="1" a="1"/>
  <c r="AC222" i="1" s="1"/>
  <c r="T222" i="1" s="1" a="1"/>
  <c r="G222" i="1" a="1"/>
  <c r="G220" i="1" a="1"/>
  <c r="F220" i="1" a="1"/>
  <c r="E220" i="1" a="1"/>
  <c r="AC220" i="1" s="1"/>
  <c r="T220" i="1" s="1" a="1"/>
  <c r="G214" i="1" a="1"/>
  <c r="F214" i="1" a="1"/>
  <c r="E214" i="1" a="1"/>
  <c r="AC214" i="1" s="1"/>
  <c r="T214" i="1" s="1" a="1"/>
  <c r="G213" i="1" a="1"/>
  <c r="F213" i="1" a="1"/>
  <c r="E213" i="1" a="1"/>
  <c r="AC213" i="1" s="1"/>
  <c r="T213" i="1" s="1" a="1"/>
  <c r="G212" i="1" a="1"/>
  <c r="F212" i="1" a="1"/>
  <c r="E212" i="1" a="1"/>
  <c r="AC212" i="1" s="1"/>
  <c r="T212" i="1" s="1" a="1"/>
  <c r="G210" i="1" a="1"/>
  <c r="F210" i="1" a="1"/>
  <c r="E210" i="1" a="1"/>
  <c r="AC210" i="1" s="1"/>
  <c r="T210" i="1" s="1" a="1"/>
  <c r="G206" i="1" a="1"/>
  <c r="F206" i="1" a="1"/>
  <c r="E206" i="1" a="1"/>
  <c r="AC206" i="1" s="1"/>
  <c r="T206" i="1" s="1" a="1"/>
  <c r="E204" i="1" a="1"/>
  <c r="AC204" i="1" s="1"/>
  <c r="T204" i="1" s="1" a="1"/>
  <c r="F204" i="1" a="1"/>
  <c r="G204" i="1" a="1"/>
  <c r="G202" i="1" a="1"/>
  <c r="E202" i="1" a="1"/>
  <c r="AC202" i="1" s="1"/>
  <c r="T202" i="1" s="1" a="1"/>
  <c r="F202" i="1" a="1"/>
  <c r="G197" i="1" a="1"/>
  <c r="F197" i="1" a="1"/>
  <c r="E197" i="1" a="1"/>
  <c r="AC197" i="1" s="1"/>
  <c r="T197" i="1" s="1" a="1"/>
  <c r="E194" i="1" a="1"/>
  <c r="AC194" i="1" s="1"/>
  <c r="T194" i="1" s="1" a="1"/>
  <c r="G194" i="1" a="1"/>
  <c r="F194" i="1" a="1"/>
  <c r="E193" i="1" a="1"/>
  <c r="AC193" i="1" s="1"/>
  <c r="T193" i="1" s="1" a="1"/>
  <c r="G193" i="1" a="1"/>
  <c r="F193" i="1" a="1"/>
  <c r="E191" i="1" a="1"/>
  <c r="AC191" i="1" s="1"/>
  <c r="T191" i="1" s="1" a="1"/>
  <c r="G191" i="1" a="1"/>
  <c r="F191" i="1" a="1"/>
  <c r="F189" i="1" a="1"/>
  <c r="E189" i="1" a="1"/>
  <c r="AC189" i="1" s="1"/>
  <c r="T189" i="1" s="1" a="1"/>
  <c r="G189" i="1" a="1"/>
  <c r="E184" i="1" a="1"/>
  <c r="AC184" i="1" s="1"/>
  <c r="T184" i="1" s="1" a="1"/>
  <c r="F184" i="1" a="1"/>
  <c r="G184" i="1" a="1"/>
  <c r="F179" i="1" a="1"/>
  <c r="E179" i="1" a="1"/>
  <c r="AC179" i="1" s="1"/>
  <c r="T179" i="1" s="1" a="1"/>
  <c r="G179" i="1" a="1"/>
  <c r="F178" i="1" a="1"/>
  <c r="E178" i="1" a="1"/>
  <c r="AC178" i="1" s="1"/>
  <c r="T178" i="1" s="1" a="1"/>
  <c r="G178" i="1" a="1"/>
  <c r="G173" i="1" a="1"/>
  <c r="E173" i="1" a="1"/>
  <c r="AC173" i="1" s="1"/>
  <c r="T173" i="1" s="1" a="1"/>
  <c r="F173" i="1" a="1"/>
  <c r="G171" i="1" a="1"/>
  <c r="E171" i="1" a="1"/>
  <c r="AC171" i="1" s="1"/>
  <c r="T171" i="1" s="1" a="1"/>
  <c r="F171" i="1" a="1"/>
  <c r="F170" i="1" a="1"/>
  <c r="G170" i="1" a="1"/>
  <c r="E170" i="1" a="1"/>
  <c r="AC170" i="1" s="1"/>
  <c r="T170" i="1" s="1" a="1"/>
  <c r="F169" i="1" a="1"/>
  <c r="G169" i="1" a="1"/>
  <c r="E169" i="1" a="1"/>
  <c r="AC169" i="1" s="1"/>
  <c r="T169" i="1" s="1" a="1"/>
  <c r="E168" i="1" a="1"/>
  <c r="AC168" i="1" s="1"/>
  <c r="T168" i="1" s="1" a="1"/>
  <c r="F168" i="1" a="1"/>
  <c r="G168" i="1" a="1"/>
  <c r="G167" i="1" a="1"/>
  <c r="F167" i="1" a="1"/>
  <c r="E167" i="1" a="1"/>
  <c r="AC167" i="1" s="1"/>
  <c r="T167" i="1" s="1" a="1"/>
  <c r="E166" i="1" a="1"/>
  <c r="AC166" i="1" s="1"/>
  <c r="T166" i="1" s="1" a="1"/>
  <c r="G166" i="1" a="1"/>
  <c r="F166" i="1" a="1"/>
  <c r="F165" i="1" a="1"/>
  <c r="G165" i="1" a="1"/>
  <c r="E165" i="1" a="1"/>
  <c r="AC165" i="1" s="1"/>
  <c r="T165" i="1" s="1" a="1"/>
  <c r="G164" i="1" a="1"/>
  <c r="E164" i="1" a="1"/>
  <c r="AC164" i="1" s="1"/>
  <c r="T164" i="1" s="1" a="1"/>
  <c r="F164" i="1" a="1"/>
  <c r="G163" i="1" a="1"/>
  <c r="E163" i="1" a="1"/>
  <c r="AC163" i="1" s="1"/>
  <c r="T163" i="1" s="1" a="1"/>
  <c r="F163" i="1" a="1"/>
  <c r="G161" i="1" a="1"/>
  <c r="E161" i="1" a="1"/>
  <c r="AC161" i="1" s="1"/>
  <c r="T161" i="1" s="1" a="1"/>
  <c r="F161" i="1" a="1"/>
  <c r="E160" i="1" a="1"/>
  <c r="AC160" i="1" s="1"/>
  <c r="T160" i="1" s="1" a="1"/>
  <c r="G160" i="1" a="1"/>
  <c r="F160" i="1" a="1"/>
  <c r="E158" i="1" a="1"/>
  <c r="AC158" i="1" s="1"/>
  <c r="T158" i="1" s="1" a="1"/>
  <c r="G158" i="1" a="1"/>
  <c r="F158" i="1" a="1"/>
  <c r="E156" i="1" a="1"/>
  <c r="AC156" i="1" s="1"/>
  <c r="T156" i="1" s="1" a="1"/>
  <c r="G156" i="1" a="1"/>
  <c r="F156" i="1" a="1"/>
  <c r="G154" i="1" a="1"/>
  <c r="F154" i="1" a="1"/>
  <c r="E154" i="1" a="1"/>
  <c r="AC154" i="1" s="1"/>
  <c r="T154" i="1" s="1" a="1"/>
  <c r="F153" i="1" a="1"/>
  <c r="G153" i="1" a="1"/>
  <c r="E153" i="1" a="1"/>
  <c r="AC153" i="1" s="1"/>
  <c r="T153" i="1" s="1" a="1"/>
  <c r="F151" i="1" a="1"/>
  <c r="E151" i="1" a="1"/>
  <c r="AC151" i="1" s="1"/>
  <c r="T151" i="1" s="1" a="1"/>
  <c r="G151" i="1" a="1"/>
  <c r="E149" i="1" a="1"/>
  <c r="AC149" i="1" s="1"/>
  <c r="T149" i="1" s="1" a="1"/>
  <c r="G149" i="1" a="1"/>
  <c r="F149" i="1" a="1"/>
  <c r="E146" i="1" a="1"/>
  <c r="AC146" i="1" s="1"/>
  <c r="T146" i="1" s="1" a="1"/>
  <c r="G146" i="1" a="1"/>
  <c r="F146" i="1" a="1"/>
  <c r="F142" i="1" a="1"/>
  <c r="E142" i="1" a="1"/>
  <c r="AC142" i="1" s="1"/>
  <c r="T142" i="1" s="1" a="1"/>
  <c r="G142" i="1" a="1"/>
  <c r="F139" i="1" a="1"/>
  <c r="G139" i="1" a="1"/>
  <c r="E139" i="1" a="1"/>
  <c r="AC139" i="1" s="1"/>
  <c r="T139" i="1" s="1" a="1"/>
  <c r="E137" i="1" a="1"/>
  <c r="AC137" i="1" s="1"/>
  <c r="T137" i="1" s="1" a="1"/>
  <c r="G137" i="1" a="1"/>
  <c r="F137" i="1" a="1"/>
  <c r="E133" i="1" a="1"/>
  <c r="AC133" i="1" s="1"/>
  <c r="T133" i="1" s="1" a="1"/>
  <c r="G133" i="1" a="1"/>
  <c r="F133" i="1" a="1"/>
  <c r="E130" i="1" a="1"/>
  <c r="AC130" i="1" s="1"/>
  <c r="T130" i="1" s="1" a="1"/>
  <c r="F130" i="1" a="1"/>
  <c r="G130" i="1" a="1"/>
  <c r="G128" i="1" a="1"/>
  <c r="E128" i="1" a="1"/>
  <c r="AC128" i="1" s="1"/>
  <c r="T128" i="1" s="1" a="1"/>
  <c r="F128" i="1" a="1"/>
  <c r="F124" i="1" a="1"/>
  <c r="G124" i="1" a="1"/>
  <c r="E124" i="1" a="1"/>
  <c r="AC124" i="1" s="1"/>
  <c r="T124" i="1" s="1" a="1"/>
  <c r="E119" i="1" a="1"/>
  <c r="AC119" i="1" s="1"/>
  <c r="T119" i="1" s="1" a="1"/>
  <c r="F119" i="1" a="1"/>
  <c r="G119" i="1" a="1"/>
  <c r="E116" i="1" a="1"/>
  <c r="AC116" i="1" s="1"/>
  <c r="T116" i="1" s="1" a="1"/>
  <c r="F116" i="1" a="1"/>
  <c r="G116" i="1" a="1"/>
  <c r="E115" i="1" a="1"/>
  <c r="AC115" i="1" s="1"/>
  <c r="T115" i="1" s="1" a="1"/>
  <c r="F115" i="1" a="1"/>
  <c r="G115" i="1" a="1"/>
  <c r="F114" i="1" a="1"/>
  <c r="E114" i="1" a="1"/>
  <c r="AC114" i="1" s="1"/>
  <c r="T114" i="1" s="1" a="1"/>
  <c r="G114" i="1" a="1"/>
  <c r="E111" i="1" a="1"/>
  <c r="AC111" i="1" s="1"/>
  <c r="T111" i="1" s="1" a="1"/>
  <c r="G111" i="1" a="1"/>
  <c r="F111" i="1" a="1"/>
  <c r="F110" i="1" a="1"/>
  <c r="G110" i="1" a="1"/>
  <c r="E110" i="1" a="1"/>
  <c r="AC110" i="1" s="1"/>
  <c r="T110" i="1" s="1" a="1"/>
  <c r="F109" i="1" a="1"/>
  <c r="E109" i="1" a="1"/>
  <c r="AC109" i="1" s="1"/>
  <c r="T109" i="1" s="1" a="1"/>
  <c r="G109" i="1" a="1"/>
  <c r="E105" i="1" a="1"/>
  <c r="AC105" i="1" s="1"/>
  <c r="T105" i="1" s="1" a="1"/>
  <c r="F105" i="1" a="1"/>
  <c r="G105" i="1" a="1"/>
  <c r="G104" i="1" a="1"/>
  <c r="E104" i="1" a="1"/>
  <c r="AC104" i="1" s="1"/>
  <c r="T104" i="1" s="1" a="1"/>
  <c r="F104" i="1" a="1"/>
  <c r="F102" i="1" a="1"/>
  <c r="E102" i="1" a="1"/>
  <c r="AC102" i="1" s="1"/>
  <c r="T102" i="1" s="1" a="1"/>
  <c r="G102" i="1" a="1"/>
  <c r="E101" i="1" a="1"/>
  <c r="AC101" i="1" s="1"/>
  <c r="T101" i="1" s="1" a="1"/>
  <c r="G101" i="1" a="1"/>
  <c r="F101" i="1" a="1"/>
  <c r="F96" i="1" a="1"/>
  <c r="G96" i="1" a="1"/>
  <c r="E96" i="1" a="1"/>
  <c r="AC96" i="1" s="1"/>
  <c r="T96" i="1" s="1" a="1"/>
  <c r="G88" i="1" a="1"/>
  <c r="E88" i="1" a="1"/>
  <c r="AC88" i="1" s="1"/>
  <c r="T88" i="1" s="1" a="1"/>
  <c r="F88" i="1" a="1"/>
  <c r="E85" i="1" a="1"/>
  <c r="AC85" i="1" s="1"/>
  <c r="T85" i="1" s="1" a="1"/>
  <c r="F85" i="1" a="1"/>
  <c r="G85" i="1" a="1"/>
  <c r="G84" i="1" a="1"/>
  <c r="E84" i="1" a="1"/>
  <c r="AC84" i="1" s="1"/>
  <c r="T84" i="1" s="1" a="1"/>
  <c r="F84" i="1" a="1"/>
  <c r="G81" i="1" a="1"/>
  <c r="E81" i="1" a="1"/>
  <c r="AC81" i="1" s="1"/>
  <c r="T81" i="1" s="1" a="1"/>
  <c r="F81" i="1" a="1"/>
  <c r="E78" i="1" a="1"/>
  <c r="AC78" i="1" s="1"/>
  <c r="T78" i="1" s="1" a="1"/>
  <c r="G78" i="1" a="1"/>
  <c r="F78" i="1" a="1"/>
  <c r="G77" i="1" a="1"/>
  <c r="F77" i="1" a="1"/>
  <c r="E77" i="1" a="1"/>
  <c r="AC77" i="1" s="1"/>
  <c r="T77" i="1" s="1" a="1"/>
  <c r="F74" i="1" a="1"/>
  <c r="G74" i="1" a="1"/>
  <c r="E74" i="1" a="1"/>
  <c r="AC74" i="1" s="1"/>
  <c r="T74" i="1" s="1" a="1"/>
  <c r="F69" i="1" a="1"/>
  <c r="G69" i="1" a="1"/>
  <c r="E69" i="1" a="1"/>
  <c r="AC69" i="1" s="1"/>
  <c r="T69" i="1" s="1" a="1"/>
  <c r="F68" i="1" a="1"/>
  <c r="E68" i="1" a="1"/>
  <c r="AC68" i="1" s="1"/>
  <c r="T68" i="1" s="1" a="1"/>
  <c r="G68" i="1" a="1"/>
  <c r="F65" i="1" a="1"/>
  <c r="E65" i="1" a="1"/>
  <c r="AC65" i="1" s="1"/>
  <c r="T65" i="1" s="1" a="1"/>
  <c r="G65" i="1" a="1"/>
  <c r="F62" i="1" a="1"/>
  <c r="E62" i="1" a="1"/>
  <c r="AC62" i="1" s="1"/>
  <c r="T62" i="1" s="1" a="1"/>
  <c r="G62" i="1" a="1"/>
  <c r="E60" i="1" a="1"/>
  <c r="AC60" i="1" s="1"/>
  <c r="T60" i="1" s="1" a="1"/>
  <c r="F60" i="1" a="1"/>
  <c r="G60" i="1" a="1"/>
  <c r="E56" i="1" a="1"/>
  <c r="AC56" i="1" s="1"/>
  <c r="T56" i="1" s="1" a="1"/>
  <c r="G56" i="1" a="1"/>
  <c r="F56" i="1" a="1"/>
  <c r="E53" i="1" a="1"/>
  <c r="AC53" i="1" s="1"/>
  <c r="T53" i="1" s="1" a="1"/>
  <c r="G53" i="1" a="1"/>
  <c r="F53" i="1" a="1"/>
  <c r="E51" i="1" a="1"/>
  <c r="AC51" i="1" s="1"/>
  <c r="T51" i="1" s="1" a="1"/>
  <c r="F51" i="1" a="1"/>
  <c r="G51" i="1" a="1"/>
  <c r="G50" i="1" a="1"/>
  <c r="F50" i="1" a="1"/>
  <c r="E50" i="1" a="1"/>
  <c r="AC50" i="1" s="1"/>
  <c r="T50" i="1" s="1" a="1"/>
  <c r="E48" i="1" a="1"/>
  <c r="AC48" i="1" s="1"/>
  <c r="T48" i="1" s="1" a="1"/>
  <c r="F48" i="1" a="1"/>
  <c r="G44" i="1" a="1"/>
  <c r="E44" i="1" a="1"/>
  <c r="AC44" i="1" s="1"/>
  <c r="T44" i="1" s="1" a="1"/>
  <c r="F44" i="1" a="1"/>
  <c r="G42" i="1" a="1"/>
  <c r="F42" i="1" a="1"/>
  <c r="E42" i="1" a="1"/>
  <c r="AC42" i="1" s="1"/>
  <c r="T42" i="1" s="1" a="1"/>
  <c r="E38" i="1" a="1"/>
  <c r="AC38" i="1" s="1"/>
  <c r="T38" i="1" s="1" a="1"/>
  <c r="F38" i="1" a="1"/>
  <c r="G38" i="1" a="1"/>
  <c r="E35" i="1" a="1"/>
  <c r="AC35" i="1" s="1"/>
  <c r="T35" i="1" s="1" a="1"/>
  <c r="G35" i="1" a="1"/>
  <c r="F35" i="1" a="1"/>
  <c r="E33" i="1" a="1"/>
  <c r="AC33" i="1" s="1"/>
  <c r="T33" i="1" s="1" a="1"/>
  <c r="G33" i="1" a="1"/>
  <c r="F33" i="1" a="1"/>
  <c r="F29" i="1" a="1"/>
  <c r="G29" i="1" a="1"/>
  <c r="E29" i="1" a="1"/>
  <c r="AC29" i="1" s="1"/>
  <c r="T29" i="1" s="1" a="1"/>
  <c r="E26" i="1" a="1"/>
  <c r="AC26" i="1" s="1"/>
  <c r="T26" i="1" s="1" a="1"/>
  <c r="G26" i="1" a="1"/>
  <c r="F26" i="1" a="1"/>
  <c r="E19" i="1" a="1"/>
  <c r="AC19" i="1" s="1"/>
  <c r="T19" i="1" s="1" a="1"/>
  <c r="F19" i="1" a="1"/>
  <c r="G19" i="1" a="1"/>
  <c r="E15" i="1" a="1"/>
  <c r="AC15" i="1" s="1"/>
  <c r="T15" i="1" s="1" a="1"/>
  <c r="G15" i="1" a="1"/>
  <c r="F15" i="1" a="1"/>
  <c r="G13" i="1" a="1"/>
  <c r="E13" i="1" a="1"/>
  <c r="AC13" i="1" s="1"/>
  <c r="T13" i="1" s="1" a="1"/>
  <c r="F13" i="1" a="1"/>
  <c r="F12" i="1" a="1"/>
  <c r="E12" i="1" a="1"/>
  <c r="AC12" i="1" s="1"/>
  <c r="T12" i="1" s="1" a="1"/>
  <c r="G12" i="1" a="1"/>
  <c r="F148" i="1" a="1"/>
  <c r="G148" i="1" a="1"/>
  <c r="E148" i="1" a="1"/>
  <c r="AC148" i="1" s="1"/>
  <c r="T148" i="1" s="1" a="1"/>
  <c r="G145" i="1" a="1"/>
  <c r="E145" i="1" a="1"/>
  <c r="AC145" i="1" s="1"/>
  <c r="T145" i="1" s="1" a="1"/>
  <c r="F145" i="1" a="1"/>
  <c r="G144" i="1" a="1"/>
  <c r="F144" i="1" a="1"/>
  <c r="E144" i="1" a="1"/>
  <c r="AC144" i="1" s="1"/>
  <c r="T144" i="1" s="1" a="1"/>
  <c r="E143" i="1" a="1"/>
  <c r="AC143" i="1" s="1"/>
  <c r="T143" i="1" s="1" a="1"/>
  <c r="F143" i="1" a="1"/>
  <c r="G143" i="1" a="1"/>
  <c r="E136" i="1" a="1"/>
  <c r="AC136" i="1" s="1"/>
  <c r="T136" i="1" s="1" a="1"/>
  <c r="F136" i="1" a="1"/>
  <c r="G136" i="1" a="1"/>
  <c r="E131" i="1" a="1"/>
  <c r="AC131" i="1" s="1"/>
  <c r="T131" i="1" s="1" a="1"/>
  <c r="G131" i="1" a="1"/>
  <c r="F131" i="1" a="1"/>
  <c r="G129" i="1" a="1"/>
  <c r="E129" i="1" a="1"/>
  <c r="AC129" i="1" s="1"/>
  <c r="T129" i="1" s="1" a="1"/>
  <c r="F129" i="1" a="1"/>
  <c r="G126" i="1" a="1"/>
  <c r="E126" i="1" a="1"/>
  <c r="AC126" i="1" s="1"/>
  <c r="T126" i="1" s="1" a="1"/>
  <c r="F126" i="1" a="1"/>
  <c r="G125" i="1" a="1"/>
  <c r="E125" i="1" a="1"/>
  <c r="AC125" i="1" s="1"/>
  <c r="T125" i="1" s="1" a="1"/>
  <c r="F125" i="1" a="1"/>
  <c r="G123" i="1" a="1"/>
  <c r="E123" i="1" a="1"/>
  <c r="AC123" i="1" s="1"/>
  <c r="T123" i="1" s="1" a="1"/>
  <c r="F123" i="1" a="1"/>
  <c r="G122" i="1" a="1"/>
  <c r="F122" i="1" a="1"/>
  <c r="E122" i="1" a="1"/>
  <c r="AC122" i="1" s="1"/>
  <c r="T122" i="1" s="1" a="1"/>
  <c r="G121" i="1" a="1"/>
  <c r="E121" i="1" a="1"/>
  <c r="AC121" i="1" s="1"/>
  <c r="T121" i="1" s="1" a="1"/>
  <c r="F121" i="1" a="1"/>
  <c r="G113" i="1" a="1"/>
  <c r="F113" i="1" a="1"/>
  <c r="E113" i="1" a="1"/>
  <c r="AC113" i="1" s="1"/>
  <c r="T113" i="1" s="1" a="1"/>
  <c r="G107" i="1" a="1"/>
  <c r="F107" i="1" a="1"/>
  <c r="E107" i="1" a="1"/>
  <c r="AC107" i="1" s="1"/>
  <c r="T107" i="1" s="1" a="1"/>
  <c r="G100" i="1" a="1"/>
  <c r="E100" i="1" a="1"/>
  <c r="AC100" i="1" s="1"/>
  <c r="T100" i="1" s="1" a="1"/>
  <c r="F100" i="1" a="1"/>
  <c r="F98" i="1" a="1"/>
  <c r="G98" i="1" a="1"/>
  <c r="E98" i="1" a="1"/>
  <c r="AC98" i="1" s="1"/>
  <c r="T98" i="1" s="1" a="1"/>
  <c r="E94" i="1" a="1"/>
  <c r="AC94" i="1" s="1"/>
  <c r="T94" i="1" s="1" a="1"/>
  <c r="F94" i="1" a="1"/>
  <c r="G94" i="1" a="1"/>
  <c r="E92" i="1" a="1"/>
  <c r="AC92" i="1" s="1"/>
  <c r="T92" i="1" s="1" a="1"/>
  <c r="G92" i="1" a="1"/>
  <c r="F92" i="1" a="1"/>
  <c r="E91" i="1" a="1"/>
  <c r="AC91" i="1" s="1"/>
  <c r="T91" i="1" s="1" a="1"/>
  <c r="G91" i="1" a="1"/>
  <c r="F91" i="1" a="1"/>
  <c r="F89" i="1" a="1"/>
  <c r="E89" i="1" a="1"/>
  <c r="AC89" i="1" s="1"/>
  <c r="T89" i="1" s="1" a="1"/>
  <c r="G89" i="1" a="1"/>
  <c r="E76" i="1" a="1"/>
  <c r="AC76" i="1" s="1"/>
  <c r="T76" i="1" s="1" a="1"/>
  <c r="F76" i="1" a="1"/>
  <c r="G76" i="1" a="1"/>
  <c r="F75" i="1" a="1"/>
  <c r="E75" i="1" a="1"/>
  <c r="AC75" i="1" s="1"/>
  <c r="T75" i="1" s="1" a="1"/>
  <c r="G75" i="1" a="1"/>
  <c r="F72" i="1" a="1"/>
  <c r="E72" i="1" a="1"/>
  <c r="AC72" i="1" s="1"/>
  <c r="T72" i="1" s="1" a="1"/>
  <c r="G72" i="1" a="1"/>
  <c r="G70" i="1" a="1"/>
  <c r="F70" i="1" a="1"/>
  <c r="E70" i="1" a="1"/>
  <c r="AC70" i="1" s="1"/>
  <c r="T70" i="1" s="1" a="1"/>
  <c r="F67" i="1" a="1"/>
  <c r="G67" i="1" a="1"/>
  <c r="E67" i="1" a="1"/>
  <c r="AC67" i="1" s="1"/>
  <c r="T67" i="1" s="1" a="1"/>
  <c r="F66" i="1" a="1"/>
  <c r="G66" i="1" a="1"/>
  <c r="E66" i="1" a="1"/>
  <c r="AC66" i="1" s="1"/>
  <c r="T66" i="1" s="1" a="1"/>
  <c r="G63" i="1" a="1"/>
  <c r="F63" i="1" a="1"/>
  <c r="E63" i="1" a="1"/>
  <c r="AC63" i="1" s="1"/>
  <c r="T63" i="1" s="1" a="1"/>
  <c r="G57" i="1" a="1"/>
  <c r="F57" i="1" a="1"/>
  <c r="E57" i="1" a="1"/>
  <c r="AC57" i="1" s="1"/>
  <c r="T57" i="1" s="1" a="1"/>
  <c r="F54" i="1" a="1"/>
  <c r="E54" i="1" a="1"/>
  <c r="AC54" i="1" s="1"/>
  <c r="T54" i="1" s="1" a="1"/>
  <c r="G54" i="1" a="1"/>
  <c r="E52" i="1" a="1"/>
  <c r="AC52" i="1" s="1"/>
  <c r="T52" i="1" s="1" a="1"/>
  <c r="F52" i="1" a="1"/>
  <c r="G52" i="1" a="1"/>
  <c r="E49" i="1" a="1"/>
  <c r="AC49" i="1" s="1"/>
  <c r="T49" i="1" s="1" a="1"/>
  <c r="F49" i="1" a="1"/>
  <c r="G49" i="1" a="1"/>
  <c r="E45" i="1" a="1"/>
  <c r="AC45" i="1" s="1"/>
  <c r="T45" i="1" s="1" a="1"/>
  <c r="G45" i="1" a="1"/>
  <c r="F45" i="1" a="1"/>
  <c r="E39" i="1" a="1"/>
  <c r="AC39" i="1" s="1"/>
  <c r="T39" i="1" s="1" a="1"/>
  <c r="G39" i="1" a="1"/>
  <c r="F39" i="1" a="1"/>
  <c r="G36" i="1" a="1"/>
  <c r="E36" i="1" a="1"/>
  <c r="AC36" i="1" s="1"/>
  <c r="T36" i="1" s="1" a="1"/>
  <c r="F36" i="1" a="1"/>
  <c r="F34" i="1" a="1"/>
  <c r="G34" i="1" a="1"/>
  <c r="E34" i="1" a="1"/>
  <c r="AC34" i="1" s="1"/>
  <c r="T34" i="1" s="1" a="1"/>
  <c r="G30" i="1" a="1"/>
  <c r="F30" i="1" a="1"/>
  <c r="E30" i="1" a="1"/>
  <c r="AC30" i="1" s="1"/>
  <c r="T30" i="1" s="1" a="1"/>
  <c r="F27" i="1" a="1"/>
  <c r="G27" i="1" a="1"/>
  <c r="E27" i="1" a="1"/>
  <c r="AC27" i="1" s="1"/>
  <c r="T27" i="1" s="1" a="1"/>
  <c r="G24" i="1" a="1"/>
  <c r="F24" i="1" a="1"/>
  <c r="E24" i="1" a="1"/>
  <c r="AC24" i="1" s="1"/>
  <c r="T24" i="1" s="1" a="1"/>
  <c r="F22" i="1" a="1"/>
  <c r="E22" i="1" a="1"/>
  <c r="AC22" i="1" s="1"/>
  <c r="T22" i="1" s="1" a="1"/>
  <c r="G22" i="1" a="1"/>
  <c r="F21" i="1" a="1"/>
  <c r="E21" i="1" a="1"/>
  <c r="AC21" i="1" s="1"/>
  <c r="T21" i="1" s="1" a="1"/>
  <c r="G21" i="1" a="1"/>
  <c r="F18" i="1" a="1"/>
  <c r="G18" i="1" a="1"/>
  <c r="E18" i="1" a="1"/>
  <c r="AC18" i="1" s="1"/>
  <c r="T18" i="1" s="1" a="1"/>
  <c r="G17" i="1" a="1"/>
  <c r="F17" i="1" a="1"/>
  <c r="E17" i="1" a="1"/>
  <c r="AC17" i="1" s="1"/>
  <c r="T17" i="1" s="1" a="1"/>
  <c r="E11" i="1" a="1"/>
  <c r="AC11" i="1" s="1"/>
  <c r="T11" i="1" s="1" a="1"/>
  <c r="F11" i="1" a="1"/>
  <c r="G11" i="1" a="1"/>
  <c r="F3" i="1" a="1"/>
  <c r="G3" i="1" a="1"/>
  <c r="E3" i="1" a="1"/>
  <c r="AC3" i="1" s="1"/>
  <c r="T3" i="1" s="1" a="1"/>
  <c r="G2" i="1" a="1"/>
  <c r="F2" i="1" a="1"/>
  <c r="E2" i="1" a="1"/>
  <c r="AC2" i="1" s="1"/>
  <c r="T2" i="1" s="1" a="1"/>
  <c r="AC265" i="1"/>
  <c r="T265" i="1" s="1" a="1"/>
  <c r="AC264" i="1"/>
  <c r="T264" i="1" s="1" a="1"/>
  <c r="AC263" i="1"/>
  <c r="T263" i="1" s="1" a="1"/>
  <c r="AC262" i="1"/>
  <c r="T262" i="1" s="1" a="1"/>
  <c r="AC261" i="1"/>
  <c r="T261" i="1" s="1" a="1"/>
  <c r="AC260" i="1"/>
  <c r="T260" i="1" s="1" a="1"/>
  <c r="AC259" i="1"/>
  <c r="T259" i="1" s="1" a="1"/>
  <c r="AC258" i="1"/>
  <c r="T258" i="1" s="1" a="1"/>
  <c r="AC257" i="1"/>
  <c r="T257" i="1" s="1" a="1"/>
  <c r="AC256" i="1"/>
  <c r="T256" i="1" s="1" a="1"/>
  <c r="AC255" i="1"/>
  <c r="T255" i="1" s="1" a="1"/>
  <c r="AC254" i="1"/>
  <c r="T254" i="1" s="1" a="1"/>
  <c r="AC253" i="1"/>
  <c r="T253" i="1" s="1" a="1"/>
  <c r="AC252" i="1"/>
  <c r="T252" i="1" s="1" a="1"/>
  <c r="AC251" i="1"/>
  <c r="T251" i="1" s="1" a="1"/>
  <c r="AC250" i="1"/>
  <c r="T250" i="1" s="1" a="1"/>
  <c r="AC249" i="1"/>
  <c r="T249" i="1" s="1" a="1"/>
  <c r="AC248" i="1"/>
  <c r="T248" i="1" s="1" a="1"/>
  <c r="AC247" i="1"/>
  <c r="T247" i="1" s="1" a="1"/>
  <c r="AC246" i="1"/>
  <c r="T246" i="1" s="1" a="1"/>
  <c r="AC245" i="1"/>
  <c r="T245" i="1" s="1" a="1"/>
  <c r="AC244" i="1"/>
  <c r="T244" i="1" s="1" a="1"/>
  <c r="AC243" i="1"/>
  <c r="T243" i="1" s="1" a="1"/>
  <c r="AC242" i="1"/>
  <c r="T242" i="1" s="1" a="1"/>
  <c r="AC241" i="1"/>
  <c r="T241" i="1" s="1" a="1"/>
  <c r="AC240" i="1"/>
  <c r="T240" i="1" s="1" a="1"/>
  <c r="AC239" i="1"/>
  <c r="T239" i="1" s="1" a="1"/>
  <c r="AC238" i="1"/>
  <c r="T238" i="1" s="1" a="1"/>
  <c r="AC237" i="1"/>
  <c r="T237" i="1" s="1" a="1"/>
  <c r="AC236" i="1"/>
  <c r="T236" i="1" s="1" a="1"/>
  <c r="AC235" i="1"/>
  <c r="T235" i="1" s="1" a="1"/>
  <c r="AC234" i="1"/>
  <c r="T234" i="1" s="1" a="1"/>
  <c r="AC233" i="1"/>
  <c r="T233" i="1" s="1" a="1"/>
  <c r="AC232" i="1"/>
  <c r="T232" i="1" s="1" a="1"/>
  <c r="AC231" i="1"/>
  <c r="T231" i="1" s="1" a="1"/>
  <c r="AC229" i="1"/>
  <c r="T229" i="1" s="1" a="1"/>
  <c r="AC228" i="1"/>
  <c r="T228" i="1" s="1" a="1"/>
  <c r="AC226" i="1"/>
  <c r="T226" i="1" s="1" a="1"/>
  <c r="AC225" i="1"/>
  <c r="T225" i="1" s="1" a="1"/>
  <c r="AC221" i="1"/>
  <c r="T221" i="1" s="1" a="1"/>
  <c r="AC219" i="1"/>
  <c r="T219" i="1" s="1" a="1"/>
  <c r="AC218" i="1"/>
  <c r="T218" i="1" s="1" a="1"/>
  <c r="AC217" i="1"/>
  <c r="T217" i="1" s="1" a="1"/>
  <c r="AC216" i="1"/>
  <c r="T216" i="1" s="1" a="1"/>
  <c r="AC215" i="1"/>
  <c r="T215" i="1" s="1" a="1"/>
  <c r="AC211" i="1"/>
  <c r="T211" i="1" s="1" a="1"/>
  <c r="AC209" i="1"/>
  <c r="T209" i="1" s="1" a="1"/>
  <c r="AC208" i="1"/>
  <c r="T208" i="1" s="1" a="1"/>
  <c r="AC207" i="1"/>
  <c r="T207" i="1" s="1" a="1"/>
  <c r="I2" i="8"/>
  <c r="J2" i="4" s="1"/>
  <c r="J2" i="12"/>
  <c r="K2" i="12"/>
  <c r="J7" i="1" l="1" a="1"/>
  <c r="J33" i="1" a="1"/>
  <c r="J53" i="1" a="1"/>
  <c r="J43" i="1" a="1"/>
  <c r="AB42" i="1"/>
  <c r="O42" i="1" s="1" a="1"/>
  <c r="A2" i="13" a="1"/>
  <c r="AB2" i="1"/>
  <c r="O2" i="1" s="1" a="1"/>
  <c r="H2" i="12"/>
  <c r="H10" i="13" l="1"/>
  <c r="H11" i="13"/>
  <c r="H12" i="13"/>
  <c r="H13" i="13"/>
  <c r="H14" i="13"/>
  <c r="H15" i="13"/>
  <c r="H16" i="13"/>
  <c r="H17" i="13"/>
  <c r="H20" i="13"/>
  <c r="H19" i="13"/>
  <c r="H18" i="13"/>
  <c r="H9" i="13"/>
  <c r="H5" i="13"/>
  <c r="H6" i="13"/>
  <c r="H7" i="13"/>
  <c r="H8" i="13"/>
  <c r="H2" i="13"/>
  <c r="H3" i="13"/>
  <c r="H4" i="13"/>
  <c r="B760" i="13" a="1"/>
  <c r="C760" i="13" a="1"/>
  <c r="D760" i="13" a="1"/>
  <c r="E760" i="13" a="1"/>
  <c r="F760" i="13" a="1"/>
  <c r="B759" i="13" a="1"/>
  <c r="C759" i="13" a="1"/>
  <c r="D759" i="13" a="1"/>
  <c r="E759" i="13" a="1"/>
  <c r="F759" i="13" a="1"/>
  <c r="B758" i="13" a="1"/>
  <c r="C758" i="13" a="1"/>
  <c r="D758" i="13" a="1"/>
  <c r="E758" i="13" a="1"/>
  <c r="F758" i="13" a="1"/>
  <c r="B757" i="13" a="1"/>
  <c r="C757" i="13" a="1"/>
  <c r="D757" i="13" a="1"/>
  <c r="E757" i="13" a="1"/>
  <c r="F757" i="13" a="1"/>
  <c r="B756" i="13" a="1"/>
  <c r="C756" i="13" a="1"/>
  <c r="D756" i="13" a="1"/>
  <c r="E756" i="13" a="1"/>
  <c r="F756" i="13" a="1"/>
  <c r="B755" i="13" a="1"/>
  <c r="C755" i="13" a="1"/>
  <c r="D755" i="13" a="1"/>
  <c r="E755" i="13" a="1"/>
  <c r="F755" i="13" a="1"/>
  <c r="B754" i="13" a="1"/>
  <c r="C754" i="13" a="1"/>
  <c r="D754" i="13" a="1"/>
  <c r="E754" i="13" a="1"/>
  <c r="F754" i="13" a="1"/>
  <c r="B753" i="13" a="1"/>
  <c r="C753" i="13" a="1"/>
  <c r="D753" i="13" a="1"/>
  <c r="E753" i="13" a="1"/>
  <c r="F753" i="13" a="1"/>
  <c r="B752" i="13" a="1"/>
  <c r="C752" i="13" a="1"/>
  <c r="D752" i="13" a="1"/>
  <c r="E752" i="13" a="1"/>
  <c r="F752" i="13" a="1"/>
  <c r="B751" i="13" a="1"/>
  <c r="C751" i="13" a="1"/>
  <c r="D751" i="13" a="1"/>
  <c r="E751" i="13" a="1"/>
  <c r="F751" i="13" a="1"/>
  <c r="B750" i="13" a="1"/>
  <c r="C750" i="13" a="1"/>
  <c r="D750" i="13" a="1"/>
  <c r="E750" i="13" a="1"/>
  <c r="F750" i="13" a="1"/>
  <c r="B749" i="13" a="1"/>
  <c r="C749" i="13" a="1"/>
  <c r="D749" i="13" a="1"/>
  <c r="E749" i="13" a="1"/>
  <c r="F749" i="13" a="1"/>
  <c r="B748" i="13" a="1"/>
  <c r="C748" i="13" a="1"/>
  <c r="D748" i="13" a="1"/>
  <c r="E748" i="13" a="1"/>
  <c r="F748" i="13" a="1"/>
  <c r="B747" i="13" a="1"/>
  <c r="C747" i="13" a="1"/>
  <c r="D747" i="13" a="1"/>
  <c r="E747" i="13" a="1"/>
  <c r="F747" i="13" a="1"/>
  <c r="B746" i="13" a="1"/>
  <c r="C746" i="13" a="1"/>
  <c r="D746" i="13" a="1"/>
  <c r="E746" i="13" a="1"/>
  <c r="F746" i="13" a="1"/>
  <c r="B745" i="13" a="1"/>
  <c r="C745" i="13" a="1"/>
  <c r="D745" i="13" a="1"/>
  <c r="E745" i="13" a="1"/>
  <c r="F745" i="13" a="1"/>
  <c r="B744" i="13" a="1"/>
  <c r="C744" i="13" a="1"/>
  <c r="D744" i="13" a="1"/>
  <c r="E744" i="13" a="1"/>
  <c r="F744" i="13" a="1"/>
  <c r="B743" i="13" a="1"/>
  <c r="C743" i="13" a="1"/>
  <c r="D743" i="13" a="1"/>
  <c r="E743" i="13" a="1"/>
  <c r="F743" i="13" a="1"/>
  <c r="B742" i="13" a="1"/>
  <c r="C742" i="13" a="1"/>
  <c r="D742" i="13" a="1"/>
  <c r="E742" i="13" a="1"/>
  <c r="F742" i="13" a="1"/>
  <c r="B741" i="13" a="1"/>
  <c r="C741" i="13" a="1"/>
  <c r="D741" i="13" a="1"/>
  <c r="E741" i="13" a="1"/>
  <c r="F741" i="13" a="1"/>
  <c r="B740" i="13" a="1"/>
  <c r="C740" i="13" a="1"/>
  <c r="D740" i="13" a="1"/>
  <c r="E740" i="13" a="1"/>
  <c r="F740" i="13" a="1"/>
  <c r="B739" i="13" a="1"/>
  <c r="C739" i="13" a="1"/>
  <c r="D739" i="13" a="1"/>
  <c r="E739" i="13" a="1"/>
  <c r="F739" i="13" a="1"/>
  <c r="B738" i="13" a="1"/>
  <c r="C738" i="13" a="1"/>
  <c r="D738" i="13" a="1"/>
  <c r="E738" i="13" a="1"/>
  <c r="F738" i="13" a="1"/>
  <c r="B737" i="13" a="1"/>
  <c r="C737" i="13" a="1"/>
  <c r="D737" i="13" a="1"/>
  <c r="E737" i="13" a="1"/>
  <c r="F737" i="13" a="1"/>
  <c r="B736" i="13" a="1"/>
  <c r="C736" i="13" a="1"/>
  <c r="D736" i="13" a="1"/>
  <c r="E736" i="13" a="1"/>
  <c r="F736" i="13" a="1"/>
  <c r="B735" i="13" a="1"/>
  <c r="C735" i="13" a="1"/>
  <c r="D735" i="13" a="1"/>
  <c r="E735" i="13" a="1"/>
  <c r="F735" i="13" a="1"/>
  <c r="B734" i="13" a="1"/>
  <c r="C734" i="13" a="1"/>
  <c r="D734" i="13" a="1"/>
  <c r="E734" i="13" a="1"/>
  <c r="F734" i="13" a="1"/>
  <c r="B733" i="13" a="1"/>
  <c r="C733" i="13" a="1"/>
  <c r="D733" i="13" a="1"/>
  <c r="E733" i="13" a="1"/>
  <c r="F733" i="13" a="1"/>
  <c r="B732" i="13" a="1"/>
  <c r="C732" i="13" a="1"/>
  <c r="D732" i="13" a="1"/>
  <c r="E732" i="13" a="1"/>
  <c r="F732" i="13" a="1"/>
  <c r="B731" i="13" a="1"/>
  <c r="C731" i="13" a="1"/>
  <c r="D731" i="13" a="1"/>
  <c r="E731" i="13" a="1"/>
  <c r="F731" i="13" a="1"/>
  <c r="B730" i="13" a="1"/>
  <c r="C730" i="13" a="1"/>
  <c r="D730" i="13" a="1"/>
  <c r="E730" i="13" a="1"/>
  <c r="F730" i="13" a="1"/>
  <c r="B729" i="13" a="1"/>
  <c r="C729" i="13" a="1"/>
  <c r="D729" i="13" a="1"/>
  <c r="E729" i="13" a="1"/>
  <c r="F729" i="13" a="1"/>
  <c r="B728" i="13" a="1"/>
  <c r="C728" i="13" a="1"/>
  <c r="D728" i="13" a="1"/>
  <c r="E728" i="13" a="1"/>
  <c r="F728" i="13" a="1"/>
  <c r="B727" i="13" a="1"/>
  <c r="C727" i="13" a="1"/>
  <c r="D727" i="13" a="1"/>
  <c r="E727" i="13" a="1"/>
  <c r="F727" i="13" a="1"/>
  <c r="B726" i="13" a="1"/>
  <c r="C726" i="13" a="1"/>
  <c r="D726" i="13" a="1"/>
  <c r="E726" i="13" a="1"/>
  <c r="F726" i="13" a="1"/>
  <c r="B725" i="13" a="1"/>
  <c r="C725" i="13" a="1"/>
  <c r="D725" i="13" a="1"/>
  <c r="E725" i="13" a="1"/>
  <c r="F725" i="13" a="1"/>
  <c r="B724" i="13" a="1"/>
  <c r="C724" i="13" a="1"/>
  <c r="D724" i="13" a="1"/>
  <c r="E724" i="13" a="1"/>
  <c r="F724" i="13" a="1"/>
  <c r="B723" i="13" a="1"/>
  <c r="C723" i="13" a="1"/>
  <c r="D723" i="13" a="1"/>
  <c r="E723" i="13" a="1"/>
  <c r="F723" i="13" a="1"/>
  <c r="B722" i="13" a="1"/>
  <c r="C722" i="13" a="1"/>
  <c r="D722" i="13" a="1"/>
  <c r="E722" i="13" a="1"/>
  <c r="F722" i="13" a="1"/>
  <c r="B721" i="13" a="1"/>
  <c r="C721" i="13" a="1"/>
  <c r="D721" i="13" a="1"/>
  <c r="E721" i="13" a="1"/>
  <c r="F721" i="13" a="1"/>
  <c r="B720" i="13" a="1"/>
  <c r="C720" i="13" a="1"/>
  <c r="D720" i="13" a="1"/>
  <c r="E720" i="13" a="1"/>
  <c r="F720" i="13" a="1"/>
  <c r="B719" i="13" a="1"/>
  <c r="C719" i="13" a="1"/>
  <c r="D719" i="13" a="1"/>
  <c r="E719" i="13" a="1"/>
  <c r="F719" i="13" a="1"/>
  <c r="B718" i="13" a="1"/>
  <c r="C718" i="13" a="1"/>
  <c r="D718" i="13" a="1"/>
  <c r="E718" i="13" a="1"/>
  <c r="F718" i="13" a="1"/>
  <c r="B717" i="13" a="1"/>
  <c r="C717" i="13" a="1"/>
  <c r="D717" i="13" a="1"/>
  <c r="E717" i="13" a="1"/>
  <c r="F717" i="13" a="1"/>
  <c r="B716" i="13" a="1"/>
  <c r="C716" i="13" a="1"/>
  <c r="D716" i="13" a="1"/>
  <c r="E716" i="13" a="1"/>
  <c r="F716" i="13" a="1"/>
  <c r="B715" i="13" a="1"/>
  <c r="C715" i="13" a="1"/>
  <c r="D715" i="13" a="1"/>
  <c r="E715" i="13" a="1"/>
  <c r="F715" i="13" a="1"/>
  <c r="B714" i="13" a="1"/>
  <c r="C714" i="13" a="1"/>
  <c r="D714" i="13" a="1"/>
  <c r="E714" i="13" a="1"/>
  <c r="F714" i="13" a="1"/>
  <c r="B713" i="13" a="1"/>
  <c r="C713" i="13" a="1"/>
  <c r="D713" i="13" a="1"/>
  <c r="E713" i="13" a="1"/>
  <c r="F713" i="13" a="1"/>
  <c r="B712" i="13" a="1"/>
  <c r="C712" i="13" a="1"/>
  <c r="D712" i="13" a="1"/>
  <c r="E712" i="13" a="1"/>
  <c r="F712" i="13" a="1"/>
  <c r="B711" i="13" a="1"/>
  <c r="C711" i="13" a="1"/>
  <c r="D711" i="13" a="1"/>
  <c r="E711" i="13" a="1"/>
  <c r="F711" i="13" a="1"/>
  <c r="B710" i="13" a="1"/>
  <c r="C710" i="13" a="1"/>
  <c r="D710" i="13" a="1"/>
  <c r="E710" i="13" a="1"/>
  <c r="F710" i="13" a="1"/>
  <c r="B709" i="13" a="1"/>
  <c r="C709" i="13" a="1"/>
  <c r="D709" i="13" a="1"/>
  <c r="E709" i="13" a="1"/>
  <c r="F709" i="13" a="1"/>
  <c r="B708" i="13" a="1"/>
  <c r="C708" i="13" a="1"/>
  <c r="D708" i="13" a="1"/>
  <c r="E708" i="13" a="1"/>
  <c r="F708" i="13" a="1"/>
  <c r="B707" i="13" a="1"/>
  <c r="C707" i="13" a="1"/>
  <c r="D707" i="13" a="1"/>
  <c r="E707" i="13" a="1"/>
  <c r="F707" i="13" a="1"/>
  <c r="B706" i="13" a="1"/>
  <c r="C706" i="13" a="1"/>
  <c r="D706" i="13" a="1"/>
  <c r="E706" i="13" a="1"/>
  <c r="F706" i="13" a="1"/>
  <c r="B705" i="13" a="1"/>
  <c r="C705" i="13" a="1"/>
  <c r="D705" i="13" a="1"/>
  <c r="E705" i="13" a="1"/>
  <c r="F705" i="13" a="1"/>
  <c r="B704" i="13" a="1"/>
  <c r="C704" i="13" a="1"/>
  <c r="D704" i="13" a="1"/>
  <c r="E704" i="13" a="1"/>
  <c r="F704" i="13" a="1"/>
  <c r="B703" i="13" a="1"/>
  <c r="C703" i="13" a="1"/>
  <c r="D703" i="13" a="1"/>
  <c r="E703" i="13" a="1"/>
  <c r="F703" i="13" a="1"/>
  <c r="B702" i="13" a="1"/>
  <c r="C702" i="13" a="1"/>
  <c r="D702" i="13" a="1"/>
  <c r="E702" i="13" a="1"/>
  <c r="F702" i="13" a="1"/>
  <c r="B701" i="13" a="1"/>
  <c r="C701" i="13" a="1"/>
  <c r="D701" i="13" a="1"/>
  <c r="E701" i="13" a="1"/>
  <c r="F701" i="13" a="1"/>
  <c r="B700" i="13" a="1"/>
  <c r="C700" i="13" a="1"/>
  <c r="D700" i="13" a="1"/>
  <c r="E700" i="13" a="1"/>
  <c r="F700" i="13" a="1"/>
  <c r="B699" i="13" a="1"/>
  <c r="C699" i="13" a="1"/>
  <c r="D699" i="13" a="1"/>
  <c r="E699" i="13" a="1"/>
  <c r="F699" i="13" a="1"/>
  <c r="B698" i="13" a="1"/>
  <c r="C698" i="13" a="1"/>
  <c r="D698" i="13" a="1"/>
  <c r="E698" i="13" a="1"/>
  <c r="F698" i="13" a="1"/>
  <c r="B697" i="13" a="1"/>
  <c r="C697" i="13" a="1"/>
  <c r="D697" i="13" a="1"/>
  <c r="E697" i="13" a="1"/>
  <c r="F697" i="13" a="1"/>
  <c r="B696" i="13" a="1"/>
  <c r="C696" i="13" a="1"/>
  <c r="D696" i="13" a="1"/>
  <c r="E696" i="13" a="1"/>
  <c r="F696" i="13" a="1"/>
  <c r="B695" i="13" a="1"/>
  <c r="C695" i="13" a="1"/>
  <c r="D695" i="13" a="1"/>
  <c r="E695" i="13" a="1"/>
  <c r="F695" i="13" a="1"/>
  <c r="B694" i="13" a="1"/>
  <c r="C694" i="13" a="1"/>
  <c r="D694" i="13" a="1"/>
  <c r="E694" i="13" a="1"/>
  <c r="F694" i="13" a="1"/>
  <c r="B693" i="13" a="1"/>
  <c r="C693" i="13" a="1"/>
  <c r="D693" i="13" a="1"/>
  <c r="E693" i="13" a="1"/>
  <c r="F693" i="13" a="1"/>
  <c r="B692" i="13" a="1"/>
  <c r="C692" i="13" a="1"/>
  <c r="D692" i="13" a="1"/>
  <c r="E692" i="13" a="1"/>
  <c r="F692" i="13" a="1"/>
  <c r="B691" i="13" a="1"/>
  <c r="C691" i="13" a="1"/>
  <c r="D691" i="13" a="1"/>
  <c r="E691" i="13" a="1"/>
  <c r="F691" i="13" a="1"/>
  <c r="B690" i="13" a="1"/>
  <c r="C690" i="13" a="1"/>
  <c r="D690" i="13" a="1"/>
  <c r="E690" i="13" a="1"/>
  <c r="F690" i="13" a="1"/>
  <c r="B689" i="13" a="1"/>
  <c r="C689" i="13" a="1"/>
  <c r="D689" i="13" a="1"/>
  <c r="E689" i="13" a="1"/>
  <c r="F689" i="13" a="1"/>
  <c r="B688" i="13" a="1"/>
  <c r="C688" i="13" a="1"/>
  <c r="D688" i="13" a="1"/>
  <c r="E688" i="13" a="1"/>
  <c r="F688" i="13" a="1"/>
  <c r="B687" i="13" a="1"/>
  <c r="C687" i="13" a="1"/>
  <c r="D687" i="13" a="1"/>
  <c r="E687" i="13" a="1"/>
  <c r="F687" i="13" a="1"/>
  <c r="B686" i="13" a="1"/>
  <c r="C686" i="13" a="1"/>
  <c r="D686" i="13" a="1"/>
  <c r="E686" i="13" a="1"/>
  <c r="F686" i="13" a="1"/>
  <c r="B685" i="13" a="1"/>
  <c r="C685" i="13" a="1"/>
  <c r="D685" i="13" a="1"/>
  <c r="E685" i="13" a="1"/>
  <c r="F685" i="13" a="1"/>
  <c r="B684" i="13" a="1"/>
  <c r="C684" i="13" a="1"/>
  <c r="D684" i="13" a="1"/>
  <c r="E684" i="13" a="1"/>
  <c r="F684" i="13" a="1"/>
  <c r="B683" i="13" a="1"/>
  <c r="C683" i="13" a="1"/>
  <c r="D683" i="13" a="1"/>
  <c r="E683" i="13" a="1"/>
  <c r="F683" i="13" a="1"/>
  <c r="B682" i="13" a="1"/>
  <c r="C682" i="13" a="1"/>
  <c r="D682" i="13" a="1"/>
  <c r="E682" i="13" a="1"/>
  <c r="F682" i="13" a="1"/>
  <c r="B681" i="13" a="1"/>
  <c r="C681" i="13" a="1"/>
  <c r="D681" i="13" a="1"/>
  <c r="E681" i="13" a="1"/>
  <c r="F681" i="13" a="1"/>
  <c r="B680" i="13" a="1"/>
  <c r="C680" i="13" a="1"/>
  <c r="D680" i="13" a="1"/>
  <c r="E680" i="13" a="1"/>
  <c r="F680" i="13" a="1"/>
  <c r="B679" i="13" a="1"/>
  <c r="C679" i="13" a="1"/>
  <c r="D679" i="13" a="1"/>
  <c r="E679" i="13" a="1"/>
  <c r="F679" i="13" a="1"/>
  <c r="B678" i="13" a="1"/>
  <c r="C678" i="13" a="1"/>
  <c r="D678" i="13" a="1"/>
  <c r="E678" i="13" a="1"/>
  <c r="F678" i="13" a="1"/>
  <c r="B677" i="13" a="1"/>
  <c r="C677" i="13" a="1"/>
  <c r="D677" i="13" a="1"/>
  <c r="E677" i="13" a="1"/>
  <c r="F677" i="13" a="1"/>
  <c r="B676" i="13" a="1"/>
  <c r="C676" i="13" a="1"/>
  <c r="D676" i="13" a="1"/>
  <c r="E676" i="13" a="1"/>
  <c r="F676" i="13" a="1"/>
  <c r="B675" i="13" a="1"/>
  <c r="C675" i="13" a="1"/>
  <c r="D675" i="13" a="1"/>
  <c r="E675" i="13" a="1"/>
  <c r="F675" i="13" a="1"/>
  <c r="B674" i="13" a="1"/>
  <c r="C674" i="13" a="1"/>
  <c r="D674" i="13" a="1"/>
  <c r="E674" i="13" a="1"/>
  <c r="F674" i="13" a="1"/>
  <c r="B673" i="13" a="1"/>
  <c r="C673" i="13" a="1"/>
  <c r="D673" i="13" a="1"/>
  <c r="E673" i="13" a="1"/>
  <c r="F673" i="13" a="1"/>
  <c r="B672" i="13" a="1"/>
  <c r="C672" i="13" a="1"/>
  <c r="D672" i="13" a="1"/>
  <c r="E672" i="13" a="1"/>
  <c r="F672" i="13" a="1"/>
  <c r="B671" i="13" a="1"/>
  <c r="C671" i="13" a="1"/>
  <c r="D671" i="13" a="1"/>
  <c r="E671" i="13" a="1"/>
  <c r="F671" i="13" a="1"/>
  <c r="B670" i="13" a="1"/>
  <c r="C670" i="13" a="1"/>
  <c r="D670" i="13" a="1"/>
  <c r="E670" i="13" a="1"/>
  <c r="F670" i="13" a="1"/>
  <c r="B669" i="13" a="1"/>
  <c r="C669" i="13" a="1"/>
  <c r="D669" i="13" a="1"/>
  <c r="E669" i="13" a="1"/>
  <c r="F669" i="13" a="1"/>
  <c r="B668" i="13" a="1"/>
  <c r="C668" i="13" a="1"/>
  <c r="D668" i="13" a="1"/>
  <c r="E668" i="13" a="1"/>
  <c r="F668" i="13" a="1"/>
  <c r="B667" i="13" a="1"/>
  <c r="C667" i="13" a="1"/>
  <c r="D667" i="13" a="1"/>
  <c r="E667" i="13" a="1"/>
  <c r="F667" i="13" a="1"/>
  <c r="B666" i="13" a="1"/>
  <c r="C666" i="13" a="1"/>
  <c r="D666" i="13" a="1"/>
  <c r="E666" i="13" a="1"/>
  <c r="F666" i="13" a="1"/>
  <c r="B665" i="13" a="1"/>
  <c r="C665" i="13" a="1"/>
  <c r="D665" i="13" a="1"/>
  <c r="E665" i="13" a="1"/>
  <c r="F665" i="13" a="1"/>
  <c r="B664" i="13" a="1"/>
  <c r="C664" i="13" a="1"/>
  <c r="D664" i="13" a="1"/>
  <c r="E664" i="13" a="1"/>
  <c r="F664" i="13" a="1"/>
  <c r="B663" i="13" a="1"/>
  <c r="C663" i="13" a="1"/>
  <c r="D663" i="13" a="1"/>
  <c r="E663" i="13" a="1"/>
  <c r="F663" i="13" a="1"/>
  <c r="B662" i="13" a="1"/>
  <c r="C662" i="13" a="1"/>
  <c r="D662" i="13" a="1"/>
  <c r="E662" i="13" a="1"/>
  <c r="F662" i="13" a="1"/>
  <c r="B661" i="13" a="1"/>
  <c r="C661" i="13" a="1"/>
  <c r="D661" i="13" a="1"/>
  <c r="E661" i="13" a="1"/>
  <c r="F661" i="13" a="1"/>
  <c r="B660" i="13" a="1"/>
  <c r="C660" i="13" a="1"/>
  <c r="D660" i="13" a="1"/>
  <c r="E660" i="13" a="1"/>
  <c r="F660" i="13" a="1"/>
  <c r="B659" i="13" a="1"/>
  <c r="C659" i="13" a="1"/>
  <c r="D659" i="13" a="1"/>
  <c r="E659" i="13" a="1"/>
  <c r="F659" i="13" a="1"/>
  <c r="B658" i="13" a="1"/>
  <c r="C658" i="13" a="1"/>
  <c r="D658" i="13" a="1"/>
  <c r="E658" i="13" a="1"/>
  <c r="F658" i="13" a="1"/>
  <c r="B657" i="13" a="1"/>
  <c r="C657" i="13" a="1"/>
  <c r="D657" i="13" a="1"/>
  <c r="E657" i="13" a="1"/>
  <c r="F657" i="13" a="1"/>
  <c r="B656" i="13" a="1"/>
  <c r="C656" i="13" a="1"/>
  <c r="D656" i="13" a="1"/>
  <c r="E656" i="13" a="1"/>
  <c r="F656" i="13" a="1"/>
  <c r="B655" i="13" a="1"/>
  <c r="C655" i="13" a="1"/>
  <c r="D655" i="13" a="1"/>
  <c r="E655" i="13" a="1"/>
  <c r="F655" i="13" a="1"/>
  <c r="B654" i="13" a="1"/>
  <c r="C654" i="13" a="1"/>
  <c r="D654" i="13" a="1"/>
  <c r="E654" i="13" a="1"/>
  <c r="F654" i="13" a="1"/>
  <c r="B653" i="13" a="1"/>
  <c r="C653" i="13" a="1"/>
  <c r="D653" i="13" a="1"/>
  <c r="E653" i="13" a="1"/>
  <c r="F653" i="13" a="1"/>
  <c r="B652" i="13" a="1"/>
  <c r="C652" i="13" a="1"/>
  <c r="D652" i="13" a="1"/>
  <c r="E652" i="13" a="1"/>
  <c r="F652" i="13" a="1"/>
  <c r="B651" i="13" a="1"/>
  <c r="C651" i="13" a="1"/>
  <c r="D651" i="13" a="1"/>
  <c r="E651" i="13" a="1"/>
  <c r="F651" i="13" a="1"/>
  <c r="B650" i="13" a="1"/>
  <c r="C650" i="13" a="1"/>
  <c r="D650" i="13" a="1"/>
  <c r="E650" i="13" a="1"/>
  <c r="F650" i="13" a="1"/>
  <c r="B649" i="13" a="1"/>
  <c r="C649" i="13" a="1"/>
  <c r="D649" i="13" a="1"/>
  <c r="E649" i="13" a="1"/>
  <c r="F649" i="13" a="1"/>
  <c r="B648" i="13" a="1"/>
  <c r="C648" i="13" a="1"/>
  <c r="D648" i="13" a="1"/>
  <c r="E648" i="13" a="1"/>
  <c r="F648" i="13" a="1"/>
  <c r="B647" i="13" a="1"/>
  <c r="C647" i="13" a="1"/>
  <c r="D647" i="13" a="1"/>
  <c r="E647" i="13" a="1"/>
  <c r="F647" i="13" a="1"/>
  <c r="B646" i="13" a="1"/>
  <c r="C646" i="13" a="1"/>
  <c r="D646" i="13" a="1"/>
  <c r="E646" i="13" a="1"/>
  <c r="F646" i="13" a="1"/>
  <c r="B645" i="13" a="1"/>
  <c r="C645" i="13" a="1"/>
  <c r="D645" i="13" a="1"/>
  <c r="E645" i="13" a="1"/>
  <c r="F645" i="13" a="1"/>
  <c r="B644" i="13" a="1"/>
  <c r="C644" i="13" a="1"/>
  <c r="D644" i="13" a="1"/>
  <c r="E644" i="13" a="1"/>
  <c r="F644" i="13" a="1"/>
  <c r="B643" i="13" a="1"/>
  <c r="C643" i="13" a="1"/>
  <c r="D643" i="13" a="1"/>
  <c r="E643" i="13" a="1"/>
  <c r="F643" i="13" a="1"/>
  <c r="B642" i="13" a="1"/>
  <c r="C642" i="13" a="1"/>
  <c r="D642" i="13" a="1"/>
  <c r="E642" i="13" a="1"/>
  <c r="F642" i="13" a="1"/>
  <c r="B641" i="13" a="1"/>
  <c r="C641" i="13" a="1"/>
  <c r="D641" i="13" a="1"/>
  <c r="E641" i="13" a="1"/>
  <c r="F641" i="13" a="1"/>
  <c r="B640" i="13" a="1"/>
  <c r="C640" i="13" a="1"/>
  <c r="D640" i="13" a="1"/>
  <c r="E640" i="13" a="1"/>
  <c r="F640" i="13" a="1"/>
  <c r="B639" i="13" a="1"/>
  <c r="C639" i="13" a="1"/>
  <c r="D639" i="13" a="1"/>
  <c r="E639" i="13" a="1"/>
  <c r="F639" i="13" a="1"/>
  <c r="B638" i="13" a="1"/>
  <c r="C638" i="13" a="1"/>
  <c r="D638" i="13" a="1"/>
  <c r="E638" i="13" a="1"/>
  <c r="F638" i="13" a="1"/>
  <c r="B637" i="13" a="1"/>
  <c r="C637" i="13" a="1"/>
  <c r="D637" i="13" a="1"/>
  <c r="E637" i="13" a="1"/>
  <c r="F637" i="13" a="1"/>
  <c r="B636" i="13" a="1"/>
  <c r="C636" i="13" a="1"/>
  <c r="D636" i="13" a="1"/>
  <c r="E636" i="13" a="1"/>
  <c r="F636" i="13" a="1"/>
  <c r="B635" i="13" a="1"/>
  <c r="C635" i="13" a="1"/>
  <c r="D635" i="13" a="1"/>
  <c r="E635" i="13" a="1"/>
  <c r="F635" i="13" a="1"/>
  <c r="B634" i="13" a="1"/>
  <c r="C634" i="13" a="1"/>
  <c r="D634" i="13" a="1"/>
  <c r="E634" i="13" a="1"/>
  <c r="F634" i="13" a="1"/>
  <c r="B633" i="13" a="1"/>
  <c r="C633" i="13" a="1"/>
  <c r="D633" i="13" a="1"/>
  <c r="E633" i="13" a="1"/>
  <c r="F633" i="13" a="1"/>
  <c r="B632" i="13" a="1"/>
  <c r="C632" i="13" a="1"/>
  <c r="D632" i="13" a="1"/>
  <c r="E632" i="13" a="1"/>
  <c r="F632" i="13" a="1"/>
  <c r="B631" i="13" a="1"/>
  <c r="C631" i="13" a="1"/>
  <c r="D631" i="13" a="1"/>
  <c r="E631" i="13" a="1"/>
  <c r="F631" i="13" a="1"/>
  <c r="B630" i="13" a="1"/>
  <c r="C630" i="13" a="1"/>
  <c r="D630" i="13" a="1"/>
  <c r="E630" i="13" a="1"/>
  <c r="F630" i="13" a="1"/>
  <c r="B629" i="13" a="1"/>
  <c r="C629" i="13" a="1"/>
  <c r="D629" i="13" a="1"/>
  <c r="E629" i="13" a="1"/>
  <c r="F629" i="13" a="1"/>
  <c r="B628" i="13" a="1"/>
  <c r="C628" i="13" a="1"/>
  <c r="D628" i="13" a="1"/>
  <c r="E628" i="13" a="1"/>
  <c r="F628" i="13" a="1"/>
  <c r="B627" i="13" a="1"/>
  <c r="C627" i="13" a="1"/>
  <c r="D627" i="13" a="1"/>
  <c r="E627" i="13" a="1"/>
  <c r="F627" i="13" a="1"/>
  <c r="B626" i="13" a="1"/>
  <c r="C626" i="13" a="1"/>
  <c r="D626" i="13" a="1"/>
  <c r="E626" i="13" a="1"/>
  <c r="F626" i="13" a="1"/>
  <c r="B625" i="13" a="1"/>
  <c r="C625" i="13" a="1"/>
  <c r="D625" i="13" a="1"/>
  <c r="E625" i="13" a="1"/>
  <c r="F625" i="13" a="1"/>
  <c r="B624" i="13" a="1"/>
  <c r="C624" i="13" a="1"/>
  <c r="D624" i="13" a="1"/>
  <c r="E624" i="13" a="1"/>
  <c r="F624" i="13" a="1"/>
  <c r="B623" i="13" a="1"/>
  <c r="C623" i="13" a="1"/>
  <c r="D623" i="13" a="1"/>
  <c r="E623" i="13" a="1"/>
  <c r="F623" i="13" a="1"/>
  <c r="B622" i="13" a="1"/>
  <c r="C622" i="13" a="1"/>
  <c r="D622" i="13" a="1"/>
  <c r="E622" i="13" a="1"/>
  <c r="F622" i="13" a="1"/>
  <c r="B621" i="13" a="1"/>
  <c r="C621" i="13" a="1"/>
  <c r="D621" i="13" a="1"/>
  <c r="E621" i="13" a="1"/>
  <c r="F621" i="13" a="1"/>
  <c r="B620" i="13" a="1"/>
  <c r="C620" i="13" a="1"/>
  <c r="D620" i="13" a="1"/>
  <c r="E620" i="13" a="1"/>
  <c r="F620" i="13" a="1"/>
  <c r="B619" i="13" a="1"/>
  <c r="C619" i="13" a="1"/>
  <c r="D619" i="13" a="1"/>
  <c r="E619" i="13" a="1"/>
  <c r="F619" i="13" a="1"/>
  <c r="B618" i="13" a="1"/>
  <c r="C618" i="13" a="1"/>
  <c r="D618" i="13" a="1"/>
  <c r="E618" i="13" a="1"/>
  <c r="F618" i="13" a="1"/>
  <c r="B617" i="13" a="1"/>
  <c r="C617" i="13" a="1"/>
  <c r="D617" i="13" a="1"/>
  <c r="E617" i="13" a="1"/>
  <c r="F617" i="13" a="1"/>
  <c r="B616" i="13" a="1"/>
  <c r="C616" i="13" a="1"/>
  <c r="D616" i="13" a="1"/>
  <c r="E616" i="13" a="1"/>
  <c r="F616" i="13" a="1"/>
  <c r="B615" i="13" a="1"/>
  <c r="C615" i="13" a="1"/>
  <c r="D615" i="13" a="1"/>
  <c r="E615" i="13" a="1"/>
  <c r="F615" i="13" a="1"/>
  <c r="B614" i="13" a="1"/>
  <c r="C614" i="13" a="1"/>
  <c r="D614" i="13" a="1"/>
  <c r="E614" i="13" a="1"/>
  <c r="F614" i="13" a="1"/>
  <c r="B613" i="13" a="1"/>
  <c r="C613" i="13" a="1"/>
  <c r="D613" i="13" a="1"/>
  <c r="E613" i="13" a="1"/>
  <c r="F613" i="13" a="1"/>
  <c r="B612" i="13" a="1"/>
  <c r="C612" i="13" a="1"/>
  <c r="D612" i="13" a="1"/>
  <c r="E612" i="13" a="1"/>
  <c r="F612" i="13" a="1"/>
  <c r="B611" i="13" a="1"/>
  <c r="C611" i="13" a="1"/>
  <c r="D611" i="13" a="1"/>
  <c r="E611" i="13" a="1"/>
  <c r="F611" i="13" a="1"/>
  <c r="B610" i="13" a="1"/>
  <c r="C610" i="13" a="1"/>
  <c r="D610" i="13" a="1"/>
  <c r="E610" i="13" a="1"/>
  <c r="F610" i="13" a="1"/>
  <c r="B609" i="13" a="1"/>
  <c r="C609" i="13" a="1"/>
  <c r="D609" i="13" a="1"/>
  <c r="E609" i="13" a="1"/>
  <c r="F609" i="13" a="1"/>
  <c r="B608" i="13" a="1"/>
  <c r="C608" i="13" a="1"/>
  <c r="D608" i="13" a="1"/>
  <c r="E608" i="13" a="1"/>
  <c r="F608" i="13" a="1"/>
  <c r="B607" i="13" a="1"/>
  <c r="C607" i="13" a="1"/>
  <c r="D607" i="13" a="1"/>
  <c r="E607" i="13" a="1"/>
  <c r="F607" i="13" a="1"/>
  <c r="B606" i="13" a="1"/>
  <c r="C606" i="13" a="1"/>
  <c r="D606" i="13" a="1"/>
  <c r="E606" i="13" a="1"/>
  <c r="F606" i="13" a="1"/>
  <c r="B605" i="13" a="1"/>
  <c r="C605" i="13" a="1"/>
  <c r="D605" i="13" a="1"/>
  <c r="E605" i="13" a="1"/>
  <c r="F605" i="13" a="1"/>
  <c r="B604" i="13" a="1"/>
  <c r="C604" i="13" a="1"/>
  <c r="D604" i="13" a="1"/>
  <c r="E604" i="13" a="1"/>
  <c r="F604" i="13" a="1"/>
  <c r="B603" i="13" a="1"/>
  <c r="C603" i="13" a="1"/>
  <c r="D603" i="13" a="1"/>
  <c r="E603" i="13" a="1"/>
  <c r="F603" i="13" a="1"/>
  <c r="B602" i="13" a="1"/>
  <c r="C602" i="13" a="1"/>
  <c r="D602" i="13" a="1"/>
  <c r="E602" i="13" a="1"/>
  <c r="F602" i="13" a="1"/>
  <c r="B601" i="13" a="1"/>
  <c r="C601" i="13" a="1"/>
  <c r="D601" i="13" a="1"/>
  <c r="E601" i="13" a="1"/>
  <c r="F601" i="13" a="1"/>
  <c r="B600" i="13" a="1"/>
  <c r="C600" i="13" a="1"/>
  <c r="D600" i="13" a="1"/>
  <c r="E600" i="13" a="1"/>
  <c r="F600" i="13" a="1"/>
  <c r="B599" i="13" a="1"/>
  <c r="C599" i="13" a="1"/>
  <c r="D599" i="13" a="1"/>
  <c r="E599" i="13" a="1"/>
  <c r="F599" i="13" a="1"/>
  <c r="B598" i="13" a="1"/>
  <c r="C598" i="13" a="1"/>
  <c r="D598" i="13" a="1"/>
  <c r="E598" i="13" a="1"/>
  <c r="F598" i="13" a="1"/>
  <c r="B597" i="13" a="1"/>
  <c r="C597" i="13" a="1"/>
  <c r="D597" i="13" a="1"/>
  <c r="E597" i="13" a="1"/>
  <c r="F597" i="13" a="1"/>
  <c r="B596" i="13" a="1"/>
  <c r="C596" i="13" a="1"/>
  <c r="D596" i="13" a="1"/>
  <c r="E596" i="13" a="1"/>
  <c r="F596" i="13" a="1"/>
  <c r="B595" i="13" a="1"/>
  <c r="C595" i="13" a="1"/>
  <c r="D595" i="13" a="1"/>
  <c r="E595" i="13" a="1"/>
  <c r="F595" i="13" a="1"/>
  <c r="B594" i="13" a="1"/>
  <c r="C594" i="13" a="1"/>
  <c r="D594" i="13" a="1"/>
  <c r="E594" i="13" a="1"/>
  <c r="F594" i="13" a="1"/>
  <c r="B593" i="13" a="1"/>
  <c r="C593" i="13" a="1"/>
  <c r="D593" i="13" a="1"/>
  <c r="E593" i="13" a="1"/>
  <c r="F593" i="13" a="1"/>
  <c r="B592" i="13" a="1"/>
  <c r="C592" i="13" a="1"/>
  <c r="D592" i="13" a="1"/>
  <c r="E592" i="13" a="1"/>
  <c r="F592" i="13" a="1"/>
  <c r="B591" i="13" a="1"/>
  <c r="C591" i="13" a="1"/>
  <c r="D591" i="13" a="1"/>
  <c r="E591" i="13" a="1"/>
  <c r="F591" i="13" a="1"/>
  <c r="B590" i="13" a="1"/>
  <c r="C590" i="13" a="1"/>
  <c r="D590" i="13" a="1"/>
  <c r="E590" i="13" a="1"/>
  <c r="F590" i="13" a="1"/>
  <c r="B589" i="13" a="1"/>
  <c r="C589" i="13" a="1"/>
  <c r="D589" i="13" a="1"/>
  <c r="E589" i="13" a="1"/>
  <c r="F589" i="13" a="1"/>
  <c r="B588" i="13" a="1"/>
  <c r="C588" i="13" a="1"/>
  <c r="D588" i="13" a="1"/>
  <c r="E588" i="13" a="1"/>
  <c r="F588" i="13" a="1"/>
  <c r="B587" i="13" a="1"/>
  <c r="C587" i="13" a="1"/>
  <c r="D587" i="13" a="1"/>
  <c r="E587" i="13" a="1"/>
  <c r="F587" i="13" a="1"/>
  <c r="B586" i="13" a="1"/>
  <c r="C586" i="13" a="1"/>
  <c r="D586" i="13" a="1"/>
  <c r="E586" i="13" a="1"/>
  <c r="F586" i="13" a="1"/>
  <c r="B585" i="13" a="1"/>
  <c r="C585" i="13" a="1"/>
  <c r="D585" i="13" a="1"/>
  <c r="E585" i="13" a="1"/>
  <c r="F585" i="13" a="1"/>
  <c r="B584" i="13" a="1"/>
  <c r="C584" i="13" a="1"/>
  <c r="D584" i="13" a="1"/>
  <c r="E584" i="13" a="1"/>
  <c r="F584" i="13" a="1"/>
  <c r="B583" i="13" a="1"/>
  <c r="C583" i="13" a="1"/>
  <c r="D583" i="13" a="1"/>
  <c r="E583" i="13" a="1"/>
  <c r="F583" i="13" a="1"/>
  <c r="B582" i="13" a="1"/>
  <c r="C582" i="13" a="1"/>
  <c r="D582" i="13" a="1"/>
  <c r="E582" i="13" a="1"/>
  <c r="F582" i="13" a="1"/>
  <c r="B581" i="13" a="1"/>
  <c r="C581" i="13" a="1"/>
  <c r="D581" i="13" a="1"/>
  <c r="E581" i="13" a="1"/>
  <c r="F581" i="13" a="1"/>
  <c r="B580" i="13" a="1"/>
  <c r="C580" i="13" a="1"/>
  <c r="D580" i="13" a="1"/>
  <c r="E580" i="13" a="1"/>
  <c r="F580" i="13" a="1"/>
  <c r="B579" i="13" a="1"/>
  <c r="C579" i="13" a="1"/>
  <c r="D579" i="13" a="1"/>
  <c r="E579" i="13" a="1"/>
  <c r="F579" i="13" a="1"/>
  <c r="B578" i="13" a="1"/>
  <c r="C578" i="13" a="1"/>
  <c r="D578" i="13" a="1"/>
  <c r="E578" i="13" a="1"/>
  <c r="F578" i="13" a="1"/>
  <c r="B577" i="13" a="1"/>
  <c r="C577" i="13" a="1"/>
  <c r="D577" i="13" a="1"/>
  <c r="E577" i="13" a="1"/>
  <c r="F577" i="13" a="1"/>
  <c r="B576" i="13" a="1"/>
  <c r="C576" i="13" a="1"/>
  <c r="D576" i="13" a="1"/>
  <c r="E576" i="13" a="1"/>
  <c r="F576" i="13" a="1"/>
  <c r="B575" i="13" a="1"/>
  <c r="C575" i="13" a="1"/>
  <c r="D575" i="13" a="1"/>
  <c r="E575" i="13" a="1"/>
  <c r="F575" i="13" a="1"/>
  <c r="B574" i="13" a="1"/>
  <c r="C574" i="13" a="1"/>
  <c r="D574" i="13" a="1"/>
  <c r="E574" i="13" a="1"/>
  <c r="F574" i="13" a="1"/>
  <c r="B573" i="13" a="1"/>
  <c r="C573" i="13" a="1"/>
  <c r="D573" i="13" a="1"/>
  <c r="E573" i="13" a="1"/>
  <c r="F573" i="13" a="1"/>
  <c r="B572" i="13" a="1"/>
  <c r="C572" i="13" a="1"/>
  <c r="D572" i="13" a="1"/>
  <c r="E572" i="13" a="1"/>
  <c r="F572" i="13" a="1"/>
  <c r="B571" i="13" a="1"/>
  <c r="C571" i="13" a="1"/>
  <c r="D571" i="13" a="1"/>
  <c r="E571" i="13" a="1"/>
  <c r="F571" i="13" a="1"/>
  <c r="B570" i="13" a="1"/>
  <c r="C570" i="13" a="1"/>
  <c r="D570" i="13" a="1"/>
  <c r="E570" i="13" a="1"/>
  <c r="F570" i="13" a="1"/>
  <c r="B569" i="13" a="1"/>
  <c r="C569" i="13" a="1"/>
  <c r="D569" i="13" a="1"/>
  <c r="E569" i="13" a="1"/>
  <c r="F569" i="13" a="1"/>
  <c r="B568" i="13" a="1"/>
  <c r="C568" i="13" a="1"/>
  <c r="D568" i="13" a="1"/>
  <c r="E568" i="13" a="1"/>
  <c r="F568" i="13" a="1"/>
  <c r="B567" i="13" a="1"/>
  <c r="C567" i="13" a="1"/>
  <c r="D567" i="13" a="1"/>
  <c r="E567" i="13" a="1"/>
  <c r="F567" i="13" a="1"/>
  <c r="B566" i="13" a="1"/>
  <c r="C566" i="13" a="1"/>
  <c r="D566" i="13" a="1"/>
  <c r="E566" i="13" a="1"/>
  <c r="F566" i="13" a="1"/>
  <c r="B565" i="13" a="1"/>
  <c r="C565" i="13" a="1"/>
  <c r="D565" i="13" a="1"/>
  <c r="E565" i="13" a="1"/>
  <c r="F565" i="13" a="1"/>
  <c r="B564" i="13" a="1"/>
  <c r="C564" i="13" a="1"/>
  <c r="D564" i="13" a="1"/>
  <c r="E564" i="13" a="1"/>
  <c r="F564" i="13" a="1"/>
  <c r="B563" i="13" a="1"/>
  <c r="C563" i="13" a="1"/>
  <c r="D563" i="13" a="1"/>
  <c r="E563" i="13" a="1"/>
  <c r="F563" i="13" a="1"/>
  <c r="B562" i="13" a="1"/>
  <c r="C562" i="13" a="1"/>
  <c r="D562" i="13" a="1"/>
  <c r="E562" i="13" a="1"/>
  <c r="F562" i="13" a="1"/>
  <c r="B561" i="13" a="1"/>
  <c r="C561" i="13" a="1"/>
  <c r="D561" i="13" a="1"/>
  <c r="E561" i="13" a="1"/>
  <c r="F561" i="13" a="1"/>
  <c r="B560" i="13" a="1"/>
  <c r="C560" i="13" a="1"/>
  <c r="D560" i="13" a="1"/>
  <c r="E560" i="13" a="1"/>
  <c r="F560" i="13" a="1"/>
  <c r="B559" i="13" a="1"/>
  <c r="C559" i="13" a="1"/>
  <c r="D559" i="13" a="1"/>
  <c r="E559" i="13" a="1"/>
  <c r="F559" i="13" a="1"/>
  <c r="B558" i="13" a="1"/>
  <c r="C558" i="13" a="1"/>
  <c r="D558" i="13" a="1"/>
  <c r="E558" i="13" a="1"/>
  <c r="F558" i="13" a="1"/>
  <c r="B557" i="13" a="1"/>
  <c r="C557" i="13" a="1"/>
  <c r="D557" i="13" a="1"/>
  <c r="E557" i="13" a="1"/>
  <c r="F557" i="13" a="1"/>
  <c r="B556" i="13" a="1"/>
  <c r="C556" i="13" a="1"/>
  <c r="D556" i="13" a="1"/>
  <c r="E556" i="13" a="1"/>
  <c r="F556" i="13" a="1"/>
  <c r="B555" i="13" a="1"/>
  <c r="C555" i="13" a="1"/>
  <c r="D555" i="13" a="1"/>
  <c r="E555" i="13" a="1"/>
  <c r="F555" i="13" a="1"/>
  <c r="B554" i="13" a="1"/>
  <c r="C554" i="13" a="1"/>
  <c r="D554" i="13" a="1"/>
  <c r="E554" i="13" a="1"/>
  <c r="F554" i="13" a="1"/>
  <c r="B553" i="13" a="1"/>
  <c r="C553" i="13" a="1"/>
  <c r="D553" i="13" a="1"/>
  <c r="E553" i="13" a="1"/>
  <c r="F553" i="13" a="1"/>
  <c r="B552" i="13" a="1"/>
  <c r="C552" i="13" a="1"/>
  <c r="D552" i="13" a="1"/>
  <c r="E552" i="13" a="1"/>
  <c r="F552" i="13" a="1"/>
  <c r="B551" i="13" a="1"/>
  <c r="C551" i="13" a="1"/>
  <c r="D551" i="13" a="1"/>
  <c r="E551" i="13" a="1"/>
  <c r="F551" i="13" a="1"/>
  <c r="B550" i="13" a="1"/>
  <c r="C550" i="13" a="1"/>
  <c r="D550" i="13" a="1"/>
  <c r="E550" i="13" a="1"/>
  <c r="F550" i="13" a="1"/>
  <c r="B549" i="13" a="1"/>
  <c r="C549" i="13" a="1"/>
  <c r="D549" i="13" a="1"/>
  <c r="E549" i="13" a="1"/>
  <c r="F549" i="13" a="1"/>
  <c r="B548" i="13" a="1"/>
  <c r="C548" i="13" a="1"/>
  <c r="D548" i="13" a="1"/>
  <c r="E548" i="13" a="1"/>
  <c r="F548" i="13" a="1"/>
  <c r="B547" i="13" a="1"/>
  <c r="C547" i="13" a="1"/>
  <c r="D547" i="13" a="1"/>
  <c r="E547" i="13" a="1"/>
  <c r="F547" i="13" a="1"/>
  <c r="B546" i="13" a="1"/>
  <c r="C546" i="13" a="1"/>
  <c r="D546" i="13" a="1"/>
  <c r="E546" i="13" a="1"/>
  <c r="F546" i="13" a="1"/>
  <c r="B545" i="13" a="1"/>
  <c r="C545" i="13" a="1"/>
  <c r="D545" i="13" a="1"/>
  <c r="E545" i="13" a="1"/>
  <c r="F545" i="13" a="1"/>
  <c r="B544" i="13" a="1"/>
  <c r="C544" i="13" a="1"/>
  <c r="D544" i="13" a="1"/>
  <c r="E544" i="13" a="1"/>
  <c r="F544" i="13" a="1"/>
  <c r="B543" i="13" a="1"/>
  <c r="C543" i="13" a="1"/>
  <c r="D543" i="13" a="1"/>
  <c r="E543" i="13" a="1"/>
  <c r="F543" i="13" a="1"/>
  <c r="B542" i="13" a="1"/>
  <c r="C542" i="13" a="1"/>
  <c r="D542" i="13" a="1"/>
  <c r="E542" i="13" a="1"/>
  <c r="F542" i="13" a="1"/>
  <c r="B541" i="13" a="1"/>
  <c r="C541" i="13" a="1"/>
  <c r="D541" i="13" a="1"/>
  <c r="E541" i="13" a="1"/>
  <c r="F541" i="13" a="1"/>
  <c r="B540" i="13" a="1"/>
  <c r="C540" i="13" a="1"/>
  <c r="D540" i="13" a="1"/>
  <c r="E540" i="13" a="1"/>
  <c r="F540" i="13" a="1"/>
  <c r="B539" i="13" a="1"/>
  <c r="C539" i="13" a="1"/>
  <c r="D539" i="13" a="1"/>
  <c r="E539" i="13" a="1"/>
  <c r="F539" i="13" a="1"/>
  <c r="B538" i="13" a="1"/>
  <c r="C538" i="13" a="1"/>
  <c r="D538" i="13" a="1"/>
  <c r="E538" i="13" a="1"/>
  <c r="F538" i="13" a="1"/>
  <c r="B537" i="13" a="1"/>
  <c r="C537" i="13" a="1"/>
  <c r="D537" i="13" a="1"/>
  <c r="E537" i="13" a="1"/>
  <c r="F537" i="13" a="1"/>
  <c r="B536" i="13" a="1"/>
  <c r="C536" i="13" a="1"/>
  <c r="D536" i="13" a="1"/>
  <c r="E536" i="13" a="1"/>
  <c r="F536" i="13" a="1"/>
  <c r="B535" i="13" a="1"/>
  <c r="C535" i="13" a="1"/>
  <c r="D535" i="13" a="1"/>
  <c r="E535" i="13" a="1"/>
  <c r="F535" i="13" a="1"/>
  <c r="B534" i="13" a="1"/>
  <c r="C534" i="13" a="1"/>
  <c r="D534" i="13" a="1"/>
  <c r="E534" i="13" a="1"/>
  <c r="F534" i="13" a="1"/>
  <c r="B533" i="13" a="1"/>
  <c r="C533" i="13" a="1"/>
  <c r="D533" i="13" a="1"/>
  <c r="E533" i="13" a="1"/>
  <c r="F533" i="13" a="1"/>
  <c r="B532" i="13" a="1"/>
  <c r="C532" i="13" a="1"/>
  <c r="D532" i="13" a="1"/>
  <c r="E532" i="13" a="1"/>
  <c r="F532" i="13" a="1"/>
  <c r="B531" i="13" a="1"/>
  <c r="C531" i="13" a="1"/>
  <c r="D531" i="13" a="1"/>
  <c r="E531" i="13" a="1"/>
  <c r="F531" i="13" a="1"/>
  <c r="B530" i="13" a="1"/>
  <c r="C530" i="13" a="1"/>
  <c r="D530" i="13" a="1"/>
  <c r="E530" i="13" a="1"/>
  <c r="F530" i="13" a="1"/>
  <c r="B529" i="13" a="1"/>
  <c r="C529" i="13" a="1"/>
  <c r="D529" i="13" a="1"/>
  <c r="E529" i="13" a="1"/>
  <c r="F529" i="13" a="1"/>
  <c r="B528" i="13" a="1"/>
  <c r="C528" i="13" a="1"/>
  <c r="D528" i="13" a="1"/>
  <c r="E528" i="13" a="1"/>
  <c r="F528" i="13" a="1"/>
  <c r="B527" i="13" a="1"/>
  <c r="C527" i="13" a="1"/>
  <c r="D527" i="13" a="1"/>
  <c r="E527" i="13" a="1"/>
  <c r="F527" i="13" a="1"/>
  <c r="B526" i="13" a="1"/>
  <c r="C526" i="13" a="1"/>
  <c r="D526" i="13" a="1"/>
  <c r="E526" i="13" a="1"/>
  <c r="F526" i="13" a="1"/>
  <c r="B525" i="13" a="1"/>
  <c r="C525" i="13" a="1"/>
  <c r="D525" i="13" a="1"/>
  <c r="E525" i="13" a="1"/>
  <c r="F525" i="13" a="1"/>
  <c r="B524" i="13" a="1"/>
  <c r="C524" i="13" a="1"/>
  <c r="D524" i="13" a="1"/>
  <c r="E524" i="13" a="1"/>
  <c r="F524" i="13" a="1"/>
  <c r="B523" i="13" a="1"/>
  <c r="C523" i="13" a="1"/>
  <c r="D523" i="13" a="1"/>
  <c r="E523" i="13" a="1"/>
  <c r="F523" i="13" a="1"/>
  <c r="B522" i="13" a="1"/>
  <c r="C522" i="13" a="1"/>
  <c r="D522" i="13" a="1"/>
  <c r="E522" i="13" a="1"/>
  <c r="F522" i="13" a="1"/>
  <c r="B521" i="13" a="1"/>
  <c r="C521" i="13" a="1"/>
  <c r="D521" i="13" a="1"/>
  <c r="E521" i="13" a="1"/>
  <c r="F521" i="13" a="1"/>
  <c r="B520" i="13" a="1"/>
  <c r="C520" i="13" a="1"/>
  <c r="D520" i="13" a="1"/>
  <c r="E520" i="13" a="1"/>
  <c r="F520" i="13" a="1"/>
  <c r="B519" i="13" a="1"/>
  <c r="C519" i="13" a="1"/>
  <c r="D519" i="13" a="1"/>
  <c r="E519" i="13" a="1"/>
  <c r="F519" i="13" a="1"/>
  <c r="B518" i="13" a="1"/>
  <c r="C518" i="13" a="1"/>
  <c r="D518" i="13" a="1"/>
  <c r="E518" i="13" a="1"/>
  <c r="F518" i="13" a="1"/>
  <c r="B517" i="13" a="1"/>
  <c r="C517" i="13" a="1"/>
  <c r="D517" i="13" a="1"/>
  <c r="E517" i="13" a="1"/>
  <c r="F517" i="13" a="1"/>
  <c r="B516" i="13" a="1"/>
  <c r="C516" i="13" a="1"/>
  <c r="D516" i="13" a="1"/>
  <c r="E516" i="13" a="1"/>
  <c r="F516" i="13" a="1"/>
  <c r="B515" i="13" a="1"/>
  <c r="C515" i="13" a="1"/>
  <c r="D515" i="13" a="1"/>
  <c r="E515" i="13" a="1"/>
  <c r="F515" i="13" a="1"/>
  <c r="B514" i="13" a="1"/>
  <c r="C514" i="13" a="1"/>
  <c r="D514" i="13" a="1"/>
  <c r="E514" i="13" a="1"/>
  <c r="F514" i="13" a="1"/>
  <c r="B513" i="13" a="1"/>
  <c r="C513" i="13" a="1"/>
  <c r="D513" i="13" a="1"/>
  <c r="E513" i="13" a="1"/>
  <c r="F513" i="13" a="1"/>
  <c r="B512" i="13" a="1"/>
  <c r="C512" i="13" a="1"/>
  <c r="D512" i="13" a="1"/>
  <c r="E512" i="13" a="1"/>
  <c r="F512" i="13" a="1"/>
  <c r="B511" i="13" a="1"/>
  <c r="C511" i="13" a="1"/>
  <c r="D511" i="13" a="1"/>
  <c r="E511" i="13" a="1"/>
  <c r="F511" i="13" a="1"/>
  <c r="B510" i="13" a="1"/>
  <c r="C510" i="13" a="1"/>
  <c r="D510" i="13" a="1"/>
  <c r="E510" i="13" a="1"/>
  <c r="F510" i="13" a="1"/>
  <c r="B509" i="13" a="1"/>
  <c r="C509" i="13" a="1"/>
  <c r="D509" i="13" a="1"/>
  <c r="E509" i="13" a="1"/>
  <c r="F509" i="13" a="1"/>
  <c r="B508" i="13" a="1"/>
  <c r="C508" i="13" a="1"/>
  <c r="D508" i="13" a="1"/>
  <c r="E508" i="13" a="1"/>
  <c r="F508" i="13" a="1"/>
  <c r="B507" i="13" a="1"/>
  <c r="C507" i="13" a="1"/>
  <c r="D507" i="13" a="1"/>
  <c r="E507" i="13" a="1"/>
  <c r="F507" i="13" a="1"/>
  <c r="B506" i="13" a="1"/>
  <c r="C506" i="13" a="1"/>
  <c r="D506" i="13" a="1"/>
  <c r="E506" i="13" a="1"/>
  <c r="F506" i="13" a="1"/>
  <c r="B505" i="13" a="1"/>
  <c r="C505" i="13" a="1"/>
  <c r="D505" i="13" a="1"/>
  <c r="E505" i="13" a="1"/>
  <c r="F505" i="13" a="1"/>
  <c r="B504" i="13" a="1"/>
  <c r="C504" i="13" a="1"/>
  <c r="D504" i="13" a="1"/>
  <c r="E504" i="13" a="1"/>
  <c r="F504" i="13" a="1"/>
  <c r="B503" i="13" a="1"/>
  <c r="C503" i="13" a="1"/>
  <c r="D503" i="13" a="1"/>
  <c r="E503" i="13" a="1"/>
  <c r="F503" i="13" a="1"/>
  <c r="B502" i="13" a="1"/>
  <c r="C502" i="13" a="1"/>
  <c r="D502" i="13" a="1"/>
  <c r="E502" i="13" a="1"/>
  <c r="F502" i="13" a="1"/>
  <c r="B501" i="13" a="1"/>
  <c r="C501" i="13" a="1"/>
  <c r="D501" i="13" a="1"/>
  <c r="E501" i="13" a="1"/>
  <c r="F501" i="13" a="1"/>
  <c r="B500" i="13" a="1"/>
  <c r="C500" i="13" a="1"/>
  <c r="D500" i="13" a="1"/>
  <c r="E500" i="13" a="1"/>
  <c r="F500" i="13" a="1"/>
  <c r="B499" i="13" a="1"/>
  <c r="C499" i="13" a="1"/>
  <c r="D499" i="13" a="1"/>
  <c r="E499" i="13" a="1"/>
  <c r="F499" i="13" a="1"/>
  <c r="B498" i="13" a="1"/>
  <c r="C498" i="13" a="1"/>
  <c r="D498" i="13" a="1"/>
  <c r="E498" i="13" a="1"/>
  <c r="F498" i="13" a="1"/>
  <c r="B497" i="13" a="1"/>
  <c r="C497" i="13" a="1"/>
  <c r="D497" i="13" a="1"/>
  <c r="E497" i="13" a="1"/>
  <c r="F497" i="13" a="1"/>
  <c r="B496" i="13" a="1"/>
  <c r="C496" i="13" a="1"/>
  <c r="D496" i="13" a="1"/>
  <c r="E496" i="13" a="1"/>
  <c r="F496" i="13" a="1"/>
  <c r="B495" i="13" a="1"/>
  <c r="C495" i="13" a="1"/>
  <c r="D495" i="13" a="1"/>
  <c r="E495" i="13" a="1"/>
  <c r="F495" i="13" a="1"/>
  <c r="B494" i="13" a="1"/>
  <c r="C494" i="13" a="1"/>
  <c r="D494" i="13" a="1"/>
  <c r="E494" i="13" a="1"/>
  <c r="F494" i="13" a="1"/>
  <c r="B493" i="13" a="1"/>
  <c r="C493" i="13" a="1"/>
  <c r="D493" i="13" a="1"/>
  <c r="E493" i="13" a="1"/>
  <c r="F493" i="13" a="1"/>
  <c r="B492" i="13" a="1"/>
  <c r="C492" i="13" a="1"/>
  <c r="D492" i="13" a="1"/>
  <c r="E492" i="13" a="1"/>
  <c r="F492" i="13" a="1"/>
  <c r="B491" i="13" a="1"/>
  <c r="C491" i="13" a="1"/>
  <c r="D491" i="13" a="1"/>
  <c r="E491" i="13" a="1"/>
  <c r="F491" i="13" a="1"/>
  <c r="B490" i="13" a="1"/>
  <c r="C490" i="13" a="1"/>
  <c r="D490" i="13" a="1"/>
  <c r="E490" i="13" a="1"/>
  <c r="F490" i="13" a="1"/>
  <c r="B489" i="13" a="1"/>
  <c r="C489" i="13" a="1"/>
  <c r="D489" i="13" a="1"/>
  <c r="E489" i="13" a="1"/>
  <c r="F489" i="13" a="1"/>
  <c r="B488" i="13" a="1"/>
  <c r="C488" i="13" a="1"/>
  <c r="D488" i="13" a="1"/>
  <c r="E488" i="13" a="1"/>
  <c r="F488" i="13" a="1"/>
  <c r="B487" i="13" a="1"/>
  <c r="C487" i="13" a="1"/>
  <c r="D487" i="13" a="1"/>
  <c r="E487" i="13" a="1"/>
  <c r="F487" i="13" a="1"/>
  <c r="B486" i="13" a="1"/>
  <c r="C486" i="13" a="1"/>
  <c r="D486" i="13" a="1"/>
  <c r="E486" i="13" a="1"/>
  <c r="F486" i="13" a="1"/>
  <c r="B485" i="13" a="1"/>
  <c r="C485" i="13" a="1"/>
  <c r="D485" i="13" a="1"/>
  <c r="E485" i="13" a="1"/>
  <c r="F485" i="13" a="1"/>
  <c r="B484" i="13" a="1"/>
  <c r="C484" i="13" a="1"/>
  <c r="D484" i="13" a="1"/>
  <c r="E484" i="13" a="1"/>
  <c r="F484" i="13" a="1"/>
  <c r="B483" i="13" a="1"/>
  <c r="C483" i="13" a="1"/>
  <c r="D483" i="13" a="1"/>
  <c r="E483" i="13" a="1"/>
  <c r="F483" i="13" a="1"/>
  <c r="B482" i="13" a="1"/>
  <c r="C482" i="13" a="1"/>
  <c r="D482" i="13" a="1"/>
  <c r="E482" i="13" a="1"/>
  <c r="F482" i="13" a="1"/>
  <c r="B481" i="13" a="1"/>
  <c r="C481" i="13" a="1"/>
  <c r="D481" i="13" a="1"/>
  <c r="E481" i="13" a="1"/>
  <c r="F481" i="13" a="1"/>
  <c r="B480" i="13" a="1"/>
  <c r="C480" i="13" a="1"/>
  <c r="D480" i="13" a="1"/>
  <c r="E480" i="13" a="1"/>
  <c r="F480" i="13" a="1"/>
  <c r="B479" i="13" a="1"/>
  <c r="C479" i="13" a="1"/>
  <c r="D479" i="13" a="1"/>
  <c r="E479" i="13" a="1"/>
  <c r="F479" i="13" a="1"/>
  <c r="B478" i="13" a="1"/>
  <c r="C478" i="13" a="1"/>
  <c r="D478" i="13" a="1"/>
  <c r="E478" i="13" a="1"/>
  <c r="F478" i="13" a="1"/>
  <c r="B477" i="13" a="1"/>
  <c r="C477" i="13" a="1"/>
  <c r="D477" i="13" a="1"/>
  <c r="E477" i="13" a="1"/>
  <c r="F477" i="13" a="1"/>
  <c r="B476" i="13" a="1"/>
  <c r="C476" i="13" a="1"/>
  <c r="D476" i="13" a="1"/>
  <c r="E476" i="13" a="1"/>
  <c r="F476" i="13" a="1"/>
  <c r="B475" i="13" a="1"/>
  <c r="C475" i="13" a="1"/>
  <c r="D475" i="13" a="1"/>
  <c r="E475" i="13" a="1"/>
  <c r="F475" i="13" a="1"/>
  <c r="B474" i="13" a="1"/>
  <c r="C474" i="13" a="1"/>
  <c r="D474" i="13" a="1"/>
  <c r="E474" i="13" a="1"/>
  <c r="F474" i="13" a="1"/>
  <c r="B473" i="13" a="1"/>
  <c r="C473" i="13" a="1"/>
  <c r="D473" i="13" a="1"/>
  <c r="E473" i="13" a="1"/>
  <c r="F473" i="13" a="1"/>
  <c r="B472" i="13" a="1"/>
  <c r="C472" i="13" a="1"/>
  <c r="D472" i="13" a="1"/>
  <c r="E472" i="13" a="1"/>
  <c r="F472" i="13" a="1"/>
  <c r="B471" i="13" a="1"/>
  <c r="C471" i="13" a="1"/>
  <c r="D471" i="13" a="1"/>
  <c r="E471" i="13" a="1"/>
  <c r="F471" i="13" a="1"/>
  <c r="B470" i="13" a="1"/>
  <c r="C470" i="13" a="1"/>
  <c r="D470" i="13" a="1"/>
  <c r="E470" i="13" a="1"/>
  <c r="F470" i="13" a="1"/>
  <c r="B469" i="13" a="1"/>
  <c r="C469" i="13" a="1"/>
  <c r="D469" i="13" a="1"/>
  <c r="E469" i="13" a="1"/>
  <c r="F469" i="13" a="1"/>
  <c r="B468" i="13" a="1"/>
  <c r="C468" i="13" a="1"/>
  <c r="D468" i="13" a="1"/>
  <c r="E468" i="13" a="1"/>
  <c r="F468" i="13" a="1"/>
  <c r="B467" i="13" a="1"/>
  <c r="C467" i="13" a="1"/>
  <c r="D467" i="13" a="1"/>
  <c r="E467" i="13" a="1"/>
  <c r="F467" i="13" a="1"/>
  <c r="B466" i="13" a="1"/>
  <c r="C466" i="13" a="1"/>
  <c r="D466" i="13" a="1"/>
  <c r="E466" i="13" a="1"/>
  <c r="F466" i="13" a="1"/>
  <c r="B465" i="13" a="1"/>
  <c r="C465" i="13" a="1"/>
  <c r="D465" i="13" a="1"/>
  <c r="E465" i="13" a="1"/>
  <c r="F465" i="13" a="1"/>
  <c r="B464" i="13" a="1"/>
  <c r="C464" i="13" a="1"/>
  <c r="D464" i="13" a="1"/>
  <c r="E464" i="13" a="1"/>
  <c r="F464" i="13" a="1"/>
  <c r="B463" i="13" a="1"/>
  <c r="C463" i="13" a="1"/>
  <c r="D463" i="13" a="1"/>
  <c r="E463" i="13" a="1"/>
  <c r="F463" i="13" a="1"/>
  <c r="B462" i="13" a="1"/>
  <c r="C462" i="13" a="1"/>
  <c r="D462" i="13" a="1"/>
  <c r="E462" i="13" a="1"/>
  <c r="F462" i="13" a="1"/>
  <c r="B461" i="13" a="1"/>
  <c r="C461" i="13" a="1"/>
  <c r="D461" i="13" a="1"/>
  <c r="E461" i="13" a="1"/>
  <c r="F461" i="13" a="1"/>
  <c r="B460" i="13" a="1"/>
  <c r="C460" i="13" a="1"/>
  <c r="D460" i="13" a="1"/>
  <c r="E460" i="13" a="1"/>
  <c r="F460" i="13" a="1"/>
  <c r="B459" i="13" a="1"/>
  <c r="C459" i="13" a="1"/>
  <c r="D459" i="13" a="1"/>
  <c r="E459" i="13" a="1"/>
  <c r="F459" i="13" a="1"/>
  <c r="B458" i="13" a="1"/>
  <c r="C458" i="13" a="1"/>
  <c r="D458" i="13" a="1"/>
  <c r="E458" i="13" a="1"/>
  <c r="F458" i="13" a="1"/>
  <c r="B457" i="13" a="1"/>
  <c r="C457" i="13" a="1"/>
  <c r="D457" i="13" a="1"/>
  <c r="E457" i="13" a="1"/>
  <c r="F457" i="13" a="1"/>
  <c r="B456" i="13" a="1"/>
  <c r="C456" i="13" a="1"/>
  <c r="D456" i="13" a="1"/>
  <c r="E456" i="13" a="1"/>
  <c r="F456" i="13" a="1"/>
  <c r="B455" i="13" a="1"/>
  <c r="C455" i="13" a="1"/>
  <c r="D455" i="13" a="1"/>
  <c r="E455" i="13" a="1"/>
  <c r="F455" i="13" a="1"/>
  <c r="B454" i="13" a="1"/>
  <c r="C454" i="13" a="1"/>
  <c r="D454" i="13" a="1"/>
  <c r="E454" i="13" a="1"/>
  <c r="F454" i="13" a="1"/>
  <c r="B453" i="13" a="1"/>
  <c r="C453" i="13" a="1"/>
  <c r="D453" i="13" a="1"/>
  <c r="E453" i="13" a="1"/>
  <c r="F453" i="13" a="1"/>
  <c r="B452" i="13" a="1"/>
  <c r="C452" i="13" a="1"/>
  <c r="D452" i="13" a="1"/>
  <c r="E452" i="13" a="1"/>
  <c r="F452" i="13" a="1"/>
  <c r="B451" i="13" a="1"/>
  <c r="C451" i="13" a="1"/>
  <c r="D451" i="13" a="1"/>
  <c r="E451" i="13" a="1"/>
  <c r="F451" i="13" a="1"/>
  <c r="B450" i="13" a="1"/>
  <c r="C450" i="13" a="1"/>
  <c r="D450" i="13" a="1"/>
  <c r="E450" i="13" a="1"/>
  <c r="F450" i="13" a="1"/>
  <c r="B449" i="13" a="1"/>
  <c r="C449" i="13" a="1"/>
  <c r="D449" i="13" a="1"/>
  <c r="E449" i="13" a="1"/>
  <c r="F449" i="13" a="1"/>
  <c r="B448" i="13" a="1"/>
  <c r="C448" i="13" a="1"/>
  <c r="D448" i="13" a="1"/>
  <c r="E448" i="13" a="1"/>
  <c r="F448" i="13" a="1"/>
  <c r="B447" i="13" a="1"/>
  <c r="C447" i="13" a="1"/>
  <c r="D447" i="13" a="1"/>
  <c r="E447" i="13" a="1"/>
  <c r="F447" i="13" a="1"/>
  <c r="B446" i="13" a="1"/>
  <c r="C446" i="13" a="1"/>
  <c r="D446" i="13" a="1"/>
  <c r="E446" i="13" a="1"/>
  <c r="F446" i="13" a="1"/>
  <c r="B445" i="13" a="1"/>
  <c r="C445" i="13" a="1"/>
  <c r="D445" i="13" a="1"/>
  <c r="E445" i="13" a="1"/>
  <c r="F445" i="13" a="1"/>
  <c r="B444" i="13" a="1"/>
  <c r="C444" i="13" a="1"/>
  <c r="D444" i="13" a="1"/>
  <c r="E444" i="13" a="1"/>
  <c r="F444" i="13" a="1"/>
  <c r="B443" i="13" a="1"/>
  <c r="C443" i="13" a="1"/>
  <c r="D443" i="13" a="1"/>
  <c r="E443" i="13" a="1"/>
  <c r="F443" i="13" a="1"/>
  <c r="B442" i="13" a="1"/>
  <c r="C442" i="13" a="1"/>
  <c r="D442" i="13" a="1"/>
  <c r="E442" i="13" a="1"/>
  <c r="F442" i="13" a="1"/>
  <c r="B441" i="13" a="1"/>
  <c r="C441" i="13" a="1"/>
  <c r="D441" i="13" a="1"/>
  <c r="E441" i="13" a="1"/>
  <c r="F441" i="13" a="1"/>
  <c r="B440" i="13" a="1"/>
  <c r="C440" i="13" a="1"/>
  <c r="D440" i="13" a="1"/>
  <c r="E440" i="13" a="1"/>
  <c r="F440" i="13" a="1"/>
  <c r="B439" i="13" a="1"/>
  <c r="C439" i="13" a="1"/>
  <c r="D439" i="13" a="1"/>
  <c r="E439" i="13" a="1"/>
  <c r="F439" i="13" a="1"/>
  <c r="B438" i="13" a="1"/>
  <c r="C438" i="13" a="1"/>
  <c r="D438" i="13" a="1"/>
  <c r="E438" i="13" a="1"/>
  <c r="F438" i="13" a="1"/>
  <c r="B437" i="13" a="1"/>
  <c r="C437" i="13" a="1"/>
  <c r="D437" i="13" a="1"/>
  <c r="E437" i="13" a="1"/>
  <c r="F437" i="13" a="1"/>
  <c r="B436" i="13" a="1"/>
  <c r="C436" i="13" a="1"/>
  <c r="D436" i="13" a="1"/>
  <c r="E436" i="13" a="1"/>
  <c r="F436" i="13" a="1"/>
  <c r="B435" i="13" a="1"/>
  <c r="C435" i="13" a="1"/>
  <c r="D435" i="13" a="1"/>
  <c r="E435" i="13" a="1"/>
  <c r="F435" i="13" a="1"/>
  <c r="B434" i="13" a="1"/>
  <c r="C434" i="13" a="1"/>
  <c r="D434" i="13" a="1"/>
  <c r="E434" i="13" a="1"/>
  <c r="F434" i="13" a="1"/>
  <c r="B433" i="13" a="1"/>
  <c r="C433" i="13" a="1"/>
  <c r="D433" i="13" a="1"/>
  <c r="E433" i="13" a="1"/>
  <c r="F433" i="13" a="1"/>
  <c r="B432" i="13" a="1"/>
  <c r="C432" i="13" a="1"/>
  <c r="D432" i="13" a="1"/>
  <c r="E432" i="13" a="1"/>
  <c r="F432" i="13" a="1"/>
  <c r="B431" i="13" a="1"/>
  <c r="C431" i="13" a="1"/>
  <c r="D431" i="13" a="1"/>
  <c r="E431" i="13" a="1"/>
  <c r="F431" i="13" a="1"/>
  <c r="B430" i="13" a="1"/>
  <c r="C430" i="13" a="1"/>
  <c r="D430" i="13" a="1"/>
  <c r="E430" i="13" a="1"/>
  <c r="F430" i="13" a="1"/>
  <c r="B429" i="13" a="1"/>
  <c r="C429" i="13" a="1"/>
  <c r="D429" i="13" a="1"/>
  <c r="E429" i="13" a="1"/>
  <c r="F429" i="13" a="1"/>
  <c r="B428" i="13" a="1"/>
  <c r="C428" i="13" a="1"/>
  <c r="D428" i="13" a="1"/>
  <c r="E428" i="13" a="1"/>
  <c r="F428" i="13" a="1"/>
  <c r="B427" i="13" a="1"/>
  <c r="C427" i="13" a="1"/>
  <c r="D427" i="13" a="1"/>
  <c r="E427" i="13" a="1"/>
  <c r="F427" i="13" a="1"/>
  <c r="B426" i="13" a="1"/>
  <c r="C426" i="13" a="1"/>
  <c r="D426" i="13" a="1"/>
  <c r="E426" i="13" a="1"/>
  <c r="F426" i="13" a="1"/>
  <c r="B425" i="13" a="1"/>
  <c r="C425" i="13" a="1"/>
  <c r="D425" i="13" a="1"/>
  <c r="E425" i="13" a="1"/>
  <c r="F425" i="13" a="1"/>
  <c r="B424" i="13" a="1"/>
  <c r="C424" i="13" a="1"/>
  <c r="D424" i="13" a="1"/>
  <c r="E424" i="13" a="1"/>
  <c r="F424" i="13" a="1"/>
  <c r="B423" i="13" a="1"/>
  <c r="C423" i="13" a="1"/>
  <c r="D423" i="13" a="1"/>
  <c r="E423" i="13" a="1"/>
  <c r="F423" i="13" a="1"/>
  <c r="B422" i="13" a="1"/>
  <c r="C422" i="13" a="1"/>
  <c r="D422" i="13" a="1"/>
  <c r="E422" i="13" a="1"/>
  <c r="F422" i="13" a="1"/>
  <c r="B421" i="13" a="1"/>
  <c r="C421" i="13" a="1"/>
  <c r="D421" i="13" a="1"/>
  <c r="E421" i="13" a="1"/>
  <c r="F421" i="13" a="1"/>
  <c r="B420" i="13" a="1"/>
  <c r="C420" i="13" a="1"/>
  <c r="D420" i="13" a="1"/>
  <c r="E420" i="13" a="1"/>
  <c r="F420" i="13" a="1"/>
  <c r="B419" i="13" a="1"/>
  <c r="C419" i="13" a="1"/>
  <c r="D419" i="13" a="1"/>
  <c r="E419" i="13" a="1"/>
  <c r="F419" i="13" a="1"/>
  <c r="B418" i="13" a="1"/>
  <c r="C418" i="13" a="1"/>
  <c r="D418" i="13" a="1"/>
  <c r="E418" i="13" a="1"/>
  <c r="F418" i="13" a="1"/>
  <c r="B417" i="13" a="1"/>
  <c r="C417" i="13" a="1"/>
  <c r="D417" i="13" a="1"/>
  <c r="E417" i="13" a="1"/>
  <c r="F417" i="13" a="1"/>
  <c r="B416" i="13" a="1"/>
  <c r="C416" i="13" a="1"/>
  <c r="D416" i="13" a="1"/>
  <c r="E416" i="13" a="1"/>
  <c r="F416" i="13" a="1"/>
  <c r="B415" i="13" a="1"/>
  <c r="C415" i="13" a="1"/>
  <c r="D415" i="13" a="1"/>
  <c r="E415" i="13" a="1"/>
  <c r="F415" i="13" a="1"/>
  <c r="B414" i="13" a="1"/>
  <c r="C414" i="13" a="1"/>
  <c r="D414" i="13" a="1"/>
  <c r="E414" i="13" a="1"/>
  <c r="F414" i="13" a="1"/>
  <c r="B413" i="13" a="1"/>
  <c r="C413" i="13" a="1"/>
  <c r="D413" i="13" a="1"/>
  <c r="E413" i="13" a="1"/>
  <c r="F413" i="13" a="1"/>
  <c r="B412" i="13" a="1"/>
  <c r="C412" i="13" a="1"/>
  <c r="D412" i="13" a="1"/>
  <c r="E412" i="13" a="1"/>
  <c r="F412" i="13" a="1"/>
  <c r="B411" i="13" a="1"/>
  <c r="C411" i="13" a="1"/>
  <c r="D411" i="13" a="1"/>
  <c r="E411" i="13" a="1"/>
  <c r="F411" i="13" a="1"/>
  <c r="B410" i="13" a="1"/>
  <c r="C410" i="13" a="1"/>
  <c r="D410" i="13" a="1"/>
  <c r="E410" i="13" a="1"/>
  <c r="F410" i="13" a="1"/>
  <c r="B409" i="13" a="1"/>
  <c r="C409" i="13" a="1"/>
  <c r="D409" i="13" a="1"/>
  <c r="E409" i="13" a="1"/>
  <c r="F409" i="13" a="1"/>
  <c r="B408" i="13" a="1"/>
  <c r="C408" i="13" a="1"/>
  <c r="D408" i="13" a="1"/>
  <c r="E408" i="13" a="1"/>
  <c r="F408" i="13" a="1"/>
  <c r="B407" i="13" a="1"/>
  <c r="C407" i="13" a="1"/>
  <c r="D407" i="13" a="1"/>
  <c r="E407" i="13" a="1"/>
  <c r="F407" i="13" a="1"/>
  <c r="B406" i="13" a="1"/>
  <c r="C406" i="13" a="1"/>
  <c r="D406" i="13" a="1"/>
  <c r="E406" i="13" a="1"/>
  <c r="F406" i="13" a="1"/>
  <c r="B405" i="13" a="1"/>
  <c r="C405" i="13" a="1"/>
  <c r="D405" i="13" a="1"/>
  <c r="E405" i="13" a="1"/>
  <c r="F405" i="13" a="1"/>
  <c r="B404" i="13" a="1"/>
  <c r="C404" i="13" a="1"/>
  <c r="D404" i="13" a="1"/>
  <c r="E404" i="13" a="1"/>
  <c r="F404" i="13" a="1"/>
  <c r="B403" i="13" a="1"/>
  <c r="C403" i="13" a="1"/>
  <c r="D403" i="13" a="1"/>
  <c r="E403" i="13" a="1"/>
  <c r="F403" i="13" a="1"/>
  <c r="B402" i="13" a="1"/>
  <c r="C402" i="13" a="1"/>
  <c r="D402" i="13" a="1"/>
  <c r="E402" i="13" a="1"/>
  <c r="F402" i="13" a="1"/>
  <c r="B401" i="13" a="1"/>
  <c r="C401" i="13" a="1"/>
  <c r="D401" i="13" a="1"/>
  <c r="E401" i="13" a="1"/>
  <c r="F401" i="13" a="1"/>
  <c r="B400" i="13" a="1"/>
  <c r="C400" i="13" a="1"/>
  <c r="D400" i="13" a="1"/>
  <c r="E400" i="13" a="1"/>
  <c r="F400" i="13" a="1"/>
  <c r="B399" i="13" a="1"/>
  <c r="C399" i="13" a="1"/>
  <c r="D399" i="13" a="1"/>
  <c r="E399" i="13" a="1"/>
  <c r="F399" i="13" a="1"/>
  <c r="B398" i="13" a="1"/>
  <c r="C398" i="13" a="1"/>
  <c r="D398" i="13" a="1"/>
  <c r="E398" i="13" a="1"/>
  <c r="F398" i="13" a="1"/>
  <c r="B397" i="13" a="1"/>
  <c r="C397" i="13" a="1"/>
  <c r="D397" i="13" a="1"/>
  <c r="E397" i="13" a="1"/>
  <c r="F397" i="13" a="1"/>
  <c r="B396" i="13" a="1"/>
  <c r="C396" i="13" a="1"/>
  <c r="D396" i="13" a="1"/>
  <c r="E396" i="13" a="1"/>
  <c r="F396" i="13" a="1"/>
  <c r="B395" i="13" a="1"/>
  <c r="C395" i="13" a="1"/>
  <c r="D395" i="13" a="1"/>
  <c r="E395" i="13" a="1"/>
  <c r="F395" i="13" a="1"/>
  <c r="B394" i="13" a="1"/>
  <c r="C394" i="13" a="1"/>
  <c r="D394" i="13" a="1"/>
  <c r="E394" i="13" a="1"/>
  <c r="F394" i="13" a="1"/>
  <c r="B393" i="13" a="1"/>
  <c r="C393" i="13" a="1"/>
  <c r="D393" i="13" a="1"/>
  <c r="E393" i="13" a="1"/>
  <c r="F393" i="13" a="1"/>
  <c r="B392" i="13" a="1"/>
  <c r="C392" i="13" a="1"/>
  <c r="D392" i="13" a="1"/>
  <c r="E392" i="13" a="1"/>
  <c r="F392" i="13" a="1"/>
  <c r="B391" i="13" a="1"/>
  <c r="C391" i="13" a="1"/>
  <c r="D391" i="13" a="1"/>
  <c r="E391" i="13" a="1"/>
  <c r="F391" i="13" a="1"/>
  <c r="B390" i="13" a="1"/>
  <c r="C390" i="13" a="1"/>
  <c r="D390" i="13" a="1"/>
  <c r="E390" i="13" a="1"/>
  <c r="F390" i="13" a="1"/>
  <c r="B389" i="13" a="1"/>
  <c r="C389" i="13" a="1"/>
  <c r="D389" i="13" a="1"/>
  <c r="E389" i="13" a="1"/>
  <c r="F389" i="13" a="1"/>
  <c r="B388" i="13" a="1"/>
  <c r="C388" i="13" a="1"/>
  <c r="D388" i="13" a="1"/>
  <c r="E388" i="13" a="1"/>
  <c r="F388" i="13" a="1"/>
  <c r="B387" i="13" a="1"/>
  <c r="C387" i="13" a="1"/>
  <c r="D387" i="13" a="1"/>
  <c r="E387" i="13" a="1"/>
  <c r="F387" i="13" a="1"/>
  <c r="B386" i="13" a="1"/>
  <c r="C386" i="13" a="1"/>
  <c r="D386" i="13" a="1"/>
  <c r="E386" i="13" a="1"/>
  <c r="F386" i="13" a="1"/>
  <c r="B385" i="13" a="1"/>
  <c r="C385" i="13" a="1"/>
  <c r="D385" i="13" a="1"/>
  <c r="E385" i="13" a="1"/>
  <c r="F385" i="13" a="1"/>
  <c r="B384" i="13" a="1"/>
  <c r="C384" i="13" a="1"/>
  <c r="D384" i="13" a="1"/>
  <c r="E384" i="13" a="1"/>
  <c r="F384" i="13" a="1"/>
  <c r="B383" i="13" a="1"/>
  <c r="C383" i="13" a="1"/>
  <c r="D383" i="13" a="1"/>
  <c r="E383" i="13" a="1"/>
  <c r="F383" i="13" a="1"/>
  <c r="B382" i="13" a="1"/>
  <c r="C382" i="13" a="1"/>
  <c r="D382" i="13" a="1"/>
  <c r="E382" i="13" a="1"/>
  <c r="F382" i="13" a="1"/>
  <c r="B381" i="13" a="1"/>
  <c r="C381" i="13" a="1"/>
  <c r="D381" i="13" a="1"/>
  <c r="E381" i="13" a="1"/>
  <c r="F381" i="13" a="1"/>
  <c r="B380" i="13" a="1"/>
  <c r="C380" i="13" a="1"/>
  <c r="D380" i="13" a="1"/>
  <c r="E380" i="13" a="1"/>
  <c r="F380" i="13" a="1"/>
  <c r="B379" i="13" a="1"/>
  <c r="C379" i="13" a="1"/>
  <c r="D379" i="13" a="1"/>
  <c r="E379" i="13" a="1"/>
  <c r="F379" i="13" a="1"/>
  <c r="B378" i="13" a="1"/>
  <c r="C378" i="13" a="1"/>
  <c r="D378" i="13" a="1"/>
  <c r="E378" i="13" a="1"/>
  <c r="F378" i="13" a="1"/>
  <c r="B377" i="13" a="1"/>
  <c r="C377" i="13" a="1"/>
  <c r="D377" i="13" a="1"/>
  <c r="E377" i="13" a="1"/>
  <c r="F377" i="13" a="1"/>
  <c r="B376" i="13" a="1"/>
  <c r="C376" i="13" a="1"/>
  <c r="D376" i="13" a="1"/>
  <c r="E376" i="13" a="1"/>
  <c r="F376" i="13" a="1"/>
  <c r="B375" i="13" a="1"/>
  <c r="C375" i="13" a="1"/>
  <c r="D375" i="13" a="1"/>
  <c r="E375" i="13" a="1"/>
  <c r="F375" i="13" a="1"/>
  <c r="B374" i="13" a="1"/>
  <c r="C374" i="13" a="1"/>
  <c r="D374" i="13" a="1"/>
  <c r="E374" i="13" a="1"/>
  <c r="F374" i="13" a="1"/>
  <c r="B373" i="13" a="1"/>
  <c r="C373" i="13" a="1"/>
  <c r="D373" i="13" a="1"/>
  <c r="E373" i="13" a="1"/>
  <c r="F373" i="13" a="1"/>
  <c r="B372" i="13" a="1"/>
  <c r="C372" i="13" a="1"/>
  <c r="D372" i="13" a="1"/>
  <c r="E372" i="13" a="1"/>
  <c r="F372" i="13" a="1"/>
  <c r="B371" i="13" a="1"/>
  <c r="C371" i="13" a="1"/>
  <c r="D371" i="13" a="1"/>
  <c r="E371" i="13" a="1"/>
  <c r="F371" i="13" a="1"/>
  <c r="B370" i="13" a="1"/>
  <c r="C370" i="13" a="1"/>
  <c r="D370" i="13" a="1"/>
  <c r="E370" i="13" a="1"/>
  <c r="F370" i="13" a="1"/>
  <c r="B369" i="13" a="1"/>
  <c r="C369" i="13" a="1"/>
  <c r="D369" i="13" a="1"/>
  <c r="E369" i="13" a="1"/>
  <c r="F369" i="13" a="1"/>
  <c r="B368" i="13" a="1"/>
  <c r="C368" i="13" a="1"/>
  <c r="D368" i="13" a="1"/>
  <c r="E368" i="13" a="1"/>
  <c r="F368" i="13" a="1"/>
  <c r="B367" i="13" a="1"/>
  <c r="C367" i="13" a="1"/>
  <c r="D367" i="13" a="1"/>
  <c r="E367" i="13" a="1"/>
  <c r="F367" i="13" a="1"/>
  <c r="B366" i="13" a="1"/>
  <c r="C366" i="13" a="1"/>
  <c r="D366" i="13" a="1"/>
  <c r="E366" i="13" a="1"/>
  <c r="F366" i="13" a="1"/>
  <c r="B365" i="13" a="1"/>
  <c r="C365" i="13" a="1"/>
  <c r="D365" i="13" a="1"/>
  <c r="E365" i="13" a="1"/>
  <c r="F365" i="13" a="1"/>
  <c r="B364" i="13" a="1"/>
  <c r="C364" i="13" a="1"/>
  <c r="D364" i="13" a="1"/>
  <c r="E364" i="13" a="1"/>
  <c r="F364" i="13" a="1"/>
  <c r="B363" i="13" a="1"/>
  <c r="C363" i="13" a="1"/>
  <c r="D363" i="13" a="1"/>
  <c r="E363" i="13" a="1"/>
  <c r="F363" i="13" a="1"/>
  <c r="B362" i="13" a="1"/>
  <c r="C362" i="13" a="1"/>
  <c r="D362" i="13" a="1"/>
  <c r="E362" i="13" a="1"/>
  <c r="F362" i="13" a="1"/>
  <c r="B361" i="13" a="1"/>
  <c r="C361" i="13" a="1"/>
  <c r="D361" i="13" a="1"/>
  <c r="E361" i="13" a="1"/>
  <c r="F361" i="13" a="1"/>
  <c r="B360" i="13" a="1"/>
  <c r="C360" i="13" a="1"/>
  <c r="D360" i="13" a="1"/>
  <c r="E360" i="13" a="1"/>
  <c r="F360" i="13" a="1"/>
  <c r="B359" i="13" a="1"/>
  <c r="C359" i="13" a="1"/>
  <c r="D359" i="13" a="1"/>
  <c r="E359" i="13" a="1"/>
  <c r="F359" i="13" a="1"/>
  <c r="B358" i="13" a="1"/>
  <c r="C358" i="13" a="1"/>
  <c r="D358" i="13" a="1"/>
  <c r="E358" i="13" a="1"/>
  <c r="F358" i="13" a="1"/>
  <c r="B357" i="13" a="1"/>
  <c r="C357" i="13" a="1"/>
  <c r="D357" i="13" a="1"/>
  <c r="E357" i="13" a="1"/>
  <c r="F357" i="13" a="1"/>
  <c r="B356" i="13" a="1"/>
  <c r="C356" i="13" a="1"/>
  <c r="D356" i="13" a="1"/>
  <c r="E356" i="13" a="1"/>
  <c r="F356" i="13" a="1"/>
  <c r="B355" i="13" a="1"/>
  <c r="C355" i="13" a="1"/>
  <c r="D355" i="13" a="1"/>
  <c r="E355" i="13" a="1"/>
  <c r="F355" i="13" a="1"/>
  <c r="B354" i="13" a="1"/>
  <c r="C354" i="13" a="1"/>
  <c r="D354" i="13" a="1"/>
  <c r="E354" i="13" a="1"/>
  <c r="F354" i="13" a="1"/>
  <c r="B353" i="13" a="1"/>
  <c r="C353" i="13" a="1"/>
  <c r="D353" i="13" a="1"/>
  <c r="E353" i="13" a="1"/>
  <c r="F353" i="13" a="1"/>
  <c r="B352" i="13" a="1"/>
  <c r="C352" i="13" a="1"/>
  <c r="D352" i="13" a="1"/>
  <c r="E352" i="13" a="1"/>
  <c r="F352" i="13" a="1"/>
  <c r="B351" i="13" a="1"/>
  <c r="C351" i="13" a="1"/>
  <c r="D351" i="13" a="1"/>
  <c r="E351" i="13" a="1"/>
  <c r="F351" i="13" a="1"/>
  <c r="B350" i="13" a="1"/>
  <c r="C350" i="13" a="1"/>
  <c r="D350" i="13" a="1"/>
  <c r="E350" i="13" a="1"/>
  <c r="F350" i="13" a="1"/>
  <c r="B349" i="13" a="1"/>
  <c r="C349" i="13" a="1"/>
  <c r="D349" i="13" a="1"/>
  <c r="E349" i="13" a="1"/>
  <c r="F349" i="13" a="1"/>
  <c r="B348" i="13" a="1"/>
  <c r="C348" i="13" a="1"/>
  <c r="D348" i="13" a="1"/>
  <c r="E348" i="13" a="1"/>
  <c r="F348" i="13" a="1"/>
  <c r="B347" i="13" a="1"/>
  <c r="C347" i="13" a="1"/>
  <c r="D347" i="13" a="1"/>
  <c r="E347" i="13" a="1"/>
  <c r="F347" i="13" a="1"/>
  <c r="B346" i="13" a="1"/>
  <c r="C346" i="13" a="1"/>
  <c r="D346" i="13" a="1"/>
  <c r="E346" i="13" a="1"/>
  <c r="F346" i="13" a="1"/>
  <c r="B345" i="13" a="1"/>
  <c r="C345" i="13" a="1"/>
  <c r="D345" i="13" a="1"/>
  <c r="E345" i="13" a="1"/>
  <c r="F345" i="13" a="1"/>
  <c r="B344" i="13" a="1"/>
  <c r="C344" i="13" a="1"/>
  <c r="D344" i="13" a="1"/>
  <c r="E344" i="13" a="1"/>
  <c r="F344" i="13" a="1"/>
  <c r="B343" i="13" a="1"/>
  <c r="C343" i="13" a="1"/>
  <c r="D343" i="13" a="1"/>
  <c r="E343" i="13" a="1"/>
  <c r="F343" i="13" a="1"/>
  <c r="B342" i="13" a="1"/>
  <c r="C342" i="13" a="1"/>
  <c r="D342" i="13" a="1"/>
  <c r="E342" i="13" a="1"/>
  <c r="F342" i="13" a="1"/>
  <c r="B341" i="13" a="1"/>
  <c r="C341" i="13" a="1"/>
  <c r="D341" i="13" a="1"/>
  <c r="E341" i="13" a="1"/>
  <c r="F341" i="13" a="1"/>
  <c r="B340" i="13" a="1"/>
  <c r="C340" i="13" a="1"/>
  <c r="D340" i="13" a="1"/>
  <c r="E340" i="13" a="1"/>
  <c r="F340" i="13" a="1"/>
  <c r="B339" i="13" a="1"/>
  <c r="C339" i="13" a="1"/>
  <c r="D339" i="13" a="1"/>
  <c r="E339" i="13" a="1"/>
  <c r="F339" i="13" a="1"/>
  <c r="B338" i="13" a="1"/>
  <c r="C338" i="13" a="1"/>
  <c r="D338" i="13" a="1"/>
  <c r="E338" i="13" a="1"/>
  <c r="F338" i="13" a="1"/>
  <c r="B337" i="13" a="1"/>
  <c r="C337" i="13" a="1"/>
  <c r="D337" i="13" a="1"/>
  <c r="E337" i="13" a="1"/>
  <c r="F337" i="13" a="1"/>
  <c r="B336" i="13" a="1"/>
  <c r="C336" i="13" a="1"/>
  <c r="D336" i="13" a="1"/>
  <c r="E336" i="13" a="1"/>
  <c r="F336" i="13" a="1"/>
  <c r="B335" i="13" a="1"/>
  <c r="C335" i="13" a="1"/>
  <c r="D335" i="13" a="1"/>
  <c r="E335" i="13" a="1"/>
  <c r="F335" i="13" a="1"/>
  <c r="B334" i="13" a="1"/>
  <c r="C334" i="13" a="1"/>
  <c r="D334" i="13" a="1"/>
  <c r="E334" i="13" a="1"/>
  <c r="F334" i="13" a="1"/>
  <c r="B333" i="13" a="1"/>
  <c r="C333" i="13" a="1"/>
  <c r="D333" i="13" a="1"/>
  <c r="E333" i="13" a="1"/>
  <c r="F333" i="13" a="1"/>
  <c r="B332" i="13" a="1"/>
  <c r="C332" i="13" a="1"/>
  <c r="D332" i="13" a="1"/>
  <c r="E332" i="13" a="1"/>
  <c r="F332" i="13" a="1"/>
  <c r="B331" i="13" a="1"/>
  <c r="C331" i="13" a="1"/>
  <c r="D331" i="13" a="1"/>
  <c r="E331" i="13" a="1"/>
  <c r="F331" i="13" a="1"/>
  <c r="B330" i="13" a="1"/>
  <c r="C330" i="13" a="1"/>
  <c r="D330" i="13" a="1"/>
  <c r="E330" i="13" a="1"/>
  <c r="F330" i="13" a="1"/>
  <c r="B329" i="13" a="1"/>
  <c r="C329" i="13" a="1"/>
  <c r="D329" i="13" a="1"/>
  <c r="E329" i="13" a="1"/>
  <c r="F329" i="13" a="1"/>
  <c r="B328" i="13" a="1"/>
  <c r="C328" i="13" a="1"/>
  <c r="D328" i="13" a="1"/>
  <c r="E328" i="13" a="1"/>
  <c r="F328" i="13" a="1"/>
  <c r="B327" i="13" a="1"/>
  <c r="C327" i="13" a="1"/>
  <c r="D327" i="13" a="1"/>
  <c r="E327" i="13" a="1"/>
  <c r="F327" i="13" a="1"/>
  <c r="B326" i="13" a="1"/>
  <c r="C326" i="13" a="1"/>
  <c r="D326" i="13" a="1"/>
  <c r="E326" i="13" a="1"/>
  <c r="F326" i="13" a="1"/>
  <c r="B325" i="13" a="1"/>
  <c r="C325" i="13" a="1"/>
  <c r="D325" i="13" a="1"/>
  <c r="E325" i="13" a="1"/>
  <c r="F325" i="13" a="1"/>
  <c r="B324" i="13" a="1"/>
  <c r="C324" i="13" a="1"/>
  <c r="D324" i="13" a="1"/>
  <c r="E324" i="13" a="1"/>
  <c r="F324" i="13" a="1"/>
  <c r="B323" i="13" a="1"/>
  <c r="C323" i="13" a="1"/>
  <c r="D323" i="13" a="1"/>
  <c r="E323" i="13" a="1"/>
  <c r="F323" i="13" a="1"/>
  <c r="B322" i="13" a="1"/>
  <c r="C322" i="13" a="1"/>
  <c r="D322" i="13" a="1"/>
  <c r="E322" i="13" a="1"/>
  <c r="F322" i="13" a="1"/>
  <c r="B321" i="13" a="1"/>
  <c r="C321" i="13" a="1"/>
  <c r="D321" i="13" a="1"/>
  <c r="E321" i="13" a="1"/>
  <c r="F321" i="13" a="1"/>
  <c r="B320" i="13" a="1"/>
  <c r="C320" i="13" a="1"/>
  <c r="D320" i="13" a="1"/>
  <c r="E320" i="13" a="1"/>
  <c r="F320" i="13" a="1"/>
  <c r="B319" i="13" a="1"/>
  <c r="C319" i="13" a="1"/>
  <c r="D319" i="13" a="1"/>
  <c r="E319" i="13" a="1"/>
  <c r="F319" i="13" a="1"/>
  <c r="B318" i="13" a="1"/>
  <c r="C318" i="13" a="1"/>
  <c r="D318" i="13" a="1"/>
  <c r="E318" i="13" a="1"/>
  <c r="F318" i="13" a="1"/>
  <c r="B317" i="13" a="1"/>
  <c r="C317" i="13" a="1"/>
  <c r="D317" i="13" a="1"/>
  <c r="E317" i="13" a="1"/>
  <c r="F317" i="13" a="1"/>
  <c r="B316" i="13" a="1"/>
  <c r="C316" i="13" a="1"/>
  <c r="D316" i="13" a="1"/>
  <c r="E316" i="13" a="1"/>
  <c r="F316" i="13" a="1"/>
  <c r="B315" i="13" a="1"/>
  <c r="C315" i="13" a="1"/>
  <c r="D315" i="13" a="1"/>
  <c r="E315" i="13" a="1"/>
  <c r="F315" i="13" a="1"/>
  <c r="B314" i="13" a="1"/>
  <c r="C314" i="13" a="1"/>
  <c r="D314" i="13" a="1"/>
  <c r="E314" i="13" a="1"/>
  <c r="F314" i="13" a="1"/>
  <c r="B313" i="13" a="1"/>
  <c r="C313" i="13" a="1"/>
  <c r="D313" i="13" a="1"/>
  <c r="E313" i="13" a="1"/>
  <c r="F313" i="13" a="1"/>
  <c r="B312" i="13" a="1"/>
  <c r="C312" i="13" a="1"/>
  <c r="D312" i="13" a="1"/>
  <c r="E312" i="13" a="1"/>
  <c r="F312" i="13" a="1"/>
  <c r="B311" i="13" a="1"/>
  <c r="C311" i="13" a="1"/>
  <c r="D311" i="13" a="1"/>
  <c r="E311" i="13" a="1"/>
  <c r="F311" i="13" a="1"/>
  <c r="B310" i="13" a="1"/>
  <c r="C310" i="13" a="1"/>
  <c r="D310" i="13" a="1"/>
  <c r="E310" i="13" a="1"/>
  <c r="F310" i="13" a="1"/>
  <c r="B309" i="13" a="1"/>
  <c r="C309" i="13" a="1"/>
  <c r="D309" i="13" a="1"/>
  <c r="E309" i="13" a="1"/>
  <c r="F309" i="13" a="1"/>
  <c r="B308" i="13" a="1"/>
  <c r="C308" i="13" a="1"/>
  <c r="D308" i="13" a="1"/>
  <c r="E308" i="13" a="1"/>
  <c r="F308" i="13" a="1"/>
  <c r="B307" i="13" a="1"/>
  <c r="C307" i="13" a="1"/>
  <c r="D307" i="13" a="1"/>
  <c r="E307" i="13" a="1"/>
  <c r="F307" i="13" a="1"/>
  <c r="B306" i="13" a="1"/>
  <c r="C306" i="13" a="1"/>
  <c r="D306" i="13" a="1"/>
  <c r="E306" i="13" a="1"/>
  <c r="F306" i="13" a="1"/>
  <c r="B305" i="13" a="1"/>
  <c r="C305" i="13" a="1"/>
  <c r="D305" i="13" a="1"/>
  <c r="E305" i="13" a="1"/>
  <c r="F305" i="13" a="1"/>
  <c r="B304" i="13" a="1"/>
  <c r="C304" i="13" a="1"/>
  <c r="D304" i="13" a="1"/>
  <c r="E304" i="13" a="1"/>
  <c r="F304" i="13" a="1"/>
  <c r="B303" i="13" a="1"/>
  <c r="C303" i="13" a="1"/>
  <c r="D303" i="13" a="1"/>
  <c r="E303" i="13" a="1"/>
  <c r="F303" i="13" a="1"/>
  <c r="B302" i="13" a="1"/>
  <c r="C302" i="13" a="1"/>
  <c r="D302" i="13" a="1"/>
  <c r="E302" i="13" a="1"/>
  <c r="F302" i="13" a="1"/>
  <c r="B301" i="13" a="1"/>
  <c r="C301" i="13" a="1"/>
  <c r="D301" i="13" a="1"/>
  <c r="E301" i="13" a="1"/>
  <c r="F301" i="13" a="1"/>
  <c r="B300" i="13" a="1"/>
  <c r="C300" i="13" a="1"/>
  <c r="D300" i="13" a="1"/>
  <c r="E300" i="13" a="1"/>
  <c r="F300" i="13" a="1"/>
  <c r="B299" i="13" a="1"/>
  <c r="C299" i="13" a="1"/>
  <c r="D299" i="13" a="1"/>
  <c r="E299" i="13" a="1"/>
  <c r="F299" i="13" a="1"/>
  <c r="B298" i="13" a="1"/>
  <c r="C298" i="13" a="1"/>
  <c r="D298" i="13" a="1"/>
  <c r="E298" i="13" a="1"/>
  <c r="F298" i="13" a="1"/>
  <c r="B297" i="13" a="1"/>
  <c r="C297" i="13" a="1"/>
  <c r="D297" i="13" a="1"/>
  <c r="E297" i="13" a="1"/>
  <c r="F297" i="13" a="1"/>
  <c r="B296" i="13" a="1"/>
  <c r="C296" i="13" a="1"/>
  <c r="D296" i="13" a="1"/>
  <c r="E296" i="13" a="1"/>
  <c r="F296" i="13" a="1"/>
  <c r="B295" i="13" a="1"/>
  <c r="C295" i="13" a="1"/>
  <c r="D295" i="13" a="1"/>
  <c r="E295" i="13" a="1"/>
  <c r="F295" i="13" a="1"/>
  <c r="B294" i="13" a="1"/>
  <c r="C294" i="13" a="1"/>
  <c r="D294" i="13" a="1"/>
  <c r="E294" i="13" a="1"/>
  <c r="F294" i="13" a="1"/>
  <c r="B293" i="13" a="1"/>
  <c r="C293" i="13" a="1"/>
  <c r="D293" i="13" a="1"/>
  <c r="E293" i="13" a="1"/>
  <c r="F293" i="13" a="1"/>
  <c r="B292" i="13" a="1"/>
  <c r="C292" i="13" a="1"/>
  <c r="D292" i="13" a="1"/>
  <c r="E292" i="13" a="1"/>
  <c r="F292" i="13" a="1"/>
  <c r="B291" i="13" a="1"/>
  <c r="C291" i="13" a="1"/>
  <c r="D291" i="13" a="1"/>
  <c r="E291" i="13" a="1"/>
  <c r="F291" i="13" a="1"/>
  <c r="B290" i="13" a="1"/>
  <c r="C290" i="13" a="1"/>
  <c r="D290" i="13" a="1"/>
  <c r="E290" i="13" a="1"/>
  <c r="F290" i="13" a="1"/>
  <c r="B289" i="13" a="1"/>
  <c r="C289" i="13" a="1"/>
  <c r="D289" i="13" a="1"/>
  <c r="E289" i="13" a="1"/>
  <c r="F289" i="13" a="1"/>
  <c r="B288" i="13" a="1"/>
  <c r="C288" i="13" a="1"/>
  <c r="D288" i="13" a="1"/>
  <c r="E288" i="13" a="1"/>
  <c r="F288" i="13" a="1"/>
  <c r="B287" i="13" a="1"/>
  <c r="C287" i="13" a="1"/>
  <c r="D287" i="13" a="1"/>
  <c r="E287" i="13" a="1"/>
  <c r="F287" i="13" a="1"/>
  <c r="B286" i="13" a="1"/>
  <c r="C286" i="13" a="1"/>
  <c r="D286" i="13" a="1"/>
  <c r="E286" i="13" a="1"/>
  <c r="F286" i="13" a="1"/>
  <c r="B285" i="13" a="1"/>
  <c r="C285" i="13" a="1"/>
  <c r="D285" i="13" a="1"/>
  <c r="E285" i="13" a="1"/>
  <c r="F285" i="13" a="1"/>
  <c r="B284" i="13" a="1"/>
  <c r="C284" i="13" a="1"/>
  <c r="D284" i="13" a="1"/>
  <c r="E284" i="13" a="1"/>
  <c r="F284" i="13" a="1"/>
  <c r="B283" i="13" a="1"/>
  <c r="C283" i="13" a="1"/>
  <c r="D283" i="13" a="1"/>
  <c r="E283" i="13" a="1"/>
  <c r="F283" i="13" a="1"/>
  <c r="C282" i="13" a="1"/>
  <c r="D282" i="13" a="1"/>
  <c r="E282" i="13" a="1"/>
  <c r="F282" i="13" a="1"/>
  <c r="B282" i="13" a="1"/>
  <c r="C281" i="13" a="1"/>
  <c r="D281" i="13" a="1"/>
  <c r="E281" i="13" a="1"/>
  <c r="F281" i="13" a="1"/>
  <c r="B281" i="13" a="1"/>
  <c r="C280" i="13" a="1"/>
  <c r="D280" i="13" a="1"/>
  <c r="E280" i="13" a="1"/>
  <c r="F280" i="13" a="1"/>
  <c r="B280" i="13" a="1"/>
  <c r="C279" i="13" a="1"/>
  <c r="D279" i="13" a="1"/>
  <c r="E279" i="13" a="1"/>
  <c r="F279" i="13" a="1"/>
  <c r="B279" i="13" a="1"/>
  <c r="C278" i="13" a="1"/>
  <c r="D278" i="13" a="1"/>
  <c r="E278" i="13" a="1"/>
  <c r="F278" i="13" a="1"/>
  <c r="B278" i="13" a="1"/>
  <c r="C277" i="13" a="1"/>
  <c r="D277" i="13" a="1"/>
  <c r="E277" i="13" a="1"/>
  <c r="F277" i="13" a="1"/>
  <c r="B277" i="13" a="1"/>
  <c r="C276" i="13" a="1"/>
  <c r="D276" i="13" a="1"/>
  <c r="E276" i="13" a="1"/>
  <c r="F276" i="13" a="1"/>
  <c r="B276" i="13" a="1"/>
  <c r="C275" i="13" a="1"/>
  <c r="D275" i="13" a="1"/>
  <c r="E275" i="13" a="1"/>
  <c r="F275" i="13" a="1"/>
  <c r="B275" i="13" a="1"/>
  <c r="C274" i="13" a="1"/>
  <c r="D274" i="13" a="1"/>
  <c r="E274" i="13" a="1"/>
  <c r="F274" i="13" a="1"/>
  <c r="B274" i="13" a="1"/>
  <c r="C273" i="13" a="1"/>
  <c r="D273" i="13" a="1"/>
  <c r="E273" i="13" a="1"/>
  <c r="F273" i="13" a="1"/>
  <c r="B273" i="13" a="1"/>
  <c r="C272" i="13" a="1"/>
  <c r="D272" i="13" a="1"/>
  <c r="E272" i="13" a="1"/>
  <c r="F272" i="13" a="1"/>
  <c r="B272" i="13" a="1"/>
  <c r="C271" i="13" a="1"/>
  <c r="D271" i="13" a="1"/>
  <c r="E271" i="13" a="1"/>
  <c r="F271" i="13" a="1"/>
  <c r="B271" i="13" a="1"/>
  <c r="C270" i="13" a="1"/>
  <c r="D270" i="13" a="1"/>
  <c r="E270" i="13" a="1"/>
  <c r="F270" i="13" a="1"/>
  <c r="B270" i="13" a="1"/>
  <c r="C269" i="13" a="1"/>
  <c r="D269" i="13" a="1"/>
  <c r="E269" i="13" a="1"/>
  <c r="F269" i="13" a="1"/>
  <c r="B269" i="13" a="1"/>
  <c r="C268" i="13" a="1"/>
  <c r="D268" i="13" a="1"/>
  <c r="E268" i="13" a="1"/>
  <c r="F268" i="13" a="1"/>
  <c r="B268" i="13" a="1"/>
  <c r="C267" i="13" a="1"/>
  <c r="D267" i="13" a="1"/>
  <c r="E267" i="13" a="1"/>
  <c r="F267" i="13" a="1"/>
  <c r="B267" i="13" a="1"/>
  <c r="C266" i="13" a="1"/>
  <c r="D266" i="13" a="1"/>
  <c r="E266" i="13" a="1"/>
  <c r="F266" i="13" a="1"/>
  <c r="B266" i="13" a="1"/>
  <c r="C265" i="13" a="1"/>
  <c r="D265" i="13" a="1"/>
  <c r="E265" i="13" a="1"/>
  <c r="F265" i="13" a="1"/>
  <c r="B265" i="13" a="1"/>
  <c r="C264" i="13" a="1"/>
  <c r="D264" i="13" a="1"/>
  <c r="E264" i="13" a="1"/>
  <c r="F264" i="13" a="1"/>
  <c r="B264" i="13" a="1"/>
  <c r="C263" i="13" a="1"/>
  <c r="D263" i="13" a="1"/>
  <c r="E263" i="13" a="1"/>
  <c r="F263" i="13" a="1"/>
  <c r="B263" i="13" a="1"/>
  <c r="C262" i="13" a="1"/>
  <c r="D262" i="13" a="1"/>
  <c r="E262" i="13" a="1"/>
  <c r="F262" i="13" a="1"/>
  <c r="B262" i="13" a="1"/>
  <c r="C261" i="13" a="1"/>
  <c r="D261" i="13" a="1"/>
  <c r="E261" i="13" a="1"/>
  <c r="F261" i="13" a="1"/>
  <c r="B261" i="13" a="1"/>
  <c r="C260" i="13" a="1"/>
  <c r="D260" i="13" a="1"/>
  <c r="E260" i="13" a="1"/>
  <c r="F260" i="13" a="1"/>
  <c r="B260" i="13" a="1"/>
  <c r="C259" i="13" a="1"/>
  <c r="D259" i="13" a="1"/>
  <c r="E259" i="13" a="1"/>
  <c r="F259" i="13" a="1"/>
  <c r="B259" i="13" a="1"/>
  <c r="C258" i="13" a="1"/>
  <c r="D258" i="13" a="1"/>
  <c r="E258" i="13" a="1"/>
  <c r="F258" i="13" a="1"/>
  <c r="B258" i="13" a="1"/>
  <c r="C257" i="13" a="1"/>
  <c r="D257" i="13" a="1"/>
  <c r="E257" i="13" a="1"/>
  <c r="F257" i="13" a="1"/>
  <c r="B257" i="13" a="1"/>
  <c r="C256" i="13" a="1"/>
  <c r="D256" i="13" a="1"/>
  <c r="E256" i="13" a="1"/>
  <c r="F256" i="13" a="1"/>
  <c r="B256" i="13" a="1"/>
  <c r="C255" i="13" a="1"/>
  <c r="D255" i="13" a="1"/>
  <c r="E255" i="13" a="1"/>
  <c r="F255" i="13" a="1"/>
  <c r="B255" i="13" a="1"/>
  <c r="C254" i="13" a="1"/>
  <c r="D254" i="13" a="1"/>
  <c r="E254" i="13" a="1"/>
  <c r="F254" i="13" a="1"/>
  <c r="B254" i="13" a="1"/>
  <c r="C253" i="13" a="1"/>
  <c r="D253" i="13" a="1"/>
  <c r="E253" i="13" a="1"/>
  <c r="F253" i="13" a="1"/>
  <c r="B253" i="13" a="1"/>
  <c r="C252" i="13" a="1"/>
  <c r="D252" i="13" a="1"/>
  <c r="E252" i="13" a="1"/>
  <c r="F252" i="13" a="1"/>
  <c r="B252" i="13" a="1"/>
  <c r="C251" i="13" a="1"/>
  <c r="D251" i="13" a="1"/>
  <c r="E251" i="13" a="1"/>
  <c r="F251" i="13" a="1"/>
  <c r="B251" i="13" a="1"/>
  <c r="C250" i="13" a="1"/>
  <c r="D250" i="13" a="1"/>
  <c r="E250" i="13" a="1"/>
  <c r="F250" i="13" a="1"/>
  <c r="B250" i="13" a="1"/>
  <c r="C249" i="13" a="1"/>
  <c r="D249" i="13" a="1"/>
  <c r="E249" i="13" a="1"/>
  <c r="F249" i="13" a="1"/>
  <c r="B249" i="13" a="1"/>
  <c r="C248" i="13" a="1"/>
  <c r="D248" i="13" a="1"/>
  <c r="E248" i="13" a="1"/>
  <c r="F248" i="13" a="1"/>
  <c r="B248" i="13" a="1"/>
  <c r="C247" i="13" a="1"/>
  <c r="D247" i="13" a="1"/>
  <c r="E247" i="13" a="1"/>
  <c r="F247" i="13" a="1"/>
  <c r="B247" i="13" a="1"/>
  <c r="C246" i="13" a="1"/>
  <c r="D246" i="13" a="1"/>
  <c r="E246" i="13" a="1"/>
  <c r="F246" i="13" a="1"/>
  <c r="B246" i="13" a="1"/>
  <c r="C245" i="13" a="1"/>
  <c r="D245" i="13" a="1"/>
  <c r="E245" i="13" a="1"/>
  <c r="F245" i="13" a="1"/>
  <c r="B245" i="13" a="1"/>
  <c r="C244" i="13" a="1"/>
  <c r="D244" i="13" a="1"/>
  <c r="E244" i="13" a="1"/>
  <c r="F244" i="13" a="1"/>
  <c r="B244" i="13" a="1"/>
  <c r="C243" i="13" a="1"/>
  <c r="D243" i="13" a="1"/>
  <c r="E243" i="13" a="1"/>
  <c r="F243" i="13" a="1"/>
  <c r="B243" i="13" a="1"/>
  <c r="C242" i="13" a="1"/>
  <c r="D242" i="13" a="1"/>
  <c r="E242" i="13" a="1"/>
  <c r="F242" i="13" a="1"/>
  <c r="B242" i="13" a="1"/>
  <c r="C241" i="13" a="1"/>
  <c r="D241" i="13" a="1"/>
  <c r="E241" i="13" a="1"/>
  <c r="F241" i="13" a="1"/>
  <c r="B241" i="13" a="1"/>
  <c r="C240" i="13" a="1"/>
  <c r="D240" i="13" a="1"/>
  <c r="E240" i="13" a="1"/>
  <c r="F240" i="13" a="1"/>
  <c r="B240" i="13" a="1"/>
  <c r="C239" i="13" a="1"/>
  <c r="D239" i="13" a="1"/>
  <c r="E239" i="13" a="1"/>
  <c r="F239" i="13" a="1"/>
  <c r="B239" i="13" a="1"/>
  <c r="C238" i="13" a="1"/>
  <c r="D238" i="13" a="1"/>
  <c r="E238" i="13" a="1"/>
  <c r="F238" i="13" a="1"/>
  <c r="B238" i="13" a="1"/>
  <c r="C237" i="13" a="1"/>
  <c r="D237" i="13" a="1"/>
  <c r="E237" i="13" a="1"/>
  <c r="F237" i="13" a="1"/>
  <c r="B237" i="13" a="1"/>
  <c r="C236" i="13" a="1"/>
  <c r="D236" i="13" a="1"/>
  <c r="E236" i="13" a="1"/>
  <c r="F236" i="13" a="1"/>
  <c r="B236" i="13" a="1"/>
  <c r="C235" i="13" a="1"/>
  <c r="D235" i="13" a="1"/>
  <c r="E235" i="13" a="1"/>
  <c r="F235" i="13" a="1"/>
  <c r="B235" i="13" a="1"/>
  <c r="C234" i="13" a="1"/>
  <c r="D234" i="13" a="1"/>
  <c r="E234" i="13" a="1"/>
  <c r="F234" i="13" a="1"/>
  <c r="B234" i="13" a="1"/>
  <c r="C233" i="13" a="1"/>
  <c r="D233" i="13" a="1"/>
  <c r="E233" i="13" a="1"/>
  <c r="F233" i="13" a="1"/>
  <c r="B233" i="13" a="1"/>
  <c r="C232" i="13" a="1"/>
  <c r="D232" i="13" a="1"/>
  <c r="E232" i="13" a="1"/>
  <c r="F232" i="13" a="1"/>
  <c r="B232" i="13" a="1"/>
  <c r="C231" i="13" a="1"/>
  <c r="D231" i="13" a="1"/>
  <c r="E231" i="13" a="1"/>
  <c r="F231" i="13" a="1"/>
  <c r="B231" i="13" a="1"/>
  <c r="C230" i="13" a="1"/>
  <c r="D230" i="13" a="1"/>
  <c r="E230" i="13" a="1"/>
  <c r="F230" i="13" a="1"/>
  <c r="B230" i="13" a="1"/>
  <c r="C229" i="13" a="1"/>
  <c r="D229" i="13" a="1"/>
  <c r="E229" i="13" a="1"/>
  <c r="F229" i="13" a="1"/>
  <c r="B229" i="13" a="1"/>
  <c r="C228" i="13" a="1"/>
  <c r="D228" i="13" a="1"/>
  <c r="E228" i="13" a="1"/>
  <c r="F228" i="13" a="1"/>
  <c r="B228" i="13" a="1"/>
  <c r="C227" i="13" a="1"/>
  <c r="D227" i="13" a="1"/>
  <c r="E227" i="13" a="1"/>
  <c r="F227" i="13" a="1"/>
  <c r="B227" i="13" a="1"/>
  <c r="C226" i="13" a="1"/>
  <c r="D226" i="13" a="1"/>
  <c r="E226" i="13" a="1"/>
  <c r="F226" i="13" a="1"/>
  <c r="B226" i="13" a="1"/>
  <c r="C225" i="13" a="1"/>
  <c r="D225" i="13" a="1"/>
  <c r="E225" i="13" a="1"/>
  <c r="F225" i="13" a="1"/>
  <c r="B225" i="13" a="1"/>
  <c r="C224" i="13" a="1"/>
  <c r="D224" i="13" a="1"/>
  <c r="E224" i="13" a="1"/>
  <c r="F224" i="13" a="1"/>
  <c r="B224" i="13" a="1"/>
  <c r="C223" i="13" a="1"/>
  <c r="D223" i="13" a="1"/>
  <c r="E223" i="13" a="1"/>
  <c r="F223" i="13" a="1"/>
  <c r="B223" i="13" a="1"/>
  <c r="C222" i="13" a="1"/>
  <c r="D222" i="13" a="1"/>
  <c r="E222" i="13" a="1"/>
  <c r="F222" i="13" a="1"/>
  <c r="B222" i="13" a="1"/>
  <c r="C221" i="13" a="1"/>
  <c r="D221" i="13" a="1"/>
  <c r="E221" i="13" a="1"/>
  <c r="F221" i="13" a="1"/>
  <c r="B221" i="13" a="1"/>
  <c r="C220" i="13" a="1"/>
  <c r="D220" i="13" a="1"/>
  <c r="E220" i="13" a="1"/>
  <c r="F220" i="13" a="1"/>
  <c r="B220" i="13" a="1"/>
  <c r="C219" i="13" a="1"/>
  <c r="D219" i="13" a="1"/>
  <c r="E219" i="13" a="1"/>
  <c r="F219" i="13" a="1"/>
  <c r="B219" i="13" a="1"/>
  <c r="C218" i="13" a="1"/>
  <c r="D218" i="13" a="1"/>
  <c r="E218" i="13" a="1"/>
  <c r="F218" i="13" a="1"/>
  <c r="B218" i="13" a="1"/>
  <c r="C217" i="13" a="1"/>
  <c r="D217" i="13" a="1"/>
  <c r="E217" i="13" a="1"/>
  <c r="F217" i="13" a="1"/>
  <c r="B217" i="13" a="1"/>
  <c r="C216" i="13" a="1"/>
  <c r="D216" i="13" a="1"/>
  <c r="E216" i="13" a="1"/>
  <c r="F216" i="13" a="1"/>
  <c r="B216" i="13" a="1"/>
  <c r="C215" i="13" a="1"/>
  <c r="D215" i="13" a="1"/>
  <c r="E215" i="13" a="1"/>
  <c r="F215" i="13" a="1"/>
  <c r="B215" i="13" a="1"/>
  <c r="C214" i="13" a="1"/>
  <c r="D214" i="13" a="1"/>
  <c r="E214" i="13" a="1"/>
  <c r="F214" i="13" a="1"/>
  <c r="B214" i="13" a="1"/>
  <c r="C213" i="13" a="1"/>
  <c r="D213" i="13" a="1"/>
  <c r="E213" i="13" a="1"/>
  <c r="F213" i="13" a="1"/>
  <c r="B213" i="13" a="1"/>
  <c r="C212" i="13" a="1"/>
  <c r="D212" i="13" a="1"/>
  <c r="E212" i="13" a="1"/>
  <c r="F212" i="13" a="1"/>
  <c r="B212" i="13" a="1"/>
  <c r="C211" i="13" a="1"/>
  <c r="D211" i="13" a="1"/>
  <c r="E211" i="13" a="1"/>
  <c r="F211" i="13" a="1"/>
  <c r="B211" i="13" a="1"/>
  <c r="C210" i="13" a="1"/>
  <c r="D210" i="13" a="1"/>
  <c r="E210" i="13" a="1"/>
  <c r="F210" i="13" a="1"/>
  <c r="B210" i="13" a="1"/>
  <c r="C209" i="13" a="1"/>
  <c r="D209" i="13" a="1"/>
  <c r="E209" i="13" a="1"/>
  <c r="F209" i="13" a="1"/>
  <c r="B209" i="13" a="1"/>
  <c r="C208" i="13" a="1"/>
  <c r="D208" i="13" a="1"/>
  <c r="E208" i="13" a="1"/>
  <c r="F208" i="13" a="1"/>
  <c r="B208" i="13" a="1"/>
  <c r="C207" i="13" a="1"/>
  <c r="D207" i="13" a="1"/>
  <c r="E207" i="13" a="1"/>
  <c r="F207" i="13" a="1"/>
  <c r="B207" i="13" a="1"/>
  <c r="C206" i="13" a="1"/>
  <c r="D206" i="13" a="1"/>
  <c r="E206" i="13" a="1"/>
  <c r="F206" i="13" a="1"/>
  <c r="B206" i="13" a="1"/>
  <c r="C205" i="13" a="1"/>
  <c r="D205" i="13" a="1"/>
  <c r="E205" i="13" a="1"/>
  <c r="F205" i="13" a="1"/>
  <c r="B205" i="13" a="1"/>
  <c r="C204" i="13" a="1"/>
  <c r="D204" i="13" a="1"/>
  <c r="E204" i="13" a="1"/>
  <c r="F204" i="13" a="1"/>
  <c r="B204" i="13" a="1"/>
  <c r="C203" i="13" a="1"/>
  <c r="D203" i="13" a="1"/>
  <c r="E203" i="13" a="1"/>
  <c r="F203" i="13" a="1"/>
  <c r="B203" i="13" a="1"/>
  <c r="C202" i="13" a="1"/>
  <c r="D202" i="13" a="1"/>
  <c r="E202" i="13" a="1"/>
  <c r="F202" i="13" a="1"/>
  <c r="B202" i="13" a="1"/>
  <c r="C201" i="13" a="1"/>
  <c r="D201" i="13" a="1"/>
  <c r="E201" i="13" a="1"/>
  <c r="F201" i="13" a="1"/>
  <c r="B201" i="13" a="1"/>
  <c r="C200" i="13" a="1"/>
  <c r="D200" i="13" a="1"/>
  <c r="E200" i="13" a="1"/>
  <c r="F200" i="13" a="1"/>
  <c r="B200" i="13" a="1"/>
  <c r="C199" i="13" a="1"/>
  <c r="D199" i="13" a="1"/>
  <c r="E199" i="13" a="1"/>
  <c r="F199" i="13" a="1"/>
  <c r="B199" i="13" a="1"/>
  <c r="C198" i="13" a="1"/>
  <c r="D198" i="13" a="1"/>
  <c r="E198" i="13" a="1"/>
  <c r="F198" i="13" a="1"/>
  <c r="B198" i="13" a="1"/>
  <c r="C197" i="13" a="1"/>
  <c r="D197" i="13" a="1"/>
  <c r="E197" i="13" a="1"/>
  <c r="F197" i="13" a="1"/>
  <c r="B197" i="13" a="1"/>
  <c r="C196" i="13" a="1"/>
  <c r="D196" i="13" a="1"/>
  <c r="E196" i="13" a="1"/>
  <c r="F196" i="13" a="1"/>
  <c r="B196" i="13" a="1"/>
  <c r="C195" i="13" a="1"/>
  <c r="D195" i="13" a="1"/>
  <c r="E195" i="13" a="1"/>
  <c r="F195" i="13" a="1"/>
  <c r="B195" i="13" a="1"/>
  <c r="C194" i="13" a="1"/>
  <c r="D194" i="13" a="1"/>
  <c r="E194" i="13" a="1"/>
  <c r="F194" i="13" a="1"/>
  <c r="B194" i="13" a="1"/>
  <c r="C193" i="13" a="1"/>
  <c r="D193" i="13" a="1"/>
  <c r="E193" i="13" a="1"/>
  <c r="F193" i="13" a="1"/>
  <c r="B193" i="13" a="1"/>
  <c r="C192" i="13" a="1"/>
  <c r="D192" i="13" a="1"/>
  <c r="E192" i="13" a="1"/>
  <c r="F192" i="13" a="1"/>
  <c r="B192" i="13" a="1"/>
  <c r="C191" i="13" a="1"/>
  <c r="D191" i="13" a="1"/>
  <c r="E191" i="13" a="1"/>
  <c r="F191" i="13" a="1"/>
  <c r="B191" i="13" a="1"/>
  <c r="C190" i="13" a="1"/>
  <c r="D190" i="13" a="1"/>
  <c r="E190" i="13" a="1"/>
  <c r="F190" i="13" a="1"/>
  <c r="B190" i="13" a="1"/>
  <c r="C189" i="13" a="1"/>
  <c r="D189" i="13" a="1"/>
  <c r="E189" i="13" a="1"/>
  <c r="F189" i="13" a="1"/>
  <c r="B189" i="13" a="1"/>
  <c r="C188" i="13" a="1"/>
  <c r="D188" i="13" a="1"/>
  <c r="E188" i="13" a="1"/>
  <c r="F188" i="13" a="1"/>
  <c r="B188" i="13" a="1"/>
  <c r="C187" i="13" a="1"/>
  <c r="D187" i="13" a="1"/>
  <c r="E187" i="13" a="1"/>
  <c r="F187" i="13" a="1"/>
  <c r="B187" i="13" a="1"/>
  <c r="C186" i="13" a="1"/>
  <c r="D186" i="13" a="1"/>
  <c r="E186" i="13" a="1"/>
  <c r="F186" i="13" a="1"/>
  <c r="B186" i="13" a="1"/>
  <c r="C185" i="13" a="1"/>
  <c r="D185" i="13" a="1"/>
  <c r="E185" i="13" a="1"/>
  <c r="F185" i="13" a="1"/>
  <c r="B185" i="13" a="1"/>
  <c r="C184" i="13" a="1"/>
  <c r="D184" i="13" a="1"/>
  <c r="E184" i="13" a="1"/>
  <c r="F184" i="13" a="1"/>
  <c r="B184" i="13" a="1"/>
  <c r="C183" i="13" a="1"/>
  <c r="D183" i="13" a="1"/>
  <c r="E183" i="13" a="1"/>
  <c r="F183" i="13" a="1"/>
  <c r="B183" i="13" a="1"/>
  <c r="C182" i="13" a="1"/>
  <c r="D182" i="13" a="1"/>
  <c r="E182" i="13" a="1"/>
  <c r="F182" i="13" a="1"/>
  <c r="B182" i="13" a="1"/>
  <c r="C181" i="13" a="1"/>
  <c r="D181" i="13" a="1"/>
  <c r="E181" i="13" a="1"/>
  <c r="F181" i="13" a="1"/>
  <c r="B181" i="13" a="1"/>
  <c r="C180" i="13" a="1"/>
  <c r="D180" i="13" a="1"/>
  <c r="E180" i="13" a="1"/>
  <c r="F180" i="13" a="1"/>
  <c r="B180" i="13" a="1"/>
  <c r="C179" i="13" a="1"/>
  <c r="D179" i="13" a="1"/>
  <c r="E179" i="13" a="1"/>
  <c r="F179" i="13" a="1"/>
  <c r="B179" i="13" a="1"/>
  <c r="C178" i="13" a="1"/>
  <c r="D178" i="13" a="1"/>
  <c r="E178" i="13" a="1"/>
  <c r="F178" i="13" a="1"/>
  <c r="B178" i="13" a="1"/>
  <c r="C177" i="13" a="1"/>
  <c r="D177" i="13" a="1"/>
  <c r="E177" i="13" a="1"/>
  <c r="F177" i="13" a="1"/>
  <c r="B177" i="13" a="1"/>
  <c r="C176" i="13" a="1"/>
  <c r="D176" i="13" a="1"/>
  <c r="E176" i="13" a="1"/>
  <c r="F176" i="13" a="1"/>
  <c r="B176" i="13" a="1"/>
  <c r="C175" i="13" a="1"/>
  <c r="D175" i="13" a="1"/>
  <c r="E175" i="13" a="1"/>
  <c r="F175" i="13" a="1"/>
  <c r="B175" i="13" a="1"/>
  <c r="C174" i="13" a="1"/>
  <c r="D174" i="13" a="1"/>
  <c r="E174" i="13" a="1"/>
  <c r="F174" i="13" a="1"/>
  <c r="B174" i="13" a="1"/>
  <c r="C173" i="13" a="1"/>
  <c r="D173" i="13" a="1"/>
  <c r="E173" i="13" a="1"/>
  <c r="F173" i="13" a="1"/>
  <c r="B173" i="13" a="1"/>
  <c r="C172" i="13" a="1"/>
  <c r="D172" i="13" a="1"/>
  <c r="E172" i="13" a="1"/>
  <c r="F172" i="13" a="1"/>
  <c r="B172" i="13" a="1"/>
  <c r="C171" i="13" a="1"/>
  <c r="D171" i="13" a="1"/>
  <c r="E171" i="13" a="1"/>
  <c r="F171" i="13" a="1"/>
  <c r="B171" i="13" a="1"/>
  <c r="C170" i="13" a="1"/>
  <c r="D170" i="13" a="1"/>
  <c r="E170" i="13" a="1"/>
  <c r="F170" i="13" a="1"/>
  <c r="B170" i="13" a="1"/>
  <c r="C169" i="13" a="1"/>
  <c r="D169" i="13" a="1"/>
  <c r="E169" i="13" a="1"/>
  <c r="F169" i="13" a="1"/>
  <c r="B169" i="13" a="1"/>
  <c r="C168" i="13" a="1"/>
  <c r="D168" i="13" a="1"/>
  <c r="E168" i="13" a="1"/>
  <c r="F168" i="13" a="1"/>
  <c r="B168" i="13" a="1"/>
  <c r="C167" i="13" a="1"/>
  <c r="D167" i="13" a="1"/>
  <c r="E167" i="13" a="1"/>
  <c r="F167" i="13" a="1"/>
  <c r="B167" i="13" a="1"/>
  <c r="C166" i="13" a="1"/>
  <c r="D166" i="13" a="1"/>
  <c r="E166" i="13" a="1"/>
  <c r="F166" i="13" a="1"/>
  <c r="B166" i="13" a="1"/>
  <c r="C165" i="13" a="1"/>
  <c r="D165" i="13" a="1"/>
  <c r="E165" i="13" a="1"/>
  <c r="F165" i="13" a="1"/>
  <c r="B165" i="13" a="1"/>
  <c r="C164" i="13" a="1"/>
  <c r="D164" i="13" a="1"/>
  <c r="E164" i="13" a="1"/>
  <c r="F164" i="13" a="1"/>
  <c r="B164" i="13" a="1"/>
  <c r="C163" i="13" a="1"/>
  <c r="D163" i="13" a="1"/>
  <c r="E163" i="13" a="1"/>
  <c r="F163" i="13" a="1"/>
  <c r="B163" i="13" a="1"/>
  <c r="C162" i="13" a="1"/>
  <c r="D162" i="13" a="1"/>
  <c r="E162" i="13" a="1"/>
  <c r="F162" i="13" a="1"/>
  <c r="B162" i="13" a="1"/>
  <c r="C161" i="13" a="1"/>
  <c r="D161" i="13" a="1"/>
  <c r="E161" i="13" a="1"/>
  <c r="F161" i="13" a="1"/>
  <c r="B161" i="13" a="1"/>
  <c r="C160" i="13" a="1"/>
  <c r="D160" i="13" a="1"/>
  <c r="E160" i="13" a="1"/>
  <c r="F160" i="13" a="1"/>
  <c r="B160" i="13" a="1"/>
  <c r="C159" i="13" a="1"/>
  <c r="D159" i="13" a="1"/>
  <c r="E159" i="13" a="1"/>
  <c r="F159" i="13" a="1"/>
  <c r="B159" i="13" a="1"/>
  <c r="C158" i="13" a="1"/>
  <c r="D158" i="13" a="1"/>
  <c r="E158" i="13" a="1"/>
  <c r="F158" i="13" a="1"/>
  <c r="B158" i="13" a="1"/>
  <c r="C157" i="13" a="1"/>
  <c r="D157" i="13" a="1"/>
  <c r="E157" i="13" a="1"/>
  <c r="F157" i="13" a="1"/>
  <c r="B157" i="13" a="1"/>
  <c r="C156" i="13" a="1"/>
  <c r="D156" i="13" a="1"/>
  <c r="E156" i="13" a="1"/>
  <c r="F156" i="13" a="1"/>
  <c r="B156" i="13" a="1"/>
  <c r="C155" i="13" a="1"/>
  <c r="D155" i="13" a="1"/>
  <c r="E155" i="13" a="1"/>
  <c r="F155" i="13" a="1"/>
  <c r="B155" i="13" a="1"/>
  <c r="C154" i="13" a="1"/>
  <c r="D154" i="13" a="1"/>
  <c r="E154" i="13" a="1"/>
  <c r="F154" i="13" a="1"/>
  <c r="B154" i="13" a="1"/>
  <c r="C153" i="13" a="1"/>
  <c r="D153" i="13" a="1"/>
  <c r="E153" i="13" a="1"/>
  <c r="F153" i="13" a="1"/>
  <c r="B153" i="13" a="1"/>
  <c r="C152" i="13" a="1"/>
  <c r="D152" i="13" a="1"/>
  <c r="E152" i="13" a="1"/>
  <c r="F152" i="13" a="1"/>
  <c r="B152" i="13" a="1"/>
  <c r="C151" i="13" a="1"/>
  <c r="D151" i="13" a="1"/>
  <c r="E151" i="13" a="1"/>
  <c r="F151" i="13" a="1"/>
  <c r="B151" i="13" a="1"/>
  <c r="C150" i="13" a="1"/>
  <c r="D150" i="13" a="1"/>
  <c r="E150" i="13" a="1"/>
  <c r="F150" i="13" a="1"/>
  <c r="B150" i="13" a="1"/>
  <c r="C149" i="13" a="1"/>
  <c r="D149" i="13" a="1"/>
  <c r="E149" i="13" a="1"/>
  <c r="F149" i="13" a="1"/>
  <c r="B149" i="13" a="1"/>
  <c r="C148" i="13" a="1"/>
  <c r="D148" i="13" a="1"/>
  <c r="E148" i="13" a="1"/>
  <c r="F148" i="13" a="1"/>
  <c r="B148" i="13" a="1"/>
  <c r="C147" i="13" a="1"/>
  <c r="D147" i="13" a="1"/>
  <c r="E147" i="13" a="1"/>
  <c r="F147" i="13" a="1"/>
  <c r="B147" i="13" a="1"/>
  <c r="C146" i="13" a="1"/>
  <c r="D146" i="13" a="1"/>
  <c r="E146" i="13" a="1"/>
  <c r="F146" i="13" a="1"/>
  <c r="B146" i="13" a="1"/>
  <c r="C145" i="13" a="1"/>
  <c r="D145" i="13" a="1"/>
  <c r="E145" i="13" a="1"/>
  <c r="F145" i="13" a="1"/>
  <c r="B145" i="13" a="1"/>
  <c r="C144" i="13" a="1"/>
  <c r="D144" i="13" a="1"/>
  <c r="E144" i="13" a="1"/>
  <c r="F144" i="13" a="1"/>
  <c r="B144" i="13" a="1"/>
  <c r="C143" i="13" a="1"/>
  <c r="D143" i="13" a="1"/>
  <c r="E143" i="13" a="1"/>
  <c r="F143" i="13" a="1"/>
  <c r="B143" i="13" a="1"/>
  <c r="C142" i="13" a="1"/>
  <c r="D142" i="13" a="1"/>
  <c r="E142" i="13" a="1"/>
  <c r="F142" i="13" a="1"/>
  <c r="B142" i="13" a="1"/>
  <c r="C141" i="13" a="1"/>
  <c r="D141" i="13" a="1"/>
  <c r="E141" i="13" a="1"/>
  <c r="F141" i="13" a="1"/>
  <c r="B141" i="13" a="1"/>
  <c r="C140" i="13" a="1"/>
  <c r="D140" i="13" a="1"/>
  <c r="E140" i="13" a="1"/>
  <c r="F140" i="13" a="1"/>
  <c r="B140" i="13" a="1"/>
  <c r="C139" i="13" a="1"/>
  <c r="D139" i="13" a="1"/>
  <c r="E139" i="13" a="1"/>
  <c r="F139" i="13" a="1"/>
  <c r="B139" i="13" a="1"/>
  <c r="C138" i="13" a="1"/>
  <c r="D138" i="13" a="1"/>
  <c r="E138" i="13" a="1"/>
  <c r="F138" i="13" a="1"/>
  <c r="B138" i="13" a="1"/>
  <c r="C137" i="13" a="1"/>
  <c r="D137" i="13" a="1"/>
  <c r="E137" i="13" a="1"/>
  <c r="F137" i="13" a="1"/>
  <c r="B137" i="13" a="1"/>
  <c r="C136" i="13" a="1"/>
  <c r="D136" i="13" a="1"/>
  <c r="E136" i="13" a="1"/>
  <c r="F136" i="13" a="1"/>
  <c r="B136" i="13" a="1"/>
  <c r="C135" i="13" a="1"/>
  <c r="D135" i="13" a="1"/>
  <c r="E135" i="13" a="1"/>
  <c r="F135" i="13" a="1"/>
  <c r="B135" i="13" a="1"/>
  <c r="C134" i="13" a="1"/>
  <c r="D134" i="13" a="1"/>
  <c r="E134" i="13" a="1"/>
  <c r="F134" i="13" a="1"/>
  <c r="B134" i="13" a="1"/>
  <c r="C133" i="13" a="1"/>
  <c r="D133" i="13" a="1"/>
  <c r="E133" i="13" a="1"/>
  <c r="F133" i="13" a="1"/>
  <c r="B133" i="13" a="1"/>
  <c r="C132" i="13" a="1"/>
  <c r="D132" i="13" a="1"/>
  <c r="E132" i="13" a="1"/>
  <c r="F132" i="13" a="1"/>
  <c r="B132" i="13" a="1"/>
  <c r="C131" i="13" a="1"/>
  <c r="D131" i="13" a="1"/>
  <c r="E131" i="13" a="1"/>
  <c r="F131" i="13" a="1"/>
  <c r="B131" i="13" a="1"/>
  <c r="C130" i="13" a="1"/>
  <c r="D130" i="13" a="1"/>
  <c r="E130" i="13" a="1"/>
  <c r="F130" i="13" a="1"/>
  <c r="B130" i="13" a="1"/>
  <c r="C129" i="13" a="1"/>
  <c r="D129" i="13" a="1"/>
  <c r="E129" i="13" a="1"/>
  <c r="F129" i="13" a="1"/>
  <c r="B129" i="13" a="1"/>
  <c r="C128" i="13" a="1"/>
  <c r="D128" i="13" a="1"/>
  <c r="E128" i="13" a="1"/>
  <c r="F128" i="13" a="1"/>
  <c r="B128" i="13" a="1"/>
  <c r="C127" i="13" a="1"/>
  <c r="D127" i="13" a="1"/>
  <c r="E127" i="13" a="1"/>
  <c r="F127" i="13" a="1"/>
  <c r="B127" i="13" a="1"/>
  <c r="C126" i="13" a="1"/>
  <c r="D126" i="13" a="1"/>
  <c r="E126" i="13" a="1"/>
  <c r="F126" i="13" a="1"/>
  <c r="B126" i="13" a="1"/>
  <c r="C125" i="13" a="1"/>
  <c r="D125" i="13" a="1"/>
  <c r="E125" i="13" a="1"/>
  <c r="F125" i="13" a="1"/>
  <c r="B125" i="13" a="1"/>
  <c r="C124" i="13" a="1"/>
  <c r="D124" i="13" a="1"/>
  <c r="E124" i="13" a="1"/>
  <c r="F124" i="13" a="1"/>
  <c r="B124" i="13" a="1"/>
  <c r="C123" i="13" a="1"/>
  <c r="D123" i="13" a="1"/>
  <c r="E123" i="13" a="1"/>
  <c r="F123" i="13" a="1"/>
  <c r="B123" i="13" a="1"/>
  <c r="C122" i="13" a="1"/>
  <c r="D122" i="13" a="1"/>
  <c r="E122" i="13" a="1"/>
  <c r="F122" i="13" a="1"/>
  <c r="B122" i="13" a="1"/>
  <c r="C121" i="13" a="1"/>
  <c r="D121" i="13" a="1"/>
  <c r="E121" i="13" a="1"/>
  <c r="F121" i="13" a="1"/>
  <c r="B121" i="13" a="1"/>
  <c r="C120" i="13" a="1"/>
  <c r="D120" i="13" a="1"/>
  <c r="E120" i="13" a="1"/>
  <c r="F120" i="13" a="1"/>
  <c r="B120" i="13" a="1"/>
  <c r="C119" i="13" a="1"/>
  <c r="D119" i="13" a="1"/>
  <c r="E119" i="13" a="1"/>
  <c r="F119" i="13" a="1"/>
  <c r="B119" i="13" a="1"/>
  <c r="C118" i="13" a="1"/>
  <c r="D118" i="13" a="1"/>
  <c r="E118" i="13" a="1"/>
  <c r="F118" i="13" a="1"/>
  <c r="B118" i="13" a="1"/>
  <c r="C117" i="13" a="1"/>
  <c r="D117" i="13" a="1"/>
  <c r="E117" i="13" a="1"/>
  <c r="F117" i="13" a="1"/>
  <c r="B117" i="13" a="1"/>
  <c r="C116" i="13" a="1"/>
  <c r="D116" i="13" a="1"/>
  <c r="E116" i="13" a="1"/>
  <c r="F116" i="13" a="1"/>
  <c r="B116" i="13" a="1"/>
  <c r="C115" i="13" a="1"/>
  <c r="D115" i="13" a="1"/>
  <c r="E115" i="13" a="1"/>
  <c r="F115" i="13" a="1"/>
  <c r="B115" i="13" a="1"/>
  <c r="C114" i="13" a="1"/>
  <c r="D114" i="13" a="1"/>
  <c r="E114" i="13" a="1"/>
  <c r="F114" i="13" a="1"/>
  <c r="B114" i="13" a="1"/>
  <c r="C113" i="13" a="1"/>
  <c r="D113" i="13" a="1"/>
  <c r="E113" i="13" a="1"/>
  <c r="F113" i="13" a="1"/>
  <c r="B113" i="13" a="1"/>
  <c r="C112" i="13" a="1"/>
  <c r="D112" i="13" a="1"/>
  <c r="E112" i="13" a="1"/>
  <c r="F112" i="13" a="1"/>
  <c r="B112" i="13" a="1"/>
  <c r="C111" i="13" a="1"/>
  <c r="D111" i="13" a="1"/>
  <c r="E111" i="13" a="1"/>
  <c r="F111" i="13" a="1"/>
  <c r="B111" i="13" a="1"/>
  <c r="C110" i="13" a="1"/>
  <c r="D110" i="13" a="1"/>
  <c r="E110" i="13" a="1"/>
  <c r="F110" i="13" a="1"/>
  <c r="B110" i="13" a="1"/>
  <c r="C109" i="13" a="1"/>
  <c r="D109" i="13" a="1"/>
  <c r="E109" i="13" a="1"/>
  <c r="F109" i="13" a="1"/>
  <c r="B109" i="13" a="1"/>
  <c r="C108" i="13" a="1"/>
  <c r="D108" i="13" a="1"/>
  <c r="E108" i="13" a="1"/>
  <c r="F108" i="13" a="1"/>
  <c r="B108" i="13" a="1"/>
  <c r="C107" i="13" a="1"/>
  <c r="D107" i="13" a="1"/>
  <c r="E107" i="13" a="1"/>
  <c r="F107" i="13" a="1"/>
  <c r="B107" i="13" a="1"/>
  <c r="C106" i="13" a="1"/>
  <c r="D106" i="13" a="1"/>
  <c r="E106" i="13" a="1"/>
  <c r="F106" i="13" a="1"/>
  <c r="B106" i="13" a="1"/>
  <c r="C105" i="13" a="1"/>
  <c r="D105" i="13" a="1"/>
  <c r="E105" i="13" a="1"/>
  <c r="F105" i="13" a="1"/>
  <c r="B105" i="13" a="1"/>
  <c r="C104" i="13" a="1"/>
  <c r="D104" i="13" a="1"/>
  <c r="E104" i="13" a="1"/>
  <c r="F104" i="13" a="1"/>
  <c r="B104" i="13" a="1"/>
  <c r="C103" i="13" a="1"/>
  <c r="D103" i="13" a="1"/>
  <c r="E103" i="13" a="1"/>
  <c r="F103" i="13" a="1"/>
  <c r="B103" i="13" a="1"/>
  <c r="C102" i="13" a="1"/>
  <c r="D102" i="13" a="1"/>
  <c r="E102" i="13" a="1"/>
  <c r="F102" i="13" a="1"/>
  <c r="B102" i="13" a="1"/>
  <c r="C101" i="13" a="1"/>
  <c r="D101" i="13" a="1"/>
  <c r="E101" i="13" a="1"/>
  <c r="F101" i="13" a="1"/>
  <c r="B101" i="13" a="1"/>
  <c r="C100" i="13" a="1"/>
  <c r="D100" i="13" a="1"/>
  <c r="E100" i="13" a="1"/>
  <c r="F100" i="13" a="1"/>
  <c r="B100" i="13" a="1"/>
  <c r="C99" i="13" a="1"/>
  <c r="D99" i="13" a="1"/>
  <c r="E99" i="13" a="1"/>
  <c r="F99" i="13" a="1"/>
  <c r="B99" i="13" a="1"/>
  <c r="C98" i="13" a="1"/>
  <c r="D98" i="13" a="1"/>
  <c r="E98" i="13" a="1"/>
  <c r="F98" i="13" a="1"/>
  <c r="B98" i="13" a="1"/>
  <c r="C97" i="13" a="1"/>
  <c r="D97" i="13" a="1"/>
  <c r="E97" i="13" a="1"/>
  <c r="F97" i="13" a="1"/>
  <c r="B97" i="13" a="1"/>
  <c r="C96" i="13" a="1"/>
  <c r="D96" i="13" a="1"/>
  <c r="E96" i="13" a="1"/>
  <c r="F96" i="13" a="1"/>
  <c r="B96" i="13" a="1"/>
  <c r="C95" i="13" a="1"/>
  <c r="D95" i="13" a="1"/>
  <c r="E95" i="13" a="1"/>
  <c r="F95" i="13" a="1"/>
  <c r="B95" i="13" a="1"/>
  <c r="C94" i="13" a="1"/>
  <c r="D94" i="13" a="1"/>
  <c r="E94" i="13" a="1"/>
  <c r="F94" i="13" a="1"/>
  <c r="B94" i="13" a="1"/>
  <c r="C93" i="13" a="1"/>
  <c r="D93" i="13" a="1"/>
  <c r="E93" i="13" a="1"/>
  <c r="F93" i="13" a="1"/>
  <c r="B93" i="13" a="1"/>
  <c r="C92" i="13" a="1"/>
  <c r="D92" i="13" a="1"/>
  <c r="E92" i="13" a="1"/>
  <c r="F92" i="13" a="1"/>
  <c r="B92" i="13" a="1"/>
  <c r="C91" i="13" a="1"/>
  <c r="D91" i="13" a="1"/>
  <c r="E91" i="13" a="1"/>
  <c r="F91" i="13" a="1"/>
  <c r="B91" i="13" a="1"/>
  <c r="C90" i="13" a="1"/>
  <c r="D90" i="13" a="1"/>
  <c r="E90" i="13" a="1"/>
  <c r="F90" i="13" a="1"/>
  <c r="B90" i="13" a="1"/>
  <c r="C89" i="13" a="1"/>
  <c r="D89" i="13" a="1"/>
  <c r="E89" i="13" a="1"/>
  <c r="F89" i="13" a="1"/>
  <c r="B89" i="13" a="1"/>
  <c r="C88" i="13" a="1"/>
  <c r="D88" i="13" a="1"/>
  <c r="E88" i="13" a="1"/>
  <c r="F88" i="13" a="1"/>
  <c r="B88" i="13" a="1"/>
  <c r="C87" i="13" a="1"/>
  <c r="D87" i="13" a="1"/>
  <c r="E87" i="13" a="1"/>
  <c r="F87" i="13" a="1"/>
  <c r="B87" i="13" a="1"/>
  <c r="C86" i="13" a="1"/>
  <c r="D86" i="13" a="1"/>
  <c r="E86" i="13" a="1"/>
  <c r="F86" i="13" a="1"/>
  <c r="B86" i="13" a="1"/>
  <c r="C85" i="13" a="1"/>
  <c r="D85" i="13" a="1"/>
  <c r="E85" i="13" a="1"/>
  <c r="F85" i="13" a="1"/>
  <c r="B85" i="13" a="1"/>
  <c r="C84" i="13" a="1"/>
  <c r="D84" i="13" a="1"/>
  <c r="E84" i="13" a="1"/>
  <c r="F84" i="13" a="1"/>
  <c r="B84" i="13" a="1"/>
  <c r="C83" i="13" a="1"/>
  <c r="D83" i="13" a="1"/>
  <c r="E83" i="13" a="1"/>
  <c r="F83" i="13" a="1"/>
  <c r="B83" i="13" a="1"/>
  <c r="C82" i="13" a="1"/>
  <c r="D82" i="13" a="1"/>
  <c r="E82" i="13" a="1"/>
  <c r="F82" i="13" a="1"/>
  <c r="B82" i="13" a="1"/>
  <c r="C81" i="13" a="1"/>
  <c r="D81" i="13" a="1"/>
  <c r="E81" i="13" a="1"/>
  <c r="F81" i="13" a="1"/>
  <c r="B81" i="13" a="1"/>
  <c r="C80" i="13" a="1"/>
  <c r="D80" i="13" a="1"/>
  <c r="E80" i="13" a="1"/>
  <c r="F80" i="13" a="1"/>
  <c r="B80" i="13" a="1"/>
  <c r="C79" i="13" a="1"/>
  <c r="D79" i="13" a="1"/>
  <c r="E79" i="13" a="1"/>
  <c r="F79" i="13" a="1"/>
  <c r="B79" i="13" a="1"/>
  <c r="C78" i="13" a="1"/>
  <c r="D78" i="13" a="1"/>
  <c r="E78" i="13" a="1"/>
  <c r="F78" i="13" a="1"/>
  <c r="B78" i="13" a="1"/>
  <c r="C77" i="13" a="1"/>
  <c r="D77" i="13" a="1"/>
  <c r="E77" i="13" a="1"/>
  <c r="F77" i="13" a="1"/>
  <c r="B77" i="13" a="1"/>
  <c r="C76" i="13" a="1"/>
  <c r="D76" i="13" a="1"/>
  <c r="E76" i="13" a="1"/>
  <c r="F76" i="13" a="1"/>
  <c r="B76" i="13" a="1"/>
  <c r="C75" i="13" a="1"/>
  <c r="D75" i="13" a="1"/>
  <c r="E75" i="13" a="1"/>
  <c r="F75" i="13" a="1"/>
  <c r="B75" i="13" a="1"/>
  <c r="C74" i="13" a="1"/>
  <c r="D74" i="13" a="1"/>
  <c r="E74" i="13" a="1"/>
  <c r="F74" i="13" a="1"/>
  <c r="B74" i="13" a="1"/>
  <c r="C73" i="13" a="1"/>
  <c r="D73" i="13" a="1"/>
  <c r="E73" i="13" a="1"/>
  <c r="F73" i="13" a="1"/>
  <c r="B73" i="13" a="1"/>
  <c r="C72" i="13" a="1"/>
  <c r="D72" i="13" a="1"/>
  <c r="E72" i="13" a="1"/>
  <c r="F72" i="13" a="1"/>
  <c r="B72" i="13" a="1"/>
  <c r="C71" i="13" a="1"/>
  <c r="D71" i="13" a="1"/>
  <c r="E71" i="13" a="1"/>
  <c r="F71" i="13" a="1"/>
  <c r="B71" i="13" a="1"/>
  <c r="C70" i="13" a="1"/>
  <c r="D70" i="13" a="1"/>
  <c r="E70" i="13" a="1"/>
  <c r="F70" i="13" a="1"/>
  <c r="B70" i="13" a="1"/>
  <c r="C69" i="13" a="1"/>
  <c r="D69" i="13" a="1"/>
  <c r="E69" i="13" a="1"/>
  <c r="F69" i="13" a="1"/>
  <c r="B69" i="13" a="1"/>
  <c r="C68" i="13" a="1"/>
  <c r="D68" i="13" a="1"/>
  <c r="E68" i="13" a="1"/>
  <c r="F68" i="13" a="1"/>
  <c r="B68" i="13" a="1"/>
  <c r="C67" i="13" a="1"/>
  <c r="D67" i="13" a="1"/>
  <c r="E67" i="13" a="1"/>
  <c r="F67" i="13" a="1"/>
  <c r="B67" i="13" a="1"/>
  <c r="C66" i="13" a="1"/>
  <c r="D66" i="13" a="1"/>
  <c r="E66" i="13" a="1"/>
  <c r="F66" i="13" a="1"/>
  <c r="B66" i="13" a="1"/>
  <c r="C65" i="13" a="1"/>
  <c r="D65" i="13" a="1"/>
  <c r="E65" i="13" a="1"/>
  <c r="F65" i="13" a="1"/>
  <c r="B65" i="13" a="1"/>
  <c r="C64" i="13" a="1"/>
  <c r="D64" i="13" a="1"/>
  <c r="E64" i="13" a="1"/>
  <c r="F64" i="13" a="1"/>
  <c r="B64" i="13" a="1"/>
  <c r="C63" i="13" a="1"/>
  <c r="D63" i="13" a="1"/>
  <c r="E63" i="13" a="1"/>
  <c r="F63" i="13" a="1"/>
  <c r="B63" i="13" a="1"/>
  <c r="C62" i="13" a="1"/>
  <c r="D62" i="13" a="1"/>
  <c r="E62" i="13" a="1"/>
  <c r="F62" i="13" a="1"/>
  <c r="B62" i="13" a="1"/>
  <c r="C61" i="13" a="1"/>
  <c r="D61" i="13" a="1"/>
  <c r="E61" i="13" a="1"/>
  <c r="F61" i="13" a="1"/>
  <c r="B61" i="13" a="1"/>
  <c r="C60" i="13" a="1"/>
  <c r="D60" i="13" a="1"/>
  <c r="E60" i="13" a="1"/>
  <c r="F60" i="13" a="1"/>
  <c r="B60" i="13" a="1"/>
  <c r="C59" i="13" a="1"/>
  <c r="D59" i="13" a="1"/>
  <c r="E59" i="13" a="1"/>
  <c r="F59" i="13" a="1"/>
  <c r="B59" i="13" a="1"/>
  <c r="C58" i="13" a="1"/>
  <c r="D58" i="13" a="1"/>
  <c r="E58" i="13" a="1"/>
  <c r="F58" i="13" a="1"/>
  <c r="B58" i="13" a="1"/>
  <c r="C57" i="13" a="1"/>
  <c r="D57" i="13" a="1"/>
  <c r="E57" i="13" a="1"/>
  <c r="F57" i="13" a="1"/>
  <c r="B57" i="13" a="1"/>
  <c r="C56" i="13" a="1"/>
  <c r="D56" i="13" a="1"/>
  <c r="E56" i="13" a="1"/>
  <c r="F56" i="13" a="1"/>
  <c r="B56" i="13" a="1"/>
  <c r="C55" i="13" a="1"/>
  <c r="D55" i="13" a="1"/>
  <c r="E55" i="13" a="1"/>
  <c r="F55" i="13" a="1"/>
  <c r="B55" i="13" a="1"/>
  <c r="C54" i="13" a="1"/>
  <c r="D54" i="13" a="1"/>
  <c r="E54" i="13" a="1"/>
  <c r="F54" i="13" a="1"/>
  <c r="B54" i="13" a="1"/>
  <c r="C53" i="13" a="1"/>
  <c r="D53" i="13" a="1"/>
  <c r="E53" i="13" a="1"/>
  <c r="F53" i="13" a="1"/>
  <c r="B53" i="13" a="1"/>
  <c r="C52" i="13" a="1"/>
  <c r="D52" i="13" a="1"/>
  <c r="E52" i="13" a="1"/>
  <c r="F52" i="13" a="1"/>
  <c r="B52" i="13" a="1"/>
  <c r="C51" i="13" a="1"/>
  <c r="D51" i="13" a="1"/>
  <c r="E51" i="13" a="1"/>
  <c r="F51" i="13" a="1"/>
  <c r="B51" i="13" a="1"/>
  <c r="C50" i="13" a="1"/>
  <c r="D50" i="13" a="1"/>
  <c r="E50" i="13" a="1"/>
  <c r="F50" i="13" a="1"/>
  <c r="B50" i="13" a="1"/>
  <c r="C49" i="13" a="1"/>
  <c r="D49" i="13" a="1"/>
  <c r="E49" i="13" a="1"/>
  <c r="F49" i="13" a="1"/>
  <c r="B49" i="13" a="1"/>
  <c r="C48" i="13" a="1"/>
  <c r="D48" i="13" a="1"/>
  <c r="E48" i="13" a="1"/>
  <c r="F48" i="13" a="1"/>
  <c r="B48" i="13" a="1"/>
  <c r="C47" i="13" a="1"/>
  <c r="D47" i="13" a="1"/>
  <c r="E47" i="13" a="1"/>
  <c r="F47" i="13" a="1"/>
  <c r="B47" i="13" a="1"/>
  <c r="C46" i="13" a="1"/>
  <c r="D46" i="13" a="1"/>
  <c r="E46" i="13" a="1"/>
  <c r="F46" i="13" a="1"/>
  <c r="B46" i="13" a="1"/>
  <c r="C45" i="13" a="1"/>
  <c r="D45" i="13" a="1"/>
  <c r="E45" i="13" a="1"/>
  <c r="F45" i="13" a="1"/>
  <c r="B45" i="13" a="1"/>
  <c r="C44" i="13" a="1"/>
  <c r="D44" i="13" a="1"/>
  <c r="E44" i="13" a="1"/>
  <c r="F44" i="13" a="1"/>
  <c r="B44" i="13" a="1"/>
  <c r="C43" i="13" a="1"/>
  <c r="D43" i="13" a="1"/>
  <c r="E43" i="13" a="1"/>
  <c r="F43" i="13" a="1"/>
  <c r="B43" i="13" a="1"/>
  <c r="C42" i="13" a="1"/>
  <c r="D42" i="13" a="1"/>
  <c r="E42" i="13" a="1"/>
  <c r="F42" i="13" a="1"/>
  <c r="B42" i="13" a="1"/>
  <c r="C41" i="13" a="1"/>
  <c r="D41" i="13" a="1"/>
  <c r="E41" i="13" a="1"/>
  <c r="F41" i="13" a="1"/>
  <c r="B41" i="13" a="1"/>
  <c r="C40" i="13" a="1"/>
  <c r="D40" i="13" a="1"/>
  <c r="E40" i="13" a="1"/>
  <c r="F40" i="13" a="1"/>
  <c r="B40" i="13" a="1"/>
  <c r="C39" i="13" a="1"/>
  <c r="D39" i="13" a="1"/>
  <c r="E39" i="13" a="1"/>
  <c r="F39" i="13" a="1"/>
  <c r="B39" i="13" a="1"/>
  <c r="C38" i="13" a="1"/>
  <c r="D38" i="13" a="1"/>
  <c r="E38" i="13" a="1"/>
  <c r="F38" i="13" a="1"/>
  <c r="B38" i="13" a="1"/>
  <c r="C37" i="13" a="1"/>
  <c r="D37" i="13" a="1"/>
  <c r="E37" i="13" a="1"/>
  <c r="F37" i="13" a="1"/>
  <c r="B37" i="13" a="1"/>
  <c r="C36" i="13" a="1"/>
  <c r="D36" i="13" a="1"/>
  <c r="E36" i="13" a="1"/>
  <c r="F36" i="13" a="1"/>
  <c r="B36" i="13" a="1"/>
  <c r="C35" i="13" a="1"/>
  <c r="D35" i="13" a="1"/>
  <c r="E35" i="13" a="1"/>
  <c r="F35" i="13" a="1"/>
  <c r="B35" i="13" a="1"/>
  <c r="C34" i="13" a="1"/>
  <c r="D34" i="13" a="1"/>
  <c r="E34" i="13" a="1"/>
  <c r="F34" i="13" a="1"/>
  <c r="B34" i="13" a="1"/>
  <c r="C33" i="13" a="1"/>
  <c r="D33" i="13" a="1"/>
  <c r="E33" i="13" a="1"/>
  <c r="F33" i="13" a="1"/>
  <c r="B33" i="13" a="1"/>
  <c r="C32" i="13" a="1"/>
  <c r="D32" i="13" a="1"/>
  <c r="E32" i="13" a="1"/>
  <c r="F32" i="13" a="1"/>
  <c r="B32" i="13" a="1"/>
  <c r="C31" i="13" a="1"/>
  <c r="D31" i="13" a="1"/>
  <c r="E31" i="13" a="1"/>
  <c r="F31" i="13" a="1"/>
  <c r="B31" i="13" a="1"/>
  <c r="C30" i="13" a="1"/>
  <c r="D30" i="13" a="1"/>
  <c r="E30" i="13" a="1"/>
  <c r="F30" i="13" a="1"/>
  <c r="B30" i="13" a="1"/>
  <c r="C29" i="13" a="1"/>
  <c r="D29" i="13" a="1"/>
  <c r="E29" i="13" a="1"/>
  <c r="F29" i="13" a="1"/>
  <c r="B29" i="13" a="1"/>
  <c r="C28" i="13" a="1"/>
  <c r="D28" i="13" a="1"/>
  <c r="E28" i="13" a="1"/>
  <c r="F28" i="13" a="1"/>
  <c r="B28" i="13" a="1"/>
  <c r="C27" i="13" a="1"/>
  <c r="D27" i="13" a="1"/>
  <c r="E27" i="13" a="1"/>
  <c r="F27" i="13" a="1"/>
  <c r="B27" i="13" a="1"/>
  <c r="C26" i="13" a="1"/>
  <c r="D26" i="13" a="1"/>
  <c r="E26" i="13" a="1"/>
  <c r="F26" i="13" a="1"/>
  <c r="B26" i="13" a="1"/>
  <c r="C25" i="13" a="1"/>
  <c r="D25" i="13" a="1"/>
  <c r="E25" i="13" a="1"/>
  <c r="F25" i="13" a="1"/>
  <c r="B25" i="13" a="1"/>
  <c r="C24" i="13" a="1"/>
  <c r="D24" i="13" a="1"/>
  <c r="E24" i="13" a="1"/>
  <c r="F24" i="13" a="1"/>
  <c r="B24" i="13" a="1"/>
  <c r="C23" i="13" a="1"/>
  <c r="D23" i="13" a="1"/>
  <c r="E23" i="13" a="1"/>
  <c r="F23" i="13" a="1"/>
  <c r="B23" i="13" a="1"/>
  <c r="C22" i="13" a="1"/>
  <c r="D22" i="13" a="1"/>
  <c r="E22" i="13" a="1"/>
  <c r="F22" i="13" a="1"/>
  <c r="B22" i="13" a="1"/>
  <c r="C21" i="13" a="1"/>
  <c r="D21" i="13" a="1"/>
  <c r="E21" i="13" a="1"/>
  <c r="F21" i="13" a="1"/>
  <c r="B21" i="13" a="1"/>
  <c r="D10" i="13" l="1" a="1"/>
  <c r="C10" i="13" a="1"/>
  <c r="E10" i="13" a="1"/>
  <c r="B10" i="13" a="1"/>
  <c r="C11" i="13" a="1"/>
  <c r="D11" i="13" a="1"/>
  <c r="E11" i="13" a="1"/>
  <c r="B11" i="13" a="1"/>
  <c r="E12" i="13" a="1"/>
  <c r="D12" i="13" a="1"/>
  <c r="C12" i="13" a="1"/>
  <c r="B12" i="13" a="1"/>
  <c r="B13" i="13" a="1"/>
  <c r="C13" i="13" a="1"/>
  <c r="E13" i="13" a="1"/>
  <c r="D13" i="13" a="1"/>
  <c r="E14" i="13" a="1"/>
  <c r="B14" i="13" a="1"/>
  <c r="D14" i="13" a="1"/>
  <c r="C14" i="13" a="1"/>
  <c r="E15" i="13" a="1"/>
  <c r="C15" i="13" a="1"/>
  <c r="D15" i="13" a="1"/>
  <c r="B15" i="13" a="1"/>
  <c r="B16" i="13" a="1"/>
  <c r="D16" i="13" a="1"/>
  <c r="C16" i="13" a="1"/>
  <c r="E16" i="13" a="1"/>
  <c r="D17" i="13" a="1"/>
  <c r="C17" i="13" a="1"/>
  <c r="B17" i="13" a="1"/>
  <c r="E17" i="13" a="1"/>
  <c r="C20" i="13" a="1"/>
  <c r="E20" i="13" a="1"/>
  <c r="B20" i="13" a="1"/>
  <c r="D20" i="13" a="1"/>
  <c r="C19" i="13" a="1"/>
  <c r="E19" i="13" a="1"/>
  <c r="B19" i="13" a="1"/>
  <c r="D19" i="13" a="1"/>
  <c r="C18" i="13" a="1"/>
  <c r="E18" i="13" a="1"/>
  <c r="B18" i="13" a="1"/>
  <c r="D18" i="13" a="1"/>
  <c r="B9" i="13" a="1"/>
  <c r="D9" i="13" a="1"/>
  <c r="C9" i="13" a="1"/>
  <c r="E9" i="13" a="1"/>
  <c r="D5" i="13" a="1"/>
  <c r="B5" i="13" a="1"/>
  <c r="C5" i="13" a="1"/>
  <c r="E5" i="13" a="1"/>
  <c r="E6" i="13" a="1"/>
  <c r="C6" i="13" a="1"/>
  <c r="D6" i="13" a="1"/>
  <c r="B6" i="13" a="1"/>
  <c r="E7" i="13" a="1"/>
  <c r="D7" i="13" a="1"/>
  <c r="C7" i="13" a="1"/>
  <c r="B7" i="13" a="1"/>
  <c r="B8" i="13" a="1"/>
  <c r="D8" i="13" a="1"/>
  <c r="C8" i="13" a="1"/>
  <c r="E8" i="13" a="1"/>
  <c r="B2" i="13" a="1"/>
  <c r="D2" i="13" a="1"/>
  <c r="C2" i="13" a="1"/>
  <c r="E2" i="13" a="1"/>
  <c r="C3" i="13" a="1"/>
  <c r="D3" i="13" a="1"/>
  <c r="E3" i="13" a="1"/>
  <c r="B3" i="13" a="1"/>
  <c r="D4" i="13" a="1"/>
  <c r="E4" i="13" a="1"/>
  <c r="C4" i="13" a="1"/>
  <c r="B4" i="13" a="1"/>
  <c r="I2" i="12" a="1"/>
  <c r="L2" i="12" a="1"/>
  <c r="M2" i="12" a="1"/>
  <c r="AF2" i="4" l="1" a="1"/>
  <c r="AF285" i="4" a="1"/>
  <c r="AF284" i="4" a="1"/>
  <c r="AF282" i="4" a="1"/>
  <c r="AF279" i="4" a="1"/>
  <c r="AF277" i="4" a="1"/>
  <c r="AF275" i="4" a="1"/>
  <c r="AF274" i="4" a="1"/>
  <c r="AF273" i="4" a="1"/>
  <c r="AF272" i="4" a="1"/>
  <c r="AF271" i="4" a="1"/>
  <c r="AF269" i="4" a="1"/>
  <c r="AF268" i="4" a="1"/>
  <c r="AF265" i="4" a="1"/>
  <c r="AF261" i="4" a="1"/>
  <c r="AF260" i="4" a="1"/>
  <c r="AF259" i="4" a="1"/>
  <c r="AF253" i="4" a="1"/>
  <c r="AF251" i="4" a="1"/>
  <c r="AF250" i="4" a="1"/>
  <c r="AF247" i="4" a="1"/>
  <c r="AF244" i="4" a="1"/>
  <c r="AF240" i="4" a="1"/>
  <c r="AF238" i="4" a="1"/>
  <c r="AF237" i="4" a="1"/>
  <c r="AF235" i="4" a="1"/>
  <c r="AF234" i="4" a="1"/>
  <c r="AF233" i="4" a="1"/>
  <c r="AF232" i="4" a="1"/>
  <c r="AF229" i="4" a="1"/>
  <c r="AF227" i="4" a="1"/>
  <c r="AF226" i="4" a="1"/>
  <c r="AF225" i="4" a="1"/>
  <c r="AF224" i="4" a="1"/>
  <c r="AF222" i="4" a="1"/>
  <c r="AF221" i="4" a="1"/>
  <c r="AF219" i="4" a="1"/>
  <c r="AF217" i="4" a="1"/>
  <c r="AF216" i="4" a="1"/>
  <c r="AF215" i="4" a="1"/>
  <c r="AF213" i="4" a="1"/>
  <c r="AF212" i="4" a="1"/>
  <c r="AF209" i="4" a="1"/>
  <c r="AF208" i="4" a="1"/>
  <c r="AF205" i="4" a="1"/>
  <c r="AF204" i="4" a="1"/>
  <c r="AF201" i="4" a="1"/>
  <c r="AF200" i="4" a="1"/>
  <c r="AF495" i="4" a="1"/>
  <c r="AF493" i="4" a="1"/>
  <c r="AF492" i="4" a="1"/>
  <c r="AF490" i="4" a="1"/>
  <c r="AF487" i="4" a="1"/>
  <c r="AF481" i="4" a="1"/>
  <c r="AF475" i="4" a="1"/>
  <c r="AF474" i="4" a="1"/>
  <c r="AF469" i="4" a="1"/>
  <c r="AF467" i="4" a="1"/>
  <c r="AF466" i="4" a="1"/>
  <c r="AF464" i="4" a="1"/>
  <c r="AF461" i="4" a="1"/>
  <c r="AF458" i="4" a="1"/>
  <c r="AF451" i="4" a="1"/>
  <c r="AF448" i="4" a="1"/>
  <c r="AF447" i="4" a="1"/>
  <c r="AF445" i="4" a="1"/>
  <c r="AF444" i="4" a="1"/>
  <c r="AF442" i="4" a="1"/>
  <c r="AF441" i="4" a="1"/>
  <c r="AF431" i="4" a="1"/>
  <c r="AF430" i="4" a="1"/>
  <c r="AF428" i="4" a="1"/>
  <c r="AF427" i="4" a="1"/>
  <c r="AF420" i="4" a="1"/>
  <c r="AF411" i="4" a="1"/>
  <c r="AF408" i="4" a="1"/>
  <c r="AF405" i="4" a="1"/>
  <c r="AF392" i="4" a="1"/>
  <c r="AF390" i="4" a="1"/>
  <c r="AF389" i="4" a="1"/>
  <c r="AF386" i="4" a="1"/>
  <c r="AF381" i="4" a="1"/>
  <c r="AF378" i="4" a="1"/>
  <c r="AF377" i="4" a="1"/>
  <c r="AF375" i="4" a="1"/>
  <c r="AF152" i="4" a="1"/>
  <c r="AF374" i="4" a="1"/>
  <c r="AF368" i="4" a="1"/>
  <c r="AF367" i="4" a="1"/>
  <c r="AF365" i="4" a="1"/>
  <c r="AF362" i="4" a="1"/>
  <c r="AF361" i="4" a="1"/>
  <c r="AF359" i="4" a="1"/>
  <c r="AF356" i="4" a="1"/>
  <c r="AF355" i="4" a="1"/>
  <c r="AF353" i="4" a="1"/>
  <c r="AF350" i="4" a="1"/>
  <c r="AF347" i="4" a="1"/>
  <c r="AF344" i="4" a="1"/>
  <c r="AF343" i="4" a="1"/>
  <c r="AF341" i="4" a="1"/>
  <c r="AF335" i="4" a="1"/>
  <c r="AF332" i="4" a="1"/>
  <c r="AF326" i="4" a="1"/>
  <c r="AF319" i="4" a="1"/>
  <c r="AF314" i="4" a="1"/>
  <c r="AF311" i="4" a="1"/>
  <c r="AF310" i="4" a="1"/>
  <c r="AF308" i="4" a="1"/>
  <c r="AF307" i="4" a="1"/>
  <c r="AF304" i="4" a="1"/>
  <c r="AF301" i="4" a="1"/>
  <c r="AF296" i="4" a="1"/>
  <c r="AF287" i="4" a="1"/>
  <c r="AF283" i="4" a="1"/>
  <c r="AF281" i="4" a="1"/>
  <c r="AF280" i="4" a="1"/>
  <c r="AF278" i="4" a="1"/>
  <c r="AF276" i="4" a="1"/>
  <c r="AF270" i="4" a="1"/>
  <c r="AF267" i="4" a="1"/>
  <c r="AF266" i="4" a="1"/>
  <c r="AF264" i="4" a="1"/>
  <c r="AF263" i="4" a="1"/>
  <c r="AF262" i="4" a="1"/>
  <c r="AF258" i="4" a="1"/>
  <c r="AF257" i="4" a="1"/>
  <c r="AF256" i="4" a="1"/>
  <c r="AF255" i="4" a="1"/>
  <c r="AF254" i="4" a="1"/>
  <c r="AF252" i="4" a="1"/>
  <c r="AF249" i="4" a="1"/>
  <c r="AF248" i="4" a="1"/>
  <c r="AF246" i="4" a="1"/>
  <c r="AF245" i="4" a="1"/>
  <c r="AF243" i="4" a="1"/>
  <c r="AF242" i="4" a="1"/>
  <c r="AF241" i="4" a="1"/>
  <c r="AF239" i="4" a="1"/>
  <c r="AF236" i="4" a="1"/>
  <c r="AF231" i="4" a="1"/>
  <c r="AF230" i="4" a="1"/>
  <c r="AF228" i="4" a="1"/>
  <c r="AF223" i="4" a="1"/>
  <c r="AF220" i="4" a="1"/>
  <c r="AF218" i="4" a="1"/>
  <c r="AF214" i="4" a="1"/>
  <c r="AF211" i="4" a="1"/>
  <c r="AF210" i="4" a="1"/>
  <c r="AF207" i="4" a="1"/>
  <c r="AF206" i="4" a="1"/>
  <c r="AF203" i="4" a="1"/>
  <c r="AF202" i="4" a="1"/>
  <c r="AF489" i="4" a="1"/>
  <c r="AF488" i="4" a="1"/>
  <c r="AF486" i="4" a="1"/>
  <c r="AF483" i="4" a="1"/>
  <c r="AF482" i="4" a="1"/>
  <c r="AF480" i="4" a="1"/>
  <c r="AF479" i="4" a="1"/>
  <c r="AF477" i="4" a="1"/>
  <c r="AF476" i="4" a="1"/>
  <c r="AF471" i="4" a="1"/>
  <c r="AF470" i="4" a="1"/>
  <c r="AF468" i="4" a="1"/>
  <c r="AF465" i="4" a="1"/>
  <c r="AF462" i="4" a="1"/>
  <c r="AF459" i="4" a="1"/>
  <c r="AF457" i="4" a="1"/>
  <c r="AF453" i="4" a="1"/>
  <c r="AF450" i="4" a="1"/>
  <c r="AF443" i="4" a="1"/>
  <c r="AF438" i="4" a="1"/>
  <c r="AF435" i="4" a="1"/>
  <c r="AF429" i="4" a="1"/>
  <c r="AF426" i="4" a="1"/>
  <c r="AF425" i="4" a="1"/>
  <c r="AF423" i="4" a="1"/>
  <c r="AF418" i="4" a="1"/>
  <c r="AF417" i="4" a="1"/>
  <c r="AF415" i="4" a="1"/>
  <c r="AF414" i="4" a="1"/>
  <c r="AF412" i="4" a="1"/>
  <c r="AF403" i="4" a="1"/>
  <c r="AF402" i="4" a="1"/>
  <c r="AF399" i="4" a="1"/>
  <c r="AF397" i="4" a="1"/>
  <c r="AF396" i="4" a="1"/>
  <c r="AF394" i="4" a="1"/>
  <c r="AF393" i="4" a="1"/>
  <c r="AF391" i="4" a="1"/>
  <c r="AF388" i="4" a="1"/>
  <c r="AF387" i="4" a="1"/>
  <c r="AF385" i="4" a="1"/>
  <c r="AF384" i="4" a="1"/>
  <c r="AF382" i="4" a="1"/>
  <c r="AF379" i="4" a="1"/>
  <c r="AF376" i="4" a="1"/>
  <c r="AF373" i="4" a="1"/>
  <c r="AF372" i="4" a="1"/>
  <c r="AF371" i="4" a="1"/>
  <c r="AF366" i="4" a="1"/>
  <c r="AF363" i="4" a="1"/>
  <c r="AF360" i="4" a="1"/>
  <c r="AF357" i="4" a="1"/>
  <c r="AF354" i="4" a="1"/>
  <c r="AF352" i="4" a="1"/>
  <c r="AF351" i="4" a="1"/>
  <c r="AF349" i="4" a="1"/>
  <c r="AF348" i="4" a="1"/>
  <c r="AF346" i="4" a="1"/>
  <c r="AF340" i="4" a="1"/>
  <c r="AF337" i="4" a="1"/>
  <c r="AF336" i="4" a="1"/>
  <c r="AF334" i="4" a="1"/>
  <c r="AF331" i="4" a="1"/>
  <c r="AF330" i="4" a="1"/>
  <c r="AF329" i="4" a="1"/>
  <c r="AF327" i="4" a="1"/>
  <c r="AF324" i="4" a="1"/>
  <c r="AF323" i="4" a="1"/>
  <c r="AF321" i="4" a="1"/>
  <c r="AF320" i="4" a="1"/>
  <c r="AF318" i="4" a="1"/>
  <c r="AF317" i="4" a="1"/>
  <c r="AF315" i="4" a="1"/>
  <c r="AF312" i="4" a="1"/>
  <c r="AF309" i="4" a="1"/>
  <c r="AF306" i="4" a="1"/>
  <c r="AF305" i="4" a="1"/>
  <c r="AF303" i="4" a="1"/>
  <c r="AF302" i="4" a="1"/>
  <c r="AF300" i="4" a="1"/>
  <c r="AF299" i="4" a="1"/>
  <c r="AF297" i="4" a="1"/>
  <c r="AF295" i="4" a="1"/>
  <c r="AF293" i="4" a="1"/>
  <c r="AF292" i="4" a="1"/>
  <c r="AF290" i="4" a="1"/>
  <c r="AF199" i="4" a="1"/>
  <c r="AF198" i="4" a="1"/>
  <c r="AF197" i="4" a="1"/>
  <c r="AF196" i="4" a="1"/>
  <c r="AF195" i="4" a="1"/>
  <c r="AF194" i="4" a="1"/>
  <c r="AF193" i="4" a="1"/>
  <c r="AF192" i="4" a="1"/>
  <c r="AF191" i="4" a="1"/>
  <c r="AF190" i="4" a="1"/>
  <c r="AF189" i="4" a="1"/>
  <c r="AF188" i="4" a="1"/>
  <c r="AF187" i="4" a="1"/>
  <c r="AF186" i="4" a="1"/>
  <c r="AF185" i="4" a="1"/>
  <c r="AF184" i="4" a="1"/>
  <c r="AF183" i="4" a="1"/>
  <c r="AF182" i="4" a="1"/>
  <c r="AF181" i="4" a="1"/>
  <c r="AF180" i="4" a="1"/>
  <c r="AF179" i="4" a="1"/>
  <c r="AF178" i="4" a="1"/>
  <c r="AF177" i="4" a="1"/>
  <c r="AF176" i="4" a="1"/>
  <c r="AF175" i="4" a="1"/>
  <c r="AF174" i="4" a="1"/>
  <c r="AF173" i="4" a="1"/>
  <c r="AF172" i="4" a="1"/>
  <c r="AF171" i="4" a="1"/>
  <c r="AF170" i="4" a="1"/>
  <c r="AF169" i="4" a="1"/>
  <c r="AF168" i="4" a="1"/>
  <c r="AF167" i="4" a="1"/>
  <c r="AF166" i="4" a="1"/>
  <c r="AF165" i="4" a="1"/>
  <c r="AF164" i="4" a="1"/>
  <c r="AF163" i="4" a="1"/>
  <c r="AF162" i="4" a="1"/>
  <c r="AF161" i="4" a="1"/>
  <c r="AF160" i="4" a="1"/>
  <c r="AF159" i="4" a="1"/>
  <c r="AF158" i="4" a="1"/>
  <c r="AF157" i="4" a="1"/>
  <c r="AF156" i="4" a="1"/>
  <c r="AF155" i="4" a="1"/>
  <c r="AF154" i="4" a="1"/>
  <c r="AF153" i="4" a="1"/>
  <c r="AF421" i="4" a="1"/>
  <c r="AF151" i="4" a="1"/>
  <c r="AF150" i="4" a="1"/>
  <c r="AF149" i="4" a="1"/>
  <c r="AF148" i="4" a="1"/>
  <c r="AF147" i="4" a="1"/>
  <c r="AF146" i="4" a="1"/>
  <c r="AF145" i="4" a="1"/>
  <c r="AF144" i="4" a="1"/>
  <c r="AF143" i="4" a="1"/>
  <c r="AF142" i="4" a="1"/>
  <c r="AF141" i="4" a="1"/>
  <c r="AF140" i="4" a="1"/>
  <c r="AF139" i="4" a="1"/>
  <c r="AF138" i="4" a="1"/>
  <c r="AF137" i="4" a="1"/>
  <c r="AF136" i="4" a="1"/>
  <c r="AF135" i="4" a="1"/>
  <c r="AF134" i="4" a="1"/>
  <c r="AF133" i="4" a="1"/>
  <c r="AF132" i="4" a="1"/>
  <c r="AF131" i="4" a="1"/>
  <c r="AF130" i="4" a="1"/>
  <c r="AF129" i="4" a="1"/>
  <c r="AF128" i="4" a="1"/>
  <c r="AF127" i="4" a="1"/>
  <c r="AF126" i="4" a="1"/>
  <c r="AF125" i="4" a="1"/>
  <c r="AF124" i="4" a="1"/>
  <c r="AF123" i="4" a="1"/>
  <c r="AF122" i="4" a="1"/>
  <c r="AF121" i="4" a="1"/>
  <c r="AF120" i="4" a="1"/>
  <c r="AF119" i="4" a="1"/>
  <c r="AF118" i="4" a="1"/>
  <c r="AF117" i="4" a="1"/>
  <c r="AF116" i="4" a="1"/>
  <c r="AF115" i="4" a="1"/>
  <c r="AF114" i="4" a="1"/>
  <c r="AF113" i="4" a="1"/>
  <c r="AF112" i="4" a="1"/>
  <c r="AF111" i="4" a="1"/>
  <c r="AF110" i="4" a="1"/>
  <c r="AF109" i="4" a="1"/>
  <c r="AF108" i="4" a="1"/>
  <c r="AF107" i="4" a="1"/>
  <c r="AF106" i="4" a="1"/>
  <c r="AF105" i="4" a="1"/>
  <c r="AF104" i="4" a="1"/>
  <c r="AF103" i="4" a="1"/>
  <c r="AF102" i="4" a="1"/>
  <c r="AF101" i="4" a="1"/>
  <c r="AF100" i="4" a="1"/>
  <c r="AF99" i="4" a="1"/>
  <c r="AF98" i="4" a="1"/>
  <c r="AF97" i="4" a="1"/>
  <c r="AF96" i="4" a="1"/>
  <c r="AF95" i="4" a="1"/>
  <c r="AF94" i="4" a="1"/>
  <c r="AF93" i="4" a="1"/>
  <c r="AF92" i="4" a="1"/>
  <c r="AF91" i="4" a="1"/>
  <c r="AF90" i="4" a="1"/>
  <c r="AF89" i="4" a="1"/>
  <c r="AF88" i="4" a="1"/>
  <c r="AF87" i="4" a="1"/>
  <c r="AF86" i="4" a="1"/>
  <c r="AF85" i="4" a="1"/>
  <c r="AF84" i="4" a="1"/>
  <c r="AF83" i="4" a="1"/>
  <c r="AF82" i="4" a="1"/>
  <c r="AF81" i="4" a="1"/>
  <c r="AF80" i="4" a="1"/>
  <c r="AF79" i="4" a="1"/>
  <c r="AF78" i="4" a="1"/>
  <c r="AF77" i="4" a="1"/>
  <c r="AF76" i="4" a="1"/>
  <c r="AF75" i="4" a="1"/>
  <c r="AF74" i="4" a="1"/>
  <c r="AF73" i="4" a="1"/>
  <c r="AF72" i="4" a="1"/>
  <c r="AF71" i="4" a="1"/>
  <c r="AF70" i="4" a="1"/>
  <c r="AF69" i="4" a="1"/>
  <c r="AF68" i="4" a="1"/>
  <c r="AF67" i="4" a="1"/>
  <c r="AF66" i="4" a="1"/>
  <c r="AF65" i="4" a="1"/>
  <c r="AF64" i="4" a="1"/>
  <c r="AF63" i="4" a="1"/>
  <c r="AF62" i="4" a="1"/>
  <c r="AF61" i="4" a="1"/>
  <c r="AF60" i="4" a="1"/>
  <c r="AF59" i="4" a="1"/>
  <c r="AF58" i="4" a="1"/>
  <c r="AF57" i="4" a="1"/>
  <c r="AF56" i="4" a="1"/>
  <c r="AF55" i="4" a="1"/>
  <c r="AF54" i="4" a="1"/>
  <c r="AF53" i="4" a="1"/>
  <c r="AF52" i="4" a="1"/>
  <c r="AF51" i="4" a="1"/>
  <c r="AF50" i="4" a="1"/>
  <c r="AF49" i="4" a="1"/>
  <c r="AF48" i="4" a="1"/>
  <c r="AF47" i="4" a="1"/>
  <c r="AF46" i="4" a="1"/>
  <c r="AF45" i="4" a="1"/>
  <c r="AF44" i="4" a="1"/>
  <c r="AF43" i="4" a="1"/>
  <c r="AF42" i="4" a="1"/>
  <c r="AF41" i="4" a="1"/>
  <c r="AF40" i="4" a="1"/>
  <c r="AF39" i="4" a="1"/>
  <c r="AF38" i="4" a="1"/>
  <c r="AF37" i="4" a="1"/>
  <c r="AF36" i="4" a="1"/>
  <c r="AF35" i="4" a="1"/>
  <c r="AF34" i="4" a="1"/>
  <c r="AF33" i="4" a="1"/>
  <c r="AF32" i="4" a="1"/>
  <c r="AF31" i="4" a="1"/>
  <c r="AF30" i="4" a="1"/>
  <c r="AF29" i="4" a="1"/>
  <c r="AF28" i="4" a="1"/>
  <c r="AF27" i="4" a="1"/>
  <c r="AF26" i="4" a="1"/>
  <c r="AF25" i="4" a="1"/>
  <c r="AF24" i="4" a="1"/>
  <c r="AF23" i="4" a="1"/>
  <c r="AF22" i="4" a="1"/>
  <c r="AF21" i="4" a="1"/>
  <c r="AF20" i="4" a="1"/>
  <c r="AF510" i="4" a="1"/>
  <c r="AF509" i="4" a="1"/>
  <c r="AF508" i="4" a="1"/>
  <c r="AF507" i="4" a="1"/>
  <c r="AF506" i="4" a="1"/>
  <c r="AF505" i="4" a="1"/>
  <c r="AF504" i="4" a="1"/>
  <c r="AF503" i="4" a="1"/>
  <c r="AF502" i="4" a="1"/>
  <c r="AF501" i="4" a="1"/>
  <c r="AF500" i="4" a="1"/>
  <c r="AF499" i="4" a="1"/>
  <c r="AF498" i="4" a="1"/>
  <c r="AF497" i="4" a="1"/>
  <c r="AF496" i="4" a="1"/>
  <c r="AF494" i="4" a="1"/>
  <c r="AF491" i="4" a="1"/>
  <c r="AF485" i="4" a="1"/>
  <c r="AF484" i="4" a="1"/>
  <c r="AF478" i="4" a="1"/>
  <c r="AF473" i="4" a="1"/>
  <c r="AF472" i="4" a="1"/>
  <c r="AF463" i="4" a="1"/>
  <c r="AF460" i="4" a="1"/>
  <c r="AF456" i="4" a="1"/>
  <c r="AF455" i="4" a="1"/>
  <c r="AF454" i="4" a="1"/>
  <c r="AF452" i="4" a="1"/>
  <c r="AF449" i="4" a="1"/>
  <c r="AF446" i="4" a="1"/>
  <c r="AF440" i="4" a="1"/>
  <c r="AF439" i="4" a="1"/>
  <c r="AF437" i="4" a="1"/>
  <c r="AF436" i="4" a="1"/>
  <c r="AF434" i="4" a="1"/>
  <c r="AF433" i="4" a="1"/>
  <c r="AF432" i="4" a="1"/>
  <c r="AF424" i="4" a="1"/>
  <c r="AF422" i="4" a="1"/>
  <c r="AF419" i="4" a="1"/>
  <c r="AF416" i="4" a="1"/>
  <c r="AF413" i="4" a="1"/>
  <c r="AF410" i="4" a="1"/>
  <c r="AF409" i="4" a="1"/>
  <c r="AF407" i="4" a="1"/>
  <c r="AF406" i="4" a="1"/>
  <c r="AF404" i="4" a="1"/>
  <c r="AF401" i="4" a="1"/>
  <c r="AF400" i="4" a="1"/>
  <c r="AF398" i="4" a="1"/>
  <c r="AF395" i="4" a="1"/>
  <c r="AF383" i="4" a="1"/>
  <c r="AF380" i="4" a="1"/>
  <c r="AF370" i="4" a="1"/>
  <c r="AF369" i="4" a="1"/>
  <c r="AF364" i="4" a="1"/>
  <c r="AF358" i="4" a="1"/>
  <c r="AF345" i="4" a="1"/>
  <c r="AF342" i="4" a="1"/>
  <c r="AF339" i="4" a="1"/>
  <c r="AF338" i="4" a="1"/>
  <c r="AF333" i="4" a="1"/>
  <c r="AF328" i="4" a="1"/>
  <c r="AF325" i="4" a="1"/>
  <c r="AF322" i="4" a="1"/>
  <c r="AF316" i="4" a="1"/>
  <c r="AF313" i="4" a="1"/>
  <c r="AF298" i="4" a="1"/>
  <c r="AF294" i="4" a="1"/>
  <c r="AF291" i="4" a="1"/>
  <c r="AF289" i="4" a="1"/>
  <c r="AF288" i="4" a="1"/>
  <c r="AF286" i="4" a="1"/>
  <c r="AF5" i="4" a="1"/>
  <c r="AF6" i="4" a="1"/>
  <c r="AF3" i="4" a="1"/>
  <c r="AF19" i="4" a="1"/>
  <c r="AF12" i="4" a="1"/>
  <c r="AF14" i="4" a="1"/>
  <c r="AF16" i="4" a="1"/>
  <c r="AF18" i="4" a="1"/>
  <c r="AF11" i="4" a="1"/>
  <c r="AF4" i="4" a="1"/>
  <c r="AF10" i="4" a="1"/>
  <c r="AF9" i="4" a="1"/>
  <c r="AF7" i="4" a="1"/>
  <c r="AF17" i="4" a="1"/>
  <c r="AF15" i="4" a="1"/>
  <c r="AF13" i="4" a="1"/>
  <c r="AF8" i="4" a="1"/>
  <c r="N2" i="12"/>
  <c r="T3" i="15" l="1" a="1"/>
  <c r="T2" i="15" a="1"/>
  <c r="T84" i="15" a="1"/>
  <c r="T93" i="15" a="1"/>
  <c r="T95" i="15" a="1"/>
  <c r="T97" i="15" a="1"/>
  <c r="T99" i="15" a="1"/>
  <c r="T101" i="15" a="1"/>
  <c r="T104" i="15" a="1"/>
  <c r="T107" i="15" a="1"/>
  <c r="T110" i="15" a="1"/>
  <c r="T113" i="15" a="1"/>
  <c r="T116" i="15" a="1"/>
  <c r="T119" i="15" a="1"/>
  <c r="T122" i="15" a="1"/>
  <c r="T125" i="15" a="1"/>
  <c r="T128" i="15" a="1"/>
  <c r="T131" i="15" a="1"/>
  <c r="T134" i="15" a="1"/>
  <c r="T137" i="15" a="1"/>
  <c r="T141" i="15" a="1"/>
  <c r="T144" i="15" a="1"/>
  <c r="T147" i="15" a="1"/>
  <c r="T150" i="15" a="1"/>
  <c r="T153" i="15" a="1"/>
  <c r="T156" i="15" a="1"/>
  <c r="T159" i="15" a="1"/>
  <c r="T161" i="15" a="1"/>
  <c r="T164" i="15" a="1"/>
  <c r="T167" i="15" a="1"/>
  <c r="T170" i="15" a="1"/>
  <c r="T173" i="15" a="1"/>
  <c r="T176" i="15" a="1"/>
  <c r="T179" i="15" a="1"/>
  <c r="T182" i="15" a="1"/>
  <c r="T185" i="15" a="1"/>
  <c r="T188" i="15" a="1"/>
  <c r="T191" i="15" a="1"/>
  <c r="T195" i="15" a="1"/>
  <c r="T196" i="15" a="1"/>
  <c r="T199" i="15" a="1"/>
  <c r="T202" i="15" a="1"/>
  <c r="T205" i="15" a="1"/>
  <c r="T208" i="15" a="1"/>
  <c r="T211" i="15" a="1"/>
  <c r="T214" i="15" a="1"/>
  <c r="T217" i="15" a="1"/>
  <c r="T220" i="15" a="1"/>
  <c r="T223" i="15" a="1"/>
  <c r="T227" i="15" a="1"/>
  <c r="T230" i="15" a="1"/>
  <c r="T233" i="15" a="1"/>
  <c r="T236" i="15" a="1"/>
  <c r="T239" i="15" a="1"/>
  <c r="T241" i="15" a="1"/>
  <c r="T82" i="15" a="1"/>
  <c r="T91" i="15" a="1"/>
  <c r="T94" i="15" a="1"/>
  <c r="T96" i="15" a="1"/>
  <c r="T98" i="15" a="1"/>
  <c r="T100" i="15" a="1"/>
  <c r="T103" i="15" a="1"/>
  <c r="T106" i="15" a="1"/>
  <c r="T109" i="15" a="1"/>
  <c r="T112" i="15" a="1"/>
  <c r="T115" i="15" a="1"/>
  <c r="T118" i="15" a="1"/>
  <c r="T121" i="15" a="1"/>
  <c r="T124" i="15" a="1"/>
  <c r="T127" i="15" a="1"/>
  <c r="T130" i="15" a="1"/>
  <c r="T133" i="15" a="1"/>
  <c r="T135" i="15" a="1"/>
  <c r="T138" i="15" a="1"/>
  <c r="T140" i="15" a="1"/>
  <c r="T143" i="15" a="1"/>
  <c r="T146" i="15" a="1"/>
  <c r="T149" i="15" a="1"/>
  <c r="T152" i="15" a="1"/>
  <c r="T155" i="15" a="1"/>
  <c r="T157" i="15" a="1"/>
  <c r="T160" i="15" a="1"/>
  <c r="T163" i="15" a="1"/>
  <c r="T166" i="15" a="1"/>
  <c r="T169" i="15" a="1"/>
  <c r="T172" i="15" a="1"/>
  <c r="T175" i="15" a="1"/>
  <c r="T178" i="15" a="1"/>
  <c r="T181" i="15" a="1"/>
  <c r="T184" i="15" a="1"/>
  <c r="T187" i="15" a="1"/>
  <c r="T190" i="15" a="1"/>
  <c r="T194" i="15" a="1"/>
  <c r="T197" i="15" a="1"/>
  <c r="T200" i="15" a="1"/>
  <c r="T203" i="15" a="1"/>
  <c r="T206" i="15" a="1"/>
  <c r="T209" i="15" a="1"/>
  <c r="T212" i="15" a="1"/>
  <c r="T215" i="15" a="1"/>
  <c r="T218" i="15" a="1"/>
  <c r="T221" i="15" a="1"/>
  <c r="T224" i="15" a="1"/>
  <c r="T226" i="15" a="1"/>
  <c r="T228" i="15" a="1"/>
  <c r="T231" i="15" a="1"/>
  <c r="T234" i="15" a="1"/>
  <c r="T237" i="15" a="1"/>
  <c r="T240" i="15" a="1"/>
  <c r="T243" i="15" a="1"/>
  <c r="T4" i="15" a="1"/>
  <c r="T5" i="15" a="1"/>
  <c r="T6" i="15" a="1"/>
  <c r="T7" i="15" a="1"/>
  <c r="T8" i="15" a="1"/>
  <c r="T9" i="15" a="1"/>
  <c r="T10" i="15" a="1"/>
  <c r="T11" i="15" a="1"/>
  <c r="T12" i="15" a="1"/>
  <c r="T13" i="15" a="1"/>
  <c r="T14" i="15" a="1"/>
  <c r="T15" i="15" a="1"/>
  <c r="T16" i="15" a="1"/>
  <c r="T17" i="15" a="1"/>
  <c r="T18" i="15" a="1"/>
  <c r="T19" i="15" a="1"/>
  <c r="T20" i="15" a="1"/>
  <c r="T21" i="15" a="1"/>
  <c r="T22" i="15" a="1"/>
  <c r="T23" i="15" a="1"/>
  <c r="T24" i="15" a="1"/>
  <c r="T25" i="15" a="1"/>
  <c r="T26" i="15" a="1"/>
  <c r="T27" i="15" a="1"/>
  <c r="T28" i="15" a="1"/>
  <c r="T29" i="15" a="1"/>
  <c r="T30" i="15" a="1"/>
  <c r="T31" i="15" a="1"/>
  <c r="T32" i="15" a="1"/>
  <c r="T33" i="15" a="1"/>
  <c r="T34" i="15" a="1"/>
  <c r="T35" i="15" a="1"/>
  <c r="T36" i="15" a="1"/>
  <c r="T37" i="15" a="1"/>
  <c r="T38" i="15" a="1"/>
  <c r="T39" i="15" a="1"/>
  <c r="T40" i="15" a="1"/>
  <c r="T41" i="15" a="1"/>
  <c r="T42" i="15" a="1"/>
  <c r="T43" i="15" a="1"/>
  <c r="T44" i="15" a="1"/>
  <c r="T45" i="15" a="1"/>
  <c r="T46" i="15" a="1"/>
  <c r="T47" i="15" a="1"/>
  <c r="T48" i="15" a="1"/>
  <c r="T49" i="15" a="1"/>
  <c r="T50" i="15" a="1"/>
  <c r="T51" i="15" a="1"/>
  <c r="T52" i="15" a="1"/>
  <c r="T53" i="15" a="1"/>
  <c r="T54" i="15" a="1"/>
  <c r="T55" i="15" a="1"/>
  <c r="T56" i="15" a="1"/>
  <c r="T57" i="15" a="1"/>
  <c r="T58" i="15" a="1"/>
  <c r="T59" i="15" a="1"/>
  <c r="T60" i="15" a="1"/>
  <c r="T61" i="15" a="1"/>
  <c r="T62" i="15" a="1"/>
  <c r="T63" i="15" a="1"/>
  <c r="T64" i="15" a="1"/>
  <c r="T65" i="15" a="1"/>
  <c r="T66" i="15" a="1"/>
  <c r="T67" i="15" a="1"/>
  <c r="T68" i="15" a="1"/>
  <c r="T69" i="15" a="1"/>
  <c r="T70" i="15" a="1"/>
  <c r="T71" i="15" a="1"/>
  <c r="T72" i="15" a="1"/>
  <c r="T73" i="15" a="1"/>
  <c r="T74" i="15" a="1"/>
  <c r="T75" i="15" a="1"/>
  <c r="T76" i="15" a="1"/>
  <c r="T77" i="15" a="1"/>
  <c r="T78" i="15" a="1"/>
  <c r="T79" i="15" a="1"/>
  <c r="T80" i="15" a="1"/>
  <c r="T81" i="15" a="1"/>
  <c r="T83" i="15" a="1"/>
  <c r="T85" i="15" a="1"/>
  <c r="T86" i="15" a="1"/>
  <c r="T87" i="15" a="1"/>
  <c r="T88" i="15" a="1"/>
  <c r="T89" i="15" a="1"/>
  <c r="T90" i="15" a="1"/>
  <c r="T92" i="15" a="1"/>
  <c r="T102" i="15" a="1"/>
  <c r="T105" i="15" a="1"/>
  <c r="T108" i="15" a="1"/>
  <c r="T111" i="15" a="1"/>
  <c r="T114" i="15" a="1"/>
  <c r="T117" i="15" a="1"/>
  <c r="T120" i="15" a="1"/>
  <c r="T123" i="15" a="1"/>
  <c r="T126" i="15" a="1"/>
  <c r="T129" i="15" a="1"/>
  <c r="T132" i="15" a="1"/>
  <c r="T136" i="15" a="1"/>
  <c r="T139" i="15" a="1"/>
  <c r="T142" i="15" a="1"/>
  <c r="T145" i="15" a="1"/>
  <c r="T148" i="15" a="1"/>
  <c r="T151" i="15" a="1"/>
  <c r="T154" i="15" a="1"/>
  <c r="T158" i="15" a="1"/>
  <c r="T162" i="15" a="1"/>
  <c r="T165" i="15" a="1"/>
  <c r="T168" i="15" a="1"/>
  <c r="T171" i="15" a="1"/>
  <c r="T174" i="15" a="1"/>
  <c r="T177" i="15" a="1"/>
  <c r="T180" i="15" a="1"/>
  <c r="T183" i="15" a="1"/>
  <c r="T186" i="15" a="1"/>
  <c r="T189" i="15" a="1"/>
  <c r="T192" i="15" a="1"/>
  <c r="T193" i="15" a="1"/>
  <c r="T198" i="15" a="1"/>
  <c r="T201" i="15" a="1"/>
  <c r="T204" i="15" a="1"/>
  <c r="T207" i="15" a="1"/>
  <c r="T210" i="15" a="1"/>
  <c r="T213" i="15" a="1"/>
  <c r="T216" i="15" a="1"/>
  <c r="T219" i="15" a="1"/>
  <c r="T222" i="15" a="1"/>
  <c r="T225" i="15" a="1"/>
  <c r="T229" i="15" a="1"/>
  <c r="T232" i="15" a="1"/>
  <c r="T235" i="15" a="1"/>
  <c r="T238" i="15" a="1"/>
  <c r="T242" i="15" a="1"/>
  <c r="T3" i="6" a="1"/>
  <c r="T2" i="6" a="1"/>
  <c r="T4" i="6" a="1"/>
  <c r="N4" i="1" s="1" a="1"/>
  <c r="F4" i="13" s="1" a="1"/>
  <c r="AG2" i="4" a="1"/>
  <c r="T414" i="6" a="1"/>
  <c r="U414" i="6" s="1"/>
  <c r="T413" i="6" a="1"/>
  <c r="U413" i="6" s="1"/>
  <c r="T412" i="6" a="1"/>
  <c r="U412" i="6" s="1"/>
  <c r="T411" i="6" a="1"/>
  <c r="U411" i="6" s="1"/>
  <c r="T410" i="6" a="1"/>
  <c r="U410" i="6" s="1"/>
  <c r="T409" i="6" a="1"/>
  <c r="U409" i="6" s="1"/>
  <c r="T408" i="6" a="1"/>
  <c r="U408" i="6" s="1"/>
  <c r="T407" i="6" a="1"/>
  <c r="U407" i="6" s="1"/>
  <c r="T406" i="6" a="1"/>
  <c r="U406" i="6" s="1"/>
  <c r="T405" i="6" a="1"/>
  <c r="U405" i="6" s="1"/>
  <c r="T404" i="6" a="1"/>
  <c r="U404" i="6" s="1"/>
  <c r="T403" i="6" a="1"/>
  <c r="U403" i="6" s="1"/>
  <c r="T402" i="6" a="1"/>
  <c r="U402" i="6" s="1"/>
  <c r="T401" i="6" a="1"/>
  <c r="U401" i="6" s="1"/>
  <c r="T400" i="6" a="1"/>
  <c r="U400" i="6" s="1"/>
  <c r="T399" i="6" a="1"/>
  <c r="U399" i="6" s="1"/>
  <c r="T398" i="6" a="1"/>
  <c r="U398" i="6" s="1"/>
  <c r="T397" i="6" a="1"/>
  <c r="U397" i="6" s="1"/>
  <c r="T396" i="6" a="1"/>
  <c r="U396" i="6" s="1"/>
  <c r="T395" i="6" a="1"/>
  <c r="U395" i="6" s="1"/>
  <c r="T394" i="6" a="1"/>
  <c r="U394" i="6" s="1"/>
  <c r="T393" i="6" a="1"/>
  <c r="U393" i="6" s="1"/>
  <c r="T392" i="6" a="1"/>
  <c r="U392" i="6" s="1"/>
  <c r="T391" i="6" a="1"/>
  <c r="U391" i="6" s="1"/>
  <c r="T390" i="6" a="1"/>
  <c r="U390" i="6" s="1"/>
  <c r="T389" i="6" a="1"/>
  <c r="U389" i="6" s="1"/>
  <c r="T388" i="6" a="1"/>
  <c r="U388" i="6" s="1"/>
  <c r="T387" i="6" a="1"/>
  <c r="U387" i="6" s="1"/>
  <c r="T386" i="6" a="1"/>
  <c r="U386" i="6" s="1"/>
  <c r="T385" i="6" a="1"/>
  <c r="U385" i="6" s="1"/>
  <c r="T384" i="6" a="1"/>
  <c r="U384" i="6" s="1"/>
  <c r="T383" i="6" a="1"/>
  <c r="U383" i="6" s="1"/>
  <c r="T382" i="6" a="1"/>
  <c r="U382" i="6" s="1"/>
  <c r="T381" i="6" a="1"/>
  <c r="U381" i="6" s="1"/>
  <c r="T380" i="6" a="1"/>
  <c r="U380" i="6" s="1"/>
  <c r="T379" i="6" a="1"/>
  <c r="U379" i="6" s="1"/>
  <c r="T378" i="6" a="1"/>
  <c r="U378" i="6" s="1"/>
  <c r="T377" i="6" a="1"/>
  <c r="U377" i="6" s="1"/>
  <c r="T376" i="6" a="1"/>
  <c r="U376" i="6" s="1"/>
  <c r="T375" i="6" a="1"/>
  <c r="U375" i="6" s="1"/>
  <c r="T374" i="6" a="1"/>
  <c r="U374" i="6" s="1"/>
  <c r="T373" i="6" a="1"/>
  <c r="U373" i="6" s="1"/>
  <c r="T372" i="6" a="1"/>
  <c r="U372" i="6" s="1"/>
  <c r="T371" i="6" a="1"/>
  <c r="U371" i="6" s="1"/>
  <c r="T370" i="6" a="1"/>
  <c r="U370" i="6" s="1"/>
  <c r="T369" i="6" a="1"/>
  <c r="U369" i="6" s="1"/>
  <c r="T368" i="6" a="1"/>
  <c r="U368" i="6" s="1"/>
  <c r="T367" i="6" a="1"/>
  <c r="U367" i="6" s="1"/>
  <c r="T366" i="6" a="1"/>
  <c r="U366" i="6" s="1"/>
  <c r="T365" i="6" a="1"/>
  <c r="U365" i="6" s="1"/>
  <c r="T364" i="6" a="1"/>
  <c r="U364" i="6" s="1"/>
  <c r="T363" i="6" a="1"/>
  <c r="U363" i="6" s="1"/>
  <c r="T362" i="6" a="1"/>
  <c r="U362" i="6" s="1"/>
  <c r="T361" i="6" a="1"/>
  <c r="U361" i="6" s="1"/>
  <c r="T360" i="6" a="1"/>
  <c r="U360" i="6" s="1"/>
  <c r="T359" i="6" a="1"/>
  <c r="U359" i="6" s="1"/>
  <c r="T358" i="6" a="1"/>
  <c r="U358" i="6" s="1"/>
  <c r="T357" i="6" a="1"/>
  <c r="U357" i="6" s="1"/>
  <c r="T356" i="6" a="1"/>
  <c r="U356" i="6" s="1"/>
  <c r="T355" i="6" a="1"/>
  <c r="U355" i="6" s="1"/>
  <c r="T354" i="6" a="1"/>
  <c r="U354" i="6" s="1"/>
  <c r="T353" i="6" a="1"/>
  <c r="U353" i="6" s="1"/>
  <c r="T352" i="6" a="1"/>
  <c r="U352" i="6" s="1"/>
  <c r="T351" i="6" a="1"/>
  <c r="U351" i="6" s="1"/>
  <c r="T350" i="6" a="1"/>
  <c r="U350" i="6" s="1"/>
  <c r="T349" i="6" a="1"/>
  <c r="U349" i="6" s="1"/>
  <c r="T348" i="6" a="1"/>
  <c r="U348" i="6" s="1"/>
  <c r="T347" i="6" a="1"/>
  <c r="U347" i="6" s="1"/>
  <c r="T346" i="6" a="1"/>
  <c r="U346" i="6" s="1"/>
  <c r="T345" i="6" a="1"/>
  <c r="U345" i="6" s="1"/>
  <c r="T344" i="6" a="1"/>
  <c r="U344" i="6" s="1"/>
  <c r="T343" i="6" a="1"/>
  <c r="U343" i="6" s="1"/>
  <c r="T342" i="6" a="1"/>
  <c r="U342" i="6" s="1"/>
  <c r="T341" i="6" a="1"/>
  <c r="U341" i="6" s="1"/>
  <c r="T340" i="6" a="1"/>
  <c r="U340" i="6" s="1"/>
  <c r="T339" i="6" a="1"/>
  <c r="U339" i="6" s="1"/>
  <c r="T338" i="6" a="1"/>
  <c r="U338" i="6" s="1"/>
  <c r="T337" i="6" a="1"/>
  <c r="U337" i="6" s="1"/>
  <c r="T336" i="6" a="1"/>
  <c r="U336" i="6" s="1"/>
  <c r="T335" i="6" a="1"/>
  <c r="U335" i="6" s="1"/>
  <c r="T334" i="6" a="1"/>
  <c r="U334" i="6" s="1"/>
  <c r="T333" i="6" a="1"/>
  <c r="U333" i="6" s="1"/>
  <c r="T332" i="6" a="1"/>
  <c r="U332" i="6" s="1"/>
  <c r="T331" i="6" a="1"/>
  <c r="U331" i="6" s="1"/>
  <c r="T330" i="6" a="1"/>
  <c r="U330" i="6" s="1"/>
  <c r="T329" i="6" a="1"/>
  <c r="U329" i="6" s="1"/>
  <c r="T328" i="6" a="1"/>
  <c r="U328" i="6" s="1"/>
  <c r="T327" i="6" a="1"/>
  <c r="U327" i="6" s="1"/>
  <c r="T326" i="6" a="1"/>
  <c r="U326" i="6" s="1"/>
  <c r="T325" i="6" a="1"/>
  <c r="U325" i="6" s="1"/>
  <c r="T324" i="6" a="1"/>
  <c r="U324" i="6" s="1"/>
  <c r="T323" i="6" a="1"/>
  <c r="U323" i="6" s="1"/>
  <c r="T322" i="6" a="1"/>
  <c r="U322" i="6" s="1"/>
  <c r="T321" i="6" a="1"/>
  <c r="U321" i="6" s="1"/>
  <c r="T320" i="6" a="1"/>
  <c r="U320" i="6" s="1"/>
  <c r="T319" i="6" a="1"/>
  <c r="U319" i="6" s="1"/>
  <c r="T318" i="6" a="1"/>
  <c r="U318" i="6" s="1"/>
  <c r="T317" i="6" a="1"/>
  <c r="U317" i="6" s="1"/>
  <c r="T316" i="6" a="1"/>
  <c r="U316" i="6" s="1"/>
  <c r="T315" i="6" a="1"/>
  <c r="U315" i="6" s="1"/>
  <c r="T314" i="6" a="1"/>
  <c r="U314" i="6" s="1"/>
  <c r="T313" i="6" a="1"/>
  <c r="U313" i="6" s="1"/>
  <c r="T312" i="6" a="1"/>
  <c r="U312" i="6" s="1"/>
  <c r="T311" i="6" a="1"/>
  <c r="U311" i="6" s="1"/>
  <c r="T310" i="6" a="1"/>
  <c r="U310" i="6" s="1"/>
  <c r="T309" i="6" a="1"/>
  <c r="U309" i="6" s="1"/>
  <c r="T308" i="6" a="1"/>
  <c r="U308" i="6" s="1"/>
  <c r="T307" i="6" a="1"/>
  <c r="U307" i="6" s="1"/>
  <c r="T306" i="6" a="1"/>
  <c r="U306" i="6" s="1"/>
  <c r="T305" i="6" a="1"/>
  <c r="U305" i="6" s="1"/>
  <c r="T304" i="6" a="1"/>
  <c r="U304" i="6" s="1"/>
  <c r="T303" i="6" a="1"/>
  <c r="U303" i="6" s="1"/>
  <c r="T302" i="6" a="1"/>
  <c r="U302" i="6" s="1"/>
  <c r="T301" i="6" a="1"/>
  <c r="U301" i="6" s="1"/>
  <c r="T300" i="6" a="1"/>
  <c r="U300" i="6" s="1"/>
  <c r="T299" i="6" a="1"/>
  <c r="U299" i="6" s="1"/>
  <c r="T298" i="6" a="1"/>
  <c r="U298" i="6" s="1"/>
  <c r="T297" i="6" a="1"/>
  <c r="U297" i="6" s="1"/>
  <c r="T296" i="6" a="1"/>
  <c r="U296" i="6" s="1"/>
  <c r="T295" i="6" a="1"/>
  <c r="U295" i="6" s="1"/>
  <c r="T293" i="6" a="1"/>
  <c r="U293" i="6" s="1"/>
  <c r="T292" i="6" a="1"/>
  <c r="U292" i="6" s="1"/>
  <c r="T291" i="6" a="1"/>
  <c r="U291" i="6" s="1"/>
  <c r="T290" i="6" a="1"/>
  <c r="U290" i="6" s="1"/>
  <c r="T289" i="6" a="1"/>
  <c r="U289" i="6" s="1"/>
  <c r="T288" i="6" a="1"/>
  <c r="U288" i="6" s="1"/>
  <c r="T287" i="6" a="1"/>
  <c r="U287" i="6" s="1"/>
  <c r="T286" i="6" a="1"/>
  <c r="U286" i="6" s="1"/>
  <c r="T285" i="6" a="1"/>
  <c r="U285" i="6" s="1"/>
  <c r="T284" i="6" a="1"/>
  <c r="U284" i="6" s="1"/>
  <c r="T283" i="6" a="1"/>
  <c r="U283" i="6" s="1"/>
  <c r="T282" i="6" a="1"/>
  <c r="U282" i="6" s="1"/>
  <c r="T281" i="6" a="1"/>
  <c r="U281" i="6" s="1"/>
  <c r="T280" i="6" a="1"/>
  <c r="U280" i="6" s="1"/>
  <c r="T279" i="6" a="1"/>
  <c r="U279" i="6" s="1"/>
  <c r="T278" i="6" a="1"/>
  <c r="U278" i="6" s="1"/>
  <c r="T277" i="6" a="1"/>
  <c r="U277" i="6" s="1"/>
  <c r="T276" i="6" a="1"/>
  <c r="U276" i="6" s="1"/>
  <c r="T275" i="6" a="1"/>
  <c r="U275" i="6" s="1"/>
  <c r="T274" i="6" a="1"/>
  <c r="U274" i="6" s="1"/>
  <c r="T273" i="6" a="1"/>
  <c r="U273" i="6" s="1"/>
  <c r="T272" i="6" a="1"/>
  <c r="U272" i="6" s="1"/>
  <c r="T271" i="6" a="1"/>
  <c r="U271" i="6" s="1"/>
  <c r="T270" i="6" a="1"/>
  <c r="U270" i="6" s="1"/>
  <c r="T269" i="6" a="1"/>
  <c r="U269" i="6" s="1"/>
  <c r="T268" i="6" a="1"/>
  <c r="U268" i="6" s="1"/>
  <c r="T267" i="6" a="1"/>
  <c r="U267" i="6" s="1"/>
  <c r="T266" i="6" a="1"/>
  <c r="U266" i="6" s="1"/>
  <c r="T265" i="6" a="1"/>
  <c r="U265" i="6" s="1"/>
  <c r="T264" i="6" a="1"/>
  <c r="U264" i="6" s="1"/>
  <c r="T263" i="6" a="1"/>
  <c r="U263" i="6" s="1"/>
  <c r="T262" i="6" a="1"/>
  <c r="U262" i="6" s="1"/>
  <c r="T261" i="6" a="1"/>
  <c r="U261" i="6" s="1"/>
  <c r="T260" i="6" a="1"/>
  <c r="U260" i="6" s="1"/>
  <c r="T259" i="6" a="1"/>
  <c r="U259" i="6" s="1"/>
  <c r="T258" i="6" a="1"/>
  <c r="U258" i="6" s="1"/>
  <c r="T257" i="6" a="1"/>
  <c r="U257" i="6" s="1"/>
  <c r="T256" i="6" a="1"/>
  <c r="U256" i="6" s="1"/>
  <c r="T255" i="6" a="1"/>
  <c r="U255" i="6" s="1"/>
  <c r="T254" i="6" a="1"/>
  <c r="U254" i="6" s="1"/>
  <c r="T253" i="6" a="1"/>
  <c r="U253" i="6" s="1"/>
  <c r="T252" i="6" a="1"/>
  <c r="U252" i="6" s="1"/>
  <c r="T251" i="6" a="1"/>
  <c r="U251" i="6" s="1"/>
  <c r="T250" i="6" a="1"/>
  <c r="U250" i="6" s="1"/>
  <c r="T49" i="6" a="1"/>
  <c r="U49" i="6" s="1"/>
  <c r="T47" i="6" a="1"/>
  <c r="U47" i="6" s="1"/>
  <c r="T45" i="6" a="1"/>
  <c r="U45" i="6" s="1"/>
  <c r="T43" i="6" a="1"/>
  <c r="U43" i="6" s="1"/>
  <c r="T40" i="6" a="1"/>
  <c r="T38" i="6" a="1"/>
  <c r="T36" i="6" a="1"/>
  <c r="T32" i="6" a="1"/>
  <c r="T30" i="6" a="1"/>
  <c r="T28" i="6" a="1"/>
  <c r="T26" i="6" a="1"/>
  <c r="T24" i="6" a="1"/>
  <c r="T22" i="6" a="1"/>
  <c r="U22" i="6" s="1"/>
  <c r="T20" i="6" a="1"/>
  <c r="T18" i="6" a="1"/>
  <c r="T16" i="6" a="1"/>
  <c r="T14" i="6" a="1"/>
  <c r="T12" i="6" a="1"/>
  <c r="T10" i="6" a="1"/>
  <c r="T8" i="6" a="1"/>
  <c r="T6" i="6" a="1"/>
  <c r="T294" i="6" a="1"/>
  <c r="U294" i="6" s="1"/>
  <c r="T500" i="6" a="1"/>
  <c r="U500" i="6" s="1"/>
  <c r="T498" i="6" a="1"/>
  <c r="U498" i="6" s="1"/>
  <c r="T496" i="6" a="1"/>
  <c r="U496" i="6" s="1"/>
  <c r="T494" i="6" a="1"/>
  <c r="U494" i="6" s="1"/>
  <c r="T492" i="6" a="1"/>
  <c r="U492" i="6" s="1"/>
  <c r="T490" i="6" a="1"/>
  <c r="U490" i="6" s="1"/>
  <c r="T489" i="6" a="1"/>
  <c r="U489" i="6" s="1"/>
  <c r="T487" i="6" a="1"/>
  <c r="U487" i="6" s="1"/>
  <c r="T485" i="6" a="1"/>
  <c r="U485" i="6" s="1"/>
  <c r="T483" i="6" a="1"/>
  <c r="U483" i="6" s="1"/>
  <c r="T481" i="6" a="1"/>
  <c r="U481" i="6" s="1"/>
  <c r="T479" i="6" a="1"/>
  <c r="U479" i="6" s="1"/>
  <c r="T477" i="6" a="1"/>
  <c r="U477" i="6" s="1"/>
  <c r="T475" i="6" a="1"/>
  <c r="U475" i="6" s="1"/>
  <c r="T473" i="6" a="1"/>
  <c r="U473" i="6" s="1"/>
  <c r="T471" i="6" a="1"/>
  <c r="U471" i="6" s="1"/>
  <c r="T469" i="6" a="1"/>
  <c r="U469" i="6" s="1"/>
  <c r="T467" i="6" a="1"/>
  <c r="U467" i="6" s="1"/>
  <c r="T465" i="6" a="1"/>
  <c r="U465" i="6" s="1"/>
  <c r="T463" i="6" a="1"/>
  <c r="U463" i="6" s="1"/>
  <c r="T461" i="6" a="1"/>
  <c r="U461" i="6" s="1"/>
  <c r="T459" i="6" a="1"/>
  <c r="U459" i="6" s="1"/>
  <c r="T457" i="6" a="1"/>
  <c r="U457" i="6" s="1"/>
  <c r="T455" i="6" a="1"/>
  <c r="U455" i="6" s="1"/>
  <c r="T453" i="6" a="1"/>
  <c r="U453" i="6" s="1"/>
  <c r="T451" i="6" a="1"/>
  <c r="U451" i="6" s="1"/>
  <c r="T449" i="6" a="1"/>
  <c r="U449" i="6" s="1"/>
  <c r="T447" i="6" a="1"/>
  <c r="U447" i="6" s="1"/>
  <c r="T446" i="6" a="1"/>
  <c r="U446" i="6" s="1"/>
  <c r="T443" i="6" a="1"/>
  <c r="U443" i="6" s="1"/>
  <c r="T441" i="6" a="1"/>
  <c r="U441" i="6" s="1"/>
  <c r="T439" i="6" a="1"/>
  <c r="U439" i="6" s="1"/>
  <c r="T437" i="6" a="1"/>
  <c r="U437" i="6" s="1"/>
  <c r="T435" i="6" a="1"/>
  <c r="U435" i="6" s="1"/>
  <c r="T433" i="6" a="1"/>
  <c r="U433" i="6" s="1"/>
  <c r="T431" i="6" a="1"/>
  <c r="U431" i="6" s="1"/>
  <c r="T429" i="6" a="1"/>
  <c r="U429" i="6" s="1"/>
  <c r="T427" i="6" a="1"/>
  <c r="U427" i="6" s="1"/>
  <c r="T425" i="6" a="1"/>
  <c r="U425" i="6" s="1"/>
  <c r="T423" i="6" a="1"/>
  <c r="U423" i="6" s="1"/>
  <c r="T421" i="6" a="1"/>
  <c r="U421" i="6" s="1"/>
  <c r="T419" i="6" a="1"/>
  <c r="U419" i="6" s="1"/>
  <c r="T417" i="6" a="1"/>
  <c r="U417" i="6" s="1"/>
  <c r="T415" i="6" a="1"/>
  <c r="U415" i="6" s="1"/>
  <c r="AG283" i="4" a="1"/>
  <c r="AG281" i="4" a="1"/>
  <c r="AG280" i="4" a="1"/>
  <c r="AG278" i="4" a="1"/>
  <c r="AG276" i="4" a="1"/>
  <c r="AG270" i="4" a="1"/>
  <c r="AG267" i="4" a="1"/>
  <c r="AG266" i="4" a="1"/>
  <c r="AG264" i="4" a="1"/>
  <c r="AG263" i="4" a="1"/>
  <c r="AG262" i="4" a="1"/>
  <c r="AG258" i="4" a="1"/>
  <c r="AG257" i="4" a="1"/>
  <c r="AG256" i="4" a="1"/>
  <c r="AG255" i="4" a="1"/>
  <c r="AG254" i="4" a="1"/>
  <c r="AG252" i="4" a="1"/>
  <c r="AG249" i="4" a="1"/>
  <c r="AG248" i="4" a="1"/>
  <c r="AG246" i="4" a="1"/>
  <c r="AG245" i="4" a="1"/>
  <c r="AG243" i="4" a="1"/>
  <c r="AG242" i="4" a="1"/>
  <c r="AG241" i="4" a="1"/>
  <c r="AG239" i="4" a="1"/>
  <c r="AG236" i="4" a="1"/>
  <c r="AG231" i="4" a="1"/>
  <c r="AG230" i="4" a="1"/>
  <c r="AG228" i="4" a="1"/>
  <c r="AG223" i="4" a="1"/>
  <c r="AG220" i="4" a="1"/>
  <c r="AG218" i="4" a="1"/>
  <c r="AG214" i="4" a="1"/>
  <c r="AG211" i="4" a="1"/>
  <c r="AG210" i="4" a="1"/>
  <c r="AG209" i="4" a="1"/>
  <c r="AG207" i="4" a="1"/>
  <c r="AG206" i="4" a="1"/>
  <c r="AG203" i="4" a="1"/>
  <c r="AG202" i="4" a="1"/>
  <c r="AG489" i="4" a="1"/>
  <c r="AG486" i="4" a="1"/>
  <c r="AG484" i="4" a="1"/>
  <c r="AG483" i="4" a="1"/>
  <c r="AG480" i="4" a="1"/>
  <c r="AG478" i="4" a="1"/>
  <c r="AG477" i="4" a="1"/>
  <c r="AG472" i="4" a="1"/>
  <c r="AG470" i="4" a="1"/>
  <c r="AG463" i="4" a="1"/>
  <c r="AG460" i="4" a="1"/>
  <c r="AG454" i="4" a="1"/>
  <c r="AG453" i="4" a="1"/>
  <c r="AG450" i="4" a="1"/>
  <c r="AG439" i="4" a="1"/>
  <c r="AG438" i="4" a="1"/>
  <c r="AG436" i="4" a="1"/>
  <c r="AG435" i="4" a="1"/>
  <c r="AG433" i="4" a="1"/>
  <c r="AG425" i="4" a="1"/>
  <c r="AG424" i="4" a="1"/>
  <c r="AG423" i="4" a="1"/>
  <c r="AG419" i="4" a="1"/>
  <c r="AG417" i="4" a="1"/>
  <c r="AG416" i="4" a="1"/>
  <c r="AG414" i="4" a="1"/>
  <c r="AG413" i="4" a="1"/>
  <c r="AG410" i="4" a="1"/>
  <c r="AG407" i="4" a="1"/>
  <c r="AG404" i="4" a="1"/>
  <c r="AG402" i="4" a="1"/>
  <c r="AG401" i="4" a="1"/>
  <c r="AG399" i="4" a="1"/>
  <c r="AG398" i="4" a="1"/>
  <c r="AG396" i="4" a="1"/>
  <c r="AG395" i="4" a="1"/>
  <c r="AG393" i="4" a="1"/>
  <c r="AG387" i="4" a="1"/>
  <c r="AG384" i="4" a="1"/>
  <c r="AG383" i="4" a="1"/>
  <c r="AG380" i="4" a="1"/>
  <c r="AG373" i="4" a="1"/>
  <c r="AG372" i="4" a="1"/>
  <c r="AG371" i="4" a="1"/>
  <c r="AG364" i="4" a="1"/>
  <c r="AG358" i="4" a="1"/>
  <c r="AG352" i="4" a="1"/>
  <c r="AG349" i="4" a="1"/>
  <c r="AG346" i="4" a="1"/>
  <c r="AG340" i="4" a="1"/>
  <c r="AG338" i="4" a="1"/>
  <c r="AG337" i="4" a="1"/>
  <c r="AG334" i="4" a="1"/>
  <c r="AG331" i="4" a="1"/>
  <c r="AG329" i="4" a="1"/>
  <c r="AG328" i="4" a="1"/>
  <c r="AG325" i="4" a="1"/>
  <c r="AG323" i="4" a="1"/>
  <c r="AG322" i="4" a="1"/>
  <c r="AG320" i="4" a="1"/>
  <c r="AG317" i="4" a="1"/>
  <c r="AG316" i="4" a="1"/>
  <c r="AG313" i="4" a="1"/>
  <c r="AG305" i="4" a="1"/>
  <c r="AG302" i="4" a="1"/>
  <c r="AG299" i="4" a="1"/>
  <c r="AG298" i="4" a="1"/>
  <c r="AG294" i="4" a="1"/>
  <c r="AG293" i="4" a="1"/>
  <c r="AG291" i="4" a="1"/>
  <c r="AG290" i="4" a="1"/>
  <c r="AG288" i="4" a="1"/>
  <c r="T249" i="6" a="1"/>
  <c r="U249" i="6" s="1"/>
  <c r="T248" i="6" a="1"/>
  <c r="U248" i="6" s="1"/>
  <c r="T247" i="6" a="1"/>
  <c r="U247" i="6" s="1"/>
  <c r="T246" i="6" a="1"/>
  <c r="U246" i="6" s="1"/>
  <c r="T245" i="6" a="1"/>
  <c r="U245" i="6" s="1"/>
  <c r="T244" i="6" a="1"/>
  <c r="U244" i="6" s="1"/>
  <c r="T243" i="6" a="1"/>
  <c r="U243" i="6" s="1"/>
  <c r="T242" i="6" a="1"/>
  <c r="U242" i="6" s="1"/>
  <c r="T241" i="6" a="1"/>
  <c r="U241" i="6" s="1"/>
  <c r="T240" i="6" a="1"/>
  <c r="U240" i="6" s="1"/>
  <c r="T239" i="6" a="1"/>
  <c r="U239" i="6" s="1"/>
  <c r="T238" i="6" a="1"/>
  <c r="U238" i="6" s="1"/>
  <c r="T237" i="6" a="1"/>
  <c r="U237" i="6" s="1"/>
  <c r="T236" i="6" a="1"/>
  <c r="U236" i="6" s="1"/>
  <c r="T235" i="6" a="1"/>
  <c r="U235" i="6" s="1"/>
  <c r="T234" i="6" a="1"/>
  <c r="U234" i="6" s="1"/>
  <c r="T233" i="6" a="1"/>
  <c r="U233" i="6" s="1"/>
  <c r="T232" i="6" a="1"/>
  <c r="U232" i="6" s="1"/>
  <c r="T231" i="6" a="1"/>
  <c r="U231" i="6" s="1"/>
  <c r="T230" i="6" a="1"/>
  <c r="U230" i="6" s="1"/>
  <c r="T229" i="6" a="1"/>
  <c r="U229" i="6" s="1"/>
  <c r="T228" i="6" a="1"/>
  <c r="U228" i="6" s="1"/>
  <c r="T227" i="6" a="1"/>
  <c r="U227" i="6" s="1"/>
  <c r="T226" i="6" a="1"/>
  <c r="U226" i="6" s="1"/>
  <c r="T225" i="6" a="1"/>
  <c r="U225" i="6" s="1"/>
  <c r="T224" i="6" a="1"/>
  <c r="U224" i="6" s="1"/>
  <c r="T223" i="6" a="1"/>
  <c r="U223" i="6" s="1"/>
  <c r="T222" i="6" a="1"/>
  <c r="U222" i="6" s="1"/>
  <c r="T221" i="6" a="1"/>
  <c r="U221" i="6" s="1"/>
  <c r="T220" i="6" a="1"/>
  <c r="U220" i="6" s="1"/>
  <c r="T219" i="6" a="1"/>
  <c r="U219" i="6" s="1"/>
  <c r="T218" i="6" a="1"/>
  <c r="U218" i="6" s="1"/>
  <c r="T217" i="6" a="1"/>
  <c r="U217" i="6" s="1"/>
  <c r="T216" i="6" a="1"/>
  <c r="U216" i="6" s="1"/>
  <c r="T215" i="6" a="1"/>
  <c r="U215" i="6" s="1"/>
  <c r="T214" i="6" a="1"/>
  <c r="U214" i="6" s="1"/>
  <c r="T213" i="6" a="1"/>
  <c r="U213" i="6" s="1"/>
  <c r="T212" i="6" a="1"/>
  <c r="U212" i="6" s="1"/>
  <c r="T211" i="6" a="1"/>
  <c r="U211" i="6" s="1"/>
  <c r="T210" i="6" a="1"/>
  <c r="U210" i="6" s="1"/>
  <c r="T209" i="6" a="1"/>
  <c r="U209" i="6" s="1"/>
  <c r="T208" i="6" a="1"/>
  <c r="U208" i="6" s="1"/>
  <c r="T207" i="6" a="1"/>
  <c r="U207" i="6" s="1"/>
  <c r="T206" i="6" a="1"/>
  <c r="U206" i="6" s="1"/>
  <c r="T205" i="6" a="1"/>
  <c r="U205" i="6" s="1"/>
  <c r="T204" i="6" a="1"/>
  <c r="U204" i="6" s="1"/>
  <c r="T203" i="6" a="1"/>
  <c r="U203" i="6" s="1"/>
  <c r="T202" i="6" a="1"/>
  <c r="U202" i="6" s="1"/>
  <c r="T201" i="6" a="1"/>
  <c r="U201" i="6" s="1"/>
  <c r="T200" i="6" a="1"/>
  <c r="U200" i="6" s="1"/>
  <c r="T199" i="6" a="1"/>
  <c r="U199" i="6" s="1"/>
  <c r="T198" i="6" a="1"/>
  <c r="U198" i="6" s="1"/>
  <c r="T197" i="6" a="1"/>
  <c r="U197" i="6" s="1"/>
  <c r="T196" i="6" a="1"/>
  <c r="U196" i="6" s="1"/>
  <c r="T195" i="6" a="1"/>
  <c r="U195" i="6" s="1"/>
  <c r="T194" i="6" a="1"/>
  <c r="U194" i="6" s="1"/>
  <c r="T193" i="6" a="1"/>
  <c r="U193" i="6" s="1"/>
  <c r="T192" i="6" a="1"/>
  <c r="U192" i="6" s="1"/>
  <c r="T191" i="6" a="1"/>
  <c r="U191" i="6" s="1"/>
  <c r="T190" i="6" a="1"/>
  <c r="U190" i="6" s="1"/>
  <c r="T189" i="6" a="1"/>
  <c r="U189" i="6" s="1"/>
  <c r="T188" i="6" a="1"/>
  <c r="U188" i="6" s="1"/>
  <c r="T187" i="6" a="1"/>
  <c r="U187" i="6" s="1"/>
  <c r="T186" i="6" a="1"/>
  <c r="U186" i="6" s="1"/>
  <c r="T185" i="6" a="1"/>
  <c r="U185" i="6" s="1"/>
  <c r="T184" i="6" a="1"/>
  <c r="U184" i="6" s="1"/>
  <c r="T183" i="6" a="1"/>
  <c r="U183" i="6" s="1"/>
  <c r="T182" i="6" a="1"/>
  <c r="U182" i="6" s="1"/>
  <c r="T181" i="6" a="1"/>
  <c r="U181" i="6" s="1"/>
  <c r="T180" i="6" a="1"/>
  <c r="U180" i="6" s="1"/>
  <c r="T179" i="6" a="1"/>
  <c r="U179" i="6" s="1"/>
  <c r="T178" i="6" a="1"/>
  <c r="U178" i="6" s="1"/>
  <c r="T177" i="6" a="1"/>
  <c r="U177" i="6" s="1"/>
  <c r="T176" i="6" a="1"/>
  <c r="U176" i="6" s="1"/>
  <c r="T175" i="6" a="1"/>
  <c r="U175" i="6" s="1"/>
  <c r="T174" i="6" a="1"/>
  <c r="U174" i="6" s="1"/>
  <c r="T173" i="6" a="1"/>
  <c r="U173" i="6" s="1"/>
  <c r="T172" i="6" a="1"/>
  <c r="U172" i="6" s="1"/>
  <c r="T171" i="6" a="1"/>
  <c r="U171" i="6" s="1"/>
  <c r="T170" i="6" a="1"/>
  <c r="U170" i="6" s="1"/>
  <c r="T169" i="6" a="1"/>
  <c r="U169" i="6" s="1"/>
  <c r="T168" i="6" a="1"/>
  <c r="U168" i="6" s="1"/>
  <c r="T167" i="6" a="1"/>
  <c r="U167" i="6" s="1"/>
  <c r="T166" i="6" a="1"/>
  <c r="U166" i="6" s="1"/>
  <c r="T165" i="6" a="1"/>
  <c r="U165" i="6" s="1"/>
  <c r="T164" i="6" a="1"/>
  <c r="U164" i="6" s="1"/>
  <c r="T163" i="6" a="1"/>
  <c r="U163" i="6" s="1"/>
  <c r="T162" i="6" a="1"/>
  <c r="U162" i="6" s="1"/>
  <c r="T161" i="6" a="1"/>
  <c r="U161" i="6" s="1"/>
  <c r="T160" i="6" a="1"/>
  <c r="U160" i="6" s="1"/>
  <c r="T159" i="6" a="1"/>
  <c r="U159" i="6" s="1"/>
  <c r="T158" i="6" a="1"/>
  <c r="U158" i="6" s="1"/>
  <c r="T157" i="6" a="1"/>
  <c r="U157" i="6" s="1"/>
  <c r="T156" i="6" a="1"/>
  <c r="U156" i="6" s="1"/>
  <c r="T155" i="6" a="1"/>
  <c r="U155" i="6" s="1"/>
  <c r="T154" i="6" a="1"/>
  <c r="U154" i="6" s="1"/>
  <c r="T153" i="6" a="1"/>
  <c r="U153" i="6" s="1"/>
  <c r="T152" i="6" a="1"/>
  <c r="U152" i="6" s="1"/>
  <c r="T151" i="6" a="1"/>
  <c r="U151" i="6" s="1"/>
  <c r="T150" i="6" a="1"/>
  <c r="U150" i="6" s="1"/>
  <c r="T149" i="6" a="1"/>
  <c r="U149" i="6" s="1"/>
  <c r="T148" i="6" a="1"/>
  <c r="U148" i="6" s="1"/>
  <c r="T147" i="6" a="1"/>
  <c r="U147" i="6" s="1"/>
  <c r="T146" i="6" a="1"/>
  <c r="U146" i="6" s="1"/>
  <c r="T145" i="6" a="1"/>
  <c r="U145" i="6" s="1"/>
  <c r="T144" i="6" a="1"/>
  <c r="U144" i="6" s="1"/>
  <c r="T143" i="6" a="1"/>
  <c r="U143" i="6" s="1"/>
  <c r="T142" i="6" a="1"/>
  <c r="U142" i="6" s="1"/>
  <c r="T141" i="6" a="1"/>
  <c r="U141" i="6" s="1"/>
  <c r="T140" i="6" a="1"/>
  <c r="U140" i="6" s="1"/>
  <c r="T139" i="6" a="1"/>
  <c r="U139" i="6" s="1"/>
  <c r="T138" i="6" a="1"/>
  <c r="U138" i="6" s="1"/>
  <c r="T137" i="6" a="1"/>
  <c r="U137" i="6" s="1"/>
  <c r="T136" i="6" a="1"/>
  <c r="U136" i="6" s="1"/>
  <c r="T135" i="6" a="1"/>
  <c r="U135" i="6" s="1"/>
  <c r="T134" i="6" a="1"/>
  <c r="U134" i="6" s="1"/>
  <c r="T133" i="6" a="1"/>
  <c r="U133" i="6" s="1"/>
  <c r="T132" i="6" a="1"/>
  <c r="U132" i="6" s="1"/>
  <c r="T131" i="6" a="1"/>
  <c r="U131" i="6" s="1"/>
  <c r="T130" i="6" a="1"/>
  <c r="U130" i="6" s="1"/>
  <c r="T129" i="6" a="1"/>
  <c r="U129" i="6" s="1"/>
  <c r="T128" i="6" a="1"/>
  <c r="U128" i="6" s="1"/>
  <c r="T127" i="6" a="1"/>
  <c r="U127" i="6" s="1"/>
  <c r="T126" i="6" a="1"/>
  <c r="U126" i="6" s="1"/>
  <c r="T125" i="6" a="1"/>
  <c r="U125" i="6" s="1"/>
  <c r="T124" i="6" a="1"/>
  <c r="U124" i="6" s="1"/>
  <c r="T123" i="6" a="1"/>
  <c r="U123" i="6" s="1"/>
  <c r="T122" i="6" a="1"/>
  <c r="U122" i="6" s="1"/>
  <c r="T121" i="6" a="1"/>
  <c r="U121" i="6" s="1"/>
  <c r="T120" i="6" a="1"/>
  <c r="U120" i="6" s="1"/>
  <c r="T119" i="6" a="1"/>
  <c r="U119" i="6" s="1"/>
  <c r="T118" i="6" a="1"/>
  <c r="U118" i="6" s="1"/>
  <c r="T117" i="6" a="1"/>
  <c r="U117" i="6" s="1"/>
  <c r="T116" i="6" a="1"/>
  <c r="U116" i="6" s="1"/>
  <c r="T115" i="6" a="1"/>
  <c r="U115" i="6" s="1"/>
  <c r="T114" i="6" a="1"/>
  <c r="U114" i="6" s="1"/>
  <c r="T113" i="6" a="1"/>
  <c r="U113" i="6" s="1"/>
  <c r="T112" i="6" a="1"/>
  <c r="U112" i="6" s="1"/>
  <c r="T111" i="6" a="1"/>
  <c r="U111" i="6" s="1"/>
  <c r="T110" i="6" a="1"/>
  <c r="U110" i="6" s="1"/>
  <c r="T109" i="6" a="1"/>
  <c r="U109" i="6" s="1"/>
  <c r="T108" i="6" a="1"/>
  <c r="U108" i="6" s="1"/>
  <c r="T107" i="6" a="1"/>
  <c r="U107" i="6" s="1"/>
  <c r="T106" i="6" a="1"/>
  <c r="U106" i="6" s="1"/>
  <c r="T105" i="6" a="1"/>
  <c r="U105" i="6" s="1"/>
  <c r="T104" i="6" a="1"/>
  <c r="U104" i="6" s="1"/>
  <c r="T103" i="6" a="1"/>
  <c r="U103" i="6" s="1"/>
  <c r="T102" i="6" a="1"/>
  <c r="U102" i="6" s="1"/>
  <c r="T101" i="6" a="1"/>
  <c r="U101" i="6" s="1"/>
  <c r="T100" i="6" a="1"/>
  <c r="U100" i="6" s="1"/>
  <c r="T99" i="6" a="1"/>
  <c r="U99" i="6" s="1"/>
  <c r="T98" i="6" a="1"/>
  <c r="U98" i="6" s="1"/>
  <c r="T97" i="6" a="1"/>
  <c r="U97" i="6" s="1"/>
  <c r="T96" i="6" a="1"/>
  <c r="U96" i="6" s="1"/>
  <c r="T95" i="6" a="1"/>
  <c r="U95" i="6" s="1"/>
  <c r="T94" i="6" a="1"/>
  <c r="U94" i="6" s="1"/>
  <c r="T93" i="6" a="1"/>
  <c r="U93" i="6" s="1"/>
  <c r="T92" i="6" a="1"/>
  <c r="U92" i="6" s="1"/>
  <c r="T91" i="6" a="1"/>
  <c r="U91" i="6" s="1"/>
  <c r="T90" i="6" a="1"/>
  <c r="U90" i="6" s="1"/>
  <c r="T89" i="6" a="1"/>
  <c r="U89" i="6" s="1"/>
  <c r="T88" i="6" a="1"/>
  <c r="U88" i="6" s="1"/>
  <c r="T87" i="6" a="1"/>
  <c r="U87" i="6" s="1"/>
  <c r="T86" i="6" a="1"/>
  <c r="U86" i="6" s="1"/>
  <c r="T85" i="6" a="1"/>
  <c r="U85" i="6" s="1"/>
  <c r="T84" i="6" a="1"/>
  <c r="U84" i="6" s="1"/>
  <c r="T83" i="6" a="1"/>
  <c r="U83" i="6" s="1"/>
  <c r="T82" i="6" a="1"/>
  <c r="U82" i="6" s="1"/>
  <c r="T81" i="6" a="1"/>
  <c r="U81" i="6" s="1"/>
  <c r="T80" i="6" a="1"/>
  <c r="U80" i="6" s="1"/>
  <c r="T79" i="6" a="1"/>
  <c r="U79" i="6" s="1"/>
  <c r="T78" i="6" a="1"/>
  <c r="U78" i="6" s="1"/>
  <c r="T77" i="6" a="1"/>
  <c r="U77" i="6" s="1"/>
  <c r="T76" i="6" a="1"/>
  <c r="U76" i="6" s="1"/>
  <c r="T75" i="6" a="1"/>
  <c r="U75" i="6" s="1"/>
  <c r="T74" i="6" a="1"/>
  <c r="U74" i="6" s="1"/>
  <c r="T73" i="6" a="1"/>
  <c r="U73" i="6" s="1"/>
  <c r="T72" i="6" a="1"/>
  <c r="U72" i="6" s="1"/>
  <c r="T71" i="6" a="1"/>
  <c r="U71" i="6" s="1"/>
  <c r="T70" i="6" a="1"/>
  <c r="U70" i="6" s="1"/>
  <c r="T69" i="6" a="1"/>
  <c r="U69" i="6" s="1"/>
  <c r="T68" i="6" a="1"/>
  <c r="U68" i="6" s="1"/>
  <c r="T67" i="6" a="1"/>
  <c r="U67" i="6" s="1"/>
  <c r="T66" i="6" a="1"/>
  <c r="U66" i="6" s="1"/>
  <c r="T65" i="6" a="1"/>
  <c r="U65" i="6" s="1"/>
  <c r="T64" i="6" a="1"/>
  <c r="U64" i="6" s="1"/>
  <c r="T63" i="6" a="1"/>
  <c r="U63" i="6" s="1"/>
  <c r="T62" i="6" a="1"/>
  <c r="U62" i="6" s="1"/>
  <c r="T61" i="6" a="1"/>
  <c r="U61" i="6" s="1"/>
  <c r="T60" i="6" a="1"/>
  <c r="U60" i="6" s="1"/>
  <c r="T59" i="6" a="1"/>
  <c r="U59" i="6" s="1"/>
  <c r="T58" i="6" a="1"/>
  <c r="U58" i="6" s="1"/>
  <c r="T57" i="6" a="1"/>
  <c r="U57" i="6" s="1"/>
  <c r="T56" i="6" a="1"/>
  <c r="U56" i="6" s="1"/>
  <c r="T55" i="6" a="1"/>
  <c r="U55" i="6" s="1"/>
  <c r="T54" i="6" a="1"/>
  <c r="U54" i="6" s="1"/>
  <c r="T53" i="6" a="1"/>
  <c r="U53" i="6" s="1"/>
  <c r="T52" i="6" a="1"/>
  <c r="U52" i="6" s="1"/>
  <c r="T51" i="6" a="1"/>
  <c r="U51" i="6" s="1"/>
  <c r="T50" i="6" a="1"/>
  <c r="U50" i="6" s="1"/>
  <c r="T48" i="6" a="1"/>
  <c r="U48" i="6" s="1"/>
  <c r="T46" i="6" a="1"/>
  <c r="U46" i="6" s="1"/>
  <c r="T44" i="6" a="1"/>
  <c r="U44" i="6" s="1"/>
  <c r="T42" i="6" a="1"/>
  <c r="T41" i="6" a="1"/>
  <c r="T39" i="6" a="1"/>
  <c r="T37" i="6" a="1"/>
  <c r="T35" i="6" a="1"/>
  <c r="T34" i="6" a="1"/>
  <c r="T33" i="6" a="1"/>
  <c r="T31" i="6" a="1"/>
  <c r="T29" i="6" a="1"/>
  <c r="T27" i="6" a="1"/>
  <c r="T25" i="6" a="1"/>
  <c r="T23" i="6" a="1"/>
  <c r="U23" i="6" s="1"/>
  <c r="T21" i="6" a="1"/>
  <c r="T19" i="6" a="1"/>
  <c r="T17" i="6" a="1"/>
  <c r="T15" i="6" a="1"/>
  <c r="T13" i="6" a="1"/>
  <c r="T11" i="6" a="1"/>
  <c r="T9" i="6" a="1"/>
  <c r="T7" i="6" a="1"/>
  <c r="T5" i="6" a="1"/>
  <c r="T499" i="6" a="1"/>
  <c r="U499" i="6" s="1"/>
  <c r="T497" i="6" a="1"/>
  <c r="U497" i="6" s="1"/>
  <c r="T495" i="6" a="1"/>
  <c r="U495" i="6" s="1"/>
  <c r="T493" i="6" a="1"/>
  <c r="U493" i="6" s="1"/>
  <c r="T491" i="6" a="1"/>
  <c r="U491" i="6" s="1"/>
  <c r="T488" i="6" a="1"/>
  <c r="U488" i="6" s="1"/>
  <c r="T486" i="6" a="1"/>
  <c r="U486" i="6" s="1"/>
  <c r="T484" i="6" a="1"/>
  <c r="U484" i="6" s="1"/>
  <c r="T482" i="6" a="1"/>
  <c r="U482" i="6" s="1"/>
  <c r="T480" i="6" a="1"/>
  <c r="U480" i="6" s="1"/>
  <c r="T478" i="6" a="1"/>
  <c r="U478" i="6" s="1"/>
  <c r="T476" i="6" a="1"/>
  <c r="U476" i="6" s="1"/>
  <c r="T474" i="6" a="1"/>
  <c r="U474" i="6" s="1"/>
  <c r="T472" i="6" a="1"/>
  <c r="U472" i="6" s="1"/>
  <c r="T470" i="6" a="1"/>
  <c r="U470" i="6" s="1"/>
  <c r="T468" i="6" a="1"/>
  <c r="U468" i="6" s="1"/>
  <c r="T466" i="6" a="1"/>
  <c r="U466" i="6" s="1"/>
  <c r="T464" i="6" a="1"/>
  <c r="U464" i="6" s="1"/>
  <c r="T462" i="6" a="1"/>
  <c r="U462" i="6" s="1"/>
  <c r="T460" i="6" a="1"/>
  <c r="U460" i="6" s="1"/>
  <c r="T458" i="6" a="1"/>
  <c r="U458" i="6" s="1"/>
  <c r="T456" i="6" a="1"/>
  <c r="U456" i="6" s="1"/>
  <c r="T454" i="6" a="1"/>
  <c r="U454" i="6" s="1"/>
  <c r="T452" i="6" a="1"/>
  <c r="U452" i="6" s="1"/>
  <c r="T450" i="6" a="1"/>
  <c r="U450" i="6" s="1"/>
  <c r="T448" i="6" a="1"/>
  <c r="U448" i="6" s="1"/>
  <c r="T445" i="6" a="1"/>
  <c r="U445" i="6" s="1"/>
  <c r="T444" i="6" a="1"/>
  <c r="U444" i="6" s="1"/>
  <c r="T442" i="6" a="1"/>
  <c r="U442" i="6" s="1"/>
  <c r="T440" i="6" a="1"/>
  <c r="U440" i="6" s="1"/>
  <c r="T438" i="6" a="1"/>
  <c r="U438" i="6" s="1"/>
  <c r="T436" i="6" a="1"/>
  <c r="U436" i="6" s="1"/>
  <c r="T434" i="6" a="1"/>
  <c r="U434" i="6" s="1"/>
  <c r="T432" i="6" a="1"/>
  <c r="U432" i="6" s="1"/>
  <c r="T430" i="6" a="1"/>
  <c r="U430" i="6" s="1"/>
  <c r="T428" i="6" a="1"/>
  <c r="U428" i="6" s="1"/>
  <c r="T426" i="6" a="1"/>
  <c r="U426" i="6" s="1"/>
  <c r="T424" i="6" a="1"/>
  <c r="U424" i="6" s="1"/>
  <c r="T422" i="6" a="1"/>
  <c r="U422" i="6" s="1"/>
  <c r="T420" i="6" a="1"/>
  <c r="U420" i="6" s="1"/>
  <c r="T418" i="6" a="1"/>
  <c r="U418" i="6" s="1"/>
  <c r="T416" i="6" a="1"/>
  <c r="U416" i="6" s="1"/>
  <c r="AG285" i="4" a="1"/>
  <c r="AG284" i="4" a="1"/>
  <c r="AG282" i="4" a="1"/>
  <c r="AG279" i="4" a="1"/>
  <c r="AG277" i="4" a="1"/>
  <c r="AG275" i="4" a="1"/>
  <c r="AG274" i="4" a="1"/>
  <c r="AG273" i="4" a="1"/>
  <c r="AG272" i="4" a="1"/>
  <c r="AG271" i="4" a="1"/>
  <c r="AG269" i="4" a="1"/>
  <c r="AG268" i="4" a="1"/>
  <c r="AG265" i="4" a="1"/>
  <c r="AG261" i="4" a="1"/>
  <c r="AG260" i="4" a="1"/>
  <c r="AG259" i="4" a="1"/>
  <c r="AG253" i="4" a="1"/>
  <c r="AG251" i="4" a="1"/>
  <c r="AG250" i="4" a="1"/>
  <c r="AG247" i="4" a="1"/>
  <c r="AG244" i="4" a="1"/>
  <c r="AG240" i="4" a="1"/>
  <c r="AG238" i="4" a="1"/>
  <c r="AG237" i="4" a="1"/>
  <c r="AG235" i="4" a="1"/>
  <c r="AG234" i="4" a="1"/>
  <c r="AG233" i="4" a="1"/>
  <c r="AG232" i="4" a="1"/>
  <c r="AG229" i="4" a="1"/>
  <c r="AG227" i="4" a="1"/>
  <c r="AG226" i="4" a="1"/>
  <c r="AG225" i="4" a="1"/>
  <c r="AG224" i="4" a="1"/>
  <c r="AG222" i="4" a="1"/>
  <c r="AG221" i="4" a="1"/>
  <c r="AG219" i="4" a="1"/>
  <c r="AG217" i="4" a="1"/>
  <c r="AG216" i="4" a="1"/>
  <c r="AG215" i="4" a="1"/>
  <c r="AG213" i="4" a="1"/>
  <c r="AG212" i="4" a="1"/>
  <c r="AG208" i="4" a="1"/>
  <c r="AG205" i="4" a="1"/>
  <c r="AG204" i="4" a="1"/>
  <c r="AG201" i="4" a="1"/>
  <c r="AG200" i="4" a="1"/>
  <c r="AG199" i="4" a="1"/>
  <c r="AG494" i="4" a="1"/>
  <c r="AG492" i="4" a="1"/>
  <c r="AG491" i="4" a="1"/>
  <c r="AG485" i="4" a="1"/>
  <c r="AG474" i="4" a="1"/>
  <c r="AG473" i="4" a="1"/>
  <c r="AG467" i="4" a="1"/>
  <c r="AG464" i="4" a="1"/>
  <c r="AG461" i="4" a="1"/>
  <c r="AG458" i="4" a="1"/>
  <c r="AG456" i="4" a="1"/>
  <c r="AG455" i="4" a="1"/>
  <c r="AG452" i="4" a="1"/>
  <c r="AG449" i="4" a="1"/>
  <c r="AG447" i="4" a="1"/>
  <c r="AG446" i="4" a="1"/>
  <c r="AG444" i="4" a="1"/>
  <c r="AG441" i="4" a="1"/>
  <c r="AG440" i="4" a="1"/>
  <c r="AG437" i="4" a="1"/>
  <c r="AG434" i="4" a="1"/>
  <c r="AG432" i="4" a="1"/>
  <c r="AG431" i="4" a="1"/>
  <c r="AG428" i="4" a="1"/>
  <c r="AG422" i="4" a="1"/>
  <c r="AG420" i="4" a="1"/>
  <c r="AG411" i="4" a="1"/>
  <c r="AG409" i="4" a="1"/>
  <c r="AG408" i="4" a="1"/>
  <c r="AG406" i="4" a="1"/>
  <c r="AG405" i="4" a="1"/>
  <c r="AG400" i="4" a="1"/>
  <c r="AG390" i="4" a="1"/>
  <c r="AG381" i="4" a="1"/>
  <c r="AG378" i="4" a="1"/>
  <c r="AG375" i="4" a="1"/>
  <c r="AG374" i="4" a="1"/>
  <c r="AG369" i="4" a="1"/>
  <c r="AG368" i="4" a="1"/>
  <c r="AG365" i="4" a="1"/>
  <c r="AG362" i="4" a="1"/>
  <c r="AG359" i="4" a="1"/>
  <c r="AG355" i="4" a="1"/>
  <c r="AG345" i="4" a="1"/>
  <c r="AG343" i="4" a="1"/>
  <c r="AG342" i="4" a="1"/>
  <c r="AG339" i="4" a="1"/>
  <c r="AG333" i="4" a="1"/>
  <c r="AG326" i="4" a="1"/>
  <c r="AG314" i="4" a="1"/>
  <c r="AG311" i="4" a="1"/>
  <c r="AG308" i="4" a="1"/>
  <c r="AG296" i="4" a="1"/>
  <c r="AG289" i="4" a="1"/>
  <c r="AG287" i="4" a="1"/>
  <c r="AG286" i="4" a="1"/>
  <c r="AG198" i="4" a="1"/>
  <c r="AG197" i="4" a="1"/>
  <c r="AG196" i="4" a="1"/>
  <c r="AG195" i="4" a="1"/>
  <c r="AG194" i="4" a="1"/>
  <c r="AG193" i="4" a="1"/>
  <c r="AG192" i="4" a="1"/>
  <c r="AG191" i="4" a="1"/>
  <c r="AG190" i="4" a="1"/>
  <c r="AG189" i="4" a="1"/>
  <c r="AG188" i="4" a="1"/>
  <c r="AG187" i="4" a="1"/>
  <c r="AG186" i="4" a="1"/>
  <c r="AG185" i="4" a="1"/>
  <c r="AG184" i="4" a="1"/>
  <c r="AG183" i="4" a="1"/>
  <c r="AG182" i="4" a="1"/>
  <c r="AG181" i="4" a="1"/>
  <c r="AG180" i="4" a="1"/>
  <c r="AG179" i="4" a="1"/>
  <c r="AG178" i="4" a="1"/>
  <c r="AG177" i="4" a="1"/>
  <c r="AG176" i="4" a="1"/>
  <c r="AG175" i="4" a="1"/>
  <c r="AG174" i="4" a="1"/>
  <c r="AG173" i="4" a="1"/>
  <c r="AG172" i="4" a="1"/>
  <c r="AG171" i="4" a="1"/>
  <c r="AG170" i="4" a="1"/>
  <c r="AG169" i="4" a="1"/>
  <c r="AG168" i="4" a="1"/>
  <c r="AG167" i="4" a="1"/>
  <c r="AG166" i="4" a="1"/>
  <c r="AG165" i="4" a="1"/>
  <c r="AG164" i="4" a="1"/>
  <c r="AG163" i="4" a="1"/>
  <c r="AG162" i="4" a="1"/>
  <c r="AG161" i="4" a="1"/>
  <c r="AG160" i="4" a="1"/>
  <c r="AG159" i="4" a="1"/>
  <c r="AG158" i="4" a="1"/>
  <c r="AG157" i="4" a="1"/>
  <c r="AG156" i="4" a="1"/>
  <c r="AG155" i="4" a="1"/>
  <c r="AG154" i="4" a="1"/>
  <c r="AG153" i="4" a="1"/>
  <c r="AG421" i="4" a="1"/>
  <c r="AG151" i="4" a="1"/>
  <c r="AG150" i="4" a="1"/>
  <c r="AG149" i="4" a="1"/>
  <c r="AG148" i="4" a="1"/>
  <c r="AG147" i="4" a="1"/>
  <c r="AG146" i="4" a="1"/>
  <c r="AG145" i="4" a="1"/>
  <c r="AG144" i="4" a="1"/>
  <c r="AG143" i="4" a="1"/>
  <c r="AG142" i="4" a="1"/>
  <c r="AG141" i="4" a="1"/>
  <c r="AG140" i="4" a="1"/>
  <c r="AG139" i="4" a="1"/>
  <c r="AG138" i="4" a="1"/>
  <c r="AG137" i="4" a="1"/>
  <c r="AG136" i="4" a="1"/>
  <c r="AG135" i="4" a="1"/>
  <c r="AG134" i="4" a="1"/>
  <c r="AG133" i="4" a="1"/>
  <c r="AG132" i="4" a="1"/>
  <c r="AG131" i="4" a="1"/>
  <c r="AG130" i="4" a="1"/>
  <c r="AG129" i="4" a="1"/>
  <c r="AG128" i="4" a="1"/>
  <c r="AG127" i="4" a="1"/>
  <c r="AG126" i="4" a="1"/>
  <c r="AG125" i="4" a="1"/>
  <c r="AG124" i="4" a="1"/>
  <c r="AG123" i="4" a="1"/>
  <c r="AG122" i="4" a="1"/>
  <c r="AG121" i="4" a="1"/>
  <c r="AG120" i="4" a="1"/>
  <c r="AG119" i="4" a="1"/>
  <c r="AG118" i="4" a="1"/>
  <c r="AG117" i="4" a="1"/>
  <c r="AG116" i="4" a="1"/>
  <c r="AG115" i="4" a="1"/>
  <c r="AG114" i="4" a="1"/>
  <c r="AG113" i="4" a="1"/>
  <c r="AG112" i="4" a="1"/>
  <c r="AG111" i="4" a="1"/>
  <c r="AG110" i="4" a="1"/>
  <c r="AG109" i="4" a="1"/>
  <c r="AG108" i="4" a="1"/>
  <c r="AG107" i="4" a="1"/>
  <c r="AG106" i="4" a="1"/>
  <c r="AG105" i="4" a="1"/>
  <c r="AG104" i="4" a="1"/>
  <c r="AG103" i="4" a="1"/>
  <c r="AG102" i="4" a="1"/>
  <c r="AG101" i="4" a="1"/>
  <c r="AG100" i="4" a="1"/>
  <c r="AG99" i="4" a="1"/>
  <c r="AG98" i="4" a="1"/>
  <c r="AG97" i="4" a="1"/>
  <c r="AG96" i="4" a="1"/>
  <c r="AG95" i="4" a="1"/>
  <c r="AG94" i="4" a="1"/>
  <c r="AG93" i="4" a="1"/>
  <c r="AG92" i="4" a="1"/>
  <c r="AG91" i="4" a="1"/>
  <c r="AG90" i="4" a="1"/>
  <c r="AG89" i="4" a="1"/>
  <c r="AG88" i="4" a="1"/>
  <c r="AG87" i="4" a="1"/>
  <c r="AG86" i="4" a="1"/>
  <c r="AG85" i="4" a="1"/>
  <c r="AG84" i="4" a="1"/>
  <c r="AG83" i="4" a="1"/>
  <c r="AG82" i="4" a="1"/>
  <c r="AG81" i="4" a="1"/>
  <c r="AG80" i="4" a="1"/>
  <c r="AG79" i="4" a="1"/>
  <c r="AG78" i="4" a="1"/>
  <c r="AG77" i="4" a="1"/>
  <c r="AG76" i="4" a="1"/>
  <c r="AG75" i="4" a="1"/>
  <c r="AG74" i="4" a="1"/>
  <c r="AG73" i="4" a="1"/>
  <c r="AG72" i="4" a="1"/>
  <c r="AG71" i="4" a="1"/>
  <c r="AG70" i="4" a="1"/>
  <c r="AG69" i="4" a="1"/>
  <c r="AG68" i="4" a="1"/>
  <c r="AG67" i="4" a="1"/>
  <c r="AG66" i="4" a="1"/>
  <c r="AG65" i="4" a="1"/>
  <c r="AG64" i="4" a="1"/>
  <c r="AG63" i="4" a="1"/>
  <c r="AG62" i="4" a="1"/>
  <c r="AG61" i="4" a="1"/>
  <c r="AG60" i="4" a="1"/>
  <c r="AG59" i="4" a="1"/>
  <c r="AG58" i="4" a="1"/>
  <c r="AG57" i="4" a="1"/>
  <c r="AG56" i="4" a="1"/>
  <c r="AG55" i="4" a="1"/>
  <c r="AG54" i="4" a="1"/>
  <c r="AG53" i="4" a="1"/>
  <c r="AG52" i="4" a="1"/>
  <c r="AG51" i="4" a="1"/>
  <c r="AG50" i="4" a="1"/>
  <c r="AG49" i="4" a="1"/>
  <c r="AG48" i="4" a="1"/>
  <c r="AG47" i="4" a="1"/>
  <c r="AG46" i="4" a="1"/>
  <c r="AG45" i="4" a="1"/>
  <c r="AG44" i="4" a="1"/>
  <c r="AG43" i="4" a="1"/>
  <c r="AG42" i="4" a="1"/>
  <c r="AG41" i="4" a="1"/>
  <c r="AG40" i="4" a="1"/>
  <c r="AG39" i="4" a="1"/>
  <c r="AG38" i="4" a="1"/>
  <c r="AG37" i="4" a="1"/>
  <c r="AG36" i="4" a="1"/>
  <c r="AG35" i="4" a="1"/>
  <c r="AG34" i="4" a="1"/>
  <c r="AG33" i="4" a="1"/>
  <c r="AG32" i="4" a="1"/>
  <c r="AG31" i="4" a="1"/>
  <c r="AG30" i="4" a="1"/>
  <c r="AG29" i="4" a="1"/>
  <c r="AG28" i="4" a="1"/>
  <c r="AG27" i="4" a="1"/>
  <c r="AG26" i="4" a="1"/>
  <c r="AG25" i="4" a="1"/>
  <c r="AG24" i="4" a="1"/>
  <c r="AG23" i="4" a="1"/>
  <c r="AG22" i="4" a="1"/>
  <c r="AG21" i="4" a="1"/>
  <c r="AG20" i="4" a="1"/>
  <c r="AG510" i="4" a="1"/>
  <c r="AG509" i="4" a="1"/>
  <c r="AG508" i="4" a="1"/>
  <c r="AG507" i="4" a="1"/>
  <c r="AG506" i="4" a="1"/>
  <c r="AG505" i="4" a="1"/>
  <c r="AG504" i="4" a="1"/>
  <c r="AG503" i="4" a="1"/>
  <c r="AG502" i="4" a="1"/>
  <c r="AG501" i="4" a="1"/>
  <c r="AG500" i="4" a="1"/>
  <c r="AG499" i="4" a="1"/>
  <c r="AG498" i="4" a="1"/>
  <c r="AG497" i="4" a="1"/>
  <c r="AG496" i="4" a="1"/>
  <c r="AG495" i="4" a="1"/>
  <c r="AG493" i="4" a="1"/>
  <c r="AG490" i="4" a="1"/>
  <c r="AG488" i="4" a="1"/>
  <c r="AG487" i="4" a="1"/>
  <c r="AG482" i="4" a="1"/>
  <c r="AG481" i="4" a="1"/>
  <c r="AG479" i="4" a="1"/>
  <c r="AG476" i="4" a="1"/>
  <c r="AG475" i="4" a="1"/>
  <c r="AG471" i="4" a="1"/>
  <c r="AG469" i="4" a="1"/>
  <c r="AG468" i="4" a="1"/>
  <c r="AG466" i="4" a="1"/>
  <c r="AG465" i="4" a="1"/>
  <c r="AG462" i="4" a="1"/>
  <c r="AG459" i="4" a="1"/>
  <c r="AG457" i="4" a="1"/>
  <c r="AG451" i="4" a="1"/>
  <c r="AG448" i="4" a="1"/>
  <c r="AG445" i="4" a="1"/>
  <c r="AG443" i="4" a="1"/>
  <c r="AG442" i="4" a="1"/>
  <c r="AG430" i="4" a="1"/>
  <c r="AG429" i="4" a="1"/>
  <c r="AG427" i="4" a="1"/>
  <c r="AG426" i="4" a="1"/>
  <c r="AG418" i="4" a="1"/>
  <c r="AG415" i="4" a="1"/>
  <c r="AG412" i="4" a="1"/>
  <c r="AG403" i="4" a="1"/>
  <c r="AG397" i="4" a="1"/>
  <c r="AG394" i="4" a="1"/>
  <c r="AG392" i="4" a="1"/>
  <c r="AG391" i="4" a="1"/>
  <c r="AG389" i="4" a="1"/>
  <c r="AG388" i="4" a="1"/>
  <c r="AG386" i="4" a="1"/>
  <c r="AG385" i="4" a="1"/>
  <c r="AG382" i="4" a="1"/>
  <c r="AG379" i="4" a="1"/>
  <c r="AG377" i="4" a="1"/>
  <c r="AG376" i="4" a="1"/>
  <c r="AG152" i="4" a="1"/>
  <c r="AG370" i="4" a="1"/>
  <c r="AG367" i="4" a="1"/>
  <c r="AG366" i="4" a="1"/>
  <c r="AG363" i="4" a="1"/>
  <c r="AG361" i="4" a="1"/>
  <c r="AG360" i="4" a="1"/>
  <c r="AG357" i="4" a="1"/>
  <c r="AG356" i="4" a="1"/>
  <c r="AG354" i="4" a="1"/>
  <c r="AG353" i="4" a="1"/>
  <c r="AG351" i="4" a="1"/>
  <c r="AG350" i="4" a="1"/>
  <c r="AG348" i="4" a="1"/>
  <c r="AG347" i="4" a="1"/>
  <c r="AG344" i="4" a="1"/>
  <c r="AG341" i="4" a="1"/>
  <c r="AG336" i="4" a="1"/>
  <c r="AG335" i="4" a="1"/>
  <c r="AG332" i="4" a="1"/>
  <c r="AG330" i="4" a="1"/>
  <c r="AG327" i="4" a="1"/>
  <c r="AG324" i="4" a="1"/>
  <c r="AG321" i="4" a="1"/>
  <c r="AG319" i="4" a="1"/>
  <c r="AG318" i="4" a="1"/>
  <c r="AG315" i="4" a="1"/>
  <c r="AG312" i="4" a="1"/>
  <c r="AG310" i="4" a="1"/>
  <c r="AG309" i="4" a="1"/>
  <c r="AG307" i="4" a="1"/>
  <c r="AG306" i="4" a="1"/>
  <c r="AG304" i="4" a="1"/>
  <c r="AG303" i="4" a="1"/>
  <c r="AG301" i="4" a="1"/>
  <c r="AG300" i="4" a="1"/>
  <c r="AG297" i="4" a="1"/>
  <c r="AG295" i="4" a="1"/>
  <c r="AG292" i="4" a="1"/>
  <c r="AG6" i="4" a="1"/>
  <c r="AG3" i="4" a="1"/>
  <c r="AG18" i="4" a="1"/>
  <c r="AG14" i="4" a="1"/>
  <c r="AG7" i="4" a="1"/>
  <c r="AG19" i="4" a="1"/>
  <c r="AG5" i="4" a="1"/>
  <c r="AG17" i="4" a="1"/>
  <c r="AG15" i="4" a="1"/>
  <c r="AG13" i="4" a="1"/>
  <c r="AG16" i="4" a="1"/>
  <c r="AG11" i="4" a="1"/>
  <c r="N58" i="1" s="1" a="1"/>
  <c r="Q58" i="1" s="1"/>
  <c r="AG4" i="4" a="1"/>
  <c r="AG10" i="4" a="1"/>
  <c r="N56" i="1" s="1" a="1"/>
  <c r="Q56" i="1" s="1"/>
  <c r="AG9" i="4" a="1"/>
  <c r="N55" i="1" s="1" a="1"/>
  <c r="Q55" i="1" s="1"/>
  <c r="AG12" i="4" a="1"/>
  <c r="N61" i="1" s="1" a="1"/>
  <c r="Q61" i="1" s="1"/>
  <c r="AG8" i="4" a="1"/>
  <c r="N31" i="1" l="1" a="1"/>
  <c r="Q31" i="1" s="1"/>
  <c r="N5" i="1" a="1"/>
  <c r="N3" i="1" a="1"/>
  <c r="N8" i="1" a="1"/>
  <c r="N6" i="1" a="1"/>
  <c r="Q8" i="1"/>
  <c r="F7" i="13" a="1"/>
  <c r="Q6" i="1"/>
  <c r="F5" i="13" a="1"/>
  <c r="Q3" i="1"/>
  <c r="N2" i="1" a="1"/>
  <c r="N7" i="1" a="1"/>
  <c r="N53" i="1" a="1"/>
  <c r="Q53" i="1" s="1"/>
  <c r="N43" i="1" a="1"/>
  <c r="Q43" i="1" s="1"/>
  <c r="U40" i="6"/>
  <c r="N39" i="1" a="1"/>
  <c r="Q39" i="1" s="1"/>
  <c r="U38" i="6"/>
  <c r="N37" i="1" a="1"/>
  <c r="Q37" i="1" s="1"/>
  <c r="U36" i="6"/>
  <c r="N35" i="1" a="1"/>
  <c r="Q35" i="1" s="1"/>
  <c r="U32" i="6"/>
  <c r="N30" i="1" a="1"/>
  <c r="Q30" i="1" s="1"/>
  <c r="U30" i="6"/>
  <c r="N28" i="1" a="1"/>
  <c r="Q28" i="1" s="1"/>
  <c r="U28" i="6"/>
  <c r="N26" i="1" a="1"/>
  <c r="Q26" i="1" s="1"/>
  <c r="U26" i="6"/>
  <c r="N24" i="1" a="1"/>
  <c r="Q24" i="1" s="1"/>
  <c r="U24" i="6"/>
  <c r="N22" i="1" a="1"/>
  <c r="Q22" i="1" s="1"/>
  <c r="U42" i="6"/>
  <c r="N41" i="1" a="1"/>
  <c r="Q41" i="1" s="1"/>
  <c r="U41" i="6"/>
  <c r="N40" i="1" a="1"/>
  <c r="Q40" i="1" s="1"/>
  <c r="U39" i="6"/>
  <c r="N38" i="1" a="1"/>
  <c r="Q38" i="1" s="1"/>
  <c r="U37" i="6"/>
  <c r="N36" i="1" a="1"/>
  <c r="Q36" i="1" s="1"/>
  <c r="U35" i="6"/>
  <c r="N34" i="1" a="1"/>
  <c r="Q34" i="1" s="1"/>
  <c r="U34" i="6"/>
  <c r="N33" i="1" a="1"/>
  <c r="Q33" i="1" s="1"/>
  <c r="U33" i="6"/>
  <c r="N32" i="1" a="1"/>
  <c r="Q32" i="1" s="1"/>
  <c r="U31" i="6"/>
  <c r="N29" i="1" a="1"/>
  <c r="Q29" i="1" s="1"/>
  <c r="U29" i="6"/>
  <c r="N27" i="1" a="1"/>
  <c r="Q27" i="1" s="1"/>
  <c r="U27" i="6"/>
  <c r="N25" i="1" a="1"/>
  <c r="Q25" i="1" s="1"/>
  <c r="U25" i="6"/>
  <c r="N23" i="1" a="1"/>
  <c r="Q23" i="1" s="1"/>
  <c r="N62" i="1" a="1"/>
  <c r="Q62" i="1" s="1"/>
  <c r="N44" i="1" a="1"/>
  <c r="Q44" i="1" s="1"/>
  <c r="N63" i="1" a="1"/>
  <c r="Q63" i="1" s="1"/>
  <c r="N47" i="1" a="1"/>
  <c r="Q47" i="1" s="1"/>
  <c r="N57" i="1" a="1"/>
  <c r="Q57" i="1" s="1"/>
  <c r="N45" i="1" a="1"/>
  <c r="Q45" i="1" s="1"/>
  <c r="N59" i="1" a="1"/>
  <c r="Q59" i="1" s="1"/>
  <c r="N48" i="1" a="1"/>
  <c r="Q48" i="1" s="1"/>
  <c r="N52" i="1" a="1"/>
  <c r="Q52" i="1" s="1"/>
  <c r="N49" i="1" a="1"/>
  <c r="Q49" i="1" s="1"/>
  <c r="U20" i="6"/>
  <c r="N20" i="1" a="1"/>
  <c r="U18" i="6"/>
  <c r="N18" i="1" a="1"/>
  <c r="F3" i="13" s="1" a="1"/>
  <c r="U16" i="6"/>
  <c r="N16" i="1" a="1"/>
  <c r="U14" i="6"/>
  <c r="N14" i="1" a="1"/>
  <c r="U12" i="6"/>
  <c r="N12" i="1" a="1"/>
  <c r="U10" i="6"/>
  <c r="N10" i="1" a="1"/>
  <c r="U21" i="6"/>
  <c r="N21" i="1" a="1"/>
  <c r="U19" i="6"/>
  <c r="N19" i="1" a="1"/>
  <c r="U17" i="6"/>
  <c r="N17" i="1" a="1"/>
  <c r="U15" i="6"/>
  <c r="N15" i="1" a="1"/>
  <c r="U13" i="6"/>
  <c r="N13" i="1" a="1"/>
  <c r="U11" i="6"/>
  <c r="N11" i="1" a="1"/>
  <c r="U9" i="6"/>
  <c r="N9" i="1" a="1"/>
  <c r="Q4" i="1"/>
  <c r="N60" i="1" a="1"/>
  <c r="Q60" i="1" s="1"/>
  <c r="Q5" i="1"/>
  <c r="U3" i="6"/>
  <c r="U4" i="6"/>
  <c r="U8" i="6"/>
  <c r="U6" i="6"/>
  <c r="U7" i="6"/>
  <c r="U5" i="6"/>
  <c r="U2" i="6"/>
  <c r="F2" i="13" l="1" a="1"/>
  <c r="Q2" i="1"/>
  <c r="Q20" i="1"/>
  <c r="F19" i="13" a="1"/>
  <c r="Q18" i="1"/>
  <c r="F17" i="13" a="1"/>
  <c r="Q16" i="1"/>
  <c r="F15" i="13" a="1"/>
  <c r="Q14" i="1"/>
  <c r="F13" i="13" a="1"/>
  <c r="Q12" i="1"/>
  <c r="F11" i="13" a="1"/>
  <c r="Q21" i="1"/>
  <c r="F20" i="13" a="1"/>
  <c r="Q19" i="1"/>
  <c r="F18" i="13" a="1"/>
  <c r="Q17" i="1"/>
  <c r="F16" i="13" a="1"/>
  <c r="Q15" i="1"/>
  <c r="F14" i="13" a="1"/>
  <c r="Q13" i="1"/>
  <c r="F12" i="13" a="1"/>
  <c r="Q11" i="1"/>
  <c r="F10" i="13" a="1"/>
  <c r="Q10" i="1"/>
  <c r="F9" i="13" a="1"/>
  <c r="Q7" i="1"/>
  <c r="F6" i="13" a="1"/>
  <c r="Q9" i="1"/>
  <c r="F8" i="13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7" authorId="0" shapeId="0" xr:uid="{A99916FD-7BE2-4864-A667-79DB19E2471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  <comment ref="A8" authorId="0" shapeId="0" xr:uid="{C761F679-DD58-42D1-8872-32E08E5DC4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1" authorId="0" shapeId="0" xr:uid="{C406C74C-07E9-4E19-BA69-A7D87861959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Text fragments removed from the raw model string, applied top to bottom. Put longer/more specific phrases ABOVE shorter ones (e.g. 'Notebook PC' before 'PC'). Add rows anywhere in L2:L40 - blanks are ignored.</t>
        </r>
      </text>
    </comment>
    <comment ref="N1" authorId="0" shapeId="0" xr:uid="{5060E756-2B71-414F-93F1-951EBB8003F6}">
      <text>
        <r>
          <rPr>
            <b/>
            <sz val="9"/>
            <color indexed="81"/>
            <rFont val="Tahoma"/>
          </rPr>
          <t>Admin:</t>
        </r>
        <r>
          <rPr>
            <sz val="9"/>
            <color indexed="81"/>
            <rFont val="Tahoma"/>
          </rPr>
          <t xml:space="preserve">
Admin: Type the Code (e.g. LM) in any diagnostics field - Input, My_Audit, etc. Audit Report automatically swaps it for the Description below. Add rows anywhere in the table; it expands automatically.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<sst xmlns="http://schemas.openxmlformats.org/spreadsheetml/2006/main" count="1565" uniqueCount="824">
  <si>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</si>
  <si>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</si>
  <si>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</si>
  <si>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</si>
  <si>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</si>
  <si>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</si>
  <si>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</si>
  <si>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</si>
  <si>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</si>
  <si>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</si>
  <si>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</si>
  <si>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</si>
  <si>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</si>
  <si>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</si>
  <si>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</si>
  <si>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</si>
  <si>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</si>
  <si>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</si>
  <si>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</si>
  <si>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</si>
  <si>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</si>
  <si>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</si>
  <si>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</si>
  <si>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</si>
  <si>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</si>
  <si>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</si>
  <si>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</si>
  <si>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</si>
  <si>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</si>
  <si>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</si>
  <si>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</si>
  <si>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</si>
  <si>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</si>
  <si>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</si>
  <si>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</si>
  <si>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</si>
  <si>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</si>
  <si>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</si>
  <si>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</si>
  <si>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</si>
  <si>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</si>
  <si>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</si>
  <si>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</si>
  <si>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</si>
  <si>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</si>
  <si>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</si>
  <si>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</si>
  <si>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</si>
  <si>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</si>
  <si>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</si>
  <si>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</si>
  <si>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</si>
  <si>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</si>
  <si>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</si>
  <si>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</si>
  <si>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</si>
  <si>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</si>
  <si>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</si>
  <si>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</si>
  <si>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</si>
  <si>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</si>
  <si>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</si>
  <si>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</si>
  <si>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</si>
  <si>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</si>
  <si>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</si>
  <si>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</si>
  <si>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</si>
  <si>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</si>
  <si>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</si>
  <si>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</si>
  <si>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</si>
  <si>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</si>
  <si>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</si>
  <si>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</si>
  <si>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</si>
  <si>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</si>
  <si>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</si>
  <si>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</si>
  <si>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</si>
  <si>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</si>
  <si>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</si>
  <si>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</si>
  <si>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</si>
  <si>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</si>
  <si>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</si>
  <si>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</si>
  <si>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</si>
  <si>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</si>
  <si>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</si>
  <si>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</si>
  <si>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</si>
  <si>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</si>
  <si>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</si>
  <si>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</si>
  <si>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</si>
  <si>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</si>
  <si>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</si>
  <si>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</si>
  <si>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</si>
  <si>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</si>
  <si>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</si>
  <si>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</si>
  <si>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</si>
  <si>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</si>
  <si>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</si>
  <si>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</si>
  <si>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</si>
  <si>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</si>
  <si>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</si>
  <si>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</si>
  <si>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</si>
  <si>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</si>
  <si>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</si>
  <si>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</si>
  <si>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</si>
  <si>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</si>
  <si>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</si>
  <si>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</si>
  <si>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</si>
  <si>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</si>
  <si>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</si>
  <si>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</si>
  <si>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</si>
  <si>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</si>
  <si>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</si>
  <si>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</si>
  <si>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</si>
  <si>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</si>
  <si>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</si>
  <si>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</si>
  <si>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</si>
  <si>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</si>
  <si>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</si>
  <si>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</si>
  <si>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</si>
  <si>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</si>
  <si>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</si>
  <si>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</si>
  <si>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</si>
  <si>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</si>
  <si>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</si>
  <si>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</si>
  <si>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</si>
  <si>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</si>
  <si>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</si>
  <si>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</si>
  <si>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</si>
  <si>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</si>
  <si>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</si>
  <si>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</si>
  <si>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</si>
  <si>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</si>
  <si>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</si>
  <si>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</si>
  <si>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</si>
  <si>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</si>
  <si>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</si>
  <si>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</si>
  <si>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</si>
  <si>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</si>
  <si>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</si>
  <si>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</si>
  <si>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</si>
  <si>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</si>
  <si>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</si>
  <si>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</si>
  <si>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</si>
  <si>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</si>
  <si>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</si>
  <si>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</si>
  <si>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</si>
  <si>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</si>
  <si>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</si>
  <si>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</si>
  <si>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</si>
  <si>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</si>
  <si>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</si>
  <si>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</si>
  <si>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</si>
  <si>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</si>
  <si>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</si>
  <si>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</si>
  <si>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</si>
  <si>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</si>
  <si>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</si>
  <si>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</si>
  <si>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</si>
  <si>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</si>
  <si>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</si>
  <si>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</si>
  <si>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</si>
  <si>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</si>
  <si>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</si>
  <si>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</si>
  <si>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</si>
  <si>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</si>
  <si>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</si>
  <si>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</si>
  <si>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</si>
  <si>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</si>
  <si>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</si>
  <si>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</si>
  <si>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</si>
  <si>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</si>
  <si>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</si>
  <si>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</si>
  <si>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</si>
  <si>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</si>
  <si>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</si>
  <si>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</si>
  <si>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</si>
  <si>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</si>
  <si>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</si>
  <si>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</si>
  <si>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</si>
  <si>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</si>
  <si>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</si>
  <si>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</si>
  <si>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</si>
  <si>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</si>
  <si>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</si>
  <si>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</si>
  <si>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</si>
  <si>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</si>
  <si>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</si>
  <si>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</si>
  <si>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</si>
  <si>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</si>
  <si>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</si>
  <si>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</si>
  <si>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</si>
  <si>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</si>
  <si>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</si>
  <si>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</si>
  <si>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</si>
  <si>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</si>
  <si>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</si>
  <si>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</si>
  <si>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</si>
  <si>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</si>
  <si>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</si>
  <si>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</si>
  <si>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</si>
  <si>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</si>
  <si>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</si>
  <si>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</si>
  <si>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</si>
  <si>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</si>
  <si>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</si>
  <si>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</si>
  <si>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</si>
  <si>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</si>
  <si>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</si>
  <si>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</si>
  <si>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</si>
  <si>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</si>
  <si>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</si>
  <si>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</si>
  <si>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</si>
  <si>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</si>
  <si>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</si>
  <si>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</si>
  <si>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</si>
  <si>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</si>
  <si>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</si>
  <si>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</si>
  <si>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</si>
  <si>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</si>
  <si>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</si>
  <si>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</si>
  <si>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</si>
  <si>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</si>
  <si>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</si>
  <si>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</si>
  <si>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</si>
  <si>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</si>
  <si>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</si>
  <si>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</si>
  <si>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</si>
  <si>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</si>
  <si>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</si>
  <si>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</si>
  <si>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</si>
  <si>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</si>
  <si>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</si>
  <si>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</si>
  <si>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</si>
  <si>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</si>
  <si>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</si>
  <si>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</si>
  <si>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</si>
  <si>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</si>
  <si>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</si>
  <si>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</si>
  <si>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</si>
  <si>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</si>
  <si>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</si>
  <si>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</si>
  <si>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</si>
  <si>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</si>
  <si>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</si>
  <si>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</si>
  <si>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</si>
  <si>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</si>
  <si>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</si>
  <si>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</si>
  <si>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</si>
  <si>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</si>
  <si>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</si>
  <si>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</si>
  <si>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</si>
  <si>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</si>
  <si>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</si>
  <si>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</si>
  <si>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</si>
  <si>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</si>
  <si>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</si>
  <si>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</si>
  <si>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</si>
  <si>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</si>
  <si>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</si>
  <si>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</si>
  <si>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</si>
  <si>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</si>
  <si>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</si>
  <si>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</si>
  <si>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</si>
  <si>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</si>
  <si>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</si>
  <si>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</si>
  <si>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</si>
  <si>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</si>
  <si>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</si>
  <si>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</si>
  <si>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</si>
  <si>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</si>
  <si>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</si>
  <si>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</si>
  <si>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</si>
  <si>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</si>
  <si>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</si>
  <si>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</si>
  <si>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</si>
  <si>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</si>
  <si>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</si>
  <si>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</si>
  <si>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</si>
  <si>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</si>
  <si>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</si>
  <si>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</si>
  <si>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</si>
  <si>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</si>
  <si>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</si>
  <si>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</si>
  <si>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</si>
  <si>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</si>
  <si>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</si>
  <si>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</si>
  <si>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</si>
  <si>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</si>
  <si>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</si>
  <si>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</si>
  <si>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</si>
  <si>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</si>
  <si>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</si>
  <si>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</si>
  <si>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</si>
  <si>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</si>
  <si>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</si>
  <si>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</si>
  <si>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</si>
  <si>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</si>
  <si>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</si>
  <si>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</si>
  <si>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</si>
  <si>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</si>
  <si>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</si>
  <si>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</si>
  <si>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</si>
  <si>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</si>
  <si>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</si>
  <si>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</si>
  <si>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</si>
  <si>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</si>
  <si>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</si>
  <si>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</si>
  <si>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</si>
  <si>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</si>
  <si>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</si>
  <si>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</si>
  <si>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</si>
  <si>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</si>
  <si>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</si>
  <si>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</si>
  <si>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</si>
  <si>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</si>
  <si>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</si>
  <si>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</si>
  <si>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</si>
  <si>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</si>
  <si>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</si>
  <si>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</si>
  <si>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</si>
  <si>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</si>
  <si>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</si>
  <si>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</si>
  <si>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</si>
  <si>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</si>
  <si>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</si>
  <si>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</si>
  <si>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</si>
  <si>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</si>
  <si>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</si>
  <si>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</si>
  <si>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</si>
  <si>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</si>
  <si>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</si>
  <si>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</si>
  <si>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</si>
  <si>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</si>
  <si>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</si>
  <si>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</si>
  <si>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</si>
  <si>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</si>
  <si>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</si>
  <si>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</si>
  <si>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</si>
  <si>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</si>
  <si>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</si>
  <si>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</si>
  <si>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</si>
  <si>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</si>
  <si>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</si>
  <si>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</si>
  <si>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</si>
  <si>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</si>
  <si>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</si>
  <si>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</si>
  <si>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</si>
  <si>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</si>
  <si>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</si>
  <si>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</si>
  <si>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</si>
  <si>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</si>
  <si>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</si>
  <si>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</si>
  <si>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</si>
  <si>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</si>
  <si>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</si>
  <si>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</si>
  <si>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</si>
  <si>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</si>
  <si>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</si>
  <si>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</si>
  <si>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</si>
  <si>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</si>
  <si>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</si>
  <si>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</si>
  <si>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</si>
  <si>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</si>
  <si>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</si>
  <si>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</si>
  <si>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</si>
  <si>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</si>
  <si>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</si>
  <si>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</si>
  <si>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</si>
  <si>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</si>
  <si>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</si>
  <si>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</si>
  <si>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</si>
  <si>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</si>
  <si>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</si>
  <si>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</si>
  <si>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</si>
  <si>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</si>
  <si>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</si>
  <si>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</si>
  <si>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</si>
  <si>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</si>
  <si>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</si>
  <si>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</si>
  <si>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</si>
  <si>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</si>
  <si>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</si>
  <si>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</si>
  <si>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</si>
  <si>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</si>
  <si>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</si>
  <si>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</si>
  <si>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</si>
  <si>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</si>
  <si>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</si>
  <si>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</si>
  <si>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</si>
  <si>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</si>
  <si>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</si>
  <si>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</si>
  <si>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</si>
  <si>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</si>
  <si>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</si>
  <si>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</si>
  <si>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</si>
  <si>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</si>
  <si>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</si>
  <si>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</si>
  <si>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</si>
  <si>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</si>
  <si>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</si>
  <si>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</si>
  <si>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</si>
  <si>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</si>
  <si>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</si>
  <si>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</si>
  <si>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</si>
  <si>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</si>
  <si>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</si>
  <si>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</si>
  <si>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</si>
  <si>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</si>
  <si>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</si>
  <si>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</si>
  <si>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</si>
  <si>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</si>
  <si>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</si>
  <si>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</si>
  <si>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</si>
  <si>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</si>
  <si>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</si>
  <si>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</si>
  <si>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</si>
  <si>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</si>
  <si>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</si>
  <si>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</si>
  <si>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</si>
  <si>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</si>
  <si>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Diagnostics + Locked or Faulty</t>
  </si>
  <si>
    <t>Total Memory</t>
  </si>
  <si>
    <t>Column1</t>
  </si>
  <si>
    <t>Disk Type</t>
  </si>
  <si>
    <t xml:space="preserve">Disk  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</si>
  <si>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</si>
  <si>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</si>
  <si>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</si>
  <si>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</si>
  <si>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</si>
  <si>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</si>
  <si>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</si>
  <si>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</si>
  <si>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</si>
  <si>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</si>
  <si>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</si>
  <si>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</si>
  <si>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</si>
  <si>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</si>
  <si>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</si>
  <si>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</si>
  <si>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</si>
  <si>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</si>
  <si>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</si>
  <si>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</si>
  <si>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</si>
  <si>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</si>
  <si>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</si>
  <si>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</si>
  <si>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</si>
  <si>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</si>
  <si>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</si>
  <si>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</si>
  <si>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</si>
  <si>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</si>
  <si>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</si>
  <si>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</si>
  <si>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</si>
  <si>
    <t>Initial RAM</t>
  </si>
  <si>
    <t>Type (mapped)</t>
  </si>
  <si>
    <t>Helpers - do not edit</t>
  </si>
  <si>
    <t>Memory Type</t>
  </si>
  <si>
    <t>Disk Interface Type</t>
  </si>
  <si>
    <t>Input row</t>
  </si>
  <si>
    <t>Disk_Pivot row</t>
  </si>
  <si>
    <t>CPU model col -&gt;</t>
  </si>
  <si>
    <t>MacReports row</t>
  </si>
  <si>
    <t>Models row</t>
  </si>
  <si>
    <t>CSV row</t>
  </si>
  <si>
    <t>Output_Mac row</t>
  </si>
  <si>
    <t>My_Audit row</t>
  </si>
  <si>
    <t>My_Audit(by C) row</t>
  </si>
  <si>
    <t>Audit Report row</t>
  </si>
  <si>
    <t>Win_Model</t>
  </si>
  <si>
    <t>WindowsReports row</t>
  </si>
  <si>
    <t>Battery %num</t>
  </si>
  <si>
    <t>Windows input</t>
  </si>
  <si>
    <t>Output_Win row</t>
  </si>
  <si>
    <t>Win CPU Original</t>
  </si>
  <si>
    <t>Models Type row</t>
  </si>
  <si>
    <t>Model cleanup rules</t>
  </si>
  <si>
    <t>Notebook PC</t>
  </si>
  <si>
    <t>All-in-One PC</t>
  </si>
  <si>
    <t>Laptop PC</t>
  </si>
  <si>
    <t>Desktop PC</t>
  </si>
  <si>
    <t>Tower PC</t>
  </si>
  <si>
    <t>Mini PC</t>
  </si>
  <si>
    <t>Hewlett-Packard</t>
  </si>
  <si>
    <t>HP</t>
  </si>
  <si>
    <t>Dell Inc.</t>
  </si>
  <si>
    <t>LENOVO</t>
  </si>
  <si>
    <t>(R)</t>
  </si>
  <si>
    <t>(TM)</t>
  </si>
  <si>
    <t>Start Number</t>
  </si>
  <si>
    <t>Project Number</t>
  </si>
  <si>
    <t>Mac Input</t>
  </si>
  <si>
    <t>BIOS locked</t>
  </si>
  <si>
    <t>Diagnostic Codes</t>
  </si>
  <si>
    <t>Code</t>
  </si>
  <si>
    <t>Description</t>
  </si>
  <si>
    <t>LM</t>
  </si>
  <si>
    <t>Label marks</t>
  </si>
  <si>
    <t>CD</t>
  </si>
  <si>
    <t>Chassis damage</t>
  </si>
  <si>
    <t>SS</t>
  </si>
  <si>
    <t>Screen scratches</t>
  </si>
  <si>
    <t>DI</t>
  </si>
  <si>
    <t>Display</t>
  </si>
  <si>
    <t>KB defect</t>
  </si>
  <si>
    <t>BL</t>
  </si>
  <si>
    <t>KBD</t>
  </si>
  <si>
    <t>SD</t>
  </si>
  <si>
    <t>Screen defect</t>
  </si>
  <si>
    <t>ND</t>
  </si>
  <si>
    <t>No display</t>
  </si>
  <si>
    <t>SB</t>
  </si>
  <si>
    <t>Screen broken</t>
  </si>
  <si>
    <t>CB</t>
  </si>
  <si>
    <t>Chassis broken</t>
  </si>
  <si>
    <t>OD</t>
  </si>
  <si>
    <t>Outdated</t>
  </si>
  <si>
    <t>AID</t>
  </si>
  <si>
    <t>RM</t>
  </si>
  <si>
    <t>W</t>
  </si>
  <si>
    <t>SHR11749</t>
  </si>
  <si>
    <t>QFT2WW71F7</t>
  </si>
  <si>
    <t>Apple</t>
  </si>
  <si>
    <t>-</t>
  </si>
  <si>
    <t>Dead</t>
  </si>
  <si>
    <t>LL62LG9GN7</t>
  </si>
  <si>
    <t>Pro A3401</t>
  </si>
  <si>
    <t>W4389*DP2VJM9J42**Laptop*Apple*MacBookPro18,3*M1 Pro*16 GB LPDDR5*500 GB SSD*Normal*Disabled***85*0ba01812e110122a*06-09-26 03:09:48*LM D, CD C, DI B</t>
  </si>
  <si>
    <t>W4390*DV457GF5V6**Laptop*Apple*MacBookPro18,3*M1 Pro*16 GB LPDDR5*500 GB SSD*Normal*Disabled***86*0ba01812e110cc40*06-09-26 03:11:55*CD B, SS B, DI B</t>
  </si>
  <si>
    <t>W4391*LVV7KQN07D**Laptop*Apple*MacBookPro18,3*M1 Pro*16 GB LPDDR5*1 TB SSD*Normal*Disabled***86*0ba01611418c122b*06-09-26 03:47:11*LM C, CD B, DI B</t>
  </si>
  <si>
    <t>W4392*D7DY5V7RQD**Laptop*Apple*Mac15,6*M3 Pro*18 GB LPDDR5*500 GB SSD*Normal*Disabled***89*0ba0224a830d4427*06-09-26 04:11:36*LM C, CD B, Right USB defect, ND, Touch ID defect</t>
  </si>
  <si>
    <t>W4393*F7XJQWJ75Q**Laptop*Apple*MacBookPro18,4*M1 Max*32 GB LPDDR5*1 TB SSD*Normal*Disabled***82*0ba016894104e840*06-09-26 04:44:36*LM B, SS B, DI B</t>
  </si>
  <si>
    <t>W4395*LCP64VP4QR**Laptop*Apple*MacBookPro18,3*M1 Pro*16 GB LPDDR5*500 GB SSD*Normal*Disabled***86*0ba0181281183621*06-09-26 05:17:10*CD B, DI B</t>
  </si>
  <si>
    <t>W4396*XFQ4MHQD27**Laptop*Apple*MacBookPro18,4*M1 Max*32 GB LPDDR5*1 TB SSD*Normal*Disabled***82*0ba016eae3c5241c*06-09-26 05:19:38*CD B, DI B</t>
  </si>
  <si>
    <t>W4397*LGF29NYGFD**Laptop*Apple*MacBookPro18,3*M1 Pro*16 GB LPDDR5*500 GB SSD*Normal*Disabled***84*0ba0181281187e2e*06-09-26 05:44:19*CD B, DI B</t>
  </si>
  <si>
    <t>W4399*MMPXYQRJGM**Laptop*Apple*MacBookPro18,3*M1 Pro*16 GB LPDDR5*500 GB SSD*Normal*Disabled***85*0ba01683801caa11*06-09-26 06:25:56*LM D, CD C, DI B</t>
  </si>
  <si>
    <t>W4400*KX1VQ1F02Q**Laptop*Apple*MacBookPro18,4*M1 Max*32 GB LPDDR5*1 TB SSD*Normal*Disabled***88*0ba0163ae3112218*06-09-26 06:32:06*LM B, DI B</t>
  </si>
  <si>
    <t>W4401*K4G92C4XG9**Laptop*Apple*MacBookPro18,1*M1 Pro*16 GB LPDDR5*1 TB SSD*Normal*Disabled***88*0ba0161161bd2a09*07-09-26 00:25:09*LM B, CD B, SS B, DI B</t>
  </si>
  <si>
    <t>W4402*WP604DDYQV**Laptop*Apple*MacBookPro18,1*M1 Pro*16 GB LPDDR5*1 TB SSD*Normal*Disabled***92*0ba0181361452417*07-09-26 00:26:47*CD B, SS B, DI B</t>
  </si>
  <si>
    <t>W4403*MYCDK2HF6J**Laptop*Apple*MacBookPro18,1*M1 Pro*16 GB LPDDR5*1 TB SSD*Normal*Disabled***87*0ba01e7b244c8807*07-09-26 00:53:15*LM D, CD B, SS B, DI B</t>
  </si>
  <si>
    <t>W4404*XD3YH0QH7M**Laptop*Apple*MacBookPro18,1*M1 Pro*16 GB LPDDR5*1 TB SSD*Normal*Disabled***82*0ba0191324bd161a*07-09-26 00:54:58*SS B, DI B</t>
  </si>
  <si>
    <t>W4405*PWX92MN2FR**Laptop*Apple*MacBookPro18,1*M1 Pro*16 GB LPDDR5*1 TB SSD*Normal*Disabled***86*0ba0181361451016*07-09-26 01:25:29*CD D, SS B, DI B</t>
  </si>
  <si>
    <t>W4406*V2L2Q9990T**Laptop*Apple*MacBookPro18,1*M1 Pro*32 GB LPDDR5*1 TB SSD*Normal*Disabled***83*0ba0123184acb040*07-09-26 01:27:12*CD B, DI B</t>
  </si>
  <si>
    <t>W4407*L3PX459P65**Laptop*Apple*MacBookPro18,2*M1 Max*32 GB LPDDR5*1 TB SSD*Normal*Disabled***87*0ba0163403a89e40*07-09-26 01:58:19*CD C, DI B</t>
  </si>
  <si>
    <t>W4408*PHKV2CY7M9**Laptop*Apple*MacBookPro18,1*M1 Pro*16 GB LPDDR5*1 TB SSD*Normal*Disabled***82*0ba016e9e3187a08*07-09-26 02:00:09*LM C, CD B, DI C</t>
  </si>
  <si>
    <t>W4409*Q06P02GDJ2**Laptop*Apple*MacBookPro18,1*M1 Pro*16 GB LPDDR5*1 TB SSD*Normal*Disabled***84*0ba016e9e3050a36*07-09-26 03:32:56*LM C, DI B</t>
  </si>
  <si>
    <t>W4410*X59PT731XL**Laptop*Apple*MacBookPro18,1*M1 Pro*16 GB LPDDR5*1 TB SSD*Normal*Disabled***89*0ba0191324bd2225*07-09-26 03:34:27*LM B, CD B, DI B</t>
  </si>
  <si>
    <t>W4411*LJTX9MN4DK**Laptop*Apple*MacBookPro18,2*M1 Max*32 GB LPDDR5*1 TB SSD*Service*Disabled***79*0ba0146223210a0f*07-09-26 04:24:00*CD B, DI B</t>
  </si>
  <si>
    <t>W4412*V2R932Y231**Laptop*Apple*MacBookPro18,1*M1 Pro*32 GB LPDDR5*1 TB SSD*Normal*Disabled***90*0ba01231e1b8b608*07-09-26 05:07:29*CD C, DI B</t>
  </si>
  <si>
    <t>KBS</t>
  </si>
  <si>
    <t>KB Sticky</t>
  </si>
  <si>
    <t>TPS</t>
  </si>
  <si>
    <t>TP Sticky</t>
  </si>
  <si>
    <t>TPD</t>
  </si>
  <si>
    <t>TP Defect</t>
  </si>
  <si>
    <t>gkdclc2</t>
  </si>
  <si>
    <t>Dell</t>
  </si>
  <si>
    <t>cjnnmc2</t>
  </si>
  <si>
    <t>W4413*PQVQ6PGD9W**Laptop*Apple*MacBookPro18,1*M1 Pro*16 GB LPDDR5*1 TB SSD*Normal*Disabled***82*0ba016e9e3189021*08-09-26 00:05:37*CD B, SS B, DI B</t>
  </si>
  <si>
    <t>W4414*C02FT32JMD6R**Laptop*Apple*MacBookPro16,1*i9-9980HK*32 GB DDR4*500 GB SSD*Normal*Disabled***79*C02119200AANNKH1L*08-09-26 10:25:34*LM D, CD B, SS B, DI B</t>
  </si>
  <si>
    <t>W4415*C02F41YRMD6R**Laptop*Apple*MacBookPro16,1*i9-9980HK*16 GB DDR4*500 GB SSD*Normal*Disabled***77*C0210230013NM1K1S*08-09-26 11:14:30*LM D, CD B, SB, "4" key loose</t>
  </si>
  <si>
    <t>W4416*C02Z312ALVDM**Laptop*Apple*MacBookPro15,2*i7-8569U*16 GB LPDDR3*500 GB SSD*Service*Disabled***75*C02927600AFLYHW1F*08-09-26 13:38:01*CD B, SS B, DI B</t>
  </si>
  <si>
    <t>WIX</t>
  </si>
  <si>
    <t>Apple, Inc.</t>
  </si>
  <si>
    <t>W4396</t>
  </si>
  <si>
    <t>XFQ4MHQD27</t>
  </si>
  <si>
    <t>MacBook Pro (M1 Mac, 14-inch, 2021)</t>
  </si>
  <si>
    <t>TBS</t>
  </si>
  <si>
    <t>9b49ffcd-dfff-48c5-a8e6-4c801fed086f</t>
  </si>
  <si>
    <t>W4408</t>
  </si>
  <si>
    <t>PHKV2CY7M9</t>
  </si>
  <si>
    <t>MacBook Pro (M1 Pro, 16-inch, 2021)</t>
  </si>
  <si>
    <t>56cbcfc6-e09d-4b18-877e-2a4a32206da6</t>
  </si>
  <si>
    <t>W4409</t>
  </si>
  <si>
    <t>Q06P02GDJ2</t>
  </si>
  <si>
    <t>f1415279-6c12-4598-a633-4c226436604a</t>
  </si>
  <si>
    <t>Apple Inc.</t>
  </si>
  <si>
    <t>W4414</t>
  </si>
  <si>
    <t>C02FT32JMD6R</t>
  </si>
  <si>
    <t>Intel(R) Core(TM) i9-9980HK CPU @ 2.40GHz</t>
  </si>
  <si>
    <t>32 GiB</t>
  </si>
  <si>
    <t>DDR4 / DDR4</t>
  </si>
  <si>
    <t>500.3 GB</t>
  </si>
  <si>
    <t>NVMe</t>
  </si>
  <si>
    <t>C02119200AANNKH1L</t>
  </si>
  <si>
    <t>APPLE SSD AP0512N</t>
  </si>
  <si>
    <t>2026-09-08T07:37:16+0000 / 2026-09-08T07:36:36+0000</t>
  </si>
  <si>
    <t>ae9b942e-6f51-4d56-8d4c-9e59b9416706</t>
  </si>
  <si>
    <t>W4420</t>
  </si>
  <si>
    <t>PF3MYS6D</t>
  </si>
  <si>
    <t>20W000T5US</t>
  </si>
  <si>
    <t>DI C</t>
  </si>
  <si>
    <t>11th Gen Intel(R) Core(TM) i7-1165G7 @ 2.80GHz</t>
  </si>
  <si>
    <t>16 GiB</t>
  </si>
  <si>
    <t>512.1 GB</t>
  </si>
  <si>
    <t>BTNH213105AF512A</t>
  </si>
  <si>
    <t>INTEL SSDPEKNW512G8</t>
  </si>
  <si>
    <t>2026-09-08T12:18:57+0000</t>
  </si>
  <si>
    <t>11976fa7-a8f8-4f6d-8d23-f8fa665080f0</t>
  </si>
  <si>
    <t>W4390</t>
  </si>
  <si>
    <t>DV457GF5V6</t>
  </si>
  <si>
    <t>MacBook Pro (M1 Pro, 14-inch, 2021)</t>
  </si>
  <si>
    <t>bc7adc97-1621-49fe-bf6e-86fe4352ac08</t>
  </si>
  <si>
    <t>W4400</t>
  </si>
  <si>
    <t>KX1VQ1F02Q</t>
  </si>
  <si>
    <t>623fd0a2-fe0a-4ecd-a581-417a8a60aaf6</t>
  </si>
  <si>
    <t>W4397</t>
  </si>
  <si>
    <t>LGF29NYGFD</t>
  </si>
  <si>
    <t>a0913c66-544d-4ce2-ac59-059ed0cbe9f8</t>
  </si>
  <si>
    <t>W4416</t>
  </si>
  <si>
    <t>C02Z312ALVDM</t>
  </si>
  <si>
    <t>Intel(R) Core(TM) i7-8569U CPU @ 2.80GHz</t>
  </si>
  <si>
    <t>LPDDR3 / LPDDR3</t>
  </si>
  <si>
    <t>C02927600AFLYHW1F</t>
  </si>
  <si>
    <t>APPLE SSD AP0512M</t>
  </si>
  <si>
    <t>2026-09-08T10:45:24+0000 / 2026-09-08T10:44:53+0000</t>
  </si>
  <si>
    <t>968da882-87ef-4e05-b543-82ee4241550a</t>
  </si>
  <si>
    <t>W4415</t>
  </si>
  <si>
    <t>C02F41YRMD6R</t>
  </si>
  <si>
    <t>C0210230013NM1K1S</t>
  </si>
  <si>
    <t>2026-09-08T09:20:35+0000 / 2026-09-08T09:19:56+0000</t>
  </si>
  <si>
    <t>11747301-eeba-477e-875d-fcd49d9bb198</t>
  </si>
  <si>
    <t>W4402</t>
  </si>
  <si>
    <t>WP604DDYQV</t>
  </si>
  <si>
    <t>0de9f50c-ce3a-403a-9343-709d33cd1372</t>
  </si>
  <si>
    <t>W4411</t>
  </si>
  <si>
    <t>LJTX9MN4DK</t>
  </si>
  <si>
    <t>MacBook Pro (M1 Max, 16-inch, 2021)</t>
  </si>
  <si>
    <t>af9228ef-d927-4cb5-8f67-840dc3224c94</t>
  </si>
  <si>
    <t>W4404</t>
  </si>
  <si>
    <t>XD3YH0QH7M</t>
  </si>
  <si>
    <t>781d5658-8ccc-43b8-86d7-a74ef5669f0d</t>
  </si>
  <si>
    <t>W4401</t>
  </si>
  <si>
    <t>K4G92C4XG9</t>
  </si>
  <si>
    <t>1e8a1c20-4978-4501-9579-7881bd94262b</t>
  </si>
  <si>
    <t>W4394</t>
  </si>
  <si>
    <t>F7XJQWJ75Q</t>
  </si>
  <si>
    <t>1b450e80-a9c0-4060-af55-c1b0f7a10c39</t>
  </si>
  <si>
    <t>W4419</t>
  </si>
  <si>
    <t>46RFNN2</t>
  </si>
  <si>
    <t>A00</t>
  </si>
  <si>
    <t>LM D, DI B</t>
  </si>
  <si>
    <t>Intel(R) Core(TM) i7-8650U CPU @ 1.90GHz</t>
  </si>
  <si>
    <t>DDR4 / Empty slot</t>
  </si>
  <si>
    <t>S3ZHNF0K218668</t>
  </si>
  <si>
    <t>PM981 NVMe Samsung 512GB</t>
  </si>
  <si>
    <t>2026-09-08T11:24:37+0000 / 2026-09-08T11:23:30+0000</t>
  </si>
  <si>
    <t>5dd26678-72e9-417c-849c-1a5377c959f7</t>
  </si>
  <si>
    <t>W4418</t>
  </si>
  <si>
    <t>PF3P3QYM</t>
  </si>
  <si>
    <t>20XXS1AC00</t>
  </si>
  <si>
    <t>CD B, DI C</t>
  </si>
  <si>
    <t>LPDDR4 / LPDDR4 / LPDDR4 / LPDDR4 / LPDDR4 / LPDDR4 / LPDDR4 / LPDDR4</t>
  </si>
  <si>
    <t>S64KNX1R800103</t>
  </si>
  <si>
    <t>SAMSUNG MZVL2512HCJQ-00BL7</t>
  </si>
  <si>
    <t>2026-09-08T11:11:02+0000</t>
  </si>
  <si>
    <t>e95f57d5-fd7b-4564-bb9b-f3f12af6ed8d</t>
  </si>
  <si>
    <t>W4406</t>
  </si>
  <si>
    <t>V2L2Q9990T</t>
  </si>
  <si>
    <t>5aed9298-fd24-4d66-a612-822fa35553f9</t>
  </si>
  <si>
    <t>W4392</t>
  </si>
  <si>
    <t>D7DY5V7RQD</t>
  </si>
  <si>
    <t>MacBook Pro (14-inch, M3 Pro, Late 2023)</t>
  </si>
  <si>
    <t>ac90d2aa-e624-42d9-9ea0-07a137edcd2b</t>
  </si>
  <si>
    <t>W4412</t>
  </si>
  <si>
    <t>V2R932Y231</t>
  </si>
  <si>
    <t>3c91c2c1-c2e6-4047-84d3-237c18801fa3</t>
  </si>
  <si>
    <t>W4395</t>
  </si>
  <si>
    <t>LCP64VP4QR</t>
  </si>
  <si>
    <t>c702e878-0a8a-41da-b6e6-eb949be9ed0a</t>
  </si>
  <si>
    <t>W4410</t>
  </si>
  <si>
    <t>X59PT731XL</t>
  </si>
  <si>
    <t>00bc4c2e-4225-4f18-9750-8a9457dcaec4</t>
  </si>
  <si>
    <t>W4407</t>
  </si>
  <si>
    <t>L3PX459P65</t>
  </si>
  <si>
    <t>77d65d4a-2d27-4b5b-9182-1aa98fb81b99</t>
  </si>
  <si>
    <t>W4405</t>
  </si>
  <si>
    <t>PWX92MN2FR</t>
  </si>
  <si>
    <t>aaebb990-045b-4710-9b1b-00bfcad96c61</t>
  </si>
  <si>
    <t>W4389</t>
  </si>
  <si>
    <t>DP2VJM9J42</t>
  </si>
  <si>
    <t>7f1fab2f-3c7d-432f-a498-d0e82f785bcd</t>
  </si>
  <si>
    <t>W4417</t>
  </si>
  <si>
    <t>PF2CM5PY</t>
  </si>
  <si>
    <t>20S00034US</t>
  </si>
  <si>
    <t>DI C, LM C</t>
  </si>
  <si>
    <t>Intel(R) Core(TM) i7-10510U CPU @ 1.80GHz</t>
  </si>
  <si>
    <t>S4ENNX0N567915</t>
  </si>
  <si>
    <t>SAMSUNG MZVLB512HBJQ-000L7</t>
  </si>
  <si>
    <t>2026-09-08T10:59:25+0000</t>
  </si>
  <si>
    <t>3e9c40e5-4abd-4e9a-83a6-3fc43e9fecc9</t>
  </si>
  <si>
    <t>W4391</t>
  </si>
  <si>
    <t>LVV7KQN07D</t>
  </si>
  <si>
    <t>f8a425fc-c17a-42c2-a2a9-968f78e1c2f0</t>
  </si>
  <si>
    <t>W4399</t>
  </si>
  <si>
    <t>MMPXYQRJGM</t>
  </si>
  <si>
    <t>ba836aba-928f-4d3c-b2d9-3e2372da2238</t>
  </si>
  <si>
    <t>W4403</t>
  </si>
  <si>
    <t>MYCDK2HF6J</t>
  </si>
  <si>
    <t>def104e5-9d9a-4b07-bd27-cd9c4c4ba5dc</t>
  </si>
  <si>
    <t>W4413</t>
  </si>
  <si>
    <t>PQVQ6PGD9W</t>
  </si>
  <si>
    <t>09b55f63-086c-4b86-8128-1aaa871c4ce7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</si>
</sst>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000000"/>
      <name val="Aptos Narrow"/>
      <scheme val="minor"/>
    </font>
    <font>
      <b/>
      <sz val="11"/>
      <color theme="1"/>
      <name val="Aptos Narrow"/>
      <scheme val="minor"/>
    </font>
    <font>
      <sz val="11"/>
      <color rgb="FF0000FF"/>
      <name val="Aptos Narrow"/>
      <scheme val="minor"/>
    </font>
    <font>
      <sz val="9"/>
      <color indexed="81"/>
      <name val="Tahoma"/>
    </font>
    <font>
      <b/>
      <sz val="9"/>
      <color indexed="81"/>
      <name val="Tahoma"/>
    </font>
    <font>
      <u/>
      <sz val="11"/>
      <color theme="1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theme="0" tint="-0.34998626667073579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7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6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6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0" fillId="6" borderId="6" xfId="0" applyFont="1" applyFill="1" applyBorder="1" applyAlignment="1">
      <alignment horizontal="center" wrapText="1"/>
    </xf>
    <xf numFmtId="0" fontId="10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1" fillId="10" borderId="1" xfId="1" applyFill="1" applyAlignment="1">
      <alignment horizontal="center" vertical="center"/>
    </xf>
    <xf numFmtId="0" fontId="0" fillId="10" borderId="0" xfId="0" applyFill="1"/>
    <xf numFmtId="0" fontId="1" fillId="3" borderId="0" xfId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wrapText="1"/>
    </xf>
    <xf numFmtId="0" fontId="11" fillId="0" borderId="0" xfId="0" applyFont="1"/>
    <xf numFmtId="0" fontId="0" fillId="12" borderId="0" xfId="0" applyFill="1"/>
    <xf numFmtId="0" fontId="11" fillId="12" borderId="0" xfId="0" applyFont="1" applyFill="1"/>
    <xf numFmtId="0" fontId="11" fillId="14" borderId="0" xfId="0" applyFont="1" applyFill="1"/>
    <xf numFmtId="0" fontId="13" fillId="13" borderId="8" xfId="0" applyFont="1" applyFill="1" applyBorder="1"/>
    <xf numFmtId="0" fontId="12" fillId="11" borderId="8" xfId="0" applyFont="1" applyFill="1" applyBorder="1" applyAlignment="1">
      <alignment vertical="top"/>
    </xf>
    <xf numFmtId="0" fontId="0" fillId="11" borderId="8" xfId="0" applyFill="1" applyBorder="1" applyAlignment="1">
      <alignment vertical="top"/>
    </xf>
    <xf numFmtId="11" fontId="0" fillId="0" borderId="8" xfId="0" applyNumberFormat="1" applyBorder="1"/>
    <xf numFmtId="22" fontId="0" fillId="0" borderId="8" xfId="0" applyNumberFormat="1" applyBorder="1"/>
    <xf numFmtId="0" fontId="2" fillId="0" borderId="8" xfId="2" applyBorder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top"/>
    </xf>
    <xf numFmtId="0" fontId="16" fillId="15" borderId="14" xfId="0" applyFont="1" applyFill="1" applyBorder="1" applyAlignment="1">
      <alignment horizontal="center" vertical="top"/>
    </xf>
    <xf numFmtId="0" fontId="17" fillId="16" borderId="14" xfId="0" applyFont="1" applyFill="1" applyBorder="1" applyAlignment="1">
      <alignment horizontal="center" vertical="top"/>
    </xf>
    <xf numFmtId="0" fontId="18" fillId="16" borderId="14" xfId="0" applyFont="1" applyFill="1" applyBorder="1" applyAlignment="1">
      <alignment horizontal="center"/>
    </xf>
    <xf numFmtId="0" fontId="18" fillId="16" borderId="14" xfId="0" applyFont="1" applyFill="1" applyBorder="1" applyAlignment="1">
      <alignment horizontal="center" vertical="top"/>
    </xf>
    <xf numFmtId="1" fontId="16" fillId="15" borderId="14" xfId="0" applyNumberFormat="1" applyFont="1" applyFill="1" applyBorder="1" applyAlignment="1">
      <alignment horizontal="center" vertical="top"/>
    </xf>
    <xf numFmtId="1" fontId="17" fillId="16" borderId="14" xfId="0" applyNumberFormat="1" applyFont="1" applyFill="1" applyBorder="1" applyAlignment="1">
      <alignment horizontal="center" vertical="top"/>
    </xf>
    <xf numFmtId="0" fontId="0" fillId="17" borderId="8" xfId="0" applyFill="1" applyBorder="1"/>
    <xf numFmtId="0" fontId="0" fillId="5" borderId="8" xfId="0" applyFill="1" applyBorder="1"/>
    <xf numFmtId="22" fontId="0" fillId="0" borderId="0" xfId="0" applyNumberFormat="1"/>
    <xf numFmtId="0" fontId="19" fillId="14" borderId="0" xfId="0" applyFont="1" applyFill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" fillId="18" borderId="11" xfId="1" applyFill="1" applyBorder="1" applyAlignment="1">
      <alignment horizontal="center" vertical="center"/>
    </xf>
    <xf numFmtId="0" fontId="0" fillId="18" borderId="12" xfId="0" applyFill="1" applyBorder="1"/>
    <xf numFmtId="0" fontId="0" fillId="5" borderId="9" xfId="0" applyFill="1" applyBorder="1"/>
    <xf numFmtId="0" fontId="0" fillId="5" borderId="0" xfId="0" applyFill="1"/>
    <xf numFmtId="49" fontId="9" fillId="0" borderId="8" xfId="0" applyNumberFormat="1" applyFont="1" applyBorder="1"/>
    <xf numFmtId="49" fontId="9" fillId="0" borderId="8" xfId="0" applyNumberFormat="1" applyFont="1" applyBorder="1" applyAlignment="1">
      <alignment wrapText="1"/>
    </xf>
    <xf numFmtId="49" fontId="24" fillId="0" borderId="8" xfId="3" applyNumberFormat="1" applyBorder="1"/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0" fillId="7" borderId="8" xfId="0" applyNumberFormat="1" applyFill="1" applyBorder="1"/>
    <xf numFmtId="0" fontId="1" fillId="9" borderId="8" xfId="1" applyNumberFormat="1" applyFill="1" applyBorder="1" applyAlignment="1">
      <alignment horizontal="center" vertical="center"/>
    </xf>
    <xf numFmtId="0" fontId="0" fillId="7" borderId="0" xfId="0" applyNumberFormat="1" applyFill="1"/>
  </cellXfs>
  <cellStyles count="4">
    <cellStyle name="Explanatory Text" xfId="2" builtinId="53"/>
    <cellStyle name="Heading 2" xfId="1" builtinId="17"/>
    <cellStyle name="Hyperlink" xfId="3" builtinId="8"/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color rgb="FF9C0006"/>
      </font>
      <fill>
        <patternFill patternType="solid">
          <fgColor indexed="64"/>
          <bgColor rgb="FFFFC7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ck">
          <color indexed="64"/>
        </left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17/10/relationships/person" Target="persons/person0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7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273.652506481485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Blank="1"/>
    </cacheField>
    <cacheField name="System manufacturer" numFmtId="0">
      <sharedItems containsBlank="1"/>
    </cacheField>
    <cacheField name="System chassis type" numFmtId="0">
      <sharedItems containsBlank="1"/>
    </cacheField>
    <cacheField name="Device Identifier" numFmtId="0">
      <sharedItems containsBlank="1"/>
    </cacheField>
    <cacheField name="Asset Tag" numFmtId="0">
      <sharedItems containsBlank="1"/>
    </cacheField>
    <cacheField name="Erasure state" numFmtId="0">
      <sharedItems containsBlank="1"/>
    </cacheField>
    <cacheField name="System serial" numFmtId="0">
      <sharedItems containsBlank="1" containsMixedTypes="1" containsNumber="1" containsInteger="1" minValue="0" maxValue="0" count="33">
        <s v="XFQ4MHQD27"/>
        <s v="PHKV2CY7M9"/>
        <s v="Q06P02GDJ2"/>
        <s v="C02FT32JMD6R"/>
        <s v="PF3MYS6D"/>
        <s v="DV457GF5V6"/>
        <s v="KX1VQ1F02Q"/>
        <s v="LGF29NYGFD"/>
        <s v="C02Z312ALVDM"/>
        <s v="C02F41YRMD6R"/>
        <s v="WP604DDYQV"/>
        <s v="LJTX9MN4DK"/>
        <s v="XD3YH0QH7M"/>
        <s v="K4G92C4XG9"/>
        <s v="F7XJQWJ75Q"/>
        <s v="46RFNN2"/>
        <s v="PF3P3QYM"/>
        <s v="V2L2Q9990T"/>
        <s v="D7DY5V7RQD"/>
        <s v="V2R932Y231"/>
        <s v="LCP64VP4QR"/>
        <s v="X59PT731XL"/>
        <s v="L3PX459P65"/>
        <s v="PWX92MN2FR"/>
        <s v="DP2VJM9J42"/>
        <s v="PF2CM5PY"/>
        <s v="LVV7KQN07D"/>
        <s v="MMPXYQRJGM"/>
        <s v="MYCDK2HF6J"/>
        <s v="PQVQ6PGD9W"/>
        <s v=""/>
        <m/>
        <n v="0" u="1"/>
      </sharedItems>
    </cacheField>
    <cacheField name="System version" numFmtId="0">
      <sharedItems containsBlank="1" containsMixedTypes="1" containsNumber="1" containsInteger="1" minValue="1" maxValue="1"/>
    </cacheField>
    <cacheField name="System model" numFmtId="0">
      <sharedItems containsBlank="1"/>
    </cacheField>
    <cacheField name="Capacity" numFmtId="0">
      <sharedItems containsBlank="1" containsMixedTypes="1" containsNumber="1" containsInteger="1" minValue="75" maxValue="100"/>
    </cacheField>
    <cacheField name="Comment" numFmtId="0">
      <sharedItems containsBlank="1"/>
    </cacheField>
    <cacheField name="Comment2" numFmtId="0">
      <sharedItems containsBlank="1"/>
    </cacheField>
    <cacheField name="Comment3" numFmtId="0">
      <sharedItems containsBlank="1"/>
    </cacheField>
    <cacheField name="Comment4" numFmtId="0">
      <sharedItems containsBlank="1"/>
    </cacheField>
    <cacheField name="Comment5" numFmtId="0">
      <sharedItems containsBlank="1"/>
    </cacheField>
    <cacheField name="Comment6" numFmtId="0">
      <sharedItems containsBlank="1"/>
    </cacheField>
    <cacheField name="Comment7" numFmtId="0">
      <sharedItems containsBlank="1"/>
    </cacheField>
    <cacheField name="Comment8" numFmtId="0">
      <sharedItems containsBlank="1"/>
    </cacheField>
    <cacheField name="CPU model" numFmtId="0">
      <sharedItems containsBlank="1"/>
    </cacheField>
    <cacheField name="Total Memory" numFmtId="0">
      <sharedItems containsBlank="1"/>
    </cacheField>
    <cacheField name="Memory type" numFmtId="0">
      <sharedItems containsBlank="1"/>
    </cacheField>
    <cacheField name="Disk capacity" numFmtId="0">
      <sharedItems containsBlank="1"/>
    </cacheField>
    <cacheField name="Disk interface type" numFmtId="0">
      <sharedItems containsBlank="1"/>
    </cacheField>
    <cacheField name="Disk serial" numFmtId="0">
      <sharedItems containsBlank="1"/>
    </cacheField>
    <cacheField name="Disk model" numFmtId="0">
      <sharedItems containsBlank="1"/>
    </cacheField>
    <cacheField name="Erasure start time" numFmtId="0">
      <sharedItems containsBlank="1" containsMixedTypes="1" containsNumber="1" minValue="46271.515335648146" maxValue="46273.40457175926"/>
    </cacheField>
    <cacheField name="Battery test comment" numFmtId="0">
      <sharedItems containsBlank="1"/>
    </cacheField>
    <cacheField name="Successful / Failed" numFmtId="0">
      <sharedItems containsBlank="1" count="5">
        <s v="Successful"/>
        <s v=""/>
        <m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WIX"/>
    <s v="Apple, Inc."/>
    <s v="Laptop"/>
    <s v="W4396"/>
    <s v=""/>
    <s v="Successful"/>
    <x v="0"/>
    <s v=""/>
    <s v="MacBook Pro (M1 Mac, 14-inch, 2021)"/>
    <s v=""/>
    <s v=""/>
    <s v=""/>
    <s v=""/>
    <s v=""/>
    <s v=""/>
    <s v=""/>
    <s v=""/>
    <s v=""/>
    <s v=""/>
    <s v=""/>
    <s v=""/>
    <s v=""/>
    <s v=""/>
    <s v=""/>
    <s v=""/>
    <n v="46271.6253125"/>
    <s v=""/>
    <x v="0"/>
  </r>
  <r>
    <s v="WIX"/>
    <s v="Apple, Inc."/>
    <s v="Laptop"/>
    <s v="W4408"/>
    <s v=""/>
    <s v="Successful"/>
    <x v="1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479201388887"/>
    <s v=""/>
    <x v="0"/>
  </r>
  <r>
    <s v="WIX"/>
    <s v="Apple, Inc."/>
    <s v="Laptop"/>
    <s v="W4409"/>
    <s v=""/>
    <s v="Successful"/>
    <x v="2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502256944441"/>
    <s v=""/>
    <x v="0"/>
  </r>
  <r>
    <s v="WIX"/>
    <s v="Apple Inc."/>
    <s v="Laptop"/>
    <s v="W4414"/>
    <s v=""/>
    <s v="Successful / Failed"/>
    <x v="3"/>
    <n v="1"/>
    <s v="MacBookPro16,1"/>
    <n v="79"/>
    <s v=""/>
    <s v=""/>
    <s v=""/>
    <s v=""/>
    <s v=""/>
    <s v=""/>
    <s v=""/>
    <s v=""/>
    <s v="Intel(R) Core(TM) i9-9980HK CPU @ 2.40GHz"/>
    <s v="32 GiB"/>
    <s v="DDR4 / DDR4"/>
    <s v="500.3 GB"/>
    <s v="NVMe"/>
    <s v="C02119200AANNKH1L"/>
    <s v="APPLE SSD AP0512N"/>
    <s v="2026-09-08T07:37:16+0000 / 2026-09-08T07:36:36+0000"/>
    <s v=""/>
    <x v="0"/>
  </r>
  <r>
    <s v="WIX"/>
    <s v="LENOVO"/>
    <s v="Notebook"/>
    <s v="W4420"/>
    <s v=""/>
    <s v="Successful"/>
    <x v="4"/>
    <s v="ThinkPad T14 Gen 2i"/>
    <s v="20W000T5US"/>
    <n v="91"/>
    <s v="DI C"/>
    <s v=""/>
    <s v=""/>
    <s v=""/>
    <s v="TPD"/>
    <s v=""/>
    <s v=""/>
    <s v=""/>
    <s v="11th Gen Intel(R) Core(TM) i7-1165G7 @ 2.80GHz"/>
    <s v="16 GiB"/>
    <s v="DDR4 / DDR4"/>
    <s v="512.1 GB"/>
    <s v="NVMe"/>
    <s v="BTNH213105AF512A"/>
    <s v="INTEL SSDPEKNW512G8"/>
    <s v="2026-09-08T12:18:57+0000"/>
    <s v=""/>
    <x v="0"/>
  </r>
  <r>
    <s v="WIX"/>
    <s v="Apple, Inc."/>
    <s v="Laptop"/>
    <s v="W4390"/>
    <s v=""/>
    <s v="Successful"/>
    <x v="5"/>
    <s v=""/>
    <s v="MacBook Pro (M1 Pro, 14-inch, 2021)"/>
    <s v=""/>
    <s v=""/>
    <s v=""/>
    <s v=""/>
    <s v=""/>
    <s v=""/>
    <s v=""/>
    <s v=""/>
    <s v=""/>
    <s v=""/>
    <s v=""/>
    <s v=""/>
    <s v=""/>
    <s v=""/>
    <s v=""/>
    <s v=""/>
    <n v="46271.515335648146"/>
    <s v=""/>
    <x v="0"/>
  </r>
  <r>
    <s v="WIX"/>
    <s v="Apple, Inc."/>
    <s v="Laptop"/>
    <s v="W4400"/>
    <s v=""/>
    <s v="Successful"/>
    <x v="6"/>
    <s v=""/>
    <s v="MacBook Pro (M1 Mac, 14-inch, 2021)"/>
    <s v=""/>
    <s v=""/>
    <s v=""/>
    <s v=""/>
    <s v=""/>
    <s v=""/>
    <s v=""/>
    <s v=""/>
    <s v=""/>
    <s v=""/>
    <s v=""/>
    <s v=""/>
    <s v=""/>
    <s v=""/>
    <s v=""/>
    <s v=""/>
    <n v="46271.662129629629"/>
    <s v=""/>
    <x v="0"/>
  </r>
  <r>
    <s v="WIX"/>
    <s v="Apple, Inc."/>
    <s v="Laptop"/>
    <s v="W4397"/>
    <s v=""/>
    <s v="Successful"/>
    <x v="7"/>
    <s v=""/>
    <s v="MacBook Pro (M1 Pro, 14-inch, 2021)"/>
    <s v=""/>
    <s v=""/>
    <s v=""/>
    <s v=""/>
    <s v=""/>
    <s v=""/>
    <s v=""/>
    <s v=""/>
    <s v=""/>
    <s v=""/>
    <s v=""/>
    <s v=""/>
    <s v=""/>
    <s v=""/>
    <s v=""/>
    <s v=""/>
    <n v="46271.641192129631"/>
    <s v=""/>
    <x v="0"/>
  </r>
  <r>
    <s v="WIX"/>
    <s v="Apple Inc."/>
    <s v="Laptop"/>
    <s v="W4416"/>
    <s v=""/>
    <s v="Successful / Failed"/>
    <x v="8"/>
    <n v="1"/>
    <s v="MacBookPro15,2"/>
    <n v="75"/>
    <s v=""/>
    <s v=""/>
    <s v=""/>
    <s v=""/>
    <s v=""/>
    <s v=""/>
    <s v=""/>
    <s v=""/>
    <s v="Intel(R) Core(TM) i7-8569U CPU @ 2.80GHz"/>
    <s v="16 GiB"/>
    <s v="LPDDR3 / LPDDR3"/>
    <s v="500.3 GB"/>
    <s v="NVMe"/>
    <s v="C02927600AFLYHW1F"/>
    <s v="APPLE SSD AP0512M"/>
    <s v="2026-09-08T10:45:24+0000 / 2026-09-08T10:44:53+0000"/>
    <s v=""/>
    <x v="0"/>
  </r>
  <r>
    <s v="WIX"/>
    <s v="Apple Inc."/>
    <s v="Laptop"/>
    <s v="W4415"/>
    <s v=""/>
    <s v="Successful / Failed"/>
    <x v="9"/>
    <n v="1"/>
    <s v="MacBookPro16,1"/>
    <n v="77"/>
    <s v=""/>
    <s v=""/>
    <s v=""/>
    <s v=""/>
    <s v=""/>
    <s v=""/>
    <s v=""/>
    <s v=""/>
    <s v="Intel(R) Core(TM) i9-9980HK CPU @ 2.40GHz"/>
    <s v="16 GiB"/>
    <s v="DDR4 / DDR4"/>
    <s v="500.3 GB"/>
    <s v="NVMe"/>
    <s v="C0210230013NM1K1S"/>
    <s v="APPLE SSD AP0512N"/>
    <s v="2026-09-08T09:20:35+0000 / 2026-09-08T09:19:56+0000"/>
    <s v=""/>
    <x v="0"/>
  </r>
  <r>
    <s v="WIX"/>
    <s v="Apple, Inc."/>
    <s v="Laptop"/>
    <s v="W4402"/>
    <s v=""/>
    <s v="Successful"/>
    <x v="10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423634259256"/>
    <s v=""/>
    <x v="0"/>
  </r>
  <r>
    <s v="WIX"/>
    <s v="Apple, Inc."/>
    <s v="Laptop"/>
    <s v="W4411"/>
    <s v=""/>
    <s v="Successful"/>
    <x v="11"/>
    <s v=""/>
    <s v="MacBook Pro (M1 Max, 16-inch, 2021)"/>
    <s v=""/>
    <s v=""/>
    <s v=""/>
    <s v=""/>
    <s v=""/>
    <s v=""/>
    <s v=""/>
    <s v=""/>
    <s v=""/>
    <s v=""/>
    <s v=""/>
    <s v=""/>
    <s v=""/>
    <s v=""/>
    <s v=""/>
    <s v=""/>
    <n v="46272.567430555559"/>
    <s v=""/>
    <x v="0"/>
  </r>
  <r>
    <s v="WIX"/>
    <s v="Apple, Inc."/>
    <s v="Laptop"/>
    <s v="W4404"/>
    <s v=""/>
    <s v="Successful"/>
    <x v="12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438321759262"/>
    <s v=""/>
    <x v="0"/>
  </r>
  <r>
    <s v="WIX"/>
    <s v="Apple, Inc."/>
    <s v="Laptop"/>
    <s v="W4401"/>
    <s v=""/>
    <s v="Successful"/>
    <x v="13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423402777778"/>
    <s v=""/>
    <x v="0"/>
  </r>
  <r>
    <s v="WIX"/>
    <s v="Apple, Inc."/>
    <s v="Laptop"/>
    <s v="W4394"/>
    <s v=""/>
    <s v="Successful"/>
    <x v="14"/>
    <s v=""/>
    <s v="MacBook Pro (M1 Mac, 14-inch, 2021)"/>
    <s v=""/>
    <s v=""/>
    <s v=""/>
    <s v=""/>
    <s v=""/>
    <s v=""/>
    <s v=""/>
    <s v=""/>
    <s v=""/>
    <s v=""/>
    <s v=""/>
    <s v=""/>
    <s v=""/>
    <s v=""/>
    <s v=""/>
    <s v=""/>
    <n v="46271.595358796294"/>
    <s v=""/>
    <x v="0"/>
  </r>
  <r>
    <s v="WIX"/>
    <s v="Dell Inc."/>
    <s v="Notebook"/>
    <s v="W4419"/>
    <s v=""/>
    <s v="Successful / Failed"/>
    <x v="15"/>
    <s v="A00"/>
    <s v="Latitude 7390"/>
    <n v="100"/>
    <s v="LM D, DI B"/>
    <s v=""/>
    <s v=""/>
    <s v=""/>
    <s v=""/>
    <s v=""/>
    <s v=""/>
    <s v=""/>
    <s v="Intel(R) Core(TM) i7-8650U CPU @ 1.90GHz"/>
    <s v="16 GiB"/>
    <s v="DDR4 / Empty slot"/>
    <s v="512.1 GB"/>
    <s v="NVMe"/>
    <s v="S3ZHNF0K218668"/>
    <s v="PM981 NVMe Samsung 512GB"/>
    <s v="2026-09-08T11:24:37+0000 / 2026-09-08T11:23:30+0000"/>
    <s v=""/>
    <x v="0"/>
  </r>
  <r>
    <s v="WIX"/>
    <s v="LENOVO"/>
    <s v="Notebook"/>
    <s v="W4418"/>
    <s v=""/>
    <s v="Successful"/>
    <x v="16"/>
    <s v="ThinkPad X1 Carbon Gen 9"/>
    <s v="20XXS1AC00"/>
    <n v="99"/>
    <s v="CD B, DI C"/>
    <s v=""/>
    <s v=""/>
    <s v=""/>
    <s v=""/>
    <s v=""/>
    <s v=""/>
    <s v=""/>
    <s v="11th Gen Intel(R) Core(TM) i7-1165G7 @ 2.80GHz"/>
    <s v="16 GiB"/>
    <s v="LPDDR4 / LPDDR4 / LPDDR4 / LPDDR4 / LPDDR4 / LPDDR4 / LPDDR4 / LPDDR4"/>
    <s v="512.1 GB"/>
    <s v="NVMe"/>
    <s v="S64KNX1R800103"/>
    <s v="SAMSUNG MZVL2512HCJQ-00BL7"/>
    <s v="2026-09-08T11:11:02+0000"/>
    <s v=""/>
    <x v="0"/>
  </r>
  <r>
    <s v="WIX"/>
    <s v="Apple, Inc."/>
    <s v="Laptop"/>
    <s v="W4406"/>
    <s v=""/>
    <s v="Successful"/>
    <x v="17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462546296294"/>
    <s v=""/>
    <x v="0"/>
  </r>
  <r>
    <s v="WIX"/>
    <s v="Apple, Inc."/>
    <s v="Laptop"/>
    <s v="W4392"/>
    <s v=""/>
    <s v="Successful"/>
    <x v="18"/>
    <s v=""/>
    <s v="MacBook Pro (14-inch, M3 Pro, Late 2023)"/>
    <s v=""/>
    <s v=""/>
    <s v=""/>
    <s v=""/>
    <s v=""/>
    <s v=""/>
    <s v=""/>
    <s v=""/>
    <s v=""/>
    <s v=""/>
    <s v=""/>
    <s v=""/>
    <s v=""/>
    <s v=""/>
    <s v=""/>
    <s v=""/>
    <n v="46271.577916666669"/>
    <s v=""/>
    <x v="0"/>
  </r>
  <r>
    <s v="WIX"/>
    <s v="Apple, Inc."/>
    <s v="Laptop"/>
    <s v="W4412"/>
    <s v=""/>
    <s v="Successful"/>
    <x v="19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575972222221"/>
    <s v=""/>
    <x v="0"/>
  </r>
  <r>
    <s v="WIX"/>
    <s v="Apple, Inc."/>
    <s v="Laptop"/>
    <s v="W4395"/>
    <s v=""/>
    <s v="Successful"/>
    <x v="20"/>
    <s v=""/>
    <s v="MacBook Pro (M1 Pro, 14-inch, 2021)"/>
    <s v=""/>
    <s v=""/>
    <s v=""/>
    <s v=""/>
    <s v=""/>
    <s v=""/>
    <s v=""/>
    <s v=""/>
    <s v=""/>
    <s v=""/>
    <s v=""/>
    <s v=""/>
    <s v=""/>
    <s v=""/>
    <s v=""/>
    <s v=""/>
    <n v="46271.625208333331"/>
    <s v=""/>
    <x v="0"/>
  </r>
  <r>
    <s v="WIX"/>
    <s v="Apple, Inc."/>
    <s v="Laptop"/>
    <s v="W4410"/>
    <s v=""/>
    <s v="Successful"/>
    <x v="21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502337962964"/>
    <s v=""/>
    <x v="0"/>
  </r>
  <r>
    <s v="WIX"/>
    <s v="Apple, Inc."/>
    <s v="Laptop"/>
    <s v="W4407"/>
    <s v=""/>
    <s v="Successful"/>
    <x v="22"/>
    <s v=""/>
    <s v="MacBook Pro (M1 Max, 16-inch, 2021)"/>
    <s v=""/>
    <s v=""/>
    <s v=""/>
    <s v=""/>
    <s v=""/>
    <s v=""/>
    <s v=""/>
    <s v=""/>
    <s v=""/>
    <s v=""/>
    <s v=""/>
    <s v=""/>
    <s v=""/>
    <s v=""/>
    <s v=""/>
    <s v=""/>
    <n v="46272.479108796295"/>
    <s v=""/>
    <x v="0"/>
  </r>
  <r>
    <s v="WIX"/>
    <s v="Apple, Inc."/>
    <s v="Laptop"/>
    <s v="W4405"/>
    <s v=""/>
    <s v="Successful"/>
    <x v="23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456817129627"/>
    <s v=""/>
    <x v="0"/>
  </r>
  <r>
    <s v="WIX"/>
    <s v="Apple, Inc."/>
    <s v="Laptop"/>
    <s v="W4389"/>
    <s v=""/>
    <s v="Successful"/>
    <x v="24"/>
    <s v=""/>
    <s v="MacBook Pro (M1 Pro, 14-inch, 2021)"/>
    <s v=""/>
    <s v=""/>
    <s v=""/>
    <s v=""/>
    <s v=""/>
    <s v=""/>
    <s v=""/>
    <s v=""/>
    <s v=""/>
    <s v=""/>
    <s v=""/>
    <s v=""/>
    <s v=""/>
    <s v=""/>
    <s v=""/>
    <s v=""/>
    <n v="46271.515335648146"/>
    <s v=""/>
    <x v="0"/>
  </r>
  <r>
    <s v="WIX"/>
    <s v="LENOVO"/>
    <s v="Notebook"/>
    <s v="W4417"/>
    <s v=""/>
    <s v="Successful"/>
    <x v="25"/>
    <s v="ThinkPad T14 Gen 1"/>
    <s v="20S00034US"/>
    <n v="83"/>
    <s v="DI C, LM C"/>
    <s v=""/>
    <s v=""/>
    <s v=""/>
    <s v=""/>
    <s v=""/>
    <s v=""/>
    <s v=""/>
    <s v="Intel(R) Core(TM) i7-10510U CPU @ 1.80GHz"/>
    <s v="16 GiB"/>
    <s v="DDR4 / DDR4"/>
    <s v="512.1 GB"/>
    <s v="NVMe"/>
    <s v="S4ENNX0N567915"/>
    <s v="SAMSUNG MZVLB512HBJQ-000L7"/>
    <s v="2026-09-08T10:59:25+0000"/>
    <s v=""/>
    <x v="0"/>
  </r>
  <r>
    <s v="WIX"/>
    <s v="Apple, Inc."/>
    <s v="Laptop"/>
    <s v="W4391"/>
    <s v=""/>
    <s v="Successful"/>
    <x v="26"/>
    <s v=""/>
    <s v="MacBook Pro (M1 Pro, 14-inch, 2021)"/>
    <s v=""/>
    <s v=""/>
    <s v=""/>
    <s v=""/>
    <s v=""/>
    <s v=""/>
    <s v=""/>
    <s v=""/>
    <s v=""/>
    <s v=""/>
    <s v=""/>
    <s v=""/>
    <s v=""/>
    <s v=""/>
    <s v=""/>
    <s v=""/>
    <n v="46271.553449074076"/>
    <s v=""/>
    <x v="0"/>
  </r>
  <r>
    <s v="WIX"/>
    <s v="Apple, Inc."/>
    <s v="Laptop"/>
    <s v="W4399"/>
    <s v=""/>
    <s v="Successful"/>
    <x v="27"/>
    <s v=""/>
    <s v="MacBook Pro (M1 Pro, 14-inch, 2021)"/>
    <s v=""/>
    <s v=""/>
    <s v=""/>
    <s v=""/>
    <s v=""/>
    <s v=""/>
    <s v=""/>
    <s v=""/>
    <s v=""/>
    <s v=""/>
    <s v=""/>
    <s v=""/>
    <s v=""/>
    <s v=""/>
    <s v=""/>
    <s v=""/>
    <n v="46271.658935185187"/>
    <s v=""/>
    <x v="0"/>
  </r>
  <r>
    <s v="WIX"/>
    <s v="Apple, Inc."/>
    <s v="Laptop"/>
    <s v="W4403"/>
    <s v=""/>
    <s v="Successful"/>
    <x v="28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2.438240740739"/>
    <s v=""/>
    <x v="0"/>
  </r>
  <r>
    <s v="WIX"/>
    <s v="Apple, Inc."/>
    <s v="Laptop"/>
    <s v="W4413"/>
    <s v=""/>
    <s v="Successful"/>
    <x v="29"/>
    <s v=""/>
    <s v="MacBook Pro (M1 Pro, 16-inch, 2021)"/>
    <s v=""/>
    <s v=""/>
    <s v=""/>
    <s v=""/>
    <s v=""/>
    <s v=""/>
    <s v=""/>
    <s v=""/>
    <s v=""/>
    <s v=""/>
    <s v=""/>
    <s v=""/>
    <s v=""/>
    <s v=""/>
    <s v=""/>
    <s v=""/>
    <n v="46273.40457175926"/>
    <s v=""/>
    <x v="0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2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2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3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3"/>
  </r>
  <r>
    <m/>
    <m/>
    <m/>
    <m/>
    <m/>
    <m/>
    <x v="31"/>
    <m/>
    <m/>
    <m/>
    <m/>
    <m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3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4">
        <item m="1" x="32"/>
        <item x="31"/>
        <item x="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1"/>
        <item x="3"/>
        <item x="0"/>
        <item h="1" x="2"/>
        <item m="1" x="4"/>
        <item t="default"/>
      </items>
    </pivotField>
  </pivotFields>
  <rowFields count="1">
    <field x="6"/>
  </rowFields>
  <rowItems count="32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headerRowDxfId="36" tableBorderDxfId="35">
  <autoFilter ref="D1:AG1048576" xr:uid="{29308B2E-F192-42B4-8523-53AD44BB76CD}"/>
  <tableColumns count="30">
    <tableColumn id="1" xr3:uid="{CA4A19EC-6339-4325-A6BC-133496FB2C2B}" name="Business name" dataDxfId="34"/>
    <tableColumn id="2" xr3:uid="{E8939219-9533-4261-9B75-9E2EEAD29D82}" name="System manufacturer" dataDxfId="33"/>
    <tableColumn id="3" xr3:uid="{CF1B9FB7-360A-441F-9794-6814816BBACC}" name="System chassis type" dataDxfId="32"/>
    <tableColumn id="4" xr3:uid="{1CCD10D5-E1EB-4E59-8947-E2E611153631}" name="Device Identifier" dataDxfId="31"/>
    <tableColumn id="5" xr3:uid="{B2523AC3-1063-4191-AE8B-126221A9B0EE}" name="Asset Tag" dataDxfId="30"/>
    <tableColumn id="6" xr3:uid="{1C96BB52-9FD7-4294-9A12-E4806761FA73}" name="Erasure state" dataDxfId="29"/>
    <tableColumn id="7" xr3:uid="{1B4B9B8A-2393-4981-8F5F-201262948360}" name="System serial" dataDxfId="28"/>
    <tableColumn id="8" xr3:uid="{F4AA606D-0AB3-452C-B903-16B8C5D35911}" name="System version" dataDxfId="27"/>
    <tableColumn id="9" xr3:uid="{194EE924-59CC-4F8A-AA5B-D9BDEFE83D5B}" name="System model" dataDxfId="26"/>
    <tableColumn id="10" xr3:uid="{7F7FE8DD-10D1-4C92-B90D-F8622A18C631}" name="Capacity" dataDxfId="25"/>
    <tableColumn id="11" xr3:uid="{64E7313F-9764-4039-ACF2-C26A42FA7871}" name="Comment" dataDxfId="24"/>
    <tableColumn id="12" xr3:uid="{F4945B93-6847-4A4C-891D-0CCA487E3C05}" name="Comment2" dataDxfId="23"/>
    <tableColumn id="14" xr3:uid="{E1D7D404-EDA4-4347-901D-F1BE69507E44}" name="Comment3" dataDxfId="22"/>
    <tableColumn id="15" xr3:uid="{277DC48B-A6F1-448E-AD2E-244326B1EE05}" name="Comment4" dataDxfId="21"/>
    <tableColumn id="16" xr3:uid="{64567BD6-EB70-472D-8F5D-F45DE6897DA3}" name="Comment5" dataDxfId="20"/>
    <tableColumn id="17" xr3:uid="{DE0C002B-64F3-4C56-A6CC-E2F99B41DD0F}" name="Comment6" dataDxfId="19"/>
    <tableColumn id="19" xr3:uid="{1887D030-FA0F-451B-B129-80FEE6CFAA53}" name="Comment7" dataDxfId="18"/>
    <tableColumn id="20" xr3:uid="{B946C031-7248-4A4E-B14A-6120F0C64983}" name="Comment8" dataDxfId="17"/>
    <tableColumn id="22" xr3:uid="{DB98B945-3709-420E-924A-FFA918C4CDFC}" name="CPU model" dataDxfId="16"/>
    <tableColumn id="23" xr3:uid="{D44E1F9F-981A-4F98-BD6C-E86E2C91E7D5}" name="Total Memory" dataDxfId="15"/>
    <tableColumn id="24" xr3:uid="{00F92944-EE85-489C-9796-712BF730220F}" name="Memory type" dataDxfId="14"/>
    <tableColumn id="25" xr3:uid="{142BB3A2-A27E-40E2-B3D1-7BF1AA333550}" name="Disk capacity" dataDxfId="13"/>
    <tableColumn id="26" xr3:uid="{3C512A73-D70A-427B-BD05-153BCFB5F7F3}" name="Disk interface type" dataDxfId="12"/>
    <tableColumn id="27" xr3:uid="{1C7C5782-8831-4ECC-8367-7A6FCD2462BA}" name="Disk serial" dataDxfId="11"/>
    <tableColumn id="28" xr3:uid="{2AEE377B-86E4-4F06-95D9-38854F86FA1E}" name="Disk model" dataDxfId="10"/>
    <tableColumn id="29" xr3:uid="{F7E5595E-CE00-474F-8219-E0FA8B5B5CB9}" name="Erasure start time" dataDxfId="9"/>
    <tableColumn id="30" xr3:uid="{80EED2BA-96AB-419E-80D9-28E14D0A4A90}" name="Battery test comment" dataDxfId="8"/>
    <tableColumn id="13" xr3:uid="{BB5E493C-EAB2-44B4-B667-13B055EA9CC4}" name="Erasure technician" dataDxfId="7"/>
    <tableColumn id="18" xr3:uid="{B2EFA05B-964D-4129-A960-A539CA32F6BB}" name="UUID" dataDxfId="6"/>
    <tableColumn id="21" xr3:uid="{2876966C-DD6B-448D-9997-CCA1CE2DD7FA}" name="Column1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8C2836-4AD2-4EBF-8483-AD58DD88848B}" name="DiagCodes" displayName="DiagCodes" ref="N2:O18" totalsRowShown="0" headerRowDxfId="3" dataDxfId="2">
  <autoFilter ref="N2:O18" xr:uid="{748C2836-4AD2-4EBF-8483-AD58DD88848B}"/>
  <tableColumns count="2">
    <tableColumn id="1" xr3:uid="{88A5D388-9C58-4BB9-B3C6-CFB5E6750D31}" name="Code" dataDxfId="1"/>
    <tableColumn id="2" xr3:uid="{AC0FF77E-0DD2-4A68-9174-91468972790B}" name="Descrip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43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F3AFBD4-6773-465B-80C5-BB1B9ED947A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8628b08-f3fd-4c9b-9e65-b371580108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AD1245"/>
  <sheetViews>
    <sheetView tabSelected="1" topLeftCell="B1" zoomScaleNormal="100" workbookViewId="0">
      <pane ySplit="1" topLeftCell="A3" activePane="bottomLeft" state="frozen"/>
      <selection pane="bottomLeft" activeCell="D13" sqref="D13"/>
    </sheetView>
  </sheetViews>
  <sheetFormatPr defaultRowHeight="15" outlineLevelCol="1"/>
  <cols>
    <col min="1" max="1" width="9.42578125" style="2" hidden="1" customWidth="1"/>
    <col min="2" max="2" width="26" style="2" customWidth="1"/>
    <col min="3" max="3" width="14.42578125" style="2" bestFit="1" customWidth="1"/>
    <col min="4" max="4" width="14.7109375" style="2" customWidth="1" outlineLevel="1"/>
    <col min="5" max="5" width="12.28515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7.5703125" style="2" bestFit="1" customWidth="1"/>
    <col min="11" max="11" width="26.140625" style="2" customWidth="1"/>
    <col min="12" max="12" width="17.85546875" style="2" customWidth="1"/>
    <col min="13" max="13" width="89.42578125" style="2" bestFit="1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8" style="80" bestFit="1" customWidth="1"/>
    <col min="24" max="24" width="9.140625" style="80"/>
    <col min="25" max="25" width="8" style="80" bestFit="1" customWidth="1" outlineLevel="1"/>
    <col min="26" max="26" width="15.42578125" style="80" bestFit="1" customWidth="1" outlineLevel="1"/>
    <col min="27" max="27" width="12.5703125" style="80" bestFit="1" customWidth="1" outlineLevel="1"/>
    <col min="28" max="28" width="17.85546875" style="80" bestFit="1" customWidth="1" outlineLevel="1"/>
    <col min="29" max="29" width="11.140625" style="80" bestFit="1" customWidth="1" outlineLevel="1"/>
    <col min="30" max="30" width="15.140625" style="80" bestFit="1" customWidth="1"/>
  </cols>
  <sheetData>
    <row r="1" spans="1:30" s="44" customFormat="1" ht="18" thickBot="1">
      <c r="A1" s="42" t="s">
        <v>486</v>
      </c>
      <c r="B1" s="43" t="s">
        <v>487</v>
      </c>
      <c r="C1" s="43" t="s">
        <v>53</v>
      </c>
      <c r="D1" s="43" t="s">
        <v>3</v>
      </c>
      <c r="E1" s="43" t="s">
        <v>2</v>
      </c>
      <c r="F1" s="43" t="s">
        <v>5</v>
      </c>
      <c r="G1" s="43" t="s">
        <v>6</v>
      </c>
      <c r="H1" s="43" t="s">
        <v>7</v>
      </c>
      <c r="I1" s="43" t="s">
        <v>8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14</v>
      </c>
      <c r="O1" s="43" t="s">
        <v>15</v>
      </c>
      <c r="P1" s="43" t="s">
        <v>16</v>
      </c>
      <c r="Q1" s="43" t="s">
        <v>17</v>
      </c>
      <c r="R1" s="43" t="s">
        <v>18</v>
      </c>
      <c r="S1" s="43" t="s">
        <v>544</v>
      </c>
      <c r="T1" s="43" t="s">
        <v>4</v>
      </c>
      <c r="U1" s="43" t="s">
        <v>19</v>
      </c>
      <c r="V1" s="43" t="s">
        <v>20</v>
      </c>
      <c r="W1" s="77" t="s">
        <v>485</v>
      </c>
      <c r="X1" s="78"/>
      <c r="Y1" s="78" t="s">
        <v>585</v>
      </c>
      <c r="Z1" s="78" t="s">
        <v>586</v>
      </c>
      <c r="AA1" s="78" t="s">
        <v>587</v>
      </c>
      <c r="AB1" s="78" t="s">
        <v>588</v>
      </c>
      <c r="AC1" s="78" t="s">
        <v>584</v>
      </c>
      <c r="AD1" s="78" t="s">
        <v>594</v>
      </c>
    </row>
    <row r="2" spans="1:30">
      <c r="A2" s="41" t="str">
        <f>_xlfn.TEXTJOIN("",TRUE,Input!$A$4,TEXT(ROW(My_Audit!A1)+Input!$A$8-1,"00"))</f>
        <v>W4389</v>
      </c>
      <c r="B2" s="41" t="str">
        <f>_xlfn.TEXTJOIN("-",TRUE,"ITD",Input!$A$2,A2)</f>
        <v>ITD-SHR11749-W4389</v>
      </c>
      <c r="C2" s="41" t="str" cm="1">
        <f t="array" ref="C2">IF(($Y2+$Z2+$AA2+$AD2)=0,"",IFERROR(_xlfn.LET(_xlpm.CSVVal,IF($Y2=0,"",INDEX(CSV!B$2:B$510,$Y2)),_xlpm.MacVal,IF($Z2=0,"",INDEX(Output_Mac!B$2:B$500,$Z2)),_xlpm.WinVal,IF($AD2=0,"",INDEX(Output_Win!B$2:B$243,$AD2)),_xlpm.MyAuditVal,IF($AA2=0,"",INDEX(My_Audit!B$2:B$456,$AA2)),_xlfn.IFS(_xlpm.MyAuditVal&lt;&gt;"",_xlpm.MyAuditVal,_xlpm.MacVal&lt;&gt;"",_xlpm.MacVal,_xlpm.WinVal&lt;&gt;"",_xlpm.WinVal,_xlpm.CSVVal&lt;&gt;"",_xlpm.CSVVal)),""))</f>
        <v>DP2VJM9J42</v>
      </c>
      <c r="D2" s="41" t="str" cm="1">
        <f t="array" ref="D2">IF(($Y2+$Z2+$AA2+$AD2)=0,"",IFERROR(_xlfn.LET(_xlpm.CSVVal,IF($Y2=0,"",INDEX(CSV!C$2:C$510,$Y2)),_xlpm.MacVal,IF($Z2=0,"",INDEX(Output_Mac!D$2:D$500,$Z2)),_xlpm.WinVal,IF($AD2=0,"",INDEX(Output_Win!D$2:D$243,$AD2)),_xlpm.MyAuditVal,IF($AA2=0,"",INDEX(My_Audit!C$2:C$456,$AA2)),_xlfn.IFS(_xlpm.MyAuditVal&lt;&gt;"",_xlpm.MyAuditVal,_xlpm.MacVal&lt;&gt;"",_xlpm.MacVal,_xlpm.WinVal&lt;&gt;"",_xlpm.WinVal,_xlpm.CSVVal&lt;&gt;"",_xlpm.CSVVal)),""))</f>
        <v/>
      </c>
      <c r="E2" s="41" t="str" cm="1">
        <f t="array" ref="E2">IF(($Y2+$Z2+$AA2+$AD2)=0,"",IFERROR(_xlfn.LET(_xlpm.CSVVal,IF($Y2=0,"",INDEX(CSV!E$2:E$510,$Y2)),_xlpm.MacVal,IF($Z2=0,"",INDEX(Output_Mac!C$2:C$500,$Z2)),_xlpm.WinVal,IF($AD2=0,"",INDEX(Output_Win!C$2:C$243,$AD2)),_xlpm.MyAuditVal,IF($AA2=0,"",INDEX(My_Audit!D$2:D$456,$AA2)),_xlfn.IFS(_xlpm.MyAuditVal&lt;&gt;"",_xlpm.MyAuditVal,_xlpm.MacVal&lt;&gt;"",_xlpm.MacVal,_xlpm.WinVal&lt;&gt;"",_xlpm.WinVal,_xlpm.CSVVal&lt;&gt;"",_xlpm.CSVVal)),""))</f>
        <v>Laptop</v>
      </c>
      <c r="F2" s="41" t="str" cm="1">
        <f t="array" ref="F2">IF(($Y2+$Z2+$AA2+$AD2)=0,"",IFERROR(_xlfn.LET(_xlpm.CSVVal,IF($Y2=0,"",INDEX(CSV!F$2:F$510,$Y2)),_xlpm.MacVal,IF($Z2=0,"",INDEX(Output_Mac!E$2:E$500,$Z2)),_xlpm.WinVal,IF($AD2=0,"",INDEX(Output_Win!E$2:E$243,$AD2)),_xlpm.MyAuditVal,IF($AA2=0,"",INDEX(My_Audit!E$2:E$456,$AA2)),_xlfn.IFS(_xlpm.MyAuditVal&lt;&gt;"",_xlpm.MyAuditVal,_xlpm.MacVal&lt;&gt;"",_xlpm.MacVal,_xlpm.WinVal&lt;&gt;"",_xlpm.WinVal,_xlpm.CSVVal&lt;&gt;"",PROPER(_xlpm.CSVVal))),""))</f>
        <v>Apple</v>
      </c>
      <c r="G2" s="41" t="str" cm="1">
        <f t="array" ref="G2">IF(($Y2+$Z2+$AA2+$AD2)=0,"",IFERROR(_xlfn.LET(_xlpm.CSVVal,IF($Y2=0,"",INDEX(CSV!G$2:G$510,$Y2)),_xlpm.MacVal,IF($Z2=0,"",INDEX(Output_Mac!G$2:G$500,$Z2)),_xlpm.WinVal,IF($AD2=0,"",INDEX(Output_Win!G$2:G$243,$AD2)),_xlpm.MyAuditVal,IF($AA2=0,"",INDEX(My_Audit!F$2:F$456,$AA2)),_xlfn.IFS(_xlpm.MyAuditVal&lt;&gt;"",_xlpm.MyAuditVal,_xlpm.MacVal&lt;&gt;"",_xlpm.MacVal,_xlpm.WinVal&lt;&gt;"",_xlpm.WinVal,_xlpm.CSVVal&lt;&gt;"",_xlpm.CSVVal)),""))</f>
        <v>Pro A2442</v>
      </c>
      <c r="H2" s="41" cm="1">
        <f t="array" ref="H2">IF($Z2&gt;0,INDEX(Output_Mac!H$2:H$500,$Z2),IF($AD2&gt;0,INDEX(Output_Win!H$2:H$243,$AD2),IF($AA2&gt;0,_xlfn.LET(_xlpm.MyAuditVal,INDEX(My_Audit!G$2:G$456,$AA2),IF(_xlpm.MyAuditVal=0,"",_xlpm.MyAuditVal)),"")))</f>
        <v>14</v>
      </c>
      <c r="I2" s="41" cm="1">
        <f t="array" ref="I2">IF(($Y2+$Z2+$AA2+$AD2)=0,"",IFERROR(_xlfn.LET(_xlpm.CSVVal,IF($Y2=0,"",INDEX(CSV!H$2:H$510,$Y2)),_xlpm.MacVal,IF($Z2=0,"",INDEX(Output_Mac!I$2:I$500,$Z2)),_xlpm.WinVal,IF($AD2=0,"",INDEX(Output_Win!I$2:I$243,$AD2)),_xlpm.MyAuditVal,IF($AA2=0,"",INDEX(My_Audit!H$2:H$456,$AA2)),_xlfn.IFS(_xlpm.MyAuditVal&lt;&gt;"",_xlpm.MyAuditVal,_xlpm.MacVal&lt;&gt;"",_xlpm.MacVal,_xlpm.WinVal&lt;&gt;"",_xlpm.WinVal,_xlpm.CSVVal&lt;&gt;"",_xlpm.CSVVal)),""))</f>
        <v>2021</v>
      </c>
      <c r="J2" s="41" t="str" cm="1">
        <f t="array" ref="J2">IF(($Y2+$Z2+$AA2+$AD2)=0,"",IFERROR(_xlfn.LET(_xlpm.CSVVal,IF($Y2=0,"",INDEX(CSV!J$2:J$510,$Y2)),_xlpm.MacVal,IF($Z2=0,"",INDEX(Output_Mac!J$2:J$500,$Z2)),_xlpm.WinVal,IF($AD2=0,"",INDEX(Output_Win!J$2:J$243,$AD2)),_xlpm.MyAuditVal,IF($AA2=0,"",INDEX(My_Audit!I$2:I$456,$AA2)),_xlfn.IFS(_xlpm.MyAuditVal&lt;&gt;"",_xlpm.MyAuditVal,_xlpm.MacVal&lt;&gt;"",_xlpm.MacVal,_xlpm.WinVal&lt;&gt;"",_xlpm.WinVal,_xlpm.CSVVal&lt;&gt;"",_xlpm.CSVVal)),""))</f>
        <v>M1 Pro</v>
      </c>
      <c r="K2" s="41" t="str" cm="1">
        <f t="array" ref="K2">IF(($Y2+$Z2+$AA2+$AD2)=0,"",IFERROR(_xlfn.LET(_xlpm.CSVVal,IF($Y2=0,"",INDEX(CSV!N$2:N$510,$Y2)),_xlpm.MacVal,IF($Z2=0,"",INDEX(Output_Mac!L$2:L$500,$Z2)),_xlpm.WinVal,IF($AD2=0,"",INDEX(Output_Win!L$2:L$243,$AD2)),_xlpm.MyAuditVal,IF($AA2=0,"",INDEX(My_Audit!J$2:J$456,$AA2)),_xlfn.IFS(_xlpm.MyAuditVal&lt;&gt;"",_xlpm.MyAuditVal,_xlpm.MacVal&lt;&gt;"",_xlpm.MacVal,_xlpm.WinVal&lt;&gt;"",_xlpm.WinVal,_xlpm.CSVVal&lt;&gt;"",_xlpm.CSVVal)),""))</f>
        <v>16 GB DDR5</v>
      </c>
      <c r="L2" s="41" t="str" cm="1">
        <f t="array" ref="L2">IF(($Y2+$Z2+$AA2+$AD2)=0,"",IFERROR(_xlfn.LET(_xlpm.CSVVal,IF($Y2=0,"",INDEX(CSV!Q$2:Q$510,$Y2)),_xlpm.MacVal,IF($Z2=0,"",INDEX(Output_Mac!M$2:M$500,$Z2)),_xlpm.WinVal,IF($AD2=0,"",INDEX(Output_Win!M$2:M$243,$AD2)),_xlpm.MyAuditVal,IF($AA2=0,"",INDEX(My_Audit!K$2:K$456,$AA2)),_xlfn.IFS(_xlpm.MyAuditVal&lt;&gt;"",_xlpm.MyAuditVal,_xlpm.MacVal&lt;&gt;"",_xlpm.MacVal,_xlpm.WinVal&lt;&gt;"",_xlpm.WinVal,_xlpm.CSVVal&lt;&gt;"",_xlpm.CSVVal)),""))</f>
        <v>500 GB SSD</v>
      </c>
      <c r="M2" s="41" t="str" cm="1">
        <f t="array" ref="M2">IF(($Y2+$Z2+$AA2+$AD2)=0,"",ExpandDiagCodes(_xlfn.TEXTJOIN(", ",TRUE,IF($AA2=0,"",INDEX(My_Audit!N$2:N$456,$AA2)),IF($Z2=0,"",INDEX(Output_Mac!S$2:S$500,$Z2)),IF($AD2=0,"",INDEX(Output_Win!S$2:S$243,$AD2)),IF($Y2=0,"",INDEX(CSV!AE$2:AE$510,$Y2)))))</f>
        <v>Label marks D, Chassis damage C, Display B</v>
      </c>
      <c r="N2" s="41" t="str" cm="1">
        <f t="array" ref="N2">IF(($Y2+$Z2+$AA2+$AD2)=0,"",IFERROR(_xlfn.LET(_xlpm.CSVVal,IF($Y2=0,"",INDEX(CSV!AG$2:AG$510,$Y2)),_xlpm.MacVal,IF($Z2=0,"",INDEX(Output_Mac!T$2:T$500,$Z2)),_xlpm.WinVal,IF($AD2=0,"",INDEX(Output_Win!T$2:T$243,$AD2)),_xlpm.MyAuditVal,IF($AA2=0,"",INDEX(My_Audit!O$2:O$456,$AA2)),_xlfn.IFS(_xlpm.MyAuditVal&lt;&gt;"",_xlpm.MyAuditVal,_xlpm.MacVal&lt;&gt;"",_xlpm.MacVal,_xlpm.WinVal&lt;&gt;"",_xlpm.WinVal,_xlpm.CSVVal&lt;&gt;"",_xlpm.CSVVal)),""))</f>
        <v>Pass</v>
      </c>
      <c r="O2" s="41" t="str" cm="1">
        <f t="array" ref="O2">IF($AB2=0,"",INDEX(My_Audit!P$2:P$456,$AB2))&amp;""</f>
        <v/>
      </c>
      <c r="P2" s="41"/>
      <c r="Q2" s="41" t="str">
        <f>IF(LEFT(N2,4)="Pass","Nist SP 800-88",My_Audit!R2)&amp;""</f>
        <v>Nist SP 800-88</v>
      </c>
      <c r="R2" s="41"/>
      <c r="S2" s="41"/>
      <c r="T2" s="41" cm="1">
        <f t="array" ref="T2">IF($AC2=0,"",INDEX(Models!J$2:J$605,$AC2))</f>
        <v>2</v>
      </c>
      <c r="U2" s="41"/>
      <c r="V2" s="41"/>
      <c r="W2" s="79" t="str" cm="1">
        <f t="array" ref="W2">IF(($Z2+$AA2+$AD2)=0,"",ExpandDiagCodes(_xlfn.TEXTJOIN(", ",TRUE,IF($AA2=0,"",INDEX(My_Audit!L$2:L$456,$AA2)),IF($Z2=0,"",INDEX(Output_Mac!AA$2:AA$500,$Z2)),IF($AD2=0,"",INDEX(Output_Win!AA$2:AA$243,$AD2)))))</f>
        <v/>
      </c>
      <c r="Y2" s="80">
        <f>IFERROR(MATCH($A2,CSV!$A$2:$A$510,0),0)</f>
        <v>0</v>
      </c>
      <c r="Z2" s="80">
        <f>IFERROR(MATCH($A2,Output_Mac!$A$2:$A$500,0),0)</f>
        <v>1</v>
      </c>
      <c r="AA2" s="80">
        <f>IFERROR(MATCH($A2,My_Audit!$A$2:$A$456,0),0)</f>
        <v>1</v>
      </c>
      <c r="AB2" s="80">
        <f>IFERROR(MATCH($C2,My_Audit!$B$2:$B$456,0),0)</f>
        <v>0</v>
      </c>
      <c r="AC2" s="80">
        <f>IFERROR(MATCH($E2,Models!$I$2:$I$605,0),0)</f>
        <v>1</v>
      </c>
      <c r="AD2" s="80">
        <f>IFERROR(MATCH($A2,Output_Win!$A$2:$A$243,0),0)</f>
        <v>0</v>
      </c>
    </row>
    <row r="3" spans="1:30">
      <c r="A3" s="40" t="str">
        <f>_xlfn.TEXTJOIN("",TRUE,Input!$A$4,TEXT(ROW(My_Audit!A2)+Input!$A$8-1,"00"))</f>
        <v>W4390</v>
      </c>
      <c r="B3" s="40" t="str">
        <f>_xlfn.TEXTJOIN("-",TRUE,"ITD",Input!$A$2,A3)</f>
        <v>ITD-SHR11749-W4390</v>
      </c>
      <c r="C3" s="41" t="str" cm="1">
        <f t="array" ref="C3">IF(($Y3+$Z3+$AA3+$AD3)=0,"",IFERROR(_xlfn.LET(_xlpm.CSVVal,IF($Y3=0,"",INDEX(CSV!B$2:B$510,$Y3)),_xlpm.MacVal,IF($Z3=0,"",INDEX(Output_Mac!B$2:B$500,$Z3)),_xlpm.WinVal,IF($AD3=0,"",INDEX(Output_Win!B$2:B$243,$AD3)),_xlpm.MyAuditVal,IF($AA3=0,"",INDEX(My_Audit!B$2:B$456,$AA3)),_xlfn.IFS(_xlpm.MyAuditVal&lt;&gt;"",_xlpm.MyAuditVal,_xlpm.MacVal&lt;&gt;"",_xlpm.MacVal,_xlpm.WinVal&lt;&gt;"",_xlpm.WinVal,_xlpm.CSVVal&lt;&gt;"",_xlpm.CSVVal)),""))</f>
        <v>DV457GF5V6</v>
      </c>
      <c r="D3" s="41" t="str" cm="1">
        <f t="array" ref="D3">IF(($Y3+$Z3+$AA3+$AD3)=0,"",IFERROR(_xlfn.LET(_xlpm.CSVVal,IF($Y3=0,"",INDEX(CSV!C$2:C$510,$Y3)),_xlpm.MacVal,IF($Z3=0,"",INDEX(Output_Mac!D$2:D$500,$Z3)),_xlpm.WinVal,IF($AD3=0,"",INDEX(Output_Win!D$2:D$243,$AD3)),_xlpm.MyAuditVal,IF($AA3=0,"",INDEX(My_Audit!C$2:C$456,$AA3)),_xlfn.IFS(_xlpm.MyAuditVal&lt;&gt;"",_xlpm.MyAuditVal,_xlpm.MacVal&lt;&gt;"",_xlpm.MacVal,_xlpm.WinVal&lt;&gt;"",_xlpm.WinVal,_xlpm.CSVVal&lt;&gt;"",_xlpm.CSVVal)),""))</f>
        <v/>
      </c>
      <c r="E3" s="41" t="str" cm="1">
        <f t="array" ref="E3">IF(($Y3+$Z3+$AA3+$AD3)=0,"",IFERROR(_xlfn.LET(_xlpm.CSVVal,IF($Y3=0,"",INDEX(CSV!E$2:E$510,$Y3)),_xlpm.MacVal,IF($Z3=0,"",INDEX(Output_Mac!C$2:C$500,$Z3)),_xlpm.WinVal,IF($AD3=0,"",INDEX(Output_Win!C$2:C$243,$AD3)),_xlpm.MyAuditVal,IF($AA3=0,"",INDEX(My_Audit!D$2:D$456,$AA3)),_xlfn.IFS(_xlpm.MyAuditVal&lt;&gt;"",_xlpm.MyAuditVal,_xlpm.MacVal&lt;&gt;"",_xlpm.MacVal,_xlpm.WinVal&lt;&gt;"",_xlpm.WinVal,_xlpm.CSVVal&lt;&gt;"",_xlpm.CSVVal)),""))</f>
        <v>Laptop</v>
      </c>
      <c r="F3" s="41" t="str" cm="1">
        <f t="array" ref="F3">IF(($Y3+$Z3+$AA3+$AD3)=0,"",IFERROR(_xlfn.LET(_xlpm.CSVVal,IF($Y3=0,"",INDEX(CSV!F$2:F$510,$Y3)),_xlpm.MacVal,IF($Z3=0,"",INDEX(Output_Mac!E$2:E$500,$Z3)),_xlpm.WinVal,IF($AD3=0,"",INDEX(Output_Win!E$2:E$243,$AD3)),_xlpm.MyAuditVal,IF($AA3=0,"",INDEX(My_Audit!E$2:E$456,$AA3)),_xlfn.IFS(_xlpm.MyAuditVal&lt;&gt;"",_xlpm.MyAuditVal,_xlpm.MacVal&lt;&gt;"",_xlpm.MacVal,_xlpm.WinVal&lt;&gt;"",_xlpm.WinVal,_xlpm.CSVVal&lt;&gt;"",PROPER(_xlpm.CSVVal))),""))</f>
        <v>Apple</v>
      </c>
      <c r="G3" s="41" t="str" cm="1">
        <f t="array" ref="G3">IF(($Y3+$Z3+$AA3+$AD3)=0,"",IFERROR(_xlfn.LET(_xlpm.CSVVal,IF($Y3=0,"",INDEX(CSV!G$2:G$510,$Y3)),_xlpm.MacVal,IF($Z3=0,"",INDEX(Output_Mac!G$2:G$500,$Z3)),_xlpm.WinVal,IF($AD3=0,"",INDEX(Output_Win!G$2:G$243,$AD3)),_xlpm.MyAuditVal,IF($AA3=0,"",INDEX(My_Audit!F$2:F$456,$AA3)),_xlfn.IFS(_xlpm.MyAuditVal&lt;&gt;"",_xlpm.MyAuditVal,_xlpm.MacVal&lt;&gt;"",_xlpm.MacVal,_xlpm.WinVal&lt;&gt;"",_xlpm.WinVal,_xlpm.CSVVal&lt;&gt;"",_xlpm.CSVVal)),""))</f>
        <v>Pro A2442</v>
      </c>
      <c r="H3" s="41" cm="1">
        <f t="array" ref="H3">IF($Z3&gt;0,INDEX(Output_Mac!H$2:H$500,$Z3),IF($AD3&gt;0,INDEX(Output_Win!H$2:H$243,$AD3),IF($AA3&gt;0,_xlfn.LET(_xlpm.MyAuditVal,INDEX(My_Audit!G$2:G$456,$AA3),IF(_xlpm.MyAuditVal=0,"",_xlpm.MyAuditVal)),"")))</f>
        <v>14</v>
      </c>
      <c r="I3" s="41" cm="1">
        <f t="array" ref="I3">IF(($Y3+$Z3+$AA3+$AD3)=0,"",IFERROR(_xlfn.LET(_xlpm.CSVVal,IF($Y3=0,"",INDEX(CSV!H$2:H$510,$Y3)),_xlpm.MacVal,IF($Z3=0,"",INDEX(Output_Mac!I$2:I$500,$Z3)),_xlpm.WinVal,IF($AD3=0,"",INDEX(Output_Win!I$2:I$243,$AD3)),_xlpm.MyAuditVal,IF($AA3=0,"",INDEX(My_Audit!H$2:H$456,$AA3)),_xlfn.IFS(_xlpm.MyAuditVal&lt;&gt;"",_xlpm.MyAuditVal,_xlpm.MacVal&lt;&gt;"",_xlpm.MacVal,_xlpm.WinVal&lt;&gt;"",_xlpm.WinVal,_xlpm.CSVVal&lt;&gt;"",_xlpm.CSVVal)),""))</f>
        <v>2021</v>
      </c>
      <c r="J3" s="41" t="str" cm="1">
        <f t="array" ref="J3">IF(($Y3+$Z3+$AA3+$AD3)=0,"",IFERROR(_xlfn.LET(_xlpm.CSVVal,IF($Y3=0,"",INDEX(CSV!J$2:J$510,$Y3)),_xlpm.MacVal,IF($Z3=0,"",INDEX(Output_Mac!J$2:J$500,$Z3)),_xlpm.WinVal,IF($AD3=0,"",INDEX(Output_Win!J$2:J$243,$AD3)),_xlpm.MyAuditVal,IF($AA3=0,"",INDEX(My_Audit!I$2:I$456,$AA3)),_xlfn.IFS(_xlpm.MyAuditVal&lt;&gt;"",_xlpm.MyAuditVal,_xlpm.MacVal&lt;&gt;"",_xlpm.MacVal,_xlpm.WinVal&lt;&gt;"",_xlpm.WinVal,_xlpm.CSVVal&lt;&gt;"",_xlpm.CSVVal)),""))</f>
        <v>M1 Pro</v>
      </c>
      <c r="K3" s="41" t="str" cm="1">
        <f t="array" ref="K3">IF(($Y3+$Z3+$AA3+$AD3)=0,"",IFERROR(_xlfn.LET(_xlpm.CSVVal,IF($Y3=0,"",INDEX(CSV!N$2:N$510,$Y3)),_xlpm.MacVal,IF($Z3=0,"",INDEX(Output_Mac!L$2:L$500,$Z3)),_xlpm.WinVal,IF($AD3=0,"",INDEX(Output_Win!L$2:L$243,$AD3)),_xlpm.MyAuditVal,IF($AA3=0,"",INDEX(My_Audit!J$2:J$456,$AA3)),_xlfn.IFS(_xlpm.MyAuditVal&lt;&gt;"",_xlpm.MyAuditVal,_xlpm.MacVal&lt;&gt;"",_xlpm.MacVal,_xlpm.WinVal&lt;&gt;"",_xlpm.WinVal,_xlpm.CSVVal&lt;&gt;"",_xlpm.CSVVal)),""))</f>
        <v>16 GB DDR5</v>
      </c>
      <c r="L3" s="41" t="str" cm="1">
        <f t="array" ref="L3">IF(($Y3+$Z3+$AA3+$AD3)=0,"",IFERROR(_xlfn.LET(_xlpm.CSVVal,IF($Y3=0,"",INDEX(CSV!Q$2:Q$510,$Y3)),_xlpm.MacVal,IF($Z3=0,"",INDEX(Output_Mac!M$2:M$500,$Z3)),_xlpm.WinVal,IF($AD3=0,"",INDEX(Output_Win!M$2:M$243,$AD3)),_xlpm.MyAuditVal,IF($AA3=0,"",INDEX(My_Audit!K$2:K$456,$AA3)),_xlfn.IFS(_xlpm.MyAuditVal&lt;&gt;"",_xlpm.MyAuditVal,_xlpm.MacVal&lt;&gt;"",_xlpm.MacVal,_xlpm.WinVal&lt;&gt;"",_xlpm.WinVal,_xlpm.CSVVal&lt;&gt;"",_xlpm.CSVVal)),""))</f>
        <v>500 GB SSD</v>
      </c>
      <c r="M3" s="41" t="str" cm="1">
        <f t="array" ref="M3">IF(($Y3+$Z3+$AA3+$AD3)=0,"",ExpandDiagCodes(_xlfn.TEXTJOIN(", ",TRUE,IF($AA3=0,"",INDEX(My_Audit!N$2:N$456,$AA3)),IF($Z3=0,"",INDEX(Output_Mac!S$2:S$500,$Z3)),IF($AD3=0,"",INDEX(Output_Win!S$2:S$243,$AD3)),IF($Y3=0,"",INDEX(CSV!AE$2:AE$510,$Y3)))))</f>
        <v>Chassis damage B, Screen scratches B, Display B</v>
      </c>
      <c r="N3" s="41" t="str" cm="1">
        <f t="array" ref="N3">IF(($Y3+$Z3+$AA3+$AD3)=0,"",IFERROR(_xlfn.LET(_xlpm.CSVVal,IF($Y3=0,"",INDEX(CSV!AG$2:AG$510,$Y3)),_xlpm.MacVal,IF($Z3=0,"",INDEX(Output_Mac!T$2:T$500,$Z3)),_xlpm.WinVal,IF($AD3=0,"",INDEX(Output_Win!T$2:T$243,$AD3)),_xlpm.MyAuditVal,IF($AA3=0,"",INDEX(My_Audit!O$2:O$456,$AA3)),_xlfn.IFS(_xlpm.MyAuditVal&lt;&gt;"",_xlpm.MyAuditVal,_xlpm.MacVal&lt;&gt;"",_xlpm.MacVal,_xlpm.WinVal&lt;&gt;"",_xlpm.WinVal,_xlpm.CSVVal&lt;&gt;"",_xlpm.CSVVal)),""))</f>
        <v>Pass</v>
      </c>
      <c r="O3" s="41" t="str" cm="1">
        <f t="array" ref="O3">IF($AB3=0,"",INDEX(My_Audit!P$2:P$456,$AB3))&amp;""</f>
        <v/>
      </c>
      <c r="P3" s="40"/>
      <c r="Q3" s="41" t="str">
        <f>IF(LEFT(N3,4)="Pass","Nist SP 800-88",My_Audit!R3)&amp;""</f>
        <v>Nist SP 800-88</v>
      </c>
      <c r="R3" s="40"/>
      <c r="S3" s="40"/>
      <c r="T3" s="41" cm="1">
        <f t="array" ref="T3">IF($AC3=0,"",INDEX(Models!J$2:J$605,$AC3))</f>
        <v>2</v>
      </c>
      <c r="U3" s="40"/>
      <c r="V3" s="40"/>
      <c r="W3" s="79" t="str" cm="1">
        <f t="array" ref="W3">IF(($Z3+$AA3+$AD3)=0,"",ExpandDiagCodes(_xlfn.TEXTJOIN(", ",TRUE,IF($AA3=0,"",INDEX(My_Audit!L$2:L$456,$AA3)),IF($Z3=0,"",INDEX(Output_Mac!AA$2:AA$500,$Z3)),IF($AD3=0,"",INDEX(Output_Win!AA$2:AA$243,$AD3)))))</f>
        <v/>
      </c>
      <c r="Y3" s="80">
        <f>IFERROR(MATCH($A3,CSV!$A$2:$A$510,0),0)</f>
        <v>0</v>
      </c>
      <c r="Z3" s="80">
        <f>IFERROR(MATCH($A3,Output_Mac!$A$2:$A$500,0),0)</f>
        <v>2</v>
      </c>
      <c r="AA3" s="80">
        <f>IFERROR(MATCH($A3,My_Audit!$A$2:$A$456,0),0)</f>
        <v>2</v>
      </c>
      <c r="AB3" s="80">
        <f>IFERROR(MATCH($C3,My_Audit!$B$2:$B$456,0),0)</f>
        <v>0</v>
      </c>
      <c r="AC3" s="80">
        <f>IFERROR(MATCH($E3,Models!$I$2:$I$605,0),0)</f>
        <v>1</v>
      </c>
      <c r="AD3" s="80">
        <f>IFERROR(MATCH($A3,Output_Win!$A$2:$A$243,0),0)</f>
        <v>0</v>
      </c>
    </row>
    <row r="4" spans="1:30">
      <c r="A4" s="40" t="str">
        <f>_xlfn.TEXTJOIN("",TRUE,Input!$A$4,TEXT(ROW(My_Audit!A3)+Input!$A$8-1,"00"))</f>
        <v>W4391</v>
      </c>
      <c r="B4" s="40" t="str">
        <f>_xlfn.TEXTJOIN("-",TRUE,"ITD",Input!$A$2,A4)</f>
        <v>ITD-SHR11749-W4391</v>
      </c>
      <c r="C4" s="41" t="str" cm="1">
        <f t="array" ref="C4">IF(($Y4+$Z4+$AA4+$AD4)=0,"",IFERROR(_xlfn.LET(_xlpm.CSVVal,IF($Y4=0,"",INDEX(CSV!B$2:B$510,$Y4)),_xlpm.MacVal,IF($Z4=0,"",INDEX(Output_Mac!B$2:B$500,$Z4)),_xlpm.WinVal,IF($AD4=0,"",INDEX(Output_Win!B$2:B$243,$AD4)),_xlpm.MyAuditVal,IF($AA4=0,"",INDEX(My_Audit!B$2:B$456,$AA4)),_xlfn.IFS(_xlpm.MyAuditVal&lt;&gt;"",_xlpm.MyAuditVal,_xlpm.MacVal&lt;&gt;"",_xlpm.MacVal,_xlpm.WinVal&lt;&gt;"",_xlpm.WinVal,_xlpm.CSVVal&lt;&gt;"",_xlpm.CSVVal)),""))</f>
        <v>LVV7KQN07D</v>
      </c>
      <c r="D4" s="41" t="str" cm="1">
        <f t="array" ref="D4">IF(($Y4+$Z4+$AA4+$AD4)=0,"",IFERROR(_xlfn.LET(_xlpm.CSVVal,IF($Y4=0,"",INDEX(CSV!C$2:C$510,$Y4)),_xlpm.MacVal,IF($Z4=0,"",INDEX(Output_Mac!D$2:D$500,$Z4)),_xlpm.WinVal,IF($AD4=0,"",INDEX(Output_Win!D$2:D$243,$AD4)),_xlpm.MyAuditVal,IF($AA4=0,"",INDEX(My_Audit!C$2:C$456,$AA4)),_xlfn.IFS(_xlpm.MyAuditVal&lt;&gt;"",_xlpm.MyAuditVal,_xlpm.MacVal&lt;&gt;"",_xlpm.MacVal,_xlpm.WinVal&lt;&gt;"",_xlpm.WinVal,_xlpm.CSVVal&lt;&gt;"",_xlpm.CSVVal)),""))</f>
        <v/>
      </c>
      <c r="E4" s="41" t="str" cm="1">
        <f t="array" ref="E4">IF(($Y4+$Z4+$AA4+$AD4)=0,"",IFERROR(_xlfn.LET(_xlpm.CSVVal,IF($Y4=0,"",INDEX(CSV!E$2:E$510,$Y4)),_xlpm.MacVal,IF($Z4=0,"",INDEX(Output_Mac!C$2:C$500,$Z4)),_xlpm.WinVal,IF($AD4=0,"",INDEX(Output_Win!C$2:C$243,$AD4)),_xlpm.MyAuditVal,IF($AA4=0,"",INDEX(My_Audit!D$2:D$456,$AA4)),_xlfn.IFS(_xlpm.MyAuditVal&lt;&gt;"",_xlpm.MyAuditVal,_xlpm.MacVal&lt;&gt;"",_xlpm.MacVal,_xlpm.WinVal&lt;&gt;"",_xlpm.WinVal,_xlpm.CSVVal&lt;&gt;"",_xlpm.CSVVal)),""))</f>
        <v>Laptop</v>
      </c>
      <c r="F4" s="41" t="str" cm="1">
        <f t="array" ref="F4">IF(($Y4+$Z4+$AA4+$AD4)=0,"",IFERROR(_xlfn.LET(_xlpm.CSVVal,IF($Y4=0,"",INDEX(CSV!F$2:F$510,$Y4)),_xlpm.MacVal,IF($Z4=0,"",INDEX(Output_Mac!E$2:E$500,$Z4)),_xlpm.WinVal,IF($AD4=0,"",INDEX(Output_Win!E$2:E$243,$AD4)),_xlpm.MyAuditVal,IF($AA4=0,"",INDEX(My_Audit!E$2:E$456,$AA4)),_xlfn.IFS(_xlpm.MyAuditVal&lt;&gt;"",_xlpm.MyAuditVal,_xlpm.MacVal&lt;&gt;"",_xlpm.MacVal,_xlpm.WinVal&lt;&gt;"",_xlpm.WinVal,_xlpm.CSVVal&lt;&gt;"",PROPER(_xlpm.CSVVal))),""))</f>
        <v>Apple</v>
      </c>
      <c r="G4" s="41" t="str" cm="1">
        <f t="array" ref="G4">IF(($Y4+$Z4+$AA4+$AD4)=0,"",IFERROR(_xlfn.LET(_xlpm.CSVVal,IF($Y4=0,"",INDEX(CSV!G$2:G$510,$Y4)),_xlpm.MacVal,IF($Z4=0,"",INDEX(Output_Mac!G$2:G$500,$Z4)),_xlpm.WinVal,IF($AD4=0,"",INDEX(Output_Win!G$2:G$243,$AD4)),_xlpm.MyAuditVal,IF($AA4=0,"",INDEX(My_Audit!F$2:F$456,$AA4)),_xlfn.IFS(_xlpm.MyAuditVal&lt;&gt;"",_xlpm.MyAuditVal,_xlpm.MacVal&lt;&gt;"",_xlpm.MacVal,_xlpm.WinVal&lt;&gt;"",_xlpm.WinVal,_xlpm.CSVVal&lt;&gt;"",_xlpm.CSVVal)),""))</f>
        <v>Pro A2442</v>
      </c>
      <c r="H4" s="41" cm="1">
        <f t="array" ref="H4">IF($Z4&gt;0,INDEX(Output_Mac!H$2:H$500,$Z4),IF($AD4&gt;0,INDEX(Output_Win!H$2:H$243,$AD4),IF($AA4&gt;0,_xlfn.LET(_xlpm.MyAuditVal,INDEX(My_Audit!G$2:G$456,$AA4),IF(_xlpm.MyAuditVal=0,"",_xlpm.MyAuditVal)),"")))</f>
        <v>14</v>
      </c>
      <c r="I4" s="41" cm="1">
        <f t="array" ref="I4">IF(($Y4+$Z4+$AA4+$AD4)=0,"",IFERROR(_xlfn.LET(_xlpm.CSVVal,IF($Y4=0,"",INDEX(CSV!H$2:H$510,$Y4)),_xlpm.MacVal,IF($Z4=0,"",INDEX(Output_Mac!I$2:I$500,$Z4)),_xlpm.WinVal,IF($AD4=0,"",INDEX(Output_Win!I$2:I$243,$AD4)),_xlpm.MyAuditVal,IF($AA4=0,"",INDEX(My_Audit!H$2:H$456,$AA4)),_xlfn.IFS(_xlpm.MyAuditVal&lt;&gt;"",_xlpm.MyAuditVal,_xlpm.MacVal&lt;&gt;"",_xlpm.MacVal,_xlpm.WinVal&lt;&gt;"",_xlpm.WinVal,_xlpm.CSVVal&lt;&gt;"",_xlpm.CSVVal)),""))</f>
        <v>2021</v>
      </c>
      <c r="J4" s="41" t="str" cm="1">
        <f t="array" ref="J4">IF(($Y4+$Z4+$AA4+$AD4)=0,"",IFERROR(_xlfn.LET(_xlpm.CSVVal,IF($Y4=0,"",INDEX(CSV!J$2:J$510,$Y4)),_xlpm.MacVal,IF($Z4=0,"",INDEX(Output_Mac!J$2:J$500,$Z4)),_xlpm.WinVal,IF($AD4=0,"",INDEX(Output_Win!J$2:J$243,$AD4)),_xlpm.MyAuditVal,IF($AA4=0,"",INDEX(My_Audit!I$2:I$456,$AA4)),_xlfn.IFS(_xlpm.MyAuditVal&lt;&gt;"",_xlpm.MyAuditVal,_xlpm.MacVal&lt;&gt;"",_xlpm.MacVal,_xlpm.WinVal&lt;&gt;"",_xlpm.WinVal,_xlpm.CSVVal&lt;&gt;"",_xlpm.CSVVal)),""))</f>
        <v>M1 Pro</v>
      </c>
      <c r="K4" s="41" t="str" cm="1">
        <f t="array" ref="K4">IF(($Y4+$Z4+$AA4+$AD4)=0,"",IFERROR(_xlfn.LET(_xlpm.CSVVal,IF($Y4=0,"",INDEX(CSV!N$2:N$510,$Y4)),_xlpm.MacVal,IF($Z4=0,"",INDEX(Output_Mac!L$2:L$500,$Z4)),_xlpm.WinVal,IF($AD4=0,"",INDEX(Output_Win!L$2:L$243,$AD4)),_xlpm.MyAuditVal,IF($AA4=0,"",INDEX(My_Audit!J$2:J$456,$AA4)),_xlfn.IFS(_xlpm.MyAuditVal&lt;&gt;"",_xlpm.MyAuditVal,_xlpm.MacVal&lt;&gt;"",_xlpm.MacVal,_xlpm.WinVal&lt;&gt;"",_xlpm.WinVal,_xlpm.CSVVal&lt;&gt;"",_xlpm.CSVVal)),""))</f>
        <v>16 GB DDR5</v>
      </c>
      <c r="L4" s="41" t="str" cm="1">
        <f t="array" ref="L4">IF(($Y4+$Z4+$AA4+$AD4)=0,"",IFERROR(_xlfn.LET(_xlpm.CSVVal,IF($Y4=0,"",INDEX(CSV!Q$2:Q$510,$Y4)),_xlpm.MacVal,IF($Z4=0,"",INDEX(Output_Mac!M$2:M$500,$Z4)),_xlpm.WinVal,IF($AD4=0,"",INDEX(Output_Win!M$2:M$243,$AD4)),_xlpm.MyAuditVal,IF($AA4=0,"",INDEX(My_Audit!K$2:K$456,$AA4)),_xlfn.IFS(_xlpm.MyAuditVal&lt;&gt;"",_xlpm.MyAuditVal,_xlpm.MacVal&lt;&gt;"",_xlpm.MacVal,_xlpm.WinVal&lt;&gt;"",_xlpm.WinVal,_xlpm.CSVVal&lt;&gt;"",_xlpm.CSVVal)),""))</f>
        <v>1 TB SSD</v>
      </c>
      <c r="M4" s="41" t="str" cm="1">
        <f t="array" ref="M4">IF(($Y4+$Z4+$AA4+$AD4)=0,"",ExpandDiagCodes(_xlfn.TEXTJOIN(", ",TRUE,IF($AA4=0,"",INDEX(My_Audit!N$2:N$456,$AA4)),IF($Z4=0,"",INDEX(Output_Mac!S$2:S$500,$Z4)),IF($AD4=0,"",INDEX(Output_Win!S$2:S$243,$AD4)),IF($Y4=0,"",INDEX(CSV!AE$2:AE$510,$Y4)))))</f>
        <v>Label marks C, Chassis damage B, Display B</v>
      </c>
      <c r="N4" s="41" t="str" cm="1">
        <f t="array" ref="N4">IF(($Y4+$Z4+$AA4+$AD4)=0,"",IFERROR(_xlfn.LET(_xlpm.CSVVal,IF($Y4=0,"",INDEX(CSV!AG$2:AG$510,$Y4)),_xlpm.MacVal,IF($Z4=0,"",INDEX(Output_Mac!T$2:T$500,$Z4)),_xlpm.WinVal,IF($AD4=0,"",INDEX(Output_Win!T$2:T$243,$AD4)),_xlpm.MyAuditVal,IF($AA4=0,"",INDEX(My_Audit!O$2:O$456,$AA4)),_xlfn.IFS(_xlpm.MyAuditVal&lt;&gt;"",_xlpm.MyAuditVal,_xlpm.MacVal&lt;&gt;"",_xlpm.MacVal,_xlpm.WinVal&lt;&gt;"",_xlpm.WinVal,_xlpm.CSVVal&lt;&gt;"",_xlpm.CSVVal)),""))</f>
        <v>Pass</v>
      </c>
      <c r="O4" s="41" t="str" cm="1">
        <f t="array" ref="O4">IF($AB4=0,"",INDEX(My_Audit!P$2:P$456,$AB4))&amp;""</f>
        <v/>
      </c>
      <c r="P4" s="40"/>
      <c r="Q4" s="41" t="str">
        <f>IF(LEFT(N4,4)="Pass","Nist SP 800-88",My_Audit!R4)&amp;""</f>
        <v>Nist SP 800-88</v>
      </c>
      <c r="R4" s="40"/>
      <c r="S4" s="40"/>
      <c r="T4" s="41" cm="1">
        <f t="array" ref="T4">IF($AC4=0,"",INDEX(Models!J$2:J$605,$AC4))</f>
        <v>2</v>
      </c>
      <c r="U4" s="40"/>
      <c r="V4" s="40"/>
      <c r="W4" s="79" t="str" cm="1">
        <f t="array" ref="W4">IF(($Z4+$AA4+$AD4)=0,"",ExpandDiagCodes(_xlfn.TEXTJOIN(", ",TRUE,IF($AA4=0,"",INDEX(My_Audit!L$2:L$456,$AA4)),IF($Z4=0,"",INDEX(Output_Mac!AA$2:AA$500,$Z4)),IF($AD4=0,"",INDEX(Output_Win!AA$2:AA$243,$AD4)))))</f>
        <v/>
      </c>
      <c r="Y4" s="80">
        <f>IFERROR(MATCH($A4,CSV!$A$2:$A$510,0),0)</f>
        <v>0</v>
      </c>
      <c r="Z4" s="80">
        <f>IFERROR(MATCH($A4,Output_Mac!$A$2:$A$500,0),0)</f>
        <v>3</v>
      </c>
      <c r="AA4" s="80">
        <f>IFERROR(MATCH($A4,My_Audit!$A$2:$A$456,0),0)</f>
        <v>3</v>
      </c>
      <c r="AB4" s="80">
        <f>IFERROR(MATCH($C4,My_Audit!$B$2:$B$456,0),0)</f>
        <v>0</v>
      </c>
      <c r="AC4" s="80">
        <f>IFERROR(MATCH($E4,Models!$I$2:$I$605,0),0)</f>
        <v>1</v>
      </c>
      <c r="AD4" s="80">
        <f>IFERROR(MATCH($A4,Output_Win!$A$2:$A$243,0),0)</f>
        <v>0</v>
      </c>
    </row>
    <row r="5" spans="1:30">
      <c r="A5" s="40" t="str">
        <f>_xlfn.TEXTJOIN("",TRUE,Input!$A$4,TEXT(ROW(My_Audit!A4)+Input!$A$8-1,"00"))</f>
        <v>W4392</v>
      </c>
      <c r="B5" s="40" t="str">
        <f>_xlfn.TEXTJOIN("-",TRUE,"ITD",Input!$A$2,A5)</f>
        <v>ITD-SHR11749-W4392</v>
      </c>
      <c r="C5" s="41" t="str" cm="1">
        <f t="array" ref="C5">IF(($Y5+$Z5+$AA5+$AD5)=0,"",IFERROR(_xlfn.LET(_xlpm.CSVVal,IF($Y5=0,"",INDEX(CSV!B$2:B$510,$Y5)),_xlpm.MacVal,IF($Z5=0,"",INDEX(Output_Mac!B$2:B$500,$Z5)),_xlpm.WinVal,IF($AD5=0,"",INDEX(Output_Win!B$2:B$243,$AD5)),_xlpm.MyAuditVal,IF($AA5=0,"",INDEX(My_Audit!B$2:B$456,$AA5)),_xlfn.IFS(_xlpm.MyAuditVal&lt;&gt;"",_xlpm.MyAuditVal,_xlpm.MacVal&lt;&gt;"",_xlpm.MacVal,_xlpm.WinVal&lt;&gt;"",_xlpm.WinVal,_xlpm.CSVVal&lt;&gt;"",_xlpm.CSVVal)),""))</f>
        <v>D7DY5V7RQD</v>
      </c>
      <c r="D5" s="41" t="str" cm="1">
        <f t="array" ref="D5">IF(($Y5+$Z5+$AA5+$AD5)=0,"",IFERROR(_xlfn.LET(_xlpm.CSVVal,IF($Y5=0,"",INDEX(CSV!C$2:C$510,$Y5)),_xlpm.MacVal,IF($Z5=0,"",INDEX(Output_Mac!D$2:D$500,$Z5)),_xlpm.WinVal,IF($AD5=0,"",INDEX(Output_Win!D$2:D$243,$AD5)),_xlpm.MyAuditVal,IF($AA5=0,"",INDEX(My_Audit!C$2:C$456,$AA5)),_xlfn.IFS(_xlpm.MyAuditVal&lt;&gt;"",_xlpm.MyAuditVal,_xlpm.MacVal&lt;&gt;"",_xlpm.MacVal,_xlpm.WinVal&lt;&gt;"",_xlpm.WinVal,_xlpm.CSVVal&lt;&gt;"",_xlpm.CSVVal)),""))</f>
        <v/>
      </c>
      <c r="E5" s="41" t="str" cm="1">
        <f t="array" ref="E5">IF(($Y5+$Z5+$AA5+$AD5)=0,"",IFERROR(_xlfn.LET(_xlpm.CSVVal,IF($Y5=0,"",INDEX(CSV!E$2:E$510,$Y5)),_xlpm.MacVal,IF($Z5=0,"",INDEX(Output_Mac!C$2:C$500,$Z5)),_xlpm.WinVal,IF($AD5=0,"",INDEX(Output_Win!C$2:C$243,$AD5)),_xlpm.MyAuditVal,IF($AA5=0,"",INDEX(My_Audit!D$2:D$456,$AA5)),_xlfn.IFS(_xlpm.MyAuditVal&lt;&gt;"",_xlpm.MyAuditVal,_xlpm.MacVal&lt;&gt;"",_xlpm.MacVal,_xlpm.WinVal&lt;&gt;"",_xlpm.WinVal,_xlpm.CSVVal&lt;&gt;"",_xlpm.CSVVal)),""))</f>
        <v>Laptop</v>
      </c>
      <c r="F5" s="41" t="str" cm="1">
        <f t="array" ref="F5">IF(($Y5+$Z5+$AA5+$AD5)=0,"",IFERROR(_xlfn.LET(_xlpm.CSVVal,IF($Y5=0,"",INDEX(CSV!F$2:F$510,$Y5)),_xlpm.MacVal,IF($Z5=0,"",INDEX(Output_Mac!E$2:E$500,$Z5)),_xlpm.WinVal,IF($AD5=0,"",INDEX(Output_Win!E$2:E$243,$AD5)),_xlpm.MyAuditVal,IF($AA5=0,"",INDEX(My_Audit!E$2:E$456,$AA5)),_xlfn.IFS(_xlpm.MyAuditVal&lt;&gt;"",_xlpm.MyAuditVal,_xlpm.MacVal&lt;&gt;"",_xlpm.MacVal,_xlpm.WinVal&lt;&gt;"",_xlpm.WinVal,_xlpm.CSVVal&lt;&gt;"",PROPER(_xlpm.CSVVal))),""))</f>
        <v>Apple</v>
      </c>
      <c r="G5" s="41" t="str" cm="1">
        <f t="array" ref="G5">IF(($Y5+$Z5+$AA5+$AD5)=0,"",IFERROR(_xlfn.LET(_xlpm.CSVVal,IF($Y5=0,"",INDEX(CSV!G$2:G$510,$Y5)),_xlpm.MacVal,IF($Z5=0,"",INDEX(Output_Mac!G$2:G$500,$Z5)),_xlpm.WinVal,IF($AD5=0,"",INDEX(Output_Win!G$2:G$243,$AD5)),_xlpm.MyAuditVal,IF($AA5=0,"",INDEX(My_Audit!F$2:F$456,$AA5)),_xlfn.IFS(_xlpm.MyAuditVal&lt;&gt;"",_xlpm.MyAuditVal,_xlpm.MacVal&lt;&gt;"",_xlpm.MacVal,_xlpm.WinVal&lt;&gt;"",_xlpm.WinVal,_xlpm.CSVVal&lt;&gt;"",_xlpm.CSVVal)),""))</f>
        <v>Pro A2992</v>
      </c>
      <c r="H5" s="41" cm="1">
        <f t="array" ref="H5">IF($Z5&gt;0,INDEX(Output_Mac!H$2:H$500,$Z5),IF($AD5&gt;0,INDEX(Output_Win!H$2:H$243,$AD5),IF($AA5&gt;0,_xlfn.LET(_xlpm.MyAuditVal,INDEX(My_Audit!G$2:G$456,$AA5),IF(_xlpm.MyAuditVal=0,"",_xlpm.MyAuditVal)),"")))</f>
        <v>14</v>
      </c>
      <c r="I5" s="41" cm="1">
        <f t="array" ref="I5">IF(($Y5+$Z5+$AA5+$AD5)=0,"",IFERROR(_xlfn.LET(_xlpm.CSVVal,IF($Y5=0,"",INDEX(CSV!H$2:H$510,$Y5)),_xlpm.MacVal,IF($Z5=0,"",INDEX(Output_Mac!I$2:I$500,$Z5)),_xlpm.WinVal,IF($AD5=0,"",INDEX(Output_Win!I$2:I$243,$AD5)),_xlpm.MyAuditVal,IF($AA5=0,"",INDEX(My_Audit!H$2:H$456,$AA5)),_xlfn.IFS(_xlpm.MyAuditVal&lt;&gt;"",_xlpm.MyAuditVal,_xlpm.MacVal&lt;&gt;"",_xlpm.MacVal,_xlpm.WinVal&lt;&gt;"",_xlpm.WinVal,_xlpm.CSVVal&lt;&gt;"",_xlpm.CSVVal)),""))</f>
        <v>2023</v>
      </c>
      <c r="J5" s="41" t="str" cm="1">
        <f t="array" ref="J5">IF(($Y5+$Z5+$AA5+$AD5)=0,"",IFERROR(_xlfn.LET(_xlpm.CSVVal,IF($Y5=0,"",INDEX(CSV!J$2:J$510,$Y5)),_xlpm.MacVal,IF($Z5=0,"",INDEX(Output_Mac!J$2:J$500,$Z5)),_xlpm.WinVal,IF($AD5=0,"",INDEX(Output_Win!J$2:J$243,$AD5)),_xlpm.MyAuditVal,IF($AA5=0,"",INDEX(My_Audit!I$2:I$456,$AA5)),_xlfn.IFS(_xlpm.MyAuditVal&lt;&gt;"",_xlpm.MyAuditVal,_xlpm.MacVal&lt;&gt;"",_xlpm.MacVal,_xlpm.WinVal&lt;&gt;"",_xlpm.WinVal,_xlpm.CSVVal&lt;&gt;"",_xlpm.CSVVal)),""))</f>
        <v>M3 Pro</v>
      </c>
      <c r="K5" s="41" t="str" cm="1">
        <f t="array" ref="K5">IF(($Y5+$Z5+$AA5+$AD5)=0,"",IFERROR(_xlfn.LET(_xlpm.CSVVal,IF($Y5=0,"",INDEX(CSV!N$2:N$510,$Y5)),_xlpm.MacVal,IF($Z5=0,"",INDEX(Output_Mac!L$2:L$500,$Z5)),_xlpm.WinVal,IF($AD5=0,"",INDEX(Output_Win!L$2:L$243,$AD5)),_xlpm.MyAuditVal,IF($AA5=0,"",INDEX(My_Audit!J$2:J$456,$AA5)),_xlfn.IFS(_xlpm.MyAuditVal&lt;&gt;"",_xlpm.MyAuditVal,_xlpm.MacVal&lt;&gt;"",_xlpm.MacVal,_xlpm.WinVal&lt;&gt;"",_xlpm.WinVal,_xlpm.CSVVal&lt;&gt;"",_xlpm.CSVVal)),""))</f>
        <v>18 GB DDR5</v>
      </c>
      <c r="L5" s="41" t="str" cm="1">
        <f t="array" ref="L5">IF(($Y5+$Z5+$AA5+$AD5)=0,"",IFERROR(_xlfn.LET(_xlpm.CSVVal,IF($Y5=0,"",INDEX(CSV!Q$2:Q$510,$Y5)),_xlpm.MacVal,IF($Z5=0,"",INDEX(Output_Mac!M$2:M$500,$Z5)),_xlpm.WinVal,IF($AD5=0,"",INDEX(Output_Win!M$2:M$243,$AD5)),_xlpm.MyAuditVal,IF($AA5=0,"",INDEX(My_Audit!K$2:K$456,$AA5)),_xlfn.IFS(_xlpm.MyAuditVal&lt;&gt;"",_xlpm.MyAuditVal,_xlpm.MacVal&lt;&gt;"",_xlpm.MacVal,_xlpm.WinVal&lt;&gt;"",_xlpm.WinVal,_xlpm.CSVVal&lt;&gt;"",_xlpm.CSVVal)),""))</f>
        <v>500 GB SSD</v>
      </c>
      <c r="M5" s="41" t="str" cm="1">
        <f t="array" ref="M5">IF(($Y5+$Z5+$AA5+$AD5)=0,"",ExpandDiagCodes(_xlfn.TEXTJOIN(", ",TRUE,IF($AA5=0,"",INDEX(My_Audit!N$2:N$456,$AA5)),IF($Z5=0,"",INDEX(Output_Mac!S$2:S$500,$Z5)),IF($AD5=0,"",INDEX(Output_Win!S$2:S$243,$AD5)),IF($Y5=0,"",INDEX(CSV!AE$2:AE$510,$Y5)))))</f>
        <v>Label marks C, Chassis damage B, Right USB defect, No display, Touch ID defect</v>
      </c>
      <c r="N5" s="41" t="str" cm="1">
        <f t="array" ref="N5">IF(($Y5+$Z5+$AA5+$AD5)=0,"",IFERROR(_xlfn.LET(_xlpm.CSVVal,IF($Y5=0,"",INDEX(CSV!AG$2:AG$510,$Y5)),_xlpm.MacVal,IF($Z5=0,"",INDEX(Output_Mac!T$2:T$500,$Z5)),_xlpm.WinVal,IF($AD5=0,"",INDEX(Output_Win!T$2:T$243,$AD5)),_xlpm.MyAuditVal,IF($AA5=0,"",INDEX(My_Audit!O$2:O$456,$AA5)),_xlfn.IFS(_xlpm.MyAuditVal&lt;&gt;"",_xlpm.MyAuditVal,_xlpm.MacVal&lt;&gt;"",_xlpm.MacVal,_xlpm.WinVal&lt;&gt;"",_xlpm.WinVal,_xlpm.CSVVal&lt;&gt;"",_xlpm.CSVVal)),""))</f>
        <v>Pass</v>
      </c>
      <c r="O5" s="41" t="str" cm="1">
        <f t="array" ref="O5">IF($AB5=0,"",INDEX(My_Audit!P$2:P$456,$AB5))&amp;""</f>
        <v/>
      </c>
      <c r="P5" s="40"/>
      <c r="Q5" s="41" t="str">
        <f>IF(LEFT(N5,4)="Pass","Nist SP 800-88",My_Audit!R5)&amp;""</f>
        <v>Nist SP 800-88</v>
      </c>
      <c r="R5" s="40"/>
      <c r="S5" s="40"/>
      <c r="T5" s="41" cm="1">
        <f t="array" ref="T5">IF($AC5=0,"",INDEX(Models!J$2:J$605,$AC5))</f>
        <v>2</v>
      </c>
      <c r="U5" s="40"/>
      <c r="V5" s="40"/>
      <c r="W5" s="79" t="str" cm="1">
        <f t="array" ref="W5">IF(($Z5+$AA5+$AD5)=0,"",ExpandDiagCodes(_xlfn.TEXTJOIN(", ",TRUE,IF($AA5=0,"",INDEX(My_Audit!L$2:L$456,$AA5)),IF($Z5=0,"",INDEX(Output_Mac!AA$2:AA$500,$Z5)),IF($AD5=0,"",INDEX(Output_Win!AA$2:AA$243,$AD5)))))</f>
        <v/>
      </c>
      <c r="Y5" s="80">
        <f>IFERROR(MATCH($A5,CSV!$A$2:$A$510,0),0)</f>
        <v>0</v>
      </c>
      <c r="Z5" s="80">
        <f>IFERROR(MATCH($A5,Output_Mac!$A$2:$A$500,0),0)</f>
        <v>4</v>
      </c>
      <c r="AA5" s="80">
        <f>IFERROR(MATCH($A5,My_Audit!$A$2:$A$456,0),0)</f>
        <v>4</v>
      </c>
      <c r="AB5" s="80">
        <f>IFERROR(MATCH($C5,My_Audit!$B$2:$B$456,0),0)</f>
        <v>0</v>
      </c>
      <c r="AC5" s="80">
        <f>IFERROR(MATCH($E5,Models!$I$2:$I$605,0),0)</f>
        <v>1</v>
      </c>
      <c r="AD5" s="80">
        <f>IFERROR(MATCH($A5,Output_Win!$A$2:$A$243,0),0)</f>
        <v>0</v>
      </c>
    </row>
    <row r="6" spans="1:30">
      <c r="A6" s="40" t="str">
        <f>_xlfn.TEXTJOIN("",TRUE,Input!$A$4,TEXT(ROW(My_Audit!A5)+Input!$A$8-1,"00"))</f>
        <v>W4393</v>
      </c>
      <c r="B6" s="40" t="str">
        <f>_xlfn.TEXTJOIN("-",TRUE,"ITD",Input!$A$2,A6)</f>
        <v>ITD-SHR11749-W4393</v>
      </c>
      <c r="C6" s="41" t="str" cm="1">
        <f t="array" ref="C6">IF(($Y6+$Z6+$AA6+$AD6)=0,"",IFERROR(_xlfn.LET(_xlpm.CSVVal,IF($Y6=0,"",INDEX(CSV!B$2:B$510,$Y6)),_xlpm.MacVal,IF($Z6=0,"",INDEX(Output_Mac!B$2:B$500,$Z6)),_xlpm.WinVal,IF($AD6=0,"",INDEX(Output_Win!B$2:B$243,$AD6)),_xlpm.MyAuditVal,IF($AA6=0,"",INDEX(My_Audit!B$2:B$456,$AA6)),_xlfn.IFS(_xlpm.MyAuditVal&lt;&gt;"",_xlpm.MyAuditVal,_xlpm.MacVal&lt;&gt;"",_xlpm.MacVal,_xlpm.WinVal&lt;&gt;"",_xlpm.WinVal,_xlpm.CSVVal&lt;&gt;"",_xlpm.CSVVal)),""))</f>
        <v>F7XJQWJ75Q</v>
      </c>
      <c r="D6" s="41" t="str" cm="1">
        <f t="array" ref="D6">IF(($Y6+$Z6+$AA6+$AD6)=0,"",IFERROR(_xlfn.LET(_xlpm.CSVVal,IF($Y6=0,"",INDEX(CSV!C$2:C$510,$Y6)),_xlpm.MacVal,IF($Z6=0,"",INDEX(Output_Mac!D$2:D$500,$Z6)),_xlpm.WinVal,IF($AD6=0,"",INDEX(Output_Win!D$2:D$243,$AD6)),_xlpm.MyAuditVal,IF($AA6=0,"",INDEX(My_Audit!C$2:C$456,$AA6)),_xlfn.IFS(_xlpm.MyAuditVal&lt;&gt;"",_xlpm.MyAuditVal,_xlpm.MacVal&lt;&gt;"",_xlpm.MacVal,_xlpm.WinVal&lt;&gt;"",_xlpm.WinVal,_xlpm.CSVVal&lt;&gt;"",_xlpm.CSVVal)),""))</f>
        <v/>
      </c>
      <c r="E6" s="41" t="str" cm="1">
        <f t="array" ref="E6">IF(($Y6+$Z6+$AA6+$AD6)=0,"",IFERROR(_xlfn.LET(_xlpm.CSVVal,IF($Y6=0,"",INDEX(CSV!E$2:E$510,$Y6)),_xlpm.MacVal,IF($Z6=0,"",INDEX(Output_Mac!C$2:C$500,$Z6)),_xlpm.WinVal,IF($AD6=0,"",INDEX(Output_Win!C$2:C$243,$AD6)),_xlpm.MyAuditVal,IF($AA6=0,"",INDEX(My_Audit!D$2:D$456,$AA6)),_xlfn.IFS(_xlpm.MyAuditVal&lt;&gt;"",_xlpm.MyAuditVal,_xlpm.MacVal&lt;&gt;"",_xlpm.MacVal,_xlpm.WinVal&lt;&gt;"",_xlpm.WinVal,_xlpm.CSVVal&lt;&gt;"",_xlpm.CSVVal)),""))</f>
        <v>Laptop</v>
      </c>
      <c r="F6" s="41" t="str" cm="1">
        <f t="array" ref="F6">IF(($Y6+$Z6+$AA6+$AD6)=0,"",IFERROR(_xlfn.LET(_xlpm.CSVVal,IF($Y6=0,"",INDEX(CSV!F$2:F$510,$Y6)),_xlpm.MacVal,IF($Z6=0,"",INDEX(Output_Mac!E$2:E$500,$Z6)),_xlpm.WinVal,IF($AD6=0,"",INDEX(Output_Win!E$2:E$243,$AD6)),_xlpm.MyAuditVal,IF($AA6=0,"",INDEX(My_Audit!E$2:E$456,$AA6)),_xlfn.IFS(_xlpm.MyAuditVal&lt;&gt;"",_xlpm.MyAuditVal,_xlpm.MacVal&lt;&gt;"",_xlpm.MacVal,_xlpm.WinVal&lt;&gt;"",_xlpm.WinVal,_xlpm.CSVVal&lt;&gt;"",PROPER(_xlpm.CSVVal))),""))</f>
        <v>Apple</v>
      </c>
      <c r="G6" s="41" t="str" cm="1">
        <f t="array" ref="G6">IF(($Y6+$Z6+$AA6+$AD6)=0,"",IFERROR(_xlfn.LET(_xlpm.CSVVal,IF($Y6=0,"",INDEX(CSV!G$2:G$510,$Y6)),_xlpm.MacVal,IF($Z6=0,"",INDEX(Output_Mac!G$2:G$500,$Z6)),_xlpm.WinVal,IF($AD6=0,"",INDEX(Output_Win!G$2:G$243,$AD6)),_xlpm.MyAuditVal,IF($AA6=0,"",INDEX(My_Audit!F$2:F$456,$AA6)),_xlfn.IFS(_xlpm.MyAuditVal&lt;&gt;"",_xlpm.MyAuditVal,_xlpm.MacVal&lt;&gt;"",_xlpm.MacVal,_xlpm.WinVal&lt;&gt;"",_xlpm.WinVal,_xlpm.CSVVal&lt;&gt;"",_xlpm.CSVVal)),""))</f>
        <v>Pro A2442</v>
      </c>
      <c r="H6" s="41" cm="1">
        <f t="array" ref="H6">IF($Z6&gt;0,INDEX(Output_Mac!H$2:H$500,$Z6),IF($AD6&gt;0,INDEX(Output_Win!H$2:H$243,$AD6),IF($AA6&gt;0,_xlfn.LET(_xlpm.MyAuditVal,INDEX(My_Audit!G$2:G$456,$AA6),IF(_xlpm.MyAuditVal=0,"",_xlpm.MyAuditVal)),"")))</f>
        <v>14</v>
      </c>
      <c r="I6" s="41" cm="1">
        <f t="array" ref="I6">IF(($Y6+$Z6+$AA6+$AD6)=0,"",IFERROR(_xlfn.LET(_xlpm.CSVVal,IF($Y6=0,"",INDEX(CSV!H$2:H$510,$Y6)),_xlpm.MacVal,IF($Z6=0,"",INDEX(Output_Mac!I$2:I$500,$Z6)),_xlpm.WinVal,IF($AD6=0,"",INDEX(Output_Win!I$2:I$243,$AD6)),_xlpm.MyAuditVal,IF($AA6=0,"",INDEX(My_Audit!H$2:H$456,$AA6)),_xlfn.IFS(_xlpm.MyAuditVal&lt;&gt;"",_xlpm.MyAuditVal,_xlpm.MacVal&lt;&gt;"",_xlpm.MacVal,_xlpm.WinVal&lt;&gt;"",_xlpm.WinVal,_xlpm.CSVVal&lt;&gt;"",_xlpm.CSVVal)),""))</f>
        <v>2021</v>
      </c>
      <c r="J6" s="41" t="str" cm="1">
        <f t="array" ref="J6">IF(($Y6+$Z6+$AA6+$AD6)=0,"",IFERROR(_xlfn.LET(_xlpm.CSVVal,IF($Y6=0,"",INDEX(CSV!J$2:J$510,$Y6)),_xlpm.MacVal,IF($Z6=0,"",INDEX(Output_Mac!J$2:J$500,$Z6)),_xlpm.WinVal,IF($AD6=0,"",INDEX(Output_Win!J$2:J$243,$AD6)),_xlpm.MyAuditVal,IF($AA6=0,"",INDEX(My_Audit!I$2:I$456,$AA6)),_xlfn.IFS(_xlpm.MyAuditVal&lt;&gt;"",_xlpm.MyAuditVal,_xlpm.MacVal&lt;&gt;"",_xlpm.MacVal,_xlpm.WinVal&lt;&gt;"",_xlpm.WinVal,_xlpm.CSVVal&lt;&gt;"",_xlpm.CSVVal)),""))</f>
        <v>M1 Max</v>
      </c>
      <c r="K6" s="41" t="str" cm="1">
        <f t="array" ref="K6">IF(($Y6+$Z6+$AA6+$AD6)=0,"",IFERROR(_xlfn.LET(_xlpm.CSVVal,IF($Y6=0,"",INDEX(CSV!N$2:N$510,$Y6)),_xlpm.MacVal,IF($Z6=0,"",INDEX(Output_Mac!L$2:L$500,$Z6)),_xlpm.WinVal,IF($AD6=0,"",INDEX(Output_Win!L$2:L$243,$AD6)),_xlpm.MyAuditVal,IF($AA6=0,"",INDEX(My_Audit!J$2:J$456,$AA6)),_xlfn.IFS(_xlpm.MyAuditVal&lt;&gt;"",_xlpm.MyAuditVal,_xlpm.MacVal&lt;&gt;"",_xlpm.MacVal,_xlpm.WinVal&lt;&gt;"",_xlpm.WinVal,_xlpm.CSVVal&lt;&gt;"",_xlpm.CSVVal)),""))</f>
        <v>32 GB DDR5</v>
      </c>
      <c r="L6" s="41" t="str" cm="1">
        <f t="array" ref="L6">IF(($Y6+$Z6+$AA6+$AD6)=0,"",IFERROR(_xlfn.LET(_xlpm.CSVVal,IF($Y6=0,"",INDEX(CSV!Q$2:Q$510,$Y6)),_xlpm.MacVal,IF($Z6=0,"",INDEX(Output_Mac!M$2:M$500,$Z6)),_xlpm.WinVal,IF($AD6=0,"",INDEX(Output_Win!M$2:M$243,$AD6)),_xlpm.MyAuditVal,IF($AA6=0,"",INDEX(My_Audit!K$2:K$456,$AA6)),_xlfn.IFS(_xlpm.MyAuditVal&lt;&gt;"",_xlpm.MyAuditVal,_xlpm.MacVal&lt;&gt;"",_xlpm.MacVal,_xlpm.WinVal&lt;&gt;"",_xlpm.WinVal,_xlpm.CSVVal&lt;&gt;"",_xlpm.CSVVal)),""))</f>
        <v>1 TB SSD</v>
      </c>
      <c r="M6" s="41" t="str" cm="1">
        <f t="array" ref="M6">IF(($Y6+$Z6+$AA6+$AD6)=0,"",ExpandDiagCodes(_xlfn.TEXTJOIN(", ",TRUE,IF($AA6=0,"",INDEX(My_Audit!N$2:N$456,$AA6)),IF($Z6=0,"",INDEX(Output_Mac!S$2:S$500,$Z6)),IF($AD6=0,"",INDEX(Output_Win!S$2:S$243,$AD6)),IF($Y6=0,"",INDEX(CSV!AE$2:AE$510,$Y6)))))</f>
        <v>Label marks B, Screen scratches B, Display B</v>
      </c>
      <c r="N6" s="41" t="str" cm="1">
        <f t="array" ref="N6">IF(($Y6+$Z6+$AA6+$AD6)=0,"",IFERROR(_xlfn.LET(_xlpm.CSVVal,IF($Y6=0,"",INDEX(CSV!AG$2:AG$510,$Y6)),_xlpm.MacVal,IF($Z6=0,"",INDEX(Output_Mac!T$2:T$500,$Z6)),_xlpm.WinVal,IF($AD6=0,"",INDEX(Output_Win!T$2:T$243,$AD6)),_xlpm.MyAuditVal,IF($AA6=0,"",INDEX(My_Audit!O$2:O$456,$AA6)),_xlfn.IFS(_xlpm.MyAuditVal&lt;&gt;"",_xlpm.MyAuditVal,_xlpm.MacVal&lt;&gt;"",_xlpm.MacVal,_xlpm.WinVal&lt;&gt;"",_xlpm.WinVal,_xlpm.CSVVal&lt;&gt;"",_xlpm.CSVVal)),""))</f>
        <v>Pass</v>
      </c>
      <c r="O6" s="41" t="str" cm="1">
        <f t="array" ref="O6">IF($AB6=0,"",INDEX(My_Audit!P$2:P$456,$AB6))&amp;""</f>
        <v/>
      </c>
      <c r="P6" s="40"/>
      <c r="Q6" s="41" t="str">
        <f>IF(LEFT(N6,4)="Pass","Nist SP 800-88",My_Audit!R6)&amp;""</f>
        <v>Nist SP 800-88</v>
      </c>
      <c r="R6" s="40"/>
      <c r="S6" s="40"/>
      <c r="T6" s="41" cm="1">
        <f t="array" ref="T6">IF($AC6=0,"",INDEX(Models!J$2:J$605,$AC6))</f>
        <v>2</v>
      </c>
      <c r="U6" s="40"/>
      <c r="V6" s="40"/>
      <c r="W6" s="79" t="str" cm="1">
        <f t="array" ref="W6">IF(($Z6+$AA6+$AD6)=0,"",ExpandDiagCodes(_xlfn.TEXTJOIN(", ",TRUE,IF($AA6=0,"",INDEX(My_Audit!L$2:L$456,$AA6)),IF($Z6=0,"",INDEX(Output_Mac!AA$2:AA$500,$Z6)),IF($AD6=0,"",INDEX(Output_Win!AA$2:AA$243,$AD6)))))</f>
        <v/>
      </c>
      <c r="Y6" s="80">
        <f>IFERROR(MATCH($A6,CSV!$A$2:$A$510,0),0)</f>
        <v>0</v>
      </c>
      <c r="Z6" s="80">
        <f>IFERROR(MATCH($A6,Output_Mac!$A$2:$A$500,0),0)</f>
        <v>5</v>
      </c>
      <c r="AA6" s="80">
        <f>IFERROR(MATCH($A6,My_Audit!$A$2:$A$456,0),0)</f>
        <v>5</v>
      </c>
      <c r="AB6" s="80">
        <f>IFERROR(MATCH($C6,My_Audit!$B$2:$B$456,0),0)</f>
        <v>0</v>
      </c>
      <c r="AC6" s="80">
        <f>IFERROR(MATCH($E6,Models!$I$2:$I$605,0),0)</f>
        <v>1</v>
      </c>
      <c r="AD6" s="80">
        <f>IFERROR(MATCH($A6,Output_Win!$A$2:$A$243,0),0)</f>
        <v>0</v>
      </c>
    </row>
    <row r="7" spans="1:30">
      <c r="A7" s="40" t="str">
        <f>_xlfn.TEXTJOIN("",TRUE,Input!$A$4,TEXT(ROW(My_Audit!A6)+Input!$A$8-1,"00"))</f>
        <v>W4394</v>
      </c>
      <c r="B7" s="40" t="str">
        <f>_xlfn.TEXTJOIN("-",TRUE,"ITD",Input!$A$2,A7)</f>
        <v>ITD-SHR11749-W4394</v>
      </c>
      <c r="C7" s="41" t="str" cm="1">
        <f t="array" ref="C7">IF(($Y7+$Z7+$AA7+$AD7)=0,"",IFERROR(_xlfn.LET(_xlpm.CSVVal,IF($Y7=0,"",INDEX(CSV!B$2:B$510,$Y7)),_xlpm.MacVal,IF($Z7=0,"",INDEX(Output_Mac!B$2:B$500,$Z7)),_xlpm.WinVal,IF($AD7=0,"",INDEX(Output_Win!B$2:B$243,$AD7)),_xlpm.MyAuditVal,IF($AA7=0,"",INDEX(My_Audit!B$2:B$456,$AA7)),_xlfn.IFS(_xlpm.MyAuditVal&lt;&gt;"",_xlpm.MyAuditVal,_xlpm.MacVal&lt;&gt;"",_xlpm.MacVal,_xlpm.WinVal&lt;&gt;"",_xlpm.WinVal,_xlpm.CSVVal&lt;&gt;"",_xlpm.CSVVal)),""))</f>
        <v>QFT2WW71F7</v>
      </c>
      <c r="D7" s="41" t="str" cm="1">
        <f t="array" ref="D7">IF(($Y7+$Z7+$AA7+$AD7)=0,"",IFERROR(_xlfn.LET(_xlpm.CSVVal,IF($Y7=0,"",INDEX(CSV!C$2:C$510,$Y7)),_xlpm.MacVal,IF($Z7=0,"",INDEX(Output_Mac!D$2:D$500,$Z7)),_xlpm.WinVal,IF($AD7=0,"",INDEX(Output_Win!D$2:D$243,$AD7)),_xlpm.MyAuditVal,IF($AA7=0,"",INDEX(My_Audit!C$2:C$456,$AA7)),_xlfn.IFS(_xlpm.MyAuditVal&lt;&gt;"",_xlpm.MyAuditVal,_xlpm.MacVal&lt;&gt;"",_xlpm.MacVal,_xlpm.WinVal&lt;&gt;"",_xlpm.WinVal,_xlpm.CSVVal&lt;&gt;"",_xlpm.CSVVal)),""))</f>
        <v/>
      </c>
      <c r="E7" s="41" t="str" cm="1">
        <f t="array" ref="E7">IF(($Y7+$Z7+$AA7+$AD7)=0,"",IFERROR(_xlfn.LET(_xlpm.CSVVal,IF($Y7=0,"",INDEX(CSV!E$2:E$510,$Y7)),_xlpm.MacVal,IF($Z7=0,"",INDEX(Output_Mac!C$2:C$500,$Z7)),_xlpm.WinVal,IF($AD7=0,"",INDEX(Output_Win!C$2:C$243,$AD7)),_xlpm.MyAuditVal,IF($AA7=0,"",INDEX(My_Audit!D$2:D$456,$AA7)),_xlfn.IFS(_xlpm.MyAuditVal&lt;&gt;"",_xlpm.MyAuditVal,_xlpm.MacVal&lt;&gt;"",_xlpm.MacVal,_xlpm.WinVal&lt;&gt;"",_xlpm.WinVal,_xlpm.CSVVal&lt;&gt;"",_xlpm.CSVVal)),""))</f>
        <v>Laptop</v>
      </c>
      <c r="F7" s="41" t="str" cm="1">
        <f t="array" ref="F7">IF(($Y7+$Z7+$AA7+$AD7)=0,"",IFERROR(_xlfn.LET(_xlpm.CSVVal,IF($Y7=0,"",INDEX(CSV!F$2:F$510,$Y7)),_xlpm.MacVal,IF($Z7=0,"",INDEX(Output_Mac!E$2:E$500,$Z7)),_xlpm.WinVal,IF($AD7=0,"",INDEX(Output_Win!E$2:E$243,$AD7)),_xlpm.MyAuditVal,IF($AA7=0,"",INDEX(My_Audit!E$2:E$456,$AA7)),_xlfn.IFS(_xlpm.MyAuditVal&lt;&gt;"",_xlpm.MyAuditVal,_xlpm.MacVal&lt;&gt;"",_xlpm.MacVal,_xlpm.WinVal&lt;&gt;"",_xlpm.WinVal,_xlpm.CSVVal&lt;&gt;"",PROPER(_xlpm.CSVVal))),""))</f>
        <v>Apple</v>
      </c>
      <c r="G7" s="41" t="str" cm="1">
        <f t="array" ref="G7">IF(($Y7+$Z7+$AA7+$AD7)=0,"",IFERROR(_xlfn.LET(_xlpm.CSVVal,IF($Y7=0,"",INDEX(CSV!G$2:G$510,$Y7)),_xlpm.MacVal,IF($Z7=0,"",INDEX(Output_Mac!G$2:G$500,$Z7)),_xlpm.WinVal,IF($AD7=0,"",INDEX(Output_Win!G$2:G$243,$AD7)),_xlpm.MyAuditVal,IF($AA7=0,"",INDEX(My_Audit!F$2:F$456,$AA7)),_xlfn.IFS(_xlpm.MyAuditVal&lt;&gt;"",_xlpm.MyAuditVal,_xlpm.MacVal&lt;&gt;"",_xlpm.MacVal,_xlpm.WinVal&lt;&gt;"",_xlpm.WinVal,_xlpm.CSVVal&lt;&gt;"",_xlpm.CSVVal)),""))</f>
        <v>Pro A2442</v>
      </c>
      <c r="H7" s="41" t="str" cm="1">
        <f t="array" ref="H7">IF($Z7&gt;0,INDEX(Output_Mac!H$2:H$500,$Z7),IF($AD7&gt;0,INDEX(Output_Win!H$2:H$243,$AD7),IF($AA7&gt;0,_xlfn.LET(_xlpm.MyAuditVal,INDEX(My_Audit!G$2:G$456,$AA7),IF(_xlpm.MyAuditVal=0,"",_xlpm.MyAuditVal)),"")))</f>
        <v>-</v>
      </c>
      <c r="I7" s="41" t="str" cm="1">
        <f t="array" ref="I7">IF(($Y7+$Z7+$AA7+$AD7)=0,"",IFERROR(_xlfn.LET(_xlpm.CSVVal,IF($Y7=0,"",INDEX(CSV!H$2:H$510,$Y7)),_xlpm.MacVal,IF($Z7=0,"",INDEX(Output_Mac!I$2:I$500,$Z7)),_xlpm.WinVal,IF($AD7=0,"",INDEX(Output_Win!I$2:I$243,$AD7)),_xlpm.MyAuditVal,IF($AA7=0,"",INDEX(My_Audit!H$2:H$456,$AA7)),_xlfn.IFS(_xlpm.MyAuditVal&lt;&gt;"",_xlpm.MyAuditVal,_xlpm.MacVal&lt;&gt;"",_xlpm.MacVal,_xlpm.WinVal&lt;&gt;"",_xlpm.WinVal,_xlpm.CSVVal&lt;&gt;"",_xlpm.CSVVal)),""))</f>
        <v>-</v>
      </c>
      <c r="J7" s="41" t="str" cm="1">
        <f t="array" ref="J7">IF(($Y7+$Z7+$AA7+$AD7)=0,"",IFERROR(_xlfn.LET(_xlpm.CSVVal,IF($Y7=0,"",INDEX(CSV!J$2:J$510,$Y7)),_xlpm.MacVal,IF($Z7=0,"",INDEX(Output_Mac!J$2:J$500,$Z7)),_xlpm.WinVal,IF($AD7=0,"",INDEX(Output_Win!J$2:J$243,$AD7)),_xlpm.MyAuditVal,IF($AA7=0,"",INDEX(My_Audit!I$2:I$456,$AA7)),_xlfn.IFS(_xlpm.MyAuditVal&lt;&gt;"",_xlpm.MyAuditVal,_xlpm.MacVal&lt;&gt;"",_xlpm.MacVal,_xlpm.WinVal&lt;&gt;"",_xlpm.WinVal,_xlpm.CSVVal&lt;&gt;"",_xlpm.CSVVal)),""))</f>
        <v>-</v>
      </c>
      <c r="K7" s="41" t="str" cm="1">
        <f t="array" ref="K7">IF(($Y7+$Z7+$AA7+$AD7)=0,"",IFERROR(_xlfn.LET(_xlpm.CSVVal,IF($Y7=0,"",INDEX(CSV!N$2:N$510,$Y7)),_xlpm.MacVal,IF($Z7=0,"",INDEX(Output_Mac!L$2:L$500,$Z7)),_xlpm.WinVal,IF($AD7=0,"",INDEX(Output_Win!L$2:L$243,$AD7)),_xlpm.MyAuditVal,IF($AA7=0,"",INDEX(My_Audit!J$2:J$456,$AA7)),_xlfn.IFS(_xlpm.MyAuditVal&lt;&gt;"",_xlpm.MyAuditVal,_xlpm.MacVal&lt;&gt;"",_xlpm.MacVal,_xlpm.WinVal&lt;&gt;"",_xlpm.WinVal,_xlpm.CSVVal&lt;&gt;"",_xlpm.CSVVal)),""))</f>
        <v>-</v>
      </c>
      <c r="L7" s="41" t="str" cm="1">
        <f t="array" ref="L7">IF(($Y7+$Z7+$AA7+$AD7)=0,"",IFERROR(_xlfn.LET(_xlpm.CSVVal,IF($Y7=0,"",INDEX(CSV!Q$2:Q$510,$Y7)),_xlpm.MacVal,IF($Z7=0,"",INDEX(Output_Mac!M$2:M$500,$Z7)),_xlpm.WinVal,IF($AD7=0,"",INDEX(Output_Win!M$2:M$243,$AD7)),_xlpm.MyAuditVal,IF($AA7=0,"",INDEX(My_Audit!K$2:K$456,$AA7)),_xlfn.IFS(_xlpm.MyAuditVal&lt;&gt;"",_xlpm.MyAuditVal,_xlpm.MacVal&lt;&gt;"",_xlpm.MacVal,_xlpm.WinVal&lt;&gt;"",_xlpm.WinVal,_xlpm.CSVVal&lt;&gt;"",_xlpm.CSVVal)),""))</f>
        <v>-</v>
      </c>
      <c r="M7" s="41" t="str" cm="1">
        <f t="array" ref="M7">IF(($Y7+$Z7+$AA7+$AD7)=0,"",ExpandDiagCodes(_xlfn.TEXTJOIN(", ",TRUE,IF($AA7=0,"",INDEX(My_Audit!N$2:N$456,$AA7)),IF($Z7=0,"",INDEX(Output_Mac!S$2:S$500,$Z7)),IF($AD7=0,"",INDEX(Output_Win!S$2:S$243,$AD7)),IF($Y7=0,"",INDEX(CSV!AE$2:AE$510,$Y7)))))</f>
        <v>Dead</v>
      </c>
      <c r="N7" s="41" t="str" cm="1">
        <f t="array" ref="N7">IF(($Y7+$Z7+$AA7+$AD7)=0,"",IFERROR(_xlfn.LET(_xlpm.CSVVal,IF($Y7=0,"",INDEX(CSV!AG$2:AG$510,$Y7)),_xlpm.MacVal,IF($Z7=0,"",INDEX(Output_Mac!T$2:T$500,$Z7)),_xlpm.WinVal,IF($AD7=0,"",INDEX(Output_Win!T$2:T$243,$AD7)),_xlpm.MyAuditVal,IF($AA7=0,"",INDEX(My_Audit!O$2:O$456,$AA7)),_xlfn.IFS(_xlpm.MyAuditVal&lt;&gt;"",_xlpm.MyAuditVal,_xlpm.MacVal&lt;&gt;"",_xlpm.MacVal,_xlpm.WinVal&lt;&gt;"",_xlpm.WinVal,_xlpm.CSVVal&lt;&gt;"",_xlpm.CSVVal)),""))</f>
        <v/>
      </c>
      <c r="O7" s="41" t="str" cm="1">
        <f t="array" ref="O7">IF($AB7=0,"",INDEX(My_Audit!P$2:P$456,$AB7))&amp;""</f>
        <v/>
      </c>
      <c r="P7" s="40"/>
      <c r="Q7" s="41" t="str">
        <f>IF(LEFT(N7,4)="Pass","Nist SP 800-88",My_Audit!R7)&amp;""</f>
        <v/>
      </c>
      <c r="R7" s="40"/>
      <c r="S7" s="40"/>
      <c r="T7" s="41" cm="1">
        <f t="array" ref="T7">IF($AC7=0,"",INDEX(Models!J$2:J$605,$AC7))</f>
        <v>2</v>
      </c>
      <c r="U7" s="40"/>
      <c r="V7" s="40"/>
      <c r="W7" s="79" t="str" cm="1">
        <f t="array" ref="W7">IF(($Z7+$AA7+$AD7)=0,"",ExpandDiagCodes(_xlfn.TEXTJOIN(", ",TRUE,IF($AA7=0,"",INDEX(My_Audit!L$2:L$456,$AA7)),IF($Z7=0,"",INDEX(Output_Mac!AA$2:AA$500,$Z7)),IF($AD7=0,"",INDEX(Output_Win!AA$2:AA$243,$AD7)))))</f>
        <v>Dead</v>
      </c>
      <c r="Y7" s="80">
        <f>IFERROR(MATCH($A7,CSV!$A$2:$A$510,0),0)</f>
        <v>0</v>
      </c>
      <c r="Z7" s="80">
        <f>IFERROR(MATCH($A7,Output_Mac!$A$2:$A$500,0),0)</f>
        <v>0</v>
      </c>
      <c r="AA7" s="80">
        <f>IFERROR(MATCH($A7,My_Audit!$A$2:$A$456,0),0)</f>
        <v>6</v>
      </c>
      <c r="AB7" s="80">
        <f>IFERROR(MATCH($C7,My_Audit!$B$2:$B$456,0),0)</f>
        <v>6</v>
      </c>
      <c r="AC7" s="80">
        <f>IFERROR(MATCH($E7,Models!$I$2:$I$605,0),0)</f>
        <v>1</v>
      </c>
      <c r="AD7" s="80">
        <f>IFERROR(MATCH($A7,Output_Win!$A$2:$A$243,0),0)</f>
        <v>0</v>
      </c>
    </row>
    <row r="8" spans="1:30">
      <c r="A8" s="40" t="str">
        <f>_xlfn.TEXTJOIN("",TRUE,Input!$A$4,TEXT(ROW(My_Audit!A7)+Input!$A$8-1,"00"))</f>
        <v>W4395</v>
      </c>
      <c r="B8" s="40" t="str">
        <f>_xlfn.TEXTJOIN("-",TRUE,"ITD",Input!$A$2,A8)</f>
        <v>ITD-SHR11749-W4395</v>
      </c>
      <c r="C8" s="41" t="str" cm="1">
        <f t="array" ref="C8">IF(($Y8+$Z8+$AA8+$AD8)=0,"",IFERROR(_xlfn.LET(_xlpm.CSVVal,IF($Y8=0,"",INDEX(CSV!B$2:B$510,$Y8)),_xlpm.MacVal,IF($Z8=0,"",INDEX(Output_Mac!B$2:B$500,$Z8)),_xlpm.WinVal,IF($AD8=0,"",INDEX(Output_Win!B$2:B$243,$AD8)),_xlpm.MyAuditVal,IF($AA8=0,"",INDEX(My_Audit!B$2:B$456,$AA8)),_xlfn.IFS(_xlpm.MyAuditVal&lt;&gt;"",_xlpm.MyAuditVal,_xlpm.MacVal&lt;&gt;"",_xlpm.MacVal,_xlpm.WinVal&lt;&gt;"",_xlpm.WinVal,_xlpm.CSVVal&lt;&gt;"",_xlpm.CSVVal)),""))</f>
        <v>LCP64VP4QR</v>
      </c>
      <c r="D8" s="41" t="str" cm="1">
        <f t="array" ref="D8">IF(($Y8+$Z8+$AA8+$AD8)=0,"",IFERROR(_xlfn.LET(_xlpm.CSVVal,IF($Y8=0,"",INDEX(CSV!C$2:C$510,$Y8)),_xlpm.MacVal,IF($Z8=0,"",INDEX(Output_Mac!D$2:D$500,$Z8)),_xlpm.WinVal,IF($AD8=0,"",INDEX(Output_Win!D$2:D$243,$AD8)),_xlpm.MyAuditVal,IF($AA8=0,"",INDEX(My_Audit!C$2:C$456,$AA8)),_xlfn.IFS(_xlpm.MyAuditVal&lt;&gt;"",_xlpm.MyAuditVal,_xlpm.MacVal&lt;&gt;"",_xlpm.MacVal,_xlpm.WinVal&lt;&gt;"",_xlpm.WinVal,_xlpm.CSVVal&lt;&gt;"",_xlpm.CSVVal)),""))</f>
        <v/>
      </c>
      <c r="E8" s="41" t="str" cm="1">
        <f t="array" ref="E8">IF(($Y8+$Z8+$AA8+$AD8)=0,"",IFERROR(_xlfn.LET(_xlpm.CSVVal,IF($Y8=0,"",INDEX(CSV!E$2:E$510,$Y8)),_xlpm.MacVal,IF($Z8=0,"",INDEX(Output_Mac!C$2:C$500,$Z8)),_xlpm.WinVal,IF($AD8=0,"",INDEX(Output_Win!C$2:C$243,$AD8)),_xlpm.MyAuditVal,IF($AA8=0,"",INDEX(My_Audit!D$2:D$456,$AA8)),_xlfn.IFS(_xlpm.MyAuditVal&lt;&gt;"",_xlpm.MyAuditVal,_xlpm.MacVal&lt;&gt;"",_xlpm.MacVal,_xlpm.WinVal&lt;&gt;"",_xlpm.WinVal,_xlpm.CSVVal&lt;&gt;"",_xlpm.CSVVal)),""))</f>
        <v>Laptop</v>
      </c>
      <c r="F8" s="41" t="str" cm="1">
        <f t="array" ref="F8">IF(($Y8+$Z8+$AA8+$AD8)=0,"",IFERROR(_xlfn.LET(_xlpm.CSVVal,IF($Y8=0,"",INDEX(CSV!F$2:F$510,$Y8)),_xlpm.MacVal,IF($Z8=0,"",INDEX(Output_Mac!E$2:E$500,$Z8)),_xlpm.WinVal,IF($AD8=0,"",INDEX(Output_Win!E$2:E$243,$AD8)),_xlpm.MyAuditVal,IF($AA8=0,"",INDEX(My_Audit!E$2:E$456,$AA8)),_xlfn.IFS(_xlpm.MyAuditVal&lt;&gt;"",_xlpm.MyAuditVal,_xlpm.MacVal&lt;&gt;"",_xlpm.MacVal,_xlpm.WinVal&lt;&gt;"",_xlpm.WinVal,_xlpm.CSVVal&lt;&gt;"",PROPER(_xlpm.CSVVal))),""))</f>
        <v>Apple</v>
      </c>
      <c r="G8" s="41" t="str" cm="1">
        <f t="array" ref="G8">IF(($Y8+$Z8+$AA8+$AD8)=0,"",IFERROR(_xlfn.LET(_xlpm.CSVVal,IF($Y8=0,"",INDEX(CSV!G$2:G$510,$Y8)),_xlpm.MacVal,IF($Z8=0,"",INDEX(Output_Mac!G$2:G$500,$Z8)),_xlpm.WinVal,IF($AD8=0,"",INDEX(Output_Win!G$2:G$243,$AD8)),_xlpm.MyAuditVal,IF($AA8=0,"",INDEX(My_Audit!F$2:F$456,$AA8)),_xlfn.IFS(_xlpm.MyAuditVal&lt;&gt;"",_xlpm.MyAuditVal,_xlpm.MacVal&lt;&gt;"",_xlpm.MacVal,_xlpm.WinVal&lt;&gt;"",_xlpm.WinVal,_xlpm.CSVVal&lt;&gt;"",_xlpm.CSVVal)),""))</f>
        <v>Pro A2442</v>
      </c>
      <c r="H8" s="41" cm="1">
        <f t="array" ref="H8">IF($Z8&gt;0,INDEX(Output_Mac!H$2:H$500,$Z8),IF($AD8&gt;0,INDEX(Output_Win!H$2:H$243,$AD8),IF($AA8&gt;0,_xlfn.LET(_xlpm.MyAuditVal,INDEX(My_Audit!G$2:G$456,$AA8),IF(_xlpm.MyAuditVal=0,"",_xlpm.MyAuditVal)),"")))</f>
        <v>14</v>
      </c>
      <c r="I8" s="41" cm="1">
        <f t="array" ref="I8">IF(($Y8+$Z8+$AA8+$AD8)=0,"",IFERROR(_xlfn.LET(_xlpm.CSVVal,IF($Y8=0,"",INDEX(CSV!H$2:H$510,$Y8)),_xlpm.MacVal,IF($Z8=0,"",INDEX(Output_Mac!I$2:I$500,$Z8)),_xlpm.WinVal,IF($AD8=0,"",INDEX(Output_Win!I$2:I$243,$AD8)),_xlpm.MyAuditVal,IF($AA8=0,"",INDEX(My_Audit!H$2:H$456,$AA8)),_xlfn.IFS(_xlpm.MyAuditVal&lt;&gt;"",_xlpm.MyAuditVal,_xlpm.MacVal&lt;&gt;"",_xlpm.MacVal,_xlpm.WinVal&lt;&gt;"",_xlpm.WinVal,_xlpm.CSVVal&lt;&gt;"",_xlpm.CSVVal)),""))</f>
        <v>2021</v>
      </c>
      <c r="J8" s="41" t="str" cm="1">
        <f t="array" ref="J8">IF(($Y8+$Z8+$AA8+$AD8)=0,"",IFERROR(_xlfn.LET(_xlpm.CSVVal,IF($Y8=0,"",INDEX(CSV!J$2:J$510,$Y8)),_xlpm.MacVal,IF($Z8=0,"",INDEX(Output_Mac!J$2:J$500,$Z8)),_xlpm.WinVal,IF($AD8=0,"",INDEX(Output_Win!J$2:J$243,$AD8)),_xlpm.MyAuditVal,IF($AA8=0,"",INDEX(My_Audit!I$2:I$456,$AA8)),_xlfn.IFS(_xlpm.MyAuditVal&lt;&gt;"",_xlpm.MyAuditVal,_xlpm.MacVal&lt;&gt;"",_xlpm.MacVal,_xlpm.WinVal&lt;&gt;"",_xlpm.WinVal,_xlpm.CSVVal&lt;&gt;"",_xlpm.CSVVal)),""))</f>
        <v>M1 Pro</v>
      </c>
      <c r="K8" s="41" t="str" cm="1">
        <f t="array" ref="K8">IF(($Y8+$Z8+$AA8+$AD8)=0,"",IFERROR(_xlfn.LET(_xlpm.CSVVal,IF($Y8=0,"",INDEX(CSV!N$2:N$510,$Y8)),_xlpm.MacVal,IF($Z8=0,"",INDEX(Output_Mac!L$2:L$500,$Z8)),_xlpm.WinVal,IF($AD8=0,"",INDEX(Output_Win!L$2:L$243,$AD8)),_xlpm.MyAuditVal,IF($AA8=0,"",INDEX(My_Audit!J$2:J$456,$AA8)),_xlfn.IFS(_xlpm.MyAuditVal&lt;&gt;"",_xlpm.MyAuditVal,_xlpm.MacVal&lt;&gt;"",_xlpm.MacVal,_xlpm.WinVal&lt;&gt;"",_xlpm.WinVal,_xlpm.CSVVal&lt;&gt;"",_xlpm.CSVVal)),""))</f>
        <v>16 GB DDR5</v>
      </c>
      <c r="L8" s="41" t="str" cm="1">
        <f t="array" ref="L8">IF(($Y8+$Z8+$AA8+$AD8)=0,"",IFERROR(_xlfn.LET(_xlpm.CSVVal,IF($Y8=0,"",INDEX(CSV!Q$2:Q$510,$Y8)),_xlpm.MacVal,IF($Z8=0,"",INDEX(Output_Mac!M$2:M$500,$Z8)),_xlpm.WinVal,IF($AD8=0,"",INDEX(Output_Win!M$2:M$243,$AD8)),_xlpm.MyAuditVal,IF($AA8=0,"",INDEX(My_Audit!K$2:K$456,$AA8)),_xlfn.IFS(_xlpm.MyAuditVal&lt;&gt;"",_xlpm.MyAuditVal,_xlpm.MacVal&lt;&gt;"",_xlpm.MacVal,_xlpm.WinVal&lt;&gt;"",_xlpm.WinVal,_xlpm.CSVVal&lt;&gt;"",_xlpm.CSVVal)),""))</f>
        <v>500 GB SSD</v>
      </c>
      <c r="M8" s="41" t="str" cm="1">
        <f t="array" ref="M8">IF(($Y8+$Z8+$AA8+$AD8)=0,"",ExpandDiagCodes(_xlfn.TEXTJOIN(", ",TRUE,IF($AA8=0,"",INDEX(My_Audit!N$2:N$456,$AA8)),IF($Z8=0,"",INDEX(Output_Mac!S$2:S$500,$Z8)),IF($AD8=0,"",INDEX(Output_Win!S$2:S$243,$AD8)),IF($Y8=0,"",INDEX(CSV!AE$2:AE$510,$Y8)))))</f>
        <v>Chassis damage B, Display B</v>
      </c>
      <c r="N8" s="41" t="str" cm="1">
        <f t="array" ref="N8">IF(($Y8+$Z8+$AA8+$AD8)=0,"",IFERROR(_xlfn.LET(_xlpm.CSVVal,IF($Y8=0,"",INDEX(CSV!AG$2:AG$510,$Y8)),_xlpm.MacVal,IF($Z8=0,"",INDEX(Output_Mac!T$2:T$500,$Z8)),_xlpm.WinVal,IF($AD8=0,"",INDEX(Output_Win!T$2:T$243,$AD8)),_xlpm.MyAuditVal,IF($AA8=0,"",INDEX(My_Audit!O$2:O$456,$AA8)),_xlfn.IFS(_xlpm.MyAuditVal&lt;&gt;"",_xlpm.MyAuditVal,_xlpm.MacVal&lt;&gt;"",_xlpm.MacVal,_xlpm.WinVal&lt;&gt;"",_xlpm.WinVal,_xlpm.CSVVal&lt;&gt;"",_xlpm.CSVVal)),""))</f>
        <v>Pass</v>
      </c>
      <c r="O8" s="41" t="str" cm="1">
        <f t="array" ref="O8">IF($AB8=0,"",INDEX(My_Audit!P$2:P$456,$AB8))&amp;""</f>
        <v/>
      </c>
      <c r="P8" s="40"/>
      <c r="Q8" s="41" t="str">
        <f>IF(LEFT(N8,4)="Pass","Nist SP 800-88",My_Audit!R8)&amp;""</f>
        <v>Nist SP 800-88</v>
      </c>
      <c r="R8" s="40"/>
      <c r="S8" s="40"/>
      <c r="T8" s="41" cm="1">
        <f t="array" ref="T8">IF($AC8=0,"",INDEX(Models!J$2:J$605,$AC8))</f>
        <v>2</v>
      </c>
      <c r="U8" s="40"/>
      <c r="V8" s="40"/>
      <c r="W8" s="79" t="str" cm="1">
        <f t="array" ref="W8">IF(($Z8+$AA8+$AD8)=0,"",ExpandDiagCodes(_xlfn.TEXTJOIN(", ",TRUE,IF($AA8=0,"",INDEX(My_Audit!L$2:L$456,$AA8)),IF($Z8=0,"",INDEX(Output_Mac!AA$2:AA$500,$Z8)),IF($AD8=0,"",INDEX(Output_Win!AA$2:AA$243,$AD8)))))</f>
        <v/>
      </c>
      <c r="Y8" s="80">
        <f>IFERROR(MATCH($A8,CSV!$A$2:$A$510,0),0)</f>
        <v>0</v>
      </c>
      <c r="Z8" s="80">
        <f>IFERROR(MATCH($A8,Output_Mac!$A$2:$A$500,0),0)</f>
        <v>6</v>
      </c>
      <c r="AA8" s="80">
        <f>IFERROR(MATCH($A8,My_Audit!$A$2:$A$456,0),0)</f>
        <v>7</v>
      </c>
      <c r="AB8" s="80">
        <f>IFERROR(MATCH($C8,My_Audit!$B$2:$B$456,0),0)</f>
        <v>0</v>
      </c>
      <c r="AC8" s="80">
        <f>IFERROR(MATCH($E8,Models!$I$2:$I$605,0),0)</f>
        <v>1</v>
      </c>
      <c r="AD8" s="80">
        <f>IFERROR(MATCH($A8,Output_Win!$A$2:$A$243,0),0)</f>
        <v>0</v>
      </c>
    </row>
    <row r="9" spans="1:30">
      <c r="A9" s="40" t="str">
        <f>_xlfn.TEXTJOIN("",TRUE,Input!$A$4,TEXT(ROW(My_Audit!A8)+Input!$A$8-1,"00"))</f>
        <v>W4396</v>
      </c>
      <c r="B9" s="40" t="str">
        <f>_xlfn.TEXTJOIN("-",TRUE,"ITD",Input!$A$2,A9)</f>
        <v>ITD-SHR11749-W4396</v>
      </c>
      <c r="C9" s="41" t="str" cm="1">
        <f t="array" ref="C9">IF(($Y9+$Z9+$AA9+$AD9)=0,"",IFERROR(_xlfn.LET(_xlpm.CSVVal,IF($Y9=0,"",INDEX(CSV!B$2:B$510,$Y9)),_xlpm.MacVal,IF($Z9=0,"",INDEX(Output_Mac!B$2:B$500,$Z9)),_xlpm.WinVal,IF($AD9=0,"",INDEX(Output_Win!B$2:B$243,$AD9)),_xlpm.MyAuditVal,IF($AA9=0,"",INDEX(My_Audit!B$2:B$456,$AA9)),_xlfn.IFS(_xlpm.MyAuditVal&lt;&gt;"",_xlpm.MyAuditVal,_xlpm.MacVal&lt;&gt;"",_xlpm.MacVal,_xlpm.WinVal&lt;&gt;"",_xlpm.WinVal,_xlpm.CSVVal&lt;&gt;"",_xlpm.CSVVal)),""))</f>
        <v>XFQ4MHQD27</v>
      </c>
      <c r="D9" s="41" t="str" cm="1">
        <f t="array" ref="D9">IF(($Y9+$Z9+$AA9+$AD9)=0,"",IFERROR(_xlfn.LET(_xlpm.CSVVal,IF($Y9=0,"",INDEX(CSV!C$2:C$510,$Y9)),_xlpm.MacVal,IF($Z9=0,"",INDEX(Output_Mac!D$2:D$500,$Z9)),_xlpm.WinVal,IF($AD9=0,"",INDEX(Output_Win!D$2:D$243,$AD9)),_xlpm.MyAuditVal,IF($AA9=0,"",INDEX(My_Audit!C$2:C$456,$AA9)),_xlfn.IFS(_xlpm.MyAuditVal&lt;&gt;"",_xlpm.MyAuditVal,_xlpm.MacVal&lt;&gt;"",_xlpm.MacVal,_xlpm.WinVal&lt;&gt;"",_xlpm.WinVal,_xlpm.CSVVal&lt;&gt;"",_xlpm.CSVVal)),""))</f>
        <v/>
      </c>
      <c r="E9" s="41" t="str" cm="1">
        <f t="array" ref="E9">IF(($Y9+$Z9+$AA9+$AD9)=0,"",IFERROR(_xlfn.LET(_xlpm.CSVVal,IF($Y9=0,"",INDEX(CSV!E$2:E$510,$Y9)),_xlpm.MacVal,IF($Z9=0,"",INDEX(Output_Mac!C$2:C$500,$Z9)),_xlpm.WinVal,IF($AD9=0,"",INDEX(Output_Win!C$2:C$243,$AD9)),_xlpm.MyAuditVal,IF($AA9=0,"",INDEX(My_Audit!D$2:D$456,$AA9)),_xlfn.IFS(_xlpm.MyAuditVal&lt;&gt;"",_xlpm.MyAuditVal,_xlpm.MacVal&lt;&gt;"",_xlpm.MacVal,_xlpm.WinVal&lt;&gt;"",_xlpm.WinVal,_xlpm.CSVVal&lt;&gt;"",_xlpm.CSVVal)),""))</f>
        <v>Laptop</v>
      </c>
      <c r="F9" s="41" t="str" cm="1">
        <f t="array" ref="F9">IF(($Y9+$Z9+$AA9+$AD9)=0,"",IFERROR(_xlfn.LET(_xlpm.CSVVal,IF($Y9=0,"",INDEX(CSV!F$2:F$510,$Y9)),_xlpm.MacVal,IF($Z9=0,"",INDEX(Output_Mac!E$2:E$500,$Z9)),_xlpm.WinVal,IF($AD9=0,"",INDEX(Output_Win!E$2:E$243,$AD9)),_xlpm.MyAuditVal,IF($AA9=0,"",INDEX(My_Audit!E$2:E$456,$AA9)),_xlfn.IFS(_xlpm.MyAuditVal&lt;&gt;"",_xlpm.MyAuditVal,_xlpm.MacVal&lt;&gt;"",_xlpm.MacVal,_xlpm.WinVal&lt;&gt;"",_xlpm.WinVal,_xlpm.CSVVal&lt;&gt;"",PROPER(_xlpm.CSVVal))),""))</f>
        <v>Apple</v>
      </c>
      <c r="G9" s="41" t="str" cm="1">
        <f t="array" ref="G9">IF(($Y9+$Z9+$AA9+$AD9)=0,"",IFERROR(_xlfn.LET(_xlpm.CSVVal,IF($Y9=0,"",INDEX(CSV!G$2:G$510,$Y9)),_xlpm.MacVal,IF($Z9=0,"",INDEX(Output_Mac!G$2:G$500,$Z9)),_xlpm.WinVal,IF($AD9=0,"",INDEX(Output_Win!G$2:G$243,$AD9)),_xlpm.MyAuditVal,IF($AA9=0,"",INDEX(My_Audit!F$2:F$456,$AA9)),_xlfn.IFS(_xlpm.MyAuditVal&lt;&gt;"",_xlpm.MyAuditVal,_xlpm.MacVal&lt;&gt;"",_xlpm.MacVal,_xlpm.WinVal&lt;&gt;"",_xlpm.WinVal,_xlpm.CSVVal&lt;&gt;"",_xlpm.CSVVal)),""))</f>
        <v>Pro A2442</v>
      </c>
      <c r="H9" s="41" cm="1">
        <f t="array" ref="H9">IF($Z9&gt;0,INDEX(Output_Mac!H$2:H$500,$Z9),IF($AD9&gt;0,INDEX(Output_Win!H$2:H$243,$AD9),IF($AA9&gt;0,_xlfn.LET(_xlpm.MyAuditVal,INDEX(My_Audit!G$2:G$456,$AA9),IF(_xlpm.MyAuditVal=0,"",_xlpm.MyAuditVal)),"")))</f>
        <v>14</v>
      </c>
      <c r="I9" s="41" cm="1">
        <f t="array" ref="I9">IF(($Y9+$Z9+$AA9+$AD9)=0,"",IFERROR(_xlfn.LET(_xlpm.CSVVal,IF($Y9=0,"",INDEX(CSV!H$2:H$510,$Y9)),_xlpm.MacVal,IF($Z9=0,"",INDEX(Output_Mac!I$2:I$500,$Z9)),_xlpm.WinVal,IF($AD9=0,"",INDEX(Output_Win!I$2:I$243,$AD9)),_xlpm.MyAuditVal,IF($AA9=0,"",INDEX(My_Audit!H$2:H$456,$AA9)),_xlfn.IFS(_xlpm.MyAuditVal&lt;&gt;"",_xlpm.MyAuditVal,_xlpm.MacVal&lt;&gt;"",_xlpm.MacVal,_xlpm.WinVal&lt;&gt;"",_xlpm.WinVal,_xlpm.CSVVal&lt;&gt;"",_xlpm.CSVVal)),""))</f>
        <v>2021</v>
      </c>
      <c r="J9" s="41" t="str" cm="1">
        <f t="array" ref="J9">IF(($Y9+$Z9+$AA9+$AD9)=0,"",IFERROR(_xlfn.LET(_xlpm.CSVVal,IF($Y9=0,"",INDEX(CSV!J$2:J$510,$Y9)),_xlpm.MacVal,IF($Z9=0,"",INDEX(Output_Mac!J$2:J$500,$Z9)),_xlpm.WinVal,IF($AD9=0,"",INDEX(Output_Win!J$2:J$243,$AD9)),_xlpm.MyAuditVal,IF($AA9=0,"",INDEX(My_Audit!I$2:I$456,$AA9)),_xlfn.IFS(_xlpm.MyAuditVal&lt;&gt;"",_xlpm.MyAuditVal,_xlpm.MacVal&lt;&gt;"",_xlpm.MacVal,_xlpm.WinVal&lt;&gt;"",_xlpm.WinVal,_xlpm.CSVVal&lt;&gt;"",_xlpm.CSVVal)),""))</f>
        <v>M1 Max</v>
      </c>
      <c r="K9" s="41" t="str" cm="1">
        <f t="array" ref="K9">IF(($Y9+$Z9+$AA9+$AD9)=0,"",IFERROR(_xlfn.LET(_xlpm.CSVVal,IF($Y9=0,"",INDEX(CSV!N$2:N$510,$Y9)),_xlpm.MacVal,IF($Z9=0,"",INDEX(Output_Mac!L$2:L$500,$Z9)),_xlpm.WinVal,IF($AD9=0,"",INDEX(Output_Win!L$2:L$243,$AD9)),_xlpm.MyAuditVal,IF($AA9=0,"",INDEX(My_Audit!J$2:J$456,$AA9)),_xlfn.IFS(_xlpm.MyAuditVal&lt;&gt;"",_xlpm.MyAuditVal,_xlpm.MacVal&lt;&gt;"",_xlpm.MacVal,_xlpm.WinVal&lt;&gt;"",_xlpm.WinVal,_xlpm.CSVVal&lt;&gt;"",_xlpm.CSVVal)),""))</f>
        <v>32 GB DDR5</v>
      </c>
      <c r="L9" s="41" t="str" cm="1">
        <f t="array" ref="L9">IF(($Y9+$Z9+$AA9+$AD9)=0,"",IFERROR(_xlfn.LET(_xlpm.CSVVal,IF($Y9=0,"",INDEX(CSV!Q$2:Q$510,$Y9)),_xlpm.MacVal,IF($Z9=0,"",INDEX(Output_Mac!M$2:M$500,$Z9)),_xlpm.WinVal,IF($AD9=0,"",INDEX(Output_Win!M$2:M$243,$AD9)),_xlpm.MyAuditVal,IF($AA9=0,"",INDEX(My_Audit!K$2:K$456,$AA9)),_xlfn.IFS(_xlpm.MyAuditVal&lt;&gt;"",_xlpm.MyAuditVal,_xlpm.MacVal&lt;&gt;"",_xlpm.MacVal,_xlpm.WinVal&lt;&gt;"",_xlpm.WinVal,_xlpm.CSVVal&lt;&gt;"",_xlpm.CSVVal)),""))</f>
        <v>1 TB SSD</v>
      </c>
      <c r="M9" s="41" t="str" cm="1">
        <f t="array" ref="M9">IF(($Y9+$Z9+$AA9+$AD9)=0,"",ExpandDiagCodes(_xlfn.TEXTJOIN(", ",TRUE,IF($AA9=0,"",INDEX(My_Audit!N$2:N$456,$AA9)),IF($Z9=0,"",INDEX(Output_Mac!S$2:S$500,$Z9)),IF($AD9=0,"",INDEX(Output_Win!S$2:S$243,$AD9)),IF($Y9=0,"",INDEX(CSV!AE$2:AE$510,$Y9)))))</f>
        <v>Chassis damage B, Display B</v>
      </c>
      <c r="N9" s="41" t="str" cm="1">
        <f t="array" ref="N9">IF(($Y9+$Z9+$AA9+$AD9)=0,"",IFERROR(_xlfn.LET(_xlpm.CSVVal,IF($Y9=0,"",INDEX(CSV!AG$2:AG$510,$Y9)),_xlpm.MacVal,IF($Z9=0,"",INDEX(Output_Mac!T$2:T$500,$Z9)),_xlpm.WinVal,IF($AD9=0,"",INDEX(Output_Win!T$2:T$243,$AD9)),_xlpm.MyAuditVal,IF($AA9=0,"",INDEX(My_Audit!O$2:O$456,$AA9)),_xlfn.IFS(_xlpm.MyAuditVal&lt;&gt;"",_xlpm.MyAuditVal,_xlpm.MacVal&lt;&gt;"",_xlpm.MacVal,_xlpm.WinVal&lt;&gt;"",_xlpm.WinVal,_xlpm.CSVVal&lt;&gt;"",_xlpm.CSVVal)),""))</f>
        <v>Pass</v>
      </c>
      <c r="O9" s="41" t="str" cm="1">
        <f t="array" ref="O9">IF($AB9=0,"",INDEX(My_Audit!P$2:P$456,$AB9))&amp;""</f>
        <v/>
      </c>
      <c r="P9" s="40"/>
      <c r="Q9" s="41" t="str">
        <f>IF(LEFT(N9,4)="Pass","Nist SP 800-88",My_Audit!R9)&amp;""</f>
        <v>Nist SP 800-88</v>
      </c>
      <c r="R9" s="40"/>
      <c r="S9" s="40"/>
      <c r="T9" s="41" cm="1">
        <f t="array" ref="T9">IF($AC9=0,"",INDEX(Models!J$2:J$605,$AC9))</f>
        <v>2</v>
      </c>
      <c r="U9" s="40"/>
      <c r="V9" s="40"/>
      <c r="W9" s="79" t="str" cm="1">
        <f t="array" ref="W9">IF(($Z9+$AA9+$AD9)=0,"",ExpandDiagCodes(_xlfn.TEXTJOIN(", ",TRUE,IF($AA9=0,"",INDEX(My_Audit!L$2:L$456,$AA9)),IF($Z9=0,"",INDEX(Output_Mac!AA$2:AA$500,$Z9)),IF($AD9=0,"",INDEX(Output_Win!AA$2:AA$243,$AD9)))))</f>
        <v/>
      </c>
      <c r="Y9" s="80">
        <f>IFERROR(MATCH($A9,CSV!$A$2:$A$510,0),0)</f>
        <v>0</v>
      </c>
      <c r="Z9" s="80">
        <f>IFERROR(MATCH($A9,Output_Mac!$A$2:$A$500,0),0)</f>
        <v>7</v>
      </c>
      <c r="AA9" s="80">
        <f>IFERROR(MATCH($A9,My_Audit!$A$2:$A$456,0),0)</f>
        <v>8</v>
      </c>
      <c r="AB9" s="80">
        <f>IFERROR(MATCH($C9,My_Audit!$B$2:$B$456,0),0)</f>
        <v>0</v>
      </c>
      <c r="AC9" s="80">
        <f>IFERROR(MATCH($E9,Models!$I$2:$I$605,0),0)</f>
        <v>1</v>
      </c>
      <c r="AD9" s="80">
        <f>IFERROR(MATCH($A9,Output_Win!$A$2:$A$243,0),0)</f>
        <v>0</v>
      </c>
    </row>
    <row r="10" spans="1:30">
      <c r="A10" s="40" t="str">
        <f>_xlfn.TEXTJOIN("",TRUE,Input!$A$4,TEXT(ROW(My_Audit!A9)+Input!$A$8-1,"00"))</f>
        <v>W4397</v>
      </c>
      <c r="B10" s="40" t="str">
        <f>_xlfn.TEXTJOIN("-",TRUE,"ITD",Input!$A$2,A10)</f>
        <v>ITD-SHR11749-W4397</v>
      </c>
      <c r="C10" s="41" t="str" cm="1">
        <f t="array" ref="C10">IF(($Y10+$Z10+$AA10+$AD10)=0,"",IFERROR(_xlfn.LET(_xlpm.CSVVal,IF($Y10=0,"",INDEX(CSV!B$2:B$510,$Y10)),_xlpm.MacVal,IF($Z10=0,"",INDEX(Output_Mac!B$2:B$500,$Z10)),_xlpm.WinVal,IF($AD10=0,"",INDEX(Output_Win!B$2:B$243,$AD10)),_xlpm.MyAuditVal,IF($AA10=0,"",INDEX(My_Audit!B$2:B$456,$AA10)),_xlfn.IFS(_xlpm.MyAuditVal&lt;&gt;"",_xlpm.MyAuditVal,_xlpm.MacVal&lt;&gt;"",_xlpm.MacVal,_xlpm.WinVal&lt;&gt;"",_xlpm.WinVal,_xlpm.CSVVal&lt;&gt;"",_xlpm.CSVVal)),""))</f>
        <v>LGF29NYGFD</v>
      </c>
      <c r="D10" s="41" t="str" cm="1">
        <f t="array" ref="D10">IF(($Y10+$Z10+$AA10+$AD10)=0,"",IFERROR(_xlfn.LET(_xlpm.CSVVal,IF($Y10=0,"",INDEX(CSV!C$2:C$510,$Y10)),_xlpm.MacVal,IF($Z10=0,"",INDEX(Output_Mac!D$2:D$500,$Z10)),_xlpm.WinVal,IF($AD10=0,"",INDEX(Output_Win!D$2:D$243,$AD10)),_xlpm.MyAuditVal,IF($AA10=0,"",INDEX(My_Audit!C$2:C$456,$AA10)),_xlfn.IFS(_xlpm.MyAuditVal&lt;&gt;"",_xlpm.MyAuditVal,_xlpm.MacVal&lt;&gt;"",_xlpm.MacVal,_xlpm.WinVal&lt;&gt;"",_xlpm.WinVal,_xlpm.CSVVal&lt;&gt;"",_xlpm.CSVVal)),""))</f>
        <v/>
      </c>
      <c r="E10" s="41" t="str" cm="1">
        <f t="array" ref="E10">IF(($Y10+$Z10+$AA10+$AD10)=0,"",IFERROR(_xlfn.LET(_xlpm.CSVVal,IF($Y10=0,"",INDEX(CSV!E$2:E$510,$Y10)),_xlpm.MacVal,IF($Z10=0,"",INDEX(Output_Mac!C$2:C$500,$Z10)),_xlpm.WinVal,IF($AD10=0,"",INDEX(Output_Win!C$2:C$243,$AD10)),_xlpm.MyAuditVal,IF($AA10=0,"",INDEX(My_Audit!D$2:D$456,$AA10)),_xlfn.IFS(_xlpm.MyAuditVal&lt;&gt;"",_xlpm.MyAuditVal,_xlpm.MacVal&lt;&gt;"",_xlpm.MacVal,_xlpm.WinVal&lt;&gt;"",_xlpm.WinVal,_xlpm.CSVVal&lt;&gt;"",_xlpm.CSVVal)),""))</f>
        <v>Laptop</v>
      </c>
      <c r="F10" s="41" t="str" cm="1">
        <f t="array" ref="F10">IF(($Y10+$Z10+$AA10+$AD10)=0,"",IFERROR(_xlfn.LET(_xlpm.CSVVal,IF($Y10=0,"",INDEX(CSV!F$2:F$510,$Y10)),_xlpm.MacVal,IF($Z10=0,"",INDEX(Output_Mac!E$2:E$500,$Z10)),_xlpm.WinVal,IF($AD10=0,"",INDEX(Output_Win!E$2:E$243,$AD10)),_xlpm.MyAuditVal,IF($AA10=0,"",INDEX(My_Audit!E$2:E$456,$AA10)),_xlfn.IFS(_xlpm.MyAuditVal&lt;&gt;"",_xlpm.MyAuditVal,_xlpm.MacVal&lt;&gt;"",_xlpm.MacVal,_xlpm.WinVal&lt;&gt;"",_xlpm.WinVal,_xlpm.CSVVal&lt;&gt;"",PROPER(_xlpm.CSVVal))),""))</f>
        <v>Apple</v>
      </c>
      <c r="G10" s="41" t="str" cm="1">
        <f t="array" ref="G10">IF(($Y10+$Z10+$AA10+$AD10)=0,"",IFERROR(_xlfn.LET(_xlpm.CSVVal,IF($Y10=0,"",INDEX(CSV!G$2:G$510,$Y10)),_xlpm.MacVal,IF($Z10=0,"",INDEX(Output_Mac!G$2:G$500,$Z10)),_xlpm.WinVal,IF($AD10=0,"",INDEX(Output_Win!G$2:G$243,$AD10)),_xlpm.MyAuditVal,IF($AA10=0,"",INDEX(My_Audit!F$2:F$456,$AA10)),_xlfn.IFS(_xlpm.MyAuditVal&lt;&gt;"",_xlpm.MyAuditVal,_xlpm.MacVal&lt;&gt;"",_xlpm.MacVal,_xlpm.WinVal&lt;&gt;"",_xlpm.WinVal,_xlpm.CSVVal&lt;&gt;"",_xlpm.CSVVal)),""))</f>
        <v>Pro A2442</v>
      </c>
      <c r="H10" s="41" cm="1">
        <f t="array" ref="H10">IF($Z10&gt;0,INDEX(Output_Mac!H$2:H$500,$Z10),IF($AD10&gt;0,INDEX(Output_Win!H$2:H$243,$AD10),IF($AA10&gt;0,_xlfn.LET(_xlpm.MyAuditVal,INDEX(My_Audit!G$2:G$456,$AA10),IF(_xlpm.MyAuditVal=0,"",_xlpm.MyAuditVal)),"")))</f>
        <v>14</v>
      </c>
      <c r="I10" s="41" cm="1">
        <f t="array" ref="I10">IF(($Y10+$Z10+$AA10+$AD10)=0,"",IFERROR(_xlfn.LET(_xlpm.CSVVal,IF($Y10=0,"",INDEX(CSV!H$2:H$510,$Y10)),_xlpm.MacVal,IF($Z10=0,"",INDEX(Output_Mac!I$2:I$500,$Z10)),_xlpm.WinVal,IF($AD10=0,"",INDEX(Output_Win!I$2:I$243,$AD10)),_xlpm.MyAuditVal,IF($AA10=0,"",INDEX(My_Audit!H$2:H$456,$AA10)),_xlfn.IFS(_xlpm.MyAuditVal&lt;&gt;"",_xlpm.MyAuditVal,_xlpm.MacVal&lt;&gt;"",_xlpm.MacVal,_xlpm.WinVal&lt;&gt;"",_xlpm.WinVal,_xlpm.CSVVal&lt;&gt;"",_xlpm.CSVVal)),""))</f>
        <v>2021</v>
      </c>
      <c r="J10" s="41" t="str" cm="1">
        <f t="array" ref="J10">IF(($Y10+$Z10+$AA10+$AD10)=0,"",IFERROR(_xlfn.LET(_xlpm.CSVVal,IF($Y10=0,"",INDEX(CSV!J$2:J$510,$Y10)),_xlpm.MacVal,IF($Z10=0,"",INDEX(Output_Mac!J$2:J$500,$Z10)),_xlpm.WinVal,IF($AD10=0,"",INDEX(Output_Win!J$2:J$243,$AD10)),_xlpm.MyAuditVal,IF($AA10=0,"",INDEX(My_Audit!I$2:I$456,$AA10)),_xlfn.IFS(_xlpm.MyAuditVal&lt;&gt;"",_xlpm.MyAuditVal,_xlpm.MacVal&lt;&gt;"",_xlpm.MacVal,_xlpm.WinVal&lt;&gt;"",_xlpm.WinVal,_xlpm.CSVVal&lt;&gt;"",_xlpm.CSVVal)),""))</f>
        <v>M1 Pro</v>
      </c>
      <c r="K10" s="41" t="str" cm="1">
        <f t="array" ref="K10">IF(($Y10+$Z10+$AA10+$AD10)=0,"",IFERROR(_xlfn.LET(_xlpm.CSVVal,IF($Y10=0,"",INDEX(CSV!N$2:N$510,$Y10)),_xlpm.MacVal,IF($Z10=0,"",INDEX(Output_Mac!L$2:L$500,$Z10)),_xlpm.WinVal,IF($AD10=0,"",INDEX(Output_Win!L$2:L$243,$AD10)),_xlpm.MyAuditVal,IF($AA10=0,"",INDEX(My_Audit!J$2:J$456,$AA10)),_xlfn.IFS(_xlpm.MyAuditVal&lt;&gt;"",_xlpm.MyAuditVal,_xlpm.MacVal&lt;&gt;"",_xlpm.MacVal,_xlpm.WinVal&lt;&gt;"",_xlpm.WinVal,_xlpm.CSVVal&lt;&gt;"",_xlpm.CSVVal)),""))</f>
        <v>16 GB DDR5</v>
      </c>
      <c r="L10" s="41" t="str" cm="1">
        <f t="array" ref="L10">IF(($Y10+$Z10+$AA10+$AD10)=0,"",IFERROR(_xlfn.LET(_xlpm.CSVVal,IF($Y10=0,"",INDEX(CSV!Q$2:Q$510,$Y10)),_xlpm.MacVal,IF($Z10=0,"",INDEX(Output_Mac!M$2:M$500,$Z10)),_xlpm.WinVal,IF($AD10=0,"",INDEX(Output_Win!M$2:M$243,$AD10)),_xlpm.MyAuditVal,IF($AA10=0,"",INDEX(My_Audit!K$2:K$456,$AA10)),_xlfn.IFS(_xlpm.MyAuditVal&lt;&gt;"",_xlpm.MyAuditVal,_xlpm.MacVal&lt;&gt;"",_xlpm.MacVal,_xlpm.WinVal&lt;&gt;"",_xlpm.WinVal,_xlpm.CSVVal&lt;&gt;"",_xlpm.CSVVal)),""))</f>
        <v>500 GB SSD</v>
      </c>
      <c r="M10" s="41" t="str" cm="1">
        <f t="array" ref="M10">IF(($Y10+$Z10+$AA10+$AD10)=0,"",ExpandDiagCodes(_xlfn.TEXTJOIN(", ",TRUE,IF($AA10=0,"",INDEX(My_Audit!N$2:N$456,$AA10)),IF($Z10=0,"",INDEX(Output_Mac!S$2:S$500,$Z10)),IF($AD10=0,"",INDEX(Output_Win!S$2:S$243,$AD10)),IF($Y10=0,"",INDEX(CSV!AE$2:AE$510,$Y10)))))</f>
        <v>Chassis damage B, Display B</v>
      </c>
      <c r="N10" s="41" t="str" cm="1">
        <f t="array" ref="N10">IF(($Y10+$Z10+$AA10+$AD10)=0,"",IFERROR(_xlfn.LET(_xlpm.CSVVal,IF($Y10=0,"",INDEX(CSV!AG$2:AG$510,$Y10)),_xlpm.MacVal,IF($Z10=0,"",INDEX(Output_Mac!T$2:T$500,$Z10)),_xlpm.WinVal,IF($AD10=0,"",INDEX(Output_Win!T$2:T$243,$AD10)),_xlpm.MyAuditVal,IF($AA10=0,"",INDEX(My_Audit!O$2:O$456,$AA10)),_xlfn.IFS(_xlpm.MyAuditVal&lt;&gt;"",_xlpm.MyAuditVal,_xlpm.MacVal&lt;&gt;"",_xlpm.MacVal,_xlpm.WinVal&lt;&gt;"",_xlpm.WinVal,_xlpm.CSVVal&lt;&gt;"",_xlpm.CSVVal)),""))</f>
        <v>Pass</v>
      </c>
      <c r="O10" s="41" t="str" cm="1">
        <f t="array" ref="O10">IF($AB10=0,"",INDEX(My_Audit!P$2:P$456,$AB10))&amp;""</f>
        <v/>
      </c>
      <c r="P10" s="40"/>
      <c r="Q10" s="41" t="str">
        <f>IF(LEFT(N10,4)="Pass","Nist SP 800-88",My_Audit!R10)&amp;""</f>
        <v>Nist SP 800-88</v>
      </c>
      <c r="R10" s="40"/>
      <c r="S10" s="40"/>
      <c r="T10" s="41" cm="1">
        <f t="array" ref="T10">IF($AC10=0,"",INDEX(Models!J$2:J$605,$AC10))</f>
        <v>2</v>
      </c>
      <c r="U10" s="40"/>
      <c r="V10" s="40"/>
      <c r="W10" s="79" t="str" cm="1">
        <f t="array" ref="W10">IF(($Z10+$AA10+$AD10)=0,"",ExpandDiagCodes(_xlfn.TEXTJOIN(", ",TRUE,IF($AA10=0,"",INDEX(My_Audit!L$2:L$456,$AA10)),IF($Z10=0,"",INDEX(Output_Mac!AA$2:AA$500,$Z10)),IF($AD10=0,"",INDEX(Output_Win!AA$2:AA$243,$AD10)))))</f>
        <v/>
      </c>
      <c r="Y10" s="80">
        <f>IFERROR(MATCH($A10,CSV!$A$2:$A$510,0),0)</f>
        <v>0</v>
      </c>
      <c r="Z10" s="80">
        <f>IFERROR(MATCH($A10,Output_Mac!$A$2:$A$500,0),0)</f>
        <v>8</v>
      </c>
      <c r="AA10" s="80">
        <f>IFERROR(MATCH($A10,My_Audit!$A$2:$A$456,0),0)</f>
        <v>9</v>
      </c>
      <c r="AB10" s="80">
        <f>IFERROR(MATCH($C10,My_Audit!$B$2:$B$456,0),0)</f>
        <v>0</v>
      </c>
      <c r="AC10" s="80">
        <f>IFERROR(MATCH($E10,Models!$I$2:$I$605,0),0)</f>
        <v>1</v>
      </c>
      <c r="AD10" s="80">
        <f>IFERROR(MATCH($A10,Output_Win!$A$2:$A$243,0),0)</f>
        <v>0</v>
      </c>
    </row>
    <row r="11" spans="1:30">
      <c r="A11" s="40" t="str">
        <f>_xlfn.TEXTJOIN("",TRUE,Input!$A$4,TEXT(ROW(My_Audit!A10)+Input!$A$8-1,"00"))</f>
        <v>W4398</v>
      </c>
      <c r="B11" s="40" t="str">
        <f>_xlfn.TEXTJOIN("-",TRUE,"ITD",Input!$A$2,A11)</f>
        <v>ITD-SHR11749-W4398</v>
      </c>
      <c r="C11" s="41" t="str" cm="1">
        <f t="array" ref="C11">IF(($Y11+$Z11+$AA11+$AD11)=0,"",IFERROR(_xlfn.LET(_xlpm.CSVVal,IF($Y11=0,"",INDEX(CSV!B$2:B$510,$Y11)),_xlpm.MacVal,IF($Z11=0,"",INDEX(Output_Mac!B$2:B$500,$Z11)),_xlpm.WinVal,IF($AD11=0,"",INDEX(Output_Win!B$2:B$243,$AD11)),_xlpm.MyAuditVal,IF($AA11=0,"",INDEX(My_Audit!B$2:B$456,$AA11)),_xlfn.IFS(_xlpm.MyAuditVal&lt;&gt;"",_xlpm.MyAuditVal,_xlpm.MacVal&lt;&gt;"",_xlpm.MacVal,_xlpm.WinVal&lt;&gt;"",_xlpm.WinVal,_xlpm.CSVVal&lt;&gt;"",_xlpm.CSVVal)),""))</f>
        <v>LL62LG9GN7</v>
      </c>
      <c r="D11" s="41" t="str" cm="1">
        <f t="array" ref="D11">IF(($Y11+$Z11+$AA11+$AD11)=0,"",IFERROR(_xlfn.LET(_xlpm.CSVVal,IF($Y11=0,"",INDEX(CSV!C$2:C$510,$Y11)),_xlpm.MacVal,IF($Z11=0,"",INDEX(Output_Mac!D$2:D$500,$Z11)),_xlpm.WinVal,IF($AD11=0,"",INDEX(Output_Win!D$2:D$243,$AD11)),_xlpm.MyAuditVal,IF($AA11=0,"",INDEX(My_Audit!C$2:C$456,$AA11)),_xlfn.IFS(_xlpm.MyAuditVal&lt;&gt;"",_xlpm.MyAuditVal,_xlpm.MacVal&lt;&gt;"",_xlpm.MacVal,_xlpm.WinVal&lt;&gt;"",_xlpm.WinVal,_xlpm.CSVVal&lt;&gt;"",_xlpm.CSVVal)),""))</f>
        <v/>
      </c>
      <c r="E11" s="41" t="str" cm="1">
        <f t="array" ref="E11">IF(($Y11+$Z11+$AA11+$AD11)=0,"",IFERROR(_xlfn.LET(_xlpm.CSVVal,IF($Y11=0,"",INDEX(CSV!E$2:E$510,$Y11)),_xlpm.MacVal,IF($Z11=0,"",INDEX(Output_Mac!C$2:C$500,$Z11)),_xlpm.WinVal,IF($AD11=0,"",INDEX(Output_Win!C$2:C$243,$AD11)),_xlpm.MyAuditVal,IF($AA11=0,"",INDEX(My_Audit!D$2:D$456,$AA11)),_xlfn.IFS(_xlpm.MyAuditVal&lt;&gt;"",_xlpm.MyAuditVal,_xlpm.MacVal&lt;&gt;"",_xlpm.MacVal,_xlpm.WinVal&lt;&gt;"",_xlpm.WinVal,_xlpm.CSVVal&lt;&gt;"",_xlpm.CSVVal)),""))</f>
        <v>Laptop</v>
      </c>
      <c r="F11" s="41" t="str" cm="1">
        <f t="array" ref="F11">IF(($Y11+$Z11+$AA11+$AD11)=0,"",IFERROR(_xlfn.LET(_xlpm.CSVVal,IF($Y11=0,"",INDEX(CSV!F$2:F$510,$Y11)),_xlpm.MacVal,IF($Z11=0,"",INDEX(Output_Mac!E$2:E$500,$Z11)),_xlpm.WinVal,IF($AD11=0,"",INDEX(Output_Win!E$2:E$243,$AD11)),_xlpm.MyAuditVal,IF($AA11=0,"",INDEX(My_Audit!E$2:E$456,$AA11)),_xlfn.IFS(_xlpm.MyAuditVal&lt;&gt;"",_xlpm.MyAuditVal,_xlpm.MacVal&lt;&gt;"",_xlpm.MacVal,_xlpm.WinVal&lt;&gt;"",_xlpm.WinVal,_xlpm.CSVVal&lt;&gt;"",PROPER(_xlpm.CSVVal))),""))</f>
        <v>Apple</v>
      </c>
      <c r="G11" s="41" t="str" cm="1">
        <f t="array" ref="G11">IF(($Y11+$Z11+$AA11+$AD11)=0,"",IFERROR(_xlfn.LET(_xlpm.CSVVal,IF($Y11=0,"",INDEX(CSV!G$2:G$510,$Y11)),_xlpm.MacVal,IF($Z11=0,"",INDEX(Output_Mac!G$2:G$500,$Z11)),_xlpm.WinVal,IF($AD11=0,"",INDEX(Output_Win!G$2:G$243,$AD11)),_xlpm.MyAuditVal,IF($AA11=0,"",INDEX(My_Audit!F$2:F$456,$AA11)),_xlfn.IFS(_xlpm.MyAuditVal&lt;&gt;"",_xlpm.MyAuditVal,_xlpm.MacVal&lt;&gt;"",_xlpm.MacVal,_xlpm.WinVal&lt;&gt;"",_xlpm.WinVal,_xlpm.CSVVal&lt;&gt;"",_xlpm.CSVVal)),""))</f>
        <v>Pro A3401</v>
      </c>
      <c r="H11" s="41" t="str" cm="1">
        <f t="array" ref="H11">IF($Z11&gt;0,INDEX(Output_Mac!H$2:H$500,$Z11),IF($AD11&gt;0,INDEX(Output_Win!H$2:H$243,$AD11),IF($AA11&gt;0,_xlfn.LET(_xlpm.MyAuditVal,INDEX(My_Audit!G$2:G$456,$AA11),IF(_xlpm.MyAuditVal=0,"",_xlpm.MyAuditVal)),"")))</f>
        <v>-</v>
      </c>
      <c r="I11" s="41" t="str" cm="1">
        <f t="array" ref="I11">IF(($Y11+$Z11+$AA11+$AD11)=0,"",IFERROR(_xlfn.LET(_xlpm.CSVVal,IF($Y11=0,"",INDEX(CSV!H$2:H$510,$Y11)),_xlpm.MacVal,IF($Z11=0,"",INDEX(Output_Mac!I$2:I$500,$Z11)),_xlpm.WinVal,IF($AD11=0,"",INDEX(Output_Win!I$2:I$243,$AD11)),_xlpm.MyAuditVal,IF($AA11=0,"",INDEX(My_Audit!H$2:H$456,$AA11)),_xlfn.IFS(_xlpm.MyAuditVal&lt;&gt;"",_xlpm.MyAuditVal,_xlpm.MacVal&lt;&gt;"",_xlpm.MacVal,_xlpm.WinVal&lt;&gt;"",_xlpm.WinVal,_xlpm.CSVVal&lt;&gt;"",_xlpm.CSVVal)),""))</f>
        <v>-</v>
      </c>
      <c r="J11" s="41" t="str" cm="1">
        <f t="array" ref="J11">IF(($Y11+$Z11+$AA11+$AD11)=0,"",IFERROR(_xlfn.LET(_xlpm.CSVVal,IF($Y11=0,"",INDEX(CSV!J$2:J$510,$Y11)),_xlpm.MacVal,IF($Z11=0,"",INDEX(Output_Mac!J$2:J$500,$Z11)),_xlpm.WinVal,IF($AD11=0,"",INDEX(Output_Win!J$2:J$243,$AD11)),_xlpm.MyAuditVal,IF($AA11=0,"",INDEX(My_Audit!I$2:I$456,$AA11)),_xlfn.IFS(_xlpm.MyAuditVal&lt;&gt;"",_xlpm.MyAuditVal,_xlpm.MacVal&lt;&gt;"",_xlpm.MacVal,_xlpm.WinVal&lt;&gt;"",_xlpm.WinVal,_xlpm.CSVVal&lt;&gt;"",_xlpm.CSVVal)),""))</f>
        <v>-</v>
      </c>
      <c r="K11" s="41" t="str" cm="1">
        <f t="array" ref="K11">IF(($Y11+$Z11+$AA11+$AD11)=0,"",IFERROR(_xlfn.LET(_xlpm.CSVVal,IF($Y11=0,"",INDEX(CSV!N$2:N$510,$Y11)),_xlpm.MacVal,IF($Z11=0,"",INDEX(Output_Mac!L$2:L$500,$Z11)),_xlpm.WinVal,IF($AD11=0,"",INDEX(Output_Win!L$2:L$243,$AD11)),_xlpm.MyAuditVal,IF($AA11=0,"",INDEX(My_Audit!J$2:J$456,$AA11)),_xlfn.IFS(_xlpm.MyAuditVal&lt;&gt;"",_xlpm.MyAuditVal,_xlpm.MacVal&lt;&gt;"",_xlpm.MacVal,_xlpm.WinVal&lt;&gt;"",_xlpm.WinVal,_xlpm.CSVVal&lt;&gt;"",_xlpm.CSVVal)),""))</f>
        <v>-</v>
      </c>
      <c r="L11" s="41" t="str" cm="1">
        <f t="array" ref="L11">IF(($Y11+$Z11+$AA11+$AD11)=0,"",IFERROR(_xlfn.LET(_xlpm.CSVVal,IF($Y11=0,"",INDEX(CSV!Q$2:Q$510,$Y11)),_xlpm.MacVal,IF($Z11=0,"",INDEX(Output_Mac!M$2:M$500,$Z11)),_xlpm.WinVal,IF($AD11=0,"",INDEX(Output_Win!M$2:M$243,$AD11)),_xlpm.MyAuditVal,IF($AA11=0,"",INDEX(My_Audit!K$2:K$456,$AA11)),_xlfn.IFS(_xlpm.MyAuditVal&lt;&gt;"",_xlpm.MyAuditVal,_xlpm.MacVal&lt;&gt;"",_xlpm.MacVal,_xlpm.WinVal&lt;&gt;"",_xlpm.WinVal,_xlpm.CSVVal&lt;&gt;"",_xlpm.CSVVal)),""))</f>
        <v>-</v>
      </c>
      <c r="M11" s="41" t="str" cm="1">
        <f t="array" ref="M11">IF(($Y11+$Z11+$AA11+$AD11)=0,"",ExpandDiagCodes(_xlfn.TEXTJOIN(", ",TRUE,IF($AA11=0,"",INDEX(My_Audit!N$2:N$456,$AA11)),IF($Z11=0,"",INDEX(Output_Mac!S$2:S$500,$Z11)),IF($AD11=0,"",INDEX(Output_Win!S$2:S$243,$AD11)),IF($Y11=0,"",INDEX(CSV!AE$2:AE$510,$Y11)))))</f>
        <v>Dead</v>
      </c>
      <c r="N11" s="41" t="str" cm="1">
        <f t="array" ref="N11">IF(($Y11+$Z11+$AA11+$AD11)=0,"",IFERROR(_xlfn.LET(_xlpm.CSVVal,IF($Y11=0,"",INDEX(CSV!AG$2:AG$510,$Y11)),_xlpm.MacVal,IF($Z11=0,"",INDEX(Output_Mac!T$2:T$500,$Z11)),_xlpm.WinVal,IF($AD11=0,"",INDEX(Output_Win!T$2:T$243,$AD11)),_xlpm.MyAuditVal,IF($AA11=0,"",INDEX(My_Audit!O$2:O$456,$AA11)),_xlfn.IFS(_xlpm.MyAuditVal&lt;&gt;"",_xlpm.MyAuditVal,_xlpm.MacVal&lt;&gt;"",_xlpm.MacVal,_xlpm.WinVal&lt;&gt;"",_xlpm.WinVal,_xlpm.CSVVal&lt;&gt;"",_xlpm.CSVVal)),""))</f>
        <v/>
      </c>
      <c r="O11" s="41" t="str" cm="1">
        <f t="array" ref="O11">IF($AB11=0,"",INDEX(My_Audit!P$2:P$456,$AB11))&amp;""</f>
        <v/>
      </c>
      <c r="P11" s="40"/>
      <c r="Q11" s="41" t="str">
        <f>IF(LEFT(N11,4)="Pass","Nist SP 800-88",My_Audit!R11)&amp;""</f>
        <v/>
      </c>
      <c r="R11" s="40"/>
      <c r="S11" s="40"/>
      <c r="T11" s="41" cm="1">
        <f t="array" ref="T11">IF($AC11=0,"",INDEX(Models!J$2:J$605,$AC11))</f>
        <v>2</v>
      </c>
      <c r="U11" s="40"/>
      <c r="V11" s="40"/>
      <c r="W11" s="79" t="str" cm="1">
        <f t="array" ref="W11">IF(($Z11+$AA11+$AD11)=0,"",ExpandDiagCodes(_xlfn.TEXTJOIN(", ",TRUE,IF($AA11=0,"",INDEX(My_Audit!L$2:L$456,$AA11)),IF($Z11=0,"",INDEX(Output_Mac!AA$2:AA$500,$Z11)),IF($AD11=0,"",INDEX(Output_Win!AA$2:AA$243,$AD11)))))</f>
        <v>Dead</v>
      </c>
      <c r="Y11" s="80">
        <f>IFERROR(MATCH($A11,CSV!$A$2:$A$510,0),0)</f>
        <v>0</v>
      </c>
      <c r="Z11" s="80">
        <f>IFERROR(MATCH($A11,Output_Mac!$A$2:$A$500,0),0)</f>
        <v>0</v>
      </c>
      <c r="AA11" s="80">
        <f>IFERROR(MATCH($A11,My_Audit!$A$2:$A$456,0),0)</f>
        <v>10</v>
      </c>
      <c r="AB11" s="80">
        <f>IFERROR(MATCH($C11,My_Audit!$B$2:$B$456,0),0)</f>
        <v>10</v>
      </c>
      <c r="AC11" s="80">
        <f>IFERROR(MATCH($E11,Models!$I$2:$I$605,0),0)</f>
        <v>1</v>
      </c>
      <c r="AD11" s="80">
        <f>IFERROR(MATCH($A11,Output_Win!$A$2:$A$243,0),0)</f>
        <v>0</v>
      </c>
    </row>
    <row r="12" spans="1:30">
      <c r="A12" s="40" t="str">
        <f>_xlfn.TEXTJOIN("",TRUE,Input!$A$4,TEXT(ROW(My_Audit!A11)+Input!$A$8-1,"00"))</f>
        <v>W4399</v>
      </c>
      <c r="B12" s="40" t="str">
        <f>_xlfn.TEXTJOIN("-",TRUE,"ITD",Input!$A$2,A12)</f>
        <v>ITD-SHR11749-W4399</v>
      </c>
      <c r="C12" s="41" t="str" cm="1">
        <f t="array" ref="C12">IF(($Y12+$Z12+$AA12+$AD12)=0,"",IFERROR(_xlfn.LET(_xlpm.CSVVal,IF($Y12=0,"",INDEX(CSV!B$2:B$510,$Y12)),_xlpm.MacVal,IF($Z12=0,"",INDEX(Output_Mac!B$2:B$500,$Z12)),_xlpm.WinVal,IF($AD12=0,"",INDEX(Output_Win!B$2:B$243,$AD12)),_xlpm.MyAuditVal,IF($AA12=0,"",INDEX(My_Audit!B$2:B$456,$AA12)),_xlfn.IFS(_xlpm.MyAuditVal&lt;&gt;"",_xlpm.MyAuditVal,_xlpm.MacVal&lt;&gt;"",_xlpm.MacVal,_xlpm.WinVal&lt;&gt;"",_xlpm.WinVal,_xlpm.CSVVal&lt;&gt;"",_xlpm.CSVVal)),""))</f>
        <v>MMPXYQRJGM</v>
      </c>
      <c r="D12" s="41" t="str" cm="1">
        <f t="array" ref="D12">IF(($Y12+$Z12+$AA12+$AD12)=0,"",IFERROR(_xlfn.LET(_xlpm.CSVVal,IF($Y12=0,"",INDEX(CSV!C$2:C$510,$Y12)),_xlpm.MacVal,IF($Z12=0,"",INDEX(Output_Mac!D$2:D$500,$Z12)),_xlpm.WinVal,IF($AD12=0,"",INDEX(Output_Win!D$2:D$243,$AD12)),_xlpm.MyAuditVal,IF($AA12=0,"",INDEX(My_Audit!C$2:C$456,$AA12)),_xlfn.IFS(_xlpm.MyAuditVal&lt;&gt;"",_xlpm.MyAuditVal,_xlpm.MacVal&lt;&gt;"",_xlpm.MacVal,_xlpm.WinVal&lt;&gt;"",_xlpm.WinVal,_xlpm.CSVVal&lt;&gt;"",_xlpm.CSVVal)),""))</f>
        <v/>
      </c>
      <c r="E12" s="41" t="str" cm="1">
        <f t="array" ref="E12">IF(($Y12+$Z12+$AA12+$AD12)=0,"",IFERROR(_xlfn.LET(_xlpm.CSVVal,IF($Y12=0,"",INDEX(CSV!E$2:E$510,$Y12)),_xlpm.MacVal,IF($Z12=0,"",INDEX(Output_Mac!C$2:C$500,$Z12)),_xlpm.WinVal,IF($AD12=0,"",INDEX(Output_Win!C$2:C$243,$AD12)),_xlpm.MyAuditVal,IF($AA12=0,"",INDEX(My_Audit!D$2:D$456,$AA12)),_xlfn.IFS(_xlpm.MyAuditVal&lt;&gt;"",_xlpm.MyAuditVal,_xlpm.MacVal&lt;&gt;"",_xlpm.MacVal,_xlpm.WinVal&lt;&gt;"",_xlpm.WinVal,_xlpm.CSVVal&lt;&gt;"",_xlpm.CSVVal)),""))</f>
        <v>Laptop</v>
      </c>
      <c r="F12" s="41" t="str" cm="1">
        <f t="array" ref="F12">IF(($Y12+$Z12+$AA12+$AD12)=0,"",IFERROR(_xlfn.LET(_xlpm.CSVVal,IF($Y12=0,"",INDEX(CSV!F$2:F$510,$Y12)),_xlpm.MacVal,IF($Z12=0,"",INDEX(Output_Mac!E$2:E$500,$Z12)),_xlpm.WinVal,IF($AD12=0,"",INDEX(Output_Win!E$2:E$243,$AD12)),_xlpm.MyAuditVal,IF($AA12=0,"",INDEX(My_Audit!E$2:E$456,$AA12)),_xlfn.IFS(_xlpm.MyAuditVal&lt;&gt;"",_xlpm.MyAuditVal,_xlpm.MacVal&lt;&gt;"",_xlpm.MacVal,_xlpm.WinVal&lt;&gt;"",_xlpm.WinVal,_xlpm.CSVVal&lt;&gt;"",PROPER(_xlpm.CSVVal))),""))</f>
        <v>Apple</v>
      </c>
      <c r="G12" s="41" t="str" cm="1">
        <f t="array" ref="G12">IF(($Y12+$Z12+$AA12+$AD12)=0,"",IFERROR(_xlfn.LET(_xlpm.CSVVal,IF($Y12=0,"",INDEX(CSV!G$2:G$510,$Y12)),_xlpm.MacVal,IF($Z12=0,"",INDEX(Output_Mac!G$2:G$500,$Z12)),_xlpm.WinVal,IF($AD12=0,"",INDEX(Output_Win!G$2:G$243,$AD12)),_xlpm.MyAuditVal,IF($AA12=0,"",INDEX(My_Audit!F$2:F$456,$AA12)),_xlfn.IFS(_xlpm.MyAuditVal&lt;&gt;"",_xlpm.MyAuditVal,_xlpm.MacVal&lt;&gt;"",_xlpm.MacVal,_xlpm.WinVal&lt;&gt;"",_xlpm.WinVal,_xlpm.CSVVal&lt;&gt;"",_xlpm.CSVVal)),""))</f>
        <v>Pro A2442</v>
      </c>
      <c r="H12" s="41" cm="1">
        <f t="array" ref="H12">IF($Z12&gt;0,INDEX(Output_Mac!H$2:H$500,$Z12),IF($AD12&gt;0,INDEX(Output_Win!H$2:H$243,$AD12),IF($AA12&gt;0,_xlfn.LET(_xlpm.MyAuditVal,INDEX(My_Audit!G$2:G$456,$AA12),IF(_xlpm.MyAuditVal=0,"",_xlpm.MyAuditVal)),"")))</f>
        <v>14</v>
      </c>
      <c r="I12" s="41" cm="1">
        <f t="array" ref="I12">IF(($Y12+$Z12+$AA12+$AD12)=0,"",IFERROR(_xlfn.LET(_xlpm.CSVVal,IF($Y12=0,"",INDEX(CSV!H$2:H$510,$Y12)),_xlpm.MacVal,IF($Z12=0,"",INDEX(Output_Mac!I$2:I$500,$Z12)),_xlpm.WinVal,IF($AD12=0,"",INDEX(Output_Win!I$2:I$243,$AD12)),_xlpm.MyAuditVal,IF($AA12=0,"",INDEX(My_Audit!H$2:H$456,$AA12)),_xlfn.IFS(_xlpm.MyAuditVal&lt;&gt;"",_xlpm.MyAuditVal,_xlpm.MacVal&lt;&gt;"",_xlpm.MacVal,_xlpm.WinVal&lt;&gt;"",_xlpm.WinVal,_xlpm.CSVVal&lt;&gt;"",_xlpm.CSVVal)),""))</f>
        <v>2021</v>
      </c>
      <c r="J12" s="41" t="str" cm="1">
        <f t="array" ref="J12">IF(($Y12+$Z12+$AA12+$AD12)=0,"",IFERROR(_xlfn.LET(_xlpm.CSVVal,IF($Y12=0,"",INDEX(CSV!J$2:J$510,$Y12)),_xlpm.MacVal,IF($Z12=0,"",INDEX(Output_Mac!J$2:J$500,$Z12)),_xlpm.WinVal,IF($AD12=0,"",INDEX(Output_Win!J$2:J$243,$AD12)),_xlpm.MyAuditVal,IF($AA12=0,"",INDEX(My_Audit!I$2:I$456,$AA12)),_xlfn.IFS(_xlpm.MyAuditVal&lt;&gt;"",_xlpm.MyAuditVal,_xlpm.MacVal&lt;&gt;"",_xlpm.MacVal,_xlpm.WinVal&lt;&gt;"",_xlpm.WinVal,_xlpm.CSVVal&lt;&gt;"",_xlpm.CSVVal)),""))</f>
        <v>M1 Pro</v>
      </c>
      <c r="K12" s="41" t="str" cm="1">
        <f t="array" ref="K12">IF(($Y12+$Z12+$AA12+$AD12)=0,"",IFERROR(_xlfn.LET(_xlpm.CSVVal,IF($Y12=0,"",INDEX(CSV!N$2:N$510,$Y12)),_xlpm.MacVal,IF($Z12=0,"",INDEX(Output_Mac!L$2:L$500,$Z12)),_xlpm.WinVal,IF($AD12=0,"",INDEX(Output_Win!L$2:L$243,$AD12)),_xlpm.MyAuditVal,IF($AA12=0,"",INDEX(My_Audit!J$2:J$456,$AA12)),_xlfn.IFS(_xlpm.MyAuditVal&lt;&gt;"",_xlpm.MyAuditVal,_xlpm.MacVal&lt;&gt;"",_xlpm.MacVal,_xlpm.WinVal&lt;&gt;"",_xlpm.WinVal,_xlpm.CSVVal&lt;&gt;"",_xlpm.CSVVal)),""))</f>
        <v>16 GB DDR5</v>
      </c>
      <c r="L12" s="41" t="str" cm="1">
        <f t="array" ref="L12">IF(($Y12+$Z12+$AA12+$AD12)=0,"",IFERROR(_xlfn.LET(_xlpm.CSVVal,IF($Y12=0,"",INDEX(CSV!Q$2:Q$510,$Y12)),_xlpm.MacVal,IF($Z12=0,"",INDEX(Output_Mac!M$2:M$500,$Z12)),_xlpm.WinVal,IF($AD12=0,"",INDEX(Output_Win!M$2:M$243,$AD12)),_xlpm.MyAuditVal,IF($AA12=0,"",INDEX(My_Audit!K$2:K$456,$AA12)),_xlfn.IFS(_xlpm.MyAuditVal&lt;&gt;"",_xlpm.MyAuditVal,_xlpm.MacVal&lt;&gt;"",_xlpm.MacVal,_xlpm.WinVal&lt;&gt;"",_xlpm.WinVal,_xlpm.CSVVal&lt;&gt;"",_xlpm.CSVVal)),""))</f>
        <v>500 GB SSD</v>
      </c>
      <c r="M12" s="41" t="str" cm="1">
        <f t="array" ref="M12">IF(($Y12+$Z12+$AA12+$AD12)=0,"",ExpandDiagCodes(_xlfn.TEXTJOIN(", ",TRUE,IF($AA12=0,"",INDEX(My_Audit!N$2:N$456,$AA12)),IF($Z12=0,"",INDEX(Output_Mac!S$2:S$500,$Z12)),IF($AD12=0,"",INDEX(Output_Win!S$2:S$243,$AD12)),IF($Y12=0,"",INDEX(CSV!AE$2:AE$510,$Y12)))))</f>
        <v>Label marks D, Chassis damage C, Display B</v>
      </c>
      <c r="N12" s="41" t="str" cm="1">
        <f t="array" ref="N12">IF(($Y12+$Z12+$AA12+$AD12)=0,"",IFERROR(_xlfn.LET(_xlpm.CSVVal,IF($Y12=0,"",INDEX(CSV!AG$2:AG$510,$Y12)),_xlpm.MacVal,IF($Z12=0,"",INDEX(Output_Mac!T$2:T$500,$Z12)),_xlpm.WinVal,IF($AD12=0,"",INDEX(Output_Win!T$2:T$243,$AD12)),_xlpm.MyAuditVal,IF($AA12=0,"",INDEX(My_Audit!O$2:O$456,$AA12)),_xlfn.IFS(_xlpm.MyAuditVal&lt;&gt;"",_xlpm.MyAuditVal,_xlpm.MacVal&lt;&gt;"",_xlpm.MacVal,_xlpm.WinVal&lt;&gt;"",_xlpm.WinVal,_xlpm.CSVVal&lt;&gt;"",_xlpm.CSVVal)),""))</f>
        <v>Pass</v>
      </c>
      <c r="O12" s="41" t="str" cm="1">
        <f t="array" ref="O12">IF($AB12=0,"",INDEX(My_Audit!P$2:P$456,$AB12))&amp;""</f>
        <v/>
      </c>
      <c r="P12" s="40"/>
      <c r="Q12" s="41" t="str">
        <f>IF(LEFT(N12,4)="Pass","Nist SP 800-88",My_Audit!R12)&amp;""</f>
        <v>Nist SP 800-88</v>
      </c>
      <c r="R12" s="40"/>
      <c r="S12" s="40"/>
      <c r="T12" s="41" cm="1">
        <f t="array" ref="T12">IF($AC12=0,"",INDEX(Models!J$2:J$605,$AC12))</f>
        <v>2</v>
      </c>
      <c r="U12" s="40"/>
      <c r="V12" s="40"/>
      <c r="W12" s="79" t="str" cm="1">
        <f t="array" ref="W12">IF(($Z12+$AA12+$AD12)=0,"",ExpandDiagCodes(_xlfn.TEXTJOIN(", ",TRUE,IF($AA12=0,"",INDEX(My_Audit!L$2:L$456,$AA12)),IF($Z12=0,"",INDEX(Output_Mac!AA$2:AA$500,$Z12)),IF($AD12=0,"",INDEX(Output_Win!AA$2:AA$243,$AD12)))))</f>
        <v/>
      </c>
      <c r="Y12" s="80">
        <f>IFERROR(MATCH($A12,CSV!$A$2:$A$510,0),0)</f>
        <v>0</v>
      </c>
      <c r="Z12" s="80">
        <f>IFERROR(MATCH($A12,Output_Mac!$A$2:$A$500,0),0)</f>
        <v>9</v>
      </c>
      <c r="AA12" s="80">
        <f>IFERROR(MATCH($A12,My_Audit!$A$2:$A$456,0),0)</f>
        <v>11</v>
      </c>
      <c r="AB12" s="80">
        <f>IFERROR(MATCH($C12,My_Audit!$B$2:$B$456,0),0)</f>
        <v>0</v>
      </c>
      <c r="AC12" s="80">
        <f>IFERROR(MATCH($E12,Models!$I$2:$I$605,0),0)</f>
        <v>1</v>
      </c>
      <c r="AD12" s="80">
        <f>IFERROR(MATCH($A12,Output_Win!$A$2:$A$243,0),0)</f>
        <v>0</v>
      </c>
    </row>
    <row r="13" spans="1:30">
      <c r="A13" s="40" t="str">
        <f>_xlfn.TEXTJOIN("",TRUE,Input!$A$4,TEXT(ROW(My_Audit!A12)+Input!$A$8-1,"00"))</f>
        <v>W4400</v>
      </c>
      <c r="B13" s="40" t="str">
        <f>_xlfn.TEXTJOIN("-",TRUE,"ITD",Input!$A$2,A13)</f>
        <v>ITD-SHR11749-W4400</v>
      </c>
      <c r="C13" s="41" t="str" cm="1">
        <f t="array" ref="C13">IF(($Y13+$Z13+$AA13+$AD13)=0,"",IFERROR(_xlfn.LET(_xlpm.CSVVal,IF($Y13=0,"",INDEX(CSV!B$2:B$510,$Y13)),_xlpm.MacVal,IF($Z13=0,"",INDEX(Output_Mac!B$2:B$500,$Z13)),_xlpm.WinVal,IF($AD13=0,"",INDEX(Output_Win!B$2:B$243,$AD13)),_xlpm.MyAuditVal,IF($AA13=0,"",INDEX(My_Audit!B$2:B$456,$AA13)),_xlfn.IFS(_xlpm.MyAuditVal&lt;&gt;"",_xlpm.MyAuditVal,_xlpm.MacVal&lt;&gt;"",_xlpm.MacVal,_xlpm.WinVal&lt;&gt;"",_xlpm.WinVal,_xlpm.CSVVal&lt;&gt;"",_xlpm.CSVVal)),""))</f>
        <v>KX1VQ1F02Q</v>
      </c>
      <c r="D13" s="41" t="str" cm="1">
        <f t="array" ref="D13">IF(($Y13+$Z13+$AA13+$AD13)=0,"",IFERROR(_xlfn.LET(_xlpm.CSVVal,IF($Y13=0,"",INDEX(CSV!C$2:C$510,$Y13)),_xlpm.MacVal,IF($Z13=0,"",INDEX(Output_Mac!D$2:D$500,$Z13)),_xlpm.WinVal,IF($AD13=0,"",INDEX(Output_Win!D$2:D$243,$AD13)),_xlpm.MyAuditVal,IF($AA13=0,"",INDEX(My_Audit!C$2:C$456,$AA13)),_xlfn.IFS(_xlpm.MyAuditVal&lt;&gt;"",_xlpm.MyAuditVal,_xlpm.MacVal&lt;&gt;"",_xlpm.MacVal,_xlpm.WinVal&lt;&gt;"",_xlpm.WinVal,_xlpm.CSVVal&lt;&gt;"",_xlpm.CSVVal)),""))</f>
        <v/>
      </c>
      <c r="E13" s="41" t="str" cm="1">
        <f t="array" ref="E13">IF(($Y13+$Z13+$AA13+$AD13)=0,"",IFERROR(_xlfn.LET(_xlpm.CSVVal,IF($Y13=0,"",INDEX(CSV!E$2:E$510,$Y13)),_xlpm.MacVal,IF($Z13=0,"",INDEX(Output_Mac!C$2:C$500,$Z13)),_xlpm.WinVal,IF($AD13=0,"",INDEX(Output_Win!C$2:C$243,$AD13)),_xlpm.MyAuditVal,IF($AA13=0,"",INDEX(My_Audit!D$2:D$456,$AA13)),_xlfn.IFS(_xlpm.MyAuditVal&lt;&gt;"",_xlpm.MyAuditVal,_xlpm.MacVal&lt;&gt;"",_xlpm.MacVal,_xlpm.WinVal&lt;&gt;"",_xlpm.WinVal,_xlpm.CSVVal&lt;&gt;"",_xlpm.CSVVal)),""))</f>
        <v>Laptop</v>
      </c>
      <c r="F13" s="41" t="str" cm="1">
        <f t="array" ref="F13">IF(($Y13+$Z13+$AA13+$AD13)=0,"",IFERROR(_xlfn.LET(_xlpm.CSVVal,IF($Y13=0,"",INDEX(CSV!F$2:F$510,$Y13)),_xlpm.MacVal,IF($Z13=0,"",INDEX(Output_Mac!E$2:E$500,$Z13)),_xlpm.WinVal,IF($AD13=0,"",INDEX(Output_Win!E$2:E$243,$AD13)),_xlpm.MyAuditVal,IF($AA13=0,"",INDEX(My_Audit!E$2:E$456,$AA13)),_xlfn.IFS(_xlpm.MyAuditVal&lt;&gt;"",_xlpm.MyAuditVal,_xlpm.MacVal&lt;&gt;"",_xlpm.MacVal,_xlpm.WinVal&lt;&gt;"",_xlpm.WinVal,_xlpm.CSVVal&lt;&gt;"",PROPER(_xlpm.CSVVal))),""))</f>
        <v>Apple</v>
      </c>
      <c r="G13" s="41" t="str" cm="1">
        <f t="array" ref="G13">IF(($Y13+$Z13+$AA13+$AD13)=0,"",IFERROR(_xlfn.LET(_xlpm.CSVVal,IF($Y13=0,"",INDEX(CSV!G$2:G$510,$Y13)),_xlpm.MacVal,IF($Z13=0,"",INDEX(Output_Mac!G$2:G$500,$Z13)),_xlpm.WinVal,IF($AD13=0,"",INDEX(Output_Win!G$2:G$243,$AD13)),_xlpm.MyAuditVal,IF($AA13=0,"",INDEX(My_Audit!F$2:F$456,$AA13)),_xlfn.IFS(_xlpm.MyAuditVal&lt;&gt;"",_xlpm.MyAuditVal,_xlpm.MacVal&lt;&gt;"",_xlpm.MacVal,_xlpm.WinVal&lt;&gt;"",_xlpm.WinVal,_xlpm.CSVVal&lt;&gt;"",_xlpm.CSVVal)),""))</f>
        <v>Pro A2442</v>
      </c>
      <c r="H13" s="41" cm="1">
        <f t="array" ref="H13">IF($Z13&gt;0,INDEX(Output_Mac!H$2:H$500,$Z13),IF($AD13&gt;0,INDEX(Output_Win!H$2:H$243,$AD13),IF($AA13&gt;0,_xlfn.LET(_xlpm.MyAuditVal,INDEX(My_Audit!G$2:G$456,$AA13),IF(_xlpm.MyAuditVal=0,"",_xlpm.MyAuditVal)),"")))</f>
        <v>14</v>
      </c>
      <c r="I13" s="41" cm="1">
        <f t="array" ref="I13">IF(($Y13+$Z13+$AA13+$AD13)=0,"",IFERROR(_xlfn.LET(_xlpm.CSVVal,IF($Y13=0,"",INDEX(CSV!H$2:H$510,$Y13)),_xlpm.MacVal,IF($Z13=0,"",INDEX(Output_Mac!I$2:I$500,$Z13)),_xlpm.WinVal,IF($AD13=0,"",INDEX(Output_Win!I$2:I$243,$AD13)),_xlpm.MyAuditVal,IF($AA13=0,"",INDEX(My_Audit!H$2:H$456,$AA13)),_xlfn.IFS(_xlpm.MyAuditVal&lt;&gt;"",_xlpm.MyAuditVal,_xlpm.MacVal&lt;&gt;"",_xlpm.MacVal,_xlpm.WinVal&lt;&gt;"",_xlpm.WinVal,_xlpm.CSVVal&lt;&gt;"",_xlpm.CSVVal)),""))</f>
        <v>2021</v>
      </c>
      <c r="J13" s="41" t="str" cm="1">
        <f t="array" ref="J13">IF(($Y13+$Z13+$AA13+$AD13)=0,"",IFERROR(_xlfn.LET(_xlpm.CSVVal,IF($Y13=0,"",INDEX(CSV!J$2:J$510,$Y13)),_xlpm.MacVal,IF($Z13=0,"",INDEX(Output_Mac!J$2:J$500,$Z13)),_xlpm.WinVal,IF($AD13=0,"",INDEX(Output_Win!J$2:J$243,$AD13)),_xlpm.MyAuditVal,IF($AA13=0,"",INDEX(My_Audit!I$2:I$456,$AA13)),_xlfn.IFS(_xlpm.MyAuditVal&lt;&gt;"",_xlpm.MyAuditVal,_xlpm.MacVal&lt;&gt;"",_xlpm.MacVal,_xlpm.WinVal&lt;&gt;"",_xlpm.WinVal,_xlpm.CSVVal&lt;&gt;"",_xlpm.CSVVal)),""))</f>
        <v>M1 Max</v>
      </c>
      <c r="K13" s="41" t="str" cm="1">
        <f t="array" ref="K13">IF(($Y13+$Z13+$AA13+$AD13)=0,"",IFERROR(_xlfn.LET(_xlpm.CSVVal,IF($Y13=0,"",INDEX(CSV!N$2:N$510,$Y13)),_xlpm.MacVal,IF($Z13=0,"",INDEX(Output_Mac!L$2:L$500,$Z13)),_xlpm.WinVal,IF($AD13=0,"",INDEX(Output_Win!L$2:L$243,$AD13)),_xlpm.MyAuditVal,IF($AA13=0,"",INDEX(My_Audit!J$2:J$456,$AA13)),_xlfn.IFS(_xlpm.MyAuditVal&lt;&gt;"",_xlpm.MyAuditVal,_xlpm.MacVal&lt;&gt;"",_xlpm.MacVal,_xlpm.WinVal&lt;&gt;"",_xlpm.WinVal,_xlpm.CSVVal&lt;&gt;"",_xlpm.CSVVal)),""))</f>
        <v>32 GB DDR5</v>
      </c>
      <c r="L13" s="41" t="str" cm="1">
        <f t="array" ref="L13">IF(($Y13+$Z13+$AA13+$AD13)=0,"",IFERROR(_xlfn.LET(_xlpm.CSVVal,IF($Y13=0,"",INDEX(CSV!Q$2:Q$510,$Y13)),_xlpm.MacVal,IF($Z13=0,"",INDEX(Output_Mac!M$2:M$500,$Z13)),_xlpm.WinVal,IF($AD13=0,"",INDEX(Output_Win!M$2:M$243,$AD13)),_xlpm.MyAuditVal,IF($AA13=0,"",INDEX(My_Audit!K$2:K$456,$AA13)),_xlfn.IFS(_xlpm.MyAuditVal&lt;&gt;"",_xlpm.MyAuditVal,_xlpm.MacVal&lt;&gt;"",_xlpm.MacVal,_xlpm.WinVal&lt;&gt;"",_xlpm.WinVal,_xlpm.CSVVal&lt;&gt;"",_xlpm.CSVVal)),""))</f>
        <v>1 TB SSD</v>
      </c>
      <c r="M13" s="41" t="str" cm="1">
        <f t="array" ref="M13">IF(($Y13+$Z13+$AA13+$AD13)=0,"",ExpandDiagCodes(_xlfn.TEXTJOIN(", ",TRUE,IF($AA13=0,"",INDEX(My_Audit!N$2:N$456,$AA13)),IF($Z13=0,"",INDEX(Output_Mac!S$2:S$500,$Z13)),IF($AD13=0,"",INDEX(Output_Win!S$2:S$243,$AD13)),IF($Y13=0,"",INDEX(CSV!AE$2:AE$510,$Y13)))))</f>
        <v>Label marks B, Display B</v>
      </c>
      <c r="N13" s="41" t="str" cm="1">
        <f t="array" ref="N13">IF(($Y13+$Z13+$AA13+$AD13)=0,"",IFERROR(_xlfn.LET(_xlpm.CSVVal,IF($Y13=0,"",INDEX(CSV!AG$2:AG$510,$Y13)),_xlpm.MacVal,IF($Z13=0,"",INDEX(Output_Mac!T$2:T$500,$Z13)),_xlpm.WinVal,IF($AD13=0,"",INDEX(Output_Win!T$2:T$243,$AD13)),_xlpm.MyAuditVal,IF($AA13=0,"",INDEX(My_Audit!O$2:O$456,$AA13)),_xlfn.IFS(_xlpm.MyAuditVal&lt;&gt;"",_xlpm.MyAuditVal,_xlpm.MacVal&lt;&gt;"",_xlpm.MacVal,_xlpm.WinVal&lt;&gt;"",_xlpm.WinVal,_xlpm.CSVVal&lt;&gt;"",_xlpm.CSVVal)),""))</f>
        <v>Pass</v>
      </c>
      <c r="O13" s="41" t="str" cm="1">
        <f t="array" ref="O13">IF($AB13=0,"",INDEX(My_Audit!P$2:P$456,$AB13))&amp;""</f>
        <v/>
      </c>
      <c r="P13" s="40"/>
      <c r="Q13" s="41" t="str">
        <f>IF(LEFT(N13,4)="Pass","Nist SP 800-88",My_Audit!R13)&amp;""</f>
        <v>Nist SP 800-88</v>
      </c>
      <c r="R13" s="40"/>
      <c r="S13" s="40"/>
      <c r="T13" s="41" cm="1">
        <f t="array" ref="T13">IF($AC13=0,"",INDEX(Models!J$2:J$605,$AC13))</f>
        <v>2</v>
      </c>
      <c r="U13" s="40"/>
      <c r="V13" s="40"/>
      <c r="W13" s="79" t="str" cm="1">
        <f t="array" ref="W13">IF(($Z13+$AA13+$AD13)=0,"",ExpandDiagCodes(_xlfn.TEXTJOIN(", ",TRUE,IF($AA13=0,"",INDEX(My_Audit!L$2:L$456,$AA13)),IF($Z13=0,"",INDEX(Output_Mac!AA$2:AA$500,$Z13)),IF($AD13=0,"",INDEX(Output_Win!AA$2:AA$243,$AD13)))))</f>
        <v/>
      </c>
      <c r="Y13" s="80">
        <f>IFERROR(MATCH($A13,CSV!$A$2:$A$510,0),0)</f>
        <v>0</v>
      </c>
      <c r="Z13" s="80">
        <f>IFERROR(MATCH($A13,Output_Mac!$A$2:$A$500,0),0)</f>
        <v>10</v>
      </c>
      <c r="AA13" s="80">
        <f>IFERROR(MATCH($A13,My_Audit!$A$2:$A$456,0),0)</f>
        <v>12</v>
      </c>
      <c r="AB13" s="80">
        <f>IFERROR(MATCH($C13,My_Audit!$B$2:$B$456,0),0)</f>
        <v>0</v>
      </c>
      <c r="AC13" s="80">
        <f>IFERROR(MATCH($E13,Models!$I$2:$I$605,0),0)</f>
        <v>1</v>
      </c>
      <c r="AD13" s="80">
        <f>IFERROR(MATCH($A13,Output_Win!$A$2:$A$243,0),0)</f>
        <v>0</v>
      </c>
    </row>
    <row r="14" spans="1:30">
      <c r="A14" s="40" t="str">
        <f>_xlfn.TEXTJOIN("",TRUE,Input!$A$4,TEXT(ROW(My_Audit!A13)+Input!$A$8-1,"00"))</f>
        <v>W4401</v>
      </c>
      <c r="B14" s="40" t="str">
        <f>_xlfn.TEXTJOIN("-",TRUE,"ITD",Input!$A$2,A14)</f>
        <v>ITD-SHR11749-W4401</v>
      </c>
      <c r="C14" s="41" t="str" cm="1">
        <f t="array" ref="C14">IF(($Y14+$Z14+$AA14+$AD14)=0,"",IFERROR(_xlfn.LET(_xlpm.CSVVal,IF($Y14=0,"",INDEX(CSV!B$2:B$510,$Y14)),_xlpm.MacVal,IF($Z14=0,"",INDEX(Output_Mac!B$2:B$500,$Z14)),_xlpm.WinVal,IF($AD14=0,"",INDEX(Output_Win!B$2:B$243,$AD14)),_xlpm.MyAuditVal,IF($AA14=0,"",INDEX(My_Audit!B$2:B$456,$AA14)),_xlfn.IFS(_xlpm.MyAuditVal&lt;&gt;"",_xlpm.MyAuditVal,_xlpm.MacVal&lt;&gt;"",_xlpm.MacVal,_xlpm.WinVal&lt;&gt;"",_xlpm.WinVal,_xlpm.CSVVal&lt;&gt;"",_xlpm.CSVVal)),""))</f>
        <v>K4G92C4XG9</v>
      </c>
      <c r="D14" s="41" t="str" cm="1">
        <f t="array" ref="D14">IF(($Y14+$Z14+$AA14+$AD14)=0,"",IFERROR(_xlfn.LET(_xlpm.CSVVal,IF($Y14=0,"",INDEX(CSV!C$2:C$510,$Y14)),_xlpm.MacVal,IF($Z14=0,"",INDEX(Output_Mac!D$2:D$500,$Z14)),_xlpm.WinVal,IF($AD14=0,"",INDEX(Output_Win!D$2:D$243,$AD14)),_xlpm.MyAuditVal,IF($AA14=0,"",INDEX(My_Audit!C$2:C$456,$AA14)),_xlfn.IFS(_xlpm.MyAuditVal&lt;&gt;"",_xlpm.MyAuditVal,_xlpm.MacVal&lt;&gt;"",_xlpm.MacVal,_xlpm.WinVal&lt;&gt;"",_xlpm.WinVal,_xlpm.CSVVal&lt;&gt;"",_xlpm.CSVVal)),""))</f>
        <v/>
      </c>
      <c r="E14" s="41" t="str" cm="1">
        <f t="array" ref="E14">IF(($Y14+$Z14+$AA14+$AD14)=0,"",IFERROR(_xlfn.LET(_xlpm.CSVVal,IF($Y14=0,"",INDEX(CSV!E$2:E$510,$Y14)),_xlpm.MacVal,IF($Z14=0,"",INDEX(Output_Mac!C$2:C$500,$Z14)),_xlpm.WinVal,IF($AD14=0,"",INDEX(Output_Win!C$2:C$243,$AD14)),_xlpm.MyAuditVal,IF($AA14=0,"",INDEX(My_Audit!D$2:D$456,$AA14)),_xlfn.IFS(_xlpm.MyAuditVal&lt;&gt;"",_xlpm.MyAuditVal,_xlpm.MacVal&lt;&gt;"",_xlpm.MacVal,_xlpm.WinVal&lt;&gt;"",_xlpm.WinVal,_xlpm.CSVVal&lt;&gt;"",_xlpm.CSVVal)),""))</f>
        <v>Laptop</v>
      </c>
      <c r="F14" s="41" t="str" cm="1">
        <f t="array" ref="F14">IF(($Y14+$Z14+$AA14+$AD14)=0,"",IFERROR(_xlfn.LET(_xlpm.CSVVal,IF($Y14=0,"",INDEX(CSV!F$2:F$510,$Y14)),_xlpm.MacVal,IF($Z14=0,"",INDEX(Output_Mac!E$2:E$500,$Z14)),_xlpm.WinVal,IF($AD14=0,"",INDEX(Output_Win!E$2:E$243,$AD14)),_xlpm.MyAuditVal,IF($AA14=0,"",INDEX(My_Audit!E$2:E$456,$AA14)),_xlfn.IFS(_xlpm.MyAuditVal&lt;&gt;"",_xlpm.MyAuditVal,_xlpm.MacVal&lt;&gt;"",_xlpm.MacVal,_xlpm.WinVal&lt;&gt;"",_xlpm.WinVal,_xlpm.CSVVal&lt;&gt;"",PROPER(_xlpm.CSVVal))),""))</f>
        <v>Apple</v>
      </c>
      <c r="G14" s="41" t="str" cm="1">
        <f t="array" ref="G14">IF(($Y14+$Z14+$AA14+$AD14)=0,"",IFERROR(_xlfn.LET(_xlpm.CSVVal,IF($Y14=0,"",INDEX(CSV!G$2:G$510,$Y14)),_xlpm.MacVal,IF($Z14=0,"",INDEX(Output_Mac!G$2:G$500,$Z14)),_xlpm.WinVal,IF($AD14=0,"",INDEX(Output_Win!G$2:G$243,$AD14)),_xlpm.MyAuditVal,IF($AA14=0,"",INDEX(My_Audit!F$2:F$456,$AA14)),_xlfn.IFS(_xlpm.MyAuditVal&lt;&gt;"",_xlpm.MyAuditVal,_xlpm.MacVal&lt;&gt;"",_xlpm.MacVal,_xlpm.WinVal&lt;&gt;"",_xlpm.WinVal,_xlpm.CSVVal&lt;&gt;"",_xlpm.CSVVal)),""))</f>
        <v>Pro A2485</v>
      </c>
      <c r="H14" s="41" cm="1">
        <f t="array" ref="H14">IF($Z14&gt;0,INDEX(Output_Mac!H$2:H$500,$Z14),IF($AD14&gt;0,INDEX(Output_Win!H$2:H$243,$AD14),IF($AA14&gt;0,_xlfn.LET(_xlpm.MyAuditVal,INDEX(My_Audit!G$2:G$456,$AA14),IF(_xlpm.MyAuditVal=0,"",_xlpm.MyAuditVal)),"")))</f>
        <v>16</v>
      </c>
      <c r="I14" s="41" cm="1">
        <f t="array" ref="I14">IF(($Y14+$Z14+$AA14+$AD14)=0,"",IFERROR(_xlfn.LET(_xlpm.CSVVal,IF($Y14=0,"",INDEX(CSV!H$2:H$510,$Y14)),_xlpm.MacVal,IF($Z14=0,"",INDEX(Output_Mac!I$2:I$500,$Z14)),_xlpm.WinVal,IF($AD14=0,"",INDEX(Output_Win!I$2:I$243,$AD14)),_xlpm.MyAuditVal,IF($AA14=0,"",INDEX(My_Audit!H$2:H$456,$AA14)),_xlfn.IFS(_xlpm.MyAuditVal&lt;&gt;"",_xlpm.MyAuditVal,_xlpm.MacVal&lt;&gt;"",_xlpm.MacVal,_xlpm.WinVal&lt;&gt;"",_xlpm.WinVal,_xlpm.CSVVal&lt;&gt;"",_xlpm.CSVVal)),""))</f>
        <v>2021</v>
      </c>
      <c r="J14" s="41" t="str" cm="1">
        <f t="array" ref="J14">IF(($Y14+$Z14+$AA14+$AD14)=0,"",IFERROR(_xlfn.LET(_xlpm.CSVVal,IF($Y14=0,"",INDEX(CSV!J$2:J$510,$Y14)),_xlpm.MacVal,IF($Z14=0,"",INDEX(Output_Mac!J$2:J$500,$Z14)),_xlpm.WinVal,IF($AD14=0,"",INDEX(Output_Win!J$2:J$243,$AD14)),_xlpm.MyAuditVal,IF($AA14=0,"",INDEX(My_Audit!I$2:I$456,$AA14)),_xlfn.IFS(_xlpm.MyAuditVal&lt;&gt;"",_xlpm.MyAuditVal,_xlpm.MacVal&lt;&gt;"",_xlpm.MacVal,_xlpm.WinVal&lt;&gt;"",_xlpm.WinVal,_xlpm.CSVVal&lt;&gt;"",_xlpm.CSVVal)),""))</f>
        <v>M1 Pro</v>
      </c>
      <c r="K14" s="41" t="str" cm="1">
        <f t="array" ref="K14">IF(($Y14+$Z14+$AA14+$AD14)=0,"",IFERROR(_xlfn.LET(_xlpm.CSVVal,IF($Y14=0,"",INDEX(CSV!N$2:N$510,$Y14)),_xlpm.MacVal,IF($Z14=0,"",INDEX(Output_Mac!L$2:L$500,$Z14)),_xlpm.WinVal,IF($AD14=0,"",INDEX(Output_Win!L$2:L$243,$AD14)),_xlpm.MyAuditVal,IF($AA14=0,"",INDEX(My_Audit!J$2:J$456,$AA14)),_xlfn.IFS(_xlpm.MyAuditVal&lt;&gt;"",_xlpm.MyAuditVal,_xlpm.MacVal&lt;&gt;"",_xlpm.MacVal,_xlpm.WinVal&lt;&gt;"",_xlpm.WinVal,_xlpm.CSVVal&lt;&gt;"",_xlpm.CSVVal)),""))</f>
        <v>16 GB DDR5</v>
      </c>
      <c r="L14" s="41" t="str" cm="1">
        <f t="array" ref="L14">IF(($Y14+$Z14+$AA14+$AD14)=0,"",IFERROR(_xlfn.LET(_xlpm.CSVVal,IF($Y14=0,"",INDEX(CSV!Q$2:Q$510,$Y14)),_xlpm.MacVal,IF($Z14=0,"",INDEX(Output_Mac!M$2:M$500,$Z14)),_xlpm.WinVal,IF($AD14=0,"",INDEX(Output_Win!M$2:M$243,$AD14)),_xlpm.MyAuditVal,IF($AA14=0,"",INDEX(My_Audit!K$2:K$456,$AA14)),_xlfn.IFS(_xlpm.MyAuditVal&lt;&gt;"",_xlpm.MyAuditVal,_xlpm.MacVal&lt;&gt;"",_xlpm.MacVal,_xlpm.WinVal&lt;&gt;"",_xlpm.WinVal,_xlpm.CSVVal&lt;&gt;"",_xlpm.CSVVal)),""))</f>
        <v>1 TB SSD</v>
      </c>
      <c r="M14" s="41" t="str" cm="1">
        <f t="array" ref="M14">IF(($Y14+$Z14+$AA14+$AD14)=0,"",ExpandDiagCodes(_xlfn.TEXTJOIN(", ",TRUE,IF($AA14=0,"",INDEX(My_Audit!N$2:N$456,$AA14)),IF($Z14=0,"",INDEX(Output_Mac!S$2:S$500,$Z14)),IF($AD14=0,"",INDEX(Output_Win!S$2:S$243,$AD14)),IF($Y14=0,"",INDEX(CSV!AE$2:AE$510,$Y14)))))</f>
        <v>Label marks B, Chassis damage B, Screen scratches B, Display B</v>
      </c>
      <c r="N14" s="41" t="str" cm="1">
        <f t="array" ref="N14">IF(($Y14+$Z14+$AA14+$AD14)=0,"",IFERROR(_xlfn.LET(_xlpm.CSVVal,IF($Y14=0,"",INDEX(CSV!AG$2:AG$510,$Y14)),_xlpm.MacVal,IF($Z14=0,"",INDEX(Output_Mac!T$2:T$500,$Z14)),_xlpm.WinVal,IF($AD14=0,"",INDEX(Output_Win!T$2:T$243,$AD14)),_xlpm.MyAuditVal,IF($AA14=0,"",INDEX(My_Audit!O$2:O$456,$AA14)),_xlfn.IFS(_xlpm.MyAuditVal&lt;&gt;"",_xlpm.MyAuditVal,_xlpm.MacVal&lt;&gt;"",_xlpm.MacVal,_xlpm.WinVal&lt;&gt;"",_xlpm.WinVal,_xlpm.CSVVal&lt;&gt;"",_xlpm.CSVVal)),""))</f>
        <v>Pass</v>
      </c>
      <c r="O14" s="41" t="str" cm="1">
        <f t="array" ref="O14">IF($AB14=0,"",INDEX(My_Audit!P$2:P$456,$AB14))&amp;""</f>
        <v/>
      </c>
      <c r="P14" s="40"/>
      <c r="Q14" s="41" t="str">
        <f>IF(LEFT(N14,4)="Pass","Nist SP 800-88",My_Audit!R14)&amp;""</f>
        <v>Nist SP 800-88</v>
      </c>
      <c r="R14" s="40"/>
      <c r="S14" s="40"/>
      <c r="T14" s="41" cm="1">
        <f t="array" ref="T14">IF($AC14=0,"",INDEX(Models!J$2:J$605,$AC14))</f>
        <v>2</v>
      </c>
      <c r="U14" s="40"/>
      <c r="V14" s="40"/>
      <c r="W14" s="79" t="str" cm="1">
        <f t="array" ref="W14">IF(($Z14+$AA14+$AD14)=0,"",ExpandDiagCodes(_xlfn.TEXTJOIN(", ",TRUE,IF($AA14=0,"",INDEX(My_Audit!L$2:L$456,$AA14)),IF($Z14=0,"",INDEX(Output_Mac!AA$2:AA$500,$Z14)),IF($AD14=0,"",INDEX(Output_Win!AA$2:AA$243,$AD14)))))</f>
        <v/>
      </c>
      <c r="Y14" s="80">
        <f>IFERROR(MATCH($A14,CSV!$A$2:$A$510,0),0)</f>
        <v>0</v>
      </c>
      <c r="Z14" s="80">
        <f>IFERROR(MATCH($A14,Output_Mac!$A$2:$A$500,0),0)</f>
        <v>12</v>
      </c>
      <c r="AA14" s="80">
        <f>IFERROR(MATCH($A14,My_Audit!$A$2:$A$456,0),0)</f>
        <v>13</v>
      </c>
      <c r="AB14" s="80">
        <f>IFERROR(MATCH($C14,My_Audit!$B$2:$B$456,0),0)</f>
        <v>0</v>
      </c>
      <c r="AC14" s="80">
        <f>IFERROR(MATCH($E14,Models!$I$2:$I$605,0),0)</f>
        <v>1</v>
      </c>
      <c r="AD14" s="80">
        <f>IFERROR(MATCH($A14,Output_Win!$A$2:$A$243,0),0)</f>
        <v>0</v>
      </c>
    </row>
    <row r="15" spans="1:30">
      <c r="A15" s="40" t="str">
        <f>_xlfn.TEXTJOIN("",TRUE,Input!$A$4,TEXT(ROW(My_Audit!A14)+Input!$A$8-1,"00"))</f>
        <v>W4402</v>
      </c>
      <c r="B15" s="40" t="str">
        <f>_xlfn.TEXTJOIN("-",TRUE,"ITD",Input!$A$2,A15)</f>
        <v>ITD-SHR11749-W4402</v>
      </c>
      <c r="C15" s="41" t="str" cm="1">
        <f t="array" ref="C15">IF(($Y15+$Z15+$AA15+$AD15)=0,"",IFERROR(_xlfn.LET(_xlpm.CSVVal,IF($Y15=0,"",INDEX(CSV!B$2:B$510,$Y15)),_xlpm.MacVal,IF($Z15=0,"",INDEX(Output_Mac!B$2:B$500,$Z15)),_xlpm.WinVal,IF($AD15=0,"",INDEX(Output_Win!B$2:B$243,$AD15)),_xlpm.MyAuditVal,IF($AA15=0,"",INDEX(My_Audit!B$2:B$456,$AA15)),_xlfn.IFS(_xlpm.MyAuditVal&lt;&gt;"",_xlpm.MyAuditVal,_xlpm.MacVal&lt;&gt;"",_xlpm.MacVal,_xlpm.WinVal&lt;&gt;"",_xlpm.WinVal,_xlpm.CSVVal&lt;&gt;"",_xlpm.CSVVal)),""))</f>
        <v>WP604DDYQV</v>
      </c>
      <c r="D15" s="41" t="str" cm="1">
        <f t="array" ref="D15">IF(($Y15+$Z15+$AA15+$AD15)=0,"",IFERROR(_xlfn.LET(_xlpm.CSVVal,IF($Y15=0,"",INDEX(CSV!C$2:C$510,$Y15)),_xlpm.MacVal,IF($Z15=0,"",INDEX(Output_Mac!D$2:D$500,$Z15)),_xlpm.WinVal,IF($AD15=0,"",INDEX(Output_Win!D$2:D$243,$AD15)),_xlpm.MyAuditVal,IF($AA15=0,"",INDEX(My_Audit!C$2:C$456,$AA15)),_xlfn.IFS(_xlpm.MyAuditVal&lt;&gt;"",_xlpm.MyAuditVal,_xlpm.MacVal&lt;&gt;"",_xlpm.MacVal,_xlpm.WinVal&lt;&gt;"",_xlpm.WinVal,_xlpm.CSVVal&lt;&gt;"",_xlpm.CSVVal)),""))</f>
        <v/>
      </c>
      <c r="E15" s="41" t="str" cm="1">
        <f t="array" ref="E15">IF(($Y15+$Z15+$AA15+$AD15)=0,"",IFERROR(_xlfn.LET(_xlpm.CSVVal,IF($Y15=0,"",INDEX(CSV!E$2:E$510,$Y15)),_xlpm.MacVal,IF($Z15=0,"",INDEX(Output_Mac!C$2:C$500,$Z15)),_xlpm.WinVal,IF($AD15=0,"",INDEX(Output_Win!C$2:C$243,$AD15)),_xlpm.MyAuditVal,IF($AA15=0,"",INDEX(My_Audit!D$2:D$456,$AA15)),_xlfn.IFS(_xlpm.MyAuditVal&lt;&gt;"",_xlpm.MyAuditVal,_xlpm.MacVal&lt;&gt;"",_xlpm.MacVal,_xlpm.WinVal&lt;&gt;"",_xlpm.WinVal,_xlpm.CSVVal&lt;&gt;"",_xlpm.CSVVal)),""))</f>
        <v>Laptop</v>
      </c>
      <c r="F15" s="41" t="str" cm="1">
        <f t="array" ref="F15">IF(($Y15+$Z15+$AA15+$AD15)=0,"",IFERROR(_xlfn.LET(_xlpm.CSVVal,IF($Y15=0,"",INDEX(CSV!F$2:F$510,$Y15)),_xlpm.MacVal,IF($Z15=0,"",INDEX(Output_Mac!E$2:E$500,$Z15)),_xlpm.WinVal,IF($AD15=0,"",INDEX(Output_Win!E$2:E$243,$AD15)),_xlpm.MyAuditVal,IF($AA15=0,"",INDEX(My_Audit!E$2:E$456,$AA15)),_xlfn.IFS(_xlpm.MyAuditVal&lt;&gt;"",_xlpm.MyAuditVal,_xlpm.MacVal&lt;&gt;"",_xlpm.MacVal,_xlpm.WinVal&lt;&gt;"",_xlpm.WinVal,_xlpm.CSVVal&lt;&gt;"",PROPER(_xlpm.CSVVal))),""))</f>
        <v>Apple</v>
      </c>
      <c r="G15" s="41" t="str" cm="1">
        <f t="array" ref="G15">IF(($Y15+$Z15+$AA15+$AD15)=0,"",IFERROR(_xlfn.LET(_xlpm.CSVVal,IF($Y15=0,"",INDEX(CSV!G$2:G$510,$Y15)),_xlpm.MacVal,IF($Z15=0,"",INDEX(Output_Mac!G$2:G$500,$Z15)),_xlpm.WinVal,IF($AD15=0,"",INDEX(Output_Win!G$2:G$243,$AD15)),_xlpm.MyAuditVal,IF($AA15=0,"",INDEX(My_Audit!F$2:F$456,$AA15)),_xlfn.IFS(_xlpm.MyAuditVal&lt;&gt;"",_xlpm.MyAuditVal,_xlpm.MacVal&lt;&gt;"",_xlpm.MacVal,_xlpm.WinVal&lt;&gt;"",_xlpm.WinVal,_xlpm.CSVVal&lt;&gt;"",_xlpm.CSVVal)),""))</f>
        <v>Pro A2485</v>
      </c>
      <c r="H15" s="41" cm="1">
        <f t="array" ref="H15">IF($Z15&gt;0,INDEX(Output_Mac!H$2:H$500,$Z15),IF($AD15&gt;0,INDEX(Output_Win!H$2:H$243,$AD15),IF($AA15&gt;0,_xlfn.LET(_xlpm.MyAuditVal,INDEX(My_Audit!G$2:G$456,$AA15),IF(_xlpm.MyAuditVal=0,"",_xlpm.MyAuditVal)),"")))</f>
        <v>16</v>
      </c>
      <c r="I15" s="41" cm="1">
        <f t="array" ref="I15">IF(($Y15+$Z15+$AA15+$AD15)=0,"",IFERROR(_xlfn.LET(_xlpm.CSVVal,IF($Y15=0,"",INDEX(CSV!H$2:H$510,$Y15)),_xlpm.MacVal,IF($Z15=0,"",INDEX(Output_Mac!I$2:I$500,$Z15)),_xlpm.WinVal,IF($AD15=0,"",INDEX(Output_Win!I$2:I$243,$AD15)),_xlpm.MyAuditVal,IF($AA15=0,"",INDEX(My_Audit!H$2:H$456,$AA15)),_xlfn.IFS(_xlpm.MyAuditVal&lt;&gt;"",_xlpm.MyAuditVal,_xlpm.MacVal&lt;&gt;"",_xlpm.MacVal,_xlpm.WinVal&lt;&gt;"",_xlpm.WinVal,_xlpm.CSVVal&lt;&gt;"",_xlpm.CSVVal)),""))</f>
        <v>2021</v>
      </c>
      <c r="J15" s="41" t="str" cm="1">
        <f t="array" ref="J15">IF(($Y15+$Z15+$AA15+$AD15)=0,"",IFERROR(_xlfn.LET(_xlpm.CSVVal,IF($Y15=0,"",INDEX(CSV!J$2:J$510,$Y15)),_xlpm.MacVal,IF($Z15=0,"",INDEX(Output_Mac!J$2:J$500,$Z15)),_xlpm.WinVal,IF($AD15=0,"",INDEX(Output_Win!J$2:J$243,$AD15)),_xlpm.MyAuditVal,IF($AA15=0,"",INDEX(My_Audit!I$2:I$456,$AA15)),_xlfn.IFS(_xlpm.MyAuditVal&lt;&gt;"",_xlpm.MyAuditVal,_xlpm.MacVal&lt;&gt;"",_xlpm.MacVal,_xlpm.WinVal&lt;&gt;"",_xlpm.WinVal,_xlpm.CSVVal&lt;&gt;"",_xlpm.CSVVal)),""))</f>
        <v>M1 Pro</v>
      </c>
      <c r="K15" s="41" t="str" cm="1">
        <f t="array" ref="K15">IF(($Y15+$Z15+$AA15+$AD15)=0,"",IFERROR(_xlfn.LET(_xlpm.CSVVal,IF($Y15=0,"",INDEX(CSV!N$2:N$510,$Y15)),_xlpm.MacVal,IF($Z15=0,"",INDEX(Output_Mac!L$2:L$500,$Z15)),_xlpm.WinVal,IF($AD15=0,"",INDEX(Output_Win!L$2:L$243,$AD15)),_xlpm.MyAuditVal,IF($AA15=0,"",INDEX(My_Audit!J$2:J$456,$AA15)),_xlfn.IFS(_xlpm.MyAuditVal&lt;&gt;"",_xlpm.MyAuditVal,_xlpm.MacVal&lt;&gt;"",_xlpm.MacVal,_xlpm.WinVal&lt;&gt;"",_xlpm.WinVal,_xlpm.CSVVal&lt;&gt;"",_xlpm.CSVVal)),""))</f>
        <v>16 GB DDR5</v>
      </c>
      <c r="L15" s="41" t="str" cm="1">
        <f t="array" ref="L15">IF(($Y15+$Z15+$AA15+$AD15)=0,"",IFERROR(_xlfn.LET(_xlpm.CSVVal,IF($Y15=0,"",INDEX(CSV!Q$2:Q$510,$Y15)),_xlpm.MacVal,IF($Z15=0,"",INDEX(Output_Mac!M$2:M$500,$Z15)),_xlpm.WinVal,IF($AD15=0,"",INDEX(Output_Win!M$2:M$243,$AD15)),_xlpm.MyAuditVal,IF($AA15=0,"",INDEX(My_Audit!K$2:K$456,$AA15)),_xlfn.IFS(_xlpm.MyAuditVal&lt;&gt;"",_xlpm.MyAuditVal,_xlpm.MacVal&lt;&gt;"",_xlpm.MacVal,_xlpm.WinVal&lt;&gt;"",_xlpm.WinVal,_xlpm.CSVVal&lt;&gt;"",_xlpm.CSVVal)),""))</f>
        <v>1 TB SSD</v>
      </c>
      <c r="M15" s="41" t="str" cm="1">
        <f t="array" ref="M15">IF(($Y15+$Z15+$AA15+$AD15)=0,"",ExpandDiagCodes(_xlfn.TEXTJOIN(", ",TRUE,IF($AA15=0,"",INDEX(My_Audit!N$2:N$456,$AA15)),IF($Z15=0,"",INDEX(Output_Mac!S$2:S$500,$Z15)),IF($AD15=0,"",INDEX(Output_Win!S$2:S$243,$AD15)),IF($Y15=0,"",INDEX(CSV!AE$2:AE$510,$Y15)))))</f>
        <v>Chassis damage B, Screen scratches B, Display B</v>
      </c>
      <c r="N15" s="41" t="str" cm="1">
        <f t="array" ref="N15">IF(($Y15+$Z15+$AA15+$AD15)=0,"",IFERROR(_xlfn.LET(_xlpm.CSVVal,IF($Y15=0,"",INDEX(CSV!AG$2:AG$510,$Y15)),_xlpm.MacVal,IF($Z15=0,"",INDEX(Output_Mac!T$2:T$500,$Z15)),_xlpm.WinVal,IF($AD15=0,"",INDEX(Output_Win!T$2:T$243,$AD15)),_xlpm.MyAuditVal,IF($AA15=0,"",INDEX(My_Audit!O$2:O$456,$AA15)),_xlfn.IFS(_xlpm.MyAuditVal&lt;&gt;"",_xlpm.MyAuditVal,_xlpm.MacVal&lt;&gt;"",_xlpm.MacVal,_xlpm.WinVal&lt;&gt;"",_xlpm.WinVal,_xlpm.CSVVal&lt;&gt;"",_xlpm.CSVVal)),""))</f>
        <v>Pass</v>
      </c>
      <c r="O15" s="41" t="str" cm="1">
        <f t="array" ref="O15">IF($AB15=0,"",INDEX(My_Audit!P$2:P$456,$AB15))&amp;""</f>
        <v/>
      </c>
      <c r="P15" s="40"/>
      <c r="Q15" s="41" t="str">
        <f>IF(LEFT(N15,4)="Pass","Nist SP 800-88",My_Audit!R15)&amp;""</f>
        <v>Nist SP 800-88</v>
      </c>
      <c r="R15" s="40"/>
      <c r="S15" s="40"/>
      <c r="T15" s="41" cm="1">
        <f t="array" ref="T15">IF($AC15=0,"",INDEX(Models!J$2:J$605,$AC15))</f>
        <v>2</v>
      </c>
      <c r="U15" s="40"/>
      <c r="V15" s="40"/>
      <c r="W15" s="79" t="str" cm="1">
        <f t="array" ref="W15">IF(($Z15+$AA15+$AD15)=0,"",ExpandDiagCodes(_xlfn.TEXTJOIN(", ",TRUE,IF($AA15=0,"",INDEX(My_Audit!L$2:L$456,$AA15)),IF($Z15=0,"",INDEX(Output_Mac!AA$2:AA$500,$Z15)),IF($AD15=0,"",INDEX(Output_Win!AA$2:AA$243,$AD15)))))</f>
        <v/>
      </c>
      <c r="Y15" s="80">
        <f>IFERROR(MATCH($A15,CSV!$A$2:$A$510,0),0)</f>
        <v>0</v>
      </c>
      <c r="Z15" s="80">
        <f>IFERROR(MATCH($A15,Output_Mac!$A$2:$A$500,0),0)</f>
        <v>13</v>
      </c>
      <c r="AA15" s="80">
        <f>IFERROR(MATCH($A15,My_Audit!$A$2:$A$456,0),0)</f>
        <v>14</v>
      </c>
      <c r="AB15" s="80">
        <f>IFERROR(MATCH($C15,My_Audit!$B$2:$B$456,0),0)</f>
        <v>0</v>
      </c>
      <c r="AC15" s="80">
        <f>IFERROR(MATCH($E15,Models!$I$2:$I$605,0),0)</f>
        <v>1</v>
      </c>
      <c r="AD15" s="80">
        <f>IFERROR(MATCH($A15,Output_Win!$A$2:$A$243,0),0)</f>
        <v>0</v>
      </c>
    </row>
    <row r="16" spans="1:30">
      <c r="A16" s="40" t="str">
        <f>_xlfn.TEXTJOIN("",TRUE,Input!$A$4,TEXT(ROW(My_Audit!A15)+Input!$A$8-1,"00"))</f>
        <v>W4403</v>
      </c>
      <c r="B16" s="40" t="str">
        <f>_xlfn.TEXTJOIN("-",TRUE,"ITD",Input!$A$2,A16)</f>
        <v>ITD-SHR11749-W4403</v>
      </c>
      <c r="C16" s="41" t="str" cm="1">
        <f t="array" ref="C16">IF(($Y16+$Z16+$AA16+$AD16)=0,"",IFERROR(_xlfn.LET(_xlpm.CSVVal,IF($Y16=0,"",INDEX(CSV!B$2:B$510,$Y16)),_xlpm.MacVal,IF($Z16=0,"",INDEX(Output_Mac!B$2:B$500,$Z16)),_xlpm.WinVal,IF($AD16=0,"",INDEX(Output_Win!B$2:B$243,$AD16)),_xlpm.MyAuditVal,IF($AA16=0,"",INDEX(My_Audit!B$2:B$456,$AA16)),_xlfn.IFS(_xlpm.MyAuditVal&lt;&gt;"",_xlpm.MyAuditVal,_xlpm.MacVal&lt;&gt;"",_xlpm.MacVal,_xlpm.WinVal&lt;&gt;"",_xlpm.WinVal,_xlpm.CSVVal&lt;&gt;"",_xlpm.CSVVal)),""))</f>
        <v>MYCDK2HF6J</v>
      </c>
      <c r="D16" s="41" t="str" cm="1">
        <f t="array" ref="D16">IF(($Y16+$Z16+$AA16+$AD16)=0,"",IFERROR(_xlfn.LET(_xlpm.CSVVal,IF($Y16=0,"",INDEX(CSV!C$2:C$510,$Y16)),_xlpm.MacVal,IF($Z16=0,"",INDEX(Output_Mac!D$2:D$500,$Z16)),_xlpm.WinVal,IF($AD16=0,"",INDEX(Output_Win!D$2:D$243,$AD16)),_xlpm.MyAuditVal,IF($AA16=0,"",INDEX(My_Audit!C$2:C$456,$AA16)),_xlfn.IFS(_xlpm.MyAuditVal&lt;&gt;"",_xlpm.MyAuditVal,_xlpm.MacVal&lt;&gt;"",_xlpm.MacVal,_xlpm.WinVal&lt;&gt;"",_xlpm.WinVal,_xlpm.CSVVal&lt;&gt;"",_xlpm.CSVVal)),""))</f>
        <v/>
      </c>
      <c r="E16" s="41" t="str" cm="1">
        <f t="array" ref="E16">IF(($Y16+$Z16+$AA16+$AD16)=0,"",IFERROR(_xlfn.LET(_xlpm.CSVVal,IF($Y16=0,"",INDEX(CSV!E$2:E$510,$Y16)),_xlpm.MacVal,IF($Z16=0,"",INDEX(Output_Mac!C$2:C$500,$Z16)),_xlpm.WinVal,IF($AD16=0,"",INDEX(Output_Win!C$2:C$243,$AD16)),_xlpm.MyAuditVal,IF($AA16=0,"",INDEX(My_Audit!D$2:D$456,$AA16)),_xlfn.IFS(_xlpm.MyAuditVal&lt;&gt;"",_xlpm.MyAuditVal,_xlpm.MacVal&lt;&gt;"",_xlpm.MacVal,_xlpm.WinVal&lt;&gt;"",_xlpm.WinVal,_xlpm.CSVVal&lt;&gt;"",_xlpm.CSVVal)),""))</f>
        <v>Laptop</v>
      </c>
      <c r="F16" s="41" t="str" cm="1">
        <f t="array" ref="F16">IF(($Y16+$Z16+$AA16+$AD16)=0,"",IFERROR(_xlfn.LET(_xlpm.CSVVal,IF($Y16=0,"",INDEX(CSV!F$2:F$510,$Y16)),_xlpm.MacVal,IF($Z16=0,"",INDEX(Output_Mac!E$2:E$500,$Z16)),_xlpm.WinVal,IF($AD16=0,"",INDEX(Output_Win!E$2:E$243,$AD16)),_xlpm.MyAuditVal,IF($AA16=0,"",INDEX(My_Audit!E$2:E$456,$AA16)),_xlfn.IFS(_xlpm.MyAuditVal&lt;&gt;"",_xlpm.MyAuditVal,_xlpm.MacVal&lt;&gt;"",_xlpm.MacVal,_xlpm.WinVal&lt;&gt;"",_xlpm.WinVal,_xlpm.CSVVal&lt;&gt;"",PROPER(_xlpm.CSVVal))),""))</f>
        <v>Apple</v>
      </c>
      <c r="G16" s="41" t="str" cm="1">
        <f t="array" ref="G16">IF(($Y16+$Z16+$AA16+$AD16)=0,"",IFERROR(_xlfn.LET(_xlpm.CSVVal,IF($Y16=0,"",INDEX(CSV!G$2:G$510,$Y16)),_xlpm.MacVal,IF($Z16=0,"",INDEX(Output_Mac!G$2:G$500,$Z16)),_xlpm.WinVal,IF($AD16=0,"",INDEX(Output_Win!G$2:G$243,$AD16)),_xlpm.MyAuditVal,IF($AA16=0,"",INDEX(My_Audit!F$2:F$456,$AA16)),_xlfn.IFS(_xlpm.MyAuditVal&lt;&gt;"",_xlpm.MyAuditVal,_xlpm.MacVal&lt;&gt;"",_xlpm.MacVal,_xlpm.WinVal&lt;&gt;"",_xlpm.WinVal,_xlpm.CSVVal&lt;&gt;"",_xlpm.CSVVal)),""))</f>
        <v>Pro A2485</v>
      </c>
      <c r="H16" s="41" cm="1">
        <f t="array" ref="H16">IF($Z16&gt;0,INDEX(Output_Mac!H$2:H$500,$Z16),IF($AD16&gt;0,INDEX(Output_Win!H$2:H$243,$AD16),IF($AA16&gt;0,_xlfn.LET(_xlpm.MyAuditVal,INDEX(My_Audit!G$2:G$456,$AA16),IF(_xlpm.MyAuditVal=0,"",_xlpm.MyAuditVal)),"")))</f>
        <v>16</v>
      </c>
      <c r="I16" s="41" cm="1">
        <f t="array" ref="I16">IF(($Y16+$Z16+$AA16+$AD16)=0,"",IFERROR(_xlfn.LET(_xlpm.CSVVal,IF($Y16=0,"",INDEX(CSV!H$2:H$510,$Y16)),_xlpm.MacVal,IF($Z16=0,"",INDEX(Output_Mac!I$2:I$500,$Z16)),_xlpm.WinVal,IF($AD16=0,"",INDEX(Output_Win!I$2:I$243,$AD16)),_xlpm.MyAuditVal,IF($AA16=0,"",INDEX(My_Audit!H$2:H$456,$AA16)),_xlfn.IFS(_xlpm.MyAuditVal&lt;&gt;"",_xlpm.MyAuditVal,_xlpm.MacVal&lt;&gt;"",_xlpm.MacVal,_xlpm.WinVal&lt;&gt;"",_xlpm.WinVal,_xlpm.CSVVal&lt;&gt;"",_xlpm.CSVVal)),""))</f>
        <v>2021</v>
      </c>
      <c r="J16" s="41" t="str" cm="1">
        <f t="array" ref="J16">IF(($Y16+$Z16+$AA16+$AD16)=0,"",IFERROR(_xlfn.LET(_xlpm.CSVVal,IF($Y16=0,"",INDEX(CSV!J$2:J$510,$Y16)),_xlpm.MacVal,IF($Z16=0,"",INDEX(Output_Mac!J$2:J$500,$Z16)),_xlpm.WinVal,IF($AD16=0,"",INDEX(Output_Win!J$2:J$243,$AD16)),_xlpm.MyAuditVal,IF($AA16=0,"",INDEX(My_Audit!I$2:I$456,$AA16)),_xlfn.IFS(_xlpm.MyAuditVal&lt;&gt;"",_xlpm.MyAuditVal,_xlpm.MacVal&lt;&gt;"",_xlpm.MacVal,_xlpm.WinVal&lt;&gt;"",_xlpm.WinVal,_xlpm.CSVVal&lt;&gt;"",_xlpm.CSVVal)),""))</f>
        <v>M1 Pro</v>
      </c>
      <c r="K16" s="41" t="str" cm="1">
        <f t="array" ref="K16">IF(($Y16+$Z16+$AA16+$AD16)=0,"",IFERROR(_xlfn.LET(_xlpm.CSVVal,IF($Y16=0,"",INDEX(CSV!N$2:N$510,$Y16)),_xlpm.MacVal,IF($Z16=0,"",INDEX(Output_Mac!L$2:L$500,$Z16)),_xlpm.WinVal,IF($AD16=0,"",INDEX(Output_Win!L$2:L$243,$AD16)),_xlpm.MyAuditVal,IF($AA16=0,"",INDEX(My_Audit!J$2:J$456,$AA16)),_xlfn.IFS(_xlpm.MyAuditVal&lt;&gt;"",_xlpm.MyAuditVal,_xlpm.MacVal&lt;&gt;"",_xlpm.MacVal,_xlpm.WinVal&lt;&gt;"",_xlpm.WinVal,_xlpm.CSVVal&lt;&gt;"",_xlpm.CSVVal)),""))</f>
        <v>16 GB DDR5</v>
      </c>
      <c r="L16" s="41" t="str" cm="1">
        <f t="array" ref="L16">IF(($Y16+$Z16+$AA16+$AD16)=0,"",IFERROR(_xlfn.LET(_xlpm.CSVVal,IF($Y16=0,"",INDEX(CSV!Q$2:Q$510,$Y16)),_xlpm.MacVal,IF($Z16=0,"",INDEX(Output_Mac!M$2:M$500,$Z16)),_xlpm.WinVal,IF($AD16=0,"",INDEX(Output_Win!M$2:M$243,$AD16)),_xlpm.MyAuditVal,IF($AA16=0,"",INDEX(My_Audit!K$2:K$456,$AA16)),_xlfn.IFS(_xlpm.MyAuditVal&lt;&gt;"",_xlpm.MyAuditVal,_xlpm.MacVal&lt;&gt;"",_xlpm.MacVal,_xlpm.WinVal&lt;&gt;"",_xlpm.WinVal,_xlpm.CSVVal&lt;&gt;"",_xlpm.CSVVal)),""))</f>
        <v>1 TB SSD</v>
      </c>
      <c r="M16" s="41" t="str" cm="1">
        <f t="array" ref="M16">IF(($Y16+$Z16+$AA16+$AD16)=0,"",ExpandDiagCodes(_xlfn.TEXTJOIN(", ",TRUE,IF($AA16=0,"",INDEX(My_Audit!N$2:N$456,$AA16)),IF($Z16=0,"",INDEX(Output_Mac!S$2:S$500,$Z16)),IF($AD16=0,"",INDEX(Output_Win!S$2:S$243,$AD16)),IF($Y16=0,"",INDEX(CSV!AE$2:AE$510,$Y16)))))</f>
        <v>Label marks D, Chassis damage B, Screen scratches B, Display B</v>
      </c>
      <c r="N16" s="41" t="str" cm="1">
        <f t="array" ref="N16">IF(($Y16+$Z16+$AA16+$AD16)=0,"",IFERROR(_xlfn.LET(_xlpm.CSVVal,IF($Y16=0,"",INDEX(CSV!AG$2:AG$510,$Y16)),_xlpm.MacVal,IF($Z16=0,"",INDEX(Output_Mac!T$2:T$500,$Z16)),_xlpm.WinVal,IF($AD16=0,"",INDEX(Output_Win!T$2:T$243,$AD16)),_xlpm.MyAuditVal,IF($AA16=0,"",INDEX(My_Audit!O$2:O$456,$AA16)),_xlfn.IFS(_xlpm.MyAuditVal&lt;&gt;"",_xlpm.MyAuditVal,_xlpm.MacVal&lt;&gt;"",_xlpm.MacVal,_xlpm.WinVal&lt;&gt;"",_xlpm.WinVal,_xlpm.CSVVal&lt;&gt;"",_xlpm.CSVVal)),""))</f>
        <v>Pass</v>
      </c>
      <c r="O16" s="41" t="str" cm="1">
        <f t="array" ref="O16">IF($AB16=0,"",INDEX(My_Audit!P$2:P$456,$AB16))&amp;""</f>
        <v/>
      </c>
      <c r="P16" s="40"/>
      <c r="Q16" s="41" t="str">
        <f>IF(LEFT(N16,4)="Pass","Nist SP 800-88",My_Audit!R16)&amp;""</f>
        <v>Nist SP 800-88</v>
      </c>
      <c r="R16" s="40"/>
      <c r="S16" s="40"/>
      <c r="T16" s="41" cm="1">
        <f t="array" ref="T16">IF($AC16=0,"",INDEX(Models!J$2:J$605,$AC16))</f>
        <v>2</v>
      </c>
      <c r="U16" s="40"/>
      <c r="V16" s="40"/>
      <c r="W16" s="79" t="str" cm="1">
        <f t="array" ref="W16">IF(($Z16+$AA16+$AD16)=0,"",ExpandDiagCodes(_xlfn.TEXTJOIN(", ",TRUE,IF($AA16=0,"",INDEX(My_Audit!L$2:L$456,$AA16)),IF($Z16=0,"",INDEX(Output_Mac!AA$2:AA$500,$Z16)),IF($AD16=0,"",INDEX(Output_Win!AA$2:AA$243,$AD16)))))</f>
        <v/>
      </c>
      <c r="Y16" s="80">
        <f>IFERROR(MATCH($A16,CSV!$A$2:$A$510,0),0)</f>
        <v>0</v>
      </c>
      <c r="Z16" s="80">
        <f>IFERROR(MATCH($A16,Output_Mac!$A$2:$A$500,0),0)</f>
        <v>14</v>
      </c>
      <c r="AA16" s="80">
        <f>IFERROR(MATCH($A16,My_Audit!$A$2:$A$456,0),0)</f>
        <v>15</v>
      </c>
      <c r="AB16" s="80">
        <f>IFERROR(MATCH($C16,My_Audit!$B$2:$B$456,0),0)</f>
        <v>0</v>
      </c>
      <c r="AC16" s="80">
        <f>IFERROR(MATCH($E16,Models!$I$2:$I$605,0),0)</f>
        <v>1</v>
      </c>
      <c r="AD16" s="80">
        <f>IFERROR(MATCH($A16,Output_Win!$A$2:$A$243,0),0)</f>
        <v>0</v>
      </c>
    </row>
    <row r="17" spans="1:30">
      <c r="A17" s="40" t="str">
        <f>_xlfn.TEXTJOIN("",TRUE,Input!$A$4,TEXT(ROW(My_Audit!A16)+Input!$A$8-1,"00"))</f>
        <v>W4404</v>
      </c>
      <c r="B17" s="40" t="str">
        <f>_xlfn.TEXTJOIN("-",TRUE,"ITD",Input!$A$2,A17)</f>
        <v>ITD-SHR11749-W4404</v>
      </c>
      <c r="C17" s="41" t="str" cm="1">
        <f t="array" ref="C17">IF(($Y17+$Z17+$AA17+$AD17)=0,"",IFERROR(_xlfn.LET(_xlpm.CSVVal,IF($Y17=0,"",INDEX(CSV!B$2:B$510,$Y17)),_xlpm.MacVal,IF($Z17=0,"",INDEX(Output_Mac!B$2:B$500,$Z17)),_xlpm.WinVal,IF($AD17=0,"",INDEX(Output_Win!B$2:B$243,$AD17)),_xlpm.MyAuditVal,IF($AA17=0,"",INDEX(My_Audit!B$2:B$456,$AA17)),_xlfn.IFS(_xlpm.MyAuditVal&lt;&gt;"",_xlpm.MyAuditVal,_xlpm.MacVal&lt;&gt;"",_xlpm.MacVal,_xlpm.WinVal&lt;&gt;"",_xlpm.WinVal,_xlpm.CSVVal&lt;&gt;"",_xlpm.CSVVal)),""))</f>
        <v>XD3YH0QH7M</v>
      </c>
      <c r="D17" s="41" t="str" cm="1">
        <f t="array" ref="D17">IF(($Y17+$Z17+$AA17+$AD17)=0,"",IFERROR(_xlfn.LET(_xlpm.CSVVal,IF($Y17=0,"",INDEX(CSV!C$2:C$510,$Y17)),_xlpm.MacVal,IF($Z17=0,"",INDEX(Output_Mac!D$2:D$500,$Z17)),_xlpm.WinVal,IF($AD17=0,"",INDEX(Output_Win!D$2:D$243,$AD17)),_xlpm.MyAuditVal,IF($AA17=0,"",INDEX(My_Audit!C$2:C$456,$AA17)),_xlfn.IFS(_xlpm.MyAuditVal&lt;&gt;"",_xlpm.MyAuditVal,_xlpm.MacVal&lt;&gt;"",_xlpm.MacVal,_xlpm.WinVal&lt;&gt;"",_xlpm.WinVal,_xlpm.CSVVal&lt;&gt;"",_xlpm.CSVVal)),""))</f>
        <v/>
      </c>
      <c r="E17" s="41" t="str" cm="1">
        <f t="array" ref="E17">IF(($Y17+$Z17+$AA17+$AD17)=0,"",IFERROR(_xlfn.LET(_xlpm.CSVVal,IF($Y17=0,"",INDEX(CSV!E$2:E$510,$Y17)),_xlpm.MacVal,IF($Z17=0,"",INDEX(Output_Mac!C$2:C$500,$Z17)),_xlpm.WinVal,IF($AD17=0,"",INDEX(Output_Win!C$2:C$243,$AD17)),_xlpm.MyAuditVal,IF($AA17=0,"",INDEX(My_Audit!D$2:D$456,$AA17)),_xlfn.IFS(_xlpm.MyAuditVal&lt;&gt;"",_xlpm.MyAuditVal,_xlpm.MacVal&lt;&gt;"",_xlpm.MacVal,_xlpm.WinVal&lt;&gt;"",_xlpm.WinVal,_xlpm.CSVVal&lt;&gt;"",_xlpm.CSVVal)),""))</f>
        <v>Laptop</v>
      </c>
      <c r="F17" s="41" t="str" cm="1">
        <f t="array" ref="F17">IF(($Y17+$Z17+$AA17+$AD17)=0,"",IFERROR(_xlfn.LET(_xlpm.CSVVal,IF($Y17=0,"",INDEX(CSV!F$2:F$510,$Y17)),_xlpm.MacVal,IF($Z17=0,"",INDEX(Output_Mac!E$2:E$500,$Z17)),_xlpm.WinVal,IF($AD17=0,"",INDEX(Output_Win!E$2:E$243,$AD17)),_xlpm.MyAuditVal,IF($AA17=0,"",INDEX(My_Audit!E$2:E$456,$AA17)),_xlfn.IFS(_xlpm.MyAuditVal&lt;&gt;"",_xlpm.MyAuditVal,_xlpm.MacVal&lt;&gt;"",_xlpm.MacVal,_xlpm.WinVal&lt;&gt;"",_xlpm.WinVal,_xlpm.CSVVal&lt;&gt;"",PROPER(_xlpm.CSVVal))),""))</f>
        <v>Apple</v>
      </c>
      <c r="G17" s="41" t="str" cm="1">
        <f t="array" ref="G17">IF(($Y17+$Z17+$AA17+$AD17)=0,"",IFERROR(_xlfn.LET(_xlpm.CSVVal,IF($Y17=0,"",INDEX(CSV!G$2:G$510,$Y17)),_xlpm.MacVal,IF($Z17=0,"",INDEX(Output_Mac!G$2:G$500,$Z17)),_xlpm.WinVal,IF($AD17=0,"",INDEX(Output_Win!G$2:G$243,$AD17)),_xlpm.MyAuditVal,IF($AA17=0,"",INDEX(My_Audit!F$2:F$456,$AA17)),_xlfn.IFS(_xlpm.MyAuditVal&lt;&gt;"",_xlpm.MyAuditVal,_xlpm.MacVal&lt;&gt;"",_xlpm.MacVal,_xlpm.WinVal&lt;&gt;"",_xlpm.WinVal,_xlpm.CSVVal&lt;&gt;"",_xlpm.CSVVal)),""))</f>
        <v>Pro A2485</v>
      </c>
      <c r="H17" s="41" cm="1">
        <f t="array" ref="H17">IF($Z17&gt;0,INDEX(Output_Mac!H$2:H$500,$Z17),IF($AD17&gt;0,INDEX(Output_Win!H$2:H$243,$AD17),IF($AA17&gt;0,_xlfn.LET(_xlpm.MyAuditVal,INDEX(My_Audit!G$2:G$456,$AA17),IF(_xlpm.MyAuditVal=0,"",_xlpm.MyAuditVal)),"")))</f>
        <v>16</v>
      </c>
      <c r="I17" s="41" cm="1">
        <f t="array" ref="I17">IF(($Y17+$Z17+$AA17+$AD17)=0,"",IFERROR(_xlfn.LET(_xlpm.CSVVal,IF($Y17=0,"",INDEX(CSV!H$2:H$510,$Y17)),_xlpm.MacVal,IF($Z17=0,"",INDEX(Output_Mac!I$2:I$500,$Z17)),_xlpm.WinVal,IF($AD17=0,"",INDEX(Output_Win!I$2:I$243,$AD17)),_xlpm.MyAuditVal,IF($AA17=0,"",INDEX(My_Audit!H$2:H$456,$AA17)),_xlfn.IFS(_xlpm.MyAuditVal&lt;&gt;"",_xlpm.MyAuditVal,_xlpm.MacVal&lt;&gt;"",_xlpm.MacVal,_xlpm.WinVal&lt;&gt;"",_xlpm.WinVal,_xlpm.CSVVal&lt;&gt;"",_xlpm.CSVVal)),""))</f>
        <v>2021</v>
      </c>
      <c r="J17" s="41" t="str" cm="1">
        <f t="array" ref="J17">IF(($Y17+$Z17+$AA17+$AD17)=0,"",IFERROR(_xlfn.LET(_xlpm.CSVVal,IF($Y17=0,"",INDEX(CSV!J$2:J$510,$Y17)),_xlpm.MacVal,IF($Z17=0,"",INDEX(Output_Mac!J$2:J$500,$Z17)),_xlpm.WinVal,IF($AD17=0,"",INDEX(Output_Win!J$2:J$243,$AD17)),_xlpm.MyAuditVal,IF($AA17=0,"",INDEX(My_Audit!I$2:I$456,$AA17)),_xlfn.IFS(_xlpm.MyAuditVal&lt;&gt;"",_xlpm.MyAuditVal,_xlpm.MacVal&lt;&gt;"",_xlpm.MacVal,_xlpm.WinVal&lt;&gt;"",_xlpm.WinVal,_xlpm.CSVVal&lt;&gt;"",_xlpm.CSVVal)),""))</f>
        <v>M1 Pro</v>
      </c>
      <c r="K17" s="41" t="str" cm="1">
        <f t="array" ref="K17">IF(($Y17+$Z17+$AA17+$AD17)=0,"",IFERROR(_xlfn.LET(_xlpm.CSVVal,IF($Y17=0,"",INDEX(CSV!N$2:N$510,$Y17)),_xlpm.MacVal,IF($Z17=0,"",INDEX(Output_Mac!L$2:L$500,$Z17)),_xlpm.WinVal,IF($AD17=0,"",INDEX(Output_Win!L$2:L$243,$AD17)),_xlpm.MyAuditVal,IF($AA17=0,"",INDEX(My_Audit!J$2:J$456,$AA17)),_xlfn.IFS(_xlpm.MyAuditVal&lt;&gt;"",_xlpm.MyAuditVal,_xlpm.MacVal&lt;&gt;"",_xlpm.MacVal,_xlpm.WinVal&lt;&gt;"",_xlpm.WinVal,_xlpm.CSVVal&lt;&gt;"",_xlpm.CSVVal)),""))</f>
        <v>16 GB DDR5</v>
      </c>
      <c r="L17" s="41" t="str" cm="1">
        <f t="array" ref="L17">IF(($Y17+$Z17+$AA17+$AD17)=0,"",IFERROR(_xlfn.LET(_xlpm.CSVVal,IF($Y17=0,"",INDEX(CSV!Q$2:Q$510,$Y17)),_xlpm.MacVal,IF($Z17=0,"",INDEX(Output_Mac!M$2:M$500,$Z17)),_xlpm.WinVal,IF($AD17=0,"",INDEX(Output_Win!M$2:M$243,$AD17)),_xlpm.MyAuditVal,IF($AA17=0,"",INDEX(My_Audit!K$2:K$456,$AA17)),_xlfn.IFS(_xlpm.MyAuditVal&lt;&gt;"",_xlpm.MyAuditVal,_xlpm.MacVal&lt;&gt;"",_xlpm.MacVal,_xlpm.WinVal&lt;&gt;"",_xlpm.WinVal,_xlpm.CSVVal&lt;&gt;"",_xlpm.CSVVal)),""))</f>
        <v>1 TB SSD</v>
      </c>
      <c r="M17" s="41" t="str" cm="1">
        <f t="array" ref="M17">IF(($Y17+$Z17+$AA17+$AD17)=0,"",ExpandDiagCodes(_xlfn.TEXTJOIN(", ",TRUE,IF($AA17=0,"",INDEX(My_Audit!N$2:N$456,$AA17)),IF($Z17=0,"",INDEX(Output_Mac!S$2:S$500,$Z17)),IF($AD17=0,"",INDEX(Output_Win!S$2:S$243,$AD17)),IF($Y17=0,"",INDEX(CSV!AE$2:AE$510,$Y17)))))</f>
        <v>Screen scratches B, Display B</v>
      </c>
      <c r="N17" s="41" t="str" cm="1">
        <f t="array" ref="N17">IF(($Y17+$Z17+$AA17+$AD17)=0,"",IFERROR(_xlfn.LET(_xlpm.CSVVal,IF($Y17=0,"",INDEX(CSV!AG$2:AG$510,$Y17)),_xlpm.MacVal,IF($Z17=0,"",INDEX(Output_Mac!T$2:T$500,$Z17)),_xlpm.WinVal,IF($AD17=0,"",INDEX(Output_Win!T$2:T$243,$AD17)),_xlpm.MyAuditVal,IF($AA17=0,"",INDEX(My_Audit!O$2:O$456,$AA17)),_xlfn.IFS(_xlpm.MyAuditVal&lt;&gt;"",_xlpm.MyAuditVal,_xlpm.MacVal&lt;&gt;"",_xlpm.MacVal,_xlpm.WinVal&lt;&gt;"",_xlpm.WinVal,_xlpm.CSVVal&lt;&gt;"",_xlpm.CSVVal)),""))</f>
        <v>Pass</v>
      </c>
      <c r="O17" s="41" t="str" cm="1">
        <f t="array" ref="O17">IF($AB17=0,"",INDEX(My_Audit!P$2:P$456,$AB17))&amp;""</f>
        <v/>
      </c>
      <c r="P17" s="40"/>
      <c r="Q17" s="41" t="str">
        <f>IF(LEFT(N17,4)="Pass","Nist SP 800-88",My_Audit!R17)&amp;""</f>
        <v>Nist SP 800-88</v>
      </c>
      <c r="R17" s="40"/>
      <c r="S17" s="40"/>
      <c r="T17" s="41" cm="1">
        <f t="array" ref="T17">IF($AC17=0,"",INDEX(Models!J$2:J$605,$AC17))</f>
        <v>2</v>
      </c>
      <c r="U17" s="40"/>
      <c r="V17" s="40"/>
      <c r="W17" s="79" t="str" cm="1">
        <f t="array" ref="W17">IF(($Z17+$AA17+$AD17)=0,"",ExpandDiagCodes(_xlfn.TEXTJOIN(", ",TRUE,IF($AA17=0,"",INDEX(My_Audit!L$2:L$456,$AA17)),IF($Z17=0,"",INDEX(Output_Mac!AA$2:AA$500,$Z17)),IF($AD17=0,"",INDEX(Output_Win!AA$2:AA$243,$AD17)))))</f>
        <v/>
      </c>
      <c r="Y17" s="80">
        <f>IFERROR(MATCH($A17,CSV!$A$2:$A$510,0),0)</f>
        <v>0</v>
      </c>
      <c r="Z17" s="80">
        <f>IFERROR(MATCH($A17,Output_Mac!$A$2:$A$500,0),0)</f>
        <v>15</v>
      </c>
      <c r="AA17" s="80">
        <f>IFERROR(MATCH($A17,My_Audit!$A$2:$A$456,0),0)</f>
        <v>16</v>
      </c>
      <c r="AB17" s="80">
        <f>IFERROR(MATCH($C17,My_Audit!$B$2:$B$456,0),0)</f>
        <v>0</v>
      </c>
      <c r="AC17" s="80">
        <f>IFERROR(MATCH($E17,Models!$I$2:$I$605,0),0)</f>
        <v>1</v>
      </c>
      <c r="AD17" s="80">
        <f>IFERROR(MATCH($A17,Output_Win!$A$2:$A$243,0),0)</f>
        <v>0</v>
      </c>
    </row>
    <row r="18" spans="1:30">
      <c r="A18" s="40" t="str">
        <f>_xlfn.TEXTJOIN("",TRUE,Input!$A$4,TEXT(ROW(My_Audit!A17)+Input!$A$8-1,"00"))</f>
        <v>W4405</v>
      </c>
      <c r="B18" s="40" t="str">
        <f>_xlfn.TEXTJOIN("-",TRUE,"ITD",Input!$A$2,A18)</f>
        <v>ITD-SHR11749-W4405</v>
      </c>
      <c r="C18" s="41" t="str" cm="1">
        <f t="array" ref="C18">IF(($Y18+$Z18+$AA18+$AD18)=0,"",IFERROR(_xlfn.LET(_xlpm.CSVVal,IF($Y18=0,"",INDEX(CSV!B$2:B$510,$Y18)),_xlpm.MacVal,IF($Z18=0,"",INDEX(Output_Mac!B$2:B$500,$Z18)),_xlpm.WinVal,IF($AD18=0,"",INDEX(Output_Win!B$2:B$243,$AD18)),_xlpm.MyAuditVal,IF($AA18=0,"",INDEX(My_Audit!B$2:B$456,$AA18)),_xlfn.IFS(_xlpm.MyAuditVal&lt;&gt;"",_xlpm.MyAuditVal,_xlpm.MacVal&lt;&gt;"",_xlpm.MacVal,_xlpm.WinVal&lt;&gt;"",_xlpm.WinVal,_xlpm.CSVVal&lt;&gt;"",_xlpm.CSVVal)),""))</f>
        <v>PWX92MN2FR</v>
      </c>
      <c r="D18" s="41" t="str" cm="1">
        <f t="array" ref="D18">IF(($Y18+$Z18+$AA18+$AD18)=0,"",IFERROR(_xlfn.LET(_xlpm.CSVVal,IF($Y18=0,"",INDEX(CSV!C$2:C$510,$Y18)),_xlpm.MacVal,IF($Z18=0,"",INDEX(Output_Mac!D$2:D$500,$Z18)),_xlpm.WinVal,IF($AD18=0,"",INDEX(Output_Win!D$2:D$243,$AD18)),_xlpm.MyAuditVal,IF($AA18=0,"",INDEX(My_Audit!C$2:C$456,$AA18)),_xlfn.IFS(_xlpm.MyAuditVal&lt;&gt;"",_xlpm.MyAuditVal,_xlpm.MacVal&lt;&gt;"",_xlpm.MacVal,_xlpm.WinVal&lt;&gt;"",_xlpm.WinVal,_xlpm.CSVVal&lt;&gt;"",_xlpm.CSVVal)),""))</f>
        <v/>
      </c>
      <c r="E18" s="41" t="str" cm="1">
        <f t="array" ref="E18">IF(($Y18+$Z18+$AA18+$AD18)=0,"",IFERROR(_xlfn.LET(_xlpm.CSVVal,IF($Y18=0,"",INDEX(CSV!E$2:E$510,$Y18)),_xlpm.MacVal,IF($Z18=0,"",INDEX(Output_Mac!C$2:C$500,$Z18)),_xlpm.WinVal,IF($AD18=0,"",INDEX(Output_Win!C$2:C$243,$AD18)),_xlpm.MyAuditVal,IF($AA18=0,"",INDEX(My_Audit!D$2:D$456,$AA18)),_xlfn.IFS(_xlpm.MyAuditVal&lt;&gt;"",_xlpm.MyAuditVal,_xlpm.MacVal&lt;&gt;"",_xlpm.MacVal,_xlpm.WinVal&lt;&gt;"",_xlpm.WinVal,_xlpm.CSVVal&lt;&gt;"",_xlpm.CSVVal)),""))</f>
        <v>Laptop</v>
      </c>
      <c r="F18" s="41" t="str" cm="1">
        <f t="array" ref="F18">IF(($Y18+$Z18+$AA18+$AD18)=0,"",IFERROR(_xlfn.LET(_xlpm.CSVVal,IF($Y18=0,"",INDEX(CSV!F$2:F$510,$Y18)),_xlpm.MacVal,IF($Z18=0,"",INDEX(Output_Mac!E$2:E$500,$Z18)),_xlpm.WinVal,IF($AD18=0,"",INDEX(Output_Win!E$2:E$243,$AD18)),_xlpm.MyAuditVal,IF($AA18=0,"",INDEX(My_Audit!E$2:E$456,$AA18)),_xlfn.IFS(_xlpm.MyAuditVal&lt;&gt;"",_xlpm.MyAuditVal,_xlpm.MacVal&lt;&gt;"",_xlpm.MacVal,_xlpm.WinVal&lt;&gt;"",_xlpm.WinVal,_xlpm.CSVVal&lt;&gt;"",PROPER(_xlpm.CSVVal))),""))</f>
        <v>Apple</v>
      </c>
      <c r="G18" s="41" t="str" cm="1">
        <f t="array" ref="G18">IF(($Y18+$Z18+$AA18+$AD18)=0,"",IFERROR(_xlfn.LET(_xlpm.CSVVal,IF($Y18=0,"",INDEX(CSV!G$2:G$510,$Y18)),_xlpm.MacVal,IF($Z18=0,"",INDEX(Output_Mac!G$2:G$500,$Z18)),_xlpm.WinVal,IF($AD18=0,"",INDEX(Output_Win!G$2:G$243,$AD18)),_xlpm.MyAuditVal,IF($AA18=0,"",INDEX(My_Audit!F$2:F$456,$AA18)),_xlfn.IFS(_xlpm.MyAuditVal&lt;&gt;"",_xlpm.MyAuditVal,_xlpm.MacVal&lt;&gt;"",_xlpm.MacVal,_xlpm.WinVal&lt;&gt;"",_xlpm.WinVal,_xlpm.CSVVal&lt;&gt;"",_xlpm.CSVVal)),""))</f>
        <v>Pro A2485</v>
      </c>
      <c r="H18" s="41" cm="1">
        <f t="array" ref="H18">IF($Z18&gt;0,INDEX(Output_Mac!H$2:H$500,$Z18),IF($AD18&gt;0,INDEX(Output_Win!H$2:H$243,$AD18),IF($AA18&gt;0,_xlfn.LET(_xlpm.MyAuditVal,INDEX(My_Audit!G$2:G$456,$AA18),IF(_xlpm.MyAuditVal=0,"",_xlpm.MyAuditVal)),"")))</f>
        <v>16</v>
      </c>
      <c r="I18" s="41" cm="1">
        <f t="array" ref="I18">IF(($Y18+$Z18+$AA18+$AD18)=0,"",IFERROR(_xlfn.LET(_xlpm.CSVVal,IF($Y18=0,"",INDEX(CSV!H$2:H$510,$Y18)),_xlpm.MacVal,IF($Z18=0,"",INDEX(Output_Mac!I$2:I$500,$Z18)),_xlpm.WinVal,IF($AD18=0,"",INDEX(Output_Win!I$2:I$243,$AD18)),_xlpm.MyAuditVal,IF($AA18=0,"",INDEX(My_Audit!H$2:H$456,$AA18)),_xlfn.IFS(_xlpm.MyAuditVal&lt;&gt;"",_xlpm.MyAuditVal,_xlpm.MacVal&lt;&gt;"",_xlpm.MacVal,_xlpm.WinVal&lt;&gt;"",_xlpm.WinVal,_xlpm.CSVVal&lt;&gt;"",_xlpm.CSVVal)),""))</f>
        <v>2021</v>
      </c>
      <c r="J18" s="41" t="str" cm="1">
        <f t="array" ref="J18">IF(($Y18+$Z18+$AA18+$AD18)=0,"",IFERROR(_xlfn.LET(_xlpm.CSVVal,IF($Y18=0,"",INDEX(CSV!J$2:J$510,$Y18)),_xlpm.MacVal,IF($Z18=0,"",INDEX(Output_Mac!J$2:J$500,$Z18)),_xlpm.WinVal,IF($AD18=0,"",INDEX(Output_Win!J$2:J$243,$AD18)),_xlpm.MyAuditVal,IF($AA18=0,"",INDEX(My_Audit!I$2:I$456,$AA18)),_xlfn.IFS(_xlpm.MyAuditVal&lt;&gt;"",_xlpm.MyAuditVal,_xlpm.MacVal&lt;&gt;"",_xlpm.MacVal,_xlpm.WinVal&lt;&gt;"",_xlpm.WinVal,_xlpm.CSVVal&lt;&gt;"",_xlpm.CSVVal)),""))</f>
        <v>M1 Pro</v>
      </c>
      <c r="K18" s="41" t="str" cm="1">
        <f t="array" ref="K18">IF(($Y18+$Z18+$AA18+$AD18)=0,"",IFERROR(_xlfn.LET(_xlpm.CSVVal,IF($Y18=0,"",INDEX(CSV!N$2:N$510,$Y18)),_xlpm.MacVal,IF($Z18=0,"",INDEX(Output_Mac!L$2:L$500,$Z18)),_xlpm.WinVal,IF($AD18=0,"",INDEX(Output_Win!L$2:L$243,$AD18)),_xlpm.MyAuditVal,IF($AA18=0,"",INDEX(My_Audit!J$2:J$456,$AA18)),_xlfn.IFS(_xlpm.MyAuditVal&lt;&gt;"",_xlpm.MyAuditVal,_xlpm.MacVal&lt;&gt;"",_xlpm.MacVal,_xlpm.WinVal&lt;&gt;"",_xlpm.WinVal,_xlpm.CSVVal&lt;&gt;"",_xlpm.CSVVal)),""))</f>
        <v>16 GB DDR5</v>
      </c>
      <c r="L18" s="41" t="str" cm="1">
        <f t="array" ref="L18">IF(($Y18+$Z18+$AA18+$AD18)=0,"",IFERROR(_xlfn.LET(_xlpm.CSVVal,IF($Y18=0,"",INDEX(CSV!Q$2:Q$510,$Y18)),_xlpm.MacVal,IF($Z18=0,"",INDEX(Output_Mac!M$2:M$500,$Z18)),_xlpm.WinVal,IF($AD18=0,"",INDEX(Output_Win!M$2:M$243,$AD18)),_xlpm.MyAuditVal,IF($AA18=0,"",INDEX(My_Audit!K$2:K$456,$AA18)),_xlfn.IFS(_xlpm.MyAuditVal&lt;&gt;"",_xlpm.MyAuditVal,_xlpm.MacVal&lt;&gt;"",_xlpm.MacVal,_xlpm.WinVal&lt;&gt;"",_xlpm.WinVal,_xlpm.CSVVal&lt;&gt;"",_xlpm.CSVVal)),""))</f>
        <v>1 TB SSD</v>
      </c>
      <c r="M18" s="41" t="str" cm="1">
        <f t="array" ref="M18">IF(($Y18+$Z18+$AA18+$AD18)=0,"",ExpandDiagCodes(_xlfn.TEXTJOIN(", ",TRUE,IF($AA18=0,"",INDEX(My_Audit!N$2:N$456,$AA18)),IF($Z18=0,"",INDEX(Output_Mac!S$2:S$500,$Z18)),IF($AD18=0,"",INDEX(Output_Win!S$2:S$243,$AD18)),IF($Y18=0,"",INDEX(CSV!AE$2:AE$510,$Y18)))))</f>
        <v>Chassis damage D, Screen scratches B, Display B</v>
      </c>
      <c r="N18" s="41" t="str" cm="1">
        <f t="array" ref="N18">IF(($Y18+$Z18+$AA18+$AD18)=0,"",IFERROR(_xlfn.LET(_xlpm.CSVVal,IF($Y18=0,"",INDEX(CSV!AG$2:AG$510,$Y18)),_xlpm.MacVal,IF($Z18=0,"",INDEX(Output_Mac!T$2:T$500,$Z18)),_xlpm.WinVal,IF($AD18=0,"",INDEX(Output_Win!T$2:T$243,$AD18)),_xlpm.MyAuditVal,IF($AA18=0,"",INDEX(My_Audit!O$2:O$456,$AA18)),_xlfn.IFS(_xlpm.MyAuditVal&lt;&gt;"",_xlpm.MyAuditVal,_xlpm.MacVal&lt;&gt;"",_xlpm.MacVal,_xlpm.WinVal&lt;&gt;"",_xlpm.WinVal,_xlpm.CSVVal&lt;&gt;"",_xlpm.CSVVal)),""))</f>
        <v>Pass</v>
      </c>
      <c r="O18" s="41" t="str" cm="1">
        <f t="array" ref="O18">IF($AB18=0,"",INDEX(My_Audit!P$2:P$456,$AB18))&amp;""</f>
        <v/>
      </c>
      <c r="P18" s="40"/>
      <c r="Q18" s="41" t="str">
        <f>IF(LEFT(N18,4)="Pass","Nist SP 800-88",My_Audit!R18)&amp;""</f>
        <v>Nist SP 800-88</v>
      </c>
      <c r="R18" s="40"/>
      <c r="S18" s="40"/>
      <c r="T18" s="41" cm="1">
        <f t="array" ref="T18">IF($AC18=0,"",INDEX(Models!J$2:J$605,$AC18))</f>
        <v>2</v>
      </c>
      <c r="U18" s="40"/>
      <c r="V18" s="40"/>
      <c r="W18" s="79" t="str" cm="1">
        <f t="array" ref="W18">IF(($Z18+$AA18+$AD18)=0,"",ExpandDiagCodes(_xlfn.TEXTJOIN(", ",TRUE,IF($AA18=0,"",INDEX(My_Audit!L$2:L$456,$AA18)),IF($Z18=0,"",INDEX(Output_Mac!AA$2:AA$500,$Z18)),IF($AD18=0,"",INDEX(Output_Win!AA$2:AA$243,$AD18)))))</f>
        <v/>
      </c>
      <c r="Y18" s="80">
        <f>IFERROR(MATCH($A18,CSV!$A$2:$A$510,0),0)</f>
        <v>0</v>
      </c>
      <c r="Z18" s="80">
        <f>IFERROR(MATCH($A18,Output_Mac!$A$2:$A$500,0),0)</f>
        <v>16</v>
      </c>
      <c r="AA18" s="80">
        <f>IFERROR(MATCH($A18,My_Audit!$A$2:$A$456,0),0)</f>
        <v>17</v>
      </c>
      <c r="AB18" s="80">
        <f>IFERROR(MATCH($C18,My_Audit!$B$2:$B$456,0),0)</f>
        <v>0</v>
      </c>
      <c r="AC18" s="80">
        <f>IFERROR(MATCH($E18,Models!$I$2:$I$605,0),0)</f>
        <v>1</v>
      </c>
      <c r="AD18" s="80">
        <f>IFERROR(MATCH($A18,Output_Win!$A$2:$A$243,0),0)</f>
        <v>0</v>
      </c>
    </row>
    <row r="19" spans="1:30">
      <c r="A19" s="40" t="str">
        <f>_xlfn.TEXTJOIN("",TRUE,Input!$A$4,TEXT(ROW(My_Audit!A18)+Input!$A$8-1,"00"))</f>
        <v>W4406</v>
      </c>
      <c r="B19" s="40" t="str">
        <f>_xlfn.TEXTJOIN("-",TRUE,"ITD",Input!$A$2,A19)</f>
        <v>ITD-SHR11749-W4406</v>
      </c>
      <c r="C19" s="41" t="str" cm="1">
        <f t="array" ref="C19">IF(($Y19+$Z19+$AA19+$AD19)=0,"",IFERROR(_xlfn.LET(_xlpm.CSVVal,IF($Y19=0,"",INDEX(CSV!B$2:B$510,$Y19)),_xlpm.MacVal,IF($Z19=0,"",INDEX(Output_Mac!B$2:B$500,$Z19)),_xlpm.WinVal,IF($AD19=0,"",INDEX(Output_Win!B$2:B$243,$AD19)),_xlpm.MyAuditVal,IF($AA19=0,"",INDEX(My_Audit!B$2:B$456,$AA19)),_xlfn.IFS(_xlpm.MyAuditVal&lt;&gt;"",_xlpm.MyAuditVal,_xlpm.MacVal&lt;&gt;"",_xlpm.MacVal,_xlpm.WinVal&lt;&gt;"",_xlpm.WinVal,_xlpm.CSVVal&lt;&gt;"",_xlpm.CSVVal)),""))</f>
        <v>V2L2Q9990T</v>
      </c>
      <c r="D19" s="41" t="str" cm="1">
        <f t="array" ref="D19">IF(($Y19+$Z19+$AA19+$AD19)=0,"",IFERROR(_xlfn.LET(_xlpm.CSVVal,IF($Y19=0,"",INDEX(CSV!C$2:C$510,$Y19)),_xlpm.MacVal,IF($Z19=0,"",INDEX(Output_Mac!D$2:D$500,$Z19)),_xlpm.WinVal,IF($AD19=0,"",INDEX(Output_Win!D$2:D$243,$AD19)),_xlpm.MyAuditVal,IF($AA19=0,"",INDEX(My_Audit!C$2:C$456,$AA19)),_xlfn.IFS(_xlpm.MyAuditVal&lt;&gt;"",_xlpm.MyAuditVal,_xlpm.MacVal&lt;&gt;"",_xlpm.MacVal,_xlpm.WinVal&lt;&gt;"",_xlpm.WinVal,_xlpm.CSVVal&lt;&gt;"",_xlpm.CSVVal)),""))</f>
        <v/>
      </c>
      <c r="E19" s="41" t="str" cm="1">
        <f t="array" ref="E19">IF(($Y19+$Z19+$AA19+$AD19)=0,"",IFERROR(_xlfn.LET(_xlpm.CSVVal,IF($Y19=0,"",INDEX(CSV!E$2:E$510,$Y19)),_xlpm.MacVal,IF($Z19=0,"",INDEX(Output_Mac!C$2:C$500,$Z19)),_xlpm.WinVal,IF($AD19=0,"",INDEX(Output_Win!C$2:C$243,$AD19)),_xlpm.MyAuditVal,IF($AA19=0,"",INDEX(My_Audit!D$2:D$456,$AA19)),_xlfn.IFS(_xlpm.MyAuditVal&lt;&gt;"",_xlpm.MyAuditVal,_xlpm.MacVal&lt;&gt;"",_xlpm.MacVal,_xlpm.WinVal&lt;&gt;"",_xlpm.WinVal,_xlpm.CSVVal&lt;&gt;"",_xlpm.CSVVal)),""))</f>
        <v>Laptop</v>
      </c>
      <c r="F19" s="41" t="str" cm="1">
        <f t="array" ref="F19">IF(($Y19+$Z19+$AA19+$AD19)=0,"",IFERROR(_xlfn.LET(_xlpm.CSVVal,IF($Y19=0,"",INDEX(CSV!F$2:F$510,$Y19)),_xlpm.MacVal,IF($Z19=0,"",INDEX(Output_Mac!E$2:E$500,$Z19)),_xlpm.WinVal,IF($AD19=0,"",INDEX(Output_Win!E$2:E$243,$AD19)),_xlpm.MyAuditVal,IF($AA19=0,"",INDEX(My_Audit!E$2:E$456,$AA19)),_xlfn.IFS(_xlpm.MyAuditVal&lt;&gt;"",_xlpm.MyAuditVal,_xlpm.MacVal&lt;&gt;"",_xlpm.MacVal,_xlpm.WinVal&lt;&gt;"",_xlpm.WinVal,_xlpm.CSVVal&lt;&gt;"",PROPER(_xlpm.CSVVal))),""))</f>
        <v>Apple</v>
      </c>
      <c r="G19" s="41" t="str" cm="1">
        <f t="array" ref="G19">IF(($Y19+$Z19+$AA19+$AD19)=0,"",IFERROR(_xlfn.LET(_xlpm.CSVVal,IF($Y19=0,"",INDEX(CSV!G$2:G$510,$Y19)),_xlpm.MacVal,IF($Z19=0,"",INDEX(Output_Mac!G$2:G$500,$Z19)),_xlpm.WinVal,IF($AD19=0,"",INDEX(Output_Win!G$2:G$243,$AD19)),_xlpm.MyAuditVal,IF($AA19=0,"",INDEX(My_Audit!F$2:F$456,$AA19)),_xlfn.IFS(_xlpm.MyAuditVal&lt;&gt;"",_xlpm.MyAuditVal,_xlpm.MacVal&lt;&gt;"",_xlpm.MacVal,_xlpm.WinVal&lt;&gt;"",_xlpm.WinVal,_xlpm.CSVVal&lt;&gt;"",_xlpm.CSVVal)),""))</f>
        <v>Pro A2485</v>
      </c>
      <c r="H19" s="41" cm="1">
        <f t="array" ref="H19">IF($Z19&gt;0,INDEX(Output_Mac!H$2:H$500,$Z19),IF($AD19&gt;0,INDEX(Output_Win!H$2:H$243,$AD19),IF($AA19&gt;0,_xlfn.LET(_xlpm.MyAuditVal,INDEX(My_Audit!G$2:G$456,$AA19),IF(_xlpm.MyAuditVal=0,"",_xlpm.MyAuditVal)),"")))</f>
        <v>16</v>
      </c>
      <c r="I19" s="41" cm="1">
        <f t="array" ref="I19">IF(($Y19+$Z19+$AA19+$AD19)=0,"",IFERROR(_xlfn.LET(_xlpm.CSVVal,IF($Y19=0,"",INDEX(CSV!H$2:H$510,$Y19)),_xlpm.MacVal,IF($Z19=0,"",INDEX(Output_Mac!I$2:I$500,$Z19)),_xlpm.WinVal,IF($AD19=0,"",INDEX(Output_Win!I$2:I$243,$AD19)),_xlpm.MyAuditVal,IF($AA19=0,"",INDEX(My_Audit!H$2:H$456,$AA19)),_xlfn.IFS(_xlpm.MyAuditVal&lt;&gt;"",_xlpm.MyAuditVal,_xlpm.MacVal&lt;&gt;"",_xlpm.MacVal,_xlpm.WinVal&lt;&gt;"",_xlpm.WinVal,_xlpm.CSVVal&lt;&gt;"",_xlpm.CSVVal)),""))</f>
        <v>2021</v>
      </c>
      <c r="J19" s="41" t="str" cm="1">
        <f t="array" ref="J19">IF(($Y19+$Z19+$AA19+$AD19)=0,"",IFERROR(_xlfn.LET(_xlpm.CSVVal,IF($Y19=0,"",INDEX(CSV!J$2:J$510,$Y19)),_xlpm.MacVal,IF($Z19=0,"",INDEX(Output_Mac!J$2:J$500,$Z19)),_xlpm.WinVal,IF($AD19=0,"",INDEX(Output_Win!J$2:J$243,$AD19)),_xlpm.MyAuditVal,IF($AA19=0,"",INDEX(My_Audit!I$2:I$456,$AA19)),_xlfn.IFS(_xlpm.MyAuditVal&lt;&gt;"",_xlpm.MyAuditVal,_xlpm.MacVal&lt;&gt;"",_xlpm.MacVal,_xlpm.WinVal&lt;&gt;"",_xlpm.WinVal,_xlpm.CSVVal&lt;&gt;"",_xlpm.CSVVal)),""))</f>
        <v>M1 Pro</v>
      </c>
      <c r="K19" s="41" t="str" cm="1">
        <f t="array" ref="K19">IF(($Y19+$Z19+$AA19+$AD19)=0,"",IFERROR(_xlfn.LET(_xlpm.CSVVal,IF($Y19=0,"",INDEX(CSV!N$2:N$510,$Y19)),_xlpm.MacVal,IF($Z19=0,"",INDEX(Output_Mac!L$2:L$500,$Z19)),_xlpm.WinVal,IF($AD19=0,"",INDEX(Output_Win!L$2:L$243,$AD19)),_xlpm.MyAuditVal,IF($AA19=0,"",INDEX(My_Audit!J$2:J$456,$AA19)),_xlfn.IFS(_xlpm.MyAuditVal&lt;&gt;"",_xlpm.MyAuditVal,_xlpm.MacVal&lt;&gt;"",_xlpm.MacVal,_xlpm.WinVal&lt;&gt;"",_xlpm.WinVal,_xlpm.CSVVal&lt;&gt;"",_xlpm.CSVVal)),""))</f>
        <v>32 GB DDR5</v>
      </c>
      <c r="L19" s="41" t="str" cm="1">
        <f t="array" ref="L19">IF(($Y19+$Z19+$AA19+$AD19)=0,"",IFERROR(_xlfn.LET(_xlpm.CSVVal,IF($Y19=0,"",INDEX(CSV!Q$2:Q$510,$Y19)),_xlpm.MacVal,IF($Z19=0,"",INDEX(Output_Mac!M$2:M$500,$Z19)),_xlpm.WinVal,IF($AD19=0,"",INDEX(Output_Win!M$2:M$243,$AD19)),_xlpm.MyAuditVal,IF($AA19=0,"",INDEX(My_Audit!K$2:K$456,$AA19)),_xlfn.IFS(_xlpm.MyAuditVal&lt;&gt;"",_xlpm.MyAuditVal,_xlpm.MacVal&lt;&gt;"",_xlpm.MacVal,_xlpm.WinVal&lt;&gt;"",_xlpm.WinVal,_xlpm.CSVVal&lt;&gt;"",_xlpm.CSVVal)),""))</f>
        <v>1 TB SSD</v>
      </c>
      <c r="M19" s="41" t="str" cm="1">
        <f t="array" ref="M19">IF(($Y19+$Z19+$AA19+$AD19)=0,"",ExpandDiagCodes(_xlfn.TEXTJOIN(", ",TRUE,IF($AA19=0,"",INDEX(My_Audit!N$2:N$456,$AA19)),IF($Z19=0,"",INDEX(Output_Mac!S$2:S$500,$Z19)),IF($AD19=0,"",INDEX(Output_Win!S$2:S$243,$AD19)),IF($Y19=0,"",INDEX(CSV!AE$2:AE$510,$Y19)))))</f>
        <v>Chassis damage B, Display B</v>
      </c>
      <c r="N19" s="41" t="str" cm="1">
        <f t="array" ref="N19">IF(($Y19+$Z19+$AA19+$AD19)=0,"",IFERROR(_xlfn.LET(_xlpm.CSVVal,IF($Y19=0,"",INDEX(CSV!AG$2:AG$510,$Y19)),_xlpm.MacVal,IF($Z19=0,"",INDEX(Output_Mac!T$2:T$500,$Z19)),_xlpm.WinVal,IF($AD19=0,"",INDEX(Output_Win!T$2:T$243,$AD19)),_xlpm.MyAuditVal,IF($AA19=0,"",INDEX(My_Audit!O$2:O$456,$AA19)),_xlfn.IFS(_xlpm.MyAuditVal&lt;&gt;"",_xlpm.MyAuditVal,_xlpm.MacVal&lt;&gt;"",_xlpm.MacVal,_xlpm.WinVal&lt;&gt;"",_xlpm.WinVal,_xlpm.CSVVal&lt;&gt;"",_xlpm.CSVVal)),""))</f>
        <v>Pass</v>
      </c>
      <c r="O19" s="41" t="str" cm="1">
        <f t="array" ref="O19">IF($AB19=0,"",INDEX(My_Audit!P$2:P$456,$AB19))&amp;""</f>
        <v/>
      </c>
      <c r="P19" s="40"/>
      <c r="Q19" s="41" t="str">
        <f>IF(LEFT(N19,4)="Pass","Nist SP 800-88",My_Audit!R19)&amp;""</f>
        <v>Nist SP 800-88</v>
      </c>
      <c r="R19" s="40"/>
      <c r="S19" s="40"/>
      <c r="T19" s="41" cm="1">
        <f t="array" ref="T19">IF($AC19=0,"",INDEX(Models!J$2:J$605,$AC19))</f>
        <v>2</v>
      </c>
      <c r="U19" s="40"/>
      <c r="V19" s="40"/>
      <c r="W19" s="79" t="str" cm="1">
        <f t="array" ref="W19">IF(($Z19+$AA19+$AD19)=0,"",ExpandDiagCodes(_xlfn.TEXTJOIN(", ",TRUE,IF($AA19=0,"",INDEX(My_Audit!L$2:L$456,$AA19)),IF($Z19=0,"",INDEX(Output_Mac!AA$2:AA$500,$Z19)),IF($AD19=0,"",INDEX(Output_Win!AA$2:AA$243,$AD19)))))</f>
        <v/>
      </c>
      <c r="Y19" s="80">
        <f>IFERROR(MATCH($A19,CSV!$A$2:$A$510,0),0)</f>
        <v>0</v>
      </c>
      <c r="Z19" s="80">
        <f>IFERROR(MATCH($A19,Output_Mac!$A$2:$A$500,0),0)</f>
        <v>17</v>
      </c>
      <c r="AA19" s="80">
        <f>IFERROR(MATCH($A19,My_Audit!$A$2:$A$456,0),0)</f>
        <v>18</v>
      </c>
      <c r="AB19" s="80">
        <f>IFERROR(MATCH($C19,My_Audit!$B$2:$B$456,0),0)</f>
        <v>0</v>
      </c>
      <c r="AC19" s="80">
        <f>IFERROR(MATCH($E19,Models!$I$2:$I$605,0),0)</f>
        <v>1</v>
      </c>
      <c r="AD19" s="80">
        <f>IFERROR(MATCH($A19,Output_Win!$A$2:$A$243,0),0)</f>
        <v>0</v>
      </c>
    </row>
    <row r="20" spans="1:30">
      <c r="A20" s="40" t="str">
        <f>_xlfn.TEXTJOIN("",TRUE,Input!$A$4,TEXT(ROW(My_Audit!A19)+Input!$A$8-1,"00"))</f>
        <v>W4407</v>
      </c>
      <c r="B20" s="40" t="str">
        <f>_xlfn.TEXTJOIN("-",TRUE,"ITD",Input!$A$2,A20)</f>
        <v>ITD-SHR11749-W4407</v>
      </c>
      <c r="C20" s="41" t="str" cm="1">
        <f t="array" ref="C20">IF(($Y20+$Z20+$AA20+$AD20)=0,"",IFERROR(_xlfn.LET(_xlpm.CSVVal,IF($Y20=0,"",INDEX(CSV!B$2:B$510,$Y20)),_xlpm.MacVal,IF($Z20=0,"",INDEX(Output_Mac!B$2:B$500,$Z20)),_xlpm.WinVal,IF($AD20=0,"",INDEX(Output_Win!B$2:B$243,$AD20)),_xlpm.MyAuditVal,IF($AA20=0,"",INDEX(My_Audit!B$2:B$456,$AA20)),_xlfn.IFS(_xlpm.MyAuditVal&lt;&gt;"",_xlpm.MyAuditVal,_xlpm.MacVal&lt;&gt;"",_xlpm.MacVal,_xlpm.WinVal&lt;&gt;"",_xlpm.WinVal,_xlpm.CSVVal&lt;&gt;"",_xlpm.CSVVal)),""))</f>
        <v>L3PX459P65</v>
      </c>
      <c r="D20" s="41" t="str" cm="1">
        <f t="array" ref="D20">IF(($Y20+$Z20+$AA20+$AD20)=0,"",IFERROR(_xlfn.LET(_xlpm.CSVVal,IF($Y20=0,"",INDEX(CSV!C$2:C$510,$Y20)),_xlpm.MacVal,IF($Z20=0,"",INDEX(Output_Mac!D$2:D$500,$Z20)),_xlpm.WinVal,IF($AD20=0,"",INDEX(Output_Win!D$2:D$243,$AD20)),_xlpm.MyAuditVal,IF($AA20=0,"",INDEX(My_Audit!C$2:C$456,$AA20)),_xlfn.IFS(_xlpm.MyAuditVal&lt;&gt;"",_xlpm.MyAuditVal,_xlpm.MacVal&lt;&gt;"",_xlpm.MacVal,_xlpm.WinVal&lt;&gt;"",_xlpm.WinVal,_xlpm.CSVVal&lt;&gt;"",_xlpm.CSVVal)),""))</f>
        <v/>
      </c>
      <c r="E20" s="41" t="str" cm="1">
        <f t="array" ref="E20">IF(($Y20+$Z20+$AA20+$AD20)=0,"",IFERROR(_xlfn.LET(_xlpm.CSVVal,IF($Y20=0,"",INDEX(CSV!E$2:E$510,$Y20)),_xlpm.MacVal,IF($Z20=0,"",INDEX(Output_Mac!C$2:C$500,$Z20)),_xlpm.WinVal,IF($AD20=0,"",INDEX(Output_Win!C$2:C$243,$AD20)),_xlpm.MyAuditVal,IF($AA20=0,"",INDEX(My_Audit!D$2:D$456,$AA20)),_xlfn.IFS(_xlpm.MyAuditVal&lt;&gt;"",_xlpm.MyAuditVal,_xlpm.MacVal&lt;&gt;"",_xlpm.MacVal,_xlpm.WinVal&lt;&gt;"",_xlpm.WinVal,_xlpm.CSVVal&lt;&gt;"",_xlpm.CSVVal)),""))</f>
        <v>Laptop</v>
      </c>
      <c r="F20" s="41" t="str" cm="1">
        <f t="array" ref="F20">IF(($Y20+$Z20+$AA20+$AD20)=0,"",IFERROR(_xlfn.LET(_xlpm.CSVVal,IF($Y20=0,"",INDEX(CSV!F$2:F$510,$Y20)),_xlpm.MacVal,IF($Z20=0,"",INDEX(Output_Mac!E$2:E$500,$Z20)),_xlpm.WinVal,IF($AD20=0,"",INDEX(Output_Win!E$2:E$243,$AD20)),_xlpm.MyAuditVal,IF($AA20=0,"",INDEX(My_Audit!E$2:E$456,$AA20)),_xlfn.IFS(_xlpm.MyAuditVal&lt;&gt;"",_xlpm.MyAuditVal,_xlpm.MacVal&lt;&gt;"",_xlpm.MacVal,_xlpm.WinVal&lt;&gt;"",_xlpm.WinVal,_xlpm.CSVVal&lt;&gt;"",PROPER(_xlpm.CSVVal))),""))</f>
        <v>Apple</v>
      </c>
      <c r="G20" s="41" t="str" cm="1">
        <f t="array" ref="G20">IF(($Y20+$Z20+$AA20+$AD20)=0,"",IFERROR(_xlfn.LET(_xlpm.CSVVal,IF($Y20=0,"",INDEX(CSV!G$2:G$510,$Y20)),_xlpm.MacVal,IF($Z20=0,"",INDEX(Output_Mac!G$2:G$500,$Z20)),_xlpm.WinVal,IF($AD20=0,"",INDEX(Output_Win!G$2:G$243,$AD20)),_xlpm.MyAuditVal,IF($AA20=0,"",INDEX(My_Audit!F$2:F$456,$AA20)),_xlfn.IFS(_xlpm.MyAuditVal&lt;&gt;"",_xlpm.MyAuditVal,_xlpm.MacVal&lt;&gt;"",_xlpm.MacVal,_xlpm.WinVal&lt;&gt;"",_xlpm.WinVal,_xlpm.CSVVal&lt;&gt;"",_xlpm.CSVVal)),""))</f>
        <v>Pro A2485</v>
      </c>
      <c r="H20" s="41" cm="1">
        <f t="array" ref="H20">IF($Z20&gt;0,INDEX(Output_Mac!H$2:H$500,$Z20),IF($AD20&gt;0,INDEX(Output_Win!H$2:H$243,$AD20),IF($AA20&gt;0,_xlfn.LET(_xlpm.MyAuditVal,INDEX(My_Audit!G$2:G$456,$AA20),IF(_xlpm.MyAuditVal=0,"",_xlpm.MyAuditVal)),"")))</f>
        <v>16</v>
      </c>
      <c r="I20" s="41" cm="1">
        <f t="array" ref="I20">IF(($Y20+$Z20+$AA20+$AD20)=0,"",IFERROR(_xlfn.LET(_xlpm.CSVVal,IF($Y20=0,"",INDEX(CSV!H$2:H$510,$Y20)),_xlpm.MacVal,IF($Z20=0,"",INDEX(Output_Mac!I$2:I$500,$Z20)),_xlpm.WinVal,IF($AD20=0,"",INDEX(Output_Win!I$2:I$243,$AD20)),_xlpm.MyAuditVal,IF($AA20=0,"",INDEX(My_Audit!H$2:H$456,$AA20)),_xlfn.IFS(_xlpm.MyAuditVal&lt;&gt;"",_xlpm.MyAuditVal,_xlpm.MacVal&lt;&gt;"",_xlpm.MacVal,_xlpm.WinVal&lt;&gt;"",_xlpm.WinVal,_xlpm.CSVVal&lt;&gt;"",_xlpm.CSVVal)),""))</f>
        <v>2021</v>
      </c>
      <c r="J20" s="41" t="str" cm="1">
        <f t="array" ref="J20">IF(($Y20+$Z20+$AA20+$AD20)=0,"",IFERROR(_xlfn.LET(_xlpm.CSVVal,IF($Y20=0,"",INDEX(CSV!J$2:J$510,$Y20)),_xlpm.MacVal,IF($Z20=0,"",INDEX(Output_Mac!J$2:J$500,$Z20)),_xlpm.WinVal,IF($AD20=0,"",INDEX(Output_Win!J$2:J$243,$AD20)),_xlpm.MyAuditVal,IF($AA20=0,"",INDEX(My_Audit!I$2:I$456,$AA20)),_xlfn.IFS(_xlpm.MyAuditVal&lt;&gt;"",_xlpm.MyAuditVal,_xlpm.MacVal&lt;&gt;"",_xlpm.MacVal,_xlpm.WinVal&lt;&gt;"",_xlpm.WinVal,_xlpm.CSVVal&lt;&gt;"",_xlpm.CSVVal)),""))</f>
        <v>M1 Max</v>
      </c>
      <c r="K20" s="41" t="str" cm="1">
        <f t="array" ref="K20">IF(($Y20+$Z20+$AA20+$AD20)=0,"",IFERROR(_xlfn.LET(_xlpm.CSVVal,IF($Y20=0,"",INDEX(CSV!N$2:N$510,$Y20)),_xlpm.MacVal,IF($Z20=0,"",INDEX(Output_Mac!L$2:L$500,$Z20)),_xlpm.WinVal,IF($AD20=0,"",INDEX(Output_Win!L$2:L$243,$AD20)),_xlpm.MyAuditVal,IF($AA20=0,"",INDEX(My_Audit!J$2:J$456,$AA20)),_xlfn.IFS(_xlpm.MyAuditVal&lt;&gt;"",_xlpm.MyAuditVal,_xlpm.MacVal&lt;&gt;"",_xlpm.MacVal,_xlpm.WinVal&lt;&gt;"",_xlpm.WinVal,_xlpm.CSVVal&lt;&gt;"",_xlpm.CSVVal)),""))</f>
        <v>32 GB DDR5</v>
      </c>
      <c r="L20" s="41" t="str" cm="1">
        <f t="array" ref="L20">IF(($Y20+$Z20+$AA20+$AD20)=0,"",IFERROR(_xlfn.LET(_xlpm.CSVVal,IF($Y20=0,"",INDEX(CSV!Q$2:Q$510,$Y20)),_xlpm.MacVal,IF($Z20=0,"",INDEX(Output_Mac!M$2:M$500,$Z20)),_xlpm.WinVal,IF($AD20=0,"",INDEX(Output_Win!M$2:M$243,$AD20)),_xlpm.MyAuditVal,IF($AA20=0,"",INDEX(My_Audit!K$2:K$456,$AA20)),_xlfn.IFS(_xlpm.MyAuditVal&lt;&gt;"",_xlpm.MyAuditVal,_xlpm.MacVal&lt;&gt;"",_xlpm.MacVal,_xlpm.WinVal&lt;&gt;"",_xlpm.WinVal,_xlpm.CSVVal&lt;&gt;"",_xlpm.CSVVal)),""))</f>
        <v>1 TB SSD</v>
      </c>
      <c r="M20" s="41" t="str" cm="1">
        <f t="array" ref="M20">IF(($Y20+$Z20+$AA20+$AD20)=0,"",ExpandDiagCodes(_xlfn.TEXTJOIN(", ",TRUE,IF($AA20=0,"",INDEX(My_Audit!N$2:N$456,$AA20)),IF($Z20=0,"",INDEX(Output_Mac!S$2:S$500,$Z20)),IF($AD20=0,"",INDEX(Output_Win!S$2:S$243,$AD20)),IF($Y20=0,"",INDEX(CSV!AE$2:AE$510,$Y20)))))</f>
        <v>Chassis damage C, Display B</v>
      </c>
      <c r="N20" s="41" t="str" cm="1">
        <f t="array" ref="N20">IF(($Y20+$Z20+$AA20+$AD20)=0,"",IFERROR(_xlfn.LET(_xlpm.CSVVal,IF($Y20=0,"",INDEX(CSV!AG$2:AG$510,$Y20)),_xlpm.MacVal,IF($Z20=0,"",INDEX(Output_Mac!T$2:T$500,$Z20)),_xlpm.WinVal,IF($AD20=0,"",INDEX(Output_Win!T$2:T$243,$AD20)),_xlpm.MyAuditVal,IF($AA20=0,"",INDEX(My_Audit!O$2:O$456,$AA20)),_xlfn.IFS(_xlpm.MyAuditVal&lt;&gt;"",_xlpm.MyAuditVal,_xlpm.MacVal&lt;&gt;"",_xlpm.MacVal,_xlpm.WinVal&lt;&gt;"",_xlpm.WinVal,_xlpm.CSVVal&lt;&gt;"",_xlpm.CSVVal)),""))</f>
        <v>Pass</v>
      </c>
      <c r="O20" s="41" t="str" cm="1">
        <f t="array" ref="O20">IF($AB20=0,"",INDEX(My_Audit!P$2:P$456,$AB20))&amp;""</f>
        <v/>
      </c>
      <c r="P20" s="40"/>
      <c r="Q20" s="41" t="str">
        <f>IF(LEFT(N20,4)="Pass","Nist SP 800-88",My_Audit!R20)&amp;""</f>
        <v>Nist SP 800-88</v>
      </c>
      <c r="R20" s="40"/>
      <c r="S20" s="40"/>
      <c r="T20" s="41" cm="1">
        <f t="array" ref="T20">IF($AC20=0,"",INDEX(Models!J$2:J$605,$AC20))</f>
        <v>2</v>
      </c>
      <c r="U20" s="40"/>
      <c r="V20" s="40"/>
      <c r="W20" s="79" t="str" cm="1">
        <f t="array" ref="W20">IF(($Z20+$AA20+$AD20)=0,"",ExpandDiagCodes(_xlfn.TEXTJOIN(", ",TRUE,IF($AA20=0,"",INDEX(My_Audit!L$2:L$456,$AA20)),IF($Z20=0,"",INDEX(Output_Mac!AA$2:AA$500,$Z20)),IF($AD20=0,"",INDEX(Output_Win!AA$2:AA$243,$AD20)))))</f>
        <v/>
      </c>
      <c r="Y20" s="80">
        <f>IFERROR(MATCH($A20,CSV!$A$2:$A$510,0),0)</f>
        <v>0</v>
      </c>
      <c r="Z20" s="80">
        <f>IFERROR(MATCH($A20,Output_Mac!$A$2:$A$500,0),0)</f>
        <v>18</v>
      </c>
      <c r="AA20" s="80">
        <f>IFERROR(MATCH($A20,My_Audit!$A$2:$A$456,0),0)</f>
        <v>19</v>
      </c>
      <c r="AB20" s="80">
        <f>IFERROR(MATCH($C20,My_Audit!$B$2:$B$456,0),0)</f>
        <v>0</v>
      </c>
      <c r="AC20" s="80">
        <f>IFERROR(MATCH($E20,Models!$I$2:$I$605,0),0)</f>
        <v>1</v>
      </c>
      <c r="AD20" s="80">
        <f>IFERROR(MATCH($A20,Output_Win!$A$2:$A$243,0),0)</f>
        <v>0</v>
      </c>
    </row>
    <row r="21" spans="1:30">
      <c r="A21" s="40" t="str">
        <f>_xlfn.TEXTJOIN("",TRUE,Input!$A$4,TEXT(ROW(My_Audit!A20)+Input!$A$8-1,"00"))</f>
        <v>W4408</v>
      </c>
      <c r="B21" s="40" t="str">
        <f>_xlfn.TEXTJOIN("-",TRUE,"ITD",Input!$A$2,A21)</f>
        <v>ITD-SHR11749-W4408</v>
      </c>
      <c r="C21" s="41" t="str" cm="1">
        <f t="array" ref="C21">IF(($Y21+$Z21+$AA21+$AD21)=0,"",IFERROR(_xlfn.LET(_xlpm.CSVVal,IF($Y21=0,"",INDEX(CSV!B$2:B$510,$Y21)),_xlpm.MacVal,IF($Z21=0,"",INDEX(Output_Mac!B$2:B$500,$Z21)),_xlpm.WinVal,IF($AD21=0,"",INDEX(Output_Win!B$2:B$243,$AD21)),_xlpm.MyAuditVal,IF($AA21=0,"",INDEX(My_Audit!B$2:B$456,$AA21)),_xlfn.IFS(_xlpm.MyAuditVal&lt;&gt;"",_xlpm.MyAuditVal,_xlpm.MacVal&lt;&gt;"",_xlpm.MacVal,_xlpm.WinVal&lt;&gt;"",_xlpm.WinVal,_xlpm.CSVVal&lt;&gt;"",_xlpm.CSVVal)),""))</f>
        <v>PHKV2CY7M9</v>
      </c>
      <c r="D21" s="41" t="str" cm="1">
        <f t="array" ref="D21">IF(($Y21+$Z21+$AA21+$AD21)=0,"",IFERROR(_xlfn.LET(_xlpm.CSVVal,IF($Y21=0,"",INDEX(CSV!C$2:C$510,$Y21)),_xlpm.MacVal,IF($Z21=0,"",INDEX(Output_Mac!D$2:D$500,$Z21)),_xlpm.WinVal,IF($AD21=0,"",INDEX(Output_Win!D$2:D$243,$AD21)),_xlpm.MyAuditVal,IF($AA21=0,"",INDEX(My_Audit!C$2:C$456,$AA21)),_xlfn.IFS(_xlpm.MyAuditVal&lt;&gt;"",_xlpm.MyAuditVal,_xlpm.MacVal&lt;&gt;"",_xlpm.MacVal,_xlpm.WinVal&lt;&gt;"",_xlpm.WinVal,_xlpm.CSVVal&lt;&gt;"",_xlpm.CSVVal)),""))</f>
        <v/>
      </c>
      <c r="E21" s="41" t="str" cm="1">
        <f t="array" ref="E21">IF(($Y21+$Z21+$AA21+$AD21)=0,"",IFERROR(_xlfn.LET(_xlpm.CSVVal,IF($Y21=0,"",INDEX(CSV!E$2:E$510,$Y21)),_xlpm.MacVal,IF($Z21=0,"",INDEX(Output_Mac!C$2:C$500,$Z21)),_xlpm.WinVal,IF($AD21=0,"",INDEX(Output_Win!C$2:C$243,$AD21)),_xlpm.MyAuditVal,IF($AA21=0,"",INDEX(My_Audit!D$2:D$456,$AA21)),_xlfn.IFS(_xlpm.MyAuditVal&lt;&gt;"",_xlpm.MyAuditVal,_xlpm.MacVal&lt;&gt;"",_xlpm.MacVal,_xlpm.WinVal&lt;&gt;"",_xlpm.WinVal,_xlpm.CSVVal&lt;&gt;"",_xlpm.CSVVal)),""))</f>
        <v>Laptop</v>
      </c>
      <c r="F21" s="41" t="str" cm="1">
        <f t="array" ref="F21">IF(($Y21+$Z21+$AA21+$AD21)=0,"",IFERROR(_xlfn.LET(_xlpm.CSVVal,IF($Y21=0,"",INDEX(CSV!F$2:F$510,$Y21)),_xlpm.MacVal,IF($Z21=0,"",INDEX(Output_Mac!E$2:E$500,$Z21)),_xlpm.WinVal,IF($AD21=0,"",INDEX(Output_Win!E$2:E$243,$AD21)),_xlpm.MyAuditVal,IF($AA21=0,"",INDEX(My_Audit!E$2:E$456,$AA21)),_xlfn.IFS(_xlpm.MyAuditVal&lt;&gt;"",_xlpm.MyAuditVal,_xlpm.MacVal&lt;&gt;"",_xlpm.MacVal,_xlpm.WinVal&lt;&gt;"",_xlpm.WinVal,_xlpm.CSVVal&lt;&gt;"",PROPER(_xlpm.CSVVal))),""))</f>
        <v>Apple</v>
      </c>
      <c r="G21" s="41" t="str" cm="1">
        <f t="array" ref="G21">IF(($Y21+$Z21+$AA21+$AD21)=0,"",IFERROR(_xlfn.LET(_xlpm.CSVVal,IF($Y21=0,"",INDEX(CSV!G$2:G$510,$Y21)),_xlpm.MacVal,IF($Z21=0,"",INDEX(Output_Mac!G$2:G$500,$Z21)),_xlpm.WinVal,IF($AD21=0,"",INDEX(Output_Win!G$2:G$243,$AD21)),_xlpm.MyAuditVal,IF($AA21=0,"",INDEX(My_Audit!F$2:F$456,$AA21)),_xlfn.IFS(_xlpm.MyAuditVal&lt;&gt;"",_xlpm.MyAuditVal,_xlpm.MacVal&lt;&gt;"",_xlpm.MacVal,_xlpm.WinVal&lt;&gt;"",_xlpm.WinVal,_xlpm.CSVVal&lt;&gt;"",_xlpm.CSVVal)),""))</f>
        <v>Pro A2485</v>
      </c>
      <c r="H21" s="41" cm="1">
        <f t="array" ref="H21">IF($Z21&gt;0,INDEX(Output_Mac!H$2:H$500,$Z21),IF($AD21&gt;0,INDEX(Output_Win!H$2:H$243,$AD21),IF($AA21&gt;0,_xlfn.LET(_xlpm.MyAuditVal,INDEX(My_Audit!G$2:G$456,$AA21),IF(_xlpm.MyAuditVal=0,"",_xlpm.MyAuditVal)),"")))</f>
        <v>16</v>
      </c>
      <c r="I21" s="41" cm="1">
        <f t="array" ref="I21">IF(($Y21+$Z21+$AA21+$AD21)=0,"",IFERROR(_xlfn.LET(_xlpm.CSVVal,IF($Y21=0,"",INDEX(CSV!H$2:H$510,$Y21)),_xlpm.MacVal,IF($Z21=0,"",INDEX(Output_Mac!I$2:I$500,$Z21)),_xlpm.WinVal,IF($AD21=0,"",INDEX(Output_Win!I$2:I$243,$AD21)),_xlpm.MyAuditVal,IF($AA21=0,"",INDEX(My_Audit!H$2:H$456,$AA21)),_xlfn.IFS(_xlpm.MyAuditVal&lt;&gt;"",_xlpm.MyAuditVal,_xlpm.MacVal&lt;&gt;"",_xlpm.MacVal,_xlpm.WinVal&lt;&gt;"",_xlpm.WinVal,_xlpm.CSVVal&lt;&gt;"",_xlpm.CSVVal)),""))</f>
        <v>2021</v>
      </c>
      <c r="J21" s="41" t="str" cm="1">
        <f t="array" ref="J21">IF(($Y21+$Z21+$AA21+$AD21)=0,"",IFERROR(_xlfn.LET(_xlpm.CSVVal,IF($Y21=0,"",INDEX(CSV!J$2:J$510,$Y21)),_xlpm.MacVal,IF($Z21=0,"",INDEX(Output_Mac!J$2:J$500,$Z21)),_xlpm.WinVal,IF($AD21=0,"",INDEX(Output_Win!J$2:J$243,$AD21)),_xlpm.MyAuditVal,IF($AA21=0,"",INDEX(My_Audit!I$2:I$456,$AA21)),_xlfn.IFS(_xlpm.MyAuditVal&lt;&gt;"",_xlpm.MyAuditVal,_xlpm.MacVal&lt;&gt;"",_xlpm.MacVal,_xlpm.WinVal&lt;&gt;"",_xlpm.WinVal,_xlpm.CSVVal&lt;&gt;"",_xlpm.CSVVal)),""))</f>
        <v>M1 Pro</v>
      </c>
      <c r="K21" s="41" t="str" cm="1">
        <f t="array" ref="K21">IF(($Y21+$Z21+$AA21+$AD21)=0,"",IFERROR(_xlfn.LET(_xlpm.CSVVal,IF($Y21=0,"",INDEX(CSV!N$2:N$510,$Y21)),_xlpm.MacVal,IF($Z21=0,"",INDEX(Output_Mac!L$2:L$500,$Z21)),_xlpm.WinVal,IF($AD21=0,"",INDEX(Output_Win!L$2:L$243,$AD21)),_xlpm.MyAuditVal,IF($AA21=0,"",INDEX(My_Audit!J$2:J$456,$AA21)),_xlfn.IFS(_xlpm.MyAuditVal&lt;&gt;"",_xlpm.MyAuditVal,_xlpm.MacVal&lt;&gt;"",_xlpm.MacVal,_xlpm.WinVal&lt;&gt;"",_xlpm.WinVal,_xlpm.CSVVal&lt;&gt;"",_xlpm.CSVVal)),""))</f>
        <v>16 GB DDR5</v>
      </c>
      <c r="L21" s="41" t="str" cm="1">
        <f t="array" ref="L21">IF(($Y21+$Z21+$AA21+$AD21)=0,"",IFERROR(_xlfn.LET(_xlpm.CSVVal,IF($Y21=0,"",INDEX(CSV!Q$2:Q$510,$Y21)),_xlpm.MacVal,IF($Z21=0,"",INDEX(Output_Mac!M$2:M$500,$Z21)),_xlpm.WinVal,IF($AD21=0,"",INDEX(Output_Win!M$2:M$243,$AD21)),_xlpm.MyAuditVal,IF($AA21=0,"",INDEX(My_Audit!K$2:K$456,$AA21)),_xlfn.IFS(_xlpm.MyAuditVal&lt;&gt;"",_xlpm.MyAuditVal,_xlpm.MacVal&lt;&gt;"",_xlpm.MacVal,_xlpm.WinVal&lt;&gt;"",_xlpm.WinVal,_xlpm.CSVVal&lt;&gt;"",_xlpm.CSVVal)),""))</f>
        <v>1 TB SSD</v>
      </c>
      <c r="M21" s="41" t="str" cm="1">
        <f t="array" ref="M21">IF(($Y21+$Z21+$AA21+$AD21)=0,"",ExpandDiagCodes(_xlfn.TEXTJOIN(", ",TRUE,IF($AA21=0,"",INDEX(My_Audit!N$2:N$456,$AA21)),IF($Z21=0,"",INDEX(Output_Mac!S$2:S$500,$Z21)),IF($AD21=0,"",INDEX(Output_Win!S$2:S$243,$AD21)),IF($Y21=0,"",INDEX(CSV!AE$2:AE$510,$Y21)))))</f>
        <v>Label marks C, Chassis damage B, Display C</v>
      </c>
      <c r="N21" s="41" t="str" cm="1">
        <f t="array" ref="N21">IF(($Y21+$Z21+$AA21+$AD21)=0,"",IFERROR(_xlfn.LET(_xlpm.CSVVal,IF($Y21=0,"",INDEX(CSV!AG$2:AG$510,$Y21)),_xlpm.MacVal,IF($Z21=0,"",INDEX(Output_Mac!T$2:T$500,$Z21)),_xlpm.WinVal,IF($AD21=0,"",INDEX(Output_Win!T$2:T$243,$AD21)),_xlpm.MyAuditVal,IF($AA21=0,"",INDEX(My_Audit!O$2:O$456,$AA21)),_xlfn.IFS(_xlpm.MyAuditVal&lt;&gt;"",_xlpm.MyAuditVal,_xlpm.MacVal&lt;&gt;"",_xlpm.MacVal,_xlpm.WinVal&lt;&gt;"",_xlpm.WinVal,_xlpm.CSVVal&lt;&gt;"",_xlpm.CSVVal)),""))</f>
        <v>Pass</v>
      </c>
      <c r="O21" s="41" t="str" cm="1">
        <f t="array" ref="O21">IF($AB21=0,"",INDEX(My_Audit!P$2:P$456,$AB21))&amp;""</f>
        <v/>
      </c>
      <c r="P21" s="40"/>
      <c r="Q21" s="41" t="str">
        <f>IF(LEFT(N21,4)="Pass","Nist SP 800-88",My_Audit!R21)&amp;""</f>
        <v>Nist SP 800-88</v>
      </c>
      <c r="R21" s="40"/>
      <c r="S21" s="40"/>
      <c r="T21" s="41" cm="1">
        <f t="array" ref="T21">IF($AC21=0,"",INDEX(Models!J$2:J$605,$AC21))</f>
        <v>2</v>
      </c>
      <c r="U21" s="40"/>
      <c r="V21" s="40"/>
      <c r="W21" s="79" t="str" cm="1">
        <f t="array" ref="W21">IF(($Z21+$AA21+$AD21)=0,"",ExpandDiagCodes(_xlfn.TEXTJOIN(", ",TRUE,IF($AA21=0,"",INDEX(My_Audit!L$2:L$456,$AA21)),IF($Z21=0,"",INDEX(Output_Mac!AA$2:AA$500,$Z21)),IF($AD21=0,"",INDEX(Output_Win!AA$2:AA$243,$AD21)))))</f>
        <v/>
      </c>
      <c r="Y21" s="80">
        <f>IFERROR(MATCH($A21,CSV!$A$2:$A$510,0),0)</f>
        <v>0</v>
      </c>
      <c r="Z21" s="80">
        <f>IFERROR(MATCH($A21,Output_Mac!$A$2:$A$500,0),0)</f>
        <v>19</v>
      </c>
      <c r="AA21" s="80">
        <f>IFERROR(MATCH($A21,My_Audit!$A$2:$A$456,0),0)</f>
        <v>20</v>
      </c>
      <c r="AB21" s="80">
        <f>IFERROR(MATCH($C21,My_Audit!$B$2:$B$456,0),0)</f>
        <v>0</v>
      </c>
      <c r="AC21" s="80">
        <f>IFERROR(MATCH($E21,Models!$I$2:$I$605,0),0)</f>
        <v>1</v>
      </c>
      <c r="AD21" s="80">
        <f>IFERROR(MATCH($A21,Output_Win!$A$2:$A$243,0),0)</f>
        <v>0</v>
      </c>
    </row>
    <row r="22" spans="1:30">
      <c r="A22" s="40" t="str">
        <f>_xlfn.TEXTJOIN("",TRUE,Input!$A$4,TEXT(ROW(My_Audit!A21)+Input!$A$8-1,"00"))</f>
        <v>W4409</v>
      </c>
      <c r="B22" s="40" t="str">
        <f>_xlfn.TEXTJOIN("-",TRUE,"ITD",Input!$A$2,A22)</f>
        <v>ITD-SHR11749-W4409</v>
      </c>
      <c r="C22" s="41" t="str" cm="1">
        <f t="array" ref="C22">IF(($Y22+$Z22+$AA22+$AD22)=0,"",IFERROR(_xlfn.LET(_xlpm.CSVVal,IF($Y22=0,"",INDEX(CSV!B$2:B$510,$Y22)),_xlpm.MacVal,IF($Z22=0,"",INDEX(Output_Mac!B$2:B$500,$Z22)),_xlpm.WinVal,IF($AD22=0,"",INDEX(Output_Win!B$2:B$243,$AD22)),_xlpm.MyAuditVal,IF($AA22=0,"",INDEX(My_Audit!B$2:B$456,$AA22)),_xlfn.IFS(_xlpm.MyAuditVal&lt;&gt;"",_xlpm.MyAuditVal,_xlpm.MacVal&lt;&gt;"",_xlpm.MacVal,_xlpm.WinVal&lt;&gt;"",_xlpm.WinVal,_xlpm.CSVVal&lt;&gt;"",_xlpm.CSVVal)),""))</f>
        <v>Q06P02GDJ2</v>
      </c>
      <c r="D22" s="41" t="str" cm="1">
        <f t="array" ref="D22">IF(($Y22+$Z22+$AA22+$AD22)=0,"",IFERROR(_xlfn.LET(_xlpm.CSVVal,IF($Y22=0,"",INDEX(CSV!C$2:C$510,$Y22)),_xlpm.MacVal,IF($Z22=0,"",INDEX(Output_Mac!D$2:D$500,$Z22)),_xlpm.WinVal,IF($AD22=0,"",INDEX(Output_Win!D$2:D$243,$AD22)),_xlpm.MyAuditVal,IF($AA22=0,"",INDEX(My_Audit!C$2:C$456,$AA22)),_xlfn.IFS(_xlpm.MyAuditVal&lt;&gt;"",_xlpm.MyAuditVal,_xlpm.MacVal&lt;&gt;"",_xlpm.MacVal,_xlpm.WinVal&lt;&gt;"",_xlpm.WinVal,_xlpm.CSVVal&lt;&gt;"",_xlpm.CSVVal)),""))</f>
        <v/>
      </c>
      <c r="E22" s="41" t="str" cm="1">
        <f t="array" ref="E22">IF(($Y22+$Z22+$AA22+$AD22)=0,"",IFERROR(_xlfn.LET(_xlpm.CSVVal,IF($Y22=0,"",INDEX(CSV!E$2:E$510,$Y22)),_xlpm.MacVal,IF($Z22=0,"",INDEX(Output_Mac!C$2:C$500,$Z22)),_xlpm.WinVal,IF($AD22=0,"",INDEX(Output_Win!C$2:C$243,$AD22)),_xlpm.MyAuditVal,IF($AA22=0,"",INDEX(My_Audit!D$2:D$456,$AA22)),_xlfn.IFS(_xlpm.MyAuditVal&lt;&gt;"",_xlpm.MyAuditVal,_xlpm.MacVal&lt;&gt;"",_xlpm.MacVal,_xlpm.WinVal&lt;&gt;"",_xlpm.WinVal,_xlpm.CSVVal&lt;&gt;"",_xlpm.CSVVal)),""))</f>
        <v>Laptop</v>
      </c>
      <c r="F22" s="41" t="str" cm="1">
        <f t="array" ref="F22">IF(($Y22+$Z22+$AA22+$AD22)=0,"",IFERROR(_xlfn.LET(_xlpm.CSVVal,IF($Y22=0,"",INDEX(CSV!F$2:F$510,$Y22)),_xlpm.MacVal,IF($Z22=0,"",INDEX(Output_Mac!E$2:E$500,$Z22)),_xlpm.WinVal,IF($AD22=0,"",INDEX(Output_Win!E$2:E$243,$AD22)),_xlpm.MyAuditVal,IF($AA22=0,"",INDEX(My_Audit!E$2:E$456,$AA22)),_xlfn.IFS(_xlpm.MyAuditVal&lt;&gt;"",_xlpm.MyAuditVal,_xlpm.MacVal&lt;&gt;"",_xlpm.MacVal,_xlpm.WinVal&lt;&gt;"",_xlpm.WinVal,_xlpm.CSVVal&lt;&gt;"",PROPER(_xlpm.CSVVal))),""))</f>
        <v>Apple</v>
      </c>
      <c r="G22" s="41" t="str" cm="1">
        <f t="array" ref="G22">IF(($Y22+$Z22+$AA22+$AD22)=0,"",IFERROR(_xlfn.LET(_xlpm.CSVVal,IF($Y22=0,"",INDEX(CSV!G$2:G$510,$Y22)),_xlpm.MacVal,IF($Z22=0,"",INDEX(Output_Mac!G$2:G$500,$Z22)),_xlpm.WinVal,IF($AD22=0,"",INDEX(Output_Win!G$2:G$243,$AD22)),_xlpm.MyAuditVal,IF($AA22=0,"",INDEX(My_Audit!F$2:F$456,$AA22)),_xlfn.IFS(_xlpm.MyAuditVal&lt;&gt;"",_xlpm.MyAuditVal,_xlpm.MacVal&lt;&gt;"",_xlpm.MacVal,_xlpm.WinVal&lt;&gt;"",_xlpm.WinVal,_xlpm.CSVVal&lt;&gt;"",_xlpm.CSVVal)),""))</f>
        <v>Pro A2485</v>
      </c>
      <c r="H22" s="41" cm="1">
        <f t="array" ref="H22">IF($Z22&gt;0,INDEX(Output_Mac!H$2:H$500,$Z22),IF($AD22&gt;0,INDEX(Output_Win!H$2:H$243,$AD22),IF($AA22&gt;0,_xlfn.LET(_xlpm.MyAuditVal,INDEX(My_Audit!G$2:G$456,$AA22),IF(_xlpm.MyAuditVal=0,"",_xlpm.MyAuditVal)),"")))</f>
        <v>16</v>
      </c>
      <c r="I22" s="41" cm="1">
        <f t="array" ref="I22">IF(($Y22+$Z22+$AA22+$AD22)=0,"",IFERROR(_xlfn.LET(_xlpm.CSVVal,IF($Y22=0,"",INDEX(CSV!H$2:H$510,$Y22)),_xlpm.MacVal,IF($Z22=0,"",INDEX(Output_Mac!I$2:I$500,$Z22)),_xlpm.WinVal,IF($AD22=0,"",INDEX(Output_Win!I$2:I$243,$AD22)),_xlpm.MyAuditVal,IF($AA22=0,"",INDEX(My_Audit!H$2:H$456,$AA22)),_xlfn.IFS(_xlpm.MyAuditVal&lt;&gt;"",_xlpm.MyAuditVal,_xlpm.MacVal&lt;&gt;"",_xlpm.MacVal,_xlpm.WinVal&lt;&gt;"",_xlpm.WinVal,_xlpm.CSVVal&lt;&gt;"",_xlpm.CSVVal)),""))</f>
        <v>2021</v>
      </c>
      <c r="J22" s="41" t="str" cm="1">
        <f t="array" ref="J22">IF(($Y22+$Z22+$AA22+$AD22)=0,"",IFERROR(_xlfn.LET(_xlpm.CSVVal,IF($Y22=0,"",INDEX(CSV!J$2:J$510,$Y22)),_xlpm.MacVal,IF($Z22=0,"",INDEX(Output_Mac!J$2:J$500,$Z22)),_xlpm.WinVal,IF($AD22=0,"",INDEX(Output_Win!J$2:J$243,$AD22)),_xlpm.MyAuditVal,IF($AA22=0,"",INDEX(My_Audit!I$2:I$456,$AA22)),_xlfn.IFS(_xlpm.MyAuditVal&lt;&gt;"",_xlpm.MyAuditVal,_xlpm.MacVal&lt;&gt;"",_xlpm.MacVal,_xlpm.WinVal&lt;&gt;"",_xlpm.WinVal,_xlpm.CSVVal&lt;&gt;"",_xlpm.CSVVal)),""))</f>
        <v>M1 Pro</v>
      </c>
      <c r="K22" s="41" t="str" cm="1">
        <f t="array" ref="K22">IF(($Y22+$Z22+$AA22+$AD22)=0,"",IFERROR(_xlfn.LET(_xlpm.CSVVal,IF($Y22=0,"",INDEX(CSV!N$2:N$510,$Y22)),_xlpm.MacVal,IF($Z22=0,"",INDEX(Output_Mac!L$2:L$500,$Z22)),_xlpm.WinVal,IF($AD22=0,"",INDEX(Output_Win!L$2:L$243,$AD22)),_xlpm.MyAuditVal,IF($AA22=0,"",INDEX(My_Audit!J$2:J$456,$AA22)),_xlfn.IFS(_xlpm.MyAuditVal&lt;&gt;"",_xlpm.MyAuditVal,_xlpm.MacVal&lt;&gt;"",_xlpm.MacVal,_xlpm.WinVal&lt;&gt;"",_xlpm.WinVal,_xlpm.CSVVal&lt;&gt;"",_xlpm.CSVVal)),""))</f>
        <v>16 GB DDR5</v>
      </c>
      <c r="L22" s="41" t="str" cm="1">
        <f t="array" ref="L22">IF(($Y22+$Z22+$AA22+$AD22)=0,"",IFERROR(_xlfn.LET(_xlpm.CSVVal,IF($Y22=0,"",INDEX(CSV!Q$2:Q$510,$Y22)),_xlpm.MacVal,IF($Z22=0,"",INDEX(Output_Mac!M$2:M$500,$Z22)),_xlpm.WinVal,IF($AD22=0,"",INDEX(Output_Win!M$2:M$243,$AD22)),_xlpm.MyAuditVal,IF($AA22=0,"",INDEX(My_Audit!K$2:K$456,$AA22)),_xlfn.IFS(_xlpm.MyAuditVal&lt;&gt;"",_xlpm.MyAuditVal,_xlpm.MacVal&lt;&gt;"",_xlpm.MacVal,_xlpm.WinVal&lt;&gt;"",_xlpm.WinVal,_xlpm.CSVVal&lt;&gt;"",_xlpm.CSVVal)),""))</f>
        <v>1 TB SSD</v>
      </c>
      <c r="M22" s="41" t="str" cm="1">
        <f t="array" ref="M22">IF(($Y22+$Z22+$AA22+$AD22)=0,"",ExpandDiagCodes(_xlfn.TEXTJOIN(", ",TRUE,IF($AA22=0,"",INDEX(My_Audit!N$2:N$456,$AA22)),IF($Z22=0,"",INDEX(Output_Mac!S$2:S$500,$Z22)),IF($AD22=0,"",INDEX(Output_Win!S$2:S$243,$AD22)),IF($Y22=0,"",INDEX(CSV!AE$2:AE$510,$Y22)))))</f>
        <v>Label marks C, Display B</v>
      </c>
      <c r="N22" s="41" t="str" cm="1">
        <f t="array" ref="N22">IF(($Y22+$Z22+$AA22+$AD22)=0,"",IFERROR(_xlfn.LET(_xlpm.CSVVal,IF($Y22=0,"",INDEX(CSV!AG$2:AG$510,$Y22)),_xlpm.MacVal,IF($Z22=0,"",INDEX(Output_Mac!T$2:T$500,$Z22)),_xlpm.WinVal,IF($AD22=0,"",INDEX(Output_Win!T$2:T$243,$AD22)),_xlpm.MyAuditVal,IF($AA22=0,"",INDEX(My_Audit!O$2:O$456,$AA22)),_xlfn.IFS(_xlpm.MyAuditVal&lt;&gt;"",_xlpm.MyAuditVal,_xlpm.MacVal&lt;&gt;"",_xlpm.MacVal,_xlpm.WinVal&lt;&gt;"",_xlpm.WinVal,_xlpm.CSVVal&lt;&gt;"",_xlpm.CSVVal)),""))</f>
        <v>Pass</v>
      </c>
      <c r="O22" s="41" t="str" cm="1">
        <f t="array" ref="O22">IF($AB22=0,"",INDEX(My_Audit!P$2:P$456,$AB22))&amp;""</f>
        <v/>
      </c>
      <c r="P22" s="40"/>
      <c r="Q22" s="41" t="str">
        <f>IF(LEFT(N22,4)="Pass","Nist SP 800-88",My_Audit!R22)&amp;""</f>
        <v>Nist SP 800-88</v>
      </c>
      <c r="R22" s="40"/>
      <c r="S22" s="40"/>
      <c r="T22" s="41" cm="1">
        <f t="array" ref="T22">IF($AC22=0,"",INDEX(Models!J$2:J$605,$AC22))</f>
        <v>2</v>
      </c>
      <c r="U22" s="40"/>
      <c r="V22" s="40"/>
      <c r="W22" s="79" t="str" cm="1">
        <f t="array" ref="W22">IF(($Z22+$AA22+$AD22)=0,"",ExpandDiagCodes(_xlfn.TEXTJOIN(", ",TRUE,IF($AA22=0,"",INDEX(My_Audit!L$2:L$456,$AA22)),IF($Z22=0,"",INDEX(Output_Mac!AA$2:AA$500,$Z22)),IF($AD22=0,"",INDEX(Output_Win!AA$2:AA$243,$AD22)))))</f>
        <v/>
      </c>
      <c r="Y22" s="80">
        <f>IFERROR(MATCH($A22,CSV!$A$2:$A$510,0),0)</f>
        <v>0</v>
      </c>
      <c r="Z22" s="80">
        <f>IFERROR(MATCH($A22,Output_Mac!$A$2:$A$500,0),0)</f>
        <v>20</v>
      </c>
      <c r="AA22" s="80">
        <f>IFERROR(MATCH($A22,My_Audit!$A$2:$A$456,0),0)</f>
        <v>21</v>
      </c>
      <c r="AB22" s="80">
        <f>IFERROR(MATCH($C22,My_Audit!$B$2:$B$456,0),0)</f>
        <v>0</v>
      </c>
      <c r="AC22" s="80">
        <f>IFERROR(MATCH($E22,Models!$I$2:$I$605,0),0)</f>
        <v>1</v>
      </c>
      <c r="AD22" s="80">
        <f>IFERROR(MATCH($A22,Output_Win!$A$2:$A$243,0),0)</f>
        <v>0</v>
      </c>
    </row>
    <row r="23" spans="1:30">
      <c r="A23" s="40" t="str">
        <f>_xlfn.TEXTJOIN("",TRUE,Input!$A$4,TEXT(ROW(My_Audit!A22)+Input!$A$8-1,"00"))</f>
        <v>W4410</v>
      </c>
      <c r="B23" s="40" t="str">
        <f>_xlfn.TEXTJOIN("-",TRUE,"ITD",Input!$A$2,A23)</f>
        <v>ITD-SHR11749-W4410</v>
      </c>
      <c r="C23" s="41" t="str" cm="1">
        <f t="array" ref="C23">IF(($Y23+$Z23+$AA23+$AD23)=0,"",IFERROR(_xlfn.LET(_xlpm.CSVVal,IF($Y23=0,"",INDEX(CSV!B$2:B$510,$Y23)),_xlpm.MacVal,IF($Z23=0,"",INDEX(Output_Mac!B$2:B$500,$Z23)),_xlpm.WinVal,IF($AD23=0,"",INDEX(Output_Win!B$2:B$243,$AD23)),_xlpm.MyAuditVal,IF($AA23=0,"",INDEX(My_Audit!B$2:B$456,$AA23)),_xlfn.IFS(_xlpm.MyAuditVal&lt;&gt;"",_xlpm.MyAuditVal,_xlpm.MacVal&lt;&gt;"",_xlpm.MacVal,_xlpm.WinVal&lt;&gt;"",_xlpm.WinVal,_xlpm.CSVVal&lt;&gt;"",_xlpm.CSVVal)),""))</f>
        <v>X59PT731XL</v>
      </c>
      <c r="D23" s="41" t="str" cm="1">
        <f t="array" ref="D23">IF(($Y23+$Z23+$AA23+$AD23)=0,"",IFERROR(_xlfn.LET(_xlpm.CSVVal,IF($Y23=0,"",INDEX(CSV!C$2:C$510,$Y23)),_xlpm.MacVal,IF($Z23=0,"",INDEX(Output_Mac!D$2:D$500,$Z23)),_xlpm.WinVal,IF($AD23=0,"",INDEX(Output_Win!D$2:D$243,$AD23)),_xlpm.MyAuditVal,IF($AA23=0,"",INDEX(My_Audit!C$2:C$456,$AA23)),_xlfn.IFS(_xlpm.MyAuditVal&lt;&gt;"",_xlpm.MyAuditVal,_xlpm.MacVal&lt;&gt;"",_xlpm.MacVal,_xlpm.WinVal&lt;&gt;"",_xlpm.WinVal,_xlpm.CSVVal&lt;&gt;"",_xlpm.CSVVal)),""))</f>
        <v/>
      </c>
      <c r="E23" s="41" t="str" cm="1">
        <f t="array" ref="E23">IF(($Y23+$Z23+$AA23+$AD23)=0,"",IFERROR(_xlfn.LET(_xlpm.CSVVal,IF($Y23=0,"",INDEX(CSV!E$2:E$510,$Y23)),_xlpm.MacVal,IF($Z23=0,"",INDEX(Output_Mac!C$2:C$500,$Z23)),_xlpm.WinVal,IF($AD23=0,"",INDEX(Output_Win!C$2:C$243,$AD23)),_xlpm.MyAuditVal,IF($AA23=0,"",INDEX(My_Audit!D$2:D$456,$AA23)),_xlfn.IFS(_xlpm.MyAuditVal&lt;&gt;"",_xlpm.MyAuditVal,_xlpm.MacVal&lt;&gt;"",_xlpm.MacVal,_xlpm.WinVal&lt;&gt;"",_xlpm.WinVal,_xlpm.CSVVal&lt;&gt;"",_xlpm.CSVVal)),""))</f>
        <v>Laptop</v>
      </c>
      <c r="F23" s="41" t="str" cm="1">
        <f t="array" ref="F23">IF(($Y23+$Z23+$AA23+$AD23)=0,"",IFERROR(_xlfn.LET(_xlpm.CSVVal,IF($Y23=0,"",INDEX(CSV!F$2:F$510,$Y23)),_xlpm.MacVal,IF($Z23=0,"",INDEX(Output_Mac!E$2:E$500,$Z23)),_xlpm.WinVal,IF($AD23=0,"",INDEX(Output_Win!E$2:E$243,$AD23)),_xlpm.MyAuditVal,IF($AA23=0,"",INDEX(My_Audit!E$2:E$456,$AA23)),_xlfn.IFS(_xlpm.MyAuditVal&lt;&gt;"",_xlpm.MyAuditVal,_xlpm.MacVal&lt;&gt;"",_xlpm.MacVal,_xlpm.WinVal&lt;&gt;"",_xlpm.WinVal,_xlpm.CSVVal&lt;&gt;"",PROPER(_xlpm.CSVVal))),""))</f>
        <v>Apple</v>
      </c>
      <c r="G23" s="41" t="str" cm="1">
        <f t="array" ref="G23">IF(($Y23+$Z23+$AA23+$AD23)=0,"",IFERROR(_xlfn.LET(_xlpm.CSVVal,IF($Y23=0,"",INDEX(CSV!G$2:G$510,$Y23)),_xlpm.MacVal,IF($Z23=0,"",INDEX(Output_Mac!G$2:G$500,$Z23)),_xlpm.WinVal,IF($AD23=0,"",INDEX(Output_Win!G$2:G$243,$AD23)),_xlpm.MyAuditVal,IF($AA23=0,"",INDEX(My_Audit!F$2:F$456,$AA23)),_xlfn.IFS(_xlpm.MyAuditVal&lt;&gt;"",_xlpm.MyAuditVal,_xlpm.MacVal&lt;&gt;"",_xlpm.MacVal,_xlpm.WinVal&lt;&gt;"",_xlpm.WinVal,_xlpm.CSVVal&lt;&gt;"",_xlpm.CSVVal)),""))</f>
        <v>Pro A2485</v>
      </c>
      <c r="H23" s="41" cm="1">
        <f t="array" ref="H23">IF($Z23&gt;0,INDEX(Output_Mac!H$2:H$500,$Z23),IF($AD23&gt;0,INDEX(Output_Win!H$2:H$243,$AD23),IF($AA23&gt;0,_xlfn.LET(_xlpm.MyAuditVal,INDEX(My_Audit!G$2:G$456,$AA23),IF(_xlpm.MyAuditVal=0,"",_xlpm.MyAuditVal)),"")))</f>
        <v>16</v>
      </c>
      <c r="I23" s="41" cm="1">
        <f t="array" ref="I23">IF(($Y23+$Z23+$AA23+$AD23)=0,"",IFERROR(_xlfn.LET(_xlpm.CSVVal,IF($Y23=0,"",INDEX(CSV!H$2:H$510,$Y23)),_xlpm.MacVal,IF($Z23=0,"",INDEX(Output_Mac!I$2:I$500,$Z23)),_xlpm.WinVal,IF($AD23=0,"",INDEX(Output_Win!I$2:I$243,$AD23)),_xlpm.MyAuditVal,IF($AA23=0,"",INDEX(My_Audit!H$2:H$456,$AA23)),_xlfn.IFS(_xlpm.MyAuditVal&lt;&gt;"",_xlpm.MyAuditVal,_xlpm.MacVal&lt;&gt;"",_xlpm.MacVal,_xlpm.WinVal&lt;&gt;"",_xlpm.WinVal,_xlpm.CSVVal&lt;&gt;"",_xlpm.CSVVal)),""))</f>
        <v>2021</v>
      </c>
      <c r="J23" s="41" t="str" cm="1">
        <f t="array" ref="J23">IF(($Y23+$Z23+$AA23+$AD23)=0,"",IFERROR(_xlfn.LET(_xlpm.CSVVal,IF($Y23=0,"",INDEX(CSV!J$2:J$510,$Y23)),_xlpm.MacVal,IF($Z23=0,"",INDEX(Output_Mac!J$2:J$500,$Z23)),_xlpm.WinVal,IF($AD23=0,"",INDEX(Output_Win!J$2:J$243,$AD23)),_xlpm.MyAuditVal,IF($AA23=0,"",INDEX(My_Audit!I$2:I$456,$AA23)),_xlfn.IFS(_xlpm.MyAuditVal&lt;&gt;"",_xlpm.MyAuditVal,_xlpm.MacVal&lt;&gt;"",_xlpm.MacVal,_xlpm.WinVal&lt;&gt;"",_xlpm.WinVal,_xlpm.CSVVal&lt;&gt;"",_xlpm.CSVVal)),""))</f>
        <v>M1 Pro</v>
      </c>
      <c r="K23" s="41" t="str" cm="1">
        <f t="array" ref="K23">IF(($Y23+$Z23+$AA23+$AD23)=0,"",IFERROR(_xlfn.LET(_xlpm.CSVVal,IF($Y23=0,"",INDEX(CSV!N$2:N$510,$Y23)),_xlpm.MacVal,IF($Z23=0,"",INDEX(Output_Mac!L$2:L$500,$Z23)),_xlpm.WinVal,IF($AD23=0,"",INDEX(Output_Win!L$2:L$243,$AD23)),_xlpm.MyAuditVal,IF($AA23=0,"",INDEX(My_Audit!J$2:J$456,$AA23)),_xlfn.IFS(_xlpm.MyAuditVal&lt;&gt;"",_xlpm.MyAuditVal,_xlpm.MacVal&lt;&gt;"",_xlpm.MacVal,_xlpm.WinVal&lt;&gt;"",_xlpm.WinVal,_xlpm.CSVVal&lt;&gt;"",_xlpm.CSVVal)),""))</f>
        <v>16 GB DDR5</v>
      </c>
      <c r="L23" s="41" t="str" cm="1">
        <f t="array" ref="L23">IF(($Y23+$Z23+$AA23+$AD23)=0,"",IFERROR(_xlfn.LET(_xlpm.CSVVal,IF($Y23=0,"",INDEX(CSV!Q$2:Q$510,$Y23)),_xlpm.MacVal,IF($Z23=0,"",INDEX(Output_Mac!M$2:M$500,$Z23)),_xlpm.WinVal,IF($AD23=0,"",INDEX(Output_Win!M$2:M$243,$AD23)),_xlpm.MyAuditVal,IF($AA23=0,"",INDEX(My_Audit!K$2:K$456,$AA23)),_xlfn.IFS(_xlpm.MyAuditVal&lt;&gt;"",_xlpm.MyAuditVal,_xlpm.MacVal&lt;&gt;"",_xlpm.MacVal,_xlpm.WinVal&lt;&gt;"",_xlpm.WinVal,_xlpm.CSVVal&lt;&gt;"",_xlpm.CSVVal)),""))</f>
        <v>1 TB SSD</v>
      </c>
      <c r="M23" s="41" t="str" cm="1">
        <f t="array" ref="M23">IF(($Y23+$Z23+$AA23+$AD23)=0,"",ExpandDiagCodes(_xlfn.TEXTJOIN(", ",TRUE,IF($AA23=0,"",INDEX(My_Audit!N$2:N$456,$AA23)),IF($Z23=0,"",INDEX(Output_Mac!S$2:S$500,$Z23)),IF($AD23=0,"",INDEX(Output_Win!S$2:S$243,$AD23)),IF($Y23=0,"",INDEX(CSV!AE$2:AE$510,$Y23)))))</f>
        <v>Label marks B, Chassis damage B, Display B</v>
      </c>
      <c r="N23" s="41" t="str" cm="1">
        <f t="array" ref="N23">IF(($Y23+$Z23+$AA23+$AD23)=0,"",IFERROR(_xlfn.LET(_xlpm.CSVVal,IF($Y23=0,"",INDEX(CSV!AG$2:AG$510,$Y23)),_xlpm.MacVal,IF($Z23=0,"",INDEX(Output_Mac!T$2:T$500,$Z23)),_xlpm.WinVal,IF($AD23=0,"",INDEX(Output_Win!T$2:T$243,$AD23)),_xlpm.MyAuditVal,IF($AA23=0,"",INDEX(My_Audit!O$2:O$456,$AA23)),_xlfn.IFS(_xlpm.MyAuditVal&lt;&gt;"",_xlpm.MyAuditVal,_xlpm.MacVal&lt;&gt;"",_xlpm.MacVal,_xlpm.WinVal&lt;&gt;"",_xlpm.WinVal,_xlpm.CSVVal&lt;&gt;"",_xlpm.CSVVal)),""))</f>
        <v>Pass</v>
      </c>
      <c r="O23" s="41" t="str" cm="1">
        <f t="array" ref="O23">IF($AB23=0,"",INDEX(My_Audit!P$2:P$456,$AB23))&amp;""</f>
        <v/>
      </c>
      <c r="P23" s="40"/>
      <c r="Q23" s="41" t="str">
        <f>IF(LEFT(N23,4)="Pass","Nist SP 800-88",My_Audit!R23)&amp;""</f>
        <v>Nist SP 800-88</v>
      </c>
      <c r="R23" s="40"/>
      <c r="S23" s="40"/>
      <c r="T23" s="41" cm="1">
        <f t="array" ref="T23">IF($AC23=0,"",INDEX(Models!J$2:J$605,$AC23))</f>
        <v>2</v>
      </c>
      <c r="U23" s="40"/>
      <c r="V23" s="40"/>
      <c r="W23" s="79" t="str" cm="1">
        <f t="array" ref="W23">IF(($Z23+$AA23+$AD23)=0,"",ExpandDiagCodes(_xlfn.TEXTJOIN(", ",TRUE,IF($AA23=0,"",INDEX(My_Audit!L$2:L$456,$AA23)),IF($Z23=0,"",INDEX(Output_Mac!AA$2:AA$500,$Z23)),IF($AD23=0,"",INDEX(Output_Win!AA$2:AA$243,$AD23)))))</f>
        <v/>
      </c>
      <c r="Y23" s="80">
        <f>IFERROR(MATCH($A23,CSV!$A$2:$A$510,0),0)</f>
        <v>0</v>
      </c>
      <c r="Z23" s="80">
        <f>IFERROR(MATCH($A23,Output_Mac!$A$2:$A$500,0),0)</f>
        <v>21</v>
      </c>
      <c r="AA23" s="80">
        <f>IFERROR(MATCH($A23,My_Audit!$A$2:$A$456,0),0)</f>
        <v>22</v>
      </c>
      <c r="AB23" s="80">
        <f>IFERROR(MATCH($C23,My_Audit!$B$2:$B$456,0),0)</f>
        <v>0</v>
      </c>
      <c r="AC23" s="80">
        <f>IFERROR(MATCH($E23,Models!$I$2:$I$605,0),0)</f>
        <v>1</v>
      </c>
      <c r="AD23" s="80">
        <f>IFERROR(MATCH($A23,Output_Win!$A$2:$A$243,0),0)</f>
        <v>0</v>
      </c>
    </row>
    <row r="24" spans="1:30">
      <c r="A24" s="40" t="str">
        <f>_xlfn.TEXTJOIN("",TRUE,Input!$A$4,TEXT(ROW(My_Audit!A23)+Input!$A$8-1,"00"))</f>
        <v>W4411</v>
      </c>
      <c r="B24" s="40" t="str">
        <f>_xlfn.TEXTJOIN("-",TRUE,"ITD",Input!$A$2,A24)</f>
        <v>ITD-SHR11749-W4411</v>
      </c>
      <c r="C24" s="41" t="str" cm="1">
        <f t="array" ref="C24">IF(($Y24+$Z24+$AA24+$AD24)=0,"",IFERROR(_xlfn.LET(_xlpm.CSVVal,IF($Y24=0,"",INDEX(CSV!B$2:B$510,$Y24)),_xlpm.MacVal,IF($Z24=0,"",INDEX(Output_Mac!B$2:B$500,$Z24)),_xlpm.WinVal,IF($AD24=0,"",INDEX(Output_Win!B$2:B$243,$AD24)),_xlpm.MyAuditVal,IF($AA24=0,"",INDEX(My_Audit!B$2:B$456,$AA24)),_xlfn.IFS(_xlpm.MyAuditVal&lt;&gt;"",_xlpm.MyAuditVal,_xlpm.MacVal&lt;&gt;"",_xlpm.MacVal,_xlpm.WinVal&lt;&gt;"",_xlpm.WinVal,_xlpm.CSVVal&lt;&gt;"",_xlpm.CSVVal)),""))</f>
        <v>LJTX9MN4DK</v>
      </c>
      <c r="D24" s="41" t="str" cm="1">
        <f t="array" ref="D24">IF(($Y24+$Z24+$AA24+$AD24)=0,"",IFERROR(_xlfn.LET(_xlpm.CSVVal,IF($Y24=0,"",INDEX(CSV!C$2:C$510,$Y24)),_xlpm.MacVal,IF($Z24=0,"",INDEX(Output_Mac!D$2:D$500,$Z24)),_xlpm.WinVal,IF($AD24=0,"",INDEX(Output_Win!D$2:D$243,$AD24)),_xlpm.MyAuditVal,IF($AA24=0,"",INDEX(My_Audit!C$2:C$456,$AA24)),_xlfn.IFS(_xlpm.MyAuditVal&lt;&gt;"",_xlpm.MyAuditVal,_xlpm.MacVal&lt;&gt;"",_xlpm.MacVal,_xlpm.WinVal&lt;&gt;"",_xlpm.WinVal,_xlpm.CSVVal&lt;&gt;"",_xlpm.CSVVal)),""))</f>
        <v/>
      </c>
      <c r="E24" s="41" t="str" cm="1">
        <f t="array" ref="E24">IF(($Y24+$Z24+$AA24+$AD24)=0,"",IFERROR(_xlfn.LET(_xlpm.CSVVal,IF($Y24=0,"",INDEX(CSV!E$2:E$510,$Y24)),_xlpm.MacVal,IF($Z24=0,"",INDEX(Output_Mac!C$2:C$500,$Z24)),_xlpm.WinVal,IF($AD24=0,"",INDEX(Output_Win!C$2:C$243,$AD24)),_xlpm.MyAuditVal,IF($AA24=0,"",INDEX(My_Audit!D$2:D$456,$AA24)),_xlfn.IFS(_xlpm.MyAuditVal&lt;&gt;"",_xlpm.MyAuditVal,_xlpm.MacVal&lt;&gt;"",_xlpm.MacVal,_xlpm.WinVal&lt;&gt;"",_xlpm.WinVal,_xlpm.CSVVal&lt;&gt;"",_xlpm.CSVVal)),""))</f>
        <v>Laptop</v>
      </c>
      <c r="F24" s="41" t="str" cm="1">
        <f t="array" ref="F24">IF(($Y24+$Z24+$AA24+$AD24)=0,"",IFERROR(_xlfn.LET(_xlpm.CSVVal,IF($Y24=0,"",INDEX(CSV!F$2:F$510,$Y24)),_xlpm.MacVal,IF($Z24=0,"",INDEX(Output_Mac!E$2:E$500,$Z24)),_xlpm.WinVal,IF($AD24=0,"",INDEX(Output_Win!E$2:E$243,$AD24)),_xlpm.MyAuditVal,IF($AA24=0,"",INDEX(My_Audit!E$2:E$456,$AA24)),_xlfn.IFS(_xlpm.MyAuditVal&lt;&gt;"",_xlpm.MyAuditVal,_xlpm.MacVal&lt;&gt;"",_xlpm.MacVal,_xlpm.WinVal&lt;&gt;"",_xlpm.WinVal,_xlpm.CSVVal&lt;&gt;"",PROPER(_xlpm.CSVVal))),""))</f>
        <v>Apple</v>
      </c>
      <c r="G24" s="41" t="str" cm="1">
        <f t="array" ref="G24">IF(($Y24+$Z24+$AA24+$AD24)=0,"",IFERROR(_xlfn.LET(_xlpm.CSVVal,IF($Y24=0,"",INDEX(CSV!G$2:G$510,$Y24)),_xlpm.MacVal,IF($Z24=0,"",INDEX(Output_Mac!G$2:G$500,$Z24)),_xlpm.WinVal,IF($AD24=0,"",INDEX(Output_Win!G$2:G$243,$AD24)),_xlpm.MyAuditVal,IF($AA24=0,"",INDEX(My_Audit!F$2:F$456,$AA24)),_xlfn.IFS(_xlpm.MyAuditVal&lt;&gt;"",_xlpm.MyAuditVal,_xlpm.MacVal&lt;&gt;"",_xlpm.MacVal,_xlpm.WinVal&lt;&gt;"",_xlpm.WinVal,_xlpm.CSVVal&lt;&gt;"",_xlpm.CSVVal)),""))</f>
        <v>Pro A2485</v>
      </c>
      <c r="H24" s="41" cm="1">
        <f t="array" ref="H24">IF($Z24&gt;0,INDEX(Output_Mac!H$2:H$500,$Z24),IF($AD24&gt;0,INDEX(Output_Win!H$2:H$243,$AD24),IF($AA24&gt;0,_xlfn.LET(_xlpm.MyAuditVal,INDEX(My_Audit!G$2:G$456,$AA24),IF(_xlpm.MyAuditVal=0,"",_xlpm.MyAuditVal)),"")))</f>
        <v>16</v>
      </c>
      <c r="I24" s="41" cm="1">
        <f t="array" ref="I24">IF(($Y24+$Z24+$AA24+$AD24)=0,"",IFERROR(_xlfn.LET(_xlpm.CSVVal,IF($Y24=0,"",INDEX(CSV!H$2:H$510,$Y24)),_xlpm.MacVal,IF($Z24=0,"",INDEX(Output_Mac!I$2:I$500,$Z24)),_xlpm.WinVal,IF($AD24=0,"",INDEX(Output_Win!I$2:I$243,$AD24)),_xlpm.MyAuditVal,IF($AA24=0,"",INDEX(My_Audit!H$2:H$456,$AA24)),_xlfn.IFS(_xlpm.MyAuditVal&lt;&gt;"",_xlpm.MyAuditVal,_xlpm.MacVal&lt;&gt;"",_xlpm.MacVal,_xlpm.WinVal&lt;&gt;"",_xlpm.WinVal,_xlpm.CSVVal&lt;&gt;"",_xlpm.CSVVal)),""))</f>
        <v>2021</v>
      </c>
      <c r="J24" s="41" t="str" cm="1">
        <f t="array" ref="J24">IF(($Y24+$Z24+$AA24+$AD24)=0,"",IFERROR(_xlfn.LET(_xlpm.CSVVal,IF($Y24=0,"",INDEX(CSV!J$2:J$510,$Y24)),_xlpm.MacVal,IF($Z24=0,"",INDEX(Output_Mac!J$2:J$500,$Z24)),_xlpm.WinVal,IF($AD24=0,"",INDEX(Output_Win!J$2:J$243,$AD24)),_xlpm.MyAuditVal,IF($AA24=0,"",INDEX(My_Audit!I$2:I$456,$AA24)),_xlfn.IFS(_xlpm.MyAuditVal&lt;&gt;"",_xlpm.MyAuditVal,_xlpm.MacVal&lt;&gt;"",_xlpm.MacVal,_xlpm.WinVal&lt;&gt;"",_xlpm.WinVal,_xlpm.CSVVal&lt;&gt;"",_xlpm.CSVVal)),""))</f>
        <v>M1 Max</v>
      </c>
      <c r="K24" s="41" t="str" cm="1">
        <f t="array" ref="K24">IF(($Y24+$Z24+$AA24+$AD24)=0,"",IFERROR(_xlfn.LET(_xlpm.CSVVal,IF($Y24=0,"",INDEX(CSV!N$2:N$510,$Y24)),_xlpm.MacVal,IF($Z24=0,"",INDEX(Output_Mac!L$2:L$500,$Z24)),_xlpm.WinVal,IF($AD24=0,"",INDEX(Output_Win!L$2:L$243,$AD24)),_xlpm.MyAuditVal,IF($AA24=0,"",INDEX(My_Audit!J$2:J$456,$AA24)),_xlfn.IFS(_xlpm.MyAuditVal&lt;&gt;"",_xlpm.MyAuditVal,_xlpm.MacVal&lt;&gt;"",_xlpm.MacVal,_xlpm.WinVal&lt;&gt;"",_xlpm.WinVal,_xlpm.CSVVal&lt;&gt;"",_xlpm.CSVVal)),""))</f>
        <v>32 GB DDR5</v>
      </c>
      <c r="L24" s="41" t="str" cm="1">
        <f t="array" ref="L24">IF(($Y24+$Z24+$AA24+$AD24)=0,"",IFERROR(_xlfn.LET(_xlpm.CSVVal,IF($Y24=0,"",INDEX(CSV!Q$2:Q$510,$Y24)),_xlpm.MacVal,IF($Z24=0,"",INDEX(Output_Mac!M$2:M$500,$Z24)),_xlpm.WinVal,IF($AD24=0,"",INDEX(Output_Win!M$2:M$243,$AD24)),_xlpm.MyAuditVal,IF($AA24=0,"",INDEX(My_Audit!K$2:K$456,$AA24)),_xlfn.IFS(_xlpm.MyAuditVal&lt;&gt;"",_xlpm.MyAuditVal,_xlpm.MacVal&lt;&gt;"",_xlpm.MacVal,_xlpm.WinVal&lt;&gt;"",_xlpm.WinVal,_xlpm.CSVVal&lt;&gt;"",_xlpm.CSVVal)),""))</f>
        <v>1 TB SSD</v>
      </c>
      <c r="M24" s="41" t="str" cm="1">
        <f t="array" ref="M24">IF(($Y24+$Z24+$AA24+$AD24)=0,"",ExpandDiagCodes(_xlfn.TEXTJOIN(", ",TRUE,IF($AA24=0,"",INDEX(My_Audit!N$2:N$456,$AA24)),IF($Z24=0,"",INDEX(Output_Mac!S$2:S$500,$Z24)),IF($AD24=0,"",INDEX(Output_Win!S$2:S$243,$AD24)),IF($Y24=0,"",INDEX(CSV!AE$2:AE$510,$Y24)))))</f>
        <v>Battery C, Battery Service, Chassis damage B, Display B</v>
      </c>
      <c r="N24" s="41" t="str" cm="1">
        <f t="array" ref="N24">IF(($Y24+$Z24+$AA24+$AD24)=0,"",IFERROR(_xlfn.LET(_xlpm.CSVVal,IF($Y24=0,"",INDEX(CSV!AG$2:AG$510,$Y24)),_xlpm.MacVal,IF($Z24=0,"",INDEX(Output_Mac!T$2:T$500,$Z24)),_xlpm.WinVal,IF($AD24=0,"",INDEX(Output_Win!T$2:T$243,$AD24)),_xlpm.MyAuditVal,IF($AA24=0,"",INDEX(My_Audit!O$2:O$456,$AA24)),_xlfn.IFS(_xlpm.MyAuditVal&lt;&gt;"",_xlpm.MyAuditVal,_xlpm.MacVal&lt;&gt;"",_xlpm.MacVal,_xlpm.WinVal&lt;&gt;"",_xlpm.WinVal,_xlpm.CSVVal&lt;&gt;"",_xlpm.CSVVal)),""))</f>
        <v>Pass</v>
      </c>
      <c r="O24" s="41" t="str" cm="1">
        <f t="array" ref="O24">IF($AB24=0,"",INDEX(My_Audit!P$2:P$456,$AB24))&amp;""</f>
        <v/>
      </c>
      <c r="P24" s="40"/>
      <c r="Q24" s="41" t="str">
        <f>IF(LEFT(N24,4)="Pass","Nist SP 800-88",My_Audit!R24)&amp;""</f>
        <v>Nist SP 800-88</v>
      </c>
      <c r="R24" s="40"/>
      <c r="S24" s="40"/>
      <c r="T24" s="41" cm="1">
        <f t="array" ref="T24">IF($AC24=0,"",INDEX(Models!J$2:J$605,$AC24))</f>
        <v>2</v>
      </c>
      <c r="U24" s="40"/>
      <c r="V24" s="40"/>
      <c r="W24" s="79" t="str" cm="1">
        <f t="array" ref="W24">IF(($Z24+$AA24+$AD24)=0,"",ExpandDiagCodes(_xlfn.TEXTJOIN(", ",TRUE,IF($AA24=0,"",INDEX(My_Audit!L$2:L$456,$AA24)),IF($Z24=0,"",INDEX(Output_Mac!AA$2:AA$500,$Z24)),IF($AD24=0,"",INDEX(Output_Win!AA$2:AA$243,$AD24)))))</f>
        <v/>
      </c>
      <c r="Y24" s="80">
        <f>IFERROR(MATCH($A24,CSV!$A$2:$A$510,0),0)</f>
        <v>0</v>
      </c>
      <c r="Z24" s="80">
        <f>IFERROR(MATCH($A24,Output_Mac!$A$2:$A$500,0),0)</f>
        <v>22</v>
      </c>
      <c r="AA24" s="80">
        <f>IFERROR(MATCH($A24,My_Audit!$A$2:$A$456,0),0)</f>
        <v>23</v>
      </c>
      <c r="AB24" s="80">
        <f>IFERROR(MATCH($C24,My_Audit!$B$2:$B$456,0),0)</f>
        <v>0</v>
      </c>
      <c r="AC24" s="80">
        <f>IFERROR(MATCH($E24,Models!$I$2:$I$605,0),0)</f>
        <v>1</v>
      </c>
      <c r="AD24" s="80">
        <f>IFERROR(MATCH($A24,Output_Win!$A$2:$A$243,0),0)</f>
        <v>0</v>
      </c>
    </row>
    <row r="25" spans="1:30">
      <c r="A25" s="40" t="str">
        <f>_xlfn.TEXTJOIN("",TRUE,Input!$A$4,TEXT(ROW(My_Audit!A24)+Input!$A$8-1,"00"))</f>
        <v>W4412</v>
      </c>
      <c r="B25" s="40" t="str">
        <f>_xlfn.TEXTJOIN("-",TRUE,"ITD",Input!$A$2,A25)</f>
        <v>ITD-SHR11749-W4412</v>
      </c>
      <c r="C25" s="41" t="str" cm="1">
        <f t="array" ref="C25">IF(($Y25+$Z25+$AA25+$AD25)=0,"",IFERROR(_xlfn.LET(_xlpm.CSVVal,IF($Y25=0,"",INDEX(CSV!B$2:B$510,$Y25)),_xlpm.MacVal,IF($Z25=0,"",INDEX(Output_Mac!B$2:B$500,$Z25)),_xlpm.WinVal,IF($AD25=0,"",INDEX(Output_Win!B$2:B$243,$AD25)),_xlpm.MyAuditVal,IF($AA25=0,"",INDEX(My_Audit!B$2:B$456,$AA25)),_xlfn.IFS(_xlpm.MyAuditVal&lt;&gt;"",_xlpm.MyAuditVal,_xlpm.MacVal&lt;&gt;"",_xlpm.MacVal,_xlpm.WinVal&lt;&gt;"",_xlpm.WinVal,_xlpm.CSVVal&lt;&gt;"",_xlpm.CSVVal)),""))</f>
        <v>V2R932Y231</v>
      </c>
      <c r="D25" s="41" t="str" cm="1">
        <f t="array" ref="D25">IF(($Y25+$Z25+$AA25+$AD25)=0,"",IFERROR(_xlfn.LET(_xlpm.CSVVal,IF($Y25=0,"",INDEX(CSV!C$2:C$510,$Y25)),_xlpm.MacVal,IF($Z25=0,"",INDEX(Output_Mac!D$2:D$500,$Z25)),_xlpm.WinVal,IF($AD25=0,"",INDEX(Output_Win!D$2:D$243,$AD25)),_xlpm.MyAuditVal,IF($AA25=0,"",INDEX(My_Audit!C$2:C$456,$AA25)),_xlfn.IFS(_xlpm.MyAuditVal&lt;&gt;"",_xlpm.MyAuditVal,_xlpm.MacVal&lt;&gt;"",_xlpm.MacVal,_xlpm.WinVal&lt;&gt;"",_xlpm.WinVal,_xlpm.CSVVal&lt;&gt;"",_xlpm.CSVVal)),""))</f>
        <v/>
      </c>
      <c r="E25" s="41" t="str" cm="1">
        <f t="array" ref="E25">IF(($Y25+$Z25+$AA25+$AD25)=0,"",IFERROR(_xlfn.LET(_xlpm.CSVVal,IF($Y25=0,"",INDEX(CSV!E$2:E$510,$Y25)),_xlpm.MacVal,IF($Z25=0,"",INDEX(Output_Mac!C$2:C$500,$Z25)),_xlpm.WinVal,IF($AD25=0,"",INDEX(Output_Win!C$2:C$243,$AD25)),_xlpm.MyAuditVal,IF($AA25=0,"",INDEX(My_Audit!D$2:D$456,$AA25)),_xlfn.IFS(_xlpm.MyAuditVal&lt;&gt;"",_xlpm.MyAuditVal,_xlpm.MacVal&lt;&gt;"",_xlpm.MacVal,_xlpm.WinVal&lt;&gt;"",_xlpm.WinVal,_xlpm.CSVVal&lt;&gt;"",_xlpm.CSVVal)),""))</f>
        <v>Laptop</v>
      </c>
      <c r="F25" s="41" t="str" cm="1">
        <f t="array" ref="F25">IF(($Y25+$Z25+$AA25+$AD25)=0,"",IFERROR(_xlfn.LET(_xlpm.CSVVal,IF($Y25=0,"",INDEX(CSV!F$2:F$510,$Y25)),_xlpm.MacVal,IF($Z25=0,"",INDEX(Output_Mac!E$2:E$500,$Z25)),_xlpm.WinVal,IF($AD25=0,"",INDEX(Output_Win!E$2:E$243,$AD25)),_xlpm.MyAuditVal,IF($AA25=0,"",INDEX(My_Audit!E$2:E$456,$AA25)),_xlfn.IFS(_xlpm.MyAuditVal&lt;&gt;"",_xlpm.MyAuditVal,_xlpm.MacVal&lt;&gt;"",_xlpm.MacVal,_xlpm.WinVal&lt;&gt;"",_xlpm.WinVal,_xlpm.CSVVal&lt;&gt;"",PROPER(_xlpm.CSVVal))),""))</f>
        <v>Apple</v>
      </c>
      <c r="G25" s="41" t="str" cm="1">
        <f t="array" ref="G25">IF(($Y25+$Z25+$AA25+$AD25)=0,"",IFERROR(_xlfn.LET(_xlpm.CSVVal,IF($Y25=0,"",INDEX(CSV!G$2:G$510,$Y25)),_xlpm.MacVal,IF($Z25=0,"",INDEX(Output_Mac!G$2:G$500,$Z25)),_xlpm.WinVal,IF($AD25=0,"",INDEX(Output_Win!G$2:G$243,$AD25)),_xlpm.MyAuditVal,IF($AA25=0,"",INDEX(My_Audit!F$2:F$456,$AA25)),_xlfn.IFS(_xlpm.MyAuditVal&lt;&gt;"",_xlpm.MyAuditVal,_xlpm.MacVal&lt;&gt;"",_xlpm.MacVal,_xlpm.WinVal&lt;&gt;"",_xlpm.WinVal,_xlpm.CSVVal&lt;&gt;"",_xlpm.CSVVal)),""))</f>
        <v>Pro A2485</v>
      </c>
      <c r="H25" s="41" cm="1">
        <f t="array" ref="H25">IF($Z25&gt;0,INDEX(Output_Mac!H$2:H$500,$Z25),IF($AD25&gt;0,INDEX(Output_Win!H$2:H$243,$AD25),IF($AA25&gt;0,_xlfn.LET(_xlpm.MyAuditVal,INDEX(My_Audit!G$2:G$456,$AA25),IF(_xlpm.MyAuditVal=0,"",_xlpm.MyAuditVal)),"")))</f>
        <v>16</v>
      </c>
      <c r="I25" s="41" cm="1">
        <f t="array" ref="I25">IF(($Y25+$Z25+$AA25+$AD25)=0,"",IFERROR(_xlfn.LET(_xlpm.CSVVal,IF($Y25=0,"",INDEX(CSV!H$2:H$510,$Y25)),_xlpm.MacVal,IF($Z25=0,"",INDEX(Output_Mac!I$2:I$500,$Z25)),_xlpm.WinVal,IF($AD25=0,"",INDEX(Output_Win!I$2:I$243,$AD25)),_xlpm.MyAuditVal,IF($AA25=0,"",INDEX(My_Audit!H$2:H$456,$AA25)),_xlfn.IFS(_xlpm.MyAuditVal&lt;&gt;"",_xlpm.MyAuditVal,_xlpm.MacVal&lt;&gt;"",_xlpm.MacVal,_xlpm.WinVal&lt;&gt;"",_xlpm.WinVal,_xlpm.CSVVal&lt;&gt;"",_xlpm.CSVVal)),""))</f>
        <v>2021</v>
      </c>
      <c r="J25" s="41" t="str" cm="1">
        <f t="array" ref="J25">IF(($Y25+$Z25+$AA25+$AD25)=0,"",IFERROR(_xlfn.LET(_xlpm.CSVVal,IF($Y25=0,"",INDEX(CSV!J$2:J$510,$Y25)),_xlpm.MacVal,IF($Z25=0,"",INDEX(Output_Mac!J$2:J$500,$Z25)),_xlpm.WinVal,IF($AD25=0,"",INDEX(Output_Win!J$2:J$243,$AD25)),_xlpm.MyAuditVal,IF($AA25=0,"",INDEX(My_Audit!I$2:I$456,$AA25)),_xlfn.IFS(_xlpm.MyAuditVal&lt;&gt;"",_xlpm.MyAuditVal,_xlpm.MacVal&lt;&gt;"",_xlpm.MacVal,_xlpm.WinVal&lt;&gt;"",_xlpm.WinVal,_xlpm.CSVVal&lt;&gt;"",_xlpm.CSVVal)),""))</f>
        <v>M1 Pro</v>
      </c>
      <c r="K25" s="41" t="str" cm="1">
        <f t="array" ref="K25">IF(($Y25+$Z25+$AA25+$AD25)=0,"",IFERROR(_xlfn.LET(_xlpm.CSVVal,IF($Y25=0,"",INDEX(CSV!N$2:N$510,$Y25)),_xlpm.MacVal,IF($Z25=0,"",INDEX(Output_Mac!L$2:L$500,$Z25)),_xlpm.WinVal,IF($AD25=0,"",INDEX(Output_Win!L$2:L$243,$AD25)),_xlpm.MyAuditVal,IF($AA25=0,"",INDEX(My_Audit!J$2:J$456,$AA25)),_xlfn.IFS(_xlpm.MyAuditVal&lt;&gt;"",_xlpm.MyAuditVal,_xlpm.MacVal&lt;&gt;"",_xlpm.MacVal,_xlpm.WinVal&lt;&gt;"",_xlpm.WinVal,_xlpm.CSVVal&lt;&gt;"",_xlpm.CSVVal)),""))</f>
        <v>32 GB DDR5</v>
      </c>
      <c r="L25" s="41" t="str" cm="1">
        <f t="array" ref="L25">IF(($Y25+$Z25+$AA25+$AD25)=0,"",IFERROR(_xlfn.LET(_xlpm.CSVVal,IF($Y25=0,"",INDEX(CSV!Q$2:Q$510,$Y25)),_xlpm.MacVal,IF($Z25=0,"",INDEX(Output_Mac!M$2:M$500,$Z25)),_xlpm.WinVal,IF($AD25=0,"",INDEX(Output_Win!M$2:M$243,$AD25)),_xlpm.MyAuditVal,IF($AA25=0,"",INDEX(My_Audit!K$2:K$456,$AA25)),_xlfn.IFS(_xlpm.MyAuditVal&lt;&gt;"",_xlpm.MyAuditVal,_xlpm.MacVal&lt;&gt;"",_xlpm.MacVal,_xlpm.WinVal&lt;&gt;"",_xlpm.WinVal,_xlpm.CSVVal&lt;&gt;"",_xlpm.CSVVal)),""))</f>
        <v>1 TB SSD</v>
      </c>
      <c r="M25" s="41" t="str" cm="1">
        <f t="array" ref="M25">IF(($Y25+$Z25+$AA25+$AD25)=0,"",ExpandDiagCodes(_xlfn.TEXTJOIN(", ",TRUE,IF($AA25=0,"",INDEX(My_Audit!N$2:N$456,$AA25)),IF($Z25=0,"",INDEX(Output_Mac!S$2:S$500,$Z25)),IF($AD25=0,"",INDEX(Output_Win!S$2:S$243,$AD25)),IF($Y25=0,"",INDEX(CSV!AE$2:AE$510,$Y25)))))</f>
        <v>Chassis damage C, Display B</v>
      </c>
      <c r="N25" s="41" t="str" cm="1">
        <f t="array" ref="N25">IF(($Y25+$Z25+$AA25+$AD25)=0,"",IFERROR(_xlfn.LET(_xlpm.CSVVal,IF($Y25=0,"",INDEX(CSV!AG$2:AG$510,$Y25)),_xlpm.MacVal,IF($Z25=0,"",INDEX(Output_Mac!T$2:T$500,$Z25)),_xlpm.WinVal,IF($AD25=0,"",INDEX(Output_Win!T$2:T$243,$AD25)),_xlpm.MyAuditVal,IF($AA25=0,"",INDEX(My_Audit!O$2:O$456,$AA25)),_xlfn.IFS(_xlpm.MyAuditVal&lt;&gt;"",_xlpm.MyAuditVal,_xlpm.MacVal&lt;&gt;"",_xlpm.MacVal,_xlpm.WinVal&lt;&gt;"",_xlpm.WinVal,_xlpm.CSVVal&lt;&gt;"",_xlpm.CSVVal)),""))</f>
        <v>Pass</v>
      </c>
      <c r="O25" s="41" t="str" cm="1">
        <f t="array" ref="O25">IF($AB25=0,"",INDEX(My_Audit!P$2:P$456,$AB25))&amp;""</f>
        <v/>
      </c>
      <c r="P25" s="40"/>
      <c r="Q25" s="41" t="str">
        <f>IF(LEFT(N25,4)="Pass","Nist SP 800-88",My_Audit!R25)&amp;""</f>
        <v>Nist SP 800-88</v>
      </c>
      <c r="R25" s="40"/>
      <c r="S25" s="40"/>
      <c r="T25" s="41" cm="1">
        <f t="array" ref="T25">IF($AC25=0,"",INDEX(Models!J$2:J$605,$AC25))</f>
        <v>2</v>
      </c>
      <c r="U25" s="40"/>
      <c r="V25" s="40"/>
      <c r="W25" s="79" t="str" cm="1">
        <f t="array" ref="W25">IF(($Z25+$AA25+$AD25)=0,"",ExpandDiagCodes(_xlfn.TEXTJOIN(", ",TRUE,IF($AA25=0,"",INDEX(My_Audit!L$2:L$456,$AA25)),IF($Z25=0,"",INDEX(Output_Mac!AA$2:AA$500,$Z25)),IF($AD25=0,"",INDEX(Output_Win!AA$2:AA$243,$AD25)))))</f>
        <v/>
      </c>
      <c r="Y25" s="80">
        <f>IFERROR(MATCH($A25,CSV!$A$2:$A$510,0),0)</f>
        <v>0</v>
      </c>
      <c r="Z25" s="80">
        <f>IFERROR(MATCH($A25,Output_Mac!$A$2:$A$500,0),0)</f>
        <v>23</v>
      </c>
      <c r="AA25" s="80">
        <f>IFERROR(MATCH($A25,My_Audit!$A$2:$A$456,0),0)</f>
        <v>24</v>
      </c>
      <c r="AB25" s="80">
        <f>IFERROR(MATCH($C25,My_Audit!$B$2:$B$456,0),0)</f>
        <v>0</v>
      </c>
      <c r="AC25" s="80">
        <f>IFERROR(MATCH($E25,Models!$I$2:$I$605,0),0)</f>
        <v>1</v>
      </c>
      <c r="AD25" s="80">
        <f>IFERROR(MATCH($A25,Output_Win!$A$2:$A$243,0),0)</f>
        <v>0</v>
      </c>
    </row>
    <row r="26" spans="1:30">
      <c r="A26" s="40" t="str">
        <f>_xlfn.TEXTJOIN("",TRUE,Input!$A$4,TEXT(ROW(My_Audit!A25)+Input!$A$8-1,"00"))</f>
        <v>W4413</v>
      </c>
      <c r="B26" s="40" t="str">
        <f>_xlfn.TEXTJOIN("-",TRUE,"ITD",Input!$A$2,A26)</f>
        <v>ITD-SHR11749-W4413</v>
      </c>
      <c r="C26" s="41" t="str" cm="1">
        <f t="array" ref="C26">IF(($Y26+$Z26+$AA26+$AD26)=0,"",IFERROR(_xlfn.LET(_xlpm.CSVVal,IF($Y26=0,"",INDEX(CSV!B$2:B$510,$Y26)),_xlpm.MacVal,IF($Z26=0,"",INDEX(Output_Mac!B$2:B$500,$Z26)),_xlpm.WinVal,IF($AD26=0,"",INDEX(Output_Win!B$2:B$243,$AD26)),_xlpm.MyAuditVal,IF($AA26=0,"",INDEX(My_Audit!B$2:B$456,$AA26)),_xlfn.IFS(_xlpm.MyAuditVal&lt;&gt;"",_xlpm.MyAuditVal,_xlpm.MacVal&lt;&gt;"",_xlpm.MacVal,_xlpm.WinVal&lt;&gt;"",_xlpm.WinVal,_xlpm.CSVVal&lt;&gt;"",_xlpm.CSVVal)),""))</f>
        <v>PQVQ6PGD9W</v>
      </c>
      <c r="D26" s="41" t="str" cm="1">
        <f t="array" ref="D26">IF(($Y26+$Z26+$AA26+$AD26)=0,"",IFERROR(_xlfn.LET(_xlpm.CSVVal,IF($Y26=0,"",INDEX(CSV!C$2:C$510,$Y26)),_xlpm.MacVal,IF($Z26=0,"",INDEX(Output_Mac!D$2:D$500,$Z26)),_xlpm.WinVal,IF($AD26=0,"",INDEX(Output_Win!D$2:D$243,$AD26)),_xlpm.MyAuditVal,IF($AA26=0,"",INDEX(My_Audit!C$2:C$456,$AA26)),_xlfn.IFS(_xlpm.MyAuditVal&lt;&gt;"",_xlpm.MyAuditVal,_xlpm.MacVal&lt;&gt;"",_xlpm.MacVal,_xlpm.WinVal&lt;&gt;"",_xlpm.WinVal,_xlpm.CSVVal&lt;&gt;"",_xlpm.CSVVal)),""))</f>
        <v/>
      </c>
      <c r="E26" s="41" t="str" cm="1">
        <f t="array" ref="E26">IF(($Y26+$Z26+$AA26+$AD26)=0,"",IFERROR(_xlfn.LET(_xlpm.CSVVal,IF($Y26=0,"",INDEX(CSV!E$2:E$510,$Y26)),_xlpm.MacVal,IF($Z26=0,"",INDEX(Output_Mac!C$2:C$500,$Z26)),_xlpm.WinVal,IF($AD26=0,"",INDEX(Output_Win!C$2:C$243,$AD26)),_xlpm.MyAuditVal,IF($AA26=0,"",INDEX(My_Audit!D$2:D$456,$AA26)),_xlfn.IFS(_xlpm.MyAuditVal&lt;&gt;"",_xlpm.MyAuditVal,_xlpm.MacVal&lt;&gt;"",_xlpm.MacVal,_xlpm.WinVal&lt;&gt;"",_xlpm.WinVal,_xlpm.CSVVal&lt;&gt;"",_xlpm.CSVVal)),""))</f>
        <v>Laptop</v>
      </c>
      <c r="F26" s="41" t="str" cm="1">
        <f t="array" ref="F26">IF(($Y26+$Z26+$AA26+$AD26)=0,"",IFERROR(_xlfn.LET(_xlpm.CSVVal,IF($Y26=0,"",INDEX(CSV!F$2:F$510,$Y26)),_xlpm.MacVal,IF($Z26=0,"",INDEX(Output_Mac!E$2:E$500,$Z26)),_xlpm.WinVal,IF($AD26=0,"",INDEX(Output_Win!E$2:E$243,$AD26)),_xlpm.MyAuditVal,IF($AA26=0,"",INDEX(My_Audit!E$2:E$456,$AA26)),_xlfn.IFS(_xlpm.MyAuditVal&lt;&gt;"",_xlpm.MyAuditVal,_xlpm.MacVal&lt;&gt;"",_xlpm.MacVal,_xlpm.WinVal&lt;&gt;"",_xlpm.WinVal,_xlpm.CSVVal&lt;&gt;"",PROPER(_xlpm.CSVVal))),""))</f>
        <v>Apple</v>
      </c>
      <c r="G26" s="41" t="str" cm="1">
        <f t="array" ref="G26">IF(($Y26+$Z26+$AA26+$AD26)=0,"",IFERROR(_xlfn.LET(_xlpm.CSVVal,IF($Y26=0,"",INDEX(CSV!G$2:G$510,$Y26)),_xlpm.MacVal,IF($Z26=0,"",INDEX(Output_Mac!G$2:G$500,$Z26)),_xlpm.WinVal,IF($AD26=0,"",INDEX(Output_Win!G$2:G$243,$AD26)),_xlpm.MyAuditVal,IF($AA26=0,"",INDEX(My_Audit!F$2:F$456,$AA26)),_xlfn.IFS(_xlpm.MyAuditVal&lt;&gt;"",_xlpm.MyAuditVal,_xlpm.MacVal&lt;&gt;"",_xlpm.MacVal,_xlpm.WinVal&lt;&gt;"",_xlpm.WinVal,_xlpm.CSVVal&lt;&gt;"",_xlpm.CSVVal)),""))</f>
        <v>Pro A2485</v>
      </c>
      <c r="H26" s="41" cm="1">
        <f t="array" ref="H26">IF($Z26&gt;0,INDEX(Output_Mac!H$2:H$500,$Z26),IF($AD26&gt;0,INDEX(Output_Win!H$2:H$243,$AD26),IF($AA26&gt;0,_xlfn.LET(_xlpm.MyAuditVal,INDEX(My_Audit!G$2:G$456,$AA26),IF(_xlpm.MyAuditVal=0,"",_xlpm.MyAuditVal)),"")))</f>
        <v>16</v>
      </c>
      <c r="I26" s="41" cm="1">
        <f t="array" ref="I26">IF(($Y26+$Z26+$AA26+$AD26)=0,"",IFERROR(_xlfn.LET(_xlpm.CSVVal,IF($Y26=0,"",INDEX(CSV!H$2:H$510,$Y26)),_xlpm.MacVal,IF($Z26=0,"",INDEX(Output_Mac!I$2:I$500,$Z26)),_xlpm.WinVal,IF($AD26=0,"",INDEX(Output_Win!I$2:I$243,$AD26)),_xlpm.MyAuditVal,IF($AA26=0,"",INDEX(My_Audit!H$2:H$456,$AA26)),_xlfn.IFS(_xlpm.MyAuditVal&lt;&gt;"",_xlpm.MyAuditVal,_xlpm.MacVal&lt;&gt;"",_xlpm.MacVal,_xlpm.WinVal&lt;&gt;"",_xlpm.WinVal,_xlpm.CSVVal&lt;&gt;"",_xlpm.CSVVal)),""))</f>
        <v>2021</v>
      </c>
      <c r="J26" s="41" t="str" cm="1">
        <f t="array" ref="J26">IF(($Y26+$Z26+$AA26+$AD26)=0,"",IFERROR(_xlfn.LET(_xlpm.CSVVal,IF($Y26=0,"",INDEX(CSV!J$2:J$510,$Y26)),_xlpm.MacVal,IF($Z26=0,"",INDEX(Output_Mac!J$2:J$500,$Z26)),_xlpm.WinVal,IF($AD26=0,"",INDEX(Output_Win!J$2:J$243,$AD26)),_xlpm.MyAuditVal,IF($AA26=0,"",INDEX(My_Audit!I$2:I$456,$AA26)),_xlfn.IFS(_xlpm.MyAuditVal&lt;&gt;"",_xlpm.MyAuditVal,_xlpm.MacVal&lt;&gt;"",_xlpm.MacVal,_xlpm.WinVal&lt;&gt;"",_xlpm.WinVal,_xlpm.CSVVal&lt;&gt;"",_xlpm.CSVVal)),""))</f>
        <v>M1 Pro</v>
      </c>
      <c r="K26" s="41" t="str" cm="1">
        <f t="array" ref="K26">IF(($Y26+$Z26+$AA26+$AD26)=0,"",IFERROR(_xlfn.LET(_xlpm.CSVVal,IF($Y26=0,"",INDEX(CSV!N$2:N$510,$Y26)),_xlpm.MacVal,IF($Z26=0,"",INDEX(Output_Mac!L$2:L$500,$Z26)),_xlpm.WinVal,IF($AD26=0,"",INDEX(Output_Win!L$2:L$243,$AD26)),_xlpm.MyAuditVal,IF($AA26=0,"",INDEX(My_Audit!J$2:J$456,$AA26)),_xlfn.IFS(_xlpm.MyAuditVal&lt;&gt;"",_xlpm.MyAuditVal,_xlpm.MacVal&lt;&gt;"",_xlpm.MacVal,_xlpm.WinVal&lt;&gt;"",_xlpm.WinVal,_xlpm.CSVVal&lt;&gt;"",_xlpm.CSVVal)),""))</f>
        <v>16 GB DDR5</v>
      </c>
      <c r="L26" s="41" t="str" cm="1">
        <f t="array" ref="L26">IF(($Y26+$Z26+$AA26+$AD26)=0,"",IFERROR(_xlfn.LET(_xlpm.CSVVal,IF($Y26=0,"",INDEX(CSV!Q$2:Q$510,$Y26)),_xlpm.MacVal,IF($Z26=0,"",INDEX(Output_Mac!M$2:M$500,$Z26)),_xlpm.WinVal,IF($AD26=0,"",INDEX(Output_Win!M$2:M$243,$AD26)),_xlpm.MyAuditVal,IF($AA26=0,"",INDEX(My_Audit!K$2:K$456,$AA26)),_xlfn.IFS(_xlpm.MyAuditVal&lt;&gt;"",_xlpm.MyAuditVal,_xlpm.MacVal&lt;&gt;"",_xlpm.MacVal,_xlpm.WinVal&lt;&gt;"",_xlpm.WinVal,_xlpm.CSVVal&lt;&gt;"",_xlpm.CSVVal)),""))</f>
        <v>1 TB SSD</v>
      </c>
      <c r="M26" s="41" t="str" cm="1">
        <f t="array" ref="M26">IF(($Y26+$Z26+$AA26+$AD26)=0,"",ExpandDiagCodes(_xlfn.TEXTJOIN(", ",TRUE,IF($AA26=0,"",INDEX(My_Audit!N$2:N$456,$AA26)),IF($Z26=0,"",INDEX(Output_Mac!S$2:S$500,$Z26)),IF($AD26=0,"",INDEX(Output_Win!S$2:S$243,$AD26)),IF($Y26=0,"",INDEX(CSV!AE$2:AE$510,$Y26)))))</f>
        <v>Chassis damage B, Screen scratches B, Display B</v>
      </c>
      <c r="N26" s="41" t="str" cm="1">
        <f t="array" ref="N26">IF(($Y26+$Z26+$AA26+$AD26)=0,"",IFERROR(_xlfn.LET(_xlpm.CSVVal,IF($Y26=0,"",INDEX(CSV!AG$2:AG$510,$Y26)),_xlpm.MacVal,IF($Z26=0,"",INDEX(Output_Mac!T$2:T$500,$Z26)),_xlpm.WinVal,IF($AD26=0,"",INDEX(Output_Win!T$2:T$243,$AD26)),_xlpm.MyAuditVal,IF($AA26=0,"",INDEX(My_Audit!O$2:O$456,$AA26)),_xlfn.IFS(_xlpm.MyAuditVal&lt;&gt;"",_xlpm.MyAuditVal,_xlpm.MacVal&lt;&gt;"",_xlpm.MacVal,_xlpm.WinVal&lt;&gt;"",_xlpm.WinVal,_xlpm.CSVVal&lt;&gt;"",_xlpm.CSVVal)),""))</f>
        <v>Pass</v>
      </c>
      <c r="O26" s="41" t="str" cm="1">
        <f t="array" ref="O26">IF($AB26=0,"",INDEX(My_Audit!P$2:P$456,$AB26))&amp;""</f>
        <v/>
      </c>
      <c r="P26" s="40"/>
      <c r="Q26" s="41" t="str">
        <f>IF(LEFT(N26,4)="Pass","Nist SP 800-88",My_Audit!R26)&amp;""</f>
        <v>Nist SP 800-88</v>
      </c>
      <c r="R26" s="40"/>
      <c r="S26" s="40"/>
      <c r="T26" s="41" cm="1">
        <f t="array" ref="T26">IF($AC26=0,"",INDEX(Models!J$2:J$605,$AC26))</f>
        <v>2</v>
      </c>
      <c r="U26" s="40"/>
      <c r="V26" s="40"/>
      <c r="W26" s="79" t="str" cm="1">
        <f t="array" ref="W26">IF(($Z26+$AA26+$AD26)=0,"",ExpandDiagCodes(_xlfn.TEXTJOIN(", ",TRUE,IF($AA26=0,"",INDEX(My_Audit!L$2:L$456,$AA26)),IF($Z26=0,"",INDEX(Output_Mac!AA$2:AA$500,$Z26)),IF($AD26=0,"",INDEX(Output_Win!AA$2:AA$243,$AD26)))))</f>
        <v/>
      </c>
      <c r="Y26" s="80">
        <f>IFERROR(MATCH($A26,CSV!$A$2:$A$510,0),0)</f>
        <v>0</v>
      </c>
      <c r="Z26" s="80">
        <f>IFERROR(MATCH($A26,Output_Mac!$A$2:$A$500,0),0)</f>
        <v>24</v>
      </c>
      <c r="AA26" s="80">
        <f>IFERROR(MATCH($A26,My_Audit!$A$2:$A$456,0),0)</f>
        <v>25</v>
      </c>
      <c r="AB26" s="80">
        <f>IFERROR(MATCH($C26,My_Audit!$B$2:$B$456,0),0)</f>
        <v>0</v>
      </c>
      <c r="AC26" s="80">
        <f>IFERROR(MATCH($E26,Models!$I$2:$I$605,0),0)</f>
        <v>1</v>
      </c>
      <c r="AD26" s="80">
        <f>IFERROR(MATCH($A26,Output_Win!$A$2:$A$243,0),0)</f>
        <v>0</v>
      </c>
    </row>
    <row r="27" spans="1:30">
      <c r="A27" s="40" t="str">
        <f>_xlfn.TEXTJOIN("",TRUE,Input!$A$4,TEXT(ROW(My_Audit!A26)+Input!$A$8-1,"00"))</f>
        <v>W4414</v>
      </c>
      <c r="B27" s="40" t="str">
        <f>_xlfn.TEXTJOIN("-",TRUE,"ITD",Input!$A$2,A27)</f>
        <v>ITD-SHR11749-W4414</v>
      </c>
      <c r="C27" s="41" t="str" cm="1">
        <f t="array" ref="C27">IF(($Y27+$Z27+$AA27+$AD27)=0,"",IFERROR(_xlfn.LET(_xlpm.CSVVal,IF($Y27=0,"",INDEX(CSV!B$2:B$510,$Y27)),_xlpm.MacVal,IF($Z27=0,"",INDEX(Output_Mac!B$2:B$500,$Z27)),_xlpm.WinVal,IF($AD27=0,"",INDEX(Output_Win!B$2:B$243,$AD27)),_xlpm.MyAuditVal,IF($AA27=0,"",INDEX(My_Audit!B$2:B$456,$AA27)),_xlfn.IFS(_xlpm.MyAuditVal&lt;&gt;"",_xlpm.MyAuditVal,_xlpm.MacVal&lt;&gt;"",_xlpm.MacVal,_xlpm.WinVal&lt;&gt;"",_xlpm.WinVal,_xlpm.CSVVal&lt;&gt;"",_xlpm.CSVVal)),""))</f>
        <v>C02FT32JMD6R</v>
      </c>
      <c r="D27" s="41" t="str" cm="1">
        <f t="array" ref="D27">IF(($Y27+$Z27+$AA27+$AD27)=0,"",IFERROR(_xlfn.LET(_xlpm.CSVVal,IF($Y27=0,"",INDEX(CSV!C$2:C$510,$Y27)),_xlpm.MacVal,IF($Z27=0,"",INDEX(Output_Mac!D$2:D$500,$Z27)),_xlpm.WinVal,IF($AD27=0,"",INDEX(Output_Win!D$2:D$243,$AD27)),_xlpm.MyAuditVal,IF($AA27=0,"",INDEX(My_Audit!C$2:C$456,$AA27)),_xlfn.IFS(_xlpm.MyAuditVal&lt;&gt;"",_xlpm.MyAuditVal,_xlpm.MacVal&lt;&gt;"",_xlpm.MacVal,_xlpm.WinVal&lt;&gt;"",_xlpm.WinVal,_xlpm.CSVVal&lt;&gt;"",_xlpm.CSVVal)),""))</f>
        <v/>
      </c>
      <c r="E27" s="41" t="str" cm="1">
        <f t="array" ref="E27">IF(($Y27+$Z27+$AA27+$AD27)=0,"",IFERROR(_xlfn.LET(_xlpm.CSVVal,IF($Y27=0,"",INDEX(CSV!E$2:E$510,$Y27)),_xlpm.MacVal,IF($Z27=0,"",INDEX(Output_Mac!C$2:C$500,$Z27)),_xlpm.WinVal,IF($AD27=0,"",INDEX(Output_Win!C$2:C$243,$AD27)),_xlpm.MyAuditVal,IF($AA27=0,"",INDEX(My_Audit!D$2:D$456,$AA27)),_xlfn.IFS(_xlpm.MyAuditVal&lt;&gt;"",_xlpm.MyAuditVal,_xlpm.MacVal&lt;&gt;"",_xlpm.MacVal,_xlpm.WinVal&lt;&gt;"",_xlpm.WinVal,_xlpm.CSVVal&lt;&gt;"",_xlpm.CSVVal)),""))</f>
        <v>Laptop</v>
      </c>
      <c r="F27" s="41" t="str" cm="1">
        <f t="array" ref="F27">IF(($Y27+$Z27+$AA27+$AD27)=0,"",IFERROR(_xlfn.LET(_xlpm.CSVVal,IF($Y27=0,"",INDEX(CSV!F$2:F$510,$Y27)),_xlpm.MacVal,IF($Z27=0,"",INDEX(Output_Mac!E$2:E$500,$Z27)),_xlpm.WinVal,IF($AD27=0,"",INDEX(Output_Win!E$2:E$243,$AD27)),_xlpm.MyAuditVal,IF($AA27=0,"",INDEX(My_Audit!E$2:E$456,$AA27)),_xlfn.IFS(_xlpm.MyAuditVal&lt;&gt;"",_xlpm.MyAuditVal,_xlpm.MacVal&lt;&gt;"",_xlpm.MacVal,_xlpm.WinVal&lt;&gt;"",_xlpm.WinVal,_xlpm.CSVVal&lt;&gt;"",PROPER(_xlpm.CSVVal))),""))</f>
        <v>Apple</v>
      </c>
      <c r="G27" s="41" t="str" cm="1">
        <f t="array" ref="G27">IF(($Y27+$Z27+$AA27+$AD27)=0,"",IFERROR(_xlfn.LET(_xlpm.CSVVal,IF($Y27=0,"",INDEX(CSV!G$2:G$510,$Y27)),_xlpm.MacVal,IF($Z27=0,"",INDEX(Output_Mac!G$2:G$500,$Z27)),_xlpm.WinVal,IF($AD27=0,"",INDEX(Output_Win!G$2:G$243,$AD27)),_xlpm.MyAuditVal,IF($AA27=0,"",INDEX(My_Audit!F$2:F$456,$AA27)),_xlfn.IFS(_xlpm.MyAuditVal&lt;&gt;"",_xlpm.MyAuditVal,_xlpm.MacVal&lt;&gt;"",_xlpm.MacVal,_xlpm.WinVal&lt;&gt;"",_xlpm.WinVal,_xlpm.CSVVal&lt;&gt;"",_xlpm.CSVVal)),""))</f>
        <v>Pro A2141</v>
      </c>
      <c r="H27" s="41" cm="1">
        <f t="array" ref="H27">IF($Z27&gt;0,INDEX(Output_Mac!H$2:H$500,$Z27),IF($AD27&gt;0,INDEX(Output_Win!H$2:H$243,$AD27),IF($AA27&gt;0,_xlfn.LET(_xlpm.MyAuditVal,INDEX(My_Audit!G$2:G$456,$AA27),IF(_xlpm.MyAuditVal=0,"",_xlpm.MyAuditVal)),"")))</f>
        <v>16</v>
      </c>
      <c r="I27" s="41" cm="1">
        <f t="array" ref="I27">IF(($Y27+$Z27+$AA27+$AD27)=0,"",IFERROR(_xlfn.LET(_xlpm.CSVVal,IF($Y27=0,"",INDEX(CSV!H$2:H$510,$Y27)),_xlpm.MacVal,IF($Z27=0,"",INDEX(Output_Mac!I$2:I$500,$Z27)),_xlpm.WinVal,IF($AD27=0,"",INDEX(Output_Win!I$2:I$243,$AD27)),_xlpm.MyAuditVal,IF($AA27=0,"",INDEX(My_Audit!H$2:H$456,$AA27)),_xlfn.IFS(_xlpm.MyAuditVal&lt;&gt;"",_xlpm.MyAuditVal,_xlpm.MacVal&lt;&gt;"",_xlpm.MacVal,_xlpm.WinVal&lt;&gt;"",_xlpm.WinVal,_xlpm.CSVVal&lt;&gt;"",_xlpm.CSVVal)),""))</f>
        <v>2019</v>
      </c>
      <c r="J27" s="41" t="str" cm="1">
        <f t="array" ref="J27">IF(($Y27+$Z27+$AA27+$AD27)=0,"",IFERROR(_xlfn.LET(_xlpm.CSVVal,IF($Y27=0,"",INDEX(CSV!J$2:J$510,$Y27)),_xlpm.MacVal,IF($Z27=0,"",INDEX(Output_Mac!J$2:J$500,$Z27)),_xlpm.WinVal,IF($AD27=0,"",INDEX(Output_Win!J$2:J$243,$AD27)),_xlpm.MyAuditVal,IF($AA27=0,"",INDEX(My_Audit!I$2:I$456,$AA27)),_xlfn.IFS(_xlpm.MyAuditVal&lt;&gt;"",_xlpm.MyAuditVal,_xlpm.MacVal&lt;&gt;"",_xlpm.MacVal,_xlpm.WinVal&lt;&gt;"",_xlpm.WinVal,_xlpm.CSVVal&lt;&gt;"",_xlpm.CSVVal)),""))</f>
        <v>i9-9980HK</v>
      </c>
      <c r="K27" s="41" t="str" cm="1">
        <f t="array" ref="K27">IF(($Y27+$Z27+$AA27+$AD27)=0,"",IFERROR(_xlfn.LET(_xlpm.CSVVal,IF($Y27=0,"",INDEX(CSV!N$2:N$510,$Y27)),_xlpm.MacVal,IF($Z27=0,"",INDEX(Output_Mac!L$2:L$500,$Z27)),_xlpm.WinVal,IF($AD27=0,"",INDEX(Output_Win!L$2:L$243,$AD27)),_xlpm.MyAuditVal,IF($AA27=0,"",INDEX(My_Audit!J$2:J$456,$AA27)),_xlfn.IFS(_xlpm.MyAuditVal&lt;&gt;"",_xlpm.MyAuditVal,_xlpm.MacVal&lt;&gt;"",_xlpm.MacVal,_xlpm.WinVal&lt;&gt;"",_xlpm.WinVal,_xlpm.CSVVal&lt;&gt;"",_xlpm.CSVVal)),""))</f>
        <v>32 GB DDR4</v>
      </c>
      <c r="L27" s="41" t="str" cm="1">
        <f t="array" ref="L27">IF(($Y27+$Z27+$AA27+$AD27)=0,"",IFERROR(_xlfn.LET(_xlpm.CSVVal,IF($Y27=0,"",INDEX(CSV!Q$2:Q$510,$Y27)),_xlpm.MacVal,IF($Z27=0,"",INDEX(Output_Mac!M$2:M$500,$Z27)),_xlpm.WinVal,IF($AD27=0,"",INDEX(Output_Win!M$2:M$243,$AD27)),_xlpm.MyAuditVal,IF($AA27=0,"",INDEX(My_Audit!K$2:K$456,$AA27)),_xlfn.IFS(_xlpm.MyAuditVal&lt;&gt;"",_xlpm.MyAuditVal,_xlpm.MacVal&lt;&gt;"",_xlpm.MacVal,_xlpm.WinVal&lt;&gt;"",_xlpm.WinVal,_xlpm.CSVVal&lt;&gt;"",_xlpm.CSVVal)),""))</f>
        <v>500 GB SSD</v>
      </c>
      <c r="M27" s="41" t="str" cm="1">
        <f t="array" ref="M27">IF(($Y27+$Z27+$AA27+$AD27)=0,"",ExpandDiagCodes(_xlfn.TEXTJOIN(", ",TRUE,IF($AA27=0,"",INDEX(My_Audit!N$2:N$456,$AA27)),IF($Z27=0,"",INDEX(Output_Mac!S$2:S$500,$Z27)),IF($AD27=0,"",INDEX(Output_Win!S$2:S$243,$AD27)),IF($Y27=0,"",INDEX(CSV!AE$2:AE$510,$Y27)))))</f>
        <v>Battery C, Label marks D, Chassis damage B, Screen scratches B, Display B</v>
      </c>
      <c r="N27" s="41" t="str" cm="1">
        <f t="array" ref="N27">IF(($Y27+$Z27+$AA27+$AD27)=0,"",IFERROR(_xlfn.LET(_xlpm.CSVVal,IF($Y27=0,"",INDEX(CSV!AG$2:AG$510,$Y27)),_xlpm.MacVal,IF($Z27=0,"",INDEX(Output_Mac!T$2:T$500,$Z27)),_xlpm.WinVal,IF($AD27=0,"",INDEX(Output_Win!T$2:T$243,$AD27)),_xlpm.MyAuditVal,IF($AA27=0,"",INDEX(My_Audit!O$2:O$456,$AA27)),_xlfn.IFS(_xlpm.MyAuditVal&lt;&gt;"",_xlpm.MyAuditVal,_xlpm.MacVal&lt;&gt;"",_xlpm.MacVal,_xlpm.WinVal&lt;&gt;"",_xlpm.WinVal,_xlpm.CSVVal&lt;&gt;"",_xlpm.CSVVal)),""))</f>
        <v>Pass</v>
      </c>
      <c r="O27" s="41" t="str" cm="1">
        <f t="array" ref="O27">IF($AB27=0,"",INDEX(My_Audit!P$2:P$456,$AB27))&amp;""</f>
        <v/>
      </c>
      <c r="P27" s="40"/>
      <c r="Q27" s="41" t="str">
        <f>IF(LEFT(N27,4)="Pass","Nist SP 800-88",My_Audit!R27)&amp;""</f>
        <v>Nist SP 800-88</v>
      </c>
      <c r="R27" s="40"/>
      <c r="S27" s="40"/>
      <c r="T27" s="41" cm="1">
        <f t="array" ref="T27">IF($AC27=0,"",INDEX(Models!J$2:J$605,$AC27))</f>
        <v>2</v>
      </c>
      <c r="U27" s="40"/>
      <c r="V27" s="40"/>
      <c r="W27" s="79" t="str" cm="1">
        <f t="array" ref="W27">IF(($Z27+$AA27+$AD27)=0,"",ExpandDiagCodes(_xlfn.TEXTJOIN(", ",TRUE,IF($AA27=0,"",INDEX(My_Audit!L$2:L$456,$AA27)),IF($Z27=0,"",INDEX(Output_Mac!AA$2:AA$500,$Z27)),IF($AD27=0,"",INDEX(Output_Win!AA$2:AA$243,$AD27)))))</f>
        <v/>
      </c>
      <c r="Y27" s="80">
        <f>IFERROR(MATCH($A27,CSV!$A$2:$A$510,0),0)</f>
        <v>0</v>
      </c>
      <c r="Z27" s="80">
        <f>IFERROR(MATCH($A27,Output_Mac!$A$2:$A$500,0),0)</f>
        <v>25</v>
      </c>
      <c r="AA27" s="80">
        <f>IFERROR(MATCH($A27,My_Audit!$A$2:$A$456,0),0)</f>
        <v>26</v>
      </c>
      <c r="AB27" s="80">
        <f>IFERROR(MATCH($C27,My_Audit!$B$2:$B$456,0),0)</f>
        <v>0</v>
      </c>
      <c r="AC27" s="80">
        <f>IFERROR(MATCH($E27,Models!$I$2:$I$605,0),0)</f>
        <v>1</v>
      </c>
      <c r="AD27" s="80">
        <f>IFERROR(MATCH($A27,Output_Win!$A$2:$A$243,0),0)</f>
        <v>0</v>
      </c>
    </row>
    <row r="28" spans="1:30">
      <c r="A28" s="40" t="str">
        <f>_xlfn.TEXTJOIN("",TRUE,Input!$A$4,TEXT(ROW(My_Audit!A27)+Input!$A$8-1,"00"))</f>
        <v>W4415</v>
      </c>
      <c r="B28" s="40" t="str">
        <f>_xlfn.TEXTJOIN("-",TRUE,"ITD",Input!$A$2,A28)</f>
        <v>ITD-SHR11749-W4415</v>
      </c>
      <c r="C28" s="41" t="str" cm="1">
        <f t="array" ref="C28">IF(($Y28+$Z28+$AA28+$AD28)=0,"",IFERROR(_xlfn.LET(_xlpm.CSVVal,IF($Y28=0,"",INDEX(CSV!B$2:B$510,$Y28)),_xlpm.MacVal,IF($Z28=0,"",INDEX(Output_Mac!B$2:B$500,$Z28)),_xlpm.WinVal,IF($AD28=0,"",INDEX(Output_Win!B$2:B$243,$AD28)),_xlpm.MyAuditVal,IF($AA28=0,"",INDEX(My_Audit!B$2:B$456,$AA28)),_xlfn.IFS(_xlpm.MyAuditVal&lt;&gt;"",_xlpm.MyAuditVal,_xlpm.MacVal&lt;&gt;"",_xlpm.MacVal,_xlpm.WinVal&lt;&gt;"",_xlpm.WinVal,_xlpm.CSVVal&lt;&gt;"",_xlpm.CSVVal)),""))</f>
        <v>C02F41YRMD6R</v>
      </c>
      <c r="D28" s="41" t="str" cm="1">
        <f t="array" ref="D28">IF(($Y28+$Z28+$AA28+$AD28)=0,"",IFERROR(_xlfn.LET(_xlpm.CSVVal,IF($Y28=0,"",INDEX(CSV!C$2:C$510,$Y28)),_xlpm.MacVal,IF($Z28=0,"",INDEX(Output_Mac!D$2:D$500,$Z28)),_xlpm.WinVal,IF($AD28=0,"",INDEX(Output_Win!D$2:D$243,$AD28)),_xlpm.MyAuditVal,IF($AA28=0,"",INDEX(My_Audit!C$2:C$456,$AA28)),_xlfn.IFS(_xlpm.MyAuditVal&lt;&gt;"",_xlpm.MyAuditVal,_xlpm.MacVal&lt;&gt;"",_xlpm.MacVal,_xlpm.WinVal&lt;&gt;"",_xlpm.WinVal,_xlpm.CSVVal&lt;&gt;"",_xlpm.CSVVal)),""))</f>
        <v/>
      </c>
      <c r="E28" s="41" t="str" cm="1">
        <f t="array" ref="E28">IF(($Y28+$Z28+$AA28+$AD28)=0,"",IFERROR(_xlfn.LET(_xlpm.CSVVal,IF($Y28=0,"",INDEX(CSV!E$2:E$510,$Y28)),_xlpm.MacVal,IF($Z28=0,"",INDEX(Output_Mac!C$2:C$500,$Z28)),_xlpm.WinVal,IF($AD28=0,"",INDEX(Output_Win!C$2:C$243,$AD28)),_xlpm.MyAuditVal,IF($AA28=0,"",INDEX(My_Audit!D$2:D$456,$AA28)),_xlfn.IFS(_xlpm.MyAuditVal&lt;&gt;"",_xlpm.MyAuditVal,_xlpm.MacVal&lt;&gt;"",_xlpm.MacVal,_xlpm.WinVal&lt;&gt;"",_xlpm.WinVal,_xlpm.CSVVal&lt;&gt;"",_xlpm.CSVVal)),""))</f>
        <v>Laptop</v>
      </c>
      <c r="F28" s="41" t="str" cm="1">
        <f t="array" ref="F28">IF(($Y28+$Z28+$AA28+$AD28)=0,"",IFERROR(_xlfn.LET(_xlpm.CSVVal,IF($Y28=0,"",INDEX(CSV!F$2:F$510,$Y28)),_xlpm.MacVal,IF($Z28=0,"",INDEX(Output_Mac!E$2:E$500,$Z28)),_xlpm.WinVal,IF($AD28=0,"",INDEX(Output_Win!E$2:E$243,$AD28)),_xlpm.MyAuditVal,IF($AA28=0,"",INDEX(My_Audit!E$2:E$456,$AA28)),_xlfn.IFS(_xlpm.MyAuditVal&lt;&gt;"",_xlpm.MyAuditVal,_xlpm.MacVal&lt;&gt;"",_xlpm.MacVal,_xlpm.WinVal&lt;&gt;"",_xlpm.WinVal,_xlpm.CSVVal&lt;&gt;"",PROPER(_xlpm.CSVVal))),""))</f>
        <v>Apple</v>
      </c>
      <c r="G28" s="41" t="str" cm="1">
        <f t="array" ref="G28">IF(($Y28+$Z28+$AA28+$AD28)=0,"",IFERROR(_xlfn.LET(_xlpm.CSVVal,IF($Y28=0,"",INDEX(CSV!G$2:G$510,$Y28)),_xlpm.MacVal,IF($Z28=0,"",INDEX(Output_Mac!G$2:G$500,$Z28)),_xlpm.WinVal,IF($AD28=0,"",INDEX(Output_Win!G$2:G$243,$AD28)),_xlpm.MyAuditVal,IF($AA28=0,"",INDEX(My_Audit!F$2:F$456,$AA28)),_xlfn.IFS(_xlpm.MyAuditVal&lt;&gt;"",_xlpm.MyAuditVal,_xlpm.MacVal&lt;&gt;"",_xlpm.MacVal,_xlpm.WinVal&lt;&gt;"",_xlpm.WinVal,_xlpm.CSVVal&lt;&gt;"",_xlpm.CSVVal)),""))</f>
        <v>Pro A2141</v>
      </c>
      <c r="H28" s="41" cm="1">
        <f t="array" ref="H28">IF($Z28&gt;0,INDEX(Output_Mac!H$2:H$500,$Z28),IF($AD28&gt;0,INDEX(Output_Win!H$2:H$243,$AD28),IF($AA28&gt;0,_xlfn.LET(_xlpm.MyAuditVal,INDEX(My_Audit!G$2:G$456,$AA28),IF(_xlpm.MyAuditVal=0,"",_xlpm.MyAuditVal)),"")))</f>
        <v>16</v>
      </c>
      <c r="I28" s="41" cm="1">
        <f t="array" ref="I28">IF(($Y28+$Z28+$AA28+$AD28)=0,"",IFERROR(_xlfn.LET(_xlpm.CSVVal,IF($Y28=0,"",INDEX(CSV!H$2:H$510,$Y28)),_xlpm.MacVal,IF($Z28=0,"",INDEX(Output_Mac!I$2:I$500,$Z28)),_xlpm.WinVal,IF($AD28=0,"",INDEX(Output_Win!I$2:I$243,$AD28)),_xlpm.MyAuditVal,IF($AA28=0,"",INDEX(My_Audit!H$2:H$456,$AA28)),_xlfn.IFS(_xlpm.MyAuditVal&lt;&gt;"",_xlpm.MyAuditVal,_xlpm.MacVal&lt;&gt;"",_xlpm.MacVal,_xlpm.WinVal&lt;&gt;"",_xlpm.WinVal,_xlpm.CSVVal&lt;&gt;"",_xlpm.CSVVal)),""))</f>
        <v>2019</v>
      </c>
      <c r="J28" s="41" t="str" cm="1">
        <f t="array" ref="J28">IF(($Y28+$Z28+$AA28+$AD28)=0,"",IFERROR(_xlfn.LET(_xlpm.CSVVal,IF($Y28=0,"",INDEX(CSV!J$2:J$510,$Y28)),_xlpm.MacVal,IF($Z28=0,"",INDEX(Output_Mac!J$2:J$500,$Z28)),_xlpm.WinVal,IF($AD28=0,"",INDEX(Output_Win!J$2:J$243,$AD28)),_xlpm.MyAuditVal,IF($AA28=0,"",INDEX(My_Audit!I$2:I$456,$AA28)),_xlfn.IFS(_xlpm.MyAuditVal&lt;&gt;"",_xlpm.MyAuditVal,_xlpm.MacVal&lt;&gt;"",_xlpm.MacVal,_xlpm.WinVal&lt;&gt;"",_xlpm.WinVal,_xlpm.CSVVal&lt;&gt;"",_xlpm.CSVVal)),""))</f>
        <v>i9-9980HK</v>
      </c>
      <c r="K28" s="41" t="str" cm="1">
        <f t="array" ref="K28">IF(($Y28+$Z28+$AA28+$AD28)=0,"",IFERROR(_xlfn.LET(_xlpm.CSVVal,IF($Y28=0,"",INDEX(CSV!N$2:N$510,$Y28)),_xlpm.MacVal,IF($Z28=0,"",INDEX(Output_Mac!L$2:L$500,$Z28)),_xlpm.WinVal,IF($AD28=0,"",INDEX(Output_Win!L$2:L$243,$AD28)),_xlpm.MyAuditVal,IF($AA28=0,"",INDEX(My_Audit!J$2:J$456,$AA28)),_xlfn.IFS(_xlpm.MyAuditVal&lt;&gt;"",_xlpm.MyAuditVal,_xlpm.MacVal&lt;&gt;"",_xlpm.MacVal,_xlpm.WinVal&lt;&gt;"",_xlpm.WinVal,_xlpm.CSVVal&lt;&gt;"",_xlpm.CSVVal)),""))</f>
        <v>16 GB DDR4</v>
      </c>
      <c r="L28" s="41" t="str" cm="1">
        <f t="array" ref="L28">IF(($Y28+$Z28+$AA28+$AD28)=0,"",IFERROR(_xlfn.LET(_xlpm.CSVVal,IF($Y28=0,"",INDEX(CSV!Q$2:Q$510,$Y28)),_xlpm.MacVal,IF($Z28=0,"",INDEX(Output_Mac!M$2:M$500,$Z28)),_xlpm.WinVal,IF($AD28=0,"",INDEX(Output_Win!M$2:M$243,$AD28)),_xlpm.MyAuditVal,IF($AA28=0,"",INDEX(My_Audit!K$2:K$456,$AA28)),_xlfn.IFS(_xlpm.MyAuditVal&lt;&gt;"",_xlpm.MyAuditVal,_xlpm.MacVal&lt;&gt;"",_xlpm.MacVal,_xlpm.WinVal&lt;&gt;"",_xlpm.WinVal,_xlpm.CSVVal&lt;&gt;"",_xlpm.CSVVal)),""))</f>
        <v>500 GB SSD</v>
      </c>
      <c r="M28" s="41" t="str" cm="1">
        <f t="array" ref="M28">IF(($Y28+$Z28+$AA28+$AD28)=0,"",ExpandDiagCodes(_xlfn.TEXTJOIN(", ",TRUE,IF($AA28=0,"",INDEX(My_Audit!N$2:N$456,$AA28)),IF($Z28=0,"",INDEX(Output_Mac!S$2:S$500,$Z28)),IF($AD28=0,"",INDEX(Output_Win!S$2:S$243,$AD28)),IF($Y28=0,"",INDEX(CSV!AE$2:AE$510,$Y28)))))</f>
        <v>Battery C, Label marks D, Chassis damage B, Screen broken, "4" key loose</v>
      </c>
      <c r="N28" s="41" t="str" cm="1">
        <f t="array" ref="N28">IF(($Y28+$Z28+$AA28+$AD28)=0,"",IFERROR(_xlfn.LET(_xlpm.CSVVal,IF($Y28=0,"",INDEX(CSV!AG$2:AG$510,$Y28)),_xlpm.MacVal,IF($Z28=0,"",INDEX(Output_Mac!T$2:T$500,$Z28)),_xlpm.WinVal,IF($AD28=0,"",INDEX(Output_Win!T$2:T$243,$AD28)),_xlpm.MyAuditVal,IF($AA28=0,"",INDEX(My_Audit!O$2:O$456,$AA28)),_xlfn.IFS(_xlpm.MyAuditVal&lt;&gt;"",_xlpm.MyAuditVal,_xlpm.MacVal&lt;&gt;"",_xlpm.MacVal,_xlpm.WinVal&lt;&gt;"",_xlpm.WinVal,_xlpm.CSVVal&lt;&gt;"",_xlpm.CSVVal)),""))</f>
        <v>Pass</v>
      </c>
      <c r="O28" s="41" t="str" cm="1">
        <f t="array" ref="O28">IF($AB28=0,"",INDEX(My_Audit!P$2:P$456,$AB28))&amp;""</f>
        <v/>
      </c>
      <c r="P28" s="40"/>
      <c r="Q28" s="41" t="str">
        <f>IF(LEFT(N28,4)="Pass","Nist SP 800-88",My_Audit!R28)&amp;""</f>
        <v>Nist SP 800-88</v>
      </c>
      <c r="R28" s="40"/>
      <c r="S28" s="40"/>
      <c r="T28" s="41" cm="1">
        <f t="array" ref="T28">IF($AC28=0,"",INDEX(Models!J$2:J$605,$AC28))</f>
        <v>2</v>
      </c>
      <c r="U28" s="40"/>
      <c r="V28" s="40"/>
      <c r="W28" s="79" t="str" cm="1">
        <f t="array" ref="W28">IF(($Z28+$AA28+$AD28)=0,"",ExpandDiagCodes(_xlfn.TEXTJOIN(", ",TRUE,IF($AA28=0,"",INDEX(My_Audit!L$2:L$456,$AA28)),IF($Z28=0,"",INDEX(Output_Mac!AA$2:AA$500,$Z28)),IF($AD28=0,"",INDEX(Output_Win!AA$2:AA$243,$AD28)))))</f>
        <v/>
      </c>
      <c r="Y28" s="80">
        <f>IFERROR(MATCH($A28,CSV!$A$2:$A$510,0),0)</f>
        <v>0</v>
      </c>
      <c r="Z28" s="80">
        <f>IFERROR(MATCH($A28,Output_Mac!$A$2:$A$500,0),0)</f>
        <v>26</v>
      </c>
      <c r="AA28" s="80">
        <f>IFERROR(MATCH($A28,My_Audit!$A$2:$A$456,0),0)</f>
        <v>27</v>
      </c>
      <c r="AB28" s="80">
        <f>IFERROR(MATCH($C28,My_Audit!$B$2:$B$456,0),0)</f>
        <v>0</v>
      </c>
      <c r="AC28" s="80">
        <f>IFERROR(MATCH($E28,Models!$I$2:$I$605,0),0)</f>
        <v>1</v>
      </c>
      <c r="AD28" s="80">
        <f>IFERROR(MATCH($A28,Output_Win!$A$2:$A$243,0),0)</f>
        <v>0</v>
      </c>
    </row>
    <row r="29" spans="1:30">
      <c r="A29" s="40" t="str">
        <f>_xlfn.TEXTJOIN("",TRUE,Input!$A$4,TEXT(ROW(My_Audit!A28)+Input!$A$8-1,"00"))</f>
        <v>W4416</v>
      </c>
      <c r="B29" s="40" t="str">
        <f>_xlfn.TEXTJOIN("-",TRUE,"ITD",Input!$A$2,A29)</f>
        <v>ITD-SHR11749-W4416</v>
      </c>
      <c r="C29" s="41" t="str" cm="1">
        <f t="array" ref="C29">IF(($Y29+$Z29+$AA29+$AD29)=0,"",IFERROR(_xlfn.LET(_xlpm.CSVVal,IF($Y29=0,"",INDEX(CSV!B$2:B$510,$Y29)),_xlpm.MacVal,IF($Z29=0,"",INDEX(Output_Mac!B$2:B$500,$Z29)),_xlpm.WinVal,IF($AD29=0,"",INDEX(Output_Win!B$2:B$243,$AD29)),_xlpm.MyAuditVal,IF($AA29=0,"",INDEX(My_Audit!B$2:B$456,$AA29)),_xlfn.IFS(_xlpm.MyAuditVal&lt;&gt;"",_xlpm.MyAuditVal,_xlpm.MacVal&lt;&gt;"",_xlpm.MacVal,_xlpm.WinVal&lt;&gt;"",_xlpm.WinVal,_xlpm.CSVVal&lt;&gt;"",_xlpm.CSVVal)),""))</f>
        <v>C02Z312ALVDM</v>
      </c>
      <c r="D29" s="41" t="str" cm="1">
        <f t="array" ref="D29">IF(($Y29+$Z29+$AA29+$AD29)=0,"",IFERROR(_xlfn.LET(_xlpm.CSVVal,IF($Y29=0,"",INDEX(CSV!C$2:C$510,$Y29)),_xlpm.MacVal,IF($Z29=0,"",INDEX(Output_Mac!D$2:D$500,$Z29)),_xlpm.WinVal,IF($AD29=0,"",INDEX(Output_Win!D$2:D$243,$AD29)),_xlpm.MyAuditVal,IF($AA29=0,"",INDEX(My_Audit!C$2:C$456,$AA29)),_xlfn.IFS(_xlpm.MyAuditVal&lt;&gt;"",_xlpm.MyAuditVal,_xlpm.MacVal&lt;&gt;"",_xlpm.MacVal,_xlpm.WinVal&lt;&gt;"",_xlpm.WinVal,_xlpm.CSVVal&lt;&gt;"",_xlpm.CSVVal)),""))</f>
        <v/>
      </c>
      <c r="E29" s="41" t="str" cm="1">
        <f t="array" ref="E29">IF(($Y29+$Z29+$AA29+$AD29)=0,"",IFERROR(_xlfn.LET(_xlpm.CSVVal,IF($Y29=0,"",INDEX(CSV!E$2:E$510,$Y29)),_xlpm.MacVal,IF($Z29=0,"",INDEX(Output_Mac!C$2:C$500,$Z29)),_xlpm.WinVal,IF($AD29=0,"",INDEX(Output_Win!C$2:C$243,$AD29)),_xlpm.MyAuditVal,IF($AA29=0,"",INDEX(My_Audit!D$2:D$456,$AA29)),_xlfn.IFS(_xlpm.MyAuditVal&lt;&gt;"",_xlpm.MyAuditVal,_xlpm.MacVal&lt;&gt;"",_xlpm.MacVal,_xlpm.WinVal&lt;&gt;"",_xlpm.WinVal,_xlpm.CSVVal&lt;&gt;"",_xlpm.CSVVal)),""))</f>
        <v>Laptop</v>
      </c>
      <c r="F29" s="41" t="str" cm="1">
        <f t="array" ref="F29">IF(($Y29+$Z29+$AA29+$AD29)=0,"",IFERROR(_xlfn.LET(_xlpm.CSVVal,IF($Y29=0,"",INDEX(CSV!F$2:F$510,$Y29)),_xlpm.MacVal,IF($Z29=0,"",INDEX(Output_Mac!E$2:E$500,$Z29)),_xlpm.WinVal,IF($AD29=0,"",INDEX(Output_Win!E$2:E$243,$AD29)),_xlpm.MyAuditVal,IF($AA29=0,"",INDEX(My_Audit!E$2:E$456,$AA29)),_xlfn.IFS(_xlpm.MyAuditVal&lt;&gt;"",_xlpm.MyAuditVal,_xlpm.MacVal&lt;&gt;"",_xlpm.MacVal,_xlpm.WinVal&lt;&gt;"",_xlpm.WinVal,_xlpm.CSVVal&lt;&gt;"",PROPER(_xlpm.CSVVal))),""))</f>
        <v>Apple</v>
      </c>
      <c r="G29" s="41" t="str" cm="1">
        <f t="array" ref="G29">IF(($Y29+$Z29+$AA29+$AD29)=0,"",IFERROR(_xlfn.LET(_xlpm.CSVVal,IF($Y29=0,"",INDEX(CSV!G$2:G$510,$Y29)),_xlpm.MacVal,IF($Z29=0,"",INDEX(Output_Mac!G$2:G$500,$Z29)),_xlpm.WinVal,IF($AD29=0,"",INDEX(Output_Win!G$2:G$243,$AD29)),_xlpm.MyAuditVal,IF($AA29=0,"",INDEX(My_Audit!F$2:F$456,$AA29)),_xlfn.IFS(_xlpm.MyAuditVal&lt;&gt;"",_xlpm.MyAuditVal,_xlpm.MacVal&lt;&gt;"",_xlpm.MacVal,_xlpm.WinVal&lt;&gt;"",_xlpm.WinVal,_xlpm.CSVVal&lt;&gt;"",_xlpm.CSVVal)),""))</f>
        <v>Pro A1989</v>
      </c>
      <c r="H29" s="41" cm="1">
        <f t="array" ref="H29">IF($Z29&gt;0,INDEX(Output_Mac!H$2:H$500,$Z29),IF($AD29&gt;0,INDEX(Output_Win!H$2:H$243,$AD29),IF($AA29&gt;0,_xlfn.LET(_xlpm.MyAuditVal,INDEX(My_Audit!G$2:G$456,$AA29),IF(_xlpm.MyAuditVal=0,"",_xlpm.MyAuditVal)),"")))</f>
        <v>13</v>
      </c>
      <c r="I29" s="41" cm="1">
        <f t="array" ref="I29">IF(($Y29+$Z29+$AA29+$AD29)=0,"",IFERROR(_xlfn.LET(_xlpm.CSVVal,IF($Y29=0,"",INDEX(CSV!H$2:H$510,$Y29)),_xlpm.MacVal,IF($Z29=0,"",INDEX(Output_Mac!I$2:I$500,$Z29)),_xlpm.WinVal,IF($AD29=0,"",INDEX(Output_Win!I$2:I$243,$AD29)),_xlpm.MyAuditVal,IF($AA29=0,"",INDEX(My_Audit!H$2:H$456,$AA29)),_xlfn.IFS(_xlpm.MyAuditVal&lt;&gt;"",_xlpm.MyAuditVal,_xlpm.MacVal&lt;&gt;"",_xlpm.MacVal,_xlpm.WinVal&lt;&gt;"",_xlpm.WinVal,_xlpm.CSVVal&lt;&gt;"",_xlpm.CSVVal)),""))</f>
        <v>2018</v>
      </c>
      <c r="J29" s="41" t="str" cm="1">
        <f t="array" ref="J29">IF(($Y29+$Z29+$AA29+$AD29)=0,"",IFERROR(_xlfn.LET(_xlpm.CSVVal,IF($Y29=0,"",INDEX(CSV!J$2:J$510,$Y29)),_xlpm.MacVal,IF($Z29=0,"",INDEX(Output_Mac!J$2:J$500,$Z29)),_xlpm.WinVal,IF($AD29=0,"",INDEX(Output_Win!J$2:J$243,$AD29)),_xlpm.MyAuditVal,IF($AA29=0,"",INDEX(My_Audit!I$2:I$456,$AA29)),_xlfn.IFS(_xlpm.MyAuditVal&lt;&gt;"",_xlpm.MyAuditVal,_xlpm.MacVal&lt;&gt;"",_xlpm.MacVal,_xlpm.WinVal&lt;&gt;"",_xlpm.WinVal,_xlpm.CSVVal&lt;&gt;"",_xlpm.CSVVal)),""))</f>
        <v>i7-8569U</v>
      </c>
      <c r="K29" s="41" t="str" cm="1">
        <f t="array" ref="K29">IF(($Y29+$Z29+$AA29+$AD29)=0,"",IFERROR(_xlfn.LET(_xlpm.CSVVal,IF($Y29=0,"",INDEX(CSV!N$2:N$510,$Y29)),_xlpm.MacVal,IF($Z29=0,"",INDEX(Output_Mac!L$2:L$500,$Z29)),_xlpm.WinVal,IF($AD29=0,"",INDEX(Output_Win!L$2:L$243,$AD29)),_xlpm.MyAuditVal,IF($AA29=0,"",INDEX(My_Audit!J$2:J$456,$AA29)),_xlfn.IFS(_xlpm.MyAuditVal&lt;&gt;"",_xlpm.MyAuditVal,_xlpm.MacVal&lt;&gt;"",_xlpm.MacVal,_xlpm.WinVal&lt;&gt;"",_xlpm.WinVal,_xlpm.CSVVal&lt;&gt;"",_xlpm.CSVVal)),""))</f>
        <v>16 GB DDR3</v>
      </c>
      <c r="L29" s="41" t="str" cm="1">
        <f t="array" ref="L29">IF(($Y29+$Z29+$AA29+$AD29)=0,"",IFERROR(_xlfn.LET(_xlpm.CSVVal,IF($Y29=0,"",INDEX(CSV!Q$2:Q$510,$Y29)),_xlpm.MacVal,IF($Z29=0,"",INDEX(Output_Mac!M$2:M$500,$Z29)),_xlpm.WinVal,IF($AD29=0,"",INDEX(Output_Win!M$2:M$243,$AD29)),_xlpm.MyAuditVal,IF($AA29=0,"",INDEX(My_Audit!K$2:K$456,$AA29)),_xlfn.IFS(_xlpm.MyAuditVal&lt;&gt;"",_xlpm.MyAuditVal,_xlpm.MacVal&lt;&gt;"",_xlpm.MacVal,_xlpm.WinVal&lt;&gt;"",_xlpm.WinVal,_xlpm.CSVVal&lt;&gt;"",_xlpm.CSVVal)),""))</f>
        <v>500 GB SSD</v>
      </c>
      <c r="M29" s="41" t="str" cm="1">
        <f t="array" ref="M29">IF(($Y29+$Z29+$AA29+$AD29)=0,"",ExpandDiagCodes(_xlfn.TEXTJOIN(", ",TRUE,IF($AA29=0,"",INDEX(My_Audit!N$2:N$456,$AA29)),IF($Z29=0,"",INDEX(Output_Mac!S$2:S$500,$Z29)),IF($AD29=0,"",INDEX(Output_Win!S$2:S$243,$AD29)),IF($Y29=0,"",INDEX(CSV!AE$2:AE$510,$Y29)))))</f>
        <v>Battery C, Battery Service, Chassis damage B, Screen scratches B, Display B</v>
      </c>
      <c r="N29" s="41" t="str" cm="1">
        <f t="array" ref="N29">IF(($Y29+$Z29+$AA29+$AD29)=0,"",IFERROR(_xlfn.LET(_xlpm.CSVVal,IF($Y29=0,"",INDEX(CSV!AG$2:AG$510,$Y29)),_xlpm.MacVal,IF($Z29=0,"",INDEX(Output_Mac!T$2:T$500,$Z29)),_xlpm.WinVal,IF($AD29=0,"",INDEX(Output_Win!T$2:T$243,$AD29)),_xlpm.MyAuditVal,IF($AA29=0,"",INDEX(My_Audit!O$2:O$456,$AA29)),_xlfn.IFS(_xlpm.MyAuditVal&lt;&gt;"",_xlpm.MyAuditVal,_xlpm.MacVal&lt;&gt;"",_xlpm.MacVal,_xlpm.WinVal&lt;&gt;"",_xlpm.WinVal,_xlpm.CSVVal&lt;&gt;"",_xlpm.CSVVal)),""))</f>
        <v>Pass</v>
      </c>
      <c r="O29" s="41" t="str" cm="1">
        <f t="array" ref="O29">IF($AB29=0,"",INDEX(My_Audit!P$2:P$456,$AB29))&amp;""</f>
        <v/>
      </c>
      <c r="P29" s="40"/>
      <c r="Q29" s="41" t="str">
        <f>IF(LEFT(N29,4)="Pass","Nist SP 800-88",My_Audit!R29)&amp;""</f>
        <v>Nist SP 800-88</v>
      </c>
      <c r="R29" s="40"/>
      <c r="S29" s="40"/>
      <c r="T29" s="41" cm="1">
        <f t="array" ref="T29">IF($AC29=0,"",INDEX(Models!J$2:J$605,$AC29))</f>
        <v>2</v>
      </c>
      <c r="U29" s="40"/>
      <c r="V29" s="40"/>
      <c r="W29" s="79" t="str" cm="1">
        <f t="array" ref="W29">IF(($Z29+$AA29+$AD29)=0,"",ExpandDiagCodes(_xlfn.TEXTJOIN(", ",TRUE,IF($AA29=0,"",INDEX(My_Audit!L$2:L$456,$AA29)),IF($Z29=0,"",INDEX(Output_Mac!AA$2:AA$500,$Z29)),IF($AD29=0,"",INDEX(Output_Win!AA$2:AA$243,$AD29)))))</f>
        <v/>
      </c>
      <c r="Y29" s="80">
        <f>IFERROR(MATCH($A29,CSV!$A$2:$A$510,0),0)</f>
        <v>0</v>
      </c>
      <c r="Z29" s="80">
        <f>IFERROR(MATCH($A29,Output_Mac!$A$2:$A$500,0),0)</f>
        <v>27</v>
      </c>
      <c r="AA29" s="80">
        <f>IFERROR(MATCH($A29,My_Audit!$A$2:$A$456,0),0)</f>
        <v>28</v>
      </c>
      <c r="AB29" s="80">
        <f>IFERROR(MATCH($C29,My_Audit!$B$2:$B$456,0),0)</f>
        <v>0</v>
      </c>
      <c r="AC29" s="80">
        <f>IFERROR(MATCH($E29,Models!$I$2:$I$605,0),0)</f>
        <v>1</v>
      </c>
      <c r="AD29" s="80">
        <f>IFERROR(MATCH($A29,Output_Win!$A$2:$A$243,0),0)</f>
        <v>0</v>
      </c>
    </row>
    <row r="30" spans="1:30">
      <c r="A30" s="40" t="str">
        <f>_xlfn.TEXTJOIN("",TRUE,Input!$A$4,TEXT(ROW(My_Audit!A29)+Input!$A$8-1,"00"))</f>
        <v>W4417</v>
      </c>
      <c r="B30" s="40" t="str">
        <f>_xlfn.TEXTJOIN("-",TRUE,"ITD",Input!$A$2,A30)</f>
        <v>ITD-SHR11749-W4417</v>
      </c>
      <c r="C30" s="41" t="str" cm="1">
        <f t="array" ref="C30">IF(($Y30+$Z30+$AA30+$AD30)=0,"",IFERROR(_xlfn.LET(_xlpm.CSVVal,IF($Y30=0,"",INDEX(CSV!B$2:B$510,$Y30)),_xlpm.MacVal,IF($Z30=0,"",INDEX(Output_Mac!B$2:B$500,$Z30)),_xlpm.WinVal,IF($AD30=0,"",INDEX(Output_Win!B$2:B$243,$AD30)),_xlpm.MyAuditVal,IF($AA30=0,"",INDEX(My_Audit!B$2:B$456,$AA30)),_xlfn.IFS(_xlpm.MyAuditVal&lt;&gt;"",_xlpm.MyAuditVal,_xlpm.MacVal&lt;&gt;"",_xlpm.MacVal,_xlpm.WinVal&lt;&gt;"",_xlpm.WinVal,_xlpm.CSVVal&lt;&gt;"",_xlpm.CSVVal)),""))</f>
        <v>PF2CM5PY</v>
      </c>
      <c r="D30" s="41" t="str" cm="1">
        <f t="array" ref="D30">IF(($Y30+$Z30+$AA30+$AD30)=0,"",IFERROR(_xlfn.LET(_xlpm.CSVVal,IF($Y30=0,"",INDEX(CSV!C$2:C$510,$Y30)),_xlpm.MacVal,IF($Z30=0,"",INDEX(Output_Mac!D$2:D$500,$Z30)),_xlpm.WinVal,IF($AD30=0,"",INDEX(Output_Win!D$2:D$243,$AD30)),_xlpm.MyAuditVal,IF($AA30=0,"",INDEX(My_Audit!C$2:C$456,$AA30)),_xlfn.IFS(_xlpm.MyAuditVal&lt;&gt;"",_xlpm.MyAuditVal,_xlpm.MacVal&lt;&gt;"",_xlpm.MacVal,_xlpm.WinVal&lt;&gt;"",_xlpm.WinVal,_xlpm.CSVVal&lt;&gt;"",_xlpm.CSVVal)),""))</f>
        <v/>
      </c>
      <c r="E30" s="41" t="str" cm="1">
        <f t="array" ref="E30">IF(($Y30+$Z30+$AA30+$AD30)=0,"",IFERROR(_xlfn.LET(_xlpm.CSVVal,IF($Y30=0,"",INDEX(CSV!E$2:E$510,$Y30)),_xlpm.MacVal,IF($Z30=0,"",INDEX(Output_Mac!C$2:C$500,$Z30)),_xlpm.WinVal,IF($AD30=0,"",INDEX(Output_Win!C$2:C$243,$AD30)),_xlpm.MyAuditVal,IF($AA30=0,"",INDEX(My_Audit!D$2:D$456,$AA30)),_xlfn.IFS(_xlpm.MyAuditVal&lt;&gt;"",_xlpm.MyAuditVal,_xlpm.MacVal&lt;&gt;"",_xlpm.MacVal,_xlpm.WinVal&lt;&gt;"",_xlpm.WinVal,_xlpm.CSVVal&lt;&gt;"",_xlpm.CSVVal)),""))</f>
        <v>Laptop</v>
      </c>
      <c r="F30" s="41" t="str" cm="1">
        <f t="array" ref="F30">IF(($Y30+$Z30+$AA30+$AD30)=0,"",IFERROR(_xlfn.LET(_xlpm.CSVVal,IF($Y30=0,"",INDEX(CSV!F$2:F$510,$Y30)),_xlpm.MacVal,IF($Z30=0,"",INDEX(Output_Mac!E$2:E$500,$Z30)),_xlpm.WinVal,IF($AD30=0,"",INDEX(Output_Win!E$2:E$243,$AD30)),_xlpm.MyAuditVal,IF($AA30=0,"",INDEX(My_Audit!E$2:E$456,$AA30)),_xlfn.IFS(_xlpm.MyAuditVal&lt;&gt;"",_xlpm.MyAuditVal,_xlpm.MacVal&lt;&gt;"",_xlpm.MacVal,_xlpm.WinVal&lt;&gt;"",_xlpm.WinVal,_xlpm.CSVVal&lt;&gt;"",PROPER(_xlpm.CSVVal))),""))</f>
        <v>Lenovo</v>
      </c>
      <c r="G30" s="41" t="str" cm="1">
        <f t="array" ref="G30">IF(($Y30+$Z30+$AA30+$AD30)=0,"",IFERROR(_xlfn.LET(_xlpm.CSVVal,IF($Y30=0,"",INDEX(CSV!G$2:G$510,$Y30)),_xlpm.MacVal,IF($Z30=0,"",INDEX(Output_Mac!G$2:G$500,$Z30)),_xlpm.WinVal,IF($AD30=0,"",INDEX(Output_Win!G$2:G$243,$AD30)),_xlpm.MyAuditVal,IF($AA30=0,"",INDEX(My_Audit!F$2:F$456,$AA30)),_xlfn.IFS(_xlpm.MyAuditVal&lt;&gt;"",_xlpm.MyAuditVal,_xlpm.MacVal&lt;&gt;"",_xlpm.MacVal,_xlpm.WinVal&lt;&gt;"",_xlpm.WinVal,_xlpm.CSVVal&lt;&gt;"",_xlpm.CSVVal)),""))</f>
        <v>ThinkPad T14 Gen 1</v>
      </c>
      <c r="H30" s="41" t="str" cm="1">
        <f t="array" ref="H30">IF($Z30&gt;0,INDEX(Output_Mac!H$2:H$500,$Z30),IF($AD30&gt;0,INDEX(Output_Win!H$2:H$243,$AD30),IF($AA30&gt;0,_xlfn.LET(_xlpm.MyAuditVal,INDEX(My_Audit!G$2:G$456,$AA30),IF(_xlpm.MyAuditVal=0,"",_xlpm.MyAuditVal)),"")))</f>
        <v/>
      </c>
      <c r="I30" s="41" t="str" cm="1">
        <f t="array" ref="I30">IF(($Y30+$Z30+$AA30+$AD30)=0,"",IFERROR(_xlfn.LET(_xlpm.CSVVal,IF($Y30=0,"",INDEX(CSV!H$2:H$510,$Y30)),_xlpm.MacVal,IF($Z30=0,"",INDEX(Output_Mac!I$2:I$500,$Z30)),_xlpm.WinVal,IF($AD30=0,"",INDEX(Output_Win!I$2:I$243,$AD30)),_xlpm.MyAuditVal,IF($AA30=0,"",INDEX(My_Audit!H$2:H$456,$AA30)),_xlfn.IFS(_xlpm.MyAuditVal&lt;&gt;"",_xlpm.MyAuditVal,_xlpm.MacVal&lt;&gt;"",_xlpm.MacVal,_xlpm.WinVal&lt;&gt;"",_xlpm.WinVal,_xlpm.CSVVal&lt;&gt;"",_xlpm.CSVVal)),""))</f>
        <v/>
      </c>
      <c r="J30" s="41" t="str" cm="1">
        <f t="array" ref="J30">IF(($Y30+$Z30+$AA30+$AD30)=0,"",IFERROR(_xlfn.LET(_xlpm.CSVVal,IF($Y30=0,"",INDEX(CSV!J$2:J$510,$Y30)),_xlpm.MacVal,IF($Z30=0,"",INDEX(Output_Mac!J$2:J$500,$Z30)),_xlpm.WinVal,IF($AD30=0,"",INDEX(Output_Win!J$2:J$243,$AD30)),_xlpm.MyAuditVal,IF($AA30=0,"",INDEX(My_Audit!I$2:I$456,$AA30)),_xlfn.IFS(_xlpm.MyAuditVal&lt;&gt;"",_xlpm.MyAuditVal,_xlpm.MacVal&lt;&gt;"",_xlpm.MacVal,_xlpm.WinVal&lt;&gt;"",_xlpm.WinVal,_xlpm.CSVVal&lt;&gt;"",_xlpm.CSVVal)),""))</f>
        <v>i7-10510U</v>
      </c>
      <c r="K30" s="41" t="str" cm="1">
        <f t="array" ref="K30">IF(($Y30+$Z30+$AA30+$AD30)=0,"",IFERROR(_xlfn.LET(_xlpm.CSVVal,IF($Y30=0,"",INDEX(CSV!N$2:N$510,$Y30)),_xlpm.MacVal,IF($Z30=0,"",INDEX(Output_Mac!L$2:L$500,$Z30)),_xlpm.WinVal,IF($AD30=0,"",INDEX(Output_Win!L$2:L$243,$AD30)),_xlpm.MyAuditVal,IF($AA30=0,"",INDEX(My_Audit!J$2:J$456,$AA30)),_xlfn.IFS(_xlpm.MyAuditVal&lt;&gt;"",_xlpm.MyAuditVal,_xlpm.MacVal&lt;&gt;"",_xlpm.MacVal,_xlpm.WinVal&lt;&gt;"",_xlpm.WinVal,_xlpm.CSVVal&lt;&gt;"",_xlpm.CSVVal)),""))</f>
        <v>16 GB DDR4</v>
      </c>
      <c r="L30" s="41" t="str" cm="1">
        <f t="array" ref="L30">IF(($Y30+$Z30+$AA30+$AD30)=0,"",IFERROR(_xlfn.LET(_xlpm.CSVVal,IF($Y30=0,"",INDEX(CSV!Q$2:Q$510,$Y30)),_xlpm.MacVal,IF($Z30=0,"",INDEX(Output_Mac!M$2:M$500,$Z30)),_xlpm.WinVal,IF($AD30=0,"",INDEX(Output_Win!M$2:M$243,$AD30)),_xlpm.MyAuditVal,IF($AA30=0,"",INDEX(My_Audit!K$2:K$456,$AA30)),_xlfn.IFS(_xlpm.MyAuditVal&lt;&gt;"",_xlpm.MyAuditVal,_xlpm.MacVal&lt;&gt;"",_xlpm.MacVal,_xlpm.WinVal&lt;&gt;"",_xlpm.WinVal,_xlpm.CSVVal&lt;&gt;"",_xlpm.CSVVal)),""))</f>
        <v>512 GB NVMe</v>
      </c>
      <c r="M30" s="41" t="str" cm="1">
        <f t="array" ref="M30">IF(($Y30+$Z30+$AA30+$AD30)=0,"",ExpandDiagCodes(_xlfn.TEXTJOIN(", ",TRUE,IF($AA30=0,"",INDEX(My_Audit!N$2:N$456,$AA30)),IF($Z30=0,"",INDEX(Output_Mac!S$2:S$500,$Z30)),IF($AD30=0,"",INDEX(Output_Win!S$2:S$243,$AD30)),IF($Y30=0,"",INDEX(CSV!AE$2:AE$510,$Y30)))))</f>
        <v>Display C, Label marks C</v>
      </c>
      <c r="N30" s="41" t="str" cm="1">
        <f t="array" ref="N30">IF(($Y30+$Z30+$AA30+$AD30)=0,"",IFERROR(_xlfn.LET(_xlpm.CSVVal,IF($Y30=0,"",INDEX(CSV!AG$2:AG$510,$Y30)),_xlpm.MacVal,IF($Z30=0,"",INDEX(Output_Mac!T$2:T$500,$Z30)),_xlpm.WinVal,IF($AD30=0,"",INDEX(Output_Win!T$2:T$243,$AD30)),_xlpm.MyAuditVal,IF($AA30=0,"",INDEX(My_Audit!O$2:O$456,$AA30)),_xlfn.IFS(_xlpm.MyAuditVal&lt;&gt;"",_xlpm.MyAuditVal,_xlpm.MacVal&lt;&gt;"",_xlpm.MacVal,_xlpm.WinVal&lt;&gt;"",_xlpm.WinVal,_xlpm.CSVVal&lt;&gt;"",_xlpm.CSVVal)),""))</f>
        <v>Pass</v>
      </c>
      <c r="O30" s="41" t="str" cm="1">
        <f t="array" ref="O30">IF($AB30=0,"",INDEX(My_Audit!P$2:P$456,$AB30))&amp;""</f>
        <v/>
      </c>
      <c r="P30" s="40"/>
      <c r="Q30" s="41" t="str">
        <f>IF(LEFT(N30,4)="Pass","Nist SP 800-88",My_Audit!R30)&amp;""</f>
        <v>Nist SP 800-88</v>
      </c>
      <c r="R30" s="40"/>
      <c r="S30" s="40"/>
      <c r="T30" s="41" cm="1">
        <f t="array" ref="T30">IF($AC30=0,"",INDEX(Models!J$2:J$605,$AC30))</f>
        <v>2</v>
      </c>
      <c r="U30" s="40"/>
      <c r="V30" s="40"/>
      <c r="W30" s="79" t="str" cm="1">
        <f t="array" ref="W30">IF(($Z30+$AA30+$AD30)=0,"",ExpandDiagCodes(_xlfn.TEXTJOIN(", ",TRUE,IF($AA30=0,"",INDEX(My_Audit!L$2:L$456,$AA30)),IF($Z30=0,"",INDEX(Output_Mac!AA$2:AA$500,$Z30)),IF($AD30=0,"",INDEX(Output_Win!AA$2:AA$243,$AD30)))))</f>
        <v/>
      </c>
      <c r="Y30" s="80">
        <f>IFERROR(MATCH($A30,CSV!$A$2:$A$510,0),0)</f>
        <v>4</v>
      </c>
      <c r="Z30" s="80">
        <f>IFERROR(MATCH($A30,Output_Mac!$A$2:$A$500,0),0)</f>
        <v>0</v>
      </c>
      <c r="AA30" s="80">
        <f>IFERROR(MATCH($A30,My_Audit!$A$2:$A$456,0),0)</f>
        <v>29</v>
      </c>
      <c r="AB30" s="80">
        <f>IFERROR(MATCH($C30,My_Audit!$B$2:$B$456,0),0)</f>
        <v>0</v>
      </c>
      <c r="AC30" s="80">
        <f>IFERROR(MATCH($E30,Models!$I$2:$I$605,0),0)</f>
        <v>1</v>
      </c>
      <c r="AD30" s="80">
        <f>IFERROR(MATCH($A30,Output_Win!$A$2:$A$243,0),0)</f>
        <v>0</v>
      </c>
    </row>
    <row r="31" spans="1:30">
      <c r="A31" s="40" t="str">
        <f>_xlfn.TEXTJOIN("",TRUE,Input!$A$4,TEXT(ROW(My_Audit!A30)+Input!$A$8-1,"00"))</f>
        <v>W4418</v>
      </c>
      <c r="B31" s="40" t="str">
        <f>_xlfn.TEXTJOIN("-",TRUE,"ITD",Input!$A$2,A31)</f>
        <v>ITD-SHR11749-W4418</v>
      </c>
      <c r="C31" s="41" t="str" cm="1">
        <f t="array" ref="C31">IF(($Y31+$Z31+$AA31+$AD31)=0,"",IFERROR(_xlfn.LET(_xlpm.CSVVal,IF($Y31=0,"",INDEX(CSV!B$2:B$510,$Y31)),_xlpm.MacVal,IF($Z31=0,"",INDEX(Output_Mac!B$2:B$500,$Z31)),_xlpm.WinVal,IF($AD31=0,"",INDEX(Output_Win!B$2:B$243,$AD31)),_xlpm.MyAuditVal,IF($AA31=0,"",INDEX(My_Audit!B$2:B$456,$AA31)),_xlfn.IFS(_xlpm.MyAuditVal&lt;&gt;"",_xlpm.MyAuditVal,_xlpm.MacVal&lt;&gt;"",_xlpm.MacVal,_xlpm.WinVal&lt;&gt;"",_xlpm.WinVal,_xlpm.CSVVal&lt;&gt;"",_xlpm.CSVVal)),""))</f>
        <v>PF3P3QYM</v>
      </c>
      <c r="D31" s="41" t="str" cm="1">
        <f t="array" ref="D31">IF(($Y31+$Z31+$AA31+$AD31)=0,"",IFERROR(_xlfn.LET(_xlpm.CSVVal,IF($Y31=0,"",INDEX(CSV!C$2:C$510,$Y31)),_xlpm.MacVal,IF($Z31=0,"",INDEX(Output_Mac!D$2:D$500,$Z31)),_xlpm.WinVal,IF($AD31=0,"",INDEX(Output_Win!D$2:D$243,$AD31)),_xlpm.MyAuditVal,IF($AA31=0,"",INDEX(My_Audit!C$2:C$456,$AA31)),_xlfn.IFS(_xlpm.MyAuditVal&lt;&gt;"",_xlpm.MyAuditVal,_xlpm.MacVal&lt;&gt;"",_xlpm.MacVal,_xlpm.WinVal&lt;&gt;"",_xlpm.WinVal,_xlpm.CSVVal&lt;&gt;"",_xlpm.CSVVal)),""))</f>
        <v/>
      </c>
      <c r="E31" s="41" t="str" cm="1">
        <f t="array" ref="E31">IF(($Y31+$Z31+$AA31+$AD31)=0,"",IFERROR(_xlfn.LET(_xlpm.CSVVal,IF($Y31=0,"",INDEX(CSV!E$2:E$510,$Y31)),_xlpm.MacVal,IF($Z31=0,"",INDEX(Output_Mac!C$2:C$500,$Z31)),_xlpm.WinVal,IF($AD31=0,"",INDEX(Output_Win!C$2:C$243,$AD31)),_xlpm.MyAuditVal,IF($AA31=0,"",INDEX(My_Audit!D$2:D$456,$AA31)),_xlfn.IFS(_xlpm.MyAuditVal&lt;&gt;"",_xlpm.MyAuditVal,_xlpm.MacVal&lt;&gt;"",_xlpm.MacVal,_xlpm.WinVal&lt;&gt;"",_xlpm.WinVal,_xlpm.CSVVal&lt;&gt;"",_xlpm.CSVVal)),""))</f>
        <v>Laptop</v>
      </c>
      <c r="F31" s="41" t="str" cm="1">
        <f t="array" ref="F31">IF(($Y31+$Z31+$AA31+$AD31)=0,"",IFERROR(_xlfn.LET(_xlpm.CSVVal,IF($Y31=0,"",INDEX(CSV!F$2:F$510,$Y31)),_xlpm.MacVal,IF($Z31=0,"",INDEX(Output_Mac!E$2:E$500,$Z31)),_xlpm.WinVal,IF($AD31=0,"",INDEX(Output_Win!E$2:E$243,$AD31)),_xlpm.MyAuditVal,IF($AA31=0,"",INDEX(My_Audit!E$2:E$456,$AA31)),_xlfn.IFS(_xlpm.MyAuditVal&lt;&gt;"",_xlpm.MyAuditVal,_xlpm.MacVal&lt;&gt;"",_xlpm.MacVal,_xlpm.WinVal&lt;&gt;"",_xlpm.WinVal,_xlpm.CSVVal&lt;&gt;"",PROPER(_xlpm.CSVVal))),""))</f>
        <v>Lenovo</v>
      </c>
      <c r="G31" s="41" t="str" cm="1">
        <f t="array" ref="G31">IF(($Y31+$Z31+$AA31+$AD31)=0,"",IFERROR(_xlfn.LET(_xlpm.CSVVal,IF($Y31=0,"",INDEX(CSV!G$2:G$510,$Y31)),_xlpm.MacVal,IF($Z31=0,"",INDEX(Output_Mac!G$2:G$500,$Z31)),_xlpm.WinVal,IF($AD31=0,"",INDEX(Output_Win!G$2:G$243,$AD31)),_xlpm.MyAuditVal,IF($AA31=0,"",INDEX(My_Audit!F$2:F$456,$AA31)),_xlfn.IFS(_xlpm.MyAuditVal&lt;&gt;"",_xlpm.MyAuditVal,_xlpm.MacVal&lt;&gt;"",_xlpm.MacVal,_xlpm.WinVal&lt;&gt;"",_xlpm.WinVal,_xlpm.CSVVal&lt;&gt;"",_xlpm.CSVVal)),""))</f>
        <v>ThinkPad X1 Carbon Gen 9</v>
      </c>
      <c r="H31" s="41" t="str" cm="1">
        <f t="array" ref="H31">IF($Z31&gt;0,INDEX(Output_Mac!H$2:H$500,$Z31),IF($AD31&gt;0,INDEX(Output_Win!H$2:H$243,$AD31),IF($AA31&gt;0,_xlfn.LET(_xlpm.MyAuditVal,INDEX(My_Audit!G$2:G$456,$AA31),IF(_xlpm.MyAuditVal=0,"",_xlpm.MyAuditVal)),"")))</f>
        <v/>
      </c>
      <c r="I31" s="41" t="str" cm="1">
        <f t="array" ref="I31">IF(($Y31+$Z31+$AA31+$AD31)=0,"",IFERROR(_xlfn.LET(_xlpm.CSVVal,IF($Y31=0,"",INDEX(CSV!H$2:H$510,$Y31)),_xlpm.MacVal,IF($Z31=0,"",INDEX(Output_Mac!I$2:I$500,$Z31)),_xlpm.WinVal,IF($AD31=0,"",INDEX(Output_Win!I$2:I$243,$AD31)),_xlpm.MyAuditVal,IF($AA31=0,"",INDEX(My_Audit!H$2:H$456,$AA31)),_xlfn.IFS(_xlpm.MyAuditVal&lt;&gt;"",_xlpm.MyAuditVal,_xlpm.MacVal&lt;&gt;"",_xlpm.MacVal,_xlpm.WinVal&lt;&gt;"",_xlpm.WinVal,_xlpm.CSVVal&lt;&gt;"",_xlpm.CSVVal)),""))</f>
        <v/>
      </c>
      <c r="J31" s="41" t="str" cm="1">
        <f t="array" ref="J31">IF(($Y31+$Z31+$AA31+$AD31)=0,"",IFERROR(_xlfn.LET(_xlpm.CSVVal,IF($Y31=0,"",INDEX(CSV!J$2:J$510,$Y31)),_xlpm.MacVal,IF($Z31=0,"",INDEX(Output_Mac!J$2:J$500,$Z31)),_xlpm.WinVal,IF($AD31=0,"",INDEX(Output_Win!J$2:J$243,$AD31)),_xlpm.MyAuditVal,IF($AA31=0,"",INDEX(My_Audit!I$2:I$456,$AA31)),_xlfn.IFS(_xlpm.MyAuditVal&lt;&gt;"",_xlpm.MyAuditVal,_xlpm.MacVal&lt;&gt;"",_xlpm.MacVal,_xlpm.WinVal&lt;&gt;"",_xlpm.WinVal,_xlpm.CSVVal&lt;&gt;"",_xlpm.CSVVal)),""))</f>
        <v>i7-1165G7</v>
      </c>
      <c r="K31" s="41" t="str" cm="1">
        <f t="array" ref="K31">IF(($Y31+$Z31+$AA31+$AD31)=0,"",IFERROR(_xlfn.LET(_xlpm.CSVVal,IF($Y31=0,"",INDEX(CSV!N$2:N$510,$Y31)),_xlpm.MacVal,IF($Z31=0,"",INDEX(Output_Mac!L$2:L$500,$Z31)),_xlpm.WinVal,IF($AD31=0,"",INDEX(Output_Win!L$2:L$243,$AD31)),_xlpm.MyAuditVal,IF($AA31=0,"",INDEX(My_Audit!J$2:J$456,$AA31)),_xlfn.IFS(_xlpm.MyAuditVal&lt;&gt;"",_xlpm.MyAuditVal,_xlpm.MacVal&lt;&gt;"",_xlpm.MacVal,_xlpm.WinVal&lt;&gt;"",_xlpm.WinVal,_xlpm.CSVVal&lt;&gt;"",_xlpm.CSVVal)),""))</f>
        <v>16 GB LPDDR4</v>
      </c>
      <c r="L31" s="41" t="str" cm="1">
        <f t="array" ref="L31">IF(($Y31+$Z31+$AA31+$AD31)=0,"",IFERROR(_xlfn.LET(_xlpm.CSVVal,IF($Y31=0,"",INDEX(CSV!Q$2:Q$510,$Y31)),_xlpm.MacVal,IF($Z31=0,"",INDEX(Output_Mac!M$2:M$500,$Z31)),_xlpm.WinVal,IF($AD31=0,"",INDEX(Output_Win!M$2:M$243,$AD31)),_xlpm.MyAuditVal,IF($AA31=0,"",INDEX(My_Audit!K$2:K$456,$AA31)),_xlfn.IFS(_xlpm.MyAuditVal&lt;&gt;"",_xlpm.MyAuditVal,_xlpm.MacVal&lt;&gt;"",_xlpm.MacVal,_xlpm.WinVal&lt;&gt;"",_xlpm.WinVal,_xlpm.CSVVal&lt;&gt;"",_xlpm.CSVVal)),""))</f>
        <v>512 GB NVMe</v>
      </c>
      <c r="M31" s="41" t="str" cm="1">
        <f t="array" ref="M31">IF(($Y31+$Z31+$AA31+$AD31)=0,"",ExpandDiagCodes(_xlfn.TEXTJOIN(", ",TRUE,IF($AA31=0,"",INDEX(My_Audit!N$2:N$456,$AA31)),IF($Z31=0,"",INDEX(Output_Mac!S$2:S$500,$Z31)),IF($AD31=0,"",INDEX(Output_Win!S$2:S$243,$AD31)),IF($Y31=0,"",INDEX(CSV!AE$2:AE$510,$Y31)))))</f>
        <v>Chassis damage B, Display C</v>
      </c>
      <c r="N31" s="41" t="str" cm="1">
        <f t="array" ref="N31">IF(($Y31+$Z31+$AA31+$AD31)=0,"",IFERROR(_xlfn.LET(_xlpm.CSVVal,IF($Y31=0,"",INDEX(CSV!AG$2:AG$510,$Y31)),_xlpm.MacVal,IF($Z31=0,"",INDEX(Output_Mac!T$2:T$500,$Z31)),_xlpm.WinVal,IF($AD31=0,"",INDEX(Output_Win!T$2:T$243,$AD31)),_xlpm.MyAuditVal,IF($AA31=0,"",INDEX(My_Audit!O$2:O$456,$AA31)),_xlfn.IFS(_xlpm.MyAuditVal&lt;&gt;"",_xlpm.MyAuditVal,_xlpm.MacVal&lt;&gt;"",_xlpm.MacVal,_xlpm.WinVal&lt;&gt;"",_xlpm.WinVal,_xlpm.CSVVal&lt;&gt;"",_xlpm.CSVVal)),""))</f>
        <v>Pass</v>
      </c>
      <c r="O31" s="41" t="str" cm="1">
        <f t="array" ref="O31">IF($AB31=0,"",INDEX(My_Audit!P$2:P$456,$AB31))&amp;""</f>
        <v/>
      </c>
      <c r="P31" s="40"/>
      <c r="Q31" s="41" t="str">
        <f>IF(LEFT(N31,4)="Pass","Nist SP 800-88",My_Audit!R31)&amp;""</f>
        <v>Nist SP 800-88</v>
      </c>
      <c r="R31" s="40"/>
      <c r="S31" s="40"/>
      <c r="T31" s="41" cm="1">
        <f t="array" ref="T31">IF($AC31=0,"",INDEX(Models!J$2:J$605,$AC31))</f>
        <v>2</v>
      </c>
      <c r="U31" s="40"/>
      <c r="V31" s="40"/>
      <c r="W31" s="79" t="str" cm="1">
        <f t="array" ref="W31">IF(($Z31+$AA31+$AD31)=0,"",ExpandDiagCodes(_xlfn.TEXTJOIN(", ",TRUE,IF($AA31=0,"",INDEX(My_Audit!L$2:L$456,$AA31)),IF($Z31=0,"",INDEX(Output_Mac!AA$2:AA$500,$Z31)),IF($AD31=0,"",INDEX(Output_Win!AA$2:AA$243,$AD31)))))</f>
        <v/>
      </c>
      <c r="Y31" s="80">
        <f>IFERROR(MATCH($A31,CSV!$A$2:$A$510,0),0)</f>
        <v>3</v>
      </c>
      <c r="Z31" s="80">
        <f>IFERROR(MATCH($A31,Output_Mac!$A$2:$A$500,0),0)</f>
        <v>0</v>
      </c>
      <c r="AA31" s="80">
        <f>IFERROR(MATCH($A31,My_Audit!$A$2:$A$456,0),0)</f>
        <v>30</v>
      </c>
      <c r="AB31" s="80">
        <f>IFERROR(MATCH($C31,My_Audit!$B$2:$B$456,0),0)</f>
        <v>0</v>
      </c>
      <c r="AC31" s="80">
        <f>IFERROR(MATCH($E31,Models!$I$2:$I$605,0),0)</f>
        <v>1</v>
      </c>
      <c r="AD31" s="80">
        <f>IFERROR(MATCH($A31,Output_Win!$A$2:$A$243,0),0)</f>
        <v>0</v>
      </c>
    </row>
    <row r="32" spans="1:30">
      <c r="A32" s="40" t="str">
        <f>_xlfn.TEXTJOIN("",TRUE,Input!$A$4,TEXT(ROW(My_Audit!A31)+Input!$A$8-1,"00"))</f>
        <v>W4419</v>
      </c>
      <c r="B32" s="40" t="str">
        <f>_xlfn.TEXTJOIN("-",TRUE,"ITD",Input!$A$2,A32)</f>
        <v>ITD-SHR11749-W4419</v>
      </c>
      <c r="C32" s="41" t="str" cm="1">
        <f t="array" ref="C32">IF(($Y32+$Z32+$AA32+$AD32)=0,"",IFERROR(_xlfn.LET(_xlpm.CSVVal,IF($Y32=0,"",INDEX(CSV!B$2:B$510,$Y32)),_xlpm.MacVal,IF($Z32=0,"",INDEX(Output_Mac!B$2:B$500,$Z32)),_xlpm.WinVal,IF($AD32=0,"",INDEX(Output_Win!B$2:B$243,$AD32)),_xlpm.MyAuditVal,IF($AA32=0,"",INDEX(My_Audit!B$2:B$456,$AA32)),_xlfn.IFS(_xlpm.MyAuditVal&lt;&gt;"",_xlpm.MyAuditVal,_xlpm.MacVal&lt;&gt;"",_xlpm.MacVal,_xlpm.WinVal&lt;&gt;"",_xlpm.WinVal,_xlpm.CSVVal&lt;&gt;"",_xlpm.CSVVal)),""))</f>
        <v>46RFNN2</v>
      </c>
      <c r="D32" s="41" t="str" cm="1">
        <f t="array" ref="D32">IF(($Y32+$Z32+$AA32+$AD32)=0,"",IFERROR(_xlfn.LET(_xlpm.CSVVal,IF($Y32=0,"",INDEX(CSV!C$2:C$510,$Y32)),_xlpm.MacVal,IF($Z32=0,"",INDEX(Output_Mac!D$2:D$500,$Z32)),_xlpm.WinVal,IF($AD32=0,"",INDEX(Output_Win!D$2:D$243,$AD32)),_xlpm.MyAuditVal,IF($AA32=0,"",INDEX(My_Audit!C$2:C$456,$AA32)),_xlfn.IFS(_xlpm.MyAuditVal&lt;&gt;"",_xlpm.MyAuditVal,_xlpm.MacVal&lt;&gt;"",_xlpm.MacVal,_xlpm.WinVal&lt;&gt;"",_xlpm.WinVal,_xlpm.CSVVal&lt;&gt;"",_xlpm.CSVVal)),""))</f>
        <v/>
      </c>
      <c r="E32" s="41" t="str" cm="1">
        <f t="array" ref="E32">IF(($Y32+$Z32+$AA32+$AD32)=0,"",IFERROR(_xlfn.LET(_xlpm.CSVVal,IF($Y32=0,"",INDEX(CSV!E$2:E$510,$Y32)),_xlpm.MacVal,IF($Z32=0,"",INDEX(Output_Mac!C$2:C$500,$Z32)),_xlpm.WinVal,IF($AD32=0,"",INDEX(Output_Win!C$2:C$243,$AD32)),_xlpm.MyAuditVal,IF($AA32=0,"",INDEX(My_Audit!D$2:D$456,$AA32)),_xlfn.IFS(_xlpm.MyAuditVal&lt;&gt;"",_xlpm.MyAuditVal,_xlpm.MacVal&lt;&gt;"",_xlpm.MacVal,_xlpm.WinVal&lt;&gt;"",_xlpm.WinVal,_xlpm.CSVVal&lt;&gt;"",_xlpm.CSVVal)),""))</f>
        <v>Laptop</v>
      </c>
      <c r="F32" s="41" t="str" cm="1">
        <f t="array" ref="F32">IF(($Y32+$Z32+$AA32+$AD32)=0,"",IFERROR(_xlfn.LET(_xlpm.CSVVal,IF($Y32=0,"",INDEX(CSV!F$2:F$510,$Y32)),_xlpm.MacVal,IF($Z32=0,"",INDEX(Output_Mac!E$2:E$500,$Z32)),_xlpm.WinVal,IF($AD32=0,"",INDEX(Output_Win!E$2:E$243,$AD32)),_xlpm.MyAuditVal,IF($AA32=0,"",INDEX(My_Audit!E$2:E$456,$AA32)),_xlfn.IFS(_xlpm.MyAuditVal&lt;&gt;"",_xlpm.MyAuditVal,_xlpm.MacVal&lt;&gt;"",_xlpm.MacVal,_xlpm.WinVal&lt;&gt;"",_xlpm.WinVal,_xlpm.CSVVal&lt;&gt;"",PROPER(_xlpm.CSVVal))),""))</f>
        <v>Dell Inc.</v>
      </c>
      <c r="G32" s="41" t="str" cm="1">
        <f t="array" ref="G32">IF(($Y32+$Z32+$AA32+$AD32)=0,"",IFERROR(_xlfn.LET(_xlpm.CSVVal,IF($Y32=0,"",INDEX(CSV!G$2:G$510,$Y32)),_xlpm.MacVal,IF($Z32=0,"",INDEX(Output_Mac!G$2:G$500,$Z32)),_xlpm.WinVal,IF($AD32=0,"",INDEX(Output_Win!G$2:G$243,$AD32)),_xlpm.MyAuditVal,IF($AA32=0,"",INDEX(My_Audit!F$2:F$456,$AA32)),_xlfn.IFS(_xlpm.MyAuditVal&lt;&gt;"",_xlpm.MyAuditVal,_xlpm.MacVal&lt;&gt;"",_xlpm.MacVal,_xlpm.WinVal&lt;&gt;"",_xlpm.WinVal,_xlpm.CSVVal&lt;&gt;"",_xlpm.CSVVal)),""))</f>
        <v>Latitude 7390</v>
      </c>
      <c r="H32" s="41" t="str" cm="1">
        <f t="array" ref="H32">IF($Z32&gt;0,INDEX(Output_Mac!H$2:H$500,$Z32),IF($AD32&gt;0,INDEX(Output_Win!H$2:H$243,$AD32),IF($AA32&gt;0,_xlfn.LET(_xlpm.MyAuditVal,INDEX(My_Audit!G$2:G$456,$AA32),IF(_xlpm.MyAuditVal=0,"",_xlpm.MyAuditVal)),"")))</f>
        <v/>
      </c>
      <c r="I32" s="41" t="str" cm="1">
        <f t="array" ref="I32">IF(($Y32+$Z32+$AA32+$AD32)=0,"",IFERROR(_xlfn.LET(_xlpm.CSVVal,IF($Y32=0,"",INDEX(CSV!H$2:H$510,$Y32)),_xlpm.MacVal,IF($Z32=0,"",INDEX(Output_Mac!I$2:I$500,$Z32)),_xlpm.WinVal,IF($AD32=0,"",INDEX(Output_Win!I$2:I$243,$AD32)),_xlpm.MyAuditVal,IF($AA32=0,"",INDEX(My_Audit!H$2:H$456,$AA32)),_xlfn.IFS(_xlpm.MyAuditVal&lt;&gt;"",_xlpm.MyAuditVal,_xlpm.MacVal&lt;&gt;"",_xlpm.MacVal,_xlpm.WinVal&lt;&gt;"",_xlpm.WinVal,_xlpm.CSVVal&lt;&gt;"",_xlpm.CSVVal)),""))</f>
        <v/>
      </c>
      <c r="J32" s="41" t="str" cm="1">
        <f t="array" ref="J32">IF(($Y32+$Z32+$AA32+$AD32)=0,"",IFERROR(_xlfn.LET(_xlpm.CSVVal,IF($Y32=0,"",INDEX(CSV!J$2:J$510,$Y32)),_xlpm.MacVal,IF($Z32=0,"",INDEX(Output_Mac!J$2:J$500,$Z32)),_xlpm.WinVal,IF($AD32=0,"",INDEX(Output_Win!J$2:J$243,$AD32)),_xlpm.MyAuditVal,IF($AA32=0,"",INDEX(My_Audit!I$2:I$456,$AA32)),_xlfn.IFS(_xlpm.MyAuditVal&lt;&gt;"",_xlpm.MyAuditVal,_xlpm.MacVal&lt;&gt;"",_xlpm.MacVal,_xlpm.WinVal&lt;&gt;"",_xlpm.WinVal,_xlpm.CSVVal&lt;&gt;"",_xlpm.CSVVal)),""))</f>
        <v>i7-8650U</v>
      </c>
      <c r="K32" s="41" t="str" cm="1">
        <f t="array" ref="K32">IF(($Y32+$Z32+$AA32+$AD32)=0,"",IFERROR(_xlfn.LET(_xlpm.CSVVal,IF($Y32=0,"",INDEX(CSV!N$2:N$510,$Y32)),_xlpm.MacVal,IF($Z32=0,"",INDEX(Output_Mac!L$2:L$500,$Z32)),_xlpm.WinVal,IF($AD32=0,"",INDEX(Output_Win!L$2:L$243,$AD32)),_xlpm.MyAuditVal,IF($AA32=0,"",INDEX(My_Audit!J$2:J$456,$AA32)),_xlfn.IFS(_xlpm.MyAuditVal&lt;&gt;"",_xlpm.MyAuditVal,_xlpm.MacVal&lt;&gt;"",_xlpm.MacVal,_xlpm.WinVal&lt;&gt;"",_xlpm.WinVal,_xlpm.CSVVal&lt;&gt;"",_xlpm.CSVVal)),""))</f>
        <v>16 GB DDR4</v>
      </c>
      <c r="L32" s="41" t="str" cm="1">
        <f t="array" ref="L32">IF(($Y32+$Z32+$AA32+$AD32)=0,"",IFERROR(_xlfn.LET(_xlpm.CSVVal,IF($Y32=0,"",INDEX(CSV!Q$2:Q$510,$Y32)),_xlpm.MacVal,IF($Z32=0,"",INDEX(Output_Mac!M$2:M$500,$Z32)),_xlpm.WinVal,IF($AD32=0,"",INDEX(Output_Win!M$2:M$243,$AD32)),_xlpm.MyAuditVal,IF($AA32=0,"",INDEX(My_Audit!K$2:K$456,$AA32)),_xlfn.IFS(_xlpm.MyAuditVal&lt;&gt;"",_xlpm.MyAuditVal,_xlpm.MacVal&lt;&gt;"",_xlpm.MacVal,_xlpm.WinVal&lt;&gt;"",_xlpm.WinVal,_xlpm.CSVVal&lt;&gt;"",_xlpm.CSVVal)),""))</f>
        <v>512 GB NVMe</v>
      </c>
      <c r="M32" s="41" t="str" cm="1">
        <f t="array" ref="M32">IF(($Y32+$Z32+$AA32+$AD32)=0,"",ExpandDiagCodes(_xlfn.TEXTJOIN(", ",TRUE,IF($AA32=0,"",INDEX(My_Audit!N$2:N$456,$AA32)),IF($Z32=0,"",INDEX(Output_Mac!S$2:S$500,$Z32)),IF($AD32=0,"",INDEX(Output_Win!S$2:S$243,$AD32)),IF($Y32=0,"",INDEX(CSV!AE$2:AE$510,$Y32)))))</f>
        <v>Label marks D, Display B</v>
      </c>
      <c r="N32" s="41" t="str" cm="1">
        <f t="array" ref="N32">IF(($Y32+$Z32+$AA32+$AD32)=0,"",IFERROR(_xlfn.LET(_xlpm.CSVVal,IF($Y32=0,"",INDEX(CSV!AG$2:AG$510,$Y32)),_xlpm.MacVal,IF($Z32=0,"",INDEX(Output_Mac!T$2:T$500,$Z32)),_xlpm.WinVal,IF($AD32=0,"",INDEX(Output_Win!T$2:T$243,$AD32)),_xlpm.MyAuditVal,IF($AA32=0,"",INDEX(My_Audit!O$2:O$456,$AA32)),_xlfn.IFS(_xlpm.MyAuditVal&lt;&gt;"",_xlpm.MyAuditVal,_xlpm.MacVal&lt;&gt;"",_xlpm.MacVal,_xlpm.WinVal&lt;&gt;"",_xlpm.WinVal,_xlpm.CSVVal&lt;&gt;"",_xlpm.CSVVal)),""))</f>
        <v>Pass</v>
      </c>
      <c r="O32" s="41" t="str" cm="1">
        <f t="array" ref="O32">IF($AB32=0,"",INDEX(My_Audit!P$2:P$456,$AB32))&amp;""</f>
        <v/>
      </c>
      <c r="P32" s="40"/>
      <c r="Q32" s="41" t="str">
        <f>IF(LEFT(N32,4)="Pass","Nist SP 800-88",My_Audit!R32)&amp;""</f>
        <v>Nist SP 800-88</v>
      </c>
      <c r="R32" s="40"/>
      <c r="S32" s="40"/>
      <c r="T32" s="41" cm="1">
        <f t="array" ref="T32">IF($AC32=0,"",INDEX(Models!J$2:J$605,$AC32))</f>
        <v>2</v>
      </c>
      <c r="U32" s="40"/>
      <c r="V32" s="40"/>
      <c r="W32" s="79" t="str" cm="1">
        <f t="array" ref="W32">IF(($Z32+$AA32+$AD32)=0,"",ExpandDiagCodes(_xlfn.TEXTJOIN(", ",TRUE,IF($AA32=0,"",INDEX(My_Audit!L$2:L$456,$AA32)),IF($Z32=0,"",INDEX(Output_Mac!AA$2:AA$500,$Z32)),IF($AD32=0,"",INDEX(Output_Win!AA$2:AA$243,$AD32)))))</f>
        <v/>
      </c>
      <c r="Y32" s="80">
        <f>IFERROR(MATCH($A32,CSV!$A$2:$A$510,0),0)</f>
        <v>2</v>
      </c>
      <c r="Z32" s="80">
        <f>IFERROR(MATCH($A32,Output_Mac!$A$2:$A$500,0),0)</f>
        <v>0</v>
      </c>
      <c r="AA32" s="80">
        <f>IFERROR(MATCH($A32,My_Audit!$A$2:$A$456,0),0)</f>
        <v>31</v>
      </c>
      <c r="AB32" s="80">
        <f>IFERROR(MATCH($C32,My_Audit!$B$2:$B$456,0),0)</f>
        <v>0</v>
      </c>
      <c r="AC32" s="80">
        <f>IFERROR(MATCH($E32,Models!$I$2:$I$605,0),0)</f>
        <v>1</v>
      </c>
      <c r="AD32" s="80">
        <f>IFERROR(MATCH($A32,Output_Win!$A$2:$A$243,0),0)</f>
        <v>0</v>
      </c>
    </row>
    <row r="33" spans="1:30">
      <c r="A33" s="40" t="str">
        <f>_xlfn.TEXTJOIN("",TRUE,Input!$A$4,TEXT(ROW(My_Audit!A32)+Input!$A$8-1,"00"))</f>
        <v>W4420</v>
      </c>
      <c r="B33" s="40" t="str">
        <f>_xlfn.TEXTJOIN("-",TRUE,"ITD",Input!$A$2,A33)</f>
        <v>ITD-SHR11749-W4420</v>
      </c>
      <c r="C33" s="41" t="str" cm="1">
        <f t="array" ref="C33">IF(($Y33+$Z33+$AA33+$AD33)=0,"",IFERROR(_xlfn.LET(_xlpm.CSVVal,IF($Y33=0,"",INDEX(CSV!B$2:B$510,$Y33)),_xlpm.MacVal,IF($Z33=0,"",INDEX(Output_Mac!B$2:B$500,$Z33)),_xlpm.WinVal,IF($AD33=0,"",INDEX(Output_Win!B$2:B$243,$AD33)),_xlpm.MyAuditVal,IF($AA33=0,"",INDEX(My_Audit!B$2:B$456,$AA33)),_xlfn.IFS(_xlpm.MyAuditVal&lt;&gt;"",_xlpm.MyAuditVal,_xlpm.MacVal&lt;&gt;"",_xlpm.MacVal,_xlpm.WinVal&lt;&gt;"",_xlpm.WinVal,_xlpm.CSVVal&lt;&gt;"",_xlpm.CSVVal)),""))</f>
        <v>PF3MYS6D</v>
      </c>
      <c r="D33" s="41" t="str" cm="1">
        <f t="array" ref="D33">IF(($Y33+$Z33+$AA33+$AD33)=0,"",IFERROR(_xlfn.LET(_xlpm.CSVVal,IF($Y33=0,"",INDEX(CSV!C$2:C$510,$Y33)),_xlpm.MacVal,IF($Z33=0,"",INDEX(Output_Mac!D$2:D$500,$Z33)),_xlpm.WinVal,IF($AD33=0,"",INDEX(Output_Win!D$2:D$243,$AD33)),_xlpm.MyAuditVal,IF($AA33=0,"",INDEX(My_Audit!C$2:C$456,$AA33)),_xlfn.IFS(_xlpm.MyAuditVal&lt;&gt;"",_xlpm.MyAuditVal,_xlpm.MacVal&lt;&gt;"",_xlpm.MacVal,_xlpm.WinVal&lt;&gt;"",_xlpm.WinVal,_xlpm.CSVVal&lt;&gt;"",_xlpm.CSVVal)),""))</f>
        <v/>
      </c>
      <c r="E33" s="41" t="str" cm="1">
        <f t="array" ref="E33">IF(($Y33+$Z33+$AA33+$AD33)=0,"",IFERROR(_xlfn.LET(_xlpm.CSVVal,IF($Y33=0,"",INDEX(CSV!E$2:E$510,$Y33)),_xlpm.MacVal,IF($Z33=0,"",INDEX(Output_Mac!C$2:C$500,$Z33)),_xlpm.WinVal,IF($AD33=0,"",INDEX(Output_Win!C$2:C$243,$AD33)),_xlpm.MyAuditVal,IF($AA33=0,"",INDEX(My_Audit!D$2:D$456,$AA33)),_xlfn.IFS(_xlpm.MyAuditVal&lt;&gt;"",_xlpm.MyAuditVal,_xlpm.MacVal&lt;&gt;"",_xlpm.MacVal,_xlpm.WinVal&lt;&gt;"",_xlpm.WinVal,_xlpm.CSVVal&lt;&gt;"",_xlpm.CSVVal)),""))</f>
        <v>Laptop</v>
      </c>
      <c r="F33" s="41" t="str" cm="1">
        <f t="array" ref="F33">IF(($Y33+$Z33+$AA33+$AD33)=0,"",IFERROR(_xlfn.LET(_xlpm.CSVVal,IF($Y33=0,"",INDEX(CSV!F$2:F$510,$Y33)),_xlpm.MacVal,IF($Z33=0,"",INDEX(Output_Mac!E$2:E$500,$Z33)),_xlpm.WinVal,IF($AD33=0,"",INDEX(Output_Win!E$2:E$243,$AD33)),_xlpm.MyAuditVal,IF($AA33=0,"",INDEX(My_Audit!E$2:E$456,$AA33)),_xlfn.IFS(_xlpm.MyAuditVal&lt;&gt;"",_xlpm.MyAuditVal,_xlpm.MacVal&lt;&gt;"",_xlpm.MacVal,_xlpm.WinVal&lt;&gt;"",_xlpm.WinVal,_xlpm.CSVVal&lt;&gt;"",PROPER(_xlpm.CSVVal))),""))</f>
        <v>Lenovo</v>
      </c>
      <c r="G33" s="41" t="str" cm="1">
        <f t="array" ref="G33">IF(($Y33+$Z33+$AA33+$AD33)=0,"",IFERROR(_xlfn.LET(_xlpm.CSVVal,IF($Y33=0,"",INDEX(CSV!G$2:G$510,$Y33)),_xlpm.MacVal,IF($Z33=0,"",INDEX(Output_Mac!G$2:G$500,$Z33)),_xlpm.WinVal,IF($AD33=0,"",INDEX(Output_Win!G$2:G$243,$AD33)),_xlpm.MyAuditVal,IF($AA33=0,"",INDEX(My_Audit!F$2:F$456,$AA33)),_xlfn.IFS(_xlpm.MyAuditVal&lt;&gt;"",_xlpm.MyAuditVal,_xlpm.MacVal&lt;&gt;"",_xlpm.MacVal,_xlpm.WinVal&lt;&gt;"",_xlpm.WinVal,_xlpm.CSVVal&lt;&gt;"",_xlpm.CSVVal)),""))</f>
        <v>ThinkPad T14 Gen 2i</v>
      </c>
      <c r="H33" s="41" t="str" cm="1">
        <f t="array" ref="H33">IF($Z33&gt;0,INDEX(Output_Mac!H$2:H$500,$Z33),IF($AD33&gt;0,INDEX(Output_Win!H$2:H$243,$AD33),IF($AA33&gt;0,_xlfn.LET(_xlpm.MyAuditVal,INDEX(My_Audit!G$2:G$456,$AA33),IF(_xlpm.MyAuditVal=0,"",_xlpm.MyAuditVal)),"")))</f>
        <v/>
      </c>
      <c r="I33" s="41" t="str" cm="1">
        <f t="array" ref="I33">IF(($Y33+$Z33+$AA33+$AD33)=0,"",IFERROR(_xlfn.LET(_xlpm.CSVVal,IF($Y33=0,"",INDEX(CSV!H$2:H$510,$Y33)),_xlpm.MacVal,IF($Z33=0,"",INDEX(Output_Mac!I$2:I$500,$Z33)),_xlpm.WinVal,IF($AD33=0,"",INDEX(Output_Win!I$2:I$243,$AD33)),_xlpm.MyAuditVal,IF($AA33=0,"",INDEX(My_Audit!H$2:H$456,$AA33)),_xlfn.IFS(_xlpm.MyAuditVal&lt;&gt;"",_xlpm.MyAuditVal,_xlpm.MacVal&lt;&gt;"",_xlpm.MacVal,_xlpm.WinVal&lt;&gt;"",_xlpm.WinVal,_xlpm.CSVVal&lt;&gt;"",_xlpm.CSVVal)),""))</f>
        <v/>
      </c>
      <c r="J33" s="41" t="str" cm="1">
        <f t="array" ref="J33">IF(($Y33+$Z33+$AA33+$AD33)=0,"",IFERROR(_xlfn.LET(_xlpm.CSVVal,IF($Y33=0,"",INDEX(CSV!J$2:J$510,$Y33)),_xlpm.MacVal,IF($Z33=0,"",INDEX(Output_Mac!J$2:J$500,$Z33)),_xlpm.WinVal,IF($AD33=0,"",INDEX(Output_Win!J$2:J$243,$AD33)),_xlpm.MyAuditVal,IF($AA33=0,"",INDEX(My_Audit!I$2:I$456,$AA33)),_xlfn.IFS(_xlpm.MyAuditVal&lt;&gt;"",_xlpm.MyAuditVal,_xlpm.MacVal&lt;&gt;"",_xlpm.MacVal,_xlpm.WinVal&lt;&gt;"",_xlpm.WinVal,_xlpm.CSVVal&lt;&gt;"",_xlpm.CSVVal)),""))</f>
        <v>i7-1165G7</v>
      </c>
      <c r="K33" s="41" t="str" cm="1">
        <f t="array" ref="K33">IF(($Y33+$Z33+$AA33+$AD33)=0,"",IFERROR(_xlfn.LET(_xlpm.CSVVal,IF($Y33=0,"",INDEX(CSV!N$2:N$510,$Y33)),_xlpm.MacVal,IF($Z33=0,"",INDEX(Output_Mac!L$2:L$500,$Z33)),_xlpm.WinVal,IF($AD33=0,"",INDEX(Output_Win!L$2:L$243,$AD33)),_xlpm.MyAuditVal,IF($AA33=0,"",INDEX(My_Audit!J$2:J$456,$AA33)),_xlfn.IFS(_xlpm.MyAuditVal&lt;&gt;"",_xlpm.MyAuditVal,_xlpm.MacVal&lt;&gt;"",_xlpm.MacVal,_xlpm.WinVal&lt;&gt;"",_xlpm.WinVal,_xlpm.CSVVal&lt;&gt;"",_xlpm.CSVVal)),""))</f>
        <v>16 GB DDR4</v>
      </c>
      <c r="L33" s="41" t="str" cm="1">
        <f t="array" ref="L33">IF(($Y33+$Z33+$AA33+$AD33)=0,"",IFERROR(_xlfn.LET(_xlpm.CSVVal,IF($Y33=0,"",INDEX(CSV!Q$2:Q$510,$Y33)),_xlpm.MacVal,IF($Z33=0,"",INDEX(Output_Mac!M$2:M$500,$Z33)),_xlpm.WinVal,IF($AD33=0,"",INDEX(Output_Win!M$2:M$243,$AD33)),_xlpm.MyAuditVal,IF($AA33=0,"",INDEX(My_Audit!K$2:K$456,$AA33)),_xlfn.IFS(_xlpm.MyAuditVal&lt;&gt;"",_xlpm.MyAuditVal,_xlpm.MacVal&lt;&gt;"",_xlpm.MacVal,_xlpm.WinVal&lt;&gt;"",_xlpm.WinVal,_xlpm.CSVVal&lt;&gt;"",_xlpm.CSVVal)),""))</f>
        <v>512 GB NVMe</v>
      </c>
      <c r="M33" s="41" t="str" cm="1">
        <f t="array" ref="M33">IF(($Y33+$Z33+$AA33+$AD33)=0,"",ExpandDiagCodes(_xlfn.TEXTJOIN(", ",TRUE,IF($AA33=0,"",INDEX(My_Audit!N$2:N$456,$AA33)),IF($Z33=0,"",INDEX(Output_Mac!S$2:S$500,$Z33)),IF($AD33=0,"",INDEX(Output_Win!S$2:S$243,$AD33)),IF($Y33=0,"",INDEX(CSV!AE$2:AE$510,$Y33)))))</f>
        <v>Display C, TP Defect</v>
      </c>
      <c r="N33" s="41" t="str" cm="1">
        <f t="array" ref="N33">IF(($Y33+$Z33+$AA33+$AD33)=0,"",IFERROR(_xlfn.LET(_xlpm.CSVVal,IF($Y33=0,"",INDEX(CSV!AG$2:AG$510,$Y33)),_xlpm.MacVal,IF($Z33=0,"",INDEX(Output_Mac!T$2:T$500,$Z33)),_xlpm.WinVal,IF($AD33=0,"",INDEX(Output_Win!T$2:T$243,$AD33)),_xlpm.MyAuditVal,IF($AA33=0,"",INDEX(My_Audit!O$2:O$456,$AA33)),_xlfn.IFS(_xlpm.MyAuditVal&lt;&gt;"",_xlpm.MyAuditVal,_xlpm.MacVal&lt;&gt;"",_xlpm.MacVal,_xlpm.WinVal&lt;&gt;"",_xlpm.WinVal,_xlpm.CSVVal&lt;&gt;"",_xlpm.CSVVal)),""))</f>
        <v>Pass</v>
      </c>
      <c r="O33" s="41" t="str" cm="1">
        <f t="array" ref="O33">IF($AB33=0,"",INDEX(My_Audit!P$2:P$456,$AB33))&amp;""</f>
        <v/>
      </c>
      <c r="P33" s="40"/>
      <c r="Q33" s="41" t="str">
        <f>IF(LEFT(N33,4)="Pass","Nist SP 800-88",My_Audit!R33)&amp;""</f>
        <v>Nist SP 800-88</v>
      </c>
      <c r="R33" s="40"/>
      <c r="S33" s="40"/>
      <c r="T33" s="41" cm="1">
        <f t="array" ref="T33">IF($AC33=0,"",INDEX(Models!J$2:J$605,$AC33))</f>
        <v>2</v>
      </c>
      <c r="U33" s="40"/>
      <c r="V33" s="40"/>
      <c r="W33" s="79" t="str" cm="1">
        <f t="array" ref="W33">IF(($Z33+$AA33+$AD33)=0,"",ExpandDiagCodes(_xlfn.TEXTJOIN(", ",TRUE,IF($AA33=0,"",INDEX(My_Audit!L$2:L$456,$AA33)),IF($Z33=0,"",INDEX(Output_Mac!AA$2:AA$500,$Z33)),IF($AD33=0,"",INDEX(Output_Win!AA$2:AA$243,$AD33)))))</f>
        <v/>
      </c>
      <c r="Y33" s="80">
        <f>IFERROR(MATCH($A33,CSV!$A$2:$A$510,0),0)</f>
        <v>1</v>
      </c>
      <c r="Z33" s="80">
        <f>IFERROR(MATCH($A33,Output_Mac!$A$2:$A$500,0),0)</f>
        <v>0</v>
      </c>
      <c r="AA33" s="80">
        <f>IFERROR(MATCH($A33,My_Audit!$A$2:$A$456,0),0)</f>
        <v>32</v>
      </c>
      <c r="AB33" s="80">
        <f>IFERROR(MATCH($C33,My_Audit!$B$2:$B$456,0),0)</f>
        <v>0</v>
      </c>
      <c r="AC33" s="80">
        <f>IFERROR(MATCH($E33,Models!$I$2:$I$605,0),0)</f>
        <v>1</v>
      </c>
      <c r="AD33" s="80">
        <f>IFERROR(MATCH($A33,Output_Win!$A$2:$A$243,0),0)</f>
        <v>0</v>
      </c>
    </row>
    <row r="34" spans="1:30">
      <c r="A34" s="40" t="str">
        <f>_xlfn.TEXTJOIN("",TRUE,Input!$A$4,TEXT(ROW(My_Audit!A33)+Input!$A$8-1,"00"))</f>
        <v>W4421</v>
      </c>
      <c r="B34" s="40" t="str">
        <f>_xlfn.TEXTJOIN("-",TRUE,"ITD",Input!$A$2,A34)</f>
        <v>ITD-SHR11749-W4421</v>
      </c>
      <c r="C34" s="41" t="str" cm="1">
        <f t="array" ref="C34">IF(($Y34+$Z34+$AA34+$AD34)=0,"",IFERROR(_xlfn.LET(_xlpm.CSVVal,IF($Y34=0,"",INDEX(CSV!B$2:B$510,$Y34)),_xlpm.MacVal,IF($Z34=0,"",INDEX(Output_Mac!B$2:B$500,$Z34)),_xlpm.WinVal,IF($AD34=0,"",INDEX(Output_Win!B$2:B$243,$AD34)),_xlpm.MyAuditVal,IF($AA34=0,"",INDEX(My_Audit!B$2:B$456,$AA34)),_xlfn.IFS(_xlpm.MyAuditVal&lt;&gt;"",_xlpm.MyAuditVal,_xlpm.MacVal&lt;&gt;"",_xlpm.MacVal,_xlpm.WinVal&lt;&gt;"",_xlpm.WinVal,_xlpm.CSVVal&lt;&gt;"",_xlpm.CSVVal)),""))</f>
        <v>gkdclc2</v>
      </c>
      <c r="D34" s="41" t="str" cm="1">
        <f t="array" ref="D34">IF(($Y34+$Z34+$AA34+$AD34)=0,"",IFERROR(_xlfn.LET(_xlpm.CSVVal,IF($Y34=0,"",INDEX(CSV!C$2:C$510,$Y34)),_xlpm.MacVal,IF($Z34=0,"",INDEX(Output_Mac!D$2:D$500,$Z34)),_xlpm.WinVal,IF($AD34=0,"",INDEX(Output_Win!D$2:D$243,$AD34)),_xlpm.MyAuditVal,IF($AA34=0,"",INDEX(My_Audit!C$2:C$456,$AA34)),_xlfn.IFS(_xlpm.MyAuditVal&lt;&gt;"",_xlpm.MyAuditVal,_xlpm.MacVal&lt;&gt;"",_xlpm.MacVal,_xlpm.WinVal&lt;&gt;"",_xlpm.WinVal,_xlpm.CSVVal&lt;&gt;"",_xlpm.CSVVal)),""))</f>
        <v/>
      </c>
      <c r="E34" s="41" t="str" cm="1">
        <f t="array" ref="E34">IF(($Y34+$Z34+$AA34+$AD34)=0,"",IFERROR(_xlfn.LET(_xlpm.CSVVal,IF($Y34=0,"",INDEX(CSV!E$2:E$510,$Y34)),_xlpm.MacVal,IF($Z34=0,"",INDEX(Output_Mac!C$2:C$500,$Z34)),_xlpm.WinVal,IF($AD34=0,"",INDEX(Output_Win!C$2:C$243,$AD34)),_xlpm.MyAuditVal,IF($AA34=0,"",INDEX(My_Audit!D$2:D$456,$AA34)),_xlfn.IFS(_xlpm.MyAuditVal&lt;&gt;"",_xlpm.MyAuditVal,_xlpm.MacVal&lt;&gt;"",_xlpm.MacVal,_xlpm.WinVal&lt;&gt;"",_xlpm.WinVal,_xlpm.CSVVal&lt;&gt;"",_xlpm.CSVVal)),""))</f>
        <v>Laptop</v>
      </c>
      <c r="F34" s="41" t="str" cm="1">
        <f t="array" ref="F34">IF(($Y34+$Z34+$AA34+$AD34)=0,"",IFERROR(_xlfn.LET(_xlpm.CSVVal,IF($Y34=0,"",INDEX(CSV!F$2:F$510,$Y34)),_xlpm.MacVal,IF($Z34=0,"",INDEX(Output_Mac!E$2:E$500,$Z34)),_xlpm.WinVal,IF($AD34=0,"",INDEX(Output_Win!E$2:E$243,$AD34)),_xlpm.MyAuditVal,IF($AA34=0,"",INDEX(My_Audit!E$2:E$456,$AA34)),_xlfn.IFS(_xlpm.MyAuditVal&lt;&gt;"",_xlpm.MyAuditVal,_xlpm.MacVal&lt;&gt;"",_xlpm.MacVal,_xlpm.WinVal&lt;&gt;"",_xlpm.WinVal,_xlpm.CSVVal&lt;&gt;"",PROPER(_xlpm.CSVVal))),""))</f>
        <v>Dell</v>
      </c>
      <c r="G34" s="41" t="str" cm="1">
        <f t="array" ref="G34">IF(($Y34+$Z34+$AA34+$AD34)=0,"",IFERROR(_xlfn.LET(_xlpm.CSVVal,IF($Y34=0,"",INDEX(CSV!G$2:G$510,$Y34)),_xlpm.MacVal,IF($Z34=0,"",INDEX(Output_Mac!G$2:G$500,$Z34)),_xlpm.WinVal,IF($AD34=0,"",INDEX(Output_Win!G$2:G$243,$AD34)),_xlpm.MyAuditVal,IF($AA34=0,"",INDEX(My_Audit!F$2:F$456,$AA34)),_xlfn.IFS(_xlpm.MyAuditVal&lt;&gt;"",_xlpm.MyAuditVal,_xlpm.MacVal&lt;&gt;"",_xlpm.MacVal,_xlpm.WinVal&lt;&gt;"",_xlpm.WinVal,_xlpm.CSVVal&lt;&gt;"",_xlpm.CSVVal)),""))</f>
        <v>Latitude E7270</v>
      </c>
      <c r="H34" s="41" t="str" cm="1">
        <f t="array" ref="H34">IF($Z34&gt;0,INDEX(Output_Mac!H$2:H$500,$Z34),IF($AD34&gt;0,INDEX(Output_Win!H$2:H$243,$AD34),IF($AA34&gt;0,_xlfn.LET(_xlpm.MyAuditVal,INDEX(My_Audit!G$2:G$456,$AA34),IF(_xlpm.MyAuditVal=0,"",_xlpm.MyAuditVal)),"")))</f>
        <v>-</v>
      </c>
      <c r="I34" s="41" t="str" cm="1">
        <f t="array" ref="I34">IF(($Y34+$Z34+$AA34+$AD34)=0,"",IFERROR(_xlfn.LET(_xlpm.CSVVal,IF($Y34=0,"",INDEX(CSV!H$2:H$510,$Y34)),_xlpm.MacVal,IF($Z34=0,"",INDEX(Output_Mac!I$2:I$500,$Z34)),_xlpm.WinVal,IF($AD34=0,"",INDEX(Output_Win!I$2:I$243,$AD34)),_xlpm.MyAuditVal,IF($AA34=0,"",INDEX(My_Audit!H$2:H$456,$AA34)),_xlfn.IFS(_xlpm.MyAuditVal&lt;&gt;"",_xlpm.MyAuditVal,_xlpm.MacVal&lt;&gt;"",_xlpm.MacVal,_xlpm.WinVal&lt;&gt;"",_xlpm.WinVal,_xlpm.CSVVal&lt;&gt;"",_xlpm.CSVVal)),""))</f>
        <v>-</v>
      </c>
      <c r="J34" s="41" t="str" cm="1">
        <f t="array" ref="J34">IF(($Y34+$Z34+$AA34+$AD34)=0,"",IFERROR(_xlfn.LET(_xlpm.CSVVal,IF($Y34=0,"",INDEX(CSV!J$2:J$510,$Y34)),_xlpm.MacVal,IF($Z34=0,"",INDEX(Output_Mac!J$2:J$500,$Z34)),_xlpm.WinVal,IF($AD34=0,"",INDEX(Output_Win!J$2:J$243,$AD34)),_xlpm.MyAuditVal,IF($AA34=0,"",INDEX(My_Audit!I$2:I$456,$AA34)),_xlfn.IFS(_xlpm.MyAuditVal&lt;&gt;"",_xlpm.MyAuditVal,_xlpm.MacVal&lt;&gt;"",_xlpm.MacVal,_xlpm.WinVal&lt;&gt;"",_xlpm.WinVal,_xlpm.CSVVal&lt;&gt;"",_xlpm.CSVVal)),""))</f>
        <v>-</v>
      </c>
      <c r="K34" s="41" t="str" cm="1">
        <f t="array" ref="K34">IF(($Y34+$Z34+$AA34+$AD34)=0,"",IFERROR(_xlfn.LET(_xlpm.CSVVal,IF($Y34=0,"",INDEX(CSV!N$2:N$510,$Y34)),_xlpm.MacVal,IF($Z34=0,"",INDEX(Output_Mac!L$2:L$500,$Z34)),_xlpm.WinVal,IF($AD34=0,"",INDEX(Output_Win!L$2:L$243,$AD34)),_xlpm.MyAuditVal,IF($AA34=0,"",INDEX(My_Audit!J$2:J$456,$AA34)),_xlfn.IFS(_xlpm.MyAuditVal&lt;&gt;"",_xlpm.MyAuditVal,_xlpm.MacVal&lt;&gt;"",_xlpm.MacVal,_xlpm.WinVal&lt;&gt;"",_xlpm.WinVal,_xlpm.CSVVal&lt;&gt;"",_xlpm.CSVVal)),""))</f>
        <v>-</v>
      </c>
      <c r="L34" s="41" t="str" cm="1">
        <f t="array" ref="L34">IF(($Y34+$Z34+$AA34+$AD34)=0,"",IFERROR(_xlfn.LET(_xlpm.CSVVal,IF($Y34=0,"",INDEX(CSV!Q$2:Q$510,$Y34)),_xlpm.MacVal,IF($Z34=0,"",INDEX(Output_Mac!M$2:M$500,$Z34)),_xlpm.WinVal,IF($AD34=0,"",INDEX(Output_Win!M$2:M$243,$AD34)),_xlpm.MyAuditVal,IF($AA34=0,"",INDEX(My_Audit!K$2:K$456,$AA34)),_xlfn.IFS(_xlpm.MyAuditVal&lt;&gt;"",_xlpm.MyAuditVal,_xlpm.MacVal&lt;&gt;"",_xlpm.MacVal,_xlpm.WinVal&lt;&gt;"",_xlpm.WinVal,_xlpm.CSVVal&lt;&gt;"",_xlpm.CSVVal)),""))</f>
        <v>-</v>
      </c>
      <c r="M34" s="41" t="str" cm="1">
        <f t="array" ref="M34">IF(($Y34+$Z34+$AA34+$AD34)=0,"",ExpandDiagCodes(_xlfn.TEXTJOIN(", ",TRUE,IF($AA34=0,"",INDEX(My_Audit!N$2:N$456,$AA34)),IF($Z34=0,"",INDEX(Output_Mac!S$2:S$500,$Z34)),IF($AD34=0,"",INDEX(Output_Win!S$2:S$243,$AD34)),IF($Y34=0,"",INDEX(CSV!AE$2:AE$510,$Y34)))))</f>
        <v>Outdated</v>
      </c>
      <c r="N34" s="41" t="str" cm="1">
        <f t="array" ref="N34">IF(($Y34+$Z34+$AA34+$AD34)=0,"",IFERROR(_xlfn.LET(_xlpm.CSVVal,IF($Y34=0,"",INDEX(CSV!AG$2:AG$510,$Y34)),_xlpm.MacVal,IF($Z34=0,"",INDEX(Output_Mac!T$2:T$500,$Z34)),_xlpm.WinVal,IF($AD34=0,"",INDEX(Output_Win!T$2:T$243,$AD34)),_xlpm.MyAuditVal,IF($AA34=0,"",INDEX(My_Audit!O$2:O$456,$AA34)),_xlfn.IFS(_xlpm.MyAuditVal&lt;&gt;"",_xlpm.MyAuditVal,_xlpm.MacVal&lt;&gt;"",_xlpm.MacVal,_xlpm.WinVal&lt;&gt;"",_xlpm.WinVal,_xlpm.CSVVal&lt;&gt;"",_xlpm.CSVVal)),""))</f>
        <v/>
      </c>
      <c r="O34" s="41" t="str" cm="1">
        <f t="array" ref="O34">IF($AB34=0,"",INDEX(My_Audit!P$2:P$456,$AB34))&amp;""</f>
        <v/>
      </c>
      <c r="P34" s="40"/>
      <c r="Q34" s="41" t="str">
        <f>IF(LEFT(N34,4)="Pass","Nist SP 800-88",My_Audit!R34)&amp;""</f>
        <v/>
      </c>
      <c r="R34" s="40"/>
      <c r="S34" s="40"/>
      <c r="T34" s="41" cm="1">
        <f t="array" ref="T34">IF($AC34=0,"",INDEX(Models!J$2:J$605,$AC34))</f>
        <v>2</v>
      </c>
      <c r="U34" s="40"/>
      <c r="V34" s="40"/>
      <c r="W34" s="79" t="str" cm="1">
        <f t="array" ref="W34">IF(($Z34+$AA34+$AD34)=0,"",ExpandDiagCodes(_xlfn.TEXTJOIN(", ",TRUE,IF($AA34=0,"",INDEX(My_Audit!L$2:L$456,$AA34)),IF($Z34=0,"",INDEX(Output_Mac!AA$2:AA$500,$Z34)),IF($AD34=0,"",INDEX(Output_Win!AA$2:AA$243,$AD34)))))</f>
        <v/>
      </c>
      <c r="Y34" s="80">
        <f>IFERROR(MATCH($A34,CSV!$A$2:$A$510,0),0)</f>
        <v>0</v>
      </c>
      <c r="Z34" s="80">
        <f>IFERROR(MATCH($A34,Output_Mac!$A$2:$A$500,0),0)</f>
        <v>0</v>
      </c>
      <c r="AA34" s="80">
        <f>IFERROR(MATCH($A34,My_Audit!$A$2:$A$456,0),0)</f>
        <v>33</v>
      </c>
      <c r="AB34" s="80">
        <f>IFERROR(MATCH($C34,My_Audit!$B$2:$B$456,0),0)</f>
        <v>33</v>
      </c>
      <c r="AC34" s="80">
        <f>IFERROR(MATCH($E34,Models!$I$2:$I$605,0),0)</f>
        <v>1</v>
      </c>
      <c r="AD34" s="80">
        <f>IFERROR(MATCH($A34,Output_Win!$A$2:$A$243,0),0)</f>
        <v>0</v>
      </c>
    </row>
    <row r="35" spans="1:30">
      <c r="A35" s="40" t="str">
        <f>_xlfn.TEXTJOIN("",TRUE,Input!$A$4,TEXT(ROW(My_Audit!A34)+Input!$A$8-1,"00"))</f>
        <v>W4422</v>
      </c>
      <c r="B35" s="40" t="str">
        <f>_xlfn.TEXTJOIN("-",TRUE,"ITD",Input!$A$2,A35)</f>
        <v>ITD-SHR11749-W4422</v>
      </c>
      <c r="C35" s="41" t="str" cm="1">
        <f t="array" ref="C35">IF(($Y35+$Z35+$AA35+$AD35)=0,"",IFERROR(_xlfn.LET(_xlpm.CSVVal,IF($Y35=0,"",INDEX(CSV!B$2:B$510,$Y35)),_xlpm.MacVal,IF($Z35=0,"",INDEX(Output_Mac!B$2:B$500,$Z35)),_xlpm.WinVal,IF($AD35=0,"",INDEX(Output_Win!B$2:B$243,$AD35)),_xlpm.MyAuditVal,IF($AA35=0,"",INDEX(My_Audit!B$2:B$456,$AA35)),_xlfn.IFS(_xlpm.MyAuditVal&lt;&gt;"",_xlpm.MyAuditVal,_xlpm.MacVal&lt;&gt;"",_xlpm.MacVal,_xlpm.WinVal&lt;&gt;"",_xlpm.WinVal,_xlpm.CSVVal&lt;&gt;"",_xlpm.CSVVal)),""))</f>
        <v>cjnnmc2</v>
      </c>
      <c r="D35" s="41" t="str" cm="1">
        <f t="array" ref="D35">IF(($Y35+$Z35+$AA35+$AD35)=0,"",IFERROR(_xlfn.LET(_xlpm.CSVVal,IF($Y35=0,"",INDEX(CSV!C$2:C$510,$Y35)),_xlpm.MacVal,IF($Z35=0,"",INDEX(Output_Mac!D$2:D$500,$Z35)),_xlpm.WinVal,IF($AD35=0,"",INDEX(Output_Win!D$2:D$243,$AD35)),_xlpm.MyAuditVal,IF($AA35=0,"",INDEX(My_Audit!C$2:C$456,$AA35)),_xlfn.IFS(_xlpm.MyAuditVal&lt;&gt;"",_xlpm.MyAuditVal,_xlpm.MacVal&lt;&gt;"",_xlpm.MacVal,_xlpm.WinVal&lt;&gt;"",_xlpm.WinVal,_xlpm.CSVVal&lt;&gt;"",_xlpm.CSVVal)),""))</f>
        <v/>
      </c>
      <c r="E35" s="41" t="str" cm="1">
        <f t="array" ref="E35">IF(($Y35+$Z35+$AA35+$AD35)=0,"",IFERROR(_xlfn.LET(_xlpm.CSVVal,IF($Y35=0,"",INDEX(CSV!E$2:E$510,$Y35)),_xlpm.MacVal,IF($Z35=0,"",INDEX(Output_Mac!C$2:C$500,$Z35)),_xlpm.WinVal,IF($AD35=0,"",INDEX(Output_Win!C$2:C$243,$AD35)),_xlpm.MyAuditVal,IF($AA35=0,"",INDEX(My_Audit!D$2:D$456,$AA35)),_xlfn.IFS(_xlpm.MyAuditVal&lt;&gt;"",_xlpm.MyAuditVal,_xlpm.MacVal&lt;&gt;"",_xlpm.MacVal,_xlpm.WinVal&lt;&gt;"",_xlpm.WinVal,_xlpm.CSVVal&lt;&gt;"",_xlpm.CSVVal)),""))</f>
        <v>Laptop</v>
      </c>
      <c r="F35" s="41" t="str" cm="1">
        <f t="array" ref="F35">IF(($Y35+$Z35+$AA35+$AD35)=0,"",IFERROR(_xlfn.LET(_xlpm.CSVVal,IF($Y35=0,"",INDEX(CSV!F$2:F$510,$Y35)),_xlpm.MacVal,IF($Z35=0,"",INDEX(Output_Mac!E$2:E$500,$Z35)),_xlpm.WinVal,IF($AD35=0,"",INDEX(Output_Win!E$2:E$243,$AD35)),_xlpm.MyAuditVal,IF($AA35=0,"",INDEX(My_Audit!E$2:E$456,$AA35)),_xlfn.IFS(_xlpm.MyAuditVal&lt;&gt;"",_xlpm.MyAuditVal,_xlpm.MacVal&lt;&gt;"",_xlpm.MacVal,_xlpm.WinVal&lt;&gt;"",_xlpm.WinVal,_xlpm.CSVVal&lt;&gt;"",PROPER(_xlpm.CSVVal))),""))</f>
        <v>Dell</v>
      </c>
      <c r="G35" s="41" t="str" cm="1">
        <f t="array" ref="G35">IF(($Y35+$Z35+$AA35+$AD35)=0,"",IFERROR(_xlfn.LET(_xlpm.CSVVal,IF($Y35=0,"",INDEX(CSV!G$2:G$510,$Y35)),_xlpm.MacVal,IF($Z35=0,"",INDEX(Output_Mac!G$2:G$500,$Z35)),_xlpm.WinVal,IF($AD35=0,"",INDEX(Output_Win!G$2:G$243,$AD35)),_xlpm.MyAuditVal,IF($AA35=0,"",INDEX(My_Audit!F$2:F$456,$AA35)),_xlfn.IFS(_xlpm.MyAuditVal&lt;&gt;"",_xlpm.MyAuditVal,_xlpm.MacVal&lt;&gt;"",_xlpm.MacVal,_xlpm.WinVal&lt;&gt;"",_xlpm.WinVal,_xlpm.CSVVal&lt;&gt;"",_xlpm.CSVVal)),""))</f>
        <v>Latitude E7270</v>
      </c>
      <c r="H35" s="41" t="str" cm="1">
        <f t="array" ref="H35">IF($Z35&gt;0,INDEX(Output_Mac!H$2:H$500,$Z35),IF($AD35&gt;0,INDEX(Output_Win!H$2:H$243,$AD35),IF($AA35&gt;0,_xlfn.LET(_xlpm.MyAuditVal,INDEX(My_Audit!G$2:G$456,$AA35),IF(_xlpm.MyAuditVal=0,"",_xlpm.MyAuditVal)),"")))</f>
        <v>-</v>
      </c>
      <c r="I35" s="41" t="str" cm="1">
        <f t="array" ref="I35">IF(($Y35+$Z35+$AA35+$AD35)=0,"",IFERROR(_xlfn.LET(_xlpm.CSVVal,IF($Y35=0,"",INDEX(CSV!H$2:H$510,$Y35)),_xlpm.MacVal,IF($Z35=0,"",INDEX(Output_Mac!I$2:I$500,$Z35)),_xlpm.WinVal,IF($AD35=0,"",INDEX(Output_Win!I$2:I$243,$AD35)),_xlpm.MyAuditVal,IF($AA35=0,"",INDEX(My_Audit!H$2:H$456,$AA35)),_xlfn.IFS(_xlpm.MyAuditVal&lt;&gt;"",_xlpm.MyAuditVal,_xlpm.MacVal&lt;&gt;"",_xlpm.MacVal,_xlpm.WinVal&lt;&gt;"",_xlpm.WinVal,_xlpm.CSVVal&lt;&gt;"",_xlpm.CSVVal)),""))</f>
        <v>-</v>
      </c>
      <c r="J35" s="41" t="str" cm="1">
        <f t="array" ref="J35">IF(($Y35+$Z35+$AA35+$AD35)=0,"",IFERROR(_xlfn.LET(_xlpm.CSVVal,IF($Y35=0,"",INDEX(CSV!J$2:J$510,$Y35)),_xlpm.MacVal,IF($Z35=0,"",INDEX(Output_Mac!J$2:J$500,$Z35)),_xlpm.WinVal,IF($AD35=0,"",INDEX(Output_Win!J$2:J$243,$AD35)),_xlpm.MyAuditVal,IF($AA35=0,"",INDEX(My_Audit!I$2:I$456,$AA35)),_xlfn.IFS(_xlpm.MyAuditVal&lt;&gt;"",_xlpm.MyAuditVal,_xlpm.MacVal&lt;&gt;"",_xlpm.MacVal,_xlpm.WinVal&lt;&gt;"",_xlpm.WinVal,_xlpm.CSVVal&lt;&gt;"",_xlpm.CSVVal)),""))</f>
        <v>-</v>
      </c>
      <c r="K35" s="41" t="str" cm="1">
        <f t="array" ref="K35">IF(($Y35+$Z35+$AA35+$AD35)=0,"",IFERROR(_xlfn.LET(_xlpm.CSVVal,IF($Y35=0,"",INDEX(CSV!N$2:N$510,$Y35)),_xlpm.MacVal,IF($Z35=0,"",INDEX(Output_Mac!L$2:L$500,$Z35)),_xlpm.WinVal,IF($AD35=0,"",INDEX(Output_Win!L$2:L$243,$AD35)),_xlpm.MyAuditVal,IF($AA35=0,"",INDEX(My_Audit!J$2:J$456,$AA35)),_xlfn.IFS(_xlpm.MyAuditVal&lt;&gt;"",_xlpm.MyAuditVal,_xlpm.MacVal&lt;&gt;"",_xlpm.MacVal,_xlpm.WinVal&lt;&gt;"",_xlpm.WinVal,_xlpm.CSVVal&lt;&gt;"",_xlpm.CSVVal)),""))</f>
        <v>-</v>
      </c>
      <c r="L35" s="41" t="str" cm="1">
        <f t="array" ref="L35">IF(($Y35+$Z35+$AA35+$AD35)=0,"",IFERROR(_xlfn.LET(_xlpm.CSVVal,IF($Y35=0,"",INDEX(CSV!Q$2:Q$510,$Y35)),_xlpm.MacVal,IF($Z35=0,"",INDEX(Output_Mac!M$2:M$500,$Z35)),_xlpm.WinVal,IF($AD35=0,"",INDEX(Output_Win!M$2:M$243,$AD35)),_xlpm.MyAuditVal,IF($AA35=0,"",INDEX(My_Audit!K$2:K$456,$AA35)),_xlfn.IFS(_xlpm.MyAuditVal&lt;&gt;"",_xlpm.MyAuditVal,_xlpm.MacVal&lt;&gt;"",_xlpm.MacVal,_xlpm.WinVal&lt;&gt;"",_xlpm.WinVal,_xlpm.CSVVal&lt;&gt;"",_xlpm.CSVVal)),""))</f>
        <v>-</v>
      </c>
      <c r="M35" s="41" t="str" cm="1">
        <f t="array" ref="M35">IF(($Y35+$Z35+$AA35+$AD35)=0,"",ExpandDiagCodes(_xlfn.TEXTJOIN(", ",TRUE,IF($AA35=0,"",INDEX(My_Audit!N$2:N$456,$AA35)),IF($Z35=0,"",INDEX(Output_Mac!S$2:S$500,$Z35)),IF($AD35=0,"",INDEX(Output_Win!S$2:S$243,$AD35)),IF($Y35=0,"",INDEX(CSV!AE$2:AE$510,$Y35)))))</f>
        <v>Outdated</v>
      </c>
      <c r="N35" s="41" t="str" cm="1">
        <f t="array" ref="N35">IF(($Y35+$Z35+$AA35+$AD35)=0,"",IFERROR(_xlfn.LET(_xlpm.CSVVal,IF($Y35=0,"",INDEX(CSV!AG$2:AG$510,$Y35)),_xlpm.MacVal,IF($Z35=0,"",INDEX(Output_Mac!T$2:T$500,$Z35)),_xlpm.WinVal,IF($AD35=0,"",INDEX(Output_Win!T$2:T$243,$AD35)),_xlpm.MyAuditVal,IF($AA35=0,"",INDEX(My_Audit!O$2:O$456,$AA35)),_xlfn.IFS(_xlpm.MyAuditVal&lt;&gt;"",_xlpm.MyAuditVal,_xlpm.MacVal&lt;&gt;"",_xlpm.MacVal,_xlpm.WinVal&lt;&gt;"",_xlpm.WinVal,_xlpm.CSVVal&lt;&gt;"",_xlpm.CSVVal)),""))</f>
        <v/>
      </c>
      <c r="O35" s="41" t="str" cm="1">
        <f t="array" ref="O35">IF($AB35=0,"",INDEX(My_Audit!P$2:P$456,$AB35))&amp;""</f>
        <v/>
      </c>
      <c r="P35" s="40"/>
      <c r="Q35" s="41" t="str">
        <f>IF(LEFT(N35,4)="Pass","Nist SP 800-88",My_Audit!R35)&amp;""</f>
        <v/>
      </c>
      <c r="R35" s="40"/>
      <c r="S35" s="40"/>
      <c r="T35" s="41" cm="1">
        <f t="array" ref="T35">IF($AC35=0,"",INDEX(Models!J$2:J$605,$AC35))</f>
        <v>2</v>
      </c>
      <c r="U35" s="40"/>
      <c r="V35" s="40"/>
      <c r="W35" s="79" t="str" cm="1">
        <f t="array" ref="W35">IF(($Z35+$AA35+$AD35)=0,"",ExpandDiagCodes(_xlfn.TEXTJOIN(", ",TRUE,IF($AA35=0,"",INDEX(My_Audit!L$2:L$456,$AA35)),IF($Z35=0,"",INDEX(Output_Mac!AA$2:AA$500,$Z35)),IF($AD35=0,"",INDEX(Output_Win!AA$2:AA$243,$AD35)))))</f>
        <v/>
      </c>
      <c r="Y35" s="80">
        <f>IFERROR(MATCH($A35,CSV!$A$2:$A$510,0),0)</f>
        <v>0</v>
      </c>
      <c r="Z35" s="80">
        <f>IFERROR(MATCH($A35,Output_Mac!$A$2:$A$500,0),0)</f>
        <v>0</v>
      </c>
      <c r="AA35" s="80">
        <f>IFERROR(MATCH($A35,My_Audit!$A$2:$A$456,0),0)</f>
        <v>34</v>
      </c>
      <c r="AB35" s="80">
        <f>IFERROR(MATCH($C35,My_Audit!$B$2:$B$456,0),0)</f>
        <v>34</v>
      </c>
      <c r="AC35" s="80">
        <f>IFERROR(MATCH($E35,Models!$I$2:$I$605,0),0)</f>
        <v>1</v>
      </c>
      <c r="AD35" s="80">
        <f>IFERROR(MATCH($A35,Output_Win!$A$2:$A$243,0),0)</f>
        <v>0</v>
      </c>
    </row>
    <row r="36" spans="1:30">
      <c r="A36" s="40" t="str">
        <f>_xlfn.TEXTJOIN("",TRUE,Input!$A$4,TEXT(ROW(My_Audit!A35)+Input!$A$8-1,"00"))</f>
        <v>W4423</v>
      </c>
      <c r="B36" s="40" t="str">
        <f>_xlfn.TEXTJOIN("-",TRUE,"ITD",Input!$A$2,A36)</f>
        <v>ITD-SHR11749-W4423</v>
      </c>
      <c r="C36" s="41" t="str" cm="1">
        <f t="array" ref="C36">IF(($Y36+$Z36+$AA36+$AD36)=0,"",IFERROR(_xlfn.LET(_xlpm.CSVVal,IF($Y36=0,"",INDEX(CSV!B$2:B$510,$Y36)),_xlpm.MacVal,IF($Z36=0,"",INDEX(Output_Mac!B$2:B$500,$Z36)),_xlpm.WinVal,IF($AD36=0,"",INDEX(Output_Win!B$2:B$243,$AD36)),_xlpm.MyAuditVal,IF($AA36=0,"",INDEX(My_Audit!B$2:B$456,$AA36)),_xlfn.IFS(_xlpm.MyAuditVal&lt;&gt;"",_xlpm.MyAuditVal,_xlpm.MacVal&lt;&gt;"",_xlpm.MacVal,_xlpm.WinVal&lt;&gt;"",_xlpm.WinVal,_xlpm.CSVVal&lt;&gt;"",_xlpm.CSVVal)),""))</f>
        <v/>
      </c>
      <c r="D36" s="41" t="str" cm="1">
        <f t="array" ref="D36">IF(($Y36+$Z36+$AA36+$AD36)=0,"",IFERROR(_xlfn.LET(_xlpm.CSVVal,IF($Y36=0,"",INDEX(CSV!C$2:C$510,$Y36)),_xlpm.MacVal,IF($Z36=0,"",INDEX(Output_Mac!D$2:D$500,$Z36)),_xlpm.WinVal,IF($AD36=0,"",INDEX(Output_Win!D$2:D$243,$AD36)),_xlpm.MyAuditVal,IF($AA36=0,"",INDEX(My_Audit!C$2:C$456,$AA36)),_xlfn.IFS(_xlpm.MyAuditVal&lt;&gt;"",_xlpm.MyAuditVal,_xlpm.MacVal&lt;&gt;"",_xlpm.MacVal,_xlpm.WinVal&lt;&gt;"",_xlpm.WinVal,_xlpm.CSVVal&lt;&gt;"",_xlpm.CSVVal)),""))</f>
        <v/>
      </c>
      <c r="E36" s="41" t="str" cm="1">
        <f t="array" ref="E36">IF(($Y36+$Z36+$AA36+$AD36)=0,"",IFERROR(_xlfn.LET(_xlpm.CSVVal,IF($Y36=0,"",INDEX(CSV!E$2:E$510,$Y36)),_xlpm.MacVal,IF($Z36=0,"",INDEX(Output_Mac!C$2:C$500,$Z36)),_xlpm.WinVal,IF($AD36=0,"",INDEX(Output_Win!C$2:C$243,$AD36)),_xlpm.MyAuditVal,IF($AA36=0,"",INDEX(My_Audit!D$2:D$456,$AA36)),_xlfn.IFS(_xlpm.MyAuditVal&lt;&gt;"",_xlpm.MyAuditVal,_xlpm.MacVal&lt;&gt;"",_xlpm.MacVal,_xlpm.WinVal&lt;&gt;"",_xlpm.WinVal,_xlpm.CSVVal&lt;&gt;"",_xlpm.CSVVal)),""))</f>
        <v/>
      </c>
      <c r="F36" s="41" t="str" cm="1">
        <f t="array" ref="F36">IF(($Y36+$Z36+$AA36+$AD36)=0,"",IFERROR(_xlfn.LET(_xlpm.CSVVal,IF($Y36=0,"",INDEX(CSV!F$2:F$510,$Y36)),_xlpm.MacVal,IF($Z36=0,"",INDEX(Output_Mac!E$2:E$500,$Z36)),_xlpm.WinVal,IF($AD36=0,"",INDEX(Output_Win!E$2:E$243,$AD36)),_xlpm.MyAuditVal,IF($AA36=0,"",INDEX(My_Audit!E$2:E$456,$AA36)),_xlfn.IFS(_xlpm.MyAuditVal&lt;&gt;"",_xlpm.MyAuditVal,_xlpm.MacVal&lt;&gt;"",_xlpm.MacVal,_xlpm.WinVal&lt;&gt;"",_xlpm.WinVal,_xlpm.CSVVal&lt;&gt;"",PROPER(_xlpm.CSVVal))),""))</f>
        <v/>
      </c>
      <c r="G36" s="41" t="str" cm="1">
        <f t="array" ref="G36">IF(($Y36+$Z36+$AA36+$AD36)=0,"",IFERROR(_xlfn.LET(_xlpm.CSVVal,IF($Y36=0,"",INDEX(CSV!G$2:G$510,$Y36)),_xlpm.MacVal,IF($Z36=0,"",INDEX(Output_Mac!G$2:G$500,$Z36)),_xlpm.WinVal,IF($AD36=0,"",INDEX(Output_Win!G$2:G$243,$AD36)),_xlpm.MyAuditVal,IF($AA36=0,"",INDEX(My_Audit!F$2:F$456,$AA36)),_xlfn.IFS(_xlpm.MyAuditVal&lt;&gt;"",_xlpm.MyAuditVal,_xlpm.MacVal&lt;&gt;"",_xlpm.MacVal,_xlpm.WinVal&lt;&gt;"",_xlpm.WinVal,_xlpm.CSVVal&lt;&gt;"",_xlpm.CSVVal)),""))</f>
        <v/>
      </c>
      <c r="H36" s="41" t="str" cm="1">
        <f t="array" ref="H36">IF($Z36&gt;0,INDEX(Output_Mac!H$2:H$500,$Z36),IF($AD36&gt;0,INDEX(Output_Win!H$2:H$243,$AD36),IF($AA36&gt;0,_xlfn.LET(_xlpm.MyAuditVal,INDEX(My_Audit!G$2:G$456,$AA36),IF(_xlpm.MyAuditVal=0,"",_xlpm.MyAuditVal)),"")))</f>
        <v/>
      </c>
      <c r="I36" s="41" t="str" cm="1">
        <f t="array" ref="I36">IF(($Y36+$Z36+$AA36+$AD36)=0,"",IFERROR(_xlfn.LET(_xlpm.CSVVal,IF($Y36=0,"",INDEX(CSV!H$2:H$510,$Y36)),_xlpm.MacVal,IF($Z36=0,"",INDEX(Output_Mac!I$2:I$500,$Z36)),_xlpm.WinVal,IF($AD36=0,"",INDEX(Output_Win!I$2:I$243,$AD36)),_xlpm.MyAuditVal,IF($AA36=0,"",INDEX(My_Audit!H$2:H$456,$AA36)),_xlfn.IFS(_xlpm.MyAuditVal&lt;&gt;"",_xlpm.MyAuditVal,_xlpm.MacVal&lt;&gt;"",_xlpm.MacVal,_xlpm.WinVal&lt;&gt;"",_xlpm.WinVal,_xlpm.CSVVal&lt;&gt;"",_xlpm.CSVVal)),""))</f>
        <v/>
      </c>
      <c r="J36" s="41" t="str" cm="1">
        <f t="array" ref="J36">IF(($Y36+$Z36+$AA36+$AD36)=0,"",IFERROR(_xlfn.LET(_xlpm.CSVVal,IF($Y36=0,"",INDEX(CSV!J$2:J$510,$Y36)),_xlpm.MacVal,IF($Z36=0,"",INDEX(Output_Mac!J$2:J$500,$Z36)),_xlpm.WinVal,IF($AD36=0,"",INDEX(Output_Win!J$2:J$243,$AD36)),_xlpm.MyAuditVal,IF($AA36=0,"",INDEX(My_Audit!I$2:I$456,$AA36)),_xlfn.IFS(_xlpm.MyAuditVal&lt;&gt;"",_xlpm.MyAuditVal,_xlpm.MacVal&lt;&gt;"",_xlpm.MacVal,_xlpm.WinVal&lt;&gt;"",_xlpm.WinVal,_xlpm.CSVVal&lt;&gt;"",_xlpm.CSVVal)),""))</f>
        <v/>
      </c>
      <c r="K36" s="41" t="str" cm="1">
        <f t="array" ref="K36">IF(($Y36+$Z36+$AA36+$AD36)=0,"",IFERROR(_xlfn.LET(_xlpm.CSVVal,IF($Y36=0,"",INDEX(CSV!N$2:N$510,$Y36)),_xlpm.MacVal,IF($Z36=0,"",INDEX(Output_Mac!L$2:L$500,$Z36)),_xlpm.WinVal,IF($AD36=0,"",INDEX(Output_Win!L$2:L$243,$AD36)),_xlpm.MyAuditVal,IF($AA36=0,"",INDEX(My_Audit!J$2:J$456,$AA36)),_xlfn.IFS(_xlpm.MyAuditVal&lt;&gt;"",_xlpm.MyAuditVal,_xlpm.MacVal&lt;&gt;"",_xlpm.MacVal,_xlpm.WinVal&lt;&gt;"",_xlpm.WinVal,_xlpm.CSVVal&lt;&gt;"",_xlpm.CSVVal)),""))</f>
        <v/>
      </c>
      <c r="L36" s="41" t="str" cm="1">
        <f t="array" ref="L36">IF(($Y36+$Z36+$AA36+$AD36)=0,"",IFERROR(_xlfn.LET(_xlpm.CSVVal,IF($Y36=0,"",INDEX(CSV!Q$2:Q$510,$Y36)),_xlpm.MacVal,IF($Z36=0,"",INDEX(Output_Mac!M$2:M$500,$Z36)),_xlpm.WinVal,IF($AD36=0,"",INDEX(Output_Win!M$2:M$243,$AD36)),_xlpm.MyAuditVal,IF($AA36=0,"",INDEX(My_Audit!K$2:K$456,$AA36)),_xlfn.IFS(_xlpm.MyAuditVal&lt;&gt;"",_xlpm.MyAuditVal,_xlpm.MacVal&lt;&gt;"",_xlpm.MacVal,_xlpm.WinVal&lt;&gt;"",_xlpm.WinVal,_xlpm.CSVVal&lt;&gt;"",_xlpm.CSVVal)),""))</f>
        <v/>
      </c>
      <c r="M36" s="41" t="str" cm="1">
        <f t="array" ref="M36">IF(($Y36+$Z36+$AA36+$AD36)=0,"",ExpandDiagCodes(_xlfn.TEXTJOIN(", ",TRUE,IF($AA36=0,"",INDEX(My_Audit!N$2:N$456,$AA36)),IF($Z36=0,"",INDEX(Output_Mac!S$2:S$500,$Z36)),IF($AD36=0,"",INDEX(Output_Win!S$2:S$243,$AD36)),IF($Y36=0,"",INDEX(CSV!AE$2:AE$510,$Y36)))))</f>
        <v/>
      </c>
      <c r="N36" s="41" t="str" cm="1">
        <f t="array" ref="N36">IF(($Y36+$Z36+$AA36+$AD36)=0,"",IFERROR(_xlfn.LET(_xlpm.CSVVal,IF($Y36=0,"",INDEX(CSV!AG$2:AG$510,$Y36)),_xlpm.MacVal,IF($Z36=0,"",INDEX(Output_Mac!T$2:T$500,$Z36)),_xlpm.WinVal,IF($AD36=0,"",INDEX(Output_Win!T$2:T$243,$AD36)),_xlpm.MyAuditVal,IF($AA36=0,"",INDEX(My_Audit!O$2:O$456,$AA36)),_xlfn.IFS(_xlpm.MyAuditVal&lt;&gt;"",_xlpm.MyAuditVal,_xlpm.MacVal&lt;&gt;"",_xlpm.MacVal,_xlpm.WinVal&lt;&gt;"",_xlpm.WinVal,_xlpm.CSVVal&lt;&gt;"",_xlpm.CSVVal)),""))</f>
        <v/>
      </c>
      <c r="O36" s="41" t="str" cm="1">
        <f t="array" ref="O36">IF($AB36=0,"",INDEX(My_Audit!P$2:P$456,$AB36))&amp;""</f>
        <v/>
      </c>
      <c r="P36" s="40"/>
      <c r="Q36" s="41" t="str">
        <f>IF(LEFT(N36,4)="Pass","Nist SP 800-88",My_Audit!R36)&amp;""</f>
        <v/>
      </c>
      <c r="R36" s="40"/>
      <c r="S36" s="40"/>
      <c r="T36" s="41" t="str" cm="1">
        <f t="array" ref="T36">IF($AC36=0,"",INDEX(Models!J$2:J$605,$AC36))</f>
        <v/>
      </c>
      <c r="U36" s="40"/>
      <c r="V36" s="40"/>
      <c r="W36" s="79" t="str" cm="1">
        <f t="array" ref="W36">IF(($Z36+$AA36+$AD36)=0,"",ExpandDiagCodes(_xlfn.TEXTJOIN(", ",TRUE,IF($AA36=0,"",INDEX(My_Audit!L$2:L$456,$AA36)),IF($Z36=0,"",INDEX(Output_Mac!AA$2:AA$500,$Z36)),IF($AD36=0,"",INDEX(Output_Win!AA$2:AA$243,$AD36)))))</f>
        <v/>
      </c>
      <c r="Y36" s="80">
        <f>IFERROR(MATCH($A36,CSV!$A$2:$A$510,0),0)</f>
        <v>0</v>
      </c>
      <c r="Z36" s="80">
        <f>IFERROR(MATCH($A36,Output_Mac!$A$2:$A$500,0),0)</f>
        <v>0</v>
      </c>
      <c r="AA36" s="80">
        <f>IFERROR(MATCH($A36,My_Audit!$A$2:$A$456,0),0)</f>
        <v>35</v>
      </c>
      <c r="AB36" s="80">
        <f>IFERROR(MATCH($C36,My_Audit!$B$2:$B$456,0),0)</f>
        <v>0</v>
      </c>
      <c r="AC36" s="80">
        <f>IFERROR(MATCH($E36,Models!$I$2:$I$605,0),0)</f>
        <v>0</v>
      </c>
      <c r="AD36" s="80">
        <f>IFERROR(MATCH($A36,Output_Win!$A$2:$A$243,0),0)</f>
        <v>0</v>
      </c>
    </row>
    <row r="37" spans="1:30">
      <c r="A37" s="40" t="str">
        <f>_xlfn.TEXTJOIN("",TRUE,Input!$A$4,TEXT(ROW(My_Audit!A36)+Input!$A$8-1,"00"))</f>
        <v>W4424</v>
      </c>
      <c r="B37" s="40" t="str">
        <f>_xlfn.TEXTJOIN("-",TRUE,"ITD",Input!$A$2,A37)</f>
        <v>ITD-SHR11749-W4424</v>
      </c>
      <c r="C37" s="41" t="str" cm="1">
        <f t="array" ref="C37">IF(($Y37+$Z37+$AA37+$AD37)=0,"",IFERROR(_xlfn.LET(_xlpm.CSVVal,IF($Y37=0,"",INDEX(CSV!B$2:B$510,$Y37)),_xlpm.MacVal,IF($Z37=0,"",INDEX(Output_Mac!B$2:B$500,$Z37)),_xlpm.WinVal,IF($AD37=0,"",INDEX(Output_Win!B$2:B$243,$AD37)),_xlpm.MyAuditVal,IF($AA37=0,"",INDEX(My_Audit!B$2:B$456,$AA37)),_xlfn.IFS(_xlpm.MyAuditVal&lt;&gt;"",_xlpm.MyAuditVal,_xlpm.MacVal&lt;&gt;"",_xlpm.MacVal,_xlpm.WinVal&lt;&gt;"",_xlpm.WinVal,_xlpm.CSVVal&lt;&gt;"",_xlpm.CSVVal)),""))</f>
        <v/>
      </c>
      <c r="D37" s="41" t="str" cm="1">
        <f t="array" ref="D37">IF(($Y37+$Z37+$AA37+$AD37)=0,"",IFERROR(_xlfn.LET(_xlpm.CSVVal,IF($Y37=0,"",INDEX(CSV!C$2:C$510,$Y37)),_xlpm.MacVal,IF($Z37=0,"",INDEX(Output_Mac!D$2:D$500,$Z37)),_xlpm.WinVal,IF($AD37=0,"",INDEX(Output_Win!D$2:D$243,$AD37)),_xlpm.MyAuditVal,IF($AA37=0,"",INDEX(My_Audit!C$2:C$456,$AA37)),_xlfn.IFS(_xlpm.MyAuditVal&lt;&gt;"",_xlpm.MyAuditVal,_xlpm.MacVal&lt;&gt;"",_xlpm.MacVal,_xlpm.WinVal&lt;&gt;"",_xlpm.WinVal,_xlpm.CSVVal&lt;&gt;"",_xlpm.CSVVal)),""))</f>
        <v/>
      </c>
      <c r="E37" s="41" t="str" cm="1">
        <f t="array" ref="E37">IF(($Y37+$Z37+$AA37+$AD37)=0,"",IFERROR(_xlfn.LET(_xlpm.CSVVal,IF($Y37=0,"",INDEX(CSV!E$2:E$510,$Y37)),_xlpm.MacVal,IF($Z37=0,"",INDEX(Output_Mac!C$2:C$500,$Z37)),_xlpm.WinVal,IF($AD37=0,"",INDEX(Output_Win!C$2:C$243,$AD37)),_xlpm.MyAuditVal,IF($AA37=0,"",INDEX(My_Audit!D$2:D$456,$AA37)),_xlfn.IFS(_xlpm.MyAuditVal&lt;&gt;"",_xlpm.MyAuditVal,_xlpm.MacVal&lt;&gt;"",_xlpm.MacVal,_xlpm.WinVal&lt;&gt;"",_xlpm.WinVal,_xlpm.CSVVal&lt;&gt;"",_xlpm.CSVVal)),""))</f>
        <v/>
      </c>
      <c r="F37" s="41" t="str" cm="1">
        <f t="array" ref="F37">IF(($Y37+$Z37+$AA37+$AD37)=0,"",IFERROR(_xlfn.LET(_xlpm.CSVVal,IF($Y37=0,"",INDEX(CSV!F$2:F$510,$Y37)),_xlpm.MacVal,IF($Z37=0,"",INDEX(Output_Mac!E$2:E$500,$Z37)),_xlpm.WinVal,IF($AD37=0,"",INDEX(Output_Win!E$2:E$243,$AD37)),_xlpm.MyAuditVal,IF($AA37=0,"",INDEX(My_Audit!E$2:E$456,$AA37)),_xlfn.IFS(_xlpm.MyAuditVal&lt;&gt;"",_xlpm.MyAuditVal,_xlpm.MacVal&lt;&gt;"",_xlpm.MacVal,_xlpm.WinVal&lt;&gt;"",_xlpm.WinVal,_xlpm.CSVVal&lt;&gt;"",PROPER(_xlpm.CSVVal))),""))</f>
        <v/>
      </c>
      <c r="G37" s="41" t="str" cm="1">
        <f t="array" ref="G37">IF(($Y37+$Z37+$AA37+$AD37)=0,"",IFERROR(_xlfn.LET(_xlpm.CSVVal,IF($Y37=0,"",INDEX(CSV!G$2:G$510,$Y37)),_xlpm.MacVal,IF($Z37=0,"",INDEX(Output_Mac!G$2:G$500,$Z37)),_xlpm.WinVal,IF($AD37=0,"",INDEX(Output_Win!G$2:G$243,$AD37)),_xlpm.MyAuditVal,IF($AA37=0,"",INDEX(My_Audit!F$2:F$456,$AA37)),_xlfn.IFS(_xlpm.MyAuditVal&lt;&gt;"",_xlpm.MyAuditVal,_xlpm.MacVal&lt;&gt;"",_xlpm.MacVal,_xlpm.WinVal&lt;&gt;"",_xlpm.WinVal,_xlpm.CSVVal&lt;&gt;"",_xlpm.CSVVal)),""))</f>
        <v/>
      </c>
      <c r="H37" s="41" t="str" cm="1">
        <f t="array" ref="H37">IF($Z37&gt;0,INDEX(Output_Mac!H$2:H$500,$Z37),IF($AD37&gt;0,INDEX(Output_Win!H$2:H$243,$AD37),IF($AA37&gt;0,_xlfn.LET(_xlpm.MyAuditVal,INDEX(My_Audit!G$2:G$456,$AA37),IF(_xlpm.MyAuditVal=0,"",_xlpm.MyAuditVal)),"")))</f>
        <v/>
      </c>
      <c r="I37" s="41" t="str" cm="1">
        <f t="array" ref="I37">IF(($Y37+$Z37+$AA37+$AD37)=0,"",IFERROR(_xlfn.LET(_xlpm.CSVVal,IF($Y37=0,"",INDEX(CSV!H$2:H$510,$Y37)),_xlpm.MacVal,IF($Z37=0,"",INDEX(Output_Mac!I$2:I$500,$Z37)),_xlpm.WinVal,IF($AD37=0,"",INDEX(Output_Win!I$2:I$243,$AD37)),_xlpm.MyAuditVal,IF($AA37=0,"",INDEX(My_Audit!H$2:H$456,$AA37)),_xlfn.IFS(_xlpm.MyAuditVal&lt;&gt;"",_xlpm.MyAuditVal,_xlpm.MacVal&lt;&gt;"",_xlpm.MacVal,_xlpm.WinVal&lt;&gt;"",_xlpm.WinVal,_xlpm.CSVVal&lt;&gt;"",_xlpm.CSVVal)),""))</f>
        <v/>
      </c>
      <c r="J37" s="41" t="str" cm="1">
        <f t="array" ref="J37">IF(($Y37+$Z37+$AA37+$AD37)=0,"",IFERROR(_xlfn.LET(_xlpm.CSVVal,IF($Y37=0,"",INDEX(CSV!J$2:J$510,$Y37)),_xlpm.MacVal,IF($Z37=0,"",INDEX(Output_Mac!J$2:J$500,$Z37)),_xlpm.WinVal,IF($AD37=0,"",INDEX(Output_Win!J$2:J$243,$AD37)),_xlpm.MyAuditVal,IF($AA37=0,"",INDEX(My_Audit!I$2:I$456,$AA37)),_xlfn.IFS(_xlpm.MyAuditVal&lt;&gt;"",_xlpm.MyAuditVal,_xlpm.MacVal&lt;&gt;"",_xlpm.MacVal,_xlpm.WinVal&lt;&gt;"",_xlpm.WinVal,_xlpm.CSVVal&lt;&gt;"",_xlpm.CSVVal)),""))</f>
        <v/>
      </c>
      <c r="K37" s="41" t="str" cm="1">
        <f t="array" ref="K37">IF(($Y37+$Z37+$AA37+$AD37)=0,"",IFERROR(_xlfn.LET(_xlpm.CSVVal,IF($Y37=0,"",INDEX(CSV!N$2:N$510,$Y37)),_xlpm.MacVal,IF($Z37=0,"",INDEX(Output_Mac!L$2:L$500,$Z37)),_xlpm.WinVal,IF($AD37=0,"",INDEX(Output_Win!L$2:L$243,$AD37)),_xlpm.MyAuditVal,IF($AA37=0,"",INDEX(My_Audit!J$2:J$456,$AA37)),_xlfn.IFS(_xlpm.MyAuditVal&lt;&gt;"",_xlpm.MyAuditVal,_xlpm.MacVal&lt;&gt;"",_xlpm.MacVal,_xlpm.WinVal&lt;&gt;"",_xlpm.WinVal,_xlpm.CSVVal&lt;&gt;"",_xlpm.CSVVal)),""))</f>
        <v/>
      </c>
      <c r="L37" s="41" t="str" cm="1">
        <f t="array" ref="L37">IF(($Y37+$Z37+$AA37+$AD37)=0,"",IFERROR(_xlfn.LET(_xlpm.CSVVal,IF($Y37=0,"",INDEX(CSV!Q$2:Q$510,$Y37)),_xlpm.MacVal,IF($Z37=0,"",INDEX(Output_Mac!M$2:M$500,$Z37)),_xlpm.WinVal,IF($AD37=0,"",INDEX(Output_Win!M$2:M$243,$AD37)),_xlpm.MyAuditVal,IF($AA37=0,"",INDEX(My_Audit!K$2:K$456,$AA37)),_xlfn.IFS(_xlpm.MyAuditVal&lt;&gt;"",_xlpm.MyAuditVal,_xlpm.MacVal&lt;&gt;"",_xlpm.MacVal,_xlpm.WinVal&lt;&gt;"",_xlpm.WinVal,_xlpm.CSVVal&lt;&gt;"",_xlpm.CSVVal)),""))</f>
        <v/>
      </c>
      <c r="M37" s="41" t="str" cm="1">
        <f t="array" ref="M37">IF(($Y37+$Z37+$AA37+$AD37)=0,"",ExpandDiagCodes(_xlfn.TEXTJOIN(", ",TRUE,IF($AA37=0,"",INDEX(My_Audit!N$2:N$456,$AA37)),IF($Z37=0,"",INDEX(Output_Mac!S$2:S$500,$Z37)),IF($AD37=0,"",INDEX(Output_Win!S$2:S$243,$AD37)),IF($Y37=0,"",INDEX(CSV!AE$2:AE$510,$Y37)))))</f>
        <v/>
      </c>
      <c r="N37" s="41" t="str" cm="1">
        <f t="array" ref="N37">IF(($Y37+$Z37+$AA37+$AD37)=0,"",IFERROR(_xlfn.LET(_xlpm.CSVVal,IF($Y37=0,"",INDEX(CSV!AG$2:AG$510,$Y37)),_xlpm.MacVal,IF($Z37=0,"",INDEX(Output_Mac!T$2:T$500,$Z37)),_xlpm.WinVal,IF($AD37=0,"",INDEX(Output_Win!T$2:T$243,$AD37)),_xlpm.MyAuditVal,IF($AA37=0,"",INDEX(My_Audit!O$2:O$456,$AA37)),_xlfn.IFS(_xlpm.MyAuditVal&lt;&gt;"",_xlpm.MyAuditVal,_xlpm.MacVal&lt;&gt;"",_xlpm.MacVal,_xlpm.WinVal&lt;&gt;"",_xlpm.WinVal,_xlpm.CSVVal&lt;&gt;"",_xlpm.CSVVal)),""))</f>
        <v/>
      </c>
      <c r="O37" s="41" t="str" cm="1">
        <f t="array" ref="O37">IF($AB37=0,"",INDEX(My_Audit!P$2:P$456,$AB37))&amp;""</f>
        <v/>
      </c>
      <c r="P37" s="40"/>
      <c r="Q37" s="41" t="str">
        <f>IF(LEFT(N37,4)="Pass","Nist SP 800-88",My_Audit!R37)&amp;""</f>
        <v/>
      </c>
      <c r="R37" s="40"/>
      <c r="S37" s="40"/>
      <c r="T37" s="41" t="str" cm="1">
        <f t="array" ref="T37">IF($AC37=0,"",INDEX(Models!J$2:J$605,$AC37))</f>
        <v/>
      </c>
      <c r="U37" s="40"/>
      <c r="V37" s="40"/>
      <c r="W37" s="79" t="str" cm="1">
        <f t="array" ref="W37">IF(($Z37+$AA37+$AD37)=0,"",ExpandDiagCodes(_xlfn.TEXTJOIN(", ",TRUE,IF($AA37=0,"",INDEX(My_Audit!L$2:L$456,$AA37)),IF($Z37=0,"",INDEX(Output_Mac!AA$2:AA$500,$Z37)),IF($AD37=0,"",INDEX(Output_Win!AA$2:AA$243,$AD37)))))</f>
        <v/>
      </c>
      <c r="Y37" s="80">
        <f>IFERROR(MATCH($A37,CSV!$A$2:$A$510,0),0)</f>
        <v>0</v>
      </c>
      <c r="Z37" s="80">
        <f>IFERROR(MATCH($A37,Output_Mac!$A$2:$A$500,0),0)</f>
        <v>0</v>
      </c>
      <c r="AA37" s="80">
        <f>IFERROR(MATCH($A37,My_Audit!$A$2:$A$456,0),0)</f>
        <v>36</v>
      </c>
      <c r="AB37" s="80">
        <f>IFERROR(MATCH($C37,My_Audit!$B$2:$B$456,0),0)</f>
        <v>0</v>
      </c>
      <c r="AC37" s="80">
        <f>IFERROR(MATCH($E37,Models!$I$2:$I$605,0),0)</f>
        <v>0</v>
      </c>
      <c r="AD37" s="80">
        <f>IFERROR(MATCH($A37,Output_Win!$A$2:$A$243,0),0)</f>
        <v>0</v>
      </c>
    </row>
    <row r="38" spans="1:30">
      <c r="A38" s="40" t="str">
        <f>_xlfn.TEXTJOIN("",TRUE,Input!$A$4,TEXT(ROW(My_Audit!A37)+Input!$A$8-1,"00"))</f>
        <v>W4425</v>
      </c>
      <c r="B38" s="40" t="str">
        <f>_xlfn.TEXTJOIN("-",TRUE,"ITD",Input!$A$2,A38)</f>
        <v>ITD-SHR11749-W4425</v>
      </c>
      <c r="C38" s="41" t="str" cm="1">
        <f t="array" ref="C38">IF(($Y38+$Z38+$AA38+$AD38)=0,"",IFERROR(_xlfn.LET(_xlpm.CSVVal,IF($Y38=0,"",INDEX(CSV!B$2:B$510,$Y38)),_xlpm.MacVal,IF($Z38=0,"",INDEX(Output_Mac!B$2:B$500,$Z38)),_xlpm.WinVal,IF($AD38=0,"",INDEX(Output_Win!B$2:B$243,$AD38)),_xlpm.MyAuditVal,IF($AA38=0,"",INDEX(My_Audit!B$2:B$456,$AA38)),_xlfn.IFS(_xlpm.MyAuditVal&lt;&gt;"",_xlpm.MyAuditVal,_xlpm.MacVal&lt;&gt;"",_xlpm.MacVal,_xlpm.WinVal&lt;&gt;"",_xlpm.WinVal,_xlpm.CSVVal&lt;&gt;"",_xlpm.CSVVal)),""))</f>
        <v/>
      </c>
      <c r="D38" s="41" t="str" cm="1">
        <f t="array" ref="D38">IF(($Y38+$Z38+$AA38+$AD38)=0,"",IFERROR(_xlfn.LET(_xlpm.CSVVal,IF($Y38=0,"",INDEX(CSV!C$2:C$510,$Y38)),_xlpm.MacVal,IF($Z38=0,"",INDEX(Output_Mac!D$2:D$500,$Z38)),_xlpm.WinVal,IF($AD38=0,"",INDEX(Output_Win!D$2:D$243,$AD38)),_xlpm.MyAuditVal,IF($AA38=0,"",INDEX(My_Audit!C$2:C$456,$AA38)),_xlfn.IFS(_xlpm.MyAuditVal&lt;&gt;"",_xlpm.MyAuditVal,_xlpm.MacVal&lt;&gt;"",_xlpm.MacVal,_xlpm.WinVal&lt;&gt;"",_xlpm.WinVal,_xlpm.CSVVal&lt;&gt;"",_xlpm.CSVVal)),""))</f>
        <v/>
      </c>
      <c r="E38" s="41" t="str" cm="1">
        <f t="array" ref="E38">IF(($Y38+$Z38+$AA38+$AD38)=0,"",IFERROR(_xlfn.LET(_xlpm.CSVVal,IF($Y38=0,"",INDEX(CSV!E$2:E$510,$Y38)),_xlpm.MacVal,IF($Z38=0,"",INDEX(Output_Mac!C$2:C$500,$Z38)),_xlpm.WinVal,IF($AD38=0,"",INDEX(Output_Win!C$2:C$243,$AD38)),_xlpm.MyAuditVal,IF($AA38=0,"",INDEX(My_Audit!D$2:D$456,$AA38)),_xlfn.IFS(_xlpm.MyAuditVal&lt;&gt;"",_xlpm.MyAuditVal,_xlpm.MacVal&lt;&gt;"",_xlpm.MacVal,_xlpm.WinVal&lt;&gt;"",_xlpm.WinVal,_xlpm.CSVVal&lt;&gt;"",_xlpm.CSVVal)),""))</f>
        <v/>
      </c>
      <c r="F38" s="41" t="str" cm="1">
        <f t="array" ref="F38">IF(($Y38+$Z38+$AA38+$AD38)=0,"",IFERROR(_xlfn.LET(_xlpm.CSVVal,IF($Y38=0,"",INDEX(CSV!F$2:F$510,$Y38)),_xlpm.MacVal,IF($Z38=0,"",INDEX(Output_Mac!E$2:E$500,$Z38)),_xlpm.WinVal,IF($AD38=0,"",INDEX(Output_Win!E$2:E$243,$AD38)),_xlpm.MyAuditVal,IF($AA38=0,"",INDEX(My_Audit!E$2:E$456,$AA38)),_xlfn.IFS(_xlpm.MyAuditVal&lt;&gt;"",_xlpm.MyAuditVal,_xlpm.MacVal&lt;&gt;"",_xlpm.MacVal,_xlpm.WinVal&lt;&gt;"",_xlpm.WinVal,_xlpm.CSVVal&lt;&gt;"",PROPER(_xlpm.CSVVal))),""))</f>
        <v/>
      </c>
      <c r="G38" s="41" t="str" cm="1">
        <f t="array" ref="G38">IF(($Y38+$Z38+$AA38+$AD38)=0,"",IFERROR(_xlfn.LET(_xlpm.CSVVal,IF($Y38=0,"",INDEX(CSV!G$2:G$510,$Y38)),_xlpm.MacVal,IF($Z38=0,"",INDEX(Output_Mac!G$2:G$500,$Z38)),_xlpm.WinVal,IF($AD38=0,"",INDEX(Output_Win!G$2:G$243,$AD38)),_xlpm.MyAuditVal,IF($AA38=0,"",INDEX(My_Audit!F$2:F$456,$AA38)),_xlfn.IFS(_xlpm.MyAuditVal&lt;&gt;"",_xlpm.MyAuditVal,_xlpm.MacVal&lt;&gt;"",_xlpm.MacVal,_xlpm.WinVal&lt;&gt;"",_xlpm.WinVal,_xlpm.CSVVal&lt;&gt;"",_xlpm.CSVVal)),""))</f>
        <v/>
      </c>
      <c r="H38" s="41" t="str" cm="1">
        <f t="array" ref="H38">IF($Z38&gt;0,INDEX(Output_Mac!H$2:H$500,$Z38),IF($AD38&gt;0,INDEX(Output_Win!H$2:H$243,$AD38),IF($AA38&gt;0,_xlfn.LET(_xlpm.MyAuditVal,INDEX(My_Audit!G$2:G$456,$AA38),IF(_xlpm.MyAuditVal=0,"",_xlpm.MyAuditVal)),"")))</f>
        <v/>
      </c>
      <c r="I38" s="41" t="str" cm="1">
        <f t="array" ref="I38">IF(($Y38+$Z38+$AA38+$AD38)=0,"",IFERROR(_xlfn.LET(_xlpm.CSVVal,IF($Y38=0,"",INDEX(CSV!H$2:H$510,$Y38)),_xlpm.MacVal,IF($Z38=0,"",INDEX(Output_Mac!I$2:I$500,$Z38)),_xlpm.WinVal,IF($AD38=0,"",INDEX(Output_Win!I$2:I$243,$AD38)),_xlpm.MyAuditVal,IF($AA38=0,"",INDEX(My_Audit!H$2:H$456,$AA38)),_xlfn.IFS(_xlpm.MyAuditVal&lt;&gt;"",_xlpm.MyAuditVal,_xlpm.MacVal&lt;&gt;"",_xlpm.MacVal,_xlpm.WinVal&lt;&gt;"",_xlpm.WinVal,_xlpm.CSVVal&lt;&gt;"",_xlpm.CSVVal)),""))</f>
        <v/>
      </c>
      <c r="J38" s="41" t="str" cm="1">
        <f t="array" ref="J38">IF(($Y38+$Z38+$AA38+$AD38)=0,"",IFERROR(_xlfn.LET(_xlpm.CSVVal,IF($Y38=0,"",INDEX(CSV!J$2:J$510,$Y38)),_xlpm.MacVal,IF($Z38=0,"",INDEX(Output_Mac!J$2:J$500,$Z38)),_xlpm.WinVal,IF($AD38=0,"",INDEX(Output_Win!J$2:J$243,$AD38)),_xlpm.MyAuditVal,IF($AA38=0,"",INDEX(My_Audit!I$2:I$456,$AA38)),_xlfn.IFS(_xlpm.MyAuditVal&lt;&gt;"",_xlpm.MyAuditVal,_xlpm.MacVal&lt;&gt;"",_xlpm.MacVal,_xlpm.WinVal&lt;&gt;"",_xlpm.WinVal,_xlpm.CSVVal&lt;&gt;"",_xlpm.CSVVal)),""))</f>
        <v/>
      </c>
      <c r="K38" s="41" t="str" cm="1">
        <f t="array" ref="K38">IF(($Y38+$Z38+$AA38+$AD38)=0,"",IFERROR(_xlfn.LET(_xlpm.CSVVal,IF($Y38=0,"",INDEX(CSV!N$2:N$510,$Y38)),_xlpm.MacVal,IF($Z38=0,"",INDEX(Output_Mac!L$2:L$500,$Z38)),_xlpm.WinVal,IF($AD38=0,"",INDEX(Output_Win!L$2:L$243,$AD38)),_xlpm.MyAuditVal,IF($AA38=0,"",INDEX(My_Audit!J$2:J$456,$AA38)),_xlfn.IFS(_xlpm.MyAuditVal&lt;&gt;"",_xlpm.MyAuditVal,_xlpm.MacVal&lt;&gt;"",_xlpm.MacVal,_xlpm.WinVal&lt;&gt;"",_xlpm.WinVal,_xlpm.CSVVal&lt;&gt;"",_xlpm.CSVVal)),""))</f>
        <v/>
      </c>
      <c r="L38" s="41" t="str" cm="1">
        <f t="array" ref="L38">IF(($Y38+$Z38+$AA38+$AD38)=0,"",IFERROR(_xlfn.LET(_xlpm.CSVVal,IF($Y38=0,"",INDEX(CSV!Q$2:Q$510,$Y38)),_xlpm.MacVal,IF($Z38=0,"",INDEX(Output_Mac!M$2:M$500,$Z38)),_xlpm.WinVal,IF($AD38=0,"",INDEX(Output_Win!M$2:M$243,$AD38)),_xlpm.MyAuditVal,IF($AA38=0,"",INDEX(My_Audit!K$2:K$456,$AA38)),_xlfn.IFS(_xlpm.MyAuditVal&lt;&gt;"",_xlpm.MyAuditVal,_xlpm.MacVal&lt;&gt;"",_xlpm.MacVal,_xlpm.WinVal&lt;&gt;"",_xlpm.WinVal,_xlpm.CSVVal&lt;&gt;"",_xlpm.CSVVal)),""))</f>
        <v/>
      </c>
      <c r="M38" s="41" t="str" cm="1">
        <f t="array" ref="M38">IF(($Y38+$Z38+$AA38+$AD38)=0,"",ExpandDiagCodes(_xlfn.TEXTJOIN(", ",TRUE,IF($AA38=0,"",INDEX(My_Audit!N$2:N$456,$AA38)),IF($Z38=0,"",INDEX(Output_Mac!S$2:S$500,$Z38)),IF($AD38=0,"",INDEX(Output_Win!S$2:S$243,$AD38)),IF($Y38=0,"",INDEX(CSV!AE$2:AE$510,$Y38)))))</f>
        <v/>
      </c>
      <c r="N38" s="41" t="str" cm="1">
        <f t="array" ref="N38">IF(($Y38+$Z38+$AA38+$AD38)=0,"",IFERROR(_xlfn.LET(_xlpm.CSVVal,IF($Y38=0,"",INDEX(CSV!AG$2:AG$510,$Y38)),_xlpm.MacVal,IF($Z38=0,"",INDEX(Output_Mac!T$2:T$500,$Z38)),_xlpm.WinVal,IF($AD38=0,"",INDEX(Output_Win!T$2:T$243,$AD38)),_xlpm.MyAuditVal,IF($AA38=0,"",INDEX(My_Audit!O$2:O$456,$AA38)),_xlfn.IFS(_xlpm.MyAuditVal&lt;&gt;"",_xlpm.MyAuditVal,_xlpm.MacVal&lt;&gt;"",_xlpm.MacVal,_xlpm.WinVal&lt;&gt;"",_xlpm.WinVal,_xlpm.CSVVal&lt;&gt;"",_xlpm.CSVVal)),""))</f>
        <v/>
      </c>
      <c r="O38" s="41" t="str" cm="1">
        <f t="array" ref="O38">IF($AB38=0,"",INDEX(My_Audit!P$2:P$456,$AB38))&amp;""</f>
        <v/>
      </c>
      <c r="P38" s="40"/>
      <c r="Q38" s="41" t="str">
        <f>IF(LEFT(N38,4)="Pass","Nist SP 800-88",My_Audit!R38)&amp;""</f>
        <v/>
      </c>
      <c r="R38" s="40"/>
      <c r="S38" s="40"/>
      <c r="T38" s="41" t="str" cm="1">
        <f t="array" ref="T38">IF($AC38=0,"",INDEX(Models!J$2:J$605,$AC38))</f>
        <v/>
      </c>
      <c r="U38" s="40"/>
      <c r="V38" s="40"/>
      <c r="W38" s="79" t="str" cm="1">
        <f t="array" ref="W38">IF(($Z38+$AA38+$AD38)=0,"",ExpandDiagCodes(_xlfn.TEXTJOIN(", ",TRUE,IF($AA38=0,"",INDEX(My_Audit!L$2:L$456,$AA38)),IF($Z38=0,"",INDEX(Output_Mac!AA$2:AA$500,$Z38)),IF($AD38=0,"",INDEX(Output_Win!AA$2:AA$243,$AD38)))))</f>
        <v/>
      </c>
      <c r="Y38" s="80">
        <f>IFERROR(MATCH($A38,CSV!$A$2:$A$510,0),0)</f>
        <v>0</v>
      </c>
      <c r="Z38" s="80">
        <f>IFERROR(MATCH($A38,Output_Mac!$A$2:$A$500,0),0)</f>
        <v>0</v>
      </c>
      <c r="AA38" s="80">
        <f>IFERROR(MATCH($A38,My_Audit!$A$2:$A$456,0),0)</f>
        <v>37</v>
      </c>
      <c r="AB38" s="80">
        <f>IFERROR(MATCH($C38,My_Audit!$B$2:$B$456,0),0)</f>
        <v>0</v>
      </c>
      <c r="AC38" s="80">
        <f>IFERROR(MATCH($E38,Models!$I$2:$I$605,0),0)</f>
        <v>0</v>
      </c>
      <c r="AD38" s="80">
        <f>IFERROR(MATCH($A38,Output_Win!$A$2:$A$243,0),0)</f>
        <v>0</v>
      </c>
    </row>
    <row r="39" spans="1:30">
      <c r="A39" s="40" t="str">
        <f>_xlfn.TEXTJOIN("",TRUE,Input!$A$4,TEXT(ROW(My_Audit!A38)+Input!$A$8-1,"00"))</f>
        <v>W4426</v>
      </c>
      <c r="B39" s="40" t="str">
        <f>_xlfn.TEXTJOIN("-",TRUE,"ITD",Input!$A$2,A39)</f>
        <v>ITD-SHR11749-W4426</v>
      </c>
      <c r="C39" s="41" t="str" cm="1">
        <f t="array" ref="C39">IF(($Y39+$Z39+$AA39+$AD39)=0,"",IFERROR(_xlfn.LET(_xlpm.CSVVal,IF($Y39=0,"",INDEX(CSV!B$2:B$510,$Y39)),_xlpm.MacVal,IF($Z39=0,"",INDEX(Output_Mac!B$2:B$500,$Z39)),_xlpm.WinVal,IF($AD39=0,"",INDEX(Output_Win!B$2:B$243,$AD39)),_xlpm.MyAuditVal,IF($AA39=0,"",INDEX(My_Audit!B$2:B$456,$AA39)),_xlfn.IFS(_xlpm.MyAuditVal&lt;&gt;"",_xlpm.MyAuditVal,_xlpm.MacVal&lt;&gt;"",_xlpm.MacVal,_xlpm.WinVal&lt;&gt;"",_xlpm.WinVal,_xlpm.CSVVal&lt;&gt;"",_xlpm.CSVVal)),""))</f>
        <v/>
      </c>
      <c r="D39" s="41" t="str" cm="1">
        <f t="array" ref="D39">IF(($Y39+$Z39+$AA39+$AD39)=0,"",IFERROR(_xlfn.LET(_xlpm.CSVVal,IF($Y39=0,"",INDEX(CSV!C$2:C$510,$Y39)),_xlpm.MacVal,IF($Z39=0,"",INDEX(Output_Mac!D$2:D$500,$Z39)),_xlpm.WinVal,IF($AD39=0,"",INDEX(Output_Win!D$2:D$243,$AD39)),_xlpm.MyAuditVal,IF($AA39=0,"",INDEX(My_Audit!C$2:C$456,$AA39)),_xlfn.IFS(_xlpm.MyAuditVal&lt;&gt;"",_xlpm.MyAuditVal,_xlpm.MacVal&lt;&gt;"",_xlpm.MacVal,_xlpm.WinVal&lt;&gt;"",_xlpm.WinVal,_xlpm.CSVVal&lt;&gt;"",_xlpm.CSVVal)),""))</f>
        <v/>
      </c>
      <c r="E39" s="41" t="str" cm="1">
        <f t="array" ref="E39">IF(($Y39+$Z39+$AA39+$AD39)=0,"",IFERROR(_xlfn.LET(_xlpm.CSVVal,IF($Y39=0,"",INDEX(CSV!E$2:E$510,$Y39)),_xlpm.MacVal,IF($Z39=0,"",INDEX(Output_Mac!C$2:C$500,$Z39)),_xlpm.WinVal,IF($AD39=0,"",INDEX(Output_Win!C$2:C$243,$AD39)),_xlpm.MyAuditVal,IF($AA39=0,"",INDEX(My_Audit!D$2:D$456,$AA39)),_xlfn.IFS(_xlpm.MyAuditVal&lt;&gt;"",_xlpm.MyAuditVal,_xlpm.MacVal&lt;&gt;"",_xlpm.MacVal,_xlpm.WinVal&lt;&gt;"",_xlpm.WinVal,_xlpm.CSVVal&lt;&gt;"",_xlpm.CSVVal)),""))</f>
        <v/>
      </c>
      <c r="F39" s="41" t="str" cm="1">
        <f t="array" ref="F39">IF(($Y39+$Z39+$AA39+$AD39)=0,"",IFERROR(_xlfn.LET(_xlpm.CSVVal,IF($Y39=0,"",INDEX(CSV!F$2:F$510,$Y39)),_xlpm.MacVal,IF($Z39=0,"",INDEX(Output_Mac!E$2:E$500,$Z39)),_xlpm.WinVal,IF($AD39=0,"",INDEX(Output_Win!E$2:E$243,$AD39)),_xlpm.MyAuditVal,IF($AA39=0,"",INDEX(My_Audit!E$2:E$456,$AA39)),_xlfn.IFS(_xlpm.MyAuditVal&lt;&gt;"",_xlpm.MyAuditVal,_xlpm.MacVal&lt;&gt;"",_xlpm.MacVal,_xlpm.WinVal&lt;&gt;"",_xlpm.WinVal,_xlpm.CSVVal&lt;&gt;"",PROPER(_xlpm.CSVVal))),""))</f>
        <v/>
      </c>
      <c r="G39" s="41" t="str" cm="1">
        <f t="array" ref="G39">IF(($Y39+$Z39+$AA39+$AD39)=0,"",IFERROR(_xlfn.LET(_xlpm.CSVVal,IF($Y39=0,"",INDEX(CSV!G$2:G$510,$Y39)),_xlpm.MacVal,IF($Z39=0,"",INDEX(Output_Mac!G$2:G$500,$Z39)),_xlpm.WinVal,IF($AD39=0,"",INDEX(Output_Win!G$2:G$243,$AD39)),_xlpm.MyAuditVal,IF($AA39=0,"",INDEX(My_Audit!F$2:F$456,$AA39)),_xlfn.IFS(_xlpm.MyAuditVal&lt;&gt;"",_xlpm.MyAuditVal,_xlpm.MacVal&lt;&gt;"",_xlpm.MacVal,_xlpm.WinVal&lt;&gt;"",_xlpm.WinVal,_xlpm.CSVVal&lt;&gt;"",_xlpm.CSVVal)),""))</f>
        <v/>
      </c>
      <c r="H39" s="41" t="str" cm="1">
        <f t="array" ref="H39">IF($Z39&gt;0,INDEX(Output_Mac!H$2:H$500,$Z39),IF($AD39&gt;0,INDEX(Output_Win!H$2:H$243,$AD39),IF($AA39&gt;0,_xlfn.LET(_xlpm.MyAuditVal,INDEX(My_Audit!G$2:G$456,$AA39),IF(_xlpm.MyAuditVal=0,"",_xlpm.MyAuditVal)),"")))</f>
        <v/>
      </c>
      <c r="I39" s="41" t="str" cm="1">
        <f t="array" ref="I39">IF(($Y39+$Z39+$AA39+$AD39)=0,"",IFERROR(_xlfn.LET(_xlpm.CSVVal,IF($Y39=0,"",INDEX(CSV!H$2:H$510,$Y39)),_xlpm.MacVal,IF($Z39=0,"",INDEX(Output_Mac!I$2:I$500,$Z39)),_xlpm.WinVal,IF($AD39=0,"",INDEX(Output_Win!I$2:I$243,$AD39)),_xlpm.MyAuditVal,IF($AA39=0,"",INDEX(My_Audit!H$2:H$456,$AA39)),_xlfn.IFS(_xlpm.MyAuditVal&lt;&gt;"",_xlpm.MyAuditVal,_xlpm.MacVal&lt;&gt;"",_xlpm.MacVal,_xlpm.WinVal&lt;&gt;"",_xlpm.WinVal,_xlpm.CSVVal&lt;&gt;"",_xlpm.CSVVal)),""))</f>
        <v/>
      </c>
      <c r="J39" s="41" t="str" cm="1">
        <f t="array" ref="J39">IF(($Y39+$Z39+$AA39+$AD39)=0,"",IFERROR(_xlfn.LET(_xlpm.CSVVal,IF($Y39=0,"",INDEX(CSV!J$2:J$510,$Y39)),_xlpm.MacVal,IF($Z39=0,"",INDEX(Output_Mac!J$2:J$500,$Z39)),_xlpm.WinVal,IF($AD39=0,"",INDEX(Output_Win!J$2:J$243,$AD39)),_xlpm.MyAuditVal,IF($AA39=0,"",INDEX(My_Audit!I$2:I$456,$AA39)),_xlfn.IFS(_xlpm.MyAuditVal&lt;&gt;"",_xlpm.MyAuditVal,_xlpm.MacVal&lt;&gt;"",_xlpm.MacVal,_xlpm.WinVal&lt;&gt;"",_xlpm.WinVal,_xlpm.CSVVal&lt;&gt;"",_xlpm.CSVVal)),""))</f>
        <v/>
      </c>
      <c r="K39" s="41" t="str" cm="1">
        <f t="array" ref="K39">IF(($Y39+$Z39+$AA39+$AD39)=0,"",IFERROR(_xlfn.LET(_xlpm.CSVVal,IF($Y39=0,"",INDEX(CSV!N$2:N$510,$Y39)),_xlpm.MacVal,IF($Z39=0,"",INDEX(Output_Mac!L$2:L$500,$Z39)),_xlpm.WinVal,IF($AD39=0,"",INDEX(Output_Win!L$2:L$243,$AD39)),_xlpm.MyAuditVal,IF($AA39=0,"",INDEX(My_Audit!J$2:J$456,$AA39)),_xlfn.IFS(_xlpm.MyAuditVal&lt;&gt;"",_xlpm.MyAuditVal,_xlpm.MacVal&lt;&gt;"",_xlpm.MacVal,_xlpm.WinVal&lt;&gt;"",_xlpm.WinVal,_xlpm.CSVVal&lt;&gt;"",_xlpm.CSVVal)),""))</f>
        <v/>
      </c>
      <c r="L39" s="41" t="str" cm="1">
        <f t="array" ref="L39">IF(($Y39+$Z39+$AA39+$AD39)=0,"",IFERROR(_xlfn.LET(_xlpm.CSVVal,IF($Y39=0,"",INDEX(CSV!Q$2:Q$510,$Y39)),_xlpm.MacVal,IF($Z39=0,"",INDEX(Output_Mac!M$2:M$500,$Z39)),_xlpm.WinVal,IF($AD39=0,"",INDEX(Output_Win!M$2:M$243,$AD39)),_xlpm.MyAuditVal,IF($AA39=0,"",INDEX(My_Audit!K$2:K$456,$AA39)),_xlfn.IFS(_xlpm.MyAuditVal&lt;&gt;"",_xlpm.MyAuditVal,_xlpm.MacVal&lt;&gt;"",_xlpm.MacVal,_xlpm.WinVal&lt;&gt;"",_xlpm.WinVal,_xlpm.CSVVal&lt;&gt;"",_xlpm.CSVVal)),""))</f>
        <v/>
      </c>
      <c r="M39" s="41" t="str" cm="1">
        <f t="array" ref="M39">IF(($Y39+$Z39+$AA39+$AD39)=0,"",ExpandDiagCodes(_xlfn.TEXTJOIN(", ",TRUE,IF($AA39=0,"",INDEX(My_Audit!N$2:N$456,$AA39)),IF($Z39=0,"",INDEX(Output_Mac!S$2:S$500,$Z39)),IF($AD39=0,"",INDEX(Output_Win!S$2:S$243,$AD39)),IF($Y39=0,"",INDEX(CSV!AE$2:AE$510,$Y39)))))</f>
        <v/>
      </c>
      <c r="N39" s="41" t="str" cm="1">
        <f t="array" ref="N39">IF(($Y39+$Z39+$AA39+$AD39)=0,"",IFERROR(_xlfn.LET(_xlpm.CSVVal,IF($Y39=0,"",INDEX(CSV!AG$2:AG$510,$Y39)),_xlpm.MacVal,IF($Z39=0,"",INDEX(Output_Mac!T$2:T$500,$Z39)),_xlpm.WinVal,IF($AD39=0,"",INDEX(Output_Win!T$2:T$243,$AD39)),_xlpm.MyAuditVal,IF($AA39=0,"",INDEX(My_Audit!O$2:O$456,$AA39)),_xlfn.IFS(_xlpm.MyAuditVal&lt;&gt;"",_xlpm.MyAuditVal,_xlpm.MacVal&lt;&gt;"",_xlpm.MacVal,_xlpm.WinVal&lt;&gt;"",_xlpm.WinVal,_xlpm.CSVVal&lt;&gt;"",_xlpm.CSVVal)),""))</f>
        <v/>
      </c>
      <c r="O39" s="41" t="str" cm="1">
        <f t="array" ref="O39">IF($AB39=0,"",INDEX(My_Audit!P$2:P$456,$AB39))&amp;""</f>
        <v/>
      </c>
      <c r="P39" s="40"/>
      <c r="Q39" s="41" t="str">
        <f>IF(LEFT(N39,4)="Pass","Nist SP 800-88",My_Audit!R39)&amp;""</f>
        <v/>
      </c>
      <c r="R39" s="40"/>
      <c r="S39" s="40"/>
      <c r="T39" s="41" t="str" cm="1">
        <f t="array" ref="T39">IF($AC39=0,"",INDEX(Models!J$2:J$605,$AC39))</f>
        <v/>
      </c>
      <c r="U39" s="40"/>
      <c r="V39" s="40"/>
      <c r="W39" s="79" t="str" cm="1">
        <f t="array" ref="W39">IF(($Z39+$AA39+$AD39)=0,"",ExpandDiagCodes(_xlfn.TEXTJOIN(", ",TRUE,IF($AA39=0,"",INDEX(My_Audit!L$2:L$456,$AA39)),IF($Z39=0,"",INDEX(Output_Mac!AA$2:AA$500,$Z39)),IF($AD39=0,"",INDEX(Output_Win!AA$2:AA$243,$AD39)))))</f>
        <v/>
      </c>
      <c r="Y39" s="80">
        <f>IFERROR(MATCH($A39,CSV!$A$2:$A$510,0),0)</f>
        <v>0</v>
      </c>
      <c r="Z39" s="80">
        <f>IFERROR(MATCH($A39,Output_Mac!$A$2:$A$500,0),0)</f>
        <v>0</v>
      </c>
      <c r="AA39" s="80">
        <f>IFERROR(MATCH($A39,My_Audit!$A$2:$A$456,0),0)</f>
        <v>38</v>
      </c>
      <c r="AB39" s="80">
        <f>IFERROR(MATCH($C39,My_Audit!$B$2:$B$456,0),0)</f>
        <v>0</v>
      </c>
      <c r="AC39" s="80">
        <f>IFERROR(MATCH($E39,Models!$I$2:$I$605,0),0)</f>
        <v>0</v>
      </c>
      <c r="AD39" s="80">
        <f>IFERROR(MATCH($A39,Output_Win!$A$2:$A$243,0),0)</f>
        <v>0</v>
      </c>
    </row>
    <row r="40" spans="1:30">
      <c r="A40" s="40" t="str">
        <f>_xlfn.TEXTJOIN("",TRUE,Input!$A$4,TEXT(ROW(My_Audit!A39)+Input!$A$8-1,"00"))</f>
        <v>W4427</v>
      </c>
      <c r="B40" s="40" t="str">
        <f>_xlfn.TEXTJOIN("-",TRUE,"ITD",Input!$A$2,A40)</f>
        <v>ITD-SHR11749-W4427</v>
      </c>
      <c r="C40" s="41" t="str" cm="1">
        <f t="array" ref="C40">IF(($Y40+$Z40+$AA40+$AD40)=0,"",IFERROR(_xlfn.LET(_xlpm.CSVVal,IF($Y40=0,"",INDEX(CSV!B$2:B$510,$Y40)),_xlpm.MacVal,IF($Z40=0,"",INDEX(Output_Mac!B$2:B$500,$Z40)),_xlpm.WinVal,IF($AD40=0,"",INDEX(Output_Win!B$2:B$243,$AD40)),_xlpm.MyAuditVal,IF($AA40=0,"",INDEX(My_Audit!B$2:B$456,$AA40)),_xlfn.IFS(_xlpm.MyAuditVal&lt;&gt;"",_xlpm.MyAuditVal,_xlpm.MacVal&lt;&gt;"",_xlpm.MacVal,_xlpm.WinVal&lt;&gt;"",_xlpm.WinVal,_xlpm.CSVVal&lt;&gt;"",_xlpm.CSVVal)),""))</f>
        <v/>
      </c>
      <c r="D40" s="41" t="str" cm="1">
        <f t="array" ref="D40">IF(($Y40+$Z40+$AA40+$AD40)=0,"",IFERROR(_xlfn.LET(_xlpm.CSVVal,IF($Y40=0,"",INDEX(CSV!C$2:C$510,$Y40)),_xlpm.MacVal,IF($Z40=0,"",INDEX(Output_Mac!D$2:D$500,$Z40)),_xlpm.WinVal,IF($AD40=0,"",INDEX(Output_Win!D$2:D$243,$AD40)),_xlpm.MyAuditVal,IF($AA40=0,"",INDEX(My_Audit!C$2:C$456,$AA40)),_xlfn.IFS(_xlpm.MyAuditVal&lt;&gt;"",_xlpm.MyAuditVal,_xlpm.MacVal&lt;&gt;"",_xlpm.MacVal,_xlpm.WinVal&lt;&gt;"",_xlpm.WinVal,_xlpm.CSVVal&lt;&gt;"",_xlpm.CSVVal)),""))</f>
        <v/>
      </c>
      <c r="E40" s="41" t="str" cm="1">
        <f t="array" ref="E40">IF(($Y40+$Z40+$AA40+$AD40)=0,"",IFERROR(_xlfn.LET(_xlpm.CSVVal,IF($Y40=0,"",INDEX(CSV!E$2:E$510,$Y40)),_xlpm.MacVal,IF($Z40=0,"",INDEX(Output_Mac!C$2:C$500,$Z40)),_xlpm.WinVal,IF($AD40=0,"",INDEX(Output_Win!C$2:C$243,$AD40)),_xlpm.MyAuditVal,IF($AA40=0,"",INDEX(My_Audit!D$2:D$456,$AA40)),_xlfn.IFS(_xlpm.MyAuditVal&lt;&gt;"",_xlpm.MyAuditVal,_xlpm.MacVal&lt;&gt;"",_xlpm.MacVal,_xlpm.WinVal&lt;&gt;"",_xlpm.WinVal,_xlpm.CSVVal&lt;&gt;"",_xlpm.CSVVal)),""))</f>
        <v/>
      </c>
      <c r="F40" s="41" t="str" cm="1">
        <f t="array" ref="F40">IF(($Y40+$Z40+$AA40+$AD40)=0,"",IFERROR(_xlfn.LET(_xlpm.CSVVal,IF($Y40=0,"",INDEX(CSV!F$2:F$510,$Y40)),_xlpm.MacVal,IF($Z40=0,"",INDEX(Output_Mac!E$2:E$500,$Z40)),_xlpm.WinVal,IF($AD40=0,"",INDEX(Output_Win!E$2:E$243,$AD40)),_xlpm.MyAuditVal,IF($AA40=0,"",INDEX(My_Audit!E$2:E$456,$AA40)),_xlfn.IFS(_xlpm.MyAuditVal&lt;&gt;"",_xlpm.MyAuditVal,_xlpm.MacVal&lt;&gt;"",_xlpm.MacVal,_xlpm.WinVal&lt;&gt;"",_xlpm.WinVal,_xlpm.CSVVal&lt;&gt;"",PROPER(_xlpm.CSVVal))),""))</f>
        <v/>
      </c>
      <c r="G40" s="41" t="str" cm="1">
        <f t="array" ref="G40">IF(($Y40+$Z40+$AA40+$AD40)=0,"",IFERROR(_xlfn.LET(_xlpm.CSVVal,IF($Y40=0,"",INDEX(CSV!G$2:G$510,$Y40)),_xlpm.MacVal,IF($Z40=0,"",INDEX(Output_Mac!G$2:G$500,$Z40)),_xlpm.WinVal,IF($AD40=0,"",INDEX(Output_Win!G$2:G$243,$AD40)),_xlpm.MyAuditVal,IF($AA40=0,"",INDEX(My_Audit!F$2:F$456,$AA40)),_xlfn.IFS(_xlpm.MyAuditVal&lt;&gt;"",_xlpm.MyAuditVal,_xlpm.MacVal&lt;&gt;"",_xlpm.MacVal,_xlpm.WinVal&lt;&gt;"",_xlpm.WinVal,_xlpm.CSVVal&lt;&gt;"",_xlpm.CSVVal)),""))</f>
        <v/>
      </c>
      <c r="H40" s="41" t="str" cm="1">
        <f t="array" ref="H40">IF($Z40&gt;0,INDEX(Output_Mac!H$2:H$500,$Z40),IF($AD40&gt;0,INDEX(Output_Win!H$2:H$243,$AD40),IF($AA40&gt;0,_xlfn.LET(_xlpm.MyAuditVal,INDEX(My_Audit!G$2:G$456,$AA40),IF(_xlpm.MyAuditVal=0,"",_xlpm.MyAuditVal)),"")))</f>
        <v/>
      </c>
      <c r="I40" s="41" t="str" cm="1">
        <f t="array" ref="I40">IF(($Y40+$Z40+$AA40+$AD40)=0,"",IFERROR(_xlfn.LET(_xlpm.CSVVal,IF($Y40=0,"",INDEX(CSV!H$2:H$510,$Y40)),_xlpm.MacVal,IF($Z40=0,"",INDEX(Output_Mac!I$2:I$500,$Z40)),_xlpm.WinVal,IF($AD40=0,"",INDEX(Output_Win!I$2:I$243,$AD40)),_xlpm.MyAuditVal,IF($AA40=0,"",INDEX(My_Audit!H$2:H$456,$AA40)),_xlfn.IFS(_xlpm.MyAuditVal&lt;&gt;"",_xlpm.MyAuditVal,_xlpm.MacVal&lt;&gt;"",_xlpm.MacVal,_xlpm.WinVal&lt;&gt;"",_xlpm.WinVal,_xlpm.CSVVal&lt;&gt;"",_xlpm.CSVVal)),""))</f>
        <v/>
      </c>
      <c r="J40" s="41" t="str" cm="1">
        <f t="array" ref="J40">IF(($Y40+$Z40+$AA40+$AD40)=0,"",IFERROR(_xlfn.LET(_xlpm.CSVVal,IF($Y40=0,"",INDEX(CSV!J$2:J$510,$Y40)),_xlpm.MacVal,IF($Z40=0,"",INDEX(Output_Mac!J$2:J$500,$Z40)),_xlpm.WinVal,IF($AD40=0,"",INDEX(Output_Win!J$2:J$243,$AD40)),_xlpm.MyAuditVal,IF($AA40=0,"",INDEX(My_Audit!I$2:I$456,$AA40)),_xlfn.IFS(_xlpm.MyAuditVal&lt;&gt;"",_xlpm.MyAuditVal,_xlpm.MacVal&lt;&gt;"",_xlpm.MacVal,_xlpm.WinVal&lt;&gt;"",_xlpm.WinVal,_xlpm.CSVVal&lt;&gt;"",_xlpm.CSVVal)),""))</f>
        <v/>
      </c>
      <c r="K40" s="41" t="str" cm="1">
        <f t="array" ref="K40">IF(($Y40+$Z40+$AA40+$AD40)=0,"",IFERROR(_xlfn.LET(_xlpm.CSVVal,IF($Y40=0,"",INDEX(CSV!N$2:N$510,$Y40)),_xlpm.MacVal,IF($Z40=0,"",INDEX(Output_Mac!L$2:L$500,$Z40)),_xlpm.WinVal,IF($AD40=0,"",INDEX(Output_Win!L$2:L$243,$AD40)),_xlpm.MyAuditVal,IF($AA40=0,"",INDEX(My_Audit!J$2:J$456,$AA40)),_xlfn.IFS(_xlpm.MyAuditVal&lt;&gt;"",_xlpm.MyAuditVal,_xlpm.MacVal&lt;&gt;"",_xlpm.MacVal,_xlpm.WinVal&lt;&gt;"",_xlpm.WinVal,_xlpm.CSVVal&lt;&gt;"",_xlpm.CSVVal)),""))</f>
        <v/>
      </c>
      <c r="L40" s="41" t="str" cm="1">
        <f t="array" ref="L40">IF(($Y40+$Z40+$AA40+$AD40)=0,"",IFERROR(_xlfn.LET(_xlpm.CSVVal,IF($Y40=0,"",INDEX(CSV!Q$2:Q$510,$Y40)),_xlpm.MacVal,IF($Z40=0,"",INDEX(Output_Mac!M$2:M$500,$Z40)),_xlpm.WinVal,IF($AD40=0,"",INDEX(Output_Win!M$2:M$243,$AD40)),_xlpm.MyAuditVal,IF($AA40=0,"",INDEX(My_Audit!K$2:K$456,$AA40)),_xlfn.IFS(_xlpm.MyAuditVal&lt;&gt;"",_xlpm.MyAuditVal,_xlpm.MacVal&lt;&gt;"",_xlpm.MacVal,_xlpm.WinVal&lt;&gt;"",_xlpm.WinVal,_xlpm.CSVVal&lt;&gt;"",_xlpm.CSVVal)),""))</f>
        <v/>
      </c>
      <c r="M40" s="41" t="str" cm="1">
        <f t="array" ref="M40">IF(($Y40+$Z40+$AA40+$AD40)=0,"",ExpandDiagCodes(_xlfn.TEXTJOIN(", ",TRUE,IF($AA40=0,"",INDEX(My_Audit!N$2:N$456,$AA40)),IF($Z40=0,"",INDEX(Output_Mac!S$2:S$500,$Z40)),IF($AD40=0,"",INDEX(Output_Win!S$2:S$243,$AD40)),IF($Y40=0,"",INDEX(CSV!AE$2:AE$510,$Y40)))))</f>
        <v/>
      </c>
      <c r="N40" s="41" t="str" cm="1">
        <f t="array" ref="N40">IF(($Y40+$Z40+$AA40+$AD40)=0,"",IFERROR(_xlfn.LET(_xlpm.CSVVal,IF($Y40=0,"",INDEX(CSV!AG$2:AG$510,$Y40)),_xlpm.MacVal,IF($Z40=0,"",INDEX(Output_Mac!T$2:T$500,$Z40)),_xlpm.WinVal,IF($AD40=0,"",INDEX(Output_Win!T$2:T$243,$AD40)),_xlpm.MyAuditVal,IF($AA40=0,"",INDEX(My_Audit!O$2:O$456,$AA40)),_xlfn.IFS(_xlpm.MyAuditVal&lt;&gt;"",_xlpm.MyAuditVal,_xlpm.MacVal&lt;&gt;"",_xlpm.MacVal,_xlpm.WinVal&lt;&gt;"",_xlpm.WinVal,_xlpm.CSVVal&lt;&gt;"",_xlpm.CSVVal)),""))</f>
        <v/>
      </c>
      <c r="O40" s="41" t="str" cm="1">
        <f t="array" ref="O40">IF($AB40=0,"",INDEX(My_Audit!P$2:P$456,$AB40))&amp;""</f>
        <v/>
      </c>
      <c r="P40" s="40"/>
      <c r="Q40" s="41" t="str">
        <f>IF(LEFT(N40,4)="Pass","Nist SP 800-88",My_Audit!R40)&amp;""</f>
        <v/>
      </c>
      <c r="R40" s="40"/>
      <c r="S40" s="40"/>
      <c r="T40" s="41" t="str" cm="1">
        <f t="array" ref="T40">IF($AC40=0,"",INDEX(Models!J$2:J$605,$AC40))</f>
        <v/>
      </c>
      <c r="U40" s="40"/>
      <c r="V40" s="40"/>
      <c r="W40" s="79" t="str" cm="1">
        <f t="array" ref="W40">IF(($Z40+$AA40+$AD40)=0,"",ExpandDiagCodes(_xlfn.TEXTJOIN(", ",TRUE,IF($AA40=0,"",INDEX(My_Audit!L$2:L$456,$AA40)),IF($Z40=0,"",INDEX(Output_Mac!AA$2:AA$500,$Z40)),IF($AD40=0,"",INDEX(Output_Win!AA$2:AA$243,$AD40)))))</f>
        <v/>
      </c>
      <c r="Y40" s="80">
        <f>IFERROR(MATCH($A40,CSV!$A$2:$A$510,0),0)</f>
        <v>0</v>
      </c>
      <c r="Z40" s="80">
        <f>IFERROR(MATCH($A40,Output_Mac!$A$2:$A$500,0),0)</f>
        <v>0</v>
      </c>
      <c r="AA40" s="80">
        <f>IFERROR(MATCH($A40,My_Audit!$A$2:$A$456,0),0)</f>
        <v>39</v>
      </c>
      <c r="AB40" s="80">
        <f>IFERROR(MATCH($C40,My_Audit!$B$2:$B$456,0),0)</f>
        <v>0</v>
      </c>
      <c r="AC40" s="80">
        <f>IFERROR(MATCH($E40,Models!$I$2:$I$605,0),0)</f>
        <v>0</v>
      </c>
      <c r="AD40" s="80">
        <f>IFERROR(MATCH($A40,Output_Win!$A$2:$A$243,0),0)</f>
        <v>0</v>
      </c>
    </row>
    <row r="41" spans="1:30">
      <c r="A41" s="40" t="str">
        <f>_xlfn.TEXTJOIN("",TRUE,Input!$A$4,TEXT(ROW(My_Audit!A40)+Input!$A$8-1,"00"))</f>
        <v>W4428</v>
      </c>
      <c r="B41" s="40" t="str">
        <f>_xlfn.TEXTJOIN("-",TRUE,"ITD",Input!$A$2,A41)</f>
        <v>ITD-SHR11749-W4428</v>
      </c>
      <c r="C41" s="41" t="str" cm="1">
        <f t="array" ref="C41">IF(($Y41+$Z41+$AA41+$AD41)=0,"",IFERROR(_xlfn.LET(_xlpm.CSVVal,IF($Y41=0,"",INDEX(CSV!B$2:B$510,$Y41)),_xlpm.MacVal,IF($Z41=0,"",INDEX(Output_Mac!B$2:B$500,$Z41)),_xlpm.WinVal,IF($AD41=0,"",INDEX(Output_Win!B$2:B$243,$AD41)),_xlpm.MyAuditVal,IF($AA41=0,"",INDEX(My_Audit!B$2:B$456,$AA41)),_xlfn.IFS(_xlpm.MyAuditVal&lt;&gt;"",_xlpm.MyAuditVal,_xlpm.MacVal&lt;&gt;"",_xlpm.MacVal,_xlpm.WinVal&lt;&gt;"",_xlpm.WinVal,_xlpm.CSVVal&lt;&gt;"",_xlpm.CSVVal)),""))</f>
        <v/>
      </c>
      <c r="D41" s="41" t="str" cm="1">
        <f t="array" ref="D41">IF(($Y41+$Z41+$AA41+$AD41)=0,"",IFERROR(_xlfn.LET(_xlpm.CSVVal,IF($Y41=0,"",INDEX(CSV!C$2:C$510,$Y41)),_xlpm.MacVal,IF($Z41=0,"",INDEX(Output_Mac!D$2:D$500,$Z41)),_xlpm.WinVal,IF($AD41=0,"",INDEX(Output_Win!D$2:D$243,$AD41)),_xlpm.MyAuditVal,IF($AA41=0,"",INDEX(My_Audit!C$2:C$456,$AA41)),_xlfn.IFS(_xlpm.MyAuditVal&lt;&gt;"",_xlpm.MyAuditVal,_xlpm.MacVal&lt;&gt;"",_xlpm.MacVal,_xlpm.WinVal&lt;&gt;"",_xlpm.WinVal,_xlpm.CSVVal&lt;&gt;"",_xlpm.CSVVal)),""))</f>
        <v/>
      </c>
      <c r="E41" s="41" t="str" cm="1">
        <f t="array" ref="E41">IF(($Y41+$Z41+$AA41+$AD41)=0,"",IFERROR(_xlfn.LET(_xlpm.CSVVal,IF($Y41=0,"",INDEX(CSV!E$2:E$510,$Y41)),_xlpm.MacVal,IF($Z41=0,"",INDEX(Output_Mac!C$2:C$500,$Z41)),_xlpm.WinVal,IF($AD41=0,"",INDEX(Output_Win!C$2:C$243,$AD41)),_xlpm.MyAuditVal,IF($AA41=0,"",INDEX(My_Audit!D$2:D$456,$AA41)),_xlfn.IFS(_xlpm.MyAuditVal&lt;&gt;"",_xlpm.MyAuditVal,_xlpm.MacVal&lt;&gt;"",_xlpm.MacVal,_xlpm.WinVal&lt;&gt;"",_xlpm.WinVal,_xlpm.CSVVal&lt;&gt;"",_xlpm.CSVVal)),""))</f>
        <v/>
      </c>
      <c r="F41" s="41" t="str" cm="1">
        <f t="array" ref="F41">IF(($Y41+$Z41+$AA41+$AD41)=0,"",IFERROR(_xlfn.LET(_xlpm.CSVVal,IF($Y41=0,"",INDEX(CSV!F$2:F$510,$Y41)),_xlpm.MacVal,IF($Z41=0,"",INDEX(Output_Mac!E$2:E$500,$Z41)),_xlpm.WinVal,IF($AD41=0,"",INDEX(Output_Win!E$2:E$243,$AD41)),_xlpm.MyAuditVal,IF($AA41=0,"",INDEX(My_Audit!E$2:E$456,$AA41)),_xlfn.IFS(_xlpm.MyAuditVal&lt;&gt;"",_xlpm.MyAuditVal,_xlpm.MacVal&lt;&gt;"",_xlpm.MacVal,_xlpm.WinVal&lt;&gt;"",_xlpm.WinVal,_xlpm.CSVVal&lt;&gt;"",PROPER(_xlpm.CSVVal))),""))</f>
        <v/>
      </c>
      <c r="G41" s="41" t="str" cm="1">
        <f t="array" ref="G41">IF(($Y41+$Z41+$AA41+$AD41)=0,"",IFERROR(_xlfn.LET(_xlpm.CSVVal,IF($Y41=0,"",INDEX(CSV!G$2:G$510,$Y41)),_xlpm.MacVal,IF($Z41=0,"",INDEX(Output_Mac!G$2:G$500,$Z41)),_xlpm.WinVal,IF($AD41=0,"",INDEX(Output_Win!G$2:G$243,$AD41)),_xlpm.MyAuditVal,IF($AA41=0,"",INDEX(My_Audit!F$2:F$456,$AA41)),_xlfn.IFS(_xlpm.MyAuditVal&lt;&gt;"",_xlpm.MyAuditVal,_xlpm.MacVal&lt;&gt;"",_xlpm.MacVal,_xlpm.WinVal&lt;&gt;"",_xlpm.WinVal,_xlpm.CSVVal&lt;&gt;"",_xlpm.CSVVal)),""))</f>
        <v/>
      </c>
      <c r="H41" s="41" t="str" cm="1">
        <f t="array" ref="H41">IF($Z41&gt;0,INDEX(Output_Mac!H$2:H$500,$Z41),IF($AD41&gt;0,INDEX(Output_Win!H$2:H$243,$AD41),IF($AA41&gt;0,_xlfn.LET(_xlpm.MyAuditVal,INDEX(My_Audit!G$2:G$456,$AA41),IF(_xlpm.MyAuditVal=0,"",_xlpm.MyAuditVal)),"")))</f>
        <v/>
      </c>
      <c r="I41" s="41" t="str" cm="1">
        <f t="array" ref="I41">IF(($Y41+$Z41+$AA41+$AD41)=0,"",IFERROR(_xlfn.LET(_xlpm.CSVVal,IF($Y41=0,"",INDEX(CSV!H$2:H$510,$Y41)),_xlpm.MacVal,IF($Z41=0,"",INDEX(Output_Mac!I$2:I$500,$Z41)),_xlpm.WinVal,IF($AD41=0,"",INDEX(Output_Win!I$2:I$243,$AD41)),_xlpm.MyAuditVal,IF($AA41=0,"",INDEX(My_Audit!H$2:H$456,$AA41)),_xlfn.IFS(_xlpm.MyAuditVal&lt;&gt;"",_xlpm.MyAuditVal,_xlpm.MacVal&lt;&gt;"",_xlpm.MacVal,_xlpm.WinVal&lt;&gt;"",_xlpm.WinVal,_xlpm.CSVVal&lt;&gt;"",_xlpm.CSVVal)),""))</f>
        <v/>
      </c>
      <c r="J41" s="41" t="str" cm="1">
        <f t="array" ref="J41">IF(($Y41+$Z41+$AA41+$AD41)=0,"",IFERROR(_xlfn.LET(_xlpm.CSVVal,IF($Y41=0,"",INDEX(CSV!J$2:J$510,$Y41)),_xlpm.MacVal,IF($Z41=0,"",INDEX(Output_Mac!J$2:J$500,$Z41)),_xlpm.WinVal,IF($AD41=0,"",INDEX(Output_Win!J$2:J$243,$AD41)),_xlpm.MyAuditVal,IF($AA41=0,"",INDEX(My_Audit!I$2:I$456,$AA41)),_xlfn.IFS(_xlpm.MyAuditVal&lt;&gt;"",_xlpm.MyAuditVal,_xlpm.MacVal&lt;&gt;"",_xlpm.MacVal,_xlpm.WinVal&lt;&gt;"",_xlpm.WinVal,_xlpm.CSVVal&lt;&gt;"",_xlpm.CSVVal)),""))</f>
        <v/>
      </c>
      <c r="K41" s="41" t="str" cm="1">
        <f t="array" ref="K41">IF(($Y41+$Z41+$AA41+$AD41)=0,"",IFERROR(_xlfn.LET(_xlpm.CSVVal,IF($Y41=0,"",INDEX(CSV!N$2:N$510,$Y41)),_xlpm.MacVal,IF($Z41=0,"",INDEX(Output_Mac!L$2:L$500,$Z41)),_xlpm.WinVal,IF($AD41=0,"",INDEX(Output_Win!L$2:L$243,$AD41)),_xlpm.MyAuditVal,IF($AA41=0,"",INDEX(My_Audit!J$2:J$456,$AA41)),_xlfn.IFS(_xlpm.MyAuditVal&lt;&gt;"",_xlpm.MyAuditVal,_xlpm.MacVal&lt;&gt;"",_xlpm.MacVal,_xlpm.WinVal&lt;&gt;"",_xlpm.WinVal,_xlpm.CSVVal&lt;&gt;"",_xlpm.CSVVal)),""))</f>
        <v/>
      </c>
      <c r="L41" s="41" t="str" cm="1">
        <f t="array" ref="L41">IF(($Y41+$Z41+$AA41+$AD41)=0,"",IFERROR(_xlfn.LET(_xlpm.CSVVal,IF($Y41=0,"",INDEX(CSV!Q$2:Q$510,$Y41)),_xlpm.MacVal,IF($Z41=0,"",INDEX(Output_Mac!M$2:M$500,$Z41)),_xlpm.WinVal,IF($AD41=0,"",INDEX(Output_Win!M$2:M$243,$AD41)),_xlpm.MyAuditVal,IF($AA41=0,"",INDEX(My_Audit!K$2:K$456,$AA41)),_xlfn.IFS(_xlpm.MyAuditVal&lt;&gt;"",_xlpm.MyAuditVal,_xlpm.MacVal&lt;&gt;"",_xlpm.MacVal,_xlpm.WinVal&lt;&gt;"",_xlpm.WinVal,_xlpm.CSVVal&lt;&gt;"",_xlpm.CSVVal)),""))</f>
        <v/>
      </c>
      <c r="M41" s="41" t="str" cm="1">
        <f t="array" ref="M41">IF(($Y41+$Z41+$AA41+$AD41)=0,"",ExpandDiagCodes(_xlfn.TEXTJOIN(", ",TRUE,IF($AA41=0,"",INDEX(My_Audit!N$2:N$456,$AA41)),IF($Z41=0,"",INDEX(Output_Mac!S$2:S$500,$Z41)),IF($AD41=0,"",INDEX(Output_Win!S$2:S$243,$AD41)),IF($Y41=0,"",INDEX(CSV!AE$2:AE$510,$Y41)))))</f>
        <v/>
      </c>
      <c r="N41" s="41" t="str" cm="1">
        <f t="array" ref="N41">IF(($Y41+$Z41+$AA41+$AD41)=0,"",IFERROR(_xlfn.LET(_xlpm.CSVVal,IF($Y41=0,"",INDEX(CSV!AG$2:AG$510,$Y41)),_xlpm.MacVal,IF($Z41=0,"",INDEX(Output_Mac!T$2:T$500,$Z41)),_xlpm.WinVal,IF($AD41=0,"",INDEX(Output_Win!T$2:T$243,$AD41)),_xlpm.MyAuditVal,IF($AA41=0,"",INDEX(My_Audit!O$2:O$456,$AA41)),_xlfn.IFS(_xlpm.MyAuditVal&lt;&gt;"",_xlpm.MyAuditVal,_xlpm.MacVal&lt;&gt;"",_xlpm.MacVal,_xlpm.WinVal&lt;&gt;"",_xlpm.WinVal,_xlpm.CSVVal&lt;&gt;"",_xlpm.CSVVal)),""))</f>
        <v/>
      </c>
      <c r="O41" s="41" t="str" cm="1">
        <f t="array" ref="O41">IF($AB41=0,"",INDEX(My_Audit!P$2:P$456,$AB41))&amp;""</f>
        <v/>
      </c>
      <c r="P41" s="40"/>
      <c r="Q41" s="41" t="str">
        <f>IF(LEFT(N41,4)="Pass","Nist SP 800-88",My_Audit!R41)&amp;""</f>
        <v/>
      </c>
      <c r="R41" s="40"/>
      <c r="S41" s="40"/>
      <c r="T41" s="41" t="str" cm="1">
        <f t="array" ref="T41">IF($AC41=0,"",INDEX(Models!J$2:J$605,$AC41))</f>
        <v/>
      </c>
      <c r="U41" s="40"/>
      <c r="V41" s="40"/>
      <c r="W41" s="79" t="str" cm="1">
        <f t="array" ref="W41">IF(($Z41+$AA41+$AD41)=0,"",ExpandDiagCodes(_xlfn.TEXTJOIN(", ",TRUE,IF($AA41=0,"",INDEX(My_Audit!L$2:L$456,$AA41)),IF($Z41=0,"",INDEX(Output_Mac!AA$2:AA$500,$Z41)),IF($AD41=0,"",INDEX(Output_Win!AA$2:AA$243,$AD41)))))</f>
        <v/>
      </c>
      <c r="Y41" s="80">
        <f>IFERROR(MATCH($A41,CSV!$A$2:$A$510,0),0)</f>
        <v>0</v>
      </c>
      <c r="Z41" s="80">
        <f>IFERROR(MATCH($A41,Output_Mac!$A$2:$A$500,0),0)</f>
        <v>0</v>
      </c>
      <c r="AA41" s="80">
        <f>IFERROR(MATCH($A41,My_Audit!$A$2:$A$456,0),0)</f>
        <v>40</v>
      </c>
      <c r="AB41" s="80">
        <f>IFERROR(MATCH($C41,My_Audit!$B$2:$B$456,0),0)</f>
        <v>0</v>
      </c>
      <c r="AC41" s="80">
        <f>IFERROR(MATCH($E41,Models!$I$2:$I$605,0),0)</f>
        <v>0</v>
      </c>
      <c r="AD41" s="80">
        <f>IFERROR(MATCH($A41,Output_Win!$A$2:$A$243,0),0)</f>
        <v>0</v>
      </c>
    </row>
    <row r="42" spans="1:30">
      <c r="A42" s="40" t="str">
        <f>_xlfn.TEXTJOIN("",TRUE,Input!$A$4,TEXT(ROW(My_Audit!A41)+Input!$A$8-1,"00"))</f>
        <v>W4429</v>
      </c>
      <c r="B42" s="40" t="str">
        <f>_xlfn.TEXTJOIN("-",TRUE,"ITD",Input!$A$2,A42)</f>
        <v>ITD-SHR11749-W4429</v>
      </c>
      <c r="C42" s="41" t="str" cm="1">
        <f t="array" ref="C42">IF(($Y42+$Z42+$AA42+$AD42)=0,"",IFERROR(_xlfn.LET(_xlpm.CSVVal,IF($Y42=0,"",INDEX(CSV!B$2:B$510,$Y42)),_xlpm.MacVal,IF($Z42=0,"",INDEX(Output_Mac!B$2:B$500,$Z42)),_xlpm.WinVal,IF($AD42=0,"",INDEX(Output_Win!B$2:B$243,$AD42)),_xlpm.MyAuditVal,IF($AA42=0,"",INDEX(My_Audit!B$2:B$456,$AA42)),_xlfn.IFS(_xlpm.MyAuditVal&lt;&gt;"",_xlpm.MyAuditVal,_xlpm.MacVal&lt;&gt;"",_xlpm.MacVal,_xlpm.WinVal&lt;&gt;"",_xlpm.WinVal,_xlpm.CSVVal&lt;&gt;"",_xlpm.CSVVal)),""))</f>
        <v/>
      </c>
      <c r="D42" s="41" t="str" cm="1">
        <f t="array" ref="D42">IF(($Y42+$Z42+$AA42+$AD42)=0,"",IFERROR(_xlfn.LET(_xlpm.CSVVal,IF($Y42=0,"",INDEX(CSV!C$2:C$510,$Y42)),_xlpm.MacVal,IF($Z42=0,"",INDEX(Output_Mac!D$2:D$500,$Z42)),_xlpm.WinVal,IF($AD42=0,"",INDEX(Output_Win!D$2:D$243,$AD42)),_xlpm.MyAuditVal,IF($AA42=0,"",INDEX(My_Audit!C$2:C$456,$AA42)),_xlfn.IFS(_xlpm.MyAuditVal&lt;&gt;"",_xlpm.MyAuditVal,_xlpm.MacVal&lt;&gt;"",_xlpm.MacVal,_xlpm.WinVal&lt;&gt;"",_xlpm.WinVal,_xlpm.CSVVal&lt;&gt;"",_xlpm.CSVVal)),""))</f>
        <v/>
      </c>
      <c r="E42" s="41" t="str" cm="1">
        <f t="array" ref="E42">IF(($Y42+$Z42+$AA42+$AD42)=0,"",IFERROR(_xlfn.LET(_xlpm.CSVVal,IF($Y42=0,"",INDEX(CSV!E$2:E$510,$Y42)),_xlpm.MacVal,IF($Z42=0,"",INDEX(Output_Mac!C$2:C$500,$Z42)),_xlpm.WinVal,IF($AD42=0,"",INDEX(Output_Win!C$2:C$243,$AD42)),_xlpm.MyAuditVal,IF($AA42=0,"",INDEX(My_Audit!D$2:D$456,$AA42)),_xlfn.IFS(_xlpm.MyAuditVal&lt;&gt;"",_xlpm.MyAuditVal,_xlpm.MacVal&lt;&gt;"",_xlpm.MacVal,_xlpm.WinVal&lt;&gt;"",_xlpm.WinVal,_xlpm.CSVVal&lt;&gt;"",_xlpm.CSVVal)),""))</f>
        <v/>
      </c>
      <c r="F42" s="41" t="str" cm="1">
        <f t="array" ref="F42">IF(($Y42+$Z42+$AA42+$AD42)=0,"",IFERROR(_xlfn.LET(_xlpm.CSVVal,IF($Y42=0,"",INDEX(CSV!F$2:F$510,$Y42)),_xlpm.MacVal,IF($Z42=0,"",INDEX(Output_Mac!E$2:E$500,$Z42)),_xlpm.WinVal,IF($AD42=0,"",INDEX(Output_Win!E$2:E$243,$AD42)),_xlpm.MyAuditVal,IF($AA42=0,"",INDEX(My_Audit!E$2:E$456,$AA42)),_xlfn.IFS(_xlpm.MyAuditVal&lt;&gt;"",_xlpm.MyAuditVal,_xlpm.MacVal&lt;&gt;"",_xlpm.MacVal,_xlpm.WinVal&lt;&gt;"",_xlpm.WinVal,_xlpm.CSVVal&lt;&gt;"",PROPER(_xlpm.CSVVal))),""))</f>
        <v/>
      </c>
      <c r="G42" s="41" t="str" cm="1">
        <f t="array" ref="G42">IF(($Y42+$Z42+$AA42+$AD42)=0,"",IFERROR(_xlfn.LET(_xlpm.CSVVal,IF($Y42=0,"",INDEX(CSV!G$2:G$510,$Y42)),_xlpm.MacVal,IF($Z42=0,"",INDEX(Output_Mac!G$2:G$500,$Z42)),_xlpm.WinVal,IF($AD42=0,"",INDEX(Output_Win!G$2:G$243,$AD42)),_xlpm.MyAuditVal,IF($AA42=0,"",INDEX(My_Audit!F$2:F$456,$AA42)),_xlfn.IFS(_xlpm.MyAuditVal&lt;&gt;"",_xlpm.MyAuditVal,_xlpm.MacVal&lt;&gt;"",_xlpm.MacVal,_xlpm.WinVal&lt;&gt;"",_xlpm.WinVal,_xlpm.CSVVal&lt;&gt;"",_xlpm.CSVVal)),""))</f>
        <v/>
      </c>
      <c r="H42" s="41" t="str" cm="1">
        <f t="array" ref="H42">IF($Z42&gt;0,INDEX(Output_Mac!H$2:H$500,$Z42),IF($AD42&gt;0,INDEX(Output_Win!H$2:H$243,$AD42),IF($AA42&gt;0,_xlfn.LET(_xlpm.MyAuditVal,INDEX(My_Audit!G$2:G$456,$AA42),IF(_xlpm.MyAuditVal=0,"",_xlpm.MyAuditVal)),"")))</f>
        <v/>
      </c>
      <c r="I42" s="41" t="str" cm="1">
        <f t="array" ref="I42">IF(($Y42+$Z42+$AA42+$AD42)=0,"",IFERROR(_xlfn.LET(_xlpm.CSVVal,IF($Y42=0,"",INDEX(CSV!H$2:H$510,$Y42)),_xlpm.MacVal,IF($Z42=0,"",INDEX(Output_Mac!I$2:I$500,$Z42)),_xlpm.WinVal,IF($AD42=0,"",INDEX(Output_Win!I$2:I$243,$AD42)),_xlpm.MyAuditVal,IF($AA42=0,"",INDEX(My_Audit!H$2:H$456,$AA42)),_xlfn.IFS(_xlpm.MyAuditVal&lt;&gt;"",_xlpm.MyAuditVal,_xlpm.MacVal&lt;&gt;"",_xlpm.MacVal,_xlpm.WinVal&lt;&gt;"",_xlpm.WinVal,_xlpm.CSVVal&lt;&gt;"",_xlpm.CSVVal)),""))</f>
        <v/>
      </c>
      <c r="J42" s="41" t="str" cm="1">
        <f t="array" ref="J42">IF(($Y42+$Z42+$AA42+$AD42)=0,"",IFERROR(_xlfn.LET(_xlpm.CSVVal,IF($Y42=0,"",INDEX(CSV!J$2:J$510,$Y42)),_xlpm.MacVal,IF($Z42=0,"",INDEX(Output_Mac!J$2:J$500,$Z42)),_xlpm.WinVal,IF($AD42=0,"",INDEX(Output_Win!J$2:J$243,$AD42)),_xlpm.MyAuditVal,IF($AA42=0,"",INDEX(My_Audit!I$2:I$456,$AA42)),_xlfn.IFS(_xlpm.MyAuditVal&lt;&gt;"",_xlpm.MyAuditVal,_xlpm.MacVal&lt;&gt;"",_xlpm.MacVal,_xlpm.WinVal&lt;&gt;"",_xlpm.WinVal,_xlpm.CSVVal&lt;&gt;"",_xlpm.CSVVal)),""))</f>
        <v/>
      </c>
      <c r="K42" s="41" t="str" cm="1">
        <f t="array" ref="K42">IF(($Y42+$Z42+$AA42+$AD42)=0,"",IFERROR(_xlfn.LET(_xlpm.CSVVal,IF($Y42=0,"",INDEX(CSV!N$2:N$510,$Y42)),_xlpm.MacVal,IF($Z42=0,"",INDEX(Output_Mac!L$2:L$500,$Z42)),_xlpm.WinVal,IF($AD42=0,"",INDEX(Output_Win!L$2:L$243,$AD42)),_xlpm.MyAuditVal,IF($AA42=0,"",INDEX(My_Audit!J$2:J$456,$AA42)),_xlfn.IFS(_xlpm.MyAuditVal&lt;&gt;"",_xlpm.MyAuditVal,_xlpm.MacVal&lt;&gt;"",_xlpm.MacVal,_xlpm.WinVal&lt;&gt;"",_xlpm.WinVal,_xlpm.CSVVal&lt;&gt;"",_xlpm.CSVVal)),""))</f>
        <v/>
      </c>
      <c r="L42" s="41" t="str" cm="1">
        <f t="array" ref="L42">IF(($Y42+$Z42+$AA42+$AD42)=0,"",IFERROR(_xlfn.LET(_xlpm.CSVVal,IF($Y42=0,"",INDEX(CSV!Q$2:Q$510,$Y42)),_xlpm.MacVal,IF($Z42=0,"",INDEX(Output_Mac!M$2:M$500,$Z42)),_xlpm.WinVal,IF($AD42=0,"",INDEX(Output_Win!M$2:M$243,$AD42)),_xlpm.MyAuditVal,IF($AA42=0,"",INDEX(My_Audit!K$2:K$456,$AA42)),_xlfn.IFS(_xlpm.MyAuditVal&lt;&gt;"",_xlpm.MyAuditVal,_xlpm.MacVal&lt;&gt;"",_xlpm.MacVal,_xlpm.WinVal&lt;&gt;"",_xlpm.WinVal,_xlpm.CSVVal&lt;&gt;"",_xlpm.CSVVal)),""))</f>
        <v/>
      </c>
      <c r="M42" s="41" t="str" cm="1">
        <f t="array" ref="M42">IF(($Y42+$Z42+$AA42+$AD42)=0,"",ExpandDiagCodes(_xlfn.TEXTJOIN(", ",TRUE,IF($AA42=0,"",INDEX(My_Audit!N$2:N$456,$AA42)),IF($Z42=0,"",INDEX(Output_Mac!S$2:S$500,$Z42)),IF($AD42=0,"",INDEX(Output_Win!S$2:S$243,$AD42)),IF($Y42=0,"",INDEX(CSV!AE$2:AE$510,$Y42)))))</f>
        <v/>
      </c>
      <c r="N42" s="41" t="str" cm="1">
        <f t="array" ref="N42">IF(($Y42+$Z42+$AA42+$AD42)=0,"",IFERROR(_xlfn.LET(_xlpm.CSVVal,IF($Y42=0,"",INDEX(CSV!AG$2:AG$510,$Y42)),_xlpm.MacVal,IF($Z42=0,"",INDEX(Output_Mac!T$2:T$500,$Z42)),_xlpm.WinVal,IF($AD42=0,"",INDEX(Output_Win!T$2:T$243,$AD42)),_xlpm.MyAuditVal,IF($AA42=0,"",INDEX(My_Audit!O$2:O$456,$AA42)),_xlfn.IFS(_xlpm.MyAuditVal&lt;&gt;"",_xlpm.MyAuditVal,_xlpm.MacVal&lt;&gt;"",_xlpm.MacVal,_xlpm.WinVal&lt;&gt;"",_xlpm.WinVal,_xlpm.CSVVal&lt;&gt;"",_xlpm.CSVVal)),""))</f>
        <v/>
      </c>
      <c r="O42" s="41" t="str" cm="1">
        <f t="array" ref="O42">IF($AB42=0,"",INDEX(My_Audit!P$2:P$456,$AB42))&amp;""</f>
        <v/>
      </c>
      <c r="P42" s="40"/>
      <c r="Q42" s="41" t="str">
        <f>IF(LEFT(N42,4)="Pass","Nist SP 800-88",My_Audit!R42)&amp;""</f>
        <v/>
      </c>
      <c r="R42" s="40"/>
      <c r="S42" s="40"/>
      <c r="T42" s="41" t="str" cm="1">
        <f t="array" ref="T42">IF($AC42=0,"",INDEX(Models!J$2:J$605,$AC42))</f>
        <v/>
      </c>
      <c r="U42" s="40"/>
      <c r="V42" s="40"/>
      <c r="W42" s="79" t="str" cm="1">
        <f t="array" ref="W42">IF(($Z42+$AA42+$AD42)=0,"",ExpandDiagCodes(_xlfn.TEXTJOIN(", ",TRUE,IF($AA42=0,"",INDEX(My_Audit!L$2:L$456,$AA42)),IF($Z42=0,"",INDEX(Output_Mac!AA$2:AA$500,$Z42)),IF($AD42=0,"",INDEX(Output_Win!AA$2:AA$243,$AD42)))))</f>
        <v/>
      </c>
      <c r="Y42" s="80">
        <f>IFERROR(MATCH($A42,CSV!$A$2:$A$510,0),0)</f>
        <v>0</v>
      </c>
      <c r="Z42" s="80">
        <f>IFERROR(MATCH($A42,Output_Mac!$A$2:$A$500,0),0)</f>
        <v>0</v>
      </c>
      <c r="AA42" s="80">
        <f>IFERROR(MATCH($A42,My_Audit!$A$2:$A$456,0),0)</f>
        <v>41</v>
      </c>
      <c r="AB42" s="80">
        <f>IFERROR(MATCH($C42,My_Audit!$B$2:$B$456,0),0)</f>
        <v>0</v>
      </c>
      <c r="AC42" s="80">
        <f>IFERROR(MATCH($E42,Models!$I$2:$I$605,0),0)</f>
        <v>0</v>
      </c>
      <c r="AD42" s="80">
        <f>IFERROR(MATCH($A42,Output_Win!$A$2:$A$243,0),0)</f>
        <v>0</v>
      </c>
    </row>
    <row r="43" spans="1:30">
      <c r="A43" s="40" t="str">
        <f>_xlfn.TEXTJOIN("",TRUE,Input!$A$4,TEXT(ROW(My_Audit!A42)+Input!$A$8-1,"00"))</f>
        <v>W4430</v>
      </c>
      <c r="B43" s="40" t="str">
        <f>_xlfn.TEXTJOIN("-",TRUE,"ITD",Input!$A$2,A43)</f>
        <v>ITD-SHR11749-W4430</v>
      </c>
      <c r="C43" s="41" t="str" cm="1">
        <f t="array" ref="C43">IF(($Y43+$Z43+$AA43+$AD43)=0,"",IFERROR(_xlfn.LET(_xlpm.CSVVal,IF($Y43=0,"",INDEX(CSV!B$2:B$510,$Y43)),_xlpm.MacVal,IF($Z43=0,"",INDEX(Output_Mac!B$2:B$500,$Z43)),_xlpm.WinVal,IF($AD43=0,"",INDEX(Output_Win!B$2:B$243,$AD43)),_xlpm.MyAuditVal,IF($AA43=0,"",INDEX(My_Audit!B$2:B$456,$AA43)),_xlfn.IFS(_xlpm.MyAuditVal&lt;&gt;"",_xlpm.MyAuditVal,_xlpm.MacVal&lt;&gt;"",_xlpm.MacVal,_xlpm.WinVal&lt;&gt;"",_xlpm.WinVal,_xlpm.CSVVal&lt;&gt;"",_xlpm.CSVVal)),""))</f>
        <v/>
      </c>
      <c r="D43" s="41" t="str" cm="1">
        <f t="array" ref="D43">IF(($Y43+$Z43+$AA43+$AD43)=0,"",IFERROR(_xlfn.LET(_xlpm.CSVVal,IF($Y43=0,"",INDEX(CSV!C$2:C$510,$Y43)),_xlpm.MacVal,IF($Z43=0,"",INDEX(Output_Mac!D$2:D$500,$Z43)),_xlpm.WinVal,IF($AD43=0,"",INDEX(Output_Win!D$2:D$243,$AD43)),_xlpm.MyAuditVal,IF($AA43=0,"",INDEX(My_Audit!C$2:C$456,$AA43)),_xlfn.IFS(_xlpm.MyAuditVal&lt;&gt;"",_xlpm.MyAuditVal,_xlpm.MacVal&lt;&gt;"",_xlpm.MacVal,_xlpm.WinVal&lt;&gt;"",_xlpm.WinVal,_xlpm.CSVVal&lt;&gt;"",_xlpm.CSVVal)),""))</f>
        <v/>
      </c>
      <c r="E43" s="41" t="str" cm="1">
        <f t="array" ref="E43">IF(($Y43+$Z43+$AA43+$AD43)=0,"",IFERROR(_xlfn.LET(_xlpm.CSVVal,IF($Y43=0,"",INDEX(CSV!E$2:E$510,$Y43)),_xlpm.MacVal,IF($Z43=0,"",INDEX(Output_Mac!C$2:C$500,$Z43)),_xlpm.WinVal,IF($AD43=0,"",INDEX(Output_Win!C$2:C$243,$AD43)),_xlpm.MyAuditVal,IF($AA43=0,"",INDEX(My_Audit!D$2:D$456,$AA43)),_xlfn.IFS(_xlpm.MyAuditVal&lt;&gt;"",_xlpm.MyAuditVal,_xlpm.MacVal&lt;&gt;"",_xlpm.MacVal,_xlpm.WinVal&lt;&gt;"",_xlpm.WinVal,_xlpm.CSVVal&lt;&gt;"",_xlpm.CSVVal)),""))</f>
        <v/>
      </c>
      <c r="F43" s="41" t="str" cm="1">
        <f t="array" ref="F43">IF(($Y43+$Z43+$AA43+$AD43)=0,"",IFERROR(_xlfn.LET(_xlpm.CSVVal,IF($Y43=0,"",INDEX(CSV!F$2:F$510,$Y43)),_xlpm.MacVal,IF($Z43=0,"",INDEX(Output_Mac!E$2:E$500,$Z43)),_xlpm.WinVal,IF($AD43=0,"",INDEX(Output_Win!E$2:E$243,$AD43)),_xlpm.MyAuditVal,IF($AA43=0,"",INDEX(My_Audit!E$2:E$456,$AA43)),_xlfn.IFS(_xlpm.MyAuditVal&lt;&gt;"",_xlpm.MyAuditVal,_xlpm.MacVal&lt;&gt;"",_xlpm.MacVal,_xlpm.WinVal&lt;&gt;"",_xlpm.WinVal,_xlpm.CSVVal&lt;&gt;"",PROPER(_xlpm.CSVVal))),""))</f>
        <v/>
      </c>
      <c r="G43" s="41" t="str" cm="1">
        <f t="array" ref="G43">IF(($Y43+$Z43+$AA43+$AD43)=0,"",IFERROR(_xlfn.LET(_xlpm.CSVVal,IF($Y43=0,"",INDEX(CSV!G$2:G$510,$Y43)),_xlpm.MacVal,IF($Z43=0,"",INDEX(Output_Mac!G$2:G$500,$Z43)),_xlpm.WinVal,IF($AD43=0,"",INDEX(Output_Win!G$2:G$243,$AD43)),_xlpm.MyAuditVal,IF($AA43=0,"",INDEX(My_Audit!F$2:F$456,$AA43)),_xlfn.IFS(_xlpm.MyAuditVal&lt;&gt;"",_xlpm.MyAuditVal,_xlpm.MacVal&lt;&gt;"",_xlpm.MacVal,_xlpm.WinVal&lt;&gt;"",_xlpm.WinVal,_xlpm.CSVVal&lt;&gt;"",_xlpm.CSVVal)),""))</f>
        <v/>
      </c>
      <c r="H43" s="41" t="str" cm="1">
        <f t="array" ref="H43">IF($Z43&gt;0,INDEX(Output_Mac!H$2:H$500,$Z43),IF($AD43&gt;0,INDEX(Output_Win!H$2:H$243,$AD43),IF($AA43&gt;0,_xlfn.LET(_xlpm.MyAuditVal,INDEX(My_Audit!G$2:G$456,$AA43),IF(_xlpm.MyAuditVal=0,"",_xlpm.MyAuditVal)),"")))</f>
        <v/>
      </c>
      <c r="I43" s="41" t="str" cm="1">
        <f t="array" ref="I43">IF(($Y43+$Z43+$AA43+$AD43)=0,"",IFERROR(_xlfn.LET(_xlpm.CSVVal,IF($Y43=0,"",INDEX(CSV!H$2:H$510,$Y43)),_xlpm.MacVal,IF($Z43=0,"",INDEX(Output_Mac!I$2:I$500,$Z43)),_xlpm.WinVal,IF($AD43=0,"",INDEX(Output_Win!I$2:I$243,$AD43)),_xlpm.MyAuditVal,IF($AA43=0,"",INDEX(My_Audit!H$2:H$456,$AA43)),_xlfn.IFS(_xlpm.MyAuditVal&lt;&gt;"",_xlpm.MyAuditVal,_xlpm.MacVal&lt;&gt;"",_xlpm.MacVal,_xlpm.WinVal&lt;&gt;"",_xlpm.WinVal,_xlpm.CSVVal&lt;&gt;"",_xlpm.CSVVal)),""))</f>
        <v/>
      </c>
      <c r="J43" s="41" t="str" cm="1">
        <f t="array" ref="J43">IF(($Y43+$Z43+$AA43+$AD43)=0,"",IFERROR(_xlfn.LET(_xlpm.CSVVal,IF($Y43=0,"",INDEX(CSV!J$2:J$510,$Y43)),_xlpm.MacVal,IF($Z43=0,"",INDEX(Output_Mac!J$2:J$500,$Z43)),_xlpm.WinVal,IF($AD43=0,"",INDEX(Output_Win!J$2:J$243,$AD43)),_xlpm.MyAuditVal,IF($AA43=0,"",INDEX(My_Audit!I$2:I$456,$AA43)),_xlfn.IFS(_xlpm.MyAuditVal&lt;&gt;"",_xlpm.MyAuditVal,_xlpm.MacVal&lt;&gt;"",_xlpm.MacVal,_xlpm.WinVal&lt;&gt;"",_xlpm.WinVal,_xlpm.CSVVal&lt;&gt;"",_xlpm.CSVVal)),""))</f>
        <v/>
      </c>
      <c r="K43" s="41" t="str" cm="1">
        <f t="array" ref="K43">IF(($Y43+$Z43+$AA43+$AD43)=0,"",IFERROR(_xlfn.LET(_xlpm.CSVVal,IF($Y43=0,"",INDEX(CSV!N$2:N$510,$Y43)),_xlpm.MacVal,IF($Z43=0,"",INDEX(Output_Mac!L$2:L$500,$Z43)),_xlpm.WinVal,IF($AD43=0,"",INDEX(Output_Win!L$2:L$243,$AD43)),_xlpm.MyAuditVal,IF($AA43=0,"",INDEX(My_Audit!J$2:J$456,$AA43)),_xlfn.IFS(_xlpm.MyAuditVal&lt;&gt;"",_xlpm.MyAuditVal,_xlpm.MacVal&lt;&gt;"",_xlpm.MacVal,_xlpm.WinVal&lt;&gt;"",_xlpm.WinVal,_xlpm.CSVVal&lt;&gt;"",_xlpm.CSVVal)),""))</f>
        <v/>
      </c>
      <c r="L43" s="41" t="str" cm="1">
        <f t="array" ref="L43">IF(($Y43+$Z43+$AA43+$AD43)=0,"",IFERROR(_xlfn.LET(_xlpm.CSVVal,IF($Y43=0,"",INDEX(CSV!Q$2:Q$510,$Y43)),_xlpm.MacVal,IF($Z43=0,"",INDEX(Output_Mac!M$2:M$500,$Z43)),_xlpm.WinVal,IF($AD43=0,"",INDEX(Output_Win!M$2:M$243,$AD43)),_xlpm.MyAuditVal,IF($AA43=0,"",INDEX(My_Audit!K$2:K$456,$AA43)),_xlfn.IFS(_xlpm.MyAuditVal&lt;&gt;"",_xlpm.MyAuditVal,_xlpm.MacVal&lt;&gt;"",_xlpm.MacVal,_xlpm.WinVal&lt;&gt;"",_xlpm.WinVal,_xlpm.CSVVal&lt;&gt;"",_xlpm.CSVVal)),""))</f>
        <v/>
      </c>
      <c r="M43" s="41" t="str" cm="1">
        <f t="array" ref="M43">IF(($Y43+$Z43+$AA43+$AD43)=0,"",ExpandDiagCodes(_xlfn.TEXTJOIN(", ",TRUE,IF($AA43=0,"",INDEX(My_Audit!N$2:N$456,$AA43)),IF($Z43=0,"",INDEX(Output_Mac!S$2:S$500,$Z43)),IF($AD43=0,"",INDEX(Output_Win!S$2:S$243,$AD43)),IF($Y43=0,"",INDEX(CSV!AE$2:AE$510,$Y43)))))</f>
        <v/>
      </c>
      <c r="N43" s="41" t="str" cm="1">
        <f t="array" ref="N43">IF(($Y43+$Z43+$AA43+$AD43)=0,"",IFERROR(_xlfn.LET(_xlpm.CSVVal,IF($Y43=0,"",INDEX(CSV!AG$2:AG$510,$Y43)),_xlpm.MacVal,IF($Z43=0,"",INDEX(Output_Mac!T$2:T$500,$Z43)),_xlpm.WinVal,IF($AD43=0,"",INDEX(Output_Win!T$2:T$243,$AD43)),_xlpm.MyAuditVal,IF($AA43=0,"",INDEX(My_Audit!O$2:O$456,$AA43)),_xlfn.IFS(_xlpm.MyAuditVal&lt;&gt;"",_xlpm.MyAuditVal,_xlpm.MacVal&lt;&gt;"",_xlpm.MacVal,_xlpm.WinVal&lt;&gt;"",_xlpm.WinVal,_xlpm.CSVVal&lt;&gt;"",_xlpm.CSVVal)),""))</f>
        <v/>
      </c>
      <c r="O43" s="41" t="str" cm="1">
        <f t="array" ref="O43">IF($AB43=0,"",INDEX(My_Audit!P$2:P$456,$AB43))&amp;""</f>
        <v/>
      </c>
      <c r="P43" s="40"/>
      <c r="Q43" s="41" t="str">
        <f>IF(LEFT(N43,4)="Pass","Nist SP 800-88",My_Audit!R43)&amp;""</f>
        <v/>
      </c>
      <c r="R43" s="40"/>
      <c r="S43" s="40"/>
      <c r="T43" s="41" t="str" cm="1">
        <f t="array" ref="T43">IF($AC43=0,"",INDEX(Models!J$2:J$605,$AC43))</f>
        <v/>
      </c>
      <c r="U43" s="40"/>
      <c r="V43" s="40"/>
      <c r="W43" s="79" t="str" cm="1">
        <f t="array" ref="W43">IF(($Z43+$AA43+$AD43)=0,"",ExpandDiagCodes(_xlfn.TEXTJOIN(", ",TRUE,IF($AA43=0,"",INDEX(My_Audit!L$2:L$456,$AA43)),IF($Z43=0,"",INDEX(Output_Mac!AA$2:AA$500,$Z43)),IF($AD43=0,"",INDEX(Output_Win!AA$2:AA$243,$AD43)))))</f>
        <v/>
      </c>
      <c r="Y43" s="80">
        <f>IFERROR(MATCH($A43,CSV!$A$2:$A$510,0),0)</f>
        <v>0</v>
      </c>
      <c r="Z43" s="80">
        <f>IFERROR(MATCH($A43,Output_Mac!$A$2:$A$500,0),0)</f>
        <v>0</v>
      </c>
      <c r="AA43" s="80">
        <f>IFERROR(MATCH($A43,My_Audit!$A$2:$A$456,0),0)</f>
        <v>42</v>
      </c>
      <c r="AB43" s="80">
        <f>IFERROR(MATCH($C43,My_Audit!$B$2:$B$456,0),0)</f>
        <v>0</v>
      </c>
      <c r="AC43" s="80">
        <f>IFERROR(MATCH($E43,Models!$I$2:$I$605,0),0)</f>
        <v>0</v>
      </c>
      <c r="AD43" s="80">
        <f>IFERROR(MATCH($A43,Output_Win!$A$2:$A$243,0),0)</f>
        <v>0</v>
      </c>
    </row>
    <row r="44" spans="1:30">
      <c r="A44" s="40" t="str">
        <f>_xlfn.TEXTJOIN("",TRUE,Input!$A$4,TEXT(ROW(My_Audit!A43)+Input!$A$8-1,"00"))</f>
        <v>W4431</v>
      </c>
      <c r="B44" s="40" t="str">
        <f>_xlfn.TEXTJOIN("-",TRUE,"ITD",Input!$A$2,A44)</f>
        <v>ITD-SHR11749-W4431</v>
      </c>
      <c r="C44" s="41" t="str" cm="1">
        <f t="array" ref="C44">IF(($Y44+$Z44+$AA44+$AD44)=0,"",IFERROR(_xlfn.LET(_xlpm.CSVVal,IF($Y44=0,"",INDEX(CSV!B$2:B$510,$Y44)),_xlpm.MacVal,IF($Z44=0,"",INDEX(Output_Mac!B$2:B$500,$Z44)),_xlpm.WinVal,IF($AD44=0,"",INDEX(Output_Win!B$2:B$243,$AD44)),_xlpm.MyAuditVal,IF($AA44=0,"",INDEX(My_Audit!B$2:B$456,$AA44)),_xlfn.IFS(_xlpm.MyAuditVal&lt;&gt;"",_xlpm.MyAuditVal,_xlpm.MacVal&lt;&gt;"",_xlpm.MacVal,_xlpm.WinVal&lt;&gt;"",_xlpm.WinVal,_xlpm.CSVVal&lt;&gt;"",_xlpm.CSVVal)),""))</f>
        <v/>
      </c>
      <c r="D44" s="41" t="str" cm="1">
        <f t="array" ref="D44">IF(($Y44+$Z44+$AA44+$AD44)=0,"",IFERROR(_xlfn.LET(_xlpm.CSVVal,IF($Y44=0,"",INDEX(CSV!C$2:C$510,$Y44)),_xlpm.MacVal,IF($Z44=0,"",INDEX(Output_Mac!D$2:D$500,$Z44)),_xlpm.WinVal,IF($AD44=0,"",INDEX(Output_Win!D$2:D$243,$AD44)),_xlpm.MyAuditVal,IF($AA44=0,"",INDEX(My_Audit!C$2:C$456,$AA44)),_xlfn.IFS(_xlpm.MyAuditVal&lt;&gt;"",_xlpm.MyAuditVal,_xlpm.MacVal&lt;&gt;"",_xlpm.MacVal,_xlpm.WinVal&lt;&gt;"",_xlpm.WinVal,_xlpm.CSVVal&lt;&gt;"",_xlpm.CSVVal)),""))</f>
        <v/>
      </c>
      <c r="E44" s="41" t="str" cm="1">
        <f t="array" ref="E44">IF(($Y44+$Z44+$AA44+$AD44)=0,"",IFERROR(_xlfn.LET(_xlpm.CSVVal,IF($Y44=0,"",INDEX(CSV!E$2:E$510,$Y44)),_xlpm.MacVal,IF($Z44=0,"",INDEX(Output_Mac!C$2:C$500,$Z44)),_xlpm.WinVal,IF($AD44=0,"",INDEX(Output_Win!C$2:C$243,$AD44)),_xlpm.MyAuditVal,IF($AA44=0,"",INDEX(My_Audit!D$2:D$456,$AA44)),_xlfn.IFS(_xlpm.MyAuditVal&lt;&gt;"",_xlpm.MyAuditVal,_xlpm.MacVal&lt;&gt;"",_xlpm.MacVal,_xlpm.WinVal&lt;&gt;"",_xlpm.WinVal,_xlpm.CSVVal&lt;&gt;"",_xlpm.CSVVal)),""))</f>
        <v/>
      </c>
      <c r="F44" s="41" t="str" cm="1">
        <f t="array" ref="F44">IF(($Y44+$Z44+$AA44+$AD44)=0,"",IFERROR(_xlfn.LET(_xlpm.CSVVal,IF($Y44=0,"",INDEX(CSV!F$2:F$510,$Y44)),_xlpm.MacVal,IF($Z44=0,"",INDEX(Output_Mac!E$2:E$500,$Z44)),_xlpm.WinVal,IF($AD44=0,"",INDEX(Output_Win!E$2:E$243,$AD44)),_xlpm.MyAuditVal,IF($AA44=0,"",INDEX(My_Audit!E$2:E$456,$AA44)),_xlfn.IFS(_xlpm.MyAuditVal&lt;&gt;"",_xlpm.MyAuditVal,_xlpm.MacVal&lt;&gt;"",_xlpm.MacVal,_xlpm.WinVal&lt;&gt;"",_xlpm.WinVal,_xlpm.CSVVal&lt;&gt;"",PROPER(_xlpm.CSVVal))),""))</f>
        <v/>
      </c>
      <c r="G44" s="41" t="str" cm="1">
        <f t="array" ref="G44">IF(($Y44+$Z44+$AA44+$AD44)=0,"",IFERROR(_xlfn.LET(_xlpm.CSVVal,IF($Y44=0,"",INDEX(CSV!G$2:G$510,$Y44)),_xlpm.MacVal,IF($Z44=0,"",INDEX(Output_Mac!G$2:G$500,$Z44)),_xlpm.WinVal,IF($AD44=0,"",INDEX(Output_Win!G$2:G$243,$AD44)),_xlpm.MyAuditVal,IF($AA44=0,"",INDEX(My_Audit!F$2:F$456,$AA44)),_xlfn.IFS(_xlpm.MyAuditVal&lt;&gt;"",_xlpm.MyAuditVal,_xlpm.MacVal&lt;&gt;"",_xlpm.MacVal,_xlpm.WinVal&lt;&gt;"",_xlpm.WinVal,_xlpm.CSVVal&lt;&gt;"",_xlpm.CSVVal)),""))</f>
        <v/>
      </c>
      <c r="H44" s="41" t="str" cm="1">
        <f t="array" ref="H44">IF($Z44&gt;0,INDEX(Output_Mac!H$2:H$500,$Z44),IF($AD44&gt;0,INDEX(Output_Win!H$2:H$243,$AD44),IF($AA44&gt;0,_xlfn.LET(_xlpm.MyAuditVal,INDEX(My_Audit!G$2:G$456,$AA44),IF(_xlpm.MyAuditVal=0,"",_xlpm.MyAuditVal)),"")))</f>
        <v/>
      </c>
      <c r="I44" s="41" t="str" cm="1">
        <f t="array" ref="I44">IF(($Y44+$Z44+$AA44+$AD44)=0,"",IFERROR(_xlfn.LET(_xlpm.CSVVal,IF($Y44=0,"",INDEX(CSV!H$2:H$510,$Y44)),_xlpm.MacVal,IF($Z44=0,"",INDEX(Output_Mac!I$2:I$500,$Z44)),_xlpm.WinVal,IF($AD44=0,"",INDEX(Output_Win!I$2:I$243,$AD44)),_xlpm.MyAuditVal,IF($AA44=0,"",INDEX(My_Audit!H$2:H$456,$AA44)),_xlfn.IFS(_xlpm.MyAuditVal&lt;&gt;"",_xlpm.MyAuditVal,_xlpm.MacVal&lt;&gt;"",_xlpm.MacVal,_xlpm.WinVal&lt;&gt;"",_xlpm.WinVal,_xlpm.CSVVal&lt;&gt;"",_xlpm.CSVVal)),""))</f>
        <v/>
      </c>
      <c r="J44" s="41" t="str" cm="1">
        <f t="array" ref="J44">IF(($Y44+$Z44+$AA44+$AD44)=0,"",IFERROR(_xlfn.LET(_xlpm.CSVVal,IF($Y44=0,"",INDEX(CSV!J$2:J$510,$Y44)),_xlpm.MacVal,IF($Z44=0,"",INDEX(Output_Mac!J$2:J$500,$Z44)),_xlpm.WinVal,IF($AD44=0,"",INDEX(Output_Win!J$2:J$243,$AD44)),_xlpm.MyAuditVal,IF($AA44=0,"",INDEX(My_Audit!I$2:I$456,$AA44)),_xlfn.IFS(_xlpm.MyAuditVal&lt;&gt;"",_xlpm.MyAuditVal,_xlpm.MacVal&lt;&gt;"",_xlpm.MacVal,_xlpm.WinVal&lt;&gt;"",_xlpm.WinVal,_xlpm.CSVVal&lt;&gt;"",_xlpm.CSVVal)),""))</f>
        <v/>
      </c>
      <c r="K44" s="41" t="str" cm="1">
        <f t="array" ref="K44">IF(($Y44+$Z44+$AA44+$AD44)=0,"",IFERROR(_xlfn.LET(_xlpm.CSVVal,IF($Y44=0,"",INDEX(CSV!N$2:N$510,$Y44)),_xlpm.MacVal,IF($Z44=0,"",INDEX(Output_Mac!L$2:L$500,$Z44)),_xlpm.WinVal,IF($AD44=0,"",INDEX(Output_Win!L$2:L$243,$AD44)),_xlpm.MyAuditVal,IF($AA44=0,"",INDEX(My_Audit!J$2:J$456,$AA44)),_xlfn.IFS(_xlpm.MyAuditVal&lt;&gt;"",_xlpm.MyAuditVal,_xlpm.MacVal&lt;&gt;"",_xlpm.MacVal,_xlpm.WinVal&lt;&gt;"",_xlpm.WinVal,_xlpm.CSVVal&lt;&gt;"",_xlpm.CSVVal)),""))</f>
        <v/>
      </c>
      <c r="L44" s="41" t="str" cm="1">
        <f t="array" ref="L44">IF(($Y44+$Z44+$AA44+$AD44)=0,"",IFERROR(_xlfn.LET(_xlpm.CSVVal,IF($Y44=0,"",INDEX(CSV!Q$2:Q$510,$Y44)),_xlpm.MacVal,IF($Z44=0,"",INDEX(Output_Mac!M$2:M$500,$Z44)),_xlpm.WinVal,IF($AD44=0,"",INDEX(Output_Win!M$2:M$243,$AD44)),_xlpm.MyAuditVal,IF($AA44=0,"",INDEX(My_Audit!K$2:K$456,$AA44)),_xlfn.IFS(_xlpm.MyAuditVal&lt;&gt;"",_xlpm.MyAuditVal,_xlpm.MacVal&lt;&gt;"",_xlpm.MacVal,_xlpm.WinVal&lt;&gt;"",_xlpm.WinVal,_xlpm.CSVVal&lt;&gt;"",_xlpm.CSVVal)),""))</f>
        <v/>
      </c>
      <c r="M44" s="41" t="str" cm="1">
        <f t="array" ref="M44">IF(($Y44+$Z44+$AA44+$AD44)=0,"",ExpandDiagCodes(_xlfn.TEXTJOIN(", ",TRUE,IF($AA44=0,"",INDEX(My_Audit!N$2:N$456,$AA44)),IF($Z44=0,"",INDEX(Output_Mac!S$2:S$500,$Z44)),IF($AD44=0,"",INDEX(Output_Win!S$2:S$243,$AD44)),IF($Y44=0,"",INDEX(CSV!AE$2:AE$510,$Y44)))))</f>
        <v/>
      </c>
      <c r="N44" s="41" t="str" cm="1">
        <f t="array" ref="N44">IF(($Y44+$Z44+$AA44+$AD44)=0,"",IFERROR(_xlfn.LET(_xlpm.CSVVal,IF($Y44=0,"",INDEX(CSV!AG$2:AG$510,$Y44)),_xlpm.MacVal,IF($Z44=0,"",INDEX(Output_Mac!T$2:T$500,$Z44)),_xlpm.WinVal,IF($AD44=0,"",INDEX(Output_Win!T$2:T$243,$AD44)),_xlpm.MyAuditVal,IF($AA44=0,"",INDEX(My_Audit!O$2:O$456,$AA44)),_xlfn.IFS(_xlpm.MyAuditVal&lt;&gt;"",_xlpm.MyAuditVal,_xlpm.MacVal&lt;&gt;"",_xlpm.MacVal,_xlpm.WinVal&lt;&gt;"",_xlpm.WinVal,_xlpm.CSVVal&lt;&gt;"",_xlpm.CSVVal)),""))</f>
        <v/>
      </c>
      <c r="O44" s="41" t="str" cm="1">
        <f t="array" ref="O44">IF($AB44=0,"",INDEX(My_Audit!P$2:P$456,$AB44))&amp;""</f>
        <v/>
      </c>
      <c r="P44" s="40"/>
      <c r="Q44" s="41" t="str">
        <f>IF(LEFT(N44,4)="Pass","Nist SP 800-88",My_Audit!R44)&amp;""</f>
        <v/>
      </c>
      <c r="R44" s="40"/>
      <c r="S44" s="40"/>
      <c r="T44" s="41" t="str" cm="1">
        <f t="array" ref="T44">IF($AC44=0,"",INDEX(Models!J$2:J$605,$AC44))</f>
        <v/>
      </c>
      <c r="U44" s="40"/>
      <c r="V44" s="40"/>
      <c r="W44" s="79" t="str" cm="1">
        <f t="array" ref="W44">IF(($Z44+$AA44+$AD44)=0,"",ExpandDiagCodes(_xlfn.TEXTJOIN(", ",TRUE,IF($AA44=0,"",INDEX(My_Audit!L$2:L$456,$AA44)),IF($Z44=0,"",INDEX(Output_Mac!AA$2:AA$500,$Z44)),IF($AD44=0,"",INDEX(Output_Win!AA$2:AA$243,$AD44)))))</f>
        <v/>
      </c>
      <c r="Y44" s="80">
        <f>IFERROR(MATCH($A44,CSV!$A$2:$A$510,0),0)</f>
        <v>0</v>
      </c>
      <c r="Z44" s="80">
        <f>IFERROR(MATCH($A44,Output_Mac!$A$2:$A$500,0),0)</f>
        <v>0</v>
      </c>
      <c r="AA44" s="80">
        <f>IFERROR(MATCH($A44,My_Audit!$A$2:$A$456,0),0)</f>
        <v>43</v>
      </c>
      <c r="AB44" s="80">
        <f>IFERROR(MATCH($C44,My_Audit!$B$2:$B$456,0),0)</f>
        <v>0</v>
      </c>
      <c r="AC44" s="80">
        <f>IFERROR(MATCH($E44,Models!$I$2:$I$605,0),0)</f>
        <v>0</v>
      </c>
      <c r="AD44" s="80">
        <f>IFERROR(MATCH($A44,Output_Win!$A$2:$A$243,0),0)</f>
        <v>0</v>
      </c>
    </row>
    <row r="45" spans="1:30">
      <c r="A45" s="40" t="str">
        <f>_xlfn.TEXTJOIN("",TRUE,Input!$A$4,TEXT(ROW(My_Audit!A44)+Input!$A$8-1,"00"))</f>
        <v>W4432</v>
      </c>
      <c r="B45" s="40" t="str">
        <f>_xlfn.TEXTJOIN("-",TRUE,"ITD",Input!$A$2,A45)</f>
        <v>ITD-SHR11749-W4432</v>
      </c>
      <c r="C45" s="41" t="str" cm="1">
        <f t="array" ref="C45">IF(($Y45+$Z45+$AA45+$AD45)=0,"",IFERROR(_xlfn.LET(_xlpm.CSVVal,IF($Y45=0,"",INDEX(CSV!B$2:B$510,$Y45)),_xlpm.MacVal,IF($Z45=0,"",INDEX(Output_Mac!B$2:B$500,$Z45)),_xlpm.WinVal,IF($AD45=0,"",INDEX(Output_Win!B$2:B$243,$AD45)),_xlpm.MyAuditVal,IF($AA45=0,"",INDEX(My_Audit!B$2:B$456,$AA45)),_xlfn.IFS(_xlpm.MyAuditVal&lt;&gt;"",_xlpm.MyAuditVal,_xlpm.MacVal&lt;&gt;"",_xlpm.MacVal,_xlpm.WinVal&lt;&gt;"",_xlpm.WinVal,_xlpm.CSVVal&lt;&gt;"",_xlpm.CSVVal)),""))</f>
        <v/>
      </c>
      <c r="D45" s="41" t="str" cm="1">
        <f t="array" ref="D45">IF(($Y45+$Z45+$AA45+$AD45)=0,"",IFERROR(_xlfn.LET(_xlpm.CSVVal,IF($Y45=0,"",INDEX(CSV!C$2:C$510,$Y45)),_xlpm.MacVal,IF($Z45=0,"",INDEX(Output_Mac!D$2:D$500,$Z45)),_xlpm.WinVal,IF($AD45=0,"",INDEX(Output_Win!D$2:D$243,$AD45)),_xlpm.MyAuditVal,IF($AA45=0,"",INDEX(My_Audit!C$2:C$456,$AA45)),_xlfn.IFS(_xlpm.MyAuditVal&lt;&gt;"",_xlpm.MyAuditVal,_xlpm.MacVal&lt;&gt;"",_xlpm.MacVal,_xlpm.WinVal&lt;&gt;"",_xlpm.WinVal,_xlpm.CSVVal&lt;&gt;"",_xlpm.CSVVal)),""))</f>
        <v/>
      </c>
      <c r="E45" s="41" t="str" cm="1">
        <f t="array" ref="E45">IF(($Y45+$Z45+$AA45+$AD45)=0,"",IFERROR(_xlfn.LET(_xlpm.CSVVal,IF($Y45=0,"",INDEX(CSV!E$2:E$510,$Y45)),_xlpm.MacVal,IF($Z45=0,"",INDEX(Output_Mac!C$2:C$500,$Z45)),_xlpm.WinVal,IF($AD45=0,"",INDEX(Output_Win!C$2:C$243,$AD45)),_xlpm.MyAuditVal,IF($AA45=0,"",INDEX(My_Audit!D$2:D$456,$AA45)),_xlfn.IFS(_xlpm.MyAuditVal&lt;&gt;"",_xlpm.MyAuditVal,_xlpm.MacVal&lt;&gt;"",_xlpm.MacVal,_xlpm.WinVal&lt;&gt;"",_xlpm.WinVal,_xlpm.CSVVal&lt;&gt;"",_xlpm.CSVVal)),""))</f>
        <v/>
      </c>
      <c r="F45" s="41" t="str" cm="1">
        <f t="array" ref="F45">IF(($Y45+$Z45+$AA45+$AD45)=0,"",IFERROR(_xlfn.LET(_xlpm.CSVVal,IF($Y45=0,"",INDEX(CSV!F$2:F$510,$Y45)),_xlpm.MacVal,IF($Z45=0,"",INDEX(Output_Mac!E$2:E$500,$Z45)),_xlpm.WinVal,IF($AD45=0,"",INDEX(Output_Win!E$2:E$243,$AD45)),_xlpm.MyAuditVal,IF($AA45=0,"",INDEX(My_Audit!E$2:E$456,$AA45)),_xlfn.IFS(_xlpm.MyAuditVal&lt;&gt;"",_xlpm.MyAuditVal,_xlpm.MacVal&lt;&gt;"",_xlpm.MacVal,_xlpm.WinVal&lt;&gt;"",_xlpm.WinVal,_xlpm.CSVVal&lt;&gt;"",PROPER(_xlpm.CSVVal))),""))</f>
        <v/>
      </c>
      <c r="G45" s="41" t="str" cm="1">
        <f t="array" ref="G45">IF(($Y45+$Z45+$AA45+$AD45)=0,"",IFERROR(_xlfn.LET(_xlpm.CSVVal,IF($Y45=0,"",INDEX(CSV!G$2:G$510,$Y45)),_xlpm.MacVal,IF($Z45=0,"",INDEX(Output_Mac!G$2:G$500,$Z45)),_xlpm.WinVal,IF($AD45=0,"",INDEX(Output_Win!G$2:G$243,$AD45)),_xlpm.MyAuditVal,IF($AA45=0,"",INDEX(My_Audit!F$2:F$456,$AA45)),_xlfn.IFS(_xlpm.MyAuditVal&lt;&gt;"",_xlpm.MyAuditVal,_xlpm.MacVal&lt;&gt;"",_xlpm.MacVal,_xlpm.WinVal&lt;&gt;"",_xlpm.WinVal,_xlpm.CSVVal&lt;&gt;"",_xlpm.CSVVal)),""))</f>
        <v/>
      </c>
      <c r="H45" s="41" t="str" cm="1">
        <f t="array" ref="H45">IF($Z45&gt;0,INDEX(Output_Mac!H$2:H$500,$Z45),IF($AD45&gt;0,INDEX(Output_Win!H$2:H$243,$AD45),IF($AA45&gt;0,_xlfn.LET(_xlpm.MyAuditVal,INDEX(My_Audit!G$2:G$456,$AA45),IF(_xlpm.MyAuditVal=0,"",_xlpm.MyAuditVal)),"")))</f>
        <v/>
      </c>
      <c r="I45" s="41" t="str" cm="1">
        <f t="array" ref="I45">IF(($Y45+$Z45+$AA45+$AD45)=0,"",IFERROR(_xlfn.LET(_xlpm.CSVVal,IF($Y45=0,"",INDEX(CSV!H$2:H$510,$Y45)),_xlpm.MacVal,IF($Z45=0,"",INDEX(Output_Mac!I$2:I$500,$Z45)),_xlpm.WinVal,IF($AD45=0,"",INDEX(Output_Win!I$2:I$243,$AD45)),_xlpm.MyAuditVal,IF($AA45=0,"",INDEX(My_Audit!H$2:H$456,$AA45)),_xlfn.IFS(_xlpm.MyAuditVal&lt;&gt;"",_xlpm.MyAuditVal,_xlpm.MacVal&lt;&gt;"",_xlpm.MacVal,_xlpm.WinVal&lt;&gt;"",_xlpm.WinVal,_xlpm.CSVVal&lt;&gt;"",_xlpm.CSVVal)),""))</f>
        <v/>
      </c>
      <c r="J45" s="41" t="str" cm="1">
        <f t="array" ref="J45">IF(($Y45+$Z45+$AA45+$AD45)=0,"",IFERROR(_xlfn.LET(_xlpm.CSVVal,IF($Y45=0,"",INDEX(CSV!J$2:J$510,$Y45)),_xlpm.MacVal,IF($Z45=0,"",INDEX(Output_Mac!J$2:J$500,$Z45)),_xlpm.WinVal,IF($AD45=0,"",INDEX(Output_Win!J$2:J$243,$AD45)),_xlpm.MyAuditVal,IF($AA45=0,"",INDEX(My_Audit!I$2:I$456,$AA45)),_xlfn.IFS(_xlpm.MyAuditVal&lt;&gt;"",_xlpm.MyAuditVal,_xlpm.MacVal&lt;&gt;"",_xlpm.MacVal,_xlpm.WinVal&lt;&gt;"",_xlpm.WinVal,_xlpm.CSVVal&lt;&gt;"",_xlpm.CSVVal)),""))</f>
        <v/>
      </c>
      <c r="K45" s="41" t="str" cm="1">
        <f t="array" ref="K45">IF(($Y45+$Z45+$AA45+$AD45)=0,"",IFERROR(_xlfn.LET(_xlpm.CSVVal,IF($Y45=0,"",INDEX(CSV!N$2:N$510,$Y45)),_xlpm.MacVal,IF($Z45=0,"",INDEX(Output_Mac!L$2:L$500,$Z45)),_xlpm.WinVal,IF($AD45=0,"",INDEX(Output_Win!L$2:L$243,$AD45)),_xlpm.MyAuditVal,IF($AA45=0,"",INDEX(My_Audit!J$2:J$456,$AA45)),_xlfn.IFS(_xlpm.MyAuditVal&lt;&gt;"",_xlpm.MyAuditVal,_xlpm.MacVal&lt;&gt;"",_xlpm.MacVal,_xlpm.WinVal&lt;&gt;"",_xlpm.WinVal,_xlpm.CSVVal&lt;&gt;"",_xlpm.CSVVal)),""))</f>
        <v/>
      </c>
      <c r="L45" s="41" t="str" cm="1">
        <f t="array" ref="L45">IF(($Y45+$Z45+$AA45+$AD45)=0,"",IFERROR(_xlfn.LET(_xlpm.CSVVal,IF($Y45=0,"",INDEX(CSV!Q$2:Q$510,$Y45)),_xlpm.MacVal,IF($Z45=0,"",INDEX(Output_Mac!M$2:M$500,$Z45)),_xlpm.WinVal,IF($AD45=0,"",INDEX(Output_Win!M$2:M$243,$AD45)),_xlpm.MyAuditVal,IF($AA45=0,"",INDEX(My_Audit!K$2:K$456,$AA45)),_xlfn.IFS(_xlpm.MyAuditVal&lt;&gt;"",_xlpm.MyAuditVal,_xlpm.MacVal&lt;&gt;"",_xlpm.MacVal,_xlpm.WinVal&lt;&gt;"",_xlpm.WinVal,_xlpm.CSVVal&lt;&gt;"",_xlpm.CSVVal)),""))</f>
        <v/>
      </c>
      <c r="M45" s="41" t="str" cm="1">
        <f t="array" ref="M45">IF(($Y45+$Z45+$AA45+$AD45)=0,"",ExpandDiagCodes(_xlfn.TEXTJOIN(", ",TRUE,IF($AA45=0,"",INDEX(My_Audit!N$2:N$456,$AA45)),IF($Z45=0,"",INDEX(Output_Mac!S$2:S$500,$Z45)),IF($AD45=0,"",INDEX(Output_Win!S$2:S$243,$AD45)),IF($Y45=0,"",INDEX(CSV!AE$2:AE$510,$Y45)))))</f>
        <v/>
      </c>
      <c r="N45" s="41" t="str" cm="1">
        <f t="array" ref="N45">IF(($Y45+$Z45+$AA45+$AD45)=0,"",IFERROR(_xlfn.LET(_xlpm.CSVVal,IF($Y45=0,"",INDEX(CSV!AG$2:AG$510,$Y45)),_xlpm.MacVal,IF($Z45=0,"",INDEX(Output_Mac!T$2:T$500,$Z45)),_xlpm.WinVal,IF($AD45=0,"",INDEX(Output_Win!T$2:T$243,$AD45)),_xlpm.MyAuditVal,IF($AA45=0,"",INDEX(My_Audit!O$2:O$456,$AA45)),_xlfn.IFS(_xlpm.MyAuditVal&lt;&gt;"",_xlpm.MyAuditVal,_xlpm.MacVal&lt;&gt;"",_xlpm.MacVal,_xlpm.WinVal&lt;&gt;"",_xlpm.WinVal,_xlpm.CSVVal&lt;&gt;"",_xlpm.CSVVal)),""))</f>
        <v/>
      </c>
      <c r="O45" s="41" t="str" cm="1">
        <f t="array" ref="O45">IF($AB45=0,"",INDEX(My_Audit!P$2:P$456,$AB45))&amp;""</f>
        <v/>
      </c>
      <c r="P45" s="40"/>
      <c r="Q45" s="41" t="str">
        <f>IF(LEFT(N45,4)="Pass","Nist SP 800-88",My_Audit!R45)&amp;""</f>
        <v/>
      </c>
      <c r="R45" s="40"/>
      <c r="S45" s="40"/>
      <c r="T45" s="41" t="str" cm="1">
        <f t="array" ref="T45">IF($AC45=0,"",INDEX(Models!J$2:J$605,$AC45))</f>
        <v/>
      </c>
      <c r="U45" s="40"/>
      <c r="V45" s="40"/>
      <c r="W45" s="79" t="str" cm="1">
        <f t="array" ref="W45">IF(($Z45+$AA45+$AD45)=0,"",ExpandDiagCodes(_xlfn.TEXTJOIN(", ",TRUE,IF($AA45=0,"",INDEX(My_Audit!L$2:L$456,$AA45)),IF($Z45=0,"",INDEX(Output_Mac!AA$2:AA$500,$Z45)),IF($AD45=0,"",INDEX(Output_Win!AA$2:AA$243,$AD45)))))</f>
        <v/>
      </c>
      <c r="Y45" s="80">
        <f>IFERROR(MATCH($A45,CSV!$A$2:$A$510,0),0)</f>
        <v>0</v>
      </c>
      <c r="Z45" s="80">
        <f>IFERROR(MATCH($A45,Output_Mac!$A$2:$A$500,0),0)</f>
        <v>0</v>
      </c>
      <c r="AA45" s="80">
        <f>IFERROR(MATCH($A45,My_Audit!$A$2:$A$456,0),0)</f>
        <v>44</v>
      </c>
      <c r="AB45" s="80">
        <f>IFERROR(MATCH($C45,My_Audit!$B$2:$B$456,0),0)</f>
        <v>0</v>
      </c>
      <c r="AC45" s="80">
        <f>IFERROR(MATCH($E45,Models!$I$2:$I$605,0),0)</f>
        <v>0</v>
      </c>
      <c r="AD45" s="80">
        <f>IFERROR(MATCH($A45,Output_Win!$A$2:$A$243,0),0)</f>
        <v>0</v>
      </c>
    </row>
    <row r="46" spans="1:30">
      <c r="A46" s="40" t="str">
        <f>_xlfn.TEXTJOIN("",TRUE,Input!$A$4,TEXT(ROW(My_Audit!A45)+Input!$A$8-1,"00"))</f>
        <v>W4433</v>
      </c>
      <c r="B46" s="40" t="str">
        <f>_xlfn.TEXTJOIN("-",TRUE,"ITD",Input!$A$2,A46)</f>
        <v>ITD-SHR11749-W4433</v>
      </c>
      <c r="C46" s="41" t="str" cm="1">
        <f t="array" ref="C46">IF(($Y46+$Z46+$AA46+$AD46)=0,"",IFERROR(_xlfn.LET(_xlpm.CSVVal,IF($Y46=0,"",INDEX(CSV!B$2:B$510,$Y46)),_xlpm.MacVal,IF($Z46=0,"",INDEX(Output_Mac!B$2:B$500,$Z46)),_xlpm.WinVal,IF($AD46=0,"",INDEX(Output_Win!B$2:B$243,$AD46)),_xlpm.MyAuditVal,IF($AA46=0,"",INDEX(My_Audit!B$2:B$456,$AA46)),_xlfn.IFS(_xlpm.MyAuditVal&lt;&gt;"",_xlpm.MyAuditVal,_xlpm.MacVal&lt;&gt;"",_xlpm.MacVal,_xlpm.WinVal&lt;&gt;"",_xlpm.WinVal,_xlpm.CSVVal&lt;&gt;"",_xlpm.CSVVal)),""))</f>
        <v/>
      </c>
      <c r="D46" s="41" t="str" cm="1">
        <f t="array" ref="D46">IF(($Y46+$Z46+$AA46+$AD46)=0,"",IFERROR(_xlfn.LET(_xlpm.CSVVal,IF($Y46=0,"",INDEX(CSV!C$2:C$510,$Y46)),_xlpm.MacVal,IF($Z46=0,"",INDEX(Output_Mac!D$2:D$500,$Z46)),_xlpm.WinVal,IF($AD46=0,"",INDEX(Output_Win!D$2:D$243,$AD46)),_xlpm.MyAuditVal,IF($AA46=0,"",INDEX(My_Audit!C$2:C$456,$AA46)),_xlfn.IFS(_xlpm.MyAuditVal&lt;&gt;"",_xlpm.MyAuditVal,_xlpm.MacVal&lt;&gt;"",_xlpm.MacVal,_xlpm.WinVal&lt;&gt;"",_xlpm.WinVal,_xlpm.CSVVal&lt;&gt;"",_xlpm.CSVVal)),""))</f>
        <v/>
      </c>
      <c r="E46" s="41" t="str" cm="1">
        <f t="array" ref="E46">IF(($Y46+$Z46+$AA46+$AD46)=0,"",IFERROR(_xlfn.LET(_xlpm.CSVVal,IF($Y46=0,"",INDEX(CSV!E$2:E$510,$Y46)),_xlpm.MacVal,IF($Z46=0,"",INDEX(Output_Mac!C$2:C$500,$Z46)),_xlpm.WinVal,IF($AD46=0,"",INDEX(Output_Win!C$2:C$243,$AD46)),_xlpm.MyAuditVal,IF($AA46=0,"",INDEX(My_Audit!D$2:D$456,$AA46)),_xlfn.IFS(_xlpm.MyAuditVal&lt;&gt;"",_xlpm.MyAuditVal,_xlpm.MacVal&lt;&gt;"",_xlpm.MacVal,_xlpm.WinVal&lt;&gt;"",_xlpm.WinVal,_xlpm.CSVVal&lt;&gt;"",_xlpm.CSVVal)),""))</f>
        <v/>
      </c>
      <c r="F46" s="41" t="str" cm="1">
        <f t="array" ref="F46">IF(($Y46+$Z46+$AA46+$AD46)=0,"",IFERROR(_xlfn.LET(_xlpm.CSVVal,IF($Y46=0,"",INDEX(CSV!F$2:F$510,$Y46)),_xlpm.MacVal,IF($Z46=0,"",INDEX(Output_Mac!E$2:E$500,$Z46)),_xlpm.WinVal,IF($AD46=0,"",INDEX(Output_Win!E$2:E$243,$AD46)),_xlpm.MyAuditVal,IF($AA46=0,"",INDEX(My_Audit!E$2:E$456,$AA46)),_xlfn.IFS(_xlpm.MyAuditVal&lt;&gt;"",_xlpm.MyAuditVal,_xlpm.MacVal&lt;&gt;"",_xlpm.MacVal,_xlpm.WinVal&lt;&gt;"",_xlpm.WinVal,_xlpm.CSVVal&lt;&gt;"",PROPER(_xlpm.CSVVal))),""))</f>
        <v/>
      </c>
      <c r="G46" s="41" t="str" cm="1">
        <f t="array" ref="G46">IF(($Y46+$Z46+$AA46+$AD46)=0,"",IFERROR(_xlfn.LET(_xlpm.CSVVal,IF($Y46=0,"",INDEX(CSV!G$2:G$510,$Y46)),_xlpm.MacVal,IF($Z46=0,"",INDEX(Output_Mac!G$2:G$500,$Z46)),_xlpm.WinVal,IF($AD46=0,"",INDEX(Output_Win!G$2:G$243,$AD46)),_xlpm.MyAuditVal,IF($AA46=0,"",INDEX(My_Audit!F$2:F$456,$AA46)),_xlfn.IFS(_xlpm.MyAuditVal&lt;&gt;"",_xlpm.MyAuditVal,_xlpm.MacVal&lt;&gt;"",_xlpm.MacVal,_xlpm.WinVal&lt;&gt;"",_xlpm.WinVal,_xlpm.CSVVal&lt;&gt;"",_xlpm.CSVVal)),""))</f>
        <v/>
      </c>
      <c r="H46" s="41" t="str" cm="1">
        <f t="array" ref="H46">IF($Z46&gt;0,INDEX(Output_Mac!H$2:H$500,$Z46),IF($AD46&gt;0,INDEX(Output_Win!H$2:H$243,$AD46),IF($AA46&gt;0,_xlfn.LET(_xlpm.MyAuditVal,INDEX(My_Audit!G$2:G$456,$AA46),IF(_xlpm.MyAuditVal=0,"",_xlpm.MyAuditVal)),"")))</f>
        <v/>
      </c>
      <c r="I46" s="41" t="str" cm="1">
        <f t="array" ref="I46">IF(($Y46+$Z46+$AA46+$AD46)=0,"",IFERROR(_xlfn.LET(_xlpm.CSVVal,IF($Y46=0,"",INDEX(CSV!H$2:H$510,$Y46)),_xlpm.MacVal,IF($Z46=0,"",INDEX(Output_Mac!I$2:I$500,$Z46)),_xlpm.WinVal,IF($AD46=0,"",INDEX(Output_Win!I$2:I$243,$AD46)),_xlpm.MyAuditVal,IF($AA46=0,"",INDEX(My_Audit!H$2:H$456,$AA46)),_xlfn.IFS(_xlpm.MyAuditVal&lt;&gt;"",_xlpm.MyAuditVal,_xlpm.MacVal&lt;&gt;"",_xlpm.MacVal,_xlpm.WinVal&lt;&gt;"",_xlpm.WinVal,_xlpm.CSVVal&lt;&gt;"",_xlpm.CSVVal)),""))</f>
        <v/>
      </c>
      <c r="J46" s="41" t="str" cm="1">
        <f t="array" ref="J46">IF(($Y46+$Z46+$AA46+$AD46)=0,"",IFERROR(_xlfn.LET(_xlpm.CSVVal,IF($Y46=0,"",INDEX(CSV!J$2:J$510,$Y46)),_xlpm.MacVal,IF($Z46=0,"",INDEX(Output_Mac!J$2:J$500,$Z46)),_xlpm.WinVal,IF($AD46=0,"",INDEX(Output_Win!J$2:J$243,$AD46)),_xlpm.MyAuditVal,IF($AA46=0,"",INDEX(My_Audit!I$2:I$456,$AA46)),_xlfn.IFS(_xlpm.MyAuditVal&lt;&gt;"",_xlpm.MyAuditVal,_xlpm.MacVal&lt;&gt;"",_xlpm.MacVal,_xlpm.WinVal&lt;&gt;"",_xlpm.WinVal,_xlpm.CSVVal&lt;&gt;"",_xlpm.CSVVal)),""))</f>
        <v/>
      </c>
      <c r="K46" s="41" t="str" cm="1">
        <f t="array" ref="K46">IF(($Y46+$Z46+$AA46+$AD46)=0,"",IFERROR(_xlfn.LET(_xlpm.CSVVal,IF($Y46=0,"",INDEX(CSV!N$2:N$510,$Y46)),_xlpm.MacVal,IF($Z46=0,"",INDEX(Output_Mac!L$2:L$500,$Z46)),_xlpm.WinVal,IF($AD46=0,"",INDEX(Output_Win!L$2:L$243,$AD46)),_xlpm.MyAuditVal,IF($AA46=0,"",INDEX(My_Audit!J$2:J$456,$AA46)),_xlfn.IFS(_xlpm.MyAuditVal&lt;&gt;"",_xlpm.MyAuditVal,_xlpm.MacVal&lt;&gt;"",_xlpm.MacVal,_xlpm.WinVal&lt;&gt;"",_xlpm.WinVal,_xlpm.CSVVal&lt;&gt;"",_xlpm.CSVVal)),""))</f>
        <v/>
      </c>
      <c r="L46" s="41" t="str" cm="1">
        <f t="array" ref="L46">IF(($Y46+$Z46+$AA46+$AD46)=0,"",IFERROR(_xlfn.LET(_xlpm.CSVVal,IF($Y46=0,"",INDEX(CSV!Q$2:Q$510,$Y46)),_xlpm.MacVal,IF($Z46=0,"",INDEX(Output_Mac!M$2:M$500,$Z46)),_xlpm.WinVal,IF($AD46=0,"",INDEX(Output_Win!M$2:M$243,$AD46)),_xlpm.MyAuditVal,IF($AA46=0,"",INDEX(My_Audit!K$2:K$456,$AA46)),_xlfn.IFS(_xlpm.MyAuditVal&lt;&gt;"",_xlpm.MyAuditVal,_xlpm.MacVal&lt;&gt;"",_xlpm.MacVal,_xlpm.WinVal&lt;&gt;"",_xlpm.WinVal,_xlpm.CSVVal&lt;&gt;"",_xlpm.CSVVal)),""))</f>
        <v/>
      </c>
      <c r="M46" s="41" t="str" cm="1">
        <f t="array" ref="M46">IF(($Y46+$Z46+$AA46+$AD46)=0,"",ExpandDiagCodes(_xlfn.TEXTJOIN(", ",TRUE,IF($AA46=0,"",INDEX(My_Audit!N$2:N$456,$AA46)),IF($Z46=0,"",INDEX(Output_Mac!S$2:S$500,$Z46)),IF($AD46=0,"",INDEX(Output_Win!S$2:S$243,$AD46)),IF($Y46=0,"",INDEX(CSV!AE$2:AE$510,$Y46)))))</f>
        <v/>
      </c>
      <c r="N46" s="41" t="str" cm="1">
        <f t="array" ref="N46">IF(($Y46+$Z46+$AA46+$AD46)=0,"",IFERROR(_xlfn.LET(_xlpm.CSVVal,IF($Y46=0,"",INDEX(CSV!AG$2:AG$510,$Y46)),_xlpm.MacVal,IF($Z46=0,"",INDEX(Output_Mac!T$2:T$500,$Z46)),_xlpm.WinVal,IF($AD46=0,"",INDEX(Output_Win!T$2:T$243,$AD46)),_xlpm.MyAuditVal,IF($AA46=0,"",INDEX(My_Audit!O$2:O$456,$AA46)),_xlfn.IFS(_xlpm.MyAuditVal&lt;&gt;"",_xlpm.MyAuditVal,_xlpm.MacVal&lt;&gt;"",_xlpm.MacVal,_xlpm.WinVal&lt;&gt;"",_xlpm.WinVal,_xlpm.CSVVal&lt;&gt;"",_xlpm.CSVVal)),""))</f>
        <v/>
      </c>
      <c r="O46" s="41" t="str" cm="1">
        <f t="array" ref="O46">IF($AB46=0,"",INDEX(My_Audit!P$2:P$456,$AB46))&amp;""</f>
        <v/>
      </c>
      <c r="P46" s="40"/>
      <c r="Q46" s="41" t="str">
        <f>IF(LEFT(N46,4)="Pass","Nist SP 800-88",My_Audit!R46)&amp;""</f>
        <v/>
      </c>
      <c r="R46" s="40"/>
      <c r="S46" s="40"/>
      <c r="T46" s="41" t="str" cm="1">
        <f t="array" ref="T46">IF($AC46=0,"",INDEX(Models!J$2:J$605,$AC46))</f>
        <v/>
      </c>
      <c r="U46" s="40"/>
      <c r="V46" s="40"/>
      <c r="W46" s="79" t="str" cm="1">
        <f t="array" ref="W46">IF(($Z46+$AA46+$AD46)=0,"",ExpandDiagCodes(_xlfn.TEXTJOIN(", ",TRUE,IF($AA46=0,"",INDEX(My_Audit!L$2:L$456,$AA46)),IF($Z46=0,"",INDEX(Output_Mac!AA$2:AA$500,$Z46)),IF($AD46=0,"",INDEX(Output_Win!AA$2:AA$243,$AD46)))))</f>
        <v/>
      </c>
      <c r="Y46" s="80">
        <f>IFERROR(MATCH($A46,CSV!$A$2:$A$510,0),0)</f>
        <v>0</v>
      </c>
      <c r="Z46" s="80">
        <f>IFERROR(MATCH($A46,Output_Mac!$A$2:$A$500,0),0)</f>
        <v>0</v>
      </c>
      <c r="AA46" s="80">
        <f>IFERROR(MATCH($A46,My_Audit!$A$2:$A$456,0),0)</f>
        <v>45</v>
      </c>
      <c r="AB46" s="80">
        <f>IFERROR(MATCH($C46,My_Audit!$B$2:$B$456,0),0)</f>
        <v>0</v>
      </c>
      <c r="AC46" s="80">
        <f>IFERROR(MATCH($E46,Models!$I$2:$I$605,0),0)</f>
        <v>0</v>
      </c>
      <c r="AD46" s="80">
        <f>IFERROR(MATCH($A46,Output_Win!$A$2:$A$243,0),0)</f>
        <v>0</v>
      </c>
    </row>
    <row r="47" spans="1:30">
      <c r="A47" s="40" t="str">
        <f>_xlfn.TEXTJOIN("",TRUE,Input!$A$4,TEXT(ROW(My_Audit!A46)+Input!$A$8-1,"00"))</f>
        <v>W4434</v>
      </c>
      <c r="B47" s="40" t="str">
        <f>_xlfn.TEXTJOIN("-",TRUE,"ITD",Input!$A$2,A47)</f>
        <v>ITD-SHR11749-W4434</v>
      </c>
      <c r="C47" s="41" t="str" cm="1">
        <f t="array" ref="C47">IF(($Y47+$Z47+$AA47+$AD47)=0,"",IFERROR(_xlfn.LET(_xlpm.CSVVal,IF($Y47=0,"",INDEX(CSV!B$2:B$510,$Y47)),_xlpm.MacVal,IF($Z47=0,"",INDEX(Output_Mac!B$2:B$500,$Z47)),_xlpm.WinVal,IF($AD47=0,"",INDEX(Output_Win!B$2:B$243,$AD47)),_xlpm.MyAuditVal,IF($AA47=0,"",INDEX(My_Audit!B$2:B$456,$AA47)),_xlfn.IFS(_xlpm.MyAuditVal&lt;&gt;"",_xlpm.MyAuditVal,_xlpm.MacVal&lt;&gt;"",_xlpm.MacVal,_xlpm.WinVal&lt;&gt;"",_xlpm.WinVal,_xlpm.CSVVal&lt;&gt;"",_xlpm.CSVVal)),""))</f>
        <v/>
      </c>
      <c r="D47" s="41" t="str" cm="1">
        <f t="array" ref="D47">IF(($Y47+$Z47+$AA47+$AD47)=0,"",IFERROR(_xlfn.LET(_xlpm.CSVVal,IF($Y47=0,"",INDEX(CSV!C$2:C$510,$Y47)),_xlpm.MacVal,IF($Z47=0,"",INDEX(Output_Mac!D$2:D$500,$Z47)),_xlpm.WinVal,IF($AD47=0,"",INDEX(Output_Win!D$2:D$243,$AD47)),_xlpm.MyAuditVal,IF($AA47=0,"",INDEX(My_Audit!C$2:C$456,$AA47)),_xlfn.IFS(_xlpm.MyAuditVal&lt;&gt;"",_xlpm.MyAuditVal,_xlpm.MacVal&lt;&gt;"",_xlpm.MacVal,_xlpm.WinVal&lt;&gt;"",_xlpm.WinVal,_xlpm.CSVVal&lt;&gt;"",_xlpm.CSVVal)),""))</f>
        <v/>
      </c>
      <c r="E47" s="41" t="str" cm="1">
        <f t="array" ref="E47">IF(($Y47+$Z47+$AA47+$AD47)=0,"",IFERROR(_xlfn.LET(_xlpm.CSVVal,IF($Y47=0,"",INDEX(CSV!E$2:E$510,$Y47)),_xlpm.MacVal,IF($Z47=0,"",INDEX(Output_Mac!C$2:C$500,$Z47)),_xlpm.WinVal,IF($AD47=0,"",INDEX(Output_Win!C$2:C$243,$AD47)),_xlpm.MyAuditVal,IF($AA47=0,"",INDEX(My_Audit!D$2:D$456,$AA47)),_xlfn.IFS(_xlpm.MyAuditVal&lt;&gt;"",_xlpm.MyAuditVal,_xlpm.MacVal&lt;&gt;"",_xlpm.MacVal,_xlpm.WinVal&lt;&gt;"",_xlpm.WinVal,_xlpm.CSVVal&lt;&gt;"",_xlpm.CSVVal)),""))</f>
        <v/>
      </c>
      <c r="F47" s="41" t="str" cm="1">
        <f t="array" ref="F47">IF(($Y47+$Z47+$AA47+$AD47)=0,"",IFERROR(_xlfn.LET(_xlpm.CSVVal,IF($Y47=0,"",INDEX(CSV!F$2:F$510,$Y47)),_xlpm.MacVal,IF($Z47=0,"",INDEX(Output_Mac!E$2:E$500,$Z47)),_xlpm.WinVal,IF($AD47=0,"",INDEX(Output_Win!E$2:E$243,$AD47)),_xlpm.MyAuditVal,IF($AA47=0,"",INDEX(My_Audit!E$2:E$456,$AA47)),_xlfn.IFS(_xlpm.MyAuditVal&lt;&gt;"",_xlpm.MyAuditVal,_xlpm.MacVal&lt;&gt;"",_xlpm.MacVal,_xlpm.WinVal&lt;&gt;"",_xlpm.WinVal,_xlpm.CSVVal&lt;&gt;"",PROPER(_xlpm.CSVVal))),""))</f>
        <v/>
      </c>
      <c r="G47" s="41" t="str" cm="1">
        <f t="array" ref="G47">IF(($Y47+$Z47+$AA47+$AD47)=0,"",IFERROR(_xlfn.LET(_xlpm.CSVVal,IF($Y47=0,"",INDEX(CSV!G$2:G$510,$Y47)),_xlpm.MacVal,IF($Z47=0,"",INDEX(Output_Mac!G$2:G$500,$Z47)),_xlpm.WinVal,IF($AD47=0,"",INDEX(Output_Win!G$2:G$243,$AD47)),_xlpm.MyAuditVal,IF($AA47=0,"",INDEX(My_Audit!F$2:F$456,$AA47)),_xlfn.IFS(_xlpm.MyAuditVal&lt;&gt;"",_xlpm.MyAuditVal,_xlpm.MacVal&lt;&gt;"",_xlpm.MacVal,_xlpm.WinVal&lt;&gt;"",_xlpm.WinVal,_xlpm.CSVVal&lt;&gt;"",_xlpm.CSVVal)),""))</f>
        <v/>
      </c>
      <c r="H47" s="41" t="str" cm="1">
        <f t="array" ref="H47">IF($Z47&gt;0,INDEX(Output_Mac!H$2:H$500,$Z47),IF($AD47&gt;0,INDEX(Output_Win!H$2:H$243,$AD47),IF($AA47&gt;0,_xlfn.LET(_xlpm.MyAuditVal,INDEX(My_Audit!G$2:G$456,$AA47),IF(_xlpm.MyAuditVal=0,"",_xlpm.MyAuditVal)),"")))</f>
        <v/>
      </c>
      <c r="I47" s="41" t="str" cm="1">
        <f t="array" ref="I47">IF(($Y47+$Z47+$AA47+$AD47)=0,"",IFERROR(_xlfn.LET(_xlpm.CSVVal,IF($Y47=0,"",INDEX(CSV!H$2:H$510,$Y47)),_xlpm.MacVal,IF($Z47=0,"",INDEX(Output_Mac!I$2:I$500,$Z47)),_xlpm.WinVal,IF($AD47=0,"",INDEX(Output_Win!I$2:I$243,$AD47)),_xlpm.MyAuditVal,IF($AA47=0,"",INDEX(My_Audit!H$2:H$456,$AA47)),_xlfn.IFS(_xlpm.MyAuditVal&lt;&gt;"",_xlpm.MyAuditVal,_xlpm.MacVal&lt;&gt;"",_xlpm.MacVal,_xlpm.WinVal&lt;&gt;"",_xlpm.WinVal,_xlpm.CSVVal&lt;&gt;"",_xlpm.CSVVal)),""))</f>
        <v/>
      </c>
      <c r="J47" s="41" t="str" cm="1">
        <f t="array" ref="J47">IF(($Y47+$Z47+$AA47+$AD47)=0,"",IFERROR(_xlfn.LET(_xlpm.CSVVal,IF($Y47=0,"",INDEX(CSV!J$2:J$510,$Y47)),_xlpm.MacVal,IF($Z47=0,"",INDEX(Output_Mac!J$2:J$500,$Z47)),_xlpm.WinVal,IF($AD47=0,"",INDEX(Output_Win!J$2:J$243,$AD47)),_xlpm.MyAuditVal,IF($AA47=0,"",INDEX(My_Audit!I$2:I$456,$AA47)),_xlfn.IFS(_xlpm.MyAuditVal&lt;&gt;"",_xlpm.MyAuditVal,_xlpm.MacVal&lt;&gt;"",_xlpm.MacVal,_xlpm.WinVal&lt;&gt;"",_xlpm.WinVal,_xlpm.CSVVal&lt;&gt;"",_xlpm.CSVVal)),""))</f>
        <v/>
      </c>
      <c r="K47" s="41" t="str" cm="1">
        <f t="array" ref="K47">IF(($Y47+$Z47+$AA47+$AD47)=0,"",IFERROR(_xlfn.LET(_xlpm.CSVVal,IF($Y47=0,"",INDEX(CSV!N$2:N$510,$Y47)),_xlpm.MacVal,IF($Z47=0,"",INDEX(Output_Mac!L$2:L$500,$Z47)),_xlpm.WinVal,IF($AD47=0,"",INDEX(Output_Win!L$2:L$243,$AD47)),_xlpm.MyAuditVal,IF($AA47=0,"",INDEX(My_Audit!J$2:J$456,$AA47)),_xlfn.IFS(_xlpm.MyAuditVal&lt;&gt;"",_xlpm.MyAuditVal,_xlpm.MacVal&lt;&gt;"",_xlpm.MacVal,_xlpm.WinVal&lt;&gt;"",_xlpm.WinVal,_xlpm.CSVVal&lt;&gt;"",_xlpm.CSVVal)),""))</f>
        <v/>
      </c>
      <c r="L47" s="41" t="str" cm="1">
        <f t="array" ref="L47">IF(($Y47+$Z47+$AA47+$AD47)=0,"",IFERROR(_xlfn.LET(_xlpm.CSVVal,IF($Y47=0,"",INDEX(CSV!Q$2:Q$510,$Y47)),_xlpm.MacVal,IF($Z47=0,"",INDEX(Output_Mac!M$2:M$500,$Z47)),_xlpm.WinVal,IF($AD47=0,"",INDEX(Output_Win!M$2:M$243,$AD47)),_xlpm.MyAuditVal,IF($AA47=0,"",INDEX(My_Audit!K$2:K$456,$AA47)),_xlfn.IFS(_xlpm.MyAuditVal&lt;&gt;"",_xlpm.MyAuditVal,_xlpm.MacVal&lt;&gt;"",_xlpm.MacVal,_xlpm.WinVal&lt;&gt;"",_xlpm.WinVal,_xlpm.CSVVal&lt;&gt;"",_xlpm.CSVVal)),""))</f>
        <v/>
      </c>
      <c r="M47" s="41" t="str" cm="1">
        <f t="array" ref="M47">IF(($Y47+$Z47+$AA47+$AD47)=0,"",ExpandDiagCodes(_xlfn.TEXTJOIN(", ",TRUE,IF($AA47=0,"",INDEX(My_Audit!N$2:N$456,$AA47)),IF($Z47=0,"",INDEX(Output_Mac!S$2:S$500,$Z47)),IF($AD47=0,"",INDEX(Output_Win!S$2:S$243,$AD47)),IF($Y47=0,"",INDEX(CSV!AE$2:AE$510,$Y47)))))</f>
        <v/>
      </c>
      <c r="N47" s="41" t="str" cm="1">
        <f t="array" ref="N47">IF(($Y47+$Z47+$AA47+$AD47)=0,"",IFERROR(_xlfn.LET(_xlpm.CSVVal,IF($Y47=0,"",INDEX(CSV!AG$2:AG$510,$Y47)),_xlpm.MacVal,IF($Z47=0,"",INDEX(Output_Mac!T$2:T$500,$Z47)),_xlpm.WinVal,IF($AD47=0,"",INDEX(Output_Win!T$2:T$243,$AD47)),_xlpm.MyAuditVal,IF($AA47=0,"",INDEX(My_Audit!O$2:O$456,$AA47)),_xlfn.IFS(_xlpm.MyAuditVal&lt;&gt;"",_xlpm.MyAuditVal,_xlpm.MacVal&lt;&gt;"",_xlpm.MacVal,_xlpm.WinVal&lt;&gt;"",_xlpm.WinVal,_xlpm.CSVVal&lt;&gt;"",_xlpm.CSVVal)),""))</f>
        <v/>
      </c>
      <c r="O47" s="41" t="str" cm="1">
        <f t="array" ref="O47">IF($AB47=0,"",INDEX(My_Audit!P$2:P$456,$AB47))&amp;""</f>
        <v/>
      </c>
      <c r="P47" s="40"/>
      <c r="Q47" s="41" t="str">
        <f>IF(LEFT(N47,4)="Pass","Nist SP 800-88",My_Audit!R47)&amp;""</f>
        <v/>
      </c>
      <c r="R47" s="40"/>
      <c r="S47" s="40"/>
      <c r="T47" s="41" t="str" cm="1">
        <f t="array" ref="T47">IF($AC47=0,"",INDEX(Models!J$2:J$605,$AC47))</f>
        <v/>
      </c>
      <c r="U47" s="40"/>
      <c r="V47" s="40"/>
      <c r="W47" s="79" t="str" cm="1">
        <f t="array" ref="W47">IF(($Z47+$AA47+$AD47)=0,"",ExpandDiagCodes(_xlfn.TEXTJOIN(", ",TRUE,IF($AA47=0,"",INDEX(My_Audit!L$2:L$456,$AA47)),IF($Z47=0,"",INDEX(Output_Mac!AA$2:AA$500,$Z47)),IF($AD47=0,"",INDEX(Output_Win!AA$2:AA$243,$AD47)))))</f>
        <v/>
      </c>
      <c r="Y47" s="80">
        <f>IFERROR(MATCH($A47,CSV!$A$2:$A$510,0),0)</f>
        <v>0</v>
      </c>
      <c r="Z47" s="80">
        <f>IFERROR(MATCH($A47,Output_Mac!$A$2:$A$500,0),0)</f>
        <v>0</v>
      </c>
      <c r="AA47" s="80">
        <f>IFERROR(MATCH($A47,My_Audit!$A$2:$A$456,0),0)</f>
        <v>46</v>
      </c>
      <c r="AB47" s="80">
        <f>IFERROR(MATCH($C47,My_Audit!$B$2:$B$456,0),0)</f>
        <v>0</v>
      </c>
      <c r="AC47" s="80">
        <f>IFERROR(MATCH($E47,Models!$I$2:$I$605,0),0)</f>
        <v>0</v>
      </c>
      <c r="AD47" s="80">
        <f>IFERROR(MATCH($A47,Output_Win!$A$2:$A$243,0),0)</f>
        <v>0</v>
      </c>
    </row>
    <row r="48" spans="1:30">
      <c r="A48" s="40" t="str">
        <f>_xlfn.TEXTJOIN("",TRUE,Input!$A$4,TEXT(ROW(My_Audit!A47)+Input!$A$8-1,"00"))</f>
        <v>W4435</v>
      </c>
      <c r="B48" s="40" t="str">
        <f>_xlfn.TEXTJOIN("-",TRUE,"ITD",Input!$A$2,A48)</f>
        <v>ITD-SHR11749-W4435</v>
      </c>
      <c r="C48" s="41" t="str" cm="1">
        <f t="array" ref="C48">IF(($Y48+$Z48+$AA48+$AD48)=0,"",IFERROR(_xlfn.LET(_xlpm.CSVVal,IF($Y48=0,"",INDEX(CSV!B$2:B$510,$Y48)),_xlpm.MacVal,IF($Z48=0,"",INDEX(Output_Mac!B$2:B$500,$Z48)),_xlpm.WinVal,IF($AD48=0,"",INDEX(Output_Win!B$2:B$243,$AD48)),_xlpm.MyAuditVal,IF($AA48=0,"",INDEX(My_Audit!B$2:B$456,$AA48)),_xlfn.IFS(_xlpm.MyAuditVal&lt;&gt;"",_xlpm.MyAuditVal,_xlpm.MacVal&lt;&gt;"",_xlpm.MacVal,_xlpm.WinVal&lt;&gt;"",_xlpm.WinVal,_xlpm.CSVVal&lt;&gt;"",_xlpm.CSVVal)),""))</f>
        <v/>
      </c>
      <c r="D48" s="41" t="str" cm="1">
        <f t="array" ref="D48">IF(($Y48+$Z48+$AA48+$AD48)=0,"",IFERROR(_xlfn.LET(_xlpm.CSVVal,IF($Y48=0,"",INDEX(CSV!C$2:C$510,$Y48)),_xlpm.MacVal,IF($Z48=0,"",INDEX(Output_Mac!D$2:D$500,$Z48)),_xlpm.WinVal,IF($AD48=0,"",INDEX(Output_Win!D$2:D$243,$AD48)),_xlpm.MyAuditVal,IF($AA48=0,"",INDEX(My_Audit!C$2:C$456,$AA48)),_xlfn.IFS(_xlpm.MyAuditVal&lt;&gt;"",_xlpm.MyAuditVal,_xlpm.MacVal&lt;&gt;"",_xlpm.MacVal,_xlpm.WinVal&lt;&gt;"",_xlpm.WinVal,_xlpm.CSVVal&lt;&gt;"",_xlpm.CSVVal)),""))</f>
        <v/>
      </c>
      <c r="E48" s="41" t="str" cm="1">
        <f t="array" ref="E48">IF(($Y48+$Z48+$AA48+$AD48)=0,"",IFERROR(_xlfn.LET(_xlpm.CSVVal,IF($Y48=0,"",INDEX(CSV!E$2:E$510,$Y48)),_xlpm.MacVal,IF($Z48=0,"",INDEX(Output_Mac!C$2:C$500,$Z48)),_xlpm.WinVal,IF($AD48=0,"",INDEX(Output_Win!C$2:C$243,$AD48)),_xlpm.MyAuditVal,IF($AA48=0,"",INDEX(My_Audit!D$2:D$456,$AA48)),_xlfn.IFS(_xlpm.MyAuditVal&lt;&gt;"",_xlpm.MyAuditVal,_xlpm.MacVal&lt;&gt;"",_xlpm.MacVal,_xlpm.WinVal&lt;&gt;"",_xlpm.WinVal,_xlpm.CSVVal&lt;&gt;"",_xlpm.CSVVal)),""))</f>
        <v/>
      </c>
      <c r="F48" s="41" t="str" cm="1">
        <f t="array" ref="F48">IF(($Y48+$Z48+$AA48+$AD48)=0,"",IFERROR(_xlfn.LET(_xlpm.CSVVal,IF($Y48=0,"",INDEX(CSV!F$2:F$510,$Y48)),_xlpm.MacVal,IF($Z48=0,"",INDEX(Output_Mac!E$2:E$500,$Z48)),_xlpm.WinVal,IF($AD48=0,"",INDEX(Output_Win!E$2:E$243,$AD48)),_xlpm.MyAuditVal,IF($AA48=0,"",INDEX(My_Audit!E$2:E$456,$AA48)),_xlfn.IFS(_xlpm.MyAuditVal&lt;&gt;"",_xlpm.MyAuditVal,_xlpm.MacVal&lt;&gt;"",_xlpm.MacVal,_xlpm.WinVal&lt;&gt;"",_xlpm.WinVal,_xlpm.CSVVal&lt;&gt;"",PROPER(_xlpm.CSVVal))),""))</f>
        <v/>
      </c>
      <c r="G48" s="41" t="str" cm="1">
        <f t="array" ref="G48">IF(($Y48+$Z48+$AA48+$AD48)=0,"",IFERROR(_xlfn.LET(_xlpm.CSVVal,IF($Y48=0,"",INDEX(CSV!G$2:G$510,$Y48)),_xlpm.MacVal,IF($Z48=0,"",INDEX(Output_Mac!G$2:G$500,$Z48)),_xlpm.WinVal,IF($AD48=0,"",INDEX(Output_Win!G$2:G$243,$AD48)),_xlpm.MyAuditVal,IF($AA48=0,"",INDEX(My_Audit!F$2:F$456,$AA48)),_xlfn.IFS(_xlpm.MyAuditVal&lt;&gt;"",_xlpm.MyAuditVal,_xlpm.MacVal&lt;&gt;"",_xlpm.MacVal,_xlpm.WinVal&lt;&gt;"",_xlpm.WinVal,_xlpm.CSVVal&lt;&gt;"",_xlpm.CSVVal)),""))</f>
        <v/>
      </c>
      <c r="H48" s="41" t="str" cm="1">
        <f t="array" ref="H48">IF($Z48&gt;0,INDEX(Output_Mac!H$2:H$500,$Z48),IF($AD48&gt;0,INDEX(Output_Win!H$2:H$243,$AD48),IF($AA48&gt;0,_xlfn.LET(_xlpm.MyAuditVal,INDEX(My_Audit!G$2:G$456,$AA48),IF(_xlpm.MyAuditVal=0,"",_xlpm.MyAuditVal)),"")))</f>
        <v/>
      </c>
      <c r="I48" s="41" t="str" cm="1">
        <f t="array" ref="I48">IF(($Y48+$Z48+$AA48+$AD48)=0,"",IFERROR(_xlfn.LET(_xlpm.CSVVal,IF($Y48=0,"",INDEX(CSV!H$2:H$510,$Y48)),_xlpm.MacVal,IF($Z48=0,"",INDEX(Output_Mac!I$2:I$500,$Z48)),_xlpm.WinVal,IF($AD48=0,"",INDEX(Output_Win!I$2:I$243,$AD48)),_xlpm.MyAuditVal,IF($AA48=0,"",INDEX(My_Audit!H$2:H$456,$AA48)),_xlfn.IFS(_xlpm.MyAuditVal&lt;&gt;"",_xlpm.MyAuditVal,_xlpm.MacVal&lt;&gt;"",_xlpm.MacVal,_xlpm.WinVal&lt;&gt;"",_xlpm.WinVal,_xlpm.CSVVal&lt;&gt;"",_xlpm.CSVVal)),""))</f>
        <v/>
      </c>
      <c r="J48" s="41" t="str" cm="1">
        <f t="array" ref="J48">IF(($Y48+$Z48+$AA48+$AD48)=0,"",IFERROR(_xlfn.LET(_xlpm.CSVVal,IF($Y48=0,"",INDEX(CSV!J$2:J$510,$Y48)),_xlpm.MacVal,IF($Z48=0,"",INDEX(Output_Mac!J$2:J$500,$Z48)),_xlpm.WinVal,IF($AD48=0,"",INDEX(Output_Win!J$2:J$243,$AD48)),_xlpm.MyAuditVal,IF($AA48=0,"",INDEX(My_Audit!I$2:I$456,$AA48)),_xlfn.IFS(_xlpm.MyAuditVal&lt;&gt;"",_xlpm.MyAuditVal,_xlpm.MacVal&lt;&gt;"",_xlpm.MacVal,_xlpm.WinVal&lt;&gt;"",_xlpm.WinVal,_xlpm.CSVVal&lt;&gt;"",_xlpm.CSVVal)),""))</f>
        <v/>
      </c>
      <c r="K48" s="41" t="str" cm="1">
        <f t="array" ref="K48">IF(($Y48+$Z48+$AA48+$AD48)=0,"",IFERROR(_xlfn.LET(_xlpm.CSVVal,IF($Y48=0,"",INDEX(CSV!N$2:N$510,$Y48)),_xlpm.MacVal,IF($Z48=0,"",INDEX(Output_Mac!L$2:L$500,$Z48)),_xlpm.WinVal,IF($AD48=0,"",INDEX(Output_Win!L$2:L$243,$AD48)),_xlpm.MyAuditVal,IF($AA48=0,"",INDEX(My_Audit!J$2:J$456,$AA48)),_xlfn.IFS(_xlpm.MyAuditVal&lt;&gt;"",_xlpm.MyAuditVal,_xlpm.MacVal&lt;&gt;"",_xlpm.MacVal,_xlpm.WinVal&lt;&gt;"",_xlpm.WinVal,_xlpm.CSVVal&lt;&gt;"",_xlpm.CSVVal)),""))</f>
        <v/>
      </c>
      <c r="L48" s="41" t="str" cm="1">
        <f t="array" ref="L48">IF(($Y48+$Z48+$AA48+$AD48)=0,"",IFERROR(_xlfn.LET(_xlpm.CSVVal,IF($Y48=0,"",INDEX(CSV!Q$2:Q$510,$Y48)),_xlpm.MacVal,IF($Z48=0,"",INDEX(Output_Mac!M$2:M$500,$Z48)),_xlpm.WinVal,IF($AD48=0,"",INDEX(Output_Win!M$2:M$243,$AD48)),_xlpm.MyAuditVal,IF($AA48=0,"",INDEX(My_Audit!K$2:K$456,$AA48)),_xlfn.IFS(_xlpm.MyAuditVal&lt;&gt;"",_xlpm.MyAuditVal,_xlpm.MacVal&lt;&gt;"",_xlpm.MacVal,_xlpm.WinVal&lt;&gt;"",_xlpm.WinVal,_xlpm.CSVVal&lt;&gt;"",_xlpm.CSVVal)),""))</f>
        <v/>
      </c>
      <c r="M48" s="41" t="str" cm="1">
        <f t="array" ref="M48">IF(($Y48+$Z48+$AA48+$AD48)=0,"",ExpandDiagCodes(_xlfn.TEXTJOIN(", ",TRUE,IF($AA48=0,"",INDEX(My_Audit!N$2:N$456,$AA48)),IF($Z48=0,"",INDEX(Output_Mac!S$2:S$500,$Z48)),IF($AD48=0,"",INDEX(Output_Win!S$2:S$243,$AD48)),IF($Y48=0,"",INDEX(CSV!AE$2:AE$510,$Y48)))))</f>
        <v/>
      </c>
      <c r="N48" s="41" t="str" cm="1">
        <f t="array" ref="N48">IF(($Y48+$Z48+$AA48+$AD48)=0,"",IFERROR(_xlfn.LET(_xlpm.CSVVal,IF($Y48=0,"",INDEX(CSV!AG$2:AG$510,$Y48)),_xlpm.MacVal,IF($Z48=0,"",INDEX(Output_Mac!T$2:T$500,$Z48)),_xlpm.WinVal,IF($AD48=0,"",INDEX(Output_Win!T$2:T$243,$AD48)),_xlpm.MyAuditVal,IF($AA48=0,"",INDEX(My_Audit!O$2:O$456,$AA48)),_xlfn.IFS(_xlpm.MyAuditVal&lt;&gt;"",_xlpm.MyAuditVal,_xlpm.MacVal&lt;&gt;"",_xlpm.MacVal,_xlpm.WinVal&lt;&gt;"",_xlpm.WinVal,_xlpm.CSVVal&lt;&gt;"",_xlpm.CSVVal)),""))</f>
        <v/>
      </c>
      <c r="O48" s="41" t="str" cm="1">
        <f t="array" ref="O48">IF($AB48=0,"",INDEX(My_Audit!P$2:P$456,$AB48))&amp;""</f>
        <v/>
      </c>
      <c r="P48" s="40"/>
      <c r="Q48" s="41" t="str">
        <f>IF(LEFT(N48,4)="Pass","Nist SP 800-88",My_Audit!R48)&amp;""</f>
        <v/>
      </c>
      <c r="R48" s="40"/>
      <c r="S48" s="40"/>
      <c r="T48" s="41" t="str" cm="1">
        <f t="array" ref="T48">IF($AC48=0,"",INDEX(Models!J$2:J$605,$AC48))</f>
        <v/>
      </c>
      <c r="U48" s="40"/>
      <c r="V48" s="40"/>
      <c r="W48" s="79" t="str" cm="1">
        <f t="array" ref="W48">IF(($Z48+$AA48+$AD48)=0,"",ExpandDiagCodes(_xlfn.TEXTJOIN(", ",TRUE,IF($AA48=0,"",INDEX(My_Audit!L$2:L$456,$AA48)),IF($Z48=0,"",INDEX(Output_Mac!AA$2:AA$500,$Z48)),IF($AD48=0,"",INDEX(Output_Win!AA$2:AA$243,$AD48)))))</f>
        <v/>
      </c>
      <c r="Y48" s="80">
        <f>IFERROR(MATCH($A48,CSV!$A$2:$A$510,0),0)</f>
        <v>0</v>
      </c>
      <c r="Z48" s="80">
        <f>IFERROR(MATCH($A48,Output_Mac!$A$2:$A$500,0),0)</f>
        <v>0</v>
      </c>
      <c r="AA48" s="80">
        <f>IFERROR(MATCH($A48,My_Audit!$A$2:$A$456,0),0)</f>
        <v>47</v>
      </c>
      <c r="AB48" s="80">
        <f>IFERROR(MATCH($C48,My_Audit!$B$2:$B$456,0),0)</f>
        <v>0</v>
      </c>
      <c r="AC48" s="80">
        <f>IFERROR(MATCH($E48,Models!$I$2:$I$605,0),0)</f>
        <v>0</v>
      </c>
      <c r="AD48" s="80">
        <f>IFERROR(MATCH($A48,Output_Win!$A$2:$A$243,0),0)</f>
        <v>0</v>
      </c>
    </row>
    <row r="49" spans="1:30">
      <c r="A49" s="40" t="str">
        <f>_xlfn.TEXTJOIN("",TRUE,Input!$A$4,TEXT(ROW(My_Audit!A48)+Input!$A$8-1,"00"))</f>
        <v>W4436</v>
      </c>
      <c r="B49" s="40" t="str">
        <f>_xlfn.TEXTJOIN("-",TRUE,"ITD",Input!$A$2,A49)</f>
        <v>ITD-SHR11749-W4436</v>
      </c>
      <c r="C49" s="41" t="str" cm="1">
        <f t="array" ref="C49">IF(($Y49+$Z49+$AA49+$AD49)=0,"",IFERROR(_xlfn.LET(_xlpm.CSVVal,IF($Y49=0,"",INDEX(CSV!B$2:B$510,$Y49)),_xlpm.MacVal,IF($Z49=0,"",INDEX(Output_Mac!B$2:B$500,$Z49)),_xlpm.WinVal,IF($AD49=0,"",INDEX(Output_Win!B$2:B$243,$AD49)),_xlpm.MyAuditVal,IF($AA49=0,"",INDEX(My_Audit!B$2:B$456,$AA49)),_xlfn.IFS(_xlpm.MyAuditVal&lt;&gt;"",_xlpm.MyAuditVal,_xlpm.MacVal&lt;&gt;"",_xlpm.MacVal,_xlpm.WinVal&lt;&gt;"",_xlpm.WinVal,_xlpm.CSVVal&lt;&gt;"",_xlpm.CSVVal)),""))</f>
        <v/>
      </c>
      <c r="D49" s="41" t="str" cm="1">
        <f t="array" ref="D49">IF(($Y49+$Z49+$AA49+$AD49)=0,"",IFERROR(_xlfn.LET(_xlpm.CSVVal,IF($Y49=0,"",INDEX(CSV!C$2:C$510,$Y49)),_xlpm.MacVal,IF($Z49=0,"",INDEX(Output_Mac!D$2:D$500,$Z49)),_xlpm.WinVal,IF($AD49=0,"",INDEX(Output_Win!D$2:D$243,$AD49)),_xlpm.MyAuditVal,IF($AA49=0,"",INDEX(My_Audit!C$2:C$456,$AA49)),_xlfn.IFS(_xlpm.MyAuditVal&lt;&gt;"",_xlpm.MyAuditVal,_xlpm.MacVal&lt;&gt;"",_xlpm.MacVal,_xlpm.WinVal&lt;&gt;"",_xlpm.WinVal,_xlpm.CSVVal&lt;&gt;"",_xlpm.CSVVal)),""))</f>
        <v/>
      </c>
      <c r="E49" s="41" t="str" cm="1">
        <f t="array" ref="E49">IF(($Y49+$Z49+$AA49+$AD49)=0,"",IFERROR(_xlfn.LET(_xlpm.CSVVal,IF($Y49=0,"",INDEX(CSV!E$2:E$510,$Y49)),_xlpm.MacVal,IF($Z49=0,"",INDEX(Output_Mac!C$2:C$500,$Z49)),_xlpm.WinVal,IF($AD49=0,"",INDEX(Output_Win!C$2:C$243,$AD49)),_xlpm.MyAuditVal,IF($AA49=0,"",INDEX(My_Audit!D$2:D$456,$AA49)),_xlfn.IFS(_xlpm.MyAuditVal&lt;&gt;"",_xlpm.MyAuditVal,_xlpm.MacVal&lt;&gt;"",_xlpm.MacVal,_xlpm.WinVal&lt;&gt;"",_xlpm.WinVal,_xlpm.CSVVal&lt;&gt;"",_xlpm.CSVVal)),""))</f>
        <v/>
      </c>
      <c r="F49" s="41" t="str" cm="1">
        <f t="array" ref="F49">IF(($Y49+$Z49+$AA49+$AD49)=0,"",IFERROR(_xlfn.LET(_xlpm.CSVVal,IF($Y49=0,"",INDEX(CSV!F$2:F$510,$Y49)),_xlpm.MacVal,IF($Z49=0,"",INDEX(Output_Mac!E$2:E$500,$Z49)),_xlpm.WinVal,IF($AD49=0,"",INDEX(Output_Win!E$2:E$243,$AD49)),_xlpm.MyAuditVal,IF($AA49=0,"",INDEX(My_Audit!E$2:E$456,$AA49)),_xlfn.IFS(_xlpm.MyAuditVal&lt;&gt;"",_xlpm.MyAuditVal,_xlpm.MacVal&lt;&gt;"",_xlpm.MacVal,_xlpm.WinVal&lt;&gt;"",_xlpm.WinVal,_xlpm.CSVVal&lt;&gt;"",PROPER(_xlpm.CSVVal))),""))</f>
        <v/>
      </c>
      <c r="G49" s="41" t="str" cm="1">
        <f t="array" ref="G49">IF(($Y49+$Z49+$AA49+$AD49)=0,"",IFERROR(_xlfn.LET(_xlpm.CSVVal,IF($Y49=0,"",INDEX(CSV!G$2:G$510,$Y49)),_xlpm.MacVal,IF($Z49=0,"",INDEX(Output_Mac!G$2:G$500,$Z49)),_xlpm.WinVal,IF($AD49=0,"",INDEX(Output_Win!G$2:G$243,$AD49)),_xlpm.MyAuditVal,IF($AA49=0,"",INDEX(My_Audit!F$2:F$456,$AA49)),_xlfn.IFS(_xlpm.MyAuditVal&lt;&gt;"",_xlpm.MyAuditVal,_xlpm.MacVal&lt;&gt;"",_xlpm.MacVal,_xlpm.WinVal&lt;&gt;"",_xlpm.WinVal,_xlpm.CSVVal&lt;&gt;"",_xlpm.CSVVal)),""))</f>
        <v/>
      </c>
      <c r="H49" s="41" t="str" cm="1">
        <f t="array" ref="H49">IF($Z49&gt;0,INDEX(Output_Mac!H$2:H$500,$Z49),IF($AD49&gt;0,INDEX(Output_Win!H$2:H$243,$AD49),IF($AA49&gt;0,_xlfn.LET(_xlpm.MyAuditVal,INDEX(My_Audit!G$2:G$456,$AA49),IF(_xlpm.MyAuditVal=0,"",_xlpm.MyAuditVal)),"")))</f>
        <v/>
      </c>
      <c r="I49" s="41" t="str" cm="1">
        <f t="array" ref="I49">IF(($Y49+$Z49+$AA49+$AD49)=0,"",IFERROR(_xlfn.LET(_xlpm.CSVVal,IF($Y49=0,"",INDEX(CSV!H$2:H$510,$Y49)),_xlpm.MacVal,IF($Z49=0,"",INDEX(Output_Mac!I$2:I$500,$Z49)),_xlpm.WinVal,IF($AD49=0,"",INDEX(Output_Win!I$2:I$243,$AD49)),_xlpm.MyAuditVal,IF($AA49=0,"",INDEX(My_Audit!H$2:H$456,$AA49)),_xlfn.IFS(_xlpm.MyAuditVal&lt;&gt;"",_xlpm.MyAuditVal,_xlpm.MacVal&lt;&gt;"",_xlpm.MacVal,_xlpm.WinVal&lt;&gt;"",_xlpm.WinVal,_xlpm.CSVVal&lt;&gt;"",_xlpm.CSVVal)),""))</f>
        <v/>
      </c>
      <c r="J49" s="41" t="str" cm="1">
        <f t="array" ref="J49">IF(($Y49+$Z49+$AA49+$AD49)=0,"",IFERROR(_xlfn.LET(_xlpm.CSVVal,IF($Y49=0,"",INDEX(CSV!J$2:J$510,$Y49)),_xlpm.MacVal,IF($Z49=0,"",INDEX(Output_Mac!J$2:J$500,$Z49)),_xlpm.WinVal,IF($AD49=0,"",INDEX(Output_Win!J$2:J$243,$AD49)),_xlpm.MyAuditVal,IF($AA49=0,"",INDEX(My_Audit!I$2:I$456,$AA49)),_xlfn.IFS(_xlpm.MyAuditVal&lt;&gt;"",_xlpm.MyAuditVal,_xlpm.MacVal&lt;&gt;"",_xlpm.MacVal,_xlpm.WinVal&lt;&gt;"",_xlpm.WinVal,_xlpm.CSVVal&lt;&gt;"",_xlpm.CSVVal)),""))</f>
        <v/>
      </c>
      <c r="K49" s="41" t="str" cm="1">
        <f t="array" ref="K49">IF(($Y49+$Z49+$AA49+$AD49)=0,"",IFERROR(_xlfn.LET(_xlpm.CSVVal,IF($Y49=0,"",INDEX(CSV!N$2:N$510,$Y49)),_xlpm.MacVal,IF($Z49=0,"",INDEX(Output_Mac!L$2:L$500,$Z49)),_xlpm.WinVal,IF($AD49=0,"",INDEX(Output_Win!L$2:L$243,$AD49)),_xlpm.MyAuditVal,IF($AA49=0,"",INDEX(My_Audit!J$2:J$456,$AA49)),_xlfn.IFS(_xlpm.MyAuditVal&lt;&gt;"",_xlpm.MyAuditVal,_xlpm.MacVal&lt;&gt;"",_xlpm.MacVal,_xlpm.WinVal&lt;&gt;"",_xlpm.WinVal,_xlpm.CSVVal&lt;&gt;"",_xlpm.CSVVal)),""))</f>
        <v/>
      </c>
      <c r="L49" s="41" t="str" cm="1">
        <f t="array" ref="L49">IF(($Y49+$Z49+$AA49+$AD49)=0,"",IFERROR(_xlfn.LET(_xlpm.CSVVal,IF($Y49=0,"",INDEX(CSV!Q$2:Q$510,$Y49)),_xlpm.MacVal,IF($Z49=0,"",INDEX(Output_Mac!M$2:M$500,$Z49)),_xlpm.WinVal,IF($AD49=0,"",INDEX(Output_Win!M$2:M$243,$AD49)),_xlpm.MyAuditVal,IF($AA49=0,"",INDEX(My_Audit!K$2:K$456,$AA49)),_xlfn.IFS(_xlpm.MyAuditVal&lt;&gt;"",_xlpm.MyAuditVal,_xlpm.MacVal&lt;&gt;"",_xlpm.MacVal,_xlpm.WinVal&lt;&gt;"",_xlpm.WinVal,_xlpm.CSVVal&lt;&gt;"",_xlpm.CSVVal)),""))</f>
        <v/>
      </c>
      <c r="M49" s="41" t="str" cm="1">
        <f t="array" ref="M49">IF(($Y49+$Z49+$AA49+$AD49)=0,"",ExpandDiagCodes(_xlfn.TEXTJOIN(", ",TRUE,IF($AA49=0,"",INDEX(My_Audit!N$2:N$456,$AA49)),IF($Z49=0,"",INDEX(Output_Mac!S$2:S$500,$Z49)),IF($AD49=0,"",INDEX(Output_Win!S$2:S$243,$AD49)),IF($Y49=0,"",INDEX(CSV!AE$2:AE$510,$Y49)))))</f>
        <v/>
      </c>
      <c r="N49" s="41" t="str" cm="1">
        <f t="array" ref="N49">IF(($Y49+$Z49+$AA49+$AD49)=0,"",IFERROR(_xlfn.LET(_xlpm.CSVVal,IF($Y49=0,"",INDEX(CSV!AG$2:AG$510,$Y49)),_xlpm.MacVal,IF($Z49=0,"",INDEX(Output_Mac!T$2:T$500,$Z49)),_xlpm.WinVal,IF($AD49=0,"",INDEX(Output_Win!T$2:T$243,$AD49)),_xlpm.MyAuditVal,IF($AA49=0,"",INDEX(My_Audit!O$2:O$456,$AA49)),_xlfn.IFS(_xlpm.MyAuditVal&lt;&gt;"",_xlpm.MyAuditVal,_xlpm.MacVal&lt;&gt;"",_xlpm.MacVal,_xlpm.WinVal&lt;&gt;"",_xlpm.WinVal,_xlpm.CSVVal&lt;&gt;"",_xlpm.CSVVal)),""))</f>
        <v/>
      </c>
      <c r="O49" s="41" t="str" cm="1">
        <f t="array" ref="O49">IF($AB49=0,"",INDEX(My_Audit!P$2:P$456,$AB49))&amp;""</f>
        <v/>
      </c>
      <c r="P49" s="40"/>
      <c r="Q49" s="41" t="str">
        <f>IF(LEFT(N49,4)="Pass","Nist SP 800-88",My_Audit!R49)&amp;""</f>
        <v/>
      </c>
      <c r="R49" s="40"/>
      <c r="S49" s="40"/>
      <c r="T49" s="41" t="str" cm="1">
        <f t="array" ref="T49">IF($AC49=0,"",INDEX(Models!J$2:J$605,$AC49))</f>
        <v/>
      </c>
      <c r="U49" s="40"/>
      <c r="V49" s="40"/>
      <c r="W49" s="79" t="str" cm="1">
        <f t="array" ref="W49">IF(($Z49+$AA49+$AD49)=0,"",ExpandDiagCodes(_xlfn.TEXTJOIN(", ",TRUE,IF($AA49=0,"",INDEX(My_Audit!L$2:L$456,$AA49)),IF($Z49=0,"",INDEX(Output_Mac!AA$2:AA$500,$Z49)),IF($AD49=0,"",INDEX(Output_Win!AA$2:AA$243,$AD49)))))</f>
        <v/>
      </c>
      <c r="Y49" s="80">
        <f>IFERROR(MATCH($A49,CSV!$A$2:$A$510,0),0)</f>
        <v>0</v>
      </c>
      <c r="Z49" s="80">
        <f>IFERROR(MATCH($A49,Output_Mac!$A$2:$A$500,0),0)</f>
        <v>0</v>
      </c>
      <c r="AA49" s="80">
        <f>IFERROR(MATCH($A49,My_Audit!$A$2:$A$456,0),0)</f>
        <v>48</v>
      </c>
      <c r="AB49" s="80">
        <f>IFERROR(MATCH($C49,My_Audit!$B$2:$B$456,0),0)</f>
        <v>0</v>
      </c>
      <c r="AC49" s="80">
        <f>IFERROR(MATCH($E49,Models!$I$2:$I$605,0),0)</f>
        <v>0</v>
      </c>
      <c r="AD49" s="80">
        <f>IFERROR(MATCH($A49,Output_Win!$A$2:$A$243,0),0)</f>
        <v>0</v>
      </c>
    </row>
    <row r="50" spans="1:30">
      <c r="A50" s="40" t="str">
        <f>_xlfn.TEXTJOIN("",TRUE,Input!$A$4,TEXT(ROW(My_Audit!A49)+Input!$A$8-1,"00"))</f>
        <v>W4437</v>
      </c>
      <c r="B50" s="40" t="str">
        <f>_xlfn.TEXTJOIN("-",TRUE,"ITD",Input!$A$2,A50)</f>
        <v>ITD-SHR11749-W4437</v>
      </c>
      <c r="C50" s="41" t="str" cm="1">
        <f t="array" ref="C50">IF(($Y50+$Z50+$AA50+$AD50)=0,"",IFERROR(_xlfn.LET(_xlpm.CSVVal,IF($Y50=0,"",INDEX(CSV!B$2:B$510,$Y50)),_xlpm.MacVal,IF($Z50=0,"",INDEX(Output_Mac!B$2:B$500,$Z50)),_xlpm.WinVal,IF($AD50=0,"",INDEX(Output_Win!B$2:B$243,$AD50)),_xlpm.MyAuditVal,IF($AA50=0,"",INDEX(My_Audit!B$2:B$456,$AA50)),_xlfn.IFS(_xlpm.MyAuditVal&lt;&gt;"",_xlpm.MyAuditVal,_xlpm.MacVal&lt;&gt;"",_xlpm.MacVal,_xlpm.WinVal&lt;&gt;"",_xlpm.WinVal,_xlpm.CSVVal&lt;&gt;"",_xlpm.CSVVal)),""))</f>
        <v/>
      </c>
      <c r="D50" s="41" t="str" cm="1">
        <f t="array" ref="D50">IF(($Y50+$Z50+$AA50+$AD50)=0,"",IFERROR(_xlfn.LET(_xlpm.CSVVal,IF($Y50=0,"",INDEX(CSV!C$2:C$510,$Y50)),_xlpm.MacVal,IF($Z50=0,"",INDEX(Output_Mac!D$2:D$500,$Z50)),_xlpm.WinVal,IF($AD50=0,"",INDEX(Output_Win!D$2:D$243,$AD50)),_xlpm.MyAuditVal,IF($AA50=0,"",INDEX(My_Audit!C$2:C$456,$AA50)),_xlfn.IFS(_xlpm.MyAuditVal&lt;&gt;"",_xlpm.MyAuditVal,_xlpm.MacVal&lt;&gt;"",_xlpm.MacVal,_xlpm.WinVal&lt;&gt;"",_xlpm.WinVal,_xlpm.CSVVal&lt;&gt;"",_xlpm.CSVVal)),""))</f>
        <v/>
      </c>
      <c r="E50" s="41" t="str" cm="1">
        <f t="array" ref="E50">IF(($Y50+$Z50+$AA50+$AD50)=0,"",IFERROR(_xlfn.LET(_xlpm.CSVVal,IF($Y50=0,"",INDEX(CSV!E$2:E$510,$Y50)),_xlpm.MacVal,IF($Z50=0,"",INDEX(Output_Mac!C$2:C$500,$Z50)),_xlpm.WinVal,IF($AD50=0,"",INDEX(Output_Win!C$2:C$243,$AD50)),_xlpm.MyAuditVal,IF($AA50=0,"",INDEX(My_Audit!D$2:D$456,$AA50)),_xlfn.IFS(_xlpm.MyAuditVal&lt;&gt;"",_xlpm.MyAuditVal,_xlpm.MacVal&lt;&gt;"",_xlpm.MacVal,_xlpm.WinVal&lt;&gt;"",_xlpm.WinVal,_xlpm.CSVVal&lt;&gt;"",_xlpm.CSVVal)),""))</f>
        <v/>
      </c>
      <c r="F50" s="41" t="str" cm="1">
        <f t="array" ref="F50">IF(($Y50+$Z50+$AA50+$AD50)=0,"",IFERROR(_xlfn.LET(_xlpm.CSVVal,IF($Y50=0,"",INDEX(CSV!F$2:F$510,$Y50)),_xlpm.MacVal,IF($Z50=0,"",INDEX(Output_Mac!E$2:E$500,$Z50)),_xlpm.WinVal,IF($AD50=0,"",INDEX(Output_Win!E$2:E$243,$AD50)),_xlpm.MyAuditVal,IF($AA50=0,"",INDEX(My_Audit!E$2:E$456,$AA50)),_xlfn.IFS(_xlpm.MyAuditVal&lt;&gt;"",_xlpm.MyAuditVal,_xlpm.MacVal&lt;&gt;"",_xlpm.MacVal,_xlpm.WinVal&lt;&gt;"",_xlpm.WinVal,_xlpm.CSVVal&lt;&gt;"",PROPER(_xlpm.CSVVal))),""))</f>
        <v/>
      </c>
      <c r="G50" s="41" t="str" cm="1">
        <f t="array" ref="G50">IF(($Y50+$Z50+$AA50+$AD50)=0,"",IFERROR(_xlfn.LET(_xlpm.CSVVal,IF($Y50=0,"",INDEX(CSV!G$2:G$510,$Y50)),_xlpm.MacVal,IF($Z50=0,"",INDEX(Output_Mac!G$2:G$500,$Z50)),_xlpm.WinVal,IF($AD50=0,"",INDEX(Output_Win!G$2:G$243,$AD50)),_xlpm.MyAuditVal,IF($AA50=0,"",INDEX(My_Audit!F$2:F$456,$AA50)),_xlfn.IFS(_xlpm.MyAuditVal&lt;&gt;"",_xlpm.MyAuditVal,_xlpm.MacVal&lt;&gt;"",_xlpm.MacVal,_xlpm.WinVal&lt;&gt;"",_xlpm.WinVal,_xlpm.CSVVal&lt;&gt;"",_xlpm.CSVVal)),""))</f>
        <v/>
      </c>
      <c r="H50" s="41" t="str" cm="1">
        <f t="array" ref="H50">IF($Z50&gt;0,INDEX(Output_Mac!H$2:H$500,$Z50),IF($AD50&gt;0,INDEX(Output_Win!H$2:H$243,$AD50),IF($AA50&gt;0,_xlfn.LET(_xlpm.MyAuditVal,INDEX(My_Audit!G$2:G$456,$AA50),IF(_xlpm.MyAuditVal=0,"",_xlpm.MyAuditVal)),"")))</f>
        <v/>
      </c>
      <c r="I50" s="41" t="str" cm="1">
        <f t="array" ref="I50">IF(($Y50+$Z50+$AA50+$AD50)=0,"",IFERROR(_xlfn.LET(_xlpm.CSVVal,IF($Y50=0,"",INDEX(CSV!H$2:H$510,$Y50)),_xlpm.MacVal,IF($Z50=0,"",INDEX(Output_Mac!I$2:I$500,$Z50)),_xlpm.WinVal,IF($AD50=0,"",INDEX(Output_Win!I$2:I$243,$AD50)),_xlpm.MyAuditVal,IF($AA50=0,"",INDEX(My_Audit!H$2:H$456,$AA50)),_xlfn.IFS(_xlpm.MyAuditVal&lt;&gt;"",_xlpm.MyAuditVal,_xlpm.MacVal&lt;&gt;"",_xlpm.MacVal,_xlpm.WinVal&lt;&gt;"",_xlpm.WinVal,_xlpm.CSVVal&lt;&gt;"",_xlpm.CSVVal)),""))</f>
        <v/>
      </c>
      <c r="J50" s="41" t="str" cm="1">
        <f t="array" ref="J50">IF(($Y50+$Z50+$AA50+$AD50)=0,"",IFERROR(_xlfn.LET(_xlpm.CSVVal,IF($Y50=0,"",INDEX(CSV!J$2:J$510,$Y50)),_xlpm.MacVal,IF($Z50=0,"",INDEX(Output_Mac!J$2:J$500,$Z50)),_xlpm.WinVal,IF($AD50=0,"",INDEX(Output_Win!J$2:J$243,$AD50)),_xlpm.MyAuditVal,IF($AA50=0,"",INDEX(My_Audit!I$2:I$456,$AA50)),_xlfn.IFS(_xlpm.MyAuditVal&lt;&gt;"",_xlpm.MyAuditVal,_xlpm.MacVal&lt;&gt;"",_xlpm.MacVal,_xlpm.WinVal&lt;&gt;"",_xlpm.WinVal,_xlpm.CSVVal&lt;&gt;"",_xlpm.CSVVal)),""))</f>
        <v/>
      </c>
      <c r="K50" s="41" t="str" cm="1">
        <f t="array" ref="K50">IF(($Y50+$Z50+$AA50+$AD50)=0,"",IFERROR(_xlfn.LET(_xlpm.CSVVal,IF($Y50=0,"",INDEX(CSV!N$2:N$510,$Y50)),_xlpm.MacVal,IF($Z50=0,"",INDEX(Output_Mac!L$2:L$500,$Z50)),_xlpm.WinVal,IF($AD50=0,"",INDEX(Output_Win!L$2:L$243,$AD50)),_xlpm.MyAuditVal,IF($AA50=0,"",INDEX(My_Audit!J$2:J$456,$AA50)),_xlfn.IFS(_xlpm.MyAuditVal&lt;&gt;"",_xlpm.MyAuditVal,_xlpm.MacVal&lt;&gt;"",_xlpm.MacVal,_xlpm.WinVal&lt;&gt;"",_xlpm.WinVal,_xlpm.CSVVal&lt;&gt;"",_xlpm.CSVVal)),""))</f>
        <v/>
      </c>
      <c r="L50" s="41" t="str" cm="1">
        <f t="array" ref="L50">IF(($Y50+$Z50+$AA50+$AD50)=0,"",IFERROR(_xlfn.LET(_xlpm.CSVVal,IF($Y50=0,"",INDEX(CSV!Q$2:Q$510,$Y50)),_xlpm.MacVal,IF($Z50=0,"",INDEX(Output_Mac!M$2:M$500,$Z50)),_xlpm.WinVal,IF($AD50=0,"",INDEX(Output_Win!M$2:M$243,$AD50)),_xlpm.MyAuditVal,IF($AA50=0,"",INDEX(My_Audit!K$2:K$456,$AA50)),_xlfn.IFS(_xlpm.MyAuditVal&lt;&gt;"",_xlpm.MyAuditVal,_xlpm.MacVal&lt;&gt;"",_xlpm.MacVal,_xlpm.WinVal&lt;&gt;"",_xlpm.WinVal,_xlpm.CSVVal&lt;&gt;"",_xlpm.CSVVal)),""))</f>
        <v/>
      </c>
      <c r="M50" s="41" t="str" cm="1">
        <f t="array" ref="M50">IF(($Y50+$Z50+$AA50+$AD50)=0,"",ExpandDiagCodes(_xlfn.TEXTJOIN(", ",TRUE,IF($AA50=0,"",INDEX(My_Audit!N$2:N$456,$AA50)),IF($Z50=0,"",INDEX(Output_Mac!S$2:S$500,$Z50)),IF($AD50=0,"",INDEX(Output_Win!S$2:S$243,$AD50)),IF($Y50=0,"",INDEX(CSV!AE$2:AE$510,$Y50)))))</f>
        <v/>
      </c>
      <c r="N50" s="41" t="str" cm="1">
        <f t="array" ref="N50">IF(($Y50+$Z50+$AA50+$AD50)=0,"",IFERROR(_xlfn.LET(_xlpm.CSVVal,IF($Y50=0,"",INDEX(CSV!AG$2:AG$510,$Y50)),_xlpm.MacVal,IF($Z50=0,"",INDEX(Output_Mac!T$2:T$500,$Z50)),_xlpm.WinVal,IF($AD50=0,"",INDEX(Output_Win!T$2:T$243,$AD50)),_xlpm.MyAuditVal,IF($AA50=0,"",INDEX(My_Audit!O$2:O$456,$AA50)),_xlfn.IFS(_xlpm.MyAuditVal&lt;&gt;"",_xlpm.MyAuditVal,_xlpm.MacVal&lt;&gt;"",_xlpm.MacVal,_xlpm.WinVal&lt;&gt;"",_xlpm.WinVal,_xlpm.CSVVal&lt;&gt;"",_xlpm.CSVVal)),""))</f>
        <v/>
      </c>
      <c r="O50" s="41" t="str" cm="1">
        <f t="array" ref="O50">IF($AB50=0,"",INDEX(My_Audit!P$2:P$456,$AB50))&amp;""</f>
        <v/>
      </c>
      <c r="P50" s="40"/>
      <c r="Q50" s="41" t="str">
        <f>IF(LEFT(N50,4)="Pass","Nist SP 800-88",My_Audit!R50)&amp;""</f>
        <v/>
      </c>
      <c r="R50" s="40"/>
      <c r="S50" s="40"/>
      <c r="T50" s="41" t="str" cm="1">
        <f t="array" ref="T50">IF($AC50=0,"",INDEX(Models!J$2:J$605,$AC50))</f>
        <v/>
      </c>
      <c r="U50" s="40"/>
      <c r="V50" s="40"/>
      <c r="W50" s="79" t="str" cm="1">
        <f t="array" ref="W50">IF(($Z50+$AA50+$AD50)=0,"",ExpandDiagCodes(_xlfn.TEXTJOIN(", ",TRUE,IF($AA50=0,"",INDEX(My_Audit!L$2:L$456,$AA50)),IF($Z50=0,"",INDEX(Output_Mac!AA$2:AA$500,$Z50)),IF($AD50=0,"",INDEX(Output_Win!AA$2:AA$243,$AD50)))))</f>
        <v/>
      </c>
      <c r="Y50" s="80">
        <f>IFERROR(MATCH($A50,CSV!$A$2:$A$510,0),0)</f>
        <v>0</v>
      </c>
      <c r="Z50" s="80">
        <f>IFERROR(MATCH($A50,Output_Mac!$A$2:$A$500,0),0)</f>
        <v>0</v>
      </c>
      <c r="AA50" s="80">
        <f>IFERROR(MATCH($A50,My_Audit!$A$2:$A$456,0),0)</f>
        <v>49</v>
      </c>
      <c r="AB50" s="80">
        <f>IFERROR(MATCH($C50,My_Audit!$B$2:$B$456,0),0)</f>
        <v>0</v>
      </c>
      <c r="AC50" s="80">
        <f>IFERROR(MATCH($E50,Models!$I$2:$I$605,0),0)</f>
        <v>0</v>
      </c>
      <c r="AD50" s="80">
        <f>IFERROR(MATCH($A50,Output_Win!$A$2:$A$243,0),0)</f>
        <v>0</v>
      </c>
    </row>
    <row r="51" spans="1:30">
      <c r="A51" s="40" t="str">
        <f>_xlfn.TEXTJOIN("",TRUE,Input!$A$4,TEXT(ROW(My_Audit!A50)+Input!$A$8-1,"00"))</f>
        <v>W4438</v>
      </c>
      <c r="B51" s="40" t="str">
        <f>_xlfn.TEXTJOIN("-",TRUE,"ITD",Input!$A$2,A51)</f>
        <v>ITD-SHR11749-W4438</v>
      </c>
      <c r="C51" s="41" t="str" cm="1">
        <f t="array" ref="C51">IF(($Y51+$Z51+$AA51+$AD51)=0,"",IFERROR(_xlfn.LET(_xlpm.CSVVal,IF($Y51=0,"",INDEX(CSV!B$2:B$510,$Y51)),_xlpm.MacVal,IF($Z51=0,"",INDEX(Output_Mac!B$2:B$500,$Z51)),_xlpm.WinVal,IF($AD51=0,"",INDEX(Output_Win!B$2:B$243,$AD51)),_xlpm.MyAuditVal,IF($AA51=0,"",INDEX(My_Audit!B$2:B$456,$AA51)),_xlfn.IFS(_xlpm.MyAuditVal&lt;&gt;"",_xlpm.MyAuditVal,_xlpm.MacVal&lt;&gt;"",_xlpm.MacVal,_xlpm.WinVal&lt;&gt;"",_xlpm.WinVal,_xlpm.CSVVal&lt;&gt;"",_xlpm.CSVVal)),""))</f>
        <v/>
      </c>
      <c r="D51" s="41" t="str" cm="1">
        <f t="array" ref="D51">IF(($Y51+$Z51+$AA51+$AD51)=0,"",IFERROR(_xlfn.LET(_xlpm.CSVVal,IF($Y51=0,"",INDEX(CSV!C$2:C$510,$Y51)),_xlpm.MacVal,IF($Z51=0,"",INDEX(Output_Mac!D$2:D$500,$Z51)),_xlpm.WinVal,IF($AD51=0,"",INDEX(Output_Win!D$2:D$243,$AD51)),_xlpm.MyAuditVal,IF($AA51=0,"",INDEX(My_Audit!C$2:C$456,$AA51)),_xlfn.IFS(_xlpm.MyAuditVal&lt;&gt;"",_xlpm.MyAuditVal,_xlpm.MacVal&lt;&gt;"",_xlpm.MacVal,_xlpm.WinVal&lt;&gt;"",_xlpm.WinVal,_xlpm.CSVVal&lt;&gt;"",_xlpm.CSVVal)),""))</f>
        <v/>
      </c>
      <c r="E51" s="41" t="str" cm="1">
        <f t="array" ref="E51">IF(($Y51+$Z51+$AA51+$AD51)=0,"",IFERROR(_xlfn.LET(_xlpm.CSVVal,IF($Y51=0,"",INDEX(CSV!E$2:E$510,$Y51)),_xlpm.MacVal,IF($Z51=0,"",INDEX(Output_Mac!C$2:C$500,$Z51)),_xlpm.WinVal,IF($AD51=0,"",INDEX(Output_Win!C$2:C$243,$AD51)),_xlpm.MyAuditVal,IF($AA51=0,"",INDEX(My_Audit!D$2:D$456,$AA51)),_xlfn.IFS(_xlpm.MyAuditVal&lt;&gt;"",_xlpm.MyAuditVal,_xlpm.MacVal&lt;&gt;"",_xlpm.MacVal,_xlpm.WinVal&lt;&gt;"",_xlpm.WinVal,_xlpm.CSVVal&lt;&gt;"",_xlpm.CSVVal)),""))</f>
        <v/>
      </c>
      <c r="F51" s="41" t="str" cm="1">
        <f t="array" ref="F51">IF(($Y51+$Z51+$AA51+$AD51)=0,"",IFERROR(_xlfn.LET(_xlpm.CSVVal,IF($Y51=0,"",INDEX(CSV!F$2:F$510,$Y51)),_xlpm.MacVal,IF($Z51=0,"",INDEX(Output_Mac!E$2:E$500,$Z51)),_xlpm.WinVal,IF($AD51=0,"",INDEX(Output_Win!E$2:E$243,$AD51)),_xlpm.MyAuditVal,IF($AA51=0,"",INDEX(My_Audit!E$2:E$456,$AA51)),_xlfn.IFS(_xlpm.MyAuditVal&lt;&gt;"",_xlpm.MyAuditVal,_xlpm.MacVal&lt;&gt;"",_xlpm.MacVal,_xlpm.WinVal&lt;&gt;"",_xlpm.WinVal,_xlpm.CSVVal&lt;&gt;"",PROPER(_xlpm.CSVVal))),""))</f>
        <v/>
      </c>
      <c r="G51" s="41" t="str" cm="1">
        <f t="array" ref="G51">IF(($Y51+$Z51+$AA51+$AD51)=0,"",IFERROR(_xlfn.LET(_xlpm.CSVVal,IF($Y51=0,"",INDEX(CSV!G$2:G$510,$Y51)),_xlpm.MacVal,IF($Z51=0,"",INDEX(Output_Mac!G$2:G$500,$Z51)),_xlpm.WinVal,IF($AD51=0,"",INDEX(Output_Win!G$2:G$243,$AD51)),_xlpm.MyAuditVal,IF($AA51=0,"",INDEX(My_Audit!F$2:F$456,$AA51)),_xlfn.IFS(_xlpm.MyAuditVal&lt;&gt;"",_xlpm.MyAuditVal,_xlpm.MacVal&lt;&gt;"",_xlpm.MacVal,_xlpm.WinVal&lt;&gt;"",_xlpm.WinVal,_xlpm.CSVVal&lt;&gt;"",_xlpm.CSVVal)),""))</f>
        <v/>
      </c>
      <c r="H51" s="41" t="str" cm="1">
        <f t="array" ref="H51">IF($Z51&gt;0,INDEX(Output_Mac!H$2:H$500,$Z51),IF($AD51&gt;0,INDEX(Output_Win!H$2:H$243,$AD51),IF($AA51&gt;0,_xlfn.LET(_xlpm.MyAuditVal,INDEX(My_Audit!G$2:G$456,$AA51),IF(_xlpm.MyAuditVal=0,"",_xlpm.MyAuditVal)),"")))</f>
        <v/>
      </c>
      <c r="I51" s="41" t="str" cm="1">
        <f t="array" ref="I51">IF(($Y51+$Z51+$AA51+$AD51)=0,"",IFERROR(_xlfn.LET(_xlpm.CSVVal,IF($Y51=0,"",INDEX(CSV!H$2:H$510,$Y51)),_xlpm.MacVal,IF($Z51=0,"",INDEX(Output_Mac!I$2:I$500,$Z51)),_xlpm.WinVal,IF($AD51=0,"",INDEX(Output_Win!I$2:I$243,$AD51)),_xlpm.MyAuditVal,IF($AA51=0,"",INDEX(My_Audit!H$2:H$456,$AA51)),_xlfn.IFS(_xlpm.MyAuditVal&lt;&gt;"",_xlpm.MyAuditVal,_xlpm.MacVal&lt;&gt;"",_xlpm.MacVal,_xlpm.WinVal&lt;&gt;"",_xlpm.WinVal,_xlpm.CSVVal&lt;&gt;"",_xlpm.CSVVal)),""))</f>
        <v/>
      </c>
      <c r="J51" s="41" t="str" cm="1">
        <f t="array" ref="J51">IF(($Y51+$Z51+$AA51+$AD51)=0,"",IFERROR(_xlfn.LET(_xlpm.CSVVal,IF($Y51=0,"",INDEX(CSV!J$2:J$510,$Y51)),_xlpm.MacVal,IF($Z51=0,"",INDEX(Output_Mac!J$2:J$500,$Z51)),_xlpm.WinVal,IF($AD51=0,"",INDEX(Output_Win!J$2:J$243,$AD51)),_xlpm.MyAuditVal,IF($AA51=0,"",INDEX(My_Audit!I$2:I$456,$AA51)),_xlfn.IFS(_xlpm.MyAuditVal&lt;&gt;"",_xlpm.MyAuditVal,_xlpm.MacVal&lt;&gt;"",_xlpm.MacVal,_xlpm.WinVal&lt;&gt;"",_xlpm.WinVal,_xlpm.CSVVal&lt;&gt;"",_xlpm.CSVVal)),""))</f>
        <v/>
      </c>
      <c r="K51" s="41" t="str" cm="1">
        <f t="array" ref="K51">IF(($Y51+$Z51+$AA51+$AD51)=0,"",IFERROR(_xlfn.LET(_xlpm.CSVVal,IF($Y51=0,"",INDEX(CSV!N$2:N$510,$Y51)),_xlpm.MacVal,IF($Z51=0,"",INDEX(Output_Mac!L$2:L$500,$Z51)),_xlpm.WinVal,IF($AD51=0,"",INDEX(Output_Win!L$2:L$243,$AD51)),_xlpm.MyAuditVal,IF($AA51=0,"",INDEX(My_Audit!J$2:J$456,$AA51)),_xlfn.IFS(_xlpm.MyAuditVal&lt;&gt;"",_xlpm.MyAuditVal,_xlpm.MacVal&lt;&gt;"",_xlpm.MacVal,_xlpm.WinVal&lt;&gt;"",_xlpm.WinVal,_xlpm.CSVVal&lt;&gt;"",_xlpm.CSVVal)),""))</f>
        <v/>
      </c>
      <c r="L51" s="41" t="str" cm="1">
        <f t="array" ref="L51">IF(($Y51+$Z51+$AA51+$AD51)=0,"",IFERROR(_xlfn.LET(_xlpm.CSVVal,IF($Y51=0,"",INDEX(CSV!Q$2:Q$510,$Y51)),_xlpm.MacVal,IF($Z51=0,"",INDEX(Output_Mac!M$2:M$500,$Z51)),_xlpm.WinVal,IF($AD51=0,"",INDEX(Output_Win!M$2:M$243,$AD51)),_xlpm.MyAuditVal,IF($AA51=0,"",INDEX(My_Audit!K$2:K$456,$AA51)),_xlfn.IFS(_xlpm.MyAuditVal&lt;&gt;"",_xlpm.MyAuditVal,_xlpm.MacVal&lt;&gt;"",_xlpm.MacVal,_xlpm.WinVal&lt;&gt;"",_xlpm.WinVal,_xlpm.CSVVal&lt;&gt;"",_xlpm.CSVVal)),""))</f>
        <v/>
      </c>
      <c r="M51" s="41" t="str" cm="1">
        <f t="array" ref="M51">IF(($Y51+$Z51+$AA51+$AD51)=0,"",ExpandDiagCodes(_xlfn.TEXTJOIN(", ",TRUE,IF($AA51=0,"",INDEX(My_Audit!N$2:N$456,$AA51)),IF($Z51=0,"",INDEX(Output_Mac!S$2:S$500,$Z51)),IF($AD51=0,"",INDEX(Output_Win!S$2:S$243,$AD51)),IF($Y51=0,"",INDEX(CSV!AE$2:AE$510,$Y51)))))</f>
        <v/>
      </c>
      <c r="N51" s="41" t="str" cm="1">
        <f t="array" ref="N51">IF(($Y51+$Z51+$AA51+$AD51)=0,"",IFERROR(_xlfn.LET(_xlpm.CSVVal,IF($Y51=0,"",INDEX(CSV!AG$2:AG$510,$Y51)),_xlpm.MacVal,IF($Z51=0,"",INDEX(Output_Mac!T$2:T$500,$Z51)),_xlpm.WinVal,IF($AD51=0,"",INDEX(Output_Win!T$2:T$243,$AD51)),_xlpm.MyAuditVal,IF($AA51=0,"",INDEX(My_Audit!O$2:O$456,$AA51)),_xlfn.IFS(_xlpm.MyAuditVal&lt;&gt;"",_xlpm.MyAuditVal,_xlpm.MacVal&lt;&gt;"",_xlpm.MacVal,_xlpm.WinVal&lt;&gt;"",_xlpm.WinVal,_xlpm.CSVVal&lt;&gt;"",_xlpm.CSVVal)),""))</f>
        <v/>
      </c>
      <c r="O51" s="41" t="str" cm="1">
        <f t="array" ref="O51">IF($AB51=0,"",INDEX(My_Audit!P$2:P$456,$AB51))&amp;""</f>
        <v/>
      </c>
      <c r="P51" s="40"/>
      <c r="Q51" s="41" t="str">
        <f>IF(LEFT(N51,4)="Pass","Nist SP 800-88",My_Audit!R51)&amp;""</f>
        <v/>
      </c>
      <c r="R51" s="40"/>
      <c r="S51" s="40"/>
      <c r="T51" s="41" t="str" cm="1">
        <f t="array" ref="T51">IF($AC51=0,"",INDEX(Models!J$2:J$605,$AC51))</f>
        <v/>
      </c>
      <c r="U51" s="40"/>
      <c r="V51" s="40"/>
      <c r="W51" s="79" t="str" cm="1">
        <f t="array" ref="W51">IF(($Z51+$AA51+$AD51)=0,"",ExpandDiagCodes(_xlfn.TEXTJOIN(", ",TRUE,IF($AA51=0,"",INDEX(My_Audit!L$2:L$456,$AA51)),IF($Z51=0,"",INDEX(Output_Mac!AA$2:AA$500,$Z51)),IF($AD51=0,"",INDEX(Output_Win!AA$2:AA$243,$AD51)))))</f>
        <v/>
      </c>
      <c r="Y51" s="80">
        <f>IFERROR(MATCH($A51,CSV!$A$2:$A$510,0),0)</f>
        <v>0</v>
      </c>
      <c r="Z51" s="80">
        <f>IFERROR(MATCH($A51,Output_Mac!$A$2:$A$500,0),0)</f>
        <v>0</v>
      </c>
      <c r="AA51" s="80">
        <f>IFERROR(MATCH($A51,My_Audit!$A$2:$A$456,0),0)</f>
        <v>50</v>
      </c>
      <c r="AB51" s="80">
        <f>IFERROR(MATCH($C51,My_Audit!$B$2:$B$456,0),0)</f>
        <v>0</v>
      </c>
      <c r="AC51" s="80">
        <f>IFERROR(MATCH($E51,Models!$I$2:$I$605,0),0)</f>
        <v>0</v>
      </c>
      <c r="AD51" s="80">
        <f>IFERROR(MATCH($A51,Output_Win!$A$2:$A$243,0),0)</f>
        <v>0</v>
      </c>
    </row>
    <row r="52" spans="1:30">
      <c r="A52" s="40" t="str">
        <f>_xlfn.TEXTJOIN("",TRUE,Input!$A$4,TEXT(ROW(My_Audit!A51)+Input!$A$8-1,"00"))</f>
        <v>W4439</v>
      </c>
      <c r="B52" s="40" t="str">
        <f>_xlfn.TEXTJOIN("-",TRUE,"ITD",Input!$A$2,A52)</f>
        <v>ITD-SHR11749-W4439</v>
      </c>
      <c r="C52" s="41" t="str" cm="1">
        <f t="array" ref="C52">IF(($Y52+$Z52+$AA52+$AD52)=0,"",IFERROR(_xlfn.LET(_xlpm.CSVVal,IF($Y52=0,"",INDEX(CSV!B$2:B$510,$Y52)),_xlpm.MacVal,IF($Z52=0,"",INDEX(Output_Mac!B$2:B$500,$Z52)),_xlpm.WinVal,IF($AD52=0,"",INDEX(Output_Win!B$2:B$243,$AD52)),_xlpm.MyAuditVal,IF($AA52=0,"",INDEX(My_Audit!B$2:B$456,$AA52)),_xlfn.IFS(_xlpm.MyAuditVal&lt;&gt;"",_xlpm.MyAuditVal,_xlpm.MacVal&lt;&gt;"",_xlpm.MacVal,_xlpm.WinVal&lt;&gt;"",_xlpm.WinVal,_xlpm.CSVVal&lt;&gt;"",_xlpm.CSVVal)),""))</f>
        <v/>
      </c>
      <c r="D52" s="41" t="str" cm="1">
        <f t="array" ref="D52">IF(($Y52+$Z52+$AA52+$AD52)=0,"",IFERROR(_xlfn.LET(_xlpm.CSVVal,IF($Y52=0,"",INDEX(CSV!C$2:C$510,$Y52)),_xlpm.MacVal,IF($Z52=0,"",INDEX(Output_Mac!D$2:D$500,$Z52)),_xlpm.WinVal,IF($AD52=0,"",INDEX(Output_Win!D$2:D$243,$AD52)),_xlpm.MyAuditVal,IF($AA52=0,"",INDEX(My_Audit!C$2:C$456,$AA52)),_xlfn.IFS(_xlpm.MyAuditVal&lt;&gt;"",_xlpm.MyAuditVal,_xlpm.MacVal&lt;&gt;"",_xlpm.MacVal,_xlpm.WinVal&lt;&gt;"",_xlpm.WinVal,_xlpm.CSVVal&lt;&gt;"",_xlpm.CSVVal)),""))</f>
        <v/>
      </c>
      <c r="E52" s="41" t="str" cm="1">
        <f t="array" ref="E52">IF(($Y52+$Z52+$AA52+$AD52)=0,"",IFERROR(_xlfn.LET(_xlpm.CSVVal,IF($Y52=0,"",INDEX(CSV!E$2:E$510,$Y52)),_xlpm.MacVal,IF($Z52=0,"",INDEX(Output_Mac!C$2:C$500,$Z52)),_xlpm.WinVal,IF($AD52=0,"",INDEX(Output_Win!C$2:C$243,$AD52)),_xlpm.MyAuditVal,IF($AA52=0,"",INDEX(My_Audit!D$2:D$456,$AA52)),_xlfn.IFS(_xlpm.MyAuditVal&lt;&gt;"",_xlpm.MyAuditVal,_xlpm.MacVal&lt;&gt;"",_xlpm.MacVal,_xlpm.WinVal&lt;&gt;"",_xlpm.WinVal,_xlpm.CSVVal&lt;&gt;"",_xlpm.CSVVal)),""))</f>
        <v/>
      </c>
      <c r="F52" s="41" t="str" cm="1">
        <f t="array" ref="F52">IF(($Y52+$Z52+$AA52+$AD52)=0,"",IFERROR(_xlfn.LET(_xlpm.CSVVal,IF($Y52=0,"",INDEX(CSV!F$2:F$510,$Y52)),_xlpm.MacVal,IF($Z52=0,"",INDEX(Output_Mac!E$2:E$500,$Z52)),_xlpm.WinVal,IF($AD52=0,"",INDEX(Output_Win!E$2:E$243,$AD52)),_xlpm.MyAuditVal,IF($AA52=0,"",INDEX(My_Audit!E$2:E$456,$AA52)),_xlfn.IFS(_xlpm.MyAuditVal&lt;&gt;"",_xlpm.MyAuditVal,_xlpm.MacVal&lt;&gt;"",_xlpm.MacVal,_xlpm.WinVal&lt;&gt;"",_xlpm.WinVal,_xlpm.CSVVal&lt;&gt;"",PROPER(_xlpm.CSVVal))),""))</f>
        <v/>
      </c>
      <c r="G52" s="41" t="str" cm="1">
        <f t="array" ref="G52">IF(($Y52+$Z52+$AA52+$AD52)=0,"",IFERROR(_xlfn.LET(_xlpm.CSVVal,IF($Y52=0,"",INDEX(CSV!G$2:G$510,$Y52)),_xlpm.MacVal,IF($Z52=0,"",INDEX(Output_Mac!G$2:G$500,$Z52)),_xlpm.WinVal,IF($AD52=0,"",INDEX(Output_Win!G$2:G$243,$AD52)),_xlpm.MyAuditVal,IF($AA52=0,"",INDEX(My_Audit!F$2:F$456,$AA52)),_xlfn.IFS(_xlpm.MyAuditVal&lt;&gt;"",_xlpm.MyAuditVal,_xlpm.MacVal&lt;&gt;"",_xlpm.MacVal,_xlpm.WinVal&lt;&gt;"",_xlpm.WinVal,_xlpm.CSVVal&lt;&gt;"",_xlpm.CSVVal)),""))</f>
        <v/>
      </c>
      <c r="H52" s="41" t="str" cm="1">
        <f t="array" ref="H52">IF($Z52&gt;0,INDEX(Output_Mac!H$2:H$500,$Z52),IF($AD52&gt;0,INDEX(Output_Win!H$2:H$243,$AD52),IF($AA52&gt;0,_xlfn.LET(_xlpm.MyAuditVal,INDEX(My_Audit!G$2:G$456,$AA52),IF(_xlpm.MyAuditVal=0,"",_xlpm.MyAuditVal)),"")))</f>
        <v/>
      </c>
      <c r="I52" s="41" t="str" cm="1">
        <f t="array" ref="I52">IF(($Y52+$Z52+$AA52+$AD52)=0,"",IFERROR(_xlfn.LET(_xlpm.CSVVal,IF($Y52=0,"",INDEX(CSV!H$2:H$510,$Y52)),_xlpm.MacVal,IF($Z52=0,"",INDEX(Output_Mac!I$2:I$500,$Z52)),_xlpm.WinVal,IF($AD52=0,"",INDEX(Output_Win!I$2:I$243,$AD52)),_xlpm.MyAuditVal,IF($AA52=0,"",INDEX(My_Audit!H$2:H$456,$AA52)),_xlfn.IFS(_xlpm.MyAuditVal&lt;&gt;"",_xlpm.MyAuditVal,_xlpm.MacVal&lt;&gt;"",_xlpm.MacVal,_xlpm.WinVal&lt;&gt;"",_xlpm.WinVal,_xlpm.CSVVal&lt;&gt;"",_xlpm.CSVVal)),""))</f>
        <v/>
      </c>
      <c r="J52" s="41" t="str" cm="1">
        <f t="array" ref="J52">IF(($Y52+$Z52+$AA52+$AD52)=0,"",IFERROR(_xlfn.LET(_xlpm.CSVVal,IF($Y52=0,"",INDEX(CSV!J$2:J$510,$Y52)),_xlpm.MacVal,IF($Z52=0,"",INDEX(Output_Mac!J$2:J$500,$Z52)),_xlpm.WinVal,IF($AD52=0,"",INDEX(Output_Win!J$2:J$243,$AD52)),_xlpm.MyAuditVal,IF($AA52=0,"",INDEX(My_Audit!I$2:I$456,$AA52)),_xlfn.IFS(_xlpm.MyAuditVal&lt;&gt;"",_xlpm.MyAuditVal,_xlpm.MacVal&lt;&gt;"",_xlpm.MacVal,_xlpm.WinVal&lt;&gt;"",_xlpm.WinVal,_xlpm.CSVVal&lt;&gt;"",_xlpm.CSVVal)),""))</f>
        <v/>
      </c>
      <c r="K52" s="41" t="str" cm="1">
        <f t="array" ref="K52">IF(($Y52+$Z52+$AA52+$AD52)=0,"",IFERROR(_xlfn.LET(_xlpm.CSVVal,IF($Y52=0,"",INDEX(CSV!N$2:N$510,$Y52)),_xlpm.MacVal,IF($Z52=0,"",INDEX(Output_Mac!L$2:L$500,$Z52)),_xlpm.WinVal,IF($AD52=0,"",INDEX(Output_Win!L$2:L$243,$AD52)),_xlpm.MyAuditVal,IF($AA52=0,"",INDEX(My_Audit!J$2:J$456,$AA52)),_xlfn.IFS(_xlpm.MyAuditVal&lt;&gt;"",_xlpm.MyAuditVal,_xlpm.MacVal&lt;&gt;"",_xlpm.MacVal,_xlpm.WinVal&lt;&gt;"",_xlpm.WinVal,_xlpm.CSVVal&lt;&gt;"",_xlpm.CSVVal)),""))</f>
        <v/>
      </c>
      <c r="L52" s="41" t="str" cm="1">
        <f t="array" ref="L52">IF(($Y52+$Z52+$AA52+$AD52)=0,"",IFERROR(_xlfn.LET(_xlpm.CSVVal,IF($Y52=0,"",INDEX(CSV!Q$2:Q$510,$Y52)),_xlpm.MacVal,IF($Z52=0,"",INDEX(Output_Mac!M$2:M$500,$Z52)),_xlpm.WinVal,IF($AD52=0,"",INDEX(Output_Win!M$2:M$243,$AD52)),_xlpm.MyAuditVal,IF($AA52=0,"",INDEX(My_Audit!K$2:K$456,$AA52)),_xlfn.IFS(_xlpm.MyAuditVal&lt;&gt;"",_xlpm.MyAuditVal,_xlpm.MacVal&lt;&gt;"",_xlpm.MacVal,_xlpm.WinVal&lt;&gt;"",_xlpm.WinVal,_xlpm.CSVVal&lt;&gt;"",_xlpm.CSVVal)),""))</f>
        <v/>
      </c>
      <c r="M52" s="41" t="str" cm="1">
        <f t="array" ref="M52">IF(($Y52+$Z52+$AA52+$AD52)=0,"",ExpandDiagCodes(_xlfn.TEXTJOIN(", ",TRUE,IF($AA52=0,"",INDEX(My_Audit!N$2:N$456,$AA52)),IF($Z52=0,"",INDEX(Output_Mac!S$2:S$500,$Z52)),IF($AD52=0,"",INDEX(Output_Win!S$2:S$243,$AD52)),IF($Y52=0,"",INDEX(CSV!AE$2:AE$510,$Y52)))))</f>
        <v/>
      </c>
      <c r="N52" s="41" t="str" cm="1">
        <f t="array" ref="N52">IF(($Y52+$Z52+$AA52+$AD52)=0,"",IFERROR(_xlfn.LET(_xlpm.CSVVal,IF($Y52=0,"",INDEX(CSV!AG$2:AG$510,$Y52)),_xlpm.MacVal,IF($Z52=0,"",INDEX(Output_Mac!T$2:T$500,$Z52)),_xlpm.WinVal,IF($AD52=0,"",INDEX(Output_Win!T$2:T$243,$AD52)),_xlpm.MyAuditVal,IF($AA52=0,"",INDEX(My_Audit!O$2:O$456,$AA52)),_xlfn.IFS(_xlpm.MyAuditVal&lt;&gt;"",_xlpm.MyAuditVal,_xlpm.MacVal&lt;&gt;"",_xlpm.MacVal,_xlpm.WinVal&lt;&gt;"",_xlpm.WinVal,_xlpm.CSVVal&lt;&gt;"",_xlpm.CSVVal)),""))</f>
        <v/>
      </c>
      <c r="O52" s="41" t="str" cm="1">
        <f t="array" ref="O52">IF($AB52=0,"",INDEX(My_Audit!P$2:P$456,$AB52))&amp;""</f>
        <v/>
      </c>
      <c r="P52" s="40"/>
      <c r="Q52" s="41" t="str">
        <f>IF(LEFT(N52,4)="Pass","Nist SP 800-88",My_Audit!R52)&amp;""</f>
        <v/>
      </c>
      <c r="R52" s="40"/>
      <c r="S52" s="40"/>
      <c r="T52" s="41" t="str" cm="1">
        <f t="array" ref="T52">IF($AC52=0,"",INDEX(Models!J$2:J$605,$AC52))</f>
        <v/>
      </c>
      <c r="U52" s="40"/>
      <c r="V52" s="40"/>
      <c r="W52" s="79" t="str" cm="1">
        <f t="array" ref="W52">IF(($Z52+$AA52+$AD52)=0,"",ExpandDiagCodes(_xlfn.TEXTJOIN(", ",TRUE,IF($AA52=0,"",INDEX(My_Audit!L$2:L$456,$AA52)),IF($Z52=0,"",INDEX(Output_Mac!AA$2:AA$500,$Z52)),IF($AD52=0,"",INDEX(Output_Win!AA$2:AA$243,$AD52)))))</f>
        <v/>
      </c>
      <c r="Y52" s="80">
        <f>IFERROR(MATCH($A52,CSV!$A$2:$A$510,0),0)</f>
        <v>0</v>
      </c>
      <c r="Z52" s="80">
        <f>IFERROR(MATCH($A52,Output_Mac!$A$2:$A$500,0),0)</f>
        <v>0</v>
      </c>
      <c r="AA52" s="80">
        <f>IFERROR(MATCH($A52,My_Audit!$A$2:$A$456,0),0)</f>
        <v>51</v>
      </c>
      <c r="AB52" s="80">
        <f>IFERROR(MATCH($C52,My_Audit!$B$2:$B$456,0),0)</f>
        <v>0</v>
      </c>
      <c r="AC52" s="80">
        <f>IFERROR(MATCH($E52,Models!$I$2:$I$605,0),0)</f>
        <v>0</v>
      </c>
      <c r="AD52" s="80">
        <f>IFERROR(MATCH($A52,Output_Win!$A$2:$A$243,0),0)</f>
        <v>0</v>
      </c>
    </row>
    <row r="53" spans="1:30">
      <c r="A53" s="40" t="str">
        <f>_xlfn.TEXTJOIN("",TRUE,Input!$A$4,TEXT(ROW(My_Audit!A52)+Input!$A$8-1,"00"))</f>
        <v>W4440</v>
      </c>
      <c r="B53" s="40" t="str">
        <f>_xlfn.TEXTJOIN("-",TRUE,"ITD",Input!$A$2,A53)</f>
        <v>ITD-SHR11749-W4440</v>
      </c>
      <c r="C53" s="41" t="str" cm="1">
        <f t="array" ref="C53">IF(($Y53+$Z53+$AA53+$AD53)=0,"",IFERROR(_xlfn.LET(_xlpm.CSVVal,IF($Y53=0,"",INDEX(CSV!B$2:B$510,$Y53)),_xlpm.MacVal,IF($Z53=0,"",INDEX(Output_Mac!B$2:B$500,$Z53)),_xlpm.WinVal,IF($AD53=0,"",INDEX(Output_Win!B$2:B$243,$AD53)),_xlpm.MyAuditVal,IF($AA53=0,"",INDEX(My_Audit!B$2:B$456,$AA53)),_xlfn.IFS(_xlpm.MyAuditVal&lt;&gt;"",_xlpm.MyAuditVal,_xlpm.MacVal&lt;&gt;"",_xlpm.MacVal,_xlpm.WinVal&lt;&gt;"",_xlpm.WinVal,_xlpm.CSVVal&lt;&gt;"",_xlpm.CSVVal)),""))</f>
        <v/>
      </c>
      <c r="D53" s="41" t="str" cm="1">
        <f t="array" ref="D53">IF(($Y53+$Z53+$AA53+$AD53)=0,"",IFERROR(_xlfn.LET(_xlpm.CSVVal,IF($Y53=0,"",INDEX(CSV!C$2:C$510,$Y53)),_xlpm.MacVal,IF($Z53=0,"",INDEX(Output_Mac!D$2:D$500,$Z53)),_xlpm.WinVal,IF($AD53=0,"",INDEX(Output_Win!D$2:D$243,$AD53)),_xlpm.MyAuditVal,IF($AA53=0,"",INDEX(My_Audit!C$2:C$456,$AA53)),_xlfn.IFS(_xlpm.MyAuditVal&lt;&gt;"",_xlpm.MyAuditVal,_xlpm.MacVal&lt;&gt;"",_xlpm.MacVal,_xlpm.WinVal&lt;&gt;"",_xlpm.WinVal,_xlpm.CSVVal&lt;&gt;"",_xlpm.CSVVal)),""))</f>
        <v/>
      </c>
      <c r="E53" s="41" t="str" cm="1">
        <f t="array" ref="E53">IF(($Y53+$Z53+$AA53+$AD53)=0,"",IFERROR(_xlfn.LET(_xlpm.CSVVal,IF($Y53=0,"",INDEX(CSV!E$2:E$510,$Y53)),_xlpm.MacVal,IF($Z53=0,"",INDEX(Output_Mac!C$2:C$500,$Z53)),_xlpm.WinVal,IF($AD53=0,"",INDEX(Output_Win!C$2:C$243,$AD53)),_xlpm.MyAuditVal,IF($AA53=0,"",INDEX(My_Audit!D$2:D$456,$AA53)),_xlfn.IFS(_xlpm.MyAuditVal&lt;&gt;"",_xlpm.MyAuditVal,_xlpm.MacVal&lt;&gt;"",_xlpm.MacVal,_xlpm.WinVal&lt;&gt;"",_xlpm.WinVal,_xlpm.CSVVal&lt;&gt;"",_xlpm.CSVVal)),""))</f>
        <v/>
      </c>
      <c r="F53" s="41" t="str" cm="1">
        <f t="array" ref="F53">IF(($Y53+$Z53+$AA53+$AD53)=0,"",IFERROR(_xlfn.LET(_xlpm.CSVVal,IF($Y53=0,"",INDEX(CSV!F$2:F$510,$Y53)),_xlpm.MacVal,IF($Z53=0,"",INDEX(Output_Mac!E$2:E$500,$Z53)),_xlpm.WinVal,IF($AD53=0,"",INDEX(Output_Win!E$2:E$243,$AD53)),_xlpm.MyAuditVal,IF($AA53=0,"",INDEX(My_Audit!E$2:E$456,$AA53)),_xlfn.IFS(_xlpm.MyAuditVal&lt;&gt;"",_xlpm.MyAuditVal,_xlpm.MacVal&lt;&gt;"",_xlpm.MacVal,_xlpm.WinVal&lt;&gt;"",_xlpm.WinVal,_xlpm.CSVVal&lt;&gt;"",PROPER(_xlpm.CSVVal))),""))</f>
        <v/>
      </c>
      <c r="G53" s="41" t="str" cm="1">
        <f t="array" ref="G53">IF(($Y53+$Z53+$AA53+$AD53)=0,"",IFERROR(_xlfn.LET(_xlpm.CSVVal,IF($Y53=0,"",INDEX(CSV!G$2:G$510,$Y53)),_xlpm.MacVal,IF($Z53=0,"",INDEX(Output_Mac!G$2:G$500,$Z53)),_xlpm.WinVal,IF($AD53=0,"",INDEX(Output_Win!G$2:G$243,$AD53)),_xlpm.MyAuditVal,IF($AA53=0,"",INDEX(My_Audit!F$2:F$456,$AA53)),_xlfn.IFS(_xlpm.MyAuditVal&lt;&gt;"",_xlpm.MyAuditVal,_xlpm.MacVal&lt;&gt;"",_xlpm.MacVal,_xlpm.WinVal&lt;&gt;"",_xlpm.WinVal,_xlpm.CSVVal&lt;&gt;"",_xlpm.CSVVal)),""))</f>
        <v/>
      </c>
      <c r="H53" s="41" t="str" cm="1">
        <f t="array" ref="H53">IF($Z53&gt;0,INDEX(Output_Mac!H$2:H$500,$Z53),IF($AD53&gt;0,INDEX(Output_Win!H$2:H$243,$AD53),IF($AA53&gt;0,_xlfn.LET(_xlpm.MyAuditVal,INDEX(My_Audit!G$2:G$456,$AA53),IF(_xlpm.MyAuditVal=0,"",_xlpm.MyAuditVal)),"")))</f>
        <v/>
      </c>
      <c r="I53" s="41" t="str" cm="1">
        <f t="array" ref="I53">IF(($Y53+$Z53+$AA53+$AD53)=0,"",IFERROR(_xlfn.LET(_xlpm.CSVVal,IF($Y53=0,"",INDEX(CSV!H$2:H$510,$Y53)),_xlpm.MacVal,IF($Z53=0,"",INDEX(Output_Mac!I$2:I$500,$Z53)),_xlpm.WinVal,IF($AD53=0,"",INDEX(Output_Win!I$2:I$243,$AD53)),_xlpm.MyAuditVal,IF($AA53=0,"",INDEX(My_Audit!H$2:H$456,$AA53)),_xlfn.IFS(_xlpm.MyAuditVal&lt;&gt;"",_xlpm.MyAuditVal,_xlpm.MacVal&lt;&gt;"",_xlpm.MacVal,_xlpm.WinVal&lt;&gt;"",_xlpm.WinVal,_xlpm.CSVVal&lt;&gt;"",_xlpm.CSVVal)),""))</f>
        <v/>
      </c>
      <c r="J53" s="41" t="str" cm="1">
        <f t="array" ref="J53">IF(($Y53+$Z53+$AA53+$AD53)=0,"",IFERROR(_xlfn.LET(_xlpm.CSVVal,IF($Y53=0,"",INDEX(CSV!J$2:J$510,$Y53)),_xlpm.MacVal,IF($Z53=0,"",INDEX(Output_Mac!J$2:J$500,$Z53)),_xlpm.WinVal,IF($AD53=0,"",INDEX(Output_Win!J$2:J$243,$AD53)),_xlpm.MyAuditVal,IF($AA53=0,"",INDEX(My_Audit!I$2:I$456,$AA53)),_xlfn.IFS(_xlpm.MyAuditVal&lt;&gt;"",_xlpm.MyAuditVal,_xlpm.MacVal&lt;&gt;"",_xlpm.MacVal,_xlpm.WinVal&lt;&gt;"",_xlpm.WinVal,_xlpm.CSVVal&lt;&gt;"",_xlpm.CSVVal)),""))</f>
        <v/>
      </c>
      <c r="K53" s="41" t="str" cm="1">
        <f t="array" ref="K53">IF(($Y53+$Z53+$AA53+$AD53)=0,"",IFERROR(_xlfn.LET(_xlpm.CSVVal,IF($Y53=0,"",INDEX(CSV!N$2:N$510,$Y53)),_xlpm.MacVal,IF($Z53=0,"",INDEX(Output_Mac!L$2:L$500,$Z53)),_xlpm.WinVal,IF($AD53=0,"",INDEX(Output_Win!L$2:L$243,$AD53)),_xlpm.MyAuditVal,IF($AA53=0,"",INDEX(My_Audit!J$2:J$456,$AA53)),_xlfn.IFS(_xlpm.MyAuditVal&lt;&gt;"",_xlpm.MyAuditVal,_xlpm.MacVal&lt;&gt;"",_xlpm.MacVal,_xlpm.WinVal&lt;&gt;"",_xlpm.WinVal,_xlpm.CSVVal&lt;&gt;"",_xlpm.CSVVal)),""))</f>
        <v/>
      </c>
      <c r="L53" s="41" t="str" cm="1">
        <f t="array" ref="L53">IF(($Y53+$Z53+$AA53+$AD53)=0,"",IFERROR(_xlfn.LET(_xlpm.CSVVal,IF($Y53=0,"",INDEX(CSV!Q$2:Q$510,$Y53)),_xlpm.MacVal,IF($Z53=0,"",INDEX(Output_Mac!M$2:M$500,$Z53)),_xlpm.WinVal,IF($AD53=0,"",INDEX(Output_Win!M$2:M$243,$AD53)),_xlpm.MyAuditVal,IF($AA53=0,"",INDEX(My_Audit!K$2:K$456,$AA53)),_xlfn.IFS(_xlpm.MyAuditVal&lt;&gt;"",_xlpm.MyAuditVal,_xlpm.MacVal&lt;&gt;"",_xlpm.MacVal,_xlpm.WinVal&lt;&gt;"",_xlpm.WinVal,_xlpm.CSVVal&lt;&gt;"",_xlpm.CSVVal)),""))</f>
        <v/>
      </c>
      <c r="M53" s="41" t="str" cm="1">
        <f t="array" ref="M53">IF(($Y53+$Z53+$AA53+$AD53)=0,"",ExpandDiagCodes(_xlfn.TEXTJOIN(", ",TRUE,IF($AA53=0,"",INDEX(My_Audit!N$2:N$456,$AA53)),IF($Z53=0,"",INDEX(Output_Mac!S$2:S$500,$Z53)),IF($AD53=0,"",INDEX(Output_Win!S$2:S$243,$AD53)),IF($Y53=0,"",INDEX(CSV!AE$2:AE$510,$Y53)))))</f>
        <v/>
      </c>
      <c r="N53" s="41" t="str" cm="1">
        <f t="array" ref="N53">IF(($Y53+$Z53+$AA53+$AD53)=0,"",IFERROR(_xlfn.LET(_xlpm.CSVVal,IF($Y53=0,"",INDEX(CSV!AG$2:AG$510,$Y53)),_xlpm.MacVal,IF($Z53=0,"",INDEX(Output_Mac!T$2:T$500,$Z53)),_xlpm.WinVal,IF($AD53=0,"",INDEX(Output_Win!T$2:T$243,$AD53)),_xlpm.MyAuditVal,IF($AA53=0,"",INDEX(My_Audit!O$2:O$456,$AA53)),_xlfn.IFS(_xlpm.MyAuditVal&lt;&gt;"",_xlpm.MyAuditVal,_xlpm.MacVal&lt;&gt;"",_xlpm.MacVal,_xlpm.WinVal&lt;&gt;"",_xlpm.WinVal,_xlpm.CSVVal&lt;&gt;"",_xlpm.CSVVal)),""))</f>
        <v/>
      </c>
      <c r="O53" s="41" t="str" cm="1">
        <f t="array" ref="O53">IF($AB53=0,"",INDEX(My_Audit!P$2:P$456,$AB53))&amp;""</f>
        <v/>
      </c>
      <c r="P53" s="40"/>
      <c r="Q53" s="41" t="str">
        <f>IF(LEFT(N53,4)="Pass","Nist SP 800-88",My_Audit!R53)&amp;""</f>
        <v/>
      </c>
      <c r="R53" s="40"/>
      <c r="S53" s="40"/>
      <c r="T53" s="41" t="str" cm="1">
        <f t="array" ref="T53">IF($AC53=0,"",INDEX(Models!J$2:J$605,$AC53))</f>
        <v/>
      </c>
      <c r="U53" s="40"/>
      <c r="V53" s="40"/>
      <c r="W53" s="79" t="str" cm="1">
        <f t="array" ref="W53">IF(($Z53+$AA53+$AD53)=0,"",ExpandDiagCodes(_xlfn.TEXTJOIN(", ",TRUE,IF($AA53=0,"",INDEX(My_Audit!L$2:L$456,$AA53)),IF($Z53=0,"",INDEX(Output_Mac!AA$2:AA$500,$Z53)),IF($AD53=0,"",INDEX(Output_Win!AA$2:AA$243,$AD53)))))</f>
        <v/>
      </c>
      <c r="Y53" s="80">
        <f>IFERROR(MATCH($A53,CSV!$A$2:$A$510,0),0)</f>
        <v>0</v>
      </c>
      <c r="Z53" s="80">
        <f>IFERROR(MATCH($A53,Output_Mac!$A$2:$A$500,0),0)</f>
        <v>0</v>
      </c>
      <c r="AA53" s="80">
        <f>IFERROR(MATCH($A53,My_Audit!$A$2:$A$456,0),0)</f>
        <v>52</v>
      </c>
      <c r="AB53" s="80">
        <f>IFERROR(MATCH($C53,My_Audit!$B$2:$B$456,0),0)</f>
        <v>0</v>
      </c>
      <c r="AC53" s="80">
        <f>IFERROR(MATCH($E53,Models!$I$2:$I$605,0),0)</f>
        <v>0</v>
      </c>
      <c r="AD53" s="80">
        <f>IFERROR(MATCH($A53,Output_Win!$A$2:$A$243,0),0)</f>
        <v>0</v>
      </c>
    </row>
    <row r="54" spans="1:30">
      <c r="A54" s="40" t="str">
        <f>_xlfn.TEXTJOIN("",TRUE,Input!$A$4,TEXT(ROW(My_Audit!A53)+Input!$A$8-1,"00"))</f>
        <v>W4441</v>
      </c>
      <c r="B54" s="40" t="str">
        <f>_xlfn.TEXTJOIN("-",TRUE,"ITD",Input!$A$2,A54)</f>
        <v>ITD-SHR11749-W4441</v>
      </c>
      <c r="C54" s="41" t="str" cm="1">
        <f t="array" ref="C54">IF(($Y54+$Z54+$AA54+$AD54)=0,"",IFERROR(_xlfn.LET(_xlpm.CSVVal,IF($Y54=0,"",INDEX(CSV!B$2:B$510,$Y54)),_xlpm.MacVal,IF($Z54=0,"",INDEX(Output_Mac!B$2:B$500,$Z54)),_xlpm.WinVal,IF($AD54=0,"",INDEX(Output_Win!B$2:B$243,$AD54)),_xlpm.MyAuditVal,IF($AA54=0,"",INDEX(My_Audit!B$2:B$456,$AA54)),_xlfn.IFS(_xlpm.MyAuditVal&lt;&gt;"",_xlpm.MyAuditVal,_xlpm.MacVal&lt;&gt;"",_xlpm.MacVal,_xlpm.WinVal&lt;&gt;"",_xlpm.WinVal,_xlpm.CSVVal&lt;&gt;"",_xlpm.CSVVal)),""))</f>
        <v/>
      </c>
      <c r="D54" s="41" t="str" cm="1">
        <f t="array" ref="D54">IF(($Y54+$Z54+$AA54+$AD54)=0,"",IFERROR(_xlfn.LET(_xlpm.CSVVal,IF($Y54=0,"",INDEX(CSV!C$2:C$510,$Y54)),_xlpm.MacVal,IF($Z54=0,"",INDEX(Output_Mac!D$2:D$500,$Z54)),_xlpm.WinVal,IF($AD54=0,"",INDEX(Output_Win!D$2:D$243,$AD54)),_xlpm.MyAuditVal,IF($AA54=0,"",INDEX(My_Audit!C$2:C$456,$AA54)),_xlfn.IFS(_xlpm.MyAuditVal&lt;&gt;"",_xlpm.MyAuditVal,_xlpm.MacVal&lt;&gt;"",_xlpm.MacVal,_xlpm.WinVal&lt;&gt;"",_xlpm.WinVal,_xlpm.CSVVal&lt;&gt;"",_xlpm.CSVVal)),""))</f>
        <v/>
      </c>
      <c r="E54" s="41" t="str" cm="1">
        <f t="array" ref="E54">IF(($Y54+$Z54+$AA54+$AD54)=0,"",IFERROR(_xlfn.LET(_xlpm.CSVVal,IF($Y54=0,"",INDEX(CSV!E$2:E$510,$Y54)),_xlpm.MacVal,IF($Z54=0,"",INDEX(Output_Mac!C$2:C$500,$Z54)),_xlpm.WinVal,IF($AD54=0,"",INDEX(Output_Win!C$2:C$243,$AD54)),_xlpm.MyAuditVal,IF($AA54=0,"",INDEX(My_Audit!D$2:D$456,$AA54)),_xlfn.IFS(_xlpm.MyAuditVal&lt;&gt;"",_xlpm.MyAuditVal,_xlpm.MacVal&lt;&gt;"",_xlpm.MacVal,_xlpm.WinVal&lt;&gt;"",_xlpm.WinVal,_xlpm.CSVVal&lt;&gt;"",_xlpm.CSVVal)),""))</f>
        <v/>
      </c>
      <c r="F54" s="41" t="str" cm="1">
        <f t="array" ref="F54">IF(($Y54+$Z54+$AA54+$AD54)=0,"",IFERROR(_xlfn.LET(_xlpm.CSVVal,IF($Y54=0,"",INDEX(CSV!F$2:F$510,$Y54)),_xlpm.MacVal,IF($Z54=0,"",INDEX(Output_Mac!E$2:E$500,$Z54)),_xlpm.WinVal,IF($AD54=0,"",INDEX(Output_Win!E$2:E$243,$AD54)),_xlpm.MyAuditVal,IF($AA54=0,"",INDEX(My_Audit!E$2:E$456,$AA54)),_xlfn.IFS(_xlpm.MyAuditVal&lt;&gt;"",_xlpm.MyAuditVal,_xlpm.MacVal&lt;&gt;"",_xlpm.MacVal,_xlpm.WinVal&lt;&gt;"",_xlpm.WinVal,_xlpm.CSVVal&lt;&gt;"",PROPER(_xlpm.CSVVal))),""))</f>
        <v/>
      </c>
      <c r="G54" s="41" t="str" cm="1">
        <f t="array" ref="G54">IF(($Y54+$Z54+$AA54+$AD54)=0,"",IFERROR(_xlfn.LET(_xlpm.CSVVal,IF($Y54=0,"",INDEX(CSV!G$2:G$510,$Y54)),_xlpm.MacVal,IF($Z54=0,"",INDEX(Output_Mac!G$2:G$500,$Z54)),_xlpm.WinVal,IF($AD54=0,"",INDEX(Output_Win!G$2:G$243,$AD54)),_xlpm.MyAuditVal,IF($AA54=0,"",INDEX(My_Audit!F$2:F$456,$AA54)),_xlfn.IFS(_xlpm.MyAuditVal&lt;&gt;"",_xlpm.MyAuditVal,_xlpm.MacVal&lt;&gt;"",_xlpm.MacVal,_xlpm.WinVal&lt;&gt;"",_xlpm.WinVal,_xlpm.CSVVal&lt;&gt;"",_xlpm.CSVVal)),""))</f>
        <v/>
      </c>
      <c r="H54" s="41" t="str" cm="1">
        <f t="array" ref="H54">IF($Z54&gt;0,INDEX(Output_Mac!H$2:H$500,$Z54),IF($AD54&gt;0,INDEX(Output_Win!H$2:H$243,$AD54),IF($AA54&gt;0,_xlfn.LET(_xlpm.MyAuditVal,INDEX(My_Audit!G$2:G$456,$AA54),IF(_xlpm.MyAuditVal=0,"",_xlpm.MyAuditVal)),"")))</f>
        <v/>
      </c>
      <c r="I54" s="41" t="str" cm="1">
        <f t="array" ref="I54">IF(($Y54+$Z54+$AA54+$AD54)=0,"",IFERROR(_xlfn.LET(_xlpm.CSVVal,IF($Y54=0,"",INDEX(CSV!H$2:H$510,$Y54)),_xlpm.MacVal,IF($Z54=0,"",INDEX(Output_Mac!I$2:I$500,$Z54)),_xlpm.WinVal,IF($AD54=0,"",INDEX(Output_Win!I$2:I$243,$AD54)),_xlpm.MyAuditVal,IF($AA54=0,"",INDEX(My_Audit!H$2:H$456,$AA54)),_xlfn.IFS(_xlpm.MyAuditVal&lt;&gt;"",_xlpm.MyAuditVal,_xlpm.MacVal&lt;&gt;"",_xlpm.MacVal,_xlpm.WinVal&lt;&gt;"",_xlpm.WinVal,_xlpm.CSVVal&lt;&gt;"",_xlpm.CSVVal)),""))</f>
        <v/>
      </c>
      <c r="J54" s="41" t="str" cm="1">
        <f t="array" ref="J54">IF(($Y54+$Z54+$AA54+$AD54)=0,"",IFERROR(_xlfn.LET(_xlpm.CSVVal,IF($Y54=0,"",INDEX(CSV!J$2:J$510,$Y54)),_xlpm.MacVal,IF($Z54=0,"",INDEX(Output_Mac!J$2:J$500,$Z54)),_xlpm.WinVal,IF($AD54=0,"",INDEX(Output_Win!J$2:J$243,$AD54)),_xlpm.MyAuditVal,IF($AA54=0,"",INDEX(My_Audit!I$2:I$456,$AA54)),_xlfn.IFS(_xlpm.MyAuditVal&lt;&gt;"",_xlpm.MyAuditVal,_xlpm.MacVal&lt;&gt;"",_xlpm.MacVal,_xlpm.WinVal&lt;&gt;"",_xlpm.WinVal,_xlpm.CSVVal&lt;&gt;"",_xlpm.CSVVal)),""))</f>
        <v/>
      </c>
      <c r="K54" s="41" t="str" cm="1">
        <f t="array" ref="K54">IF(($Y54+$Z54+$AA54+$AD54)=0,"",IFERROR(_xlfn.LET(_xlpm.CSVVal,IF($Y54=0,"",INDEX(CSV!N$2:N$510,$Y54)),_xlpm.MacVal,IF($Z54=0,"",INDEX(Output_Mac!L$2:L$500,$Z54)),_xlpm.WinVal,IF($AD54=0,"",INDEX(Output_Win!L$2:L$243,$AD54)),_xlpm.MyAuditVal,IF($AA54=0,"",INDEX(My_Audit!J$2:J$456,$AA54)),_xlfn.IFS(_xlpm.MyAuditVal&lt;&gt;"",_xlpm.MyAuditVal,_xlpm.MacVal&lt;&gt;"",_xlpm.MacVal,_xlpm.WinVal&lt;&gt;"",_xlpm.WinVal,_xlpm.CSVVal&lt;&gt;"",_xlpm.CSVVal)),""))</f>
        <v/>
      </c>
      <c r="L54" s="41" t="str" cm="1">
        <f t="array" ref="L54">IF(($Y54+$Z54+$AA54+$AD54)=0,"",IFERROR(_xlfn.LET(_xlpm.CSVVal,IF($Y54=0,"",INDEX(CSV!Q$2:Q$510,$Y54)),_xlpm.MacVal,IF($Z54=0,"",INDEX(Output_Mac!M$2:M$500,$Z54)),_xlpm.WinVal,IF($AD54=0,"",INDEX(Output_Win!M$2:M$243,$AD54)),_xlpm.MyAuditVal,IF($AA54=0,"",INDEX(My_Audit!K$2:K$456,$AA54)),_xlfn.IFS(_xlpm.MyAuditVal&lt;&gt;"",_xlpm.MyAuditVal,_xlpm.MacVal&lt;&gt;"",_xlpm.MacVal,_xlpm.WinVal&lt;&gt;"",_xlpm.WinVal,_xlpm.CSVVal&lt;&gt;"",_xlpm.CSVVal)),""))</f>
        <v/>
      </c>
      <c r="M54" s="41" t="str" cm="1">
        <f t="array" ref="M54">IF(($Y54+$Z54+$AA54+$AD54)=0,"",ExpandDiagCodes(_xlfn.TEXTJOIN(", ",TRUE,IF($AA54=0,"",INDEX(My_Audit!N$2:N$456,$AA54)),IF($Z54=0,"",INDEX(Output_Mac!S$2:S$500,$Z54)),IF($AD54=0,"",INDEX(Output_Win!S$2:S$243,$AD54)),IF($Y54=0,"",INDEX(CSV!AE$2:AE$510,$Y54)))))</f>
        <v/>
      </c>
      <c r="N54" s="41" t="str" cm="1">
        <f t="array" ref="N54">IF(($Y54+$Z54+$AA54+$AD54)=0,"",IFERROR(_xlfn.LET(_xlpm.CSVVal,IF($Y54=0,"",INDEX(CSV!AG$2:AG$510,$Y54)),_xlpm.MacVal,IF($Z54=0,"",INDEX(Output_Mac!T$2:T$500,$Z54)),_xlpm.WinVal,IF($AD54=0,"",INDEX(Output_Win!T$2:T$243,$AD54)),_xlpm.MyAuditVal,IF($AA54=0,"",INDEX(My_Audit!O$2:O$456,$AA54)),_xlfn.IFS(_xlpm.MyAuditVal&lt;&gt;"",_xlpm.MyAuditVal,_xlpm.MacVal&lt;&gt;"",_xlpm.MacVal,_xlpm.WinVal&lt;&gt;"",_xlpm.WinVal,_xlpm.CSVVal&lt;&gt;"",_xlpm.CSVVal)),""))</f>
        <v/>
      </c>
      <c r="O54" s="41" t="str" cm="1">
        <f t="array" ref="O54">IF($AB54=0,"",INDEX(My_Audit!P$2:P$456,$AB54))&amp;""</f>
        <v/>
      </c>
      <c r="P54" s="40"/>
      <c r="Q54" s="41" t="str">
        <f>IF(LEFT(N54,4)="Pass","Nist SP 800-88",My_Audit!R54)&amp;""</f>
        <v/>
      </c>
      <c r="R54" s="40"/>
      <c r="S54" s="40"/>
      <c r="T54" s="41" t="str" cm="1">
        <f t="array" ref="T54">IF($AC54=0,"",INDEX(Models!J$2:J$605,$AC54))</f>
        <v/>
      </c>
      <c r="U54" s="40"/>
      <c r="V54" s="40"/>
      <c r="W54" s="79" t="str" cm="1">
        <f t="array" ref="W54">IF(($Z54+$AA54+$AD54)=0,"",ExpandDiagCodes(_xlfn.TEXTJOIN(", ",TRUE,IF($AA54=0,"",INDEX(My_Audit!L$2:L$456,$AA54)),IF($Z54=0,"",INDEX(Output_Mac!AA$2:AA$500,$Z54)),IF($AD54=0,"",INDEX(Output_Win!AA$2:AA$243,$AD54)))))</f>
        <v/>
      </c>
      <c r="Y54" s="80">
        <f>IFERROR(MATCH($A54,CSV!$A$2:$A$510,0),0)</f>
        <v>0</v>
      </c>
      <c r="Z54" s="80">
        <f>IFERROR(MATCH($A54,Output_Mac!$A$2:$A$500,0),0)</f>
        <v>0</v>
      </c>
      <c r="AA54" s="80">
        <f>IFERROR(MATCH($A54,My_Audit!$A$2:$A$456,0),0)</f>
        <v>53</v>
      </c>
      <c r="AB54" s="80">
        <f>IFERROR(MATCH($C54,My_Audit!$B$2:$B$456,0),0)</f>
        <v>0</v>
      </c>
      <c r="AC54" s="80">
        <f>IFERROR(MATCH($E54,Models!$I$2:$I$605,0),0)</f>
        <v>0</v>
      </c>
      <c r="AD54" s="80">
        <f>IFERROR(MATCH($A54,Output_Win!$A$2:$A$243,0),0)</f>
        <v>0</v>
      </c>
    </row>
    <row r="55" spans="1:30">
      <c r="A55" s="40" t="str">
        <f>_xlfn.TEXTJOIN("",TRUE,Input!$A$4,TEXT(ROW(My_Audit!A54)+Input!$A$8-1,"00"))</f>
        <v>W4442</v>
      </c>
      <c r="B55" s="40" t="str">
        <f>_xlfn.TEXTJOIN("-",TRUE,"ITD",Input!$A$2,A55)</f>
        <v>ITD-SHR11749-W4442</v>
      </c>
      <c r="C55" s="41" t="str" cm="1">
        <f t="array" ref="C55">IF(($Y55+$Z55+$AA55+$AD55)=0,"",IFERROR(_xlfn.LET(_xlpm.CSVVal,IF($Y55=0,"",INDEX(CSV!B$2:B$510,$Y55)),_xlpm.MacVal,IF($Z55=0,"",INDEX(Output_Mac!B$2:B$500,$Z55)),_xlpm.WinVal,IF($AD55=0,"",INDEX(Output_Win!B$2:B$243,$AD55)),_xlpm.MyAuditVal,IF($AA55=0,"",INDEX(My_Audit!B$2:B$456,$AA55)),_xlfn.IFS(_xlpm.MyAuditVal&lt;&gt;"",_xlpm.MyAuditVal,_xlpm.MacVal&lt;&gt;"",_xlpm.MacVal,_xlpm.WinVal&lt;&gt;"",_xlpm.WinVal,_xlpm.CSVVal&lt;&gt;"",_xlpm.CSVVal)),""))</f>
        <v/>
      </c>
      <c r="D55" s="41" t="str" cm="1">
        <f t="array" ref="D55">IF(($Y55+$Z55+$AA55+$AD55)=0,"",IFERROR(_xlfn.LET(_xlpm.CSVVal,IF($Y55=0,"",INDEX(CSV!C$2:C$510,$Y55)),_xlpm.MacVal,IF($Z55=0,"",INDEX(Output_Mac!D$2:D$500,$Z55)),_xlpm.WinVal,IF($AD55=0,"",INDEX(Output_Win!D$2:D$243,$AD55)),_xlpm.MyAuditVal,IF($AA55=0,"",INDEX(My_Audit!C$2:C$456,$AA55)),_xlfn.IFS(_xlpm.MyAuditVal&lt;&gt;"",_xlpm.MyAuditVal,_xlpm.MacVal&lt;&gt;"",_xlpm.MacVal,_xlpm.WinVal&lt;&gt;"",_xlpm.WinVal,_xlpm.CSVVal&lt;&gt;"",_xlpm.CSVVal)),""))</f>
        <v/>
      </c>
      <c r="E55" s="41" t="str" cm="1">
        <f t="array" ref="E55">IF(($Y55+$Z55+$AA55+$AD55)=0,"",IFERROR(_xlfn.LET(_xlpm.CSVVal,IF($Y55=0,"",INDEX(CSV!E$2:E$510,$Y55)),_xlpm.MacVal,IF($Z55=0,"",INDEX(Output_Mac!C$2:C$500,$Z55)),_xlpm.WinVal,IF($AD55=0,"",INDEX(Output_Win!C$2:C$243,$AD55)),_xlpm.MyAuditVal,IF($AA55=0,"",INDEX(My_Audit!D$2:D$456,$AA55)),_xlfn.IFS(_xlpm.MyAuditVal&lt;&gt;"",_xlpm.MyAuditVal,_xlpm.MacVal&lt;&gt;"",_xlpm.MacVal,_xlpm.WinVal&lt;&gt;"",_xlpm.WinVal,_xlpm.CSVVal&lt;&gt;"",_xlpm.CSVVal)),""))</f>
        <v/>
      </c>
      <c r="F55" s="41" t="str" cm="1">
        <f t="array" ref="F55">IF(($Y55+$Z55+$AA55+$AD55)=0,"",IFERROR(_xlfn.LET(_xlpm.CSVVal,IF($Y55=0,"",INDEX(CSV!F$2:F$510,$Y55)),_xlpm.MacVal,IF($Z55=0,"",INDEX(Output_Mac!E$2:E$500,$Z55)),_xlpm.WinVal,IF($AD55=0,"",INDEX(Output_Win!E$2:E$243,$AD55)),_xlpm.MyAuditVal,IF($AA55=0,"",INDEX(My_Audit!E$2:E$456,$AA55)),_xlfn.IFS(_xlpm.MyAuditVal&lt;&gt;"",_xlpm.MyAuditVal,_xlpm.MacVal&lt;&gt;"",_xlpm.MacVal,_xlpm.WinVal&lt;&gt;"",_xlpm.WinVal,_xlpm.CSVVal&lt;&gt;"",PROPER(_xlpm.CSVVal))),""))</f>
        <v/>
      </c>
      <c r="G55" s="41" t="str" cm="1">
        <f t="array" ref="G55">IF(($Y55+$Z55+$AA55+$AD55)=0,"",IFERROR(_xlfn.LET(_xlpm.CSVVal,IF($Y55=0,"",INDEX(CSV!G$2:G$510,$Y55)),_xlpm.MacVal,IF($Z55=0,"",INDEX(Output_Mac!G$2:G$500,$Z55)),_xlpm.WinVal,IF($AD55=0,"",INDEX(Output_Win!G$2:G$243,$AD55)),_xlpm.MyAuditVal,IF($AA55=0,"",INDEX(My_Audit!F$2:F$456,$AA55)),_xlfn.IFS(_xlpm.MyAuditVal&lt;&gt;"",_xlpm.MyAuditVal,_xlpm.MacVal&lt;&gt;"",_xlpm.MacVal,_xlpm.WinVal&lt;&gt;"",_xlpm.WinVal,_xlpm.CSVVal&lt;&gt;"",_xlpm.CSVVal)),""))</f>
        <v/>
      </c>
      <c r="H55" s="41" t="str" cm="1">
        <f t="array" ref="H55">IF($Z55&gt;0,INDEX(Output_Mac!H$2:H$500,$Z55),IF($AD55&gt;0,INDEX(Output_Win!H$2:H$243,$AD55),IF($AA55&gt;0,_xlfn.LET(_xlpm.MyAuditVal,INDEX(My_Audit!G$2:G$456,$AA55),IF(_xlpm.MyAuditVal=0,"",_xlpm.MyAuditVal)),"")))</f>
        <v/>
      </c>
      <c r="I55" s="41" t="str" cm="1">
        <f t="array" ref="I55">IF(($Y55+$Z55+$AA55+$AD55)=0,"",IFERROR(_xlfn.LET(_xlpm.CSVVal,IF($Y55=0,"",INDEX(CSV!H$2:H$510,$Y55)),_xlpm.MacVal,IF($Z55=0,"",INDEX(Output_Mac!I$2:I$500,$Z55)),_xlpm.WinVal,IF($AD55=0,"",INDEX(Output_Win!I$2:I$243,$AD55)),_xlpm.MyAuditVal,IF($AA55=0,"",INDEX(My_Audit!H$2:H$456,$AA55)),_xlfn.IFS(_xlpm.MyAuditVal&lt;&gt;"",_xlpm.MyAuditVal,_xlpm.MacVal&lt;&gt;"",_xlpm.MacVal,_xlpm.WinVal&lt;&gt;"",_xlpm.WinVal,_xlpm.CSVVal&lt;&gt;"",_xlpm.CSVVal)),""))</f>
        <v/>
      </c>
      <c r="J55" s="41" t="str" cm="1">
        <f t="array" ref="J55">IF(($Y55+$Z55+$AA55+$AD55)=0,"",IFERROR(_xlfn.LET(_xlpm.CSVVal,IF($Y55=0,"",INDEX(CSV!J$2:J$510,$Y55)),_xlpm.MacVal,IF($Z55=0,"",INDEX(Output_Mac!J$2:J$500,$Z55)),_xlpm.WinVal,IF($AD55=0,"",INDEX(Output_Win!J$2:J$243,$AD55)),_xlpm.MyAuditVal,IF($AA55=0,"",INDEX(My_Audit!I$2:I$456,$AA55)),_xlfn.IFS(_xlpm.MyAuditVal&lt;&gt;"",_xlpm.MyAuditVal,_xlpm.MacVal&lt;&gt;"",_xlpm.MacVal,_xlpm.WinVal&lt;&gt;"",_xlpm.WinVal,_xlpm.CSVVal&lt;&gt;"",_xlpm.CSVVal)),""))</f>
        <v/>
      </c>
      <c r="K55" s="41" t="str" cm="1">
        <f t="array" ref="K55">IF(($Y55+$Z55+$AA55+$AD55)=0,"",IFERROR(_xlfn.LET(_xlpm.CSVVal,IF($Y55=0,"",INDEX(CSV!N$2:N$510,$Y55)),_xlpm.MacVal,IF($Z55=0,"",INDEX(Output_Mac!L$2:L$500,$Z55)),_xlpm.WinVal,IF($AD55=0,"",INDEX(Output_Win!L$2:L$243,$AD55)),_xlpm.MyAuditVal,IF($AA55=0,"",INDEX(My_Audit!J$2:J$456,$AA55)),_xlfn.IFS(_xlpm.MyAuditVal&lt;&gt;"",_xlpm.MyAuditVal,_xlpm.MacVal&lt;&gt;"",_xlpm.MacVal,_xlpm.WinVal&lt;&gt;"",_xlpm.WinVal,_xlpm.CSVVal&lt;&gt;"",_xlpm.CSVVal)),""))</f>
        <v/>
      </c>
      <c r="L55" s="41" t="str" cm="1">
        <f t="array" ref="L55">IF(($Y55+$Z55+$AA55+$AD55)=0,"",IFERROR(_xlfn.LET(_xlpm.CSVVal,IF($Y55=0,"",INDEX(CSV!Q$2:Q$510,$Y55)),_xlpm.MacVal,IF($Z55=0,"",INDEX(Output_Mac!M$2:M$500,$Z55)),_xlpm.WinVal,IF($AD55=0,"",INDEX(Output_Win!M$2:M$243,$AD55)),_xlpm.MyAuditVal,IF($AA55=0,"",INDEX(My_Audit!K$2:K$456,$AA55)),_xlfn.IFS(_xlpm.MyAuditVal&lt;&gt;"",_xlpm.MyAuditVal,_xlpm.MacVal&lt;&gt;"",_xlpm.MacVal,_xlpm.WinVal&lt;&gt;"",_xlpm.WinVal,_xlpm.CSVVal&lt;&gt;"",_xlpm.CSVVal)),""))</f>
        <v/>
      </c>
      <c r="M55" s="41" t="str" cm="1">
        <f t="array" ref="M55">IF(($Y55+$Z55+$AA55+$AD55)=0,"",ExpandDiagCodes(_xlfn.TEXTJOIN(", ",TRUE,IF($AA55=0,"",INDEX(My_Audit!N$2:N$456,$AA55)),IF($Z55=0,"",INDEX(Output_Mac!S$2:S$500,$Z55)),IF($AD55=0,"",INDEX(Output_Win!S$2:S$243,$AD55)),IF($Y55=0,"",INDEX(CSV!AE$2:AE$510,$Y55)))))</f>
        <v/>
      </c>
      <c r="N55" s="41" t="str" cm="1">
        <f t="array" ref="N55">IF(($Y55+$Z55+$AA55+$AD55)=0,"",IFERROR(_xlfn.LET(_xlpm.CSVVal,IF($Y55=0,"",INDEX(CSV!AG$2:AG$510,$Y55)),_xlpm.MacVal,IF($Z55=0,"",INDEX(Output_Mac!T$2:T$500,$Z55)),_xlpm.WinVal,IF($AD55=0,"",INDEX(Output_Win!T$2:T$243,$AD55)),_xlpm.MyAuditVal,IF($AA55=0,"",INDEX(My_Audit!O$2:O$456,$AA55)),_xlfn.IFS(_xlpm.MyAuditVal&lt;&gt;"",_xlpm.MyAuditVal,_xlpm.MacVal&lt;&gt;"",_xlpm.MacVal,_xlpm.WinVal&lt;&gt;"",_xlpm.WinVal,_xlpm.CSVVal&lt;&gt;"",_xlpm.CSVVal)),""))</f>
        <v/>
      </c>
      <c r="O55" s="41" t="str" cm="1">
        <f t="array" ref="O55">IF($AB55=0,"",INDEX(My_Audit!P$2:P$456,$AB55))&amp;""</f>
        <v/>
      </c>
      <c r="P55" s="40"/>
      <c r="Q55" s="41" t="str">
        <f>IF(LEFT(N55,4)="Pass","Nist SP 800-88",My_Audit!R55)&amp;""</f>
        <v/>
      </c>
      <c r="R55" s="40"/>
      <c r="S55" s="40"/>
      <c r="T55" s="41" t="str" cm="1">
        <f t="array" ref="T55">IF($AC55=0,"",INDEX(Models!J$2:J$605,$AC55))</f>
        <v/>
      </c>
      <c r="U55" s="40"/>
      <c r="V55" s="40"/>
      <c r="W55" s="79" t="str" cm="1">
        <f t="array" ref="W55">IF(($Z55+$AA55+$AD55)=0,"",ExpandDiagCodes(_xlfn.TEXTJOIN(", ",TRUE,IF($AA55=0,"",INDEX(My_Audit!L$2:L$456,$AA55)),IF($Z55=0,"",INDEX(Output_Mac!AA$2:AA$500,$Z55)),IF($AD55=0,"",INDEX(Output_Win!AA$2:AA$243,$AD55)))))</f>
        <v/>
      </c>
      <c r="Y55" s="80">
        <f>IFERROR(MATCH($A55,CSV!$A$2:$A$510,0),0)</f>
        <v>0</v>
      </c>
      <c r="Z55" s="80">
        <f>IFERROR(MATCH($A55,Output_Mac!$A$2:$A$500,0),0)</f>
        <v>0</v>
      </c>
      <c r="AA55" s="80">
        <f>IFERROR(MATCH($A55,My_Audit!$A$2:$A$456,0),0)</f>
        <v>54</v>
      </c>
      <c r="AB55" s="80">
        <f>IFERROR(MATCH($C55,My_Audit!$B$2:$B$456,0),0)</f>
        <v>0</v>
      </c>
      <c r="AC55" s="80">
        <f>IFERROR(MATCH($E55,Models!$I$2:$I$605,0),0)</f>
        <v>0</v>
      </c>
      <c r="AD55" s="80">
        <f>IFERROR(MATCH($A55,Output_Win!$A$2:$A$243,0),0)</f>
        <v>0</v>
      </c>
    </row>
    <row r="56" spans="1:30">
      <c r="A56" s="40" t="str">
        <f>_xlfn.TEXTJOIN("",TRUE,Input!$A$4,TEXT(ROW(My_Audit!A55)+Input!$A$8-1,"00"))</f>
        <v>W4443</v>
      </c>
      <c r="B56" s="40" t="str">
        <f>_xlfn.TEXTJOIN("-",TRUE,"ITD",Input!$A$2,A56)</f>
        <v>ITD-SHR11749-W4443</v>
      </c>
      <c r="C56" s="41" t="str" cm="1">
        <f t="array" ref="C56">IF(($Y56+$Z56+$AA56+$AD56)=0,"",IFERROR(_xlfn.LET(_xlpm.CSVVal,IF($Y56=0,"",INDEX(CSV!B$2:B$510,$Y56)),_xlpm.MacVal,IF($Z56=0,"",INDEX(Output_Mac!B$2:B$500,$Z56)),_xlpm.WinVal,IF($AD56=0,"",INDEX(Output_Win!B$2:B$243,$AD56)),_xlpm.MyAuditVal,IF($AA56=0,"",INDEX(My_Audit!B$2:B$456,$AA56)),_xlfn.IFS(_xlpm.MyAuditVal&lt;&gt;"",_xlpm.MyAuditVal,_xlpm.MacVal&lt;&gt;"",_xlpm.MacVal,_xlpm.WinVal&lt;&gt;"",_xlpm.WinVal,_xlpm.CSVVal&lt;&gt;"",_xlpm.CSVVal)),""))</f>
        <v/>
      </c>
      <c r="D56" s="41" t="str" cm="1">
        <f t="array" ref="D56">IF(($Y56+$Z56+$AA56+$AD56)=0,"",IFERROR(_xlfn.LET(_xlpm.CSVVal,IF($Y56=0,"",INDEX(CSV!C$2:C$510,$Y56)),_xlpm.MacVal,IF($Z56=0,"",INDEX(Output_Mac!D$2:D$500,$Z56)),_xlpm.WinVal,IF($AD56=0,"",INDEX(Output_Win!D$2:D$243,$AD56)),_xlpm.MyAuditVal,IF($AA56=0,"",INDEX(My_Audit!C$2:C$456,$AA56)),_xlfn.IFS(_xlpm.MyAuditVal&lt;&gt;"",_xlpm.MyAuditVal,_xlpm.MacVal&lt;&gt;"",_xlpm.MacVal,_xlpm.WinVal&lt;&gt;"",_xlpm.WinVal,_xlpm.CSVVal&lt;&gt;"",_xlpm.CSVVal)),""))</f>
        <v/>
      </c>
      <c r="E56" s="41" t="str" cm="1">
        <f t="array" ref="E56">IF(($Y56+$Z56+$AA56+$AD56)=0,"",IFERROR(_xlfn.LET(_xlpm.CSVVal,IF($Y56=0,"",INDEX(CSV!E$2:E$510,$Y56)),_xlpm.MacVal,IF($Z56=0,"",INDEX(Output_Mac!C$2:C$500,$Z56)),_xlpm.WinVal,IF($AD56=0,"",INDEX(Output_Win!C$2:C$243,$AD56)),_xlpm.MyAuditVal,IF($AA56=0,"",INDEX(My_Audit!D$2:D$456,$AA56)),_xlfn.IFS(_xlpm.MyAuditVal&lt;&gt;"",_xlpm.MyAuditVal,_xlpm.MacVal&lt;&gt;"",_xlpm.MacVal,_xlpm.WinVal&lt;&gt;"",_xlpm.WinVal,_xlpm.CSVVal&lt;&gt;"",_xlpm.CSVVal)),""))</f>
        <v/>
      </c>
      <c r="F56" s="41" t="str" cm="1">
        <f t="array" ref="F56">IF(($Y56+$Z56+$AA56+$AD56)=0,"",IFERROR(_xlfn.LET(_xlpm.CSVVal,IF($Y56=0,"",INDEX(CSV!F$2:F$510,$Y56)),_xlpm.MacVal,IF($Z56=0,"",INDEX(Output_Mac!E$2:E$500,$Z56)),_xlpm.WinVal,IF($AD56=0,"",INDEX(Output_Win!E$2:E$243,$AD56)),_xlpm.MyAuditVal,IF($AA56=0,"",INDEX(My_Audit!E$2:E$456,$AA56)),_xlfn.IFS(_xlpm.MyAuditVal&lt;&gt;"",_xlpm.MyAuditVal,_xlpm.MacVal&lt;&gt;"",_xlpm.MacVal,_xlpm.WinVal&lt;&gt;"",_xlpm.WinVal,_xlpm.CSVVal&lt;&gt;"",PROPER(_xlpm.CSVVal))),""))</f>
        <v/>
      </c>
      <c r="G56" s="41" t="str" cm="1">
        <f t="array" ref="G56">IF(($Y56+$Z56+$AA56+$AD56)=0,"",IFERROR(_xlfn.LET(_xlpm.CSVVal,IF($Y56=0,"",INDEX(CSV!G$2:G$510,$Y56)),_xlpm.MacVal,IF($Z56=0,"",INDEX(Output_Mac!G$2:G$500,$Z56)),_xlpm.WinVal,IF($AD56=0,"",INDEX(Output_Win!G$2:G$243,$AD56)),_xlpm.MyAuditVal,IF($AA56=0,"",INDEX(My_Audit!F$2:F$456,$AA56)),_xlfn.IFS(_xlpm.MyAuditVal&lt;&gt;"",_xlpm.MyAuditVal,_xlpm.MacVal&lt;&gt;"",_xlpm.MacVal,_xlpm.WinVal&lt;&gt;"",_xlpm.WinVal,_xlpm.CSVVal&lt;&gt;"",_xlpm.CSVVal)),""))</f>
        <v/>
      </c>
      <c r="H56" s="41" t="str" cm="1">
        <f t="array" ref="H56">IF($Z56&gt;0,INDEX(Output_Mac!H$2:H$500,$Z56),IF($AD56&gt;0,INDEX(Output_Win!H$2:H$243,$AD56),IF($AA56&gt;0,_xlfn.LET(_xlpm.MyAuditVal,INDEX(My_Audit!G$2:G$456,$AA56),IF(_xlpm.MyAuditVal=0,"",_xlpm.MyAuditVal)),"")))</f>
        <v/>
      </c>
      <c r="I56" s="41" t="str" cm="1">
        <f t="array" ref="I56">IF(($Y56+$Z56+$AA56+$AD56)=0,"",IFERROR(_xlfn.LET(_xlpm.CSVVal,IF($Y56=0,"",INDEX(CSV!H$2:H$510,$Y56)),_xlpm.MacVal,IF($Z56=0,"",INDEX(Output_Mac!I$2:I$500,$Z56)),_xlpm.WinVal,IF($AD56=0,"",INDEX(Output_Win!I$2:I$243,$AD56)),_xlpm.MyAuditVal,IF($AA56=0,"",INDEX(My_Audit!H$2:H$456,$AA56)),_xlfn.IFS(_xlpm.MyAuditVal&lt;&gt;"",_xlpm.MyAuditVal,_xlpm.MacVal&lt;&gt;"",_xlpm.MacVal,_xlpm.WinVal&lt;&gt;"",_xlpm.WinVal,_xlpm.CSVVal&lt;&gt;"",_xlpm.CSVVal)),""))</f>
        <v/>
      </c>
      <c r="J56" s="41" t="str" cm="1">
        <f t="array" ref="J56">IF(($Y56+$Z56+$AA56+$AD56)=0,"",IFERROR(_xlfn.LET(_xlpm.CSVVal,IF($Y56=0,"",INDEX(CSV!J$2:J$510,$Y56)),_xlpm.MacVal,IF($Z56=0,"",INDEX(Output_Mac!J$2:J$500,$Z56)),_xlpm.WinVal,IF($AD56=0,"",INDEX(Output_Win!J$2:J$243,$AD56)),_xlpm.MyAuditVal,IF($AA56=0,"",INDEX(My_Audit!I$2:I$456,$AA56)),_xlfn.IFS(_xlpm.MyAuditVal&lt;&gt;"",_xlpm.MyAuditVal,_xlpm.MacVal&lt;&gt;"",_xlpm.MacVal,_xlpm.WinVal&lt;&gt;"",_xlpm.WinVal,_xlpm.CSVVal&lt;&gt;"",_xlpm.CSVVal)),""))</f>
        <v/>
      </c>
      <c r="K56" s="41" t="str" cm="1">
        <f t="array" ref="K56">IF(($Y56+$Z56+$AA56+$AD56)=0,"",IFERROR(_xlfn.LET(_xlpm.CSVVal,IF($Y56=0,"",INDEX(CSV!N$2:N$510,$Y56)),_xlpm.MacVal,IF($Z56=0,"",INDEX(Output_Mac!L$2:L$500,$Z56)),_xlpm.WinVal,IF($AD56=0,"",INDEX(Output_Win!L$2:L$243,$AD56)),_xlpm.MyAuditVal,IF($AA56=0,"",INDEX(My_Audit!J$2:J$456,$AA56)),_xlfn.IFS(_xlpm.MyAuditVal&lt;&gt;"",_xlpm.MyAuditVal,_xlpm.MacVal&lt;&gt;"",_xlpm.MacVal,_xlpm.WinVal&lt;&gt;"",_xlpm.WinVal,_xlpm.CSVVal&lt;&gt;"",_xlpm.CSVVal)),""))</f>
        <v/>
      </c>
      <c r="L56" s="41" t="str" cm="1">
        <f t="array" ref="L56">IF(($Y56+$Z56+$AA56+$AD56)=0,"",IFERROR(_xlfn.LET(_xlpm.CSVVal,IF($Y56=0,"",INDEX(CSV!Q$2:Q$510,$Y56)),_xlpm.MacVal,IF($Z56=0,"",INDEX(Output_Mac!M$2:M$500,$Z56)),_xlpm.WinVal,IF($AD56=0,"",INDEX(Output_Win!M$2:M$243,$AD56)),_xlpm.MyAuditVal,IF($AA56=0,"",INDEX(My_Audit!K$2:K$456,$AA56)),_xlfn.IFS(_xlpm.MyAuditVal&lt;&gt;"",_xlpm.MyAuditVal,_xlpm.MacVal&lt;&gt;"",_xlpm.MacVal,_xlpm.WinVal&lt;&gt;"",_xlpm.WinVal,_xlpm.CSVVal&lt;&gt;"",_xlpm.CSVVal)),""))</f>
        <v/>
      </c>
      <c r="M56" s="41" t="str" cm="1">
        <f t="array" ref="M56">IF(($Y56+$Z56+$AA56+$AD56)=0,"",ExpandDiagCodes(_xlfn.TEXTJOIN(", ",TRUE,IF($AA56=0,"",INDEX(My_Audit!N$2:N$456,$AA56)),IF($Z56=0,"",INDEX(Output_Mac!S$2:S$500,$Z56)),IF($AD56=0,"",INDEX(Output_Win!S$2:S$243,$AD56)),IF($Y56=0,"",INDEX(CSV!AE$2:AE$510,$Y56)))))</f>
        <v/>
      </c>
      <c r="N56" s="41" t="str" cm="1">
        <f t="array" ref="N56">IF(($Y56+$Z56+$AA56+$AD56)=0,"",IFERROR(_xlfn.LET(_xlpm.CSVVal,IF($Y56=0,"",INDEX(CSV!AG$2:AG$510,$Y56)),_xlpm.MacVal,IF($Z56=0,"",INDEX(Output_Mac!T$2:T$500,$Z56)),_xlpm.WinVal,IF($AD56=0,"",INDEX(Output_Win!T$2:T$243,$AD56)),_xlpm.MyAuditVal,IF($AA56=0,"",INDEX(My_Audit!O$2:O$456,$AA56)),_xlfn.IFS(_xlpm.MyAuditVal&lt;&gt;"",_xlpm.MyAuditVal,_xlpm.MacVal&lt;&gt;"",_xlpm.MacVal,_xlpm.WinVal&lt;&gt;"",_xlpm.WinVal,_xlpm.CSVVal&lt;&gt;"",_xlpm.CSVVal)),""))</f>
        <v/>
      </c>
      <c r="O56" s="41" t="str" cm="1">
        <f t="array" ref="O56">IF($AB56=0,"",INDEX(My_Audit!P$2:P$456,$AB56))&amp;""</f>
        <v/>
      </c>
      <c r="P56" s="40"/>
      <c r="Q56" s="41" t="str">
        <f>IF(LEFT(N56,4)="Pass","Nist SP 800-88",My_Audit!R56)&amp;""</f>
        <v/>
      </c>
      <c r="R56" s="40"/>
      <c r="S56" s="40"/>
      <c r="T56" s="41" t="str" cm="1">
        <f t="array" ref="T56">IF($AC56=0,"",INDEX(Models!J$2:J$605,$AC56))</f>
        <v/>
      </c>
      <c r="U56" s="40"/>
      <c r="V56" s="40"/>
      <c r="W56" s="79" t="str" cm="1">
        <f t="array" ref="W56">IF(($Z56+$AA56+$AD56)=0,"",ExpandDiagCodes(_xlfn.TEXTJOIN(", ",TRUE,IF($AA56=0,"",INDEX(My_Audit!L$2:L$456,$AA56)),IF($Z56=0,"",INDEX(Output_Mac!AA$2:AA$500,$Z56)),IF($AD56=0,"",INDEX(Output_Win!AA$2:AA$243,$AD56)))))</f>
        <v/>
      </c>
      <c r="Y56" s="80">
        <f>IFERROR(MATCH($A56,CSV!$A$2:$A$510,0),0)</f>
        <v>0</v>
      </c>
      <c r="Z56" s="80">
        <f>IFERROR(MATCH($A56,Output_Mac!$A$2:$A$500,0),0)</f>
        <v>0</v>
      </c>
      <c r="AA56" s="80">
        <f>IFERROR(MATCH($A56,My_Audit!$A$2:$A$456,0),0)</f>
        <v>55</v>
      </c>
      <c r="AB56" s="80">
        <f>IFERROR(MATCH($C56,My_Audit!$B$2:$B$456,0),0)</f>
        <v>0</v>
      </c>
      <c r="AC56" s="80">
        <f>IFERROR(MATCH($E56,Models!$I$2:$I$605,0),0)</f>
        <v>0</v>
      </c>
      <c r="AD56" s="80">
        <f>IFERROR(MATCH($A56,Output_Win!$A$2:$A$243,0),0)</f>
        <v>0</v>
      </c>
    </row>
    <row r="57" spans="1:30">
      <c r="A57" s="40" t="str">
        <f>_xlfn.TEXTJOIN("",TRUE,Input!$A$4,TEXT(ROW(My_Audit!A56)+Input!$A$8-1,"00"))</f>
        <v>W4444</v>
      </c>
      <c r="B57" s="40" t="str">
        <f>_xlfn.TEXTJOIN("-",TRUE,"ITD",Input!$A$2,A57)</f>
        <v>ITD-SHR11749-W4444</v>
      </c>
      <c r="C57" s="41" t="str" cm="1">
        <f t="array" ref="C57">IF(($Y57+$Z57+$AA57+$AD57)=0,"",IFERROR(_xlfn.LET(_xlpm.CSVVal,IF($Y57=0,"",INDEX(CSV!B$2:B$510,$Y57)),_xlpm.MacVal,IF($Z57=0,"",INDEX(Output_Mac!B$2:B$500,$Z57)),_xlpm.WinVal,IF($AD57=0,"",INDEX(Output_Win!B$2:B$243,$AD57)),_xlpm.MyAuditVal,IF($AA57=0,"",INDEX(My_Audit!B$2:B$456,$AA57)),_xlfn.IFS(_xlpm.MyAuditVal&lt;&gt;"",_xlpm.MyAuditVal,_xlpm.MacVal&lt;&gt;"",_xlpm.MacVal,_xlpm.WinVal&lt;&gt;"",_xlpm.WinVal,_xlpm.CSVVal&lt;&gt;"",_xlpm.CSVVal)),""))</f>
        <v/>
      </c>
      <c r="D57" s="41" t="str" cm="1">
        <f t="array" ref="D57">IF(($Y57+$Z57+$AA57+$AD57)=0,"",IFERROR(_xlfn.LET(_xlpm.CSVVal,IF($Y57=0,"",INDEX(CSV!C$2:C$510,$Y57)),_xlpm.MacVal,IF($Z57=0,"",INDEX(Output_Mac!D$2:D$500,$Z57)),_xlpm.WinVal,IF($AD57=0,"",INDEX(Output_Win!D$2:D$243,$AD57)),_xlpm.MyAuditVal,IF($AA57=0,"",INDEX(My_Audit!C$2:C$456,$AA57)),_xlfn.IFS(_xlpm.MyAuditVal&lt;&gt;"",_xlpm.MyAuditVal,_xlpm.MacVal&lt;&gt;"",_xlpm.MacVal,_xlpm.WinVal&lt;&gt;"",_xlpm.WinVal,_xlpm.CSVVal&lt;&gt;"",_xlpm.CSVVal)),""))</f>
        <v/>
      </c>
      <c r="E57" s="41" t="str" cm="1">
        <f t="array" ref="E57">IF(($Y57+$Z57+$AA57+$AD57)=0,"",IFERROR(_xlfn.LET(_xlpm.CSVVal,IF($Y57=0,"",INDEX(CSV!E$2:E$510,$Y57)),_xlpm.MacVal,IF($Z57=0,"",INDEX(Output_Mac!C$2:C$500,$Z57)),_xlpm.WinVal,IF($AD57=0,"",INDEX(Output_Win!C$2:C$243,$AD57)),_xlpm.MyAuditVal,IF($AA57=0,"",INDEX(My_Audit!D$2:D$456,$AA57)),_xlfn.IFS(_xlpm.MyAuditVal&lt;&gt;"",_xlpm.MyAuditVal,_xlpm.MacVal&lt;&gt;"",_xlpm.MacVal,_xlpm.WinVal&lt;&gt;"",_xlpm.WinVal,_xlpm.CSVVal&lt;&gt;"",_xlpm.CSVVal)),""))</f>
        <v/>
      </c>
      <c r="F57" s="41" t="str" cm="1">
        <f t="array" ref="F57">IF(($Y57+$Z57+$AA57+$AD57)=0,"",IFERROR(_xlfn.LET(_xlpm.CSVVal,IF($Y57=0,"",INDEX(CSV!F$2:F$510,$Y57)),_xlpm.MacVal,IF($Z57=0,"",INDEX(Output_Mac!E$2:E$500,$Z57)),_xlpm.WinVal,IF($AD57=0,"",INDEX(Output_Win!E$2:E$243,$AD57)),_xlpm.MyAuditVal,IF($AA57=0,"",INDEX(My_Audit!E$2:E$456,$AA57)),_xlfn.IFS(_xlpm.MyAuditVal&lt;&gt;"",_xlpm.MyAuditVal,_xlpm.MacVal&lt;&gt;"",_xlpm.MacVal,_xlpm.WinVal&lt;&gt;"",_xlpm.WinVal,_xlpm.CSVVal&lt;&gt;"",PROPER(_xlpm.CSVVal))),""))</f>
        <v/>
      </c>
      <c r="G57" s="41" t="str" cm="1">
        <f t="array" ref="G57">IF(($Y57+$Z57+$AA57+$AD57)=0,"",IFERROR(_xlfn.LET(_xlpm.CSVVal,IF($Y57=0,"",INDEX(CSV!G$2:G$510,$Y57)),_xlpm.MacVal,IF($Z57=0,"",INDEX(Output_Mac!G$2:G$500,$Z57)),_xlpm.WinVal,IF($AD57=0,"",INDEX(Output_Win!G$2:G$243,$AD57)),_xlpm.MyAuditVal,IF($AA57=0,"",INDEX(My_Audit!F$2:F$456,$AA57)),_xlfn.IFS(_xlpm.MyAuditVal&lt;&gt;"",_xlpm.MyAuditVal,_xlpm.MacVal&lt;&gt;"",_xlpm.MacVal,_xlpm.WinVal&lt;&gt;"",_xlpm.WinVal,_xlpm.CSVVal&lt;&gt;"",_xlpm.CSVVal)),""))</f>
        <v/>
      </c>
      <c r="H57" s="41" t="str" cm="1">
        <f t="array" ref="H57">IF($Z57&gt;0,INDEX(Output_Mac!H$2:H$500,$Z57),IF($AD57&gt;0,INDEX(Output_Win!H$2:H$243,$AD57),IF($AA57&gt;0,_xlfn.LET(_xlpm.MyAuditVal,INDEX(My_Audit!G$2:G$456,$AA57),IF(_xlpm.MyAuditVal=0,"",_xlpm.MyAuditVal)),"")))</f>
        <v/>
      </c>
      <c r="I57" s="41" t="str" cm="1">
        <f t="array" ref="I57">IF(($Y57+$Z57+$AA57+$AD57)=0,"",IFERROR(_xlfn.LET(_xlpm.CSVVal,IF($Y57=0,"",INDEX(CSV!H$2:H$510,$Y57)),_xlpm.MacVal,IF($Z57=0,"",INDEX(Output_Mac!I$2:I$500,$Z57)),_xlpm.WinVal,IF($AD57=0,"",INDEX(Output_Win!I$2:I$243,$AD57)),_xlpm.MyAuditVal,IF($AA57=0,"",INDEX(My_Audit!H$2:H$456,$AA57)),_xlfn.IFS(_xlpm.MyAuditVal&lt;&gt;"",_xlpm.MyAuditVal,_xlpm.MacVal&lt;&gt;"",_xlpm.MacVal,_xlpm.WinVal&lt;&gt;"",_xlpm.WinVal,_xlpm.CSVVal&lt;&gt;"",_xlpm.CSVVal)),""))</f>
        <v/>
      </c>
      <c r="J57" s="41" t="str" cm="1">
        <f t="array" ref="J57">IF(($Y57+$Z57+$AA57+$AD57)=0,"",IFERROR(_xlfn.LET(_xlpm.CSVVal,IF($Y57=0,"",INDEX(CSV!J$2:J$510,$Y57)),_xlpm.MacVal,IF($Z57=0,"",INDEX(Output_Mac!J$2:J$500,$Z57)),_xlpm.WinVal,IF($AD57=0,"",INDEX(Output_Win!J$2:J$243,$AD57)),_xlpm.MyAuditVal,IF($AA57=0,"",INDEX(My_Audit!I$2:I$456,$AA57)),_xlfn.IFS(_xlpm.MyAuditVal&lt;&gt;"",_xlpm.MyAuditVal,_xlpm.MacVal&lt;&gt;"",_xlpm.MacVal,_xlpm.WinVal&lt;&gt;"",_xlpm.WinVal,_xlpm.CSVVal&lt;&gt;"",_xlpm.CSVVal)),""))</f>
        <v/>
      </c>
      <c r="K57" s="41" t="str" cm="1">
        <f t="array" ref="K57">IF(($Y57+$Z57+$AA57+$AD57)=0,"",IFERROR(_xlfn.LET(_xlpm.CSVVal,IF($Y57=0,"",INDEX(CSV!N$2:N$510,$Y57)),_xlpm.MacVal,IF($Z57=0,"",INDEX(Output_Mac!L$2:L$500,$Z57)),_xlpm.WinVal,IF($AD57=0,"",INDEX(Output_Win!L$2:L$243,$AD57)),_xlpm.MyAuditVal,IF($AA57=0,"",INDEX(My_Audit!J$2:J$456,$AA57)),_xlfn.IFS(_xlpm.MyAuditVal&lt;&gt;"",_xlpm.MyAuditVal,_xlpm.MacVal&lt;&gt;"",_xlpm.MacVal,_xlpm.WinVal&lt;&gt;"",_xlpm.WinVal,_xlpm.CSVVal&lt;&gt;"",_xlpm.CSVVal)),""))</f>
        <v/>
      </c>
      <c r="L57" s="41" t="str" cm="1">
        <f t="array" ref="L57">IF(($Y57+$Z57+$AA57+$AD57)=0,"",IFERROR(_xlfn.LET(_xlpm.CSVVal,IF($Y57=0,"",INDEX(CSV!Q$2:Q$510,$Y57)),_xlpm.MacVal,IF($Z57=0,"",INDEX(Output_Mac!M$2:M$500,$Z57)),_xlpm.WinVal,IF($AD57=0,"",INDEX(Output_Win!M$2:M$243,$AD57)),_xlpm.MyAuditVal,IF($AA57=0,"",INDEX(My_Audit!K$2:K$456,$AA57)),_xlfn.IFS(_xlpm.MyAuditVal&lt;&gt;"",_xlpm.MyAuditVal,_xlpm.MacVal&lt;&gt;"",_xlpm.MacVal,_xlpm.WinVal&lt;&gt;"",_xlpm.WinVal,_xlpm.CSVVal&lt;&gt;"",_xlpm.CSVVal)),""))</f>
        <v/>
      </c>
      <c r="M57" s="41" t="str" cm="1">
        <f t="array" ref="M57">IF(($Y57+$Z57+$AA57+$AD57)=0,"",ExpandDiagCodes(_xlfn.TEXTJOIN(", ",TRUE,IF($AA57=0,"",INDEX(My_Audit!N$2:N$456,$AA57)),IF($Z57=0,"",INDEX(Output_Mac!S$2:S$500,$Z57)),IF($AD57=0,"",INDEX(Output_Win!S$2:S$243,$AD57)),IF($Y57=0,"",INDEX(CSV!AE$2:AE$510,$Y57)))))</f>
        <v/>
      </c>
      <c r="N57" s="41" t="str" cm="1">
        <f t="array" ref="N57">IF(($Y57+$Z57+$AA57+$AD57)=0,"",IFERROR(_xlfn.LET(_xlpm.CSVVal,IF($Y57=0,"",INDEX(CSV!AG$2:AG$510,$Y57)),_xlpm.MacVal,IF($Z57=0,"",INDEX(Output_Mac!T$2:T$500,$Z57)),_xlpm.WinVal,IF($AD57=0,"",INDEX(Output_Win!T$2:T$243,$AD57)),_xlpm.MyAuditVal,IF($AA57=0,"",INDEX(My_Audit!O$2:O$456,$AA57)),_xlfn.IFS(_xlpm.MyAuditVal&lt;&gt;"",_xlpm.MyAuditVal,_xlpm.MacVal&lt;&gt;"",_xlpm.MacVal,_xlpm.WinVal&lt;&gt;"",_xlpm.WinVal,_xlpm.CSVVal&lt;&gt;"",_xlpm.CSVVal)),""))</f>
        <v/>
      </c>
      <c r="O57" s="41" t="str" cm="1">
        <f t="array" ref="O57">IF($AB57=0,"",INDEX(My_Audit!P$2:P$456,$AB57))&amp;""</f>
        <v/>
      </c>
      <c r="P57" s="40"/>
      <c r="Q57" s="41" t="str">
        <f>IF(LEFT(N57,4)="Pass","Nist SP 800-88",My_Audit!R57)&amp;""</f>
        <v/>
      </c>
      <c r="R57" s="40"/>
      <c r="S57" s="40"/>
      <c r="T57" s="41" t="str" cm="1">
        <f t="array" ref="T57">IF($AC57=0,"",INDEX(Models!J$2:J$605,$AC57))</f>
        <v/>
      </c>
      <c r="U57" s="40"/>
      <c r="V57" s="40"/>
      <c r="W57" s="79" t="str" cm="1">
        <f t="array" ref="W57">IF(($Z57+$AA57+$AD57)=0,"",ExpandDiagCodes(_xlfn.TEXTJOIN(", ",TRUE,IF($AA57=0,"",INDEX(My_Audit!L$2:L$456,$AA57)),IF($Z57=0,"",INDEX(Output_Mac!AA$2:AA$500,$Z57)),IF($AD57=0,"",INDEX(Output_Win!AA$2:AA$243,$AD57)))))</f>
        <v/>
      </c>
      <c r="Y57" s="80">
        <f>IFERROR(MATCH($A57,CSV!$A$2:$A$510,0),0)</f>
        <v>0</v>
      </c>
      <c r="Z57" s="80">
        <f>IFERROR(MATCH($A57,Output_Mac!$A$2:$A$500,0),0)</f>
        <v>0</v>
      </c>
      <c r="AA57" s="80">
        <f>IFERROR(MATCH($A57,My_Audit!$A$2:$A$456,0),0)</f>
        <v>56</v>
      </c>
      <c r="AB57" s="80">
        <f>IFERROR(MATCH($C57,My_Audit!$B$2:$B$456,0),0)</f>
        <v>0</v>
      </c>
      <c r="AC57" s="80">
        <f>IFERROR(MATCH($E57,Models!$I$2:$I$605,0),0)</f>
        <v>0</v>
      </c>
      <c r="AD57" s="80">
        <f>IFERROR(MATCH($A57,Output_Win!$A$2:$A$243,0),0)</f>
        <v>0</v>
      </c>
    </row>
    <row r="58" spans="1:30">
      <c r="A58" s="40" t="str">
        <f>_xlfn.TEXTJOIN("",TRUE,Input!$A$4,TEXT(ROW(My_Audit!A57)+Input!$A$8-1,"00"))</f>
        <v>W4445</v>
      </c>
      <c r="B58" s="40" t="str">
        <f>_xlfn.TEXTJOIN("-",TRUE,"ITD",Input!$A$2,A58)</f>
        <v>ITD-SHR11749-W4445</v>
      </c>
      <c r="C58" s="41" t="str" cm="1">
        <f t="array" ref="C58">IF(($Y58+$Z58+$AA58+$AD58)=0,"",IFERROR(_xlfn.LET(_xlpm.CSVVal,IF($Y58=0,"",INDEX(CSV!B$2:B$510,$Y58)),_xlpm.MacVal,IF($Z58=0,"",INDEX(Output_Mac!B$2:B$500,$Z58)),_xlpm.WinVal,IF($AD58=0,"",INDEX(Output_Win!B$2:B$243,$AD58)),_xlpm.MyAuditVal,IF($AA58=0,"",INDEX(My_Audit!B$2:B$456,$AA58)),_xlfn.IFS(_xlpm.MyAuditVal&lt;&gt;"",_xlpm.MyAuditVal,_xlpm.MacVal&lt;&gt;"",_xlpm.MacVal,_xlpm.WinVal&lt;&gt;"",_xlpm.WinVal,_xlpm.CSVVal&lt;&gt;"",_xlpm.CSVVal)),""))</f>
        <v/>
      </c>
      <c r="D58" s="41" t="str" cm="1">
        <f t="array" ref="D58">IF(($Y58+$Z58+$AA58+$AD58)=0,"",IFERROR(_xlfn.LET(_xlpm.CSVVal,IF($Y58=0,"",INDEX(CSV!C$2:C$510,$Y58)),_xlpm.MacVal,IF($Z58=0,"",INDEX(Output_Mac!D$2:D$500,$Z58)),_xlpm.WinVal,IF($AD58=0,"",INDEX(Output_Win!D$2:D$243,$AD58)),_xlpm.MyAuditVal,IF($AA58=0,"",INDEX(My_Audit!C$2:C$456,$AA58)),_xlfn.IFS(_xlpm.MyAuditVal&lt;&gt;"",_xlpm.MyAuditVal,_xlpm.MacVal&lt;&gt;"",_xlpm.MacVal,_xlpm.WinVal&lt;&gt;"",_xlpm.WinVal,_xlpm.CSVVal&lt;&gt;"",_xlpm.CSVVal)),""))</f>
        <v/>
      </c>
      <c r="E58" s="41" t="str" cm="1">
        <f t="array" ref="E58">IF(($Y58+$Z58+$AA58+$AD58)=0,"",IFERROR(_xlfn.LET(_xlpm.CSVVal,IF($Y58=0,"",INDEX(CSV!E$2:E$510,$Y58)),_xlpm.MacVal,IF($Z58=0,"",INDEX(Output_Mac!C$2:C$500,$Z58)),_xlpm.WinVal,IF($AD58=0,"",INDEX(Output_Win!C$2:C$243,$AD58)),_xlpm.MyAuditVal,IF($AA58=0,"",INDEX(My_Audit!D$2:D$456,$AA58)),_xlfn.IFS(_xlpm.MyAuditVal&lt;&gt;"",_xlpm.MyAuditVal,_xlpm.MacVal&lt;&gt;"",_xlpm.MacVal,_xlpm.WinVal&lt;&gt;"",_xlpm.WinVal,_xlpm.CSVVal&lt;&gt;"",_xlpm.CSVVal)),""))</f>
        <v/>
      </c>
      <c r="F58" s="41" t="str" cm="1">
        <f t="array" ref="F58">IF(($Y58+$Z58+$AA58+$AD58)=0,"",IFERROR(_xlfn.LET(_xlpm.CSVVal,IF($Y58=0,"",INDEX(CSV!F$2:F$510,$Y58)),_xlpm.MacVal,IF($Z58=0,"",INDEX(Output_Mac!E$2:E$500,$Z58)),_xlpm.WinVal,IF($AD58=0,"",INDEX(Output_Win!E$2:E$243,$AD58)),_xlpm.MyAuditVal,IF($AA58=0,"",INDEX(My_Audit!E$2:E$456,$AA58)),_xlfn.IFS(_xlpm.MyAuditVal&lt;&gt;"",_xlpm.MyAuditVal,_xlpm.MacVal&lt;&gt;"",_xlpm.MacVal,_xlpm.WinVal&lt;&gt;"",_xlpm.WinVal,_xlpm.CSVVal&lt;&gt;"",PROPER(_xlpm.CSVVal))),""))</f>
        <v/>
      </c>
      <c r="G58" s="41" t="str" cm="1">
        <f t="array" ref="G58">IF(($Y58+$Z58+$AA58+$AD58)=0,"",IFERROR(_xlfn.LET(_xlpm.CSVVal,IF($Y58=0,"",INDEX(CSV!G$2:G$510,$Y58)),_xlpm.MacVal,IF($Z58=0,"",INDEX(Output_Mac!G$2:G$500,$Z58)),_xlpm.WinVal,IF($AD58=0,"",INDEX(Output_Win!G$2:G$243,$AD58)),_xlpm.MyAuditVal,IF($AA58=0,"",INDEX(My_Audit!F$2:F$456,$AA58)),_xlfn.IFS(_xlpm.MyAuditVal&lt;&gt;"",_xlpm.MyAuditVal,_xlpm.MacVal&lt;&gt;"",_xlpm.MacVal,_xlpm.WinVal&lt;&gt;"",_xlpm.WinVal,_xlpm.CSVVal&lt;&gt;"",_xlpm.CSVVal)),""))</f>
        <v/>
      </c>
      <c r="H58" s="41" t="str" cm="1">
        <f t="array" ref="H58">IF($Z58&gt;0,INDEX(Output_Mac!H$2:H$500,$Z58),IF($AD58&gt;0,INDEX(Output_Win!H$2:H$243,$AD58),IF($AA58&gt;0,_xlfn.LET(_xlpm.MyAuditVal,INDEX(My_Audit!G$2:G$456,$AA58),IF(_xlpm.MyAuditVal=0,"",_xlpm.MyAuditVal)),"")))</f>
        <v/>
      </c>
      <c r="I58" s="41" t="str" cm="1">
        <f t="array" ref="I58">IF(($Y58+$Z58+$AA58+$AD58)=0,"",IFERROR(_xlfn.LET(_xlpm.CSVVal,IF($Y58=0,"",INDEX(CSV!H$2:H$510,$Y58)),_xlpm.MacVal,IF($Z58=0,"",INDEX(Output_Mac!I$2:I$500,$Z58)),_xlpm.WinVal,IF($AD58=0,"",INDEX(Output_Win!I$2:I$243,$AD58)),_xlpm.MyAuditVal,IF($AA58=0,"",INDEX(My_Audit!H$2:H$456,$AA58)),_xlfn.IFS(_xlpm.MyAuditVal&lt;&gt;"",_xlpm.MyAuditVal,_xlpm.MacVal&lt;&gt;"",_xlpm.MacVal,_xlpm.WinVal&lt;&gt;"",_xlpm.WinVal,_xlpm.CSVVal&lt;&gt;"",_xlpm.CSVVal)),""))</f>
        <v/>
      </c>
      <c r="J58" s="41" t="str" cm="1">
        <f t="array" ref="J58">IF(($Y58+$Z58+$AA58+$AD58)=0,"",IFERROR(_xlfn.LET(_xlpm.CSVVal,IF($Y58=0,"",INDEX(CSV!J$2:J$510,$Y58)),_xlpm.MacVal,IF($Z58=0,"",INDEX(Output_Mac!J$2:J$500,$Z58)),_xlpm.WinVal,IF($AD58=0,"",INDEX(Output_Win!J$2:J$243,$AD58)),_xlpm.MyAuditVal,IF($AA58=0,"",INDEX(My_Audit!I$2:I$456,$AA58)),_xlfn.IFS(_xlpm.MyAuditVal&lt;&gt;"",_xlpm.MyAuditVal,_xlpm.MacVal&lt;&gt;"",_xlpm.MacVal,_xlpm.WinVal&lt;&gt;"",_xlpm.WinVal,_xlpm.CSVVal&lt;&gt;"",_xlpm.CSVVal)),""))</f>
        <v/>
      </c>
      <c r="K58" s="41" t="str" cm="1">
        <f t="array" ref="K58">IF(($Y58+$Z58+$AA58+$AD58)=0,"",IFERROR(_xlfn.LET(_xlpm.CSVVal,IF($Y58=0,"",INDEX(CSV!N$2:N$510,$Y58)),_xlpm.MacVal,IF($Z58=0,"",INDEX(Output_Mac!L$2:L$500,$Z58)),_xlpm.WinVal,IF($AD58=0,"",INDEX(Output_Win!L$2:L$243,$AD58)),_xlpm.MyAuditVal,IF($AA58=0,"",INDEX(My_Audit!J$2:J$456,$AA58)),_xlfn.IFS(_xlpm.MyAuditVal&lt;&gt;"",_xlpm.MyAuditVal,_xlpm.MacVal&lt;&gt;"",_xlpm.MacVal,_xlpm.WinVal&lt;&gt;"",_xlpm.WinVal,_xlpm.CSVVal&lt;&gt;"",_xlpm.CSVVal)),""))</f>
        <v/>
      </c>
      <c r="L58" s="41" t="str" cm="1">
        <f t="array" ref="L58">IF(($Y58+$Z58+$AA58+$AD58)=0,"",IFERROR(_xlfn.LET(_xlpm.CSVVal,IF($Y58=0,"",INDEX(CSV!Q$2:Q$510,$Y58)),_xlpm.MacVal,IF($Z58=0,"",INDEX(Output_Mac!M$2:M$500,$Z58)),_xlpm.WinVal,IF($AD58=0,"",INDEX(Output_Win!M$2:M$243,$AD58)),_xlpm.MyAuditVal,IF($AA58=0,"",INDEX(My_Audit!K$2:K$456,$AA58)),_xlfn.IFS(_xlpm.MyAuditVal&lt;&gt;"",_xlpm.MyAuditVal,_xlpm.MacVal&lt;&gt;"",_xlpm.MacVal,_xlpm.WinVal&lt;&gt;"",_xlpm.WinVal,_xlpm.CSVVal&lt;&gt;"",_xlpm.CSVVal)),""))</f>
        <v/>
      </c>
      <c r="M58" s="41" t="str" cm="1">
        <f t="array" ref="M58">IF(($Y58+$Z58+$AA58+$AD58)=0,"",ExpandDiagCodes(_xlfn.TEXTJOIN(", ",TRUE,IF($AA58=0,"",INDEX(My_Audit!N$2:N$456,$AA58)),IF($Z58=0,"",INDEX(Output_Mac!S$2:S$500,$Z58)),IF($AD58=0,"",INDEX(Output_Win!S$2:S$243,$AD58)),IF($Y58=0,"",INDEX(CSV!AE$2:AE$510,$Y58)))))</f>
        <v/>
      </c>
      <c r="N58" s="41" t="str" cm="1">
        <f t="array" ref="N58">IF(($Y58+$Z58+$AA58+$AD58)=0,"",IFERROR(_xlfn.LET(_xlpm.CSVVal,IF($Y58=0,"",INDEX(CSV!AG$2:AG$510,$Y58)),_xlpm.MacVal,IF($Z58=0,"",INDEX(Output_Mac!T$2:T$500,$Z58)),_xlpm.WinVal,IF($AD58=0,"",INDEX(Output_Win!T$2:T$243,$AD58)),_xlpm.MyAuditVal,IF($AA58=0,"",INDEX(My_Audit!O$2:O$456,$AA58)),_xlfn.IFS(_xlpm.MyAuditVal&lt;&gt;"",_xlpm.MyAuditVal,_xlpm.MacVal&lt;&gt;"",_xlpm.MacVal,_xlpm.WinVal&lt;&gt;"",_xlpm.WinVal,_xlpm.CSVVal&lt;&gt;"",_xlpm.CSVVal)),""))</f>
        <v/>
      </c>
      <c r="O58" s="41" t="str" cm="1">
        <f t="array" ref="O58">IF($AB58=0,"",INDEX(My_Audit!P$2:P$456,$AB58))&amp;""</f>
        <v/>
      </c>
      <c r="P58" s="40"/>
      <c r="Q58" s="41" t="str">
        <f>IF(LEFT(N58,4)="Pass","Nist SP 800-88",My_Audit!R58)&amp;""</f>
        <v/>
      </c>
      <c r="R58" s="40"/>
      <c r="S58" s="40"/>
      <c r="T58" s="41" t="str" cm="1">
        <f t="array" ref="T58">IF($AC58=0,"",INDEX(Models!J$2:J$605,$AC58))</f>
        <v/>
      </c>
      <c r="U58" s="40"/>
      <c r="V58" s="40"/>
      <c r="W58" s="79" t="str" cm="1">
        <f t="array" ref="W58">IF(($Z58+$AA58+$AD58)=0,"",ExpandDiagCodes(_xlfn.TEXTJOIN(", ",TRUE,IF($AA58=0,"",INDEX(My_Audit!L$2:L$456,$AA58)),IF($Z58=0,"",INDEX(Output_Mac!AA$2:AA$500,$Z58)),IF($AD58=0,"",INDEX(Output_Win!AA$2:AA$243,$AD58)))))</f>
        <v/>
      </c>
      <c r="Y58" s="80">
        <f>IFERROR(MATCH($A58,CSV!$A$2:$A$510,0),0)</f>
        <v>0</v>
      </c>
      <c r="Z58" s="80">
        <f>IFERROR(MATCH($A58,Output_Mac!$A$2:$A$500,0),0)</f>
        <v>0</v>
      </c>
      <c r="AA58" s="80">
        <f>IFERROR(MATCH($A58,My_Audit!$A$2:$A$456,0),0)</f>
        <v>57</v>
      </c>
      <c r="AB58" s="80">
        <f>IFERROR(MATCH($C58,My_Audit!$B$2:$B$456,0),0)</f>
        <v>0</v>
      </c>
      <c r="AC58" s="80">
        <f>IFERROR(MATCH($E58,Models!$I$2:$I$605,0),0)</f>
        <v>0</v>
      </c>
      <c r="AD58" s="80">
        <f>IFERROR(MATCH($A58,Output_Win!$A$2:$A$243,0),0)</f>
        <v>0</v>
      </c>
    </row>
    <row r="59" spans="1:30">
      <c r="A59" s="40" t="str">
        <f>_xlfn.TEXTJOIN("",TRUE,Input!$A$4,TEXT(ROW(My_Audit!A58)+Input!$A$8-1,"00"))</f>
        <v>W4446</v>
      </c>
      <c r="B59" s="40" t="str">
        <f>_xlfn.TEXTJOIN("-",TRUE,"ITD",Input!$A$2,A59)</f>
        <v>ITD-SHR11749-W4446</v>
      </c>
      <c r="C59" s="41" t="str" cm="1">
        <f t="array" ref="C59">IF(($Y59+$Z59+$AA59+$AD59)=0,"",IFERROR(_xlfn.LET(_xlpm.CSVVal,IF($Y59=0,"",INDEX(CSV!B$2:B$510,$Y59)),_xlpm.MacVal,IF($Z59=0,"",INDEX(Output_Mac!B$2:B$500,$Z59)),_xlpm.WinVal,IF($AD59=0,"",INDEX(Output_Win!B$2:B$243,$AD59)),_xlpm.MyAuditVal,IF($AA59=0,"",INDEX(My_Audit!B$2:B$456,$AA59)),_xlfn.IFS(_xlpm.MyAuditVal&lt;&gt;"",_xlpm.MyAuditVal,_xlpm.MacVal&lt;&gt;"",_xlpm.MacVal,_xlpm.WinVal&lt;&gt;"",_xlpm.WinVal,_xlpm.CSVVal&lt;&gt;"",_xlpm.CSVVal)),""))</f>
        <v/>
      </c>
      <c r="D59" s="41" t="str" cm="1">
        <f t="array" ref="D59">IF(($Y59+$Z59+$AA59+$AD59)=0,"",IFERROR(_xlfn.LET(_xlpm.CSVVal,IF($Y59=0,"",INDEX(CSV!C$2:C$510,$Y59)),_xlpm.MacVal,IF($Z59=0,"",INDEX(Output_Mac!D$2:D$500,$Z59)),_xlpm.WinVal,IF($AD59=0,"",INDEX(Output_Win!D$2:D$243,$AD59)),_xlpm.MyAuditVal,IF($AA59=0,"",INDEX(My_Audit!C$2:C$456,$AA59)),_xlfn.IFS(_xlpm.MyAuditVal&lt;&gt;"",_xlpm.MyAuditVal,_xlpm.MacVal&lt;&gt;"",_xlpm.MacVal,_xlpm.WinVal&lt;&gt;"",_xlpm.WinVal,_xlpm.CSVVal&lt;&gt;"",_xlpm.CSVVal)),""))</f>
        <v/>
      </c>
      <c r="E59" s="41" t="str" cm="1">
        <f t="array" ref="E59">IF(($Y59+$Z59+$AA59+$AD59)=0,"",IFERROR(_xlfn.LET(_xlpm.CSVVal,IF($Y59=0,"",INDEX(CSV!E$2:E$510,$Y59)),_xlpm.MacVal,IF($Z59=0,"",INDEX(Output_Mac!C$2:C$500,$Z59)),_xlpm.WinVal,IF($AD59=0,"",INDEX(Output_Win!C$2:C$243,$AD59)),_xlpm.MyAuditVal,IF($AA59=0,"",INDEX(My_Audit!D$2:D$456,$AA59)),_xlfn.IFS(_xlpm.MyAuditVal&lt;&gt;"",_xlpm.MyAuditVal,_xlpm.MacVal&lt;&gt;"",_xlpm.MacVal,_xlpm.WinVal&lt;&gt;"",_xlpm.WinVal,_xlpm.CSVVal&lt;&gt;"",_xlpm.CSVVal)),""))</f>
        <v/>
      </c>
      <c r="F59" s="41" t="str" cm="1">
        <f t="array" ref="F59">IF(($Y59+$Z59+$AA59+$AD59)=0,"",IFERROR(_xlfn.LET(_xlpm.CSVVal,IF($Y59=0,"",INDEX(CSV!F$2:F$510,$Y59)),_xlpm.MacVal,IF($Z59=0,"",INDEX(Output_Mac!E$2:E$500,$Z59)),_xlpm.WinVal,IF($AD59=0,"",INDEX(Output_Win!E$2:E$243,$AD59)),_xlpm.MyAuditVal,IF($AA59=0,"",INDEX(My_Audit!E$2:E$456,$AA59)),_xlfn.IFS(_xlpm.MyAuditVal&lt;&gt;"",_xlpm.MyAuditVal,_xlpm.MacVal&lt;&gt;"",_xlpm.MacVal,_xlpm.WinVal&lt;&gt;"",_xlpm.WinVal,_xlpm.CSVVal&lt;&gt;"",PROPER(_xlpm.CSVVal))),""))</f>
        <v/>
      </c>
      <c r="G59" s="41" t="str" cm="1">
        <f t="array" ref="G59">IF(($Y59+$Z59+$AA59+$AD59)=0,"",IFERROR(_xlfn.LET(_xlpm.CSVVal,IF($Y59=0,"",INDEX(CSV!G$2:G$510,$Y59)),_xlpm.MacVal,IF($Z59=0,"",INDEX(Output_Mac!G$2:G$500,$Z59)),_xlpm.WinVal,IF($AD59=0,"",INDEX(Output_Win!G$2:G$243,$AD59)),_xlpm.MyAuditVal,IF($AA59=0,"",INDEX(My_Audit!F$2:F$456,$AA59)),_xlfn.IFS(_xlpm.MyAuditVal&lt;&gt;"",_xlpm.MyAuditVal,_xlpm.MacVal&lt;&gt;"",_xlpm.MacVal,_xlpm.WinVal&lt;&gt;"",_xlpm.WinVal,_xlpm.CSVVal&lt;&gt;"",_xlpm.CSVVal)),""))</f>
        <v/>
      </c>
      <c r="H59" s="41" t="str" cm="1">
        <f t="array" ref="H59">IF($Z59&gt;0,INDEX(Output_Mac!H$2:H$500,$Z59),IF($AD59&gt;0,INDEX(Output_Win!H$2:H$243,$AD59),IF($AA59&gt;0,_xlfn.LET(_xlpm.MyAuditVal,INDEX(My_Audit!G$2:G$456,$AA59),IF(_xlpm.MyAuditVal=0,"",_xlpm.MyAuditVal)),"")))</f>
        <v/>
      </c>
      <c r="I59" s="41" t="str" cm="1">
        <f t="array" ref="I59">IF(($Y59+$Z59+$AA59+$AD59)=0,"",IFERROR(_xlfn.LET(_xlpm.CSVVal,IF($Y59=0,"",INDEX(CSV!H$2:H$510,$Y59)),_xlpm.MacVal,IF($Z59=0,"",INDEX(Output_Mac!I$2:I$500,$Z59)),_xlpm.WinVal,IF($AD59=0,"",INDEX(Output_Win!I$2:I$243,$AD59)),_xlpm.MyAuditVal,IF($AA59=0,"",INDEX(My_Audit!H$2:H$456,$AA59)),_xlfn.IFS(_xlpm.MyAuditVal&lt;&gt;"",_xlpm.MyAuditVal,_xlpm.MacVal&lt;&gt;"",_xlpm.MacVal,_xlpm.WinVal&lt;&gt;"",_xlpm.WinVal,_xlpm.CSVVal&lt;&gt;"",_xlpm.CSVVal)),""))</f>
        <v/>
      </c>
      <c r="J59" s="41" t="str" cm="1">
        <f t="array" ref="J59">IF(($Y59+$Z59+$AA59+$AD59)=0,"",IFERROR(_xlfn.LET(_xlpm.CSVVal,IF($Y59=0,"",INDEX(CSV!J$2:J$510,$Y59)),_xlpm.MacVal,IF($Z59=0,"",INDEX(Output_Mac!J$2:J$500,$Z59)),_xlpm.WinVal,IF($AD59=0,"",INDEX(Output_Win!J$2:J$243,$AD59)),_xlpm.MyAuditVal,IF($AA59=0,"",INDEX(My_Audit!I$2:I$456,$AA59)),_xlfn.IFS(_xlpm.MyAuditVal&lt;&gt;"",_xlpm.MyAuditVal,_xlpm.MacVal&lt;&gt;"",_xlpm.MacVal,_xlpm.WinVal&lt;&gt;"",_xlpm.WinVal,_xlpm.CSVVal&lt;&gt;"",_xlpm.CSVVal)),""))</f>
        <v/>
      </c>
      <c r="K59" s="41" t="str" cm="1">
        <f t="array" ref="K59">IF(($Y59+$Z59+$AA59+$AD59)=0,"",IFERROR(_xlfn.LET(_xlpm.CSVVal,IF($Y59=0,"",INDEX(CSV!N$2:N$510,$Y59)),_xlpm.MacVal,IF($Z59=0,"",INDEX(Output_Mac!L$2:L$500,$Z59)),_xlpm.WinVal,IF($AD59=0,"",INDEX(Output_Win!L$2:L$243,$AD59)),_xlpm.MyAuditVal,IF($AA59=0,"",INDEX(My_Audit!J$2:J$456,$AA59)),_xlfn.IFS(_xlpm.MyAuditVal&lt;&gt;"",_xlpm.MyAuditVal,_xlpm.MacVal&lt;&gt;"",_xlpm.MacVal,_xlpm.WinVal&lt;&gt;"",_xlpm.WinVal,_xlpm.CSVVal&lt;&gt;"",_xlpm.CSVVal)),""))</f>
        <v/>
      </c>
      <c r="L59" s="41" t="str" cm="1">
        <f t="array" ref="L59">IF(($Y59+$Z59+$AA59+$AD59)=0,"",IFERROR(_xlfn.LET(_xlpm.CSVVal,IF($Y59=0,"",INDEX(CSV!Q$2:Q$510,$Y59)),_xlpm.MacVal,IF($Z59=0,"",INDEX(Output_Mac!M$2:M$500,$Z59)),_xlpm.WinVal,IF($AD59=0,"",INDEX(Output_Win!M$2:M$243,$AD59)),_xlpm.MyAuditVal,IF($AA59=0,"",INDEX(My_Audit!K$2:K$456,$AA59)),_xlfn.IFS(_xlpm.MyAuditVal&lt;&gt;"",_xlpm.MyAuditVal,_xlpm.MacVal&lt;&gt;"",_xlpm.MacVal,_xlpm.WinVal&lt;&gt;"",_xlpm.WinVal,_xlpm.CSVVal&lt;&gt;"",_xlpm.CSVVal)),""))</f>
        <v/>
      </c>
      <c r="M59" s="41" t="str" cm="1">
        <f t="array" ref="M59">IF(($Y59+$Z59+$AA59+$AD59)=0,"",ExpandDiagCodes(_xlfn.TEXTJOIN(", ",TRUE,IF($AA59=0,"",INDEX(My_Audit!N$2:N$456,$AA59)),IF($Z59=0,"",INDEX(Output_Mac!S$2:S$500,$Z59)),IF($AD59=0,"",INDEX(Output_Win!S$2:S$243,$AD59)),IF($Y59=0,"",INDEX(CSV!AE$2:AE$510,$Y59)))))</f>
        <v/>
      </c>
      <c r="N59" s="41" t="str" cm="1">
        <f t="array" ref="N59">IF(($Y59+$Z59+$AA59+$AD59)=0,"",IFERROR(_xlfn.LET(_xlpm.CSVVal,IF($Y59=0,"",INDEX(CSV!AG$2:AG$510,$Y59)),_xlpm.MacVal,IF($Z59=0,"",INDEX(Output_Mac!T$2:T$500,$Z59)),_xlpm.WinVal,IF($AD59=0,"",INDEX(Output_Win!T$2:T$243,$AD59)),_xlpm.MyAuditVal,IF($AA59=0,"",INDEX(My_Audit!O$2:O$456,$AA59)),_xlfn.IFS(_xlpm.MyAuditVal&lt;&gt;"",_xlpm.MyAuditVal,_xlpm.MacVal&lt;&gt;"",_xlpm.MacVal,_xlpm.WinVal&lt;&gt;"",_xlpm.WinVal,_xlpm.CSVVal&lt;&gt;"",_xlpm.CSVVal)),""))</f>
        <v/>
      </c>
      <c r="O59" s="41" t="str" cm="1">
        <f t="array" ref="O59">IF($AB59=0,"",INDEX(My_Audit!P$2:P$456,$AB59))&amp;""</f>
        <v/>
      </c>
      <c r="P59" s="40"/>
      <c r="Q59" s="41" t="str">
        <f>IF(LEFT(N59,4)="Pass","Nist SP 800-88",My_Audit!R59)&amp;""</f>
        <v/>
      </c>
      <c r="R59" s="40"/>
      <c r="S59" s="40"/>
      <c r="T59" s="41" t="str" cm="1">
        <f t="array" ref="T59">IF($AC59=0,"",INDEX(Models!J$2:J$605,$AC59))</f>
        <v/>
      </c>
      <c r="U59" s="40"/>
      <c r="V59" s="40"/>
      <c r="W59" s="79" t="str" cm="1">
        <f t="array" ref="W59">IF(($Z59+$AA59+$AD59)=0,"",ExpandDiagCodes(_xlfn.TEXTJOIN(", ",TRUE,IF($AA59=0,"",INDEX(My_Audit!L$2:L$456,$AA59)),IF($Z59=0,"",INDEX(Output_Mac!AA$2:AA$500,$Z59)),IF($AD59=0,"",INDEX(Output_Win!AA$2:AA$243,$AD59)))))</f>
        <v/>
      </c>
      <c r="Y59" s="80">
        <f>IFERROR(MATCH($A59,CSV!$A$2:$A$510,0),0)</f>
        <v>0</v>
      </c>
      <c r="Z59" s="80">
        <f>IFERROR(MATCH($A59,Output_Mac!$A$2:$A$500,0),0)</f>
        <v>0</v>
      </c>
      <c r="AA59" s="80">
        <f>IFERROR(MATCH($A59,My_Audit!$A$2:$A$456,0),0)</f>
        <v>58</v>
      </c>
      <c r="AB59" s="80">
        <f>IFERROR(MATCH($C59,My_Audit!$B$2:$B$456,0),0)</f>
        <v>0</v>
      </c>
      <c r="AC59" s="80">
        <f>IFERROR(MATCH($E59,Models!$I$2:$I$605,0),0)</f>
        <v>0</v>
      </c>
      <c r="AD59" s="80">
        <f>IFERROR(MATCH($A59,Output_Win!$A$2:$A$243,0),0)</f>
        <v>0</v>
      </c>
    </row>
    <row r="60" spans="1:30">
      <c r="A60" s="40" t="str">
        <f>_xlfn.TEXTJOIN("",TRUE,Input!$A$4,TEXT(ROW(My_Audit!A59)+Input!$A$8-1,"00"))</f>
        <v>W4447</v>
      </c>
      <c r="B60" s="40" t="str">
        <f>_xlfn.TEXTJOIN("-",TRUE,"ITD",Input!$A$2,A60)</f>
        <v>ITD-SHR11749-W4447</v>
      </c>
      <c r="C60" s="41" t="str" cm="1">
        <f t="array" ref="C60">IF(($Y60+$Z60+$AA60+$AD60)=0,"",IFERROR(_xlfn.LET(_xlpm.CSVVal,IF($Y60=0,"",INDEX(CSV!B$2:B$510,$Y60)),_xlpm.MacVal,IF($Z60=0,"",INDEX(Output_Mac!B$2:B$500,$Z60)),_xlpm.WinVal,IF($AD60=0,"",INDEX(Output_Win!B$2:B$243,$AD60)),_xlpm.MyAuditVal,IF($AA60=0,"",INDEX(My_Audit!B$2:B$456,$AA60)),_xlfn.IFS(_xlpm.MyAuditVal&lt;&gt;"",_xlpm.MyAuditVal,_xlpm.MacVal&lt;&gt;"",_xlpm.MacVal,_xlpm.WinVal&lt;&gt;"",_xlpm.WinVal,_xlpm.CSVVal&lt;&gt;"",_xlpm.CSVVal)),""))</f>
        <v/>
      </c>
      <c r="D60" s="41" t="str" cm="1">
        <f t="array" ref="D60">IF(($Y60+$Z60+$AA60+$AD60)=0,"",IFERROR(_xlfn.LET(_xlpm.CSVVal,IF($Y60=0,"",INDEX(CSV!C$2:C$510,$Y60)),_xlpm.MacVal,IF($Z60=0,"",INDEX(Output_Mac!D$2:D$500,$Z60)),_xlpm.WinVal,IF($AD60=0,"",INDEX(Output_Win!D$2:D$243,$AD60)),_xlpm.MyAuditVal,IF($AA60=0,"",INDEX(My_Audit!C$2:C$456,$AA60)),_xlfn.IFS(_xlpm.MyAuditVal&lt;&gt;"",_xlpm.MyAuditVal,_xlpm.MacVal&lt;&gt;"",_xlpm.MacVal,_xlpm.WinVal&lt;&gt;"",_xlpm.WinVal,_xlpm.CSVVal&lt;&gt;"",_xlpm.CSVVal)),""))</f>
        <v/>
      </c>
      <c r="E60" s="41" t="str" cm="1">
        <f t="array" ref="E60">IF(($Y60+$Z60+$AA60+$AD60)=0,"",IFERROR(_xlfn.LET(_xlpm.CSVVal,IF($Y60=0,"",INDEX(CSV!E$2:E$510,$Y60)),_xlpm.MacVal,IF($Z60=0,"",INDEX(Output_Mac!C$2:C$500,$Z60)),_xlpm.WinVal,IF($AD60=0,"",INDEX(Output_Win!C$2:C$243,$AD60)),_xlpm.MyAuditVal,IF($AA60=0,"",INDEX(My_Audit!D$2:D$456,$AA60)),_xlfn.IFS(_xlpm.MyAuditVal&lt;&gt;"",_xlpm.MyAuditVal,_xlpm.MacVal&lt;&gt;"",_xlpm.MacVal,_xlpm.WinVal&lt;&gt;"",_xlpm.WinVal,_xlpm.CSVVal&lt;&gt;"",_xlpm.CSVVal)),""))</f>
        <v/>
      </c>
      <c r="F60" s="41" t="str" cm="1">
        <f t="array" ref="F60">IF(($Y60+$Z60+$AA60+$AD60)=0,"",IFERROR(_xlfn.LET(_xlpm.CSVVal,IF($Y60=0,"",INDEX(CSV!F$2:F$510,$Y60)),_xlpm.MacVal,IF($Z60=0,"",INDEX(Output_Mac!E$2:E$500,$Z60)),_xlpm.WinVal,IF($AD60=0,"",INDEX(Output_Win!E$2:E$243,$AD60)),_xlpm.MyAuditVal,IF($AA60=0,"",INDEX(My_Audit!E$2:E$456,$AA60)),_xlfn.IFS(_xlpm.MyAuditVal&lt;&gt;"",_xlpm.MyAuditVal,_xlpm.MacVal&lt;&gt;"",_xlpm.MacVal,_xlpm.WinVal&lt;&gt;"",_xlpm.WinVal,_xlpm.CSVVal&lt;&gt;"",PROPER(_xlpm.CSVVal))),""))</f>
        <v/>
      </c>
      <c r="G60" s="41" t="str" cm="1">
        <f t="array" ref="G60">IF(($Y60+$Z60+$AA60+$AD60)=0,"",IFERROR(_xlfn.LET(_xlpm.CSVVal,IF($Y60=0,"",INDEX(CSV!G$2:G$510,$Y60)),_xlpm.MacVal,IF($Z60=0,"",INDEX(Output_Mac!G$2:G$500,$Z60)),_xlpm.WinVal,IF($AD60=0,"",INDEX(Output_Win!G$2:G$243,$AD60)),_xlpm.MyAuditVal,IF($AA60=0,"",INDEX(My_Audit!F$2:F$456,$AA60)),_xlfn.IFS(_xlpm.MyAuditVal&lt;&gt;"",_xlpm.MyAuditVal,_xlpm.MacVal&lt;&gt;"",_xlpm.MacVal,_xlpm.WinVal&lt;&gt;"",_xlpm.WinVal,_xlpm.CSVVal&lt;&gt;"",_xlpm.CSVVal)),""))</f>
        <v/>
      </c>
      <c r="H60" s="41" t="str" cm="1">
        <f t="array" ref="H60">IF($Z60&gt;0,INDEX(Output_Mac!H$2:H$500,$Z60),IF($AD60&gt;0,INDEX(Output_Win!H$2:H$243,$AD60),IF($AA60&gt;0,_xlfn.LET(_xlpm.MyAuditVal,INDEX(My_Audit!G$2:G$456,$AA60),IF(_xlpm.MyAuditVal=0,"",_xlpm.MyAuditVal)),"")))</f>
        <v/>
      </c>
      <c r="I60" s="41" t="str" cm="1">
        <f t="array" ref="I60">IF(($Y60+$Z60+$AA60+$AD60)=0,"",IFERROR(_xlfn.LET(_xlpm.CSVVal,IF($Y60=0,"",INDEX(CSV!H$2:H$510,$Y60)),_xlpm.MacVal,IF($Z60=0,"",INDEX(Output_Mac!I$2:I$500,$Z60)),_xlpm.WinVal,IF($AD60=0,"",INDEX(Output_Win!I$2:I$243,$AD60)),_xlpm.MyAuditVal,IF($AA60=0,"",INDEX(My_Audit!H$2:H$456,$AA60)),_xlfn.IFS(_xlpm.MyAuditVal&lt;&gt;"",_xlpm.MyAuditVal,_xlpm.MacVal&lt;&gt;"",_xlpm.MacVal,_xlpm.WinVal&lt;&gt;"",_xlpm.WinVal,_xlpm.CSVVal&lt;&gt;"",_xlpm.CSVVal)),""))</f>
        <v/>
      </c>
      <c r="J60" s="41" t="str" cm="1">
        <f t="array" ref="J60">IF(($Y60+$Z60+$AA60+$AD60)=0,"",IFERROR(_xlfn.LET(_xlpm.CSVVal,IF($Y60=0,"",INDEX(CSV!J$2:J$510,$Y60)),_xlpm.MacVal,IF($Z60=0,"",INDEX(Output_Mac!J$2:J$500,$Z60)),_xlpm.WinVal,IF($AD60=0,"",INDEX(Output_Win!J$2:J$243,$AD60)),_xlpm.MyAuditVal,IF($AA60=0,"",INDEX(My_Audit!I$2:I$456,$AA60)),_xlfn.IFS(_xlpm.MyAuditVal&lt;&gt;"",_xlpm.MyAuditVal,_xlpm.MacVal&lt;&gt;"",_xlpm.MacVal,_xlpm.WinVal&lt;&gt;"",_xlpm.WinVal,_xlpm.CSVVal&lt;&gt;"",_xlpm.CSVVal)),""))</f>
        <v/>
      </c>
      <c r="K60" s="41" t="str" cm="1">
        <f t="array" ref="K60">IF(($Y60+$Z60+$AA60+$AD60)=0,"",IFERROR(_xlfn.LET(_xlpm.CSVVal,IF($Y60=0,"",INDEX(CSV!N$2:N$510,$Y60)),_xlpm.MacVal,IF($Z60=0,"",INDEX(Output_Mac!L$2:L$500,$Z60)),_xlpm.WinVal,IF($AD60=0,"",INDEX(Output_Win!L$2:L$243,$AD60)),_xlpm.MyAuditVal,IF($AA60=0,"",INDEX(My_Audit!J$2:J$456,$AA60)),_xlfn.IFS(_xlpm.MyAuditVal&lt;&gt;"",_xlpm.MyAuditVal,_xlpm.MacVal&lt;&gt;"",_xlpm.MacVal,_xlpm.WinVal&lt;&gt;"",_xlpm.WinVal,_xlpm.CSVVal&lt;&gt;"",_xlpm.CSVVal)),""))</f>
        <v/>
      </c>
      <c r="L60" s="41" t="str" cm="1">
        <f t="array" ref="L60">IF(($Y60+$Z60+$AA60+$AD60)=0,"",IFERROR(_xlfn.LET(_xlpm.CSVVal,IF($Y60=0,"",INDEX(CSV!Q$2:Q$510,$Y60)),_xlpm.MacVal,IF($Z60=0,"",INDEX(Output_Mac!M$2:M$500,$Z60)),_xlpm.WinVal,IF($AD60=0,"",INDEX(Output_Win!M$2:M$243,$AD60)),_xlpm.MyAuditVal,IF($AA60=0,"",INDEX(My_Audit!K$2:K$456,$AA60)),_xlfn.IFS(_xlpm.MyAuditVal&lt;&gt;"",_xlpm.MyAuditVal,_xlpm.MacVal&lt;&gt;"",_xlpm.MacVal,_xlpm.WinVal&lt;&gt;"",_xlpm.WinVal,_xlpm.CSVVal&lt;&gt;"",_xlpm.CSVVal)),""))</f>
        <v/>
      </c>
      <c r="M60" s="41" t="str" cm="1">
        <f t="array" ref="M60">IF(($Y60+$Z60+$AA60+$AD60)=0,"",ExpandDiagCodes(_xlfn.TEXTJOIN(", ",TRUE,IF($AA60=0,"",INDEX(My_Audit!N$2:N$456,$AA60)),IF($Z60=0,"",INDEX(Output_Mac!S$2:S$500,$Z60)),IF($AD60=0,"",INDEX(Output_Win!S$2:S$243,$AD60)),IF($Y60=0,"",INDEX(CSV!AE$2:AE$510,$Y60)))))</f>
        <v/>
      </c>
      <c r="N60" s="41" t="str" cm="1">
        <f t="array" ref="N60">IF(($Y60+$Z60+$AA60+$AD60)=0,"",IFERROR(_xlfn.LET(_xlpm.CSVVal,IF($Y60=0,"",INDEX(CSV!AG$2:AG$510,$Y60)),_xlpm.MacVal,IF($Z60=0,"",INDEX(Output_Mac!T$2:T$500,$Z60)),_xlpm.WinVal,IF($AD60=0,"",INDEX(Output_Win!T$2:T$243,$AD60)),_xlpm.MyAuditVal,IF($AA60=0,"",INDEX(My_Audit!O$2:O$456,$AA60)),_xlfn.IFS(_xlpm.MyAuditVal&lt;&gt;"",_xlpm.MyAuditVal,_xlpm.MacVal&lt;&gt;"",_xlpm.MacVal,_xlpm.WinVal&lt;&gt;"",_xlpm.WinVal,_xlpm.CSVVal&lt;&gt;"",_xlpm.CSVVal)),""))</f>
        <v/>
      </c>
      <c r="O60" s="41" t="str" cm="1">
        <f t="array" ref="O60">IF($AB60=0,"",INDEX(My_Audit!P$2:P$456,$AB60))&amp;""</f>
        <v/>
      </c>
      <c r="P60" s="40"/>
      <c r="Q60" s="41" t="str">
        <f>IF(LEFT(N60,4)="Pass","Nist SP 800-88",My_Audit!R60)&amp;""</f>
        <v/>
      </c>
      <c r="R60" s="40"/>
      <c r="S60" s="40"/>
      <c r="T60" s="41" t="str" cm="1">
        <f t="array" ref="T60">IF($AC60=0,"",INDEX(Models!J$2:J$605,$AC60))</f>
        <v/>
      </c>
      <c r="U60" s="40"/>
      <c r="V60" s="40"/>
      <c r="W60" s="79" t="str" cm="1">
        <f t="array" ref="W60">IF(($Z60+$AA60+$AD60)=0,"",ExpandDiagCodes(_xlfn.TEXTJOIN(", ",TRUE,IF($AA60=0,"",INDEX(My_Audit!L$2:L$456,$AA60)),IF($Z60=0,"",INDEX(Output_Mac!AA$2:AA$500,$Z60)),IF($AD60=0,"",INDEX(Output_Win!AA$2:AA$243,$AD60)))))</f>
        <v/>
      </c>
      <c r="Y60" s="80">
        <f>IFERROR(MATCH($A60,CSV!$A$2:$A$510,0),0)</f>
        <v>0</v>
      </c>
      <c r="Z60" s="80">
        <f>IFERROR(MATCH($A60,Output_Mac!$A$2:$A$500,0),0)</f>
        <v>0</v>
      </c>
      <c r="AA60" s="80">
        <f>IFERROR(MATCH($A60,My_Audit!$A$2:$A$456,0),0)</f>
        <v>59</v>
      </c>
      <c r="AB60" s="80">
        <f>IFERROR(MATCH($C60,My_Audit!$B$2:$B$456,0),0)</f>
        <v>0</v>
      </c>
      <c r="AC60" s="80">
        <f>IFERROR(MATCH($E60,Models!$I$2:$I$605,0),0)</f>
        <v>0</v>
      </c>
      <c r="AD60" s="80">
        <f>IFERROR(MATCH($A60,Output_Win!$A$2:$A$243,0),0)</f>
        <v>0</v>
      </c>
    </row>
    <row r="61" spans="1:30">
      <c r="A61" s="40" t="str">
        <f>_xlfn.TEXTJOIN("",TRUE,Input!$A$4,TEXT(ROW(My_Audit!A60)+Input!$A$8-1,"00"))</f>
        <v>W4448</v>
      </c>
      <c r="B61" s="40" t="str">
        <f>_xlfn.TEXTJOIN("-",TRUE,"ITD",Input!$A$2,A61)</f>
        <v>ITD-SHR11749-W4448</v>
      </c>
      <c r="C61" s="41" t="str" cm="1">
        <f t="array" ref="C61">IF(($Y61+$Z61+$AA61+$AD61)=0,"",IFERROR(_xlfn.LET(_xlpm.CSVVal,IF($Y61=0,"",INDEX(CSV!B$2:B$510,$Y61)),_xlpm.MacVal,IF($Z61=0,"",INDEX(Output_Mac!B$2:B$500,$Z61)),_xlpm.WinVal,IF($AD61=0,"",INDEX(Output_Win!B$2:B$243,$AD61)),_xlpm.MyAuditVal,IF($AA61=0,"",INDEX(My_Audit!B$2:B$456,$AA61)),_xlfn.IFS(_xlpm.MyAuditVal&lt;&gt;"",_xlpm.MyAuditVal,_xlpm.MacVal&lt;&gt;"",_xlpm.MacVal,_xlpm.WinVal&lt;&gt;"",_xlpm.WinVal,_xlpm.CSVVal&lt;&gt;"",_xlpm.CSVVal)),""))</f>
        <v/>
      </c>
      <c r="D61" s="41" t="str" cm="1">
        <f t="array" ref="D61">IF(($Y61+$Z61+$AA61+$AD61)=0,"",IFERROR(_xlfn.LET(_xlpm.CSVVal,IF($Y61=0,"",INDEX(CSV!C$2:C$510,$Y61)),_xlpm.MacVal,IF($Z61=0,"",INDEX(Output_Mac!D$2:D$500,$Z61)),_xlpm.WinVal,IF($AD61=0,"",INDEX(Output_Win!D$2:D$243,$AD61)),_xlpm.MyAuditVal,IF($AA61=0,"",INDEX(My_Audit!C$2:C$456,$AA61)),_xlfn.IFS(_xlpm.MyAuditVal&lt;&gt;"",_xlpm.MyAuditVal,_xlpm.MacVal&lt;&gt;"",_xlpm.MacVal,_xlpm.WinVal&lt;&gt;"",_xlpm.WinVal,_xlpm.CSVVal&lt;&gt;"",_xlpm.CSVVal)),""))</f>
        <v/>
      </c>
      <c r="E61" s="41" t="str" cm="1">
        <f t="array" ref="E61">IF(($Y61+$Z61+$AA61+$AD61)=0,"",IFERROR(_xlfn.LET(_xlpm.CSVVal,IF($Y61=0,"",INDEX(CSV!E$2:E$510,$Y61)),_xlpm.MacVal,IF($Z61=0,"",INDEX(Output_Mac!C$2:C$500,$Z61)),_xlpm.WinVal,IF($AD61=0,"",INDEX(Output_Win!C$2:C$243,$AD61)),_xlpm.MyAuditVal,IF($AA61=0,"",INDEX(My_Audit!D$2:D$456,$AA61)),_xlfn.IFS(_xlpm.MyAuditVal&lt;&gt;"",_xlpm.MyAuditVal,_xlpm.MacVal&lt;&gt;"",_xlpm.MacVal,_xlpm.WinVal&lt;&gt;"",_xlpm.WinVal,_xlpm.CSVVal&lt;&gt;"",_xlpm.CSVVal)),""))</f>
        <v/>
      </c>
      <c r="F61" s="41" t="str" cm="1">
        <f t="array" ref="F61">IF(($Y61+$Z61+$AA61+$AD61)=0,"",IFERROR(_xlfn.LET(_xlpm.CSVVal,IF($Y61=0,"",INDEX(CSV!F$2:F$510,$Y61)),_xlpm.MacVal,IF($Z61=0,"",INDEX(Output_Mac!E$2:E$500,$Z61)),_xlpm.WinVal,IF($AD61=0,"",INDEX(Output_Win!E$2:E$243,$AD61)),_xlpm.MyAuditVal,IF($AA61=0,"",INDEX(My_Audit!E$2:E$456,$AA61)),_xlfn.IFS(_xlpm.MyAuditVal&lt;&gt;"",_xlpm.MyAuditVal,_xlpm.MacVal&lt;&gt;"",_xlpm.MacVal,_xlpm.WinVal&lt;&gt;"",_xlpm.WinVal,_xlpm.CSVVal&lt;&gt;"",PROPER(_xlpm.CSVVal))),""))</f>
        <v/>
      </c>
      <c r="G61" s="41" t="str" cm="1">
        <f t="array" ref="G61">IF(($Y61+$Z61+$AA61+$AD61)=0,"",IFERROR(_xlfn.LET(_xlpm.CSVVal,IF($Y61=0,"",INDEX(CSV!G$2:G$510,$Y61)),_xlpm.MacVal,IF($Z61=0,"",INDEX(Output_Mac!G$2:G$500,$Z61)),_xlpm.WinVal,IF($AD61=0,"",INDEX(Output_Win!G$2:G$243,$AD61)),_xlpm.MyAuditVal,IF($AA61=0,"",INDEX(My_Audit!F$2:F$456,$AA61)),_xlfn.IFS(_xlpm.MyAuditVal&lt;&gt;"",_xlpm.MyAuditVal,_xlpm.MacVal&lt;&gt;"",_xlpm.MacVal,_xlpm.WinVal&lt;&gt;"",_xlpm.WinVal,_xlpm.CSVVal&lt;&gt;"",_xlpm.CSVVal)),""))</f>
        <v/>
      </c>
      <c r="H61" s="41" t="str" cm="1">
        <f t="array" ref="H61">IF($Z61&gt;0,INDEX(Output_Mac!H$2:H$500,$Z61),IF($AD61&gt;0,INDEX(Output_Win!H$2:H$243,$AD61),IF($AA61&gt;0,_xlfn.LET(_xlpm.MyAuditVal,INDEX(My_Audit!G$2:G$456,$AA61),IF(_xlpm.MyAuditVal=0,"",_xlpm.MyAuditVal)),"")))</f>
        <v/>
      </c>
      <c r="I61" s="41" t="str" cm="1">
        <f t="array" ref="I61">IF(($Y61+$Z61+$AA61+$AD61)=0,"",IFERROR(_xlfn.LET(_xlpm.CSVVal,IF($Y61=0,"",INDEX(CSV!H$2:H$510,$Y61)),_xlpm.MacVal,IF($Z61=0,"",INDEX(Output_Mac!I$2:I$500,$Z61)),_xlpm.WinVal,IF($AD61=0,"",INDEX(Output_Win!I$2:I$243,$AD61)),_xlpm.MyAuditVal,IF($AA61=0,"",INDEX(My_Audit!H$2:H$456,$AA61)),_xlfn.IFS(_xlpm.MyAuditVal&lt;&gt;"",_xlpm.MyAuditVal,_xlpm.MacVal&lt;&gt;"",_xlpm.MacVal,_xlpm.WinVal&lt;&gt;"",_xlpm.WinVal,_xlpm.CSVVal&lt;&gt;"",_xlpm.CSVVal)),""))</f>
        <v/>
      </c>
      <c r="J61" s="41" t="str" cm="1">
        <f t="array" ref="J61">IF(($Y61+$Z61+$AA61+$AD61)=0,"",IFERROR(_xlfn.LET(_xlpm.CSVVal,IF($Y61=0,"",INDEX(CSV!J$2:J$510,$Y61)),_xlpm.MacVal,IF($Z61=0,"",INDEX(Output_Mac!J$2:J$500,$Z61)),_xlpm.WinVal,IF($AD61=0,"",INDEX(Output_Win!J$2:J$243,$AD61)),_xlpm.MyAuditVal,IF($AA61=0,"",INDEX(My_Audit!I$2:I$456,$AA61)),_xlfn.IFS(_xlpm.MyAuditVal&lt;&gt;"",_xlpm.MyAuditVal,_xlpm.MacVal&lt;&gt;"",_xlpm.MacVal,_xlpm.WinVal&lt;&gt;"",_xlpm.WinVal,_xlpm.CSVVal&lt;&gt;"",_xlpm.CSVVal)),""))</f>
        <v/>
      </c>
      <c r="K61" s="41" t="str" cm="1">
        <f t="array" ref="K61">IF(($Y61+$Z61+$AA61+$AD61)=0,"",IFERROR(_xlfn.LET(_xlpm.CSVVal,IF($Y61=0,"",INDEX(CSV!N$2:N$510,$Y61)),_xlpm.MacVal,IF($Z61=0,"",INDEX(Output_Mac!L$2:L$500,$Z61)),_xlpm.WinVal,IF($AD61=0,"",INDEX(Output_Win!L$2:L$243,$AD61)),_xlpm.MyAuditVal,IF($AA61=0,"",INDEX(My_Audit!J$2:J$456,$AA61)),_xlfn.IFS(_xlpm.MyAuditVal&lt;&gt;"",_xlpm.MyAuditVal,_xlpm.MacVal&lt;&gt;"",_xlpm.MacVal,_xlpm.WinVal&lt;&gt;"",_xlpm.WinVal,_xlpm.CSVVal&lt;&gt;"",_xlpm.CSVVal)),""))</f>
        <v/>
      </c>
      <c r="L61" s="41" t="str" cm="1">
        <f t="array" ref="L61">IF(($Y61+$Z61+$AA61+$AD61)=0,"",IFERROR(_xlfn.LET(_xlpm.CSVVal,IF($Y61=0,"",INDEX(CSV!Q$2:Q$510,$Y61)),_xlpm.MacVal,IF($Z61=0,"",INDEX(Output_Mac!M$2:M$500,$Z61)),_xlpm.WinVal,IF($AD61=0,"",INDEX(Output_Win!M$2:M$243,$AD61)),_xlpm.MyAuditVal,IF($AA61=0,"",INDEX(My_Audit!K$2:K$456,$AA61)),_xlfn.IFS(_xlpm.MyAuditVal&lt;&gt;"",_xlpm.MyAuditVal,_xlpm.MacVal&lt;&gt;"",_xlpm.MacVal,_xlpm.WinVal&lt;&gt;"",_xlpm.WinVal,_xlpm.CSVVal&lt;&gt;"",_xlpm.CSVVal)),""))</f>
        <v/>
      </c>
      <c r="M61" s="41" t="str" cm="1">
        <f t="array" ref="M61">IF(($Y61+$Z61+$AA61+$AD61)=0,"",ExpandDiagCodes(_xlfn.TEXTJOIN(", ",TRUE,IF($AA61=0,"",INDEX(My_Audit!N$2:N$456,$AA61)),IF($Z61=0,"",INDEX(Output_Mac!S$2:S$500,$Z61)),IF($AD61=0,"",INDEX(Output_Win!S$2:S$243,$AD61)),IF($Y61=0,"",INDEX(CSV!AE$2:AE$510,$Y61)))))</f>
        <v/>
      </c>
      <c r="N61" s="41" t="str" cm="1">
        <f t="array" ref="N61">IF(($Y61+$Z61+$AA61+$AD61)=0,"",IFERROR(_xlfn.LET(_xlpm.CSVVal,IF($Y61=0,"",INDEX(CSV!AG$2:AG$510,$Y61)),_xlpm.MacVal,IF($Z61=0,"",INDEX(Output_Mac!T$2:T$500,$Z61)),_xlpm.WinVal,IF($AD61=0,"",INDEX(Output_Win!T$2:T$243,$AD61)),_xlpm.MyAuditVal,IF($AA61=0,"",INDEX(My_Audit!O$2:O$456,$AA61)),_xlfn.IFS(_xlpm.MyAuditVal&lt;&gt;"",_xlpm.MyAuditVal,_xlpm.MacVal&lt;&gt;"",_xlpm.MacVal,_xlpm.WinVal&lt;&gt;"",_xlpm.WinVal,_xlpm.CSVVal&lt;&gt;"",_xlpm.CSVVal)),""))</f>
        <v/>
      </c>
      <c r="O61" s="41" t="str" cm="1">
        <f t="array" ref="O61">IF($AB61=0,"",INDEX(My_Audit!P$2:P$456,$AB61))&amp;""</f>
        <v/>
      </c>
      <c r="P61" s="40"/>
      <c r="Q61" s="41" t="str">
        <f>IF(LEFT(N61,4)="Pass","Nist SP 800-88",My_Audit!R61)&amp;""</f>
        <v/>
      </c>
      <c r="R61" s="40"/>
      <c r="S61" s="40"/>
      <c r="T61" s="41" t="str" cm="1">
        <f t="array" ref="T61">IF($AC61=0,"",INDEX(Models!J$2:J$605,$AC61))</f>
        <v/>
      </c>
      <c r="U61" s="40"/>
      <c r="V61" s="40"/>
      <c r="W61" s="79" t="str" cm="1">
        <f t="array" ref="W61">IF(($Z61+$AA61+$AD61)=0,"",ExpandDiagCodes(_xlfn.TEXTJOIN(", ",TRUE,IF($AA61=0,"",INDEX(My_Audit!L$2:L$456,$AA61)),IF($Z61=0,"",INDEX(Output_Mac!AA$2:AA$500,$Z61)),IF($AD61=0,"",INDEX(Output_Win!AA$2:AA$243,$AD61)))))</f>
        <v/>
      </c>
      <c r="Y61" s="80">
        <f>IFERROR(MATCH($A61,CSV!$A$2:$A$510,0),0)</f>
        <v>0</v>
      </c>
      <c r="Z61" s="80">
        <f>IFERROR(MATCH($A61,Output_Mac!$A$2:$A$500,0),0)</f>
        <v>0</v>
      </c>
      <c r="AA61" s="80">
        <f>IFERROR(MATCH($A61,My_Audit!$A$2:$A$456,0),0)</f>
        <v>60</v>
      </c>
      <c r="AB61" s="80">
        <f>IFERROR(MATCH($C61,My_Audit!$B$2:$B$456,0),0)</f>
        <v>0</v>
      </c>
      <c r="AC61" s="80">
        <f>IFERROR(MATCH($E61,Models!$I$2:$I$605,0),0)</f>
        <v>0</v>
      </c>
      <c r="AD61" s="80">
        <f>IFERROR(MATCH($A61,Output_Win!$A$2:$A$243,0),0)</f>
        <v>0</v>
      </c>
    </row>
    <row r="62" spans="1:30">
      <c r="A62" s="40" t="str">
        <f>_xlfn.TEXTJOIN("",TRUE,Input!$A$4,TEXT(ROW(My_Audit!A61)+Input!$A$8-1,"00"))</f>
        <v>W4449</v>
      </c>
      <c r="B62" s="40" t="str">
        <f>_xlfn.TEXTJOIN("-",TRUE,"ITD",Input!$A$2,A62)</f>
        <v>ITD-SHR11749-W4449</v>
      </c>
      <c r="C62" s="41" t="str" cm="1">
        <f t="array" ref="C62">IF(($Y62+$Z62+$AA62+$AD62)=0,"",IFERROR(_xlfn.LET(_xlpm.CSVVal,IF($Y62=0,"",INDEX(CSV!B$2:B$510,$Y62)),_xlpm.MacVal,IF($Z62=0,"",INDEX(Output_Mac!B$2:B$500,$Z62)),_xlpm.WinVal,IF($AD62=0,"",INDEX(Output_Win!B$2:B$243,$AD62)),_xlpm.MyAuditVal,IF($AA62=0,"",INDEX(My_Audit!B$2:B$456,$AA62)),_xlfn.IFS(_xlpm.MyAuditVal&lt;&gt;"",_xlpm.MyAuditVal,_xlpm.MacVal&lt;&gt;"",_xlpm.MacVal,_xlpm.WinVal&lt;&gt;"",_xlpm.WinVal,_xlpm.CSVVal&lt;&gt;"",_xlpm.CSVVal)),""))</f>
        <v/>
      </c>
      <c r="D62" s="41" t="str" cm="1">
        <f t="array" ref="D62">IF(($Y62+$Z62+$AA62+$AD62)=0,"",IFERROR(_xlfn.LET(_xlpm.CSVVal,IF($Y62=0,"",INDEX(CSV!C$2:C$510,$Y62)),_xlpm.MacVal,IF($Z62=0,"",INDEX(Output_Mac!D$2:D$500,$Z62)),_xlpm.WinVal,IF($AD62=0,"",INDEX(Output_Win!D$2:D$243,$AD62)),_xlpm.MyAuditVal,IF($AA62=0,"",INDEX(My_Audit!C$2:C$456,$AA62)),_xlfn.IFS(_xlpm.MyAuditVal&lt;&gt;"",_xlpm.MyAuditVal,_xlpm.MacVal&lt;&gt;"",_xlpm.MacVal,_xlpm.WinVal&lt;&gt;"",_xlpm.WinVal,_xlpm.CSVVal&lt;&gt;"",_xlpm.CSVVal)),""))</f>
        <v/>
      </c>
      <c r="E62" s="41" t="str" cm="1">
        <f t="array" ref="E62">IF(($Y62+$Z62+$AA62+$AD62)=0,"",IFERROR(_xlfn.LET(_xlpm.CSVVal,IF($Y62=0,"",INDEX(CSV!E$2:E$510,$Y62)),_xlpm.MacVal,IF($Z62=0,"",INDEX(Output_Mac!C$2:C$500,$Z62)),_xlpm.WinVal,IF($AD62=0,"",INDEX(Output_Win!C$2:C$243,$AD62)),_xlpm.MyAuditVal,IF($AA62=0,"",INDEX(My_Audit!D$2:D$456,$AA62)),_xlfn.IFS(_xlpm.MyAuditVal&lt;&gt;"",_xlpm.MyAuditVal,_xlpm.MacVal&lt;&gt;"",_xlpm.MacVal,_xlpm.WinVal&lt;&gt;"",_xlpm.WinVal,_xlpm.CSVVal&lt;&gt;"",_xlpm.CSVVal)),""))</f>
        <v/>
      </c>
      <c r="F62" s="41" t="str" cm="1">
        <f t="array" ref="F62">IF(($Y62+$Z62+$AA62+$AD62)=0,"",IFERROR(_xlfn.LET(_xlpm.CSVVal,IF($Y62=0,"",INDEX(CSV!F$2:F$510,$Y62)),_xlpm.MacVal,IF($Z62=0,"",INDEX(Output_Mac!E$2:E$500,$Z62)),_xlpm.WinVal,IF($AD62=0,"",INDEX(Output_Win!E$2:E$243,$AD62)),_xlpm.MyAuditVal,IF($AA62=0,"",INDEX(My_Audit!E$2:E$456,$AA62)),_xlfn.IFS(_xlpm.MyAuditVal&lt;&gt;"",_xlpm.MyAuditVal,_xlpm.MacVal&lt;&gt;"",_xlpm.MacVal,_xlpm.WinVal&lt;&gt;"",_xlpm.WinVal,_xlpm.CSVVal&lt;&gt;"",PROPER(_xlpm.CSVVal))),""))</f>
        <v/>
      </c>
      <c r="G62" s="41" t="str" cm="1">
        <f t="array" ref="G62">IF(($Y62+$Z62+$AA62+$AD62)=0,"",IFERROR(_xlfn.LET(_xlpm.CSVVal,IF($Y62=0,"",INDEX(CSV!G$2:G$510,$Y62)),_xlpm.MacVal,IF($Z62=0,"",INDEX(Output_Mac!G$2:G$500,$Z62)),_xlpm.WinVal,IF($AD62=0,"",INDEX(Output_Win!G$2:G$243,$AD62)),_xlpm.MyAuditVal,IF($AA62=0,"",INDEX(My_Audit!F$2:F$456,$AA62)),_xlfn.IFS(_xlpm.MyAuditVal&lt;&gt;"",_xlpm.MyAuditVal,_xlpm.MacVal&lt;&gt;"",_xlpm.MacVal,_xlpm.WinVal&lt;&gt;"",_xlpm.WinVal,_xlpm.CSVVal&lt;&gt;"",_xlpm.CSVVal)),""))</f>
        <v/>
      </c>
      <c r="H62" s="41" t="str" cm="1">
        <f t="array" ref="H62">IF($Z62&gt;0,INDEX(Output_Mac!H$2:H$500,$Z62),IF($AD62&gt;0,INDEX(Output_Win!H$2:H$243,$AD62),IF($AA62&gt;0,_xlfn.LET(_xlpm.MyAuditVal,INDEX(My_Audit!G$2:G$456,$AA62),IF(_xlpm.MyAuditVal=0,"",_xlpm.MyAuditVal)),"")))</f>
        <v/>
      </c>
      <c r="I62" s="41" t="str" cm="1">
        <f t="array" ref="I62">IF(($Y62+$Z62+$AA62+$AD62)=0,"",IFERROR(_xlfn.LET(_xlpm.CSVVal,IF($Y62=0,"",INDEX(CSV!H$2:H$510,$Y62)),_xlpm.MacVal,IF($Z62=0,"",INDEX(Output_Mac!I$2:I$500,$Z62)),_xlpm.WinVal,IF($AD62=0,"",INDEX(Output_Win!I$2:I$243,$AD62)),_xlpm.MyAuditVal,IF($AA62=0,"",INDEX(My_Audit!H$2:H$456,$AA62)),_xlfn.IFS(_xlpm.MyAuditVal&lt;&gt;"",_xlpm.MyAuditVal,_xlpm.MacVal&lt;&gt;"",_xlpm.MacVal,_xlpm.WinVal&lt;&gt;"",_xlpm.WinVal,_xlpm.CSVVal&lt;&gt;"",_xlpm.CSVVal)),""))</f>
        <v/>
      </c>
      <c r="J62" s="41" t="str" cm="1">
        <f t="array" ref="J62">IF(($Y62+$Z62+$AA62+$AD62)=0,"",IFERROR(_xlfn.LET(_xlpm.CSVVal,IF($Y62=0,"",INDEX(CSV!J$2:J$510,$Y62)),_xlpm.MacVal,IF($Z62=0,"",INDEX(Output_Mac!J$2:J$500,$Z62)),_xlpm.WinVal,IF($AD62=0,"",INDEX(Output_Win!J$2:J$243,$AD62)),_xlpm.MyAuditVal,IF($AA62=0,"",INDEX(My_Audit!I$2:I$456,$AA62)),_xlfn.IFS(_xlpm.MyAuditVal&lt;&gt;"",_xlpm.MyAuditVal,_xlpm.MacVal&lt;&gt;"",_xlpm.MacVal,_xlpm.WinVal&lt;&gt;"",_xlpm.WinVal,_xlpm.CSVVal&lt;&gt;"",_xlpm.CSVVal)),""))</f>
        <v/>
      </c>
      <c r="K62" s="41" t="str" cm="1">
        <f t="array" ref="K62">IF(($Y62+$Z62+$AA62+$AD62)=0,"",IFERROR(_xlfn.LET(_xlpm.CSVVal,IF($Y62=0,"",INDEX(CSV!N$2:N$510,$Y62)),_xlpm.MacVal,IF($Z62=0,"",INDEX(Output_Mac!L$2:L$500,$Z62)),_xlpm.WinVal,IF($AD62=0,"",INDEX(Output_Win!L$2:L$243,$AD62)),_xlpm.MyAuditVal,IF($AA62=0,"",INDEX(My_Audit!J$2:J$456,$AA62)),_xlfn.IFS(_xlpm.MyAuditVal&lt;&gt;"",_xlpm.MyAuditVal,_xlpm.MacVal&lt;&gt;"",_xlpm.MacVal,_xlpm.WinVal&lt;&gt;"",_xlpm.WinVal,_xlpm.CSVVal&lt;&gt;"",_xlpm.CSVVal)),""))</f>
        <v/>
      </c>
      <c r="L62" s="41" t="str" cm="1">
        <f t="array" ref="L62">IF(($Y62+$Z62+$AA62+$AD62)=0,"",IFERROR(_xlfn.LET(_xlpm.CSVVal,IF($Y62=0,"",INDEX(CSV!Q$2:Q$510,$Y62)),_xlpm.MacVal,IF($Z62=0,"",INDEX(Output_Mac!M$2:M$500,$Z62)),_xlpm.WinVal,IF($AD62=0,"",INDEX(Output_Win!M$2:M$243,$AD62)),_xlpm.MyAuditVal,IF($AA62=0,"",INDEX(My_Audit!K$2:K$456,$AA62)),_xlfn.IFS(_xlpm.MyAuditVal&lt;&gt;"",_xlpm.MyAuditVal,_xlpm.MacVal&lt;&gt;"",_xlpm.MacVal,_xlpm.WinVal&lt;&gt;"",_xlpm.WinVal,_xlpm.CSVVal&lt;&gt;"",_xlpm.CSVVal)),""))</f>
        <v/>
      </c>
      <c r="M62" s="41" t="str" cm="1">
        <f t="array" ref="M62">IF(($Y62+$Z62+$AA62+$AD62)=0,"",ExpandDiagCodes(_xlfn.TEXTJOIN(", ",TRUE,IF($AA62=0,"",INDEX(My_Audit!N$2:N$456,$AA62)),IF($Z62=0,"",INDEX(Output_Mac!S$2:S$500,$Z62)),IF($AD62=0,"",INDEX(Output_Win!S$2:S$243,$AD62)),IF($Y62=0,"",INDEX(CSV!AE$2:AE$510,$Y62)))))</f>
        <v/>
      </c>
      <c r="N62" s="41" t="str" cm="1">
        <f t="array" ref="N62">IF(($Y62+$Z62+$AA62+$AD62)=0,"",IFERROR(_xlfn.LET(_xlpm.CSVVal,IF($Y62=0,"",INDEX(CSV!AG$2:AG$510,$Y62)),_xlpm.MacVal,IF($Z62=0,"",INDEX(Output_Mac!T$2:T$500,$Z62)),_xlpm.WinVal,IF($AD62=0,"",INDEX(Output_Win!T$2:T$243,$AD62)),_xlpm.MyAuditVal,IF($AA62=0,"",INDEX(My_Audit!O$2:O$456,$AA62)),_xlfn.IFS(_xlpm.MyAuditVal&lt;&gt;"",_xlpm.MyAuditVal,_xlpm.MacVal&lt;&gt;"",_xlpm.MacVal,_xlpm.WinVal&lt;&gt;"",_xlpm.WinVal,_xlpm.CSVVal&lt;&gt;"",_xlpm.CSVVal)),""))</f>
        <v/>
      </c>
      <c r="O62" s="41" t="str" cm="1">
        <f t="array" ref="O62">IF($AB62=0,"",INDEX(My_Audit!P$2:P$456,$AB62))&amp;""</f>
        <v/>
      </c>
      <c r="P62" s="40"/>
      <c r="Q62" s="41" t="str">
        <f>IF(LEFT(N62,4)="Pass","Nist SP 800-88",My_Audit!R62)&amp;""</f>
        <v/>
      </c>
      <c r="R62" s="40"/>
      <c r="S62" s="40"/>
      <c r="T62" s="41" t="str" cm="1">
        <f t="array" ref="T62">IF($AC62=0,"",INDEX(Models!J$2:J$605,$AC62))</f>
        <v/>
      </c>
      <c r="U62" s="40"/>
      <c r="V62" s="40"/>
      <c r="W62" s="79" t="str" cm="1">
        <f t="array" ref="W62">IF(($Z62+$AA62+$AD62)=0,"",ExpandDiagCodes(_xlfn.TEXTJOIN(", ",TRUE,IF($AA62=0,"",INDEX(My_Audit!L$2:L$456,$AA62)),IF($Z62=0,"",INDEX(Output_Mac!AA$2:AA$500,$Z62)),IF($AD62=0,"",INDEX(Output_Win!AA$2:AA$243,$AD62)))))</f>
        <v/>
      </c>
      <c r="Y62" s="80">
        <f>IFERROR(MATCH($A62,CSV!$A$2:$A$510,0),0)</f>
        <v>0</v>
      </c>
      <c r="Z62" s="80">
        <f>IFERROR(MATCH($A62,Output_Mac!$A$2:$A$500,0),0)</f>
        <v>0</v>
      </c>
      <c r="AA62" s="80">
        <f>IFERROR(MATCH($A62,My_Audit!$A$2:$A$456,0),0)</f>
        <v>61</v>
      </c>
      <c r="AB62" s="80">
        <f>IFERROR(MATCH($C62,My_Audit!$B$2:$B$456,0),0)</f>
        <v>0</v>
      </c>
      <c r="AC62" s="80">
        <f>IFERROR(MATCH($E62,Models!$I$2:$I$605,0),0)</f>
        <v>0</v>
      </c>
      <c r="AD62" s="80">
        <f>IFERROR(MATCH($A62,Output_Win!$A$2:$A$243,0),0)</f>
        <v>0</v>
      </c>
    </row>
    <row r="63" spans="1:30">
      <c r="A63" s="40" t="str">
        <f>_xlfn.TEXTJOIN("",TRUE,Input!$A$4,TEXT(ROW(My_Audit!A62)+Input!$A$8-1,"00"))</f>
        <v>W4450</v>
      </c>
      <c r="B63" s="40" t="str">
        <f>_xlfn.TEXTJOIN("-",TRUE,"ITD",Input!$A$2,A63)</f>
        <v>ITD-SHR11749-W4450</v>
      </c>
      <c r="C63" s="41" t="str" cm="1">
        <f t="array" ref="C63">IF(($Y63+$Z63+$AA63+$AD63)=0,"",IFERROR(_xlfn.LET(_xlpm.CSVVal,IF($Y63=0,"",INDEX(CSV!B$2:B$510,$Y63)),_xlpm.MacVal,IF($Z63=0,"",INDEX(Output_Mac!B$2:B$500,$Z63)),_xlpm.WinVal,IF($AD63=0,"",INDEX(Output_Win!B$2:B$243,$AD63)),_xlpm.MyAuditVal,IF($AA63=0,"",INDEX(My_Audit!B$2:B$456,$AA63)),_xlfn.IFS(_xlpm.MyAuditVal&lt;&gt;"",_xlpm.MyAuditVal,_xlpm.MacVal&lt;&gt;"",_xlpm.MacVal,_xlpm.WinVal&lt;&gt;"",_xlpm.WinVal,_xlpm.CSVVal&lt;&gt;"",_xlpm.CSVVal)),""))</f>
        <v/>
      </c>
      <c r="D63" s="41" t="str" cm="1">
        <f t="array" ref="D63">IF(($Y63+$Z63+$AA63+$AD63)=0,"",IFERROR(_xlfn.LET(_xlpm.CSVVal,IF($Y63=0,"",INDEX(CSV!C$2:C$510,$Y63)),_xlpm.MacVal,IF($Z63=0,"",INDEX(Output_Mac!D$2:D$500,$Z63)),_xlpm.WinVal,IF($AD63=0,"",INDEX(Output_Win!D$2:D$243,$AD63)),_xlpm.MyAuditVal,IF($AA63=0,"",INDEX(My_Audit!C$2:C$456,$AA63)),_xlfn.IFS(_xlpm.MyAuditVal&lt;&gt;"",_xlpm.MyAuditVal,_xlpm.MacVal&lt;&gt;"",_xlpm.MacVal,_xlpm.WinVal&lt;&gt;"",_xlpm.WinVal,_xlpm.CSVVal&lt;&gt;"",_xlpm.CSVVal)),""))</f>
        <v/>
      </c>
      <c r="E63" s="41" t="str" cm="1">
        <f t="array" ref="E63">IF(($Y63+$Z63+$AA63+$AD63)=0,"",IFERROR(_xlfn.LET(_xlpm.CSVVal,IF($Y63=0,"",INDEX(CSV!E$2:E$510,$Y63)),_xlpm.MacVal,IF($Z63=0,"",INDEX(Output_Mac!C$2:C$500,$Z63)),_xlpm.WinVal,IF($AD63=0,"",INDEX(Output_Win!C$2:C$243,$AD63)),_xlpm.MyAuditVal,IF($AA63=0,"",INDEX(My_Audit!D$2:D$456,$AA63)),_xlfn.IFS(_xlpm.MyAuditVal&lt;&gt;"",_xlpm.MyAuditVal,_xlpm.MacVal&lt;&gt;"",_xlpm.MacVal,_xlpm.WinVal&lt;&gt;"",_xlpm.WinVal,_xlpm.CSVVal&lt;&gt;"",_xlpm.CSVVal)),""))</f>
        <v/>
      </c>
      <c r="F63" s="41" t="str" cm="1">
        <f t="array" ref="F63">IF(($Y63+$Z63+$AA63+$AD63)=0,"",IFERROR(_xlfn.LET(_xlpm.CSVVal,IF($Y63=0,"",INDEX(CSV!F$2:F$510,$Y63)),_xlpm.MacVal,IF($Z63=0,"",INDEX(Output_Mac!E$2:E$500,$Z63)),_xlpm.WinVal,IF($AD63=0,"",INDEX(Output_Win!E$2:E$243,$AD63)),_xlpm.MyAuditVal,IF($AA63=0,"",INDEX(My_Audit!E$2:E$456,$AA63)),_xlfn.IFS(_xlpm.MyAuditVal&lt;&gt;"",_xlpm.MyAuditVal,_xlpm.MacVal&lt;&gt;"",_xlpm.MacVal,_xlpm.WinVal&lt;&gt;"",_xlpm.WinVal,_xlpm.CSVVal&lt;&gt;"",PROPER(_xlpm.CSVVal))),""))</f>
        <v/>
      </c>
      <c r="G63" s="41" t="str" cm="1">
        <f t="array" ref="G63">IF(($Y63+$Z63+$AA63+$AD63)=0,"",IFERROR(_xlfn.LET(_xlpm.CSVVal,IF($Y63=0,"",INDEX(CSV!G$2:G$510,$Y63)),_xlpm.MacVal,IF($Z63=0,"",INDEX(Output_Mac!G$2:G$500,$Z63)),_xlpm.WinVal,IF($AD63=0,"",INDEX(Output_Win!G$2:G$243,$AD63)),_xlpm.MyAuditVal,IF($AA63=0,"",INDEX(My_Audit!F$2:F$456,$AA63)),_xlfn.IFS(_xlpm.MyAuditVal&lt;&gt;"",_xlpm.MyAuditVal,_xlpm.MacVal&lt;&gt;"",_xlpm.MacVal,_xlpm.WinVal&lt;&gt;"",_xlpm.WinVal,_xlpm.CSVVal&lt;&gt;"",_xlpm.CSVVal)),""))</f>
        <v/>
      </c>
      <c r="H63" s="41" t="str" cm="1">
        <f t="array" ref="H63">IF($Z63&gt;0,INDEX(Output_Mac!H$2:H$500,$Z63),IF($AD63&gt;0,INDEX(Output_Win!H$2:H$243,$AD63),IF($AA63&gt;0,_xlfn.LET(_xlpm.MyAuditVal,INDEX(My_Audit!G$2:G$456,$AA63),IF(_xlpm.MyAuditVal=0,"",_xlpm.MyAuditVal)),"")))</f>
        <v/>
      </c>
      <c r="I63" s="41" t="str" cm="1">
        <f t="array" ref="I63">IF(($Y63+$Z63+$AA63+$AD63)=0,"",IFERROR(_xlfn.LET(_xlpm.CSVVal,IF($Y63=0,"",INDEX(CSV!H$2:H$510,$Y63)),_xlpm.MacVal,IF($Z63=0,"",INDEX(Output_Mac!I$2:I$500,$Z63)),_xlpm.WinVal,IF($AD63=0,"",INDEX(Output_Win!I$2:I$243,$AD63)),_xlpm.MyAuditVal,IF($AA63=0,"",INDEX(My_Audit!H$2:H$456,$AA63)),_xlfn.IFS(_xlpm.MyAuditVal&lt;&gt;"",_xlpm.MyAuditVal,_xlpm.MacVal&lt;&gt;"",_xlpm.MacVal,_xlpm.WinVal&lt;&gt;"",_xlpm.WinVal,_xlpm.CSVVal&lt;&gt;"",_xlpm.CSVVal)),""))</f>
        <v/>
      </c>
      <c r="J63" s="41" t="str" cm="1">
        <f t="array" ref="J63">IF(($Y63+$Z63+$AA63+$AD63)=0,"",IFERROR(_xlfn.LET(_xlpm.CSVVal,IF($Y63=0,"",INDEX(CSV!J$2:J$510,$Y63)),_xlpm.MacVal,IF($Z63=0,"",INDEX(Output_Mac!J$2:J$500,$Z63)),_xlpm.WinVal,IF($AD63=0,"",INDEX(Output_Win!J$2:J$243,$AD63)),_xlpm.MyAuditVal,IF($AA63=0,"",INDEX(My_Audit!I$2:I$456,$AA63)),_xlfn.IFS(_xlpm.MyAuditVal&lt;&gt;"",_xlpm.MyAuditVal,_xlpm.MacVal&lt;&gt;"",_xlpm.MacVal,_xlpm.WinVal&lt;&gt;"",_xlpm.WinVal,_xlpm.CSVVal&lt;&gt;"",_xlpm.CSVVal)),""))</f>
        <v/>
      </c>
      <c r="K63" s="41" t="str" cm="1">
        <f t="array" ref="K63">IF(($Y63+$Z63+$AA63+$AD63)=0,"",IFERROR(_xlfn.LET(_xlpm.CSVVal,IF($Y63=0,"",INDEX(CSV!N$2:N$510,$Y63)),_xlpm.MacVal,IF($Z63=0,"",INDEX(Output_Mac!L$2:L$500,$Z63)),_xlpm.WinVal,IF($AD63=0,"",INDEX(Output_Win!L$2:L$243,$AD63)),_xlpm.MyAuditVal,IF($AA63=0,"",INDEX(My_Audit!J$2:J$456,$AA63)),_xlfn.IFS(_xlpm.MyAuditVal&lt;&gt;"",_xlpm.MyAuditVal,_xlpm.MacVal&lt;&gt;"",_xlpm.MacVal,_xlpm.WinVal&lt;&gt;"",_xlpm.WinVal,_xlpm.CSVVal&lt;&gt;"",_xlpm.CSVVal)),""))</f>
        <v/>
      </c>
      <c r="L63" s="41" t="str" cm="1">
        <f t="array" ref="L63">IF(($Y63+$Z63+$AA63+$AD63)=0,"",IFERROR(_xlfn.LET(_xlpm.CSVVal,IF($Y63=0,"",INDEX(CSV!Q$2:Q$510,$Y63)),_xlpm.MacVal,IF($Z63=0,"",INDEX(Output_Mac!M$2:M$500,$Z63)),_xlpm.WinVal,IF($AD63=0,"",INDEX(Output_Win!M$2:M$243,$AD63)),_xlpm.MyAuditVal,IF($AA63=0,"",INDEX(My_Audit!K$2:K$456,$AA63)),_xlfn.IFS(_xlpm.MyAuditVal&lt;&gt;"",_xlpm.MyAuditVal,_xlpm.MacVal&lt;&gt;"",_xlpm.MacVal,_xlpm.WinVal&lt;&gt;"",_xlpm.WinVal,_xlpm.CSVVal&lt;&gt;"",_xlpm.CSVVal)),""))</f>
        <v/>
      </c>
      <c r="M63" s="41" t="str" cm="1">
        <f t="array" ref="M63">IF(($Y63+$Z63+$AA63+$AD63)=0,"",ExpandDiagCodes(_xlfn.TEXTJOIN(", ",TRUE,IF($AA63=0,"",INDEX(My_Audit!N$2:N$456,$AA63)),IF($Z63=0,"",INDEX(Output_Mac!S$2:S$500,$Z63)),IF($AD63=0,"",INDEX(Output_Win!S$2:S$243,$AD63)),IF($Y63=0,"",INDEX(CSV!AE$2:AE$510,$Y63)))))</f>
        <v/>
      </c>
      <c r="N63" s="41" t="str" cm="1">
        <f t="array" ref="N63">IF(($Y63+$Z63+$AA63+$AD63)=0,"",IFERROR(_xlfn.LET(_xlpm.CSVVal,IF($Y63=0,"",INDEX(CSV!AG$2:AG$510,$Y63)),_xlpm.MacVal,IF($Z63=0,"",INDEX(Output_Mac!T$2:T$500,$Z63)),_xlpm.WinVal,IF($AD63=0,"",INDEX(Output_Win!T$2:T$243,$AD63)),_xlpm.MyAuditVal,IF($AA63=0,"",INDEX(My_Audit!O$2:O$456,$AA63)),_xlfn.IFS(_xlpm.MyAuditVal&lt;&gt;"",_xlpm.MyAuditVal,_xlpm.MacVal&lt;&gt;"",_xlpm.MacVal,_xlpm.WinVal&lt;&gt;"",_xlpm.WinVal,_xlpm.CSVVal&lt;&gt;"",_xlpm.CSVVal)),""))</f>
        <v/>
      </c>
      <c r="O63" s="41" t="str" cm="1">
        <f t="array" ref="O63">IF($AB63=0,"",INDEX(My_Audit!P$2:P$456,$AB63))&amp;""</f>
        <v/>
      </c>
      <c r="P63" s="40"/>
      <c r="Q63" s="41" t="str">
        <f>IF(LEFT(N63,4)="Pass","Nist SP 800-88",My_Audit!R63)&amp;""</f>
        <v/>
      </c>
      <c r="R63" s="40"/>
      <c r="S63" s="40"/>
      <c r="T63" s="41" t="str" cm="1">
        <f t="array" ref="T63">IF($AC63=0,"",INDEX(Models!J$2:J$605,$AC63))</f>
        <v/>
      </c>
      <c r="U63" s="40"/>
      <c r="V63" s="40"/>
      <c r="W63" s="79" t="str" cm="1">
        <f t="array" ref="W63">IF(($Z63+$AA63+$AD63)=0,"",ExpandDiagCodes(_xlfn.TEXTJOIN(", ",TRUE,IF($AA63=0,"",INDEX(My_Audit!L$2:L$456,$AA63)),IF($Z63=0,"",INDEX(Output_Mac!AA$2:AA$500,$Z63)),IF($AD63=0,"",INDEX(Output_Win!AA$2:AA$243,$AD63)))))</f>
        <v/>
      </c>
      <c r="Y63" s="80">
        <f>IFERROR(MATCH($A63,CSV!$A$2:$A$510,0),0)</f>
        <v>0</v>
      </c>
      <c r="Z63" s="80">
        <f>IFERROR(MATCH($A63,Output_Mac!$A$2:$A$500,0),0)</f>
        <v>0</v>
      </c>
      <c r="AA63" s="80">
        <f>IFERROR(MATCH($A63,My_Audit!$A$2:$A$456,0),0)</f>
        <v>62</v>
      </c>
      <c r="AB63" s="80">
        <f>IFERROR(MATCH($C63,My_Audit!$B$2:$B$456,0),0)</f>
        <v>0</v>
      </c>
      <c r="AC63" s="80">
        <f>IFERROR(MATCH($E63,Models!$I$2:$I$605,0),0)</f>
        <v>0</v>
      </c>
      <c r="AD63" s="80">
        <f>IFERROR(MATCH($A63,Output_Win!$A$2:$A$243,0),0)</f>
        <v>0</v>
      </c>
    </row>
    <row r="64" spans="1:30">
      <c r="A64" s="40" t="str">
        <f>_xlfn.TEXTJOIN("",TRUE,Input!$A$4,TEXT(ROW(My_Audit!A63)+Input!$A$8-1,"00"))</f>
        <v>W4451</v>
      </c>
      <c r="B64" s="40" t="str">
        <f>_xlfn.TEXTJOIN("-",TRUE,"ITD",Input!$A$2,A64)</f>
        <v>ITD-SHR11749-W4451</v>
      </c>
      <c r="C64" s="41" t="str" cm="1">
        <f t="array" ref="C64">IF(($Y64+$Z64+$AA64+$AD64)=0,"",IFERROR(_xlfn.LET(_xlpm.CSVVal,IF($Y64=0,"",INDEX(CSV!B$2:B$510,$Y64)),_xlpm.MacVal,IF($Z64=0,"",INDEX(Output_Mac!B$2:B$500,$Z64)),_xlpm.WinVal,IF($AD64=0,"",INDEX(Output_Win!B$2:B$243,$AD64)),_xlpm.MyAuditVal,IF($AA64=0,"",INDEX(My_Audit!B$2:B$456,$AA64)),_xlfn.IFS(_xlpm.MyAuditVal&lt;&gt;"",_xlpm.MyAuditVal,_xlpm.MacVal&lt;&gt;"",_xlpm.MacVal,_xlpm.WinVal&lt;&gt;"",_xlpm.WinVal,_xlpm.CSVVal&lt;&gt;"",_xlpm.CSVVal)),""))</f>
        <v/>
      </c>
      <c r="D64" s="41" t="str" cm="1">
        <f t="array" ref="D64">IF(($Y64+$Z64+$AA64+$AD64)=0,"",IFERROR(_xlfn.LET(_xlpm.CSVVal,IF($Y64=0,"",INDEX(CSV!C$2:C$510,$Y64)),_xlpm.MacVal,IF($Z64=0,"",INDEX(Output_Mac!D$2:D$500,$Z64)),_xlpm.WinVal,IF($AD64=0,"",INDEX(Output_Win!D$2:D$243,$AD64)),_xlpm.MyAuditVal,IF($AA64=0,"",INDEX(My_Audit!C$2:C$456,$AA64)),_xlfn.IFS(_xlpm.MyAuditVal&lt;&gt;"",_xlpm.MyAuditVal,_xlpm.MacVal&lt;&gt;"",_xlpm.MacVal,_xlpm.WinVal&lt;&gt;"",_xlpm.WinVal,_xlpm.CSVVal&lt;&gt;"",_xlpm.CSVVal)),""))</f>
        <v/>
      </c>
      <c r="E64" s="41" t="str" cm="1">
        <f t="array" ref="E64">IF(($Y64+$Z64+$AA64+$AD64)=0,"",IFERROR(_xlfn.LET(_xlpm.CSVVal,IF($Y64=0,"",INDEX(CSV!E$2:E$510,$Y64)),_xlpm.MacVal,IF($Z64=0,"",INDEX(Output_Mac!C$2:C$500,$Z64)),_xlpm.WinVal,IF($AD64=0,"",INDEX(Output_Win!C$2:C$243,$AD64)),_xlpm.MyAuditVal,IF($AA64=0,"",INDEX(My_Audit!D$2:D$456,$AA64)),_xlfn.IFS(_xlpm.MyAuditVal&lt;&gt;"",_xlpm.MyAuditVal,_xlpm.MacVal&lt;&gt;"",_xlpm.MacVal,_xlpm.WinVal&lt;&gt;"",_xlpm.WinVal,_xlpm.CSVVal&lt;&gt;"",_xlpm.CSVVal)),""))</f>
        <v/>
      </c>
      <c r="F64" s="41" t="str" cm="1">
        <f t="array" ref="F64">IF(($Y64+$Z64+$AA64+$AD64)=0,"",IFERROR(_xlfn.LET(_xlpm.CSVVal,IF($Y64=0,"",INDEX(CSV!F$2:F$510,$Y64)),_xlpm.MacVal,IF($Z64=0,"",INDEX(Output_Mac!E$2:E$500,$Z64)),_xlpm.WinVal,IF($AD64=0,"",INDEX(Output_Win!E$2:E$243,$AD64)),_xlpm.MyAuditVal,IF($AA64=0,"",INDEX(My_Audit!E$2:E$456,$AA64)),_xlfn.IFS(_xlpm.MyAuditVal&lt;&gt;"",_xlpm.MyAuditVal,_xlpm.MacVal&lt;&gt;"",_xlpm.MacVal,_xlpm.WinVal&lt;&gt;"",_xlpm.WinVal,_xlpm.CSVVal&lt;&gt;"",PROPER(_xlpm.CSVVal))),""))</f>
        <v/>
      </c>
      <c r="G64" s="41" t="str" cm="1">
        <f t="array" ref="G64">IF(($Y64+$Z64+$AA64+$AD64)=0,"",IFERROR(_xlfn.LET(_xlpm.CSVVal,IF($Y64=0,"",INDEX(CSV!G$2:G$510,$Y64)),_xlpm.MacVal,IF($Z64=0,"",INDEX(Output_Mac!G$2:G$500,$Z64)),_xlpm.WinVal,IF($AD64=0,"",INDEX(Output_Win!G$2:G$243,$AD64)),_xlpm.MyAuditVal,IF($AA64=0,"",INDEX(My_Audit!F$2:F$456,$AA64)),_xlfn.IFS(_xlpm.MyAuditVal&lt;&gt;"",_xlpm.MyAuditVal,_xlpm.MacVal&lt;&gt;"",_xlpm.MacVal,_xlpm.WinVal&lt;&gt;"",_xlpm.WinVal,_xlpm.CSVVal&lt;&gt;"",_xlpm.CSVVal)),""))</f>
        <v/>
      </c>
      <c r="H64" s="41" t="str" cm="1">
        <f t="array" ref="H64">IF($Z64&gt;0,INDEX(Output_Mac!H$2:H$500,$Z64),IF($AD64&gt;0,INDEX(Output_Win!H$2:H$243,$AD64),IF($AA64&gt;0,_xlfn.LET(_xlpm.MyAuditVal,INDEX(My_Audit!G$2:G$456,$AA64),IF(_xlpm.MyAuditVal=0,"",_xlpm.MyAuditVal)),"")))</f>
        <v/>
      </c>
      <c r="I64" s="41" t="str" cm="1">
        <f t="array" ref="I64">IF(($Y64+$Z64+$AA64+$AD64)=0,"",IFERROR(_xlfn.LET(_xlpm.CSVVal,IF($Y64=0,"",INDEX(CSV!H$2:H$510,$Y64)),_xlpm.MacVal,IF($Z64=0,"",INDEX(Output_Mac!I$2:I$500,$Z64)),_xlpm.WinVal,IF($AD64=0,"",INDEX(Output_Win!I$2:I$243,$AD64)),_xlpm.MyAuditVal,IF($AA64=0,"",INDEX(My_Audit!H$2:H$456,$AA64)),_xlfn.IFS(_xlpm.MyAuditVal&lt;&gt;"",_xlpm.MyAuditVal,_xlpm.MacVal&lt;&gt;"",_xlpm.MacVal,_xlpm.WinVal&lt;&gt;"",_xlpm.WinVal,_xlpm.CSVVal&lt;&gt;"",_xlpm.CSVVal)),""))</f>
        <v/>
      </c>
      <c r="J64" s="41" t="str" cm="1">
        <f t="array" ref="J64">IF(($Y64+$Z64+$AA64+$AD64)=0,"",IFERROR(_xlfn.LET(_xlpm.CSVVal,IF($Y64=0,"",INDEX(CSV!J$2:J$510,$Y64)),_xlpm.MacVal,IF($Z64=0,"",INDEX(Output_Mac!J$2:J$500,$Z64)),_xlpm.WinVal,IF($AD64=0,"",INDEX(Output_Win!J$2:J$243,$AD64)),_xlpm.MyAuditVal,IF($AA64=0,"",INDEX(My_Audit!I$2:I$456,$AA64)),_xlfn.IFS(_xlpm.MyAuditVal&lt;&gt;"",_xlpm.MyAuditVal,_xlpm.MacVal&lt;&gt;"",_xlpm.MacVal,_xlpm.WinVal&lt;&gt;"",_xlpm.WinVal,_xlpm.CSVVal&lt;&gt;"",_xlpm.CSVVal)),""))</f>
        <v/>
      </c>
      <c r="K64" s="41" t="str" cm="1">
        <f t="array" ref="K64">IF(($Y64+$Z64+$AA64+$AD64)=0,"",IFERROR(_xlfn.LET(_xlpm.CSVVal,IF($Y64=0,"",INDEX(CSV!N$2:N$510,$Y64)),_xlpm.MacVal,IF($Z64=0,"",INDEX(Output_Mac!L$2:L$500,$Z64)),_xlpm.WinVal,IF($AD64=0,"",INDEX(Output_Win!L$2:L$243,$AD64)),_xlpm.MyAuditVal,IF($AA64=0,"",INDEX(My_Audit!J$2:J$456,$AA64)),_xlfn.IFS(_xlpm.MyAuditVal&lt;&gt;"",_xlpm.MyAuditVal,_xlpm.MacVal&lt;&gt;"",_xlpm.MacVal,_xlpm.WinVal&lt;&gt;"",_xlpm.WinVal,_xlpm.CSVVal&lt;&gt;"",_xlpm.CSVVal)),""))</f>
        <v/>
      </c>
      <c r="L64" s="41" t="str" cm="1">
        <f t="array" ref="L64">IF(($Y64+$Z64+$AA64+$AD64)=0,"",IFERROR(_xlfn.LET(_xlpm.CSVVal,IF($Y64=0,"",INDEX(CSV!Q$2:Q$510,$Y64)),_xlpm.MacVal,IF($Z64=0,"",INDEX(Output_Mac!M$2:M$500,$Z64)),_xlpm.WinVal,IF($AD64=0,"",INDEX(Output_Win!M$2:M$243,$AD64)),_xlpm.MyAuditVal,IF($AA64=0,"",INDEX(My_Audit!K$2:K$456,$AA64)),_xlfn.IFS(_xlpm.MyAuditVal&lt;&gt;"",_xlpm.MyAuditVal,_xlpm.MacVal&lt;&gt;"",_xlpm.MacVal,_xlpm.WinVal&lt;&gt;"",_xlpm.WinVal,_xlpm.CSVVal&lt;&gt;"",_xlpm.CSVVal)),""))</f>
        <v/>
      </c>
      <c r="M64" s="41" t="str" cm="1">
        <f t="array" ref="M64">IF(($Y64+$Z64+$AA64+$AD64)=0,"",ExpandDiagCodes(_xlfn.TEXTJOIN(", ",TRUE,IF($AA64=0,"",INDEX(My_Audit!N$2:N$456,$AA64)),IF($Z64=0,"",INDEX(Output_Mac!S$2:S$500,$Z64)),IF($AD64=0,"",INDEX(Output_Win!S$2:S$243,$AD64)),IF($Y64=0,"",INDEX(CSV!AE$2:AE$510,$Y64)))))</f>
        <v/>
      </c>
      <c r="N64" s="41" t="str" cm="1">
        <f t="array" ref="N64">IF(($Y64+$Z64+$AA64+$AD64)=0,"",IFERROR(_xlfn.LET(_xlpm.CSVVal,IF($Y64=0,"",INDEX(CSV!AG$2:AG$510,$Y64)),_xlpm.MacVal,IF($Z64=0,"",INDEX(Output_Mac!T$2:T$500,$Z64)),_xlpm.WinVal,IF($AD64=0,"",INDEX(Output_Win!T$2:T$243,$AD64)),_xlpm.MyAuditVal,IF($AA64=0,"",INDEX(My_Audit!O$2:O$456,$AA64)),_xlfn.IFS(_xlpm.MyAuditVal&lt;&gt;"",_xlpm.MyAuditVal,_xlpm.MacVal&lt;&gt;"",_xlpm.MacVal,_xlpm.WinVal&lt;&gt;"",_xlpm.WinVal,_xlpm.CSVVal&lt;&gt;"",_xlpm.CSVVal)),""))</f>
        <v/>
      </c>
      <c r="O64" s="41" t="str" cm="1">
        <f t="array" ref="O64">IF($AB64=0,"",INDEX(My_Audit!P$2:P$456,$AB64))&amp;""</f>
        <v/>
      </c>
      <c r="P64" s="40"/>
      <c r="Q64" s="41" t="str">
        <f>IF(LEFT(N64,4)="Pass","Nist SP 800-88",My_Audit!R64)&amp;""</f>
        <v/>
      </c>
      <c r="R64" s="40"/>
      <c r="S64" s="40"/>
      <c r="T64" s="41" t="str" cm="1">
        <f t="array" ref="T64">IF($AC64=0,"",INDEX(Models!J$2:J$605,$AC64))</f>
        <v/>
      </c>
      <c r="U64" s="40"/>
      <c r="V64" s="40"/>
      <c r="W64" s="79" t="str" cm="1">
        <f t="array" ref="W64">IF(($Z64+$AA64+$AD64)=0,"",ExpandDiagCodes(_xlfn.TEXTJOIN(", ",TRUE,IF($AA64=0,"",INDEX(My_Audit!L$2:L$456,$AA64)),IF($Z64=0,"",INDEX(Output_Mac!AA$2:AA$500,$Z64)),IF($AD64=0,"",INDEX(Output_Win!AA$2:AA$243,$AD64)))))</f>
        <v/>
      </c>
      <c r="Y64" s="80">
        <f>IFERROR(MATCH($A64,CSV!$A$2:$A$510,0),0)</f>
        <v>0</v>
      </c>
      <c r="Z64" s="80">
        <f>IFERROR(MATCH($A64,Output_Mac!$A$2:$A$500,0),0)</f>
        <v>0</v>
      </c>
      <c r="AA64" s="80">
        <f>IFERROR(MATCH($A64,My_Audit!$A$2:$A$456,0),0)</f>
        <v>63</v>
      </c>
      <c r="AB64" s="80">
        <f>IFERROR(MATCH($C64,My_Audit!$B$2:$B$456,0),0)</f>
        <v>0</v>
      </c>
      <c r="AC64" s="80">
        <f>IFERROR(MATCH($E64,Models!$I$2:$I$605,0),0)</f>
        <v>0</v>
      </c>
      <c r="AD64" s="80">
        <f>IFERROR(MATCH($A64,Output_Win!$A$2:$A$243,0),0)</f>
        <v>0</v>
      </c>
    </row>
    <row r="65" spans="1:30">
      <c r="A65" s="40" t="str">
        <f>_xlfn.TEXTJOIN("",TRUE,Input!$A$4,TEXT(ROW(My_Audit!A64)+Input!$A$8-1,"00"))</f>
        <v>W4452</v>
      </c>
      <c r="B65" s="40" t="str">
        <f>_xlfn.TEXTJOIN("-",TRUE,"ITD",Input!$A$2,A65)</f>
        <v>ITD-SHR11749-W4452</v>
      </c>
      <c r="C65" s="41" t="str" cm="1">
        <f t="array" ref="C65">IF(($Y65+$Z65+$AA65+$AD65)=0,"",IFERROR(_xlfn.LET(_xlpm.CSVVal,IF($Y65=0,"",INDEX(CSV!B$2:B$510,$Y65)),_xlpm.MacVal,IF($Z65=0,"",INDEX(Output_Mac!B$2:B$500,$Z65)),_xlpm.WinVal,IF($AD65=0,"",INDEX(Output_Win!B$2:B$243,$AD65)),_xlpm.MyAuditVal,IF($AA65=0,"",INDEX(My_Audit!B$2:B$456,$AA65)),_xlfn.IFS(_xlpm.MyAuditVal&lt;&gt;"",_xlpm.MyAuditVal,_xlpm.MacVal&lt;&gt;"",_xlpm.MacVal,_xlpm.WinVal&lt;&gt;"",_xlpm.WinVal,_xlpm.CSVVal&lt;&gt;"",_xlpm.CSVVal)),""))</f>
        <v/>
      </c>
      <c r="D65" s="41" t="str" cm="1">
        <f t="array" ref="D65">IF(($Y65+$Z65+$AA65+$AD65)=0,"",IFERROR(_xlfn.LET(_xlpm.CSVVal,IF($Y65=0,"",INDEX(CSV!C$2:C$510,$Y65)),_xlpm.MacVal,IF($Z65=0,"",INDEX(Output_Mac!D$2:D$500,$Z65)),_xlpm.WinVal,IF($AD65=0,"",INDEX(Output_Win!D$2:D$243,$AD65)),_xlpm.MyAuditVal,IF($AA65=0,"",INDEX(My_Audit!C$2:C$456,$AA65)),_xlfn.IFS(_xlpm.MyAuditVal&lt;&gt;"",_xlpm.MyAuditVal,_xlpm.MacVal&lt;&gt;"",_xlpm.MacVal,_xlpm.WinVal&lt;&gt;"",_xlpm.WinVal,_xlpm.CSVVal&lt;&gt;"",_xlpm.CSVVal)),""))</f>
        <v/>
      </c>
      <c r="E65" s="41" t="str" cm="1">
        <f t="array" ref="E65">IF(($Y65+$Z65+$AA65+$AD65)=0,"",IFERROR(_xlfn.LET(_xlpm.CSVVal,IF($Y65=0,"",INDEX(CSV!E$2:E$510,$Y65)),_xlpm.MacVal,IF($Z65=0,"",INDEX(Output_Mac!C$2:C$500,$Z65)),_xlpm.WinVal,IF($AD65=0,"",INDEX(Output_Win!C$2:C$243,$AD65)),_xlpm.MyAuditVal,IF($AA65=0,"",INDEX(My_Audit!D$2:D$456,$AA65)),_xlfn.IFS(_xlpm.MyAuditVal&lt;&gt;"",_xlpm.MyAuditVal,_xlpm.MacVal&lt;&gt;"",_xlpm.MacVal,_xlpm.WinVal&lt;&gt;"",_xlpm.WinVal,_xlpm.CSVVal&lt;&gt;"",_xlpm.CSVVal)),""))</f>
        <v/>
      </c>
      <c r="F65" s="41" t="str" cm="1">
        <f t="array" ref="F65">IF(($Y65+$Z65+$AA65+$AD65)=0,"",IFERROR(_xlfn.LET(_xlpm.CSVVal,IF($Y65=0,"",INDEX(CSV!F$2:F$510,$Y65)),_xlpm.MacVal,IF($Z65=0,"",INDEX(Output_Mac!E$2:E$500,$Z65)),_xlpm.WinVal,IF($AD65=0,"",INDEX(Output_Win!E$2:E$243,$AD65)),_xlpm.MyAuditVal,IF($AA65=0,"",INDEX(My_Audit!E$2:E$456,$AA65)),_xlfn.IFS(_xlpm.MyAuditVal&lt;&gt;"",_xlpm.MyAuditVal,_xlpm.MacVal&lt;&gt;"",_xlpm.MacVal,_xlpm.WinVal&lt;&gt;"",_xlpm.WinVal,_xlpm.CSVVal&lt;&gt;"",PROPER(_xlpm.CSVVal))),""))</f>
        <v/>
      </c>
      <c r="G65" s="41" t="str" cm="1">
        <f t="array" ref="G65">IF(($Y65+$Z65+$AA65+$AD65)=0,"",IFERROR(_xlfn.LET(_xlpm.CSVVal,IF($Y65=0,"",INDEX(CSV!G$2:G$510,$Y65)),_xlpm.MacVal,IF($Z65=0,"",INDEX(Output_Mac!G$2:G$500,$Z65)),_xlpm.WinVal,IF($AD65=0,"",INDEX(Output_Win!G$2:G$243,$AD65)),_xlpm.MyAuditVal,IF($AA65=0,"",INDEX(My_Audit!F$2:F$456,$AA65)),_xlfn.IFS(_xlpm.MyAuditVal&lt;&gt;"",_xlpm.MyAuditVal,_xlpm.MacVal&lt;&gt;"",_xlpm.MacVal,_xlpm.WinVal&lt;&gt;"",_xlpm.WinVal,_xlpm.CSVVal&lt;&gt;"",_xlpm.CSVVal)),""))</f>
        <v/>
      </c>
      <c r="H65" s="41" t="str" cm="1">
        <f t="array" ref="H65">IF($Z65&gt;0,INDEX(Output_Mac!H$2:H$500,$Z65),IF($AD65&gt;0,INDEX(Output_Win!H$2:H$243,$AD65),IF($AA65&gt;0,_xlfn.LET(_xlpm.MyAuditVal,INDEX(My_Audit!G$2:G$456,$AA65),IF(_xlpm.MyAuditVal=0,"",_xlpm.MyAuditVal)),"")))</f>
        <v/>
      </c>
      <c r="I65" s="41" t="str" cm="1">
        <f t="array" ref="I65">IF(($Y65+$Z65+$AA65+$AD65)=0,"",IFERROR(_xlfn.LET(_xlpm.CSVVal,IF($Y65=0,"",INDEX(CSV!H$2:H$510,$Y65)),_xlpm.MacVal,IF($Z65=0,"",INDEX(Output_Mac!I$2:I$500,$Z65)),_xlpm.WinVal,IF($AD65=0,"",INDEX(Output_Win!I$2:I$243,$AD65)),_xlpm.MyAuditVal,IF($AA65=0,"",INDEX(My_Audit!H$2:H$456,$AA65)),_xlfn.IFS(_xlpm.MyAuditVal&lt;&gt;"",_xlpm.MyAuditVal,_xlpm.MacVal&lt;&gt;"",_xlpm.MacVal,_xlpm.WinVal&lt;&gt;"",_xlpm.WinVal,_xlpm.CSVVal&lt;&gt;"",_xlpm.CSVVal)),""))</f>
        <v/>
      </c>
      <c r="J65" s="41" t="str" cm="1">
        <f t="array" ref="J65">IF(($Y65+$Z65+$AA65+$AD65)=0,"",IFERROR(_xlfn.LET(_xlpm.CSVVal,IF($Y65=0,"",INDEX(CSV!J$2:J$510,$Y65)),_xlpm.MacVal,IF($Z65=0,"",INDEX(Output_Mac!J$2:J$500,$Z65)),_xlpm.WinVal,IF($AD65=0,"",INDEX(Output_Win!J$2:J$243,$AD65)),_xlpm.MyAuditVal,IF($AA65=0,"",INDEX(My_Audit!I$2:I$456,$AA65)),_xlfn.IFS(_xlpm.MyAuditVal&lt;&gt;"",_xlpm.MyAuditVal,_xlpm.MacVal&lt;&gt;"",_xlpm.MacVal,_xlpm.WinVal&lt;&gt;"",_xlpm.WinVal,_xlpm.CSVVal&lt;&gt;"",_xlpm.CSVVal)),""))</f>
        <v/>
      </c>
      <c r="K65" s="41" t="str" cm="1">
        <f t="array" ref="K65">IF(($Y65+$Z65+$AA65+$AD65)=0,"",IFERROR(_xlfn.LET(_xlpm.CSVVal,IF($Y65=0,"",INDEX(CSV!N$2:N$510,$Y65)),_xlpm.MacVal,IF($Z65=0,"",INDEX(Output_Mac!L$2:L$500,$Z65)),_xlpm.WinVal,IF($AD65=0,"",INDEX(Output_Win!L$2:L$243,$AD65)),_xlpm.MyAuditVal,IF($AA65=0,"",INDEX(My_Audit!J$2:J$456,$AA65)),_xlfn.IFS(_xlpm.MyAuditVal&lt;&gt;"",_xlpm.MyAuditVal,_xlpm.MacVal&lt;&gt;"",_xlpm.MacVal,_xlpm.WinVal&lt;&gt;"",_xlpm.WinVal,_xlpm.CSVVal&lt;&gt;"",_xlpm.CSVVal)),""))</f>
        <v/>
      </c>
      <c r="L65" s="41" t="str" cm="1">
        <f t="array" ref="L65">IF(($Y65+$Z65+$AA65+$AD65)=0,"",IFERROR(_xlfn.LET(_xlpm.CSVVal,IF($Y65=0,"",INDEX(CSV!Q$2:Q$510,$Y65)),_xlpm.MacVal,IF($Z65=0,"",INDEX(Output_Mac!M$2:M$500,$Z65)),_xlpm.WinVal,IF($AD65=0,"",INDEX(Output_Win!M$2:M$243,$AD65)),_xlpm.MyAuditVal,IF($AA65=0,"",INDEX(My_Audit!K$2:K$456,$AA65)),_xlfn.IFS(_xlpm.MyAuditVal&lt;&gt;"",_xlpm.MyAuditVal,_xlpm.MacVal&lt;&gt;"",_xlpm.MacVal,_xlpm.WinVal&lt;&gt;"",_xlpm.WinVal,_xlpm.CSVVal&lt;&gt;"",_xlpm.CSVVal)),""))</f>
        <v/>
      </c>
      <c r="M65" s="41" t="str" cm="1">
        <f t="array" ref="M65">IF(($Y65+$Z65+$AA65+$AD65)=0,"",ExpandDiagCodes(_xlfn.TEXTJOIN(", ",TRUE,IF($AA65=0,"",INDEX(My_Audit!N$2:N$456,$AA65)),IF($Z65=0,"",INDEX(Output_Mac!S$2:S$500,$Z65)),IF($AD65=0,"",INDEX(Output_Win!S$2:S$243,$AD65)),IF($Y65=0,"",INDEX(CSV!AE$2:AE$510,$Y65)))))</f>
        <v/>
      </c>
      <c r="N65" s="41" t="str" cm="1">
        <f t="array" ref="N65">IF(($Y65+$Z65+$AA65+$AD65)=0,"",IFERROR(_xlfn.LET(_xlpm.CSVVal,IF($Y65=0,"",INDEX(CSV!AG$2:AG$510,$Y65)),_xlpm.MacVal,IF($Z65=0,"",INDEX(Output_Mac!T$2:T$500,$Z65)),_xlpm.WinVal,IF($AD65=0,"",INDEX(Output_Win!T$2:T$243,$AD65)),_xlpm.MyAuditVal,IF($AA65=0,"",INDEX(My_Audit!O$2:O$456,$AA65)),_xlfn.IFS(_xlpm.MyAuditVal&lt;&gt;"",_xlpm.MyAuditVal,_xlpm.MacVal&lt;&gt;"",_xlpm.MacVal,_xlpm.WinVal&lt;&gt;"",_xlpm.WinVal,_xlpm.CSVVal&lt;&gt;"",_xlpm.CSVVal)),""))</f>
        <v/>
      </c>
      <c r="O65" s="41" t="str" cm="1">
        <f t="array" ref="O65">IF($AB65=0,"",INDEX(My_Audit!P$2:P$456,$AB65))&amp;""</f>
        <v/>
      </c>
      <c r="P65" s="40"/>
      <c r="Q65" s="41" t="str">
        <f>IF(LEFT(N65,4)="Pass","Nist SP 800-88",My_Audit!R65)&amp;""</f>
        <v/>
      </c>
      <c r="R65" s="40"/>
      <c r="S65" s="40"/>
      <c r="T65" s="41" t="str" cm="1">
        <f t="array" ref="T65">IF($AC65=0,"",INDEX(Models!J$2:J$605,$AC65))</f>
        <v/>
      </c>
      <c r="U65" s="40"/>
      <c r="V65" s="40"/>
      <c r="W65" s="79" t="str" cm="1">
        <f t="array" ref="W65">IF(($Z65+$AA65+$AD65)=0,"",ExpandDiagCodes(_xlfn.TEXTJOIN(", ",TRUE,IF($AA65=0,"",INDEX(My_Audit!L$2:L$456,$AA65)),IF($Z65=0,"",INDEX(Output_Mac!AA$2:AA$500,$Z65)),IF($AD65=0,"",INDEX(Output_Win!AA$2:AA$243,$AD65)))))</f>
        <v/>
      </c>
      <c r="Y65" s="80">
        <f>IFERROR(MATCH($A65,CSV!$A$2:$A$510,0),0)</f>
        <v>0</v>
      </c>
      <c r="Z65" s="80">
        <f>IFERROR(MATCH($A65,Output_Mac!$A$2:$A$500,0),0)</f>
        <v>0</v>
      </c>
      <c r="AA65" s="80">
        <f>IFERROR(MATCH($A65,My_Audit!$A$2:$A$456,0),0)</f>
        <v>64</v>
      </c>
      <c r="AB65" s="80">
        <f>IFERROR(MATCH($C65,My_Audit!$B$2:$B$456,0),0)</f>
        <v>0</v>
      </c>
      <c r="AC65" s="80">
        <f>IFERROR(MATCH($E65,Models!$I$2:$I$605,0),0)</f>
        <v>0</v>
      </c>
      <c r="AD65" s="80">
        <f>IFERROR(MATCH($A65,Output_Win!$A$2:$A$243,0),0)</f>
        <v>0</v>
      </c>
    </row>
    <row r="66" spans="1:30">
      <c r="A66" s="40" t="str">
        <f>_xlfn.TEXTJOIN("",TRUE,Input!$A$4,TEXT(ROW(My_Audit!A65)+Input!$A$8-1,"00"))</f>
        <v>W4453</v>
      </c>
      <c r="B66" s="40" t="str">
        <f>_xlfn.TEXTJOIN("-",TRUE,"ITD",Input!$A$2,A66)</f>
        <v>ITD-SHR11749-W4453</v>
      </c>
      <c r="C66" s="41" t="str" cm="1">
        <f t="array" ref="C66">IF(($Y66+$Z66+$AA66+$AD66)=0,"",IFERROR(_xlfn.LET(_xlpm.CSVVal,IF($Y66=0,"",INDEX(CSV!B$2:B$510,$Y66)),_xlpm.MacVal,IF($Z66=0,"",INDEX(Output_Mac!B$2:B$500,$Z66)),_xlpm.WinVal,IF($AD66=0,"",INDEX(Output_Win!B$2:B$243,$AD66)),_xlpm.MyAuditVal,IF($AA66=0,"",INDEX(My_Audit!B$2:B$456,$AA66)),_xlfn.IFS(_xlpm.MyAuditVal&lt;&gt;"",_xlpm.MyAuditVal,_xlpm.MacVal&lt;&gt;"",_xlpm.MacVal,_xlpm.WinVal&lt;&gt;"",_xlpm.WinVal,_xlpm.CSVVal&lt;&gt;"",_xlpm.CSVVal)),""))</f>
        <v/>
      </c>
      <c r="D66" s="41" t="str" cm="1">
        <f t="array" ref="D66">IF(($Y66+$Z66+$AA66+$AD66)=0,"",IFERROR(_xlfn.LET(_xlpm.CSVVal,IF($Y66=0,"",INDEX(CSV!C$2:C$510,$Y66)),_xlpm.MacVal,IF($Z66=0,"",INDEX(Output_Mac!D$2:D$500,$Z66)),_xlpm.WinVal,IF($AD66=0,"",INDEX(Output_Win!D$2:D$243,$AD66)),_xlpm.MyAuditVal,IF($AA66=0,"",INDEX(My_Audit!C$2:C$456,$AA66)),_xlfn.IFS(_xlpm.MyAuditVal&lt;&gt;"",_xlpm.MyAuditVal,_xlpm.MacVal&lt;&gt;"",_xlpm.MacVal,_xlpm.WinVal&lt;&gt;"",_xlpm.WinVal,_xlpm.CSVVal&lt;&gt;"",_xlpm.CSVVal)),""))</f>
        <v/>
      </c>
      <c r="E66" s="41" t="str" cm="1">
        <f t="array" ref="E66">IF(($Y66+$Z66+$AA66+$AD66)=0,"",IFERROR(_xlfn.LET(_xlpm.CSVVal,IF($Y66=0,"",INDEX(CSV!E$2:E$510,$Y66)),_xlpm.MacVal,IF($Z66=0,"",INDEX(Output_Mac!C$2:C$500,$Z66)),_xlpm.WinVal,IF($AD66=0,"",INDEX(Output_Win!C$2:C$243,$AD66)),_xlpm.MyAuditVal,IF($AA66=0,"",INDEX(My_Audit!D$2:D$456,$AA66)),_xlfn.IFS(_xlpm.MyAuditVal&lt;&gt;"",_xlpm.MyAuditVal,_xlpm.MacVal&lt;&gt;"",_xlpm.MacVal,_xlpm.WinVal&lt;&gt;"",_xlpm.WinVal,_xlpm.CSVVal&lt;&gt;"",_xlpm.CSVVal)),""))</f>
        <v/>
      </c>
      <c r="F66" s="41" t="str" cm="1">
        <f t="array" ref="F66">IF(($Y66+$Z66+$AA66+$AD66)=0,"",IFERROR(_xlfn.LET(_xlpm.CSVVal,IF($Y66=0,"",INDEX(CSV!F$2:F$510,$Y66)),_xlpm.MacVal,IF($Z66=0,"",INDEX(Output_Mac!E$2:E$500,$Z66)),_xlpm.WinVal,IF($AD66=0,"",INDEX(Output_Win!E$2:E$243,$AD66)),_xlpm.MyAuditVal,IF($AA66=0,"",INDEX(My_Audit!E$2:E$456,$AA66)),_xlfn.IFS(_xlpm.MyAuditVal&lt;&gt;"",_xlpm.MyAuditVal,_xlpm.MacVal&lt;&gt;"",_xlpm.MacVal,_xlpm.WinVal&lt;&gt;"",_xlpm.WinVal,_xlpm.CSVVal&lt;&gt;"",PROPER(_xlpm.CSVVal))),""))</f>
        <v/>
      </c>
      <c r="G66" s="41" t="str" cm="1">
        <f t="array" ref="G66">IF(($Y66+$Z66+$AA66+$AD66)=0,"",IFERROR(_xlfn.LET(_xlpm.CSVVal,IF($Y66=0,"",INDEX(CSV!G$2:G$510,$Y66)),_xlpm.MacVal,IF($Z66=0,"",INDEX(Output_Mac!G$2:G$500,$Z66)),_xlpm.WinVal,IF($AD66=0,"",INDEX(Output_Win!G$2:G$243,$AD66)),_xlpm.MyAuditVal,IF($AA66=0,"",INDEX(My_Audit!F$2:F$456,$AA66)),_xlfn.IFS(_xlpm.MyAuditVal&lt;&gt;"",_xlpm.MyAuditVal,_xlpm.MacVal&lt;&gt;"",_xlpm.MacVal,_xlpm.WinVal&lt;&gt;"",_xlpm.WinVal,_xlpm.CSVVal&lt;&gt;"",_xlpm.CSVVal)),""))</f>
        <v/>
      </c>
      <c r="H66" s="41" t="str" cm="1">
        <f t="array" ref="H66">IF($Z66&gt;0,INDEX(Output_Mac!H$2:H$500,$Z66),IF($AD66&gt;0,INDEX(Output_Win!H$2:H$243,$AD66),IF($AA66&gt;0,_xlfn.LET(_xlpm.MyAuditVal,INDEX(My_Audit!G$2:G$456,$AA66),IF(_xlpm.MyAuditVal=0,"",_xlpm.MyAuditVal)),"")))</f>
        <v/>
      </c>
      <c r="I66" s="41" t="str" cm="1">
        <f t="array" ref="I66">IF(($Y66+$Z66+$AA66+$AD66)=0,"",IFERROR(_xlfn.LET(_xlpm.CSVVal,IF($Y66=0,"",INDEX(CSV!H$2:H$510,$Y66)),_xlpm.MacVal,IF($Z66=0,"",INDEX(Output_Mac!I$2:I$500,$Z66)),_xlpm.WinVal,IF($AD66=0,"",INDEX(Output_Win!I$2:I$243,$AD66)),_xlpm.MyAuditVal,IF($AA66=0,"",INDEX(My_Audit!H$2:H$456,$AA66)),_xlfn.IFS(_xlpm.MyAuditVal&lt;&gt;"",_xlpm.MyAuditVal,_xlpm.MacVal&lt;&gt;"",_xlpm.MacVal,_xlpm.WinVal&lt;&gt;"",_xlpm.WinVal,_xlpm.CSVVal&lt;&gt;"",_xlpm.CSVVal)),""))</f>
        <v/>
      </c>
      <c r="J66" s="41" t="str" cm="1">
        <f t="array" ref="J66">IF(($Y66+$Z66+$AA66+$AD66)=0,"",IFERROR(_xlfn.LET(_xlpm.CSVVal,IF($Y66=0,"",INDEX(CSV!J$2:J$510,$Y66)),_xlpm.MacVal,IF($Z66=0,"",INDEX(Output_Mac!J$2:J$500,$Z66)),_xlpm.WinVal,IF($AD66=0,"",INDEX(Output_Win!J$2:J$243,$AD66)),_xlpm.MyAuditVal,IF($AA66=0,"",INDEX(My_Audit!I$2:I$456,$AA66)),_xlfn.IFS(_xlpm.MyAuditVal&lt;&gt;"",_xlpm.MyAuditVal,_xlpm.MacVal&lt;&gt;"",_xlpm.MacVal,_xlpm.WinVal&lt;&gt;"",_xlpm.WinVal,_xlpm.CSVVal&lt;&gt;"",_xlpm.CSVVal)),""))</f>
        <v/>
      </c>
      <c r="K66" s="41" t="str" cm="1">
        <f t="array" ref="K66">IF(($Y66+$Z66+$AA66+$AD66)=0,"",IFERROR(_xlfn.LET(_xlpm.CSVVal,IF($Y66=0,"",INDEX(CSV!N$2:N$510,$Y66)),_xlpm.MacVal,IF($Z66=0,"",INDEX(Output_Mac!L$2:L$500,$Z66)),_xlpm.WinVal,IF($AD66=0,"",INDEX(Output_Win!L$2:L$243,$AD66)),_xlpm.MyAuditVal,IF($AA66=0,"",INDEX(My_Audit!J$2:J$456,$AA66)),_xlfn.IFS(_xlpm.MyAuditVal&lt;&gt;"",_xlpm.MyAuditVal,_xlpm.MacVal&lt;&gt;"",_xlpm.MacVal,_xlpm.WinVal&lt;&gt;"",_xlpm.WinVal,_xlpm.CSVVal&lt;&gt;"",_xlpm.CSVVal)),""))</f>
        <v/>
      </c>
      <c r="L66" s="41" t="str" cm="1">
        <f t="array" ref="L66">IF(($Y66+$Z66+$AA66+$AD66)=0,"",IFERROR(_xlfn.LET(_xlpm.CSVVal,IF($Y66=0,"",INDEX(CSV!Q$2:Q$510,$Y66)),_xlpm.MacVal,IF($Z66=0,"",INDEX(Output_Mac!M$2:M$500,$Z66)),_xlpm.WinVal,IF($AD66=0,"",INDEX(Output_Win!M$2:M$243,$AD66)),_xlpm.MyAuditVal,IF($AA66=0,"",INDEX(My_Audit!K$2:K$456,$AA66)),_xlfn.IFS(_xlpm.MyAuditVal&lt;&gt;"",_xlpm.MyAuditVal,_xlpm.MacVal&lt;&gt;"",_xlpm.MacVal,_xlpm.WinVal&lt;&gt;"",_xlpm.WinVal,_xlpm.CSVVal&lt;&gt;"",_xlpm.CSVVal)),""))</f>
        <v/>
      </c>
      <c r="M66" s="41" t="str" cm="1">
        <f t="array" ref="M66">IF(($Y66+$Z66+$AA66+$AD66)=0,"",ExpandDiagCodes(_xlfn.TEXTJOIN(", ",TRUE,IF($AA66=0,"",INDEX(My_Audit!N$2:N$456,$AA66)),IF($Z66=0,"",INDEX(Output_Mac!S$2:S$500,$Z66)),IF($AD66=0,"",INDEX(Output_Win!S$2:S$243,$AD66)),IF($Y66=0,"",INDEX(CSV!AE$2:AE$510,$Y66)))))</f>
        <v/>
      </c>
      <c r="N66" s="41" t="str" cm="1">
        <f t="array" ref="N66">IF(($Y66+$Z66+$AA66+$AD66)=0,"",IFERROR(_xlfn.LET(_xlpm.CSVVal,IF($Y66=0,"",INDEX(CSV!AG$2:AG$510,$Y66)),_xlpm.MacVal,IF($Z66=0,"",INDEX(Output_Mac!T$2:T$500,$Z66)),_xlpm.WinVal,IF($AD66=0,"",INDEX(Output_Win!T$2:T$243,$AD66)),_xlpm.MyAuditVal,IF($AA66=0,"",INDEX(My_Audit!O$2:O$456,$AA66)),_xlfn.IFS(_xlpm.MyAuditVal&lt;&gt;"",_xlpm.MyAuditVal,_xlpm.MacVal&lt;&gt;"",_xlpm.MacVal,_xlpm.WinVal&lt;&gt;"",_xlpm.WinVal,_xlpm.CSVVal&lt;&gt;"",_xlpm.CSVVal)),""))</f>
        <v/>
      </c>
      <c r="O66" s="41" t="str" cm="1">
        <f t="array" ref="O66">IF($AB66=0,"",INDEX(My_Audit!P$2:P$456,$AB66))&amp;""</f>
        <v/>
      </c>
      <c r="P66" s="40"/>
      <c r="Q66" s="41" t="str">
        <f>IF(LEFT(N66,4)="Pass","Nist SP 800-88",My_Audit!R66)&amp;""</f>
        <v/>
      </c>
      <c r="R66" s="40"/>
      <c r="S66" s="40"/>
      <c r="T66" s="41" t="str" cm="1">
        <f t="array" ref="T66">IF($AC66=0,"",INDEX(Models!J$2:J$605,$AC66))</f>
        <v/>
      </c>
      <c r="U66" s="40"/>
      <c r="V66" s="40"/>
      <c r="W66" s="79" t="str" cm="1">
        <f t="array" ref="W66">IF(($Z66+$AA66+$AD66)=0,"",ExpandDiagCodes(_xlfn.TEXTJOIN(", ",TRUE,IF($AA66=0,"",INDEX(My_Audit!L$2:L$456,$AA66)),IF($Z66=0,"",INDEX(Output_Mac!AA$2:AA$500,$Z66)),IF($AD66=0,"",INDEX(Output_Win!AA$2:AA$243,$AD66)))))</f>
        <v/>
      </c>
      <c r="Y66" s="80">
        <f>IFERROR(MATCH($A66,CSV!$A$2:$A$510,0),0)</f>
        <v>0</v>
      </c>
      <c r="Z66" s="80">
        <f>IFERROR(MATCH($A66,Output_Mac!$A$2:$A$500,0),0)</f>
        <v>0</v>
      </c>
      <c r="AA66" s="80">
        <f>IFERROR(MATCH($A66,My_Audit!$A$2:$A$456,0),0)</f>
        <v>65</v>
      </c>
      <c r="AB66" s="80">
        <f>IFERROR(MATCH($C66,My_Audit!$B$2:$B$456,0),0)</f>
        <v>0</v>
      </c>
      <c r="AC66" s="80">
        <f>IFERROR(MATCH($E66,Models!$I$2:$I$605,0),0)</f>
        <v>0</v>
      </c>
      <c r="AD66" s="80">
        <f>IFERROR(MATCH($A66,Output_Win!$A$2:$A$243,0),0)</f>
        <v>0</v>
      </c>
    </row>
    <row r="67" spans="1:30">
      <c r="A67" s="40" t="str">
        <f>_xlfn.TEXTJOIN("",TRUE,Input!$A$4,TEXT(ROW(My_Audit!A66)+Input!$A$8-1,"00"))</f>
        <v>W4454</v>
      </c>
      <c r="B67" s="40" t="str">
        <f>_xlfn.TEXTJOIN("-",TRUE,"ITD",Input!$A$2,A67)</f>
        <v>ITD-SHR11749-W4454</v>
      </c>
      <c r="C67" s="41" t="str" cm="1">
        <f t="array" ref="C67">IF(($Y67+$Z67+$AA67+$AD67)=0,"",IFERROR(_xlfn.LET(_xlpm.CSVVal,IF($Y67=0,"",INDEX(CSV!B$2:B$510,$Y67)),_xlpm.MacVal,IF($Z67=0,"",INDEX(Output_Mac!B$2:B$500,$Z67)),_xlpm.WinVal,IF($AD67=0,"",INDEX(Output_Win!B$2:B$243,$AD67)),_xlpm.MyAuditVal,IF($AA67=0,"",INDEX(My_Audit!B$2:B$456,$AA67)),_xlfn.IFS(_xlpm.MyAuditVal&lt;&gt;"",_xlpm.MyAuditVal,_xlpm.MacVal&lt;&gt;"",_xlpm.MacVal,_xlpm.WinVal&lt;&gt;"",_xlpm.WinVal,_xlpm.CSVVal&lt;&gt;"",_xlpm.CSVVal)),""))</f>
        <v/>
      </c>
      <c r="D67" s="41" t="str" cm="1">
        <f t="array" ref="D67">IF(($Y67+$Z67+$AA67+$AD67)=0,"",IFERROR(_xlfn.LET(_xlpm.CSVVal,IF($Y67=0,"",INDEX(CSV!C$2:C$510,$Y67)),_xlpm.MacVal,IF($Z67=0,"",INDEX(Output_Mac!D$2:D$500,$Z67)),_xlpm.WinVal,IF($AD67=0,"",INDEX(Output_Win!D$2:D$243,$AD67)),_xlpm.MyAuditVal,IF($AA67=0,"",INDEX(My_Audit!C$2:C$456,$AA67)),_xlfn.IFS(_xlpm.MyAuditVal&lt;&gt;"",_xlpm.MyAuditVal,_xlpm.MacVal&lt;&gt;"",_xlpm.MacVal,_xlpm.WinVal&lt;&gt;"",_xlpm.WinVal,_xlpm.CSVVal&lt;&gt;"",_xlpm.CSVVal)),""))</f>
        <v/>
      </c>
      <c r="E67" s="41" t="str" cm="1">
        <f t="array" ref="E67">IF(($Y67+$Z67+$AA67+$AD67)=0,"",IFERROR(_xlfn.LET(_xlpm.CSVVal,IF($Y67=0,"",INDEX(CSV!E$2:E$510,$Y67)),_xlpm.MacVal,IF($Z67=0,"",INDEX(Output_Mac!C$2:C$500,$Z67)),_xlpm.WinVal,IF($AD67=0,"",INDEX(Output_Win!C$2:C$243,$AD67)),_xlpm.MyAuditVal,IF($AA67=0,"",INDEX(My_Audit!D$2:D$456,$AA67)),_xlfn.IFS(_xlpm.MyAuditVal&lt;&gt;"",_xlpm.MyAuditVal,_xlpm.MacVal&lt;&gt;"",_xlpm.MacVal,_xlpm.WinVal&lt;&gt;"",_xlpm.WinVal,_xlpm.CSVVal&lt;&gt;"",_xlpm.CSVVal)),""))</f>
        <v/>
      </c>
      <c r="F67" s="41" t="str" cm="1">
        <f t="array" ref="F67">IF(($Y67+$Z67+$AA67+$AD67)=0,"",IFERROR(_xlfn.LET(_xlpm.CSVVal,IF($Y67=0,"",INDEX(CSV!F$2:F$510,$Y67)),_xlpm.MacVal,IF($Z67=0,"",INDEX(Output_Mac!E$2:E$500,$Z67)),_xlpm.WinVal,IF($AD67=0,"",INDEX(Output_Win!E$2:E$243,$AD67)),_xlpm.MyAuditVal,IF($AA67=0,"",INDEX(My_Audit!E$2:E$456,$AA67)),_xlfn.IFS(_xlpm.MyAuditVal&lt;&gt;"",_xlpm.MyAuditVal,_xlpm.MacVal&lt;&gt;"",_xlpm.MacVal,_xlpm.WinVal&lt;&gt;"",_xlpm.WinVal,_xlpm.CSVVal&lt;&gt;"",PROPER(_xlpm.CSVVal))),""))</f>
        <v/>
      </c>
      <c r="G67" s="41" t="str" cm="1">
        <f t="array" ref="G67">IF(($Y67+$Z67+$AA67+$AD67)=0,"",IFERROR(_xlfn.LET(_xlpm.CSVVal,IF($Y67=0,"",INDEX(CSV!G$2:G$510,$Y67)),_xlpm.MacVal,IF($Z67=0,"",INDEX(Output_Mac!G$2:G$500,$Z67)),_xlpm.WinVal,IF($AD67=0,"",INDEX(Output_Win!G$2:G$243,$AD67)),_xlpm.MyAuditVal,IF($AA67=0,"",INDEX(My_Audit!F$2:F$456,$AA67)),_xlfn.IFS(_xlpm.MyAuditVal&lt;&gt;"",_xlpm.MyAuditVal,_xlpm.MacVal&lt;&gt;"",_xlpm.MacVal,_xlpm.WinVal&lt;&gt;"",_xlpm.WinVal,_xlpm.CSVVal&lt;&gt;"",_xlpm.CSVVal)),""))</f>
        <v/>
      </c>
      <c r="H67" s="41" t="str" cm="1">
        <f t="array" ref="H67">IF($Z67&gt;0,INDEX(Output_Mac!H$2:H$500,$Z67),IF($AD67&gt;0,INDEX(Output_Win!H$2:H$243,$AD67),IF($AA67&gt;0,_xlfn.LET(_xlpm.MyAuditVal,INDEX(My_Audit!G$2:G$456,$AA67),IF(_xlpm.MyAuditVal=0,"",_xlpm.MyAuditVal)),"")))</f>
        <v/>
      </c>
      <c r="I67" s="41" t="str" cm="1">
        <f t="array" ref="I67">IF(($Y67+$Z67+$AA67+$AD67)=0,"",IFERROR(_xlfn.LET(_xlpm.CSVVal,IF($Y67=0,"",INDEX(CSV!H$2:H$510,$Y67)),_xlpm.MacVal,IF($Z67=0,"",INDEX(Output_Mac!I$2:I$500,$Z67)),_xlpm.WinVal,IF($AD67=0,"",INDEX(Output_Win!I$2:I$243,$AD67)),_xlpm.MyAuditVal,IF($AA67=0,"",INDEX(My_Audit!H$2:H$456,$AA67)),_xlfn.IFS(_xlpm.MyAuditVal&lt;&gt;"",_xlpm.MyAuditVal,_xlpm.MacVal&lt;&gt;"",_xlpm.MacVal,_xlpm.WinVal&lt;&gt;"",_xlpm.WinVal,_xlpm.CSVVal&lt;&gt;"",_xlpm.CSVVal)),""))</f>
        <v/>
      </c>
      <c r="J67" s="41" t="str" cm="1">
        <f t="array" ref="J67">IF(($Y67+$Z67+$AA67+$AD67)=0,"",IFERROR(_xlfn.LET(_xlpm.CSVVal,IF($Y67=0,"",INDEX(CSV!J$2:J$510,$Y67)),_xlpm.MacVal,IF($Z67=0,"",INDEX(Output_Mac!J$2:J$500,$Z67)),_xlpm.WinVal,IF($AD67=0,"",INDEX(Output_Win!J$2:J$243,$AD67)),_xlpm.MyAuditVal,IF($AA67=0,"",INDEX(My_Audit!I$2:I$456,$AA67)),_xlfn.IFS(_xlpm.MyAuditVal&lt;&gt;"",_xlpm.MyAuditVal,_xlpm.MacVal&lt;&gt;"",_xlpm.MacVal,_xlpm.WinVal&lt;&gt;"",_xlpm.WinVal,_xlpm.CSVVal&lt;&gt;"",_xlpm.CSVVal)),""))</f>
        <v/>
      </c>
      <c r="K67" s="41" t="str" cm="1">
        <f t="array" ref="K67">IF(($Y67+$Z67+$AA67+$AD67)=0,"",IFERROR(_xlfn.LET(_xlpm.CSVVal,IF($Y67=0,"",INDEX(CSV!N$2:N$510,$Y67)),_xlpm.MacVal,IF($Z67=0,"",INDEX(Output_Mac!L$2:L$500,$Z67)),_xlpm.WinVal,IF($AD67=0,"",INDEX(Output_Win!L$2:L$243,$AD67)),_xlpm.MyAuditVal,IF($AA67=0,"",INDEX(My_Audit!J$2:J$456,$AA67)),_xlfn.IFS(_xlpm.MyAuditVal&lt;&gt;"",_xlpm.MyAuditVal,_xlpm.MacVal&lt;&gt;"",_xlpm.MacVal,_xlpm.WinVal&lt;&gt;"",_xlpm.WinVal,_xlpm.CSVVal&lt;&gt;"",_xlpm.CSVVal)),""))</f>
        <v/>
      </c>
      <c r="L67" s="41" t="str" cm="1">
        <f t="array" ref="L67">IF(($Y67+$Z67+$AA67+$AD67)=0,"",IFERROR(_xlfn.LET(_xlpm.CSVVal,IF($Y67=0,"",INDEX(CSV!Q$2:Q$510,$Y67)),_xlpm.MacVal,IF($Z67=0,"",INDEX(Output_Mac!M$2:M$500,$Z67)),_xlpm.WinVal,IF($AD67=0,"",INDEX(Output_Win!M$2:M$243,$AD67)),_xlpm.MyAuditVal,IF($AA67=0,"",INDEX(My_Audit!K$2:K$456,$AA67)),_xlfn.IFS(_xlpm.MyAuditVal&lt;&gt;"",_xlpm.MyAuditVal,_xlpm.MacVal&lt;&gt;"",_xlpm.MacVal,_xlpm.WinVal&lt;&gt;"",_xlpm.WinVal,_xlpm.CSVVal&lt;&gt;"",_xlpm.CSVVal)),""))</f>
        <v/>
      </c>
      <c r="M67" s="41" t="str" cm="1">
        <f t="array" ref="M67">IF(($Y67+$Z67+$AA67+$AD67)=0,"",ExpandDiagCodes(_xlfn.TEXTJOIN(", ",TRUE,IF($AA67=0,"",INDEX(My_Audit!N$2:N$456,$AA67)),IF($Z67=0,"",INDEX(Output_Mac!S$2:S$500,$Z67)),IF($AD67=0,"",INDEX(Output_Win!S$2:S$243,$AD67)),IF($Y67=0,"",INDEX(CSV!AE$2:AE$510,$Y67)))))</f>
        <v/>
      </c>
      <c r="N67" s="41" t="str" cm="1">
        <f t="array" ref="N67">IF(($Y67+$Z67+$AA67+$AD67)=0,"",IFERROR(_xlfn.LET(_xlpm.CSVVal,IF($Y67=0,"",INDEX(CSV!AG$2:AG$510,$Y67)),_xlpm.MacVal,IF($Z67=0,"",INDEX(Output_Mac!T$2:T$500,$Z67)),_xlpm.WinVal,IF($AD67=0,"",INDEX(Output_Win!T$2:T$243,$AD67)),_xlpm.MyAuditVal,IF($AA67=0,"",INDEX(My_Audit!O$2:O$456,$AA67)),_xlfn.IFS(_xlpm.MyAuditVal&lt;&gt;"",_xlpm.MyAuditVal,_xlpm.MacVal&lt;&gt;"",_xlpm.MacVal,_xlpm.WinVal&lt;&gt;"",_xlpm.WinVal,_xlpm.CSVVal&lt;&gt;"",_xlpm.CSVVal)),""))</f>
        <v/>
      </c>
      <c r="O67" s="41" t="str" cm="1">
        <f t="array" ref="O67">IF($AB67=0,"",INDEX(My_Audit!P$2:P$456,$AB67))&amp;""</f>
        <v/>
      </c>
      <c r="P67" s="40"/>
      <c r="Q67" s="41" t="str">
        <f>IF(LEFT(N67,4)="Pass","Nist SP 800-88",My_Audit!R67)&amp;""</f>
        <v/>
      </c>
      <c r="R67" s="40"/>
      <c r="S67" s="40"/>
      <c r="T67" s="41" t="str" cm="1">
        <f t="array" ref="T67">IF($AC67=0,"",INDEX(Models!J$2:J$605,$AC67))</f>
        <v/>
      </c>
      <c r="U67" s="40"/>
      <c r="V67" s="40"/>
      <c r="W67" s="79" t="str" cm="1">
        <f t="array" ref="W67">IF(($Z67+$AA67+$AD67)=0,"",ExpandDiagCodes(_xlfn.TEXTJOIN(", ",TRUE,IF($AA67=0,"",INDEX(My_Audit!L$2:L$456,$AA67)),IF($Z67=0,"",INDEX(Output_Mac!AA$2:AA$500,$Z67)),IF($AD67=0,"",INDEX(Output_Win!AA$2:AA$243,$AD67)))))</f>
        <v/>
      </c>
      <c r="Y67" s="80">
        <f>IFERROR(MATCH($A67,CSV!$A$2:$A$510,0),0)</f>
        <v>0</v>
      </c>
      <c r="Z67" s="80">
        <f>IFERROR(MATCH($A67,Output_Mac!$A$2:$A$500,0),0)</f>
        <v>0</v>
      </c>
      <c r="AA67" s="80">
        <f>IFERROR(MATCH($A67,My_Audit!$A$2:$A$456,0),0)</f>
        <v>66</v>
      </c>
      <c r="AB67" s="80">
        <f>IFERROR(MATCH($C67,My_Audit!$B$2:$B$456,0),0)</f>
        <v>0</v>
      </c>
      <c r="AC67" s="80">
        <f>IFERROR(MATCH($E67,Models!$I$2:$I$605,0),0)</f>
        <v>0</v>
      </c>
      <c r="AD67" s="80">
        <f>IFERROR(MATCH($A67,Output_Win!$A$2:$A$243,0),0)</f>
        <v>0</v>
      </c>
    </row>
    <row r="68" spans="1:30">
      <c r="A68" s="40" t="str">
        <f>_xlfn.TEXTJOIN("",TRUE,Input!$A$4,TEXT(ROW(My_Audit!A67)+Input!$A$8-1,"00"))</f>
        <v>W4455</v>
      </c>
      <c r="B68" s="40" t="str">
        <f>_xlfn.TEXTJOIN("-",TRUE,"ITD",Input!$A$2,A68)</f>
        <v>ITD-SHR11749-W4455</v>
      </c>
      <c r="C68" s="41" t="str" cm="1">
        <f t="array" ref="C68">IF(($Y68+$Z68+$AA68+$AD68)=0,"",IFERROR(_xlfn.LET(_xlpm.CSVVal,IF($Y68=0,"",INDEX(CSV!B$2:B$510,$Y68)),_xlpm.MacVal,IF($Z68=0,"",INDEX(Output_Mac!B$2:B$500,$Z68)),_xlpm.WinVal,IF($AD68=0,"",INDEX(Output_Win!B$2:B$243,$AD68)),_xlpm.MyAuditVal,IF($AA68=0,"",INDEX(My_Audit!B$2:B$456,$AA68)),_xlfn.IFS(_xlpm.MyAuditVal&lt;&gt;"",_xlpm.MyAuditVal,_xlpm.MacVal&lt;&gt;"",_xlpm.MacVal,_xlpm.WinVal&lt;&gt;"",_xlpm.WinVal,_xlpm.CSVVal&lt;&gt;"",_xlpm.CSVVal)),""))</f>
        <v/>
      </c>
      <c r="D68" s="41" t="str" cm="1">
        <f t="array" ref="D68">IF(($Y68+$Z68+$AA68+$AD68)=0,"",IFERROR(_xlfn.LET(_xlpm.CSVVal,IF($Y68=0,"",INDEX(CSV!C$2:C$510,$Y68)),_xlpm.MacVal,IF($Z68=0,"",INDEX(Output_Mac!D$2:D$500,$Z68)),_xlpm.WinVal,IF($AD68=0,"",INDEX(Output_Win!D$2:D$243,$AD68)),_xlpm.MyAuditVal,IF($AA68=0,"",INDEX(My_Audit!C$2:C$456,$AA68)),_xlfn.IFS(_xlpm.MyAuditVal&lt;&gt;"",_xlpm.MyAuditVal,_xlpm.MacVal&lt;&gt;"",_xlpm.MacVal,_xlpm.WinVal&lt;&gt;"",_xlpm.WinVal,_xlpm.CSVVal&lt;&gt;"",_xlpm.CSVVal)),""))</f>
        <v/>
      </c>
      <c r="E68" s="41" t="str" cm="1">
        <f t="array" ref="E68">IF(($Y68+$Z68+$AA68+$AD68)=0,"",IFERROR(_xlfn.LET(_xlpm.CSVVal,IF($Y68=0,"",INDEX(CSV!E$2:E$510,$Y68)),_xlpm.MacVal,IF($Z68=0,"",INDEX(Output_Mac!C$2:C$500,$Z68)),_xlpm.WinVal,IF($AD68=0,"",INDEX(Output_Win!C$2:C$243,$AD68)),_xlpm.MyAuditVal,IF($AA68=0,"",INDEX(My_Audit!D$2:D$456,$AA68)),_xlfn.IFS(_xlpm.MyAuditVal&lt;&gt;"",_xlpm.MyAuditVal,_xlpm.MacVal&lt;&gt;"",_xlpm.MacVal,_xlpm.WinVal&lt;&gt;"",_xlpm.WinVal,_xlpm.CSVVal&lt;&gt;"",_xlpm.CSVVal)),""))</f>
        <v/>
      </c>
      <c r="F68" s="41" t="str" cm="1">
        <f t="array" ref="F68">IF(($Y68+$Z68+$AA68+$AD68)=0,"",IFERROR(_xlfn.LET(_xlpm.CSVVal,IF($Y68=0,"",INDEX(CSV!F$2:F$510,$Y68)),_xlpm.MacVal,IF($Z68=0,"",INDEX(Output_Mac!E$2:E$500,$Z68)),_xlpm.WinVal,IF($AD68=0,"",INDEX(Output_Win!E$2:E$243,$AD68)),_xlpm.MyAuditVal,IF($AA68=0,"",INDEX(My_Audit!E$2:E$456,$AA68)),_xlfn.IFS(_xlpm.MyAuditVal&lt;&gt;"",_xlpm.MyAuditVal,_xlpm.MacVal&lt;&gt;"",_xlpm.MacVal,_xlpm.WinVal&lt;&gt;"",_xlpm.WinVal,_xlpm.CSVVal&lt;&gt;"",PROPER(_xlpm.CSVVal))),""))</f>
        <v/>
      </c>
      <c r="G68" s="41" t="str" cm="1">
        <f t="array" ref="G68">IF(($Y68+$Z68+$AA68+$AD68)=0,"",IFERROR(_xlfn.LET(_xlpm.CSVVal,IF($Y68=0,"",INDEX(CSV!G$2:G$510,$Y68)),_xlpm.MacVal,IF($Z68=0,"",INDEX(Output_Mac!G$2:G$500,$Z68)),_xlpm.WinVal,IF($AD68=0,"",INDEX(Output_Win!G$2:G$243,$AD68)),_xlpm.MyAuditVal,IF($AA68=0,"",INDEX(My_Audit!F$2:F$456,$AA68)),_xlfn.IFS(_xlpm.MyAuditVal&lt;&gt;"",_xlpm.MyAuditVal,_xlpm.MacVal&lt;&gt;"",_xlpm.MacVal,_xlpm.WinVal&lt;&gt;"",_xlpm.WinVal,_xlpm.CSVVal&lt;&gt;"",_xlpm.CSVVal)),""))</f>
        <v/>
      </c>
      <c r="H68" s="41" t="str" cm="1">
        <f t="array" ref="H68">IF($Z68&gt;0,INDEX(Output_Mac!H$2:H$500,$Z68),IF($AD68&gt;0,INDEX(Output_Win!H$2:H$243,$AD68),IF($AA68&gt;0,_xlfn.LET(_xlpm.MyAuditVal,INDEX(My_Audit!G$2:G$456,$AA68),IF(_xlpm.MyAuditVal=0,"",_xlpm.MyAuditVal)),"")))</f>
        <v/>
      </c>
      <c r="I68" s="41" t="str" cm="1">
        <f t="array" ref="I68">IF(($Y68+$Z68+$AA68+$AD68)=0,"",IFERROR(_xlfn.LET(_xlpm.CSVVal,IF($Y68=0,"",INDEX(CSV!H$2:H$510,$Y68)),_xlpm.MacVal,IF($Z68=0,"",INDEX(Output_Mac!I$2:I$500,$Z68)),_xlpm.WinVal,IF($AD68=0,"",INDEX(Output_Win!I$2:I$243,$AD68)),_xlpm.MyAuditVal,IF($AA68=0,"",INDEX(My_Audit!H$2:H$456,$AA68)),_xlfn.IFS(_xlpm.MyAuditVal&lt;&gt;"",_xlpm.MyAuditVal,_xlpm.MacVal&lt;&gt;"",_xlpm.MacVal,_xlpm.WinVal&lt;&gt;"",_xlpm.WinVal,_xlpm.CSVVal&lt;&gt;"",_xlpm.CSVVal)),""))</f>
        <v/>
      </c>
      <c r="J68" s="41" t="str" cm="1">
        <f t="array" ref="J68">IF(($Y68+$Z68+$AA68+$AD68)=0,"",IFERROR(_xlfn.LET(_xlpm.CSVVal,IF($Y68=0,"",INDEX(CSV!J$2:J$510,$Y68)),_xlpm.MacVal,IF($Z68=0,"",INDEX(Output_Mac!J$2:J$500,$Z68)),_xlpm.WinVal,IF($AD68=0,"",INDEX(Output_Win!J$2:J$243,$AD68)),_xlpm.MyAuditVal,IF($AA68=0,"",INDEX(My_Audit!I$2:I$456,$AA68)),_xlfn.IFS(_xlpm.MyAuditVal&lt;&gt;"",_xlpm.MyAuditVal,_xlpm.MacVal&lt;&gt;"",_xlpm.MacVal,_xlpm.WinVal&lt;&gt;"",_xlpm.WinVal,_xlpm.CSVVal&lt;&gt;"",_xlpm.CSVVal)),""))</f>
        <v/>
      </c>
      <c r="K68" s="41" t="str" cm="1">
        <f t="array" ref="K68">IF(($Y68+$Z68+$AA68+$AD68)=0,"",IFERROR(_xlfn.LET(_xlpm.CSVVal,IF($Y68=0,"",INDEX(CSV!N$2:N$510,$Y68)),_xlpm.MacVal,IF($Z68=0,"",INDEX(Output_Mac!L$2:L$500,$Z68)),_xlpm.WinVal,IF($AD68=0,"",INDEX(Output_Win!L$2:L$243,$AD68)),_xlpm.MyAuditVal,IF($AA68=0,"",INDEX(My_Audit!J$2:J$456,$AA68)),_xlfn.IFS(_xlpm.MyAuditVal&lt;&gt;"",_xlpm.MyAuditVal,_xlpm.MacVal&lt;&gt;"",_xlpm.MacVal,_xlpm.WinVal&lt;&gt;"",_xlpm.WinVal,_xlpm.CSVVal&lt;&gt;"",_xlpm.CSVVal)),""))</f>
        <v/>
      </c>
      <c r="L68" s="41" t="str" cm="1">
        <f t="array" ref="L68">IF(($Y68+$Z68+$AA68+$AD68)=0,"",IFERROR(_xlfn.LET(_xlpm.CSVVal,IF($Y68=0,"",INDEX(CSV!Q$2:Q$510,$Y68)),_xlpm.MacVal,IF($Z68=0,"",INDEX(Output_Mac!M$2:M$500,$Z68)),_xlpm.WinVal,IF($AD68=0,"",INDEX(Output_Win!M$2:M$243,$AD68)),_xlpm.MyAuditVal,IF($AA68=0,"",INDEX(My_Audit!K$2:K$456,$AA68)),_xlfn.IFS(_xlpm.MyAuditVal&lt;&gt;"",_xlpm.MyAuditVal,_xlpm.MacVal&lt;&gt;"",_xlpm.MacVal,_xlpm.WinVal&lt;&gt;"",_xlpm.WinVal,_xlpm.CSVVal&lt;&gt;"",_xlpm.CSVVal)),""))</f>
        <v/>
      </c>
      <c r="M68" s="41" t="str" cm="1">
        <f t="array" ref="M68">IF(($Y68+$Z68+$AA68+$AD68)=0,"",ExpandDiagCodes(_xlfn.TEXTJOIN(", ",TRUE,IF($AA68=0,"",INDEX(My_Audit!N$2:N$456,$AA68)),IF($Z68=0,"",INDEX(Output_Mac!S$2:S$500,$Z68)),IF($AD68=0,"",INDEX(Output_Win!S$2:S$243,$AD68)),IF($Y68=0,"",INDEX(CSV!AE$2:AE$510,$Y68)))))</f>
        <v/>
      </c>
      <c r="N68" s="41" t="str" cm="1">
        <f t="array" ref="N68">IF(($Y68+$Z68+$AA68+$AD68)=0,"",IFERROR(_xlfn.LET(_xlpm.CSVVal,IF($Y68=0,"",INDEX(CSV!AG$2:AG$510,$Y68)),_xlpm.MacVal,IF($Z68=0,"",INDEX(Output_Mac!T$2:T$500,$Z68)),_xlpm.WinVal,IF($AD68=0,"",INDEX(Output_Win!T$2:T$243,$AD68)),_xlpm.MyAuditVal,IF($AA68=0,"",INDEX(My_Audit!O$2:O$456,$AA68)),_xlfn.IFS(_xlpm.MyAuditVal&lt;&gt;"",_xlpm.MyAuditVal,_xlpm.MacVal&lt;&gt;"",_xlpm.MacVal,_xlpm.WinVal&lt;&gt;"",_xlpm.WinVal,_xlpm.CSVVal&lt;&gt;"",_xlpm.CSVVal)),""))</f>
        <v/>
      </c>
      <c r="O68" s="41" t="str" cm="1">
        <f t="array" ref="O68">IF($AB68=0,"",INDEX(My_Audit!P$2:P$456,$AB68))&amp;""</f>
        <v/>
      </c>
      <c r="P68" s="40"/>
      <c r="Q68" s="41" t="str">
        <f>IF(LEFT(N68,4)="Pass","Nist SP 800-88",My_Audit!R68)&amp;""</f>
        <v/>
      </c>
      <c r="R68" s="40"/>
      <c r="S68" s="40"/>
      <c r="T68" s="41" t="str" cm="1">
        <f t="array" ref="T68">IF($AC68=0,"",INDEX(Models!J$2:J$605,$AC68))</f>
        <v/>
      </c>
      <c r="U68" s="40"/>
      <c r="V68" s="40"/>
      <c r="W68" s="79" t="str" cm="1">
        <f t="array" ref="W68">IF(($Z68+$AA68+$AD68)=0,"",ExpandDiagCodes(_xlfn.TEXTJOIN(", ",TRUE,IF($AA68=0,"",INDEX(My_Audit!L$2:L$456,$AA68)),IF($Z68=0,"",INDEX(Output_Mac!AA$2:AA$500,$Z68)),IF($AD68=0,"",INDEX(Output_Win!AA$2:AA$243,$AD68)))))</f>
        <v/>
      </c>
      <c r="Y68" s="80">
        <f>IFERROR(MATCH($A68,CSV!$A$2:$A$510,0),0)</f>
        <v>0</v>
      </c>
      <c r="Z68" s="80">
        <f>IFERROR(MATCH($A68,Output_Mac!$A$2:$A$500,0),0)</f>
        <v>0</v>
      </c>
      <c r="AA68" s="80">
        <f>IFERROR(MATCH($A68,My_Audit!$A$2:$A$456,0),0)</f>
        <v>67</v>
      </c>
      <c r="AB68" s="80">
        <f>IFERROR(MATCH($C68,My_Audit!$B$2:$B$456,0),0)</f>
        <v>0</v>
      </c>
      <c r="AC68" s="80">
        <f>IFERROR(MATCH($E68,Models!$I$2:$I$605,0),0)</f>
        <v>0</v>
      </c>
      <c r="AD68" s="80">
        <f>IFERROR(MATCH($A68,Output_Win!$A$2:$A$243,0),0)</f>
        <v>0</v>
      </c>
    </row>
    <row r="69" spans="1:30">
      <c r="A69" s="40" t="str">
        <f>_xlfn.TEXTJOIN("",TRUE,Input!$A$4,TEXT(ROW(My_Audit!A68)+Input!$A$8-1,"00"))</f>
        <v>W4456</v>
      </c>
      <c r="B69" s="40" t="str">
        <f>_xlfn.TEXTJOIN("-",TRUE,"ITD",Input!$A$2,A69)</f>
        <v>ITD-SHR11749-W4456</v>
      </c>
      <c r="C69" s="41" t="str" cm="1">
        <f t="array" ref="C69">IF(($Y69+$Z69+$AA69+$AD69)=0,"",IFERROR(_xlfn.LET(_xlpm.CSVVal,IF($Y69=0,"",INDEX(CSV!B$2:B$510,$Y69)),_xlpm.MacVal,IF($Z69=0,"",INDEX(Output_Mac!B$2:B$500,$Z69)),_xlpm.WinVal,IF($AD69=0,"",INDEX(Output_Win!B$2:B$243,$AD69)),_xlpm.MyAuditVal,IF($AA69=0,"",INDEX(My_Audit!B$2:B$456,$AA69)),_xlfn.IFS(_xlpm.MyAuditVal&lt;&gt;"",_xlpm.MyAuditVal,_xlpm.MacVal&lt;&gt;"",_xlpm.MacVal,_xlpm.WinVal&lt;&gt;"",_xlpm.WinVal,_xlpm.CSVVal&lt;&gt;"",_xlpm.CSVVal)),""))</f>
        <v/>
      </c>
      <c r="D69" s="41" t="str" cm="1">
        <f t="array" ref="D69">IF(($Y69+$Z69+$AA69+$AD69)=0,"",IFERROR(_xlfn.LET(_xlpm.CSVVal,IF($Y69=0,"",INDEX(CSV!C$2:C$510,$Y69)),_xlpm.MacVal,IF($Z69=0,"",INDEX(Output_Mac!D$2:D$500,$Z69)),_xlpm.WinVal,IF($AD69=0,"",INDEX(Output_Win!D$2:D$243,$AD69)),_xlpm.MyAuditVal,IF($AA69=0,"",INDEX(My_Audit!C$2:C$456,$AA69)),_xlfn.IFS(_xlpm.MyAuditVal&lt;&gt;"",_xlpm.MyAuditVal,_xlpm.MacVal&lt;&gt;"",_xlpm.MacVal,_xlpm.WinVal&lt;&gt;"",_xlpm.WinVal,_xlpm.CSVVal&lt;&gt;"",_xlpm.CSVVal)),""))</f>
        <v/>
      </c>
      <c r="E69" s="41" t="str" cm="1">
        <f t="array" ref="E69">IF(($Y69+$Z69+$AA69+$AD69)=0,"",IFERROR(_xlfn.LET(_xlpm.CSVVal,IF($Y69=0,"",INDEX(CSV!E$2:E$510,$Y69)),_xlpm.MacVal,IF($Z69=0,"",INDEX(Output_Mac!C$2:C$500,$Z69)),_xlpm.WinVal,IF($AD69=0,"",INDEX(Output_Win!C$2:C$243,$AD69)),_xlpm.MyAuditVal,IF($AA69=0,"",INDEX(My_Audit!D$2:D$456,$AA69)),_xlfn.IFS(_xlpm.MyAuditVal&lt;&gt;"",_xlpm.MyAuditVal,_xlpm.MacVal&lt;&gt;"",_xlpm.MacVal,_xlpm.WinVal&lt;&gt;"",_xlpm.WinVal,_xlpm.CSVVal&lt;&gt;"",_xlpm.CSVVal)),""))</f>
        <v/>
      </c>
      <c r="F69" s="41" t="str" cm="1">
        <f t="array" ref="F69">IF(($Y69+$Z69+$AA69+$AD69)=0,"",IFERROR(_xlfn.LET(_xlpm.CSVVal,IF($Y69=0,"",INDEX(CSV!F$2:F$510,$Y69)),_xlpm.MacVal,IF($Z69=0,"",INDEX(Output_Mac!E$2:E$500,$Z69)),_xlpm.WinVal,IF($AD69=0,"",INDEX(Output_Win!E$2:E$243,$AD69)),_xlpm.MyAuditVal,IF($AA69=0,"",INDEX(My_Audit!E$2:E$456,$AA69)),_xlfn.IFS(_xlpm.MyAuditVal&lt;&gt;"",_xlpm.MyAuditVal,_xlpm.MacVal&lt;&gt;"",_xlpm.MacVal,_xlpm.WinVal&lt;&gt;"",_xlpm.WinVal,_xlpm.CSVVal&lt;&gt;"",PROPER(_xlpm.CSVVal))),""))</f>
        <v/>
      </c>
      <c r="G69" s="41" t="str" cm="1">
        <f t="array" ref="G69">IF(($Y69+$Z69+$AA69+$AD69)=0,"",IFERROR(_xlfn.LET(_xlpm.CSVVal,IF($Y69=0,"",INDEX(CSV!G$2:G$510,$Y69)),_xlpm.MacVal,IF($Z69=0,"",INDEX(Output_Mac!G$2:G$500,$Z69)),_xlpm.WinVal,IF($AD69=0,"",INDEX(Output_Win!G$2:G$243,$AD69)),_xlpm.MyAuditVal,IF($AA69=0,"",INDEX(My_Audit!F$2:F$456,$AA69)),_xlfn.IFS(_xlpm.MyAuditVal&lt;&gt;"",_xlpm.MyAuditVal,_xlpm.MacVal&lt;&gt;"",_xlpm.MacVal,_xlpm.WinVal&lt;&gt;"",_xlpm.WinVal,_xlpm.CSVVal&lt;&gt;"",_xlpm.CSVVal)),""))</f>
        <v/>
      </c>
      <c r="H69" s="41" t="str" cm="1">
        <f t="array" ref="H69">IF($Z69&gt;0,INDEX(Output_Mac!H$2:H$500,$Z69),IF($AD69&gt;0,INDEX(Output_Win!H$2:H$243,$AD69),IF($AA69&gt;0,_xlfn.LET(_xlpm.MyAuditVal,INDEX(My_Audit!G$2:G$456,$AA69),IF(_xlpm.MyAuditVal=0,"",_xlpm.MyAuditVal)),"")))</f>
        <v/>
      </c>
      <c r="I69" s="41" t="str" cm="1">
        <f t="array" ref="I69">IF(($Y69+$Z69+$AA69+$AD69)=0,"",IFERROR(_xlfn.LET(_xlpm.CSVVal,IF($Y69=0,"",INDEX(CSV!H$2:H$510,$Y69)),_xlpm.MacVal,IF($Z69=0,"",INDEX(Output_Mac!I$2:I$500,$Z69)),_xlpm.WinVal,IF($AD69=0,"",INDEX(Output_Win!I$2:I$243,$AD69)),_xlpm.MyAuditVal,IF($AA69=0,"",INDEX(My_Audit!H$2:H$456,$AA69)),_xlfn.IFS(_xlpm.MyAuditVal&lt;&gt;"",_xlpm.MyAuditVal,_xlpm.MacVal&lt;&gt;"",_xlpm.MacVal,_xlpm.WinVal&lt;&gt;"",_xlpm.WinVal,_xlpm.CSVVal&lt;&gt;"",_xlpm.CSVVal)),""))</f>
        <v/>
      </c>
      <c r="J69" s="41" t="str" cm="1">
        <f t="array" ref="J69">IF(($Y69+$Z69+$AA69+$AD69)=0,"",IFERROR(_xlfn.LET(_xlpm.CSVVal,IF($Y69=0,"",INDEX(CSV!J$2:J$510,$Y69)),_xlpm.MacVal,IF($Z69=0,"",INDEX(Output_Mac!J$2:J$500,$Z69)),_xlpm.WinVal,IF($AD69=0,"",INDEX(Output_Win!J$2:J$243,$AD69)),_xlpm.MyAuditVal,IF($AA69=0,"",INDEX(My_Audit!I$2:I$456,$AA69)),_xlfn.IFS(_xlpm.MyAuditVal&lt;&gt;"",_xlpm.MyAuditVal,_xlpm.MacVal&lt;&gt;"",_xlpm.MacVal,_xlpm.WinVal&lt;&gt;"",_xlpm.WinVal,_xlpm.CSVVal&lt;&gt;"",_xlpm.CSVVal)),""))</f>
        <v/>
      </c>
      <c r="K69" s="41" t="str" cm="1">
        <f t="array" ref="K69">IF(($Y69+$Z69+$AA69+$AD69)=0,"",IFERROR(_xlfn.LET(_xlpm.CSVVal,IF($Y69=0,"",INDEX(CSV!N$2:N$510,$Y69)),_xlpm.MacVal,IF($Z69=0,"",INDEX(Output_Mac!L$2:L$500,$Z69)),_xlpm.WinVal,IF($AD69=0,"",INDEX(Output_Win!L$2:L$243,$AD69)),_xlpm.MyAuditVal,IF($AA69=0,"",INDEX(My_Audit!J$2:J$456,$AA69)),_xlfn.IFS(_xlpm.MyAuditVal&lt;&gt;"",_xlpm.MyAuditVal,_xlpm.MacVal&lt;&gt;"",_xlpm.MacVal,_xlpm.WinVal&lt;&gt;"",_xlpm.WinVal,_xlpm.CSVVal&lt;&gt;"",_xlpm.CSVVal)),""))</f>
        <v/>
      </c>
      <c r="L69" s="41" t="str" cm="1">
        <f t="array" ref="L69">IF(($Y69+$Z69+$AA69+$AD69)=0,"",IFERROR(_xlfn.LET(_xlpm.CSVVal,IF($Y69=0,"",INDEX(CSV!Q$2:Q$510,$Y69)),_xlpm.MacVal,IF($Z69=0,"",INDEX(Output_Mac!M$2:M$500,$Z69)),_xlpm.WinVal,IF($AD69=0,"",INDEX(Output_Win!M$2:M$243,$AD69)),_xlpm.MyAuditVal,IF($AA69=0,"",INDEX(My_Audit!K$2:K$456,$AA69)),_xlfn.IFS(_xlpm.MyAuditVal&lt;&gt;"",_xlpm.MyAuditVal,_xlpm.MacVal&lt;&gt;"",_xlpm.MacVal,_xlpm.WinVal&lt;&gt;"",_xlpm.WinVal,_xlpm.CSVVal&lt;&gt;"",_xlpm.CSVVal)),""))</f>
        <v/>
      </c>
      <c r="M69" s="41" t="str" cm="1">
        <f t="array" ref="M69">IF(($Y69+$Z69+$AA69+$AD69)=0,"",ExpandDiagCodes(_xlfn.TEXTJOIN(", ",TRUE,IF($AA69=0,"",INDEX(My_Audit!N$2:N$456,$AA69)),IF($Z69=0,"",INDEX(Output_Mac!S$2:S$500,$Z69)),IF($AD69=0,"",INDEX(Output_Win!S$2:S$243,$AD69)),IF($Y69=0,"",INDEX(CSV!AE$2:AE$510,$Y69)))))</f>
        <v/>
      </c>
      <c r="N69" s="41" t="str" cm="1">
        <f t="array" ref="N69">IF(($Y69+$Z69+$AA69+$AD69)=0,"",IFERROR(_xlfn.LET(_xlpm.CSVVal,IF($Y69=0,"",INDEX(CSV!AG$2:AG$510,$Y69)),_xlpm.MacVal,IF($Z69=0,"",INDEX(Output_Mac!T$2:T$500,$Z69)),_xlpm.WinVal,IF($AD69=0,"",INDEX(Output_Win!T$2:T$243,$AD69)),_xlpm.MyAuditVal,IF($AA69=0,"",INDEX(My_Audit!O$2:O$456,$AA69)),_xlfn.IFS(_xlpm.MyAuditVal&lt;&gt;"",_xlpm.MyAuditVal,_xlpm.MacVal&lt;&gt;"",_xlpm.MacVal,_xlpm.WinVal&lt;&gt;"",_xlpm.WinVal,_xlpm.CSVVal&lt;&gt;"",_xlpm.CSVVal)),""))</f>
        <v/>
      </c>
      <c r="O69" s="41" t="str" cm="1">
        <f t="array" ref="O69">IF($AB69=0,"",INDEX(My_Audit!P$2:P$456,$AB69))&amp;""</f>
        <v/>
      </c>
      <c r="P69" s="40"/>
      <c r="Q69" s="41" t="str">
        <f>IF(LEFT(N69,4)="Pass","Nist SP 800-88",My_Audit!R69)&amp;""</f>
        <v/>
      </c>
      <c r="R69" s="40"/>
      <c r="S69" s="40"/>
      <c r="T69" s="41" t="str" cm="1">
        <f t="array" ref="T69">IF($AC69=0,"",INDEX(Models!J$2:J$605,$AC69))</f>
        <v/>
      </c>
      <c r="U69" s="40"/>
      <c r="V69" s="40"/>
      <c r="W69" s="79" t="str" cm="1">
        <f t="array" ref="W69">IF(($Z69+$AA69+$AD69)=0,"",ExpandDiagCodes(_xlfn.TEXTJOIN(", ",TRUE,IF($AA69=0,"",INDEX(My_Audit!L$2:L$456,$AA69)),IF($Z69=0,"",INDEX(Output_Mac!AA$2:AA$500,$Z69)),IF($AD69=0,"",INDEX(Output_Win!AA$2:AA$243,$AD69)))))</f>
        <v/>
      </c>
      <c r="Y69" s="80">
        <f>IFERROR(MATCH($A69,CSV!$A$2:$A$510,0),0)</f>
        <v>0</v>
      </c>
      <c r="Z69" s="80">
        <f>IFERROR(MATCH($A69,Output_Mac!$A$2:$A$500,0),0)</f>
        <v>0</v>
      </c>
      <c r="AA69" s="80">
        <f>IFERROR(MATCH($A69,My_Audit!$A$2:$A$456,0),0)</f>
        <v>68</v>
      </c>
      <c r="AB69" s="80">
        <f>IFERROR(MATCH($C69,My_Audit!$B$2:$B$456,0),0)</f>
        <v>0</v>
      </c>
      <c r="AC69" s="80">
        <f>IFERROR(MATCH($E69,Models!$I$2:$I$605,0),0)</f>
        <v>0</v>
      </c>
      <c r="AD69" s="80">
        <f>IFERROR(MATCH($A69,Output_Win!$A$2:$A$243,0),0)</f>
        <v>0</v>
      </c>
    </row>
    <row r="70" spans="1:30">
      <c r="A70" s="40" t="str">
        <f>_xlfn.TEXTJOIN("",TRUE,Input!$A$4,TEXT(ROW(My_Audit!A69)+Input!$A$8-1,"00"))</f>
        <v>W4457</v>
      </c>
      <c r="B70" s="40" t="str">
        <f>_xlfn.TEXTJOIN("-",TRUE,"ITD",Input!$A$2,A70)</f>
        <v>ITD-SHR11749-W4457</v>
      </c>
      <c r="C70" s="41" t="str" cm="1">
        <f t="array" ref="C70">IF(($Y70+$Z70+$AA70+$AD70)=0,"",IFERROR(_xlfn.LET(_xlpm.CSVVal,IF($Y70=0,"",INDEX(CSV!B$2:B$510,$Y70)),_xlpm.MacVal,IF($Z70=0,"",INDEX(Output_Mac!B$2:B$500,$Z70)),_xlpm.WinVal,IF($AD70=0,"",INDEX(Output_Win!B$2:B$243,$AD70)),_xlpm.MyAuditVal,IF($AA70=0,"",INDEX(My_Audit!B$2:B$456,$AA70)),_xlfn.IFS(_xlpm.MyAuditVal&lt;&gt;"",_xlpm.MyAuditVal,_xlpm.MacVal&lt;&gt;"",_xlpm.MacVal,_xlpm.WinVal&lt;&gt;"",_xlpm.WinVal,_xlpm.CSVVal&lt;&gt;"",_xlpm.CSVVal)),""))</f>
        <v/>
      </c>
      <c r="D70" s="41" t="str" cm="1">
        <f t="array" ref="D70">IF(($Y70+$Z70+$AA70+$AD70)=0,"",IFERROR(_xlfn.LET(_xlpm.CSVVal,IF($Y70=0,"",INDEX(CSV!C$2:C$510,$Y70)),_xlpm.MacVal,IF($Z70=0,"",INDEX(Output_Mac!D$2:D$500,$Z70)),_xlpm.WinVal,IF($AD70=0,"",INDEX(Output_Win!D$2:D$243,$AD70)),_xlpm.MyAuditVal,IF($AA70=0,"",INDEX(My_Audit!C$2:C$456,$AA70)),_xlfn.IFS(_xlpm.MyAuditVal&lt;&gt;"",_xlpm.MyAuditVal,_xlpm.MacVal&lt;&gt;"",_xlpm.MacVal,_xlpm.WinVal&lt;&gt;"",_xlpm.WinVal,_xlpm.CSVVal&lt;&gt;"",_xlpm.CSVVal)),""))</f>
        <v/>
      </c>
      <c r="E70" s="41" t="str" cm="1">
        <f t="array" ref="E70">IF(($Y70+$Z70+$AA70+$AD70)=0,"",IFERROR(_xlfn.LET(_xlpm.CSVVal,IF($Y70=0,"",INDEX(CSV!E$2:E$510,$Y70)),_xlpm.MacVal,IF($Z70=0,"",INDEX(Output_Mac!C$2:C$500,$Z70)),_xlpm.WinVal,IF($AD70=0,"",INDEX(Output_Win!C$2:C$243,$AD70)),_xlpm.MyAuditVal,IF($AA70=0,"",INDEX(My_Audit!D$2:D$456,$AA70)),_xlfn.IFS(_xlpm.MyAuditVal&lt;&gt;"",_xlpm.MyAuditVal,_xlpm.MacVal&lt;&gt;"",_xlpm.MacVal,_xlpm.WinVal&lt;&gt;"",_xlpm.WinVal,_xlpm.CSVVal&lt;&gt;"",_xlpm.CSVVal)),""))</f>
        <v/>
      </c>
      <c r="F70" s="41" t="str" cm="1">
        <f t="array" ref="F70">IF(($Y70+$Z70+$AA70+$AD70)=0,"",IFERROR(_xlfn.LET(_xlpm.CSVVal,IF($Y70=0,"",INDEX(CSV!F$2:F$510,$Y70)),_xlpm.MacVal,IF($Z70=0,"",INDEX(Output_Mac!E$2:E$500,$Z70)),_xlpm.WinVal,IF($AD70=0,"",INDEX(Output_Win!E$2:E$243,$AD70)),_xlpm.MyAuditVal,IF($AA70=0,"",INDEX(My_Audit!E$2:E$456,$AA70)),_xlfn.IFS(_xlpm.MyAuditVal&lt;&gt;"",_xlpm.MyAuditVal,_xlpm.MacVal&lt;&gt;"",_xlpm.MacVal,_xlpm.WinVal&lt;&gt;"",_xlpm.WinVal,_xlpm.CSVVal&lt;&gt;"",PROPER(_xlpm.CSVVal))),""))</f>
        <v/>
      </c>
      <c r="G70" s="41" t="str" cm="1">
        <f t="array" ref="G70">IF(($Y70+$Z70+$AA70+$AD70)=0,"",IFERROR(_xlfn.LET(_xlpm.CSVVal,IF($Y70=0,"",INDEX(CSV!G$2:G$510,$Y70)),_xlpm.MacVal,IF($Z70=0,"",INDEX(Output_Mac!G$2:G$500,$Z70)),_xlpm.WinVal,IF($AD70=0,"",INDEX(Output_Win!G$2:G$243,$AD70)),_xlpm.MyAuditVal,IF($AA70=0,"",INDEX(My_Audit!F$2:F$456,$AA70)),_xlfn.IFS(_xlpm.MyAuditVal&lt;&gt;"",_xlpm.MyAuditVal,_xlpm.MacVal&lt;&gt;"",_xlpm.MacVal,_xlpm.WinVal&lt;&gt;"",_xlpm.WinVal,_xlpm.CSVVal&lt;&gt;"",_xlpm.CSVVal)),""))</f>
        <v/>
      </c>
      <c r="H70" s="41" t="str" cm="1">
        <f t="array" ref="H70">IF($Z70&gt;0,INDEX(Output_Mac!H$2:H$500,$Z70),IF($AD70&gt;0,INDEX(Output_Win!H$2:H$243,$AD70),IF($AA70&gt;0,_xlfn.LET(_xlpm.MyAuditVal,INDEX(My_Audit!G$2:G$456,$AA70),IF(_xlpm.MyAuditVal=0,"",_xlpm.MyAuditVal)),"")))</f>
        <v/>
      </c>
      <c r="I70" s="41" t="str" cm="1">
        <f t="array" ref="I70">IF(($Y70+$Z70+$AA70+$AD70)=0,"",IFERROR(_xlfn.LET(_xlpm.CSVVal,IF($Y70=0,"",INDEX(CSV!H$2:H$510,$Y70)),_xlpm.MacVal,IF($Z70=0,"",INDEX(Output_Mac!I$2:I$500,$Z70)),_xlpm.WinVal,IF($AD70=0,"",INDEX(Output_Win!I$2:I$243,$AD70)),_xlpm.MyAuditVal,IF($AA70=0,"",INDEX(My_Audit!H$2:H$456,$AA70)),_xlfn.IFS(_xlpm.MyAuditVal&lt;&gt;"",_xlpm.MyAuditVal,_xlpm.MacVal&lt;&gt;"",_xlpm.MacVal,_xlpm.WinVal&lt;&gt;"",_xlpm.WinVal,_xlpm.CSVVal&lt;&gt;"",_xlpm.CSVVal)),""))</f>
        <v/>
      </c>
      <c r="J70" s="41" t="str" cm="1">
        <f t="array" ref="J70">IF(($Y70+$Z70+$AA70+$AD70)=0,"",IFERROR(_xlfn.LET(_xlpm.CSVVal,IF($Y70=0,"",INDEX(CSV!J$2:J$510,$Y70)),_xlpm.MacVal,IF($Z70=0,"",INDEX(Output_Mac!J$2:J$500,$Z70)),_xlpm.WinVal,IF($AD70=0,"",INDEX(Output_Win!J$2:J$243,$AD70)),_xlpm.MyAuditVal,IF($AA70=0,"",INDEX(My_Audit!I$2:I$456,$AA70)),_xlfn.IFS(_xlpm.MyAuditVal&lt;&gt;"",_xlpm.MyAuditVal,_xlpm.MacVal&lt;&gt;"",_xlpm.MacVal,_xlpm.WinVal&lt;&gt;"",_xlpm.WinVal,_xlpm.CSVVal&lt;&gt;"",_xlpm.CSVVal)),""))</f>
        <v/>
      </c>
      <c r="K70" s="41" t="str" cm="1">
        <f t="array" ref="K70">IF(($Y70+$Z70+$AA70+$AD70)=0,"",IFERROR(_xlfn.LET(_xlpm.CSVVal,IF($Y70=0,"",INDEX(CSV!N$2:N$510,$Y70)),_xlpm.MacVal,IF($Z70=0,"",INDEX(Output_Mac!L$2:L$500,$Z70)),_xlpm.WinVal,IF($AD70=0,"",INDEX(Output_Win!L$2:L$243,$AD70)),_xlpm.MyAuditVal,IF($AA70=0,"",INDEX(My_Audit!J$2:J$456,$AA70)),_xlfn.IFS(_xlpm.MyAuditVal&lt;&gt;"",_xlpm.MyAuditVal,_xlpm.MacVal&lt;&gt;"",_xlpm.MacVal,_xlpm.WinVal&lt;&gt;"",_xlpm.WinVal,_xlpm.CSVVal&lt;&gt;"",_xlpm.CSVVal)),""))</f>
        <v/>
      </c>
      <c r="L70" s="41" t="str" cm="1">
        <f t="array" ref="L70">IF(($Y70+$Z70+$AA70+$AD70)=0,"",IFERROR(_xlfn.LET(_xlpm.CSVVal,IF($Y70=0,"",INDEX(CSV!Q$2:Q$510,$Y70)),_xlpm.MacVal,IF($Z70=0,"",INDEX(Output_Mac!M$2:M$500,$Z70)),_xlpm.WinVal,IF($AD70=0,"",INDEX(Output_Win!M$2:M$243,$AD70)),_xlpm.MyAuditVal,IF($AA70=0,"",INDEX(My_Audit!K$2:K$456,$AA70)),_xlfn.IFS(_xlpm.MyAuditVal&lt;&gt;"",_xlpm.MyAuditVal,_xlpm.MacVal&lt;&gt;"",_xlpm.MacVal,_xlpm.WinVal&lt;&gt;"",_xlpm.WinVal,_xlpm.CSVVal&lt;&gt;"",_xlpm.CSVVal)),""))</f>
        <v/>
      </c>
      <c r="M70" s="41" t="str" cm="1">
        <f t="array" ref="M70">IF(($Y70+$Z70+$AA70+$AD70)=0,"",ExpandDiagCodes(_xlfn.TEXTJOIN(", ",TRUE,IF($AA70=0,"",INDEX(My_Audit!N$2:N$456,$AA70)),IF($Z70=0,"",INDEX(Output_Mac!S$2:S$500,$Z70)),IF($AD70=0,"",INDEX(Output_Win!S$2:S$243,$AD70)),IF($Y70=0,"",INDEX(CSV!AE$2:AE$510,$Y70)))))</f>
        <v/>
      </c>
      <c r="N70" s="41" t="str" cm="1">
        <f t="array" ref="N70">IF(($Y70+$Z70+$AA70+$AD70)=0,"",IFERROR(_xlfn.LET(_xlpm.CSVVal,IF($Y70=0,"",INDEX(CSV!AG$2:AG$510,$Y70)),_xlpm.MacVal,IF($Z70=0,"",INDEX(Output_Mac!T$2:T$500,$Z70)),_xlpm.WinVal,IF($AD70=0,"",INDEX(Output_Win!T$2:T$243,$AD70)),_xlpm.MyAuditVal,IF($AA70=0,"",INDEX(My_Audit!O$2:O$456,$AA70)),_xlfn.IFS(_xlpm.MyAuditVal&lt;&gt;"",_xlpm.MyAuditVal,_xlpm.MacVal&lt;&gt;"",_xlpm.MacVal,_xlpm.WinVal&lt;&gt;"",_xlpm.WinVal,_xlpm.CSVVal&lt;&gt;"",_xlpm.CSVVal)),""))</f>
        <v/>
      </c>
      <c r="O70" s="41" t="str" cm="1">
        <f t="array" ref="O70">IF($AB70=0,"",INDEX(My_Audit!P$2:P$456,$AB70))&amp;""</f>
        <v/>
      </c>
      <c r="P70" s="40"/>
      <c r="Q70" s="41" t="str">
        <f>IF(LEFT(N70,4)="Pass","Nist SP 800-88",My_Audit!R70)&amp;""</f>
        <v/>
      </c>
      <c r="R70" s="40"/>
      <c r="S70" s="40"/>
      <c r="T70" s="41" t="str" cm="1">
        <f t="array" ref="T70">IF($AC70=0,"",INDEX(Models!J$2:J$605,$AC70))</f>
        <v/>
      </c>
      <c r="U70" s="40"/>
      <c r="V70" s="40"/>
      <c r="W70" s="79" t="str" cm="1">
        <f t="array" ref="W70">IF(($Z70+$AA70+$AD70)=0,"",ExpandDiagCodes(_xlfn.TEXTJOIN(", ",TRUE,IF($AA70=0,"",INDEX(My_Audit!L$2:L$456,$AA70)),IF($Z70=0,"",INDEX(Output_Mac!AA$2:AA$500,$Z70)),IF($AD70=0,"",INDEX(Output_Win!AA$2:AA$243,$AD70)))))</f>
        <v/>
      </c>
      <c r="Y70" s="80">
        <f>IFERROR(MATCH($A70,CSV!$A$2:$A$510,0),0)</f>
        <v>0</v>
      </c>
      <c r="Z70" s="80">
        <f>IFERROR(MATCH($A70,Output_Mac!$A$2:$A$500,0),0)</f>
        <v>0</v>
      </c>
      <c r="AA70" s="80">
        <f>IFERROR(MATCH($A70,My_Audit!$A$2:$A$456,0),0)</f>
        <v>69</v>
      </c>
      <c r="AB70" s="80">
        <f>IFERROR(MATCH($C70,My_Audit!$B$2:$B$456,0),0)</f>
        <v>0</v>
      </c>
      <c r="AC70" s="80">
        <f>IFERROR(MATCH($E70,Models!$I$2:$I$605,0),0)</f>
        <v>0</v>
      </c>
      <c r="AD70" s="80">
        <f>IFERROR(MATCH($A70,Output_Win!$A$2:$A$243,0),0)</f>
        <v>0</v>
      </c>
    </row>
    <row r="71" spans="1:30">
      <c r="A71" s="40" t="str">
        <f>_xlfn.TEXTJOIN("",TRUE,Input!$A$4,TEXT(ROW(My_Audit!A70)+Input!$A$8-1,"00"))</f>
        <v>W4458</v>
      </c>
      <c r="B71" s="40" t="str">
        <f>_xlfn.TEXTJOIN("-",TRUE,"ITD",Input!$A$2,A71)</f>
        <v>ITD-SHR11749-W4458</v>
      </c>
      <c r="C71" s="41" t="str" cm="1">
        <f t="array" ref="C71">IF(($Y71+$Z71+$AA71+$AD71)=0,"",IFERROR(_xlfn.LET(_xlpm.CSVVal,IF($Y71=0,"",INDEX(CSV!B$2:B$510,$Y71)),_xlpm.MacVal,IF($Z71=0,"",INDEX(Output_Mac!B$2:B$500,$Z71)),_xlpm.WinVal,IF($AD71=0,"",INDEX(Output_Win!B$2:B$243,$AD71)),_xlpm.MyAuditVal,IF($AA71=0,"",INDEX(My_Audit!B$2:B$456,$AA71)),_xlfn.IFS(_xlpm.MyAuditVal&lt;&gt;"",_xlpm.MyAuditVal,_xlpm.MacVal&lt;&gt;"",_xlpm.MacVal,_xlpm.WinVal&lt;&gt;"",_xlpm.WinVal,_xlpm.CSVVal&lt;&gt;"",_xlpm.CSVVal)),""))</f>
        <v/>
      </c>
      <c r="D71" s="41" t="str" cm="1">
        <f t="array" ref="D71">IF(($Y71+$Z71+$AA71+$AD71)=0,"",IFERROR(_xlfn.LET(_xlpm.CSVVal,IF($Y71=0,"",INDEX(CSV!C$2:C$510,$Y71)),_xlpm.MacVal,IF($Z71=0,"",INDEX(Output_Mac!D$2:D$500,$Z71)),_xlpm.WinVal,IF($AD71=0,"",INDEX(Output_Win!D$2:D$243,$AD71)),_xlpm.MyAuditVal,IF($AA71=0,"",INDEX(My_Audit!C$2:C$456,$AA71)),_xlfn.IFS(_xlpm.MyAuditVal&lt;&gt;"",_xlpm.MyAuditVal,_xlpm.MacVal&lt;&gt;"",_xlpm.MacVal,_xlpm.WinVal&lt;&gt;"",_xlpm.WinVal,_xlpm.CSVVal&lt;&gt;"",_xlpm.CSVVal)),""))</f>
        <v/>
      </c>
      <c r="E71" s="41" t="str" cm="1">
        <f t="array" ref="E71">IF(($Y71+$Z71+$AA71+$AD71)=0,"",IFERROR(_xlfn.LET(_xlpm.CSVVal,IF($Y71=0,"",INDEX(CSV!E$2:E$510,$Y71)),_xlpm.MacVal,IF($Z71=0,"",INDEX(Output_Mac!C$2:C$500,$Z71)),_xlpm.WinVal,IF($AD71=0,"",INDEX(Output_Win!C$2:C$243,$AD71)),_xlpm.MyAuditVal,IF($AA71=0,"",INDEX(My_Audit!D$2:D$456,$AA71)),_xlfn.IFS(_xlpm.MyAuditVal&lt;&gt;"",_xlpm.MyAuditVal,_xlpm.MacVal&lt;&gt;"",_xlpm.MacVal,_xlpm.WinVal&lt;&gt;"",_xlpm.WinVal,_xlpm.CSVVal&lt;&gt;"",_xlpm.CSVVal)),""))</f>
        <v/>
      </c>
      <c r="F71" s="41" t="str" cm="1">
        <f t="array" ref="F71">IF(($Y71+$Z71+$AA71+$AD71)=0,"",IFERROR(_xlfn.LET(_xlpm.CSVVal,IF($Y71=0,"",INDEX(CSV!F$2:F$510,$Y71)),_xlpm.MacVal,IF($Z71=0,"",INDEX(Output_Mac!E$2:E$500,$Z71)),_xlpm.WinVal,IF($AD71=0,"",INDEX(Output_Win!E$2:E$243,$AD71)),_xlpm.MyAuditVal,IF($AA71=0,"",INDEX(My_Audit!E$2:E$456,$AA71)),_xlfn.IFS(_xlpm.MyAuditVal&lt;&gt;"",_xlpm.MyAuditVal,_xlpm.MacVal&lt;&gt;"",_xlpm.MacVal,_xlpm.WinVal&lt;&gt;"",_xlpm.WinVal,_xlpm.CSVVal&lt;&gt;"",PROPER(_xlpm.CSVVal))),""))</f>
        <v/>
      </c>
      <c r="G71" s="41" t="str" cm="1">
        <f t="array" ref="G71">IF(($Y71+$Z71+$AA71+$AD71)=0,"",IFERROR(_xlfn.LET(_xlpm.CSVVal,IF($Y71=0,"",INDEX(CSV!G$2:G$510,$Y71)),_xlpm.MacVal,IF($Z71=0,"",INDEX(Output_Mac!G$2:G$500,$Z71)),_xlpm.WinVal,IF($AD71=0,"",INDEX(Output_Win!G$2:G$243,$AD71)),_xlpm.MyAuditVal,IF($AA71=0,"",INDEX(My_Audit!F$2:F$456,$AA71)),_xlfn.IFS(_xlpm.MyAuditVal&lt;&gt;"",_xlpm.MyAuditVal,_xlpm.MacVal&lt;&gt;"",_xlpm.MacVal,_xlpm.WinVal&lt;&gt;"",_xlpm.WinVal,_xlpm.CSVVal&lt;&gt;"",_xlpm.CSVVal)),""))</f>
        <v/>
      </c>
      <c r="H71" s="41" t="str" cm="1">
        <f t="array" ref="H71">IF($Z71&gt;0,INDEX(Output_Mac!H$2:H$500,$Z71),IF($AD71&gt;0,INDEX(Output_Win!H$2:H$243,$AD71),IF($AA71&gt;0,_xlfn.LET(_xlpm.MyAuditVal,INDEX(My_Audit!G$2:G$456,$AA71),IF(_xlpm.MyAuditVal=0,"",_xlpm.MyAuditVal)),"")))</f>
        <v/>
      </c>
      <c r="I71" s="41" t="str" cm="1">
        <f t="array" ref="I71">IF(($Y71+$Z71+$AA71+$AD71)=0,"",IFERROR(_xlfn.LET(_xlpm.CSVVal,IF($Y71=0,"",INDEX(CSV!H$2:H$510,$Y71)),_xlpm.MacVal,IF($Z71=0,"",INDEX(Output_Mac!I$2:I$500,$Z71)),_xlpm.WinVal,IF($AD71=0,"",INDEX(Output_Win!I$2:I$243,$AD71)),_xlpm.MyAuditVal,IF($AA71=0,"",INDEX(My_Audit!H$2:H$456,$AA71)),_xlfn.IFS(_xlpm.MyAuditVal&lt;&gt;"",_xlpm.MyAuditVal,_xlpm.MacVal&lt;&gt;"",_xlpm.MacVal,_xlpm.WinVal&lt;&gt;"",_xlpm.WinVal,_xlpm.CSVVal&lt;&gt;"",_xlpm.CSVVal)),""))</f>
        <v/>
      </c>
      <c r="J71" s="41" t="str" cm="1">
        <f t="array" ref="J71">IF(($Y71+$Z71+$AA71+$AD71)=0,"",IFERROR(_xlfn.LET(_xlpm.CSVVal,IF($Y71=0,"",INDEX(CSV!J$2:J$510,$Y71)),_xlpm.MacVal,IF($Z71=0,"",INDEX(Output_Mac!J$2:J$500,$Z71)),_xlpm.WinVal,IF($AD71=0,"",INDEX(Output_Win!J$2:J$243,$AD71)),_xlpm.MyAuditVal,IF($AA71=0,"",INDEX(My_Audit!I$2:I$456,$AA71)),_xlfn.IFS(_xlpm.MyAuditVal&lt;&gt;"",_xlpm.MyAuditVal,_xlpm.MacVal&lt;&gt;"",_xlpm.MacVal,_xlpm.WinVal&lt;&gt;"",_xlpm.WinVal,_xlpm.CSVVal&lt;&gt;"",_xlpm.CSVVal)),""))</f>
        <v/>
      </c>
      <c r="K71" s="41" t="str" cm="1">
        <f t="array" ref="K71">IF(($Y71+$Z71+$AA71+$AD71)=0,"",IFERROR(_xlfn.LET(_xlpm.CSVVal,IF($Y71=0,"",INDEX(CSV!N$2:N$510,$Y71)),_xlpm.MacVal,IF($Z71=0,"",INDEX(Output_Mac!L$2:L$500,$Z71)),_xlpm.WinVal,IF($AD71=0,"",INDEX(Output_Win!L$2:L$243,$AD71)),_xlpm.MyAuditVal,IF($AA71=0,"",INDEX(My_Audit!J$2:J$456,$AA71)),_xlfn.IFS(_xlpm.MyAuditVal&lt;&gt;"",_xlpm.MyAuditVal,_xlpm.MacVal&lt;&gt;"",_xlpm.MacVal,_xlpm.WinVal&lt;&gt;"",_xlpm.WinVal,_xlpm.CSVVal&lt;&gt;"",_xlpm.CSVVal)),""))</f>
        <v/>
      </c>
      <c r="L71" s="41" t="str" cm="1">
        <f t="array" ref="L71">IF(($Y71+$Z71+$AA71+$AD71)=0,"",IFERROR(_xlfn.LET(_xlpm.CSVVal,IF($Y71=0,"",INDEX(CSV!Q$2:Q$510,$Y71)),_xlpm.MacVal,IF($Z71=0,"",INDEX(Output_Mac!M$2:M$500,$Z71)),_xlpm.WinVal,IF($AD71=0,"",INDEX(Output_Win!M$2:M$243,$AD71)),_xlpm.MyAuditVal,IF($AA71=0,"",INDEX(My_Audit!K$2:K$456,$AA71)),_xlfn.IFS(_xlpm.MyAuditVal&lt;&gt;"",_xlpm.MyAuditVal,_xlpm.MacVal&lt;&gt;"",_xlpm.MacVal,_xlpm.WinVal&lt;&gt;"",_xlpm.WinVal,_xlpm.CSVVal&lt;&gt;"",_xlpm.CSVVal)),""))</f>
        <v/>
      </c>
      <c r="M71" s="41" t="str" cm="1">
        <f t="array" ref="M71">IF(($Y71+$Z71+$AA71+$AD71)=0,"",ExpandDiagCodes(_xlfn.TEXTJOIN(", ",TRUE,IF($AA71=0,"",INDEX(My_Audit!N$2:N$456,$AA71)),IF($Z71=0,"",INDEX(Output_Mac!S$2:S$500,$Z71)),IF($AD71=0,"",INDEX(Output_Win!S$2:S$243,$AD71)),IF($Y71=0,"",INDEX(CSV!AE$2:AE$510,$Y71)))))</f>
        <v/>
      </c>
      <c r="N71" s="41" t="str" cm="1">
        <f t="array" ref="N71">IF(($Y71+$Z71+$AA71+$AD71)=0,"",IFERROR(_xlfn.LET(_xlpm.CSVVal,IF($Y71=0,"",INDEX(CSV!AG$2:AG$510,$Y71)),_xlpm.MacVal,IF($Z71=0,"",INDEX(Output_Mac!T$2:T$500,$Z71)),_xlpm.WinVal,IF($AD71=0,"",INDEX(Output_Win!T$2:T$243,$AD71)),_xlpm.MyAuditVal,IF($AA71=0,"",INDEX(My_Audit!O$2:O$456,$AA71)),_xlfn.IFS(_xlpm.MyAuditVal&lt;&gt;"",_xlpm.MyAuditVal,_xlpm.MacVal&lt;&gt;"",_xlpm.MacVal,_xlpm.WinVal&lt;&gt;"",_xlpm.WinVal,_xlpm.CSVVal&lt;&gt;"",_xlpm.CSVVal)),""))</f>
        <v/>
      </c>
      <c r="O71" s="41" t="str" cm="1">
        <f t="array" ref="O71">IF($AB71=0,"",INDEX(My_Audit!P$2:P$456,$AB71))&amp;""</f>
        <v/>
      </c>
      <c r="P71" s="40"/>
      <c r="Q71" s="41" t="str">
        <f>IF(LEFT(N71,4)="Pass","Nist SP 800-88",My_Audit!R71)&amp;""</f>
        <v/>
      </c>
      <c r="R71" s="40"/>
      <c r="S71" s="40"/>
      <c r="T71" s="41" t="str" cm="1">
        <f t="array" ref="T71">IF($AC71=0,"",INDEX(Models!J$2:J$605,$AC71))</f>
        <v/>
      </c>
      <c r="U71" s="40"/>
      <c r="V71" s="40"/>
      <c r="W71" s="79" t="str" cm="1">
        <f t="array" ref="W71">IF(($Z71+$AA71+$AD71)=0,"",ExpandDiagCodes(_xlfn.TEXTJOIN(", ",TRUE,IF($AA71=0,"",INDEX(My_Audit!L$2:L$456,$AA71)),IF($Z71=0,"",INDEX(Output_Mac!AA$2:AA$500,$Z71)),IF($AD71=0,"",INDEX(Output_Win!AA$2:AA$243,$AD71)))))</f>
        <v/>
      </c>
      <c r="Y71" s="80">
        <f>IFERROR(MATCH($A71,CSV!$A$2:$A$510,0),0)</f>
        <v>0</v>
      </c>
      <c r="Z71" s="80">
        <f>IFERROR(MATCH($A71,Output_Mac!$A$2:$A$500,0),0)</f>
        <v>0</v>
      </c>
      <c r="AA71" s="80">
        <f>IFERROR(MATCH($A71,My_Audit!$A$2:$A$456,0),0)</f>
        <v>70</v>
      </c>
      <c r="AB71" s="80">
        <f>IFERROR(MATCH($C71,My_Audit!$B$2:$B$456,0),0)</f>
        <v>0</v>
      </c>
      <c r="AC71" s="80">
        <f>IFERROR(MATCH($E71,Models!$I$2:$I$605,0),0)</f>
        <v>0</v>
      </c>
      <c r="AD71" s="80">
        <f>IFERROR(MATCH($A71,Output_Win!$A$2:$A$243,0),0)</f>
        <v>0</v>
      </c>
    </row>
    <row r="72" spans="1:30">
      <c r="A72" s="40" t="str">
        <f>_xlfn.TEXTJOIN("",TRUE,Input!$A$4,TEXT(ROW(My_Audit!A71)+Input!$A$8-1,"00"))</f>
        <v>W4459</v>
      </c>
      <c r="B72" s="40" t="str">
        <f>_xlfn.TEXTJOIN("-",TRUE,"ITD",Input!$A$2,A72)</f>
        <v>ITD-SHR11749-W4459</v>
      </c>
      <c r="C72" s="41" t="str" cm="1">
        <f t="array" ref="C72">IF(($Y72+$Z72+$AA72+$AD72)=0,"",IFERROR(_xlfn.LET(_xlpm.CSVVal,IF($Y72=0,"",INDEX(CSV!B$2:B$510,$Y72)),_xlpm.MacVal,IF($Z72=0,"",INDEX(Output_Mac!B$2:B$500,$Z72)),_xlpm.WinVal,IF($AD72=0,"",INDEX(Output_Win!B$2:B$243,$AD72)),_xlpm.MyAuditVal,IF($AA72=0,"",INDEX(My_Audit!B$2:B$456,$AA72)),_xlfn.IFS(_xlpm.MyAuditVal&lt;&gt;"",_xlpm.MyAuditVal,_xlpm.MacVal&lt;&gt;"",_xlpm.MacVal,_xlpm.WinVal&lt;&gt;"",_xlpm.WinVal,_xlpm.CSVVal&lt;&gt;"",_xlpm.CSVVal)),""))</f>
        <v/>
      </c>
      <c r="D72" s="41" t="str" cm="1">
        <f t="array" ref="D72">IF(($Y72+$Z72+$AA72+$AD72)=0,"",IFERROR(_xlfn.LET(_xlpm.CSVVal,IF($Y72=0,"",INDEX(CSV!C$2:C$510,$Y72)),_xlpm.MacVal,IF($Z72=0,"",INDEX(Output_Mac!D$2:D$500,$Z72)),_xlpm.WinVal,IF($AD72=0,"",INDEX(Output_Win!D$2:D$243,$AD72)),_xlpm.MyAuditVal,IF($AA72=0,"",INDEX(My_Audit!C$2:C$456,$AA72)),_xlfn.IFS(_xlpm.MyAuditVal&lt;&gt;"",_xlpm.MyAuditVal,_xlpm.MacVal&lt;&gt;"",_xlpm.MacVal,_xlpm.WinVal&lt;&gt;"",_xlpm.WinVal,_xlpm.CSVVal&lt;&gt;"",_xlpm.CSVVal)),""))</f>
        <v/>
      </c>
      <c r="E72" s="41" t="str" cm="1">
        <f t="array" ref="E72">IF(($Y72+$Z72+$AA72+$AD72)=0,"",IFERROR(_xlfn.LET(_xlpm.CSVVal,IF($Y72=0,"",INDEX(CSV!E$2:E$510,$Y72)),_xlpm.MacVal,IF($Z72=0,"",INDEX(Output_Mac!C$2:C$500,$Z72)),_xlpm.WinVal,IF($AD72=0,"",INDEX(Output_Win!C$2:C$243,$AD72)),_xlpm.MyAuditVal,IF($AA72=0,"",INDEX(My_Audit!D$2:D$456,$AA72)),_xlfn.IFS(_xlpm.MyAuditVal&lt;&gt;"",_xlpm.MyAuditVal,_xlpm.MacVal&lt;&gt;"",_xlpm.MacVal,_xlpm.WinVal&lt;&gt;"",_xlpm.WinVal,_xlpm.CSVVal&lt;&gt;"",_xlpm.CSVVal)),""))</f>
        <v/>
      </c>
      <c r="F72" s="41" t="str" cm="1">
        <f t="array" ref="F72">IF(($Y72+$Z72+$AA72+$AD72)=0,"",IFERROR(_xlfn.LET(_xlpm.CSVVal,IF($Y72=0,"",INDEX(CSV!F$2:F$510,$Y72)),_xlpm.MacVal,IF($Z72=0,"",INDEX(Output_Mac!E$2:E$500,$Z72)),_xlpm.WinVal,IF($AD72=0,"",INDEX(Output_Win!E$2:E$243,$AD72)),_xlpm.MyAuditVal,IF($AA72=0,"",INDEX(My_Audit!E$2:E$456,$AA72)),_xlfn.IFS(_xlpm.MyAuditVal&lt;&gt;"",_xlpm.MyAuditVal,_xlpm.MacVal&lt;&gt;"",_xlpm.MacVal,_xlpm.WinVal&lt;&gt;"",_xlpm.WinVal,_xlpm.CSVVal&lt;&gt;"",PROPER(_xlpm.CSVVal))),""))</f>
        <v/>
      </c>
      <c r="G72" s="41" t="str" cm="1">
        <f t="array" ref="G72">IF(($Y72+$Z72+$AA72+$AD72)=0,"",IFERROR(_xlfn.LET(_xlpm.CSVVal,IF($Y72=0,"",INDEX(CSV!G$2:G$510,$Y72)),_xlpm.MacVal,IF($Z72=0,"",INDEX(Output_Mac!G$2:G$500,$Z72)),_xlpm.WinVal,IF($AD72=0,"",INDEX(Output_Win!G$2:G$243,$AD72)),_xlpm.MyAuditVal,IF($AA72=0,"",INDEX(My_Audit!F$2:F$456,$AA72)),_xlfn.IFS(_xlpm.MyAuditVal&lt;&gt;"",_xlpm.MyAuditVal,_xlpm.MacVal&lt;&gt;"",_xlpm.MacVal,_xlpm.WinVal&lt;&gt;"",_xlpm.WinVal,_xlpm.CSVVal&lt;&gt;"",_xlpm.CSVVal)),""))</f>
        <v/>
      </c>
      <c r="H72" s="41" t="str" cm="1">
        <f t="array" ref="H72">IF($Z72&gt;0,INDEX(Output_Mac!H$2:H$500,$Z72),IF($AD72&gt;0,INDEX(Output_Win!H$2:H$243,$AD72),IF($AA72&gt;0,_xlfn.LET(_xlpm.MyAuditVal,INDEX(My_Audit!G$2:G$456,$AA72),IF(_xlpm.MyAuditVal=0,"",_xlpm.MyAuditVal)),"")))</f>
        <v/>
      </c>
      <c r="I72" s="41" t="str" cm="1">
        <f t="array" ref="I72">IF(($Y72+$Z72+$AA72+$AD72)=0,"",IFERROR(_xlfn.LET(_xlpm.CSVVal,IF($Y72=0,"",INDEX(CSV!H$2:H$510,$Y72)),_xlpm.MacVal,IF($Z72=0,"",INDEX(Output_Mac!I$2:I$500,$Z72)),_xlpm.WinVal,IF($AD72=0,"",INDEX(Output_Win!I$2:I$243,$AD72)),_xlpm.MyAuditVal,IF($AA72=0,"",INDEX(My_Audit!H$2:H$456,$AA72)),_xlfn.IFS(_xlpm.MyAuditVal&lt;&gt;"",_xlpm.MyAuditVal,_xlpm.MacVal&lt;&gt;"",_xlpm.MacVal,_xlpm.WinVal&lt;&gt;"",_xlpm.WinVal,_xlpm.CSVVal&lt;&gt;"",_xlpm.CSVVal)),""))</f>
        <v/>
      </c>
      <c r="J72" s="41" t="str" cm="1">
        <f t="array" ref="J72">IF(($Y72+$Z72+$AA72+$AD72)=0,"",IFERROR(_xlfn.LET(_xlpm.CSVVal,IF($Y72=0,"",INDEX(CSV!J$2:J$510,$Y72)),_xlpm.MacVal,IF($Z72=0,"",INDEX(Output_Mac!J$2:J$500,$Z72)),_xlpm.WinVal,IF($AD72=0,"",INDEX(Output_Win!J$2:J$243,$AD72)),_xlpm.MyAuditVal,IF($AA72=0,"",INDEX(My_Audit!I$2:I$456,$AA72)),_xlfn.IFS(_xlpm.MyAuditVal&lt;&gt;"",_xlpm.MyAuditVal,_xlpm.MacVal&lt;&gt;"",_xlpm.MacVal,_xlpm.WinVal&lt;&gt;"",_xlpm.WinVal,_xlpm.CSVVal&lt;&gt;"",_xlpm.CSVVal)),""))</f>
        <v/>
      </c>
      <c r="K72" s="41" t="str" cm="1">
        <f t="array" ref="K72">IF(($Y72+$Z72+$AA72+$AD72)=0,"",IFERROR(_xlfn.LET(_xlpm.CSVVal,IF($Y72=0,"",INDEX(CSV!N$2:N$510,$Y72)),_xlpm.MacVal,IF($Z72=0,"",INDEX(Output_Mac!L$2:L$500,$Z72)),_xlpm.WinVal,IF($AD72=0,"",INDEX(Output_Win!L$2:L$243,$AD72)),_xlpm.MyAuditVal,IF($AA72=0,"",INDEX(My_Audit!J$2:J$456,$AA72)),_xlfn.IFS(_xlpm.MyAuditVal&lt;&gt;"",_xlpm.MyAuditVal,_xlpm.MacVal&lt;&gt;"",_xlpm.MacVal,_xlpm.WinVal&lt;&gt;"",_xlpm.WinVal,_xlpm.CSVVal&lt;&gt;"",_xlpm.CSVVal)),""))</f>
        <v/>
      </c>
      <c r="L72" s="41" t="str" cm="1">
        <f t="array" ref="L72">IF(($Y72+$Z72+$AA72+$AD72)=0,"",IFERROR(_xlfn.LET(_xlpm.CSVVal,IF($Y72=0,"",INDEX(CSV!Q$2:Q$510,$Y72)),_xlpm.MacVal,IF($Z72=0,"",INDEX(Output_Mac!M$2:M$500,$Z72)),_xlpm.WinVal,IF($AD72=0,"",INDEX(Output_Win!M$2:M$243,$AD72)),_xlpm.MyAuditVal,IF($AA72=0,"",INDEX(My_Audit!K$2:K$456,$AA72)),_xlfn.IFS(_xlpm.MyAuditVal&lt;&gt;"",_xlpm.MyAuditVal,_xlpm.MacVal&lt;&gt;"",_xlpm.MacVal,_xlpm.WinVal&lt;&gt;"",_xlpm.WinVal,_xlpm.CSVVal&lt;&gt;"",_xlpm.CSVVal)),""))</f>
        <v/>
      </c>
      <c r="M72" s="41" t="str" cm="1">
        <f t="array" ref="M72">IF(($Y72+$Z72+$AA72+$AD72)=0,"",ExpandDiagCodes(_xlfn.TEXTJOIN(", ",TRUE,IF($AA72=0,"",INDEX(My_Audit!N$2:N$456,$AA72)),IF($Z72=0,"",INDEX(Output_Mac!S$2:S$500,$Z72)),IF($AD72=0,"",INDEX(Output_Win!S$2:S$243,$AD72)),IF($Y72=0,"",INDEX(CSV!AE$2:AE$510,$Y72)))))</f>
        <v/>
      </c>
      <c r="N72" s="41" t="str" cm="1">
        <f t="array" ref="N72">IF(($Y72+$Z72+$AA72+$AD72)=0,"",IFERROR(_xlfn.LET(_xlpm.CSVVal,IF($Y72=0,"",INDEX(CSV!AG$2:AG$510,$Y72)),_xlpm.MacVal,IF($Z72=0,"",INDEX(Output_Mac!T$2:T$500,$Z72)),_xlpm.WinVal,IF($AD72=0,"",INDEX(Output_Win!T$2:T$243,$AD72)),_xlpm.MyAuditVal,IF($AA72=0,"",INDEX(My_Audit!O$2:O$456,$AA72)),_xlfn.IFS(_xlpm.MyAuditVal&lt;&gt;"",_xlpm.MyAuditVal,_xlpm.MacVal&lt;&gt;"",_xlpm.MacVal,_xlpm.WinVal&lt;&gt;"",_xlpm.WinVal,_xlpm.CSVVal&lt;&gt;"",_xlpm.CSVVal)),""))</f>
        <v/>
      </c>
      <c r="O72" s="41" t="str" cm="1">
        <f t="array" ref="O72">IF($AB72=0,"",INDEX(My_Audit!P$2:P$456,$AB72))&amp;""</f>
        <v/>
      </c>
      <c r="P72" s="40"/>
      <c r="Q72" s="41" t="str">
        <f>IF(LEFT(N72,4)="Pass","Nist SP 800-88",My_Audit!R72)&amp;""</f>
        <v/>
      </c>
      <c r="R72" s="40"/>
      <c r="S72" s="40"/>
      <c r="T72" s="41" t="str" cm="1">
        <f t="array" ref="T72">IF($AC72=0,"",INDEX(Models!J$2:J$605,$AC72))</f>
        <v/>
      </c>
      <c r="U72" s="40"/>
      <c r="V72" s="40"/>
      <c r="W72" s="79" t="str" cm="1">
        <f t="array" ref="W72">IF(($Z72+$AA72+$AD72)=0,"",ExpandDiagCodes(_xlfn.TEXTJOIN(", ",TRUE,IF($AA72=0,"",INDEX(My_Audit!L$2:L$456,$AA72)),IF($Z72=0,"",INDEX(Output_Mac!AA$2:AA$500,$Z72)),IF($AD72=0,"",INDEX(Output_Win!AA$2:AA$243,$AD72)))))</f>
        <v/>
      </c>
      <c r="Y72" s="80">
        <f>IFERROR(MATCH($A72,CSV!$A$2:$A$510,0),0)</f>
        <v>0</v>
      </c>
      <c r="Z72" s="80">
        <f>IFERROR(MATCH($A72,Output_Mac!$A$2:$A$500,0),0)</f>
        <v>0</v>
      </c>
      <c r="AA72" s="80">
        <f>IFERROR(MATCH($A72,My_Audit!$A$2:$A$456,0),0)</f>
        <v>71</v>
      </c>
      <c r="AB72" s="80">
        <f>IFERROR(MATCH($C72,My_Audit!$B$2:$B$456,0),0)</f>
        <v>0</v>
      </c>
      <c r="AC72" s="80">
        <f>IFERROR(MATCH($E72,Models!$I$2:$I$605,0),0)</f>
        <v>0</v>
      </c>
      <c r="AD72" s="80">
        <f>IFERROR(MATCH($A72,Output_Win!$A$2:$A$243,0),0)</f>
        <v>0</v>
      </c>
    </row>
    <row r="73" spans="1:30">
      <c r="A73" s="40" t="str">
        <f>_xlfn.TEXTJOIN("",TRUE,Input!$A$4,TEXT(ROW(My_Audit!A72)+Input!$A$8-1,"00"))</f>
        <v>W4460</v>
      </c>
      <c r="B73" s="40" t="str">
        <f>_xlfn.TEXTJOIN("-",TRUE,"ITD",Input!$A$2,A73)</f>
        <v>ITD-SHR11749-W4460</v>
      </c>
      <c r="C73" s="41" t="str" cm="1">
        <f t="array" ref="C73">IF(($Y73+$Z73+$AA73+$AD73)=0,"",IFERROR(_xlfn.LET(_xlpm.CSVVal,IF($Y73=0,"",INDEX(CSV!B$2:B$510,$Y73)),_xlpm.MacVal,IF($Z73=0,"",INDEX(Output_Mac!B$2:B$500,$Z73)),_xlpm.WinVal,IF($AD73=0,"",INDEX(Output_Win!B$2:B$243,$AD73)),_xlpm.MyAuditVal,IF($AA73=0,"",INDEX(My_Audit!B$2:B$456,$AA73)),_xlfn.IFS(_xlpm.MyAuditVal&lt;&gt;"",_xlpm.MyAuditVal,_xlpm.MacVal&lt;&gt;"",_xlpm.MacVal,_xlpm.WinVal&lt;&gt;"",_xlpm.WinVal,_xlpm.CSVVal&lt;&gt;"",_xlpm.CSVVal)),""))</f>
        <v/>
      </c>
      <c r="D73" s="41" t="str" cm="1">
        <f t="array" ref="D73">IF(($Y73+$Z73+$AA73+$AD73)=0,"",IFERROR(_xlfn.LET(_xlpm.CSVVal,IF($Y73=0,"",INDEX(CSV!C$2:C$510,$Y73)),_xlpm.MacVal,IF($Z73=0,"",INDEX(Output_Mac!D$2:D$500,$Z73)),_xlpm.WinVal,IF($AD73=0,"",INDEX(Output_Win!D$2:D$243,$AD73)),_xlpm.MyAuditVal,IF($AA73=0,"",INDEX(My_Audit!C$2:C$456,$AA73)),_xlfn.IFS(_xlpm.MyAuditVal&lt;&gt;"",_xlpm.MyAuditVal,_xlpm.MacVal&lt;&gt;"",_xlpm.MacVal,_xlpm.WinVal&lt;&gt;"",_xlpm.WinVal,_xlpm.CSVVal&lt;&gt;"",_xlpm.CSVVal)),""))</f>
        <v/>
      </c>
      <c r="E73" s="41" t="str" cm="1">
        <f t="array" ref="E73">IF(($Y73+$Z73+$AA73+$AD73)=0,"",IFERROR(_xlfn.LET(_xlpm.CSVVal,IF($Y73=0,"",INDEX(CSV!E$2:E$510,$Y73)),_xlpm.MacVal,IF($Z73=0,"",INDEX(Output_Mac!C$2:C$500,$Z73)),_xlpm.WinVal,IF($AD73=0,"",INDEX(Output_Win!C$2:C$243,$AD73)),_xlpm.MyAuditVal,IF($AA73=0,"",INDEX(My_Audit!D$2:D$456,$AA73)),_xlfn.IFS(_xlpm.MyAuditVal&lt;&gt;"",_xlpm.MyAuditVal,_xlpm.MacVal&lt;&gt;"",_xlpm.MacVal,_xlpm.WinVal&lt;&gt;"",_xlpm.WinVal,_xlpm.CSVVal&lt;&gt;"",_xlpm.CSVVal)),""))</f>
        <v/>
      </c>
      <c r="F73" s="41" t="str" cm="1">
        <f t="array" ref="F73">IF(($Y73+$Z73+$AA73+$AD73)=0,"",IFERROR(_xlfn.LET(_xlpm.CSVVal,IF($Y73=0,"",INDEX(CSV!F$2:F$510,$Y73)),_xlpm.MacVal,IF($Z73=0,"",INDEX(Output_Mac!E$2:E$500,$Z73)),_xlpm.WinVal,IF($AD73=0,"",INDEX(Output_Win!E$2:E$243,$AD73)),_xlpm.MyAuditVal,IF($AA73=0,"",INDEX(My_Audit!E$2:E$456,$AA73)),_xlfn.IFS(_xlpm.MyAuditVal&lt;&gt;"",_xlpm.MyAuditVal,_xlpm.MacVal&lt;&gt;"",_xlpm.MacVal,_xlpm.WinVal&lt;&gt;"",_xlpm.WinVal,_xlpm.CSVVal&lt;&gt;"",PROPER(_xlpm.CSVVal))),""))</f>
        <v/>
      </c>
      <c r="G73" s="41" t="str" cm="1">
        <f t="array" ref="G73">IF(($Y73+$Z73+$AA73+$AD73)=0,"",IFERROR(_xlfn.LET(_xlpm.CSVVal,IF($Y73=0,"",INDEX(CSV!G$2:G$510,$Y73)),_xlpm.MacVal,IF($Z73=0,"",INDEX(Output_Mac!G$2:G$500,$Z73)),_xlpm.WinVal,IF($AD73=0,"",INDEX(Output_Win!G$2:G$243,$AD73)),_xlpm.MyAuditVal,IF($AA73=0,"",INDEX(My_Audit!F$2:F$456,$AA73)),_xlfn.IFS(_xlpm.MyAuditVal&lt;&gt;"",_xlpm.MyAuditVal,_xlpm.MacVal&lt;&gt;"",_xlpm.MacVal,_xlpm.WinVal&lt;&gt;"",_xlpm.WinVal,_xlpm.CSVVal&lt;&gt;"",_xlpm.CSVVal)),""))</f>
        <v/>
      </c>
      <c r="H73" s="41" t="str" cm="1">
        <f t="array" ref="H73">IF($Z73&gt;0,INDEX(Output_Mac!H$2:H$500,$Z73),IF($AD73&gt;0,INDEX(Output_Win!H$2:H$243,$AD73),IF($AA73&gt;0,_xlfn.LET(_xlpm.MyAuditVal,INDEX(My_Audit!G$2:G$456,$AA73),IF(_xlpm.MyAuditVal=0,"",_xlpm.MyAuditVal)),"")))</f>
        <v/>
      </c>
      <c r="I73" s="41" t="str" cm="1">
        <f t="array" ref="I73">IF(($Y73+$Z73+$AA73+$AD73)=0,"",IFERROR(_xlfn.LET(_xlpm.CSVVal,IF($Y73=0,"",INDEX(CSV!H$2:H$510,$Y73)),_xlpm.MacVal,IF($Z73=0,"",INDEX(Output_Mac!I$2:I$500,$Z73)),_xlpm.WinVal,IF($AD73=0,"",INDEX(Output_Win!I$2:I$243,$AD73)),_xlpm.MyAuditVal,IF($AA73=0,"",INDEX(My_Audit!H$2:H$456,$AA73)),_xlfn.IFS(_xlpm.MyAuditVal&lt;&gt;"",_xlpm.MyAuditVal,_xlpm.MacVal&lt;&gt;"",_xlpm.MacVal,_xlpm.WinVal&lt;&gt;"",_xlpm.WinVal,_xlpm.CSVVal&lt;&gt;"",_xlpm.CSVVal)),""))</f>
        <v/>
      </c>
      <c r="J73" s="41" t="str" cm="1">
        <f t="array" ref="J73">IF(($Y73+$Z73+$AA73+$AD73)=0,"",IFERROR(_xlfn.LET(_xlpm.CSVVal,IF($Y73=0,"",INDEX(CSV!J$2:J$510,$Y73)),_xlpm.MacVal,IF($Z73=0,"",INDEX(Output_Mac!J$2:J$500,$Z73)),_xlpm.WinVal,IF($AD73=0,"",INDEX(Output_Win!J$2:J$243,$AD73)),_xlpm.MyAuditVal,IF($AA73=0,"",INDEX(My_Audit!I$2:I$456,$AA73)),_xlfn.IFS(_xlpm.MyAuditVal&lt;&gt;"",_xlpm.MyAuditVal,_xlpm.MacVal&lt;&gt;"",_xlpm.MacVal,_xlpm.WinVal&lt;&gt;"",_xlpm.WinVal,_xlpm.CSVVal&lt;&gt;"",_xlpm.CSVVal)),""))</f>
        <v/>
      </c>
      <c r="K73" s="41" t="str" cm="1">
        <f t="array" ref="K73">IF(($Y73+$Z73+$AA73+$AD73)=0,"",IFERROR(_xlfn.LET(_xlpm.CSVVal,IF($Y73=0,"",INDEX(CSV!N$2:N$510,$Y73)),_xlpm.MacVal,IF($Z73=0,"",INDEX(Output_Mac!L$2:L$500,$Z73)),_xlpm.WinVal,IF($AD73=0,"",INDEX(Output_Win!L$2:L$243,$AD73)),_xlpm.MyAuditVal,IF($AA73=0,"",INDEX(My_Audit!J$2:J$456,$AA73)),_xlfn.IFS(_xlpm.MyAuditVal&lt;&gt;"",_xlpm.MyAuditVal,_xlpm.MacVal&lt;&gt;"",_xlpm.MacVal,_xlpm.WinVal&lt;&gt;"",_xlpm.WinVal,_xlpm.CSVVal&lt;&gt;"",_xlpm.CSVVal)),""))</f>
        <v/>
      </c>
      <c r="L73" s="41" t="str" cm="1">
        <f t="array" ref="L73">IF(($Y73+$Z73+$AA73+$AD73)=0,"",IFERROR(_xlfn.LET(_xlpm.CSVVal,IF($Y73=0,"",INDEX(CSV!Q$2:Q$510,$Y73)),_xlpm.MacVal,IF($Z73=0,"",INDEX(Output_Mac!M$2:M$500,$Z73)),_xlpm.WinVal,IF($AD73=0,"",INDEX(Output_Win!M$2:M$243,$AD73)),_xlpm.MyAuditVal,IF($AA73=0,"",INDEX(My_Audit!K$2:K$456,$AA73)),_xlfn.IFS(_xlpm.MyAuditVal&lt;&gt;"",_xlpm.MyAuditVal,_xlpm.MacVal&lt;&gt;"",_xlpm.MacVal,_xlpm.WinVal&lt;&gt;"",_xlpm.WinVal,_xlpm.CSVVal&lt;&gt;"",_xlpm.CSVVal)),""))</f>
        <v/>
      </c>
      <c r="M73" s="41" t="str" cm="1">
        <f t="array" ref="M73">IF(($Y73+$Z73+$AA73+$AD73)=0,"",ExpandDiagCodes(_xlfn.TEXTJOIN(", ",TRUE,IF($AA73=0,"",INDEX(My_Audit!N$2:N$456,$AA73)),IF($Z73=0,"",INDEX(Output_Mac!S$2:S$500,$Z73)),IF($AD73=0,"",INDEX(Output_Win!S$2:S$243,$AD73)),IF($Y73=0,"",INDEX(CSV!AE$2:AE$510,$Y73)))))</f>
        <v/>
      </c>
      <c r="N73" s="41" t="str" cm="1">
        <f t="array" ref="N73">IF(($Y73+$Z73+$AA73+$AD73)=0,"",IFERROR(_xlfn.LET(_xlpm.CSVVal,IF($Y73=0,"",INDEX(CSV!AG$2:AG$510,$Y73)),_xlpm.MacVal,IF($Z73=0,"",INDEX(Output_Mac!T$2:T$500,$Z73)),_xlpm.WinVal,IF($AD73=0,"",INDEX(Output_Win!T$2:T$243,$AD73)),_xlpm.MyAuditVal,IF($AA73=0,"",INDEX(My_Audit!O$2:O$456,$AA73)),_xlfn.IFS(_xlpm.MyAuditVal&lt;&gt;"",_xlpm.MyAuditVal,_xlpm.MacVal&lt;&gt;"",_xlpm.MacVal,_xlpm.WinVal&lt;&gt;"",_xlpm.WinVal,_xlpm.CSVVal&lt;&gt;"",_xlpm.CSVVal)),""))</f>
        <v/>
      </c>
      <c r="O73" s="41" t="str" cm="1">
        <f t="array" ref="O73">IF($AB73=0,"",INDEX(My_Audit!P$2:P$456,$AB73))&amp;""</f>
        <v/>
      </c>
      <c r="P73" s="40"/>
      <c r="Q73" s="41" t="str">
        <f>IF(LEFT(N73,4)="Pass","Nist SP 800-88",My_Audit!R73)&amp;""</f>
        <v/>
      </c>
      <c r="R73" s="40"/>
      <c r="S73" s="40"/>
      <c r="T73" s="41" t="str" cm="1">
        <f t="array" ref="T73">IF($AC73=0,"",INDEX(Models!J$2:J$605,$AC73))</f>
        <v/>
      </c>
      <c r="U73" s="40"/>
      <c r="V73" s="40"/>
      <c r="W73" s="79" t="str" cm="1">
        <f t="array" ref="W73">IF(($Z73+$AA73+$AD73)=0,"",ExpandDiagCodes(_xlfn.TEXTJOIN(", ",TRUE,IF($AA73=0,"",INDEX(My_Audit!L$2:L$456,$AA73)),IF($Z73=0,"",INDEX(Output_Mac!AA$2:AA$500,$Z73)),IF($AD73=0,"",INDEX(Output_Win!AA$2:AA$243,$AD73)))))</f>
        <v/>
      </c>
      <c r="Y73" s="80">
        <f>IFERROR(MATCH($A73,CSV!$A$2:$A$510,0),0)</f>
        <v>0</v>
      </c>
      <c r="Z73" s="80">
        <f>IFERROR(MATCH($A73,Output_Mac!$A$2:$A$500,0),0)</f>
        <v>0</v>
      </c>
      <c r="AA73" s="80">
        <f>IFERROR(MATCH($A73,My_Audit!$A$2:$A$456,0),0)</f>
        <v>72</v>
      </c>
      <c r="AB73" s="80">
        <f>IFERROR(MATCH($C73,My_Audit!$B$2:$B$456,0),0)</f>
        <v>0</v>
      </c>
      <c r="AC73" s="80">
        <f>IFERROR(MATCH($E73,Models!$I$2:$I$605,0),0)</f>
        <v>0</v>
      </c>
      <c r="AD73" s="80">
        <f>IFERROR(MATCH($A73,Output_Win!$A$2:$A$243,0),0)</f>
        <v>0</v>
      </c>
    </row>
    <row r="74" spans="1:30">
      <c r="A74" s="40" t="str">
        <f>_xlfn.TEXTJOIN("",TRUE,Input!$A$4,TEXT(ROW(My_Audit!A73)+Input!$A$8-1,"00"))</f>
        <v>W4461</v>
      </c>
      <c r="B74" s="40" t="str">
        <f>_xlfn.TEXTJOIN("-",TRUE,"ITD",Input!$A$2,A74)</f>
        <v>ITD-SHR11749-W4461</v>
      </c>
      <c r="C74" s="41" t="str" cm="1">
        <f t="array" ref="C74">IF(($Y74+$Z74+$AA74+$AD74)=0,"",IFERROR(_xlfn.LET(_xlpm.CSVVal,IF($Y74=0,"",INDEX(CSV!B$2:B$510,$Y74)),_xlpm.MacVal,IF($Z74=0,"",INDEX(Output_Mac!B$2:B$500,$Z74)),_xlpm.WinVal,IF($AD74=0,"",INDEX(Output_Win!B$2:B$243,$AD74)),_xlpm.MyAuditVal,IF($AA74=0,"",INDEX(My_Audit!B$2:B$456,$AA74)),_xlfn.IFS(_xlpm.MyAuditVal&lt;&gt;"",_xlpm.MyAuditVal,_xlpm.MacVal&lt;&gt;"",_xlpm.MacVal,_xlpm.WinVal&lt;&gt;"",_xlpm.WinVal,_xlpm.CSVVal&lt;&gt;"",_xlpm.CSVVal)),""))</f>
        <v/>
      </c>
      <c r="D74" s="41" t="str" cm="1">
        <f t="array" ref="D74">IF(($Y74+$Z74+$AA74+$AD74)=0,"",IFERROR(_xlfn.LET(_xlpm.CSVVal,IF($Y74=0,"",INDEX(CSV!C$2:C$510,$Y74)),_xlpm.MacVal,IF($Z74=0,"",INDEX(Output_Mac!D$2:D$500,$Z74)),_xlpm.WinVal,IF($AD74=0,"",INDEX(Output_Win!D$2:D$243,$AD74)),_xlpm.MyAuditVal,IF($AA74=0,"",INDEX(My_Audit!C$2:C$456,$AA74)),_xlfn.IFS(_xlpm.MyAuditVal&lt;&gt;"",_xlpm.MyAuditVal,_xlpm.MacVal&lt;&gt;"",_xlpm.MacVal,_xlpm.WinVal&lt;&gt;"",_xlpm.WinVal,_xlpm.CSVVal&lt;&gt;"",_xlpm.CSVVal)),""))</f>
        <v/>
      </c>
      <c r="E74" s="41" t="str" cm="1">
        <f t="array" ref="E74">IF(($Y74+$Z74+$AA74+$AD74)=0,"",IFERROR(_xlfn.LET(_xlpm.CSVVal,IF($Y74=0,"",INDEX(CSV!E$2:E$510,$Y74)),_xlpm.MacVal,IF($Z74=0,"",INDEX(Output_Mac!C$2:C$500,$Z74)),_xlpm.WinVal,IF($AD74=0,"",INDEX(Output_Win!C$2:C$243,$AD74)),_xlpm.MyAuditVal,IF($AA74=0,"",INDEX(My_Audit!D$2:D$456,$AA74)),_xlfn.IFS(_xlpm.MyAuditVal&lt;&gt;"",_xlpm.MyAuditVal,_xlpm.MacVal&lt;&gt;"",_xlpm.MacVal,_xlpm.WinVal&lt;&gt;"",_xlpm.WinVal,_xlpm.CSVVal&lt;&gt;"",_xlpm.CSVVal)),""))</f>
        <v/>
      </c>
      <c r="F74" s="41" t="str" cm="1">
        <f t="array" ref="F74">IF(($Y74+$Z74+$AA74+$AD74)=0,"",IFERROR(_xlfn.LET(_xlpm.CSVVal,IF($Y74=0,"",INDEX(CSV!F$2:F$510,$Y74)),_xlpm.MacVal,IF($Z74=0,"",INDEX(Output_Mac!E$2:E$500,$Z74)),_xlpm.WinVal,IF($AD74=0,"",INDEX(Output_Win!E$2:E$243,$AD74)),_xlpm.MyAuditVal,IF($AA74=0,"",INDEX(My_Audit!E$2:E$456,$AA74)),_xlfn.IFS(_xlpm.MyAuditVal&lt;&gt;"",_xlpm.MyAuditVal,_xlpm.MacVal&lt;&gt;"",_xlpm.MacVal,_xlpm.WinVal&lt;&gt;"",_xlpm.WinVal,_xlpm.CSVVal&lt;&gt;"",PROPER(_xlpm.CSVVal))),""))</f>
        <v/>
      </c>
      <c r="G74" s="41" t="str" cm="1">
        <f t="array" ref="G74">IF(($Y74+$Z74+$AA74+$AD74)=0,"",IFERROR(_xlfn.LET(_xlpm.CSVVal,IF($Y74=0,"",INDEX(CSV!G$2:G$510,$Y74)),_xlpm.MacVal,IF($Z74=0,"",INDEX(Output_Mac!G$2:G$500,$Z74)),_xlpm.WinVal,IF($AD74=0,"",INDEX(Output_Win!G$2:G$243,$AD74)),_xlpm.MyAuditVal,IF($AA74=0,"",INDEX(My_Audit!F$2:F$456,$AA74)),_xlfn.IFS(_xlpm.MyAuditVal&lt;&gt;"",_xlpm.MyAuditVal,_xlpm.MacVal&lt;&gt;"",_xlpm.MacVal,_xlpm.WinVal&lt;&gt;"",_xlpm.WinVal,_xlpm.CSVVal&lt;&gt;"",_xlpm.CSVVal)),""))</f>
        <v/>
      </c>
      <c r="H74" s="41" t="str" cm="1">
        <f t="array" ref="H74">IF($Z74&gt;0,INDEX(Output_Mac!H$2:H$500,$Z74),IF($AD74&gt;0,INDEX(Output_Win!H$2:H$243,$AD74),IF($AA74&gt;0,_xlfn.LET(_xlpm.MyAuditVal,INDEX(My_Audit!G$2:G$456,$AA74),IF(_xlpm.MyAuditVal=0,"",_xlpm.MyAuditVal)),"")))</f>
        <v/>
      </c>
      <c r="I74" s="41" t="str" cm="1">
        <f t="array" ref="I74">IF(($Y74+$Z74+$AA74+$AD74)=0,"",IFERROR(_xlfn.LET(_xlpm.CSVVal,IF($Y74=0,"",INDEX(CSV!H$2:H$510,$Y74)),_xlpm.MacVal,IF($Z74=0,"",INDEX(Output_Mac!I$2:I$500,$Z74)),_xlpm.WinVal,IF($AD74=0,"",INDEX(Output_Win!I$2:I$243,$AD74)),_xlpm.MyAuditVal,IF($AA74=0,"",INDEX(My_Audit!H$2:H$456,$AA74)),_xlfn.IFS(_xlpm.MyAuditVal&lt;&gt;"",_xlpm.MyAuditVal,_xlpm.MacVal&lt;&gt;"",_xlpm.MacVal,_xlpm.WinVal&lt;&gt;"",_xlpm.WinVal,_xlpm.CSVVal&lt;&gt;"",_xlpm.CSVVal)),""))</f>
        <v/>
      </c>
      <c r="J74" s="41" t="str" cm="1">
        <f t="array" ref="J74">IF(($Y74+$Z74+$AA74+$AD74)=0,"",IFERROR(_xlfn.LET(_xlpm.CSVVal,IF($Y74=0,"",INDEX(CSV!J$2:J$510,$Y74)),_xlpm.MacVal,IF($Z74=0,"",INDEX(Output_Mac!J$2:J$500,$Z74)),_xlpm.WinVal,IF($AD74=0,"",INDEX(Output_Win!J$2:J$243,$AD74)),_xlpm.MyAuditVal,IF($AA74=0,"",INDEX(My_Audit!I$2:I$456,$AA74)),_xlfn.IFS(_xlpm.MyAuditVal&lt;&gt;"",_xlpm.MyAuditVal,_xlpm.MacVal&lt;&gt;"",_xlpm.MacVal,_xlpm.WinVal&lt;&gt;"",_xlpm.WinVal,_xlpm.CSVVal&lt;&gt;"",_xlpm.CSVVal)),""))</f>
        <v/>
      </c>
      <c r="K74" s="41" t="str" cm="1">
        <f t="array" ref="K74">IF(($Y74+$Z74+$AA74+$AD74)=0,"",IFERROR(_xlfn.LET(_xlpm.CSVVal,IF($Y74=0,"",INDEX(CSV!N$2:N$510,$Y74)),_xlpm.MacVal,IF($Z74=0,"",INDEX(Output_Mac!L$2:L$500,$Z74)),_xlpm.WinVal,IF($AD74=0,"",INDEX(Output_Win!L$2:L$243,$AD74)),_xlpm.MyAuditVal,IF($AA74=0,"",INDEX(My_Audit!J$2:J$456,$AA74)),_xlfn.IFS(_xlpm.MyAuditVal&lt;&gt;"",_xlpm.MyAuditVal,_xlpm.MacVal&lt;&gt;"",_xlpm.MacVal,_xlpm.WinVal&lt;&gt;"",_xlpm.WinVal,_xlpm.CSVVal&lt;&gt;"",_xlpm.CSVVal)),""))</f>
        <v/>
      </c>
      <c r="L74" s="41" t="str" cm="1">
        <f t="array" ref="L74">IF(($Y74+$Z74+$AA74+$AD74)=0,"",IFERROR(_xlfn.LET(_xlpm.CSVVal,IF($Y74=0,"",INDEX(CSV!Q$2:Q$510,$Y74)),_xlpm.MacVal,IF($Z74=0,"",INDEX(Output_Mac!M$2:M$500,$Z74)),_xlpm.WinVal,IF($AD74=0,"",INDEX(Output_Win!M$2:M$243,$AD74)),_xlpm.MyAuditVal,IF($AA74=0,"",INDEX(My_Audit!K$2:K$456,$AA74)),_xlfn.IFS(_xlpm.MyAuditVal&lt;&gt;"",_xlpm.MyAuditVal,_xlpm.MacVal&lt;&gt;"",_xlpm.MacVal,_xlpm.WinVal&lt;&gt;"",_xlpm.WinVal,_xlpm.CSVVal&lt;&gt;"",_xlpm.CSVVal)),""))</f>
        <v/>
      </c>
      <c r="M74" s="41" t="str" cm="1">
        <f t="array" ref="M74">IF(($Y74+$Z74+$AA74+$AD74)=0,"",ExpandDiagCodes(_xlfn.TEXTJOIN(", ",TRUE,IF($AA74=0,"",INDEX(My_Audit!N$2:N$456,$AA74)),IF($Z74=0,"",INDEX(Output_Mac!S$2:S$500,$Z74)),IF($AD74=0,"",INDEX(Output_Win!S$2:S$243,$AD74)),IF($Y74=0,"",INDEX(CSV!AE$2:AE$510,$Y74)))))</f>
        <v/>
      </c>
      <c r="N74" s="41" t="str" cm="1">
        <f t="array" ref="N74">IF(($Y74+$Z74+$AA74+$AD74)=0,"",IFERROR(_xlfn.LET(_xlpm.CSVVal,IF($Y74=0,"",INDEX(CSV!AG$2:AG$510,$Y74)),_xlpm.MacVal,IF($Z74=0,"",INDEX(Output_Mac!T$2:T$500,$Z74)),_xlpm.WinVal,IF($AD74=0,"",INDEX(Output_Win!T$2:T$243,$AD74)),_xlpm.MyAuditVal,IF($AA74=0,"",INDEX(My_Audit!O$2:O$456,$AA74)),_xlfn.IFS(_xlpm.MyAuditVal&lt;&gt;"",_xlpm.MyAuditVal,_xlpm.MacVal&lt;&gt;"",_xlpm.MacVal,_xlpm.WinVal&lt;&gt;"",_xlpm.WinVal,_xlpm.CSVVal&lt;&gt;"",_xlpm.CSVVal)),""))</f>
        <v/>
      </c>
      <c r="O74" s="41" t="str" cm="1">
        <f t="array" ref="O74">IF($AB74=0,"",INDEX(My_Audit!P$2:P$456,$AB74))&amp;""</f>
        <v/>
      </c>
      <c r="P74" s="40"/>
      <c r="Q74" s="41" t="str">
        <f>IF(LEFT(N74,4)="Pass","Nist SP 800-88",My_Audit!R74)&amp;""</f>
        <v/>
      </c>
      <c r="R74" s="40"/>
      <c r="S74" s="40"/>
      <c r="T74" s="41" t="str" cm="1">
        <f t="array" ref="T74">IF($AC74=0,"",INDEX(Models!J$2:J$605,$AC74))</f>
        <v/>
      </c>
      <c r="U74" s="40"/>
      <c r="V74" s="40"/>
      <c r="W74" s="79" t="str" cm="1">
        <f t="array" ref="W74">IF(($Z74+$AA74+$AD74)=0,"",ExpandDiagCodes(_xlfn.TEXTJOIN(", ",TRUE,IF($AA74=0,"",INDEX(My_Audit!L$2:L$456,$AA74)),IF($Z74=0,"",INDEX(Output_Mac!AA$2:AA$500,$Z74)),IF($AD74=0,"",INDEX(Output_Win!AA$2:AA$243,$AD74)))))</f>
        <v/>
      </c>
      <c r="Y74" s="80">
        <f>IFERROR(MATCH($A74,CSV!$A$2:$A$510,0),0)</f>
        <v>0</v>
      </c>
      <c r="Z74" s="80">
        <f>IFERROR(MATCH($A74,Output_Mac!$A$2:$A$500,0),0)</f>
        <v>0</v>
      </c>
      <c r="AA74" s="80">
        <f>IFERROR(MATCH($A74,My_Audit!$A$2:$A$456,0),0)</f>
        <v>73</v>
      </c>
      <c r="AB74" s="80">
        <f>IFERROR(MATCH($C74,My_Audit!$B$2:$B$456,0),0)</f>
        <v>0</v>
      </c>
      <c r="AC74" s="80">
        <f>IFERROR(MATCH($E74,Models!$I$2:$I$605,0),0)</f>
        <v>0</v>
      </c>
      <c r="AD74" s="80">
        <f>IFERROR(MATCH($A74,Output_Win!$A$2:$A$243,0),0)</f>
        <v>0</v>
      </c>
    </row>
    <row r="75" spans="1:30">
      <c r="A75" s="40" t="str">
        <f>_xlfn.TEXTJOIN("",TRUE,Input!$A$4,TEXT(ROW(My_Audit!A74)+Input!$A$8-1,"00"))</f>
        <v>W4462</v>
      </c>
      <c r="B75" s="40" t="str">
        <f>_xlfn.TEXTJOIN("-",TRUE,"ITD",Input!$A$2,A75)</f>
        <v>ITD-SHR11749-W4462</v>
      </c>
      <c r="C75" s="41" t="str" cm="1">
        <f t="array" ref="C75">IF(($Y75+$Z75+$AA75+$AD75)=0,"",IFERROR(_xlfn.LET(_xlpm.CSVVal,IF($Y75=0,"",INDEX(CSV!B$2:B$510,$Y75)),_xlpm.MacVal,IF($Z75=0,"",INDEX(Output_Mac!B$2:B$500,$Z75)),_xlpm.WinVal,IF($AD75=0,"",INDEX(Output_Win!B$2:B$243,$AD75)),_xlpm.MyAuditVal,IF($AA75=0,"",INDEX(My_Audit!B$2:B$456,$AA75)),_xlfn.IFS(_xlpm.MyAuditVal&lt;&gt;"",_xlpm.MyAuditVal,_xlpm.MacVal&lt;&gt;"",_xlpm.MacVal,_xlpm.WinVal&lt;&gt;"",_xlpm.WinVal,_xlpm.CSVVal&lt;&gt;"",_xlpm.CSVVal)),""))</f>
        <v/>
      </c>
      <c r="D75" s="41" t="str" cm="1">
        <f t="array" ref="D75">IF(($Y75+$Z75+$AA75+$AD75)=0,"",IFERROR(_xlfn.LET(_xlpm.CSVVal,IF($Y75=0,"",INDEX(CSV!C$2:C$510,$Y75)),_xlpm.MacVal,IF($Z75=0,"",INDEX(Output_Mac!D$2:D$500,$Z75)),_xlpm.WinVal,IF($AD75=0,"",INDEX(Output_Win!D$2:D$243,$AD75)),_xlpm.MyAuditVal,IF($AA75=0,"",INDEX(My_Audit!C$2:C$456,$AA75)),_xlfn.IFS(_xlpm.MyAuditVal&lt;&gt;"",_xlpm.MyAuditVal,_xlpm.MacVal&lt;&gt;"",_xlpm.MacVal,_xlpm.WinVal&lt;&gt;"",_xlpm.WinVal,_xlpm.CSVVal&lt;&gt;"",_xlpm.CSVVal)),""))</f>
        <v/>
      </c>
      <c r="E75" s="41" t="str" cm="1">
        <f t="array" ref="E75">IF(($Y75+$Z75+$AA75+$AD75)=0,"",IFERROR(_xlfn.LET(_xlpm.CSVVal,IF($Y75=0,"",INDEX(CSV!E$2:E$510,$Y75)),_xlpm.MacVal,IF($Z75=0,"",INDEX(Output_Mac!C$2:C$500,$Z75)),_xlpm.WinVal,IF($AD75=0,"",INDEX(Output_Win!C$2:C$243,$AD75)),_xlpm.MyAuditVal,IF($AA75=0,"",INDEX(My_Audit!D$2:D$456,$AA75)),_xlfn.IFS(_xlpm.MyAuditVal&lt;&gt;"",_xlpm.MyAuditVal,_xlpm.MacVal&lt;&gt;"",_xlpm.MacVal,_xlpm.WinVal&lt;&gt;"",_xlpm.WinVal,_xlpm.CSVVal&lt;&gt;"",_xlpm.CSVVal)),""))</f>
        <v/>
      </c>
      <c r="F75" s="41" t="str" cm="1">
        <f t="array" ref="F75">IF(($Y75+$Z75+$AA75+$AD75)=0,"",IFERROR(_xlfn.LET(_xlpm.CSVVal,IF($Y75=0,"",INDEX(CSV!F$2:F$510,$Y75)),_xlpm.MacVal,IF($Z75=0,"",INDEX(Output_Mac!E$2:E$500,$Z75)),_xlpm.WinVal,IF($AD75=0,"",INDEX(Output_Win!E$2:E$243,$AD75)),_xlpm.MyAuditVal,IF($AA75=0,"",INDEX(My_Audit!E$2:E$456,$AA75)),_xlfn.IFS(_xlpm.MyAuditVal&lt;&gt;"",_xlpm.MyAuditVal,_xlpm.MacVal&lt;&gt;"",_xlpm.MacVal,_xlpm.WinVal&lt;&gt;"",_xlpm.WinVal,_xlpm.CSVVal&lt;&gt;"",PROPER(_xlpm.CSVVal))),""))</f>
        <v/>
      </c>
      <c r="G75" s="41" t="str" cm="1">
        <f t="array" ref="G75">IF(($Y75+$Z75+$AA75+$AD75)=0,"",IFERROR(_xlfn.LET(_xlpm.CSVVal,IF($Y75=0,"",INDEX(CSV!G$2:G$510,$Y75)),_xlpm.MacVal,IF($Z75=0,"",INDEX(Output_Mac!G$2:G$500,$Z75)),_xlpm.WinVal,IF($AD75=0,"",INDEX(Output_Win!G$2:G$243,$AD75)),_xlpm.MyAuditVal,IF($AA75=0,"",INDEX(My_Audit!F$2:F$456,$AA75)),_xlfn.IFS(_xlpm.MyAuditVal&lt;&gt;"",_xlpm.MyAuditVal,_xlpm.MacVal&lt;&gt;"",_xlpm.MacVal,_xlpm.WinVal&lt;&gt;"",_xlpm.WinVal,_xlpm.CSVVal&lt;&gt;"",_xlpm.CSVVal)),""))</f>
        <v/>
      </c>
      <c r="H75" s="41" t="str" cm="1">
        <f t="array" ref="H75">IF($Z75&gt;0,INDEX(Output_Mac!H$2:H$500,$Z75),IF($AD75&gt;0,INDEX(Output_Win!H$2:H$243,$AD75),IF($AA75&gt;0,_xlfn.LET(_xlpm.MyAuditVal,INDEX(My_Audit!G$2:G$456,$AA75),IF(_xlpm.MyAuditVal=0,"",_xlpm.MyAuditVal)),"")))</f>
        <v/>
      </c>
      <c r="I75" s="41" t="str" cm="1">
        <f t="array" ref="I75">IF(($Y75+$Z75+$AA75+$AD75)=0,"",IFERROR(_xlfn.LET(_xlpm.CSVVal,IF($Y75=0,"",INDEX(CSV!H$2:H$510,$Y75)),_xlpm.MacVal,IF($Z75=0,"",INDEX(Output_Mac!I$2:I$500,$Z75)),_xlpm.WinVal,IF($AD75=0,"",INDEX(Output_Win!I$2:I$243,$AD75)),_xlpm.MyAuditVal,IF($AA75=0,"",INDEX(My_Audit!H$2:H$456,$AA75)),_xlfn.IFS(_xlpm.MyAuditVal&lt;&gt;"",_xlpm.MyAuditVal,_xlpm.MacVal&lt;&gt;"",_xlpm.MacVal,_xlpm.WinVal&lt;&gt;"",_xlpm.WinVal,_xlpm.CSVVal&lt;&gt;"",_xlpm.CSVVal)),""))</f>
        <v/>
      </c>
      <c r="J75" s="41" t="str" cm="1">
        <f t="array" ref="J75">IF(($Y75+$Z75+$AA75+$AD75)=0,"",IFERROR(_xlfn.LET(_xlpm.CSVVal,IF($Y75=0,"",INDEX(CSV!J$2:J$510,$Y75)),_xlpm.MacVal,IF($Z75=0,"",INDEX(Output_Mac!J$2:J$500,$Z75)),_xlpm.WinVal,IF($AD75=0,"",INDEX(Output_Win!J$2:J$243,$AD75)),_xlpm.MyAuditVal,IF($AA75=0,"",INDEX(My_Audit!I$2:I$456,$AA75)),_xlfn.IFS(_xlpm.MyAuditVal&lt;&gt;"",_xlpm.MyAuditVal,_xlpm.MacVal&lt;&gt;"",_xlpm.MacVal,_xlpm.WinVal&lt;&gt;"",_xlpm.WinVal,_xlpm.CSVVal&lt;&gt;"",_xlpm.CSVVal)),""))</f>
        <v/>
      </c>
      <c r="K75" s="41" t="str" cm="1">
        <f t="array" ref="K75">IF(($Y75+$Z75+$AA75+$AD75)=0,"",IFERROR(_xlfn.LET(_xlpm.CSVVal,IF($Y75=0,"",INDEX(CSV!N$2:N$510,$Y75)),_xlpm.MacVal,IF($Z75=0,"",INDEX(Output_Mac!L$2:L$500,$Z75)),_xlpm.WinVal,IF($AD75=0,"",INDEX(Output_Win!L$2:L$243,$AD75)),_xlpm.MyAuditVal,IF($AA75=0,"",INDEX(My_Audit!J$2:J$456,$AA75)),_xlfn.IFS(_xlpm.MyAuditVal&lt;&gt;"",_xlpm.MyAuditVal,_xlpm.MacVal&lt;&gt;"",_xlpm.MacVal,_xlpm.WinVal&lt;&gt;"",_xlpm.WinVal,_xlpm.CSVVal&lt;&gt;"",_xlpm.CSVVal)),""))</f>
        <v/>
      </c>
      <c r="L75" s="41" t="str" cm="1">
        <f t="array" ref="L75">IF(($Y75+$Z75+$AA75+$AD75)=0,"",IFERROR(_xlfn.LET(_xlpm.CSVVal,IF($Y75=0,"",INDEX(CSV!Q$2:Q$510,$Y75)),_xlpm.MacVal,IF($Z75=0,"",INDEX(Output_Mac!M$2:M$500,$Z75)),_xlpm.WinVal,IF($AD75=0,"",INDEX(Output_Win!M$2:M$243,$AD75)),_xlpm.MyAuditVal,IF($AA75=0,"",INDEX(My_Audit!K$2:K$456,$AA75)),_xlfn.IFS(_xlpm.MyAuditVal&lt;&gt;"",_xlpm.MyAuditVal,_xlpm.MacVal&lt;&gt;"",_xlpm.MacVal,_xlpm.WinVal&lt;&gt;"",_xlpm.WinVal,_xlpm.CSVVal&lt;&gt;"",_xlpm.CSVVal)),""))</f>
        <v/>
      </c>
      <c r="M75" s="41" t="str" cm="1">
        <f t="array" ref="M75">IF(($Y75+$Z75+$AA75+$AD75)=0,"",ExpandDiagCodes(_xlfn.TEXTJOIN(", ",TRUE,IF($AA75=0,"",INDEX(My_Audit!N$2:N$456,$AA75)),IF($Z75=0,"",INDEX(Output_Mac!S$2:S$500,$Z75)),IF($AD75=0,"",INDEX(Output_Win!S$2:S$243,$AD75)),IF($Y75=0,"",INDEX(CSV!AE$2:AE$510,$Y75)))))</f>
        <v/>
      </c>
      <c r="N75" s="41" t="str" cm="1">
        <f t="array" ref="N75">IF(($Y75+$Z75+$AA75+$AD75)=0,"",IFERROR(_xlfn.LET(_xlpm.CSVVal,IF($Y75=0,"",INDEX(CSV!AG$2:AG$510,$Y75)),_xlpm.MacVal,IF($Z75=0,"",INDEX(Output_Mac!T$2:T$500,$Z75)),_xlpm.WinVal,IF($AD75=0,"",INDEX(Output_Win!T$2:T$243,$AD75)),_xlpm.MyAuditVal,IF($AA75=0,"",INDEX(My_Audit!O$2:O$456,$AA75)),_xlfn.IFS(_xlpm.MyAuditVal&lt;&gt;"",_xlpm.MyAuditVal,_xlpm.MacVal&lt;&gt;"",_xlpm.MacVal,_xlpm.WinVal&lt;&gt;"",_xlpm.WinVal,_xlpm.CSVVal&lt;&gt;"",_xlpm.CSVVal)),""))</f>
        <v/>
      </c>
      <c r="O75" s="41" t="str" cm="1">
        <f t="array" ref="O75">IF($AB75=0,"",INDEX(My_Audit!P$2:P$456,$AB75))&amp;""</f>
        <v/>
      </c>
      <c r="P75" s="40"/>
      <c r="Q75" s="41" t="str">
        <f>IF(LEFT(N75,4)="Pass","Nist SP 800-88",My_Audit!R75)&amp;""</f>
        <v/>
      </c>
      <c r="R75" s="40"/>
      <c r="S75" s="40"/>
      <c r="T75" s="41" t="str" cm="1">
        <f t="array" ref="T75">IF($AC75=0,"",INDEX(Models!J$2:J$605,$AC75))</f>
        <v/>
      </c>
      <c r="U75" s="40"/>
      <c r="V75" s="40"/>
      <c r="W75" s="79" t="str" cm="1">
        <f t="array" ref="W75">IF(($Z75+$AA75+$AD75)=0,"",ExpandDiagCodes(_xlfn.TEXTJOIN(", ",TRUE,IF($AA75=0,"",INDEX(My_Audit!L$2:L$456,$AA75)),IF($Z75=0,"",INDEX(Output_Mac!AA$2:AA$500,$Z75)),IF($AD75=0,"",INDEX(Output_Win!AA$2:AA$243,$AD75)))))</f>
        <v/>
      </c>
      <c r="Y75" s="80">
        <f>IFERROR(MATCH($A75,CSV!$A$2:$A$510,0),0)</f>
        <v>0</v>
      </c>
      <c r="Z75" s="80">
        <f>IFERROR(MATCH($A75,Output_Mac!$A$2:$A$500,0),0)</f>
        <v>0</v>
      </c>
      <c r="AA75" s="80">
        <f>IFERROR(MATCH($A75,My_Audit!$A$2:$A$456,0),0)</f>
        <v>74</v>
      </c>
      <c r="AB75" s="80">
        <f>IFERROR(MATCH($C75,My_Audit!$B$2:$B$456,0),0)</f>
        <v>0</v>
      </c>
      <c r="AC75" s="80">
        <f>IFERROR(MATCH($E75,Models!$I$2:$I$605,0),0)</f>
        <v>0</v>
      </c>
      <c r="AD75" s="80">
        <f>IFERROR(MATCH($A75,Output_Win!$A$2:$A$243,0),0)</f>
        <v>0</v>
      </c>
    </row>
    <row r="76" spans="1:30">
      <c r="A76" s="40" t="str">
        <f>_xlfn.TEXTJOIN("",TRUE,Input!$A$4,TEXT(ROW(My_Audit!A75)+Input!$A$8-1,"00"))</f>
        <v>W4463</v>
      </c>
      <c r="B76" s="40" t="str">
        <f>_xlfn.TEXTJOIN("-",TRUE,"ITD",Input!$A$2,A76)</f>
        <v>ITD-SHR11749-W4463</v>
      </c>
      <c r="C76" s="41" t="str" cm="1">
        <f t="array" ref="C76">IF(($Y76+$Z76+$AA76+$AD76)=0,"",IFERROR(_xlfn.LET(_xlpm.CSVVal,IF($Y76=0,"",INDEX(CSV!B$2:B$510,$Y76)),_xlpm.MacVal,IF($Z76=0,"",INDEX(Output_Mac!B$2:B$500,$Z76)),_xlpm.WinVal,IF($AD76=0,"",INDEX(Output_Win!B$2:B$243,$AD76)),_xlpm.MyAuditVal,IF($AA76=0,"",INDEX(My_Audit!B$2:B$456,$AA76)),_xlfn.IFS(_xlpm.MyAuditVal&lt;&gt;"",_xlpm.MyAuditVal,_xlpm.MacVal&lt;&gt;"",_xlpm.MacVal,_xlpm.WinVal&lt;&gt;"",_xlpm.WinVal,_xlpm.CSVVal&lt;&gt;"",_xlpm.CSVVal)),""))</f>
        <v/>
      </c>
      <c r="D76" s="41" t="str" cm="1">
        <f t="array" ref="D76">IF(($Y76+$Z76+$AA76+$AD76)=0,"",IFERROR(_xlfn.LET(_xlpm.CSVVal,IF($Y76=0,"",INDEX(CSV!C$2:C$510,$Y76)),_xlpm.MacVal,IF($Z76=0,"",INDEX(Output_Mac!D$2:D$500,$Z76)),_xlpm.WinVal,IF($AD76=0,"",INDEX(Output_Win!D$2:D$243,$AD76)),_xlpm.MyAuditVal,IF($AA76=0,"",INDEX(My_Audit!C$2:C$456,$AA76)),_xlfn.IFS(_xlpm.MyAuditVal&lt;&gt;"",_xlpm.MyAuditVal,_xlpm.MacVal&lt;&gt;"",_xlpm.MacVal,_xlpm.WinVal&lt;&gt;"",_xlpm.WinVal,_xlpm.CSVVal&lt;&gt;"",_xlpm.CSVVal)),""))</f>
        <v/>
      </c>
      <c r="E76" s="41" t="str" cm="1">
        <f t="array" ref="E76">IF(($Y76+$Z76+$AA76+$AD76)=0,"",IFERROR(_xlfn.LET(_xlpm.CSVVal,IF($Y76=0,"",INDEX(CSV!E$2:E$510,$Y76)),_xlpm.MacVal,IF($Z76=0,"",INDEX(Output_Mac!C$2:C$500,$Z76)),_xlpm.WinVal,IF($AD76=0,"",INDEX(Output_Win!C$2:C$243,$AD76)),_xlpm.MyAuditVal,IF($AA76=0,"",INDEX(My_Audit!D$2:D$456,$AA76)),_xlfn.IFS(_xlpm.MyAuditVal&lt;&gt;"",_xlpm.MyAuditVal,_xlpm.MacVal&lt;&gt;"",_xlpm.MacVal,_xlpm.WinVal&lt;&gt;"",_xlpm.WinVal,_xlpm.CSVVal&lt;&gt;"",_xlpm.CSVVal)),""))</f>
        <v/>
      </c>
      <c r="F76" s="41" t="str" cm="1">
        <f t="array" ref="F76">IF(($Y76+$Z76+$AA76+$AD76)=0,"",IFERROR(_xlfn.LET(_xlpm.CSVVal,IF($Y76=0,"",INDEX(CSV!F$2:F$510,$Y76)),_xlpm.MacVal,IF($Z76=0,"",INDEX(Output_Mac!E$2:E$500,$Z76)),_xlpm.WinVal,IF($AD76=0,"",INDEX(Output_Win!E$2:E$243,$AD76)),_xlpm.MyAuditVal,IF($AA76=0,"",INDEX(My_Audit!E$2:E$456,$AA76)),_xlfn.IFS(_xlpm.MyAuditVal&lt;&gt;"",_xlpm.MyAuditVal,_xlpm.MacVal&lt;&gt;"",_xlpm.MacVal,_xlpm.WinVal&lt;&gt;"",_xlpm.WinVal,_xlpm.CSVVal&lt;&gt;"",PROPER(_xlpm.CSVVal))),""))</f>
        <v/>
      </c>
      <c r="G76" s="41" t="str" cm="1">
        <f t="array" ref="G76">IF(($Y76+$Z76+$AA76+$AD76)=0,"",IFERROR(_xlfn.LET(_xlpm.CSVVal,IF($Y76=0,"",INDEX(CSV!G$2:G$510,$Y76)),_xlpm.MacVal,IF($Z76=0,"",INDEX(Output_Mac!G$2:G$500,$Z76)),_xlpm.WinVal,IF($AD76=0,"",INDEX(Output_Win!G$2:G$243,$AD76)),_xlpm.MyAuditVal,IF($AA76=0,"",INDEX(My_Audit!F$2:F$456,$AA76)),_xlfn.IFS(_xlpm.MyAuditVal&lt;&gt;"",_xlpm.MyAuditVal,_xlpm.MacVal&lt;&gt;"",_xlpm.MacVal,_xlpm.WinVal&lt;&gt;"",_xlpm.WinVal,_xlpm.CSVVal&lt;&gt;"",_xlpm.CSVVal)),""))</f>
        <v/>
      </c>
      <c r="H76" s="41" t="str" cm="1">
        <f t="array" ref="H76">IF($Z76&gt;0,INDEX(Output_Mac!H$2:H$500,$Z76),IF($AD76&gt;0,INDEX(Output_Win!H$2:H$243,$AD76),IF($AA76&gt;0,_xlfn.LET(_xlpm.MyAuditVal,INDEX(My_Audit!G$2:G$456,$AA76),IF(_xlpm.MyAuditVal=0,"",_xlpm.MyAuditVal)),"")))</f>
        <v/>
      </c>
      <c r="I76" s="41" t="str" cm="1">
        <f t="array" ref="I76">IF(($Y76+$Z76+$AA76+$AD76)=0,"",IFERROR(_xlfn.LET(_xlpm.CSVVal,IF($Y76=0,"",INDEX(CSV!H$2:H$510,$Y76)),_xlpm.MacVal,IF($Z76=0,"",INDEX(Output_Mac!I$2:I$500,$Z76)),_xlpm.WinVal,IF($AD76=0,"",INDEX(Output_Win!I$2:I$243,$AD76)),_xlpm.MyAuditVal,IF($AA76=0,"",INDEX(My_Audit!H$2:H$456,$AA76)),_xlfn.IFS(_xlpm.MyAuditVal&lt;&gt;"",_xlpm.MyAuditVal,_xlpm.MacVal&lt;&gt;"",_xlpm.MacVal,_xlpm.WinVal&lt;&gt;"",_xlpm.WinVal,_xlpm.CSVVal&lt;&gt;"",_xlpm.CSVVal)),""))</f>
        <v/>
      </c>
      <c r="J76" s="41" t="str" cm="1">
        <f t="array" ref="J76">IF(($Y76+$Z76+$AA76+$AD76)=0,"",IFERROR(_xlfn.LET(_xlpm.CSVVal,IF($Y76=0,"",INDEX(CSV!J$2:J$510,$Y76)),_xlpm.MacVal,IF($Z76=0,"",INDEX(Output_Mac!J$2:J$500,$Z76)),_xlpm.WinVal,IF($AD76=0,"",INDEX(Output_Win!J$2:J$243,$AD76)),_xlpm.MyAuditVal,IF($AA76=0,"",INDEX(My_Audit!I$2:I$456,$AA76)),_xlfn.IFS(_xlpm.MyAuditVal&lt;&gt;"",_xlpm.MyAuditVal,_xlpm.MacVal&lt;&gt;"",_xlpm.MacVal,_xlpm.WinVal&lt;&gt;"",_xlpm.WinVal,_xlpm.CSVVal&lt;&gt;"",_xlpm.CSVVal)),""))</f>
        <v/>
      </c>
      <c r="K76" s="41" t="str" cm="1">
        <f t="array" ref="K76">IF(($Y76+$Z76+$AA76+$AD76)=0,"",IFERROR(_xlfn.LET(_xlpm.CSVVal,IF($Y76=0,"",INDEX(CSV!N$2:N$510,$Y76)),_xlpm.MacVal,IF($Z76=0,"",INDEX(Output_Mac!L$2:L$500,$Z76)),_xlpm.WinVal,IF($AD76=0,"",INDEX(Output_Win!L$2:L$243,$AD76)),_xlpm.MyAuditVal,IF($AA76=0,"",INDEX(My_Audit!J$2:J$456,$AA76)),_xlfn.IFS(_xlpm.MyAuditVal&lt;&gt;"",_xlpm.MyAuditVal,_xlpm.MacVal&lt;&gt;"",_xlpm.MacVal,_xlpm.WinVal&lt;&gt;"",_xlpm.WinVal,_xlpm.CSVVal&lt;&gt;"",_xlpm.CSVVal)),""))</f>
        <v/>
      </c>
      <c r="L76" s="41" t="str" cm="1">
        <f t="array" ref="L76">IF(($Y76+$Z76+$AA76+$AD76)=0,"",IFERROR(_xlfn.LET(_xlpm.CSVVal,IF($Y76=0,"",INDEX(CSV!Q$2:Q$510,$Y76)),_xlpm.MacVal,IF($Z76=0,"",INDEX(Output_Mac!M$2:M$500,$Z76)),_xlpm.WinVal,IF($AD76=0,"",INDEX(Output_Win!M$2:M$243,$AD76)),_xlpm.MyAuditVal,IF($AA76=0,"",INDEX(My_Audit!K$2:K$456,$AA76)),_xlfn.IFS(_xlpm.MyAuditVal&lt;&gt;"",_xlpm.MyAuditVal,_xlpm.MacVal&lt;&gt;"",_xlpm.MacVal,_xlpm.WinVal&lt;&gt;"",_xlpm.WinVal,_xlpm.CSVVal&lt;&gt;"",_xlpm.CSVVal)),""))</f>
        <v/>
      </c>
      <c r="M76" s="41" t="str" cm="1">
        <f t="array" ref="M76">IF(($Y76+$Z76+$AA76+$AD76)=0,"",ExpandDiagCodes(_xlfn.TEXTJOIN(", ",TRUE,IF($AA76=0,"",INDEX(My_Audit!N$2:N$456,$AA76)),IF($Z76=0,"",INDEX(Output_Mac!S$2:S$500,$Z76)),IF($AD76=0,"",INDEX(Output_Win!S$2:S$243,$AD76)),IF($Y76=0,"",INDEX(CSV!AE$2:AE$510,$Y76)))))</f>
        <v/>
      </c>
      <c r="N76" s="41" t="str" cm="1">
        <f t="array" ref="N76">IF(($Y76+$Z76+$AA76+$AD76)=0,"",IFERROR(_xlfn.LET(_xlpm.CSVVal,IF($Y76=0,"",INDEX(CSV!AG$2:AG$510,$Y76)),_xlpm.MacVal,IF($Z76=0,"",INDEX(Output_Mac!T$2:T$500,$Z76)),_xlpm.WinVal,IF($AD76=0,"",INDEX(Output_Win!T$2:T$243,$AD76)),_xlpm.MyAuditVal,IF($AA76=0,"",INDEX(My_Audit!O$2:O$456,$AA76)),_xlfn.IFS(_xlpm.MyAuditVal&lt;&gt;"",_xlpm.MyAuditVal,_xlpm.MacVal&lt;&gt;"",_xlpm.MacVal,_xlpm.WinVal&lt;&gt;"",_xlpm.WinVal,_xlpm.CSVVal&lt;&gt;"",_xlpm.CSVVal)),""))</f>
        <v/>
      </c>
      <c r="O76" s="41" t="str" cm="1">
        <f t="array" ref="O76">IF($AB76=0,"",INDEX(My_Audit!P$2:P$456,$AB76))&amp;""</f>
        <v/>
      </c>
      <c r="P76" s="40"/>
      <c r="Q76" s="41" t="str">
        <f>IF(LEFT(N76,4)="Pass","Nist SP 800-88",My_Audit!R76)&amp;""</f>
        <v/>
      </c>
      <c r="R76" s="40"/>
      <c r="S76" s="40"/>
      <c r="T76" s="41" t="str" cm="1">
        <f t="array" ref="T76">IF($AC76=0,"",INDEX(Models!J$2:J$605,$AC76))</f>
        <v/>
      </c>
      <c r="U76" s="40"/>
      <c r="V76" s="40"/>
      <c r="W76" s="79" t="str" cm="1">
        <f t="array" ref="W76">IF(($Z76+$AA76+$AD76)=0,"",ExpandDiagCodes(_xlfn.TEXTJOIN(", ",TRUE,IF($AA76=0,"",INDEX(My_Audit!L$2:L$456,$AA76)),IF($Z76=0,"",INDEX(Output_Mac!AA$2:AA$500,$Z76)),IF($AD76=0,"",INDEX(Output_Win!AA$2:AA$243,$AD76)))))</f>
        <v/>
      </c>
      <c r="Y76" s="80">
        <f>IFERROR(MATCH($A76,CSV!$A$2:$A$510,0),0)</f>
        <v>0</v>
      </c>
      <c r="Z76" s="80">
        <f>IFERROR(MATCH($A76,Output_Mac!$A$2:$A$500,0),0)</f>
        <v>0</v>
      </c>
      <c r="AA76" s="80">
        <f>IFERROR(MATCH($A76,My_Audit!$A$2:$A$456,0),0)</f>
        <v>75</v>
      </c>
      <c r="AB76" s="80">
        <f>IFERROR(MATCH($C76,My_Audit!$B$2:$B$456,0),0)</f>
        <v>0</v>
      </c>
      <c r="AC76" s="80">
        <f>IFERROR(MATCH($E76,Models!$I$2:$I$605,0),0)</f>
        <v>0</v>
      </c>
      <c r="AD76" s="80">
        <f>IFERROR(MATCH($A76,Output_Win!$A$2:$A$243,0),0)</f>
        <v>0</v>
      </c>
    </row>
    <row r="77" spans="1:30">
      <c r="A77" s="40" t="str">
        <f>_xlfn.TEXTJOIN("",TRUE,Input!$A$4,TEXT(ROW(My_Audit!A76)+Input!$A$8-1,"00"))</f>
        <v>W4464</v>
      </c>
      <c r="B77" s="40" t="str">
        <f>_xlfn.TEXTJOIN("-",TRUE,"ITD",Input!$A$2,A77)</f>
        <v>ITD-SHR11749-W4464</v>
      </c>
      <c r="C77" s="41" t="str" cm="1">
        <f t="array" ref="C77">IF(($Y77+$Z77+$AA77+$AD77)=0,"",IFERROR(_xlfn.LET(_xlpm.CSVVal,IF($Y77=0,"",INDEX(CSV!B$2:B$510,$Y77)),_xlpm.MacVal,IF($Z77=0,"",INDEX(Output_Mac!B$2:B$500,$Z77)),_xlpm.WinVal,IF($AD77=0,"",INDEX(Output_Win!B$2:B$243,$AD77)),_xlpm.MyAuditVal,IF($AA77=0,"",INDEX(My_Audit!B$2:B$456,$AA77)),_xlfn.IFS(_xlpm.MyAuditVal&lt;&gt;"",_xlpm.MyAuditVal,_xlpm.MacVal&lt;&gt;"",_xlpm.MacVal,_xlpm.WinVal&lt;&gt;"",_xlpm.WinVal,_xlpm.CSVVal&lt;&gt;"",_xlpm.CSVVal)),""))</f>
        <v/>
      </c>
      <c r="D77" s="41" t="str" cm="1">
        <f t="array" ref="D77">IF(($Y77+$Z77+$AA77+$AD77)=0,"",IFERROR(_xlfn.LET(_xlpm.CSVVal,IF($Y77=0,"",INDEX(CSV!C$2:C$510,$Y77)),_xlpm.MacVal,IF($Z77=0,"",INDEX(Output_Mac!D$2:D$500,$Z77)),_xlpm.WinVal,IF($AD77=0,"",INDEX(Output_Win!D$2:D$243,$AD77)),_xlpm.MyAuditVal,IF($AA77=0,"",INDEX(My_Audit!C$2:C$456,$AA77)),_xlfn.IFS(_xlpm.MyAuditVal&lt;&gt;"",_xlpm.MyAuditVal,_xlpm.MacVal&lt;&gt;"",_xlpm.MacVal,_xlpm.WinVal&lt;&gt;"",_xlpm.WinVal,_xlpm.CSVVal&lt;&gt;"",_xlpm.CSVVal)),""))</f>
        <v/>
      </c>
      <c r="E77" s="41" t="str" cm="1">
        <f t="array" ref="E77">IF(($Y77+$Z77+$AA77+$AD77)=0,"",IFERROR(_xlfn.LET(_xlpm.CSVVal,IF($Y77=0,"",INDEX(CSV!E$2:E$510,$Y77)),_xlpm.MacVal,IF($Z77=0,"",INDEX(Output_Mac!C$2:C$500,$Z77)),_xlpm.WinVal,IF($AD77=0,"",INDEX(Output_Win!C$2:C$243,$AD77)),_xlpm.MyAuditVal,IF($AA77=0,"",INDEX(My_Audit!D$2:D$456,$AA77)),_xlfn.IFS(_xlpm.MyAuditVal&lt;&gt;"",_xlpm.MyAuditVal,_xlpm.MacVal&lt;&gt;"",_xlpm.MacVal,_xlpm.WinVal&lt;&gt;"",_xlpm.WinVal,_xlpm.CSVVal&lt;&gt;"",_xlpm.CSVVal)),""))</f>
        <v/>
      </c>
      <c r="F77" s="41" t="str" cm="1">
        <f t="array" ref="F77">IF(($Y77+$Z77+$AA77+$AD77)=0,"",IFERROR(_xlfn.LET(_xlpm.CSVVal,IF($Y77=0,"",INDEX(CSV!F$2:F$510,$Y77)),_xlpm.MacVal,IF($Z77=0,"",INDEX(Output_Mac!E$2:E$500,$Z77)),_xlpm.WinVal,IF($AD77=0,"",INDEX(Output_Win!E$2:E$243,$AD77)),_xlpm.MyAuditVal,IF($AA77=0,"",INDEX(My_Audit!E$2:E$456,$AA77)),_xlfn.IFS(_xlpm.MyAuditVal&lt;&gt;"",_xlpm.MyAuditVal,_xlpm.MacVal&lt;&gt;"",_xlpm.MacVal,_xlpm.WinVal&lt;&gt;"",_xlpm.WinVal,_xlpm.CSVVal&lt;&gt;"",PROPER(_xlpm.CSVVal))),""))</f>
        <v/>
      </c>
      <c r="G77" s="41" t="str" cm="1">
        <f t="array" ref="G77">IF(($Y77+$Z77+$AA77+$AD77)=0,"",IFERROR(_xlfn.LET(_xlpm.CSVVal,IF($Y77=0,"",INDEX(CSV!G$2:G$510,$Y77)),_xlpm.MacVal,IF($Z77=0,"",INDEX(Output_Mac!G$2:G$500,$Z77)),_xlpm.WinVal,IF($AD77=0,"",INDEX(Output_Win!G$2:G$243,$AD77)),_xlpm.MyAuditVal,IF($AA77=0,"",INDEX(My_Audit!F$2:F$456,$AA77)),_xlfn.IFS(_xlpm.MyAuditVal&lt;&gt;"",_xlpm.MyAuditVal,_xlpm.MacVal&lt;&gt;"",_xlpm.MacVal,_xlpm.WinVal&lt;&gt;"",_xlpm.WinVal,_xlpm.CSVVal&lt;&gt;"",_xlpm.CSVVal)),""))</f>
        <v/>
      </c>
      <c r="H77" s="41" t="str" cm="1">
        <f t="array" ref="H77">IF($Z77&gt;0,INDEX(Output_Mac!H$2:H$500,$Z77),IF($AD77&gt;0,INDEX(Output_Win!H$2:H$243,$AD77),IF($AA77&gt;0,_xlfn.LET(_xlpm.MyAuditVal,INDEX(My_Audit!G$2:G$456,$AA77),IF(_xlpm.MyAuditVal=0,"",_xlpm.MyAuditVal)),"")))</f>
        <v/>
      </c>
      <c r="I77" s="41" t="str" cm="1">
        <f t="array" ref="I77">IF(($Y77+$Z77+$AA77+$AD77)=0,"",IFERROR(_xlfn.LET(_xlpm.CSVVal,IF($Y77=0,"",INDEX(CSV!H$2:H$510,$Y77)),_xlpm.MacVal,IF($Z77=0,"",INDEX(Output_Mac!I$2:I$500,$Z77)),_xlpm.WinVal,IF($AD77=0,"",INDEX(Output_Win!I$2:I$243,$AD77)),_xlpm.MyAuditVal,IF($AA77=0,"",INDEX(My_Audit!H$2:H$456,$AA77)),_xlfn.IFS(_xlpm.MyAuditVal&lt;&gt;"",_xlpm.MyAuditVal,_xlpm.MacVal&lt;&gt;"",_xlpm.MacVal,_xlpm.WinVal&lt;&gt;"",_xlpm.WinVal,_xlpm.CSVVal&lt;&gt;"",_xlpm.CSVVal)),""))</f>
        <v/>
      </c>
      <c r="J77" s="41" t="str" cm="1">
        <f t="array" ref="J77">IF(($Y77+$Z77+$AA77+$AD77)=0,"",IFERROR(_xlfn.LET(_xlpm.CSVVal,IF($Y77=0,"",INDEX(CSV!J$2:J$510,$Y77)),_xlpm.MacVal,IF($Z77=0,"",INDEX(Output_Mac!J$2:J$500,$Z77)),_xlpm.WinVal,IF($AD77=0,"",INDEX(Output_Win!J$2:J$243,$AD77)),_xlpm.MyAuditVal,IF($AA77=0,"",INDEX(My_Audit!I$2:I$456,$AA77)),_xlfn.IFS(_xlpm.MyAuditVal&lt;&gt;"",_xlpm.MyAuditVal,_xlpm.MacVal&lt;&gt;"",_xlpm.MacVal,_xlpm.WinVal&lt;&gt;"",_xlpm.WinVal,_xlpm.CSVVal&lt;&gt;"",_xlpm.CSVVal)),""))</f>
        <v/>
      </c>
      <c r="K77" s="41" t="str" cm="1">
        <f t="array" ref="K77">IF(($Y77+$Z77+$AA77+$AD77)=0,"",IFERROR(_xlfn.LET(_xlpm.CSVVal,IF($Y77=0,"",INDEX(CSV!N$2:N$510,$Y77)),_xlpm.MacVal,IF($Z77=0,"",INDEX(Output_Mac!L$2:L$500,$Z77)),_xlpm.WinVal,IF($AD77=0,"",INDEX(Output_Win!L$2:L$243,$AD77)),_xlpm.MyAuditVal,IF($AA77=0,"",INDEX(My_Audit!J$2:J$456,$AA77)),_xlfn.IFS(_xlpm.MyAuditVal&lt;&gt;"",_xlpm.MyAuditVal,_xlpm.MacVal&lt;&gt;"",_xlpm.MacVal,_xlpm.WinVal&lt;&gt;"",_xlpm.WinVal,_xlpm.CSVVal&lt;&gt;"",_xlpm.CSVVal)),""))</f>
        <v/>
      </c>
      <c r="L77" s="41" t="str" cm="1">
        <f t="array" ref="L77">IF(($Y77+$Z77+$AA77+$AD77)=0,"",IFERROR(_xlfn.LET(_xlpm.CSVVal,IF($Y77=0,"",INDEX(CSV!Q$2:Q$510,$Y77)),_xlpm.MacVal,IF($Z77=0,"",INDEX(Output_Mac!M$2:M$500,$Z77)),_xlpm.WinVal,IF($AD77=0,"",INDEX(Output_Win!M$2:M$243,$AD77)),_xlpm.MyAuditVal,IF($AA77=0,"",INDEX(My_Audit!K$2:K$456,$AA77)),_xlfn.IFS(_xlpm.MyAuditVal&lt;&gt;"",_xlpm.MyAuditVal,_xlpm.MacVal&lt;&gt;"",_xlpm.MacVal,_xlpm.WinVal&lt;&gt;"",_xlpm.WinVal,_xlpm.CSVVal&lt;&gt;"",_xlpm.CSVVal)),""))</f>
        <v/>
      </c>
      <c r="M77" s="41" t="str" cm="1">
        <f t="array" ref="M77">IF(($Y77+$Z77+$AA77+$AD77)=0,"",ExpandDiagCodes(_xlfn.TEXTJOIN(", ",TRUE,IF($AA77=0,"",INDEX(My_Audit!N$2:N$456,$AA77)),IF($Z77=0,"",INDEX(Output_Mac!S$2:S$500,$Z77)),IF($AD77=0,"",INDEX(Output_Win!S$2:S$243,$AD77)),IF($Y77=0,"",INDEX(CSV!AE$2:AE$510,$Y77)))))</f>
        <v/>
      </c>
      <c r="N77" s="41" t="str" cm="1">
        <f t="array" ref="N77">IF(($Y77+$Z77+$AA77+$AD77)=0,"",IFERROR(_xlfn.LET(_xlpm.CSVVal,IF($Y77=0,"",INDEX(CSV!AG$2:AG$510,$Y77)),_xlpm.MacVal,IF($Z77=0,"",INDEX(Output_Mac!T$2:T$500,$Z77)),_xlpm.WinVal,IF($AD77=0,"",INDEX(Output_Win!T$2:T$243,$AD77)),_xlpm.MyAuditVal,IF($AA77=0,"",INDEX(My_Audit!O$2:O$456,$AA77)),_xlfn.IFS(_xlpm.MyAuditVal&lt;&gt;"",_xlpm.MyAuditVal,_xlpm.MacVal&lt;&gt;"",_xlpm.MacVal,_xlpm.WinVal&lt;&gt;"",_xlpm.WinVal,_xlpm.CSVVal&lt;&gt;"",_xlpm.CSVVal)),""))</f>
        <v/>
      </c>
      <c r="O77" s="41" t="str" cm="1">
        <f t="array" ref="O77">IF($AB77=0,"",INDEX(My_Audit!P$2:P$456,$AB77))&amp;""</f>
        <v/>
      </c>
      <c r="P77" s="40"/>
      <c r="Q77" s="41" t="str">
        <f>IF(LEFT(N77,4)="Pass","Nist SP 800-88",My_Audit!R77)&amp;""</f>
        <v/>
      </c>
      <c r="R77" s="40"/>
      <c r="S77" s="40"/>
      <c r="T77" s="41" t="str" cm="1">
        <f t="array" ref="T77">IF($AC77=0,"",INDEX(Models!J$2:J$605,$AC77))</f>
        <v/>
      </c>
      <c r="U77" s="40"/>
      <c r="V77" s="40"/>
      <c r="W77" s="79" t="str" cm="1">
        <f t="array" ref="W77">IF(($Z77+$AA77+$AD77)=0,"",ExpandDiagCodes(_xlfn.TEXTJOIN(", ",TRUE,IF($AA77=0,"",INDEX(My_Audit!L$2:L$456,$AA77)),IF($Z77=0,"",INDEX(Output_Mac!AA$2:AA$500,$Z77)),IF($AD77=0,"",INDEX(Output_Win!AA$2:AA$243,$AD77)))))</f>
        <v/>
      </c>
      <c r="Y77" s="80">
        <f>IFERROR(MATCH($A77,CSV!$A$2:$A$510,0),0)</f>
        <v>0</v>
      </c>
      <c r="Z77" s="80">
        <f>IFERROR(MATCH($A77,Output_Mac!$A$2:$A$500,0),0)</f>
        <v>0</v>
      </c>
      <c r="AA77" s="80">
        <f>IFERROR(MATCH($A77,My_Audit!$A$2:$A$456,0),0)</f>
        <v>76</v>
      </c>
      <c r="AB77" s="80">
        <f>IFERROR(MATCH($C77,My_Audit!$B$2:$B$456,0),0)</f>
        <v>0</v>
      </c>
      <c r="AC77" s="80">
        <f>IFERROR(MATCH($E77,Models!$I$2:$I$605,0),0)</f>
        <v>0</v>
      </c>
      <c r="AD77" s="80">
        <f>IFERROR(MATCH($A77,Output_Win!$A$2:$A$243,0),0)</f>
        <v>0</v>
      </c>
    </row>
    <row r="78" spans="1:30">
      <c r="A78" s="40" t="str">
        <f>_xlfn.TEXTJOIN("",TRUE,Input!$A$4,TEXT(ROW(My_Audit!A77)+Input!$A$8-1,"00"))</f>
        <v>W4465</v>
      </c>
      <c r="B78" s="40" t="str">
        <f>_xlfn.TEXTJOIN("-",TRUE,"ITD",Input!$A$2,A78)</f>
        <v>ITD-SHR11749-W4465</v>
      </c>
      <c r="C78" s="41" t="str" cm="1">
        <f t="array" ref="C78">IF(($Y78+$Z78+$AA78+$AD78)=0,"",IFERROR(_xlfn.LET(_xlpm.CSVVal,IF($Y78=0,"",INDEX(CSV!B$2:B$510,$Y78)),_xlpm.MacVal,IF($Z78=0,"",INDEX(Output_Mac!B$2:B$500,$Z78)),_xlpm.WinVal,IF($AD78=0,"",INDEX(Output_Win!B$2:B$243,$AD78)),_xlpm.MyAuditVal,IF($AA78=0,"",INDEX(My_Audit!B$2:B$456,$AA78)),_xlfn.IFS(_xlpm.MyAuditVal&lt;&gt;"",_xlpm.MyAuditVal,_xlpm.MacVal&lt;&gt;"",_xlpm.MacVal,_xlpm.WinVal&lt;&gt;"",_xlpm.WinVal,_xlpm.CSVVal&lt;&gt;"",_xlpm.CSVVal)),""))</f>
        <v/>
      </c>
      <c r="D78" s="41" t="str" cm="1">
        <f t="array" ref="D78">IF(($Y78+$Z78+$AA78+$AD78)=0,"",IFERROR(_xlfn.LET(_xlpm.CSVVal,IF($Y78=0,"",INDEX(CSV!C$2:C$510,$Y78)),_xlpm.MacVal,IF($Z78=0,"",INDEX(Output_Mac!D$2:D$500,$Z78)),_xlpm.WinVal,IF($AD78=0,"",INDEX(Output_Win!D$2:D$243,$AD78)),_xlpm.MyAuditVal,IF($AA78=0,"",INDEX(My_Audit!C$2:C$456,$AA78)),_xlfn.IFS(_xlpm.MyAuditVal&lt;&gt;"",_xlpm.MyAuditVal,_xlpm.MacVal&lt;&gt;"",_xlpm.MacVal,_xlpm.WinVal&lt;&gt;"",_xlpm.WinVal,_xlpm.CSVVal&lt;&gt;"",_xlpm.CSVVal)),""))</f>
        <v/>
      </c>
      <c r="E78" s="41" t="str" cm="1">
        <f t="array" ref="E78">IF(($Y78+$Z78+$AA78+$AD78)=0,"",IFERROR(_xlfn.LET(_xlpm.CSVVal,IF($Y78=0,"",INDEX(CSV!E$2:E$510,$Y78)),_xlpm.MacVal,IF($Z78=0,"",INDEX(Output_Mac!C$2:C$500,$Z78)),_xlpm.WinVal,IF($AD78=0,"",INDEX(Output_Win!C$2:C$243,$AD78)),_xlpm.MyAuditVal,IF($AA78=0,"",INDEX(My_Audit!D$2:D$456,$AA78)),_xlfn.IFS(_xlpm.MyAuditVal&lt;&gt;"",_xlpm.MyAuditVal,_xlpm.MacVal&lt;&gt;"",_xlpm.MacVal,_xlpm.WinVal&lt;&gt;"",_xlpm.WinVal,_xlpm.CSVVal&lt;&gt;"",_xlpm.CSVVal)),""))</f>
        <v/>
      </c>
      <c r="F78" s="41" t="str" cm="1">
        <f t="array" ref="F78">IF(($Y78+$Z78+$AA78+$AD78)=0,"",IFERROR(_xlfn.LET(_xlpm.CSVVal,IF($Y78=0,"",INDEX(CSV!F$2:F$510,$Y78)),_xlpm.MacVal,IF($Z78=0,"",INDEX(Output_Mac!E$2:E$500,$Z78)),_xlpm.WinVal,IF($AD78=0,"",INDEX(Output_Win!E$2:E$243,$AD78)),_xlpm.MyAuditVal,IF($AA78=0,"",INDEX(My_Audit!E$2:E$456,$AA78)),_xlfn.IFS(_xlpm.MyAuditVal&lt;&gt;"",_xlpm.MyAuditVal,_xlpm.MacVal&lt;&gt;"",_xlpm.MacVal,_xlpm.WinVal&lt;&gt;"",_xlpm.WinVal,_xlpm.CSVVal&lt;&gt;"",PROPER(_xlpm.CSVVal))),""))</f>
        <v/>
      </c>
      <c r="G78" s="41" t="str" cm="1">
        <f t="array" ref="G78">IF(($Y78+$Z78+$AA78+$AD78)=0,"",IFERROR(_xlfn.LET(_xlpm.CSVVal,IF($Y78=0,"",INDEX(CSV!G$2:G$510,$Y78)),_xlpm.MacVal,IF($Z78=0,"",INDEX(Output_Mac!G$2:G$500,$Z78)),_xlpm.WinVal,IF($AD78=0,"",INDEX(Output_Win!G$2:G$243,$AD78)),_xlpm.MyAuditVal,IF($AA78=0,"",INDEX(My_Audit!F$2:F$456,$AA78)),_xlfn.IFS(_xlpm.MyAuditVal&lt;&gt;"",_xlpm.MyAuditVal,_xlpm.MacVal&lt;&gt;"",_xlpm.MacVal,_xlpm.WinVal&lt;&gt;"",_xlpm.WinVal,_xlpm.CSVVal&lt;&gt;"",_xlpm.CSVVal)),""))</f>
        <v/>
      </c>
      <c r="H78" s="41" t="str" cm="1">
        <f t="array" ref="H78">IF($Z78&gt;0,INDEX(Output_Mac!H$2:H$500,$Z78),IF($AD78&gt;0,INDEX(Output_Win!H$2:H$243,$AD78),IF($AA78&gt;0,_xlfn.LET(_xlpm.MyAuditVal,INDEX(My_Audit!G$2:G$456,$AA78),IF(_xlpm.MyAuditVal=0,"",_xlpm.MyAuditVal)),"")))</f>
        <v/>
      </c>
      <c r="I78" s="41" t="str" cm="1">
        <f t="array" ref="I78">IF(($Y78+$Z78+$AA78+$AD78)=0,"",IFERROR(_xlfn.LET(_xlpm.CSVVal,IF($Y78=0,"",INDEX(CSV!H$2:H$510,$Y78)),_xlpm.MacVal,IF($Z78=0,"",INDEX(Output_Mac!I$2:I$500,$Z78)),_xlpm.WinVal,IF($AD78=0,"",INDEX(Output_Win!I$2:I$243,$AD78)),_xlpm.MyAuditVal,IF($AA78=0,"",INDEX(My_Audit!H$2:H$456,$AA78)),_xlfn.IFS(_xlpm.MyAuditVal&lt;&gt;"",_xlpm.MyAuditVal,_xlpm.MacVal&lt;&gt;"",_xlpm.MacVal,_xlpm.WinVal&lt;&gt;"",_xlpm.WinVal,_xlpm.CSVVal&lt;&gt;"",_xlpm.CSVVal)),""))</f>
        <v/>
      </c>
      <c r="J78" s="41" t="str" cm="1">
        <f t="array" ref="J78">IF(($Y78+$Z78+$AA78+$AD78)=0,"",IFERROR(_xlfn.LET(_xlpm.CSVVal,IF($Y78=0,"",INDEX(CSV!J$2:J$510,$Y78)),_xlpm.MacVal,IF($Z78=0,"",INDEX(Output_Mac!J$2:J$500,$Z78)),_xlpm.WinVal,IF($AD78=0,"",INDEX(Output_Win!J$2:J$243,$AD78)),_xlpm.MyAuditVal,IF($AA78=0,"",INDEX(My_Audit!I$2:I$456,$AA78)),_xlfn.IFS(_xlpm.MyAuditVal&lt;&gt;"",_xlpm.MyAuditVal,_xlpm.MacVal&lt;&gt;"",_xlpm.MacVal,_xlpm.WinVal&lt;&gt;"",_xlpm.WinVal,_xlpm.CSVVal&lt;&gt;"",_xlpm.CSVVal)),""))</f>
        <v/>
      </c>
      <c r="K78" s="41" t="str" cm="1">
        <f t="array" ref="K78">IF(($Y78+$Z78+$AA78+$AD78)=0,"",IFERROR(_xlfn.LET(_xlpm.CSVVal,IF($Y78=0,"",INDEX(CSV!N$2:N$510,$Y78)),_xlpm.MacVal,IF($Z78=0,"",INDEX(Output_Mac!L$2:L$500,$Z78)),_xlpm.WinVal,IF($AD78=0,"",INDEX(Output_Win!L$2:L$243,$AD78)),_xlpm.MyAuditVal,IF($AA78=0,"",INDEX(My_Audit!J$2:J$456,$AA78)),_xlfn.IFS(_xlpm.MyAuditVal&lt;&gt;"",_xlpm.MyAuditVal,_xlpm.MacVal&lt;&gt;"",_xlpm.MacVal,_xlpm.WinVal&lt;&gt;"",_xlpm.WinVal,_xlpm.CSVVal&lt;&gt;"",_xlpm.CSVVal)),""))</f>
        <v/>
      </c>
      <c r="L78" s="41" t="str" cm="1">
        <f t="array" ref="L78">IF(($Y78+$Z78+$AA78+$AD78)=0,"",IFERROR(_xlfn.LET(_xlpm.CSVVal,IF($Y78=0,"",INDEX(CSV!Q$2:Q$510,$Y78)),_xlpm.MacVal,IF($Z78=0,"",INDEX(Output_Mac!M$2:M$500,$Z78)),_xlpm.WinVal,IF($AD78=0,"",INDEX(Output_Win!M$2:M$243,$AD78)),_xlpm.MyAuditVal,IF($AA78=0,"",INDEX(My_Audit!K$2:K$456,$AA78)),_xlfn.IFS(_xlpm.MyAuditVal&lt;&gt;"",_xlpm.MyAuditVal,_xlpm.MacVal&lt;&gt;"",_xlpm.MacVal,_xlpm.WinVal&lt;&gt;"",_xlpm.WinVal,_xlpm.CSVVal&lt;&gt;"",_xlpm.CSVVal)),""))</f>
        <v/>
      </c>
      <c r="M78" s="41" t="str" cm="1">
        <f t="array" ref="M78">IF(($Y78+$Z78+$AA78+$AD78)=0,"",ExpandDiagCodes(_xlfn.TEXTJOIN(", ",TRUE,IF($AA78=0,"",INDEX(My_Audit!N$2:N$456,$AA78)),IF($Z78=0,"",INDEX(Output_Mac!S$2:S$500,$Z78)),IF($AD78=0,"",INDEX(Output_Win!S$2:S$243,$AD78)),IF($Y78=0,"",INDEX(CSV!AE$2:AE$510,$Y78)))))</f>
        <v/>
      </c>
      <c r="N78" s="41" t="str" cm="1">
        <f t="array" ref="N78">IF(($Y78+$Z78+$AA78+$AD78)=0,"",IFERROR(_xlfn.LET(_xlpm.CSVVal,IF($Y78=0,"",INDEX(CSV!AG$2:AG$510,$Y78)),_xlpm.MacVal,IF($Z78=0,"",INDEX(Output_Mac!T$2:T$500,$Z78)),_xlpm.WinVal,IF($AD78=0,"",INDEX(Output_Win!T$2:T$243,$AD78)),_xlpm.MyAuditVal,IF($AA78=0,"",INDEX(My_Audit!O$2:O$456,$AA78)),_xlfn.IFS(_xlpm.MyAuditVal&lt;&gt;"",_xlpm.MyAuditVal,_xlpm.MacVal&lt;&gt;"",_xlpm.MacVal,_xlpm.WinVal&lt;&gt;"",_xlpm.WinVal,_xlpm.CSVVal&lt;&gt;"",_xlpm.CSVVal)),""))</f>
        <v/>
      </c>
      <c r="O78" s="41" t="str" cm="1">
        <f t="array" ref="O78">IF($AB78=0,"",INDEX(My_Audit!P$2:P$456,$AB78))&amp;""</f>
        <v/>
      </c>
      <c r="P78" s="40"/>
      <c r="Q78" s="41" t="str">
        <f>IF(LEFT(N78,4)="Pass","Nist SP 800-88",My_Audit!R78)&amp;""</f>
        <v/>
      </c>
      <c r="R78" s="40"/>
      <c r="S78" s="40"/>
      <c r="T78" s="41" t="str" cm="1">
        <f t="array" ref="T78">IF($AC78=0,"",INDEX(Models!J$2:J$605,$AC78))</f>
        <v/>
      </c>
      <c r="U78" s="40"/>
      <c r="V78" s="40"/>
      <c r="W78" s="79" t="str" cm="1">
        <f t="array" ref="W78">IF(($Z78+$AA78+$AD78)=0,"",ExpandDiagCodes(_xlfn.TEXTJOIN(", ",TRUE,IF($AA78=0,"",INDEX(My_Audit!L$2:L$456,$AA78)),IF($Z78=0,"",INDEX(Output_Mac!AA$2:AA$500,$Z78)),IF($AD78=0,"",INDEX(Output_Win!AA$2:AA$243,$AD78)))))</f>
        <v/>
      </c>
      <c r="Y78" s="80">
        <f>IFERROR(MATCH($A78,CSV!$A$2:$A$510,0),0)</f>
        <v>0</v>
      </c>
      <c r="Z78" s="80">
        <f>IFERROR(MATCH($A78,Output_Mac!$A$2:$A$500,0),0)</f>
        <v>0</v>
      </c>
      <c r="AA78" s="80">
        <f>IFERROR(MATCH($A78,My_Audit!$A$2:$A$456,0),0)</f>
        <v>77</v>
      </c>
      <c r="AB78" s="80">
        <f>IFERROR(MATCH($C78,My_Audit!$B$2:$B$456,0),0)</f>
        <v>0</v>
      </c>
      <c r="AC78" s="80">
        <f>IFERROR(MATCH($E78,Models!$I$2:$I$605,0),0)</f>
        <v>0</v>
      </c>
      <c r="AD78" s="80">
        <f>IFERROR(MATCH($A78,Output_Win!$A$2:$A$243,0),0)</f>
        <v>0</v>
      </c>
    </row>
    <row r="79" spans="1:30">
      <c r="A79" s="40" t="str">
        <f>_xlfn.TEXTJOIN("",TRUE,Input!$A$4,TEXT(ROW(My_Audit!A78)+Input!$A$8-1,"00"))</f>
        <v>W4466</v>
      </c>
      <c r="B79" s="40" t="str">
        <f>_xlfn.TEXTJOIN("-",TRUE,"ITD",Input!$A$2,A79)</f>
        <v>ITD-SHR11749-W4466</v>
      </c>
      <c r="C79" s="41" t="str" cm="1">
        <f t="array" ref="C79">IF(($Y79+$Z79+$AA79+$AD79)=0,"",IFERROR(_xlfn.LET(_xlpm.CSVVal,IF($Y79=0,"",INDEX(CSV!B$2:B$510,$Y79)),_xlpm.MacVal,IF($Z79=0,"",INDEX(Output_Mac!B$2:B$500,$Z79)),_xlpm.WinVal,IF($AD79=0,"",INDEX(Output_Win!B$2:B$243,$AD79)),_xlpm.MyAuditVal,IF($AA79=0,"",INDEX(My_Audit!B$2:B$456,$AA79)),_xlfn.IFS(_xlpm.MyAuditVal&lt;&gt;"",_xlpm.MyAuditVal,_xlpm.MacVal&lt;&gt;"",_xlpm.MacVal,_xlpm.WinVal&lt;&gt;"",_xlpm.WinVal,_xlpm.CSVVal&lt;&gt;"",_xlpm.CSVVal)),""))</f>
        <v/>
      </c>
      <c r="D79" s="41" t="str" cm="1">
        <f t="array" ref="D79">IF(($Y79+$Z79+$AA79+$AD79)=0,"",IFERROR(_xlfn.LET(_xlpm.CSVVal,IF($Y79=0,"",INDEX(CSV!C$2:C$510,$Y79)),_xlpm.MacVal,IF($Z79=0,"",INDEX(Output_Mac!D$2:D$500,$Z79)),_xlpm.WinVal,IF($AD79=0,"",INDEX(Output_Win!D$2:D$243,$AD79)),_xlpm.MyAuditVal,IF($AA79=0,"",INDEX(My_Audit!C$2:C$456,$AA79)),_xlfn.IFS(_xlpm.MyAuditVal&lt;&gt;"",_xlpm.MyAuditVal,_xlpm.MacVal&lt;&gt;"",_xlpm.MacVal,_xlpm.WinVal&lt;&gt;"",_xlpm.WinVal,_xlpm.CSVVal&lt;&gt;"",_xlpm.CSVVal)),""))</f>
        <v/>
      </c>
      <c r="E79" s="41" t="str" cm="1">
        <f t="array" ref="E79">IF(($Y79+$Z79+$AA79+$AD79)=0,"",IFERROR(_xlfn.LET(_xlpm.CSVVal,IF($Y79=0,"",INDEX(CSV!E$2:E$510,$Y79)),_xlpm.MacVal,IF($Z79=0,"",INDEX(Output_Mac!C$2:C$500,$Z79)),_xlpm.WinVal,IF($AD79=0,"",INDEX(Output_Win!C$2:C$243,$AD79)),_xlpm.MyAuditVal,IF($AA79=0,"",INDEX(My_Audit!D$2:D$456,$AA79)),_xlfn.IFS(_xlpm.MyAuditVal&lt;&gt;"",_xlpm.MyAuditVal,_xlpm.MacVal&lt;&gt;"",_xlpm.MacVal,_xlpm.WinVal&lt;&gt;"",_xlpm.WinVal,_xlpm.CSVVal&lt;&gt;"",_xlpm.CSVVal)),""))</f>
        <v/>
      </c>
      <c r="F79" s="41" t="str" cm="1">
        <f t="array" ref="F79">IF(($Y79+$Z79+$AA79+$AD79)=0,"",IFERROR(_xlfn.LET(_xlpm.CSVVal,IF($Y79=0,"",INDEX(CSV!F$2:F$510,$Y79)),_xlpm.MacVal,IF($Z79=0,"",INDEX(Output_Mac!E$2:E$500,$Z79)),_xlpm.WinVal,IF($AD79=0,"",INDEX(Output_Win!E$2:E$243,$AD79)),_xlpm.MyAuditVal,IF($AA79=0,"",INDEX(My_Audit!E$2:E$456,$AA79)),_xlfn.IFS(_xlpm.MyAuditVal&lt;&gt;"",_xlpm.MyAuditVal,_xlpm.MacVal&lt;&gt;"",_xlpm.MacVal,_xlpm.WinVal&lt;&gt;"",_xlpm.WinVal,_xlpm.CSVVal&lt;&gt;"",PROPER(_xlpm.CSVVal))),""))</f>
        <v/>
      </c>
      <c r="G79" s="41" t="str" cm="1">
        <f t="array" ref="G79">IF(($Y79+$Z79+$AA79+$AD79)=0,"",IFERROR(_xlfn.LET(_xlpm.CSVVal,IF($Y79=0,"",INDEX(CSV!G$2:G$510,$Y79)),_xlpm.MacVal,IF($Z79=0,"",INDEX(Output_Mac!G$2:G$500,$Z79)),_xlpm.WinVal,IF($AD79=0,"",INDEX(Output_Win!G$2:G$243,$AD79)),_xlpm.MyAuditVal,IF($AA79=0,"",INDEX(My_Audit!F$2:F$456,$AA79)),_xlfn.IFS(_xlpm.MyAuditVal&lt;&gt;"",_xlpm.MyAuditVal,_xlpm.MacVal&lt;&gt;"",_xlpm.MacVal,_xlpm.WinVal&lt;&gt;"",_xlpm.WinVal,_xlpm.CSVVal&lt;&gt;"",_xlpm.CSVVal)),""))</f>
        <v/>
      </c>
      <c r="H79" s="41" t="str" cm="1">
        <f t="array" ref="H79">IF($Z79&gt;0,INDEX(Output_Mac!H$2:H$500,$Z79),IF($AD79&gt;0,INDEX(Output_Win!H$2:H$243,$AD79),IF($AA79&gt;0,_xlfn.LET(_xlpm.MyAuditVal,INDEX(My_Audit!G$2:G$456,$AA79),IF(_xlpm.MyAuditVal=0,"",_xlpm.MyAuditVal)),"")))</f>
        <v/>
      </c>
      <c r="I79" s="41" t="str" cm="1">
        <f t="array" ref="I79">IF(($Y79+$Z79+$AA79+$AD79)=0,"",IFERROR(_xlfn.LET(_xlpm.CSVVal,IF($Y79=0,"",INDEX(CSV!H$2:H$510,$Y79)),_xlpm.MacVal,IF($Z79=0,"",INDEX(Output_Mac!I$2:I$500,$Z79)),_xlpm.WinVal,IF($AD79=0,"",INDEX(Output_Win!I$2:I$243,$AD79)),_xlpm.MyAuditVal,IF($AA79=0,"",INDEX(My_Audit!H$2:H$456,$AA79)),_xlfn.IFS(_xlpm.MyAuditVal&lt;&gt;"",_xlpm.MyAuditVal,_xlpm.MacVal&lt;&gt;"",_xlpm.MacVal,_xlpm.WinVal&lt;&gt;"",_xlpm.WinVal,_xlpm.CSVVal&lt;&gt;"",_xlpm.CSVVal)),""))</f>
        <v/>
      </c>
      <c r="J79" s="41" t="str" cm="1">
        <f t="array" ref="J79">IF(($Y79+$Z79+$AA79+$AD79)=0,"",IFERROR(_xlfn.LET(_xlpm.CSVVal,IF($Y79=0,"",INDEX(CSV!J$2:J$510,$Y79)),_xlpm.MacVal,IF($Z79=0,"",INDEX(Output_Mac!J$2:J$500,$Z79)),_xlpm.WinVal,IF($AD79=0,"",INDEX(Output_Win!J$2:J$243,$AD79)),_xlpm.MyAuditVal,IF($AA79=0,"",INDEX(My_Audit!I$2:I$456,$AA79)),_xlfn.IFS(_xlpm.MyAuditVal&lt;&gt;"",_xlpm.MyAuditVal,_xlpm.MacVal&lt;&gt;"",_xlpm.MacVal,_xlpm.WinVal&lt;&gt;"",_xlpm.WinVal,_xlpm.CSVVal&lt;&gt;"",_xlpm.CSVVal)),""))</f>
        <v/>
      </c>
      <c r="K79" s="41" t="str" cm="1">
        <f t="array" ref="K79">IF(($Y79+$Z79+$AA79+$AD79)=0,"",IFERROR(_xlfn.LET(_xlpm.CSVVal,IF($Y79=0,"",INDEX(CSV!N$2:N$510,$Y79)),_xlpm.MacVal,IF($Z79=0,"",INDEX(Output_Mac!L$2:L$500,$Z79)),_xlpm.WinVal,IF($AD79=0,"",INDEX(Output_Win!L$2:L$243,$AD79)),_xlpm.MyAuditVal,IF($AA79=0,"",INDEX(My_Audit!J$2:J$456,$AA79)),_xlfn.IFS(_xlpm.MyAuditVal&lt;&gt;"",_xlpm.MyAuditVal,_xlpm.MacVal&lt;&gt;"",_xlpm.MacVal,_xlpm.WinVal&lt;&gt;"",_xlpm.WinVal,_xlpm.CSVVal&lt;&gt;"",_xlpm.CSVVal)),""))</f>
        <v/>
      </c>
      <c r="L79" s="41" t="str" cm="1">
        <f t="array" ref="L79">IF(($Y79+$Z79+$AA79+$AD79)=0,"",IFERROR(_xlfn.LET(_xlpm.CSVVal,IF($Y79=0,"",INDEX(CSV!Q$2:Q$510,$Y79)),_xlpm.MacVal,IF($Z79=0,"",INDEX(Output_Mac!M$2:M$500,$Z79)),_xlpm.WinVal,IF($AD79=0,"",INDEX(Output_Win!M$2:M$243,$AD79)),_xlpm.MyAuditVal,IF($AA79=0,"",INDEX(My_Audit!K$2:K$456,$AA79)),_xlfn.IFS(_xlpm.MyAuditVal&lt;&gt;"",_xlpm.MyAuditVal,_xlpm.MacVal&lt;&gt;"",_xlpm.MacVal,_xlpm.WinVal&lt;&gt;"",_xlpm.WinVal,_xlpm.CSVVal&lt;&gt;"",_xlpm.CSVVal)),""))</f>
        <v/>
      </c>
      <c r="M79" s="41" t="str" cm="1">
        <f t="array" ref="M79">IF(($Y79+$Z79+$AA79+$AD79)=0,"",ExpandDiagCodes(_xlfn.TEXTJOIN(", ",TRUE,IF($AA79=0,"",INDEX(My_Audit!N$2:N$456,$AA79)),IF($Z79=0,"",INDEX(Output_Mac!S$2:S$500,$Z79)),IF($AD79=0,"",INDEX(Output_Win!S$2:S$243,$AD79)),IF($Y79=0,"",INDEX(CSV!AE$2:AE$510,$Y79)))))</f>
        <v/>
      </c>
      <c r="N79" s="41" t="str" cm="1">
        <f t="array" ref="N79">IF(($Y79+$Z79+$AA79+$AD79)=0,"",IFERROR(_xlfn.LET(_xlpm.CSVVal,IF($Y79=0,"",INDEX(CSV!AG$2:AG$510,$Y79)),_xlpm.MacVal,IF($Z79=0,"",INDEX(Output_Mac!T$2:T$500,$Z79)),_xlpm.WinVal,IF($AD79=0,"",INDEX(Output_Win!T$2:T$243,$AD79)),_xlpm.MyAuditVal,IF($AA79=0,"",INDEX(My_Audit!O$2:O$456,$AA79)),_xlfn.IFS(_xlpm.MyAuditVal&lt;&gt;"",_xlpm.MyAuditVal,_xlpm.MacVal&lt;&gt;"",_xlpm.MacVal,_xlpm.WinVal&lt;&gt;"",_xlpm.WinVal,_xlpm.CSVVal&lt;&gt;"",_xlpm.CSVVal)),""))</f>
        <v/>
      </c>
      <c r="O79" s="41" t="str" cm="1">
        <f t="array" ref="O79">IF($AB79=0,"",INDEX(My_Audit!P$2:P$456,$AB79))&amp;""</f>
        <v/>
      </c>
      <c r="P79" s="40"/>
      <c r="Q79" s="41" t="str">
        <f>IF(LEFT(N79,4)="Pass","Nist SP 800-88",My_Audit!R79)&amp;""</f>
        <v/>
      </c>
      <c r="R79" s="40"/>
      <c r="S79" s="40"/>
      <c r="T79" s="41" t="str" cm="1">
        <f t="array" ref="T79">IF($AC79=0,"",INDEX(Models!J$2:J$605,$AC79))</f>
        <v/>
      </c>
      <c r="U79" s="40"/>
      <c r="V79" s="40"/>
      <c r="W79" s="79" t="str" cm="1">
        <f t="array" ref="W79">IF(($Z79+$AA79+$AD79)=0,"",ExpandDiagCodes(_xlfn.TEXTJOIN(", ",TRUE,IF($AA79=0,"",INDEX(My_Audit!L$2:L$456,$AA79)),IF($Z79=0,"",INDEX(Output_Mac!AA$2:AA$500,$Z79)),IF($AD79=0,"",INDEX(Output_Win!AA$2:AA$243,$AD79)))))</f>
        <v/>
      </c>
      <c r="Y79" s="80">
        <f>IFERROR(MATCH($A79,CSV!$A$2:$A$510,0),0)</f>
        <v>0</v>
      </c>
      <c r="Z79" s="80">
        <f>IFERROR(MATCH($A79,Output_Mac!$A$2:$A$500,0),0)</f>
        <v>0</v>
      </c>
      <c r="AA79" s="80">
        <f>IFERROR(MATCH($A79,My_Audit!$A$2:$A$456,0),0)</f>
        <v>78</v>
      </c>
      <c r="AB79" s="80">
        <f>IFERROR(MATCH($C79,My_Audit!$B$2:$B$456,0),0)</f>
        <v>0</v>
      </c>
      <c r="AC79" s="80">
        <f>IFERROR(MATCH($E79,Models!$I$2:$I$605,0),0)</f>
        <v>0</v>
      </c>
      <c r="AD79" s="80">
        <f>IFERROR(MATCH($A79,Output_Win!$A$2:$A$243,0),0)</f>
        <v>0</v>
      </c>
    </row>
    <row r="80" spans="1:30">
      <c r="A80" s="40" t="str">
        <f>_xlfn.TEXTJOIN("",TRUE,Input!$A$4,TEXT(ROW(My_Audit!A79)+Input!$A$8-1,"00"))</f>
        <v>W4467</v>
      </c>
      <c r="B80" s="40" t="str">
        <f>_xlfn.TEXTJOIN("-",TRUE,"ITD",Input!$A$2,A80)</f>
        <v>ITD-SHR11749-W4467</v>
      </c>
      <c r="C80" s="41" t="str" cm="1">
        <f t="array" ref="C80">IF(($Y80+$Z80+$AA80+$AD80)=0,"",IFERROR(_xlfn.LET(_xlpm.CSVVal,IF($Y80=0,"",INDEX(CSV!B$2:B$510,$Y80)),_xlpm.MacVal,IF($Z80=0,"",INDEX(Output_Mac!B$2:B$500,$Z80)),_xlpm.WinVal,IF($AD80=0,"",INDEX(Output_Win!B$2:B$243,$AD80)),_xlpm.MyAuditVal,IF($AA80=0,"",INDEX(My_Audit!B$2:B$456,$AA80)),_xlfn.IFS(_xlpm.MyAuditVal&lt;&gt;"",_xlpm.MyAuditVal,_xlpm.MacVal&lt;&gt;"",_xlpm.MacVal,_xlpm.WinVal&lt;&gt;"",_xlpm.WinVal,_xlpm.CSVVal&lt;&gt;"",_xlpm.CSVVal)),""))</f>
        <v/>
      </c>
      <c r="D80" s="41" t="str" cm="1">
        <f t="array" ref="D80">IF(($Y80+$Z80+$AA80+$AD80)=0,"",IFERROR(_xlfn.LET(_xlpm.CSVVal,IF($Y80=0,"",INDEX(CSV!C$2:C$510,$Y80)),_xlpm.MacVal,IF($Z80=0,"",INDEX(Output_Mac!D$2:D$500,$Z80)),_xlpm.WinVal,IF($AD80=0,"",INDEX(Output_Win!D$2:D$243,$AD80)),_xlpm.MyAuditVal,IF($AA80=0,"",INDEX(My_Audit!C$2:C$456,$AA80)),_xlfn.IFS(_xlpm.MyAuditVal&lt;&gt;"",_xlpm.MyAuditVal,_xlpm.MacVal&lt;&gt;"",_xlpm.MacVal,_xlpm.WinVal&lt;&gt;"",_xlpm.WinVal,_xlpm.CSVVal&lt;&gt;"",_xlpm.CSVVal)),""))</f>
        <v/>
      </c>
      <c r="E80" s="41" t="str" cm="1">
        <f t="array" ref="E80">IF(($Y80+$Z80+$AA80+$AD80)=0,"",IFERROR(_xlfn.LET(_xlpm.CSVVal,IF($Y80=0,"",INDEX(CSV!E$2:E$510,$Y80)),_xlpm.MacVal,IF($Z80=0,"",INDEX(Output_Mac!C$2:C$500,$Z80)),_xlpm.WinVal,IF($AD80=0,"",INDEX(Output_Win!C$2:C$243,$AD80)),_xlpm.MyAuditVal,IF($AA80=0,"",INDEX(My_Audit!D$2:D$456,$AA80)),_xlfn.IFS(_xlpm.MyAuditVal&lt;&gt;"",_xlpm.MyAuditVal,_xlpm.MacVal&lt;&gt;"",_xlpm.MacVal,_xlpm.WinVal&lt;&gt;"",_xlpm.WinVal,_xlpm.CSVVal&lt;&gt;"",_xlpm.CSVVal)),""))</f>
        <v/>
      </c>
      <c r="F80" s="41" t="str" cm="1">
        <f t="array" ref="F80">IF(($Y80+$Z80+$AA80+$AD80)=0,"",IFERROR(_xlfn.LET(_xlpm.CSVVal,IF($Y80=0,"",INDEX(CSV!F$2:F$510,$Y80)),_xlpm.MacVal,IF($Z80=0,"",INDEX(Output_Mac!E$2:E$500,$Z80)),_xlpm.WinVal,IF($AD80=0,"",INDEX(Output_Win!E$2:E$243,$AD80)),_xlpm.MyAuditVal,IF($AA80=0,"",INDEX(My_Audit!E$2:E$456,$AA80)),_xlfn.IFS(_xlpm.MyAuditVal&lt;&gt;"",_xlpm.MyAuditVal,_xlpm.MacVal&lt;&gt;"",_xlpm.MacVal,_xlpm.WinVal&lt;&gt;"",_xlpm.WinVal,_xlpm.CSVVal&lt;&gt;"",PROPER(_xlpm.CSVVal))),""))</f>
        <v/>
      </c>
      <c r="G80" s="41" t="str" cm="1">
        <f t="array" ref="G80">IF(($Y80+$Z80+$AA80+$AD80)=0,"",IFERROR(_xlfn.LET(_xlpm.CSVVal,IF($Y80=0,"",INDEX(CSV!G$2:G$510,$Y80)),_xlpm.MacVal,IF($Z80=0,"",INDEX(Output_Mac!G$2:G$500,$Z80)),_xlpm.WinVal,IF($AD80=0,"",INDEX(Output_Win!G$2:G$243,$AD80)),_xlpm.MyAuditVal,IF($AA80=0,"",INDEX(My_Audit!F$2:F$456,$AA80)),_xlfn.IFS(_xlpm.MyAuditVal&lt;&gt;"",_xlpm.MyAuditVal,_xlpm.MacVal&lt;&gt;"",_xlpm.MacVal,_xlpm.WinVal&lt;&gt;"",_xlpm.WinVal,_xlpm.CSVVal&lt;&gt;"",_xlpm.CSVVal)),""))</f>
        <v/>
      </c>
      <c r="H80" s="41" t="str" cm="1">
        <f t="array" ref="H80">IF($Z80&gt;0,INDEX(Output_Mac!H$2:H$500,$Z80),IF($AD80&gt;0,INDEX(Output_Win!H$2:H$243,$AD80),IF($AA80&gt;0,_xlfn.LET(_xlpm.MyAuditVal,INDEX(My_Audit!G$2:G$456,$AA80),IF(_xlpm.MyAuditVal=0,"",_xlpm.MyAuditVal)),"")))</f>
        <v/>
      </c>
      <c r="I80" s="41" t="str" cm="1">
        <f t="array" ref="I80">IF(($Y80+$Z80+$AA80+$AD80)=0,"",IFERROR(_xlfn.LET(_xlpm.CSVVal,IF($Y80=0,"",INDEX(CSV!H$2:H$510,$Y80)),_xlpm.MacVal,IF($Z80=0,"",INDEX(Output_Mac!I$2:I$500,$Z80)),_xlpm.WinVal,IF($AD80=0,"",INDEX(Output_Win!I$2:I$243,$AD80)),_xlpm.MyAuditVal,IF($AA80=0,"",INDEX(My_Audit!H$2:H$456,$AA80)),_xlfn.IFS(_xlpm.MyAuditVal&lt;&gt;"",_xlpm.MyAuditVal,_xlpm.MacVal&lt;&gt;"",_xlpm.MacVal,_xlpm.WinVal&lt;&gt;"",_xlpm.WinVal,_xlpm.CSVVal&lt;&gt;"",_xlpm.CSVVal)),""))</f>
        <v/>
      </c>
      <c r="J80" s="41" t="str" cm="1">
        <f t="array" ref="J80">IF(($Y80+$Z80+$AA80+$AD80)=0,"",IFERROR(_xlfn.LET(_xlpm.CSVVal,IF($Y80=0,"",INDEX(CSV!J$2:J$510,$Y80)),_xlpm.MacVal,IF($Z80=0,"",INDEX(Output_Mac!J$2:J$500,$Z80)),_xlpm.WinVal,IF($AD80=0,"",INDEX(Output_Win!J$2:J$243,$AD80)),_xlpm.MyAuditVal,IF($AA80=0,"",INDEX(My_Audit!I$2:I$456,$AA80)),_xlfn.IFS(_xlpm.MyAuditVal&lt;&gt;"",_xlpm.MyAuditVal,_xlpm.MacVal&lt;&gt;"",_xlpm.MacVal,_xlpm.WinVal&lt;&gt;"",_xlpm.WinVal,_xlpm.CSVVal&lt;&gt;"",_xlpm.CSVVal)),""))</f>
        <v/>
      </c>
      <c r="K80" s="41" t="str" cm="1">
        <f t="array" ref="K80">IF(($Y80+$Z80+$AA80+$AD80)=0,"",IFERROR(_xlfn.LET(_xlpm.CSVVal,IF($Y80=0,"",INDEX(CSV!N$2:N$510,$Y80)),_xlpm.MacVal,IF($Z80=0,"",INDEX(Output_Mac!L$2:L$500,$Z80)),_xlpm.WinVal,IF($AD80=0,"",INDEX(Output_Win!L$2:L$243,$AD80)),_xlpm.MyAuditVal,IF($AA80=0,"",INDEX(My_Audit!J$2:J$456,$AA80)),_xlfn.IFS(_xlpm.MyAuditVal&lt;&gt;"",_xlpm.MyAuditVal,_xlpm.MacVal&lt;&gt;"",_xlpm.MacVal,_xlpm.WinVal&lt;&gt;"",_xlpm.WinVal,_xlpm.CSVVal&lt;&gt;"",_xlpm.CSVVal)),""))</f>
        <v/>
      </c>
      <c r="L80" s="41" t="str" cm="1">
        <f t="array" ref="L80">IF(($Y80+$Z80+$AA80+$AD80)=0,"",IFERROR(_xlfn.LET(_xlpm.CSVVal,IF($Y80=0,"",INDEX(CSV!Q$2:Q$510,$Y80)),_xlpm.MacVal,IF($Z80=0,"",INDEX(Output_Mac!M$2:M$500,$Z80)),_xlpm.WinVal,IF($AD80=0,"",INDEX(Output_Win!M$2:M$243,$AD80)),_xlpm.MyAuditVal,IF($AA80=0,"",INDEX(My_Audit!K$2:K$456,$AA80)),_xlfn.IFS(_xlpm.MyAuditVal&lt;&gt;"",_xlpm.MyAuditVal,_xlpm.MacVal&lt;&gt;"",_xlpm.MacVal,_xlpm.WinVal&lt;&gt;"",_xlpm.WinVal,_xlpm.CSVVal&lt;&gt;"",_xlpm.CSVVal)),""))</f>
        <v/>
      </c>
      <c r="M80" s="41" t="str" cm="1">
        <f t="array" ref="M80">IF(($Y80+$Z80+$AA80+$AD80)=0,"",ExpandDiagCodes(_xlfn.TEXTJOIN(", ",TRUE,IF($AA80=0,"",INDEX(My_Audit!N$2:N$456,$AA80)),IF($Z80=0,"",INDEX(Output_Mac!S$2:S$500,$Z80)),IF($AD80=0,"",INDEX(Output_Win!S$2:S$243,$AD80)),IF($Y80=0,"",INDEX(CSV!AE$2:AE$510,$Y80)))))</f>
        <v/>
      </c>
      <c r="N80" s="41" t="str" cm="1">
        <f t="array" ref="N80">IF(($Y80+$Z80+$AA80+$AD80)=0,"",IFERROR(_xlfn.LET(_xlpm.CSVVal,IF($Y80=0,"",INDEX(CSV!AG$2:AG$510,$Y80)),_xlpm.MacVal,IF($Z80=0,"",INDEX(Output_Mac!T$2:T$500,$Z80)),_xlpm.WinVal,IF($AD80=0,"",INDEX(Output_Win!T$2:T$243,$AD80)),_xlpm.MyAuditVal,IF($AA80=0,"",INDEX(My_Audit!O$2:O$456,$AA80)),_xlfn.IFS(_xlpm.MyAuditVal&lt;&gt;"",_xlpm.MyAuditVal,_xlpm.MacVal&lt;&gt;"",_xlpm.MacVal,_xlpm.WinVal&lt;&gt;"",_xlpm.WinVal,_xlpm.CSVVal&lt;&gt;"",_xlpm.CSVVal)),""))</f>
        <v/>
      </c>
      <c r="O80" s="41" t="str" cm="1">
        <f t="array" ref="O80">IF($AB80=0,"",INDEX(My_Audit!P$2:P$456,$AB80))&amp;""</f>
        <v/>
      </c>
      <c r="P80" s="40"/>
      <c r="Q80" s="41" t="str">
        <f>IF(LEFT(N80,4)="Pass","Nist SP 800-88",My_Audit!R80)&amp;""</f>
        <v/>
      </c>
      <c r="R80" s="40"/>
      <c r="S80" s="40"/>
      <c r="T80" s="41" t="str" cm="1">
        <f t="array" ref="T80">IF($AC80=0,"",INDEX(Models!J$2:J$605,$AC80))</f>
        <v/>
      </c>
      <c r="U80" s="40"/>
      <c r="V80" s="40"/>
      <c r="W80" s="79" t="str" cm="1">
        <f t="array" ref="W80">IF(($Z80+$AA80+$AD80)=0,"",ExpandDiagCodes(_xlfn.TEXTJOIN(", ",TRUE,IF($AA80=0,"",INDEX(My_Audit!L$2:L$456,$AA80)),IF($Z80=0,"",INDEX(Output_Mac!AA$2:AA$500,$Z80)),IF($AD80=0,"",INDEX(Output_Win!AA$2:AA$243,$AD80)))))</f>
        <v/>
      </c>
      <c r="Y80" s="80">
        <f>IFERROR(MATCH($A80,CSV!$A$2:$A$510,0),0)</f>
        <v>0</v>
      </c>
      <c r="Z80" s="80">
        <f>IFERROR(MATCH($A80,Output_Mac!$A$2:$A$500,0),0)</f>
        <v>0</v>
      </c>
      <c r="AA80" s="80">
        <f>IFERROR(MATCH($A80,My_Audit!$A$2:$A$456,0),0)</f>
        <v>79</v>
      </c>
      <c r="AB80" s="80">
        <f>IFERROR(MATCH($C80,My_Audit!$B$2:$B$456,0),0)</f>
        <v>0</v>
      </c>
      <c r="AC80" s="80">
        <f>IFERROR(MATCH($E80,Models!$I$2:$I$605,0),0)</f>
        <v>0</v>
      </c>
      <c r="AD80" s="80">
        <f>IFERROR(MATCH($A80,Output_Win!$A$2:$A$243,0),0)</f>
        <v>0</v>
      </c>
    </row>
    <row r="81" spans="1:30">
      <c r="A81" s="40" t="str">
        <f>_xlfn.TEXTJOIN("",TRUE,Input!$A$4,TEXT(ROW(My_Audit!A80)+Input!$A$8-1,"00"))</f>
        <v>W4468</v>
      </c>
      <c r="B81" s="40" t="str">
        <f>_xlfn.TEXTJOIN("-",TRUE,"ITD",Input!$A$2,A81)</f>
        <v>ITD-SHR11749-W4468</v>
      </c>
      <c r="C81" s="41" t="str" cm="1">
        <f t="array" ref="C81">IF(($Y81+$Z81+$AA81+$AD81)=0,"",IFERROR(_xlfn.LET(_xlpm.CSVVal,IF($Y81=0,"",INDEX(CSV!B$2:B$510,$Y81)),_xlpm.MacVal,IF($Z81=0,"",INDEX(Output_Mac!B$2:B$500,$Z81)),_xlpm.WinVal,IF($AD81=0,"",INDEX(Output_Win!B$2:B$243,$AD81)),_xlpm.MyAuditVal,IF($AA81=0,"",INDEX(My_Audit!B$2:B$456,$AA81)),_xlfn.IFS(_xlpm.MyAuditVal&lt;&gt;"",_xlpm.MyAuditVal,_xlpm.MacVal&lt;&gt;"",_xlpm.MacVal,_xlpm.WinVal&lt;&gt;"",_xlpm.WinVal,_xlpm.CSVVal&lt;&gt;"",_xlpm.CSVVal)),""))</f>
        <v/>
      </c>
      <c r="D81" s="41" t="str" cm="1">
        <f t="array" ref="D81">IF(($Y81+$Z81+$AA81+$AD81)=0,"",IFERROR(_xlfn.LET(_xlpm.CSVVal,IF($Y81=0,"",INDEX(CSV!C$2:C$510,$Y81)),_xlpm.MacVal,IF($Z81=0,"",INDEX(Output_Mac!D$2:D$500,$Z81)),_xlpm.WinVal,IF($AD81=0,"",INDEX(Output_Win!D$2:D$243,$AD81)),_xlpm.MyAuditVal,IF($AA81=0,"",INDEX(My_Audit!C$2:C$456,$AA81)),_xlfn.IFS(_xlpm.MyAuditVal&lt;&gt;"",_xlpm.MyAuditVal,_xlpm.MacVal&lt;&gt;"",_xlpm.MacVal,_xlpm.WinVal&lt;&gt;"",_xlpm.WinVal,_xlpm.CSVVal&lt;&gt;"",_xlpm.CSVVal)),""))</f>
        <v/>
      </c>
      <c r="E81" s="41" t="str" cm="1">
        <f t="array" ref="E81">IF(($Y81+$Z81+$AA81+$AD81)=0,"",IFERROR(_xlfn.LET(_xlpm.CSVVal,IF($Y81=0,"",INDEX(CSV!E$2:E$510,$Y81)),_xlpm.MacVal,IF($Z81=0,"",INDEX(Output_Mac!C$2:C$500,$Z81)),_xlpm.WinVal,IF($AD81=0,"",INDEX(Output_Win!C$2:C$243,$AD81)),_xlpm.MyAuditVal,IF($AA81=0,"",INDEX(My_Audit!D$2:D$456,$AA81)),_xlfn.IFS(_xlpm.MyAuditVal&lt;&gt;"",_xlpm.MyAuditVal,_xlpm.MacVal&lt;&gt;"",_xlpm.MacVal,_xlpm.WinVal&lt;&gt;"",_xlpm.WinVal,_xlpm.CSVVal&lt;&gt;"",_xlpm.CSVVal)),""))</f>
        <v/>
      </c>
      <c r="F81" s="41" t="str" cm="1">
        <f t="array" ref="F81">IF(($Y81+$Z81+$AA81+$AD81)=0,"",IFERROR(_xlfn.LET(_xlpm.CSVVal,IF($Y81=0,"",INDEX(CSV!F$2:F$510,$Y81)),_xlpm.MacVal,IF($Z81=0,"",INDEX(Output_Mac!E$2:E$500,$Z81)),_xlpm.WinVal,IF($AD81=0,"",INDEX(Output_Win!E$2:E$243,$AD81)),_xlpm.MyAuditVal,IF($AA81=0,"",INDEX(My_Audit!E$2:E$456,$AA81)),_xlfn.IFS(_xlpm.MyAuditVal&lt;&gt;"",_xlpm.MyAuditVal,_xlpm.MacVal&lt;&gt;"",_xlpm.MacVal,_xlpm.WinVal&lt;&gt;"",_xlpm.WinVal,_xlpm.CSVVal&lt;&gt;"",PROPER(_xlpm.CSVVal))),""))</f>
        <v/>
      </c>
      <c r="G81" s="41" t="str" cm="1">
        <f t="array" ref="G81">IF(($Y81+$Z81+$AA81+$AD81)=0,"",IFERROR(_xlfn.LET(_xlpm.CSVVal,IF($Y81=0,"",INDEX(CSV!G$2:G$510,$Y81)),_xlpm.MacVal,IF($Z81=0,"",INDEX(Output_Mac!G$2:G$500,$Z81)),_xlpm.WinVal,IF($AD81=0,"",INDEX(Output_Win!G$2:G$243,$AD81)),_xlpm.MyAuditVal,IF($AA81=0,"",INDEX(My_Audit!F$2:F$456,$AA81)),_xlfn.IFS(_xlpm.MyAuditVal&lt;&gt;"",_xlpm.MyAuditVal,_xlpm.MacVal&lt;&gt;"",_xlpm.MacVal,_xlpm.WinVal&lt;&gt;"",_xlpm.WinVal,_xlpm.CSVVal&lt;&gt;"",_xlpm.CSVVal)),""))</f>
        <v/>
      </c>
      <c r="H81" s="41" t="str" cm="1">
        <f t="array" ref="H81">IF($Z81&gt;0,INDEX(Output_Mac!H$2:H$500,$Z81),IF($AD81&gt;0,INDEX(Output_Win!H$2:H$243,$AD81),IF($AA81&gt;0,_xlfn.LET(_xlpm.MyAuditVal,INDEX(My_Audit!G$2:G$456,$AA81),IF(_xlpm.MyAuditVal=0,"",_xlpm.MyAuditVal)),"")))</f>
        <v/>
      </c>
      <c r="I81" s="41" t="str" cm="1">
        <f t="array" ref="I81">IF(($Y81+$Z81+$AA81+$AD81)=0,"",IFERROR(_xlfn.LET(_xlpm.CSVVal,IF($Y81=0,"",INDEX(CSV!H$2:H$510,$Y81)),_xlpm.MacVal,IF($Z81=0,"",INDEX(Output_Mac!I$2:I$500,$Z81)),_xlpm.WinVal,IF($AD81=0,"",INDEX(Output_Win!I$2:I$243,$AD81)),_xlpm.MyAuditVal,IF($AA81=0,"",INDEX(My_Audit!H$2:H$456,$AA81)),_xlfn.IFS(_xlpm.MyAuditVal&lt;&gt;"",_xlpm.MyAuditVal,_xlpm.MacVal&lt;&gt;"",_xlpm.MacVal,_xlpm.WinVal&lt;&gt;"",_xlpm.WinVal,_xlpm.CSVVal&lt;&gt;"",_xlpm.CSVVal)),""))</f>
        <v/>
      </c>
      <c r="J81" s="41" t="str" cm="1">
        <f t="array" ref="J81">IF(($Y81+$Z81+$AA81+$AD81)=0,"",IFERROR(_xlfn.LET(_xlpm.CSVVal,IF($Y81=0,"",INDEX(CSV!J$2:J$510,$Y81)),_xlpm.MacVal,IF($Z81=0,"",INDEX(Output_Mac!J$2:J$500,$Z81)),_xlpm.WinVal,IF($AD81=0,"",INDEX(Output_Win!J$2:J$243,$AD81)),_xlpm.MyAuditVal,IF($AA81=0,"",INDEX(My_Audit!I$2:I$456,$AA81)),_xlfn.IFS(_xlpm.MyAuditVal&lt;&gt;"",_xlpm.MyAuditVal,_xlpm.MacVal&lt;&gt;"",_xlpm.MacVal,_xlpm.WinVal&lt;&gt;"",_xlpm.WinVal,_xlpm.CSVVal&lt;&gt;"",_xlpm.CSVVal)),""))</f>
        <v/>
      </c>
      <c r="K81" s="41" t="str" cm="1">
        <f t="array" ref="K81">IF(($Y81+$Z81+$AA81+$AD81)=0,"",IFERROR(_xlfn.LET(_xlpm.CSVVal,IF($Y81=0,"",INDEX(CSV!N$2:N$510,$Y81)),_xlpm.MacVal,IF($Z81=0,"",INDEX(Output_Mac!L$2:L$500,$Z81)),_xlpm.WinVal,IF($AD81=0,"",INDEX(Output_Win!L$2:L$243,$AD81)),_xlpm.MyAuditVal,IF($AA81=0,"",INDEX(My_Audit!J$2:J$456,$AA81)),_xlfn.IFS(_xlpm.MyAuditVal&lt;&gt;"",_xlpm.MyAuditVal,_xlpm.MacVal&lt;&gt;"",_xlpm.MacVal,_xlpm.WinVal&lt;&gt;"",_xlpm.WinVal,_xlpm.CSVVal&lt;&gt;"",_xlpm.CSVVal)),""))</f>
        <v/>
      </c>
      <c r="L81" s="41" t="str" cm="1">
        <f t="array" ref="L81">IF(($Y81+$Z81+$AA81+$AD81)=0,"",IFERROR(_xlfn.LET(_xlpm.CSVVal,IF($Y81=0,"",INDEX(CSV!Q$2:Q$510,$Y81)),_xlpm.MacVal,IF($Z81=0,"",INDEX(Output_Mac!M$2:M$500,$Z81)),_xlpm.WinVal,IF($AD81=0,"",INDEX(Output_Win!M$2:M$243,$AD81)),_xlpm.MyAuditVal,IF($AA81=0,"",INDEX(My_Audit!K$2:K$456,$AA81)),_xlfn.IFS(_xlpm.MyAuditVal&lt;&gt;"",_xlpm.MyAuditVal,_xlpm.MacVal&lt;&gt;"",_xlpm.MacVal,_xlpm.WinVal&lt;&gt;"",_xlpm.WinVal,_xlpm.CSVVal&lt;&gt;"",_xlpm.CSVVal)),""))</f>
        <v/>
      </c>
      <c r="M81" s="41" t="str" cm="1">
        <f t="array" ref="M81">IF(($Y81+$Z81+$AA81+$AD81)=0,"",ExpandDiagCodes(_xlfn.TEXTJOIN(", ",TRUE,IF($AA81=0,"",INDEX(My_Audit!N$2:N$456,$AA81)),IF($Z81=0,"",INDEX(Output_Mac!S$2:S$500,$Z81)),IF($AD81=0,"",INDEX(Output_Win!S$2:S$243,$AD81)),IF($Y81=0,"",INDEX(CSV!AE$2:AE$510,$Y81)))))</f>
        <v/>
      </c>
      <c r="N81" s="41" t="str" cm="1">
        <f t="array" ref="N81">IF(($Y81+$Z81+$AA81+$AD81)=0,"",IFERROR(_xlfn.LET(_xlpm.CSVVal,IF($Y81=0,"",INDEX(CSV!AG$2:AG$510,$Y81)),_xlpm.MacVal,IF($Z81=0,"",INDEX(Output_Mac!T$2:T$500,$Z81)),_xlpm.WinVal,IF($AD81=0,"",INDEX(Output_Win!T$2:T$243,$AD81)),_xlpm.MyAuditVal,IF($AA81=0,"",INDEX(My_Audit!O$2:O$456,$AA81)),_xlfn.IFS(_xlpm.MyAuditVal&lt;&gt;"",_xlpm.MyAuditVal,_xlpm.MacVal&lt;&gt;"",_xlpm.MacVal,_xlpm.WinVal&lt;&gt;"",_xlpm.WinVal,_xlpm.CSVVal&lt;&gt;"",_xlpm.CSVVal)),""))</f>
        <v/>
      </c>
      <c r="O81" s="41" t="str" cm="1">
        <f t="array" ref="O81">IF($AB81=0,"",INDEX(My_Audit!P$2:P$456,$AB81))&amp;""</f>
        <v/>
      </c>
      <c r="P81" s="40"/>
      <c r="Q81" s="41" t="str">
        <f>IF(LEFT(N81,4)="Pass","Nist SP 800-88",My_Audit!R81)&amp;""</f>
        <v/>
      </c>
      <c r="R81" s="40"/>
      <c r="S81" s="40"/>
      <c r="T81" s="41" t="str" cm="1">
        <f t="array" ref="T81">IF($AC81=0,"",INDEX(Models!J$2:J$605,$AC81))</f>
        <v/>
      </c>
      <c r="U81" s="40"/>
      <c r="V81" s="40"/>
      <c r="W81" s="79" t="str" cm="1">
        <f t="array" ref="W81">IF(($Z81+$AA81+$AD81)=0,"",ExpandDiagCodes(_xlfn.TEXTJOIN(", ",TRUE,IF($AA81=0,"",INDEX(My_Audit!L$2:L$456,$AA81)),IF($Z81=0,"",INDEX(Output_Mac!AA$2:AA$500,$Z81)),IF($AD81=0,"",INDEX(Output_Win!AA$2:AA$243,$AD81)))))</f>
        <v/>
      </c>
      <c r="Y81" s="80">
        <f>IFERROR(MATCH($A81,CSV!$A$2:$A$510,0),0)</f>
        <v>0</v>
      </c>
      <c r="Z81" s="80">
        <f>IFERROR(MATCH($A81,Output_Mac!$A$2:$A$500,0),0)</f>
        <v>0</v>
      </c>
      <c r="AA81" s="80">
        <f>IFERROR(MATCH($A81,My_Audit!$A$2:$A$456,0),0)</f>
        <v>80</v>
      </c>
      <c r="AB81" s="80">
        <f>IFERROR(MATCH($C81,My_Audit!$B$2:$B$456,0),0)</f>
        <v>0</v>
      </c>
      <c r="AC81" s="80">
        <f>IFERROR(MATCH($E81,Models!$I$2:$I$605,0),0)</f>
        <v>0</v>
      </c>
      <c r="AD81" s="80">
        <f>IFERROR(MATCH($A81,Output_Win!$A$2:$A$243,0),0)</f>
        <v>0</v>
      </c>
    </row>
    <row r="82" spans="1:30">
      <c r="A82" s="40" t="str">
        <f>_xlfn.TEXTJOIN("",TRUE,Input!$A$4,TEXT(ROW(My_Audit!A81)+Input!$A$8-1,"00"))</f>
        <v>W4469</v>
      </c>
      <c r="B82" s="40" t="str">
        <f>_xlfn.TEXTJOIN("-",TRUE,"ITD",Input!$A$2,A82)</f>
        <v>ITD-SHR11749-W4469</v>
      </c>
      <c r="C82" s="41" t="str" cm="1">
        <f t="array" ref="C82">IF(($Y82+$Z82+$AA82+$AD82)=0,"",IFERROR(_xlfn.LET(_xlpm.CSVVal,IF($Y82=0,"",INDEX(CSV!B$2:B$510,$Y82)),_xlpm.MacVal,IF($Z82=0,"",INDEX(Output_Mac!B$2:B$500,$Z82)),_xlpm.WinVal,IF($AD82=0,"",INDEX(Output_Win!B$2:B$243,$AD82)),_xlpm.MyAuditVal,IF($AA82=0,"",INDEX(My_Audit!B$2:B$456,$AA82)),_xlfn.IFS(_xlpm.MyAuditVal&lt;&gt;"",_xlpm.MyAuditVal,_xlpm.MacVal&lt;&gt;"",_xlpm.MacVal,_xlpm.WinVal&lt;&gt;"",_xlpm.WinVal,_xlpm.CSVVal&lt;&gt;"",_xlpm.CSVVal)),""))</f>
        <v/>
      </c>
      <c r="D82" s="41" t="str" cm="1">
        <f t="array" ref="D82">IF(($Y82+$Z82+$AA82+$AD82)=0,"",IFERROR(_xlfn.LET(_xlpm.CSVVal,IF($Y82=0,"",INDEX(CSV!C$2:C$510,$Y82)),_xlpm.MacVal,IF($Z82=0,"",INDEX(Output_Mac!D$2:D$500,$Z82)),_xlpm.WinVal,IF($AD82=0,"",INDEX(Output_Win!D$2:D$243,$AD82)),_xlpm.MyAuditVal,IF($AA82=0,"",INDEX(My_Audit!C$2:C$456,$AA82)),_xlfn.IFS(_xlpm.MyAuditVal&lt;&gt;"",_xlpm.MyAuditVal,_xlpm.MacVal&lt;&gt;"",_xlpm.MacVal,_xlpm.WinVal&lt;&gt;"",_xlpm.WinVal,_xlpm.CSVVal&lt;&gt;"",_xlpm.CSVVal)),""))</f>
        <v/>
      </c>
      <c r="E82" s="41" t="str" cm="1">
        <f t="array" ref="E82">IF(($Y82+$Z82+$AA82+$AD82)=0,"",IFERROR(_xlfn.LET(_xlpm.CSVVal,IF($Y82=0,"",INDEX(CSV!E$2:E$510,$Y82)),_xlpm.MacVal,IF($Z82=0,"",INDEX(Output_Mac!C$2:C$500,$Z82)),_xlpm.WinVal,IF($AD82=0,"",INDEX(Output_Win!C$2:C$243,$AD82)),_xlpm.MyAuditVal,IF($AA82=0,"",INDEX(My_Audit!D$2:D$456,$AA82)),_xlfn.IFS(_xlpm.MyAuditVal&lt;&gt;"",_xlpm.MyAuditVal,_xlpm.MacVal&lt;&gt;"",_xlpm.MacVal,_xlpm.WinVal&lt;&gt;"",_xlpm.WinVal,_xlpm.CSVVal&lt;&gt;"",_xlpm.CSVVal)),""))</f>
        <v/>
      </c>
      <c r="F82" s="41" t="str" cm="1">
        <f t="array" ref="F82">IF(($Y82+$Z82+$AA82+$AD82)=0,"",IFERROR(_xlfn.LET(_xlpm.CSVVal,IF($Y82=0,"",INDEX(CSV!F$2:F$510,$Y82)),_xlpm.MacVal,IF($Z82=0,"",INDEX(Output_Mac!E$2:E$500,$Z82)),_xlpm.WinVal,IF($AD82=0,"",INDEX(Output_Win!E$2:E$243,$AD82)),_xlpm.MyAuditVal,IF($AA82=0,"",INDEX(My_Audit!E$2:E$456,$AA82)),_xlfn.IFS(_xlpm.MyAuditVal&lt;&gt;"",_xlpm.MyAuditVal,_xlpm.MacVal&lt;&gt;"",_xlpm.MacVal,_xlpm.WinVal&lt;&gt;"",_xlpm.WinVal,_xlpm.CSVVal&lt;&gt;"",PROPER(_xlpm.CSVVal))),""))</f>
        <v/>
      </c>
      <c r="G82" s="41" t="str" cm="1">
        <f t="array" ref="G82">IF(($Y82+$Z82+$AA82+$AD82)=0,"",IFERROR(_xlfn.LET(_xlpm.CSVVal,IF($Y82=0,"",INDEX(CSV!G$2:G$510,$Y82)),_xlpm.MacVal,IF($Z82=0,"",INDEX(Output_Mac!G$2:G$500,$Z82)),_xlpm.WinVal,IF($AD82=0,"",INDEX(Output_Win!G$2:G$243,$AD82)),_xlpm.MyAuditVal,IF($AA82=0,"",INDEX(My_Audit!F$2:F$456,$AA82)),_xlfn.IFS(_xlpm.MyAuditVal&lt;&gt;"",_xlpm.MyAuditVal,_xlpm.MacVal&lt;&gt;"",_xlpm.MacVal,_xlpm.WinVal&lt;&gt;"",_xlpm.WinVal,_xlpm.CSVVal&lt;&gt;"",_xlpm.CSVVal)),""))</f>
        <v/>
      </c>
      <c r="H82" s="41" t="str" cm="1">
        <f t="array" ref="H82">IF($Z82&gt;0,INDEX(Output_Mac!H$2:H$500,$Z82),IF($AD82&gt;0,INDEX(Output_Win!H$2:H$243,$AD82),IF($AA82&gt;0,_xlfn.LET(_xlpm.MyAuditVal,INDEX(My_Audit!G$2:G$456,$AA82),IF(_xlpm.MyAuditVal=0,"",_xlpm.MyAuditVal)),"")))</f>
        <v/>
      </c>
      <c r="I82" s="41" t="str" cm="1">
        <f t="array" ref="I82">IF(($Y82+$Z82+$AA82+$AD82)=0,"",IFERROR(_xlfn.LET(_xlpm.CSVVal,IF($Y82=0,"",INDEX(CSV!H$2:H$510,$Y82)),_xlpm.MacVal,IF($Z82=0,"",INDEX(Output_Mac!I$2:I$500,$Z82)),_xlpm.WinVal,IF($AD82=0,"",INDEX(Output_Win!I$2:I$243,$AD82)),_xlpm.MyAuditVal,IF($AA82=0,"",INDEX(My_Audit!H$2:H$456,$AA82)),_xlfn.IFS(_xlpm.MyAuditVal&lt;&gt;"",_xlpm.MyAuditVal,_xlpm.MacVal&lt;&gt;"",_xlpm.MacVal,_xlpm.WinVal&lt;&gt;"",_xlpm.WinVal,_xlpm.CSVVal&lt;&gt;"",_xlpm.CSVVal)),""))</f>
        <v/>
      </c>
      <c r="J82" s="41" t="str" cm="1">
        <f t="array" ref="J82">IF(($Y82+$Z82+$AA82+$AD82)=0,"",IFERROR(_xlfn.LET(_xlpm.CSVVal,IF($Y82=0,"",INDEX(CSV!J$2:J$510,$Y82)),_xlpm.MacVal,IF($Z82=0,"",INDEX(Output_Mac!J$2:J$500,$Z82)),_xlpm.WinVal,IF($AD82=0,"",INDEX(Output_Win!J$2:J$243,$AD82)),_xlpm.MyAuditVal,IF($AA82=0,"",INDEX(My_Audit!I$2:I$456,$AA82)),_xlfn.IFS(_xlpm.MyAuditVal&lt;&gt;"",_xlpm.MyAuditVal,_xlpm.MacVal&lt;&gt;"",_xlpm.MacVal,_xlpm.WinVal&lt;&gt;"",_xlpm.WinVal,_xlpm.CSVVal&lt;&gt;"",_xlpm.CSVVal)),""))</f>
        <v/>
      </c>
      <c r="K82" s="41" t="str" cm="1">
        <f t="array" ref="K82">IF(($Y82+$Z82+$AA82+$AD82)=0,"",IFERROR(_xlfn.LET(_xlpm.CSVVal,IF($Y82=0,"",INDEX(CSV!N$2:N$510,$Y82)),_xlpm.MacVal,IF($Z82=0,"",INDEX(Output_Mac!L$2:L$500,$Z82)),_xlpm.WinVal,IF($AD82=0,"",INDEX(Output_Win!L$2:L$243,$AD82)),_xlpm.MyAuditVal,IF($AA82=0,"",INDEX(My_Audit!J$2:J$456,$AA82)),_xlfn.IFS(_xlpm.MyAuditVal&lt;&gt;"",_xlpm.MyAuditVal,_xlpm.MacVal&lt;&gt;"",_xlpm.MacVal,_xlpm.WinVal&lt;&gt;"",_xlpm.WinVal,_xlpm.CSVVal&lt;&gt;"",_xlpm.CSVVal)),""))</f>
        <v/>
      </c>
      <c r="L82" s="41" t="str" cm="1">
        <f t="array" ref="L82">IF(($Y82+$Z82+$AA82+$AD82)=0,"",IFERROR(_xlfn.LET(_xlpm.CSVVal,IF($Y82=0,"",INDEX(CSV!Q$2:Q$510,$Y82)),_xlpm.MacVal,IF($Z82=0,"",INDEX(Output_Mac!M$2:M$500,$Z82)),_xlpm.WinVal,IF($AD82=0,"",INDEX(Output_Win!M$2:M$243,$AD82)),_xlpm.MyAuditVal,IF($AA82=0,"",INDEX(My_Audit!K$2:K$456,$AA82)),_xlfn.IFS(_xlpm.MyAuditVal&lt;&gt;"",_xlpm.MyAuditVal,_xlpm.MacVal&lt;&gt;"",_xlpm.MacVal,_xlpm.WinVal&lt;&gt;"",_xlpm.WinVal,_xlpm.CSVVal&lt;&gt;"",_xlpm.CSVVal)),""))</f>
        <v/>
      </c>
      <c r="M82" s="41" t="str" cm="1">
        <f t="array" ref="M82">IF(($Y82+$Z82+$AA82+$AD82)=0,"",ExpandDiagCodes(_xlfn.TEXTJOIN(", ",TRUE,IF($AA82=0,"",INDEX(My_Audit!N$2:N$456,$AA82)),IF($Z82=0,"",INDEX(Output_Mac!S$2:S$500,$Z82)),IF($AD82=0,"",INDEX(Output_Win!S$2:S$243,$AD82)),IF($Y82=0,"",INDEX(CSV!AE$2:AE$510,$Y82)))))</f>
        <v/>
      </c>
      <c r="N82" s="41" t="str" cm="1">
        <f t="array" ref="N82">IF(($Y82+$Z82+$AA82+$AD82)=0,"",IFERROR(_xlfn.LET(_xlpm.CSVVal,IF($Y82=0,"",INDEX(CSV!AG$2:AG$510,$Y82)),_xlpm.MacVal,IF($Z82=0,"",INDEX(Output_Mac!T$2:T$500,$Z82)),_xlpm.WinVal,IF($AD82=0,"",INDEX(Output_Win!T$2:T$243,$AD82)),_xlpm.MyAuditVal,IF($AA82=0,"",INDEX(My_Audit!O$2:O$456,$AA82)),_xlfn.IFS(_xlpm.MyAuditVal&lt;&gt;"",_xlpm.MyAuditVal,_xlpm.MacVal&lt;&gt;"",_xlpm.MacVal,_xlpm.WinVal&lt;&gt;"",_xlpm.WinVal,_xlpm.CSVVal&lt;&gt;"",_xlpm.CSVVal)),""))</f>
        <v/>
      </c>
      <c r="O82" s="41" t="str" cm="1">
        <f t="array" ref="O82">IF($AB82=0,"",INDEX(My_Audit!P$2:P$456,$AB82))&amp;""</f>
        <v/>
      </c>
      <c r="P82" s="40"/>
      <c r="Q82" s="41" t="str">
        <f>IF(LEFT(N82,4)="Pass","Nist SP 800-88",My_Audit!R82)&amp;""</f>
        <v/>
      </c>
      <c r="R82" s="40"/>
      <c r="S82" s="40"/>
      <c r="T82" s="41" t="str" cm="1">
        <f t="array" ref="T82">IF($AC82=0,"",INDEX(Models!J$2:J$605,$AC82))</f>
        <v/>
      </c>
      <c r="U82" s="40"/>
      <c r="V82" s="40"/>
      <c r="W82" s="79" t="str" cm="1">
        <f t="array" ref="W82">IF(($Z82+$AA82+$AD82)=0,"",ExpandDiagCodes(_xlfn.TEXTJOIN(", ",TRUE,IF($AA82=0,"",INDEX(My_Audit!L$2:L$456,$AA82)),IF($Z82=0,"",INDEX(Output_Mac!AA$2:AA$500,$Z82)),IF($AD82=0,"",INDEX(Output_Win!AA$2:AA$243,$AD82)))))</f>
        <v/>
      </c>
      <c r="Y82" s="80">
        <f>IFERROR(MATCH($A82,CSV!$A$2:$A$510,0),0)</f>
        <v>0</v>
      </c>
      <c r="Z82" s="80">
        <f>IFERROR(MATCH($A82,Output_Mac!$A$2:$A$500,0),0)</f>
        <v>0</v>
      </c>
      <c r="AA82" s="80">
        <f>IFERROR(MATCH($A82,My_Audit!$A$2:$A$456,0),0)</f>
        <v>81</v>
      </c>
      <c r="AB82" s="80">
        <f>IFERROR(MATCH($C82,My_Audit!$B$2:$B$456,0),0)</f>
        <v>0</v>
      </c>
      <c r="AC82" s="80">
        <f>IFERROR(MATCH($E82,Models!$I$2:$I$605,0),0)</f>
        <v>0</v>
      </c>
      <c r="AD82" s="80">
        <f>IFERROR(MATCH($A82,Output_Win!$A$2:$A$243,0),0)</f>
        <v>0</v>
      </c>
    </row>
    <row r="83" spans="1:30">
      <c r="A83" s="40" t="str">
        <f>_xlfn.TEXTJOIN("",TRUE,Input!$A$4,TEXT(ROW(My_Audit!A82)+Input!$A$8-1,"00"))</f>
        <v>W4470</v>
      </c>
      <c r="B83" s="40" t="str">
        <f>_xlfn.TEXTJOIN("-",TRUE,"ITD",Input!$A$2,A83)</f>
        <v>ITD-SHR11749-W4470</v>
      </c>
      <c r="C83" s="41" t="str" cm="1">
        <f t="array" ref="C83">IF(($Y83+$Z83+$AA83+$AD83)=0,"",IFERROR(_xlfn.LET(_xlpm.CSVVal,IF($Y83=0,"",INDEX(CSV!B$2:B$510,$Y83)),_xlpm.MacVal,IF($Z83=0,"",INDEX(Output_Mac!B$2:B$500,$Z83)),_xlpm.WinVal,IF($AD83=0,"",INDEX(Output_Win!B$2:B$243,$AD83)),_xlpm.MyAuditVal,IF($AA83=0,"",INDEX(My_Audit!B$2:B$456,$AA83)),_xlfn.IFS(_xlpm.MyAuditVal&lt;&gt;"",_xlpm.MyAuditVal,_xlpm.MacVal&lt;&gt;"",_xlpm.MacVal,_xlpm.WinVal&lt;&gt;"",_xlpm.WinVal,_xlpm.CSVVal&lt;&gt;"",_xlpm.CSVVal)),""))</f>
        <v/>
      </c>
      <c r="D83" s="41" t="str" cm="1">
        <f t="array" ref="D83">IF(($Y83+$Z83+$AA83+$AD83)=0,"",IFERROR(_xlfn.LET(_xlpm.CSVVal,IF($Y83=0,"",INDEX(CSV!C$2:C$510,$Y83)),_xlpm.MacVal,IF($Z83=0,"",INDEX(Output_Mac!D$2:D$500,$Z83)),_xlpm.WinVal,IF($AD83=0,"",INDEX(Output_Win!D$2:D$243,$AD83)),_xlpm.MyAuditVal,IF($AA83=0,"",INDEX(My_Audit!C$2:C$456,$AA83)),_xlfn.IFS(_xlpm.MyAuditVal&lt;&gt;"",_xlpm.MyAuditVal,_xlpm.MacVal&lt;&gt;"",_xlpm.MacVal,_xlpm.WinVal&lt;&gt;"",_xlpm.WinVal,_xlpm.CSVVal&lt;&gt;"",_xlpm.CSVVal)),""))</f>
        <v/>
      </c>
      <c r="E83" s="41" t="str" cm="1">
        <f t="array" ref="E83">IF(($Y83+$Z83+$AA83+$AD83)=0,"",IFERROR(_xlfn.LET(_xlpm.CSVVal,IF($Y83=0,"",INDEX(CSV!E$2:E$510,$Y83)),_xlpm.MacVal,IF($Z83=0,"",INDEX(Output_Mac!C$2:C$500,$Z83)),_xlpm.WinVal,IF($AD83=0,"",INDEX(Output_Win!C$2:C$243,$AD83)),_xlpm.MyAuditVal,IF($AA83=0,"",INDEX(My_Audit!D$2:D$456,$AA83)),_xlfn.IFS(_xlpm.MyAuditVal&lt;&gt;"",_xlpm.MyAuditVal,_xlpm.MacVal&lt;&gt;"",_xlpm.MacVal,_xlpm.WinVal&lt;&gt;"",_xlpm.WinVal,_xlpm.CSVVal&lt;&gt;"",_xlpm.CSVVal)),""))</f>
        <v/>
      </c>
      <c r="F83" s="41" t="str" cm="1">
        <f t="array" ref="F83">IF(($Y83+$Z83+$AA83+$AD83)=0,"",IFERROR(_xlfn.LET(_xlpm.CSVVal,IF($Y83=0,"",INDEX(CSV!F$2:F$510,$Y83)),_xlpm.MacVal,IF($Z83=0,"",INDEX(Output_Mac!E$2:E$500,$Z83)),_xlpm.WinVal,IF($AD83=0,"",INDEX(Output_Win!E$2:E$243,$AD83)),_xlpm.MyAuditVal,IF($AA83=0,"",INDEX(My_Audit!E$2:E$456,$AA83)),_xlfn.IFS(_xlpm.MyAuditVal&lt;&gt;"",_xlpm.MyAuditVal,_xlpm.MacVal&lt;&gt;"",_xlpm.MacVal,_xlpm.WinVal&lt;&gt;"",_xlpm.WinVal,_xlpm.CSVVal&lt;&gt;"",PROPER(_xlpm.CSVVal))),""))</f>
        <v/>
      </c>
      <c r="G83" s="41" t="str" cm="1">
        <f t="array" ref="G83">IF(($Y83+$Z83+$AA83+$AD83)=0,"",IFERROR(_xlfn.LET(_xlpm.CSVVal,IF($Y83=0,"",INDEX(CSV!G$2:G$510,$Y83)),_xlpm.MacVal,IF($Z83=0,"",INDEX(Output_Mac!G$2:G$500,$Z83)),_xlpm.WinVal,IF($AD83=0,"",INDEX(Output_Win!G$2:G$243,$AD83)),_xlpm.MyAuditVal,IF($AA83=0,"",INDEX(My_Audit!F$2:F$456,$AA83)),_xlfn.IFS(_xlpm.MyAuditVal&lt;&gt;"",_xlpm.MyAuditVal,_xlpm.MacVal&lt;&gt;"",_xlpm.MacVal,_xlpm.WinVal&lt;&gt;"",_xlpm.WinVal,_xlpm.CSVVal&lt;&gt;"",_xlpm.CSVVal)),""))</f>
        <v/>
      </c>
      <c r="H83" s="41" t="str" cm="1">
        <f t="array" ref="H83">IF($Z83&gt;0,INDEX(Output_Mac!H$2:H$500,$Z83),IF($AD83&gt;0,INDEX(Output_Win!H$2:H$243,$AD83),IF($AA83&gt;0,_xlfn.LET(_xlpm.MyAuditVal,INDEX(My_Audit!G$2:G$456,$AA83),IF(_xlpm.MyAuditVal=0,"",_xlpm.MyAuditVal)),"")))</f>
        <v/>
      </c>
      <c r="I83" s="41" t="str" cm="1">
        <f t="array" ref="I83">IF(($Y83+$Z83+$AA83+$AD83)=0,"",IFERROR(_xlfn.LET(_xlpm.CSVVal,IF($Y83=0,"",INDEX(CSV!H$2:H$510,$Y83)),_xlpm.MacVal,IF($Z83=0,"",INDEX(Output_Mac!I$2:I$500,$Z83)),_xlpm.WinVal,IF($AD83=0,"",INDEX(Output_Win!I$2:I$243,$AD83)),_xlpm.MyAuditVal,IF($AA83=0,"",INDEX(My_Audit!H$2:H$456,$AA83)),_xlfn.IFS(_xlpm.MyAuditVal&lt;&gt;"",_xlpm.MyAuditVal,_xlpm.MacVal&lt;&gt;"",_xlpm.MacVal,_xlpm.WinVal&lt;&gt;"",_xlpm.WinVal,_xlpm.CSVVal&lt;&gt;"",_xlpm.CSVVal)),""))</f>
        <v/>
      </c>
      <c r="J83" s="41" t="str" cm="1">
        <f t="array" ref="J83">IF(($Y83+$Z83+$AA83+$AD83)=0,"",IFERROR(_xlfn.LET(_xlpm.CSVVal,IF($Y83=0,"",INDEX(CSV!J$2:J$510,$Y83)),_xlpm.MacVal,IF($Z83=0,"",INDEX(Output_Mac!J$2:J$500,$Z83)),_xlpm.WinVal,IF($AD83=0,"",INDEX(Output_Win!J$2:J$243,$AD83)),_xlpm.MyAuditVal,IF($AA83=0,"",INDEX(My_Audit!I$2:I$456,$AA83)),_xlfn.IFS(_xlpm.MyAuditVal&lt;&gt;"",_xlpm.MyAuditVal,_xlpm.MacVal&lt;&gt;"",_xlpm.MacVal,_xlpm.WinVal&lt;&gt;"",_xlpm.WinVal,_xlpm.CSVVal&lt;&gt;"",_xlpm.CSVVal)),""))</f>
        <v/>
      </c>
      <c r="K83" s="41" t="str" cm="1">
        <f t="array" ref="K83">IF(($Y83+$Z83+$AA83+$AD83)=0,"",IFERROR(_xlfn.LET(_xlpm.CSVVal,IF($Y83=0,"",INDEX(CSV!N$2:N$510,$Y83)),_xlpm.MacVal,IF($Z83=0,"",INDEX(Output_Mac!L$2:L$500,$Z83)),_xlpm.WinVal,IF($AD83=0,"",INDEX(Output_Win!L$2:L$243,$AD83)),_xlpm.MyAuditVal,IF($AA83=0,"",INDEX(My_Audit!J$2:J$456,$AA83)),_xlfn.IFS(_xlpm.MyAuditVal&lt;&gt;"",_xlpm.MyAuditVal,_xlpm.MacVal&lt;&gt;"",_xlpm.MacVal,_xlpm.WinVal&lt;&gt;"",_xlpm.WinVal,_xlpm.CSVVal&lt;&gt;"",_xlpm.CSVVal)),""))</f>
        <v/>
      </c>
      <c r="L83" s="41" t="str" cm="1">
        <f t="array" ref="L83">IF(($Y83+$Z83+$AA83+$AD83)=0,"",IFERROR(_xlfn.LET(_xlpm.CSVVal,IF($Y83=0,"",INDEX(CSV!Q$2:Q$510,$Y83)),_xlpm.MacVal,IF($Z83=0,"",INDEX(Output_Mac!M$2:M$500,$Z83)),_xlpm.WinVal,IF($AD83=0,"",INDEX(Output_Win!M$2:M$243,$AD83)),_xlpm.MyAuditVal,IF($AA83=0,"",INDEX(My_Audit!K$2:K$456,$AA83)),_xlfn.IFS(_xlpm.MyAuditVal&lt;&gt;"",_xlpm.MyAuditVal,_xlpm.MacVal&lt;&gt;"",_xlpm.MacVal,_xlpm.WinVal&lt;&gt;"",_xlpm.WinVal,_xlpm.CSVVal&lt;&gt;"",_xlpm.CSVVal)),""))</f>
        <v/>
      </c>
      <c r="M83" s="41" t="str" cm="1">
        <f t="array" ref="M83">IF(($Y83+$Z83+$AA83+$AD83)=0,"",ExpandDiagCodes(_xlfn.TEXTJOIN(", ",TRUE,IF($AA83=0,"",INDEX(My_Audit!N$2:N$456,$AA83)),IF($Z83=0,"",INDEX(Output_Mac!S$2:S$500,$Z83)),IF($AD83=0,"",INDEX(Output_Win!S$2:S$243,$AD83)),IF($Y83=0,"",INDEX(CSV!AE$2:AE$510,$Y83)))))</f>
        <v/>
      </c>
      <c r="N83" s="41" t="str" cm="1">
        <f t="array" ref="N83">IF(($Y83+$Z83+$AA83+$AD83)=0,"",IFERROR(_xlfn.LET(_xlpm.CSVVal,IF($Y83=0,"",INDEX(CSV!AG$2:AG$510,$Y83)),_xlpm.MacVal,IF($Z83=0,"",INDEX(Output_Mac!T$2:T$500,$Z83)),_xlpm.WinVal,IF($AD83=0,"",INDEX(Output_Win!T$2:T$243,$AD83)),_xlpm.MyAuditVal,IF($AA83=0,"",INDEX(My_Audit!O$2:O$456,$AA83)),_xlfn.IFS(_xlpm.MyAuditVal&lt;&gt;"",_xlpm.MyAuditVal,_xlpm.MacVal&lt;&gt;"",_xlpm.MacVal,_xlpm.WinVal&lt;&gt;"",_xlpm.WinVal,_xlpm.CSVVal&lt;&gt;"",_xlpm.CSVVal)),""))</f>
        <v/>
      </c>
      <c r="O83" s="41" t="str" cm="1">
        <f t="array" ref="O83">IF($AB83=0,"",INDEX(My_Audit!P$2:P$456,$AB83))&amp;""</f>
        <v/>
      </c>
      <c r="P83" s="40"/>
      <c r="Q83" s="41" t="str">
        <f>IF(LEFT(N83,4)="Pass","Nist SP 800-88",My_Audit!R83)&amp;""</f>
        <v/>
      </c>
      <c r="R83" s="40"/>
      <c r="S83" s="40"/>
      <c r="T83" s="41" t="str" cm="1">
        <f t="array" ref="T83">IF($AC83=0,"",INDEX(Models!J$2:J$605,$AC83))</f>
        <v/>
      </c>
      <c r="U83" s="40"/>
      <c r="V83" s="40"/>
      <c r="W83" s="79" t="str" cm="1">
        <f t="array" ref="W83">IF(($Z83+$AA83+$AD83)=0,"",ExpandDiagCodes(_xlfn.TEXTJOIN(", ",TRUE,IF($AA83=0,"",INDEX(My_Audit!L$2:L$456,$AA83)),IF($Z83=0,"",INDEX(Output_Mac!AA$2:AA$500,$Z83)),IF($AD83=0,"",INDEX(Output_Win!AA$2:AA$243,$AD83)))))</f>
        <v/>
      </c>
      <c r="Y83" s="80">
        <f>IFERROR(MATCH($A83,CSV!$A$2:$A$510,0),0)</f>
        <v>0</v>
      </c>
      <c r="Z83" s="80">
        <f>IFERROR(MATCH($A83,Output_Mac!$A$2:$A$500,0),0)</f>
        <v>0</v>
      </c>
      <c r="AA83" s="80">
        <f>IFERROR(MATCH($A83,My_Audit!$A$2:$A$456,0),0)</f>
        <v>82</v>
      </c>
      <c r="AB83" s="80">
        <f>IFERROR(MATCH($C83,My_Audit!$B$2:$B$456,0),0)</f>
        <v>0</v>
      </c>
      <c r="AC83" s="80">
        <f>IFERROR(MATCH($E83,Models!$I$2:$I$605,0),0)</f>
        <v>0</v>
      </c>
      <c r="AD83" s="80">
        <f>IFERROR(MATCH($A83,Output_Win!$A$2:$A$243,0),0)</f>
        <v>0</v>
      </c>
    </row>
    <row r="84" spans="1:30">
      <c r="A84" s="40" t="str">
        <f>_xlfn.TEXTJOIN("",TRUE,Input!$A$4,TEXT(ROW(My_Audit!A83)+Input!$A$8-1,"00"))</f>
        <v>W4471</v>
      </c>
      <c r="B84" s="40" t="str">
        <f>_xlfn.TEXTJOIN("-",TRUE,"ITD",Input!$A$2,A84)</f>
        <v>ITD-SHR11749-W4471</v>
      </c>
      <c r="C84" s="41" t="str" cm="1">
        <f t="array" ref="C84">IF(($Y84+$Z84+$AA84+$AD84)=0,"",IFERROR(_xlfn.LET(_xlpm.CSVVal,IF($Y84=0,"",INDEX(CSV!B$2:B$510,$Y84)),_xlpm.MacVal,IF($Z84=0,"",INDEX(Output_Mac!B$2:B$500,$Z84)),_xlpm.WinVal,IF($AD84=0,"",INDEX(Output_Win!B$2:B$243,$AD84)),_xlpm.MyAuditVal,IF($AA84=0,"",INDEX(My_Audit!B$2:B$456,$AA84)),_xlfn.IFS(_xlpm.MyAuditVal&lt;&gt;"",_xlpm.MyAuditVal,_xlpm.MacVal&lt;&gt;"",_xlpm.MacVal,_xlpm.WinVal&lt;&gt;"",_xlpm.WinVal,_xlpm.CSVVal&lt;&gt;"",_xlpm.CSVVal)),""))</f>
        <v/>
      </c>
      <c r="D84" s="41" t="str" cm="1">
        <f t="array" ref="D84">IF(($Y84+$Z84+$AA84+$AD84)=0,"",IFERROR(_xlfn.LET(_xlpm.CSVVal,IF($Y84=0,"",INDEX(CSV!C$2:C$510,$Y84)),_xlpm.MacVal,IF($Z84=0,"",INDEX(Output_Mac!D$2:D$500,$Z84)),_xlpm.WinVal,IF($AD84=0,"",INDEX(Output_Win!D$2:D$243,$AD84)),_xlpm.MyAuditVal,IF($AA84=0,"",INDEX(My_Audit!C$2:C$456,$AA84)),_xlfn.IFS(_xlpm.MyAuditVal&lt;&gt;"",_xlpm.MyAuditVal,_xlpm.MacVal&lt;&gt;"",_xlpm.MacVal,_xlpm.WinVal&lt;&gt;"",_xlpm.WinVal,_xlpm.CSVVal&lt;&gt;"",_xlpm.CSVVal)),""))</f>
        <v/>
      </c>
      <c r="E84" s="41" t="str" cm="1">
        <f t="array" ref="E84">IF(($Y84+$Z84+$AA84+$AD84)=0,"",IFERROR(_xlfn.LET(_xlpm.CSVVal,IF($Y84=0,"",INDEX(CSV!E$2:E$510,$Y84)),_xlpm.MacVal,IF($Z84=0,"",INDEX(Output_Mac!C$2:C$500,$Z84)),_xlpm.WinVal,IF($AD84=0,"",INDEX(Output_Win!C$2:C$243,$AD84)),_xlpm.MyAuditVal,IF($AA84=0,"",INDEX(My_Audit!D$2:D$456,$AA84)),_xlfn.IFS(_xlpm.MyAuditVal&lt;&gt;"",_xlpm.MyAuditVal,_xlpm.MacVal&lt;&gt;"",_xlpm.MacVal,_xlpm.WinVal&lt;&gt;"",_xlpm.WinVal,_xlpm.CSVVal&lt;&gt;"",_xlpm.CSVVal)),""))</f>
        <v/>
      </c>
      <c r="F84" s="41" t="str" cm="1">
        <f t="array" ref="F84">IF(($Y84+$Z84+$AA84+$AD84)=0,"",IFERROR(_xlfn.LET(_xlpm.CSVVal,IF($Y84=0,"",INDEX(CSV!F$2:F$510,$Y84)),_xlpm.MacVal,IF($Z84=0,"",INDEX(Output_Mac!E$2:E$500,$Z84)),_xlpm.WinVal,IF($AD84=0,"",INDEX(Output_Win!E$2:E$243,$AD84)),_xlpm.MyAuditVal,IF($AA84=0,"",INDEX(My_Audit!E$2:E$456,$AA84)),_xlfn.IFS(_xlpm.MyAuditVal&lt;&gt;"",_xlpm.MyAuditVal,_xlpm.MacVal&lt;&gt;"",_xlpm.MacVal,_xlpm.WinVal&lt;&gt;"",_xlpm.WinVal,_xlpm.CSVVal&lt;&gt;"",PROPER(_xlpm.CSVVal))),""))</f>
        <v/>
      </c>
      <c r="G84" s="41" t="str" cm="1">
        <f t="array" ref="G84">IF(($Y84+$Z84+$AA84+$AD84)=0,"",IFERROR(_xlfn.LET(_xlpm.CSVVal,IF($Y84=0,"",INDEX(CSV!G$2:G$510,$Y84)),_xlpm.MacVal,IF($Z84=0,"",INDEX(Output_Mac!G$2:G$500,$Z84)),_xlpm.WinVal,IF($AD84=0,"",INDEX(Output_Win!G$2:G$243,$AD84)),_xlpm.MyAuditVal,IF($AA84=0,"",INDEX(My_Audit!F$2:F$456,$AA84)),_xlfn.IFS(_xlpm.MyAuditVal&lt;&gt;"",_xlpm.MyAuditVal,_xlpm.MacVal&lt;&gt;"",_xlpm.MacVal,_xlpm.WinVal&lt;&gt;"",_xlpm.WinVal,_xlpm.CSVVal&lt;&gt;"",_xlpm.CSVVal)),""))</f>
        <v/>
      </c>
      <c r="H84" s="41" t="str" cm="1">
        <f t="array" ref="H84">IF($Z84&gt;0,INDEX(Output_Mac!H$2:H$500,$Z84),IF($AD84&gt;0,INDEX(Output_Win!H$2:H$243,$AD84),IF($AA84&gt;0,_xlfn.LET(_xlpm.MyAuditVal,INDEX(My_Audit!G$2:G$456,$AA84),IF(_xlpm.MyAuditVal=0,"",_xlpm.MyAuditVal)),"")))</f>
        <v/>
      </c>
      <c r="I84" s="41" t="str" cm="1">
        <f t="array" ref="I84">IF(($Y84+$Z84+$AA84+$AD84)=0,"",IFERROR(_xlfn.LET(_xlpm.CSVVal,IF($Y84=0,"",INDEX(CSV!H$2:H$510,$Y84)),_xlpm.MacVal,IF($Z84=0,"",INDEX(Output_Mac!I$2:I$500,$Z84)),_xlpm.WinVal,IF($AD84=0,"",INDEX(Output_Win!I$2:I$243,$AD84)),_xlpm.MyAuditVal,IF($AA84=0,"",INDEX(My_Audit!H$2:H$456,$AA84)),_xlfn.IFS(_xlpm.MyAuditVal&lt;&gt;"",_xlpm.MyAuditVal,_xlpm.MacVal&lt;&gt;"",_xlpm.MacVal,_xlpm.WinVal&lt;&gt;"",_xlpm.WinVal,_xlpm.CSVVal&lt;&gt;"",_xlpm.CSVVal)),""))</f>
        <v/>
      </c>
      <c r="J84" s="41" t="str" cm="1">
        <f t="array" ref="J84">IF(($Y84+$Z84+$AA84+$AD84)=0,"",IFERROR(_xlfn.LET(_xlpm.CSVVal,IF($Y84=0,"",INDEX(CSV!J$2:J$510,$Y84)),_xlpm.MacVal,IF($Z84=0,"",INDEX(Output_Mac!J$2:J$500,$Z84)),_xlpm.WinVal,IF($AD84=0,"",INDEX(Output_Win!J$2:J$243,$AD84)),_xlpm.MyAuditVal,IF($AA84=0,"",INDEX(My_Audit!I$2:I$456,$AA84)),_xlfn.IFS(_xlpm.MyAuditVal&lt;&gt;"",_xlpm.MyAuditVal,_xlpm.MacVal&lt;&gt;"",_xlpm.MacVal,_xlpm.WinVal&lt;&gt;"",_xlpm.WinVal,_xlpm.CSVVal&lt;&gt;"",_xlpm.CSVVal)),""))</f>
        <v/>
      </c>
      <c r="K84" s="41" t="str" cm="1">
        <f t="array" ref="K84">IF(($Y84+$Z84+$AA84+$AD84)=0,"",IFERROR(_xlfn.LET(_xlpm.CSVVal,IF($Y84=0,"",INDEX(CSV!N$2:N$510,$Y84)),_xlpm.MacVal,IF($Z84=0,"",INDEX(Output_Mac!L$2:L$500,$Z84)),_xlpm.WinVal,IF($AD84=0,"",INDEX(Output_Win!L$2:L$243,$AD84)),_xlpm.MyAuditVal,IF($AA84=0,"",INDEX(My_Audit!J$2:J$456,$AA84)),_xlfn.IFS(_xlpm.MyAuditVal&lt;&gt;"",_xlpm.MyAuditVal,_xlpm.MacVal&lt;&gt;"",_xlpm.MacVal,_xlpm.WinVal&lt;&gt;"",_xlpm.WinVal,_xlpm.CSVVal&lt;&gt;"",_xlpm.CSVVal)),""))</f>
        <v/>
      </c>
      <c r="L84" s="41" t="str" cm="1">
        <f t="array" ref="L84">IF(($Y84+$Z84+$AA84+$AD84)=0,"",IFERROR(_xlfn.LET(_xlpm.CSVVal,IF($Y84=0,"",INDEX(CSV!Q$2:Q$510,$Y84)),_xlpm.MacVal,IF($Z84=0,"",INDEX(Output_Mac!M$2:M$500,$Z84)),_xlpm.WinVal,IF($AD84=0,"",INDEX(Output_Win!M$2:M$243,$AD84)),_xlpm.MyAuditVal,IF($AA84=0,"",INDEX(My_Audit!K$2:K$456,$AA84)),_xlfn.IFS(_xlpm.MyAuditVal&lt;&gt;"",_xlpm.MyAuditVal,_xlpm.MacVal&lt;&gt;"",_xlpm.MacVal,_xlpm.WinVal&lt;&gt;"",_xlpm.WinVal,_xlpm.CSVVal&lt;&gt;"",_xlpm.CSVVal)),""))</f>
        <v/>
      </c>
      <c r="M84" s="41" t="str" cm="1">
        <f t="array" ref="M84">IF(($Y84+$Z84+$AA84+$AD84)=0,"",ExpandDiagCodes(_xlfn.TEXTJOIN(", ",TRUE,IF($AA84=0,"",INDEX(My_Audit!N$2:N$456,$AA84)),IF($Z84=0,"",INDEX(Output_Mac!S$2:S$500,$Z84)),IF($AD84=0,"",INDEX(Output_Win!S$2:S$243,$AD84)),IF($Y84=0,"",INDEX(CSV!AE$2:AE$510,$Y84)))))</f>
        <v/>
      </c>
      <c r="N84" s="41" t="str" cm="1">
        <f t="array" ref="N84">IF(($Y84+$Z84+$AA84+$AD84)=0,"",IFERROR(_xlfn.LET(_xlpm.CSVVal,IF($Y84=0,"",INDEX(CSV!AG$2:AG$510,$Y84)),_xlpm.MacVal,IF($Z84=0,"",INDEX(Output_Mac!T$2:T$500,$Z84)),_xlpm.WinVal,IF($AD84=0,"",INDEX(Output_Win!T$2:T$243,$AD84)),_xlpm.MyAuditVal,IF($AA84=0,"",INDEX(My_Audit!O$2:O$456,$AA84)),_xlfn.IFS(_xlpm.MyAuditVal&lt;&gt;"",_xlpm.MyAuditVal,_xlpm.MacVal&lt;&gt;"",_xlpm.MacVal,_xlpm.WinVal&lt;&gt;"",_xlpm.WinVal,_xlpm.CSVVal&lt;&gt;"",_xlpm.CSVVal)),""))</f>
        <v/>
      </c>
      <c r="O84" s="41" t="str" cm="1">
        <f t="array" ref="O84">IF($AB84=0,"",INDEX(My_Audit!P$2:P$456,$AB84))&amp;""</f>
        <v/>
      </c>
      <c r="P84" s="40"/>
      <c r="Q84" s="41" t="str">
        <f>IF(LEFT(N84,4)="Pass","Nist SP 800-88",My_Audit!R84)&amp;""</f>
        <v/>
      </c>
      <c r="R84" s="40"/>
      <c r="S84" s="40"/>
      <c r="T84" s="41" t="str" cm="1">
        <f t="array" ref="T84">IF($AC84=0,"",INDEX(Models!J$2:J$605,$AC84))</f>
        <v/>
      </c>
      <c r="U84" s="40"/>
      <c r="V84" s="40"/>
      <c r="W84" s="79" t="str" cm="1">
        <f t="array" ref="W84">IF(($Z84+$AA84+$AD84)=0,"",ExpandDiagCodes(_xlfn.TEXTJOIN(", ",TRUE,IF($AA84=0,"",INDEX(My_Audit!L$2:L$456,$AA84)),IF($Z84=0,"",INDEX(Output_Mac!AA$2:AA$500,$Z84)),IF($AD84=0,"",INDEX(Output_Win!AA$2:AA$243,$AD84)))))</f>
        <v/>
      </c>
      <c r="Y84" s="80">
        <f>IFERROR(MATCH($A84,CSV!$A$2:$A$510,0),0)</f>
        <v>0</v>
      </c>
      <c r="Z84" s="80">
        <f>IFERROR(MATCH($A84,Output_Mac!$A$2:$A$500,0),0)</f>
        <v>0</v>
      </c>
      <c r="AA84" s="80">
        <f>IFERROR(MATCH($A84,My_Audit!$A$2:$A$456,0),0)</f>
        <v>83</v>
      </c>
      <c r="AB84" s="80">
        <f>IFERROR(MATCH($C84,My_Audit!$B$2:$B$456,0),0)</f>
        <v>0</v>
      </c>
      <c r="AC84" s="80">
        <f>IFERROR(MATCH($E84,Models!$I$2:$I$605,0),0)</f>
        <v>0</v>
      </c>
      <c r="AD84" s="80">
        <f>IFERROR(MATCH($A84,Output_Win!$A$2:$A$243,0),0)</f>
        <v>0</v>
      </c>
    </row>
    <row r="85" spans="1:30">
      <c r="A85" s="40" t="str">
        <f>_xlfn.TEXTJOIN("",TRUE,Input!$A$4,TEXT(ROW(My_Audit!A84)+Input!$A$8-1,"00"))</f>
        <v>W4472</v>
      </c>
      <c r="B85" s="40" t="str">
        <f>_xlfn.TEXTJOIN("-",TRUE,"ITD",Input!$A$2,A85)</f>
        <v>ITD-SHR11749-W4472</v>
      </c>
      <c r="C85" s="41" t="str" cm="1">
        <f t="array" ref="C85">IF(($Y85+$Z85+$AA85+$AD85)=0,"",IFERROR(_xlfn.LET(_xlpm.CSVVal,IF($Y85=0,"",INDEX(CSV!B$2:B$510,$Y85)),_xlpm.MacVal,IF($Z85=0,"",INDEX(Output_Mac!B$2:B$500,$Z85)),_xlpm.WinVal,IF($AD85=0,"",INDEX(Output_Win!B$2:B$243,$AD85)),_xlpm.MyAuditVal,IF($AA85=0,"",INDEX(My_Audit!B$2:B$456,$AA85)),_xlfn.IFS(_xlpm.MyAuditVal&lt;&gt;"",_xlpm.MyAuditVal,_xlpm.MacVal&lt;&gt;"",_xlpm.MacVal,_xlpm.WinVal&lt;&gt;"",_xlpm.WinVal,_xlpm.CSVVal&lt;&gt;"",_xlpm.CSVVal)),""))</f>
        <v/>
      </c>
      <c r="D85" s="41" t="str" cm="1">
        <f t="array" ref="D85">IF(($Y85+$Z85+$AA85+$AD85)=0,"",IFERROR(_xlfn.LET(_xlpm.CSVVal,IF($Y85=0,"",INDEX(CSV!C$2:C$510,$Y85)),_xlpm.MacVal,IF($Z85=0,"",INDEX(Output_Mac!D$2:D$500,$Z85)),_xlpm.WinVal,IF($AD85=0,"",INDEX(Output_Win!D$2:D$243,$AD85)),_xlpm.MyAuditVal,IF($AA85=0,"",INDEX(My_Audit!C$2:C$456,$AA85)),_xlfn.IFS(_xlpm.MyAuditVal&lt;&gt;"",_xlpm.MyAuditVal,_xlpm.MacVal&lt;&gt;"",_xlpm.MacVal,_xlpm.WinVal&lt;&gt;"",_xlpm.WinVal,_xlpm.CSVVal&lt;&gt;"",_xlpm.CSVVal)),""))</f>
        <v/>
      </c>
      <c r="E85" s="41" t="str" cm="1">
        <f t="array" ref="E85">IF(($Y85+$Z85+$AA85+$AD85)=0,"",IFERROR(_xlfn.LET(_xlpm.CSVVal,IF($Y85=0,"",INDEX(CSV!E$2:E$510,$Y85)),_xlpm.MacVal,IF($Z85=0,"",INDEX(Output_Mac!C$2:C$500,$Z85)),_xlpm.WinVal,IF($AD85=0,"",INDEX(Output_Win!C$2:C$243,$AD85)),_xlpm.MyAuditVal,IF($AA85=0,"",INDEX(My_Audit!D$2:D$456,$AA85)),_xlfn.IFS(_xlpm.MyAuditVal&lt;&gt;"",_xlpm.MyAuditVal,_xlpm.MacVal&lt;&gt;"",_xlpm.MacVal,_xlpm.WinVal&lt;&gt;"",_xlpm.WinVal,_xlpm.CSVVal&lt;&gt;"",_xlpm.CSVVal)),""))</f>
        <v/>
      </c>
      <c r="F85" s="41" t="str" cm="1">
        <f t="array" ref="F85">IF(($Y85+$Z85+$AA85+$AD85)=0,"",IFERROR(_xlfn.LET(_xlpm.CSVVal,IF($Y85=0,"",INDEX(CSV!F$2:F$510,$Y85)),_xlpm.MacVal,IF($Z85=0,"",INDEX(Output_Mac!E$2:E$500,$Z85)),_xlpm.WinVal,IF($AD85=0,"",INDEX(Output_Win!E$2:E$243,$AD85)),_xlpm.MyAuditVal,IF($AA85=0,"",INDEX(My_Audit!E$2:E$456,$AA85)),_xlfn.IFS(_xlpm.MyAuditVal&lt;&gt;"",_xlpm.MyAuditVal,_xlpm.MacVal&lt;&gt;"",_xlpm.MacVal,_xlpm.WinVal&lt;&gt;"",_xlpm.WinVal,_xlpm.CSVVal&lt;&gt;"",PROPER(_xlpm.CSVVal))),""))</f>
        <v/>
      </c>
      <c r="G85" s="41" t="str" cm="1">
        <f t="array" ref="G85">IF(($Y85+$Z85+$AA85+$AD85)=0,"",IFERROR(_xlfn.LET(_xlpm.CSVVal,IF($Y85=0,"",INDEX(CSV!G$2:G$510,$Y85)),_xlpm.MacVal,IF($Z85=0,"",INDEX(Output_Mac!G$2:G$500,$Z85)),_xlpm.WinVal,IF($AD85=0,"",INDEX(Output_Win!G$2:G$243,$AD85)),_xlpm.MyAuditVal,IF($AA85=0,"",INDEX(My_Audit!F$2:F$456,$AA85)),_xlfn.IFS(_xlpm.MyAuditVal&lt;&gt;"",_xlpm.MyAuditVal,_xlpm.MacVal&lt;&gt;"",_xlpm.MacVal,_xlpm.WinVal&lt;&gt;"",_xlpm.WinVal,_xlpm.CSVVal&lt;&gt;"",_xlpm.CSVVal)),""))</f>
        <v/>
      </c>
      <c r="H85" s="41" t="str" cm="1">
        <f t="array" ref="H85">IF($Z85&gt;0,INDEX(Output_Mac!H$2:H$500,$Z85),IF($AD85&gt;0,INDEX(Output_Win!H$2:H$243,$AD85),IF($AA85&gt;0,_xlfn.LET(_xlpm.MyAuditVal,INDEX(My_Audit!G$2:G$456,$AA85),IF(_xlpm.MyAuditVal=0,"",_xlpm.MyAuditVal)),"")))</f>
        <v/>
      </c>
      <c r="I85" s="41" t="str" cm="1">
        <f t="array" ref="I85">IF(($Y85+$Z85+$AA85+$AD85)=0,"",IFERROR(_xlfn.LET(_xlpm.CSVVal,IF($Y85=0,"",INDEX(CSV!H$2:H$510,$Y85)),_xlpm.MacVal,IF($Z85=0,"",INDEX(Output_Mac!I$2:I$500,$Z85)),_xlpm.WinVal,IF($AD85=0,"",INDEX(Output_Win!I$2:I$243,$AD85)),_xlpm.MyAuditVal,IF($AA85=0,"",INDEX(My_Audit!H$2:H$456,$AA85)),_xlfn.IFS(_xlpm.MyAuditVal&lt;&gt;"",_xlpm.MyAuditVal,_xlpm.MacVal&lt;&gt;"",_xlpm.MacVal,_xlpm.WinVal&lt;&gt;"",_xlpm.WinVal,_xlpm.CSVVal&lt;&gt;"",_xlpm.CSVVal)),""))</f>
        <v/>
      </c>
      <c r="J85" s="41" t="str" cm="1">
        <f t="array" ref="J85">IF(($Y85+$Z85+$AA85+$AD85)=0,"",IFERROR(_xlfn.LET(_xlpm.CSVVal,IF($Y85=0,"",INDEX(CSV!J$2:J$510,$Y85)),_xlpm.MacVal,IF($Z85=0,"",INDEX(Output_Mac!J$2:J$500,$Z85)),_xlpm.WinVal,IF($AD85=0,"",INDEX(Output_Win!J$2:J$243,$AD85)),_xlpm.MyAuditVal,IF($AA85=0,"",INDEX(My_Audit!I$2:I$456,$AA85)),_xlfn.IFS(_xlpm.MyAuditVal&lt;&gt;"",_xlpm.MyAuditVal,_xlpm.MacVal&lt;&gt;"",_xlpm.MacVal,_xlpm.WinVal&lt;&gt;"",_xlpm.WinVal,_xlpm.CSVVal&lt;&gt;"",_xlpm.CSVVal)),""))</f>
        <v/>
      </c>
      <c r="K85" s="41" t="str" cm="1">
        <f t="array" ref="K85">IF(($Y85+$Z85+$AA85+$AD85)=0,"",IFERROR(_xlfn.LET(_xlpm.CSVVal,IF($Y85=0,"",INDEX(CSV!N$2:N$510,$Y85)),_xlpm.MacVal,IF($Z85=0,"",INDEX(Output_Mac!L$2:L$500,$Z85)),_xlpm.WinVal,IF($AD85=0,"",INDEX(Output_Win!L$2:L$243,$AD85)),_xlpm.MyAuditVal,IF($AA85=0,"",INDEX(My_Audit!J$2:J$456,$AA85)),_xlfn.IFS(_xlpm.MyAuditVal&lt;&gt;"",_xlpm.MyAuditVal,_xlpm.MacVal&lt;&gt;"",_xlpm.MacVal,_xlpm.WinVal&lt;&gt;"",_xlpm.WinVal,_xlpm.CSVVal&lt;&gt;"",_xlpm.CSVVal)),""))</f>
        <v/>
      </c>
      <c r="L85" s="41" t="str" cm="1">
        <f t="array" ref="L85">IF(($Y85+$Z85+$AA85+$AD85)=0,"",IFERROR(_xlfn.LET(_xlpm.CSVVal,IF($Y85=0,"",INDEX(CSV!Q$2:Q$510,$Y85)),_xlpm.MacVal,IF($Z85=0,"",INDEX(Output_Mac!M$2:M$500,$Z85)),_xlpm.WinVal,IF($AD85=0,"",INDEX(Output_Win!M$2:M$243,$AD85)),_xlpm.MyAuditVal,IF($AA85=0,"",INDEX(My_Audit!K$2:K$456,$AA85)),_xlfn.IFS(_xlpm.MyAuditVal&lt;&gt;"",_xlpm.MyAuditVal,_xlpm.MacVal&lt;&gt;"",_xlpm.MacVal,_xlpm.WinVal&lt;&gt;"",_xlpm.WinVal,_xlpm.CSVVal&lt;&gt;"",_xlpm.CSVVal)),""))</f>
        <v/>
      </c>
      <c r="M85" s="41" t="str" cm="1">
        <f t="array" ref="M85">IF(($Y85+$Z85+$AA85+$AD85)=0,"",ExpandDiagCodes(_xlfn.TEXTJOIN(", ",TRUE,IF($AA85=0,"",INDEX(My_Audit!N$2:N$456,$AA85)),IF($Z85=0,"",INDEX(Output_Mac!S$2:S$500,$Z85)),IF($AD85=0,"",INDEX(Output_Win!S$2:S$243,$AD85)),IF($Y85=0,"",INDEX(CSV!AE$2:AE$510,$Y85)))))</f>
        <v/>
      </c>
      <c r="N85" s="41" t="str" cm="1">
        <f t="array" ref="N85">IF(($Y85+$Z85+$AA85+$AD85)=0,"",IFERROR(_xlfn.LET(_xlpm.CSVVal,IF($Y85=0,"",INDEX(CSV!AG$2:AG$510,$Y85)),_xlpm.MacVal,IF($Z85=0,"",INDEX(Output_Mac!T$2:T$500,$Z85)),_xlpm.WinVal,IF($AD85=0,"",INDEX(Output_Win!T$2:T$243,$AD85)),_xlpm.MyAuditVal,IF($AA85=0,"",INDEX(My_Audit!O$2:O$456,$AA85)),_xlfn.IFS(_xlpm.MyAuditVal&lt;&gt;"",_xlpm.MyAuditVal,_xlpm.MacVal&lt;&gt;"",_xlpm.MacVal,_xlpm.WinVal&lt;&gt;"",_xlpm.WinVal,_xlpm.CSVVal&lt;&gt;"",_xlpm.CSVVal)),""))</f>
        <v/>
      </c>
      <c r="O85" s="41" t="str" cm="1">
        <f t="array" ref="O85">IF($AB85=0,"",INDEX(My_Audit!P$2:P$456,$AB85))&amp;""</f>
        <v/>
      </c>
      <c r="P85" s="40"/>
      <c r="Q85" s="41" t="str">
        <f>IF(LEFT(N85,4)="Pass","Nist SP 800-88",My_Audit!R85)&amp;""</f>
        <v/>
      </c>
      <c r="R85" s="40"/>
      <c r="S85" s="40"/>
      <c r="T85" s="41" t="str" cm="1">
        <f t="array" ref="T85">IF($AC85=0,"",INDEX(Models!J$2:J$605,$AC85))</f>
        <v/>
      </c>
      <c r="U85" s="40"/>
      <c r="V85" s="40"/>
      <c r="W85" s="79" t="str" cm="1">
        <f t="array" ref="W85">IF(($Z85+$AA85+$AD85)=0,"",ExpandDiagCodes(_xlfn.TEXTJOIN(", ",TRUE,IF($AA85=0,"",INDEX(My_Audit!L$2:L$456,$AA85)),IF($Z85=0,"",INDEX(Output_Mac!AA$2:AA$500,$Z85)),IF($AD85=0,"",INDEX(Output_Win!AA$2:AA$243,$AD85)))))</f>
        <v/>
      </c>
      <c r="Y85" s="80">
        <f>IFERROR(MATCH($A85,CSV!$A$2:$A$510,0),0)</f>
        <v>0</v>
      </c>
      <c r="Z85" s="80">
        <f>IFERROR(MATCH($A85,Output_Mac!$A$2:$A$500,0),0)</f>
        <v>0</v>
      </c>
      <c r="AA85" s="80">
        <f>IFERROR(MATCH($A85,My_Audit!$A$2:$A$456,0),0)</f>
        <v>84</v>
      </c>
      <c r="AB85" s="80">
        <f>IFERROR(MATCH($C85,My_Audit!$B$2:$B$456,0),0)</f>
        <v>0</v>
      </c>
      <c r="AC85" s="80">
        <f>IFERROR(MATCH($E85,Models!$I$2:$I$605,0),0)</f>
        <v>0</v>
      </c>
      <c r="AD85" s="80">
        <f>IFERROR(MATCH($A85,Output_Win!$A$2:$A$243,0),0)</f>
        <v>0</v>
      </c>
    </row>
    <row r="86" spans="1:30">
      <c r="A86" s="40" t="str">
        <f>_xlfn.TEXTJOIN("",TRUE,Input!$A$4,TEXT(ROW(My_Audit!A85)+Input!$A$8-1,"00"))</f>
        <v>W4473</v>
      </c>
      <c r="B86" s="40" t="str">
        <f>_xlfn.TEXTJOIN("-",TRUE,"ITD",Input!$A$2,A86)</f>
        <v>ITD-SHR11749-W4473</v>
      </c>
      <c r="C86" s="41" t="str" cm="1">
        <f t="array" ref="C86">IF(($Y86+$Z86+$AA86+$AD86)=0,"",IFERROR(_xlfn.LET(_xlpm.CSVVal,IF($Y86=0,"",INDEX(CSV!B$2:B$510,$Y86)),_xlpm.MacVal,IF($Z86=0,"",INDEX(Output_Mac!B$2:B$500,$Z86)),_xlpm.WinVal,IF($AD86=0,"",INDEX(Output_Win!B$2:B$243,$AD86)),_xlpm.MyAuditVal,IF($AA86=0,"",INDEX(My_Audit!B$2:B$456,$AA86)),_xlfn.IFS(_xlpm.MyAuditVal&lt;&gt;"",_xlpm.MyAuditVal,_xlpm.MacVal&lt;&gt;"",_xlpm.MacVal,_xlpm.WinVal&lt;&gt;"",_xlpm.WinVal,_xlpm.CSVVal&lt;&gt;"",_xlpm.CSVVal)),""))</f>
        <v/>
      </c>
      <c r="D86" s="41" t="str" cm="1">
        <f t="array" ref="D86">IF(($Y86+$Z86+$AA86+$AD86)=0,"",IFERROR(_xlfn.LET(_xlpm.CSVVal,IF($Y86=0,"",INDEX(CSV!C$2:C$510,$Y86)),_xlpm.MacVal,IF($Z86=0,"",INDEX(Output_Mac!D$2:D$500,$Z86)),_xlpm.WinVal,IF($AD86=0,"",INDEX(Output_Win!D$2:D$243,$AD86)),_xlpm.MyAuditVal,IF($AA86=0,"",INDEX(My_Audit!C$2:C$456,$AA86)),_xlfn.IFS(_xlpm.MyAuditVal&lt;&gt;"",_xlpm.MyAuditVal,_xlpm.MacVal&lt;&gt;"",_xlpm.MacVal,_xlpm.WinVal&lt;&gt;"",_xlpm.WinVal,_xlpm.CSVVal&lt;&gt;"",_xlpm.CSVVal)),""))</f>
        <v/>
      </c>
      <c r="E86" s="41" t="str" cm="1">
        <f t="array" ref="E86">IF(($Y86+$Z86+$AA86+$AD86)=0,"",IFERROR(_xlfn.LET(_xlpm.CSVVal,IF($Y86=0,"",INDEX(CSV!E$2:E$510,$Y86)),_xlpm.MacVal,IF($Z86=0,"",INDEX(Output_Mac!C$2:C$500,$Z86)),_xlpm.WinVal,IF($AD86=0,"",INDEX(Output_Win!C$2:C$243,$AD86)),_xlpm.MyAuditVal,IF($AA86=0,"",INDEX(My_Audit!D$2:D$456,$AA86)),_xlfn.IFS(_xlpm.MyAuditVal&lt;&gt;"",_xlpm.MyAuditVal,_xlpm.MacVal&lt;&gt;"",_xlpm.MacVal,_xlpm.WinVal&lt;&gt;"",_xlpm.WinVal,_xlpm.CSVVal&lt;&gt;"",_xlpm.CSVVal)),""))</f>
        <v/>
      </c>
      <c r="F86" s="41" t="str" cm="1">
        <f t="array" ref="F86">IF(($Y86+$Z86+$AA86+$AD86)=0,"",IFERROR(_xlfn.LET(_xlpm.CSVVal,IF($Y86=0,"",INDEX(CSV!F$2:F$510,$Y86)),_xlpm.MacVal,IF($Z86=0,"",INDEX(Output_Mac!E$2:E$500,$Z86)),_xlpm.WinVal,IF($AD86=0,"",INDEX(Output_Win!E$2:E$243,$AD86)),_xlpm.MyAuditVal,IF($AA86=0,"",INDEX(My_Audit!E$2:E$456,$AA86)),_xlfn.IFS(_xlpm.MyAuditVal&lt;&gt;"",_xlpm.MyAuditVal,_xlpm.MacVal&lt;&gt;"",_xlpm.MacVal,_xlpm.WinVal&lt;&gt;"",_xlpm.WinVal,_xlpm.CSVVal&lt;&gt;"",PROPER(_xlpm.CSVVal))),""))</f>
        <v/>
      </c>
      <c r="G86" s="41" t="str" cm="1">
        <f t="array" ref="G86">IF(($Y86+$Z86+$AA86+$AD86)=0,"",IFERROR(_xlfn.LET(_xlpm.CSVVal,IF($Y86=0,"",INDEX(CSV!G$2:G$510,$Y86)),_xlpm.MacVal,IF($Z86=0,"",INDEX(Output_Mac!G$2:G$500,$Z86)),_xlpm.WinVal,IF($AD86=0,"",INDEX(Output_Win!G$2:G$243,$AD86)),_xlpm.MyAuditVal,IF($AA86=0,"",INDEX(My_Audit!F$2:F$456,$AA86)),_xlfn.IFS(_xlpm.MyAuditVal&lt;&gt;"",_xlpm.MyAuditVal,_xlpm.MacVal&lt;&gt;"",_xlpm.MacVal,_xlpm.WinVal&lt;&gt;"",_xlpm.WinVal,_xlpm.CSVVal&lt;&gt;"",_xlpm.CSVVal)),""))</f>
        <v/>
      </c>
      <c r="H86" s="41" t="str" cm="1">
        <f t="array" ref="H86">IF($Z86&gt;0,INDEX(Output_Mac!H$2:H$500,$Z86),IF($AD86&gt;0,INDEX(Output_Win!H$2:H$243,$AD86),IF($AA86&gt;0,_xlfn.LET(_xlpm.MyAuditVal,INDEX(My_Audit!G$2:G$456,$AA86),IF(_xlpm.MyAuditVal=0,"",_xlpm.MyAuditVal)),"")))</f>
        <v/>
      </c>
      <c r="I86" s="41" t="str" cm="1">
        <f t="array" ref="I86">IF(($Y86+$Z86+$AA86+$AD86)=0,"",IFERROR(_xlfn.LET(_xlpm.CSVVal,IF($Y86=0,"",INDEX(CSV!H$2:H$510,$Y86)),_xlpm.MacVal,IF($Z86=0,"",INDEX(Output_Mac!I$2:I$500,$Z86)),_xlpm.WinVal,IF($AD86=0,"",INDEX(Output_Win!I$2:I$243,$AD86)),_xlpm.MyAuditVal,IF($AA86=0,"",INDEX(My_Audit!H$2:H$456,$AA86)),_xlfn.IFS(_xlpm.MyAuditVal&lt;&gt;"",_xlpm.MyAuditVal,_xlpm.MacVal&lt;&gt;"",_xlpm.MacVal,_xlpm.WinVal&lt;&gt;"",_xlpm.WinVal,_xlpm.CSVVal&lt;&gt;"",_xlpm.CSVVal)),""))</f>
        <v/>
      </c>
      <c r="J86" s="41" t="str" cm="1">
        <f t="array" ref="J86">IF(($Y86+$Z86+$AA86+$AD86)=0,"",IFERROR(_xlfn.LET(_xlpm.CSVVal,IF($Y86=0,"",INDEX(CSV!J$2:J$510,$Y86)),_xlpm.MacVal,IF($Z86=0,"",INDEX(Output_Mac!J$2:J$500,$Z86)),_xlpm.WinVal,IF($AD86=0,"",INDEX(Output_Win!J$2:J$243,$AD86)),_xlpm.MyAuditVal,IF($AA86=0,"",INDEX(My_Audit!I$2:I$456,$AA86)),_xlfn.IFS(_xlpm.MyAuditVal&lt;&gt;"",_xlpm.MyAuditVal,_xlpm.MacVal&lt;&gt;"",_xlpm.MacVal,_xlpm.WinVal&lt;&gt;"",_xlpm.WinVal,_xlpm.CSVVal&lt;&gt;"",_xlpm.CSVVal)),""))</f>
        <v/>
      </c>
      <c r="K86" s="41" t="str" cm="1">
        <f t="array" ref="K86">IF(($Y86+$Z86+$AA86+$AD86)=0,"",IFERROR(_xlfn.LET(_xlpm.CSVVal,IF($Y86=0,"",INDEX(CSV!N$2:N$510,$Y86)),_xlpm.MacVal,IF($Z86=0,"",INDEX(Output_Mac!L$2:L$500,$Z86)),_xlpm.WinVal,IF($AD86=0,"",INDEX(Output_Win!L$2:L$243,$AD86)),_xlpm.MyAuditVal,IF($AA86=0,"",INDEX(My_Audit!J$2:J$456,$AA86)),_xlfn.IFS(_xlpm.MyAuditVal&lt;&gt;"",_xlpm.MyAuditVal,_xlpm.MacVal&lt;&gt;"",_xlpm.MacVal,_xlpm.WinVal&lt;&gt;"",_xlpm.WinVal,_xlpm.CSVVal&lt;&gt;"",_xlpm.CSVVal)),""))</f>
        <v/>
      </c>
      <c r="L86" s="41" t="str" cm="1">
        <f t="array" ref="L86">IF(($Y86+$Z86+$AA86+$AD86)=0,"",IFERROR(_xlfn.LET(_xlpm.CSVVal,IF($Y86=0,"",INDEX(CSV!Q$2:Q$510,$Y86)),_xlpm.MacVal,IF($Z86=0,"",INDEX(Output_Mac!M$2:M$500,$Z86)),_xlpm.WinVal,IF($AD86=0,"",INDEX(Output_Win!M$2:M$243,$AD86)),_xlpm.MyAuditVal,IF($AA86=0,"",INDEX(My_Audit!K$2:K$456,$AA86)),_xlfn.IFS(_xlpm.MyAuditVal&lt;&gt;"",_xlpm.MyAuditVal,_xlpm.MacVal&lt;&gt;"",_xlpm.MacVal,_xlpm.WinVal&lt;&gt;"",_xlpm.WinVal,_xlpm.CSVVal&lt;&gt;"",_xlpm.CSVVal)),""))</f>
        <v/>
      </c>
      <c r="M86" s="41" t="str" cm="1">
        <f t="array" ref="M86">IF(($Y86+$Z86+$AA86+$AD86)=0,"",ExpandDiagCodes(_xlfn.TEXTJOIN(", ",TRUE,IF($AA86=0,"",INDEX(My_Audit!N$2:N$456,$AA86)),IF($Z86=0,"",INDEX(Output_Mac!S$2:S$500,$Z86)),IF($AD86=0,"",INDEX(Output_Win!S$2:S$243,$AD86)),IF($Y86=0,"",INDEX(CSV!AE$2:AE$510,$Y86)))))</f>
        <v/>
      </c>
      <c r="N86" s="41" t="str" cm="1">
        <f t="array" ref="N86">IF(($Y86+$Z86+$AA86+$AD86)=0,"",IFERROR(_xlfn.LET(_xlpm.CSVVal,IF($Y86=0,"",INDEX(CSV!AG$2:AG$510,$Y86)),_xlpm.MacVal,IF($Z86=0,"",INDEX(Output_Mac!T$2:T$500,$Z86)),_xlpm.WinVal,IF($AD86=0,"",INDEX(Output_Win!T$2:T$243,$AD86)),_xlpm.MyAuditVal,IF($AA86=0,"",INDEX(My_Audit!O$2:O$456,$AA86)),_xlfn.IFS(_xlpm.MyAuditVal&lt;&gt;"",_xlpm.MyAuditVal,_xlpm.MacVal&lt;&gt;"",_xlpm.MacVal,_xlpm.WinVal&lt;&gt;"",_xlpm.WinVal,_xlpm.CSVVal&lt;&gt;"",_xlpm.CSVVal)),""))</f>
        <v/>
      </c>
      <c r="O86" s="41" t="str" cm="1">
        <f t="array" ref="O86">IF($AB86=0,"",INDEX(My_Audit!P$2:P$456,$AB86))&amp;""</f>
        <v/>
      </c>
      <c r="P86" s="40"/>
      <c r="Q86" s="41" t="str">
        <f>IF(LEFT(N86,4)="Pass","Nist SP 800-88",My_Audit!R86)&amp;""</f>
        <v/>
      </c>
      <c r="R86" s="40"/>
      <c r="S86" s="40"/>
      <c r="T86" s="41" t="str" cm="1">
        <f t="array" ref="T86">IF($AC86=0,"",INDEX(Models!J$2:J$605,$AC86))</f>
        <v/>
      </c>
      <c r="U86" s="40"/>
      <c r="V86" s="40"/>
      <c r="W86" s="79" t="str" cm="1">
        <f t="array" ref="W86">IF(($Z86+$AA86+$AD86)=0,"",ExpandDiagCodes(_xlfn.TEXTJOIN(", ",TRUE,IF($AA86=0,"",INDEX(My_Audit!L$2:L$456,$AA86)),IF($Z86=0,"",INDEX(Output_Mac!AA$2:AA$500,$Z86)),IF($AD86=0,"",INDEX(Output_Win!AA$2:AA$243,$AD86)))))</f>
        <v/>
      </c>
      <c r="Y86" s="80">
        <f>IFERROR(MATCH($A86,CSV!$A$2:$A$510,0),0)</f>
        <v>0</v>
      </c>
      <c r="Z86" s="80">
        <f>IFERROR(MATCH($A86,Output_Mac!$A$2:$A$500,0),0)</f>
        <v>0</v>
      </c>
      <c r="AA86" s="80">
        <f>IFERROR(MATCH($A86,My_Audit!$A$2:$A$456,0),0)</f>
        <v>85</v>
      </c>
      <c r="AB86" s="80">
        <f>IFERROR(MATCH($C86,My_Audit!$B$2:$B$456,0),0)</f>
        <v>0</v>
      </c>
      <c r="AC86" s="80">
        <f>IFERROR(MATCH($E86,Models!$I$2:$I$605,0),0)</f>
        <v>0</v>
      </c>
      <c r="AD86" s="80">
        <f>IFERROR(MATCH($A86,Output_Win!$A$2:$A$243,0),0)</f>
        <v>0</v>
      </c>
    </row>
    <row r="87" spans="1:30">
      <c r="A87" s="40" t="str">
        <f>_xlfn.TEXTJOIN("",TRUE,Input!$A$4,TEXT(ROW(My_Audit!A86)+Input!$A$8-1,"00"))</f>
        <v>W4474</v>
      </c>
      <c r="B87" s="40" t="str">
        <f>_xlfn.TEXTJOIN("-",TRUE,"ITD",Input!$A$2,A87)</f>
        <v>ITD-SHR11749-W4474</v>
      </c>
      <c r="C87" s="41" t="str" cm="1">
        <f t="array" ref="C87">IF(($Y87+$Z87+$AA87+$AD87)=0,"",IFERROR(_xlfn.LET(_xlpm.CSVVal,IF($Y87=0,"",INDEX(CSV!B$2:B$510,$Y87)),_xlpm.MacVal,IF($Z87=0,"",INDEX(Output_Mac!B$2:B$500,$Z87)),_xlpm.WinVal,IF($AD87=0,"",INDEX(Output_Win!B$2:B$243,$AD87)),_xlpm.MyAuditVal,IF($AA87=0,"",INDEX(My_Audit!B$2:B$456,$AA87)),_xlfn.IFS(_xlpm.MyAuditVal&lt;&gt;"",_xlpm.MyAuditVal,_xlpm.MacVal&lt;&gt;"",_xlpm.MacVal,_xlpm.WinVal&lt;&gt;"",_xlpm.WinVal,_xlpm.CSVVal&lt;&gt;"",_xlpm.CSVVal)),""))</f>
        <v/>
      </c>
      <c r="D87" s="41" t="str" cm="1">
        <f t="array" ref="D87">IF(($Y87+$Z87+$AA87+$AD87)=0,"",IFERROR(_xlfn.LET(_xlpm.CSVVal,IF($Y87=0,"",INDEX(CSV!C$2:C$510,$Y87)),_xlpm.MacVal,IF($Z87=0,"",INDEX(Output_Mac!D$2:D$500,$Z87)),_xlpm.WinVal,IF($AD87=0,"",INDEX(Output_Win!D$2:D$243,$AD87)),_xlpm.MyAuditVal,IF($AA87=0,"",INDEX(My_Audit!C$2:C$456,$AA87)),_xlfn.IFS(_xlpm.MyAuditVal&lt;&gt;"",_xlpm.MyAuditVal,_xlpm.MacVal&lt;&gt;"",_xlpm.MacVal,_xlpm.WinVal&lt;&gt;"",_xlpm.WinVal,_xlpm.CSVVal&lt;&gt;"",_xlpm.CSVVal)),""))</f>
        <v/>
      </c>
      <c r="E87" s="41" t="str" cm="1">
        <f t="array" ref="E87">IF(($Y87+$Z87+$AA87+$AD87)=0,"",IFERROR(_xlfn.LET(_xlpm.CSVVal,IF($Y87=0,"",INDEX(CSV!E$2:E$510,$Y87)),_xlpm.MacVal,IF($Z87=0,"",INDEX(Output_Mac!C$2:C$500,$Z87)),_xlpm.WinVal,IF($AD87=0,"",INDEX(Output_Win!C$2:C$243,$AD87)),_xlpm.MyAuditVal,IF($AA87=0,"",INDEX(My_Audit!D$2:D$456,$AA87)),_xlfn.IFS(_xlpm.MyAuditVal&lt;&gt;"",_xlpm.MyAuditVal,_xlpm.MacVal&lt;&gt;"",_xlpm.MacVal,_xlpm.WinVal&lt;&gt;"",_xlpm.WinVal,_xlpm.CSVVal&lt;&gt;"",_xlpm.CSVVal)),""))</f>
        <v/>
      </c>
      <c r="F87" s="41" t="str" cm="1">
        <f t="array" ref="F87">IF(($Y87+$Z87+$AA87+$AD87)=0,"",IFERROR(_xlfn.LET(_xlpm.CSVVal,IF($Y87=0,"",INDEX(CSV!F$2:F$510,$Y87)),_xlpm.MacVal,IF($Z87=0,"",INDEX(Output_Mac!E$2:E$500,$Z87)),_xlpm.WinVal,IF($AD87=0,"",INDEX(Output_Win!E$2:E$243,$AD87)),_xlpm.MyAuditVal,IF($AA87=0,"",INDEX(My_Audit!E$2:E$456,$AA87)),_xlfn.IFS(_xlpm.MyAuditVal&lt;&gt;"",_xlpm.MyAuditVal,_xlpm.MacVal&lt;&gt;"",_xlpm.MacVal,_xlpm.WinVal&lt;&gt;"",_xlpm.WinVal,_xlpm.CSVVal&lt;&gt;"",PROPER(_xlpm.CSVVal))),""))</f>
        <v/>
      </c>
      <c r="G87" s="41" t="str" cm="1">
        <f t="array" ref="G87">IF(($Y87+$Z87+$AA87+$AD87)=0,"",IFERROR(_xlfn.LET(_xlpm.CSVVal,IF($Y87=0,"",INDEX(CSV!G$2:G$510,$Y87)),_xlpm.MacVal,IF($Z87=0,"",INDEX(Output_Mac!G$2:G$500,$Z87)),_xlpm.WinVal,IF($AD87=0,"",INDEX(Output_Win!G$2:G$243,$AD87)),_xlpm.MyAuditVal,IF($AA87=0,"",INDEX(My_Audit!F$2:F$456,$AA87)),_xlfn.IFS(_xlpm.MyAuditVal&lt;&gt;"",_xlpm.MyAuditVal,_xlpm.MacVal&lt;&gt;"",_xlpm.MacVal,_xlpm.WinVal&lt;&gt;"",_xlpm.WinVal,_xlpm.CSVVal&lt;&gt;"",_xlpm.CSVVal)),""))</f>
        <v/>
      </c>
      <c r="H87" s="41" t="str" cm="1">
        <f t="array" ref="H87">IF($Z87&gt;0,INDEX(Output_Mac!H$2:H$500,$Z87),IF($AD87&gt;0,INDEX(Output_Win!H$2:H$243,$AD87),IF($AA87&gt;0,_xlfn.LET(_xlpm.MyAuditVal,INDEX(My_Audit!G$2:G$456,$AA87),IF(_xlpm.MyAuditVal=0,"",_xlpm.MyAuditVal)),"")))</f>
        <v/>
      </c>
      <c r="I87" s="41" t="str" cm="1">
        <f t="array" ref="I87">IF(($Y87+$Z87+$AA87+$AD87)=0,"",IFERROR(_xlfn.LET(_xlpm.CSVVal,IF($Y87=0,"",INDEX(CSV!H$2:H$510,$Y87)),_xlpm.MacVal,IF($Z87=0,"",INDEX(Output_Mac!I$2:I$500,$Z87)),_xlpm.WinVal,IF($AD87=0,"",INDEX(Output_Win!I$2:I$243,$AD87)),_xlpm.MyAuditVal,IF($AA87=0,"",INDEX(My_Audit!H$2:H$456,$AA87)),_xlfn.IFS(_xlpm.MyAuditVal&lt;&gt;"",_xlpm.MyAuditVal,_xlpm.MacVal&lt;&gt;"",_xlpm.MacVal,_xlpm.WinVal&lt;&gt;"",_xlpm.WinVal,_xlpm.CSVVal&lt;&gt;"",_xlpm.CSVVal)),""))</f>
        <v/>
      </c>
      <c r="J87" s="41" t="str" cm="1">
        <f t="array" ref="J87">IF(($Y87+$Z87+$AA87+$AD87)=0,"",IFERROR(_xlfn.LET(_xlpm.CSVVal,IF($Y87=0,"",INDEX(CSV!J$2:J$510,$Y87)),_xlpm.MacVal,IF($Z87=0,"",INDEX(Output_Mac!J$2:J$500,$Z87)),_xlpm.WinVal,IF($AD87=0,"",INDEX(Output_Win!J$2:J$243,$AD87)),_xlpm.MyAuditVal,IF($AA87=0,"",INDEX(My_Audit!I$2:I$456,$AA87)),_xlfn.IFS(_xlpm.MyAuditVal&lt;&gt;"",_xlpm.MyAuditVal,_xlpm.MacVal&lt;&gt;"",_xlpm.MacVal,_xlpm.WinVal&lt;&gt;"",_xlpm.WinVal,_xlpm.CSVVal&lt;&gt;"",_xlpm.CSVVal)),""))</f>
        <v/>
      </c>
      <c r="K87" s="41" t="str" cm="1">
        <f t="array" ref="K87">IF(($Y87+$Z87+$AA87+$AD87)=0,"",IFERROR(_xlfn.LET(_xlpm.CSVVal,IF($Y87=0,"",INDEX(CSV!N$2:N$510,$Y87)),_xlpm.MacVal,IF($Z87=0,"",INDEX(Output_Mac!L$2:L$500,$Z87)),_xlpm.WinVal,IF($AD87=0,"",INDEX(Output_Win!L$2:L$243,$AD87)),_xlpm.MyAuditVal,IF($AA87=0,"",INDEX(My_Audit!J$2:J$456,$AA87)),_xlfn.IFS(_xlpm.MyAuditVal&lt;&gt;"",_xlpm.MyAuditVal,_xlpm.MacVal&lt;&gt;"",_xlpm.MacVal,_xlpm.WinVal&lt;&gt;"",_xlpm.WinVal,_xlpm.CSVVal&lt;&gt;"",_xlpm.CSVVal)),""))</f>
        <v/>
      </c>
      <c r="L87" s="41" t="str" cm="1">
        <f t="array" ref="L87">IF(($Y87+$Z87+$AA87+$AD87)=0,"",IFERROR(_xlfn.LET(_xlpm.CSVVal,IF($Y87=0,"",INDEX(CSV!Q$2:Q$510,$Y87)),_xlpm.MacVal,IF($Z87=0,"",INDEX(Output_Mac!M$2:M$500,$Z87)),_xlpm.WinVal,IF($AD87=0,"",INDEX(Output_Win!M$2:M$243,$AD87)),_xlpm.MyAuditVal,IF($AA87=0,"",INDEX(My_Audit!K$2:K$456,$AA87)),_xlfn.IFS(_xlpm.MyAuditVal&lt;&gt;"",_xlpm.MyAuditVal,_xlpm.MacVal&lt;&gt;"",_xlpm.MacVal,_xlpm.WinVal&lt;&gt;"",_xlpm.WinVal,_xlpm.CSVVal&lt;&gt;"",_xlpm.CSVVal)),""))</f>
        <v/>
      </c>
      <c r="M87" s="41" t="str" cm="1">
        <f t="array" ref="M87">IF(($Y87+$Z87+$AA87+$AD87)=0,"",ExpandDiagCodes(_xlfn.TEXTJOIN(", ",TRUE,IF($AA87=0,"",INDEX(My_Audit!N$2:N$456,$AA87)),IF($Z87=0,"",INDEX(Output_Mac!S$2:S$500,$Z87)),IF($AD87=0,"",INDEX(Output_Win!S$2:S$243,$AD87)),IF($Y87=0,"",INDEX(CSV!AE$2:AE$510,$Y87)))))</f>
        <v/>
      </c>
      <c r="N87" s="41" t="str" cm="1">
        <f t="array" ref="N87">IF(($Y87+$Z87+$AA87+$AD87)=0,"",IFERROR(_xlfn.LET(_xlpm.CSVVal,IF($Y87=0,"",INDEX(CSV!AG$2:AG$510,$Y87)),_xlpm.MacVal,IF($Z87=0,"",INDEX(Output_Mac!T$2:T$500,$Z87)),_xlpm.WinVal,IF($AD87=0,"",INDEX(Output_Win!T$2:T$243,$AD87)),_xlpm.MyAuditVal,IF($AA87=0,"",INDEX(My_Audit!O$2:O$456,$AA87)),_xlfn.IFS(_xlpm.MyAuditVal&lt;&gt;"",_xlpm.MyAuditVal,_xlpm.MacVal&lt;&gt;"",_xlpm.MacVal,_xlpm.WinVal&lt;&gt;"",_xlpm.WinVal,_xlpm.CSVVal&lt;&gt;"",_xlpm.CSVVal)),""))</f>
        <v/>
      </c>
      <c r="O87" s="41" t="str" cm="1">
        <f t="array" ref="O87">IF($AB87=0,"",INDEX(My_Audit!P$2:P$456,$AB87))&amp;""</f>
        <v/>
      </c>
      <c r="P87" s="40"/>
      <c r="Q87" s="41" t="str">
        <f>IF(LEFT(N87,4)="Pass","Nist SP 800-88",My_Audit!R87)&amp;""</f>
        <v/>
      </c>
      <c r="R87" s="40"/>
      <c r="S87" s="40"/>
      <c r="T87" s="41" t="str" cm="1">
        <f t="array" ref="T87">IF($AC87=0,"",INDEX(Models!J$2:J$605,$AC87))</f>
        <v/>
      </c>
      <c r="U87" s="40"/>
      <c r="V87" s="40"/>
      <c r="W87" s="79" t="str" cm="1">
        <f t="array" ref="W87">IF(($Z87+$AA87+$AD87)=0,"",ExpandDiagCodes(_xlfn.TEXTJOIN(", ",TRUE,IF($AA87=0,"",INDEX(My_Audit!L$2:L$456,$AA87)),IF($Z87=0,"",INDEX(Output_Mac!AA$2:AA$500,$Z87)),IF($AD87=0,"",INDEX(Output_Win!AA$2:AA$243,$AD87)))))</f>
        <v/>
      </c>
      <c r="Y87" s="80">
        <f>IFERROR(MATCH($A87,CSV!$A$2:$A$510,0),0)</f>
        <v>0</v>
      </c>
      <c r="Z87" s="80">
        <f>IFERROR(MATCH($A87,Output_Mac!$A$2:$A$500,0),0)</f>
        <v>0</v>
      </c>
      <c r="AA87" s="80">
        <f>IFERROR(MATCH($A87,My_Audit!$A$2:$A$456,0),0)</f>
        <v>86</v>
      </c>
      <c r="AB87" s="80">
        <f>IFERROR(MATCH($C87,My_Audit!$B$2:$B$456,0),0)</f>
        <v>0</v>
      </c>
      <c r="AC87" s="80">
        <f>IFERROR(MATCH($E87,Models!$I$2:$I$605,0),0)</f>
        <v>0</v>
      </c>
      <c r="AD87" s="80">
        <f>IFERROR(MATCH($A87,Output_Win!$A$2:$A$243,0),0)</f>
        <v>0</v>
      </c>
    </row>
    <row r="88" spans="1:30">
      <c r="A88" s="40" t="str">
        <f>_xlfn.TEXTJOIN("",TRUE,Input!$A$4,TEXT(ROW(My_Audit!A87)+Input!$A$8-1,"00"))</f>
        <v>W4475</v>
      </c>
      <c r="B88" s="40" t="str">
        <f>_xlfn.TEXTJOIN("-",TRUE,"ITD",Input!$A$2,A88)</f>
        <v>ITD-SHR11749-W4475</v>
      </c>
      <c r="C88" s="41" t="str" cm="1">
        <f t="array" ref="C88">IF(($Y88+$Z88+$AA88+$AD88)=0,"",IFERROR(_xlfn.LET(_xlpm.CSVVal,IF($Y88=0,"",INDEX(CSV!B$2:B$510,$Y88)),_xlpm.MacVal,IF($Z88=0,"",INDEX(Output_Mac!B$2:B$500,$Z88)),_xlpm.WinVal,IF($AD88=0,"",INDEX(Output_Win!B$2:B$243,$AD88)),_xlpm.MyAuditVal,IF($AA88=0,"",INDEX(My_Audit!B$2:B$456,$AA88)),_xlfn.IFS(_xlpm.MyAuditVal&lt;&gt;"",_xlpm.MyAuditVal,_xlpm.MacVal&lt;&gt;"",_xlpm.MacVal,_xlpm.WinVal&lt;&gt;"",_xlpm.WinVal,_xlpm.CSVVal&lt;&gt;"",_xlpm.CSVVal)),""))</f>
        <v/>
      </c>
      <c r="D88" s="41" t="str" cm="1">
        <f t="array" ref="D88">IF(($Y88+$Z88+$AA88+$AD88)=0,"",IFERROR(_xlfn.LET(_xlpm.CSVVal,IF($Y88=0,"",INDEX(CSV!C$2:C$510,$Y88)),_xlpm.MacVal,IF($Z88=0,"",INDEX(Output_Mac!D$2:D$500,$Z88)),_xlpm.WinVal,IF($AD88=0,"",INDEX(Output_Win!D$2:D$243,$AD88)),_xlpm.MyAuditVal,IF($AA88=0,"",INDEX(My_Audit!C$2:C$456,$AA88)),_xlfn.IFS(_xlpm.MyAuditVal&lt;&gt;"",_xlpm.MyAuditVal,_xlpm.MacVal&lt;&gt;"",_xlpm.MacVal,_xlpm.WinVal&lt;&gt;"",_xlpm.WinVal,_xlpm.CSVVal&lt;&gt;"",_xlpm.CSVVal)),""))</f>
        <v/>
      </c>
      <c r="E88" s="41" t="str" cm="1">
        <f t="array" ref="E88">IF(($Y88+$Z88+$AA88+$AD88)=0,"",IFERROR(_xlfn.LET(_xlpm.CSVVal,IF($Y88=0,"",INDEX(CSV!E$2:E$510,$Y88)),_xlpm.MacVal,IF($Z88=0,"",INDEX(Output_Mac!C$2:C$500,$Z88)),_xlpm.WinVal,IF($AD88=0,"",INDEX(Output_Win!C$2:C$243,$AD88)),_xlpm.MyAuditVal,IF($AA88=0,"",INDEX(My_Audit!D$2:D$456,$AA88)),_xlfn.IFS(_xlpm.MyAuditVal&lt;&gt;"",_xlpm.MyAuditVal,_xlpm.MacVal&lt;&gt;"",_xlpm.MacVal,_xlpm.WinVal&lt;&gt;"",_xlpm.WinVal,_xlpm.CSVVal&lt;&gt;"",_xlpm.CSVVal)),""))</f>
        <v/>
      </c>
      <c r="F88" s="41" t="str" cm="1">
        <f t="array" ref="F88">IF(($Y88+$Z88+$AA88+$AD88)=0,"",IFERROR(_xlfn.LET(_xlpm.CSVVal,IF($Y88=0,"",INDEX(CSV!F$2:F$510,$Y88)),_xlpm.MacVal,IF($Z88=0,"",INDEX(Output_Mac!E$2:E$500,$Z88)),_xlpm.WinVal,IF($AD88=0,"",INDEX(Output_Win!E$2:E$243,$AD88)),_xlpm.MyAuditVal,IF($AA88=0,"",INDEX(My_Audit!E$2:E$456,$AA88)),_xlfn.IFS(_xlpm.MyAuditVal&lt;&gt;"",_xlpm.MyAuditVal,_xlpm.MacVal&lt;&gt;"",_xlpm.MacVal,_xlpm.WinVal&lt;&gt;"",_xlpm.WinVal,_xlpm.CSVVal&lt;&gt;"",PROPER(_xlpm.CSVVal))),""))</f>
        <v/>
      </c>
      <c r="G88" s="41" t="str" cm="1">
        <f t="array" ref="G88">IF(($Y88+$Z88+$AA88+$AD88)=0,"",IFERROR(_xlfn.LET(_xlpm.CSVVal,IF($Y88=0,"",INDEX(CSV!G$2:G$510,$Y88)),_xlpm.MacVal,IF($Z88=0,"",INDEX(Output_Mac!G$2:G$500,$Z88)),_xlpm.WinVal,IF($AD88=0,"",INDEX(Output_Win!G$2:G$243,$AD88)),_xlpm.MyAuditVal,IF($AA88=0,"",INDEX(My_Audit!F$2:F$456,$AA88)),_xlfn.IFS(_xlpm.MyAuditVal&lt;&gt;"",_xlpm.MyAuditVal,_xlpm.MacVal&lt;&gt;"",_xlpm.MacVal,_xlpm.WinVal&lt;&gt;"",_xlpm.WinVal,_xlpm.CSVVal&lt;&gt;"",_xlpm.CSVVal)),""))</f>
        <v/>
      </c>
      <c r="H88" s="41" t="str" cm="1">
        <f t="array" ref="H88">IF($Z88&gt;0,INDEX(Output_Mac!H$2:H$500,$Z88),IF($AD88&gt;0,INDEX(Output_Win!H$2:H$243,$AD88),IF($AA88&gt;0,_xlfn.LET(_xlpm.MyAuditVal,INDEX(My_Audit!G$2:G$456,$AA88),IF(_xlpm.MyAuditVal=0,"",_xlpm.MyAuditVal)),"")))</f>
        <v/>
      </c>
      <c r="I88" s="41" t="str" cm="1">
        <f t="array" ref="I88">IF(($Y88+$Z88+$AA88+$AD88)=0,"",IFERROR(_xlfn.LET(_xlpm.CSVVal,IF($Y88=0,"",INDEX(CSV!H$2:H$510,$Y88)),_xlpm.MacVal,IF($Z88=0,"",INDEX(Output_Mac!I$2:I$500,$Z88)),_xlpm.WinVal,IF($AD88=0,"",INDEX(Output_Win!I$2:I$243,$AD88)),_xlpm.MyAuditVal,IF($AA88=0,"",INDEX(My_Audit!H$2:H$456,$AA88)),_xlfn.IFS(_xlpm.MyAuditVal&lt;&gt;"",_xlpm.MyAuditVal,_xlpm.MacVal&lt;&gt;"",_xlpm.MacVal,_xlpm.WinVal&lt;&gt;"",_xlpm.WinVal,_xlpm.CSVVal&lt;&gt;"",_xlpm.CSVVal)),""))</f>
        <v/>
      </c>
      <c r="J88" s="41" t="str" cm="1">
        <f t="array" ref="J88">IF(($Y88+$Z88+$AA88+$AD88)=0,"",IFERROR(_xlfn.LET(_xlpm.CSVVal,IF($Y88=0,"",INDEX(CSV!J$2:J$510,$Y88)),_xlpm.MacVal,IF($Z88=0,"",INDEX(Output_Mac!J$2:J$500,$Z88)),_xlpm.WinVal,IF($AD88=0,"",INDEX(Output_Win!J$2:J$243,$AD88)),_xlpm.MyAuditVal,IF($AA88=0,"",INDEX(My_Audit!I$2:I$456,$AA88)),_xlfn.IFS(_xlpm.MyAuditVal&lt;&gt;"",_xlpm.MyAuditVal,_xlpm.MacVal&lt;&gt;"",_xlpm.MacVal,_xlpm.WinVal&lt;&gt;"",_xlpm.WinVal,_xlpm.CSVVal&lt;&gt;"",_xlpm.CSVVal)),""))</f>
        <v/>
      </c>
      <c r="K88" s="41" t="str" cm="1">
        <f t="array" ref="K88">IF(($Y88+$Z88+$AA88+$AD88)=0,"",IFERROR(_xlfn.LET(_xlpm.CSVVal,IF($Y88=0,"",INDEX(CSV!N$2:N$510,$Y88)),_xlpm.MacVal,IF($Z88=0,"",INDEX(Output_Mac!L$2:L$500,$Z88)),_xlpm.WinVal,IF($AD88=0,"",INDEX(Output_Win!L$2:L$243,$AD88)),_xlpm.MyAuditVal,IF($AA88=0,"",INDEX(My_Audit!J$2:J$456,$AA88)),_xlfn.IFS(_xlpm.MyAuditVal&lt;&gt;"",_xlpm.MyAuditVal,_xlpm.MacVal&lt;&gt;"",_xlpm.MacVal,_xlpm.WinVal&lt;&gt;"",_xlpm.WinVal,_xlpm.CSVVal&lt;&gt;"",_xlpm.CSVVal)),""))</f>
        <v/>
      </c>
      <c r="L88" s="41" t="str" cm="1">
        <f t="array" ref="L88">IF(($Y88+$Z88+$AA88+$AD88)=0,"",IFERROR(_xlfn.LET(_xlpm.CSVVal,IF($Y88=0,"",INDEX(CSV!Q$2:Q$510,$Y88)),_xlpm.MacVal,IF($Z88=0,"",INDEX(Output_Mac!M$2:M$500,$Z88)),_xlpm.WinVal,IF($AD88=0,"",INDEX(Output_Win!M$2:M$243,$AD88)),_xlpm.MyAuditVal,IF($AA88=0,"",INDEX(My_Audit!K$2:K$456,$AA88)),_xlfn.IFS(_xlpm.MyAuditVal&lt;&gt;"",_xlpm.MyAuditVal,_xlpm.MacVal&lt;&gt;"",_xlpm.MacVal,_xlpm.WinVal&lt;&gt;"",_xlpm.WinVal,_xlpm.CSVVal&lt;&gt;"",_xlpm.CSVVal)),""))</f>
        <v/>
      </c>
      <c r="M88" s="41" t="str" cm="1">
        <f t="array" ref="M88">IF(($Y88+$Z88+$AA88+$AD88)=0,"",ExpandDiagCodes(_xlfn.TEXTJOIN(", ",TRUE,IF($AA88=0,"",INDEX(My_Audit!N$2:N$456,$AA88)),IF($Z88=0,"",INDEX(Output_Mac!S$2:S$500,$Z88)),IF($AD88=0,"",INDEX(Output_Win!S$2:S$243,$AD88)),IF($Y88=0,"",INDEX(CSV!AE$2:AE$510,$Y88)))))</f>
        <v/>
      </c>
      <c r="N88" s="41" t="str" cm="1">
        <f t="array" ref="N88">IF(($Y88+$Z88+$AA88+$AD88)=0,"",IFERROR(_xlfn.LET(_xlpm.CSVVal,IF($Y88=0,"",INDEX(CSV!AG$2:AG$510,$Y88)),_xlpm.MacVal,IF($Z88=0,"",INDEX(Output_Mac!T$2:T$500,$Z88)),_xlpm.WinVal,IF($AD88=0,"",INDEX(Output_Win!T$2:T$243,$AD88)),_xlpm.MyAuditVal,IF($AA88=0,"",INDEX(My_Audit!O$2:O$456,$AA88)),_xlfn.IFS(_xlpm.MyAuditVal&lt;&gt;"",_xlpm.MyAuditVal,_xlpm.MacVal&lt;&gt;"",_xlpm.MacVal,_xlpm.WinVal&lt;&gt;"",_xlpm.WinVal,_xlpm.CSVVal&lt;&gt;"",_xlpm.CSVVal)),""))</f>
        <v/>
      </c>
      <c r="O88" s="41" t="str" cm="1">
        <f t="array" ref="O88">IF($AB88=0,"",INDEX(My_Audit!P$2:P$456,$AB88))&amp;""</f>
        <v/>
      </c>
      <c r="P88" s="40"/>
      <c r="Q88" s="41" t="str">
        <f>IF(LEFT(N88,4)="Pass","Nist SP 800-88",My_Audit!R88)&amp;""</f>
        <v/>
      </c>
      <c r="R88" s="40"/>
      <c r="S88" s="40"/>
      <c r="T88" s="41" t="str" cm="1">
        <f t="array" ref="T88">IF($AC88=0,"",INDEX(Models!J$2:J$605,$AC88))</f>
        <v/>
      </c>
      <c r="U88" s="40"/>
      <c r="V88" s="40"/>
      <c r="W88" s="79" t="str" cm="1">
        <f t="array" ref="W88">IF(($Z88+$AA88+$AD88)=0,"",ExpandDiagCodes(_xlfn.TEXTJOIN(", ",TRUE,IF($AA88=0,"",INDEX(My_Audit!L$2:L$456,$AA88)),IF($Z88=0,"",INDEX(Output_Mac!AA$2:AA$500,$Z88)),IF($AD88=0,"",INDEX(Output_Win!AA$2:AA$243,$AD88)))))</f>
        <v/>
      </c>
      <c r="Y88" s="80">
        <f>IFERROR(MATCH($A88,CSV!$A$2:$A$510,0),0)</f>
        <v>0</v>
      </c>
      <c r="Z88" s="80">
        <f>IFERROR(MATCH($A88,Output_Mac!$A$2:$A$500,0),0)</f>
        <v>0</v>
      </c>
      <c r="AA88" s="80">
        <f>IFERROR(MATCH($A88,My_Audit!$A$2:$A$456,0),0)</f>
        <v>87</v>
      </c>
      <c r="AB88" s="80">
        <f>IFERROR(MATCH($C88,My_Audit!$B$2:$B$456,0),0)</f>
        <v>0</v>
      </c>
      <c r="AC88" s="80">
        <f>IFERROR(MATCH($E88,Models!$I$2:$I$605,0),0)</f>
        <v>0</v>
      </c>
      <c r="AD88" s="80">
        <f>IFERROR(MATCH($A88,Output_Win!$A$2:$A$243,0),0)</f>
        <v>0</v>
      </c>
    </row>
    <row r="89" spans="1:30">
      <c r="A89" s="40" t="str">
        <f>_xlfn.TEXTJOIN("",TRUE,Input!$A$4,TEXT(ROW(My_Audit!A88)+Input!$A$8-1,"00"))</f>
        <v>W4476</v>
      </c>
      <c r="B89" s="40" t="str">
        <f>_xlfn.TEXTJOIN("-",TRUE,"ITD",Input!$A$2,A89)</f>
        <v>ITD-SHR11749-W4476</v>
      </c>
      <c r="C89" s="41" t="str" cm="1">
        <f t="array" ref="C89">IF(($Y89+$Z89+$AA89+$AD89)=0,"",IFERROR(_xlfn.LET(_xlpm.CSVVal,IF($Y89=0,"",INDEX(CSV!B$2:B$510,$Y89)),_xlpm.MacVal,IF($Z89=0,"",INDEX(Output_Mac!B$2:B$500,$Z89)),_xlpm.WinVal,IF($AD89=0,"",INDEX(Output_Win!B$2:B$243,$AD89)),_xlpm.MyAuditVal,IF($AA89=0,"",INDEX(My_Audit!B$2:B$456,$AA89)),_xlfn.IFS(_xlpm.MyAuditVal&lt;&gt;"",_xlpm.MyAuditVal,_xlpm.MacVal&lt;&gt;"",_xlpm.MacVal,_xlpm.WinVal&lt;&gt;"",_xlpm.WinVal,_xlpm.CSVVal&lt;&gt;"",_xlpm.CSVVal)),""))</f>
        <v/>
      </c>
      <c r="D89" s="41" t="str" cm="1">
        <f t="array" ref="D89">IF(($Y89+$Z89+$AA89+$AD89)=0,"",IFERROR(_xlfn.LET(_xlpm.CSVVal,IF($Y89=0,"",INDEX(CSV!C$2:C$510,$Y89)),_xlpm.MacVal,IF($Z89=0,"",INDEX(Output_Mac!D$2:D$500,$Z89)),_xlpm.WinVal,IF($AD89=0,"",INDEX(Output_Win!D$2:D$243,$AD89)),_xlpm.MyAuditVal,IF($AA89=0,"",INDEX(My_Audit!C$2:C$456,$AA89)),_xlfn.IFS(_xlpm.MyAuditVal&lt;&gt;"",_xlpm.MyAuditVal,_xlpm.MacVal&lt;&gt;"",_xlpm.MacVal,_xlpm.WinVal&lt;&gt;"",_xlpm.WinVal,_xlpm.CSVVal&lt;&gt;"",_xlpm.CSVVal)),""))</f>
        <v/>
      </c>
      <c r="E89" s="41" t="str" cm="1">
        <f t="array" ref="E89">IF(($Y89+$Z89+$AA89+$AD89)=0,"",IFERROR(_xlfn.LET(_xlpm.CSVVal,IF($Y89=0,"",INDEX(CSV!E$2:E$510,$Y89)),_xlpm.MacVal,IF($Z89=0,"",INDEX(Output_Mac!C$2:C$500,$Z89)),_xlpm.WinVal,IF($AD89=0,"",INDEX(Output_Win!C$2:C$243,$AD89)),_xlpm.MyAuditVal,IF($AA89=0,"",INDEX(My_Audit!D$2:D$456,$AA89)),_xlfn.IFS(_xlpm.MyAuditVal&lt;&gt;"",_xlpm.MyAuditVal,_xlpm.MacVal&lt;&gt;"",_xlpm.MacVal,_xlpm.WinVal&lt;&gt;"",_xlpm.WinVal,_xlpm.CSVVal&lt;&gt;"",_xlpm.CSVVal)),""))</f>
        <v/>
      </c>
      <c r="F89" s="41" t="str" cm="1">
        <f t="array" ref="F89">IF(($Y89+$Z89+$AA89+$AD89)=0,"",IFERROR(_xlfn.LET(_xlpm.CSVVal,IF($Y89=0,"",INDEX(CSV!F$2:F$510,$Y89)),_xlpm.MacVal,IF($Z89=0,"",INDEX(Output_Mac!E$2:E$500,$Z89)),_xlpm.WinVal,IF($AD89=0,"",INDEX(Output_Win!E$2:E$243,$AD89)),_xlpm.MyAuditVal,IF($AA89=0,"",INDEX(My_Audit!E$2:E$456,$AA89)),_xlfn.IFS(_xlpm.MyAuditVal&lt;&gt;"",_xlpm.MyAuditVal,_xlpm.MacVal&lt;&gt;"",_xlpm.MacVal,_xlpm.WinVal&lt;&gt;"",_xlpm.WinVal,_xlpm.CSVVal&lt;&gt;"",PROPER(_xlpm.CSVVal))),""))</f>
        <v/>
      </c>
      <c r="G89" s="41" t="str" cm="1">
        <f t="array" ref="G89">IF(($Y89+$Z89+$AA89+$AD89)=0,"",IFERROR(_xlfn.LET(_xlpm.CSVVal,IF($Y89=0,"",INDEX(CSV!G$2:G$510,$Y89)),_xlpm.MacVal,IF($Z89=0,"",INDEX(Output_Mac!G$2:G$500,$Z89)),_xlpm.WinVal,IF($AD89=0,"",INDEX(Output_Win!G$2:G$243,$AD89)),_xlpm.MyAuditVal,IF($AA89=0,"",INDEX(My_Audit!F$2:F$456,$AA89)),_xlfn.IFS(_xlpm.MyAuditVal&lt;&gt;"",_xlpm.MyAuditVal,_xlpm.MacVal&lt;&gt;"",_xlpm.MacVal,_xlpm.WinVal&lt;&gt;"",_xlpm.WinVal,_xlpm.CSVVal&lt;&gt;"",_xlpm.CSVVal)),""))</f>
        <v/>
      </c>
      <c r="H89" s="41" t="str" cm="1">
        <f t="array" ref="H89">IF($Z89&gt;0,INDEX(Output_Mac!H$2:H$500,$Z89),IF($AD89&gt;0,INDEX(Output_Win!H$2:H$243,$AD89),IF($AA89&gt;0,_xlfn.LET(_xlpm.MyAuditVal,INDEX(My_Audit!G$2:G$456,$AA89),IF(_xlpm.MyAuditVal=0,"",_xlpm.MyAuditVal)),"")))</f>
        <v/>
      </c>
      <c r="I89" s="41" t="str" cm="1">
        <f t="array" ref="I89">IF(($Y89+$Z89+$AA89+$AD89)=0,"",IFERROR(_xlfn.LET(_xlpm.CSVVal,IF($Y89=0,"",INDEX(CSV!H$2:H$510,$Y89)),_xlpm.MacVal,IF($Z89=0,"",INDEX(Output_Mac!I$2:I$500,$Z89)),_xlpm.WinVal,IF($AD89=0,"",INDEX(Output_Win!I$2:I$243,$AD89)),_xlpm.MyAuditVal,IF($AA89=0,"",INDEX(My_Audit!H$2:H$456,$AA89)),_xlfn.IFS(_xlpm.MyAuditVal&lt;&gt;"",_xlpm.MyAuditVal,_xlpm.MacVal&lt;&gt;"",_xlpm.MacVal,_xlpm.WinVal&lt;&gt;"",_xlpm.WinVal,_xlpm.CSVVal&lt;&gt;"",_xlpm.CSVVal)),""))</f>
        <v/>
      </c>
      <c r="J89" s="41" t="str" cm="1">
        <f t="array" ref="J89">IF(($Y89+$Z89+$AA89+$AD89)=0,"",IFERROR(_xlfn.LET(_xlpm.CSVVal,IF($Y89=0,"",INDEX(CSV!J$2:J$510,$Y89)),_xlpm.MacVal,IF($Z89=0,"",INDEX(Output_Mac!J$2:J$500,$Z89)),_xlpm.WinVal,IF($AD89=0,"",INDEX(Output_Win!J$2:J$243,$AD89)),_xlpm.MyAuditVal,IF($AA89=0,"",INDEX(My_Audit!I$2:I$456,$AA89)),_xlfn.IFS(_xlpm.MyAuditVal&lt;&gt;"",_xlpm.MyAuditVal,_xlpm.MacVal&lt;&gt;"",_xlpm.MacVal,_xlpm.WinVal&lt;&gt;"",_xlpm.WinVal,_xlpm.CSVVal&lt;&gt;"",_xlpm.CSVVal)),""))</f>
        <v/>
      </c>
      <c r="K89" s="41" t="str" cm="1">
        <f t="array" ref="K89">IF(($Y89+$Z89+$AA89+$AD89)=0,"",IFERROR(_xlfn.LET(_xlpm.CSVVal,IF($Y89=0,"",INDEX(CSV!N$2:N$510,$Y89)),_xlpm.MacVal,IF($Z89=0,"",INDEX(Output_Mac!L$2:L$500,$Z89)),_xlpm.WinVal,IF($AD89=0,"",INDEX(Output_Win!L$2:L$243,$AD89)),_xlpm.MyAuditVal,IF($AA89=0,"",INDEX(My_Audit!J$2:J$456,$AA89)),_xlfn.IFS(_xlpm.MyAuditVal&lt;&gt;"",_xlpm.MyAuditVal,_xlpm.MacVal&lt;&gt;"",_xlpm.MacVal,_xlpm.WinVal&lt;&gt;"",_xlpm.WinVal,_xlpm.CSVVal&lt;&gt;"",_xlpm.CSVVal)),""))</f>
        <v/>
      </c>
      <c r="L89" s="41" t="str" cm="1">
        <f t="array" ref="L89">IF(($Y89+$Z89+$AA89+$AD89)=0,"",IFERROR(_xlfn.LET(_xlpm.CSVVal,IF($Y89=0,"",INDEX(CSV!Q$2:Q$510,$Y89)),_xlpm.MacVal,IF($Z89=0,"",INDEX(Output_Mac!M$2:M$500,$Z89)),_xlpm.WinVal,IF($AD89=0,"",INDEX(Output_Win!M$2:M$243,$AD89)),_xlpm.MyAuditVal,IF($AA89=0,"",INDEX(My_Audit!K$2:K$456,$AA89)),_xlfn.IFS(_xlpm.MyAuditVal&lt;&gt;"",_xlpm.MyAuditVal,_xlpm.MacVal&lt;&gt;"",_xlpm.MacVal,_xlpm.WinVal&lt;&gt;"",_xlpm.WinVal,_xlpm.CSVVal&lt;&gt;"",_xlpm.CSVVal)),""))</f>
        <v/>
      </c>
      <c r="M89" s="41" t="str" cm="1">
        <f t="array" ref="M89">IF(($Y89+$Z89+$AA89+$AD89)=0,"",ExpandDiagCodes(_xlfn.TEXTJOIN(", ",TRUE,IF($AA89=0,"",INDEX(My_Audit!N$2:N$456,$AA89)),IF($Z89=0,"",INDEX(Output_Mac!S$2:S$500,$Z89)),IF($AD89=0,"",INDEX(Output_Win!S$2:S$243,$AD89)),IF($Y89=0,"",INDEX(CSV!AE$2:AE$510,$Y89)))))</f>
        <v/>
      </c>
      <c r="N89" s="41" t="str" cm="1">
        <f t="array" ref="N89">IF(($Y89+$Z89+$AA89+$AD89)=0,"",IFERROR(_xlfn.LET(_xlpm.CSVVal,IF($Y89=0,"",INDEX(CSV!AG$2:AG$510,$Y89)),_xlpm.MacVal,IF($Z89=0,"",INDEX(Output_Mac!T$2:T$500,$Z89)),_xlpm.WinVal,IF($AD89=0,"",INDEX(Output_Win!T$2:T$243,$AD89)),_xlpm.MyAuditVal,IF($AA89=0,"",INDEX(My_Audit!O$2:O$456,$AA89)),_xlfn.IFS(_xlpm.MyAuditVal&lt;&gt;"",_xlpm.MyAuditVal,_xlpm.MacVal&lt;&gt;"",_xlpm.MacVal,_xlpm.WinVal&lt;&gt;"",_xlpm.WinVal,_xlpm.CSVVal&lt;&gt;"",_xlpm.CSVVal)),""))</f>
        <v/>
      </c>
      <c r="O89" s="41" t="str" cm="1">
        <f t="array" ref="O89">IF($AB89=0,"",INDEX(My_Audit!P$2:P$456,$AB89))&amp;""</f>
        <v/>
      </c>
      <c r="P89" s="40"/>
      <c r="Q89" s="41" t="str">
        <f>IF(LEFT(N89,4)="Pass","Nist SP 800-88",My_Audit!R89)&amp;""</f>
        <v/>
      </c>
      <c r="R89" s="40"/>
      <c r="S89" s="40"/>
      <c r="T89" s="41" t="str" cm="1">
        <f t="array" ref="T89">IF($AC89=0,"",INDEX(Models!J$2:J$605,$AC89))</f>
        <v/>
      </c>
      <c r="U89" s="40"/>
      <c r="V89" s="40"/>
      <c r="W89" s="79" t="str" cm="1">
        <f t="array" ref="W89">IF(($Z89+$AA89+$AD89)=0,"",ExpandDiagCodes(_xlfn.TEXTJOIN(", ",TRUE,IF($AA89=0,"",INDEX(My_Audit!L$2:L$456,$AA89)),IF($Z89=0,"",INDEX(Output_Mac!AA$2:AA$500,$Z89)),IF($AD89=0,"",INDEX(Output_Win!AA$2:AA$243,$AD89)))))</f>
        <v/>
      </c>
      <c r="Y89" s="80">
        <f>IFERROR(MATCH($A89,CSV!$A$2:$A$510,0),0)</f>
        <v>0</v>
      </c>
      <c r="Z89" s="80">
        <f>IFERROR(MATCH($A89,Output_Mac!$A$2:$A$500,0),0)</f>
        <v>0</v>
      </c>
      <c r="AA89" s="80">
        <f>IFERROR(MATCH($A89,My_Audit!$A$2:$A$456,0),0)</f>
        <v>88</v>
      </c>
      <c r="AB89" s="80">
        <f>IFERROR(MATCH($C89,My_Audit!$B$2:$B$456,0),0)</f>
        <v>0</v>
      </c>
      <c r="AC89" s="80">
        <f>IFERROR(MATCH($E89,Models!$I$2:$I$605,0),0)</f>
        <v>0</v>
      </c>
      <c r="AD89" s="80">
        <f>IFERROR(MATCH($A89,Output_Win!$A$2:$A$243,0),0)</f>
        <v>0</v>
      </c>
    </row>
    <row r="90" spans="1:30">
      <c r="A90" s="40" t="str">
        <f>_xlfn.TEXTJOIN("",TRUE,Input!$A$4,TEXT(ROW(My_Audit!A89)+Input!$A$8-1,"00"))</f>
        <v>W4477</v>
      </c>
      <c r="B90" s="40" t="str">
        <f>_xlfn.TEXTJOIN("-",TRUE,"ITD",Input!$A$2,A90)</f>
        <v>ITD-SHR11749-W4477</v>
      </c>
      <c r="C90" s="41" t="str" cm="1">
        <f t="array" ref="C90">IF(($Y90+$Z90+$AA90+$AD90)=0,"",IFERROR(_xlfn.LET(_xlpm.CSVVal,IF($Y90=0,"",INDEX(CSV!B$2:B$510,$Y90)),_xlpm.MacVal,IF($Z90=0,"",INDEX(Output_Mac!B$2:B$500,$Z90)),_xlpm.WinVal,IF($AD90=0,"",INDEX(Output_Win!B$2:B$243,$AD90)),_xlpm.MyAuditVal,IF($AA90=0,"",INDEX(My_Audit!B$2:B$456,$AA90)),_xlfn.IFS(_xlpm.MyAuditVal&lt;&gt;"",_xlpm.MyAuditVal,_xlpm.MacVal&lt;&gt;"",_xlpm.MacVal,_xlpm.WinVal&lt;&gt;"",_xlpm.WinVal,_xlpm.CSVVal&lt;&gt;"",_xlpm.CSVVal)),""))</f>
        <v/>
      </c>
      <c r="D90" s="41" t="str" cm="1">
        <f t="array" ref="D90">IF(($Y90+$Z90+$AA90+$AD90)=0,"",IFERROR(_xlfn.LET(_xlpm.CSVVal,IF($Y90=0,"",INDEX(CSV!C$2:C$510,$Y90)),_xlpm.MacVal,IF($Z90=0,"",INDEX(Output_Mac!D$2:D$500,$Z90)),_xlpm.WinVal,IF($AD90=0,"",INDEX(Output_Win!D$2:D$243,$AD90)),_xlpm.MyAuditVal,IF($AA90=0,"",INDEX(My_Audit!C$2:C$456,$AA90)),_xlfn.IFS(_xlpm.MyAuditVal&lt;&gt;"",_xlpm.MyAuditVal,_xlpm.MacVal&lt;&gt;"",_xlpm.MacVal,_xlpm.WinVal&lt;&gt;"",_xlpm.WinVal,_xlpm.CSVVal&lt;&gt;"",_xlpm.CSVVal)),""))</f>
        <v/>
      </c>
      <c r="E90" s="41" t="str" cm="1">
        <f t="array" ref="E90">IF(($Y90+$Z90+$AA90+$AD90)=0,"",IFERROR(_xlfn.LET(_xlpm.CSVVal,IF($Y90=0,"",INDEX(CSV!E$2:E$510,$Y90)),_xlpm.MacVal,IF($Z90=0,"",INDEX(Output_Mac!C$2:C$500,$Z90)),_xlpm.WinVal,IF($AD90=0,"",INDEX(Output_Win!C$2:C$243,$AD90)),_xlpm.MyAuditVal,IF($AA90=0,"",INDEX(My_Audit!D$2:D$456,$AA90)),_xlfn.IFS(_xlpm.MyAuditVal&lt;&gt;"",_xlpm.MyAuditVal,_xlpm.MacVal&lt;&gt;"",_xlpm.MacVal,_xlpm.WinVal&lt;&gt;"",_xlpm.WinVal,_xlpm.CSVVal&lt;&gt;"",_xlpm.CSVVal)),""))</f>
        <v/>
      </c>
      <c r="F90" s="41" t="str" cm="1">
        <f t="array" ref="F90">IF(($Y90+$Z90+$AA90+$AD90)=0,"",IFERROR(_xlfn.LET(_xlpm.CSVVal,IF($Y90=0,"",INDEX(CSV!F$2:F$510,$Y90)),_xlpm.MacVal,IF($Z90=0,"",INDEX(Output_Mac!E$2:E$500,$Z90)),_xlpm.WinVal,IF($AD90=0,"",INDEX(Output_Win!E$2:E$243,$AD90)),_xlpm.MyAuditVal,IF($AA90=0,"",INDEX(My_Audit!E$2:E$456,$AA90)),_xlfn.IFS(_xlpm.MyAuditVal&lt;&gt;"",_xlpm.MyAuditVal,_xlpm.MacVal&lt;&gt;"",_xlpm.MacVal,_xlpm.WinVal&lt;&gt;"",_xlpm.WinVal,_xlpm.CSVVal&lt;&gt;"",PROPER(_xlpm.CSVVal))),""))</f>
        <v/>
      </c>
      <c r="G90" s="41" t="str" cm="1">
        <f t="array" ref="G90">IF(($Y90+$Z90+$AA90+$AD90)=0,"",IFERROR(_xlfn.LET(_xlpm.CSVVal,IF($Y90=0,"",INDEX(CSV!G$2:G$510,$Y90)),_xlpm.MacVal,IF($Z90=0,"",INDEX(Output_Mac!G$2:G$500,$Z90)),_xlpm.WinVal,IF($AD90=0,"",INDEX(Output_Win!G$2:G$243,$AD90)),_xlpm.MyAuditVal,IF($AA90=0,"",INDEX(My_Audit!F$2:F$456,$AA90)),_xlfn.IFS(_xlpm.MyAuditVal&lt;&gt;"",_xlpm.MyAuditVal,_xlpm.MacVal&lt;&gt;"",_xlpm.MacVal,_xlpm.WinVal&lt;&gt;"",_xlpm.WinVal,_xlpm.CSVVal&lt;&gt;"",_xlpm.CSVVal)),""))</f>
        <v/>
      </c>
      <c r="H90" s="41" t="str" cm="1">
        <f t="array" ref="H90">IF($Z90&gt;0,INDEX(Output_Mac!H$2:H$500,$Z90),IF($AD90&gt;0,INDEX(Output_Win!H$2:H$243,$AD90),IF($AA90&gt;0,_xlfn.LET(_xlpm.MyAuditVal,INDEX(My_Audit!G$2:G$456,$AA90),IF(_xlpm.MyAuditVal=0,"",_xlpm.MyAuditVal)),"")))</f>
        <v/>
      </c>
      <c r="I90" s="41" t="str" cm="1">
        <f t="array" ref="I90">IF(($Y90+$Z90+$AA90+$AD90)=0,"",IFERROR(_xlfn.LET(_xlpm.CSVVal,IF($Y90=0,"",INDEX(CSV!H$2:H$510,$Y90)),_xlpm.MacVal,IF($Z90=0,"",INDEX(Output_Mac!I$2:I$500,$Z90)),_xlpm.WinVal,IF($AD90=0,"",INDEX(Output_Win!I$2:I$243,$AD90)),_xlpm.MyAuditVal,IF($AA90=0,"",INDEX(My_Audit!H$2:H$456,$AA90)),_xlfn.IFS(_xlpm.MyAuditVal&lt;&gt;"",_xlpm.MyAuditVal,_xlpm.MacVal&lt;&gt;"",_xlpm.MacVal,_xlpm.WinVal&lt;&gt;"",_xlpm.WinVal,_xlpm.CSVVal&lt;&gt;"",_xlpm.CSVVal)),""))</f>
        <v/>
      </c>
      <c r="J90" s="41" t="str" cm="1">
        <f t="array" ref="J90">IF(($Y90+$Z90+$AA90+$AD90)=0,"",IFERROR(_xlfn.LET(_xlpm.CSVVal,IF($Y90=0,"",INDEX(CSV!J$2:J$510,$Y90)),_xlpm.MacVal,IF($Z90=0,"",INDEX(Output_Mac!J$2:J$500,$Z90)),_xlpm.WinVal,IF($AD90=0,"",INDEX(Output_Win!J$2:J$243,$AD90)),_xlpm.MyAuditVal,IF($AA90=0,"",INDEX(My_Audit!I$2:I$456,$AA90)),_xlfn.IFS(_xlpm.MyAuditVal&lt;&gt;"",_xlpm.MyAuditVal,_xlpm.MacVal&lt;&gt;"",_xlpm.MacVal,_xlpm.WinVal&lt;&gt;"",_xlpm.WinVal,_xlpm.CSVVal&lt;&gt;"",_xlpm.CSVVal)),""))</f>
        <v/>
      </c>
      <c r="K90" s="41" t="str" cm="1">
        <f t="array" ref="K90">IF(($Y90+$Z90+$AA90+$AD90)=0,"",IFERROR(_xlfn.LET(_xlpm.CSVVal,IF($Y90=0,"",INDEX(CSV!N$2:N$510,$Y90)),_xlpm.MacVal,IF($Z90=0,"",INDEX(Output_Mac!L$2:L$500,$Z90)),_xlpm.WinVal,IF($AD90=0,"",INDEX(Output_Win!L$2:L$243,$AD90)),_xlpm.MyAuditVal,IF($AA90=0,"",INDEX(My_Audit!J$2:J$456,$AA90)),_xlfn.IFS(_xlpm.MyAuditVal&lt;&gt;"",_xlpm.MyAuditVal,_xlpm.MacVal&lt;&gt;"",_xlpm.MacVal,_xlpm.WinVal&lt;&gt;"",_xlpm.WinVal,_xlpm.CSVVal&lt;&gt;"",_xlpm.CSVVal)),""))</f>
        <v/>
      </c>
      <c r="L90" s="41" t="str" cm="1">
        <f t="array" ref="L90">IF(($Y90+$Z90+$AA90+$AD90)=0,"",IFERROR(_xlfn.LET(_xlpm.CSVVal,IF($Y90=0,"",INDEX(CSV!Q$2:Q$510,$Y90)),_xlpm.MacVal,IF($Z90=0,"",INDEX(Output_Mac!M$2:M$500,$Z90)),_xlpm.WinVal,IF($AD90=0,"",INDEX(Output_Win!M$2:M$243,$AD90)),_xlpm.MyAuditVal,IF($AA90=0,"",INDEX(My_Audit!K$2:K$456,$AA90)),_xlfn.IFS(_xlpm.MyAuditVal&lt;&gt;"",_xlpm.MyAuditVal,_xlpm.MacVal&lt;&gt;"",_xlpm.MacVal,_xlpm.WinVal&lt;&gt;"",_xlpm.WinVal,_xlpm.CSVVal&lt;&gt;"",_xlpm.CSVVal)),""))</f>
        <v/>
      </c>
      <c r="M90" s="41" t="str" cm="1">
        <f t="array" ref="M90">IF(($Y90+$Z90+$AA90+$AD90)=0,"",ExpandDiagCodes(_xlfn.TEXTJOIN(", ",TRUE,IF($AA90=0,"",INDEX(My_Audit!N$2:N$456,$AA90)),IF($Z90=0,"",INDEX(Output_Mac!S$2:S$500,$Z90)),IF($AD90=0,"",INDEX(Output_Win!S$2:S$243,$AD90)),IF($Y90=0,"",INDEX(CSV!AE$2:AE$510,$Y90)))))</f>
        <v/>
      </c>
      <c r="N90" s="41" t="str" cm="1">
        <f t="array" ref="N90">IF(($Y90+$Z90+$AA90+$AD90)=0,"",IFERROR(_xlfn.LET(_xlpm.CSVVal,IF($Y90=0,"",INDEX(CSV!AG$2:AG$510,$Y90)),_xlpm.MacVal,IF($Z90=0,"",INDEX(Output_Mac!T$2:T$500,$Z90)),_xlpm.WinVal,IF($AD90=0,"",INDEX(Output_Win!T$2:T$243,$AD90)),_xlpm.MyAuditVal,IF($AA90=0,"",INDEX(My_Audit!O$2:O$456,$AA90)),_xlfn.IFS(_xlpm.MyAuditVal&lt;&gt;"",_xlpm.MyAuditVal,_xlpm.MacVal&lt;&gt;"",_xlpm.MacVal,_xlpm.WinVal&lt;&gt;"",_xlpm.WinVal,_xlpm.CSVVal&lt;&gt;"",_xlpm.CSVVal)),""))</f>
        <v/>
      </c>
      <c r="O90" s="41" t="str" cm="1">
        <f t="array" ref="O90">IF($AB90=0,"",INDEX(My_Audit!P$2:P$456,$AB90))&amp;""</f>
        <v/>
      </c>
      <c r="P90" s="40"/>
      <c r="Q90" s="41" t="str">
        <f>IF(LEFT(N90,4)="Pass","Nist SP 800-88",My_Audit!R90)&amp;""</f>
        <v/>
      </c>
      <c r="R90" s="40"/>
      <c r="S90" s="40"/>
      <c r="T90" s="41" t="str" cm="1">
        <f t="array" ref="T90">IF($AC90=0,"",INDEX(Models!J$2:J$605,$AC90))</f>
        <v/>
      </c>
      <c r="U90" s="40"/>
      <c r="V90" s="40"/>
      <c r="W90" s="79" t="str" cm="1">
        <f t="array" ref="W90">IF(($Z90+$AA90+$AD90)=0,"",ExpandDiagCodes(_xlfn.TEXTJOIN(", ",TRUE,IF($AA90=0,"",INDEX(My_Audit!L$2:L$456,$AA90)),IF($Z90=0,"",INDEX(Output_Mac!AA$2:AA$500,$Z90)),IF($AD90=0,"",INDEX(Output_Win!AA$2:AA$243,$AD90)))))</f>
        <v/>
      </c>
      <c r="Y90" s="80">
        <f>IFERROR(MATCH($A90,CSV!$A$2:$A$510,0),0)</f>
        <v>0</v>
      </c>
      <c r="Z90" s="80">
        <f>IFERROR(MATCH($A90,Output_Mac!$A$2:$A$500,0),0)</f>
        <v>0</v>
      </c>
      <c r="AA90" s="80">
        <f>IFERROR(MATCH($A90,My_Audit!$A$2:$A$456,0),0)</f>
        <v>89</v>
      </c>
      <c r="AB90" s="80">
        <f>IFERROR(MATCH($C90,My_Audit!$B$2:$B$456,0),0)</f>
        <v>0</v>
      </c>
      <c r="AC90" s="80">
        <f>IFERROR(MATCH($E90,Models!$I$2:$I$605,0),0)</f>
        <v>0</v>
      </c>
      <c r="AD90" s="80">
        <f>IFERROR(MATCH($A90,Output_Win!$A$2:$A$243,0),0)</f>
        <v>0</v>
      </c>
    </row>
    <row r="91" spans="1:30">
      <c r="A91" s="40" t="str">
        <f>_xlfn.TEXTJOIN("",TRUE,Input!$A$4,TEXT(ROW(My_Audit!A90)+Input!$A$8-1,"00"))</f>
        <v>W4478</v>
      </c>
      <c r="B91" s="40" t="str">
        <f>_xlfn.TEXTJOIN("-",TRUE,"ITD",Input!$A$2,A91)</f>
        <v>ITD-SHR11749-W4478</v>
      </c>
      <c r="C91" s="41" t="str" cm="1">
        <f t="array" ref="C91">IF(($Y91+$Z91+$AA91+$AD91)=0,"",IFERROR(_xlfn.LET(_xlpm.CSVVal,IF($Y91=0,"",INDEX(CSV!B$2:B$510,$Y91)),_xlpm.MacVal,IF($Z91=0,"",INDEX(Output_Mac!B$2:B$500,$Z91)),_xlpm.WinVal,IF($AD91=0,"",INDEX(Output_Win!B$2:B$243,$AD91)),_xlpm.MyAuditVal,IF($AA91=0,"",INDEX(My_Audit!B$2:B$456,$AA91)),_xlfn.IFS(_xlpm.MyAuditVal&lt;&gt;"",_xlpm.MyAuditVal,_xlpm.MacVal&lt;&gt;"",_xlpm.MacVal,_xlpm.WinVal&lt;&gt;"",_xlpm.WinVal,_xlpm.CSVVal&lt;&gt;"",_xlpm.CSVVal)),""))</f>
        <v/>
      </c>
      <c r="D91" s="41" t="str" cm="1">
        <f t="array" ref="D91">IF(($Y91+$Z91+$AA91+$AD91)=0,"",IFERROR(_xlfn.LET(_xlpm.CSVVal,IF($Y91=0,"",INDEX(CSV!C$2:C$510,$Y91)),_xlpm.MacVal,IF($Z91=0,"",INDEX(Output_Mac!D$2:D$500,$Z91)),_xlpm.WinVal,IF($AD91=0,"",INDEX(Output_Win!D$2:D$243,$AD91)),_xlpm.MyAuditVal,IF($AA91=0,"",INDEX(My_Audit!C$2:C$456,$AA91)),_xlfn.IFS(_xlpm.MyAuditVal&lt;&gt;"",_xlpm.MyAuditVal,_xlpm.MacVal&lt;&gt;"",_xlpm.MacVal,_xlpm.WinVal&lt;&gt;"",_xlpm.WinVal,_xlpm.CSVVal&lt;&gt;"",_xlpm.CSVVal)),""))</f>
        <v/>
      </c>
      <c r="E91" s="41" t="str" cm="1">
        <f t="array" ref="E91">IF(($Y91+$Z91+$AA91+$AD91)=0,"",IFERROR(_xlfn.LET(_xlpm.CSVVal,IF($Y91=0,"",INDEX(CSV!E$2:E$510,$Y91)),_xlpm.MacVal,IF($Z91=0,"",INDEX(Output_Mac!C$2:C$500,$Z91)),_xlpm.WinVal,IF($AD91=0,"",INDEX(Output_Win!C$2:C$243,$AD91)),_xlpm.MyAuditVal,IF($AA91=0,"",INDEX(My_Audit!D$2:D$456,$AA91)),_xlfn.IFS(_xlpm.MyAuditVal&lt;&gt;"",_xlpm.MyAuditVal,_xlpm.MacVal&lt;&gt;"",_xlpm.MacVal,_xlpm.WinVal&lt;&gt;"",_xlpm.WinVal,_xlpm.CSVVal&lt;&gt;"",_xlpm.CSVVal)),""))</f>
        <v/>
      </c>
      <c r="F91" s="41" t="str" cm="1">
        <f t="array" ref="F91">IF(($Y91+$Z91+$AA91+$AD91)=0,"",IFERROR(_xlfn.LET(_xlpm.CSVVal,IF($Y91=0,"",INDEX(CSV!F$2:F$510,$Y91)),_xlpm.MacVal,IF($Z91=0,"",INDEX(Output_Mac!E$2:E$500,$Z91)),_xlpm.WinVal,IF($AD91=0,"",INDEX(Output_Win!E$2:E$243,$AD91)),_xlpm.MyAuditVal,IF($AA91=0,"",INDEX(My_Audit!E$2:E$456,$AA91)),_xlfn.IFS(_xlpm.MyAuditVal&lt;&gt;"",_xlpm.MyAuditVal,_xlpm.MacVal&lt;&gt;"",_xlpm.MacVal,_xlpm.WinVal&lt;&gt;"",_xlpm.WinVal,_xlpm.CSVVal&lt;&gt;"",PROPER(_xlpm.CSVVal))),""))</f>
        <v/>
      </c>
      <c r="G91" s="41" t="str" cm="1">
        <f t="array" ref="G91">IF(($Y91+$Z91+$AA91+$AD91)=0,"",IFERROR(_xlfn.LET(_xlpm.CSVVal,IF($Y91=0,"",INDEX(CSV!G$2:G$510,$Y91)),_xlpm.MacVal,IF($Z91=0,"",INDEX(Output_Mac!G$2:G$500,$Z91)),_xlpm.WinVal,IF($AD91=0,"",INDEX(Output_Win!G$2:G$243,$AD91)),_xlpm.MyAuditVal,IF($AA91=0,"",INDEX(My_Audit!F$2:F$456,$AA91)),_xlfn.IFS(_xlpm.MyAuditVal&lt;&gt;"",_xlpm.MyAuditVal,_xlpm.MacVal&lt;&gt;"",_xlpm.MacVal,_xlpm.WinVal&lt;&gt;"",_xlpm.WinVal,_xlpm.CSVVal&lt;&gt;"",_xlpm.CSVVal)),""))</f>
        <v/>
      </c>
      <c r="H91" s="41" t="str" cm="1">
        <f t="array" ref="H91">IF($Z91&gt;0,INDEX(Output_Mac!H$2:H$500,$Z91),IF($AD91&gt;0,INDEX(Output_Win!H$2:H$243,$AD91),IF($AA91&gt;0,_xlfn.LET(_xlpm.MyAuditVal,INDEX(My_Audit!G$2:G$456,$AA91),IF(_xlpm.MyAuditVal=0,"",_xlpm.MyAuditVal)),"")))</f>
        <v/>
      </c>
      <c r="I91" s="41" t="str" cm="1">
        <f t="array" ref="I91">IF(($Y91+$Z91+$AA91+$AD91)=0,"",IFERROR(_xlfn.LET(_xlpm.CSVVal,IF($Y91=0,"",INDEX(CSV!H$2:H$510,$Y91)),_xlpm.MacVal,IF($Z91=0,"",INDEX(Output_Mac!I$2:I$500,$Z91)),_xlpm.WinVal,IF($AD91=0,"",INDEX(Output_Win!I$2:I$243,$AD91)),_xlpm.MyAuditVal,IF($AA91=0,"",INDEX(My_Audit!H$2:H$456,$AA91)),_xlfn.IFS(_xlpm.MyAuditVal&lt;&gt;"",_xlpm.MyAuditVal,_xlpm.MacVal&lt;&gt;"",_xlpm.MacVal,_xlpm.WinVal&lt;&gt;"",_xlpm.WinVal,_xlpm.CSVVal&lt;&gt;"",_xlpm.CSVVal)),""))</f>
        <v/>
      </c>
      <c r="J91" s="41" t="str" cm="1">
        <f t="array" ref="J91">IF(($Y91+$Z91+$AA91+$AD91)=0,"",IFERROR(_xlfn.LET(_xlpm.CSVVal,IF($Y91=0,"",INDEX(CSV!J$2:J$510,$Y91)),_xlpm.MacVal,IF($Z91=0,"",INDEX(Output_Mac!J$2:J$500,$Z91)),_xlpm.WinVal,IF($AD91=0,"",INDEX(Output_Win!J$2:J$243,$AD91)),_xlpm.MyAuditVal,IF($AA91=0,"",INDEX(My_Audit!I$2:I$456,$AA91)),_xlfn.IFS(_xlpm.MyAuditVal&lt;&gt;"",_xlpm.MyAuditVal,_xlpm.MacVal&lt;&gt;"",_xlpm.MacVal,_xlpm.WinVal&lt;&gt;"",_xlpm.WinVal,_xlpm.CSVVal&lt;&gt;"",_xlpm.CSVVal)),""))</f>
        <v/>
      </c>
      <c r="K91" s="41" t="str" cm="1">
        <f t="array" ref="K91">IF(($Y91+$Z91+$AA91+$AD91)=0,"",IFERROR(_xlfn.LET(_xlpm.CSVVal,IF($Y91=0,"",INDEX(CSV!N$2:N$510,$Y91)),_xlpm.MacVal,IF($Z91=0,"",INDEX(Output_Mac!L$2:L$500,$Z91)),_xlpm.WinVal,IF($AD91=0,"",INDEX(Output_Win!L$2:L$243,$AD91)),_xlpm.MyAuditVal,IF($AA91=0,"",INDEX(My_Audit!J$2:J$456,$AA91)),_xlfn.IFS(_xlpm.MyAuditVal&lt;&gt;"",_xlpm.MyAuditVal,_xlpm.MacVal&lt;&gt;"",_xlpm.MacVal,_xlpm.WinVal&lt;&gt;"",_xlpm.WinVal,_xlpm.CSVVal&lt;&gt;"",_xlpm.CSVVal)),""))</f>
        <v/>
      </c>
      <c r="L91" s="41" t="str" cm="1">
        <f t="array" ref="L91">IF(($Y91+$Z91+$AA91+$AD91)=0,"",IFERROR(_xlfn.LET(_xlpm.CSVVal,IF($Y91=0,"",INDEX(CSV!Q$2:Q$510,$Y91)),_xlpm.MacVal,IF($Z91=0,"",INDEX(Output_Mac!M$2:M$500,$Z91)),_xlpm.WinVal,IF($AD91=0,"",INDEX(Output_Win!M$2:M$243,$AD91)),_xlpm.MyAuditVal,IF($AA91=0,"",INDEX(My_Audit!K$2:K$456,$AA91)),_xlfn.IFS(_xlpm.MyAuditVal&lt;&gt;"",_xlpm.MyAuditVal,_xlpm.MacVal&lt;&gt;"",_xlpm.MacVal,_xlpm.WinVal&lt;&gt;"",_xlpm.WinVal,_xlpm.CSVVal&lt;&gt;"",_xlpm.CSVVal)),""))</f>
        <v/>
      </c>
      <c r="M91" s="41" t="str" cm="1">
        <f t="array" ref="M91">IF(($Y91+$Z91+$AA91+$AD91)=0,"",ExpandDiagCodes(_xlfn.TEXTJOIN(", ",TRUE,IF($AA91=0,"",INDEX(My_Audit!N$2:N$456,$AA91)),IF($Z91=0,"",INDEX(Output_Mac!S$2:S$500,$Z91)),IF($AD91=0,"",INDEX(Output_Win!S$2:S$243,$AD91)),IF($Y91=0,"",INDEX(CSV!AE$2:AE$510,$Y91)))))</f>
        <v/>
      </c>
      <c r="N91" s="41" t="str" cm="1">
        <f t="array" ref="N91">IF(($Y91+$Z91+$AA91+$AD91)=0,"",IFERROR(_xlfn.LET(_xlpm.CSVVal,IF($Y91=0,"",INDEX(CSV!AG$2:AG$510,$Y91)),_xlpm.MacVal,IF($Z91=0,"",INDEX(Output_Mac!T$2:T$500,$Z91)),_xlpm.WinVal,IF($AD91=0,"",INDEX(Output_Win!T$2:T$243,$AD91)),_xlpm.MyAuditVal,IF($AA91=0,"",INDEX(My_Audit!O$2:O$456,$AA91)),_xlfn.IFS(_xlpm.MyAuditVal&lt;&gt;"",_xlpm.MyAuditVal,_xlpm.MacVal&lt;&gt;"",_xlpm.MacVal,_xlpm.WinVal&lt;&gt;"",_xlpm.WinVal,_xlpm.CSVVal&lt;&gt;"",_xlpm.CSVVal)),""))</f>
        <v/>
      </c>
      <c r="O91" s="41" t="str" cm="1">
        <f t="array" ref="O91">IF($AB91=0,"",INDEX(My_Audit!P$2:P$456,$AB91))&amp;""</f>
        <v/>
      </c>
      <c r="P91" s="40"/>
      <c r="Q91" s="41" t="str">
        <f>IF(LEFT(N91,4)="Pass","Nist SP 800-88",My_Audit!R91)&amp;""</f>
        <v/>
      </c>
      <c r="R91" s="40"/>
      <c r="S91" s="40"/>
      <c r="T91" s="41" t="str" cm="1">
        <f t="array" ref="T91">IF($AC91=0,"",INDEX(Models!J$2:J$605,$AC91))</f>
        <v/>
      </c>
      <c r="U91" s="40"/>
      <c r="V91" s="40"/>
      <c r="W91" s="79" t="str" cm="1">
        <f t="array" ref="W91">IF(($Z91+$AA91+$AD91)=0,"",ExpandDiagCodes(_xlfn.TEXTJOIN(", ",TRUE,IF($AA91=0,"",INDEX(My_Audit!L$2:L$456,$AA91)),IF($Z91=0,"",INDEX(Output_Mac!AA$2:AA$500,$Z91)),IF($AD91=0,"",INDEX(Output_Win!AA$2:AA$243,$AD91)))))</f>
        <v/>
      </c>
      <c r="Y91" s="80">
        <f>IFERROR(MATCH($A91,CSV!$A$2:$A$510,0),0)</f>
        <v>0</v>
      </c>
      <c r="Z91" s="80">
        <f>IFERROR(MATCH($A91,Output_Mac!$A$2:$A$500,0),0)</f>
        <v>0</v>
      </c>
      <c r="AA91" s="80">
        <f>IFERROR(MATCH($A91,My_Audit!$A$2:$A$456,0),0)</f>
        <v>90</v>
      </c>
      <c r="AB91" s="80">
        <f>IFERROR(MATCH($C91,My_Audit!$B$2:$B$456,0),0)</f>
        <v>0</v>
      </c>
      <c r="AC91" s="80">
        <f>IFERROR(MATCH($E91,Models!$I$2:$I$605,0),0)</f>
        <v>0</v>
      </c>
      <c r="AD91" s="80">
        <f>IFERROR(MATCH($A91,Output_Win!$A$2:$A$243,0),0)</f>
        <v>0</v>
      </c>
    </row>
    <row r="92" spans="1:30">
      <c r="A92" s="40" t="str">
        <f>_xlfn.TEXTJOIN("",TRUE,Input!$A$4,TEXT(ROW(My_Audit!A91)+Input!$A$8-1,"00"))</f>
        <v>W4479</v>
      </c>
      <c r="B92" s="40" t="str">
        <f>_xlfn.TEXTJOIN("-",TRUE,"ITD",Input!$A$2,A92)</f>
        <v>ITD-SHR11749-W4479</v>
      </c>
      <c r="C92" s="41" t="str" cm="1">
        <f t="array" ref="C92">IF(($Y92+$Z92+$AA92+$AD92)=0,"",IFERROR(_xlfn.LET(_xlpm.CSVVal,IF($Y92=0,"",INDEX(CSV!B$2:B$510,$Y92)),_xlpm.MacVal,IF($Z92=0,"",INDEX(Output_Mac!B$2:B$500,$Z92)),_xlpm.WinVal,IF($AD92=0,"",INDEX(Output_Win!B$2:B$243,$AD92)),_xlpm.MyAuditVal,IF($AA92=0,"",INDEX(My_Audit!B$2:B$456,$AA92)),_xlfn.IFS(_xlpm.MyAuditVal&lt;&gt;"",_xlpm.MyAuditVal,_xlpm.MacVal&lt;&gt;"",_xlpm.MacVal,_xlpm.WinVal&lt;&gt;"",_xlpm.WinVal,_xlpm.CSVVal&lt;&gt;"",_xlpm.CSVVal)),""))</f>
        <v/>
      </c>
      <c r="D92" s="41" t="str" cm="1">
        <f t="array" ref="D92">IF(($Y92+$Z92+$AA92+$AD92)=0,"",IFERROR(_xlfn.LET(_xlpm.CSVVal,IF($Y92=0,"",INDEX(CSV!C$2:C$510,$Y92)),_xlpm.MacVal,IF($Z92=0,"",INDEX(Output_Mac!D$2:D$500,$Z92)),_xlpm.WinVal,IF($AD92=0,"",INDEX(Output_Win!D$2:D$243,$AD92)),_xlpm.MyAuditVal,IF($AA92=0,"",INDEX(My_Audit!C$2:C$456,$AA92)),_xlfn.IFS(_xlpm.MyAuditVal&lt;&gt;"",_xlpm.MyAuditVal,_xlpm.MacVal&lt;&gt;"",_xlpm.MacVal,_xlpm.WinVal&lt;&gt;"",_xlpm.WinVal,_xlpm.CSVVal&lt;&gt;"",_xlpm.CSVVal)),""))</f>
        <v/>
      </c>
      <c r="E92" s="41" t="str" cm="1">
        <f t="array" ref="E92">IF(($Y92+$Z92+$AA92+$AD92)=0,"",IFERROR(_xlfn.LET(_xlpm.CSVVal,IF($Y92=0,"",INDEX(CSV!E$2:E$510,$Y92)),_xlpm.MacVal,IF($Z92=0,"",INDEX(Output_Mac!C$2:C$500,$Z92)),_xlpm.WinVal,IF($AD92=0,"",INDEX(Output_Win!C$2:C$243,$AD92)),_xlpm.MyAuditVal,IF($AA92=0,"",INDEX(My_Audit!D$2:D$456,$AA92)),_xlfn.IFS(_xlpm.MyAuditVal&lt;&gt;"",_xlpm.MyAuditVal,_xlpm.MacVal&lt;&gt;"",_xlpm.MacVal,_xlpm.WinVal&lt;&gt;"",_xlpm.WinVal,_xlpm.CSVVal&lt;&gt;"",_xlpm.CSVVal)),""))</f>
        <v/>
      </c>
      <c r="F92" s="41" t="str" cm="1">
        <f t="array" ref="F92">IF(($Y92+$Z92+$AA92+$AD92)=0,"",IFERROR(_xlfn.LET(_xlpm.CSVVal,IF($Y92=0,"",INDEX(CSV!F$2:F$510,$Y92)),_xlpm.MacVal,IF($Z92=0,"",INDEX(Output_Mac!E$2:E$500,$Z92)),_xlpm.WinVal,IF($AD92=0,"",INDEX(Output_Win!E$2:E$243,$AD92)),_xlpm.MyAuditVal,IF($AA92=0,"",INDEX(My_Audit!E$2:E$456,$AA92)),_xlfn.IFS(_xlpm.MyAuditVal&lt;&gt;"",_xlpm.MyAuditVal,_xlpm.MacVal&lt;&gt;"",_xlpm.MacVal,_xlpm.WinVal&lt;&gt;"",_xlpm.WinVal,_xlpm.CSVVal&lt;&gt;"",PROPER(_xlpm.CSVVal))),""))</f>
        <v/>
      </c>
      <c r="G92" s="41" t="str" cm="1">
        <f t="array" ref="G92">IF(($Y92+$Z92+$AA92+$AD92)=0,"",IFERROR(_xlfn.LET(_xlpm.CSVVal,IF($Y92=0,"",INDEX(CSV!G$2:G$510,$Y92)),_xlpm.MacVal,IF($Z92=0,"",INDEX(Output_Mac!G$2:G$500,$Z92)),_xlpm.WinVal,IF($AD92=0,"",INDEX(Output_Win!G$2:G$243,$AD92)),_xlpm.MyAuditVal,IF($AA92=0,"",INDEX(My_Audit!F$2:F$456,$AA92)),_xlfn.IFS(_xlpm.MyAuditVal&lt;&gt;"",_xlpm.MyAuditVal,_xlpm.MacVal&lt;&gt;"",_xlpm.MacVal,_xlpm.WinVal&lt;&gt;"",_xlpm.WinVal,_xlpm.CSVVal&lt;&gt;"",_xlpm.CSVVal)),""))</f>
        <v/>
      </c>
      <c r="H92" s="41" t="str" cm="1">
        <f t="array" ref="H92">IF($Z92&gt;0,INDEX(Output_Mac!H$2:H$500,$Z92),IF($AD92&gt;0,INDEX(Output_Win!H$2:H$243,$AD92),IF($AA92&gt;0,_xlfn.LET(_xlpm.MyAuditVal,INDEX(My_Audit!G$2:G$456,$AA92),IF(_xlpm.MyAuditVal=0,"",_xlpm.MyAuditVal)),"")))</f>
        <v/>
      </c>
      <c r="I92" s="41" t="str" cm="1">
        <f t="array" ref="I92">IF(($Y92+$Z92+$AA92+$AD92)=0,"",IFERROR(_xlfn.LET(_xlpm.CSVVal,IF($Y92=0,"",INDEX(CSV!H$2:H$510,$Y92)),_xlpm.MacVal,IF($Z92=0,"",INDEX(Output_Mac!I$2:I$500,$Z92)),_xlpm.WinVal,IF($AD92=0,"",INDEX(Output_Win!I$2:I$243,$AD92)),_xlpm.MyAuditVal,IF($AA92=0,"",INDEX(My_Audit!H$2:H$456,$AA92)),_xlfn.IFS(_xlpm.MyAuditVal&lt;&gt;"",_xlpm.MyAuditVal,_xlpm.MacVal&lt;&gt;"",_xlpm.MacVal,_xlpm.WinVal&lt;&gt;"",_xlpm.WinVal,_xlpm.CSVVal&lt;&gt;"",_xlpm.CSVVal)),""))</f>
        <v/>
      </c>
      <c r="J92" s="41" t="str" cm="1">
        <f t="array" ref="J92">IF(($Y92+$Z92+$AA92+$AD92)=0,"",IFERROR(_xlfn.LET(_xlpm.CSVVal,IF($Y92=0,"",INDEX(CSV!J$2:J$510,$Y92)),_xlpm.MacVal,IF($Z92=0,"",INDEX(Output_Mac!J$2:J$500,$Z92)),_xlpm.WinVal,IF($AD92=0,"",INDEX(Output_Win!J$2:J$243,$AD92)),_xlpm.MyAuditVal,IF($AA92=0,"",INDEX(My_Audit!I$2:I$456,$AA92)),_xlfn.IFS(_xlpm.MyAuditVal&lt;&gt;"",_xlpm.MyAuditVal,_xlpm.MacVal&lt;&gt;"",_xlpm.MacVal,_xlpm.WinVal&lt;&gt;"",_xlpm.WinVal,_xlpm.CSVVal&lt;&gt;"",_xlpm.CSVVal)),""))</f>
        <v/>
      </c>
      <c r="K92" s="41" t="str" cm="1">
        <f t="array" ref="K92">IF(($Y92+$Z92+$AA92+$AD92)=0,"",IFERROR(_xlfn.LET(_xlpm.CSVVal,IF($Y92=0,"",INDEX(CSV!N$2:N$510,$Y92)),_xlpm.MacVal,IF($Z92=0,"",INDEX(Output_Mac!L$2:L$500,$Z92)),_xlpm.WinVal,IF($AD92=0,"",INDEX(Output_Win!L$2:L$243,$AD92)),_xlpm.MyAuditVal,IF($AA92=0,"",INDEX(My_Audit!J$2:J$456,$AA92)),_xlfn.IFS(_xlpm.MyAuditVal&lt;&gt;"",_xlpm.MyAuditVal,_xlpm.MacVal&lt;&gt;"",_xlpm.MacVal,_xlpm.WinVal&lt;&gt;"",_xlpm.WinVal,_xlpm.CSVVal&lt;&gt;"",_xlpm.CSVVal)),""))</f>
        <v/>
      </c>
      <c r="L92" s="41" t="str" cm="1">
        <f t="array" ref="L92">IF(($Y92+$Z92+$AA92+$AD92)=0,"",IFERROR(_xlfn.LET(_xlpm.CSVVal,IF($Y92=0,"",INDEX(CSV!Q$2:Q$510,$Y92)),_xlpm.MacVal,IF($Z92=0,"",INDEX(Output_Mac!M$2:M$500,$Z92)),_xlpm.WinVal,IF($AD92=0,"",INDEX(Output_Win!M$2:M$243,$AD92)),_xlpm.MyAuditVal,IF($AA92=0,"",INDEX(My_Audit!K$2:K$456,$AA92)),_xlfn.IFS(_xlpm.MyAuditVal&lt;&gt;"",_xlpm.MyAuditVal,_xlpm.MacVal&lt;&gt;"",_xlpm.MacVal,_xlpm.WinVal&lt;&gt;"",_xlpm.WinVal,_xlpm.CSVVal&lt;&gt;"",_xlpm.CSVVal)),""))</f>
        <v/>
      </c>
      <c r="M92" s="41" t="str" cm="1">
        <f t="array" ref="M92">IF(($Y92+$Z92+$AA92+$AD92)=0,"",ExpandDiagCodes(_xlfn.TEXTJOIN(", ",TRUE,IF($AA92=0,"",INDEX(My_Audit!N$2:N$456,$AA92)),IF($Z92=0,"",INDEX(Output_Mac!S$2:S$500,$Z92)),IF($AD92=0,"",INDEX(Output_Win!S$2:S$243,$AD92)),IF($Y92=0,"",INDEX(CSV!AE$2:AE$510,$Y92)))))</f>
        <v/>
      </c>
      <c r="N92" s="41" t="str" cm="1">
        <f t="array" ref="N92">IF(($Y92+$Z92+$AA92+$AD92)=0,"",IFERROR(_xlfn.LET(_xlpm.CSVVal,IF($Y92=0,"",INDEX(CSV!AG$2:AG$510,$Y92)),_xlpm.MacVal,IF($Z92=0,"",INDEX(Output_Mac!T$2:T$500,$Z92)),_xlpm.WinVal,IF($AD92=0,"",INDEX(Output_Win!T$2:T$243,$AD92)),_xlpm.MyAuditVal,IF($AA92=0,"",INDEX(My_Audit!O$2:O$456,$AA92)),_xlfn.IFS(_xlpm.MyAuditVal&lt;&gt;"",_xlpm.MyAuditVal,_xlpm.MacVal&lt;&gt;"",_xlpm.MacVal,_xlpm.WinVal&lt;&gt;"",_xlpm.WinVal,_xlpm.CSVVal&lt;&gt;"",_xlpm.CSVVal)),""))</f>
        <v/>
      </c>
      <c r="O92" s="41" t="str" cm="1">
        <f t="array" ref="O92">IF($AB92=0,"",INDEX(My_Audit!P$2:P$456,$AB92))&amp;""</f>
        <v/>
      </c>
      <c r="P92" s="40"/>
      <c r="Q92" s="41" t="str">
        <f>IF(LEFT(N92,4)="Pass","Nist SP 800-88",My_Audit!R92)&amp;""</f>
        <v/>
      </c>
      <c r="R92" s="40"/>
      <c r="S92" s="40"/>
      <c r="T92" s="41" t="str" cm="1">
        <f t="array" ref="T92">IF($AC92=0,"",INDEX(Models!J$2:J$605,$AC92))</f>
        <v/>
      </c>
      <c r="U92" s="40"/>
      <c r="V92" s="40"/>
      <c r="W92" s="79" t="str" cm="1">
        <f t="array" ref="W92">IF(($Z92+$AA92+$AD92)=0,"",ExpandDiagCodes(_xlfn.TEXTJOIN(", ",TRUE,IF($AA92=0,"",INDEX(My_Audit!L$2:L$456,$AA92)),IF($Z92=0,"",INDEX(Output_Mac!AA$2:AA$500,$Z92)),IF($AD92=0,"",INDEX(Output_Win!AA$2:AA$243,$AD92)))))</f>
        <v/>
      </c>
      <c r="Y92" s="80">
        <f>IFERROR(MATCH($A92,CSV!$A$2:$A$510,0),0)</f>
        <v>0</v>
      </c>
      <c r="Z92" s="80">
        <f>IFERROR(MATCH($A92,Output_Mac!$A$2:$A$500,0),0)</f>
        <v>0</v>
      </c>
      <c r="AA92" s="80">
        <f>IFERROR(MATCH($A92,My_Audit!$A$2:$A$456,0),0)</f>
        <v>91</v>
      </c>
      <c r="AB92" s="80">
        <f>IFERROR(MATCH($C92,My_Audit!$B$2:$B$456,0),0)</f>
        <v>0</v>
      </c>
      <c r="AC92" s="80">
        <f>IFERROR(MATCH($E92,Models!$I$2:$I$605,0),0)</f>
        <v>0</v>
      </c>
      <c r="AD92" s="80">
        <f>IFERROR(MATCH($A92,Output_Win!$A$2:$A$243,0),0)</f>
        <v>0</v>
      </c>
    </row>
    <row r="93" spans="1:30">
      <c r="A93" s="40" t="str">
        <f>_xlfn.TEXTJOIN("",TRUE,Input!$A$4,TEXT(ROW(My_Audit!A92)+Input!$A$8-1,"00"))</f>
        <v>W4480</v>
      </c>
      <c r="B93" s="40" t="str">
        <f>_xlfn.TEXTJOIN("-",TRUE,"ITD",Input!$A$2,A93)</f>
        <v>ITD-SHR11749-W4480</v>
      </c>
      <c r="C93" s="41" t="str" cm="1">
        <f t="array" ref="C93">IF(($Y93+$Z93+$AA93+$AD93)=0,"",IFERROR(_xlfn.LET(_xlpm.CSVVal,IF($Y93=0,"",INDEX(CSV!B$2:B$510,$Y93)),_xlpm.MacVal,IF($Z93=0,"",INDEX(Output_Mac!B$2:B$500,$Z93)),_xlpm.WinVal,IF($AD93=0,"",INDEX(Output_Win!B$2:B$243,$AD93)),_xlpm.MyAuditVal,IF($AA93=0,"",INDEX(My_Audit!B$2:B$456,$AA93)),_xlfn.IFS(_xlpm.MyAuditVal&lt;&gt;"",_xlpm.MyAuditVal,_xlpm.MacVal&lt;&gt;"",_xlpm.MacVal,_xlpm.WinVal&lt;&gt;"",_xlpm.WinVal,_xlpm.CSVVal&lt;&gt;"",_xlpm.CSVVal)),""))</f>
        <v/>
      </c>
      <c r="D93" s="41" t="str" cm="1">
        <f t="array" ref="D93">IF(($Y93+$Z93+$AA93+$AD93)=0,"",IFERROR(_xlfn.LET(_xlpm.CSVVal,IF($Y93=0,"",INDEX(CSV!C$2:C$510,$Y93)),_xlpm.MacVal,IF($Z93=0,"",INDEX(Output_Mac!D$2:D$500,$Z93)),_xlpm.WinVal,IF($AD93=0,"",INDEX(Output_Win!D$2:D$243,$AD93)),_xlpm.MyAuditVal,IF($AA93=0,"",INDEX(My_Audit!C$2:C$456,$AA93)),_xlfn.IFS(_xlpm.MyAuditVal&lt;&gt;"",_xlpm.MyAuditVal,_xlpm.MacVal&lt;&gt;"",_xlpm.MacVal,_xlpm.WinVal&lt;&gt;"",_xlpm.WinVal,_xlpm.CSVVal&lt;&gt;"",_xlpm.CSVVal)),""))</f>
        <v/>
      </c>
      <c r="E93" s="41" t="str" cm="1">
        <f t="array" ref="E93">IF(($Y93+$Z93+$AA93+$AD93)=0,"",IFERROR(_xlfn.LET(_xlpm.CSVVal,IF($Y93=0,"",INDEX(CSV!E$2:E$510,$Y93)),_xlpm.MacVal,IF($Z93=0,"",INDEX(Output_Mac!C$2:C$500,$Z93)),_xlpm.WinVal,IF($AD93=0,"",INDEX(Output_Win!C$2:C$243,$AD93)),_xlpm.MyAuditVal,IF($AA93=0,"",INDEX(My_Audit!D$2:D$456,$AA93)),_xlfn.IFS(_xlpm.MyAuditVal&lt;&gt;"",_xlpm.MyAuditVal,_xlpm.MacVal&lt;&gt;"",_xlpm.MacVal,_xlpm.WinVal&lt;&gt;"",_xlpm.WinVal,_xlpm.CSVVal&lt;&gt;"",_xlpm.CSVVal)),""))</f>
        <v/>
      </c>
      <c r="F93" s="41" t="str" cm="1">
        <f t="array" ref="F93">IF(($Y93+$Z93+$AA93+$AD93)=0,"",IFERROR(_xlfn.LET(_xlpm.CSVVal,IF($Y93=0,"",INDEX(CSV!F$2:F$510,$Y93)),_xlpm.MacVal,IF($Z93=0,"",INDEX(Output_Mac!E$2:E$500,$Z93)),_xlpm.WinVal,IF($AD93=0,"",INDEX(Output_Win!E$2:E$243,$AD93)),_xlpm.MyAuditVal,IF($AA93=0,"",INDEX(My_Audit!E$2:E$456,$AA93)),_xlfn.IFS(_xlpm.MyAuditVal&lt;&gt;"",_xlpm.MyAuditVal,_xlpm.MacVal&lt;&gt;"",_xlpm.MacVal,_xlpm.WinVal&lt;&gt;"",_xlpm.WinVal,_xlpm.CSVVal&lt;&gt;"",PROPER(_xlpm.CSVVal))),""))</f>
        <v/>
      </c>
      <c r="G93" s="41" t="str" cm="1">
        <f t="array" ref="G93">IF(($Y93+$Z93+$AA93+$AD93)=0,"",IFERROR(_xlfn.LET(_xlpm.CSVVal,IF($Y93=0,"",INDEX(CSV!G$2:G$510,$Y93)),_xlpm.MacVal,IF($Z93=0,"",INDEX(Output_Mac!G$2:G$500,$Z93)),_xlpm.WinVal,IF($AD93=0,"",INDEX(Output_Win!G$2:G$243,$AD93)),_xlpm.MyAuditVal,IF($AA93=0,"",INDEX(My_Audit!F$2:F$456,$AA93)),_xlfn.IFS(_xlpm.MyAuditVal&lt;&gt;"",_xlpm.MyAuditVal,_xlpm.MacVal&lt;&gt;"",_xlpm.MacVal,_xlpm.WinVal&lt;&gt;"",_xlpm.WinVal,_xlpm.CSVVal&lt;&gt;"",_xlpm.CSVVal)),""))</f>
        <v/>
      </c>
      <c r="H93" s="41" t="str" cm="1">
        <f t="array" ref="H93">IF($Z93&gt;0,INDEX(Output_Mac!H$2:H$500,$Z93),IF($AD93&gt;0,INDEX(Output_Win!H$2:H$243,$AD93),IF($AA93&gt;0,_xlfn.LET(_xlpm.MyAuditVal,INDEX(My_Audit!G$2:G$456,$AA93),IF(_xlpm.MyAuditVal=0,"",_xlpm.MyAuditVal)),"")))</f>
        <v/>
      </c>
      <c r="I93" s="41" t="str" cm="1">
        <f t="array" ref="I93">IF(($Y93+$Z93+$AA93+$AD93)=0,"",IFERROR(_xlfn.LET(_xlpm.CSVVal,IF($Y93=0,"",INDEX(CSV!H$2:H$510,$Y93)),_xlpm.MacVal,IF($Z93=0,"",INDEX(Output_Mac!I$2:I$500,$Z93)),_xlpm.WinVal,IF($AD93=0,"",INDEX(Output_Win!I$2:I$243,$AD93)),_xlpm.MyAuditVal,IF($AA93=0,"",INDEX(My_Audit!H$2:H$456,$AA93)),_xlfn.IFS(_xlpm.MyAuditVal&lt;&gt;"",_xlpm.MyAuditVal,_xlpm.MacVal&lt;&gt;"",_xlpm.MacVal,_xlpm.WinVal&lt;&gt;"",_xlpm.WinVal,_xlpm.CSVVal&lt;&gt;"",_xlpm.CSVVal)),""))</f>
        <v/>
      </c>
      <c r="J93" s="41" t="str" cm="1">
        <f t="array" ref="J93">IF(($Y93+$Z93+$AA93+$AD93)=0,"",IFERROR(_xlfn.LET(_xlpm.CSVVal,IF($Y93=0,"",INDEX(CSV!J$2:J$510,$Y93)),_xlpm.MacVal,IF($Z93=0,"",INDEX(Output_Mac!J$2:J$500,$Z93)),_xlpm.WinVal,IF($AD93=0,"",INDEX(Output_Win!J$2:J$243,$AD93)),_xlpm.MyAuditVal,IF($AA93=0,"",INDEX(My_Audit!I$2:I$456,$AA93)),_xlfn.IFS(_xlpm.MyAuditVal&lt;&gt;"",_xlpm.MyAuditVal,_xlpm.MacVal&lt;&gt;"",_xlpm.MacVal,_xlpm.WinVal&lt;&gt;"",_xlpm.WinVal,_xlpm.CSVVal&lt;&gt;"",_xlpm.CSVVal)),""))</f>
        <v/>
      </c>
      <c r="K93" s="41" t="str" cm="1">
        <f t="array" ref="K93">IF(($Y93+$Z93+$AA93+$AD93)=0,"",IFERROR(_xlfn.LET(_xlpm.CSVVal,IF($Y93=0,"",INDEX(CSV!N$2:N$510,$Y93)),_xlpm.MacVal,IF($Z93=0,"",INDEX(Output_Mac!L$2:L$500,$Z93)),_xlpm.WinVal,IF($AD93=0,"",INDEX(Output_Win!L$2:L$243,$AD93)),_xlpm.MyAuditVal,IF($AA93=0,"",INDEX(My_Audit!J$2:J$456,$AA93)),_xlfn.IFS(_xlpm.MyAuditVal&lt;&gt;"",_xlpm.MyAuditVal,_xlpm.MacVal&lt;&gt;"",_xlpm.MacVal,_xlpm.WinVal&lt;&gt;"",_xlpm.WinVal,_xlpm.CSVVal&lt;&gt;"",_xlpm.CSVVal)),""))</f>
        <v/>
      </c>
      <c r="L93" s="41" t="str" cm="1">
        <f t="array" ref="L93">IF(($Y93+$Z93+$AA93+$AD93)=0,"",IFERROR(_xlfn.LET(_xlpm.CSVVal,IF($Y93=0,"",INDEX(CSV!Q$2:Q$510,$Y93)),_xlpm.MacVal,IF($Z93=0,"",INDEX(Output_Mac!M$2:M$500,$Z93)),_xlpm.WinVal,IF($AD93=0,"",INDEX(Output_Win!M$2:M$243,$AD93)),_xlpm.MyAuditVal,IF($AA93=0,"",INDEX(My_Audit!K$2:K$456,$AA93)),_xlfn.IFS(_xlpm.MyAuditVal&lt;&gt;"",_xlpm.MyAuditVal,_xlpm.MacVal&lt;&gt;"",_xlpm.MacVal,_xlpm.WinVal&lt;&gt;"",_xlpm.WinVal,_xlpm.CSVVal&lt;&gt;"",_xlpm.CSVVal)),""))</f>
        <v/>
      </c>
      <c r="M93" s="41" t="str" cm="1">
        <f t="array" ref="M93">IF(($Y93+$Z93+$AA93+$AD93)=0,"",ExpandDiagCodes(_xlfn.TEXTJOIN(", ",TRUE,IF($AA93=0,"",INDEX(My_Audit!N$2:N$456,$AA93)),IF($Z93=0,"",INDEX(Output_Mac!S$2:S$500,$Z93)),IF($AD93=0,"",INDEX(Output_Win!S$2:S$243,$AD93)),IF($Y93=0,"",INDEX(CSV!AE$2:AE$510,$Y93)))))</f>
        <v/>
      </c>
      <c r="N93" s="41" t="str" cm="1">
        <f t="array" ref="N93">IF(($Y93+$Z93+$AA93+$AD93)=0,"",IFERROR(_xlfn.LET(_xlpm.CSVVal,IF($Y93=0,"",INDEX(CSV!AG$2:AG$510,$Y93)),_xlpm.MacVal,IF($Z93=0,"",INDEX(Output_Mac!T$2:T$500,$Z93)),_xlpm.WinVal,IF($AD93=0,"",INDEX(Output_Win!T$2:T$243,$AD93)),_xlpm.MyAuditVal,IF($AA93=0,"",INDEX(My_Audit!O$2:O$456,$AA93)),_xlfn.IFS(_xlpm.MyAuditVal&lt;&gt;"",_xlpm.MyAuditVal,_xlpm.MacVal&lt;&gt;"",_xlpm.MacVal,_xlpm.WinVal&lt;&gt;"",_xlpm.WinVal,_xlpm.CSVVal&lt;&gt;"",_xlpm.CSVVal)),""))</f>
        <v/>
      </c>
      <c r="O93" s="41" t="str" cm="1">
        <f t="array" ref="O93">IF($AB93=0,"",INDEX(My_Audit!P$2:P$456,$AB93))&amp;""</f>
        <v/>
      </c>
      <c r="P93" s="40"/>
      <c r="Q93" s="41" t="str">
        <f>IF(LEFT(N93,4)="Pass","Nist SP 800-88",My_Audit!R93)&amp;""</f>
        <v/>
      </c>
      <c r="R93" s="40"/>
      <c r="S93" s="40"/>
      <c r="T93" s="41" t="str" cm="1">
        <f t="array" ref="T93">IF($AC93=0,"",INDEX(Models!J$2:J$605,$AC93))</f>
        <v/>
      </c>
      <c r="U93" s="40"/>
      <c r="V93" s="40"/>
      <c r="W93" s="79" t="str" cm="1">
        <f t="array" ref="W93">IF(($Z93+$AA93+$AD93)=0,"",ExpandDiagCodes(_xlfn.TEXTJOIN(", ",TRUE,IF($AA93=0,"",INDEX(My_Audit!L$2:L$456,$AA93)),IF($Z93=0,"",INDEX(Output_Mac!AA$2:AA$500,$Z93)),IF($AD93=0,"",INDEX(Output_Win!AA$2:AA$243,$AD93)))))</f>
        <v/>
      </c>
      <c r="Y93" s="80">
        <f>IFERROR(MATCH($A93,CSV!$A$2:$A$510,0),0)</f>
        <v>0</v>
      </c>
      <c r="Z93" s="80">
        <f>IFERROR(MATCH($A93,Output_Mac!$A$2:$A$500,0),0)</f>
        <v>0</v>
      </c>
      <c r="AA93" s="80">
        <f>IFERROR(MATCH($A93,My_Audit!$A$2:$A$456,0),0)</f>
        <v>92</v>
      </c>
      <c r="AB93" s="80">
        <f>IFERROR(MATCH($C93,My_Audit!$B$2:$B$456,0),0)</f>
        <v>0</v>
      </c>
      <c r="AC93" s="80">
        <f>IFERROR(MATCH($E93,Models!$I$2:$I$605,0),0)</f>
        <v>0</v>
      </c>
      <c r="AD93" s="80">
        <f>IFERROR(MATCH($A93,Output_Win!$A$2:$A$243,0),0)</f>
        <v>0</v>
      </c>
    </row>
    <row r="94" spans="1:30">
      <c r="A94" s="40" t="str">
        <f>_xlfn.TEXTJOIN("",TRUE,Input!$A$4,TEXT(ROW(My_Audit!A93)+Input!$A$8-1,"00"))</f>
        <v>W4481</v>
      </c>
      <c r="B94" s="40" t="str">
        <f>_xlfn.TEXTJOIN("-",TRUE,"ITD",Input!$A$2,A94)</f>
        <v>ITD-SHR11749-W4481</v>
      </c>
      <c r="C94" s="41" t="str" cm="1">
        <f t="array" ref="C94">IF(($Y94+$Z94+$AA94+$AD94)=0,"",IFERROR(_xlfn.LET(_xlpm.CSVVal,IF($Y94=0,"",INDEX(CSV!B$2:B$510,$Y94)),_xlpm.MacVal,IF($Z94=0,"",INDEX(Output_Mac!B$2:B$500,$Z94)),_xlpm.WinVal,IF($AD94=0,"",INDEX(Output_Win!B$2:B$243,$AD94)),_xlpm.MyAuditVal,IF($AA94=0,"",INDEX(My_Audit!B$2:B$456,$AA94)),_xlfn.IFS(_xlpm.MyAuditVal&lt;&gt;"",_xlpm.MyAuditVal,_xlpm.MacVal&lt;&gt;"",_xlpm.MacVal,_xlpm.WinVal&lt;&gt;"",_xlpm.WinVal,_xlpm.CSVVal&lt;&gt;"",_xlpm.CSVVal)),""))</f>
        <v/>
      </c>
      <c r="D94" s="41" t="str" cm="1">
        <f t="array" ref="D94">IF(($Y94+$Z94+$AA94+$AD94)=0,"",IFERROR(_xlfn.LET(_xlpm.CSVVal,IF($Y94=0,"",INDEX(CSV!C$2:C$510,$Y94)),_xlpm.MacVal,IF($Z94=0,"",INDEX(Output_Mac!D$2:D$500,$Z94)),_xlpm.WinVal,IF($AD94=0,"",INDEX(Output_Win!D$2:D$243,$AD94)),_xlpm.MyAuditVal,IF($AA94=0,"",INDEX(My_Audit!C$2:C$456,$AA94)),_xlfn.IFS(_xlpm.MyAuditVal&lt;&gt;"",_xlpm.MyAuditVal,_xlpm.MacVal&lt;&gt;"",_xlpm.MacVal,_xlpm.WinVal&lt;&gt;"",_xlpm.WinVal,_xlpm.CSVVal&lt;&gt;"",_xlpm.CSVVal)),""))</f>
        <v/>
      </c>
      <c r="E94" s="41" t="str" cm="1">
        <f t="array" ref="E94">IF(($Y94+$Z94+$AA94+$AD94)=0,"",IFERROR(_xlfn.LET(_xlpm.CSVVal,IF($Y94=0,"",INDEX(CSV!E$2:E$510,$Y94)),_xlpm.MacVal,IF($Z94=0,"",INDEX(Output_Mac!C$2:C$500,$Z94)),_xlpm.WinVal,IF($AD94=0,"",INDEX(Output_Win!C$2:C$243,$AD94)),_xlpm.MyAuditVal,IF($AA94=0,"",INDEX(My_Audit!D$2:D$456,$AA94)),_xlfn.IFS(_xlpm.MyAuditVal&lt;&gt;"",_xlpm.MyAuditVal,_xlpm.MacVal&lt;&gt;"",_xlpm.MacVal,_xlpm.WinVal&lt;&gt;"",_xlpm.WinVal,_xlpm.CSVVal&lt;&gt;"",_xlpm.CSVVal)),""))</f>
        <v/>
      </c>
      <c r="F94" s="41" t="str" cm="1">
        <f t="array" ref="F94">IF(($Y94+$Z94+$AA94+$AD94)=0,"",IFERROR(_xlfn.LET(_xlpm.CSVVal,IF($Y94=0,"",INDEX(CSV!F$2:F$510,$Y94)),_xlpm.MacVal,IF($Z94=0,"",INDEX(Output_Mac!E$2:E$500,$Z94)),_xlpm.WinVal,IF($AD94=0,"",INDEX(Output_Win!E$2:E$243,$AD94)),_xlpm.MyAuditVal,IF($AA94=0,"",INDEX(My_Audit!E$2:E$456,$AA94)),_xlfn.IFS(_xlpm.MyAuditVal&lt;&gt;"",_xlpm.MyAuditVal,_xlpm.MacVal&lt;&gt;"",_xlpm.MacVal,_xlpm.WinVal&lt;&gt;"",_xlpm.WinVal,_xlpm.CSVVal&lt;&gt;"",PROPER(_xlpm.CSVVal))),""))</f>
        <v/>
      </c>
      <c r="G94" s="41" t="str" cm="1">
        <f t="array" ref="G94">IF(($Y94+$Z94+$AA94+$AD94)=0,"",IFERROR(_xlfn.LET(_xlpm.CSVVal,IF($Y94=0,"",INDEX(CSV!G$2:G$510,$Y94)),_xlpm.MacVal,IF($Z94=0,"",INDEX(Output_Mac!G$2:G$500,$Z94)),_xlpm.WinVal,IF($AD94=0,"",INDEX(Output_Win!G$2:G$243,$AD94)),_xlpm.MyAuditVal,IF($AA94=0,"",INDEX(My_Audit!F$2:F$456,$AA94)),_xlfn.IFS(_xlpm.MyAuditVal&lt;&gt;"",_xlpm.MyAuditVal,_xlpm.MacVal&lt;&gt;"",_xlpm.MacVal,_xlpm.WinVal&lt;&gt;"",_xlpm.WinVal,_xlpm.CSVVal&lt;&gt;"",_xlpm.CSVVal)),""))</f>
        <v/>
      </c>
      <c r="H94" s="41" t="str" cm="1">
        <f t="array" ref="H94">IF($Z94&gt;0,INDEX(Output_Mac!H$2:H$500,$Z94),IF($AD94&gt;0,INDEX(Output_Win!H$2:H$243,$AD94),IF($AA94&gt;0,_xlfn.LET(_xlpm.MyAuditVal,INDEX(My_Audit!G$2:G$456,$AA94),IF(_xlpm.MyAuditVal=0,"",_xlpm.MyAuditVal)),"")))</f>
        <v/>
      </c>
      <c r="I94" s="41" t="str" cm="1">
        <f t="array" ref="I94">IF(($Y94+$Z94+$AA94+$AD94)=0,"",IFERROR(_xlfn.LET(_xlpm.CSVVal,IF($Y94=0,"",INDEX(CSV!H$2:H$510,$Y94)),_xlpm.MacVal,IF($Z94=0,"",INDEX(Output_Mac!I$2:I$500,$Z94)),_xlpm.WinVal,IF($AD94=0,"",INDEX(Output_Win!I$2:I$243,$AD94)),_xlpm.MyAuditVal,IF($AA94=0,"",INDEX(My_Audit!H$2:H$456,$AA94)),_xlfn.IFS(_xlpm.MyAuditVal&lt;&gt;"",_xlpm.MyAuditVal,_xlpm.MacVal&lt;&gt;"",_xlpm.MacVal,_xlpm.WinVal&lt;&gt;"",_xlpm.WinVal,_xlpm.CSVVal&lt;&gt;"",_xlpm.CSVVal)),""))</f>
        <v/>
      </c>
      <c r="J94" s="41" t="str" cm="1">
        <f t="array" ref="J94">IF(($Y94+$Z94+$AA94+$AD94)=0,"",IFERROR(_xlfn.LET(_xlpm.CSVVal,IF($Y94=0,"",INDEX(CSV!J$2:J$510,$Y94)),_xlpm.MacVal,IF($Z94=0,"",INDEX(Output_Mac!J$2:J$500,$Z94)),_xlpm.WinVal,IF($AD94=0,"",INDEX(Output_Win!J$2:J$243,$AD94)),_xlpm.MyAuditVal,IF($AA94=0,"",INDEX(My_Audit!I$2:I$456,$AA94)),_xlfn.IFS(_xlpm.MyAuditVal&lt;&gt;"",_xlpm.MyAuditVal,_xlpm.MacVal&lt;&gt;"",_xlpm.MacVal,_xlpm.WinVal&lt;&gt;"",_xlpm.WinVal,_xlpm.CSVVal&lt;&gt;"",_xlpm.CSVVal)),""))</f>
        <v/>
      </c>
      <c r="K94" s="41" t="str" cm="1">
        <f t="array" ref="K94">IF(($Y94+$Z94+$AA94+$AD94)=0,"",IFERROR(_xlfn.LET(_xlpm.CSVVal,IF($Y94=0,"",INDEX(CSV!N$2:N$510,$Y94)),_xlpm.MacVal,IF($Z94=0,"",INDEX(Output_Mac!L$2:L$500,$Z94)),_xlpm.WinVal,IF($AD94=0,"",INDEX(Output_Win!L$2:L$243,$AD94)),_xlpm.MyAuditVal,IF($AA94=0,"",INDEX(My_Audit!J$2:J$456,$AA94)),_xlfn.IFS(_xlpm.MyAuditVal&lt;&gt;"",_xlpm.MyAuditVal,_xlpm.MacVal&lt;&gt;"",_xlpm.MacVal,_xlpm.WinVal&lt;&gt;"",_xlpm.WinVal,_xlpm.CSVVal&lt;&gt;"",_xlpm.CSVVal)),""))</f>
        <v/>
      </c>
      <c r="L94" s="41" t="str" cm="1">
        <f t="array" ref="L94">IF(($Y94+$Z94+$AA94+$AD94)=0,"",IFERROR(_xlfn.LET(_xlpm.CSVVal,IF($Y94=0,"",INDEX(CSV!Q$2:Q$510,$Y94)),_xlpm.MacVal,IF($Z94=0,"",INDEX(Output_Mac!M$2:M$500,$Z94)),_xlpm.WinVal,IF($AD94=0,"",INDEX(Output_Win!M$2:M$243,$AD94)),_xlpm.MyAuditVal,IF($AA94=0,"",INDEX(My_Audit!K$2:K$456,$AA94)),_xlfn.IFS(_xlpm.MyAuditVal&lt;&gt;"",_xlpm.MyAuditVal,_xlpm.MacVal&lt;&gt;"",_xlpm.MacVal,_xlpm.WinVal&lt;&gt;"",_xlpm.WinVal,_xlpm.CSVVal&lt;&gt;"",_xlpm.CSVVal)),""))</f>
        <v/>
      </c>
      <c r="M94" s="41" t="str" cm="1">
        <f t="array" ref="M94">IF(($Y94+$Z94+$AA94+$AD94)=0,"",ExpandDiagCodes(_xlfn.TEXTJOIN(", ",TRUE,IF($AA94=0,"",INDEX(My_Audit!N$2:N$456,$AA94)),IF($Z94=0,"",INDEX(Output_Mac!S$2:S$500,$Z94)),IF($AD94=0,"",INDEX(Output_Win!S$2:S$243,$AD94)),IF($Y94=0,"",INDEX(CSV!AE$2:AE$510,$Y94)))))</f>
        <v/>
      </c>
      <c r="N94" s="41" t="str" cm="1">
        <f t="array" ref="N94">IF(($Y94+$Z94+$AA94+$AD94)=0,"",IFERROR(_xlfn.LET(_xlpm.CSVVal,IF($Y94=0,"",INDEX(CSV!AG$2:AG$510,$Y94)),_xlpm.MacVal,IF($Z94=0,"",INDEX(Output_Mac!T$2:T$500,$Z94)),_xlpm.WinVal,IF($AD94=0,"",INDEX(Output_Win!T$2:T$243,$AD94)),_xlpm.MyAuditVal,IF($AA94=0,"",INDEX(My_Audit!O$2:O$456,$AA94)),_xlfn.IFS(_xlpm.MyAuditVal&lt;&gt;"",_xlpm.MyAuditVal,_xlpm.MacVal&lt;&gt;"",_xlpm.MacVal,_xlpm.WinVal&lt;&gt;"",_xlpm.WinVal,_xlpm.CSVVal&lt;&gt;"",_xlpm.CSVVal)),""))</f>
        <v/>
      </c>
      <c r="O94" s="41" t="str" cm="1">
        <f t="array" ref="O94">IF($AB94=0,"",INDEX(My_Audit!P$2:P$456,$AB94))&amp;""</f>
        <v/>
      </c>
      <c r="P94" s="40"/>
      <c r="Q94" s="41" t="str">
        <f>IF(LEFT(N94,4)="Pass","Nist SP 800-88",My_Audit!R94)&amp;""</f>
        <v/>
      </c>
      <c r="R94" s="40"/>
      <c r="S94" s="40"/>
      <c r="T94" s="41" t="str" cm="1">
        <f t="array" ref="T94">IF($AC94=0,"",INDEX(Models!J$2:J$605,$AC94))</f>
        <v/>
      </c>
      <c r="U94" s="40"/>
      <c r="V94" s="40"/>
      <c r="W94" s="79" t="str" cm="1">
        <f t="array" ref="W94">IF(($Z94+$AA94+$AD94)=0,"",ExpandDiagCodes(_xlfn.TEXTJOIN(", ",TRUE,IF($AA94=0,"",INDEX(My_Audit!L$2:L$456,$AA94)),IF($Z94=0,"",INDEX(Output_Mac!AA$2:AA$500,$Z94)),IF($AD94=0,"",INDEX(Output_Win!AA$2:AA$243,$AD94)))))</f>
        <v/>
      </c>
      <c r="Y94" s="80">
        <f>IFERROR(MATCH($A94,CSV!$A$2:$A$510,0),0)</f>
        <v>0</v>
      </c>
      <c r="Z94" s="80">
        <f>IFERROR(MATCH($A94,Output_Mac!$A$2:$A$500,0),0)</f>
        <v>0</v>
      </c>
      <c r="AA94" s="80">
        <f>IFERROR(MATCH($A94,My_Audit!$A$2:$A$456,0),0)</f>
        <v>93</v>
      </c>
      <c r="AB94" s="80">
        <f>IFERROR(MATCH($C94,My_Audit!$B$2:$B$456,0),0)</f>
        <v>0</v>
      </c>
      <c r="AC94" s="80">
        <f>IFERROR(MATCH($E94,Models!$I$2:$I$605,0),0)</f>
        <v>0</v>
      </c>
      <c r="AD94" s="80">
        <f>IFERROR(MATCH($A94,Output_Win!$A$2:$A$243,0),0)</f>
        <v>0</v>
      </c>
    </row>
    <row r="95" spans="1:30">
      <c r="A95" s="40" t="str">
        <f>_xlfn.TEXTJOIN("",TRUE,Input!$A$4,TEXT(ROW(My_Audit!A94)+Input!$A$8-1,"00"))</f>
        <v>W4482</v>
      </c>
      <c r="B95" s="40" t="str">
        <f>_xlfn.TEXTJOIN("-",TRUE,"ITD",Input!$A$2,A95)</f>
        <v>ITD-SHR11749-W4482</v>
      </c>
      <c r="C95" s="41" t="str" cm="1">
        <f t="array" ref="C95">IF(($Y95+$Z95+$AA95+$AD95)=0,"",IFERROR(_xlfn.LET(_xlpm.CSVVal,IF($Y95=0,"",INDEX(CSV!B$2:B$510,$Y95)),_xlpm.MacVal,IF($Z95=0,"",INDEX(Output_Mac!B$2:B$500,$Z95)),_xlpm.WinVal,IF($AD95=0,"",INDEX(Output_Win!B$2:B$243,$AD95)),_xlpm.MyAuditVal,IF($AA95=0,"",INDEX(My_Audit!B$2:B$456,$AA95)),_xlfn.IFS(_xlpm.MyAuditVal&lt;&gt;"",_xlpm.MyAuditVal,_xlpm.MacVal&lt;&gt;"",_xlpm.MacVal,_xlpm.WinVal&lt;&gt;"",_xlpm.WinVal,_xlpm.CSVVal&lt;&gt;"",_xlpm.CSVVal)),""))</f>
        <v/>
      </c>
      <c r="D95" s="41" t="str" cm="1">
        <f t="array" ref="D95">IF(($Y95+$Z95+$AA95+$AD95)=0,"",IFERROR(_xlfn.LET(_xlpm.CSVVal,IF($Y95=0,"",INDEX(CSV!C$2:C$510,$Y95)),_xlpm.MacVal,IF($Z95=0,"",INDEX(Output_Mac!D$2:D$500,$Z95)),_xlpm.WinVal,IF($AD95=0,"",INDEX(Output_Win!D$2:D$243,$AD95)),_xlpm.MyAuditVal,IF($AA95=0,"",INDEX(My_Audit!C$2:C$456,$AA95)),_xlfn.IFS(_xlpm.MyAuditVal&lt;&gt;"",_xlpm.MyAuditVal,_xlpm.MacVal&lt;&gt;"",_xlpm.MacVal,_xlpm.WinVal&lt;&gt;"",_xlpm.WinVal,_xlpm.CSVVal&lt;&gt;"",_xlpm.CSVVal)),""))</f>
        <v/>
      </c>
      <c r="E95" s="41" t="str" cm="1">
        <f t="array" ref="E95">IF(($Y95+$Z95+$AA95+$AD95)=0,"",IFERROR(_xlfn.LET(_xlpm.CSVVal,IF($Y95=0,"",INDEX(CSV!E$2:E$510,$Y95)),_xlpm.MacVal,IF($Z95=0,"",INDEX(Output_Mac!C$2:C$500,$Z95)),_xlpm.WinVal,IF($AD95=0,"",INDEX(Output_Win!C$2:C$243,$AD95)),_xlpm.MyAuditVal,IF($AA95=0,"",INDEX(My_Audit!D$2:D$456,$AA95)),_xlfn.IFS(_xlpm.MyAuditVal&lt;&gt;"",_xlpm.MyAuditVal,_xlpm.MacVal&lt;&gt;"",_xlpm.MacVal,_xlpm.WinVal&lt;&gt;"",_xlpm.WinVal,_xlpm.CSVVal&lt;&gt;"",_xlpm.CSVVal)),""))</f>
        <v/>
      </c>
      <c r="F95" s="41" t="str" cm="1">
        <f t="array" ref="F95">IF(($Y95+$Z95+$AA95+$AD95)=0,"",IFERROR(_xlfn.LET(_xlpm.CSVVal,IF($Y95=0,"",INDEX(CSV!F$2:F$510,$Y95)),_xlpm.MacVal,IF($Z95=0,"",INDEX(Output_Mac!E$2:E$500,$Z95)),_xlpm.WinVal,IF($AD95=0,"",INDEX(Output_Win!E$2:E$243,$AD95)),_xlpm.MyAuditVal,IF($AA95=0,"",INDEX(My_Audit!E$2:E$456,$AA95)),_xlfn.IFS(_xlpm.MyAuditVal&lt;&gt;"",_xlpm.MyAuditVal,_xlpm.MacVal&lt;&gt;"",_xlpm.MacVal,_xlpm.WinVal&lt;&gt;"",_xlpm.WinVal,_xlpm.CSVVal&lt;&gt;"",PROPER(_xlpm.CSVVal))),""))</f>
        <v/>
      </c>
      <c r="G95" s="41" t="str" cm="1">
        <f t="array" ref="G95">IF(($Y95+$Z95+$AA95+$AD95)=0,"",IFERROR(_xlfn.LET(_xlpm.CSVVal,IF($Y95=0,"",INDEX(CSV!G$2:G$510,$Y95)),_xlpm.MacVal,IF($Z95=0,"",INDEX(Output_Mac!G$2:G$500,$Z95)),_xlpm.WinVal,IF($AD95=0,"",INDEX(Output_Win!G$2:G$243,$AD95)),_xlpm.MyAuditVal,IF($AA95=0,"",INDEX(My_Audit!F$2:F$456,$AA95)),_xlfn.IFS(_xlpm.MyAuditVal&lt;&gt;"",_xlpm.MyAuditVal,_xlpm.MacVal&lt;&gt;"",_xlpm.MacVal,_xlpm.WinVal&lt;&gt;"",_xlpm.WinVal,_xlpm.CSVVal&lt;&gt;"",_xlpm.CSVVal)),""))</f>
        <v/>
      </c>
      <c r="H95" s="41" t="str" cm="1">
        <f t="array" ref="H95">IF($Z95&gt;0,INDEX(Output_Mac!H$2:H$500,$Z95),IF($AD95&gt;0,INDEX(Output_Win!H$2:H$243,$AD95),IF($AA95&gt;0,_xlfn.LET(_xlpm.MyAuditVal,INDEX(My_Audit!G$2:G$456,$AA95),IF(_xlpm.MyAuditVal=0,"",_xlpm.MyAuditVal)),"")))</f>
        <v/>
      </c>
      <c r="I95" s="41" t="str" cm="1">
        <f t="array" ref="I95">IF(($Y95+$Z95+$AA95+$AD95)=0,"",IFERROR(_xlfn.LET(_xlpm.CSVVal,IF($Y95=0,"",INDEX(CSV!H$2:H$510,$Y95)),_xlpm.MacVal,IF($Z95=0,"",INDEX(Output_Mac!I$2:I$500,$Z95)),_xlpm.WinVal,IF($AD95=0,"",INDEX(Output_Win!I$2:I$243,$AD95)),_xlpm.MyAuditVal,IF($AA95=0,"",INDEX(My_Audit!H$2:H$456,$AA95)),_xlfn.IFS(_xlpm.MyAuditVal&lt;&gt;"",_xlpm.MyAuditVal,_xlpm.MacVal&lt;&gt;"",_xlpm.MacVal,_xlpm.WinVal&lt;&gt;"",_xlpm.WinVal,_xlpm.CSVVal&lt;&gt;"",_xlpm.CSVVal)),""))</f>
        <v/>
      </c>
      <c r="J95" s="41" t="str" cm="1">
        <f t="array" ref="J95">IF(($Y95+$Z95+$AA95+$AD95)=0,"",IFERROR(_xlfn.LET(_xlpm.CSVVal,IF($Y95=0,"",INDEX(CSV!J$2:J$510,$Y95)),_xlpm.MacVal,IF($Z95=0,"",INDEX(Output_Mac!J$2:J$500,$Z95)),_xlpm.WinVal,IF($AD95=0,"",INDEX(Output_Win!J$2:J$243,$AD95)),_xlpm.MyAuditVal,IF($AA95=0,"",INDEX(My_Audit!I$2:I$456,$AA95)),_xlfn.IFS(_xlpm.MyAuditVal&lt;&gt;"",_xlpm.MyAuditVal,_xlpm.MacVal&lt;&gt;"",_xlpm.MacVal,_xlpm.WinVal&lt;&gt;"",_xlpm.WinVal,_xlpm.CSVVal&lt;&gt;"",_xlpm.CSVVal)),""))</f>
        <v/>
      </c>
      <c r="K95" s="41" t="str" cm="1">
        <f t="array" ref="K95">IF(($Y95+$Z95+$AA95+$AD95)=0,"",IFERROR(_xlfn.LET(_xlpm.CSVVal,IF($Y95=0,"",INDEX(CSV!N$2:N$510,$Y95)),_xlpm.MacVal,IF($Z95=0,"",INDEX(Output_Mac!L$2:L$500,$Z95)),_xlpm.WinVal,IF($AD95=0,"",INDEX(Output_Win!L$2:L$243,$AD95)),_xlpm.MyAuditVal,IF($AA95=0,"",INDEX(My_Audit!J$2:J$456,$AA95)),_xlfn.IFS(_xlpm.MyAuditVal&lt;&gt;"",_xlpm.MyAuditVal,_xlpm.MacVal&lt;&gt;"",_xlpm.MacVal,_xlpm.WinVal&lt;&gt;"",_xlpm.WinVal,_xlpm.CSVVal&lt;&gt;"",_xlpm.CSVVal)),""))</f>
        <v/>
      </c>
      <c r="L95" s="41" t="str" cm="1">
        <f t="array" ref="L95">IF(($Y95+$Z95+$AA95+$AD95)=0,"",IFERROR(_xlfn.LET(_xlpm.CSVVal,IF($Y95=0,"",INDEX(CSV!Q$2:Q$510,$Y95)),_xlpm.MacVal,IF($Z95=0,"",INDEX(Output_Mac!M$2:M$500,$Z95)),_xlpm.WinVal,IF($AD95=0,"",INDEX(Output_Win!M$2:M$243,$AD95)),_xlpm.MyAuditVal,IF($AA95=0,"",INDEX(My_Audit!K$2:K$456,$AA95)),_xlfn.IFS(_xlpm.MyAuditVal&lt;&gt;"",_xlpm.MyAuditVal,_xlpm.MacVal&lt;&gt;"",_xlpm.MacVal,_xlpm.WinVal&lt;&gt;"",_xlpm.WinVal,_xlpm.CSVVal&lt;&gt;"",_xlpm.CSVVal)),""))</f>
        <v/>
      </c>
      <c r="M95" s="41" t="str" cm="1">
        <f t="array" ref="M95">IF(($Y95+$Z95+$AA95+$AD95)=0,"",ExpandDiagCodes(_xlfn.TEXTJOIN(", ",TRUE,IF($AA95=0,"",INDEX(My_Audit!N$2:N$456,$AA95)),IF($Z95=0,"",INDEX(Output_Mac!S$2:S$500,$Z95)),IF($AD95=0,"",INDEX(Output_Win!S$2:S$243,$AD95)),IF($Y95=0,"",INDEX(CSV!AE$2:AE$510,$Y95)))))</f>
        <v/>
      </c>
      <c r="N95" s="41" t="str" cm="1">
        <f t="array" ref="N95">IF(($Y95+$Z95+$AA95+$AD95)=0,"",IFERROR(_xlfn.LET(_xlpm.CSVVal,IF($Y95=0,"",INDEX(CSV!AG$2:AG$510,$Y95)),_xlpm.MacVal,IF($Z95=0,"",INDEX(Output_Mac!T$2:T$500,$Z95)),_xlpm.WinVal,IF($AD95=0,"",INDEX(Output_Win!T$2:T$243,$AD95)),_xlpm.MyAuditVal,IF($AA95=0,"",INDEX(My_Audit!O$2:O$456,$AA95)),_xlfn.IFS(_xlpm.MyAuditVal&lt;&gt;"",_xlpm.MyAuditVal,_xlpm.MacVal&lt;&gt;"",_xlpm.MacVal,_xlpm.WinVal&lt;&gt;"",_xlpm.WinVal,_xlpm.CSVVal&lt;&gt;"",_xlpm.CSVVal)),""))</f>
        <v/>
      </c>
      <c r="O95" s="41" t="str" cm="1">
        <f t="array" ref="O95">IF($AB95=0,"",INDEX(My_Audit!P$2:P$456,$AB95))&amp;""</f>
        <v/>
      </c>
      <c r="P95" s="40"/>
      <c r="Q95" s="41" t="str">
        <f>IF(LEFT(N95,4)="Pass","Nist SP 800-88",My_Audit!R95)&amp;""</f>
        <v/>
      </c>
      <c r="R95" s="40"/>
      <c r="S95" s="40"/>
      <c r="T95" s="41" t="str" cm="1">
        <f t="array" ref="T95">IF($AC95=0,"",INDEX(Models!J$2:J$605,$AC95))</f>
        <v/>
      </c>
      <c r="U95" s="40"/>
      <c r="V95" s="40"/>
      <c r="W95" s="79" t="str" cm="1">
        <f t="array" ref="W95">IF(($Z95+$AA95+$AD95)=0,"",ExpandDiagCodes(_xlfn.TEXTJOIN(", ",TRUE,IF($AA95=0,"",INDEX(My_Audit!L$2:L$456,$AA95)),IF($Z95=0,"",INDEX(Output_Mac!AA$2:AA$500,$Z95)),IF($AD95=0,"",INDEX(Output_Win!AA$2:AA$243,$AD95)))))</f>
        <v/>
      </c>
      <c r="Y95" s="80">
        <f>IFERROR(MATCH($A95,CSV!$A$2:$A$510,0),0)</f>
        <v>0</v>
      </c>
      <c r="Z95" s="80">
        <f>IFERROR(MATCH($A95,Output_Mac!$A$2:$A$500,0),0)</f>
        <v>0</v>
      </c>
      <c r="AA95" s="80">
        <f>IFERROR(MATCH($A95,My_Audit!$A$2:$A$456,0),0)</f>
        <v>94</v>
      </c>
      <c r="AB95" s="80">
        <f>IFERROR(MATCH($C95,My_Audit!$B$2:$B$456,0),0)</f>
        <v>0</v>
      </c>
      <c r="AC95" s="80">
        <f>IFERROR(MATCH($E95,Models!$I$2:$I$605,0),0)</f>
        <v>0</v>
      </c>
      <c r="AD95" s="80">
        <f>IFERROR(MATCH($A95,Output_Win!$A$2:$A$243,0),0)</f>
        <v>0</v>
      </c>
    </row>
    <row r="96" spans="1:30">
      <c r="A96" s="40" t="str">
        <f>_xlfn.TEXTJOIN("",TRUE,Input!$A$4,TEXT(ROW(My_Audit!A95)+Input!$A$8-1,"00"))</f>
        <v>W4483</v>
      </c>
      <c r="B96" s="40" t="str">
        <f>_xlfn.TEXTJOIN("-",TRUE,"ITD",Input!$A$2,A96)</f>
        <v>ITD-SHR11749-W4483</v>
      </c>
      <c r="C96" s="41" t="str" cm="1">
        <f t="array" ref="C96">IF(($Y96+$Z96+$AA96+$AD96)=0,"",IFERROR(_xlfn.LET(_xlpm.CSVVal,IF($Y96=0,"",INDEX(CSV!B$2:B$510,$Y96)),_xlpm.MacVal,IF($Z96=0,"",INDEX(Output_Mac!B$2:B$500,$Z96)),_xlpm.WinVal,IF($AD96=0,"",INDEX(Output_Win!B$2:B$243,$AD96)),_xlpm.MyAuditVal,IF($AA96=0,"",INDEX(My_Audit!B$2:B$456,$AA96)),_xlfn.IFS(_xlpm.MyAuditVal&lt;&gt;"",_xlpm.MyAuditVal,_xlpm.MacVal&lt;&gt;"",_xlpm.MacVal,_xlpm.WinVal&lt;&gt;"",_xlpm.WinVal,_xlpm.CSVVal&lt;&gt;"",_xlpm.CSVVal)),""))</f>
        <v/>
      </c>
      <c r="D96" s="41" t="str" cm="1">
        <f t="array" ref="D96">IF(($Y96+$Z96+$AA96+$AD96)=0,"",IFERROR(_xlfn.LET(_xlpm.CSVVal,IF($Y96=0,"",INDEX(CSV!C$2:C$510,$Y96)),_xlpm.MacVal,IF($Z96=0,"",INDEX(Output_Mac!D$2:D$500,$Z96)),_xlpm.WinVal,IF($AD96=0,"",INDEX(Output_Win!D$2:D$243,$AD96)),_xlpm.MyAuditVal,IF($AA96=0,"",INDEX(My_Audit!C$2:C$456,$AA96)),_xlfn.IFS(_xlpm.MyAuditVal&lt;&gt;"",_xlpm.MyAuditVal,_xlpm.MacVal&lt;&gt;"",_xlpm.MacVal,_xlpm.WinVal&lt;&gt;"",_xlpm.WinVal,_xlpm.CSVVal&lt;&gt;"",_xlpm.CSVVal)),""))</f>
        <v/>
      </c>
      <c r="E96" s="41" t="str" cm="1">
        <f t="array" ref="E96">IF(($Y96+$Z96+$AA96+$AD96)=0,"",IFERROR(_xlfn.LET(_xlpm.CSVVal,IF($Y96=0,"",INDEX(CSV!E$2:E$510,$Y96)),_xlpm.MacVal,IF($Z96=0,"",INDEX(Output_Mac!C$2:C$500,$Z96)),_xlpm.WinVal,IF($AD96=0,"",INDEX(Output_Win!C$2:C$243,$AD96)),_xlpm.MyAuditVal,IF($AA96=0,"",INDEX(My_Audit!D$2:D$456,$AA96)),_xlfn.IFS(_xlpm.MyAuditVal&lt;&gt;"",_xlpm.MyAuditVal,_xlpm.MacVal&lt;&gt;"",_xlpm.MacVal,_xlpm.WinVal&lt;&gt;"",_xlpm.WinVal,_xlpm.CSVVal&lt;&gt;"",_xlpm.CSVVal)),""))</f>
        <v/>
      </c>
      <c r="F96" s="41" t="str" cm="1">
        <f t="array" ref="F96">IF(($Y96+$Z96+$AA96+$AD96)=0,"",IFERROR(_xlfn.LET(_xlpm.CSVVal,IF($Y96=0,"",INDEX(CSV!F$2:F$510,$Y96)),_xlpm.MacVal,IF($Z96=0,"",INDEX(Output_Mac!E$2:E$500,$Z96)),_xlpm.WinVal,IF($AD96=0,"",INDEX(Output_Win!E$2:E$243,$AD96)),_xlpm.MyAuditVal,IF($AA96=0,"",INDEX(My_Audit!E$2:E$456,$AA96)),_xlfn.IFS(_xlpm.MyAuditVal&lt;&gt;"",_xlpm.MyAuditVal,_xlpm.MacVal&lt;&gt;"",_xlpm.MacVal,_xlpm.WinVal&lt;&gt;"",_xlpm.WinVal,_xlpm.CSVVal&lt;&gt;"",PROPER(_xlpm.CSVVal))),""))</f>
        <v/>
      </c>
      <c r="G96" s="41" t="str" cm="1">
        <f t="array" ref="G96">IF(($Y96+$Z96+$AA96+$AD96)=0,"",IFERROR(_xlfn.LET(_xlpm.CSVVal,IF($Y96=0,"",INDEX(CSV!G$2:G$510,$Y96)),_xlpm.MacVal,IF($Z96=0,"",INDEX(Output_Mac!G$2:G$500,$Z96)),_xlpm.WinVal,IF($AD96=0,"",INDEX(Output_Win!G$2:G$243,$AD96)),_xlpm.MyAuditVal,IF($AA96=0,"",INDEX(My_Audit!F$2:F$456,$AA96)),_xlfn.IFS(_xlpm.MyAuditVal&lt;&gt;"",_xlpm.MyAuditVal,_xlpm.MacVal&lt;&gt;"",_xlpm.MacVal,_xlpm.WinVal&lt;&gt;"",_xlpm.WinVal,_xlpm.CSVVal&lt;&gt;"",_xlpm.CSVVal)),""))</f>
        <v/>
      </c>
      <c r="H96" s="41" t="str" cm="1">
        <f t="array" ref="H96">IF($Z96&gt;0,INDEX(Output_Mac!H$2:H$500,$Z96),IF($AD96&gt;0,INDEX(Output_Win!H$2:H$243,$AD96),IF($AA96&gt;0,_xlfn.LET(_xlpm.MyAuditVal,INDEX(My_Audit!G$2:G$456,$AA96),IF(_xlpm.MyAuditVal=0,"",_xlpm.MyAuditVal)),"")))</f>
        <v/>
      </c>
      <c r="I96" s="41" t="str" cm="1">
        <f t="array" ref="I96">IF(($Y96+$Z96+$AA96+$AD96)=0,"",IFERROR(_xlfn.LET(_xlpm.CSVVal,IF($Y96=0,"",INDEX(CSV!H$2:H$510,$Y96)),_xlpm.MacVal,IF($Z96=0,"",INDEX(Output_Mac!I$2:I$500,$Z96)),_xlpm.WinVal,IF($AD96=0,"",INDEX(Output_Win!I$2:I$243,$AD96)),_xlpm.MyAuditVal,IF($AA96=0,"",INDEX(My_Audit!H$2:H$456,$AA96)),_xlfn.IFS(_xlpm.MyAuditVal&lt;&gt;"",_xlpm.MyAuditVal,_xlpm.MacVal&lt;&gt;"",_xlpm.MacVal,_xlpm.WinVal&lt;&gt;"",_xlpm.WinVal,_xlpm.CSVVal&lt;&gt;"",_xlpm.CSVVal)),""))</f>
        <v/>
      </c>
      <c r="J96" s="41" t="str" cm="1">
        <f t="array" ref="J96">IF(($Y96+$Z96+$AA96+$AD96)=0,"",IFERROR(_xlfn.LET(_xlpm.CSVVal,IF($Y96=0,"",INDEX(CSV!J$2:J$510,$Y96)),_xlpm.MacVal,IF($Z96=0,"",INDEX(Output_Mac!J$2:J$500,$Z96)),_xlpm.WinVal,IF($AD96=0,"",INDEX(Output_Win!J$2:J$243,$AD96)),_xlpm.MyAuditVal,IF($AA96=0,"",INDEX(My_Audit!I$2:I$456,$AA96)),_xlfn.IFS(_xlpm.MyAuditVal&lt;&gt;"",_xlpm.MyAuditVal,_xlpm.MacVal&lt;&gt;"",_xlpm.MacVal,_xlpm.WinVal&lt;&gt;"",_xlpm.WinVal,_xlpm.CSVVal&lt;&gt;"",_xlpm.CSVVal)),""))</f>
        <v/>
      </c>
      <c r="K96" s="41" t="str" cm="1">
        <f t="array" ref="K96">IF(($Y96+$Z96+$AA96+$AD96)=0,"",IFERROR(_xlfn.LET(_xlpm.CSVVal,IF($Y96=0,"",INDEX(CSV!N$2:N$510,$Y96)),_xlpm.MacVal,IF($Z96=0,"",INDEX(Output_Mac!L$2:L$500,$Z96)),_xlpm.WinVal,IF($AD96=0,"",INDEX(Output_Win!L$2:L$243,$AD96)),_xlpm.MyAuditVal,IF($AA96=0,"",INDEX(My_Audit!J$2:J$456,$AA96)),_xlfn.IFS(_xlpm.MyAuditVal&lt;&gt;"",_xlpm.MyAuditVal,_xlpm.MacVal&lt;&gt;"",_xlpm.MacVal,_xlpm.WinVal&lt;&gt;"",_xlpm.WinVal,_xlpm.CSVVal&lt;&gt;"",_xlpm.CSVVal)),""))</f>
        <v/>
      </c>
      <c r="L96" s="41" t="str" cm="1">
        <f t="array" ref="L96">IF(($Y96+$Z96+$AA96+$AD96)=0,"",IFERROR(_xlfn.LET(_xlpm.CSVVal,IF($Y96=0,"",INDEX(CSV!Q$2:Q$510,$Y96)),_xlpm.MacVal,IF($Z96=0,"",INDEX(Output_Mac!M$2:M$500,$Z96)),_xlpm.WinVal,IF($AD96=0,"",INDEX(Output_Win!M$2:M$243,$AD96)),_xlpm.MyAuditVal,IF($AA96=0,"",INDEX(My_Audit!K$2:K$456,$AA96)),_xlfn.IFS(_xlpm.MyAuditVal&lt;&gt;"",_xlpm.MyAuditVal,_xlpm.MacVal&lt;&gt;"",_xlpm.MacVal,_xlpm.WinVal&lt;&gt;"",_xlpm.WinVal,_xlpm.CSVVal&lt;&gt;"",_xlpm.CSVVal)),""))</f>
        <v/>
      </c>
      <c r="M96" s="41" t="str" cm="1">
        <f t="array" ref="M96">IF(($Y96+$Z96+$AA96+$AD96)=0,"",ExpandDiagCodes(_xlfn.TEXTJOIN(", ",TRUE,IF($AA96=0,"",INDEX(My_Audit!N$2:N$456,$AA96)),IF($Z96=0,"",INDEX(Output_Mac!S$2:S$500,$Z96)),IF($AD96=0,"",INDEX(Output_Win!S$2:S$243,$AD96)),IF($Y96=0,"",INDEX(CSV!AE$2:AE$510,$Y96)))))</f>
        <v/>
      </c>
      <c r="N96" s="41" t="str" cm="1">
        <f t="array" ref="N96">IF(($Y96+$Z96+$AA96+$AD96)=0,"",IFERROR(_xlfn.LET(_xlpm.CSVVal,IF($Y96=0,"",INDEX(CSV!AG$2:AG$510,$Y96)),_xlpm.MacVal,IF($Z96=0,"",INDEX(Output_Mac!T$2:T$500,$Z96)),_xlpm.WinVal,IF($AD96=0,"",INDEX(Output_Win!T$2:T$243,$AD96)),_xlpm.MyAuditVal,IF($AA96=0,"",INDEX(My_Audit!O$2:O$456,$AA96)),_xlfn.IFS(_xlpm.MyAuditVal&lt;&gt;"",_xlpm.MyAuditVal,_xlpm.MacVal&lt;&gt;"",_xlpm.MacVal,_xlpm.WinVal&lt;&gt;"",_xlpm.WinVal,_xlpm.CSVVal&lt;&gt;"",_xlpm.CSVVal)),""))</f>
        <v/>
      </c>
      <c r="O96" s="41" t="str" cm="1">
        <f t="array" ref="O96">IF($AB96=0,"",INDEX(My_Audit!P$2:P$456,$AB96))&amp;""</f>
        <v/>
      </c>
      <c r="P96" s="40"/>
      <c r="Q96" s="41" t="str">
        <f>IF(LEFT(N96,4)="Pass","Nist SP 800-88",My_Audit!R96)&amp;""</f>
        <v/>
      </c>
      <c r="R96" s="40"/>
      <c r="S96" s="40"/>
      <c r="T96" s="41" t="str" cm="1">
        <f t="array" ref="T96">IF($AC96=0,"",INDEX(Models!J$2:J$605,$AC96))</f>
        <v/>
      </c>
      <c r="U96" s="40"/>
      <c r="V96" s="40"/>
      <c r="W96" s="79" t="str" cm="1">
        <f t="array" ref="W96">IF(($Z96+$AA96+$AD96)=0,"",ExpandDiagCodes(_xlfn.TEXTJOIN(", ",TRUE,IF($AA96=0,"",INDEX(My_Audit!L$2:L$456,$AA96)),IF($Z96=0,"",INDEX(Output_Mac!AA$2:AA$500,$Z96)),IF($AD96=0,"",INDEX(Output_Win!AA$2:AA$243,$AD96)))))</f>
        <v/>
      </c>
      <c r="Y96" s="80">
        <f>IFERROR(MATCH($A96,CSV!$A$2:$A$510,0),0)</f>
        <v>0</v>
      </c>
      <c r="Z96" s="80">
        <f>IFERROR(MATCH($A96,Output_Mac!$A$2:$A$500,0),0)</f>
        <v>0</v>
      </c>
      <c r="AA96" s="80">
        <f>IFERROR(MATCH($A96,My_Audit!$A$2:$A$456,0),0)</f>
        <v>95</v>
      </c>
      <c r="AB96" s="80">
        <f>IFERROR(MATCH($C96,My_Audit!$B$2:$B$456,0),0)</f>
        <v>0</v>
      </c>
      <c r="AC96" s="80">
        <f>IFERROR(MATCH($E96,Models!$I$2:$I$605,0),0)</f>
        <v>0</v>
      </c>
      <c r="AD96" s="80">
        <f>IFERROR(MATCH($A96,Output_Win!$A$2:$A$243,0),0)</f>
        <v>0</v>
      </c>
    </row>
    <row r="97" spans="1:30">
      <c r="A97" s="40" t="str">
        <f>_xlfn.TEXTJOIN("",TRUE,Input!$A$4,TEXT(ROW(My_Audit!A96)+Input!$A$8-1,"00"))</f>
        <v>W4484</v>
      </c>
      <c r="B97" s="40" t="str">
        <f>_xlfn.TEXTJOIN("-",TRUE,"ITD",Input!$A$2,A97)</f>
        <v>ITD-SHR11749-W4484</v>
      </c>
      <c r="C97" s="41" t="str" cm="1">
        <f t="array" ref="C97">IF(($Y97+$Z97+$AA97+$AD97)=0,"",IFERROR(_xlfn.LET(_xlpm.CSVVal,IF($Y97=0,"",INDEX(CSV!B$2:B$510,$Y97)),_xlpm.MacVal,IF($Z97=0,"",INDEX(Output_Mac!B$2:B$500,$Z97)),_xlpm.WinVal,IF($AD97=0,"",INDEX(Output_Win!B$2:B$243,$AD97)),_xlpm.MyAuditVal,IF($AA97=0,"",INDEX(My_Audit!B$2:B$456,$AA97)),_xlfn.IFS(_xlpm.MyAuditVal&lt;&gt;"",_xlpm.MyAuditVal,_xlpm.MacVal&lt;&gt;"",_xlpm.MacVal,_xlpm.WinVal&lt;&gt;"",_xlpm.WinVal,_xlpm.CSVVal&lt;&gt;"",_xlpm.CSVVal)),""))</f>
        <v/>
      </c>
      <c r="D97" s="41" t="str" cm="1">
        <f t="array" ref="D97">IF(($Y97+$Z97+$AA97+$AD97)=0,"",IFERROR(_xlfn.LET(_xlpm.CSVVal,IF($Y97=0,"",INDEX(CSV!C$2:C$510,$Y97)),_xlpm.MacVal,IF($Z97=0,"",INDEX(Output_Mac!D$2:D$500,$Z97)),_xlpm.WinVal,IF($AD97=0,"",INDEX(Output_Win!D$2:D$243,$AD97)),_xlpm.MyAuditVal,IF($AA97=0,"",INDEX(My_Audit!C$2:C$456,$AA97)),_xlfn.IFS(_xlpm.MyAuditVal&lt;&gt;"",_xlpm.MyAuditVal,_xlpm.MacVal&lt;&gt;"",_xlpm.MacVal,_xlpm.WinVal&lt;&gt;"",_xlpm.WinVal,_xlpm.CSVVal&lt;&gt;"",_xlpm.CSVVal)),""))</f>
        <v/>
      </c>
      <c r="E97" s="41" t="str" cm="1">
        <f t="array" ref="E97">IF(($Y97+$Z97+$AA97+$AD97)=0,"",IFERROR(_xlfn.LET(_xlpm.CSVVal,IF($Y97=0,"",INDEX(CSV!E$2:E$510,$Y97)),_xlpm.MacVal,IF($Z97=0,"",INDEX(Output_Mac!C$2:C$500,$Z97)),_xlpm.WinVal,IF($AD97=0,"",INDEX(Output_Win!C$2:C$243,$AD97)),_xlpm.MyAuditVal,IF($AA97=0,"",INDEX(My_Audit!D$2:D$456,$AA97)),_xlfn.IFS(_xlpm.MyAuditVal&lt;&gt;"",_xlpm.MyAuditVal,_xlpm.MacVal&lt;&gt;"",_xlpm.MacVal,_xlpm.WinVal&lt;&gt;"",_xlpm.WinVal,_xlpm.CSVVal&lt;&gt;"",_xlpm.CSVVal)),""))</f>
        <v/>
      </c>
      <c r="F97" s="41" t="str" cm="1">
        <f t="array" ref="F97">IF(($Y97+$Z97+$AA97+$AD97)=0,"",IFERROR(_xlfn.LET(_xlpm.CSVVal,IF($Y97=0,"",INDEX(CSV!F$2:F$510,$Y97)),_xlpm.MacVal,IF($Z97=0,"",INDEX(Output_Mac!E$2:E$500,$Z97)),_xlpm.WinVal,IF($AD97=0,"",INDEX(Output_Win!E$2:E$243,$AD97)),_xlpm.MyAuditVal,IF($AA97=0,"",INDEX(My_Audit!E$2:E$456,$AA97)),_xlfn.IFS(_xlpm.MyAuditVal&lt;&gt;"",_xlpm.MyAuditVal,_xlpm.MacVal&lt;&gt;"",_xlpm.MacVal,_xlpm.WinVal&lt;&gt;"",_xlpm.WinVal,_xlpm.CSVVal&lt;&gt;"",PROPER(_xlpm.CSVVal))),""))</f>
        <v/>
      </c>
      <c r="G97" s="41" t="str" cm="1">
        <f t="array" ref="G97">IF(($Y97+$Z97+$AA97+$AD97)=0,"",IFERROR(_xlfn.LET(_xlpm.CSVVal,IF($Y97=0,"",INDEX(CSV!G$2:G$510,$Y97)),_xlpm.MacVal,IF($Z97=0,"",INDEX(Output_Mac!G$2:G$500,$Z97)),_xlpm.WinVal,IF($AD97=0,"",INDEX(Output_Win!G$2:G$243,$AD97)),_xlpm.MyAuditVal,IF($AA97=0,"",INDEX(My_Audit!F$2:F$456,$AA97)),_xlfn.IFS(_xlpm.MyAuditVal&lt;&gt;"",_xlpm.MyAuditVal,_xlpm.MacVal&lt;&gt;"",_xlpm.MacVal,_xlpm.WinVal&lt;&gt;"",_xlpm.WinVal,_xlpm.CSVVal&lt;&gt;"",_xlpm.CSVVal)),""))</f>
        <v/>
      </c>
      <c r="H97" s="41" t="str" cm="1">
        <f t="array" ref="H97">IF($Z97&gt;0,INDEX(Output_Mac!H$2:H$500,$Z97),IF($AD97&gt;0,INDEX(Output_Win!H$2:H$243,$AD97),IF($AA97&gt;0,_xlfn.LET(_xlpm.MyAuditVal,INDEX(My_Audit!G$2:G$456,$AA97),IF(_xlpm.MyAuditVal=0,"",_xlpm.MyAuditVal)),"")))</f>
        <v/>
      </c>
      <c r="I97" s="41" t="str" cm="1">
        <f t="array" ref="I97">IF(($Y97+$Z97+$AA97+$AD97)=0,"",IFERROR(_xlfn.LET(_xlpm.CSVVal,IF($Y97=0,"",INDEX(CSV!H$2:H$510,$Y97)),_xlpm.MacVal,IF($Z97=0,"",INDEX(Output_Mac!I$2:I$500,$Z97)),_xlpm.WinVal,IF($AD97=0,"",INDEX(Output_Win!I$2:I$243,$AD97)),_xlpm.MyAuditVal,IF($AA97=0,"",INDEX(My_Audit!H$2:H$456,$AA97)),_xlfn.IFS(_xlpm.MyAuditVal&lt;&gt;"",_xlpm.MyAuditVal,_xlpm.MacVal&lt;&gt;"",_xlpm.MacVal,_xlpm.WinVal&lt;&gt;"",_xlpm.WinVal,_xlpm.CSVVal&lt;&gt;"",_xlpm.CSVVal)),""))</f>
        <v/>
      </c>
      <c r="J97" s="41" t="str" cm="1">
        <f t="array" ref="J97">IF(($Y97+$Z97+$AA97+$AD97)=0,"",IFERROR(_xlfn.LET(_xlpm.CSVVal,IF($Y97=0,"",INDEX(CSV!J$2:J$510,$Y97)),_xlpm.MacVal,IF($Z97=0,"",INDEX(Output_Mac!J$2:J$500,$Z97)),_xlpm.WinVal,IF($AD97=0,"",INDEX(Output_Win!J$2:J$243,$AD97)),_xlpm.MyAuditVal,IF($AA97=0,"",INDEX(My_Audit!I$2:I$456,$AA97)),_xlfn.IFS(_xlpm.MyAuditVal&lt;&gt;"",_xlpm.MyAuditVal,_xlpm.MacVal&lt;&gt;"",_xlpm.MacVal,_xlpm.WinVal&lt;&gt;"",_xlpm.WinVal,_xlpm.CSVVal&lt;&gt;"",_xlpm.CSVVal)),""))</f>
        <v/>
      </c>
      <c r="K97" s="41" t="str" cm="1">
        <f t="array" ref="K97">IF(($Y97+$Z97+$AA97+$AD97)=0,"",IFERROR(_xlfn.LET(_xlpm.CSVVal,IF($Y97=0,"",INDEX(CSV!N$2:N$510,$Y97)),_xlpm.MacVal,IF($Z97=0,"",INDEX(Output_Mac!L$2:L$500,$Z97)),_xlpm.WinVal,IF($AD97=0,"",INDEX(Output_Win!L$2:L$243,$AD97)),_xlpm.MyAuditVal,IF($AA97=0,"",INDEX(My_Audit!J$2:J$456,$AA97)),_xlfn.IFS(_xlpm.MyAuditVal&lt;&gt;"",_xlpm.MyAuditVal,_xlpm.MacVal&lt;&gt;"",_xlpm.MacVal,_xlpm.WinVal&lt;&gt;"",_xlpm.WinVal,_xlpm.CSVVal&lt;&gt;"",_xlpm.CSVVal)),""))</f>
        <v/>
      </c>
      <c r="L97" s="41" t="str" cm="1">
        <f t="array" ref="L97">IF(($Y97+$Z97+$AA97+$AD97)=0,"",IFERROR(_xlfn.LET(_xlpm.CSVVal,IF($Y97=0,"",INDEX(CSV!Q$2:Q$510,$Y97)),_xlpm.MacVal,IF($Z97=0,"",INDEX(Output_Mac!M$2:M$500,$Z97)),_xlpm.WinVal,IF($AD97=0,"",INDEX(Output_Win!M$2:M$243,$AD97)),_xlpm.MyAuditVal,IF($AA97=0,"",INDEX(My_Audit!K$2:K$456,$AA97)),_xlfn.IFS(_xlpm.MyAuditVal&lt;&gt;"",_xlpm.MyAuditVal,_xlpm.MacVal&lt;&gt;"",_xlpm.MacVal,_xlpm.WinVal&lt;&gt;"",_xlpm.WinVal,_xlpm.CSVVal&lt;&gt;"",_xlpm.CSVVal)),""))</f>
        <v/>
      </c>
      <c r="M97" s="41" t="str" cm="1">
        <f t="array" ref="M97">IF(($Y97+$Z97+$AA97+$AD97)=0,"",ExpandDiagCodes(_xlfn.TEXTJOIN(", ",TRUE,IF($AA97=0,"",INDEX(My_Audit!N$2:N$456,$AA97)),IF($Z97=0,"",INDEX(Output_Mac!S$2:S$500,$Z97)),IF($AD97=0,"",INDEX(Output_Win!S$2:S$243,$AD97)),IF($Y97=0,"",INDEX(CSV!AE$2:AE$510,$Y97)))))</f>
        <v/>
      </c>
      <c r="N97" s="41" t="str" cm="1">
        <f t="array" ref="N97">IF(($Y97+$Z97+$AA97+$AD97)=0,"",IFERROR(_xlfn.LET(_xlpm.CSVVal,IF($Y97=0,"",INDEX(CSV!AG$2:AG$510,$Y97)),_xlpm.MacVal,IF($Z97=0,"",INDEX(Output_Mac!T$2:T$500,$Z97)),_xlpm.WinVal,IF($AD97=0,"",INDEX(Output_Win!T$2:T$243,$AD97)),_xlpm.MyAuditVal,IF($AA97=0,"",INDEX(My_Audit!O$2:O$456,$AA97)),_xlfn.IFS(_xlpm.MyAuditVal&lt;&gt;"",_xlpm.MyAuditVal,_xlpm.MacVal&lt;&gt;"",_xlpm.MacVal,_xlpm.WinVal&lt;&gt;"",_xlpm.WinVal,_xlpm.CSVVal&lt;&gt;"",_xlpm.CSVVal)),""))</f>
        <v/>
      </c>
      <c r="O97" s="41" t="str" cm="1">
        <f t="array" ref="O97">IF($AB97=0,"",INDEX(My_Audit!P$2:P$456,$AB97))&amp;""</f>
        <v/>
      </c>
      <c r="P97" s="40"/>
      <c r="Q97" s="41" t="str">
        <f>IF(LEFT(N97,4)="Pass","Nist SP 800-88",My_Audit!R97)&amp;""</f>
        <v/>
      </c>
      <c r="R97" s="40"/>
      <c r="S97" s="40"/>
      <c r="T97" s="41" t="str" cm="1">
        <f t="array" ref="T97">IF($AC97=0,"",INDEX(Models!J$2:J$605,$AC97))</f>
        <v/>
      </c>
      <c r="U97" s="40"/>
      <c r="V97" s="40"/>
      <c r="W97" s="79" t="str" cm="1">
        <f t="array" ref="W97">IF(($Z97+$AA97+$AD97)=0,"",ExpandDiagCodes(_xlfn.TEXTJOIN(", ",TRUE,IF($AA97=0,"",INDEX(My_Audit!L$2:L$456,$AA97)),IF($Z97=0,"",INDEX(Output_Mac!AA$2:AA$500,$Z97)),IF($AD97=0,"",INDEX(Output_Win!AA$2:AA$243,$AD97)))))</f>
        <v/>
      </c>
      <c r="Y97" s="80">
        <f>IFERROR(MATCH($A97,CSV!$A$2:$A$510,0),0)</f>
        <v>0</v>
      </c>
      <c r="Z97" s="80">
        <f>IFERROR(MATCH($A97,Output_Mac!$A$2:$A$500,0),0)</f>
        <v>0</v>
      </c>
      <c r="AA97" s="80">
        <f>IFERROR(MATCH($A97,My_Audit!$A$2:$A$456,0),0)</f>
        <v>96</v>
      </c>
      <c r="AB97" s="80">
        <f>IFERROR(MATCH($C97,My_Audit!$B$2:$B$456,0),0)</f>
        <v>0</v>
      </c>
      <c r="AC97" s="80">
        <f>IFERROR(MATCH($E97,Models!$I$2:$I$605,0),0)</f>
        <v>0</v>
      </c>
      <c r="AD97" s="80">
        <f>IFERROR(MATCH($A97,Output_Win!$A$2:$A$243,0),0)</f>
        <v>0</v>
      </c>
    </row>
    <row r="98" spans="1:30">
      <c r="A98" s="40" t="str">
        <f>_xlfn.TEXTJOIN("",TRUE,Input!$A$4,TEXT(ROW(My_Audit!A97)+Input!$A$8-1,"00"))</f>
        <v>W4485</v>
      </c>
      <c r="B98" s="40" t="str">
        <f>_xlfn.TEXTJOIN("-",TRUE,"ITD",Input!$A$2,A98)</f>
        <v>ITD-SHR11749-W4485</v>
      </c>
      <c r="C98" s="41" t="str" cm="1">
        <f t="array" ref="C98">IF(($Y98+$Z98+$AA98+$AD98)=0,"",IFERROR(_xlfn.LET(_xlpm.CSVVal,IF($Y98=0,"",INDEX(CSV!B$2:B$510,$Y98)),_xlpm.MacVal,IF($Z98=0,"",INDEX(Output_Mac!B$2:B$500,$Z98)),_xlpm.WinVal,IF($AD98=0,"",INDEX(Output_Win!B$2:B$243,$AD98)),_xlpm.MyAuditVal,IF($AA98=0,"",INDEX(My_Audit!B$2:B$456,$AA98)),_xlfn.IFS(_xlpm.MyAuditVal&lt;&gt;"",_xlpm.MyAuditVal,_xlpm.MacVal&lt;&gt;"",_xlpm.MacVal,_xlpm.WinVal&lt;&gt;"",_xlpm.WinVal,_xlpm.CSVVal&lt;&gt;"",_xlpm.CSVVal)),""))</f>
        <v/>
      </c>
      <c r="D98" s="41" t="str" cm="1">
        <f t="array" ref="D98">IF(($Y98+$Z98+$AA98+$AD98)=0,"",IFERROR(_xlfn.LET(_xlpm.CSVVal,IF($Y98=0,"",INDEX(CSV!C$2:C$510,$Y98)),_xlpm.MacVal,IF($Z98=0,"",INDEX(Output_Mac!D$2:D$500,$Z98)),_xlpm.WinVal,IF($AD98=0,"",INDEX(Output_Win!D$2:D$243,$AD98)),_xlpm.MyAuditVal,IF($AA98=0,"",INDEX(My_Audit!C$2:C$456,$AA98)),_xlfn.IFS(_xlpm.MyAuditVal&lt;&gt;"",_xlpm.MyAuditVal,_xlpm.MacVal&lt;&gt;"",_xlpm.MacVal,_xlpm.WinVal&lt;&gt;"",_xlpm.WinVal,_xlpm.CSVVal&lt;&gt;"",_xlpm.CSVVal)),""))</f>
        <v/>
      </c>
      <c r="E98" s="41" t="str" cm="1">
        <f t="array" ref="E98">IF(($Y98+$Z98+$AA98+$AD98)=0,"",IFERROR(_xlfn.LET(_xlpm.CSVVal,IF($Y98=0,"",INDEX(CSV!E$2:E$510,$Y98)),_xlpm.MacVal,IF($Z98=0,"",INDEX(Output_Mac!C$2:C$500,$Z98)),_xlpm.WinVal,IF($AD98=0,"",INDEX(Output_Win!C$2:C$243,$AD98)),_xlpm.MyAuditVal,IF($AA98=0,"",INDEX(My_Audit!D$2:D$456,$AA98)),_xlfn.IFS(_xlpm.MyAuditVal&lt;&gt;"",_xlpm.MyAuditVal,_xlpm.MacVal&lt;&gt;"",_xlpm.MacVal,_xlpm.WinVal&lt;&gt;"",_xlpm.WinVal,_xlpm.CSVVal&lt;&gt;"",_xlpm.CSVVal)),""))</f>
        <v/>
      </c>
      <c r="F98" s="41" t="str" cm="1">
        <f t="array" ref="F98">IF(($Y98+$Z98+$AA98+$AD98)=0,"",IFERROR(_xlfn.LET(_xlpm.CSVVal,IF($Y98=0,"",INDEX(CSV!F$2:F$510,$Y98)),_xlpm.MacVal,IF($Z98=0,"",INDEX(Output_Mac!E$2:E$500,$Z98)),_xlpm.WinVal,IF($AD98=0,"",INDEX(Output_Win!E$2:E$243,$AD98)),_xlpm.MyAuditVal,IF($AA98=0,"",INDEX(My_Audit!E$2:E$456,$AA98)),_xlfn.IFS(_xlpm.MyAuditVal&lt;&gt;"",_xlpm.MyAuditVal,_xlpm.MacVal&lt;&gt;"",_xlpm.MacVal,_xlpm.WinVal&lt;&gt;"",_xlpm.WinVal,_xlpm.CSVVal&lt;&gt;"",PROPER(_xlpm.CSVVal))),""))</f>
        <v/>
      </c>
      <c r="G98" s="41" t="str" cm="1">
        <f t="array" ref="G98">IF(($Y98+$Z98+$AA98+$AD98)=0,"",IFERROR(_xlfn.LET(_xlpm.CSVVal,IF($Y98=0,"",INDEX(CSV!G$2:G$510,$Y98)),_xlpm.MacVal,IF($Z98=0,"",INDEX(Output_Mac!G$2:G$500,$Z98)),_xlpm.WinVal,IF($AD98=0,"",INDEX(Output_Win!G$2:G$243,$AD98)),_xlpm.MyAuditVal,IF($AA98=0,"",INDEX(My_Audit!F$2:F$456,$AA98)),_xlfn.IFS(_xlpm.MyAuditVal&lt;&gt;"",_xlpm.MyAuditVal,_xlpm.MacVal&lt;&gt;"",_xlpm.MacVal,_xlpm.WinVal&lt;&gt;"",_xlpm.WinVal,_xlpm.CSVVal&lt;&gt;"",_xlpm.CSVVal)),""))</f>
        <v/>
      </c>
      <c r="H98" s="41" t="str" cm="1">
        <f t="array" ref="H98">IF($Z98&gt;0,INDEX(Output_Mac!H$2:H$500,$Z98),IF($AD98&gt;0,INDEX(Output_Win!H$2:H$243,$AD98),IF($AA98&gt;0,_xlfn.LET(_xlpm.MyAuditVal,INDEX(My_Audit!G$2:G$456,$AA98),IF(_xlpm.MyAuditVal=0,"",_xlpm.MyAuditVal)),"")))</f>
        <v/>
      </c>
      <c r="I98" s="41" t="str" cm="1">
        <f t="array" ref="I98">IF(($Y98+$Z98+$AA98+$AD98)=0,"",IFERROR(_xlfn.LET(_xlpm.CSVVal,IF($Y98=0,"",INDEX(CSV!H$2:H$510,$Y98)),_xlpm.MacVal,IF($Z98=0,"",INDEX(Output_Mac!I$2:I$500,$Z98)),_xlpm.WinVal,IF($AD98=0,"",INDEX(Output_Win!I$2:I$243,$AD98)),_xlpm.MyAuditVal,IF($AA98=0,"",INDEX(My_Audit!H$2:H$456,$AA98)),_xlfn.IFS(_xlpm.MyAuditVal&lt;&gt;"",_xlpm.MyAuditVal,_xlpm.MacVal&lt;&gt;"",_xlpm.MacVal,_xlpm.WinVal&lt;&gt;"",_xlpm.WinVal,_xlpm.CSVVal&lt;&gt;"",_xlpm.CSVVal)),""))</f>
        <v/>
      </c>
      <c r="J98" s="41" t="str" cm="1">
        <f t="array" ref="J98">IF(($Y98+$Z98+$AA98+$AD98)=0,"",IFERROR(_xlfn.LET(_xlpm.CSVVal,IF($Y98=0,"",INDEX(CSV!J$2:J$510,$Y98)),_xlpm.MacVal,IF($Z98=0,"",INDEX(Output_Mac!J$2:J$500,$Z98)),_xlpm.WinVal,IF($AD98=0,"",INDEX(Output_Win!J$2:J$243,$AD98)),_xlpm.MyAuditVal,IF($AA98=0,"",INDEX(My_Audit!I$2:I$456,$AA98)),_xlfn.IFS(_xlpm.MyAuditVal&lt;&gt;"",_xlpm.MyAuditVal,_xlpm.MacVal&lt;&gt;"",_xlpm.MacVal,_xlpm.WinVal&lt;&gt;"",_xlpm.WinVal,_xlpm.CSVVal&lt;&gt;"",_xlpm.CSVVal)),""))</f>
        <v/>
      </c>
      <c r="K98" s="41" t="str" cm="1">
        <f t="array" ref="K98">IF(($Y98+$Z98+$AA98+$AD98)=0,"",IFERROR(_xlfn.LET(_xlpm.CSVVal,IF($Y98=0,"",INDEX(CSV!N$2:N$510,$Y98)),_xlpm.MacVal,IF($Z98=0,"",INDEX(Output_Mac!L$2:L$500,$Z98)),_xlpm.WinVal,IF($AD98=0,"",INDEX(Output_Win!L$2:L$243,$AD98)),_xlpm.MyAuditVal,IF($AA98=0,"",INDEX(My_Audit!J$2:J$456,$AA98)),_xlfn.IFS(_xlpm.MyAuditVal&lt;&gt;"",_xlpm.MyAuditVal,_xlpm.MacVal&lt;&gt;"",_xlpm.MacVal,_xlpm.WinVal&lt;&gt;"",_xlpm.WinVal,_xlpm.CSVVal&lt;&gt;"",_xlpm.CSVVal)),""))</f>
        <v/>
      </c>
      <c r="L98" s="41" t="str" cm="1">
        <f t="array" ref="L98">IF(($Y98+$Z98+$AA98+$AD98)=0,"",IFERROR(_xlfn.LET(_xlpm.CSVVal,IF($Y98=0,"",INDEX(CSV!Q$2:Q$510,$Y98)),_xlpm.MacVal,IF($Z98=0,"",INDEX(Output_Mac!M$2:M$500,$Z98)),_xlpm.WinVal,IF($AD98=0,"",INDEX(Output_Win!M$2:M$243,$AD98)),_xlpm.MyAuditVal,IF($AA98=0,"",INDEX(My_Audit!K$2:K$456,$AA98)),_xlfn.IFS(_xlpm.MyAuditVal&lt;&gt;"",_xlpm.MyAuditVal,_xlpm.MacVal&lt;&gt;"",_xlpm.MacVal,_xlpm.WinVal&lt;&gt;"",_xlpm.WinVal,_xlpm.CSVVal&lt;&gt;"",_xlpm.CSVVal)),""))</f>
        <v/>
      </c>
      <c r="M98" s="41" t="str" cm="1">
        <f t="array" ref="M98">IF(($Y98+$Z98+$AA98+$AD98)=0,"",ExpandDiagCodes(_xlfn.TEXTJOIN(", ",TRUE,IF($AA98=0,"",INDEX(My_Audit!N$2:N$456,$AA98)),IF($Z98=0,"",INDEX(Output_Mac!S$2:S$500,$Z98)),IF($AD98=0,"",INDEX(Output_Win!S$2:S$243,$AD98)),IF($Y98=0,"",INDEX(CSV!AE$2:AE$510,$Y98)))))</f>
        <v/>
      </c>
      <c r="N98" s="41" t="str" cm="1">
        <f t="array" ref="N98">IF(($Y98+$Z98+$AA98+$AD98)=0,"",IFERROR(_xlfn.LET(_xlpm.CSVVal,IF($Y98=0,"",INDEX(CSV!AG$2:AG$510,$Y98)),_xlpm.MacVal,IF($Z98=0,"",INDEX(Output_Mac!T$2:T$500,$Z98)),_xlpm.WinVal,IF($AD98=0,"",INDEX(Output_Win!T$2:T$243,$AD98)),_xlpm.MyAuditVal,IF($AA98=0,"",INDEX(My_Audit!O$2:O$456,$AA98)),_xlfn.IFS(_xlpm.MyAuditVal&lt;&gt;"",_xlpm.MyAuditVal,_xlpm.MacVal&lt;&gt;"",_xlpm.MacVal,_xlpm.WinVal&lt;&gt;"",_xlpm.WinVal,_xlpm.CSVVal&lt;&gt;"",_xlpm.CSVVal)),""))</f>
        <v/>
      </c>
      <c r="O98" s="41" t="str" cm="1">
        <f t="array" ref="O98">IF($AB98=0,"",INDEX(My_Audit!P$2:P$456,$AB98))&amp;""</f>
        <v/>
      </c>
      <c r="P98" s="40"/>
      <c r="Q98" s="41" t="str">
        <f>IF(LEFT(N98,4)="Pass","Nist SP 800-88",My_Audit!R98)&amp;""</f>
        <v/>
      </c>
      <c r="R98" s="40"/>
      <c r="S98" s="40"/>
      <c r="T98" s="41" t="str" cm="1">
        <f t="array" ref="T98">IF($AC98=0,"",INDEX(Models!J$2:J$605,$AC98))</f>
        <v/>
      </c>
      <c r="U98" s="40"/>
      <c r="V98" s="40"/>
      <c r="W98" s="79" t="str" cm="1">
        <f t="array" ref="W98">IF(($Z98+$AA98+$AD98)=0,"",ExpandDiagCodes(_xlfn.TEXTJOIN(", ",TRUE,IF($AA98=0,"",INDEX(My_Audit!L$2:L$456,$AA98)),IF($Z98=0,"",INDEX(Output_Mac!AA$2:AA$500,$Z98)),IF($AD98=0,"",INDEX(Output_Win!AA$2:AA$243,$AD98)))))</f>
        <v/>
      </c>
      <c r="Y98" s="80">
        <f>IFERROR(MATCH($A98,CSV!$A$2:$A$510,0),0)</f>
        <v>0</v>
      </c>
      <c r="Z98" s="80">
        <f>IFERROR(MATCH($A98,Output_Mac!$A$2:$A$500,0),0)</f>
        <v>0</v>
      </c>
      <c r="AA98" s="80">
        <f>IFERROR(MATCH($A98,My_Audit!$A$2:$A$456,0),0)</f>
        <v>97</v>
      </c>
      <c r="AB98" s="80">
        <f>IFERROR(MATCH($C98,My_Audit!$B$2:$B$456,0),0)</f>
        <v>0</v>
      </c>
      <c r="AC98" s="80">
        <f>IFERROR(MATCH($E98,Models!$I$2:$I$605,0),0)</f>
        <v>0</v>
      </c>
      <c r="AD98" s="80">
        <f>IFERROR(MATCH($A98,Output_Win!$A$2:$A$243,0),0)</f>
        <v>0</v>
      </c>
    </row>
    <row r="99" spans="1:30">
      <c r="A99" s="40" t="str">
        <f>_xlfn.TEXTJOIN("",TRUE,Input!$A$4,TEXT(ROW(My_Audit!A98)+Input!$A$8-1,"00"))</f>
        <v>W4486</v>
      </c>
      <c r="B99" s="40" t="str">
        <f>_xlfn.TEXTJOIN("-",TRUE,"ITD",Input!$A$2,A99)</f>
        <v>ITD-SHR11749-W4486</v>
      </c>
      <c r="C99" s="41" t="str" cm="1">
        <f t="array" ref="C99">IF(($Y99+$Z99+$AA99+$AD99)=0,"",IFERROR(_xlfn.LET(_xlpm.CSVVal,IF($Y99=0,"",INDEX(CSV!B$2:B$510,$Y99)),_xlpm.MacVal,IF($Z99=0,"",INDEX(Output_Mac!B$2:B$500,$Z99)),_xlpm.WinVal,IF($AD99=0,"",INDEX(Output_Win!B$2:B$243,$AD99)),_xlpm.MyAuditVal,IF($AA99=0,"",INDEX(My_Audit!B$2:B$456,$AA99)),_xlfn.IFS(_xlpm.MyAuditVal&lt;&gt;"",_xlpm.MyAuditVal,_xlpm.MacVal&lt;&gt;"",_xlpm.MacVal,_xlpm.WinVal&lt;&gt;"",_xlpm.WinVal,_xlpm.CSVVal&lt;&gt;"",_xlpm.CSVVal)),""))</f>
        <v/>
      </c>
      <c r="D99" s="41" t="str" cm="1">
        <f t="array" ref="D99">IF(($Y99+$Z99+$AA99+$AD99)=0,"",IFERROR(_xlfn.LET(_xlpm.CSVVal,IF($Y99=0,"",INDEX(CSV!C$2:C$510,$Y99)),_xlpm.MacVal,IF($Z99=0,"",INDEX(Output_Mac!D$2:D$500,$Z99)),_xlpm.WinVal,IF($AD99=0,"",INDEX(Output_Win!D$2:D$243,$AD99)),_xlpm.MyAuditVal,IF($AA99=0,"",INDEX(My_Audit!C$2:C$456,$AA99)),_xlfn.IFS(_xlpm.MyAuditVal&lt;&gt;"",_xlpm.MyAuditVal,_xlpm.MacVal&lt;&gt;"",_xlpm.MacVal,_xlpm.WinVal&lt;&gt;"",_xlpm.WinVal,_xlpm.CSVVal&lt;&gt;"",_xlpm.CSVVal)),""))</f>
        <v/>
      </c>
      <c r="E99" s="41" t="str" cm="1">
        <f t="array" ref="E99">IF(($Y99+$Z99+$AA99+$AD99)=0,"",IFERROR(_xlfn.LET(_xlpm.CSVVal,IF($Y99=0,"",INDEX(CSV!E$2:E$510,$Y99)),_xlpm.MacVal,IF($Z99=0,"",INDEX(Output_Mac!C$2:C$500,$Z99)),_xlpm.WinVal,IF($AD99=0,"",INDEX(Output_Win!C$2:C$243,$AD99)),_xlpm.MyAuditVal,IF($AA99=0,"",INDEX(My_Audit!D$2:D$456,$AA99)),_xlfn.IFS(_xlpm.MyAuditVal&lt;&gt;"",_xlpm.MyAuditVal,_xlpm.MacVal&lt;&gt;"",_xlpm.MacVal,_xlpm.WinVal&lt;&gt;"",_xlpm.WinVal,_xlpm.CSVVal&lt;&gt;"",_xlpm.CSVVal)),""))</f>
        <v/>
      </c>
      <c r="F99" s="41" t="str" cm="1">
        <f t="array" ref="F99">IF(($Y99+$Z99+$AA99+$AD99)=0,"",IFERROR(_xlfn.LET(_xlpm.CSVVal,IF($Y99=0,"",INDEX(CSV!F$2:F$510,$Y99)),_xlpm.MacVal,IF($Z99=0,"",INDEX(Output_Mac!E$2:E$500,$Z99)),_xlpm.WinVal,IF($AD99=0,"",INDEX(Output_Win!E$2:E$243,$AD99)),_xlpm.MyAuditVal,IF($AA99=0,"",INDEX(My_Audit!E$2:E$456,$AA99)),_xlfn.IFS(_xlpm.MyAuditVal&lt;&gt;"",_xlpm.MyAuditVal,_xlpm.MacVal&lt;&gt;"",_xlpm.MacVal,_xlpm.WinVal&lt;&gt;"",_xlpm.WinVal,_xlpm.CSVVal&lt;&gt;"",PROPER(_xlpm.CSVVal))),""))</f>
        <v/>
      </c>
      <c r="G99" s="41" t="str" cm="1">
        <f t="array" ref="G99">IF(($Y99+$Z99+$AA99+$AD99)=0,"",IFERROR(_xlfn.LET(_xlpm.CSVVal,IF($Y99=0,"",INDEX(CSV!G$2:G$510,$Y99)),_xlpm.MacVal,IF($Z99=0,"",INDEX(Output_Mac!G$2:G$500,$Z99)),_xlpm.WinVal,IF($AD99=0,"",INDEX(Output_Win!G$2:G$243,$AD99)),_xlpm.MyAuditVal,IF($AA99=0,"",INDEX(My_Audit!F$2:F$456,$AA99)),_xlfn.IFS(_xlpm.MyAuditVal&lt;&gt;"",_xlpm.MyAuditVal,_xlpm.MacVal&lt;&gt;"",_xlpm.MacVal,_xlpm.WinVal&lt;&gt;"",_xlpm.WinVal,_xlpm.CSVVal&lt;&gt;"",_xlpm.CSVVal)),""))</f>
        <v/>
      </c>
      <c r="H99" s="41" t="str" cm="1">
        <f t="array" ref="H99">IF($Z99&gt;0,INDEX(Output_Mac!H$2:H$500,$Z99),IF($AD99&gt;0,INDEX(Output_Win!H$2:H$243,$AD99),IF($AA99&gt;0,_xlfn.LET(_xlpm.MyAuditVal,INDEX(My_Audit!G$2:G$456,$AA99),IF(_xlpm.MyAuditVal=0,"",_xlpm.MyAuditVal)),"")))</f>
        <v/>
      </c>
      <c r="I99" s="41" t="str" cm="1">
        <f t="array" ref="I99">IF(($Y99+$Z99+$AA99+$AD99)=0,"",IFERROR(_xlfn.LET(_xlpm.CSVVal,IF($Y99=0,"",INDEX(CSV!H$2:H$510,$Y99)),_xlpm.MacVal,IF($Z99=0,"",INDEX(Output_Mac!I$2:I$500,$Z99)),_xlpm.WinVal,IF($AD99=0,"",INDEX(Output_Win!I$2:I$243,$AD99)),_xlpm.MyAuditVal,IF($AA99=0,"",INDEX(My_Audit!H$2:H$456,$AA99)),_xlfn.IFS(_xlpm.MyAuditVal&lt;&gt;"",_xlpm.MyAuditVal,_xlpm.MacVal&lt;&gt;"",_xlpm.MacVal,_xlpm.WinVal&lt;&gt;"",_xlpm.WinVal,_xlpm.CSVVal&lt;&gt;"",_xlpm.CSVVal)),""))</f>
        <v/>
      </c>
      <c r="J99" s="41" t="str" cm="1">
        <f t="array" ref="J99">IF(($Y99+$Z99+$AA99+$AD99)=0,"",IFERROR(_xlfn.LET(_xlpm.CSVVal,IF($Y99=0,"",INDEX(CSV!J$2:J$510,$Y99)),_xlpm.MacVal,IF($Z99=0,"",INDEX(Output_Mac!J$2:J$500,$Z99)),_xlpm.WinVal,IF($AD99=0,"",INDEX(Output_Win!J$2:J$243,$AD99)),_xlpm.MyAuditVal,IF($AA99=0,"",INDEX(My_Audit!I$2:I$456,$AA99)),_xlfn.IFS(_xlpm.MyAuditVal&lt;&gt;"",_xlpm.MyAuditVal,_xlpm.MacVal&lt;&gt;"",_xlpm.MacVal,_xlpm.WinVal&lt;&gt;"",_xlpm.WinVal,_xlpm.CSVVal&lt;&gt;"",_xlpm.CSVVal)),""))</f>
        <v/>
      </c>
      <c r="K99" s="41" t="str" cm="1">
        <f t="array" ref="K99">IF(($Y99+$Z99+$AA99+$AD99)=0,"",IFERROR(_xlfn.LET(_xlpm.CSVVal,IF($Y99=0,"",INDEX(CSV!N$2:N$510,$Y99)),_xlpm.MacVal,IF($Z99=0,"",INDEX(Output_Mac!L$2:L$500,$Z99)),_xlpm.WinVal,IF($AD99=0,"",INDEX(Output_Win!L$2:L$243,$AD99)),_xlpm.MyAuditVal,IF($AA99=0,"",INDEX(My_Audit!J$2:J$456,$AA99)),_xlfn.IFS(_xlpm.MyAuditVal&lt;&gt;"",_xlpm.MyAuditVal,_xlpm.MacVal&lt;&gt;"",_xlpm.MacVal,_xlpm.WinVal&lt;&gt;"",_xlpm.WinVal,_xlpm.CSVVal&lt;&gt;"",_xlpm.CSVVal)),""))</f>
        <v/>
      </c>
      <c r="L99" s="41" t="str" cm="1">
        <f t="array" ref="L99">IF(($Y99+$Z99+$AA99+$AD99)=0,"",IFERROR(_xlfn.LET(_xlpm.CSVVal,IF($Y99=0,"",INDEX(CSV!Q$2:Q$510,$Y99)),_xlpm.MacVal,IF($Z99=0,"",INDEX(Output_Mac!M$2:M$500,$Z99)),_xlpm.WinVal,IF($AD99=0,"",INDEX(Output_Win!M$2:M$243,$AD99)),_xlpm.MyAuditVal,IF($AA99=0,"",INDEX(My_Audit!K$2:K$456,$AA99)),_xlfn.IFS(_xlpm.MyAuditVal&lt;&gt;"",_xlpm.MyAuditVal,_xlpm.MacVal&lt;&gt;"",_xlpm.MacVal,_xlpm.WinVal&lt;&gt;"",_xlpm.WinVal,_xlpm.CSVVal&lt;&gt;"",_xlpm.CSVVal)),""))</f>
        <v/>
      </c>
      <c r="M99" s="41" t="str" cm="1">
        <f t="array" ref="M99">IF(($Y99+$Z99+$AA99+$AD99)=0,"",ExpandDiagCodes(_xlfn.TEXTJOIN(", ",TRUE,IF($AA99=0,"",INDEX(My_Audit!N$2:N$456,$AA99)),IF($Z99=0,"",INDEX(Output_Mac!S$2:S$500,$Z99)),IF($AD99=0,"",INDEX(Output_Win!S$2:S$243,$AD99)),IF($Y99=0,"",INDEX(CSV!AE$2:AE$510,$Y99)))))</f>
        <v/>
      </c>
      <c r="N99" s="41" t="str" cm="1">
        <f t="array" ref="N99">IF(($Y99+$Z99+$AA99+$AD99)=0,"",IFERROR(_xlfn.LET(_xlpm.CSVVal,IF($Y99=0,"",INDEX(CSV!AG$2:AG$510,$Y99)),_xlpm.MacVal,IF($Z99=0,"",INDEX(Output_Mac!T$2:T$500,$Z99)),_xlpm.WinVal,IF($AD99=0,"",INDEX(Output_Win!T$2:T$243,$AD99)),_xlpm.MyAuditVal,IF($AA99=0,"",INDEX(My_Audit!O$2:O$456,$AA99)),_xlfn.IFS(_xlpm.MyAuditVal&lt;&gt;"",_xlpm.MyAuditVal,_xlpm.MacVal&lt;&gt;"",_xlpm.MacVal,_xlpm.WinVal&lt;&gt;"",_xlpm.WinVal,_xlpm.CSVVal&lt;&gt;"",_xlpm.CSVVal)),""))</f>
        <v/>
      </c>
      <c r="O99" s="41" t="str" cm="1">
        <f t="array" ref="O99">IF($AB99=0,"",INDEX(My_Audit!P$2:P$456,$AB99))&amp;""</f>
        <v/>
      </c>
      <c r="P99" s="40"/>
      <c r="Q99" s="41" t="str">
        <f>IF(LEFT(N99,4)="Pass","Nist SP 800-88",My_Audit!R99)&amp;""</f>
        <v/>
      </c>
      <c r="R99" s="40"/>
      <c r="S99" s="40"/>
      <c r="T99" s="41" t="str" cm="1">
        <f t="array" ref="T99">IF($AC99=0,"",INDEX(Models!J$2:J$605,$AC99))</f>
        <v/>
      </c>
      <c r="U99" s="40"/>
      <c r="V99" s="40"/>
      <c r="W99" s="79" t="str" cm="1">
        <f t="array" ref="W99">IF(($Z99+$AA99+$AD99)=0,"",ExpandDiagCodes(_xlfn.TEXTJOIN(", ",TRUE,IF($AA99=0,"",INDEX(My_Audit!L$2:L$456,$AA99)),IF($Z99=0,"",INDEX(Output_Mac!AA$2:AA$500,$Z99)),IF($AD99=0,"",INDEX(Output_Win!AA$2:AA$243,$AD99)))))</f>
        <v/>
      </c>
      <c r="Y99" s="80">
        <f>IFERROR(MATCH($A99,CSV!$A$2:$A$510,0),0)</f>
        <v>0</v>
      </c>
      <c r="Z99" s="80">
        <f>IFERROR(MATCH($A99,Output_Mac!$A$2:$A$500,0),0)</f>
        <v>0</v>
      </c>
      <c r="AA99" s="80">
        <f>IFERROR(MATCH($A99,My_Audit!$A$2:$A$456,0),0)</f>
        <v>98</v>
      </c>
      <c r="AB99" s="80">
        <f>IFERROR(MATCH($C99,My_Audit!$B$2:$B$456,0),0)</f>
        <v>0</v>
      </c>
      <c r="AC99" s="80">
        <f>IFERROR(MATCH($E99,Models!$I$2:$I$605,0),0)</f>
        <v>0</v>
      </c>
      <c r="AD99" s="80">
        <f>IFERROR(MATCH($A99,Output_Win!$A$2:$A$243,0),0)</f>
        <v>0</v>
      </c>
    </row>
    <row r="100" spans="1:30">
      <c r="A100" s="40" t="str">
        <f>_xlfn.TEXTJOIN("",TRUE,Input!$A$4,TEXT(ROW(My_Audit!A99)+Input!$A$8-1,"00"))</f>
        <v>W4487</v>
      </c>
      <c r="B100" s="40" t="str">
        <f>_xlfn.TEXTJOIN("-",TRUE,"ITD",Input!$A$2,A100)</f>
        <v>ITD-SHR11749-W4487</v>
      </c>
      <c r="C100" s="41" t="str" cm="1">
        <f t="array" ref="C100">IF(($Y100+$Z100+$AA100+$AD100)=0,"",IFERROR(_xlfn.LET(_xlpm.CSVVal,IF($Y100=0,"",INDEX(CSV!B$2:B$510,$Y100)),_xlpm.MacVal,IF($Z100=0,"",INDEX(Output_Mac!B$2:B$500,$Z100)),_xlpm.WinVal,IF($AD100=0,"",INDEX(Output_Win!B$2:B$243,$AD100)),_xlpm.MyAuditVal,IF($AA100=0,"",INDEX(My_Audit!B$2:B$456,$AA100)),_xlfn.IFS(_xlpm.MyAuditVal&lt;&gt;"",_xlpm.MyAuditVal,_xlpm.MacVal&lt;&gt;"",_xlpm.MacVal,_xlpm.WinVal&lt;&gt;"",_xlpm.WinVal,_xlpm.CSVVal&lt;&gt;"",_xlpm.CSVVal)),""))</f>
        <v/>
      </c>
      <c r="D100" s="41" t="str" cm="1">
        <f t="array" ref="D100">IF(($Y100+$Z100+$AA100+$AD100)=0,"",IFERROR(_xlfn.LET(_xlpm.CSVVal,IF($Y100=0,"",INDEX(CSV!C$2:C$510,$Y100)),_xlpm.MacVal,IF($Z100=0,"",INDEX(Output_Mac!D$2:D$500,$Z100)),_xlpm.WinVal,IF($AD100=0,"",INDEX(Output_Win!D$2:D$243,$AD100)),_xlpm.MyAuditVal,IF($AA100=0,"",INDEX(My_Audit!C$2:C$456,$AA100)),_xlfn.IFS(_xlpm.MyAuditVal&lt;&gt;"",_xlpm.MyAuditVal,_xlpm.MacVal&lt;&gt;"",_xlpm.MacVal,_xlpm.WinVal&lt;&gt;"",_xlpm.WinVal,_xlpm.CSVVal&lt;&gt;"",_xlpm.CSVVal)),""))</f>
        <v/>
      </c>
      <c r="E100" s="41" t="str" cm="1">
        <f t="array" ref="E100">IF(($Y100+$Z100+$AA100+$AD100)=0,"",IFERROR(_xlfn.LET(_xlpm.CSVVal,IF($Y100=0,"",INDEX(CSV!E$2:E$510,$Y100)),_xlpm.MacVal,IF($Z100=0,"",INDEX(Output_Mac!C$2:C$500,$Z100)),_xlpm.WinVal,IF($AD100=0,"",INDEX(Output_Win!C$2:C$243,$AD100)),_xlpm.MyAuditVal,IF($AA100=0,"",INDEX(My_Audit!D$2:D$456,$AA100)),_xlfn.IFS(_xlpm.MyAuditVal&lt;&gt;"",_xlpm.MyAuditVal,_xlpm.MacVal&lt;&gt;"",_xlpm.MacVal,_xlpm.WinVal&lt;&gt;"",_xlpm.WinVal,_xlpm.CSVVal&lt;&gt;"",_xlpm.CSVVal)),""))</f>
        <v/>
      </c>
      <c r="F100" s="41" t="str" cm="1">
        <f t="array" ref="F100">IF(($Y100+$Z100+$AA100+$AD100)=0,"",IFERROR(_xlfn.LET(_xlpm.CSVVal,IF($Y100=0,"",INDEX(CSV!F$2:F$510,$Y100)),_xlpm.MacVal,IF($Z100=0,"",INDEX(Output_Mac!E$2:E$500,$Z100)),_xlpm.WinVal,IF($AD100=0,"",INDEX(Output_Win!E$2:E$243,$AD100)),_xlpm.MyAuditVal,IF($AA100=0,"",INDEX(My_Audit!E$2:E$456,$AA100)),_xlfn.IFS(_xlpm.MyAuditVal&lt;&gt;"",_xlpm.MyAuditVal,_xlpm.MacVal&lt;&gt;"",_xlpm.MacVal,_xlpm.WinVal&lt;&gt;"",_xlpm.WinVal,_xlpm.CSVVal&lt;&gt;"",PROPER(_xlpm.CSVVal))),""))</f>
        <v/>
      </c>
      <c r="G100" s="41" t="str" cm="1">
        <f t="array" ref="G100">IF(($Y100+$Z100+$AA100+$AD100)=0,"",IFERROR(_xlfn.LET(_xlpm.CSVVal,IF($Y100=0,"",INDEX(CSV!G$2:G$510,$Y100)),_xlpm.MacVal,IF($Z100=0,"",INDEX(Output_Mac!G$2:G$500,$Z100)),_xlpm.WinVal,IF($AD100=0,"",INDEX(Output_Win!G$2:G$243,$AD100)),_xlpm.MyAuditVal,IF($AA100=0,"",INDEX(My_Audit!F$2:F$456,$AA100)),_xlfn.IFS(_xlpm.MyAuditVal&lt;&gt;"",_xlpm.MyAuditVal,_xlpm.MacVal&lt;&gt;"",_xlpm.MacVal,_xlpm.WinVal&lt;&gt;"",_xlpm.WinVal,_xlpm.CSVVal&lt;&gt;"",_xlpm.CSVVal)),""))</f>
        <v/>
      </c>
      <c r="H100" s="41" t="str" cm="1">
        <f t="array" ref="H100">IF($Z100&gt;0,INDEX(Output_Mac!H$2:H$500,$Z100),IF($AD100&gt;0,INDEX(Output_Win!H$2:H$243,$AD100),IF($AA100&gt;0,_xlfn.LET(_xlpm.MyAuditVal,INDEX(My_Audit!G$2:G$456,$AA100),IF(_xlpm.MyAuditVal=0,"",_xlpm.MyAuditVal)),"")))</f>
        <v/>
      </c>
      <c r="I100" s="41" t="str" cm="1">
        <f t="array" ref="I100">IF(($Y100+$Z100+$AA100+$AD100)=0,"",IFERROR(_xlfn.LET(_xlpm.CSVVal,IF($Y100=0,"",INDEX(CSV!H$2:H$510,$Y100)),_xlpm.MacVal,IF($Z100=0,"",INDEX(Output_Mac!I$2:I$500,$Z100)),_xlpm.WinVal,IF($AD100=0,"",INDEX(Output_Win!I$2:I$243,$AD100)),_xlpm.MyAuditVal,IF($AA100=0,"",INDEX(My_Audit!H$2:H$456,$AA100)),_xlfn.IFS(_xlpm.MyAuditVal&lt;&gt;"",_xlpm.MyAuditVal,_xlpm.MacVal&lt;&gt;"",_xlpm.MacVal,_xlpm.WinVal&lt;&gt;"",_xlpm.WinVal,_xlpm.CSVVal&lt;&gt;"",_xlpm.CSVVal)),""))</f>
        <v/>
      </c>
      <c r="J100" s="41" t="str" cm="1">
        <f t="array" ref="J100">IF(($Y100+$Z100+$AA100+$AD100)=0,"",IFERROR(_xlfn.LET(_xlpm.CSVVal,IF($Y100=0,"",INDEX(CSV!J$2:J$510,$Y100)),_xlpm.MacVal,IF($Z100=0,"",INDEX(Output_Mac!J$2:J$500,$Z100)),_xlpm.WinVal,IF($AD100=0,"",INDEX(Output_Win!J$2:J$243,$AD100)),_xlpm.MyAuditVal,IF($AA100=0,"",INDEX(My_Audit!I$2:I$456,$AA100)),_xlfn.IFS(_xlpm.MyAuditVal&lt;&gt;"",_xlpm.MyAuditVal,_xlpm.MacVal&lt;&gt;"",_xlpm.MacVal,_xlpm.WinVal&lt;&gt;"",_xlpm.WinVal,_xlpm.CSVVal&lt;&gt;"",_xlpm.CSVVal)),""))</f>
        <v/>
      </c>
      <c r="K100" s="41" t="str" cm="1">
        <f t="array" ref="K100">IF(($Y100+$Z100+$AA100+$AD100)=0,"",IFERROR(_xlfn.LET(_xlpm.CSVVal,IF($Y100=0,"",INDEX(CSV!N$2:N$510,$Y100)),_xlpm.MacVal,IF($Z100=0,"",INDEX(Output_Mac!L$2:L$500,$Z100)),_xlpm.WinVal,IF($AD100=0,"",INDEX(Output_Win!L$2:L$243,$AD100)),_xlpm.MyAuditVal,IF($AA100=0,"",INDEX(My_Audit!J$2:J$456,$AA100)),_xlfn.IFS(_xlpm.MyAuditVal&lt;&gt;"",_xlpm.MyAuditVal,_xlpm.MacVal&lt;&gt;"",_xlpm.MacVal,_xlpm.WinVal&lt;&gt;"",_xlpm.WinVal,_xlpm.CSVVal&lt;&gt;"",_xlpm.CSVVal)),""))</f>
        <v/>
      </c>
      <c r="L100" s="41" t="str" cm="1">
        <f t="array" ref="L100">IF(($Y100+$Z100+$AA100+$AD100)=0,"",IFERROR(_xlfn.LET(_xlpm.CSVVal,IF($Y100=0,"",INDEX(CSV!Q$2:Q$510,$Y100)),_xlpm.MacVal,IF($Z100=0,"",INDEX(Output_Mac!M$2:M$500,$Z100)),_xlpm.WinVal,IF($AD100=0,"",INDEX(Output_Win!M$2:M$243,$AD100)),_xlpm.MyAuditVal,IF($AA100=0,"",INDEX(My_Audit!K$2:K$456,$AA100)),_xlfn.IFS(_xlpm.MyAuditVal&lt;&gt;"",_xlpm.MyAuditVal,_xlpm.MacVal&lt;&gt;"",_xlpm.MacVal,_xlpm.WinVal&lt;&gt;"",_xlpm.WinVal,_xlpm.CSVVal&lt;&gt;"",_xlpm.CSVVal)),""))</f>
        <v/>
      </c>
      <c r="M100" s="41" t="str" cm="1">
        <f t="array" ref="M100">IF(($Y100+$Z100+$AA100+$AD100)=0,"",ExpandDiagCodes(_xlfn.TEXTJOIN(", ",TRUE,IF($AA100=0,"",INDEX(My_Audit!N$2:N$456,$AA100)),IF($Z100=0,"",INDEX(Output_Mac!S$2:S$500,$Z100)),IF($AD100=0,"",INDEX(Output_Win!S$2:S$243,$AD100)),IF($Y100=0,"",INDEX(CSV!AE$2:AE$510,$Y100)))))</f>
        <v/>
      </c>
      <c r="N100" s="41" t="str" cm="1">
        <f t="array" ref="N100">IF(($Y100+$Z100+$AA100+$AD100)=0,"",IFERROR(_xlfn.LET(_xlpm.CSVVal,IF($Y100=0,"",INDEX(CSV!AG$2:AG$510,$Y100)),_xlpm.MacVal,IF($Z100=0,"",INDEX(Output_Mac!T$2:T$500,$Z100)),_xlpm.WinVal,IF($AD100=0,"",INDEX(Output_Win!T$2:T$243,$AD100)),_xlpm.MyAuditVal,IF($AA100=0,"",INDEX(My_Audit!O$2:O$456,$AA100)),_xlfn.IFS(_xlpm.MyAuditVal&lt;&gt;"",_xlpm.MyAuditVal,_xlpm.MacVal&lt;&gt;"",_xlpm.MacVal,_xlpm.WinVal&lt;&gt;"",_xlpm.WinVal,_xlpm.CSVVal&lt;&gt;"",_xlpm.CSVVal)),""))</f>
        <v/>
      </c>
      <c r="O100" s="41" t="str" cm="1">
        <f t="array" ref="O100">IF($AB100=0,"",INDEX(My_Audit!P$2:P$456,$AB100))&amp;""</f>
        <v/>
      </c>
      <c r="P100" s="40"/>
      <c r="Q100" s="41" t="str">
        <f>IF(LEFT(N100,4)="Pass","Nist SP 800-88",My_Audit!R100)&amp;""</f>
        <v/>
      </c>
      <c r="R100" s="40"/>
      <c r="S100" s="40"/>
      <c r="T100" s="41" t="str" cm="1">
        <f t="array" ref="T100">IF($AC100=0,"",INDEX(Models!J$2:J$605,$AC100))</f>
        <v/>
      </c>
      <c r="U100" s="40"/>
      <c r="V100" s="40"/>
      <c r="W100" s="79" t="str" cm="1">
        <f t="array" ref="W100">IF(($Z100+$AA100+$AD100)=0,"",ExpandDiagCodes(_xlfn.TEXTJOIN(", ",TRUE,IF($AA100=0,"",INDEX(My_Audit!L$2:L$456,$AA100)),IF($Z100=0,"",INDEX(Output_Mac!AA$2:AA$500,$Z100)),IF($AD100=0,"",INDEX(Output_Win!AA$2:AA$243,$AD100)))))</f>
        <v/>
      </c>
      <c r="Y100" s="80">
        <f>IFERROR(MATCH($A100,CSV!$A$2:$A$510,0),0)</f>
        <v>0</v>
      </c>
      <c r="Z100" s="80">
        <f>IFERROR(MATCH($A100,Output_Mac!$A$2:$A$500,0),0)</f>
        <v>0</v>
      </c>
      <c r="AA100" s="80">
        <f>IFERROR(MATCH($A100,My_Audit!$A$2:$A$456,0),0)</f>
        <v>99</v>
      </c>
      <c r="AB100" s="80">
        <f>IFERROR(MATCH($C100,My_Audit!$B$2:$B$456,0),0)</f>
        <v>0</v>
      </c>
      <c r="AC100" s="80">
        <f>IFERROR(MATCH($E100,Models!$I$2:$I$605,0),0)</f>
        <v>0</v>
      </c>
      <c r="AD100" s="80">
        <f>IFERROR(MATCH($A100,Output_Win!$A$2:$A$243,0),0)</f>
        <v>0</v>
      </c>
    </row>
    <row r="101" spans="1:30">
      <c r="A101" s="40" t="str">
        <f>_xlfn.TEXTJOIN("",TRUE,Input!$A$4,TEXT(ROW(My_Audit!A100)+Input!$A$8-1,"00"))</f>
        <v>W4488</v>
      </c>
      <c r="B101" s="40" t="str">
        <f>_xlfn.TEXTJOIN("-",TRUE,"ITD",Input!$A$2,A101)</f>
        <v>ITD-SHR11749-W4488</v>
      </c>
      <c r="C101" s="41" t="str" cm="1">
        <f t="array" ref="C101">IF(($Y101+$Z101+$AA101+$AD101)=0,"",IFERROR(_xlfn.LET(_xlpm.CSVVal,IF($Y101=0,"",INDEX(CSV!B$2:B$510,$Y101)),_xlpm.MacVal,IF($Z101=0,"",INDEX(Output_Mac!B$2:B$500,$Z101)),_xlpm.WinVal,IF($AD101=0,"",INDEX(Output_Win!B$2:B$243,$AD101)),_xlpm.MyAuditVal,IF($AA101=0,"",INDEX(My_Audit!B$2:B$456,$AA101)),_xlfn.IFS(_xlpm.MyAuditVal&lt;&gt;"",_xlpm.MyAuditVal,_xlpm.MacVal&lt;&gt;"",_xlpm.MacVal,_xlpm.WinVal&lt;&gt;"",_xlpm.WinVal,_xlpm.CSVVal&lt;&gt;"",_xlpm.CSVVal)),""))</f>
        <v/>
      </c>
      <c r="D101" s="41" t="str" cm="1">
        <f t="array" ref="D101">IF(($Y101+$Z101+$AA101+$AD101)=0,"",IFERROR(_xlfn.LET(_xlpm.CSVVal,IF($Y101=0,"",INDEX(CSV!C$2:C$510,$Y101)),_xlpm.MacVal,IF($Z101=0,"",INDEX(Output_Mac!D$2:D$500,$Z101)),_xlpm.WinVal,IF($AD101=0,"",INDEX(Output_Win!D$2:D$243,$AD101)),_xlpm.MyAuditVal,IF($AA101=0,"",INDEX(My_Audit!C$2:C$456,$AA101)),_xlfn.IFS(_xlpm.MyAuditVal&lt;&gt;"",_xlpm.MyAuditVal,_xlpm.MacVal&lt;&gt;"",_xlpm.MacVal,_xlpm.WinVal&lt;&gt;"",_xlpm.WinVal,_xlpm.CSVVal&lt;&gt;"",_xlpm.CSVVal)),""))</f>
        <v/>
      </c>
      <c r="E101" s="41" t="str" cm="1">
        <f t="array" ref="E101">IF(($Y101+$Z101+$AA101+$AD101)=0,"",IFERROR(_xlfn.LET(_xlpm.CSVVal,IF($Y101=0,"",INDEX(CSV!E$2:E$510,$Y101)),_xlpm.MacVal,IF($Z101=0,"",INDEX(Output_Mac!C$2:C$500,$Z101)),_xlpm.WinVal,IF($AD101=0,"",INDEX(Output_Win!C$2:C$243,$AD101)),_xlpm.MyAuditVal,IF($AA101=0,"",INDEX(My_Audit!D$2:D$456,$AA101)),_xlfn.IFS(_xlpm.MyAuditVal&lt;&gt;"",_xlpm.MyAuditVal,_xlpm.MacVal&lt;&gt;"",_xlpm.MacVal,_xlpm.WinVal&lt;&gt;"",_xlpm.WinVal,_xlpm.CSVVal&lt;&gt;"",_xlpm.CSVVal)),""))</f>
        <v/>
      </c>
      <c r="F101" s="41" t="str" cm="1">
        <f t="array" ref="F101">IF(($Y101+$Z101+$AA101+$AD101)=0,"",IFERROR(_xlfn.LET(_xlpm.CSVVal,IF($Y101=0,"",INDEX(CSV!F$2:F$510,$Y101)),_xlpm.MacVal,IF($Z101=0,"",INDEX(Output_Mac!E$2:E$500,$Z101)),_xlpm.WinVal,IF($AD101=0,"",INDEX(Output_Win!E$2:E$243,$AD101)),_xlpm.MyAuditVal,IF($AA101=0,"",INDEX(My_Audit!E$2:E$456,$AA101)),_xlfn.IFS(_xlpm.MyAuditVal&lt;&gt;"",_xlpm.MyAuditVal,_xlpm.MacVal&lt;&gt;"",_xlpm.MacVal,_xlpm.WinVal&lt;&gt;"",_xlpm.WinVal,_xlpm.CSVVal&lt;&gt;"",PROPER(_xlpm.CSVVal))),""))</f>
        <v/>
      </c>
      <c r="G101" s="41" t="str" cm="1">
        <f t="array" ref="G101">IF(($Y101+$Z101+$AA101+$AD101)=0,"",IFERROR(_xlfn.LET(_xlpm.CSVVal,IF($Y101=0,"",INDEX(CSV!G$2:G$510,$Y101)),_xlpm.MacVal,IF($Z101=0,"",INDEX(Output_Mac!G$2:G$500,$Z101)),_xlpm.WinVal,IF($AD101=0,"",INDEX(Output_Win!G$2:G$243,$AD101)),_xlpm.MyAuditVal,IF($AA101=0,"",INDEX(My_Audit!F$2:F$456,$AA101)),_xlfn.IFS(_xlpm.MyAuditVal&lt;&gt;"",_xlpm.MyAuditVal,_xlpm.MacVal&lt;&gt;"",_xlpm.MacVal,_xlpm.WinVal&lt;&gt;"",_xlpm.WinVal,_xlpm.CSVVal&lt;&gt;"",_xlpm.CSVVal)),""))</f>
        <v/>
      </c>
      <c r="H101" s="41" t="str" cm="1">
        <f t="array" ref="H101">IF($Z101&gt;0,INDEX(Output_Mac!H$2:H$500,$Z101),IF($AD101&gt;0,INDEX(Output_Win!H$2:H$243,$AD101),IF($AA101&gt;0,_xlfn.LET(_xlpm.MyAuditVal,INDEX(My_Audit!G$2:G$456,$AA101),IF(_xlpm.MyAuditVal=0,"",_xlpm.MyAuditVal)),"")))</f>
        <v/>
      </c>
      <c r="I101" s="41" t="str" cm="1">
        <f t="array" ref="I101">IF(($Y101+$Z101+$AA101+$AD101)=0,"",IFERROR(_xlfn.LET(_xlpm.CSVVal,IF($Y101=0,"",INDEX(CSV!H$2:H$510,$Y101)),_xlpm.MacVal,IF($Z101=0,"",INDEX(Output_Mac!I$2:I$500,$Z101)),_xlpm.WinVal,IF($AD101=0,"",INDEX(Output_Win!I$2:I$243,$AD101)),_xlpm.MyAuditVal,IF($AA101=0,"",INDEX(My_Audit!H$2:H$456,$AA101)),_xlfn.IFS(_xlpm.MyAuditVal&lt;&gt;"",_xlpm.MyAuditVal,_xlpm.MacVal&lt;&gt;"",_xlpm.MacVal,_xlpm.WinVal&lt;&gt;"",_xlpm.WinVal,_xlpm.CSVVal&lt;&gt;"",_xlpm.CSVVal)),""))</f>
        <v/>
      </c>
      <c r="J101" s="41" t="str" cm="1">
        <f t="array" ref="J101">IF(($Y101+$Z101+$AA101+$AD101)=0,"",IFERROR(_xlfn.LET(_xlpm.CSVVal,IF($Y101=0,"",INDEX(CSV!J$2:J$510,$Y101)),_xlpm.MacVal,IF($Z101=0,"",INDEX(Output_Mac!J$2:J$500,$Z101)),_xlpm.WinVal,IF($AD101=0,"",INDEX(Output_Win!J$2:J$243,$AD101)),_xlpm.MyAuditVal,IF($AA101=0,"",INDEX(My_Audit!I$2:I$456,$AA101)),_xlfn.IFS(_xlpm.MyAuditVal&lt;&gt;"",_xlpm.MyAuditVal,_xlpm.MacVal&lt;&gt;"",_xlpm.MacVal,_xlpm.WinVal&lt;&gt;"",_xlpm.WinVal,_xlpm.CSVVal&lt;&gt;"",_xlpm.CSVVal)),""))</f>
        <v/>
      </c>
      <c r="K101" s="41" t="str" cm="1">
        <f t="array" ref="K101">IF(($Y101+$Z101+$AA101+$AD101)=0,"",IFERROR(_xlfn.LET(_xlpm.CSVVal,IF($Y101=0,"",INDEX(CSV!N$2:N$510,$Y101)),_xlpm.MacVal,IF($Z101=0,"",INDEX(Output_Mac!L$2:L$500,$Z101)),_xlpm.WinVal,IF($AD101=0,"",INDEX(Output_Win!L$2:L$243,$AD101)),_xlpm.MyAuditVal,IF($AA101=0,"",INDEX(My_Audit!J$2:J$456,$AA101)),_xlfn.IFS(_xlpm.MyAuditVal&lt;&gt;"",_xlpm.MyAuditVal,_xlpm.MacVal&lt;&gt;"",_xlpm.MacVal,_xlpm.WinVal&lt;&gt;"",_xlpm.WinVal,_xlpm.CSVVal&lt;&gt;"",_xlpm.CSVVal)),""))</f>
        <v/>
      </c>
      <c r="L101" s="41" t="str" cm="1">
        <f t="array" ref="L101">IF(($Y101+$Z101+$AA101+$AD101)=0,"",IFERROR(_xlfn.LET(_xlpm.CSVVal,IF($Y101=0,"",INDEX(CSV!Q$2:Q$510,$Y101)),_xlpm.MacVal,IF($Z101=0,"",INDEX(Output_Mac!M$2:M$500,$Z101)),_xlpm.WinVal,IF($AD101=0,"",INDEX(Output_Win!M$2:M$243,$AD101)),_xlpm.MyAuditVal,IF($AA101=0,"",INDEX(My_Audit!K$2:K$456,$AA101)),_xlfn.IFS(_xlpm.MyAuditVal&lt;&gt;"",_xlpm.MyAuditVal,_xlpm.MacVal&lt;&gt;"",_xlpm.MacVal,_xlpm.WinVal&lt;&gt;"",_xlpm.WinVal,_xlpm.CSVVal&lt;&gt;"",_xlpm.CSVVal)),""))</f>
        <v/>
      </c>
      <c r="M101" s="41" t="str" cm="1">
        <f t="array" ref="M101">IF(($Y101+$Z101+$AA101+$AD101)=0,"",ExpandDiagCodes(_xlfn.TEXTJOIN(", ",TRUE,IF($AA101=0,"",INDEX(My_Audit!N$2:N$456,$AA101)),IF($Z101=0,"",INDEX(Output_Mac!S$2:S$500,$Z101)),IF($AD101=0,"",INDEX(Output_Win!S$2:S$243,$AD101)),IF($Y101=0,"",INDEX(CSV!AE$2:AE$510,$Y101)))))</f>
        <v/>
      </c>
      <c r="N101" s="41" t="str" cm="1">
        <f t="array" ref="N101">IF(($Y101+$Z101+$AA101+$AD101)=0,"",IFERROR(_xlfn.LET(_xlpm.CSVVal,IF($Y101=0,"",INDEX(CSV!AG$2:AG$510,$Y101)),_xlpm.MacVal,IF($Z101=0,"",INDEX(Output_Mac!T$2:T$500,$Z101)),_xlpm.WinVal,IF($AD101=0,"",INDEX(Output_Win!T$2:T$243,$AD101)),_xlpm.MyAuditVal,IF($AA101=0,"",INDEX(My_Audit!O$2:O$456,$AA101)),_xlfn.IFS(_xlpm.MyAuditVal&lt;&gt;"",_xlpm.MyAuditVal,_xlpm.MacVal&lt;&gt;"",_xlpm.MacVal,_xlpm.WinVal&lt;&gt;"",_xlpm.WinVal,_xlpm.CSVVal&lt;&gt;"",_xlpm.CSVVal)),""))</f>
        <v/>
      </c>
      <c r="O101" s="41" t="str" cm="1">
        <f t="array" ref="O101">IF($AB101=0,"",INDEX(My_Audit!P$2:P$456,$AB101))&amp;""</f>
        <v/>
      </c>
      <c r="P101" s="40"/>
      <c r="Q101" s="41" t="str">
        <f>IF(LEFT(N101,4)="Pass","Nist SP 800-88",My_Audit!R101)&amp;""</f>
        <v/>
      </c>
      <c r="R101" s="40"/>
      <c r="S101" s="40"/>
      <c r="T101" s="41" t="str" cm="1">
        <f t="array" ref="T101">IF($AC101=0,"",INDEX(Models!J$2:J$605,$AC101))</f>
        <v/>
      </c>
      <c r="U101" s="40"/>
      <c r="V101" s="40"/>
      <c r="W101" s="79" t="str" cm="1">
        <f t="array" ref="W101">IF(($Z101+$AA101+$AD101)=0,"",ExpandDiagCodes(_xlfn.TEXTJOIN(", ",TRUE,IF($AA101=0,"",INDEX(My_Audit!L$2:L$456,$AA101)),IF($Z101=0,"",INDEX(Output_Mac!AA$2:AA$500,$Z101)),IF($AD101=0,"",INDEX(Output_Win!AA$2:AA$243,$AD101)))))</f>
        <v/>
      </c>
      <c r="Y101" s="80">
        <f>IFERROR(MATCH($A101,CSV!$A$2:$A$510,0),0)</f>
        <v>0</v>
      </c>
      <c r="Z101" s="80">
        <f>IFERROR(MATCH($A101,Output_Mac!$A$2:$A$500,0),0)</f>
        <v>0</v>
      </c>
      <c r="AA101" s="80">
        <f>IFERROR(MATCH($A101,My_Audit!$A$2:$A$456,0),0)</f>
        <v>100</v>
      </c>
      <c r="AB101" s="80">
        <f>IFERROR(MATCH($C101,My_Audit!$B$2:$B$456,0),0)</f>
        <v>0</v>
      </c>
      <c r="AC101" s="80">
        <f>IFERROR(MATCH($E101,Models!$I$2:$I$605,0),0)</f>
        <v>0</v>
      </c>
      <c r="AD101" s="80">
        <f>IFERROR(MATCH($A101,Output_Win!$A$2:$A$243,0),0)</f>
        <v>0</v>
      </c>
    </row>
    <row r="102" spans="1:30">
      <c r="A102" s="40" t="str">
        <f>_xlfn.TEXTJOIN("",TRUE,Input!$A$4,TEXT(ROW(My_Audit!A101)+Input!$A$8-1,"00"))</f>
        <v>W4489</v>
      </c>
      <c r="B102" s="40" t="str">
        <f>_xlfn.TEXTJOIN("-",TRUE,"ITD",Input!$A$2,A102)</f>
        <v>ITD-SHR11749-W4489</v>
      </c>
      <c r="C102" s="41" t="str" cm="1">
        <f t="array" ref="C102">IF(($Y102+$Z102+$AA102+$AD102)=0,"",IFERROR(_xlfn.LET(_xlpm.CSVVal,IF($Y102=0,"",INDEX(CSV!B$2:B$510,$Y102)),_xlpm.MacVal,IF($Z102=0,"",INDEX(Output_Mac!B$2:B$500,$Z102)),_xlpm.WinVal,IF($AD102=0,"",INDEX(Output_Win!B$2:B$243,$AD102)),_xlpm.MyAuditVal,IF($AA102=0,"",INDEX(My_Audit!B$2:B$456,$AA102)),_xlfn.IFS(_xlpm.MyAuditVal&lt;&gt;"",_xlpm.MyAuditVal,_xlpm.MacVal&lt;&gt;"",_xlpm.MacVal,_xlpm.WinVal&lt;&gt;"",_xlpm.WinVal,_xlpm.CSVVal&lt;&gt;"",_xlpm.CSVVal)),""))</f>
        <v/>
      </c>
      <c r="D102" s="41" t="str" cm="1">
        <f t="array" ref="D102">IF(($Y102+$Z102+$AA102+$AD102)=0,"",IFERROR(_xlfn.LET(_xlpm.CSVVal,IF($Y102=0,"",INDEX(CSV!C$2:C$510,$Y102)),_xlpm.MacVal,IF($Z102=0,"",INDEX(Output_Mac!D$2:D$500,$Z102)),_xlpm.WinVal,IF($AD102=0,"",INDEX(Output_Win!D$2:D$243,$AD102)),_xlpm.MyAuditVal,IF($AA102=0,"",INDEX(My_Audit!C$2:C$456,$AA102)),_xlfn.IFS(_xlpm.MyAuditVal&lt;&gt;"",_xlpm.MyAuditVal,_xlpm.MacVal&lt;&gt;"",_xlpm.MacVal,_xlpm.WinVal&lt;&gt;"",_xlpm.WinVal,_xlpm.CSVVal&lt;&gt;"",_xlpm.CSVVal)),""))</f>
        <v/>
      </c>
      <c r="E102" s="41" t="str" cm="1">
        <f t="array" ref="E102">IF(($Y102+$Z102+$AA102+$AD102)=0,"",IFERROR(_xlfn.LET(_xlpm.CSVVal,IF($Y102=0,"",INDEX(CSV!E$2:E$510,$Y102)),_xlpm.MacVal,IF($Z102=0,"",INDEX(Output_Mac!C$2:C$500,$Z102)),_xlpm.WinVal,IF($AD102=0,"",INDEX(Output_Win!C$2:C$243,$AD102)),_xlpm.MyAuditVal,IF($AA102=0,"",INDEX(My_Audit!D$2:D$456,$AA102)),_xlfn.IFS(_xlpm.MyAuditVal&lt;&gt;"",_xlpm.MyAuditVal,_xlpm.MacVal&lt;&gt;"",_xlpm.MacVal,_xlpm.WinVal&lt;&gt;"",_xlpm.WinVal,_xlpm.CSVVal&lt;&gt;"",_xlpm.CSVVal)),""))</f>
        <v/>
      </c>
      <c r="F102" s="41" t="str" cm="1">
        <f t="array" ref="F102">IF(($Y102+$Z102+$AA102+$AD102)=0,"",IFERROR(_xlfn.LET(_xlpm.CSVVal,IF($Y102=0,"",INDEX(CSV!F$2:F$510,$Y102)),_xlpm.MacVal,IF($Z102=0,"",INDEX(Output_Mac!E$2:E$500,$Z102)),_xlpm.WinVal,IF($AD102=0,"",INDEX(Output_Win!E$2:E$243,$AD102)),_xlpm.MyAuditVal,IF($AA102=0,"",INDEX(My_Audit!E$2:E$456,$AA102)),_xlfn.IFS(_xlpm.MyAuditVal&lt;&gt;"",_xlpm.MyAuditVal,_xlpm.MacVal&lt;&gt;"",_xlpm.MacVal,_xlpm.WinVal&lt;&gt;"",_xlpm.WinVal,_xlpm.CSVVal&lt;&gt;"",PROPER(_xlpm.CSVVal))),""))</f>
        <v/>
      </c>
      <c r="G102" s="41" t="str" cm="1">
        <f t="array" ref="G102">IF(($Y102+$Z102+$AA102+$AD102)=0,"",IFERROR(_xlfn.LET(_xlpm.CSVVal,IF($Y102=0,"",INDEX(CSV!G$2:G$510,$Y102)),_xlpm.MacVal,IF($Z102=0,"",INDEX(Output_Mac!G$2:G$500,$Z102)),_xlpm.WinVal,IF($AD102=0,"",INDEX(Output_Win!G$2:G$243,$AD102)),_xlpm.MyAuditVal,IF($AA102=0,"",INDEX(My_Audit!F$2:F$456,$AA102)),_xlfn.IFS(_xlpm.MyAuditVal&lt;&gt;"",_xlpm.MyAuditVal,_xlpm.MacVal&lt;&gt;"",_xlpm.MacVal,_xlpm.WinVal&lt;&gt;"",_xlpm.WinVal,_xlpm.CSVVal&lt;&gt;"",_xlpm.CSVVal)),""))</f>
        <v/>
      </c>
      <c r="H102" s="41" t="str" cm="1">
        <f t="array" ref="H102">IF($Z102&gt;0,INDEX(Output_Mac!H$2:H$500,$Z102),IF($AD102&gt;0,INDEX(Output_Win!H$2:H$243,$AD102),IF($AA102&gt;0,_xlfn.LET(_xlpm.MyAuditVal,INDEX(My_Audit!G$2:G$456,$AA102),IF(_xlpm.MyAuditVal=0,"",_xlpm.MyAuditVal)),"")))</f>
        <v/>
      </c>
      <c r="I102" s="41" t="str" cm="1">
        <f t="array" ref="I102">IF(($Y102+$Z102+$AA102+$AD102)=0,"",IFERROR(_xlfn.LET(_xlpm.CSVVal,IF($Y102=0,"",INDEX(CSV!H$2:H$510,$Y102)),_xlpm.MacVal,IF($Z102=0,"",INDEX(Output_Mac!I$2:I$500,$Z102)),_xlpm.WinVal,IF($AD102=0,"",INDEX(Output_Win!I$2:I$243,$AD102)),_xlpm.MyAuditVal,IF($AA102=0,"",INDEX(My_Audit!H$2:H$456,$AA102)),_xlfn.IFS(_xlpm.MyAuditVal&lt;&gt;"",_xlpm.MyAuditVal,_xlpm.MacVal&lt;&gt;"",_xlpm.MacVal,_xlpm.WinVal&lt;&gt;"",_xlpm.WinVal,_xlpm.CSVVal&lt;&gt;"",_xlpm.CSVVal)),""))</f>
        <v/>
      </c>
      <c r="J102" s="41" t="str" cm="1">
        <f t="array" ref="J102">IF(($Y102+$Z102+$AA102+$AD102)=0,"",IFERROR(_xlfn.LET(_xlpm.CSVVal,IF($Y102=0,"",INDEX(CSV!J$2:J$510,$Y102)),_xlpm.MacVal,IF($Z102=0,"",INDEX(Output_Mac!J$2:J$500,$Z102)),_xlpm.WinVal,IF($AD102=0,"",INDEX(Output_Win!J$2:J$243,$AD102)),_xlpm.MyAuditVal,IF($AA102=0,"",INDEX(My_Audit!I$2:I$456,$AA102)),_xlfn.IFS(_xlpm.MyAuditVal&lt;&gt;"",_xlpm.MyAuditVal,_xlpm.MacVal&lt;&gt;"",_xlpm.MacVal,_xlpm.WinVal&lt;&gt;"",_xlpm.WinVal,_xlpm.CSVVal&lt;&gt;"",_xlpm.CSVVal)),""))</f>
        <v/>
      </c>
      <c r="K102" s="41" t="str" cm="1">
        <f t="array" ref="K102">IF(($Y102+$Z102+$AA102+$AD102)=0,"",IFERROR(_xlfn.LET(_xlpm.CSVVal,IF($Y102=0,"",INDEX(CSV!N$2:N$510,$Y102)),_xlpm.MacVal,IF($Z102=0,"",INDEX(Output_Mac!L$2:L$500,$Z102)),_xlpm.WinVal,IF($AD102=0,"",INDEX(Output_Win!L$2:L$243,$AD102)),_xlpm.MyAuditVal,IF($AA102=0,"",INDEX(My_Audit!J$2:J$456,$AA102)),_xlfn.IFS(_xlpm.MyAuditVal&lt;&gt;"",_xlpm.MyAuditVal,_xlpm.MacVal&lt;&gt;"",_xlpm.MacVal,_xlpm.WinVal&lt;&gt;"",_xlpm.WinVal,_xlpm.CSVVal&lt;&gt;"",_xlpm.CSVVal)),""))</f>
        <v/>
      </c>
      <c r="L102" s="41" t="str" cm="1">
        <f t="array" ref="L102">IF(($Y102+$Z102+$AA102+$AD102)=0,"",IFERROR(_xlfn.LET(_xlpm.CSVVal,IF($Y102=0,"",INDEX(CSV!Q$2:Q$510,$Y102)),_xlpm.MacVal,IF($Z102=0,"",INDEX(Output_Mac!M$2:M$500,$Z102)),_xlpm.WinVal,IF($AD102=0,"",INDEX(Output_Win!M$2:M$243,$AD102)),_xlpm.MyAuditVal,IF($AA102=0,"",INDEX(My_Audit!K$2:K$456,$AA102)),_xlfn.IFS(_xlpm.MyAuditVal&lt;&gt;"",_xlpm.MyAuditVal,_xlpm.MacVal&lt;&gt;"",_xlpm.MacVal,_xlpm.WinVal&lt;&gt;"",_xlpm.WinVal,_xlpm.CSVVal&lt;&gt;"",_xlpm.CSVVal)),""))</f>
        <v/>
      </c>
      <c r="M102" s="41" t="str" cm="1">
        <f t="array" ref="M102">IF(($Y102+$Z102+$AA102+$AD102)=0,"",ExpandDiagCodes(_xlfn.TEXTJOIN(", ",TRUE,IF($AA102=0,"",INDEX(My_Audit!N$2:N$456,$AA102)),IF($Z102=0,"",INDEX(Output_Mac!S$2:S$500,$Z102)),IF($AD102=0,"",INDEX(Output_Win!S$2:S$243,$AD102)),IF($Y102=0,"",INDEX(CSV!AE$2:AE$510,$Y102)))))</f>
        <v/>
      </c>
      <c r="N102" s="41" t="str" cm="1">
        <f t="array" ref="N102">IF(($Y102+$Z102+$AA102+$AD102)=0,"",IFERROR(_xlfn.LET(_xlpm.CSVVal,IF($Y102=0,"",INDEX(CSV!AG$2:AG$510,$Y102)),_xlpm.MacVal,IF($Z102=0,"",INDEX(Output_Mac!T$2:T$500,$Z102)),_xlpm.WinVal,IF($AD102=0,"",INDEX(Output_Win!T$2:T$243,$AD102)),_xlpm.MyAuditVal,IF($AA102=0,"",INDEX(My_Audit!O$2:O$456,$AA102)),_xlfn.IFS(_xlpm.MyAuditVal&lt;&gt;"",_xlpm.MyAuditVal,_xlpm.MacVal&lt;&gt;"",_xlpm.MacVal,_xlpm.WinVal&lt;&gt;"",_xlpm.WinVal,_xlpm.CSVVal&lt;&gt;"",_xlpm.CSVVal)),""))</f>
        <v/>
      </c>
      <c r="O102" s="41" t="str" cm="1">
        <f t="array" ref="O102">IF($AB102=0,"",INDEX(My_Audit!P$2:P$456,$AB102))&amp;""</f>
        <v/>
      </c>
      <c r="P102" s="40"/>
      <c r="Q102" s="41" t="str">
        <f>IF(LEFT(N102,4)="Pass","Nist SP 800-88",My_Audit!R102)&amp;""</f>
        <v/>
      </c>
      <c r="R102" s="40"/>
      <c r="S102" s="40"/>
      <c r="T102" s="41" t="str" cm="1">
        <f t="array" ref="T102">IF($AC102=0,"",INDEX(Models!J$2:J$605,$AC102))</f>
        <v/>
      </c>
      <c r="U102" s="40"/>
      <c r="V102" s="40"/>
      <c r="W102" s="79" t="str" cm="1">
        <f t="array" ref="W102">IF(($Z102+$AA102+$AD102)=0,"",ExpandDiagCodes(_xlfn.TEXTJOIN(", ",TRUE,IF($AA102=0,"",INDEX(My_Audit!L$2:L$456,$AA102)),IF($Z102=0,"",INDEX(Output_Mac!AA$2:AA$500,$Z102)),IF($AD102=0,"",INDEX(Output_Win!AA$2:AA$243,$AD102)))))</f>
        <v/>
      </c>
      <c r="Y102" s="80">
        <f>IFERROR(MATCH($A102,CSV!$A$2:$A$510,0),0)</f>
        <v>0</v>
      </c>
      <c r="Z102" s="80">
        <f>IFERROR(MATCH($A102,Output_Mac!$A$2:$A$500,0),0)</f>
        <v>0</v>
      </c>
      <c r="AA102" s="80">
        <f>IFERROR(MATCH($A102,My_Audit!$A$2:$A$456,0),0)</f>
        <v>101</v>
      </c>
      <c r="AB102" s="80">
        <f>IFERROR(MATCH($C102,My_Audit!$B$2:$B$456,0),0)</f>
        <v>0</v>
      </c>
      <c r="AC102" s="80">
        <f>IFERROR(MATCH($E102,Models!$I$2:$I$605,0),0)</f>
        <v>0</v>
      </c>
      <c r="AD102" s="80">
        <f>IFERROR(MATCH($A102,Output_Win!$A$2:$A$243,0),0)</f>
        <v>0</v>
      </c>
    </row>
    <row r="103" spans="1:30">
      <c r="A103" s="40" t="str">
        <f>_xlfn.TEXTJOIN("",TRUE,Input!$A$4,TEXT(ROW(My_Audit!A102)+Input!$A$8-1,"00"))</f>
        <v>W4490</v>
      </c>
      <c r="B103" s="40" t="str">
        <f>_xlfn.TEXTJOIN("-",TRUE,"ITD",Input!$A$2,A103)</f>
        <v>ITD-SHR11749-W4490</v>
      </c>
      <c r="C103" s="41" t="str" cm="1">
        <f t="array" ref="C103">IF(($Y103+$Z103+$AA103+$AD103)=0,"",IFERROR(_xlfn.LET(_xlpm.CSVVal,IF($Y103=0,"",INDEX(CSV!B$2:B$510,$Y103)),_xlpm.MacVal,IF($Z103=0,"",INDEX(Output_Mac!B$2:B$500,$Z103)),_xlpm.WinVal,IF($AD103=0,"",INDEX(Output_Win!B$2:B$243,$AD103)),_xlpm.MyAuditVal,IF($AA103=0,"",INDEX(My_Audit!B$2:B$456,$AA103)),_xlfn.IFS(_xlpm.MyAuditVal&lt;&gt;"",_xlpm.MyAuditVal,_xlpm.MacVal&lt;&gt;"",_xlpm.MacVal,_xlpm.WinVal&lt;&gt;"",_xlpm.WinVal,_xlpm.CSVVal&lt;&gt;"",_xlpm.CSVVal)),""))</f>
        <v/>
      </c>
      <c r="D103" s="41" t="str" cm="1">
        <f t="array" ref="D103">IF(($Y103+$Z103+$AA103+$AD103)=0,"",IFERROR(_xlfn.LET(_xlpm.CSVVal,IF($Y103=0,"",INDEX(CSV!C$2:C$510,$Y103)),_xlpm.MacVal,IF($Z103=0,"",INDEX(Output_Mac!D$2:D$500,$Z103)),_xlpm.WinVal,IF($AD103=0,"",INDEX(Output_Win!D$2:D$243,$AD103)),_xlpm.MyAuditVal,IF($AA103=0,"",INDEX(My_Audit!C$2:C$456,$AA103)),_xlfn.IFS(_xlpm.MyAuditVal&lt;&gt;"",_xlpm.MyAuditVal,_xlpm.MacVal&lt;&gt;"",_xlpm.MacVal,_xlpm.WinVal&lt;&gt;"",_xlpm.WinVal,_xlpm.CSVVal&lt;&gt;"",_xlpm.CSVVal)),""))</f>
        <v/>
      </c>
      <c r="E103" s="41" t="str" cm="1">
        <f t="array" ref="E103">IF(($Y103+$Z103+$AA103+$AD103)=0,"",IFERROR(_xlfn.LET(_xlpm.CSVVal,IF($Y103=0,"",INDEX(CSV!E$2:E$510,$Y103)),_xlpm.MacVal,IF($Z103=0,"",INDEX(Output_Mac!C$2:C$500,$Z103)),_xlpm.WinVal,IF($AD103=0,"",INDEX(Output_Win!C$2:C$243,$AD103)),_xlpm.MyAuditVal,IF($AA103=0,"",INDEX(My_Audit!D$2:D$456,$AA103)),_xlfn.IFS(_xlpm.MyAuditVal&lt;&gt;"",_xlpm.MyAuditVal,_xlpm.MacVal&lt;&gt;"",_xlpm.MacVal,_xlpm.WinVal&lt;&gt;"",_xlpm.WinVal,_xlpm.CSVVal&lt;&gt;"",_xlpm.CSVVal)),""))</f>
        <v/>
      </c>
      <c r="F103" s="41" t="str" cm="1">
        <f t="array" ref="F103">IF(($Y103+$Z103+$AA103+$AD103)=0,"",IFERROR(_xlfn.LET(_xlpm.CSVVal,IF($Y103=0,"",INDEX(CSV!F$2:F$510,$Y103)),_xlpm.MacVal,IF($Z103=0,"",INDEX(Output_Mac!E$2:E$500,$Z103)),_xlpm.WinVal,IF($AD103=0,"",INDEX(Output_Win!E$2:E$243,$AD103)),_xlpm.MyAuditVal,IF($AA103=0,"",INDEX(My_Audit!E$2:E$456,$AA103)),_xlfn.IFS(_xlpm.MyAuditVal&lt;&gt;"",_xlpm.MyAuditVal,_xlpm.MacVal&lt;&gt;"",_xlpm.MacVal,_xlpm.WinVal&lt;&gt;"",_xlpm.WinVal,_xlpm.CSVVal&lt;&gt;"",PROPER(_xlpm.CSVVal))),""))</f>
        <v/>
      </c>
      <c r="G103" s="41" t="str" cm="1">
        <f t="array" ref="G103">IF(($Y103+$Z103+$AA103+$AD103)=0,"",IFERROR(_xlfn.LET(_xlpm.CSVVal,IF($Y103=0,"",INDEX(CSV!G$2:G$510,$Y103)),_xlpm.MacVal,IF($Z103=0,"",INDEX(Output_Mac!G$2:G$500,$Z103)),_xlpm.WinVal,IF($AD103=0,"",INDEX(Output_Win!G$2:G$243,$AD103)),_xlpm.MyAuditVal,IF($AA103=0,"",INDEX(My_Audit!F$2:F$456,$AA103)),_xlfn.IFS(_xlpm.MyAuditVal&lt;&gt;"",_xlpm.MyAuditVal,_xlpm.MacVal&lt;&gt;"",_xlpm.MacVal,_xlpm.WinVal&lt;&gt;"",_xlpm.WinVal,_xlpm.CSVVal&lt;&gt;"",_xlpm.CSVVal)),""))</f>
        <v/>
      </c>
      <c r="H103" s="41" t="str" cm="1">
        <f t="array" ref="H103">IF($Z103&gt;0,INDEX(Output_Mac!H$2:H$500,$Z103),IF($AD103&gt;0,INDEX(Output_Win!H$2:H$243,$AD103),IF($AA103&gt;0,_xlfn.LET(_xlpm.MyAuditVal,INDEX(My_Audit!G$2:G$456,$AA103),IF(_xlpm.MyAuditVal=0,"",_xlpm.MyAuditVal)),"")))</f>
        <v/>
      </c>
      <c r="I103" s="41" t="str" cm="1">
        <f t="array" ref="I103">IF(($Y103+$Z103+$AA103+$AD103)=0,"",IFERROR(_xlfn.LET(_xlpm.CSVVal,IF($Y103=0,"",INDEX(CSV!H$2:H$510,$Y103)),_xlpm.MacVal,IF($Z103=0,"",INDEX(Output_Mac!I$2:I$500,$Z103)),_xlpm.WinVal,IF($AD103=0,"",INDEX(Output_Win!I$2:I$243,$AD103)),_xlpm.MyAuditVal,IF($AA103=0,"",INDEX(My_Audit!H$2:H$456,$AA103)),_xlfn.IFS(_xlpm.MyAuditVal&lt;&gt;"",_xlpm.MyAuditVal,_xlpm.MacVal&lt;&gt;"",_xlpm.MacVal,_xlpm.WinVal&lt;&gt;"",_xlpm.WinVal,_xlpm.CSVVal&lt;&gt;"",_xlpm.CSVVal)),""))</f>
        <v/>
      </c>
      <c r="J103" s="41" t="str" cm="1">
        <f t="array" ref="J103">IF(($Y103+$Z103+$AA103+$AD103)=0,"",IFERROR(_xlfn.LET(_xlpm.CSVVal,IF($Y103=0,"",INDEX(CSV!J$2:J$510,$Y103)),_xlpm.MacVal,IF($Z103=0,"",INDEX(Output_Mac!J$2:J$500,$Z103)),_xlpm.WinVal,IF($AD103=0,"",INDEX(Output_Win!J$2:J$243,$AD103)),_xlpm.MyAuditVal,IF($AA103=0,"",INDEX(My_Audit!I$2:I$456,$AA103)),_xlfn.IFS(_xlpm.MyAuditVal&lt;&gt;"",_xlpm.MyAuditVal,_xlpm.MacVal&lt;&gt;"",_xlpm.MacVal,_xlpm.WinVal&lt;&gt;"",_xlpm.WinVal,_xlpm.CSVVal&lt;&gt;"",_xlpm.CSVVal)),""))</f>
        <v/>
      </c>
      <c r="K103" s="41" t="str" cm="1">
        <f t="array" ref="K103">IF(($Y103+$Z103+$AA103+$AD103)=0,"",IFERROR(_xlfn.LET(_xlpm.CSVVal,IF($Y103=0,"",INDEX(CSV!N$2:N$510,$Y103)),_xlpm.MacVal,IF($Z103=0,"",INDEX(Output_Mac!L$2:L$500,$Z103)),_xlpm.WinVal,IF($AD103=0,"",INDEX(Output_Win!L$2:L$243,$AD103)),_xlpm.MyAuditVal,IF($AA103=0,"",INDEX(My_Audit!J$2:J$456,$AA103)),_xlfn.IFS(_xlpm.MyAuditVal&lt;&gt;"",_xlpm.MyAuditVal,_xlpm.MacVal&lt;&gt;"",_xlpm.MacVal,_xlpm.WinVal&lt;&gt;"",_xlpm.WinVal,_xlpm.CSVVal&lt;&gt;"",_xlpm.CSVVal)),""))</f>
        <v/>
      </c>
      <c r="L103" s="41" t="str" cm="1">
        <f t="array" ref="L103">IF(($Y103+$Z103+$AA103+$AD103)=0,"",IFERROR(_xlfn.LET(_xlpm.CSVVal,IF($Y103=0,"",INDEX(CSV!Q$2:Q$510,$Y103)),_xlpm.MacVal,IF($Z103=0,"",INDEX(Output_Mac!M$2:M$500,$Z103)),_xlpm.WinVal,IF($AD103=0,"",INDEX(Output_Win!M$2:M$243,$AD103)),_xlpm.MyAuditVal,IF($AA103=0,"",INDEX(My_Audit!K$2:K$456,$AA103)),_xlfn.IFS(_xlpm.MyAuditVal&lt;&gt;"",_xlpm.MyAuditVal,_xlpm.MacVal&lt;&gt;"",_xlpm.MacVal,_xlpm.WinVal&lt;&gt;"",_xlpm.WinVal,_xlpm.CSVVal&lt;&gt;"",_xlpm.CSVVal)),""))</f>
        <v/>
      </c>
      <c r="M103" s="41" t="str" cm="1">
        <f t="array" ref="M103">IF(($Y103+$Z103+$AA103+$AD103)=0,"",ExpandDiagCodes(_xlfn.TEXTJOIN(", ",TRUE,IF($AA103=0,"",INDEX(My_Audit!N$2:N$456,$AA103)),IF($Z103=0,"",INDEX(Output_Mac!S$2:S$500,$Z103)),IF($AD103=0,"",INDEX(Output_Win!S$2:S$243,$AD103)),IF($Y103=0,"",INDEX(CSV!AE$2:AE$510,$Y103)))))</f>
        <v/>
      </c>
      <c r="N103" s="41" t="str" cm="1">
        <f t="array" ref="N103">IF(($Y103+$Z103+$AA103+$AD103)=0,"",IFERROR(_xlfn.LET(_xlpm.CSVVal,IF($Y103=0,"",INDEX(CSV!AG$2:AG$510,$Y103)),_xlpm.MacVal,IF($Z103=0,"",INDEX(Output_Mac!T$2:T$500,$Z103)),_xlpm.WinVal,IF($AD103=0,"",INDEX(Output_Win!T$2:T$243,$AD103)),_xlpm.MyAuditVal,IF($AA103=0,"",INDEX(My_Audit!O$2:O$456,$AA103)),_xlfn.IFS(_xlpm.MyAuditVal&lt;&gt;"",_xlpm.MyAuditVal,_xlpm.MacVal&lt;&gt;"",_xlpm.MacVal,_xlpm.WinVal&lt;&gt;"",_xlpm.WinVal,_xlpm.CSVVal&lt;&gt;"",_xlpm.CSVVal)),""))</f>
        <v/>
      </c>
      <c r="O103" s="41" t="str" cm="1">
        <f t="array" ref="O103">IF($AB103=0,"",INDEX(My_Audit!P$2:P$456,$AB103))&amp;""</f>
        <v/>
      </c>
      <c r="P103" s="40"/>
      <c r="Q103" s="41" t="str">
        <f>IF(LEFT(N103,4)="Pass","Nist SP 800-88",My_Audit!R103)&amp;""</f>
        <v/>
      </c>
      <c r="R103" s="40"/>
      <c r="S103" s="40"/>
      <c r="T103" s="41" t="str" cm="1">
        <f t="array" ref="T103">IF($AC103=0,"",INDEX(Models!J$2:J$605,$AC103))</f>
        <v/>
      </c>
      <c r="U103" s="40"/>
      <c r="V103" s="40"/>
      <c r="W103" s="79" t="str" cm="1">
        <f t="array" ref="W103">IF(($Z103+$AA103+$AD103)=0,"",ExpandDiagCodes(_xlfn.TEXTJOIN(", ",TRUE,IF($AA103=0,"",INDEX(My_Audit!L$2:L$456,$AA103)),IF($Z103=0,"",INDEX(Output_Mac!AA$2:AA$500,$Z103)),IF($AD103=0,"",INDEX(Output_Win!AA$2:AA$243,$AD103)))))</f>
        <v/>
      </c>
      <c r="Y103" s="80">
        <f>IFERROR(MATCH($A103,CSV!$A$2:$A$510,0),0)</f>
        <v>0</v>
      </c>
      <c r="Z103" s="80">
        <f>IFERROR(MATCH($A103,Output_Mac!$A$2:$A$500,0),0)</f>
        <v>0</v>
      </c>
      <c r="AA103" s="80">
        <f>IFERROR(MATCH($A103,My_Audit!$A$2:$A$456,0),0)</f>
        <v>102</v>
      </c>
      <c r="AB103" s="80">
        <f>IFERROR(MATCH($C103,My_Audit!$B$2:$B$456,0),0)</f>
        <v>0</v>
      </c>
      <c r="AC103" s="80">
        <f>IFERROR(MATCH($E103,Models!$I$2:$I$605,0),0)</f>
        <v>0</v>
      </c>
      <c r="AD103" s="80">
        <f>IFERROR(MATCH($A103,Output_Win!$A$2:$A$243,0),0)</f>
        <v>0</v>
      </c>
    </row>
    <row r="104" spans="1:30">
      <c r="A104" s="40" t="str">
        <f>_xlfn.TEXTJOIN("",TRUE,Input!$A$4,TEXT(ROW(My_Audit!A103)+Input!$A$8-1,"00"))</f>
        <v>W4491</v>
      </c>
      <c r="B104" s="40" t="str">
        <f>_xlfn.TEXTJOIN("-",TRUE,"ITD",Input!$A$2,A104)</f>
        <v>ITD-SHR11749-W4491</v>
      </c>
      <c r="C104" s="41" t="str" cm="1">
        <f t="array" ref="C104">IF(($Y104+$Z104+$AA104+$AD104)=0,"",IFERROR(_xlfn.LET(_xlpm.CSVVal,IF($Y104=0,"",INDEX(CSV!B$2:B$510,$Y104)),_xlpm.MacVal,IF($Z104=0,"",INDEX(Output_Mac!B$2:B$500,$Z104)),_xlpm.WinVal,IF($AD104=0,"",INDEX(Output_Win!B$2:B$243,$AD104)),_xlpm.MyAuditVal,IF($AA104=0,"",INDEX(My_Audit!B$2:B$456,$AA104)),_xlfn.IFS(_xlpm.MyAuditVal&lt;&gt;"",_xlpm.MyAuditVal,_xlpm.MacVal&lt;&gt;"",_xlpm.MacVal,_xlpm.WinVal&lt;&gt;"",_xlpm.WinVal,_xlpm.CSVVal&lt;&gt;"",_xlpm.CSVVal)),""))</f>
        <v/>
      </c>
      <c r="D104" s="41" t="str" cm="1">
        <f t="array" ref="D104">IF(($Y104+$Z104+$AA104+$AD104)=0,"",IFERROR(_xlfn.LET(_xlpm.CSVVal,IF($Y104=0,"",INDEX(CSV!C$2:C$510,$Y104)),_xlpm.MacVal,IF($Z104=0,"",INDEX(Output_Mac!D$2:D$500,$Z104)),_xlpm.WinVal,IF($AD104=0,"",INDEX(Output_Win!D$2:D$243,$AD104)),_xlpm.MyAuditVal,IF($AA104=0,"",INDEX(My_Audit!C$2:C$456,$AA104)),_xlfn.IFS(_xlpm.MyAuditVal&lt;&gt;"",_xlpm.MyAuditVal,_xlpm.MacVal&lt;&gt;"",_xlpm.MacVal,_xlpm.WinVal&lt;&gt;"",_xlpm.WinVal,_xlpm.CSVVal&lt;&gt;"",_xlpm.CSVVal)),""))</f>
        <v/>
      </c>
      <c r="E104" s="41" t="str" cm="1">
        <f t="array" ref="E104">IF(($Y104+$Z104+$AA104+$AD104)=0,"",IFERROR(_xlfn.LET(_xlpm.CSVVal,IF($Y104=0,"",INDEX(CSV!E$2:E$510,$Y104)),_xlpm.MacVal,IF($Z104=0,"",INDEX(Output_Mac!C$2:C$500,$Z104)),_xlpm.WinVal,IF($AD104=0,"",INDEX(Output_Win!C$2:C$243,$AD104)),_xlpm.MyAuditVal,IF($AA104=0,"",INDEX(My_Audit!D$2:D$456,$AA104)),_xlfn.IFS(_xlpm.MyAuditVal&lt;&gt;"",_xlpm.MyAuditVal,_xlpm.MacVal&lt;&gt;"",_xlpm.MacVal,_xlpm.WinVal&lt;&gt;"",_xlpm.WinVal,_xlpm.CSVVal&lt;&gt;"",_xlpm.CSVVal)),""))</f>
        <v/>
      </c>
      <c r="F104" s="41" t="str" cm="1">
        <f t="array" ref="F104">IF(($Y104+$Z104+$AA104+$AD104)=0,"",IFERROR(_xlfn.LET(_xlpm.CSVVal,IF($Y104=0,"",INDEX(CSV!F$2:F$510,$Y104)),_xlpm.MacVal,IF($Z104=0,"",INDEX(Output_Mac!E$2:E$500,$Z104)),_xlpm.WinVal,IF($AD104=0,"",INDEX(Output_Win!E$2:E$243,$AD104)),_xlpm.MyAuditVal,IF($AA104=0,"",INDEX(My_Audit!E$2:E$456,$AA104)),_xlfn.IFS(_xlpm.MyAuditVal&lt;&gt;"",_xlpm.MyAuditVal,_xlpm.MacVal&lt;&gt;"",_xlpm.MacVal,_xlpm.WinVal&lt;&gt;"",_xlpm.WinVal,_xlpm.CSVVal&lt;&gt;"",PROPER(_xlpm.CSVVal))),""))</f>
        <v/>
      </c>
      <c r="G104" s="41" t="str" cm="1">
        <f t="array" ref="G104">IF(($Y104+$Z104+$AA104+$AD104)=0,"",IFERROR(_xlfn.LET(_xlpm.CSVVal,IF($Y104=0,"",INDEX(CSV!G$2:G$510,$Y104)),_xlpm.MacVal,IF($Z104=0,"",INDEX(Output_Mac!G$2:G$500,$Z104)),_xlpm.WinVal,IF($AD104=0,"",INDEX(Output_Win!G$2:G$243,$AD104)),_xlpm.MyAuditVal,IF($AA104=0,"",INDEX(My_Audit!F$2:F$456,$AA104)),_xlfn.IFS(_xlpm.MyAuditVal&lt;&gt;"",_xlpm.MyAuditVal,_xlpm.MacVal&lt;&gt;"",_xlpm.MacVal,_xlpm.WinVal&lt;&gt;"",_xlpm.WinVal,_xlpm.CSVVal&lt;&gt;"",_xlpm.CSVVal)),""))</f>
        <v/>
      </c>
      <c r="H104" s="41" t="str" cm="1">
        <f t="array" ref="H104">IF($Z104&gt;0,INDEX(Output_Mac!H$2:H$500,$Z104),IF($AD104&gt;0,INDEX(Output_Win!H$2:H$243,$AD104),IF($AA104&gt;0,_xlfn.LET(_xlpm.MyAuditVal,INDEX(My_Audit!G$2:G$456,$AA104),IF(_xlpm.MyAuditVal=0,"",_xlpm.MyAuditVal)),"")))</f>
        <v/>
      </c>
      <c r="I104" s="41" t="str" cm="1">
        <f t="array" ref="I104">IF(($Y104+$Z104+$AA104+$AD104)=0,"",IFERROR(_xlfn.LET(_xlpm.CSVVal,IF($Y104=0,"",INDEX(CSV!H$2:H$510,$Y104)),_xlpm.MacVal,IF($Z104=0,"",INDEX(Output_Mac!I$2:I$500,$Z104)),_xlpm.WinVal,IF($AD104=0,"",INDEX(Output_Win!I$2:I$243,$AD104)),_xlpm.MyAuditVal,IF($AA104=0,"",INDEX(My_Audit!H$2:H$456,$AA104)),_xlfn.IFS(_xlpm.MyAuditVal&lt;&gt;"",_xlpm.MyAuditVal,_xlpm.MacVal&lt;&gt;"",_xlpm.MacVal,_xlpm.WinVal&lt;&gt;"",_xlpm.WinVal,_xlpm.CSVVal&lt;&gt;"",_xlpm.CSVVal)),""))</f>
        <v/>
      </c>
      <c r="J104" s="41" t="str" cm="1">
        <f t="array" ref="J104">IF(($Y104+$Z104+$AA104+$AD104)=0,"",IFERROR(_xlfn.LET(_xlpm.CSVVal,IF($Y104=0,"",INDEX(CSV!J$2:J$510,$Y104)),_xlpm.MacVal,IF($Z104=0,"",INDEX(Output_Mac!J$2:J$500,$Z104)),_xlpm.WinVal,IF($AD104=0,"",INDEX(Output_Win!J$2:J$243,$AD104)),_xlpm.MyAuditVal,IF($AA104=0,"",INDEX(My_Audit!I$2:I$456,$AA104)),_xlfn.IFS(_xlpm.MyAuditVal&lt;&gt;"",_xlpm.MyAuditVal,_xlpm.MacVal&lt;&gt;"",_xlpm.MacVal,_xlpm.WinVal&lt;&gt;"",_xlpm.WinVal,_xlpm.CSVVal&lt;&gt;"",_xlpm.CSVVal)),""))</f>
        <v/>
      </c>
      <c r="K104" s="41" t="str" cm="1">
        <f t="array" ref="K104">IF(($Y104+$Z104+$AA104+$AD104)=0,"",IFERROR(_xlfn.LET(_xlpm.CSVVal,IF($Y104=0,"",INDEX(CSV!N$2:N$510,$Y104)),_xlpm.MacVal,IF($Z104=0,"",INDEX(Output_Mac!L$2:L$500,$Z104)),_xlpm.WinVal,IF($AD104=0,"",INDEX(Output_Win!L$2:L$243,$AD104)),_xlpm.MyAuditVal,IF($AA104=0,"",INDEX(My_Audit!J$2:J$456,$AA104)),_xlfn.IFS(_xlpm.MyAuditVal&lt;&gt;"",_xlpm.MyAuditVal,_xlpm.MacVal&lt;&gt;"",_xlpm.MacVal,_xlpm.WinVal&lt;&gt;"",_xlpm.WinVal,_xlpm.CSVVal&lt;&gt;"",_xlpm.CSVVal)),""))</f>
        <v/>
      </c>
      <c r="L104" s="41" t="str" cm="1">
        <f t="array" ref="L104">IF(($Y104+$Z104+$AA104+$AD104)=0,"",IFERROR(_xlfn.LET(_xlpm.CSVVal,IF($Y104=0,"",INDEX(CSV!Q$2:Q$510,$Y104)),_xlpm.MacVal,IF($Z104=0,"",INDEX(Output_Mac!M$2:M$500,$Z104)),_xlpm.WinVal,IF($AD104=0,"",INDEX(Output_Win!M$2:M$243,$AD104)),_xlpm.MyAuditVal,IF($AA104=0,"",INDEX(My_Audit!K$2:K$456,$AA104)),_xlfn.IFS(_xlpm.MyAuditVal&lt;&gt;"",_xlpm.MyAuditVal,_xlpm.MacVal&lt;&gt;"",_xlpm.MacVal,_xlpm.WinVal&lt;&gt;"",_xlpm.WinVal,_xlpm.CSVVal&lt;&gt;"",_xlpm.CSVVal)),""))</f>
        <v/>
      </c>
      <c r="M104" s="41" t="str" cm="1">
        <f t="array" ref="M104">IF(($Y104+$Z104+$AA104+$AD104)=0,"",ExpandDiagCodes(_xlfn.TEXTJOIN(", ",TRUE,IF($AA104=0,"",INDEX(My_Audit!N$2:N$456,$AA104)),IF($Z104=0,"",INDEX(Output_Mac!S$2:S$500,$Z104)),IF($AD104=0,"",INDEX(Output_Win!S$2:S$243,$AD104)),IF($Y104=0,"",INDEX(CSV!AE$2:AE$510,$Y104)))))</f>
        <v/>
      </c>
      <c r="N104" s="41" t="str" cm="1">
        <f t="array" ref="N104">IF(($Y104+$Z104+$AA104+$AD104)=0,"",IFERROR(_xlfn.LET(_xlpm.CSVVal,IF($Y104=0,"",INDEX(CSV!AG$2:AG$510,$Y104)),_xlpm.MacVal,IF($Z104=0,"",INDEX(Output_Mac!T$2:T$500,$Z104)),_xlpm.WinVal,IF($AD104=0,"",INDEX(Output_Win!T$2:T$243,$AD104)),_xlpm.MyAuditVal,IF($AA104=0,"",INDEX(My_Audit!O$2:O$456,$AA104)),_xlfn.IFS(_xlpm.MyAuditVal&lt;&gt;"",_xlpm.MyAuditVal,_xlpm.MacVal&lt;&gt;"",_xlpm.MacVal,_xlpm.WinVal&lt;&gt;"",_xlpm.WinVal,_xlpm.CSVVal&lt;&gt;"",_xlpm.CSVVal)),""))</f>
        <v/>
      </c>
      <c r="O104" s="41" t="str" cm="1">
        <f t="array" ref="O104">IF($AB104=0,"",INDEX(My_Audit!P$2:P$456,$AB104))&amp;""</f>
        <v/>
      </c>
      <c r="P104" s="40"/>
      <c r="Q104" s="41" t="str">
        <f>IF(LEFT(N104,4)="Pass","Nist SP 800-88",My_Audit!R104)&amp;""</f>
        <v/>
      </c>
      <c r="R104" s="40"/>
      <c r="S104" s="40"/>
      <c r="T104" s="41" t="str" cm="1">
        <f t="array" ref="T104">IF($AC104=0,"",INDEX(Models!J$2:J$605,$AC104))</f>
        <v/>
      </c>
      <c r="U104" s="40"/>
      <c r="V104" s="40"/>
      <c r="W104" s="79" t="str" cm="1">
        <f t="array" ref="W104">IF(($Z104+$AA104+$AD104)=0,"",ExpandDiagCodes(_xlfn.TEXTJOIN(", ",TRUE,IF($AA104=0,"",INDEX(My_Audit!L$2:L$456,$AA104)),IF($Z104=0,"",INDEX(Output_Mac!AA$2:AA$500,$Z104)),IF($AD104=0,"",INDEX(Output_Win!AA$2:AA$243,$AD104)))))</f>
        <v/>
      </c>
      <c r="Y104" s="80">
        <f>IFERROR(MATCH($A104,CSV!$A$2:$A$510,0),0)</f>
        <v>0</v>
      </c>
      <c r="Z104" s="80">
        <f>IFERROR(MATCH($A104,Output_Mac!$A$2:$A$500,0),0)</f>
        <v>0</v>
      </c>
      <c r="AA104" s="80">
        <f>IFERROR(MATCH($A104,My_Audit!$A$2:$A$456,0),0)</f>
        <v>103</v>
      </c>
      <c r="AB104" s="80">
        <f>IFERROR(MATCH($C104,My_Audit!$B$2:$B$456,0),0)</f>
        <v>0</v>
      </c>
      <c r="AC104" s="80">
        <f>IFERROR(MATCH($E104,Models!$I$2:$I$605,0),0)</f>
        <v>0</v>
      </c>
      <c r="AD104" s="80">
        <f>IFERROR(MATCH($A104,Output_Win!$A$2:$A$243,0),0)</f>
        <v>0</v>
      </c>
    </row>
    <row r="105" spans="1:30">
      <c r="A105" s="40" t="str">
        <f>_xlfn.TEXTJOIN("",TRUE,Input!$A$4,TEXT(ROW(My_Audit!A104)+Input!$A$8-1,"00"))</f>
        <v>W4492</v>
      </c>
      <c r="B105" s="40" t="str">
        <f>_xlfn.TEXTJOIN("-",TRUE,"ITD",Input!$A$2,A105)</f>
        <v>ITD-SHR11749-W4492</v>
      </c>
      <c r="C105" s="41" t="str" cm="1">
        <f t="array" ref="C105">IF(($Y105+$Z105+$AA105+$AD105)=0,"",IFERROR(_xlfn.LET(_xlpm.CSVVal,IF($Y105=0,"",INDEX(CSV!B$2:B$510,$Y105)),_xlpm.MacVal,IF($Z105=0,"",INDEX(Output_Mac!B$2:B$500,$Z105)),_xlpm.WinVal,IF($AD105=0,"",INDEX(Output_Win!B$2:B$243,$AD105)),_xlpm.MyAuditVal,IF($AA105=0,"",INDEX(My_Audit!B$2:B$456,$AA105)),_xlfn.IFS(_xlpm.MyAuditVal&lt;&gt;"",_xlpm.MyAuditVal,_xlpm.MacVal&lt;&gt;"",_xlpm.MacVal,_xlpm.WinVal&lt;&gt;"",_xlpm.WinVal,_xlpm.CSVVal&lt;&gt;"",_xlpm.CSVVal)),""))</f>
        <v/>
      </c>
      <c r="D105" s="41" t="str" cm="1">
        <f t="array" ref="D105">IF(($Y105+$Z105+$AA105+$AD105)=0,"",IFERROR(_xlfn.LET(_xlpm.CSVVal,IF($Y105=0,"",INDEX(CSV!C$2:C$510,$Y105)),_xlpm.MacVal,IF($Z105=0,"",INDEX(Output_Mac!D$2:D$500,$Z105)),_xlpm.WinVal,IF($AD105=0,"",INDEX(Output_Win!D$2:D$243,$AD105)),_xlpm.MyAuditVal,IF($AA105=0,"",INDEX(My_Audit!C$2:C$456,$AA105)),_xlfn.IFS(_xlpm.MyAuditVal&lt;&gt;"",_xlpm.MyAuditVal,_xlpm.MacVal&lt;&gt;"",_xlpm.MacVal,_xlpm.WinVal&lt;&gt;"",_xlpm.WinVal,_xlpm.CSVVal&lt;&gt;"",_xlpm.CSVVal)),""))</f>
        <v/>
      </c>
      <c r="E105" s="41" t="str" cm="1">
        <f t="array" ref="E105">IF(($Y105+$Z105+$AA105+$AD105)=0,"",IFERROR(_xlfn.LET(_xlpm.CSVVal,IF($Y105=0,"",INDEX(CSV!E$2:E$510,$Y105)),_xlpm.MacVal,IF($Z105=0,"",INDEX(Output_Mac!C$2:C$500,$Z105)),_xlpm.WinVal,IF($AD105=0,"",INDEX(Output_Win!C$2:C$243,$AD105)),_xlpm.MyAuditVal,IF($AA105=0,"",INDEX(My_Audit!D$2:D$456,$AA105)),_xlfn.IFS(_xlpm.MyAuditVal&lt;&gt;"",_xlpm.MyAuditVal,_xlpm.MacVal&lt;&gt;"",_xlpm.MacVal,_xlpm.WinVal&lt;&gt;"",_xlpm.WinVal,_xlpm.CSVVal&lt;&gt;"",_xlpm.CSVVal)),""))</f>
        <v/>
      </c>
      <c r="F105" s="41" t="str" cm="1">
        <f t="array" ref="F105">IF(($Y105+$Z105+$AA105+$AD105)=0,"",IFERROR(_xlfn.LET(_xlpm.CSVVal,IF($Y105=0,"",INDEX(CSV!F$2:F$510,$Y105)),_xlpm.MacVal,IF($Z105=0,"",INDEX(Output_Mac!E$2:E$500,$Z105)),_xlpm.WinVal,IF($AD105=0,"",INDEX(Output_Win!E$2:E$243,$AD105)),_xlpm.MyAuditVal,IF($AA105=0,"",INDEX(My_Audit!E$2:E$456,$AA105)),_xlfn.IFS(_xlpm.MyAuditVal&lt;&gt;"",_xlpm.MyAuditVal,_xlpm.MacVal&lt;&gt;"",_xlpm.MacVal,_xlpm.WinVal&lt;&gt;"",_xlpm.WinVal,_xlpm.CSVVal&lt;&gt;"",PROPER(_xlpm.CSVVal))),""))</f>
        <v/>
      </c>
      <c r="G105" s="41" t="str" cm="1">
        <f t="array" ref="G105">IF(($Y105+$Z105+$AA105+$AD105)=0,"",IFERROR(_xlfn.LET(_xlpm.CSVVal,IF($Y105=0,"",INDEX(CSV!G$2:G$510,$Y105)),_xlpm.MacVal,IF($Z105=0,"",INDEX(Output_Mac!G$2:G$500,$Z105)),_xlpm.WinVal,IF($AD105=0,"",INDEX(Output_Win!G$2:G$243,$AD105)),_xlpm.MyAuditVal,IF($AA105=0,"",INDEX(My_Audit!F$2:F$456,$AA105)),_xlfn.IFS(_xlpm.MyAuditVal&lt;&gt;"",_xlpm.MyAuditVal,_xlpm.MacVal&lt;&gt;"",_xlpm.MacVal,_xlpm.WinVal&lt;&gt;"",_xlpm.WinVal,_xlpm.CSVVal&lt;&gt;"",_xlpm.CSVVal)),""))</f>
        <v/>
      </c>
      <c r="H105" s="41" t="str" cm="1">
        <f t="array" ref="H105">IF($Z105&gt;0,INDEX(Output_Mac!H$2:H$500,$Z105),IF($AD105&gt;0,INDEX(Output_Win!H$2:H$243,$AD105),IF($AA105&gt;0,_xlfn.LET(_xlpm.MyAuditVal,INDEX(My_Audit!G$2:G$456,$AA105),IF(_xlpm.MyAuditVal=0,"",_xlpm.MyAuditVal)),"")))</f>
        <v/>
      </c>
      <c r="I105" s="41" t="str" cm="1">
        <f t="array" ref="I105">IF(($Y105+$Z105+$AA105+$AD105)=0,"",IFERROR(_xlfn.LET(_xlpm.CSVVal,IF($Y105=0,"",INDEX(CSV!H$2:H$510,$Y105)),_xlpm.MacVal,IF($Z105=0,"",INDEX(Output_Mac!I$2:I$500,$Z105)),_xlpm.WinVal,IF($AD105=0,"",INDEX(Output_Win!I$2:I$243,$AD105)),_xlpm.MyAuditVal,IF($AA105=0,"",INDEX(My_Audit!H$2:H$456,$AA105)),_xlfn.IFS(_xlpm.MyAuditVal&lt;&gt;"",_xlpm.MyAuditVal,_xlpm.MacVal&lt;&gt;"",_xlpm.MacVal,_xlpm.WinVal&lt;&gt;"",_xlpm.WinVal,_xlpm.CSVVal&lt;&gt;"",_xlpm.CSVVal)),""))</f>
        <v/>
      </c>
      <c r="J105" s="41" t="str" cm="1">
        <f t="array" ref="J105">IF(($Y105+$Z105+$AA105+$AD105)=0,"",IFERROR(_xlfn.LET(_xlpm.CSVVal,IF($Y105=0,"",INDEX(CSV!J$2:J$510,$Y105)),_xlpm.MacVal,IF($Z105=0,"",INDEX(Output_Mac!J$2:J$500,$Z105)),_xlpm.WinVal,IF($AD105=0,"",INDEX(Output_Win!J$2:J$243,$AD105)),_xlpm.MyAuditVal,IF($AA105=0,"",INDEX(My_Audit!I$2:I$456,$AA105)),_xlfn.IFS(_xlpm.MyAuditVal&lt;&gt;"",_xlpm.MyAuditVal,_xlpm.MacVal&lt;&gt;"",_xlpm.MacVal,_xlpm.WinVal&lt;&gt;"",_xlpm.WinVal,_xlpm.CSVVal&lt;&gt;"",_xlpm.CSVVal)),""))</f>
        <v/>
      </c>
      <c r="K105" s="41" t="str" cm="1">
        <f t="array" ref="K105">IF(($Y105+$Z105+$AA105+$AD105)=0,"",IFERROR(_xlfn.LET(_xlpm.CSVVal,IF($Y105=0,"",INDEX(CSV!N$2:N$510,$Y105)),_xlpm.MacVal,IF($Z105=0,"",INDEX(Output_Mac!L$2:L$500,$Z105)),_xlpm.WinVal,IF($AD105=0,"",INDEX(Output_Win!L$2:L$243,$AD105)),_xlpm.MyAuditVal,IF($AA105=0,"",INDEX(My_Audit!J$2:J$456,$AA105)),_xlfn.IFS(_xlpm.MyAuditVal&lt;&gt;"",_xlpm.MyAuditVal,_xlpm.MacVal&lt;&gt;"",_xlpm.MacVal,_xlpm.WinVal&lt;&gt;"",_xlpm.WinVal,_xlpm.CSVVal&lt;&gt;"",_xlpm.CSVVal)),""))</f>
        <v/>
      </c>
      <c r="L105" s="41" t="str" cm="1">
        <f t="array" ref="L105">IF(($Y105+$Z105+$AA105+$AD105)=0,"",IFERROR(_xlfn.LET(_xlpm.CSVVal,IF($Y105=0,"",INDEX(CSV!Q$2:Q$510,$Y105)),_xlpm.MacVal,IF($Z105=0,"",INDEX(Output_Mac!M$2:M$500,$Z105)),_xlpm.WinVal,IF($AD105=0,"",INDEX(Output_Win!M$2:M$243,$AD105)),_xlpm.MyAuditVal,IF($AA105=0,"",INDEX(My_Audit!K$2:K$456,$AA105)),_xlfn.IFS(_xlpm.MyAuditVal&lt;&gt;"",_xlpm.MyAuditVal,_xlpm.MacVal&lt;&gt;"",_xlpm.MacVal,_xlpm.WinVal&lt;&gt;"",_xlpm.WinVal,_xlpm.CSVVal&lt;&gt;"",_xlpm.CSVVal)),""))</f>
        <v/>
      </c>
      <c r="M105" s="41" t="str" cm="1">
        <f t="array" ref="M105">IF(($Y105+$Z105+$AA105+$AD105)=0,"",ExpandDiagCodes(_xlfn.TEXTJOIN(", ",TRUE,IF($AA105=0,"",INDEX(My_Audit!N$2:N$456,$AA105)),IF($Z105=0,"",INDEX(Output_Mac!S$2:S$500,$Z105)),IF($AD105=0,"",INDEX(Output_Win!S$2:S$243,$AD105)),IF($Y105=0,"",INDEX(CSV!AE$2:AE$510,$Y105)))))</f>
        <v/>
      </c>
      <c r="N105" s="41" t="str" cm="1">
        <f t="array" ref="N105">IF(($Y105+$Z105+$AA105+$AD105)=0,"",IFERROR(_xlfn.LET(_xlpm.CSVVal,IF($Y105=0,"",INDEX(CSV!AG$2:AG$510,$Y105)),_xlpm.MacVal,IF($Z105=0,"",INDEX(Output_Mac!T$2:T$500,$Z105)),_xlpm.WinVal,IF($AD105=0,"",INDEX(Output_Win!T$2:T$243,$AD105)),_xlpm.MyAuditVal,IF($AA105=0,"",INDEX(My_Audit!O$2:O$456,$AA105)),_xlfn.IFS(_xlpm.MyAuditVal&lt;&gt;"",_xlpm.MyAuditVal,_xlpm.MacVal&lt;&gt;"",_xlpm.MacVal,_xlpm.WinVal&lt;&gt;"",_xlpm.WinVal,_xlpm.CSVVal&lt;&gt;"",_xlpm.CSVVal)),""))</f>
        <v/>
      </c>
      <c r="O105" s="41" t="str" cm="1">
        <f t="array" ref="O105">IF($AB105=0,"",INDEX(My_Audit!P$2:P$456,$AB105))&amp;""</f>
        <v/>
      </c>
      <c r="P105" s="40"/>
      <c r="Q105" s="41" t="str">
        <f>IF(LEFT(N105,4)="Pass","Nist SP 800-88",My_Audit!R105)&amp;""</f>
        <v/>
      </c>
      <c r="R105" s="40"/>
      <c r="S105" s="40"/>
      <c r="T105" s="41" t="str" cm="1">
        <f t="array" ref="T105">IF($AC105=0,"",INDEX(Models!J$2:J$605,$AC105))</f>
        <v/>
      </c>
      <c r="U105" s="40"/>
      <c r="V105" s="40"/>
      <c r="W105" s="79" t="str" cm="1">
        <f t="array" ref="W105">IF(($Z105+$AA105+$AD105)=0,"",ExpandDiagCodes(_xlfn.TEXTJOIN(", ",TRUE,IF($AA105=0,"",INDEX(My_Audit!L$2:L$456,$AA105)),IF($Z105=0,"",INDEX(Output_Mac!AA$2:AA$500,$Z105)),IF($AD105=0,"",INDEX(Output_Win!AA$2:AA$243,$AD105)))))</f>
        <v/>
      </c>
      <c r="Y105" s="80">
        <f>IFERROR(MATCH($A105,CSV!$A$2:$A$510,0),0)</f>
        <v>0</v>
      </c>
      <c r="Z105" s="80">
        <f>IFERROR(MATCH($A105,Output_Mac!$A$2:$A$500,0),0)</f>
        <v>0</v>
      </c>
      <c r="AA105" s="80">
        <f>IFERROR(MATCH($A105,My_Audit!$A$2:$A$456,0),0)</f>
        <v>104</v>
      </c>
      <c r="AB105" s="80">
        <f>IFERROR(MATCH($C105,My_Audit!$B$2:$B$456,0),0)</f>
        <v>0</v>
      </c>
      <c r="AC105" s="80">
        <f>IFERROR(MATCH($E105,Models!$I$2:$I$605,0),0)</f>
        <v>0</v>
      </c>
      <c r="AD105" s="80">
        <f>IFERROR(MATCH($A105,Output_Win!$A$2:$A$243,0),0)</f>
        <v>0</v>
      </c>
    </row>
    <row r="106" spans="1:30">
      <c r="A106" s="40" t="str">
        <f>_xlfn.TEXTJOIN("",TRUE,Input!$A$4,TEXT(ROW(My_Audit!A105)+Input!$A$8-1,"00"))</f>
        <v>W4493</v>
      </c>
      <c r="B106" s="40" t="str">
        <f>_xlfn.TEXTJOIN("-",TRUE,"ITD",Input!$A$2,A106)</f>
        <v>ITD-SHR11749-W4493</v>
      </c>
      <c r="C106" s="41" t="str" cm="1">
        <f t="array" ref="C106">IF(($Y106+$Z106+$AA106+$AD106)=0,"",IFERROR(_xlfn.LET(_xlpm.CSVVal,IF($Y106=0,"",INDEX(CSV!B$2:B$510,$Y106)),_xlpm.MacVal,IF($Z106=0,"",INDEX(Output_Mac!B$2:B$500,$Z106)),_xlpm.WinVal,IF($AD106=0,"",INDEX(Output_Win!B$2:B$243,$AD106)),_xlpm.MyAuditVal,IF($AA106=0,"",INDEX(My_Audit!B$2:B$456,$AA106)),_xlfn.IFS(_xlpm.MyAuditVal&lt;&gt;"",_xlpm.MyAuditVal,_xlpm.MacVal&lt;&gt;"",_xlpm.MacVal,_xlpm.WinVal&lt;&gt;"",_xlpm.WinVal,_xlpm.CSVVal&lt;&gt;"",_xlpm.CSVVal)),""))</f>
        <v/>
      </c>
      <c r="D106" s="41" t="str" cm="1">
        <f t="array" ref="D106">IF(($Y106+$Z106+$AA106+$AD106)=0,"",IFERROR(_xlfn.LET(_xlpm.CSVVal,IF($Y106=0,"",INDEX(CSV!C$2:C$510,$Y106)),_xlpm.MacVal,IF($Z106=0,"",INDEX(Output_Mac!D$2:D$500,$Z106)),_xlpm.WinVal,IF($AD106=0,"",INDEX(Output_Win!D$2:D$243,$AD106)),_xlpm.MyAuditVal,IF($AA106=0,"",INDEX(My_Audit!C$2:C$456,$AA106)),_xlfn.IFS(_xlpm.MyAuditVal&lt;&gt;"",_xlpm.MyAuditVal,_xlpm.MacVal&lt;&gt;"",_xlpm.MacVal,_xlpm.WinVal&lt;&gt;"",_xlpm.WinVal,_xlpm.CSVVal&lt;&gt;"",_xlpm.CSVVal)),""))</f>
        <v/>
      </c>
      <c r="E106" s="41" t="str" cm="1">
        <f t="array" ref="E106">IF(($Y106+$Z106+$AA106+$AD106)=0,"",IFERROR(_xlfn.LET(_xlpm.CSVVal,IF($Y106=0,"",INDEX(CSV!E$2:E$510,$Y106)),_xlpm.MacVal,IF($Z106=0,"",INDEX(Output_Mac!C$2:C$500,$Z106)),_xlpm.WinVal,IF($AD106=0,"",INDEX(Output_Win!C$2:C$243,$AD106)),_xlpm.MyAuditVal,IF($AA106=0,"",INDEX(My_Audit!D$2:D$456,$AA106)),_xlfn.IFS(_xlpm.MyAuditVal&lt;&gt;"",_xlpm.MyAuditVal,_xlpm.MacVal&lt;&gt;"",_xlpm.MacVal,_xlpm.WinVal&lt;&gt;"",_xlpm.WinVal,_xlpm.CSVVal&lt;&gt;"",_xlpm.CSVVal)),""))</f>
        <v/>
      </c>
      <c r="F106" s="41" t="str" cm="1">
        <f t="array" ref="F106">IF(($Y106+$Z106+$AA106+$AD106)=0,"",IFERROR(_xlfn.LET(_xlpm.CSVVal,IF($Y106=0,"",INDEX(CSV!F$2:F$510,$Y106)),_xlpm.MacVal,IF($Z106=0,"",INDEX(Output_Mac!E$2:E$500,$Z106)),_xlpm.WinVal,IF($AD106=0,"",INDEX(Output_Win!E$2:E$243,$AD106)),_xlpm.MyAuditVal,IF($AA106=0,"",INDEX(My_Audit!E$2:E$456,$AA106)),_xlfn.IFS(_xlpm.MyAuditVal&lt;&gt;"",_xlpm.MyAuditVal,_xlpm.MacVal&lt;&gt;"",_xlpm.MacVal,_xlpm.WinVal&lt;&gt;"",_xlpm.WinVal,_xlpm.CSVVal&lt;&gt;"",PROPER(_xlpm.CSVVal))),""))</f>
        <v/>
      </c>
      <c r="G106" s="41" t="str" cm="1">
        <f t="array" ref="G106">IF(($Y106+$Z106+$AA106+$AD106)=0,"",IFERROR(_xlfn.LET(_xlpm.CSVVal,IF($Y106=0,"",INDEX(CSV!G$2:G$510,$Y106)),_xlpm.MacVal,IF($Z106=0,"",INDEX(Output_Mac!G$2:G$500,$Z106)),_xlpm.WinVal,IF($AD106=0,"",INDEX(Output_Win!G$2:G$243,$AD106)),_xlpm.MyAuditVal,IF($AA106=0,"",INDEX(My_Audit!F$2:F$456,$AA106)),_xlfn.IFS(_xlpm.MyAuditVal&lt;&gt;"",_xlpm.MyAuditVal,_xlpm.MacVal&lt;&gt;"",_xlpm.MacVal,_xlpm.WinVal&lt;&gt;"",_xlpm.WinVal,_xlpm.CSVVal&lt;&gt;"",_xlpm.CSVVal)),""))</f>
        <v/>
      </c>
      <c r="H106" s="41" t="str" cm="1">
        <f t="array" ref="H106">IF($Z106&gt;0,INDEX(Output_Mac!H$2:H$500,$Z106),IF($AD106&gt;0,INDEX(Output_Win!H$2:H$243,$AD106),IF($AA106&gt;0,_xlfn.LET(_xlpm.MyAuditVal,INDEX(My_Audit!G$2:G$456,$AA106),IF(_xlpm.MyAuditVal=0,"",_xlpm.MyAuditVal)),"")))</f>
        <v/>
      </c>
      <c r="I106" s="41" t="str" cm="1">
        <f t="array" ref="I106">IF(($Y106+$Z106+$AA106+$AD106)=0,"",IFERROR(_xlfn.LET(_xlpm.CSVVal,IF($Y106=0,"",INDEX(CSV!H$2:H$510,$Y106)),_xlpm.MacVal,IF($Z106=0,"",INDEX(Output_Mac!I$2:I$500,$Z106)),_xlpm.WinVal,IF($AD106=0,"",INDEX(Output_Win!I$2:I$243,$AD106)),_xlpm.MyAuditVal,IF($AA106=0,"",INDEX(My_Audit!H$2:H$456,$AA106)),_xlfn.IFS(_xlpm.MyAuditVal&lt;&gt;"",_xlpm.MyAuditVal,_xlpm.MacVal&lt;&gt;"",_xlpm.MacVal,_xlpm.WinVal&lt;&gt;"",_xlpm.WinVal,_xlpm.CSVVal&lt;&gt;"",_xlpm.CSVVal)),""))</f>
        <v/>
      </c>
      <c r="J106" s="41" t="str" cm="1">
        <f t="array" ref="J106">IF(($Y106+$Z106+$AA106+$AD106)=0,"",IFERROR(_xlfn.LET(_xlpm.CSVVal,IF($Y106=0,"",INDEX(CSV!J$2:J$510,$Y106)),_xlpm.MacVal,IF($Z106=0,"",INDEX(Output_Mac!J$2:J$500,$Z106)),_xlpm.WinVal,IF($AD106=0,"",INDEX(Output_Win!J$2:J$243,$AD106)),_xlpm.MyAuditVal,IF($AA106=0,"",INDEX(My_Audit!I$2:I$456,$AA106)),_xlfn.IFS(_xlpm.MyAuditVal&lt;&gt;"",_xlpm.MyAuditVal,_xlpm.MacVal&lt;&gt;"",_xlpm.MacVal,_xlpm.WinVal&lt;&gt;"",_xlpm.WinVal,_xlpm.CSVVal&lt;&gt;"",_xlpm.CSVVal)),""))</f>
        <v/>
      </c>
      <c r="K106" s="41" t="str" cm="1">
        <f t="array" ref="K106">IF(($Y106+$Z106+$AA106+$AD106)=0,"",IFERROR(_xlfn.LET(_xlpm.CSVVal,IF($Y106=0,"",INDEX(CSV!N$2:N$510,$Y106)),_xlpm.MacVal,IF($Z106=0,"",INDEX(Output_Mac!L$2:L$500,$Z106)),_xlpm.WinVal,IF($AD106=0,"",INDEX(Output_Win!L$2:L$243,$AD106)),_xlpm.MyAuditVal,IF($AA106=0,"",INDEX(My_Audit!J$2:J$456,$AA106)),_xlfn.IFS(_xlpm.MyAuditVal&lt;&gt;"",_xlpm.MyAuditVal,_xlpm.MacVal&lt;&gt;"",_xlpm.MacVal,_xlpm.WinVal&lt;&gt;"",_xlpm.WinVal,_xlpm.CSVVal&lt;&gt;"",_xlpm.CSVVal)),""))</f>
        <v/>
      </c>
      <c r="L106" s="41" t="str" cm="1">
        <f t="array" ref="L106">IF(($Y106+$Z106+$AA106+$AD106)=0,"",IFERROR(_xlfn.LET(_xlpm.CSVVal,IF($Y106=0,"",INDEX(CSV!Q$2:Q$510,$Y106)),_xlpm.MacVal,IF($Z106=0,"",INDEX(Output_Mac!M$2:M$500,$Z106)),_xlpm.WinVal,IF($AD106=0,"",INDEX(Output_Win!M$2:M$243,$AD106)),_xlpm.MyAuditVal,IF($AA106=0,"",INDEX(My_Audit!K$2:K$456,$AA106)),_xlfn.IFS(_xlpm.MyAuditVal&lt;&gt;"",_xlpm.MyAuditVal,_xlpm.MacVal&lt;&gt;"",_xlpm.MacVal,_xlpm.WinVal&lt;&gt;"",_xlpm.WinVal,_xlpm.CSVVal&lt;&gt;"",_xlpm.CSVVal)),""))</f>
        <v/>
      </c>
      <c r="M106" s="41" t="str" cm="1">
        <f t="array" ref="M106">IF(($Y106+$Z106+$AA106+$AD106)=0,"",ExpandDiagCodes(_xlfn.TEXTJOIN(", ",TRUE,IF($AA106=0,"",INDEX(My_Audit!N$2:N$456,$AA106)),IF($Z106=0,"",INDEX(Output_Mac!S$2:S$500,$Z106)),IF($AD106=0,"",INDEX(Output_Win!S$2:S$243,$AD106)),IF($Y106=0,"",INDEX(CSV!AE$2:AE$510,$Y106)))))</f>
        <v/>
      </c>
      <c r="N106" s="41" t="str" cm="1">
        <f t="array" ref="N106">IF(($Y106+$Z106+$AA106+$AD106)=0,"",IFERROR(_xlfn.LET(_xlpm.CSVVal,IF($Y106=0,"",INDEX(CSV!AG$2:AG$510,$Y106)),_xlpm.MacVal,IF($Z106=0,"",INDEX(Output_Mac!T$2:T$500,$Z106)),_xlpm.WinVal,IF($AD106=0,"",INDEX(Output_Win!T$2:T$243,$AD106)),_xlpm.MyAuditVal,IF($AA106=0,"",INDEX(My_Audit!O$2:O$456,$AA106)),_xlfn.IFS(_xlpm.MyAuditVal&lt;&gt;"",_xlpm.MyAuditVal,_xlpm.MacVal&lt;&gt;"",_xlpm.MacVal,_xlpm.WinVal&lt;&gt;"",_xlpm.WinVal,_xlpm.CSVVal&lt;&gt;"",_xlpm.CSVVal)),""))</f>
        <v/>
      </c>
      <c r="O106" s="41" t="str" cm="1">
        <f t="array" ref="O106">IF($AB106=0,"",INDEX(My_Audit!P$2:P$456,$AB106))&amp;""</f>
        <v/>
      </c>
      <c r="P106" s="40"/>
      <c r="Q106" s="41" t="str">
        <f>IF(LEFT(N106,4)="Pass","Nist SP 800-88",My_Audit!R106)&amp;""</f>
        <v/>
      </c>
      <c r="R106" s="40"/>
      <c r="S106" s="40"/>
      <c r="T106" s="41" t="str" cm="1">
        <f t="array" ref="T106">IF($AC106=0,"",INDEX(Models!J$2:J$605,$AC106))</f>
        <v/>
      </c>
      <c r="U106" s="40"/>
      <c r="V106" s="40"/>
      <c r="W106" s="79" t="str" cm="1">
        <f t="array" ref="W106">IF(($Z106+$AA106+$AD106)=0,"",ExpandDiagCodes(_xlfn.TEXTJOIN(", ",TRUE,IF($AA106=0,"",INDEX(My_Audit!L$2:L$456,$AA106)),IF($Z106=0,"",INDEX(Output_Mac!AA$2:AA$500,$Z106)),IF($AD106=0,"",INDEX(Output_Win!AA$2:AA$243,$AD106)))))</f>
        <v/>
      </c>
      <c r="Y106" s="80">
        <f>IFERROR(MATCH($A106,CSV!$A$2:$A$510,0),0)</f>
        <v>0</v>
      </c>
      <c r="Z106" s="80">
        <f>IFERROR(MATCH($A106,Output_Mac!$A$2:$A$500,0),0)</f>
        <v>0</v>
      </c>
      <c r="AA106" s="80">
        <f>IFERROR(MATCH($A106,My_Audit!$A$2:$A$456,0),0)</f>
        <v>105</v>
      </c>
      <c r="AB106" s="80">
        <f>IFERROR(MATCH($C106,My_Audit!$B$2:$B$456,0),0)</f>
        <v>0</v>
      </c>
      <c r="AC106" s="80">
        <f>IFERROR(MATCH($E106,Models!$I$2:$I$605,0),0)</f>
        <v>0</v>
      </c>
      <c r="AD106" s="80">
        <f>IFERROR(MATCH($A106,Output_Win!$A$2:$A$243,0),0)</f>
        <v>0</v>
      </c>
    </row>
    <row r="107" spans="1:30">
      <c r="A107" s="40" t="str">
        <f>_xlfn.TEXTJOIN("",TRUE,Input!$A$4,TEXT(ROW(My_Audit!A106)+Input!$A$8-1,"00"))</f>
        <v>W4494</v>
      </c>
      <c r="B107" s="40" t="str">
        <f>_xlfn.TEXTJOIN("-",TRUE,"ITD",Input!$A$2,A107)</f>
        <v>ITD-SHR11749-W4494</v>
      </c>
      <c r="C107" s="41" t="str" cm="1">
        <f t="array" ref="C107">IF(($Y107+$Z107+$AA107+$AD107)=0,"",IFERROR(_xlfn.LET(_xlpm.CSVVal,IF($Y107=0,"",INDEX(CSV!B$2:B$510,$Y107)),_xlpm.MacVal,IF($Z107=0,"",INDEX(Output_Mac!B$2:B$500,$Z107)),_xlpm.WinVal,IF($AD107=0,"",INDEX(Output_Win!B$2:B$243,$AD107)),_xlpm.MyAuditVal,IF($AA107=0,"",INDEX(My_Audit!B$2:B$456,$AA107)),_xlfn.IFS(_xlpm.MyAuditVal&lt;&gt;"",_xlpm.MyAuditVal,_xlpm.MacVal&lt;&gt;"",_xlpm.MacVal,_xlpm.WinVal&lt;&gt;"",_xlpm.WinVal,_xlpm.CSVVal&lt;&gt;"",_xlpm.CSVVal)),""))</f>
        <v/>
      </c>
      <c r="D107" s="41" t="str" cm="1">
        <f t="array" ref="D107">IF(($Y107+$Z107+$AA107+$AD107)=0,"",IFERROR(_xlfn.LET(_xlpm.CSVVal,IF($Y107=0,"",INDEX(CSV!C$2:C$510,$Y107)),_xlpm.MacVal,IF($Z107=0,"",INDEX(Output_Mac!D$2:D$500,$Z107)),_xlpm.WinVal,IF($AD107=0,"",INDEX(Output_Win!D$2:D$243,$AD107)),_xlpm.MyAuditVal,IF($AA107=0,"",INDEX(My_Audit!C$2:C$456,$AA107)),_xlfn.IFS(_xlpm.MyAuditVal&lt;&gt;"",_xlpm.MyAuditVal,_xlpm.MacVal&lt;&gt;"",_xlpm.MacVal,_xlpm.WinVal&lt;&gt;"",_xlpm.WinVal,_xlpm.CSVVal&lt;&gt;"",_xlpm.CSVVal)),""))</f>
        <v/>
      </c>
      <c r="E107" s="41" t="str" cm="1">
        <f t="array" ref="E107">IF(($Y107+$Z107+$AA107+$AD107)=0,"",IFERROR(_xlfn.LET(_xlpm.CSVVal,IF($Y107=0,"",INDEX(CSV!E$2:E$510,$Y107)),_xlpm.MacVal,IF($Z107=0,"",INDEX(Output_Mac!C$2:C$500,$Z107)),_xlpm.WinVal,IF($AD107=0,"",INDEX(Output_Win!C$2:C$243,$AD107)),_xlpm.MyAuditVal,IF($AA107=0,"",INDEX(My_Audit!D$2:D$456,$AA107)),_xlfn.IFS(_xlpm.MyAuditVal&lt;&gt;"",_xlpm.MyAuditVal,_xlpm.MacVal&lt;&gt;"",_xlpm.MacVal,_xlpm.WinVal&lt;&gt;"",_xlpm.WinVal,_xlpm.CSVVal&lt;&gt;"",_xlpm.CSVVal)),""))</f>
        <v/>
      </c>
      <c r="F107" s="41" t="str" cm="1">
        <f t="array" ref="F107">IF(($Y107+$Z107+$AA107+$AD107)=0,"",IFERROR(_xlfn.LET(_xlpm.CSVVal,IF($Y107=0,"",INDEX(CSV!F$2:F$510,$Y107)),_xlpm.MacVal,IF($Z107=0,"",INDEX(Output_Mac!E$2:E$500,$Z107)),_xlpm.WinVal,IF($AD107=0,"",INDEX(Output_Win!E$2:E$243,$AD107)),_xlpm.MyAuditVal,IF($AA107=0,"",INDEX(My_Audit!E$2:E$456,$AA107)),_xlfn.IFS(_xlpm.MyAuditVal&lt;&gt;"",_xlpm.MyAuditVal,_xlpm.MacVal&lt;&gt;"",_xlpm.MacVal,_xlpm.WinVal&lt;&gt;"",_xlpm.WinVal,_xlpm.CSVVal&lt;&gt;"",PROPER(_xlpm.CSVVal))),""))</f>
        <v/>
      </c>
      <c r="G107" s="41" t="str" cm="1">
        <f t="array" ref="G107">IF(($Y107+$Z107+$AA107+$AD107)=0,"",IFERROR(_xlfn.LET(_xlpm.CSVVal,IF($Y107=0,"",INDEX(CSV!G$2:G$510,$Y107)),_xlpm.MacVal,IF($Z107=0,"",INDEX(Output_Mac!G$2:G$500,$Z107)),_xlpm.WinVal,IF($AD107=0,"",INDEX(Output_Win!G$2:G$243,$AD107)),_xlpm.MyAuditVal,IF($AA107=0,"",INDEX(My_Audit!F$2:F$456,$AA107)),_xlfn.IFS(_xlpm.MyAuditVal&lt;&gt;"",_xlpm.MyAuditVal,_xlpm.MacVal&lt;&gt;"",_xlpm.MacVal,_xlpm.WinVal&lt;&gt;"",_xlpm.WinVal,_xlpm.CSVVal&lt;&gt;"",_xlpm.CSVVal)),""))</f>
        <v/>
      </c>
      <c r="H107" s="41" t="str" cm="1">
        <f t="array" ref="H107">IF($Z107&gt;0,INDEX(Output_Mac!H$2:H$500,$Z107),IF($AD107&gt;0,INDEX(Output_Win!H$2:H$243,$AD107),IF($AA107&gt;0,_xlfn.LET(_xlpm.MyAuditVal,INDEX(My_Audit!G$2:G$456,$AA107),IF(_xlpm.MyAuditVal=0,"",_xlpm.MyAuditVal)),"")))</f>
        <v/>
      </c>
      <c r="I107" s="41" t="str" cm="1">
        <f t="array" ref="I107">IF(($Y107+$Z107+$AA107+$AD107)=0,"",IFERROR(_xlfn.LET(_xlpm.CSVVal,IF($Y107=0,"",INDEX(CSV!H$2:H$510,$Y107)),_xlpm.MacVal,IF($Z107=0,"",INDEX(Output_Mac!I$2:I$500,$Z107)),_xlpm.WinVal,IF($AD107=0,"",INDEX(Output_Win!I$2:I$243,$AD107)),_xlpm.MyAuditVal,IF($AA107=0,"",INDEX(My_Audit!H$2:H$456,$AA107)),_xlfn.IFS(_xlpm.MyAuditVal&lt;&gt;"",_xlpm.MyAuditVal,_xlpm.MacVal&lt;&gt;"",_xlpm.MacVal,_xlpm.WinVal&lt;&gt;"",_xlpm.WinVal,_xlpm.CSVVal&lt;&gt;"",_xlpm.CSVVal)),""))</f>
        <v/>
      </c>
      <c r="J107" s="41" t="str" cm="1">
        <f t="array" ref="J107">IF(($Y107+$Z107+$AA107+$AD107)=0,"",IFERROR(_xlfn.LET(_xlpm.CSVVal,IF($Y107=0,"",INDEX(CSV!J$2:J$510,$Y107)),_xlpm.MacVal,IF($Z107=0,"",INDEX(Output_Mac!J$2:J$500,$Z107)),_xlpm.WinVal,IF($AD107=0,"",INDEX(Output_Win!J$2:J$243,$AD107)),_xlpm.MyAuditVal,IF($AA107=0,"",INDEX(My_Audit!I$2:I$456,$AA107)),_xlfn.IFS(_xlpm.MyAuditVal&lt;&gt;"",_xlpm.MyAuditVal,_xlpm.MacVal&lt;&gt;"",_xlpm.MacVal,_xlpm.WinVal&lt;&gt;"",_xlpm.WinVal,_xlpm.CSVVal&lt;&gt;"",_xlpm.CSVVal)),""))</f>
        <v/>
      </c>
      <c r="K107" s="41" t="str" cm="1">
        <f t="array" ref="K107">IF(($Y107+$Z107+$AA107+$AD107)=0,"",IFERROR(_xlfn.LET(_xlpm.CSVVal,IF($Y107=0,"",INDEX(CSV!N$2:N$510,$Y107)),_xlpm.MacVal,IF($Z107=0,"",INDEX(Output_Mac!L$2:L$500,$Z107)),_xlpm.WinVal,IF($AD107=0,"",INDEX(Output_Win!L$2:L$243,$AD107)),_xlpm.MyAuditVal,IF($AA107=0,"",INDEX(My_Audit!J$2:J$456,$AA107)),_xlfn.IFS(_xlpm.MyAuditVal&lt;&gt;"",_xlpm.MyAuditVal,_xlpm.MacVal&lt;&gt;"",_xlpm.MacVal,_xlpm.WinVal&lt;&gt;"",_xlpm.WinVal,_xlpm.CSVVal&lt;&gt;"",_xlpm.CSVVal)),""))</f>
        <v/>
      </c>
      <c r="L107" s="41" t="str" cm="1">
        <f t="array" ref="L107">IF(($Y107+$Z107+$AA107+$AD107)=0,"",IFERROR(_xlfn.LET(_xlpm.CSVVal,IF($Y107=0,"",INDEX(CSV!Q$2:Q$510,$Y107)),_xlpm.MacVal,IF($Z107=0,"",INDEX(Output_Mac!M$2:M$500,$Z107)),_xlpm.WinVal,IF($AD107=0,"",INDEX(Output_Win!M$2:M$243,$AD107)),_xlpm.MyAuditVal,IF($AA107=0,"",INDEX(My_Audit!K$2:K$456,$AA107)),_xlfn.IFS(_xlpm.MyAuditVal&lt;&gt;"",_xlpm.MyAuditVal,_xlpm.MacVal&lt;&gt;"",_xlpm.MacVal,_xlpm.WinVal&lt;&gt;"",_xlpm.WinVal,_xlpm.CSVVal&lt;&gt;"",_xlpm.CSVVal)),""))</f>
        <v/>
      </c>
      <c r="M107" s="41" t="str" cm="1">
        <f t="array" ref="M107">IF(($Y107+$Z107+$AA107+$AD107)=0,"",ExpandDiagCodes(_xlfn.TEXTJOIN(", ",TRUE,IF($AA107=0,"",INDEX(My_Audit!N$2:N$456,$AA107)),IF($Z107=0,"",INDEX(Output_Mac!S$2:S$500,$Z107)),IF($AD107=0,"",INDEX(Output_Win!S$2:S$243,$AD107)),IF($Y107=0,"",INDEX(CSV!AE$2:AE$510,$Y107)))))</f>
        <v/>
      </c>
      <c r="N107" s="41" t="str" cm="1">
        <f t="array" ref="N107">IF(($Y107+$Z107+$AA107+$AD107)=0,"",IFERROR(_xlfn.LET(_xlpm.CSVVal,IF($Y107=0,"",INDEX(CSV!AG$2:AG$510,$Y107)),_xlpm.MacVal,IF($Z107=0,"",INDEX(Output_Mac!T$2:T$500,$Z107)),_xlpm.WinVal,IF($AD107=0,"",INDEX(Output_Win!T$2:T$243,$AD107)),_xlpm.MyAuditVal,IF($AA107=0,"",INDEX(My_Audit!O$2:O$456,$AA107)),_xlfn.IFS(_xlpm.MyAuditVal&lt;&gt;"",_xlpm.MyAuditVal,_xlpm.MacVal&lt;&gt;"",_xlpm.MacVal,_xlpm.WinVal&lt;&gt;"",_xlpm.WinVal,_xlpm.CSVVal&lt;&gt;"",_xlpm.CSVVal)),""))</f>
        <v/>
      </c>
      <c r="O107" s="41" t="str" cm="1">
        <f t="array" ref="O107">IF($AB107=0,"",INDEX(My_Audit!P$2:P$456,$AB107))&amp;""</f>
        <v/>
      </c>
      <c r="P107" s="40"/>
      <c r="Q107" s="41" t="str">
        <f>IF(LEFT(N107,4)="Pass","Nist SP 800-88",My_Audit!R107)&amp;""</f>
        <v/>
      </c>
      <c r="R107" s="40"/>
      <c r="S107" s="40"/>
      <c r="T107" s="41" t="str" cm="1">
        <f t="array" ref="T107">IF($AC107=0,"",INDEX(Models!J$2:J$605,$AC107))</f>
        <v/>
      </c>
      <c r="U107" s="40"/>
      <c r="V107" s="40"/>
      <c r="W107" s="79" t="str" cm="1">
        <f t="array" ref="W107">IF(($Z107+$AA107+$AD107)=0,"",ExpandDiagCodes(_xlfn.TEXTJOIN(", ",TRUE,IF($AA107=0,"",INDEX(My_Audit!L$2:L$456,$AA107)),IF($Z107=0,"",INDEX(Output_Mac!AA$2:AA$500,$Z107)),IF($AD107=0,"",INDEX(Output_Win!AA$2:AA$243,$AD107)))))</f>
        <v/>
      </c>
      <c r="Y107" s="80">
        <f>IFERROR(MATCH($A107,CSV!$A$2:$A$510,0),0)</f>
        <v>0</v>
      </c>
      <c r="Z107" s="80">
        <f>IFERROR(MATCH($A107,Output_Mac!$A$2:$A$500,0),0)</f>
        <v>0</v>
      </c>
      <c r="AA107" s="80">
        <f>IFERROR(MATCH($A107,My_Audit!$A$2:$A$456,0),0)</f>
        <v>106</v>
      </c>
      <c r="AB107" s="80">
        <f>IFERROR(MATCH($C107,My_Audit!$B$2:$B$456,0),0)</f>
        <v>0</v>
      </c>
      <c r="AC107" s="80">
        <f>IFERROR(MATCH($E107,Models!$I$2:$I$605,0),0)</f>
        <v>0</v>
      </c>
      <c r="AD107" s="80">
        <f>IFERROR(MATCH($A107,Output_Win!$A$2:$A$243,0),0)</f>
        <v>0</v>
      </c>
    </row>
    <row r="108" spans="1:30">
      <c r="A108" s="40" t="str">
        <f>_xlfn.TEXTJOIN("",TRUE,Input!$A$4,TEXT(ROW(My_Audit!A107)+Input!$A$8-1,"00"))</f>
        <v>W4495</v>
      </c>
      <c r="B108" s="40" t="str">
        <f>_xlfn.TEXTJOIN("-",TRUE,"ITD",Input!$A$2,A108)</f>
        <v>ITD-SHR11749-W4495</v>
      </c>
      <c r="C108" s="41" t="str" cm="1">
        <f t="array" ref="C108">IF(($Y108+$Z108+$AA108+$AD108)=0,"",IFERROR(_xlfn.LET(_xlpm.CSVVal,IF($Y108=0,"",INDEX(CSV!B$2:B$510,$Y108)),_xlpm.MacVal,IF($Z108=0,"",INDEX(Output_Mac!B$2:B$500,$Z108)),_xlpm.WinVal,IF($AD108=0,"",INDEX(Output_Win!B$2:B$243,$AD108)),_xlpm.MyAuditVal,IF($AA108=0,"",INDEX(My_Audit!B$2:B$456,$AA108)),_xlfn.IFS(_xlpm.MyAuditVal&lt;&gt;"",_xlpm.MyAuditVal,_xlpm.MacVal&lt;&gt;"",_xlpm.MacVal,_xlpm.WinVal&lt;&gt;"",_xlpm.WinVal,_xlpm.CSVVal&lt;&gt;"",_xlpm.CSVVal)),""))</f>
        <v/>
      </c>
      <c r="D108" s="41" t="str" cm="1">
        <f t="array" ref="D108">IF(($Y108+$Z108+$AA108+$AD108)=0,"",IFERROR(_xlfn.LET(_xlpm.CSVVal,IF($Y108=0,"",INDEX(CSV!C$2:C$510,$Y108)),_xlpm.MacVal,IF($Z108=0,"",INDEX(Output_Mac!D$2:D$500,$Z108)),_xlpm.WinVal,IF($AD108=0,"",INDEX(Output_Win!D$2:D$243,$AD108)),_xlpm.MyAuditVal,IF($AA108=0,"",INDEX(My_Audit!C$2:C$456,$AA108)),_xlfn.IFS(_xlpm.MyAuditVal&lt;&gt;"",_xlpm.MyAuditVal,_xlpm.MacVal&lt;&gt;"",_xlpm.MacVal,_xlpm.WinVal&lt;&gt;"",_xlpm.WinVal,_xlpm.CSVVal&lt;&gt;"",_xlpm.CSVVal)),""))</f>
        <v/>
      </c>
      <c r="E108" s="41" t="str" cm="1">
        <f t="array" ref="E108">IF(($Y108+$Z108+$AA108+$AD108)=0,"",IFERROR(_xlfn.LET(_xlpm.CSVVal,IF($Y108=0,"",INDEX(CSV!E$2:E$510,$Y108)),_xlpm.MacVal,IF($Z108=0,"",INDEX(Output_Mac!C$2:C$500,$Z108)),_xlpm.WinVal,IF($AD108=0,"",INDEX(Output_Win!C$2:C$243,$AD108)),_xlpm.MyAuditVal,IF($AA108=0,"",INDEX(My_Audit!D$2:D$456,$AA108)),_xlfn.IFS(_xlpm.MyAuditVal&lt;&gt;"",_xlpm.MyAuditVal,_xlpm.MacVal&lt;&gt;"",_xlpm.MacVal,_xlpm.WinVal&lt;&gt;"",_xlpm.WinVal,_xlpm.CSVVal&lt;&gt;"",_xlpm.CSVVal)),""))</f>
        <v/>
      </c>
      <c r="F108" s="41" t="str" cm="1">
        <f t="array" ref="F108">IF(($Y108+$Z108+$AA108+$AD108)=0,"",IFERROR(_xlfn.LET(_xlpm.CSVVal,IF($Y108=0,"",INDEX(CSV!F$2:F$510,$Y108)),_xlpm.MacVal,IF($Z108=0,"",INDEX(Output_Mac!E$2:E$500,$Z108)),_xlpm.WinVal,IF($AD108=0,"",INDEX(Output_Win!E$2:E$243,$AD108)),_xlpm.MyAuditVal,IF($AA108=0,"",INDEX(My_Audit!E$2:E$456,$AA108)),_xlfn.IFS(_xlpm.MyAuditVal&lt;&gt;"",_xlpm.MyAuditVal,_xlpm.MacVal&lt;&gt;"",_xlpm.MacVal,_xlpm.WinVal&lt;&gt;"",_xlpm.WinVal,_xlpm.CSVVal&lt;&gt;"",PROPER(_xlpm.CSVVal))),""))</f>
        <v/>
      </c>
      <c r="G108" s="41" t="str" cm="1">
        <f t="array" ref="G108">IF(($Y108+$Z108+$AA108+$AD108)=0,"",IFERROR(_xlfn.LET(_xlpm.CSVVal,IF($Y108=0,"",INDEX(CSV!G$2:G$510,$Y108)),_xlpm.MacVal,IF($Z108=0,"",INDEX(Output_Mac!G$2:G$500,$Z108)),_xlpm.WinVal,IF($AD108=0,"",INDEX(Output_Win!G$2:G$243,$AD108)),_xlpm.MyAuditVal,IF($AA108=0,"",INDEX(My_Audit!F$2:F$456,$AA108)),_xlfn.IFS(_xlpm.MyAuditVal&lt;&gt;"",_xlpm.MyAuditVal,_xlpm.MacVal&lt;&gt;"",_xlpm.MacVal,_xlpm.WinVal&lt;&gt;"",_xlpm.WinVal,_xlpm.CSVVal&lt;&gt;"",_xlpm.CSVVal)),""))</f>
        <v/>
      </c>
      <c r="H108" s="41" t="str" cm="1">
        <f t="array" ref="H108">IF($Z108&gt;0,INDEX(Output_Mac!H$2:H$500,$Z108),IF($AD108&gt;0,INDEX(Output_Win!H$2:H$243,$AD108),IF($AA108&gt;0,_xlfn.LET(_xlpm.MyAuditVal,INDEX(My_Audit!G$2:G$456,$AA108),IF(_xlpm.MyAuditVal=0,"",_xlpm.MyAuditVal)),"")))</f>
        <v/>
      </c>
      <c r="I108" s="41" t="str" cm="1">
        <f t="array" ref="I108">IF(($Y108+$Z108+$AA108+$AD108)=0,"",IFERROR(_xlfn.LET(_xlpm.CSVVal,IF($Y108=0,"",INDEX(CSV!H$2:H$510,$Y108)),_xlpm.MacVal,IF($Z108=0,"",INDEX(Output_Mac!I$2:I$500,$Z108)),_xlpm.WinVal,IF($AD108=0,"",INDEX(Output_Win!I$2:I$243,$AD108)),_xlpm.MyAuditVal,IF($AA108=0,"",INDEX(My_Audit!H$2:H$456,$AA108)),_xlfn.IFS(_xlpm.MyAuditVal&lt;&gt;"",_xlpm.MyAuditVal,_xlpm.MacVal&lt;&gt;"",_xlpm.MacVal,_xlpm.WinVal&lt;&gt;"",_xlpm.WinVal,_xlpm.CSVVal&lt;&gt;"",_xlpm.CSVVal)),""))</f>
        <v/>
      </c>
      <c r="J108" s="41" t="str" cm="1">
        <f t="array" ref="J108">IF(($Y108+$Z108+$AA108+$AD108)=0,"",IFERROR(_xlfn.LET(_xlpm.CSVVal,IF($Y108=0,"",INDEX(CSV!J$2:J$510,$Y108)),_xlpm.MacVal,IF($Z108=0,"",INDEX(Output_Mac!J$2:J$500,$Z108)),_xlpm.WinVal,IF($AD108=0,"",INDEX(Output_Win!J$2:J$243,$AD108)),_xlpm.MyAuditVal,IF($AA108=0,"",INDEX(My_Audit!I$2:I$456,$AA108)),_xlfn.IFS(_xlpm.MyAuditVal&lt;&gt;"",_xlpm.MyAuditVal,_xlpm.MacVal&lt;&gt;"",_xlpm.MacVal,_xlpm.WinVal&lt;&gt;"",_xlpm.WinVal,_xlpm.CSVVal&lt;&gt;"",_xlpm.CSVVal)),""))</f>
        <v/>
      </c>
      <c r="K108" s="41" t="str" cm="1">
        <f t="array" ref="K108">IF(($Y108+$Z108+$AA108+$AD108)=0,"",IFERROR(_xlfn.LET(_xlpm.CSVVal,IF($Y108=0,"",INDEX(CSV!N$2:N$510,$Y108)),_xlpm.MacVal,IF($Z108=0,"",INDEX(Output_Mac!L$2:L$500,$Z108)),_xlpm.WinVal,IF($AD108=0,"",INDEX(Output_Win!L$2:L$243,$AD108)),_xlpm.MyAuditVal,IF($AA108=0,"",INDEX(My_Audit!J$2:J$456,$AA108)),_xlfn.IFS(_xlpm.MyAuditVal&lt;&gt;"",_xlpm.MyAuditVal,_xlpm.MacVal&lt;&gt;"",_xlpm.MacVal,_xlpm.WinVal&lt;&gt;"",_xlpm.WinVal,_xlpm.CSVVal&lt;&gt;"",_xlpm.CSVVal)),""))</f>
        <v/>
      </c>
      <c r="L108" s="41" t="str" cm="1">
        <f t="array" ref="L108">IF(($Y108+$Z108+$AA108+$AD108)=0,"",IFERROR(_xlfn.LET(_xlpm.CSVVal,IF($Y108=0,"",INDEX(CSV!Q$2:Q$510,$Y108)),_xlpm.MacVal,IF($Z108=0,"",INDEX(Output_Mac!M$2:M$500,$Z108)),_xlpm.WinVal,IF($AD108=0,"",INDEX(Output_Win!M$2:M$243,$AD108)),_xlpm.MyAuditVal,IF($AA108=0,"",INDEX(My_Audit!K$2:K$456,$AA108)),_xlfn.IFS(_xlpm.MyAuditVal&lt;&gt;"",_xlpm.MyAuditVal,_xlpm.MacVal&lt;&gt;"",_xlpm.MacVal,_xlpm.WinVal&lt;&gt;"",_xlpm.WinVal,_xlpm.CSVVal&lt;&gt;"",_xlpm.CSVVal)),""))</f>
        <v/>
      </c>
      <c r="M108" s="41" t="str" cm="1">
        <f t="array" ref="M108">IF(($Y108+$Z108+$AA108+$AD108)=0,"",ExpandDiagCodes(_xlfn.TEXTJOIN(", ",TRUE,IF($AA108=0,"",INDEX(My_Audit!N$2:N$456,$AA108)),IF($Z108=0,"",INDEX(Output_Mac!S$2:S$500,$Z108)),IF($AD108=0,"",INDEX(Output_Win!S$2:S$243,$AD108)),IF($Y108=0,"",INDEX(CSV!AE$2:AE$510,$Y108)))))</f>
        <v/>
      </c>
      <c r="N108" s="41" t="str" cm="1">
        <f t="array" ref="N108">IF(($Y108+$Z108+$AA108+$AD108)=0,"",IFERROR(_xlfn.LET(_xlpm.CSVVal,IF($Y108=0,"",INDEX(CSV!AG$2:AG$510,$Y108)),_xlpm.MacVal,IF($Z108=0,"",INDEX(Output_Mac!T$2:T$500,$Z108)),_xlpm.WinVal,IF($AD108=0,"",INDEX(Output_Win!T$2:T$243,$AD108)),_xlpm.MyAuditVal,IF($AA108=0,"",INDEX(My_Audit!O$2:O$456,$AA108)),_xlfn.IFS(_xlpm.MyAuditVal&lt;&gt;"",_xlpm.MyAuditVal,_xlpm.MacVal&lt;&gt;"",_xlpm.MacVal,_xlpm.WinVal&lt;&gt;"",_xlpm.WinVal,_xlpm.CSVVal&lt;&gt;"",_xlpm.CSVVal)),""))</f>
        <v/>
      </c>
      <c r="O108" s="41" t="str" cm="1">
        <f t="array" ref="O108">IF($AB108=0,"",INDEX(My_Audit!P$2:P$456,$AB108))&amp;""</f>
        <v/>
      </c>
      <c r="P108" s="40"/>
      <c r="Q108" s="41" t="str">
        <f>IF(LEFT(N108,4)="Pass","Nist SP 800-88",My_Audit!R108)&amp;""</f>
        <v/>
      </c>
      <c r="R108" s="40"/>
      <c r="S108" s="40"/>
      <c r="T108" s="41" t="str" cm="1">
        <f t="array" ref="T108">IF($AC108=0,"",INDEX(Models!J$2:J$605,$AC108))</f>
        <v/>
      </c>
      <c r="U108" s="40"/>
      <c r="V108" s="40"/>
      <c r="W108" s="79" t="str" cm="1">
        <f t="array" ref="W108">IF(($Z108+$AA108+$AD108)=0,"",ExpandDiagCodes(_xlfn.TEXTJOIN(", ",TRUE,IF($AA108=0,"",INDEX(My_Audit!L$2:L$456,$AA108)),IF($Z108=0,"",INDEX(Output_Mac!AA$2:AA$500,$Z108)),IF($AD108=0,"",INDEX(Output_Win!AA$2:AA$243,$AD108)))))</f>
        <v/>
      </c>
      <c r="Y108" s="80">
        <f>IFERROR(MATCH($A108,CSV!$A$2:$A$510,0),0)</f>
        <v>0</v>
      </c>
      <c r="Z108" s="80">
        <f>IFERROR(MATCH($A108,Output_Mac!$A$2:$A$500,0),0)</f>
        <v>0</v>
      </c>
      <c r="AA108" s="80">
        <f>IFERROR(MATCH($A108,My_Audit!$A$2:$A$456,0),0)</f>
        <v>107</v>
      </c>
      <c r="AB108" s="80">
        <f>IFERROR(MATCH($C108,My_Audit!$B$2:$B$456,0),0)</f>
        <v>0</v>
      </c>
      <c r="AC108" s="80">
        <f>IFERROR(MATCH($E108,Models!$I$2:$I$605,0),0)</f>
        <v>0</v>
      </c>
      <c r="AD108" s="80">
        <f>IFERROR(MATCH($A108,Output_Win!$A$2:$A$243,0),0)</f>
        <v>0</v>
      </c>
    </row>
    <row r="109" spans="1:30">
      <c r="A109" s="40" t="str">
        <f>_xlfn.TEXTJOIN("",TRUE,Input!$A$4,TEXT(ROW(My_Audit!A108)+Input!$A$8-1,"00"))</f>
        <v>W4496</v>
      </c>
      <c r="B109" s="40" t="str">
        <f>_xlfn.TEXTJOIN("-",TRUE,"ITD",Input!$A$2,A109)</f>
        <v>ITD-SHR11749-W4496</v>
      </c>
      <c r="C109" s="41" t="str" cm="1">
        <f t="array" ref="C109">IF(($Y109+$Z109+$AA109+$AD109)=0,"",IFERROR(_xlfn.LET(_xlpm.CSVVal,IF($Y109=0,"",INDEX(CSV!B$2:B$510,$Y109)),_xlpm.MacVal,IF($Z109=0,"",INDEX(Output_Mac!B$2:B$500,$Z109)),_xlpm.WinVal,IF($AD109=0,"",INDEX(Output_Win!B$2:B$243,$AD109)),_xlpm.MyAuditVal,IF($AA109=0,"",INDEX(My_Audit!B$2:B$456,$AA109)),_xlfn.IFS(_xlpm.MyAuditVal&lt;&gt;"",_xlpm.MyAuditVal,_xlpm.MacVal&lt;&gt;"",_xlpm.MacVal,_xlpm.WinVal&lt;&gt;"",_xlpm.WinVal,_xlpm.CSVVal&lt;&gt;"",_xlpm.CSVVal)),""))</f>
        <v/>
      </c>
      <c r="D109" s="41" t="str" cm="1">
        <f t="array" ref="D109">IF(($Y109+$Z109+$AA109+$AD109)=0,"",IFERROR(_xlfn.LET(_xlpm.CSVVal,IF($Y109=0,"",INDEX(CSV!C$2:C$510,$Y109)),_xlpm.MacVal,IF($Z109=0,"",INDEX(Output_Mac!D$2:D$500,$Z109)),_xlpm.WinVal,IF($AD109=0,"",INDEX(Output_Win!D$2:D$243,$AD109)),_xlpm.MyAuditVal,IF($AA109=0,"",INDEX(My_Audit!C$2:C$456,$AA109)),_xlfn.IFS(_xlpm.MyAuditVal&lt;&gt;"",_xlpm.MyAuditVal,_xlpm.MacVal&lt;&gt;"",_xlpm.MacVal,_xlpm.WinVal&lt;&gt;"",_xlpm.WinVal,_xlpm.CSVVal&lt;&gt;"",_xlpm.CSVVal)),""))</f>
        <v/>
      </c>
      <c r="E109" s="41" t="str" cm="1">
        <f t="array" ref="E109">IF(($Y109+$Z109+$AA109+$AD109)=0,"",IFERROR(_xlfn.LET(_xlpm.CSVVal,IF($Y109=0,"",INDEX(CSV!E$2:E$510,$Y109)),_xlpm.MacVal,IF($Z109=0,"",INDEX(Output_Mac!C$2:C$500,$Z109)),_xlpm.WinVal,IF($AD109=0,"",INDEX(Output_Win!C$2:C$243,$AD109)),_xlpm.MyAuditVal,IF($AA109=0,"",INDEX(My_Audit!D$2:D$456,$AA109)),_xlfn.IFS(_xlpm.MyAuditVal&lt;&gt;"",_xlpm.MyAuditVal,_xlpm.MacVal&lt;&gt;"",_xlpm.MacVal,_xlpm.WinVal&lt;&gt;"",_xlpm.WinVal,_xlpm.CSVVal&lt;&gt;"",_xlpm.CSVVal)),""))</f>
        <v/>
      </c>
      <c r="F109" s="41" t="str" cm="1">
        <f t="array" ref="F109">IF(($Y109+$Z109+$AA109+$AD109)=0,"",IFERROR(_xlfn.LET(_xlpm.CSVVal,IF($Y109=0,"",INDEX(CSV!F$2:F$510,$Y109)),_xlpm.MacVal,IF($Z109=0,"",INDEX(Output_Mac!E$2:E$500,$Z109)),_xlpm.WinVal,IF($AD109=0,"",INDEX(Output_Win!E$2:E$243,$AD109)),_xlpm.MyAuditVal,IF($AA109=0,"",INDEX(My_Audit!E$2:E$456,$AA109)),_xlfn.IFS(_xlpm.MyAuditVal&lt;&gt;"",_xlpm.MyAuditVal,_xlpm.MacVal&lt;&gt;"",_xlpm.MacVal,_xlpm.WinVal&lt;&gt;"",_xlpm.WinVal,_xlpm.CSVVal&lt;&gt;"",PROPER(_xlpm.CSVVal))),""))</f>
        <v/>
      </c>
      <c r="G109" s="41" t="str" cm="1">
        <f t="array" ref="G109">IF(($Y109+$Z109+$AA109+$AD109)=0,"",IFERROR(_xlfn.LET(_xlpm.CSVVal,IF($Y109=0,"",INDEX(CSV!G$2:G$510,$Y109)),_xlpm.MacVal,IF($Z109=0,"",INDEX(Output_Mac!G$2:G$500,$Z109)),_xlpm.WinVal,IF($AD109=0,"",INDEX(Output_Win!G$2:G$243,$AD109)),_xlpm.MyAuditVal,IF($AA109=0,"",INDEX(My_Audit!F$2:F$456,$AA109)),_xlfn.IFS(_xlpm.MyAuditVal&lt;&gt;"",_xlpm.MyAuditVal,_xlpm.MacVal&lt;&gt;"",_xlpm.MacVal,_xlpm.WinVal&lt;&gt;"",_xlpm.WinVal,_xlpm.CSVVal&lt;&gt;"",_xlpm.CSVVal)),""))</f>
        <v/>
      </c>
      <c r="H109" s="41" t="str" cm="1">
        <f t="array" ref="H109">IF($Z109&gt;0,INDEX(Output_Mac!H$2:H$500,$Z109),IF($AD109&gt;0,INDEX(Output_Win!H$2:H$243,$AD109),IF($AA109&gt;0,_xlfn.LET(_xlpm.MyAuditVal,INDEX(My_Audit!G$2:G$456,$AA109),IF(_xlpm.MyAuditVal=0,"",_xlpm.MyAuditVal)),"")))</f>
        <v/>
      </c>
      <c r="I109" s="41" t="str" cm="1">
        <f t="array" ref="I109">IF(($Y109+$Z109+$AA109+$AD109)=0,"",IFERROR(_xlfn.LET(_xlpm.CSVVal,IF($Y109=0,"",INDEX(CSV!H$2:H$510,$Y109)),_xlpm.MacVal,IF($Z109=0,"",INDEX(Output_Mac!I$2:I$500,$Z109)),_xlpm.WinVal,IF($AD109=0,"",INDEX(Output_Win!I$2:I$243,$AD109)),_xlpm.MyAuditVal,IF($AA109=0,"",INDEX(My_Audit!H$2:H$456,$AA109)),_xlfn.IFS(_xlpm.MyAuditVal&lt;&gt;"",_xlpm.MyAuditVal,_xlpm.MacVal&lt;&gt;"",_xlpm.MacVal,_xlpm.WinVal&lt;&gt;"",_xlpm.WinVal,_xlpm.CSVVal&lt;&gt;"",_xlpm.CSVVal)),""))</f>
        <v/>
      </c>
      <c r="J109" s="41" t="str" cm="1">
        <f t="array" ref="J109">IF(($Y109+$Z109+$AA109+$AD109)=0,"",IFERROR(_xlfn.LET(_xlpm.CSVVal,IF($Y109=0,"",INDEX(CSV!J$2:J$510,$Y109)),_xlpm.MacVal,IF($Z109=0,"",INDEX(Output_Mac!J$2:J$500,$Z109)),_xlpm.WinVal,IF($AD109=0,"",INDEX(Output_Win!J$2:J$243,$AD109)),_xlpm.MyAuditVal,IF($AA109=0,"",INDEX(My_Audit!I$2:I$456,$AA109)),_xlfn.IFS(_xlpm.MyAuditVal&lt;&gt;"",_xlpm.MyAuditVal,_xlpm.MacVal&lt;&gt;"",_xlpm.MacVal,_xlpm.WinVal&lt;&gt;"",_xlpm.WinVal,_xlpm.CSVVal&lt;&gt;"",_xlpm.CSVVal)),""))</f>
        <v/>
      </c>
      <c r="K109" s="41" t="str" cm="1">
        <f t="array" ref="K109">IF(($Y109+$Z109+$AA109+$AD109)=0,"",IFERROR(_xlfn.LET(_xlpm.CSVVal,IF($Y109=0,"",INDEX(CSV!N$2:N$510,$Y109)),_xlpm.MacVal,IF($Z109=0,"",INDEX(Output_Mac!L$2:L$500,$Z109)),_xlpm.WinVal,IF($AD109=0,"",INDEX(Output_Win!L$2:L$243,$AD109)),_xlpm.MyAuditVal,IF($AA109=0,"",INDEX(My_Audit!J$2:J$456,$AA109)),_xlfn.IFS(_xlpm.MyAuditVal&lt;&gt;"",_xlpm.MyAuditVal,_xlpm.MacVal&lt;&gt;"",_xlpm.MacVal,_xlpm.WinVal&lt;&gt;"",_xlpm.WinVal,_xlpm.CSVVal&lt;&gt;"",_xlpm.CSVVal)),""))</f>
        <v/>
      </c>
      <c r="L109" s="41" t="str" cm="1">
        <f t="array" ref="L109">IF(($Y109+$Z109+$AA109+$AD109)=0,"",IFERROR(_xlfn.LET(_xlpm.CSVVal,IF($Y109=0,"",INDEX(CSV!Q$2:Q$510,$Y109)),_xlpm.MacVal,IF($Z109=0,"",INDEX(Output_Mac!M$2:M$500,$Z109)),_xlpm.WinVal,IF($AD109=0,"",INDEX(Output_Win!M$2:M$243,$AD109)),_xlpm.MyAuditVal,IF($AA109=0,"",INDEX(My_Audit!K$2:K$456,$AA109)),_xlfn.IFS(_xlpm.MyAuditVal&lt;&gt;"",_xlpm.MyAuditVal,_xlpm.MacVal&lt;&gt;"",_xlpm.MacVal,_xlpm.WinVal&lt;&gt;"",_xlpm.WinVal,_xlpm.CSVVal&lt;&gt;"",_xlpm.CSVVal)),""))</f>
        <v/>
      </c>
      <c r="M109" s="41" t="str" cm="1">
        <f t="array" ref="M109">IF(($Y109+$Z109+$AA109+$AD109)=0,"",ExpandDiagCodes(_xlfn.TEXTJOIN(", ",TRUE,IF($AA109=0,"",INDEX(My_Audit!N$2:N$456,$AA109)),IF($Z109=0,"",INDEX(Output_Mac!S$2:S$500,$Z109)),IF($AD109=0,"",INDEX(Output_Win!S$2:S$243,$AD109)),IF($Y109=0,"",INDEX(CSV!AE$2:AE$510,$Y109)))))</f>
        <v/>
      </c>
      <c r="N109" s="41" t="str" cm="1">
        <f t="array" ref="N109">IF(($Y109+$Z109+$AA109+$AD109)=0,"",IFERROR(_xlfn.LET(_xlpm.CSVVal,IF($Y109=0,"",INDEX(CSV!AG$2:AG$510,$Y109)),_xlpm.MacVal,IF($Z109=0,"",INDEX(Output_Mac!T$2:T$500,$Z109)),_xlpm.WinVal,IF($AD109=0,"",INDEX(Output_Win!T$2:T$243,$AD109)),_xlpm.MyAuditVal,IF($AA109=0,"",INDEX(My_Audit!O$2:O$456,$AA109)),_xlfn.IFS(_xlpm.MyAuditVal&lt;&gt;"",_xlpm.MyAuditVal,_xlpm.MacVal&lt;&gt;"",_xlpm.MacVal,_xlpm.WinVal&lt;&gt;"",_xlpm.WinVal,_xlpm.CSVVal&lt;&gt;"",_xlpm.CSVVal)),""))</f>
        <v/>
      </c>
      <c r="O109" s="41" t="str" cm="1">
        <f t="array" ref="O109">IF($AB109=0,"",INDEX(My_Audit!P$2:P$456,$AB109))&amp;""</f>
        <v/>
      </c>
      <c r="P109" s="40"/>
      <c r="Q109" s="41" t="str">
        <f>IF(LEFT(N109,4)="Pass","Nist SP 800-88",My_Audit!R109)&amp;""</f>
        <v/>
      </c>
      <c r="R109" s="40"/>
      <c r="S109" s="40"/>
      <c r="T109" s="41" t="str" cm="1">
        <f t="array" ref="T109">IF($AC109=0,"",INDEX(Models!J$2:J$605,$AC109))</f>
        <v/>
      </c>
      <c r="U109" s="40"/>
      <c r="V109" s="40"/>
      <c r="W109" s="79" t="str" cm="1">
        <f t="array" ref="W109">IF(($Z109+$AA109+$AD109)=0,"",ExpandDiagCodes(_xlfn.TEXTJOIN(", ",TRUE,IF($AA109=0,"",INDEX(My_Audit!L$2:L$456,$AA109)),IF($Z109=0,"",INDEX(Output_Mac!AA$2:AA$500,$Z109)),IF($AD109=0,"",INDEX(Output_Win!AA$2:AA$243,$AD109)))))</f>
        <v/>
      </c>
      <c r="Y109" s="80">
        <f>IFERROR(MATCH($A109,CSV!$A$2:$A$510,0),0)</f>
        <v>0</v>
      </c>
      <c r="Z109" s="80">
        <f>IFERROR(MATCH($A109,Output_Mac!$A$2:$A$500,0),0)</f>
        <v>0</v>
      </c>
      <c r="AA109" s="80">
        <f>IFERROR(MATCH($A109,My_Audit!$A$2:$A$456,0),0)</f>
        <v>108</v>
      </c>
      <c r="AB109" s="80">
        <f>IFERROR(MATCH($C109,My_Audit!$B$2:$B$456,0),0)</f>
        <v>0</v>
      </c>
      <c r="AC109" s="80">
        <f>IFERROR(MATCH($E109,Models!$I$2:$I$605,0),0)</f>
        <v>0</v>
      </c>
      <c r="AD109" s="80">
        <f>IFERROR(MATCH($A109,Output_Win!$A$2:$A$243,0),0)</f>
        <v>0</v>
      </c>
    </row>
    <row r="110" spans="1:30">
      <c r="A110" s="40" t="str">
        <f>_xlfn.TEXTJOIN("",TRUE,Input!$A$4,TEXT(ROW(My_Audit!A109)+Input!$A$8-1,"00"))</f>
        <v>W4497</v>
      </c>
      <c r="B110" s="40" t="str">
        <f>_xlfn.TEXTJOIN("-",TRUE,"ITD",Input!$A$2,A110)</f>
        <v>ITD-SHR11749-W4497</v>
      </c>
      <c r="C110" s="41" t="str" cm="1">
        <f t="array" ref="C110">IF(($Y110+$Z110+$AA110+$AD110)=0,"",IFERROR(_xlfn.LET(_xlpm.CSVVal,IF($Y110=0,"",INDEX(CSV!B$2:B$510,$Y110)),_xlpm.MacVal,IF($Z110=0,"",INDEX(Output_Mac!B$2:B$500,$Z110)),_xlpm.WinVal,IF($AD110=0,"",INDEX(Output_Win!B$2:B$243,$AD110)),_xlpm.MyAuditVal,IF($AA110=0,"",INDEX(My_Audit!B$2:B$456,$AA110)),_xlfn.IFS(_xlpm.MyAuditVal&lt;&gt;"",_xlpm.MyAuditVal,_xlpm.MacVal&lt;&gt;"",_xlpm.MacVal,_xlpm.WinVal&lt;&gt;"",_xlpm.WinVal,_xlpm.CSVVal&lt;&gt;"",_xlpm.CSVVal)),""))</f>
        <v/>
      </c>
      <c r="D110" s="41" t="str" cm="1">
        <f t="array" ref="D110">IF(($Y110+$Z110+$AA110+$AD110)=0,"",IFERROR(_xlfn.LET(_xlpm.CSVVal,IF($Y110=0,"",INDEX(CSV!C$2:C$510,$Y110)),_xlpm.MacVal,IF($Z110=0,"",INDEX(Output_Mac!D$2:D$500,$Z110)),_xlpm.WinVal,IF($AD110=0,"",INDEX(Output_Win!D$2:D$243,$AD110)),_xlpm.MyAuditVal,IF($AA110=0,"",INDEX(My_Audit!C$2:C$456,$AA110)),_xlfn.IFS(_xlpm.MyAuditVal&lt;&gt;"",_xlpm.MyAuditVal,_xlpm.MacVal&lt;&gt;"",_xlpm.MacVal,_xlpm.WinVal&lt;&gt;"",_xlpm.WinVal,_xlpm.CSVVal&lt;&gt;"",_xlpm.CSVVal)),""))</f>
        <v/>
      </c>
      <c r="E110" s="41" t="str" cm="1">
        <f t="array" ref="E110">IF(($Y110+$Z110+$AA110+$AD110)=0,"",IFERROR(_xlfn.LET(_xlpm.CSVVal,IF($Y110=0,"",INDEX(CSV!E$2:E$510,$Y110)),_xlpm.MacVal,IF($Z110=0,"",INDEX(Output_Mac!C$2:C$500,$Z110)),_xlpm.WinVal,IF($AD110=0,"",INDEX(Output_Win!C$2:C$243,$AD110)),_xlpm.MyAuditVal,IF($AA110=0,"",INDEX(My_Audit!D$2:D$456,$AA110)),_xlfn.IFS(_xlpm.MyAuditVal&lt;&gt;"",_xlpm.MyAuditVal,_xlpm.MacVal&lt;&gt;"",_xlpm.MacVal,_xlpm.WinVal&lt;&gt;"",_xlpm.WinVal,_xlpm.CSVVal&lt;&gt;"",_xlpm.CSVVal)),""))</f>
        <v/>
      </c>
      <c r="F110" s="41" t="str" cm="1">
        <f t="array" ref="F110">IF(($Y110+$Z110+$AA110+$AD110)=0,"",IFERROR(_xlfn.LET(_xlpm.CSVVal,IF($Y110=0,"",INDEX(CSV!F$2:F$510,$Y110)),_xlpm.MacVal,IF($Z110=0,"",INDEX(Output_Mac!E$2:E$500,$Z110)),_xlpm.WinVal,IF($AD110=0,"",INDEX(Output_Win!E$2:E$243,$AD110)),_xlpm.MyAuditVal,IF($AA110=0,"",INDEX(My_Audit!E$2:E$456,$AA110)),_xlfn.IFS(_xlpm.MyAuditVal&lt;&gt;"",_xlpm.MyAuditVal,_xlpm.MacVal&lt;&gt;"",_xlpm.MacVal,_xlpm.WinVal&lt;&gt;"",_xlpm.WinVal,_xlpm.CSVVal&lt;&gt;"",PROPER(_xlpm.CSVVal))),""))</f>
        <v/>
      </c>
      <c r="G110" s="41" t="str" cm="1">
        <f t="array" ref="G110">IF(($Y110+$Z110+$AA110+$AD110)=0,"",IFERROR(_xlfn.LET(_xlpm.CSVVal,IF($Y110=0,"",INDEX(CSV!G$2:G$510,$Y110)),_xlpm.MacVal,IF($Z110=0,"",INDEX(Output_Mac!G$2:G$500,$Z110)),_xlpm.WinVal,IF($AD110=0,"",INDEX(Output_Win!G$2:G$243,$AD110)),_xlpm.MyAuditVal,IF($AA110=0,"",INDEX(My_Audit!F$2:F$456,$AA110)),_xlfn.IFS(_xlpm.MyAuditVal&lt;&gt;"",_xlpm.MyAuditVal,_xlpm.MacVal&lt;&gt;"",_xlpm.MacVal,_xlpm.WinVal&lt;&gt;"",_xlpm.WinVal,_xlpm.CSVVal&lt;&gt;"",_xlpm.CSVVal)),""))</f>
        <v/>
      </c>
      <c r="H110" s="41" t="str" cm="1">
        <f t="array" ref="H110">IF($Z110&gt;0,INDEX(Output_Mac!H$2:H$500,$Z110),IF($AD110&gt;0,INDEX(Output_Win!H$2:H$243,$AD110),IF($AA110&gt;0,_xlfn.LET(_xlpm.MyAuditVal,INDEX(My_Audit!G$2:G$456,$AA110),IF(_xlpm.MyAuditVal=0,"",_xlpm.MyAuditVal)),"")))</f>
        <v/>
      </c>
      <c r="I110" s="41" t="str" cm="1">
        <f t="array" ref="I110">IF(($Y110+$Z110+$AA110+$AD110)=0,"",IFERROR(_xlfn.LET(_xlpm.CSVVal,IF($Y110=0,"",INDEX(CSV!H$2:H$510,$Y110)),_xlpm.MacVal,IF($Z110=0,"",INDEX(Output_Mac!I$2:I$500,$Z110)),_xlpm.WinVal,IF($AD110=0,"",INDEX(Output_Win!I$2:I$243,$AD110)),_xlpm.MyAuditVal,IF($AA110=0,"",INDEX(My_Audit!H$2:H$456,$AA110)),_xlfn.IFS(_xlpm.MyAuditVal&lt;&gt;"",_xlpm.MyAuditVal,_xlpm.MacVal&lt;&gt;"",_xlpm.MacVal,_xlpm.WinVal&lt;&gt;"",_xlpm.WinVal,_xlpm.CSVVal&lt;&gt;"",_xlpm.CSVVal)),""))</f>
        <v/>
      </c>
      <c r="J110" s="41" t="str" cm="1">
        <f t="array" ref="J110">IF(($Y110+$Z110+$AA110+$AD110)=0,"",IFERROR(_xlfn.LET(_xlpm.CSVVal,IF($Y110=0,"",INDEX(CSV!J$2:J$510,$Y110)),_xlpm.MacVal,IF($Z110=0,"",INDEX(Output_Mac!J$2:J$500,$Z110)),_xlpm.WinVal,IF($AD110=0,"",INDEX(Output_Win!J$2:J$243,$AD110)),_xlpm.MyAuditVal,IF($AA110=0,"",INDEX(My_Audit!I$2:I$456,$AA110)),_xlfn.IFS(_xlpm.MyAuditVal&lt;&gt;"",_xlpm.MyAuditVal,_xlpm.MacVal&lt;&gt;"",_xlpm.MacVal,_xlpm.WinVal&lt;&gt;"",_xlpm.WinVal,_xlpm.CSVVal&lt;&gt;"",_xlpm.CSVVal)),""))</f>
        <v/>
      </c>
      <c r="K110" s="41" t="str" cm="1">
        <f t="array" ref="K110">IF(($Y110+$Z110+$AA110+$AD110)=0,"",IFERROR(_xlfn.LET(_xlpm.CSVVal,IF($Y110=0,"",INDEX(CSV!N$2:N$510,$Y110)),_xlpm.MacVal,IF($Z110=0,"",INDEX(Output_Mac!L$2:L$500,$Z110)),_xlpm.WinVal,IF($AD110=0,"",INDEX(Output_Win!L$2:L$243,$AD110)),_xlpm.MyAuditVal,IF($AA110=0,"",INDEX(My_Audit!J$2:J$456,$AA110)),_xlfn.IFS(_xlpm.MyAuditVal&lt;&gt;"",_xlpm.MyAuditVal,_xlpm.MacVal&lt;&gt;"",_xlpm.MacVal,_xlpm.WinVal&lt;&gt;"",_xlpm.WinVal,_xlpm.CSVVal&lt;&gt;"",_xlpm.CSVVal)),""))</f>
        <v/>
      </c>
      <c r="L110" s="41" t="str" cm="1">
        <f t="array" ref="L110">IF(($Y110+$Z110+$AA110+$AD110)=0,"",IFERROR(_xlfn.LET(_xlpm.CSVVal,IF($Y110=0,"",INDEX(CSV!Q$2:Q$510,$Y110)),_xlpm.MacVal,IF($Z110=0,"",INDEX(Output_Mac!M$2:M$500,$Z110)),_xlpm.WinVal,IF($AD110=0,"",INDEX(Output_Win!M$2:M$243,$AD110)),_xlpm.MyAuditVal,IF($AA110=0,"",INDEX(My_Audit!K$2:K$456,$AA110)),_xlfn.IFS(_xlpm.MyAuditVal&lt;&gt;"",_xlpm.MyAuditVal,_xlpm.MacVal&lt;&gt;"",_xlpm.MacVal,_xlpm.WinVal&lt;&gt;"",_xlpm.WinVal,_xlpm.CSVVal&lt;&gt;"",_xlpm.CSVVal)),""))</f>
        <v/>
      </c>
      <c r="M110" s="41" t="str" cm="1">
        <f t="array" ref="M110">IF(($Y110+$Z110+$AA110+$AD110)=0,"",ExpandDiagCodes(_xlfn.TEXTJOIN(", ",TRUE,IF($AA110=0,"",INDEX(My_Audit!N$2:N$456,$AA110)),IF($Z110=0,"",INDEX(Output_Mac!S$2:S$500,$Z110)),IF($AD110=0,"",INDEX(Output_Win!S$2:S$243,$AD110)),IF($Y110=0,"",INDEX(CSV!AE$2:AE$510,$Y110)))))</f>
        <v/>
      </c>
      <c r="N110" s="41" t="str" cm="1">
        <f t="array" ref="N110">IF(($Y110+$Z110+$AA110+$AD110)=0,"",IFERROR(_xlfn.LET(_xlpm.CSVVal,IF($Y110=0,"",INDEX(CSV!AG$2:AG$510,$Y110)),_xlpm.MacVal,IF($Z110=0,"",INDEX(Output_Mac!T$2:T$500,$Z110)),_xlpm.WinVal,IF($AD110=0,"",INDEX(Output_Win!T$2:T$243,$AD110)),_xlpm.MyAuditVal,IF($AA110=0,"",INDEX(My_Audit!O$2:O$456,$AA110)),_xlfn.IFS(_xlpm.MyAuditVal&lt;&gt;"",_xlpm.MyAuditVal,_xlpm.MacVal&lt;&gt;"",_xlpm.MacVal,_xlpm.WinVal&lt;&gt;"",_xlpm.WinVal,_xlpm.CSVVal&lt;&gt;"",_xlpm.CSVVal)),""))</f>
        <v/>
      </c>
      <c r="O110" s="41" t="str" cm="1">
        <f t="array" ref="O110">IF($AB110=0,"",INDEX(My_Audit!P$2:P$456,$AB110))&amp;""</f>
        <v/>
      </c>
      <c r="P110" s="40"/>
      <c r="Q110" s="41" t="str">
        <f>IF(LEFT(N110,4)="Pass","Nist SP 800-88",My_Audit!R110)&amp;""</f>
        <v/>
      </c>
      <c r="R110" s="40"/>
      <c r="S110" s="40"/>
      <c r="T110" s="41" t="str" cm="1">
        <f t="array" ref="T110">IF($AC110=0,"",INDEX(Models!J$2:J$605,$AC110))</f>
        <v/>
      </c>
      <c r="U110" s="40"/>
      <c r="V110" s="40"/>
      <c r="W110" s="79" t="str" cm="1">
        <f t="array" ref="W110">IF(($Z110+$AA110+$AD110)=0,"",ExpandDiagCodes(_xlfn.TEXTJOIN(", ",TRUE,IF($AA110=0,"",INDEX(My_Audit!L$2:L$456,$AA110)),IF($Z110=0,"",INDEX(Output_Mac!AA$2:AA$500,$Z110)),IF($AD110=0,"",INDEX(Output_Win!AA$2:AA$243,$AD110)))))</f>
        <v/>
      </c>
      <c r="Y110" s="80">
        <f>IFERROR(MATCH($A110,CSV!$A$2:$A$510,0),0)</f>
        <v>0</v>
      </c>
      <c r="Z110" s="80">
        <f>IFERROR(MATCH($A110,Output_Mac!$A$2:$A$500,0),0)</f>
        <v>0</v>
      </c>
      <c r="AA110" s="80">
        <f>IFERROR(MATCH($A110,My_Audit!$A$2:$A$456,0),0)</f>
        <v>109</v>
      </c>
      <c r="AB110" s="80">
        <f>IFERROR(MATCH($C110,My_Audit!$B$2:$B$456,0),0)</f>
        <v>0</v>
      </c>
      <c r="AC110" s="80">
        <f>IFERROR(MATCH($E110,Models!$I$2:$I$605,0),0)</f>
        <v>0</v>
      </c>
      <c r="AD110" s="80">
        <f>IFERROR(MATCH($A110,Output_Win!$A$2:$A$243,0),0)</f>
        <v>0</v>
      </c>
    </row>
    <row r="111" spans="1:30">
      <c r="A111" s="40" t="str">
        <f>_xlfn.TEXTJOIN("",TRUE,Input!$A$4,TEXT(ROW(My_Audit!A110)+Input!$A$8-1,"00"))</f>
        <v>W4498</v>
      </c>
      <c r="B111" s="40" t="str">
        <f>_xlfn.TEXTJOIN("-",TRUE,"ITD",Input!$A$2,A111)</f>
        <v>ITD-SHR11749-W4498</v>
      </c>
      <c r="C111" s="41" t="str" cm="1">
        <f t="array" ref="C111">IF(($Y111+$Z111+$AA111+$AD111)=0,"",IFERROR(_xlfn.LET(_xlpm.CSVVal,IF($Y111=0,"",INDEX(CSV!B$2:B$510,$Y111)),_xlpm.MacVal,IF($Z111=0,"",INDEX(Output_Mac!B$2:B$500,$Z111)),_xlpm.WinVal,IF($AD111=0,"",INDEX(Output_Win!B$2:B$243,$AD111)),_xlpm.MyAuditVal,IF($AA111=0,"",INDEX(My_Audit!B$2:B$456,$AA111)),_xlfn.IFS(_xlpm.MyAuditVal&lt;&gt;"",_xlpm.MyAuditVal,_xlpm.MacVal&lt;&gt;"",_xlpm.MacVal,_xlpm.WinVal&lt;&gt;"",_xlpm.WinVal,_xlpm.CSVVal&lt;&gt;"",_xlpm.CSVVal)),""))</f>
        <v/>
      </c>
      <c r="D111" s="41" t="str" cm="1">
        <f t="array" ref="D111">IF(($Y111+$Z111+$AA111+$AD111)=0,"",IFERROR(_xlfn.LET(_xlpm.CSVVal,IF($Y111=0,"",INDEX(CSV!C$2:C$510,$Y111)),_xlpm.MacVal,IF($Z111=0,"",INDEX(Output_Mac!D$2:D$500,$Z111)),_xlpm.WinVal,IF($AD111=0,"",INDEX(Output_Win!D$2:D$243,$AD111)),_xlpm.MyAuditVal,IF($AA111=0,"",INDEX(My_Audit!C$2:C$456,$AA111)),_xlfn.IFS(_xlpm.MyAuditVal&lt;&gt;"",_xlpm.MyAuditVal,_xlpm.MacVal&lt;&gt;"",_xlpm.MacVal,_xlpm.WinVal&lt;&gt;"",_xlpm.WinVal,_xlpm.CSVVal&lt;&gt;"",_xlpm.CSVVal)),""))</f>
        <v/>
      </c>
      <c r="E111" s="41" t="str" cm="1">
        <f t="array" ref="E111">IF(($Y111+$Z111+$AA111+$AD111)=0,"",IFERROR(_xlfn.LET(_xlpm.CSVVal,IF($Y111=0,"",INDEX(CSV!E$2:E$510,$Y111)),_xlpm.MacVal,IF($Z111=0,"",INDEX(Output_Mac!C$2:C$500,$Z111)),_xlpm.WinVal,IF($AD111=0,"",INDEX(Output_Win!C$2:C$243,$AD111)),_xlpm.MyAuditVal,IF($AA111=0,"",INDEX(My_Audit!D$2:D$456,$AA111)),_xlfn.IFS(_xlpm.MyAuditVal&lt;&gt;"",_xlpm.MyAuditVal,_xlpm.MacVal&lt;&gt;"",_xlpm.MacVal,_xlpm.WinVal&lt;&gt;"",_xlpm.WinVal,_xlpm.CSVVal&lt;&gt;"",_xlpm.CSVVal)),""))</f>
        <v/>
      </c>
      <c r="F111" s="41" t="str" cm="1">
        <f t="array" ref="F111">IF(($Y111+$Z111+$AA111+$AD111)=0,"",IFERROR(_xlfn.LET(_xlpm.CSVVal,IF($Y111=0,"",INDEX(CSV!F$2:F$510,$Y111)),_xlpm.MacVal,IF($Z111=0,"",INDEX(Output_Mac!E$2:E$500,$Z111)),_xlpm.WinVal,IF($AD111=0,"",INDEX(Output_Win!E$2:E$243,$AD111)),_xlpm.MyAuditVal,IF($AA111=0,"",INDEX(My_Audit!E$2:E$456,$AA111)),_xlfn.IFS(_xlpm.MyAuditVal&lt;&gt;"",_xlpm.MyAuditVal,_xlpm.MacVal&lt;&gt;"",_xlpm.MacVal,_xlpm.WinVal&lt;&gt;"",_xlpm.WinVal,_xlpm.CSVVal&lt;&gt;"",PROPER(_xlpm.CSVVal))),""))</f>
        <v/>
      </c>
      <c r="G111" s="41" t="str" cm="1">
        <f t="array" ref="G111">IF(($Y111+$Z111+$AA111+$AD111)=0,"",IFERROR(_xlfn.LET(_xlpm.CSVVal,IF($Y111=0,"",INDEX(CSV!G$2:G$510,$Y111)),_xlpm.MacVal,IF($Z111=0,"",INDEX(Output_Mac!G$2:G$500,$Z111)),_xlpm.WinVal,IF($AD111=0,"",INDEX(Output_Win!G$2:G$243,$AD111)),_xlpm.MyAuditVal,IF($AA111=0,"",INDEX(My_Audit!F$2:F$456,$AA111)),_xlfn.IFS(_xlpm.MyAuditVal&lt;&gt;"",_xlpm.MyAuditVal,_xlpm.MacVal&lt;&gt;"",_xlpm.MacVal,_xlpm.WinVal&lt;&gt;"",_xlpm.WinVal,_xlpm.CSVVal&lt;&gt;"",_xlpm.CSVVal)),""))</f>
        <v/>
      </c>
      <c r="H111" s="41" t="str" cm="1">
        <f t="array" ref="H111">IF($Z111&gt;0,INDEX(Output_Mac!H$2:H$500,$Z111),IF($AD111&gt;0,INDEX(Output_Win!H$2:H$243,$AD111),IF($AA111&gt;0,_xlfn.LET(_xlpm.MyAuditVal,INDEX(My_Audit!G$2:G$456,$AA111),IF(_xlpm.MyAuditVal=0,"",_xlpm.MyAuditVal)),"")))</f>
        <v/>
      </c>
      <c r="I111" s="41" t="str" cm="1">
        <f t="array" ref="I111">IF(($Y111+$Z111+$AA111+$AD111)=0,"",IFERROR(_xlfn.LET(_xlpm.CSVVal,IF($Y111=0,"",INDEX(CSV!H$2:H$510,$Y111)),_xlpm.MacVal,IF($Z111=0,"",INDEX(Output_Mac!I$2:I$500,$Z111)),_xlpm.WinVal,IF($AD111=0,"",INDEX(Output_Win!I$2:I$243,$AD111)),_xlpm.MyAuditVal,IF($AA111=0,"",INDEX(My_Audit!H$2:H$456,$AA111)),_xlfn.IFS(_xlpm.MyAuditVal&lt;&gt;"",_xlpm.MyAuditVal,_xlpm.MacVal&lt;&gt;"",_xlpm.MacVal,_xlpm.WinVal&lt;&gt;"",_xlpm.WinVal,_xlpm.CSVVal&lt;&gt;"",_xlpm.CSVVal)),""))</f>
        <v/>
      </c>
      <c r="J111" s="41" t="str" cm="1">
        <f t="array" ref="J111">IF(($Y111+$Z111+$AA111+$AD111)=0,"",IFERROR(_xlfn.LET(_xlpm.CSVVal,IF($Y111=0,"",INDEX(CSV!J$2:J$510,$Y111)),_xlpm.MacVal,IF($Z111=0,"",INDEX(Output_Mac!J$2:J$500,$Z111)),_xlpm.WinVal,IF($AD111=0,"",INDEX(Output_Win!J$2:J$243,$AD111)),_xlpm.MyAuditVal,IF($AA111=0,"",INDEX(My_Audit!I$2:I$456,$AA111)),_xlfn.IFS(_xlpm.MyAuditVal&lt;&gt;"",_xlpm.MyAuditVal,_xlpm.MacVal&lt;&gt;"",_xlpm.MacVal,_xlpm.WinVal&lt;&gt;"",_xlpm.WinVal,_xlpm.CSVVal&lt;&gt;"",_xlpm.CSVVal)),""))</f>
        <v/>
      </c>
      <c r="K111" s="41" t="str" cm="1">
        <f t="array" ref="K111">IF(($Y111+$Z111+$AA111+$AD111)=0,"",IFERROR(_xlfn.LET(_xlpm.CSVVal,IF($Y111=0,"",INDEX(CSV!N$2:N$510,$Y111)),_xlpm.MacVal,IF($Z111=0,"",INDEX(Output_Mac!L$2:L$500,$Z111)),_xlpm.WinVal,IF($AD111=0,"",INDEX(Output_Win!L$2:L$243,$AD111)),_xlpm.MyAuditVal,IF($AA111=0,"",INDEX(My_Audit!J$2:J$456,$AA111)),_xlfn.IFS(_xlpm.MyAuditVal&lt;&gt;"",_xlpm.MyAuditVal,_xlpm.MacVal&lt;&gt;"",_xlpm.MacVal,_xlpm.WinVal&lt;&gt;"",_xlpm.WinVal,_xlpm.CSVVal&lt;&gt;"",_xlpm.CSVVal)),""))</f>
        <v/>
      </c>
      <c r="L111" s="41" t="str" cm="1">
        <f t="array" ref="L111">IF(($Y111+$Z111+$AA111+$AD111)=0,"",IFERROR(_xlfn.LET(_xlpm.CSVVal,IF($Y111=0,"",INDEX(CSV!Q$2:Q$510,$Y111)),_xlpm.MacVal,IF($Z111=0,"",INDEX(Output_Mac!M$2:M$500,$Z111)),_xlpm.WinVal,IF($AD111=0,"",INDEX(Output_Win!M$2:M$243,$AD111)),_xlpm.MyAuditVal,IF($AA111=0,"",INDEX(My_Audit!K$2:K$456,$AA111)),_xlfn.IFS(_xlpm.MyAuditVal&lt;&gt;"",_xlpm.MyAuditVal,_xlpm.MacVal&lt;&gt;"",_xlpm.MacVal,_xlpm.WinVal&lt;&gt;"",_xlpm.WinVal,_xlpm.CSVVal&lt;&gt;"",_xlpm.CSVVal)),""))</f>
        <v/>
      </c>
      <c r="M111" s="41" t="str" cm="1">
        <f t="array" ref="M111">IF(($Y111+$Z111+$AA111+$AD111)=0,"",ExpandDiagCodes(_xlfn.TEXTJOIN(", ",TRUE,IF($AA111=0,"",INDEX(My_Audit!N$2:N$456,$AA111)),IF($Z111=0,"",INDEX(Output_Mac!S$2:S$500,$Z111)),IF($AD111=0,"",INDEX(Output_Win!S$2:S$243,$AD111)),IF($Y111=0,"",INDEX(CSV!AE$2:AE$510,$Y111)))))</f>
        <v/>
      </c>
      <c r="N111" s="41" t="str" cm="1">
        <f t="array" ref="N111">IF(($Y111+$Z111+$AA111+$AD111)=0,"",IFERROR(_xlfn.LET(_xlpm.CSVVal,IF($Y111=0,"",INDEX(CSV!AG$2:AG$510,$Y111)),_xlpm.MacVal,IF($Z111=0,"",INDEX(Output_Mac!T$2:T$500,$Z111)),_xlpm.WinVal,IF($AD111=0,"",INDEX(Output_Win!T$2:T$243,$AD111)),_xlpm.MyAuditVal,IF($AA111=0,"",INDEX(My_Audit!O$2:O$456,$AA111)),_xlfn.IFS(_xlpm.MyAuditVal&lt;&gt;"",_xlpm.MyAuditVal,_xlpm.MacVal&lt;&gt;"",_xlpm.MacVal,_xlpm.WinVal&lt;&gt;"",_xlpm.WinVal,_xlpm.CSVVal&lt;&gt;"",_xlpm.CSVVal)),""))</f>
        <v/>
      </c>
      <c r="O111" s="41" t="str" cm="1">
        <f t="array" ref="O111">IF($AB111=0,"",INDEX(My_Audit!P$2:P$456,$AB111))&amp;""</f>
        <v/>
      </c>
      <c r="P111" s="40"/>
      <c r="Q111" s="41" t="str">
        <f>IF(LEFT(N111,4)="Pass","Nist SP 800-88",My_Audit!R111)&amp;""</f>
        <v/>
      </c>
      <c r="R111" s="40"/>
      <c r="S111" s="40"/>
      <c r="T111" s="41" t="str" cm="1">
        <f t="array" ref="T111">IF($AC111=0,"",INDEX(Models!J$2:J$605,$AC111))</f>
        <v/>
      </c>
      <c r="U111" s="40"/>
      <c r="V111" s="40"/>
      <c r="W111" s="79" t="str" cm="1">
        <f t="array" ref="W111">IF(($Z111+$AA111+$AD111)=0,"",ExpandDiagCodes(_xlfn.TEXTJOIN(", ",TRUE,IF($AA111=0,"",INDEX(My_Audit!L$2:L$456,$AA111)),IF($Z111=0,"",INDEX(Output_Mac!AA$2:AA$500,$Z111)),IF($AD111=0,"",INDEX(Output_Win!AA$2:AA$243,$AD111)))))</f>
        <v/>
      </c>
      <c r="Y111" s="80">
        <f>IFERROR(MATCH($A111,CSV!$A$2:$A$510,0),0)</f>
        <v>0</v>
      </c>
      <c r="Z111" s="80">
        <f>IFERROR(MATCH($A111,Output_Mac!$A$2:$A$500,0),0)</f>
        <v>0</v>
      </c>
      <c r="AA111" s="80">
        <f>IFERROR(MATCH($A111,My_Audit!$A$2:$A$456,0),0)</f>
        <v>110</v>
      </c>
      <c r="AB111" s="80">
        <f>IFERROR(MATCH($C111,My_Audit!$B$2:$B$456,0),0)</f>
        <v>0</v>
      </c>
      <c r="AC111" s="80">
        <f>IFERROR(MATCH($E111,Models!$I$2:$I$605,0),0)</f>
        <v>0</v>
      </c>
      <c r="AD111" s="80">
        <f>IFERROR(MATCH($A111,Output_Win!$A$2:$A$243,0),0)</f>
        <v>0</v>
      </c>
    </row>
    <row r="112" spans="1:30">
      <c r="A112" s="40" t="str">
        <f>_xlfn.TEXTJOIN("",TRUE,Input!$A$4,TEXT(ROW(My_Audit!A111)+Input!$A$8-1,"00"))</f>
        <v>W4499</v>
      </c>
      <c r="B112" s="40" t="str">
        <f>_xlfn.TEXTJOIN("-",TRUE,"ITD",Input!$A$2,A112)</f>
        <v>ITD-SHR11749-W4499</v>
      </c>
      <c r="C112" s="41" t="str" cm="1">
        <f t="array" ref="C112">IF(($Y112+$Z112+$AA112+$AD112)=0,"",IFERROR(_xlfn.LET(_xlpm.CSVVal,IF($Y112=0,"",INDEX(CSV!B$2:B$510,$Y112)),_xlpm.MacVal,IF($Z112=0,"",INDEX(Output_Mac!B$2:B$500,$Z112)),_xlpm.WinVal,IF($AD112=0,"",INDEX(Output_Win!B$2:B$243,$AD112)),_xlpm.MyAuditVal,IF($AA112=0,"",INDEX(My_Audit!B$2:B$456,$AA112)),_xlfn.IFS(_xlpm.MyAuditVal&lt;&gt;"",_xlpm.MyAuditVal,_xlpm.MacVal&lt;&gt;"",_xlpm.MacVal,_xlpm.WinVal&lt;&gt;"",_xlpm.WinVal,_xlpm.CSVVal&lt;&gt;"",_xlpm.CSVVal)),""))</f>
        <v/>
      </c>
      <c r="D112" s="41" t="str" cm="1">
        <f t="array" ref="D112">IF(($Y112+$Z112+$AA112+$AD112)=0,"",IFERROR(_xlfn.LET(_xlpm.CSVVal,IF($Y112=0,"",INDEX(CSV!C$2:C$510,$Y112)),_xlpm.MacVal,IF($Z112=0,"",INDEX(Output_Mac!D$2:D$500,$Z112)),_xlpm.WinVal,IF($AD112=0,"",INDEX(Output_Win!D$2:D$243,$AD112)),_xlpm.MyAuditVal,IF($AA112=0,"",INDEX(My_Audit!C$2:C$456,$AA112)),_xlfn.IFS(_xlpm.MyAuditVal&lt;&gt;"",_xlpm.MyAuditVal,_xlpm.MacVal&lt;&gt;"",_xlpm.MacVal,_xlpm.WinVal&lt;&gt;"",_xlpm.WinVal,_xlpm.CSVVal&lt;&gt;"",_xlpm.CSVVal)),""))</f>
        <v/>
      </c>
      <c r="E112" s="41" t="str" cm="1">
        <f t="array" ref="E112">IF(($Y112+$Z112+$AA112+$AD112)=0,"",IFERROR(_xlfn.LET(_xlpm.CSVVal,IF($Y112=0,"",INDEX(CSV!E$2:E$510,$Y112)),_xlpm.MacVal,IF($Z112=0,"",INDEX(Output_Mac!C$2:C$500,$Z112)),_xlpm.WinVal,IF($AD112=0,"",INDEX(Output_Win!C$2:C$243,$AD112)),_xlpm.MyAuditVal,IF($AA112=0,"",INDEX(My_Audit!D$2:D$456,$AA112)),_xlfn.IFS(_xlpm.MyAuditVal&lt;&gt;"",_xlpm.MyAuditVal,_xlpm.MacVal&lt;&gt;"",_xlpm.MacVal,_xlpm.WinVal&lt;&gt;"",_xlpm.WinVal,_xlpm.CSVVal&lt;&gt;"",_xlpm.CSVVal)),""))</f>
        <v/>
      </c>
      <c r="F112" s="41" t="str" cm="1">
        <f t="array" ref="F112">IF(($Y112+$Z112+$AA112+$AD112)=0,"",IFERROR(_xlfn.LET(_xlpm.CSVVal,IF($Y112=0,"",INDEX(CSV!F$2:F$510,$Y112)),_xlpm.MacVal,IF($Z112=0,"",INDEX(Output_Mac!E$2:E$500,$Z112)),_xlpm.WinVal,IF($AD112=0,"",INDEX(Output_Win!E$2:E$243,$AD112)),_xlpm.MyAuditVal,IF($AA112=0,"",INDEX(My_Audit!E$2:E$456,$AA112)),_xlfn.IFS(_xlpm.MyAuditVal&lt;&gt;"",_xlpm.MyAuditVal,_xlpm.MacVal&lt;&gt;"",_xlpm.MacVal,_xlpm.WinVal&lt;&gt;"",_xlpm.WinVal,_xlpm.CSVVal&lt;&gt;"",PROPER(_xlpm.CSVVal))),""))</f>
        <v/>
      </c>
      <c r="G112" s="41" t="str" cm="1">
        <f t="array" ref="G112">IF(($Y112+$Z112+$AA112+$AD112)=0,"",IFERROR(_xlfn.LET(_xlpm.CSVVal,IF($Y112=0,"",INDEX(CSV!G$2:G$510,$Y112)),_xlpm.MacVal,IF($Z112=0,"",INDEX(Output_Mac!G$2:G$500,$Z112)),_xlpm.WinVal,IF($AD112=0,"",INDEX(Output_Win!G$2:G$243,$AD112)),_xlpm.MyAuditVal,IF($AA112=0,"",INDEX(My_Audit!F$2:F$456,$AA112)),_xlfn.IFS(_xlpm.MyAuditVal&lt;&gt;"",_xlpm.MyAuditVal,_xlpm.MacVal&lt;&gt;"",_xlpm.MacVal,_xlpm.WinVal&lt;&gt;"",_xlpm.WinVal,_xlpm.CSVVal&lt;&gt;"",_xlpm.CSVVal)),""))</f>
        <v/>
      </c>
      <c r="H112" s="41" t="str" cm="1">
        <f t="array" ref="H112">IF($Z112&gt;0,INDEX(Output_Mac!H$2:H$500,$Z112),IF($AD112&gt;0,INDEX(Output_Win!H$2:H$243,$AD112),IF($AA112&gt;0,_xlfn.LET(_xlpm.MyAuditVal,INDEX(My_Audit!G$2:G$456,$AA112),IF(_xlpm.MyAuditVal=0,"",_xlpm.MyAuditVal)),"")))</f>
        <v/>
      </c>
      <c r="I112" s="41" t="str" cm="1">
        <f t="array" ref="I112">IF(($Y112+$Z112+$AA112+$AD112)=0,"",IFERROR(_xlfn.LET(_xlpm.CSVVal,IF($Y112=0,"",INDEX(CSV!H$2:H$510,$Y112)),_xlpm.MacVal,IF($Z112=0,"",INDEX(Output_Mac!I$2:I$500,$Z112)),_xlpm.WinVal,IF($AD112=0,"",INDEX(Output_Win!I$2:I$243,$AD112)),_xlpm.MyAuditVal,IF($AA112=0,"",INDEX(My_Audit!H$2:H$456,$AA112)),_xlfn.IFS(_xlpm.MyAuditVal&lt;&gt;"",_xlpm.MyAuditVal,_xlpm.MacVal&lt;&gt;"",_xlpm.MacVal,_xlpm.WinVal&lt;&gt;"",_xlpm.WinVal,_xlpm.CSVVal&lt;&gt;"",_xlpm.CSVVal)),""))</f>
        <v/>
      </c>
      <c r="J112" s="41" t="str" cm="1">
        <f t="array" ref="J112">IF(($Y112+$Z112+$AA112+$AD112)=0,"",IFERROR(_xlfn.LET(_xlpm.CSVVal,IF($Y112=0,"",INDEX(CSV!J$2:J$510,$Y112)),_xlpm.MacVal,IF($Z112=0,"",INDEX(Output_Mac!J$2:J$500,$Z112)),_xlpm.WinVal,IF($AD112=0,"",INDEX(Output_Win!J$2:J$243,$AD112)),_xlpm.MyAuditVal,IF($AA112=0,"",INDEX(My_Audit!I$2:I$456,$AA112)),_xlfn.IFS(_xlpm.MyAuditVal&lt;&gt;"",_xlpm.MyAuditVal,_xlpm.MacVal&lt;&gt;"",_xlpm.MacVal,_xlpm.WinVal&lt;&gt;"",_xlpm.WinVal,_xlpm.CSVVal&lt;&gt;"",_xlpm.CSVVal)),""))</f>
        <v/>
      </c>
      <c r="K112" s="41" t="str" cm="1">
        <f t="array" ref="K112">IF(($Y112+$Z112+$AA112+$AD112)=0,"",IFERROR(_xlfn.LET(_xlpm.CSVVal,IF($Y112=0,"",INDEX(CSV!N$2:N$510,$Y112)),_xlpm.MacVal,IF($Z112=0,"",INDEX(Output_Mac!L$2:L$500,$Z112)),_xlpm.WinVal,IF($AD112=0,"",INDEX(Output_Win!L$2:L$243,$AD112)),_xlpm.MyAuditVal,IF($AA112=0,"",INDEX(My_Audit!J$2:J$456,$AA112)),_xlfn.IFS(_xlpm.MyAuditVal&lt;&gt;"",_xlpm.MyAuditVal,_xlpm.MacVal&lt;&gt;"",_xlpm.MacVal,_xlpm.WinVal&lt;&gt;"",_xlpm.WinVal,_xlpm.CSVVal&lt;&gt;"",_xlpm.CSVVal)),""))</f>
        <v/>
      </c>
      <c r="L112" s="41" t="str" cm="1">
        <f t="array" ref="L112">IF(($Y112+$Z112+$AA112+$AD112)=0,"",IFERROR(_xlfn.LET(_xlpm.CSVVal,IF($Y112=0,"",INDEX(CSV!Q$2:Q$510,$Y112)),_xlpm.MacVal,IF($Z112=0,"",INDEX(Output_Mac!M$2:M$500,$Z112)),_xlpm.WinVal,IF($AD112=0,"",INDEX(Output_Win!M$2:M$243,$AD112)),_xlpm.MyAuditVal,IF($AA112=0,"",INDEX(My_Audit!K$2:K$456,$AA112)),_xlfn.IFS(_xlpm.MyAuditVal&lt;&gt;"",_xlpm.MyAuditVal,_xlpm.MacVal&lt;&gt;"",_xlpm.MacVal,_xlpm.WinVal&lt;&gt;"",_xlpm.WinVal,_xlpm.CSVVal&lt;&gt;"",_xlpm.CSVVal)),""))</f>
        <v/>
      </c>
      <c r="M112" s="41" t="str" cm="1">
        <f t="array" ref="M112">IF(($Y112+$Z112+$AA112+$AD112)=0,"",ExpandDiagCodes(_xlfn.TEXTJOIN(", ",TRUE,IF($AA112=0,"",INDEX(My_Audit!N$2:N$456,$AA112)),IF($Z112=0,"",INDEX(Output_Mac!S$2:S$500,$Z112)),IF($AD112=0,"",INDEX(Output_Win!S$2:S$243,$AD112)),IF($Y112=0,"",INDEX(CSV!AE$2:AE$510,$Y112)))))</f>
        <v/>
      </c>
      <c r="N112" s="41" t="str" cm="1">
        <f t="array" ref="N112">IF(($Y112+$Z112+$AA112+$AD112)=0,"",IFERROR(_xlfn.LET(_xlpm.CSVVal,IF($Y112=0,"",INDEX(CSV!AG$2:AG$510,$Y112)),_xlpm.MacVal,IF($Z112=0,"",INDEX(Output_Mac!T$2:T$500,$Z112)),_xlpm.WinVal,IF($AD112=0,"",INDEX(Output_Win!T$2:T$243,$AD112)),_xlpm.MyAuditVal,IF($AA112=0,"",INDEX(My_Audit!O$2:O$456,$AA112)),_xlfn.IFS(_xlpm.MyAuditVal&lt;&gt;"",_xlpm.MyAuditVal,_xlpm.MacVal&lt;&gt;"",_xlpm.MacVal,_xlpm.WinVal&lt;&gt;"",_xlpm.WinVal,_xlpm.CSVVal&lt;&gt;"",_xlpm.CSVVal)),""))</f>
        <v/>
      </c>
      <c r="O112" s="41" t="str" cm="1">
        <f t="array" ref="O112">IF($AB112=0,"",INDEX(My_Audit!P$2:P$456,$AB112))&amp;""</f>
        <v/>
      </c>
      <c r="P112" s="40"/>
      <c r="Q112" s="41" t="str">
        <f>IF(LEFT(N112,4)="Pass","Nist SP 800-88",My_Audit!R112)&amp;""</f>
        <v/>
      </c>
      <c r="R112" s="40"/>
      <c r="S112" s="40"/>
      <c r="T112" s="41" t="str" cm="1">
        <f t="array" ref="T112">IF($AC112=0,"",INDEX(Models!J$2:J$605,$AC112))</f>
        <v/>
      </c>
      <c r="U112" s="40"/>
      <c r="V112" s="40"/>
      <c r="W112" s="79" t="str" cm="1">
        <f t="array" ref="W112">IF(($Z112+$AA112+$AD112)=0,"",ExpandDiagCodes(_xlfn.TEXTJOIN(", ",TRUE,IF($AA112=0,"",INDEX(My_Audit!L$2:L$456,$AA112)),IF($Z112=0,"",INDEX(Output_Mac!AA$2:AA$500,$Z112)),IF($AD112=0,"",INDEX(Output_Win!AA$2:AA$243,$AD112)))))</f>
        <v/>
      </c>
      <c r="Y112" s="80">
        <f>IFERROR(MATCH($A112,CSV!$A$2:$A$510,0),0)</f>
        <v>0</v>
      </c>
      <c r="Z112" s="80">
        <f>IFERROR(MATCH($A112,Output_Mac!$A$2:$A$500,0),0)</f>
        <v>0</v>
      </c>
      <c r="AA112" s="80">
        <f>IFERROR(MATCH($A112,My_Audit!$A$2:$A$456,0),0)</f>
        <v>111</v>
      </c>
      <c r="AB112" s="80">
        <f>IFERROR(MATCH($C112,My_Audit!$B$2:$B$456,0),0)</f>
        <v>0</v>
      </c>
      <c r="AC112" s="80">
        <f>IFERROR(MATCH($E112,Models!$I$2:$I$605,0),0)</f>
        <v>0</v>
      </c>
      <c r="AD112" s="80">
        <f>IFERROR(MATCH($A112,Output_Win!$A$2:$A$243,0),0)</f>
        <v>0</v>
      </c>
    </row>
    <row r="113" spans="1:30">
      <c r="A113" s="40" t="str">
        <f>_xlfn.TEXTJOIN("",TRUE,Input!$A$4,TEXT(ROW(My_Audit!A112)+Input!$A$8-1,"00"))</f>
        <v>W4500</v>
      </c>
      <c r="B113" s="40" t="str">
        <f>_xlfn.TEXTJOIN("-",TRUE,"ITD",Input!$A$2,A113)</f>
        <v>ITD-SHR11749-W4500</v>
      </c>
      <c r="C113" s="41" t="str" cm="1">
        <f t="array" ref="C113">IF(($Y113+$Z113+$AA113+$AD113)=0,"",IFERROR(_xlfn.LET(_xlpm.CSVVal,IF($Y113=0,"",INDEX(CSV!B$2:B$510,$Y113)),_xlpm.MacVal,IF($Z113=0,"",INDEX(Output_Mac!B$2:B$500,$Z113)),_xlpm.WinVal,IF($AD113=0,"",INDEX(Output_Win!B$2:B$243,$AD113)),_xlpm.MyAuditVal,IF($AA113=0,"",INDEX(My_Audit!B$2:B$456,$AA113)),_xlfn.IFS(_xlpm.MyAuditVal&lt;&gt;"",_xlpm.MyAuditVal,_xlpm.MacVal&lt;&gt;"",_xlpm.MacVal,_xlpm.WinVal&lt;&gt;"",_xlpm.WinVal,_xlpm.CSVVal&lt;&gt;"",_xlpm.CSVVal)),""))</f>
        <v/>
      </c>
      <c r="D113" s="41" t="str" cm="1">
        <f t="array" ref="D113">IF(($Y113+$Z113+$AA113+$AD113)=0,"",IFERROR(_xlfn.LET(_xlpm.CSVVal,IF($Y113=0,"",INDEX(CSV!C$2:C$510,$Y113)),_xlpm.MacVal,IF($Z113=0,"",INDEX(Output_Mac!D$2:D$500,$Z113)),_xlpm.WinVal,IF($AD113=0,"",INDEX(Output_Win!D$2:D$243,$AD113)),_xlpm.MyAuditVal,IF($AA113=0,"",INDEX(My_Audit!C$2:C$456,$AA113)),_xlfn.IFS(_xlpm.MyAuditVal&lt;&gt;"",_xlpm.MyAuditVal,_xlpm.MacVal&lt;&gt;"",_xlpm.MacVal,_xlpm.WinVal&lt;&gt;"",_xlpm.WinVal,_xlpm.CSVVal&lt;&gt;"",_xlpm.CSVVal)),""))</f>
        <v/>
      </c>
      <c r="E113" s="41" t="str" cm="1">
        <f t="array" ref="E113">IF(($Y113+$Z113+$AA113+$AD113)=0,"",IFERROR(_xlfn.LET(_xlpm.CSVVal,IF($Y113=0,"",INDEX(CSV!E$2:E$510,$Y113)),_xlpm.MacVal,IF($Z113=0,"",INDEX(Output_Mac!C$2:C$500,$Z113)),_xlpm.WinVal,IF($AD113=0,"",INDEX(Output_Win!C$2:C$243,$AD113)),_xlpm.MyAuditVal,IF($AA113=0,"",INDEX(My_Audit!D$2:D$456,$AA113)),_xlfn.IFS(_xlpm.MyAuditVal&lt;&gt;"",_xlpm.MyAuditVal,_xlpm.MacVal&lt;&gt;"",_xlpm.MacVal,_xlpm.WinVal&lt;&gt;"",_xlpm.WinVal,_xlpm.CSVVal&lt;&gt;"",_xlpm.CSVVal)),""))</f>
        <v/>
      </c>
      <c r="F113" s="41" t="str" cm="1">
        <f t="array" ref="F113">IF(($Y113+$Z113+$AA113+$AD113)=0,"",IFERROR(_xlfn.LET(_xlpm.CSVVal,IF($Y113=0,"",INDEX(CSV!F$2:F$510,$Y113)),_xlpm.MacVal,IF($Z113=0,"",INDEX(Output_Mac!E$2:E$500,$Z113)),_xlpm.WinVal,IF($AD113=0,"",INDEX(Output_Win!E$2:E$243,$AD113)),_xlpm.MyAuditVal,IF($AA113=0,"",INDEX(My_Audit!E$2:E$456,$AA113)),_xlfn.IFS(_xlpm.MyAuditVal&lt;&gt;"",_xlpm.MyAuditVal,_xlpm.MacVal&lt;&gt;"",_xlpm.MacVal,_xlpm.WinVal&lt;&gt;"",_xlpm.WinVal,_xlpm.CSVVal&lt;&gt;"",PROPER(_xlpm.CSVVal))),""))</f>
        <v/>
      </c>
      <c r="G113" s="41" t="str" cm="1">
        <f t="array" ref="G113">IF(($Y113+$Z113+$AA113+$AD113)=0,"",IFERROR(_xlfn.LET(_xlpm.CSVVal,IF($Y113=0,"",INDEX(CSV!G$2:G$510,$Y113)),_xlpm.MacVal,IF($Z113=0,"",INDEX(Output_Mac!G$2:G$500,$Z113)),_xlpm.WinVal,IF($AD113=0,"",INDEX(Output_Win!G$2:G$243,$AD113)),_xlpm.MyAuditVal,IF($AA113=0,"",INDEX(My_Audit!F$2:F$456,$AA113)),_xlfn.IFS(_xlpm.MyAuditVal&lt;&gt;"",_xlpm.MyAuditVal,_xlpm.MacVal&lt;&gt;"",_xlpm.MacVal,_xlpm.WinVal&lt;&gt;"",_xlpm.WinVal,_xlpm.CSVVal&lt;&gt;"",_xlpm.CSVVal)),""))</f>
        <v/>
      </c>
      <c r="H113" s="41" t="str" cm="1">
        <f t="array" ref="H113">IF($Z113&gt;0,INDEX(Output_Mac!H$2:H$500,$Z113),IF($AD113&gt;0,INDEX(Output_Win!H$2:H$243,$AD113),IF($AA113&gt;0,_xlfn.LET(_xlpm.MyAuditVal,INDEX(My_Audit!G$2:G$456,$AA113),IF(_xlpm.MyAuditVal=0,"",_xlpm.MyAuditVal)),"")))</f>
        <v/>
      </c>
      <c r="I113" s="41" t="str" cm="1">
        <f t="array" ref="I113">IF(($Y113+$Z113+$AA113+$AD113)=0,"",IFERROR(_xlfn.LET(_xlpm.CSVVal,IF($Y113=0,"",INDEX(CSV!H$2:H$510,$Y113)),_xlpm.MacVal,IF($Z113=0,"",INDEX(Output_Mac!I$2:I$500,$Z113)),_xlpm.WinVal,IF($AD113=0,"",INDEX(Output_Win!I$2:I$243,$AD113)),_xlpm.MyAuditVal,IF($AA113=0,"",INDEX(My_Audit!H$2:H$456,$AA113)),_xlfn.IFS(_xlpm.MyAuditVal&lt;&gt;"",_xlpm.MyAuditVal,_xlpm.MacVal&lt;&gt;"",_xlpm.MacVal,_xlpm.WinVal&lt;&gt;"",_xlpm.WinVal,_xlpm.CSVVal&lt;&gt;"",_xlpm.CSVVal)),""))</f>
        <v/>
      </c>
      <c r="J113" s="41" t="str" cm="1">
        <f t="array" ref="J113">IF(($Y113+$Z113+$AA113+$AD113)=0,"",IFERROR(_xlfn.LET(_xlpm.CSVVal,IF($Y113=0,"",INDEX(CSV!J$2:J$510,$Y113)),_xlpm.MacVal,IF($Z113=0,"",INDEX(Output_Mac!J$2:J$500,$Z113)),_xlpm.WinVal,IF($AD113=0,"",INDEX(Output_Win!J$2:J$243,$AD113)),_xlpm.MyAuditVal,IF($AA113=0,"",INDEX(My_Audit!I$2:I$456,$AA113)),_xlfn.IFS(_xlpm.MyAuditVal&lt;&gt;"",_xlpm.MyAuditVal,_xlpm.MacVal&lt;&gt;"",_xlpm.MacVal,_xlpm.WinVal&lt;&gt;"",_xlpm.WinVal,_xlpm.CSVVal&lt;&gt;"",_xlpm.CSVVal)),""))</f>
        <v/>
      </c>
      <c r="K113" s="41" t="str" cm="1">
        <f t="array" ref="K113">IF(($Y113+$Z113+$AA113+$AD113)=0,"",IFERROR(_xlfn.LET(_xlpm.CSVVal,IF($Y113=0,"",INDEX(CSV!N$2:N$510,$Y113)),_xlpm.MacVal,IF($Z113=0,"",INDEX(Output_Mac!L$2:L$500,$Z113)),_xlpm.WinVal,IF($AD113=0,"",INDEX(Output_Win!L$2:L$243,$AD113)),_xlpm.MyAuditVal,IF($AA113=0,"",INDEX(My_Audit!J$2:J$456,$AA113)),_xlfn.IFS(_xlpm.MyAuditVal&lt;&gt;"",_xlpm.MyAuditVal,_xlpm.MacVal&lt;&gt;"",_xlpm.MacVal,_xlpm.WinVal&lt;&gt;"",_xlpm.WinVal,_xlpm.CSVVal&lt;&gt;"",_xlpm.CSVVal)),""))</f>
        <v/>
      </c>
      <c r="L113" s="41" t="str" cm="1">
        <f t="array" ref="L113">IF(($Y113+$Z113+$AA113+$AD113)=0,"",IFERROR(_xlfn.LET(_xlpm.CSVVal,IF($Y113=0,"",INDEX(CSV!Q$2:Q$510,$Y113)),_xlpm.MacVal,IF($Z113=0,"",INDEX(Output_Mac!M$2:M$500,$Z113)),_xlpm.WinVal,IF($AD113=0,"",INDEX(Output_Win!M$2:M$243,$AD113)),_xlpm.MyAuditVal,IF($AA113=0,"",INDEX(My_Audit!K$2:K$456,$AA113)),_xlfn.IFS(_xlpm.MyAuditVal&lt;&gt;"",_xlpm.MyAuditVal,_xlpm.MacVal&lt;&gt;"",_xlpm.MacVal,_xlpm.WinVal&lt;&gt;"",_xlpm.WinVal,_xlpm.CSVVal&lt;&gt;"",_xlpm.CSVVal)),""))</f>
        <v/>
      </c>
      <c r="M113" s="41" t="str" cm="1">
        <f t="array" ref="M113">IF(($Y113+$Z113+$AA113+$AD113)=0,"",ExpandDiagCodes(_xlfn.TEXTJOIN(", ",TRUE,IF($AA113=0,"",INDEX(My_Audit!N$2:N$456,$AA113)),IF($Z113=0,"",INDEX(Output_Mac!S$2:S$500,$Z113)),IF($AD113=0,"",INDEX(Output_Win!S$2:S$243,$AD113)),IF($Y113=0,"",INDEX(CSV!AE$2:AE$510,$Y113)))))</f>
        <v/>
      </c>
      <c r="N113" s="41" t="str" cm="1">
        <f t="array" ref="N113">IF(($Y113+$Z113+$AA113+$AD113)=0,"",IFERROR(_xlfn.LET(_xlpm.CSVVal,IF($Y113=0,"",INDEX(CSV!AG$2:AG$510,$Y113)),_xlpm.MacVal,IF($Z113=0,"",INDEX(Output_Mac!T$2:T$500,$Z113)),_xlpm.WinVal,IF($AD113=0,"",INDEX(Output_Win!T$2:T$243,$AD113)),_xlpm.MyAuditVal,IF($AA113=0,"",INDEX(My_Audit!O$2:O$456,$AA113)),_xlfn.IFS(_xlpm.MyAuditVal&lt;&gt;"",_xlpm.MyAuditVal,_xlpm.MacVal&lt;&gt;"",_xlpm.MacVal,_xlpm.WinVal&lt;&gt;"",_xlpm.WinVal,_xlpm.CSVVal&lt;&gt;"",_xlpm.CSVVal)),""))</f>
        <v/>
      </c>
      <c r="O113" s="41" t="str" cm="1">
        <f t="array" ref="O113">IF($AB113=0,"",INDEX(My_Audit!P$2:P$456,$AB113))&amp;""</f>
        <v/>
      </c>
      <c r="P113" s="40"/>
      <c r="Q113" s="41" t="str">
        <f>IF(LEFT(N113,4)="Pass","Nist SP 800-88",My_Audit!R113)&amp;""</f>
        <v/>
      </c>
      <c r="R113" s="40"/>
      <c r="S113" s="40"/>
      <c r="T113" s="41" t="str" cm="1">
        <f t="array" ref="T113">IF($AC113=0,"",INDEX(Models!J$2:J$605,$AC113))</f>
        <v/>
      </c>
      <c r="U113" s="40"/>
      <c r="V113" s="40"/>
      <c r="W113" s="79" t="str" cm="1">
        <f t="array" ref="W113">IF(($Z113+$AA113+$AD113)=0,"",ExpandDiagCodes(_xlfn.TEXTJOIN(", ",TRUE,IF($AA113=0,"",INDEX(My_Audit!L$2:L$456,$AA113)),IF($Z113=0,"",INDEX(Output_Mac!AA$2:AA$500,$Z113)),IF($AD113=0,"",INDEX(Output_Win!AA$2:AA$243,$AD113)))))</f>
        <v/>
      </c>
      <c r="Y113" s="80">
        <f>IFERROR(MATCH($A113,CSV!$A$2:$A$510,0),0)</f>
        <v>0</v>
      </c>
      <c r="Z113" s="80">
        <f>IFERROR(MATCH($A113,Output_Mac!$A$2:$A$500,0),0)</f>
        <v>0</v>
      </c>
      <c r="AA113" s="80">
        <f>IFERROR(MATCH($A113,My_Audit!$A$2:$A$456,0),0)</f>
        <v>112</v>
      </c>
      <c r="AB113" s="80">
        <f>IFERROR(MATCH($C113,My_Audit!$B$2:$B$456,0),0)</f>
        <v>0</v>
      </c>
      <c r="AC113" s="80">
        <f>IFERROR(MATCH($E113,Models!$I$2:$I$605,0),0)</f>
        <v>0</v>
      </c>
      <c r="AD113" s="80">
        <f>IFERROR(MATCH($A113,Output_Win!$A$2:$A$243,0),0)</f>
        <v>0</v>
      </c>
    </row>
    <row r="114" spans="1:30">
      <c r="A114" s="40" t="str">
        <f>_xlfn.TEXTJOIN("",TRUE,Input!$A$4,TEXT(ROW(My_Audit!A113)+Input!$A$8-1,"00"))</f>
        <v>W4501</v>
      </c>
      <c r="B114" s="40" t="str">
        <f>_xlfn.TEXTJOIN("-",TRUE,"ITD",Input!$A$2,A114)</f>
        <v>ITD-SHR11749-W4501</v>
      </c>
      <c r="C114" s="41" t="str" cm="1">
        <f t="array" ref="C114">IF(($Y114+$Z114+$AA114+$AD114)=0,"",IFERROR(_xlfn.LET(_xlpm.CSVVal,IF($Y114=0,"",INDEX(CSV!B$2:B$510,$Y114)),_xlpm.MacVal,IF($Z114=0,"",INDEX(Output_Mac!B$2:B$500,$Z114)),_xlpm.WinVal,IF($AD114=0,"",INDEX(Output_Win!B$2:B$243,$AD114)),_xlpm.MyAuditVal,IF($AA114=0,"",INDEX(My_Audit!B$2:B$456,$AA114)),_xlfn.IFS(_xlpm.MyAuditVal&lt;&gt;"",_xlpm.MyAuditVal,_xlpm.MacVal&lt;&gt;"",_xlpm.MacVal,_xlpm.WinVal&lt;&gt;"",_xlpm.WinVal,_xlpm.CSVVal&lt;&gt;"",_xlpm.CSVVal)),""))</f>
        <v/>
      </c>
      <c r="D114" s="41" t="str" cm="1">
        <f t="array" ref="D114">IF(($Y114+$Z114+$AA114+$AD114)=0,"",IFERROR(_xlfn.LET(_xlpm.CSVVal,IF($Y114=0,"",INDEX(CSV!C$2:C$510,$Y114)),_xlpm.MacVal,IF($Z114=0,"",INDEX(Output_Mac!D$2:D$500,$Z114)),_xlpm.WinVal,IF($AD114=0,"",INDEX(Output_Win!D$2:D$243,$AD114)),_xlpm.MyAuditVal,IF($AA114=0,"",INDEX(My_Audit!C$2:C$456,$AA114)),_xlfn.IFS(_xlpm.MyAuditVal&lt;&gt;"",_xlpm.MyAuditVal,_xlpm.MacVal&lt;&gt;"",_xlpm.MacVal,_xlpm.WinVal&lt;&gt;"",_xlpm.WinVal,_xlpm.CSVVal&lt;&gt;"",_xlpm.CSVVal)),""))</f>
        <v/>
      </c>
      <c r="E114" s="41" t="str" cm="1">
        <f t="array" ref="E114">IF(($Y114+$Z114+$AA114+$AD114)=0,"",IFERROR(_xlfn.LET(_xlpm.CSVVal,IF($Y114=0,"",INDEX(CSV!E$2:E$510,$Y114)),_xlpm.MacVal,IF($Z114=0,"",INDEX(Output_Mac!C$2:C$500,$Z114)),_xlpm.WinVal,IF($AD114=0,"",INDEX(Output_Win!C$2:C$243,$AD114)),_xlpm.MyAuditVal,IF($AA114=0,"",INDEX(My_Audit!D$2:D$456,$AA114)),_xlfn.IFS(_xlpm.MyAuditVal&lt;&gt;"",_xlpm.MyAuditVal,_xlpm.MacVal&lt;&gt;"",_xlpm.MacVal,_xlpm.WinVal&lt;&gt;"",_xlpm.WinVal,_xlpm.CSVVal&lt;&gt;"",_xlpm.CSVVal)),""))</f>
        <v/>
      </c>
      <c r="F114" s="41" t="str" cm="1">
        <f t="array" ref="F114">IF(($Y114+$Z114+$AA114+$AD114)=0,"",IFERROR(_xlfn.LET(_xlpm.CSVVal,IF($Y114=0,"",INDEX(CSV!F$2:F$510,$Y114)),_xlpm.MacVal,IF($Z114=0,"",INDEX(Output_Mac!E$2:E$500,$Z114)),_xlpm.WinVal,IF($AD114=0,"",INDEX(Output_Win!E$2:E$243,$AD114)),_xlpm.MyAuditVal,IF($AA114=0,"",INDEX(My_Audit!E$2:E$456,$AA114)),_xlfn.IFS(_xlpm.MyAuditVal&lt;&gt;"",_xlpm.MyAuditVal,_xlpm.MacVal&lt;&gt;"",_xlpm.MacVal,_xlpm.WinVal&lt;&gt;"",_xlpm.WinVal,_xlpm.CSVVal&lt;&gt;"",PROPER(_xlpm.CSVVal))),""))</f>
        <v/>
      </c>
      <c r="G114" s="41" t="str" cm="1">
        <f t="array" ref="G114">IF(($Y114+$Z114+$AA114+$AD114)=0,"",IFERROR(_xlfn.LET(_xlpm.CSVVal,IF($Y114=0,"",INDEX(CSV!G$2:G$510,$Y114)),_xlpm.MacVal,IF($Z114=0,"",INDEX(Output_Mac!G$2:G$500,$Z114)),_xlpm.WinVal,IF($AD114=0,"",INDEX(Output_Win!G$2:G$243,$AD114)),_xlpm.MyAuditVal,IF($AA114=0,"",INDEX(My_Audit!F$2:F$456,$AA114)),_xlfn.IFS(_xlpm.MyAuditVal&lt;&gt;"",_xlpm.MyAuditVal,_xlpm.MacVal&lt;&gt;"",_xlpm.MacVal,_xlpm.WinVal&lt;&gt;"",_xlpm.WinVal,_xlpm.CSVVal&lt;&gt;"",_xlpm.CSVVal)),""))</f>
        <v/>
      </c>
      <c r="H114" s="41" t="str" cm="1">
        <f t="array" ref="H114">IF($Z114&gt;0,INDEX(Output_Mac!H$2:H$500,$Z114),IF($AD114&gt;0,INDEX(Output_Win!H$2:H$243,$AD114),IF($AA114&gt;0,_xlfn.LET(_xlpm.MyAuditVal,INDEX(My_Audit!G$2:G$456,$AA114),IF(_xlpm.MyAuditVal=0,"",_xlpm.MyAuditVal)),"")))</f>
        <v/>
      </c>
      <c r="I114" s="41" t="str" cm="1">
        <f t="array" ref="I114">IF(($Y114+$Z114+$AA114+$AD114)=0,"",IFERROR(_xlfn.LET(_xlpm.CSVVal,IF($Y114=0,"",INDEX(CSV!H$2:H$510,$Y114)),_xlpm.MacVal,IF($Z114=0,"",INDEX(Output_Mac!I$2:I$500,$Z114)),_xlpm.WinVal,IF($AD114=0,"",INDEX(Output_Win!I$2:I$243,$AD114)),_xlpm.MyAuditVal,IF($AA114=0,"",INDEX(My_Audit!H$2:H$456,$AA114)),_xlfn.IFS(_xlpm.MyAuditVal&lt;&gt;"",_xlpm.MyAuditVal,_xlpm.MacVal&lt;&gt;"",_xlpm.MacVal,_xlpm.WinVal&lt;&gt;"",_xlpm.WinVal,_xlpm.CSVVal&lt;&gt;"",_xlpm.CSVVal)),""))</f>
        <v/>
      </c>
      <c r="J114" s="41" t="str" cm="1">
        <f t="array" ref="J114">IF(($Y114+$Z114+$AA114+$AD114)=0,"",IFERROR(_xlfn.LET(_xlpm.CSVVal,IF($Y114=0,"",INDEX(CSV!J$2:J$510,$Y114)),_xlpm.MacVal,IF($Z114=0,"",INDEX(Output_Mac!J$2:J$500,$Z114)),_xlpm.WinVal,IF($AD114=0,"",INDEX(Output_Win!J$2:J$243,$AD114)),_xlpm.MyAuditVal,IF($AA114=0,"",INDEX(My_Audit!I$2:I$456,$AA114)),_xlfn.IFS(_xlpm.MyAuditVal&lt;&gt;"",_xlpm.MyAuditVal,_xlpm.MacVal&lt;&gt;"",_xlpm.MacVal,_xlpm.WinVal&lt;&gt;"",_xlpm.WinVal,_xlpm.CSVVal&lt;&gt;"",_xlpm.CSVVal)),""))</f>
        <v/>
      </c>
      <c r="K114" s="41" t="str" cm="1">
        <f t="array" ref="K114">IF(($Y114+$Z114+$AA114+$AD114)=0,"",IFERROR(_xlfn.LET(_xlpm.CSVVal,IF($Y114=0,"",INDEX(CSV!N$2:N$510,$Y114)),_xlpm.MacVal,IF($Z114=0,"",INDEX(Output_Mac!L$2:L$500,$Z114)),_xlpm.WinVal,IF($AD114=0,"",INDEX(Output_Win!L$2:L$243,$AD114)),_xlpm.MyAuditVal,IF($AA114=0,"",INDEX(My_Audit!J$2:J$456,$AA114)),_xlfn.IFS(_xlpm.MyAuditVal&lt;&gt;"",_xlpm.MyAuditVal,_xlpm.MacVal&lt;&gt;"",_xlpm.MacVal,_xlpm.WinVal&lt;&gt;"",_xlpm.WinVal,_xlpm.CSVVal&lt;&gt;"",_xlpm.CSVVal)),""))</f>
        <v/>
      </c>
      <c r="L114" s="41" t="str" cm="1">
        <f t="array" ref="L114">IF(($Y114+$Z114+$AA114+$AD114)=0,"",IFERROR(_xlfn.LET(_xlpm.CSVVal,IF($Y114=0,"",INDEX(CSV!Q$2:Q$510,$Y114)),_xlpm.MacVal,IF($Z114=0,"",INDEX(Output_Mac!M$2:M$500,$Z114)),_xlpm.WinVal,IF($AD114=0,"",INDEX(Output_Win!M$2:M$243,$AD114)),_xlpm.MyAuditVal,IF($AA114=0,"",INDEX(My_Audit!K$2:K$456,$AA114)),_xlfn.IFS(_xlpm.MyAuditVal&lt;&gt;"",_xlpm.MyAuditVal,_xlpm.MacVal&lt;&gt;"",_xlpm.MacVal,_xlpm.WinVal&lt;&gt;"",_xlpm.WinVal,_xlpm.CSVVal&lt;&gt;"",_xlpm.CSVVal)),""))</f>
        <v/>
      </c>
      <c r="M114" s="41" t="str" cm="1">
        <f t="array" ref="M114">IF(($Y114+$Z114+$AA114+$AD114)=0,"",ExpandDiagCodes(_xlfn.TEXTJOIN(", ",TRUE,IF($AA114=0,"",INDEX(My_Audit!N$2:N$456,$AA114)),IF($Z114=0,"",INDEX(Output_Mac!S$2:S$500,$Z114)),IF($AD114=0,"",INDEX(Output_Win!S$2:S$243,$AD114)),IF($Y114=0,"",INDEX(CSV!AE$2:AE$510,$Y114)))))</f>
        <v/>
      </c>
      <c r="N114" s="41" t="str" cm="1">
        <f t="array" ref="N114">IF(($Y114+$Z114+$AA114+$AD114)=0,"",IFERROR(_xlfn.LET(_xlpm.CSVVal,IF($Y114=0,"",INDEX(CSV!AG$2:AG$510,$Y114)),_xlpm.MacVal,IF($Z114=0,"",INDEX(Output_Mac!T$2:T$500,$Z114)),_xlpm.WinVal,IF($AD114=0,"",INDEX(Output_Win!T$2:T$243,$AD114)),_xlpm.MyAuditVal,IF($AA114=0,"",INDEX(My_Audit!O$2:O$456,$AA114)),_xlfn.IFS(_xlpm.MyAuditVal&lt;&gt;"",_xlpm.MyAuditVal,_xlpm.MacVal&lt;&gt;"",_xlpm.MacVal,_xlpm.WinVal&lt;&gt;"",_xlpm.WinVal,_xlpm.CSVVal&lt;&gt;"",_xlpm.CSVVal)),""))</f>
        <v/>
      </c>
      <c r="O114" s="41" t="str" cm="1">
        <f t="array" ref="O114">IF($AB114=0,"",INDEX(My_Audit!P$2:P$456,$AB114))&amp;""</f>
        <v/>
      </c>
      <c r="P114" s="40"/>
      <c r="Q114" s="41" t="str">
        <f>IF(LEFT(N114,4)="Pass","Nist SP 800-88",My_Audit!R114)&amp;""</f>
        <v/>
      </c>
      <c r="R114" s="40"/>
      <c r="S114" s="40"/>
      <c r="T114" s="41" t="str" cm="1">
        <f t="array" ref="T114">IF($AC114=0,"",INDEX(Models!J$2:J$605,$AC114))</f>
        <v/>
      </c>
      <c r="U114" s="40"/>
      <c r="V114" s="40"/>
      <c r="W114" s="79" t="str" cm="1">
        <f t="array" ref="W114">IF(($Z114+$AA114+$AD114)=0,"",ExpandDiagCodes(_xlfn.TEXTJOIN(", ",TRUE,IF($AA114=0,"",INDEX(My_Audit!L$2:L$456,$AA114)),IF($Z114=0,"",INDEX(Output_Mac!AA$2:AA$500,$Z114)),IF($AD114=0,"",INDEX(Output_Win!AA$2:AA$243,$AD114)))))</f>
        <v/>
      </c>
      <c r="Y114" s="80">
        <f>IFERROR(MATCH($A114,CSV!$A$2:$A$510,0),0)</f>
        <v>0</v>
      </c>
      <c r="Z114" s="80">
        <f>IFERROR(MATCH($A114,Output_Mac!$A$2:$A$500,0),0)</f>
        <v>0</v>
      </c>
      <c r="AA114" s="80">
        <f>IFERROR(MATCH($A114,My_Audit!$A$2:$A$456,0),0)</f>
        <v>113</v>
      </c>
      <c r="AB114" s="80">
        <f>IFERROR(MATCH($C114,My_Audit!$B$2:$B$456,0),0)</f>
        <v>0</v>
      </c>
      <c r="AC114" s="80">
        <f>IFERROR(MATCH($E114,Models!$I$2:$I$605,0),0)</f>
        <v>0</v>
      </c>
      <c r="AD114" s="80">
        <f>IFERROR(MATCH($A114,Output_Win!$A$2:$A$243,0),0)</f>
        <v>0</v>
      </c>
    </row>
    <row r="115" spans="1:30">
      <c r="A115" s="40" t="str">
        <f>_xlfn.TEXTJOIN("",TRUE,Input!$A$4,TEXT(ROW(My_Audit!A114)+Input!$A$8-1,"00"))</f>
        <v>W4502</v>
      </c>
      <c r="B115" s="40" t="str">
        <f>_xlfn.TEXTJOIN("-",TRUE,"ITD",Input!$A$2,A115)</f>
        <v>ITD-SHR11749-W4502</v>
      </c>
      <c r="C115" s="41" t="str" cm="1">
        <f t="array" ref="C115">IF(($Y115+$Z115+$AA115+$AD115)=0,"",IFERROR(_xlfn.LET(_xlpm.CSVVal,IF($Y115=0,"",INDEX(CSV!B$2:B$510,$Y115)),_xlpm.MacVal,IF($Z115=0,"",INDEX(Output_Mac!B$2:B$500,$Z115)),_xlpm.WinVal,IF($AD115=0,"",INDEX(Output_Win!B$2:B$243,$AD115)),_xlpm.MyAuditVal,IF($AA115=0,"",INDEX(My_Audit!B$2:B$456,$AA115)),_xlfn.IFS(_xlpm.MyAuditVal&lt;&gt;"",_xlpm.MyAuditVal,_xlpm.MacVal&lt;&gt;"",_xlpm.MacVal,_xlpm.WinVal&lt;&gt;"",_xlpm.WinVal,_xlpm.CSVVal&lt;&gt;"",_xlpm.CSVVal)),""))</f>
        <v/>
      </c>
      <c r="D115" s="41" t="str" cm="1">
        <f t="array" ref="D115">IF(($Y115+$Z115+$AA115+$AD115)=0,"",IFERROR(_xlfn.LET(_xlpm.CSVVal,IF($Y115=0,"",INDEX(CSV!C$2:C$510,$Y115)),_xlpm.MacVal,IF($Z115=0,"",INDEX(Output_Mac!D$2:D$500,$Z115)),_xlpm.WinVal,IF($AD115=0,"",INDEX(Output_Win!D$2:D$243,$AD115)),_xlpm.MyAuditVal,IF($AA115=0,"",INDEX(My_Audit!C$2:C$456,$AA115)),_xlfn.IFS(_xlpm.MyAuditVal&lt;&gt;"",_xlpm.MyAuditVal,_xlpm.MacVal&lt;&gt;"",_xlpm.MacVal,_xlpm.WinVal&lt;&gt;"",_xlpm.WinVal,_xlpm.CSVVal&lt;&gt;"",_xlpm.CSVVal)),""))</f>
        <v/>
      </c>
      <c r="E115" s="41" t="str" cm="1">
        <f t="array" ref="E115">IF(($Y115+$Z115+$AA115+$AD115)=0,"",IFERROR(_xlfn.LET(_xlpm.CSVVal,IF($Y115=0,"",INDEX(CSV!E$2:E$510,$Y115)),_xlpm.MacVal,IF($Z115=0,"",INDEX(Output_Mac!C$2:C$500,$Z115)),_xlpm.WinVal,IF($AD115=0,"",INDEX(Output_Win!C$2:C$243,$AD115)),_xlpm.MyAuditVal,IF($AA115=0,"",INDEX(My_Audit!D$2:D$456,$AA115)),_xlfn.IFS(_xlpm.MyAuditVal&lt;&gt;"",_xlpm.MyAuditVal,_xlpm.MacVal&lt;&gt;"",_xlpm.MacVal,_xlpm.WinVal&lt;&gt;"",_xlpm.WinVal,_xlpm.CSVVal&lt;&gt;"",_xlpm.CSVVal)),""))</f>
        <v/>
      </c>
      <c r="F115" s="41" t="str" cm="1">
        <f t="array" ref="F115">IF(($Y115+$Z115+$AA115+$AD115)=0,"",IFERROR(_xlfn.LET(_xlpm.CSVVal,IF($Y115=0,"",INDEX(CSV!F$2:F$510,$Y115)),_xlpm.MacVal,IF($Z115=0,"",INDEX(Output_Mac!E$2:E$500,$Z115)),_xlpm.WinVal,IF($AD115=0,"",INDEX(Output_Win!E$2:E$243,$AD115)),_xlpm.MyAuditVal,IF($AA115=0,"",INDEX(My_Audit!E$2:E$456,$AA115)),_xlfn.IFS(_xlpm.MyAuditVal&lt;&gt;"",_xlpm.MyAuditVal,_xlpm.MacVal&lt;&gt;"",_xlpm.MacVal,_xlpm.WinVal&lt;&gt;"",_xlpm.WinVal,_xlpm.CSVVal&lt;&gt;"",PROPER(_xlpm.CSVVal))),""))</f>
        <v/>
      </c>
      <c r="G115" s="41" t="str" cm="1">
        <f t="array" ref="G115">IF(($Y115+$Z115+$AA115+$AD115)=0,"",IFERROR(_xlfn.LET(_xlpm.CSVVal,IF($Y115=0,"",INDEX(CSV!G$2:G$510,$Y115)),_xlpm.MacVal,IF($Z115=0,"",INDEX(Output_Mac!G$2:G$500,$Z115)),_xlpm.WinVal,IF($AD115=0,"",INDEX(Output_Win!G$2:G$243,$AD115)),_xlpm.MyAuditVal,IF($AA115=0,"",INDEX(My_Audit!F$2:F$456,$AA115)),_xlfn.IFS(_xlpm.MyAuditVal&lt;&gt;"",_xlpm.MyAuditVal,_xlpm.MacVal&lt;&gt;"",_xlpm.MacVal,_xlpm.WinVal&lt;&gt;"",_xlpm.WinVal,_xlpm.CSVVal&lt;&gt;"",_xlpm.CSVVal)),""))</f>
        <v/>
      </c>
      <c r="H115" s="41" t="str" cm="1">
        <f t="array" ref="H115">IF($Z115&gt;0,INDEX(Output_Mac!H$2:H$500,$Z115),IF($AD115&gt;0,INDEX(Output_Win!H$2:H$243,$AD115),IF($AA115&gt;0,_xlfn.LET(_xlpm.MyAuditVal,INDEX(My_Audit!G$2:G$456,$AA115),IF(_xlpm.MyAuditVal=0,"",_xlpm.MyAuditVal)),"")))</f>
        <v/>
      </c>
      <c r="I115" s="41" t="str" cm="1">
        <f t="array" ref="I115">IF(($Y115+$Z115+$AA115+$AD115)=0,"",IFERROR(_xlfn.LET(_xlpm.CSVVal,IF($Y115=0,"",INDEX(CSV!H$2:H$510,$Y115)),_xlpm.MacVal,IF($Z115=0,"",INDEX(Output_Mac!I$2:I$500,$Z115)),_xlpm.WinVal,IF($AD115=0,"",INDEX(Output_Win!I$2:I$243,$AD115)),_xlpm.MyAuditVal,IF($AA115=0,"",INDEX(My_Audit!H$2:H$456,$AA115)),_xlfn.IFS(_xlpm.MyAuditVal&lt;&gt;"",_xlpm.MyAuditVal,_xlpm.MacVal&lt;&gt;"",_xlpm.MacVal,_xlpm.WinVal&lt;&gt;"",_xlpm.WinVal,_xlpm.CSVVal&lt;&gt;"",_xlpm.CSVVal)),""))</f>
        <v/>
      </c>
      <c r="J115" s="41" t="str" cm="1">
        <f t="array" ref="J115">IF(($Y115+$Z115+$AA115+$AD115)=0,"",IFERROR(_xlfn.LET(_xlpm.CSVVal,IF($Y115=0,"",INDEX(CSV!J$2:J$510,$Y115)),_xlpm.MacVal,IF($Z115=0,"",INDEX(Output_Mac!J$2:J$500,$Z115)),_xlpm.WinVal,IF($AD115=0,"",INDEX(Output_Win!J$2:J$243,$AD115)),_xlpm.MyAuditVal,IF($AA115=0,"",INDEX(My_Audit!I$2:I$456,$AA115)),_xlfn.IFS(_xlpm.MyAuditVal&lt;&gt;"",_xlpm.MyAuditVal,_xlpm.MacVal&lt;&gt;"",_xlpm.MacVal,_xlpm.WinVal&lt;&gt;"",_xlpm.WinVal,_xlpm.CSVVal&lt;&gt;"",_xlpm.CSVVal)),""))</f>
        <v/>
      </c>
      <c r="K115" s="41" t="str" cm="1">
        <f t="array" ref="K115">IF(($Y115+$Z115+$AA115+$AD115)=0,"",IFERROR(_xlfn.LET(_xlpm.CSVVal,IF($Y115=0,"",INDEX(CSV!N$2:N$510,$Y115)),_xlpm.MacVal,IF($Z115=0,"",INDEX(Output_Mac!L$2:L$500,$Z115)),_xlpm.WinVal,IF($AD115=0,"",INDEX(Output_Win!L$2:L$243,$AD115)),_xlpm.MyAuditVal,IF($AA115=0,"",INDEX(My_Audit!J$2:J$456,$AA115)),_xlfn.IFS(_xlpm.MyAuditVal&lt;&gt;"",_xlpm.MyAuditVal,_xlpm.MacVal&lt;&gt;"",_xlpm.MacVal,_xlpm.WinVal&lt;&gt;"",_xlpm.WinVal,_xlpm.CSVVal&lt;&gt;"",_xlpm.CSVVal)),""))</f>
        <v/>
      </c>
      <c r="L115" s="41" t="str" cm="1">
        <f t="array" ref="L115">IF(($Y115+$Z115+$AA115+$AD115)=0,"",IFERROR(_xlfn.LET(_xlpm.CSVVal,IF($Y115=0,"",INDEX(CSV!Q$2:Q$510,$Y115)),_xlpm.MacVal,IF($Z115=0,"",INDEX(Output_Mac!M$2:M$500,$Z115)),_xlpm.WinVal,IF($AD115=0,"",INDEX(Output_Win!M$2:M$243,$AD115)),_xlpm.MyAuditVal,IF($AA115=0,"",INDEX(My_Audit!K$2:K$456,$AA115)),_xlfn.IFS(_xlpm.MyAuditVal&lt;&gt;"",_xlpm.MyAuditVal,_xlpm.MacVal&lt;&gt;"",_xlpm.MacVal,_xlpm.WinVal&lt;&gt;"",_xlpm.WinVal,_xlpm.CSVVal&lt;&gt;"",_xlpm.CSVVal)),""))</f>
        <v/>
      </c>
      <c r="M115" s="41" t="str" cm="1">
        <f t="array" ref="M115">IF(($Y115+$Z115+$AA115+$AD115)=0,"",ExpandDiagCodes(_xlfn.TEXTJOIN(", ",TRUE,IF($AA115=0,"",INDEX(My_Audit!N$2:N$456,$AA115)),IF($Z115=0,"",INDEX(Output_Mac!S$2:S$500,$Z115)),IF($AD115=0,"",INDEX(Output_Win!S$2:S$243,$AD115)),IF($Y115=0,"",INDEX(CSV!AE$2:AE$510,$Y115)))))</f>
        <v/>
      </c>
      <c r="N115" s="41" t="str" cm="1">
        <f t="array" ref="N115">IF(($Y115+$Z115+$AA115+$AD115)=0,"",IFERROR(_xlfn.LET(_xlpm.CSVVal,IF($Y115=0,"",INDEX(CSV!AG$2:AG$510,$Y115)),_xlpm.MacVal,IF($Z115=0,"",INDEX(Output_Mac!T$2:T$500,$Z115)),_xlpm.WinVal,IF($AD115=0,"",INDEX(Output_Win!T$2:T$243,$AD115)),_xlpm.MyAuditVal,IF($AA115=0,"",INDEX(My_Audit!O$2:O$456,$AA115)),_xlfn.IFS(_xlpm.MyAuditVal&lt;&gt;"",_xlpm.MyAuditVal,_xlpm.MacVal&lt;&gt;"",_xlpm.MacVal,_xlpm.WinVal&lt;&gt;"",_xlpm.WinVal,_xlpm.CSVVal&lt;&gt;"",_xlpm.CSVVal)),""))</f>
        <v/>
      </c>
      <c r="O115" s="41" t="str" cm="1">
        <f t="array" ref="O115">IF($AB115=0,"",INDEX(My_Audit!P$2:P$456,$AB115))&amp;""</f>
        <v/>
      </c>
      <c r="P115" s="40"/>
      <c r="Q115" s="41" t="str">
        <f>IF(LEFT(N115,4)="Pass","Nist SP 800-88",My_Audit!R115)&amp;""</f>
        <v/>
      </c>
      <c r="R115" s="40"/>
      <c r="S115" s="40"/>
      <c r="T115" s="41" t="str" cm="1">
        <f t="array" ref="T115">IF($AC115=0,"",INDEX(Models!J$2:J$605,$AC115))</f>
        <v/>
      </c>
      <c r="U115" s="40"/>
      <c r="V115" s="40"/>
      <c r="W115" s="79" t="str" cm="1">
        <f t="array" ref="W115">IF(($Z115+$AA115+$AD115)=0,"",ExpandDiagCodes(_xlfn.TEXTJOIN(", ",TRUE,IF($AA115=0,"",INDEX(My_Audit!L$2:L$456,$AA115)),IF($Z115=0,"",INDEX(Output_Mac!AA$2:AA$500,$Z115)),IF($AD115=0,"",INDEX(Output_Win!AA$2:AA$243,$AD115)))))</f>
        <v/>
      </c>
      <c r="Y115" s="80">
        <f>IFERROR(MATCH($A115,CSV!$A$2:$A$510,0),0)</f>
        <v>0</v>
      </c>
      <c r="Z115" s="80">
        <f>IFERROR(MATCH($A115,Output_Mac!$A$2:$A$500,0),0)</f>
        <v>0</v>
      </c>
      <c r="AA115" s="80">
        <f>IFERROR(MATCH($A115,My_Audit!$A$2:$A$456,0),0)</f>
        <v>114</v>
      </c>
      <c r="AB115" s="80">
        <f>IFERROR(MATCH($C115,My_Audit!$B$2:$B$456,0),0)</f>
        <v>0</v>
      </c>
      <c r="AC115" s="80">
        <f>IFERROR(MATCH($E115,Models!$I$2:$I$605,0),0)</f>
        <v>0</v>
      </c>
      <c r="AD115" s="80">
        <f>IFERROR(MATCH($A115,Output_Win!$A$2:$A$243,0),0)</f>
        <v>0</v>
      </c>
    </row>
    <row r="116" spans="1:30">
      <c r="A116" s="40" t="str">
        <f>_xlfn.TEXTJOIN("",TRUE,Input!$A$4,TEXT(ROW(My_Audit!A115)+Input!$A$8-1,"00"))</f>
        <v>W4503</v>
      </c>
      <c r="B116" s="40" t="str">
        <f>_xlfn.TEXTJOIN("-",TRUE,"ITD",Input!$A$2,A116)</f>
        <v>ITD-SHR11749-W4503</v>
      </c>
      <c r="C116" s="41" t="str" cm="1">
        <f t="array" ref="C116">IF(($Y116+$Z116+$AA116+$AD116)=0,"",IFERROR(_xlfn.LET(_xlpm.CSVVal,IF($Y116=0,"",INDEX(CSV!B$2:B$510,$Y116)),_xlpm.MacVal,IF($Z116=0,"",INDEX(Output_Mac!B$2:B$500,$Z116)),_xlpm.WinVal,IF($AD116=0,"",INDEX(Output_Win!B$2:B$243,$AD116)),_xlpm.MyAuditVal,IF($AA116=0,"",INDEX(My_Audit!B$2:B$456,$AA116)),_xlfn.IFS(_xlpm.MyAuditVal&lt;&gt;"",_xlpm.MyAuditVal,_xlpm.MacVal&lt;&gt;"",_xlpm.MacVal,_xlpm.WinVal&lt;&gt;"",_xlpm.WinVal,_xlpm.CSVVal&lt;&gt;"",_xlpm.CSVVal)),""))</f>
        <v/>
      </c>
      <c r="D116" s="41" t="str" cm="1">
        <f t="array" ref="D116">IF(($Y116+$Z116+$AA116+$AD116)=0,"",IFERROR(_xlfn.LET(_xlpm.CSVVal,IF($Y116=0,"",INDEX(CSV!C$2:C$510,$Y116)),_xlpm.MacVal,IF($Z116=0,"",INDEX(Output_Mac!D$2:D$500,$Z116)),_xlpm.WinVal,IF($AD116=0,"",INDEX(Output_Win!D$2:D$243,$AD116)),_xlpm.MyAuditVal,IF($AA116=0,"",INDEX(My_Audit!C$2:C$456,$AA116)),_xlfn.IFS(_xlpm.MyAuditVal&lt;&gt;"",_xlpm.MyAuditVal,_xlpm.MacVal&lt;&gt;"",_xlpm.MacVal,_xlpm.WinVal&lt;&gt;"",_xlpm.WinVal,_xlpm.CSVVal&lt;&gt;"",_xlpm.CSVVal)),""))</f>
        <v/>
      </c>
      <c r="E116" s="41" t="str" cm="1">
        <f t="array" ref="E116">IF(($Y116+$Z116+$AA116+$AD116)=0,"",IFERROR(_xlfn.LET(_xlpm.CSVVal,IF($Y116=0,"",INDEX(CSV!E$2:E$510,$Y116)),_xlpm.MacVal,IF($Z116=0,"",INDEX(Output_Mac!C$2:C$500,$Z116)),_xlpm.WinVal,IF($AD116=0,"",INDEX(Output_Win!C$2:C$243,$AD116)),_xlpm.MyAuditVal,IF($AA116=0,"",INDEX(My_Audit!D$2:D$456,$AA116)),_xlfn.IFS(_xlpm.MyAuditVal&lt;&gt;"",_xlpm.MyAuditVal,_xlpm.MacVal&lt;&gt;"",_xlpm.MacVal,_xlpm.WinVal&lt;&gt;"",_xlpm.WinVal,_xlpm.CSVVal&lt;&gt;"",_xlpm.CSVVal)),""))</f>
        <v/>
      </c>
      <c r="F116" s="41" t="str" cm="1">
        <f t="array" ref="F116">IF(($Y116+$Z116+$AA116+$AD116)=0,"",IFERROR(_xlfn.LET(_xlpm.CSVVal,IF($Y116=0,"",INDEX(CSV!F$2:F$510,$Y116)),_xlpm.MacVal,IF($Z116=0,"",INDEX(Output_Mac!E$2:E$500,$Z116)),_xlpm.WinVal,IF($AD116=0,"",INDEX(Output_Win!E$2:E$243,$AD116)),_xlpm.MyAuditVal,IF($AA116=0,"",INDEX(My_Audit!E$2:E$456,$AA116)),_xlfn.IFS(_xlpm.MyAuditVal&lt;&gt;"",_xlpm.MyAuditVal,_xlpm.MacVal&lt;&gt;"",_xlpm.MacVal,_xlpm.WinVal&lt;&gt;"",_xlpm.WinVal,_xlpm.CSVVal&lt;&gt;"",PROPER(_xlpm.CSVVal))),""))</f>
        <v/>
      </c>
      <c r="G116" s="41" t="str" cm="1">
        <f t="array" ref="G116">IF(($Y116+$Z116+$AA116+$AD116)=0,"",IFERROR(_xlfn.LET(_xlpm.CSVVal,IF($Y116=0,"",INDEX(CSV!G$2:G$510,$Y116)),_xlpm.MacVal,IF($Z116=0,"",INDEX(Output_Mac!G$2:G$500,$Z116)),_xlpm.WinVal,IF($AD116=0,"",INDEX(Output_Win!G$2:G$243,$AD116)),_xlpm.MyAuditVal,IF($AA116=0,"",INDEX(My_Audit!F$2:F$456,$AA116)),_xlfn.IFS(_xlpm.MyAuditVal&lt;&gt;"",_xlpm.MyAuditVal,_xlpm.MacVal&lt;&gt;"",_xlpm.MacVal,_xlpm.WinVal&lt;&gt;"",_xlpm.WinVal,_xlpm.CSVVal&lt;&gt;"",_xlpm.CSVVal)),""))</f>
        <v/>
      </c>
      <c r="H116" s="41" t="str" cm="1">
        <f t="array" ref="H116">IF($Z116&gt;0,INDEX(Output_Mac!H$2:H$500,$Z116),IF($AD116&gt;0,INDEX(Output_Win!H$2:H$243,$AD116),IF($AA116&gt;0,_xlfn.LET(_xlpm.MyAuditVal,INDEX(My_Audit!G$2:G$456,$AA116),IF(_xlpm.MyAuditVal=0,"",_xlpm.MyAuditVal)),"")))</f>
        <v/>
      </c>
      <c r="I116" s="41" t="str" cm="1">
        <f t="array" ref="I116">IF(($Y116+$Z116+$AA116+$AD116)=0,"",IFERROR(_xlfn.LET(_xlpm.CSVVal,IF($Y116=0,"",INDEX(CSV!H$2:H$510,$Y116)),_xlpm.MacVal,IF($Z116=0,"",INDEX(Output_Mac!I$2:I$500,$Z116)),_xlpm.WinVal,IF($AD116=0,"",INDEX(Output_Win!I$2:I$243,$AD116)),_xlpm.MyAuditVal,IF($AA116=0,"",INDEX(My_Audit!H$2:H$456,$AA116)),_xlfn.IFS(_xlpm.MyAuditVal&lt;&gt;"",_xlpm.MyAuditVal,_xlpm.MacVal&lt;&gt;"",_xlpm.MacVal,_xlpm.WinVal&lt;&gt;"",_xlpm.WinVal,_xlpm.CSVVal&lt;&gt;"",_xlpm.CSVVal)),""))</f>
        <v/>
      </c>
      <c r="J116" s="41" t="str" cm="1">
        <f t="array" ref="J116">IF(($Y116+$Z116+$AA116+$AD116)=0,"",IFERROR(_xlfn.LET(_xlpm.CSVVal,IF($Y116=0,"",INDEX(CSV!J$2:J$510,$Y116)),_xlpm.MacVal,IF($Z116=0,"",INDEX(Output_Mac!J$2:J$500,$Z116)),_xlpm.WinVal,IF($AD116=0,"",INDEX(Output_Win!J$2:J$243,$AD116)),_xlpm.MyAuditVal,IF($AA116=0,"",INDEX(My_Audit!I$2:I$456,$AA116)),_xlfn.IFS(_xlpm.MyAuditVal&lt;&gt;"",_xlpm.MyAuditVal,_xlpm.MacVal&lt;&gt;"",_xlpm.MacVal,_xlpm.WinVal&lt;&gt;"",_xlpm.WinVal,_xlpm.CSVVal&lt;&gt;"",_xlpm.CSVVal)),""))</f>
        <v/>
      </c>
      <c r="K116" s="41" t="str" cm="1">
        <f t="array" ref="K116">IF(($Y116+$Z116+$AA116+$AD116)=0,"",IFERROR(_xlfn.LET(_xlpm.CSVVal,IF($Y116=0,"",INDEX(CSV!N$2:N$510,$Y116)),_xlpm.MacVal,IF($Z116=0,"",INDEX(Output_Mac!L$2:L$500,$Z116)),_xlpm.WinVal,IF($AD116=0,"",INDEX(Output_Win!L$2:L$243,$AD116)),_xlpm.MyAuditVal,IF($AA116=0,"",INDEX(My_Audit!J$2:J$456,$AA116)),_xlfn.IFS(_xlpm.MyAuditVal&lt;&gt;"",_xlpm.MyAuditVal,_xlpm.MacVal&lt;&gt;"",_xlpm.MacVal,_xlpm.WinVal&lt;&gt;"",_xlpm.WinVal,_xlpm.CSVVal&lt;&gt;"",_xlpm.CSVVal)),""))</f>
        <v/>
      </c>
      <c r="L116" s="41" t="str" cm="1">
        <f t="array" ref="L116">IF(($Y116+$Z116+$AA116+$AD116)=0,"",IFERROR(_xlfn.LET(_xlpm.CSVVal,IF($Y116=0,"",INDEX(CSV!Q$2:Q$510,$Y116)),_xlpm.MacVal,IF($Z116=0,"",INDEX(Output_Mac!M$2:M$500,$Z116)),_xlpm.WinVal,IF($AD116=0,"",INDEX(Output_Win!M$2:M$243,$AD116)),_xlpm.MyAuditVal,IF($AA116=0,"",INDEX(My_Audit!K$2:K$456,$AA116)),_xlfn.IFS(_xlpm.MyAuditVal&lt;&gt;"",_xlpm.MyAuditVal,_xlpm.MacVal&lt;&gt;"",_xlpm.MacVal,_xlpm.WinVal&lt;&gt;"",_xlpm.WinVal,_xlpm.CSVVal&lt;&gt;"",_xlpm.CSVVal)),""))</f>
        <v/>
      </c>
      <c r="M116" s="41" t="str" cm="1">
        <f t="array" ref="M116">IF(($Y116+$Z116+$AA116+$AD116)=0,"",ExpandDiagCodes(_xlfn.TEXTJOIN(", ",TRUE,IF($AA116=0,"",INDEX(My_Audit!N$2:N$456,$AA116)),IF($Z116=0,"",INDEX(Output_Mac!S$2:S$500,$Z116)),IF($AD116=0,"",INDEX(Output_Win!S$2:S$243,$AD116)),IF($Y116=0,"",INDEX(CSV!AE$2:AE$510,$Y116)))))</f>
        <v/>
      </c>
      <c r="N116" s="41" t="str" cm="1">
        <f t="array" ref="N116">IF(($Y116+$Z116+$AA116+$AD116)=0,"",IFERROR(_xlfn.LET(_xlpm.CSVVal,IF($Y116=0,"",INDEX(CSV!AG$2:AG$510,$Y116)),_xlpm.MacVal,IF($Z116=0,"",INDEX(Output_Mac!T$2:T$500,$Z116)),_xlpm.WinVal,IF($AD116=0,"",INDEX(Output_Win!T$2:T$243,$AD116)),_xlpm.MyAuditVal,IF($AA116=0,"",INDEX(My_Audit!O$2:O$456,$AA116)),_xlfn.IFS(_xlpm.MyAuditVal&lt;&gt;"",_xlpm.MyAuditVal,_xlpm.MacVal&lt;&gt;"",_xlpm.MacVal,_xlpm.WinVal&lt;&gt;"",_xlpm.WinVal,_xlpm.CSVVal&lt;&gt;"",_xlpm.CSVVal)),""))</f>
        <v/>
      </c>
      <c r="O116" s="41" t="str" cm="1">
        <f t="array" ref="O116">IF($AB116=0,"",INDEX(My_Audit!P$2:P$456,$AB116))&amp;""</f>
        <v/>
      </c>
      <c r="P116" s="40"/>
      <c r="Q116" s="41" t="str">
        <f>IF(LEFT(N116,4)="Pass","Nist SP 800-88",My_Audit!R116)&amp;""</f>
        <v/>
      </c>
      <c r="R116" s="40"/>
      <c r="S116" s="40"/>
      <c r="T116" s="41" t="str" cm="1">
        <f t="array" ref="T116">IF($AC116=0,"",INDEX(Models!J$2:J$605,$AC116))</f>
        <v/>
      </c>
      <c r="U116" s="40"/>
      <c r="V116" s="40"/>
      <c r="W116" s="79" t="str" cm="1">
        <f t="array" ref="W116">IF(($Z116+$AA116+$AD116)=0,"",ExpandDiagCodes(_xlfn.TEXTJOIN(", ",TRUE,IF($AA116=0,"",INDEX(My_Audit!L$2:L$456,$AA116)),IF($Z116=0,"",INDEX(Output_Mac!AA$2:AA$500,$Z116)),IF($AD116=0,"",INDEX(Output_Win!AA$2:AA$243,$AD116)))))</f>
        <v/>
      </c>
      <c r="Y116" s="80">
        <f>IFERROR(MATCH($A116,CSV!$A$2:$A$510,0),0)</f>
        <v>0</v>
      </c>
      <c r="Z116" s="80">
        <f>IFERROR(MATCH($A116,Output_Mac!$A$2:$A$500,0),0)</f>
        <v>0</v>
      </c>
      <c r="AA116" s="80">
        <f>IFERROR(MATCH($A116,My_Audit!$A$2:$A$456,0),0)</f>
        <v>115</v>
      </c>
      <c r="AB116" s="80">
        <f>IFERROR(MATCH($C116,My_Audit!$B$2:$B$456,0),0)</f>
        <v>0</v>
      </c>
      <c r="AC116" s="80">
        <f>IFERROR(MATCH($E116,Models!$I$2:$I$605,0),0)</f>
        <v>0</v>
      </c>
      <c r="AD116" s="80">
        <f>IFERROR(MATCH($A116,Output_Win!$A$2:$A$243,0),0)</f>
        <v>0</v>
      </c>
    </row>
    <row r="117" spans="1:30">
      <c r="A117" s="40" t="str">
        <f>_xlfn.TEXTJOIN("",TRUE,Input!$A$4,TEXT(ROW(My_Audit!A116)+Input!$A$8-1,"00"))</f>
        <v>W4504</v>
      </c>
      <c r="B117" s="40" t="str">
        <f>_xlfn.TEXTJOIN("-",TRUE,"ITD",Input!$A$2,A117)</f>
        <v>ITD-SHR11749-W4504</v>
      </c>
      <c r="C117" s="41" t="str" cm="1">
        <f t="array" ref="C117">IF(($Y117+$Z117+$AA117+$AD117)=0,"",IFERROR(_xlfn.LET(_xlpm.CSVVal,IF($Y117=0,"",INDEX(CSV!B$2:B$510,$Y117)),_xlpm.MacVal,IF($Z117=0,"",INDEX(Output_Mac!B$2:B$500,$Z117)),_xlpm.WinVal,IF($AD117=0,"",INDEX(Output_Win!B$2:B$243,$AD117)),_xlpm.MyAuditVal,IF($AA117=0,"",INDEX(My_Audit!B$2:B$456,$AA117)),_xlfn.IFS(_xlpm.MyAuditVal&lt;&gt;"",_xlpm.MyAuditVal,_xlpm.MacVal&lt;&gt;"",_xlpm.MacVal,_xlpm.WinVal&lt;&gt;"",_xlpm.WinVal,_xlpm.CSVVal&lt;&gt;"",_xlpm.CSVVal)),""))</f>
        <v/>
      </c>
      <c r="D117" s="41" t="str" cm="1">
        <f t="array" ref="D117">IF(($Y117+$Z117+$AA117+$AD117)=0,"",IFERROR(_xlfn.LET(_xlpm.CSVVal,IF($Y117=0,"",INDEX(CSV!C$2:C$510,$Y117)),_xlpm.MacVal,IF($Z117=0,"",INDEX(Output_Mac!D$2:D$500,$Z117)),_xlpm.WinVal,IF($AD117=0,"",INDEX(Output_Win!D$2:D$243,$AD117)),_xlpm.MyAuditVal,IF($AA117=0,"",INDEX(My_Audit!C$2:C$456,$AA117)),_xlfn.IFS(_xlpm.MyAuditVal&lt;&gt;"",_xlpm.MyAuditVal,_xlpm.MacVal&lt;&gt;"",_xlpm.MacVal,_xlpm.WinVal&lt;&gt;"",_xlpm.WinVal,_xlpm.CSVVal&lt;&gt;"",_xlpm.CSVVal)),""))</f>
        <v/>
      </c>
      <c r="E117" s="41" t="str" cm="1">
        <f t="array" ref="E117">IF(($Y117+$Z117+$AA117+$AD117)=0,"",IFERROR(_xlfn.LET(_xlpm.CSVVal,IF($Y117=0,"",INDEX(CSV!E$2:E$510,$Y117)),_xlpm.MacVal,IF($Z117=0,"",INDEX(Output_Mac!C$2:C$500,$Z117)),_xlpm.WinVal,IF($AD117=0,"",INDEX(Output_Win!C$2:C$243,$AD117)),_xlpm.MyAuditVal,IF($AA117=0,"",INDEX(My_Audit!D$2:D$456,$AA117)),_xlfn.IFS(_xlpm.MyAuditVal&lt;&gt;"",_xlpm.MyAuditVal,_xlpm.MacVal&lt;&gt;"",_xlpm.MacVal,_xlpm.WinVal&lt;&gt;"",_xlpm.WinVal,_xlpm.CSVVal&lt;&gt;"",_xlpm.CSVVal)),""))</f>
        <v/>
      </c>
      <c r="F117" s="41" t="str" cm="1">
        <f t="array" ref="F117">IF(($Y117+$Z117+$AA117+$AD117)=0,"",IFERROR(_xlfn.LET(_xlpm.CSVVal,IF($Y117=0,"",INDEX(CSV!F$2:F$510,$Y117)),_xlpm.MacVal,IF($Z117=0,"",INDEX(Output_Mac!E$2:E$500,$Z117)),_xlpm.WinVal,IF($AD117=0,"",INDEX(Output_Win!E$2:E$243,$AD117)),_xlpm.MyAuditVal,IF($AA117=0,"",INDEX(My_Audit!E$2:E$456,$AA117)),_xlfn.IFS(_xlpm.MyAuditVal&lt;&gt;"",_xlpm.MyAuditVal,_xlpm.MacVal&lt;&gt;"",_xlpm.MacVal,_xlpm.WinVal&lt;&gt;"",_xlpm.WinVal,_xlpm.CSVVal&lt;&gt;"",PROPER(_xlpm.CSVVal))),""))</f>
        <v/>
      </c>
      <c r="G117" s="41" t="str" cm="1">
        <f t="array" ref="G117">IF(($Y117+$Z117+$AA117+$AD117)=0,"",IFERROR(_xlfn.LET(_xlpm.CSVVal,IF($Y117=0,"",INDEX(CSV!G$2:G$510,$Y117)),_xlpm.MacVal,IF($Z117=0,"",INDEX(Output_Mac!G$2:G$500,$Z117)),_xlpm.WinVal,IF($AD117=0,"",INDEX(Output_Win!G$2:G$243,$AD117)),_xlpm.MyAuditVal,IF($AA117=0,"",INDEX(My_Audit!F$2:F$456,$AA117)),_xlfn.IFS(_xlpm.MyAuditVal&lt;&gt;"",_xlpm.MyAuditVal,_xlpm.MacVal&lt;&gt;"",_xlpm.MacVal,_xlpm.WinVal&lt;&gt;"",_xlpm.WinVal,_xlpm.CSVVal&lt;&gt;"",_xlpm.CSVVal)),""))</f>
        <v/>
      </c>
      <c r="H117" s="41" t="str" cm="1">
        <f t="array" ref="H117">IF($Z117&gt;0,INDEX(Output_Mac!H$2:H$500,$Z117),IF($AD117&gt;0,INDEX(Output_Win!H$2:H$243,$AD117),IF($AA117&gt;0,_xlfn.LET(_xlpm.MyAuditVal,INDEX(My_Audit!G$2:G$456,$AA117),IF(_xlpm.MyAuditVal=0,"",_xlpm.MyAuditVal)),"")))</f>
        <v/>
      </c>
      <c r="I117" s="41" t="str" cm="1">
        <f t="array" ref="I117">IF(($Y117+$Z117+$AA117+$AD117)=0,"",IFERROR(_xlfn.LET(_xlpm.CSVVal,IF($Y117=0,"",INDEX(CSV!H$2:H$510,$Y117)),_xlpm.MacVal,IF($Z117=0,"",INDEX(Output_Mac!I$2:I$500,$Z117)),_xlpm.WinVal,IF($AD117=0,"",INDEX(Output_Win!I$2:I$243,$AD117)),_xlpm.MyAuditVal,IF($AA117=0,"",INDEX(My_Audit!H$2:H$456,$AA117)),_xlfn.IFS(_xlpm.MyAuditVal&lt;&gt;"",_xlpm.MyAuditVal,_xlpm.MacVal&lt;&gt;"",_xlpm.MacVal,_xlpm.WinVal&lt;&gt;"",_xlpm.WinVal,_xlpm.CSVVal&lt;&gt;"",_xlpm.CSVVal)),""))</f>
        <v/>
      </c>
      <c r="J117" s="41" t="str" cm="1">
        <f t="array" ref="J117">IF(($Y117+$Z117+$AA117+$AD117)=0,"",IFERROR(_xlfn.LET(_xlpm.CSVVal,IF($Y117=0,"",INDEX(CSV!J$2:J$510,$Y117)),_xlpm.MacVal,IF($Z117=0,"",INDEX(Output_Mac!J$2:J$500,$Z117)),_xlpm.WinVal,IF($AD117=0,"",INDEX(Output_Win!J$2:J$243,$AD117)),_xlpm.MyAuditVal,IF($AA117=0,"",INDEX(My_Audit!I$2:I$456,$AA117)),_xlfn.IFS(_xlpm.MyAuditVal&lt;&gt;"",_xlpm.MyAuditVal,_xlpm.MacVal&lt;&gt;"",_xlpm.MacVal,_xlpm.WinVal&lt;&gt;"",_xlpm.WinVal,_xlpm.CSVVal&lt;&gt;"",_xlpm.CSVVal)),""))</f>
        <v/>
      </c>
      <c r="K117" s="41" t="str" cm="1">
        <f t="array" ref="K117">IF(($Y117+$Z117+$AA117+$AD117)=0,"",IFERROR(_xlfn.LET(_xlpm.CSVVal,IF($Y117=0,"",INDEX(CSV!N$2:N$510,$Y117)),_xlpm.MacVal,IF($Z117=0,"",INDEX(Output_Mac!L$2:L$500,$Z117)),_xlpm.WinVal,IF($AD117=0,"",INDEX(Output_Win!L$2:L$243,$AD117)),_xlpm.MyAuditVal,IF($AA117=0,"",INDEX(My_Audit!J$2:J$456,$AA117)),_xlfn.IFS(_xlpm.MyAuditVal&lt;&gt;"",_xlpm.MyAuditVal,_xlpm.MacVal&lt;&gt;"",_xlpm.MacVal,_xlpm.WinVal&lt;&gt;"",_xlpm.WinVal,_xlpm.CSVVal&lt;&gt;"",_xlpm.CSVVal)),""))</f>
        <v/>
      </c>
      <c r="L117" s="41" t="str" cm="1">
        <f t="array" ref="L117">IF(($Y117+$Z117+$AA117+$AD117)=0,"",IFERROR(_xlfn.LET(_xlpm.CSVVal,IF($Y117=0,"",INDEX(CSV!Q$2:Q$510,$Y117)),_xlpm.MacVal,IF($Z117=0,"",INDEX(Output_Mac!M$2:M$500,$Z117)),_xlpm.WinVal,IF($AD117=0,"",INDEX(Output_Win!M$2:M$243,$AD117)),_xlpm.MyAuditVal,IF($AA117=0,"",INDEX(My_Audit!K$2:K$456,$AA117)),_xlfn.IFS(_xlpm.MyAuditVal&lt;&gt;"",_xlpm.MyAuditVal,_xlpm.MacVal&lt;&gt;"",_xlpm.MacVal,_xlpm.WinVal&lt;&gt;"",_xlpm.WinVal,_xlpm.CSVVal&lt;&gt;"",_xlpm.CSVVal)),""))</f>
        <v/>
      </c>
      <c r="M117" s="41" t="str" cm="1">
        <f t="array" ref="M117">IF(($Y117+$Z117+$AA117+$AD117)=0,"",ExpandDiagCodes(_xlfn.TEXTJOIN(", ",TRUE,IF($AA117=0,"",INDEX(My_Audit!N$2:N$456,$AA117)),IF($Z117=0,"",INDEX(Output_Mac!S$2:S$500,$Z117)),IF($AD117=0,"",INDEX(Output_Win!S$2:S$243,$AD117)),IF($Y117=0,"",INDEX(CSV!AE$2:AE$510,$Y117)))))</f>
        <v/>
      </c>
      <c r="N117" s="41" t="str" cm="1">
        <f t="array" ref="N117">IF(($Y117+$Z117+$AA117+$AD117)=0,"",IFERROR(_xlfn.LET(_xlpm.CSVVal,IF($Y117=0,"",INDEX(CSV!AG$2:AG$510,$Y117)),_xlpm.MacVal,IF($Z117=0,"",INDEX(Output_Mac!T$2:T$500,$Z117)),_xlpm.WinVal,IF($AD117=0,"",INDEX(Output_Win!T$2:T$243,$AD117)),_xlpm.MyAuditVal,IF($AA117=0,"",INDEX(My_Audit!O$2:O$456,$AA117)),_xlfn.IFS(_xlpm.MyAuditVal&lt;&gt;"",_xlpm.MyAuditVal,_xlpm.MacVal&lt;&gt;"",_xlpm.MacVal,_xlpm.WinVal&lt;&gt;"",_xlpm.WinVal,_xlpm.CSVVal&lt;&gt;"",_xlpm.CSVVal)),""))</f>
        <v/>
      </c>
      <c r="O117" s="41" t="str" cm="1">
        <f t="array" ref="O117">IF($AB117=0,"",INDEX(My_Audit!P$2:P$456,$AB117))&amp;""</f>
        <v/>
      </c>
      <c r="P117" s="40"/>
      <c r="Q117" s="41" t="str">
        <f>IF(LEFT(N117,4)="Pass","Nist SP 800-88",My_Audit!R117)&amp;""</f>
        <v/>
      </c>
      <c r="R117" s="40"/>
      <c r="S117" s="40"/>
      <c r="T117" s="41" t="str" cm="1">
        <f t="array" ref="T117">IF($AC117=0,"",INDEX(Models!J$2:J$605,$AC117))</f>
        <v/>
      </c>
      <c r="U117" s="40"/>
      <c r="V117" s="40"/>
      <c r="W117" s="79" t="str" cm="1">
        <f t="array" ref="W117">IF(($Z117+$AA117+$AD117)=0,"",ExpandDiagCodes(_xlfn.TEXTJOIN(", ",TRUE,IF($AA117=0,"",INDEX(My_Audit!L$2:L$456,$AA117)),IF($Z117=0,"",INDEX(Output_Mac!AA$2:AA$500,$Z117)),IF($AD117=0,"",INDEX(Output_Win!AA$2:AA$243,$AD117)))))</f>
        <v/>
      </c>
      <c r="Y117" s="80">
        <f>IFERROR(MATCH($A117,CSV!$A$2:$A$510,0),0)</f>
        <v>0</v>
      </c>
      <c r="Z117" s="80">
        <f>IFERROR(MATCH($A117,Output_Mac!$A$2:$A$500,0),0)</f>
        <v>0</v>
      </c>
      <c r="AA117" s="80">
        <f>IFERROR(MATCH($A117,My_Audit!$A$2:$A$456,0),0)</f>
        <v>116</v>
      </c>
      <c r="AB117" s="80">
        <f>IFERROR(MATCH($C117,My_Audit!$B$2:$B$456,0),0)</f>
        <v>0</v>
      </c>
      <c r="AC117" s="80">
        <f>IFERROR(MATCH($E117,Models!$I$2:$I$605,0),0)</f>
        <v>0</v>
      </c>
      <c r="AD117" s="80">
        <f>IFERROR(MATCH($A117,Output_Win!$A$2:$A$243,0),0)</f>
        <v>0</v>
      </c>
    </row>
    <row r="118" spans="1:30">
      <c r="A118" s="40" t="str">
        <f>_xlfn.TEXTJOIN("",TRUE,Input!$A$4,TEXT(ROW(My_Audit!A117)+Input!$A$8-1,"00"))</f>
        <v>W4505</v>
      </c>
      <c r="B118" s="40" t="str">
        <f>_xlfn.TEXTJOIN("-",TRUE,"ITD",Input!$A$2,A118)</f>
        <v>ITD-SHR11749-W4505</v>
      </c>
      <c r="C118" s="41" t="str" cm="1">
        <f t="array" ref="C118">IF(($Y118+$Z118+$AA118+$AD118)=0,"",IFERROR(_xlfn.LET(_xlpm.CSVVal,IF($Y118=0,"",INDEX(CSV!B$2:B$510,$Y118)),_xlpm.MacVal,IF($Z118=0,"",INDEX(Output_Mac!B$2:B$500,$Z118)),_xlpm.WinVal,IF($AD118=0,"",INDEX(Output_Win!B$2:B$243,$AD118)),_xlpm.MyAuditVal,IF($AA118=0,"",INDEX(My_Audit!B$2:B$456,$AA118)),_xlfn.IFS(_xlpm.MyAuditVal&lt;&gt;"",_xlpm.MyAuditVal,_xlpm.MacVal&lt;&gt;"",_xlpm.MacVal,_xlpm.WinVal&lt;&gt;"",_xlpm.WinVal,_xlpm.CSVVal&lt;&gt;"",_xlpm.CSVVal)),""))</f>
        <v/>
      </c>
      <c r="D118" s="41" t="str" cm="1">
        <f t="array" ref="D118">IF(($Y118+$Z118+$AA118+$AD118)=0,"",IFERROR(_xlfn.LET(_xlpm.CSVVal,IF($Y118=0,"",INDEX(CSV!C$2:C$510,$Y118)),_xlpm.MacVal,IF($Z118=0,"",INDEX(Output_Mac!D$2:D$500,$Z118)),_xlpm.WinVal,IF($AD118=0,"",INDEX(Output_Win!D$2:D$243,$AD118)),_xlpm.MyAuditVal,IF($AA118=0,"",INDEX(My_Audit!C$2:C$456,$AA118)),_xlfn.IFS(_xlpm.MyAuditVal&lt;&gt;"",_xlpm.MyAuditVal,_xlpm.MacVal&lt;&gt;"",_xlpm.MacVal,_xlpm.WinVal&lt;&gt;"",_xlpm.WinVal,_xlpm.CSVVal&lt;&gt;"",_xlpm.CSVVal)),""))</f>
        <v/>
      </c>
      <c r="E118" s="41" t="str" cm="1">
        <f t="array" ref="E118">IF(($Y118+$Z118+$AA118+$AD118)=0,"",IFERROR(_xlfn.LET(_xlpm.CSVVal,IF($Y118=0,"",INDEX(CSV!E$2:E$510,$Y118)),_xlpm.MacVal,IF($Z118=0,"",INDEX(Output_Mac!C$2:C$500,$Z118)),_xlpm.WinVal,IF($AD118=0,"",INDEX(Output_Win!C$2:C$243,$AD118)),_xlpm.MyAuditVal,IF($AA118=0,"",INDEX(My_Audit!D$2:D$456,$AA118)),_xlfn.IFS(_xlpm.MyAuditVal&lt;&gt;"",_xlpm.MyAuditVal,_xlpm.MacVal&lt;&gt;"",_xlpm.MacVal,_xlpm.WinVal&lt;&gt;"",_xlpm.WinVal,_xlpm.CSVVal&lt;&gt;"",_xlpm.CSVVal)),""))</f>
        <v/>
      </c>
      <c r="F118" s="41" t="str" cm="1">
        <f t="array" ref="F118">IF(($Y118+$Z118+$AA118+$AD118)=0,"",IFERROR(_xlfn.LET(_xlpm.CSVVal,IF($Y118=0,"",INDEX(CSV!F$2:F$510,$Y118)),_xlpm.MacVal,IF($Z118=0,"",INDEX(Output_Mac!E$2:E$500,$Z118)),_xlpm.WinVal,IF($AD118=0,"",INDEX(Output_Win!E$2:E$243,$AD118)),_xlpm.MyAuditVal,IF($AA118=0,"",INDEX(My_Audit!E$2:E$456,$AA118)),_xlfn.IFS(_xlpm.MyAuditVal&lt;&gt;"",_xlpm.MyAuditVal,_xlpm.MacVal&lt;&gt;"",_xlpm.MacVal,_xlpm.WinVal&lt;&gt;"",_xlpm.WinVal,_xlpm.CSVVal&lt;&gt;"",PROPER(_xlpm.CSVVal))),""))</f>
        <v/>
      </c>
      <c r="G118" s="41" t="str" cm="1">
        <f t="array" ref="G118">IF(($Y118+$Z118+$AA118+$AD118)=0,"",IFERROR(_xlfn.LET(_xlpm.CSVVal,IF($Y118=0,"",INDEX(CSV!G$2:G$510,$Y118)),_xlpm.MacVal,IF($Z118=0,"",INDEX(Output_Mac!G$2:G$500,$Z118)),_xlpm.WinVal,IF($AD118=0,"",INDEX(Output_Win!G$2:G$243,$AD118)),_xlpm.MyAuditVal,IF($AA118=0,"",INDEX(My_Audit!F$2:F$456,$AA118)),_xlfn.IFS(_xlpm.MyAuditVal&lt;&gt;"",_xlpm.MyAuditVal,_xlpm.MacVal&lt;&gt;"",_xlpm.MacVal,_xlpm.WinVal&lt;&gt;"",_xlpm.WinVal,_xlpm.CSVVal&lt;&gt;"",_xlpm.CSVVal)),""))</f>
        <v/>
      </c>
      <c r="H118" s="41" t="str" cm="1">
        <f t="array" ref="H118">IF($Z118&gt;0,INDEX(Output_Mac!H$2:H$500,$Z118),IF($AD118&gt;0,INDEX(Output_Win!H$2:H$243,$AD118),IF($AA118&gt;0,_xlfn.LET(_xlpm.MyAuditVal,INDEX(My_Audit!G$2:G$456,$AA118),IF(_xlpm.MyAuditVal=0,"",_xlpm.MyAuditVal)),"")))</f>
        <v/>
      </c>
      <c r="I118" s="41" t="str" cm="1">
        <f t="array" ref="I118">IF(($Y118+$Z118+$AA118+$AD118)=0,"",IFERROR(_xlfn.LET(_xlpm.CSVVal,IF($Y118=0,"",INDEX(CSV!H$2:H$510,$Y118)),_xlpm.MacVal,IF($Z118=0,"",INDEX(Output_Mac!I$2:I$500,$Z118)),_xlpm.WinVal,IF($AD118=0,"",INDEX(Output_Win!I$2:I$243,$AD118)),_xlpm.MyAuditVal,IF($AA118=0,"",INDEX(My_Audit!H$2:H$456,$AA118)),_xlfn.IFS(_xlpm.MyAuditVal&lt;&gt;"",_xlpm.MyAuditVal,_xlpm.MacVal&lt;&gt;"",_xlpm.MacVal,_xlpm.WinVal&lt;&gt;"",_xlpm.WinVal,_xlpm.CSVVal&lt;&gt;"",_xlpm.CSVVal)),""))</f>
        <v/>
      </c>
      <c r="J118" s="41" t="str" cm="1">
        <f t="array" ref="J118">IF(($Y118+$Z118+$AA118+$AD118)=0,"",IFERROR(_xlfn.LET(_xlpm.CSVVal,IF($Y118=0,"",INDEX(CSV!J$2:J$510,$Y118)),_xlpm.MacVal,IF($Z118=0,"",INDEX(Output_Mac!J$2:J$500,$Z118)),_xlpm.WinVal,IF($AD118=0,"",INDEX(Output_Win!J$2:J$243,$AD118)),_xlpm.MyAuditVal,IF($AA118=0,"",INDEX(My_Audit!I$2:I$456,$AA118)),_xlfn.IFS(_xlpm.MyAuditVal&lt;&gt;"",_xlpm.MyAuditVal,_xlpm.MacVal&lt;&gt;"",_xlpm.MacVal,_xlpm.WinVal&lt;&gt;"",_xlpm.WinVal,_xlpm.CSVVal&lt;&gt;"",_xlpm.CSVVal)),""))</f>
        <v/>
      </c>
      <c r="K118" s="41" t="str" cm="1">
        <f t="array" ref="K118">IF(($Y118+$Z118+$AA118+$AD118)=0,"",IFERROR(_xlfn.LET(_xlpm.CSVVal,IF($Y118=0,"",INDEX(CSV!N$2:N$510,$Y118)),_xlpm.MacVal,IF($Z118=0,"",INDEX(Output_Mac!L$2:L$500,$Z118)),_xlpm.WinVal,IF($AD118=0,"",INDEX(Output_Win!L$2:L$243,$AD118)),_xlpm.MyAuditVal,IF($AA118=0,"",INDEX(My_Audit!J$2:J$456,$AA118)),_xlfn.IFS(_xlpm.MyAuditVal&lt;&gt;"",_xlpm.MyAuditVal,_xlpm.MacVal&lt;&gt;"",_xlpm.MacVal,_xlpm.WinVal&lt;&gt;"",_xlpm.WinVal,_xlpm.CSVVal&lt;&gt;"",_xlpm.CSVVal)),""))</f>
        <v/>
      </c>
      <c r="L118" s="41" t="str" cm="1">
        <f t="array" ref="L118">IF(($Y118+$Z118+$AA118+$AD118)=0,"",IFERROR(_xlfn.LET(_xlpm.CSVVal,IF($Y118=0,"",INDEX(CSV!Q$2:Q$510,$Y118)),_xlpm.MacVal,IF($Z118=0,"",INDEX(Output_Mac!M$2:M$500,$Z118)),_xlpm.WinVal,IF($AD118=0,"",INDEX(Output_Win!M$2:M$243,$AD118)),_xlpm.MyAuditVal,IF($AA118=0,"",INDEX(My_Audit!K$2:K$456,$AA118)),_xlfn.IFS(_xlpm.MyAuditVal&lt;&gt;"",_xlpm.MyAuditVal,_xlpm.MacVal&lt;&gt;"",_xlpm.MacVal,_xlpm.WinVal&lt;&gt;"",_xlpm.WinVal,_xlpm.CSVVal&lt;&gt;"",_xlpm.CSVVal)),""))</f>
        <v/>
      </c>
      <c r="M118" s="41" t="str" cm="1">
        <f t="array" ref="M118">IF(($Y118+$Z118+$AA118+$AD118)=0,"",ExpandDiagCodes(_xlfn.TEXTJOIN(", ",TRUE,IF($AA118=0,"",INDEX(My_Audit!N$2:N$456,$AA118)),IF($Z118=0,"",INDEX(Output_Mac!S$2:S$500,$Z118)),IF($AD118=0,"",INDEX(Output_Win!S$2:S$243,$AD118)),IF($Y118=0,"",INDEX(CSV!AE$2:AE$510,$Y118)))))</f>
        <v/>
      </c>
      <c r="N118" s="41" t="str" cm="1">
        <f t="array" ref="N118">IF(($Y118+$Z118+$AA118+$AD118)=0,"",IFERROR(_xlfn.LET(_xlpm.CSVVal,IF($Y118=0,"",INDEX(CSV!AG$2:AG$510,$Y118)),_xlpm.MacVal,IF($Z118=0,"",INDEX(Output_Mac!T$2:T$500,$Z118)),_xlpm.WinVal,IF($AD118=0,"",INDEX(Output_Win!T$2:T$243,$AD118)),_xlpm.MyAuditVal,IF($AA118=0,"",INDEX(My_Audit!O$2:O$456,$AA118)),_xlfn.IFS(_xlpm.MyAuditVal&lt;&gt;"",_xlpm.MyAuditVal,_xlpm.MacVal&lt;&gt;"",_xlpm.MacVal,_xlpm.WinVal&lt;&gt;"",_xlpm.WinVal,_xlpm.CSVVal&lt;&gt;"",_xlpm.CSVVal)),""))</f>
        <v/>
      </c>
      <c r="O118" s="41" t="str" cm="1">
        <f t="array" ref="O118">IF($AB118=0,"",INDEX(My_Audit!P$2:P$456,$AB118))&amp;""</f>
        <v/>
      </c>
      <c r="P118" s="40"/>
      <c r="Q118" s="41" t="str">
        <f>IF(LEFT(N118,4)="Pass","Nist SP 800-88",My_Audit!R118)&amp;""</f>
        <v/>
      </c>
      <c r="R118" s="40"/>
      <c r="S118" s="40"/>
      <c r="T118" s="41" t="str" cm="1">
        <f t="array" ref="T118">IF($AC118=0,"",INDEX(Models!J$2:J$605,$AC118))</f>
        <v/>
      </c>
      <c r="U118" s="40"/>
      <c r="V118" s="40"/>
      <c r="W118" s="79" t="str" cm="1">
        <f t="array" ref="W118">IF(($Z118+$AA118+$AD118)=0,"",ExpandDiagCodes(_xlfn.TEXTJOIN(", ",TRUE,IF($AA118=0,"",INDEX(My_Audit!L$2:L$456,$AA118)),IF($Z118=0,"",INDEX(Output_Mac!AA$2:AA$500,$Z118)),IF($AD118=0,"",INDEX(Output_Win!AA$2:AA$243,$AD118)))))</f>
        <v/>
      </c>
      <c r="Y118" s="80">
        <f>IFERROR(MATCH($A118,CSV!$A$2:$A$510,0),0)</f>
        <v>0</v>
      </c>
      <c r="Z118" s="80">
        <f>IFERROR(MATCH($A118,Output_Mac!$A$2:$A$500,0),0)</f>
        <v>0</v>
      </c>
      <c r="AA118" s="80">
        <f>IFERROR(MATCH($A118,My_Audit!$A$2:$A$456,0),0)</f>
        <v>117</v>
      </c>
      <c r="AB118" s="80">
        <f>IFERROR(MATCH($C118,My_Audit!$B$2:$B$456,0),0)</f>
        <v>0</v>
      </c>
      <c r="AC118" s="80">
        <f>IFERROR(MATCH($E118,Models!$I$2:$I$605,0),0)</f>
        <v>0</v>
      </c>
      <c r="AD118" s="80">
        <f>IFERROR(MATCH($A118,Output_Win!$A$2:$A$243,0),0)</f>
        <v>0</v>
      </c>
    </row>
    <row r="119" spans="1:30">
      <c r="A119" s="40" t="str">
        <f>_xlfn.TEXTJOIN("",TRUE,Input!$A$4,TEXT(ROW(My_Audit!A118)+Input!$A$8-1,"00"))</f>
        <v>W4506</v>
      </c>
      <c r="B119" s="40" t="str">
        <f>_xlfn.TEXTJOIN("-",TRUE,"ITD",Input!$A$2,A119)</f>
        <v>ITD-SHR11749-W4506</v>
      </c>
      <c r="C119" s="41" t="str" cm="1">
        <f t="array" ref="C119">IF(($Y119+$Z119+$AA119+$AD119)=0,"",IFERROR(_xlfn.LET(_xlpm.CSVVal,IF($Y119=0,"",INDEX(CSV!B$2:B$510,$Y119)),_xlpm.MacVal,IF($Z119=0,"",INDEX(Output_Mac!B$2:B$500,$Z119)),_xlpm.WinVal,IF($AD119=0,"",INDEX(Output_Win!B$2:B$243,$AD119)),_xlpm.MyAuditVal,IF($AA119=0,"",INDEX(My_Audit!B$2:B$456,$AA119)),_xlfn.IFS(_xlpm.MyAuditVal&lt;&gt;"",_xlpm.MyAuditVal,_xlpm.MacVal&lt;&gt;"",_xlpm.MacVal,_xlpm.WinVal&lt;&gt;"",_xlpm.WinVal,_xlpm.CSVVal&lt;&gt;"",_xlpm.CSVVal)),""))</f>
        <v/>
      </c>
      <c r="D119" s="41" t="str" cm="1">
        <f t="array" ref="D119">IF(($Y119+$Z119+$AA119+$AD119)=0,"",IFERROR(_xlfn.LET(_xlpm.CSVVal,IF($Y119=0,"",INDEX(CSV!C$2:C$510,$Y119)),_xlpm.MacVal,IF($Z119=0,"",INDEX(Output_Mac!D$2:D$500,$Z119)),_xlpm.WinVal,IF($AD119=0,"",INDEX(Output_Win!D$2:D$243,$AD119)),_xlpm.MyAuditVal,IF($AA119=0,"",INDEX(My_Audit!C$2:C$456,$AA119)),_xlfn.IFS(_xlpm.MyAuditVal&lt;&gt;"",_xlpm.MyAuditVal,_xlpm.MacVal&lt;&gt;"",_xlpm.MacVal,_xlpm.WinVal&lt;&gt;"",_xlpm.WinVal,_xlpm.CSVVal&lt;&gt;"",_xlpm.CSVVal)),""))</f>
        <v/>
      </c>
      <c r="E119" s="41" t="str" cm="1">
        <f t="array" ref="E119">IF(($Y119+$Z119+$AA119+$AD119)=0,"",IFERROR(_xlfn.LET(_xlpm.CSVVal,IF($Y119=0,"",INDEX(CSV!E$2:E$510,$Y119)),_xlpm.MacVal,IF($Z119=0,"",INDEX(Output_Mac!C$2:C$500,$Z119)),_xlpm.WinVal,IF($AD119=0,"",INDEX(Output_Win!C$2:C$243,$AD119)),_xlpm.MyAuditVal,IF($AA119=0,"",INDEX(My_Audit!D$2:D$456,$AA119)),_xlfn.IFS(_xlpm.MyAuditVal&lt;&gt;"",_xlpm.MyAuditVal,_xlpm.MacVal&lt;&gt;"",_xlpm.MacVal,_xlpm.WinVal&lt;&gt;"",_xlpm.WinVal,_xlpm.CSVVal&lt;&gt;"",_xlpm.CSVVal)),""))</f>
        <v/>
      </c>
      <c r="F119" s="41" t="str" cm="1">
        <f t="array" ref="F119">IF(($Y119+$Z119+$AA119+$AD119)=0,"",IFERROR(_xlfn.LET(_xlpm.CSVVal,IF($Y119=0,"",INDEX(CSV!F$2:F$510,$Y119)),_xlpm.MacVal,IF($Z119=0,"",INDEX(Output_Mac!E$2:E$500,$Z119)),_xlpm.WinVal,IF($AD119=0,"",INDEX(Output_Win!E$2:E$243,$AD119)),_xlpm.MyAuditVal,IF($AA119=0,"",INDEX(My_Audit!E$2:E$456,$AA119)),_xlfn.IFS(_xlpm.MyAuditVal&lt;&gt;"",_xlpm.MyAuditVal,_xlpm.MacVal&lt;&gt;"",_xlpm.MacVal,_xlpm.WinVal&lt;&gt;"",_xlpm.WinVal,_xlpm.CSVVal&lt;&gt;"",PROPER(_xlpm.CSVVal))),""))</f>
        <v/>
      </c>
      <c r="G119" s="41" t="str" cm="1">
        <f t="array" ref="G119">IF(($Y119+$Z119+$AA119+$AD119)=0,"",IFERROR(_xlfn.LET(_xlpm.CSVVal,IF($Y119=0,"",INDEX(CSV!G$2:G$510,$Y119)),_xlpm.MacVal,IF($Z119=0,"",INDEX(Output_Mac!G$2:G$500,$Z119)),_xlpm.WinVal,IF($AD119=0,"",INDEX(Output_Win!G$2:G$243,$AD119)),_xlpm.MyAuditVal,IF($AA119=0,"",INDEX(My_Audit!F$2:F$456,$AA119)),_xlfn.IFS(_xlpm.MyAuditVal&lt;&gt;"",_xlpm.MyAuditVal,_xlpm.MacVal&lt;&gt;"",_xlpm.MacVal,_xlpm.WinVal&lt;&gt;"",_xlpm.WinVal,_xlpm.CSVVal&lt;&gt;"",_xlpm.CSVVal)),""))</f>
        <v/>
      </c>
      <c r="H119" s="41" t="str" cm="1">
        <f t="array" ref="H119">IF($Z119&gt;0,INDEX(Output_Mac!H$2:H$500,$Z119),IF($AD119&gt;0,INDEX(Output_Win!H$2:H$243,$AD119),IF($AA119&gt;0,_xlfn.LET(_xlpm.MyAuditVal,INDEX(My_Audit!G$2:G$456,$AA119),IF(_xlpm.MyAuditVal=0,"",_xlpm.MyAuditVal)),"")))</f>
        <v/>
      </c>
      <c r="I119" s="41" t="str" cm="1">
        <f t="array" ref="I119">IF(($Y119+$Z119+$AA119+$AD119)=0,"",IFERROR(_xlfn.LET(_xlpm.CSVVal,IF($Y119=0,"",INDEX(CSV!H$2:H$510,$Y119)),_xlpm.MacVal,IF($Z119=0,"",INDEX(Output_Mac!I$2:I$500,$Z119)),_xlpm.WinVal,IF($AD119=0,"",INDEX(Output_Win!I$2:I$243,$AD119)),_xlpm.MyAuditVal,IF($AA119=0,"",INDEX(My_Audit!H$2:H$456,$AA119)),_xlfn.IFS(_xlpm.MyAuditVal&lt;&gt;"",_xlpm.MyAuditVal,_xlpm.MacVal&lt;&gt;"",_xlpm.MacVal,_xlpm.WinVal&lt;&gt;"",_xlpm.WinVal,_xlpm.CSVVal&lt;&gt;"",_xlpm.CSVVal)),""))</f>
        <v/>
      </c>
      <c r="J119" s="41" t="str" cm="1">
        <f t="array" ref="J119">IF(($Y119+$Z119+$AA119+$AD119)=0,"",IFERROR(_xlfn.LET(_xlpm.CSVVal,IF($Y119=0,"",INDEX(CSV!J$2:J$510,$Y119)),_xlpm.MacVal,IF($Z119=0,"",INDEX(Output_Mac!J$2:J$500,$Z119)),_xlpm.WinVal,IF($AD119=0,"",INDEX(Output_Win!J$2:J$243,$AD119)),_xlpm.MyAuditVal,IF($AA119=0,"",INDEX(My_Audit!I$2:I$456,$AA119)),_xlfn.IFS(_xlpm.MyAuditVal&lt;&gt;"",_xlpm.MyAuditVal,_xlpm.MacVal&lt;&gt;"",_xlpm.MacVal,_xlpm.WinVal&lt;&gt;"",_xlpm.WinVal,_xlpm.CSVVal&lt;&gt;"",_xlpm.CSVVal)),""))</f>
        <v/>
      </c>
      <c r="K119" s="41" t="str" cm="1">
        <f t="array" ref="K119">IF(($Y119+$Z119+$AA119+$AD119)=0,"",IFERROR(_xlfn.LET(_xlpm.CSVVal,IF($Y119=0,"",INDEX(CSV!N$2:N$510,$Y119)),_xlpm.MacVal,IF($Z119=0,"",INDEX(Output_Mac!L$2:L$500,$Z119)),_xlpm.WinVal,IF($AD119=0,"",INDEX(Output_Win!L$2:L$243,$AD119)),_xlpm.MyAuditVal,IF($AA119=0,"",INDEX(My_Audit!J$2:J$456,$AA119)),_xlfn.IFS(_xlpm.MyAuditVal&lt;&gt;"",_xlpm.MyAuditVal,_xlpm.MacVal&lt;&gt;"",_xlpm.MacVal,_xlpm.WinVal&lt;&gt;"",_xlpm.WinVal,_xlpm.CSVVal&lt;&gt;"",_xlpm.CSVVal)),""))</f>
        <v/>
      </c>
      <c r="L119" s="41" t="str" cm="1">
        <f t="array" ref="L119">IF(($Y119+$Z119+$AA119+$AD119)=0,"",IFERROR(_xlfn.LET(_xlpm.CSVVal,IF($Y119=0,"",INDEX(CSV!Q$2:Q$510,$Y119)),_xlpm.MacVal,IF($Z119=0,"",INDEX(Output_Mac!M$2:M$500,$Z119)),_xlpm.WinVal,IF($AD119=0,"",INDEX(Output_Win!M$2:M$243,$AD119)),_xlpm.MyAuditVal,IF($AA119=0,"",INDEX(My_Audit!K$2:K$456,$AA119)),_xlfn.IFS(_xlpm.MyAuditVal&lt;&gt;"",_xlpm.MyAuditVal,_xlpm.MacVal&lt;&gt;"",_xlpm.MacVal,_xlpm.WinVal&lt;&gt;"",_xlpm.WinVal,_xlpm.CSVVal&lt;&gt;"",_xlpm.CSVVal)),""))</f>
        <v/>
      </c>
      <c r="M119" s="41" t="str" cm="1">
        <f t="array" ref="M119">IF(($Y119+$Z119+$AA119+$AD119)=0,"",ExpandDiagCodes(_xlfn.TEXTJOIN(", ",TRUE,IF($AA119=0,"",INDEX(My_Audit!N$2:N$456,$AA119)),IF($Z119=0,"",INDEX(Output_Mac!S$2:S$500,$Z119)),IF($AD119=0,"",INDEX(Output_Win!S$2:S$243,$AD119)),IF($Y119=0,"",INDEX(CSV!AE$2:AE$510,$Y119)))))</f>
        <v/>
      </c>
      <c r="N119" s="41" t="str" cm="1">
        <f t="array" ref="N119">IF(($Y119+$Z119+$AA119+$AD119)=0,"",IFERROR(_xlfn.LET(_xlpm.CSVVal,IF($Y119=0,"",INDEX(CSV!AG$2:AG$510,$Y119)),_xlpm.MacVal,IF($Z119=0,"",INDEX(Output_Mac!T$2:T$500,$Z119)),_xlpm.WinVal,IF($AD119=0,"",INDEX(Output_Win!T$2:T$243,$AD119)),_xlpm.MyAuditVal,IF($AA119=0,"",INDEX(My_Audit!O$2:O$456,$AA119)),_xlfn.IFS(_xlpm.MyAuditVal&lt;&gt;"",_xlpm.MyAuditVal,_xlpm.MacVal&lt;&gt;"",_xlpm.MacVal,_xlpm.WinVal&lt;&gt;"",_xlpm.WinVal,_xlpm.CSVVal&lt;&gt;"",_xlpm.CSVVal)),""))</f>
        <v/>
      </c>
      <c r="O119" s="41" t="str" cm="1">
        <f t="array" ref="O119">IF($AB119=0,"",INDEX(My_Audit!P$2:P$456,$AB119))&amp;""</f>
        <v/>
      </c>
      <c r="P119" s="40"/>
      <c r="Q119" s="41" t="str">
        <f>IF(LEFT(N119,4)="Pass","Nist SP 800-88",My_Audit!R119)&amp;""</f>
        <v/>
      </c>
      <c r="R119" s="40"/>
      <c r="S119" s="40"/>
      <c r="T119" s="41" t="str" cm="1">
        <f t="array" ref="T119">IF($AC119=0,"",INDEX(Models!J$2:J$605,$AC119))</f>
        <v/>
      </c>
      <c r="U119" s="40"/>
      <c r="V119" s="40"/>
      <c r="W119" s="79" t="str" cm="1">
        <f t="array" ref="W119">IF(($Z119+$AA119+$AD119)=0,"",ExpandDiagCodes(_xlfn.TEXTJOIN(", ",TRUE,IF($AA119=0,"",INDEX(My_Audit!L$2:L$456,$AA119)),IF($Z119=0,"",INDEX(Output_Mac!AA$2:AA$500,$Z119)),IF($AD119=0,"",INDEX(Output_Win!AA$2:AA$243,$AD119)))))</f>
        <v/>
      </c>
      <c r="Y119" s="80">
        <f>IFERROR(MATCH($A119,CSV!$A$2:$A$510,0),0)</f>
        <v>0</v>
      </c>
      <c r="Z119" s="80">
        <f>IFERROR(MATCH($A119,Output_Mac!$A$2:$A$500,0),0)</f>
        <v>0</v>
      </c>
      <c r="AA119" s="80">
        <f>IFERROR(MATCH($A119,My_Audit!$A$2:$A$456,0),0)</f>
        <v>118</v>
      </c>
      <c r="AB119" s="80">
        <f>IFERROR(MATCH($C119,My_Audit!$B$2:$B$456,0),0)</f>
        <v>0</v>
      </c>
      <c r="AC119" s="80">
        <f>IFERROR(MATCH($E119,Models!$I$2:$I$605,0),0)</f>
        <v>0</v>
      </c>
      <c r="AD119" s="80">
        <f>IFERROR(MATCH($A119,Output_Win!$A$2:$A$243,0),0)</f>
        <v>0</v>
      </c>
    </row>
    <row r="120" spans="1:30">
      <c r="A120" s="40" t="str">
        <f>_xlfn.TEXTJOIN("",TRUE,Input!$A$4,TEXT(ROW(My_Audit!A119)+Input!$A$8-1,"00"))</f>
        <v>W4507</v>
      </c>
      <c r="B120" s="40" t="str">
        <f>_xlfn.TEXTJOIN("-",TRUE,"ITD",Input!$A$2,A120)</f>
        <v>ITD-SHR11749-W4507</v>
      </c>
      <c r="C120" s="41" t="str" cm="1">
        <f t="array" ref="C120">IF(($Y120+$Z120+$AA120+$AD120)=0,"",IFERROR(_xlfn.LET(_xlpm.CSVVal,IF($Y120=0,"",INDEX(CSV!B$2:B$510,$Y120)),_xlpm.MacVal,IF($Z120=0,"",INDEX(Output_Mac!B$2:B$500,$Z120)),_xlpm.WinVal,IF($AD120=0,"",INDEX(Output_Win!B$2:B$243,$AD120)),_xlpm.MyAuditVal,IF($AA120=0,"",INDEX(My_Audit!B$2:B$456,$AA120)),_xlfn.IFS(_xlpm.MyAuditVal&lt;&gt;"",_xlpm.MyAuditVal,_xlpm.MacVal&lt;&gt;"",_xlpm.MacVal,_xlpm.WinVal&lt;&gt;"",_xlpm.WinVal,_xlpm.CSVVal&lt;&gt;"",_xlpm.CSVVal)),""))</f>
        <v/>
      </c>
      <c r="D120" s="41" t="str" cm="1">
        <f t="array" ref="D120">IF(($Y120+$Z120+$AA120+$AD120)=0,"",IFERROR(_xlfn.LET(_xlpm.CSVVal,IF($Y120=0,"",INDEX(CSV!C$2:C$510,$Y120)),_xlpm.MacVal,IF($Z120=0,"",INDEX(Output_Mac!D$2:D$500,$Z120)),_xlpm.WinVal,IF($AD120=0,"",INDEX(Output_Win!D$2:D$243,$AD120)),_xlpm.MyAuditVal,IF($AA120=0,"",INDEX(My_Audit!C$2:C$456,$AA120)),_xlfn.IFS(_xlpm.MyAuditVal&lt;&gt;"",_xlpm.MyAuditVal,_xlpm.MacVal&lt;&gt;"",_xlpm.MacVal,_xlpm.WinVal&lt;&gt;"",_xlpm.WinVal,_xlpm.CSVVal&lt;&gt;"",_xlpm.CSVVal)),""))</f>
        <v/>
      </c>
      <c r="E120" s="41" t="str" cm="1">
        <f t="array" ref="E120">IF(($Y120+$Z120+$AA120+$AD120)=0,"",IFERROR(_xlfn.LET(_xlpm.CSVVal,IF($Y120=0,"",INDEX(CSV!E$2:E$510,$Y120)),_xlpm.MacVal,IF($Z120=0,"",INDEX(Output_Mac!C$2:C$500,$Z120)),_xlpm.WinVal,IF($AD120=0,"",INDEX(Output_Win!C$2:C$243,$AD120)),_xlpm.MyAuditVal,IF($AA120=0,"",INDEX(My_Audit!D$2:D$456,$AA120)),_xlfn.IFS(_xlpm.MyAuditVal&lt;&gt;"",_xlpm.MyAuditVal,_xlpm.MacVal&lt;&gt;"",_xlpm.MacVal,_xlpm.WinVal&lt;&gt;"",_xlpm.WinVal,_xlpm.CSVVal&lt;&gt;"",_xlpm.CSVVal)),""))</f>
        <v/>
      </c>
      <c r="F120" s="41" t="str" cm="1">
        <f t="array" ref="F120">IF(($Y120+$Z120+$AA120+$AD120)=0,"",IFERROR(_xlfn.LET(_xlpm.CSVVal,IF($Y120=0,"",INDEX(CSV!F$2:F$510,$Y120)),_xlpm.MacVal,IF($Z120=0,"",INDEX(Output_Mac!E$2:E$500,$Z120)),_xlpm.WinVal,IF($AD120=0,"",INDEX(Output_Win!E$2:E$243,$AD120)),_xlpm.MyAuditVal,IF($AA120=0,"",INDEX(My_Audit!E$2:E$456,$AA120)),_xlfn.IFS(_xlpm.MyAuditVal&lt;&gt;"",_xlpm.MyAuditVal,_xlpm.MacVal&lt;&gt;"",_xlpm.MacVal,_xlpm.WinVal&lt;&gt;"",_xlpm.WinVal,_xlpm.CSVVal&lt;&gt;"",PROPER(_xlpm.CSVVal))),""))</f>
        <v/>
      </c>
      <c r="G120" s="41" t="str" cm="1">
        <f t="array" ref="G120">IF(($Y120+$Z120+$AA120+$AD120)=0,"",IFERROR(_xlfn.LET(_xlpm.CSVVal,IF($Y120=0,"",INDEX(CSV!G$2:G$510,$Y120)),_xlpm.MacVal,IF($Z120=0,"",INDEX(Output_Mac!G$2:G$500,$Z120)),_xlpm.WinVal,IF($AD120=0,"",INDEX(Output_Win!G$2:G$243,$AD120)),_xlpm.MyAuditVal,IF($AA120=0,"",INDEX(My_Audit!F$2:F$456,$AA120)),_xlfn.IFS(_xlpm.MyAuditVal&lt;&gt;"",_xlpm.MyAuditVal,_xlpm.MacVal&lt;&gt;"",_xlpm.MacVal,_xlpm.WinVal&lt;&gt;"",_xlpm.WinVal,_xlpm.CSVVal&lt;&gt;"",_xlpm.CSVVal)),""))</f>
        <v/>
      </c>
      <c r="H120" s="41" t="str" cm="1">
        <f t="array" ref="H120">IF($Z120&gt;0,INDEX(Output_Mac!H$2:H$500,$Z120),IF($AD120&gt;0,INDEX(Output_Win!H$2:H$243,$AD120),IF($AA120&gt;0,_xlfn.LET(_xlpm.MyAuditVal,INDEX(My_Audit!G$2:G$456,$AA120),IF(_xlpm.MyAuditVal=0,"",_xlpm.MyAuditVal)),"")))</f>
        <v/>
      </c>
      <c r="I120" s="41" t="str" cm="1">
        <f t="array" ref="I120">IF(($Y120+$Z120+$AA120+$AD120)=0,"",IFERROR(_xlfn.LET(_xlpm.CSVVal,IF($Y120=0,"",INDEX(CSV!H$2:H$510,$Y120)),_xlpm.MacVal,IF($Z120=0,"",INDEX(Output_Mac!I$2:I$500,$Z120)),_xlpm.WinVal,IF($AD120=0,"",INDEX(Output_Win!I$2:I$243,$AD120)),_xlpm.MyAuditVal,IF($AA120=0,"",INDEX(My_Audit!H$2:H$456,$AA120)),_xlfn.IFS(_xlpm.MyAuditVal&lt;&gt;"",_xlpm.MyAuditVal,_xlpm.MacVal&lt;&gt;"",_xlpm.MacVal,_xlpm.WinVal&lt;&gt;"",_xlpm.WinVal,_xlpm.CSVVal&lt;&gt;"",_xlpm.CSVVal)),""))</f>
        <v/>
      </c>
      <c r="J120" s="41" t="str" cm="1">
        <f t="array" ref="J120">IF(($Y120+$Z120+$AA120+$AD120)=0,"",IFERROR(_xlfn.LET(_xlpm.CSVVal,IF($Y120=0,"",INDEX(CSV!J$2:J$510,$Y120)),_xlpm.MacVal,IF($Z120=0,"",INDEX(Output_Mac!J$2:J$500,$Z120)),_xlpm.WinVal,IF($AD120=0,"",INDEX(Output_Win!J$2:J$243,$AD120)),_xlpm.MyAuditVal,IF($AA120=0,"",INDEX(My_Audit!I$2:I$456,$AA120)),_xlfn.IFS(_xlpm.MyAuditVal&lt;&gt;"",_xlpm.MyAuditVal,_xlpm.MacVal&lt;&gt;"",_xlpm.MacVal,_xlpm.WinVal&lt;&gt;"",_xlpm.WinVal,_xlpm.CSVVal&lt;&gt;"",_xlpm.CSVVal)),""))</f>
        <v/>
      </c>
      <c r="K120" s="41" t="str" cm="1">
        <f t="array" ref="K120">IF(($Y120+$Z120+$AA120+$AD120)=0,"",IFERROR(_xlfn.LET(_xlpm.CSVVal,IF($Y120=0,"",INDEX(CSV!N$2:N$510,$Y120)),_xlpm.MacVal,IF($Z120=0,"",INDEX(Output_Mac!L$2:L$500,$Z120)),_xlpm.WinVal,IF($AD120=0,"",INDEX(Output_Win!L$2:L$243,$AD120)),_xlpm.MyAuditVal,IF($AA120=0,"",INDEX(My_Audit!J$2:J$456,$AA120)),_xlfn.IFS(_xlpm.MyAuditVal&lt;&gt;"",_xlpm.MyAuditVal,_xlpm.MacVal&lt;&gt;"",_xlpm.MacVal,_xlpm.WinVal&lt;&gt;"",_xlpm.WinVal,_xlpm.CSVVal&lt;&gt;"",_xlpm.CSVVal)),""))</f>
        <v/>
      </c>
      <c r="L120" s="41" t="str" cm="1">
        <f t="array" ref="L120">IF(($Y120+$Z120+$AA120+$AD120)=0,"",IFERROR(_xlfn.LET(_xlpm.CSVVal,IF($Y120=0,"",INDEX(CSV!Q$2:Q$510,$Y120)),_xlpm.MacVal,IF($Z120=0,"",INDEX(Output_Mac!M$2:M$500,$Z120)),_xlpm.WinVal,IF($AD120=0,"",INDEX(Output_Win!M$2:M$243,$AD120)),_xlpm.MyAuditVal,IF($AA120=0,"",INDEX(My_Audit!K$2:K$456,$AA120)),_xlfn.IFS(_xlpm.MyAuditVal&lt;&gt;"",_xlpm.MyAuditVal,_xlpm.MacVal&lt;&gt;"",_xlpm.MacVal,_xlpm.WinVal&lt;&gt;"",_xlpm.WinVal,_xlpm.CSVVal&lt;&gt;"",_xlpm.CSVVal)),""))</f>
        <v/>
      </c>
      <c r="M120" s="41" t="str" cm="1">
        <f t="array" ref="M120">IF(($Y120+$Z120+$AA120+$AD120)=0,"",ExpandDiagCodes(_xlfn.TEXTJOIN(", ",TRUE,IF($AA120=0,"",INDEX(My_Audit!N$2:N$456,$AA120)),IF($Z120=0,"",INDEX(Output_Mac!S$2:S$500,$Z120)),IF($AD120=0,"",INDEX(Output_Win!S$2:S$243,$AD120)),IF($Y120=0,"",INDEX(CSV!AE$2:AE$510,$Y120)))))</f>
        <v/>
      </c>
      <c r="N120" s="41" t="str" cm="1">
        <f t="array" ref="N120">IF(($Y120+$Z120+$AA120+$AD120)=0,"",IFERROR(_xlfn.LET(_xlpm.CSVVal,IF($Y120=0,"",INDEX(CSV!AG$2:AG$510,$Y120)),_xlpm.MacVal,IF($Z120=0,"",INDEX(Output_Mac!T$2:T$500,$Z120)),_xlpm.WinVal,IF($AD120=0,"",INDEX(Output_Win!T$2:T$243,$AD120)),_xlpm.MyAuditVal,IF($AA120=0,"",INDEX(My_Audit!O$2:O$456,$AA120)),_xlfn.IFS(_xlpm.MyAuditVal&lt;&gt;"",_xlpm.MyAuditVal,_xlpm.MacVal&lt;&gt;"",_xlpm.MacVal,_xlpm.WinVal&lt;&gt;"",_xlpm.WinVal,_xlpm.CSVVal&lt;&gt;"",_xlpm.CSVVal)),""))</f>
        <v/>
      </c>
      <c r="O120" s="41" t="str" cm="1">
        <f t="array" ref="O120">IF($AB120=0,"",INDEX(My_Audit!P$2:P$456,$AB120))&amp;""</f>
        <v/>
      </c>
      <c r="P120" s="40"/>
      <c r="Q120" s="41" t="str">
        <f>IF(LEFT(N120,4)="Pass","Nist SP 800-88",My_Audit!R120)&amp;""</f>
        <v/>
      </c>
      <c r="R120" s="40"/>
      <c r="S120" s="40"/>
      <c r="T120" s="41" t="str" cm="1">
        <f t="array" ref="T120">IF($AC120=0,"",INDEX(Models!J$2:J$605,$AC120))</f>
        <v/>
      </c>
      <c r="U120" s="40"/>
      <c r="V120" s="40"/>
      <c r="W120" s="79" t="str" cm="1">
        <f t="array" ref="W120">IF(($Z120+$AA120+$AD120)=0,"",ExpandDiagCodes(_xlfn.TEXTJOIN(", ",TRUE,IF($AA120=0,"",INDEX(My_Audit!L$2:L$456,$AA120)),IF($Z120=0,"",INDEX(Output_Mac!AA$2:AA$500,$Z120)),IF($AD120=0,"",INDEX(Output_Win!AA$2:AA$243,$AD120)))))</f>
        <v/>
      </c>
      <c r="Y120" s="80">
        <f>IFERROR(MATCH($A120,CSV!$A$2:$A$510,0),0)</f>
        <v>0</v>
      </c>
      <c r="Z120" s="80">
        <f>IFERROR(MATCH($A120,Output_Mac!$A$2:$A$500,0),0)</f>
        <v>0</v>
      </c>
      <c r="AA120" s="80">
        <f>IFERROR(MATCH($A120,My_Audit!$A$2:$A$456,0),0)</f>
        <v>119</v>
      </c>
      <c r="AB120" s="80">
        <f>IFERROR(MATCH($C120,My_Audit!$B$2:$B$456,0),0)</f>
        <v>0</v>
      </c>
      <c r="AC120" s="80">
        <f>IFERROR(MATCH($E120,Models!$I$2:$I$605,0),0)</f>
        <v>0</v>
      </c>
      <c r="AD120" s="80">
        <f>IFERROR(MATCH($A120,Output_Win!$A$2:$A$243,0),0)</f>
        <v>0</v>
      </c>
    </row>
    <row r="121" spans="1:30">
      <c r="A121" s="40" t="str">
        <f>_xlfn.TEXTJOIN("",TRUE,Input!$A$4,TEXT(ROW(My_Audit!A120)+Input!$A$8-1,"00"))</f>
        <v>W4508</v>
      </c>
      <c r="B121" s="40" t="str">
        <f>_xlfn.TEXTJOIN("-",TRUE,"ITD",Input!$A$2,A121)</f>
        <v>ITD-SHR11749-W4508</v>
      </c>
      <c r="C121" s="41" t="str" cm="1">
        <f t="array" ref="C121">IF(($Y121+$Z121+$AA121+$AD121)=0,"",IFERROR(_xlfn.LET(_xlpm.CSVVal,IF($Y121=0,"",INDEX(CSV!B$2:B$510,$Y121)),_xlpm.MacVal,IF($Z121=0,"",INDEX(Output_Mac!B$2:B$500,$Z121)),_xlpm.WinVal,IF($AD121=0,"",INDEX(Output_Win!B$2:B$243,$AD121)),_xlpm.MyAuditVal,IF($AA121=0,"",INDEX(My_Audit!B$2:B$456,$AA121)),_xlfn.IFS(_xlpm.MyAuditVal&lt;&gt;"",_xlpm.MyAuditVal,_xlpm.MacVal&lt;&gt;"",_xlpm.MacVal,_xlpm.WinVal&lt;&gt;"",_xlpm.WinVal,_xlpm.CSVVal&lt;&gt;"",_xlpm.CSVVal)),""))</f>
        <v/>
      </c>
      <c r="D121" s="41" t="str" cm="1">
        <f t="array" ref="D121">IF(($Y121+$Z121+$AA121+$AD121)=0,"",IFERROR(_xlfn.LET(_xlpm.CSVVal,IF($Y121=0,"",INDEX(CSV!C$2:C$510,$Y121)),_xlpm.MacVal,IF($Z121=0,"",INDEX(Output_Mac!D$2:D$500,$Z121)),_xlpm.WinVal,IF($AD121=0,"",INDEX(Output_Win!D$2:D$243,$AD121)),_xlpm.MyAuditVal,IF($AA121=0,"",INDEX(My_Audit!C$2:C$456,$AA121)),_xlfn.IFS(_xlpm.MyAuditVal&lt;&gt;"",_xlpm.MyAuditVal,_xlpm.MacVal&lt;&gt;"",_xlpm.MacVal,_xlpm.WinVal&lt;&gt;"",_xlpm.WinVal,_xlpm.CSVVal&lt;&gt;"",_xlpm.CSVVal)),""))</f>
        <v/>
      </c>
      <c r="E121" s="41" t="str" cm="1">
        <f t="array" ref="E121">IF(($Y121+$Z121+$AA121+$AD121)=0,"",IFERROR(_xlfn.LET(_xlpm.CSVVal,IF($Y121=0,"",INDEX(CSV!E$2:E$510,$Y121)),_xlpm.MacVal,IF($Z121=0,"",INDEX(Output_Mac!C$2:C$500,$Z121)),_xlpm.WinVal,IF($AD121=0,"",INDEX(Output_Win!C$2:C$243,$AD121)),_xlpm.MyAuditVal,IF($AA121=0,"",INDEX(My_Audit!D$2:D$456,$AA121)),_xlfn.IFS(_xlpm.MyAuditVal&lt;&gt;"",_xlpm.MyAuditVal,_xlpm.MacVal&lt;&gt;"",_xlpm.MacVal,_xlpm.WinVal&lt;&gt;"",_xlpm.WinVal,_xlpm.CSVVal&lt;&gt;"",_xlpm.CSVVal)),""))</f>
        <v/>
      </c>
      <c r="F121" s="41" t="str" cm="1">
        <f t="array" ref="F121">IF(($Y121+$Z121+$AA121+$AD121)=0,"",IFERROR(_xlfn.LET(_xlpm.CSVVal,IF($Y121=0,"",INDEX(CSV!F$2:F$510,$Y121)),_xlpm.MacVal,IF($Z121=0,"",INDEX(Output_Mac!E$2:E$500,$Z121)),_xlpm.WinVal,IF($AD121=0,"",INDEX(Output_Win!E$2:E$243,$AD121)),_xlpm.MyAuditVal,IF($AA121=0,"",INDEX(My_Audit!E$2:E$456,$AA121)),_xlfn.IFS(_xlpm.MyAuditVal&lt;&gt;"",_xlpm.MyAuditVal,_xlpm.MacVal&lt;&gt;"",_xlpm.MacVal,_xlpm.WinVal&lt;&gt;"",_xlpm.WinVal,_xlpm.CSVVal&lt;&gt;"",PROPER(_xlpm.CSVVal))),""))</f>
        <v/>
      </c>
      <c r="G121" s="41" t="str" cm="1">
        <f t="array" ref="G121">IF(($Y121+$Z121+$AA121+$AD121)=0,"",IFERROR(_xlfn.LET(_xlpm.CSVVal,IF($Y121=0,"",INDEX(CSV!G$2:G$510,$Y121)),_xlpm.MacVal,IF($Z121=0,"",INDEX(Output_Mac!G$2:G$500,$Z121)),_xlpm.WinVal,IF($AD121=0,"",INDEX(Output_Win!G$2:G$243,$AD121)),_xlpm.MyAuditVal,IF($AA121=0,"",INDEX(My_Audit!F$2:F$456,$AA121)),_xlfn.IFS(_xlpm.MyAuditVal&lt;&gt;"",_xlpm.MyAuditVal,_xlpm.MacVal&lt;&gt;"",_xlpm.MacVal,_xlpm.WinVal&lt;&gt;"",_xlpm.WinVal,_xlpm.CSVVal&lt;&gt;"",_xlpm.CSVVal)),""))</f>
        <v/>
      </c>
      <c r="H121" s="41" t="str" cm="1">
        <f t="array" ref="H121">IF($Z121&gt;0,INDEX(Output_Mac!H$2:H$500,$Z121),IF($AD121&gt;0,INDEX(Output_Win!H$2:H$243,$AD121),IF($AA121&gt;0,_xlfn.LET(_xlpm.MyAuditVal,INDEX(My_Audit!G$2:G$456,$AA121),IF(_xlpm.MyAuditVal=0,"",_xlpm.MyAuditVal)),"")))</f>
        <v/>
      </c>
      <c r="I121" s="41" t="str" cm="1">
        <f t="array" ref="I121">IF(($Y121+$Z121+$AA121+$AD121)=0,"",IFERROR(_xlfn.LET(_xlpm.CSVVal,IF($Y121=0,"",INDEX(CSV!H$2:H$510,$Y121)),_xlpm.MacVal,IF($Z121=0,"",INDEX(Output_Mac!I$2:I$500,$Z121)),_xlpm.WinVal,IF($AD121=0,"",INDEX(Output_Win!I$2:I$243,$AD121)),_xlpm.MyAuditVal,IF($AA121=0,"",INDEX(My_Audit!H$2:H$456,$AA121)),_xlfn.IFS(_xlpm.MyAuditVal&lt;&gt;"",_xlpm.MyAuditVal,_xlpm.MacVal&lt;&gt;"",_xlpm.MacVal,_xlpm.WinVal&lt;&gt;"",_xlpm.WinVal,_xlpm.CSVVal&lt;&gt;"",_xlpm.CSVVal)),""))</f>
        <v/>
      </c>
      <c r="J121" s="41" t="str" cm="1">
        <f t="array" ref="J121">IF(($Y121+$Z121+$AA121+$AD121)=0,"",IFERROR(_xlfn.LET(_xlpm.CSVVal,IF($Y121=0,"",INDEX(CSV!J$2:J$510,$Y121)),_xlpm.MacVal,IF($Z121=0,"",INDEX(Output_Mac!J$2:J$500,$Z121)),_xlpm.WinVal,IF($AD121=0,"",INDEX(Output_Win!J$2:J$243,$AD121)),_xlpm.MyAuditVal,IF($AA121=0,"",INDEX(My_Audit!I$2:I$456,$AA121)),_xlfn.IFS(_xlpm.MyAuditVal&lt;&gt;"",_xlpm.MyAuditVal,_xlpm.MacVal&lt;&gt;"",_xlpm.MacVal,_xlpm.WinVal&lt;&gt;"",_xlpm.WinVal,_xlpm.CSVVal&lt;&gt;"",_xlpm.CSVVal)),""))</f>
        <v/>
      </c>
      <c r="K121" s="41" t="str" cm="1">
        <f t="array" ref="K121">IF(($Y121+$Z121+$AA121+$AD121)=0,"",IFERROR(_xlfn.LET(_xlpm.CSVVal,IF($Y121=0,"",INDEX(CSV!N$2:N$510,$Y121)),_xlpm.MacVal,IF($Z121=0,"",INDEX(Output_Mac!L$2:L$500,$Z121)),_xlpm.WinVal,IF($AD121=0,"",INDEX(Output_Win!L$2:L$243,$AD121)),_xlpm.MyAuditVal,IF($AA121=0,"",INDEX(My_Audit!J$2:J$456,$AA121)),_xlfn.IFS(_xlpm.MyAuditVal&lt;&gt;"",_xlpm.MyAuditVal,_xlpm.MacVal&lt;&gt;"",_xlpm.MacVal,_xlpm.WinVal&lt;&gt;"",_xlpm.WinVal,_xlpm.CSVVal&lt;&gt;"",_xlpm.CSVVal)),""))</f>
        <v/>
      </c>
      <c r="L121" s="41" t="str" cm="1">
        <f t="array" ref="L121">IF(($Y121+$Z121+$AA121+$AD121)=0,"",IFERROR(_xlfn.LET(_xlpm.CSVVal,IF($Y121=0,"",INDEX(CSV!Q$2:Q$510,$Y121)),_xlpm.MacVal,IF($Z121=0,"",INDEX(Output_Mac!M$2:M$500,$Z121)),_xlpm.WinVal,IF($AD121=0,"",INDEX(Output_Win!M$2:M$243,$AD121)),_xlpm.MyAuditVal,IF($AA121=0,"",INDEX(My_Audit!K$2:K$456,$AA121)),_xlfn.IFS(_xlpm.MyAuditVal&lt;&gt;"",_xlpm.MyAuditVal,_xlpm.MacVal&lt;&gt;"",_xlpm.MacVal,_xlpm.WinVal&lt;&gt;"",_xlpm.WinVal,_xlpm.CSVVal&lt;&gt;"",_xlpm.CSVVal)),""))</f>
        <v/>
      </c>
      <c r="M121" s="41" t="str" cm="1">
        <f t="array" ref="M121">IF(($Y121+$Z121+$AA121+$AD121)=0,"",ExpandDiagCodes(_xlfn.TEXTJOIN(", ",TRUE,IF($AA121=0,"",INDEX(My_Audit!N$2:N$456,$AA121)),IF($Z121=0,"",INDEX(Output_Mac!S$2:S$500,$Z121)),IF($AD121=0,"",INDEX(Output_Win!S$2:S$243,$AD121)),IF($Y121=0,"",INDEX(CSV!AE$2:AE$510,$Y121)))))</f>
        <v/>
      </c>
      <c r="N121" s="41" t="str" cm="1">
        <f t="array" ref="N121">IF(($Y121+$Z121+$AA121+$AD121)=0,"",IFERROR(_xlfn.LET(_xlpm.CSVVal,IF($Y121=0,"",INDEX(CSV!AG$2:AG$510,$Y121)),_xlpm.MacVal,IF($Z121=0,"",INDEX(Output_Mac!T$2:T$500,$Z121)),_xlpm.WinVal,IF($AD121=0,"",INDEX(Output_Win!T$2:T$243,$AD121)),_xlpm.MyAuditVal,IF($AA121=0,"",INDEX(My_Audit!O$2:O$456,$AA121)),_xlfn.IFS(_xlpm.MyAuditVal&lt;&gt;"",_xlpm.MyAuditVal,_xlpm.MacVal&lt;&gt;"",_xlpm.MacVal,_xlpm.WinVal&lt;&gt;"",_xlpm.WinVal,_xlpm.CSVVal&lt;&gt;"",_xlpm.CSVVal)),""))</f>
        <v/>
      </c>
      <c r="O121" s="41" t="str" cm="1">
        <f t="array" ref="O121">IF($AB121=0,"",INDEX(My_Audit!P$2:P$456,$AB121))&amp;""</f>
        <v/>
      </c>
      <c r="P121" s="40"/>
      <c r="Q121" s="41" t="str">
        <f>IF(LEFT(N121,4)="Pass","Nist SP 800-88",My_Audit!R121)&amp;""</f>
        <v/>
      </c>
      <c r="R121" s="40"/>
      <c r="S121" s="40"/>
      <c r="T121" s="41" t="str" cm="1">
        <f t="array" ref="T121">IF($AC121=0,"",INDEX(Models!J$2:J$605,$AC121))</f>
        <v/>
      </c>
      <c r="U121" s="40"/>
      <c r="V121" s="40"/>
      <c r="W121" s="79" t="str" cm="1">
        <f t="array" ref="W121">IF(($Z121+$AA121+$AD121)=0,"",ExpandDiagCodes(_xlfn.TEXTJOIN(", ",TRUE,IF($AA121=0,"",INDEX(My_Audit!L$2:L$456,$AA121)),IF($Z121=0,"",INDEX(Output_Mac!AA$2:AA$500,$Z121)),IF($AD121=0,"",INDEX(Output_Win!AA$2:AA$243,$AD121)))))</f>
        <v/>
      </c>
      <c r="Y121" s="80">
        <f>IFERROR(MATCH($A121,CSV!$A$2:$A$510,0),0)</f>
        <v>0</v>
      </c>
      <c r="Z121" s="80">
        <f>IFERROR(MATCH($A121,Output_Mac!$A$2:$A$500,0),0)</f>
        <v>0</v>
      </c>
      <c r="AA121" s="80">
        <f>IFERROR(MATCH($A121,My_Audit!$A$2:$A$456,0),0)</f>
        <v>120</v>
      </c>
      <c r="AB121" s="80">
        <f>IFERROR(MATCH($C121,My_Audit!$B$2:$B$456,0),0)</f>
        <v>0</v>
      </c>
      <c r="AC121" s="80">
        <f>IFERROR(MATCH($E121,Models!$I$2:$I$605,0),0)</f>
        <v>0</v>
      </c>
      <c r="AD121" s="80">
        <f>IFERROR(MATCH($A121,Output_Win!$A$2:$A$243,0),0)</f>
        <v>0</v>
      </c>
    </row>
    <row r="122" spans="1:30">
      <c r="A122" s="40" t="str">
        <f>_xlfn.TEXTJOIN("",TRUE,Input!$A$4,TEXT(ROW(My_Audit!A121)+Input!$A$8-1,"00"))</f>
        <v>W4509</v>
      </c>
      <c r="B122" s="40" t="str">
        <f>_xlfn.TEXTJOIN("-",TRUE,"ITD",Input!$A$2,A122)</f>
        <v>ITD-SHR11749-W4509</v>
      </c>
      <c r="C122" s="41" t="str" cm="1">
        <f t="array" ref="C122">IF(($Y122+$Z122+$AA122+$AD122)=0,"",IFERROR(_xlfn.LET(_xlpm.CSVVal,IF($Y122=0,"",INDEX(CSV!B$2:B$510,$Y122)),_xlpm.MacVal,IF($Z122=0,"",INDEX(Output_Mac!B$2:B$500,$Z122)),_xlpm.WinVal,IF($AD122=0,"",INDEX(Output_Win!B$2:B$243,$AD122)),_xlpm.MyAuditVal,IF($AA122=0,"",INDEX(My_Audit!B$2:B$456,$AA122)),_xlfn.IFS(_xlpm.MyAuditVal&lt;&gt;"",_xlpm.MyAuditVal,_xlpm.MacVal&lt;&gt;"",_xlpm.MacVal,_xlpm.WinVal&lt;&gt;"",_xlpm.WinVal,_xlpm.CSVVal&lt;&gt;"",_xlpm.CSVVal)),""))</f>
        <v/>
      </c>
      <c r="D122" s="41" t="str" cm="1">
        <f t="array" ref="D122">IF(($Y122+$Z122+$AA122+$AD122)=0,"",IFERROR(_xlfn.LET(_xlpm.CSVVal,IF($Y122=0,"",INDEX(CSV!C$2:C$510,$Y122)),_xlpm.MacVal,IF($Z122=0,"",INDEX(Output_Mac!D$2:D$500,$Z122)),_xlpm.WinVal,IF($AD122=0,"",INDEX(Output_Win!D$2:D$243,$AD122)),_xlpm.MyAuditVal,IF($AA122=0,"",INDEX(My_Audit!C$2:C$456,$AA122)),_xlfn.IFS(_xlpm.MyAuditVal&lt;&gt;"",_xlpm.MyAuditVal,_xlpm.MacVal&lt;&gt;"",_xlpm.MacVal,_xlpm.WinVal&lt;&gt;"",_xlpm.WinVal,_xlpm.CSVVal&lt;&gt;"",_xlpm.CSVVal)),""))</f>
        <v/>
      </c>
      <c r="E122" s="41" t="str" cm="1">
        <f t="array" ref="E122">IF(($Y122+$Z122+$AA122+$AD122)=0,"",IFERROR(_xlfn.LET(_xlpm.CSVVal,IF($Y122=0,"",INDEX(CSV!E$2:E$510,$Y122)),_xlpm.MacVal,IF($Z122=0,"",INDEX(Output_Mac!C$2:C$500,$Z122)),_xlpm.WinVal,IF($AD122=0,"",INDEX(Output_Win!C$2:C$243,$AD122)),_xlpm.MyAuditVal,IF($AA122=0,"",INDEX(My_Audit!D$2:D$456,$AA122)),_xlfn.IFS(_xlpm.MyAuditVal&lt;&gt;"",_xlpm.MyAuditVal,_xlpm.MacVal&lt;&gt;"",_xlpm.MacVal,_xlpm.WinVal&lt;&gt;"",_xlpm.WinVal,_xlpm.CSVVal&lt;&gt;"",_xlpm.CSVVal)),""))</f>
        <v/>
      </c>
      <c r="F122" s="41" t="str" cm="1">
        <f t="array" ref="F122">IF(($Y122+$Z122+$AA122+$AD122)=0,"",IFERROR(_xlfn.LET(_xlpm.CSVVal,IF($Y122=0,"",INDEX(CSV!F$2:F$510,$Y122)),_xlpm.MacVal,IF($Z122=0,"",INDEX(Output_Mac!E$2:E$500,$Z122)),_xlpm.WinVal,IF($AD122=0,"",INDEX(Output_Win!E$2:E$243,$AD122)),_xlpm.MyAuditVal,IF($AA122=0,"",INDEX(My_Audit!E$2:E$456,$AA122)),_xlfn.IFS(_xlpm.MyAuditVal&lt;&gt;"",_xlpm.MyAuditVal,_xlpm.MacVal&lt;&gt;"",_xlpm.MacVal,_xlpm.WinVal&lt;&gt;"",_xlpm.WinVal,_xlpm.CSVVal&lt;&gt;"",PROPER(_xlpm.CSVVal))),""))</f>
        <v/>
      </c>
      <c r="G122" s="41" t="str" cm="1">
        <f t="array" ref="G122">IF(($Y122+$Z122+$AA122+$AD122)=0,"",IFERROR(_xlfn.LET(_xlpm.CSVVal,IF($Y122=0,"",INDEX(CSV!G$2:G$510,$Y122)),_xlpm.MacVal,IF($Z122=0,"",INDEX(Output_Mac!G$2:G$500,$Z122)),_xlpm.WinVal,IF($AD122=0,"",INDEX(Output_Win!G$2:G$243,$AD122)),_xlpm.MyAuditVal,IF($AA122=0,"",INDEX(My_Audit!F$2:F$456,$AA122)),_xlfn.IFS(_xlpm.MyAuditVal&lt;&gt;"",_xlpm.MyAuditVal,_xlpm.MacVal&lt;&gt;"",_xlpm.MacVal,_xlpm.WinVal&lt;&gt;"",_xlpm.WinVal,_xlpm.CSVVal&lt;&gt;"",_xlpm.CSVVal)),""))</f>
        <v/>
      </c>
      <c r="H122" s="41" t="str" cm="1">
        <f t="array" ref="H122">IF($Z122&gt;0,INDEX(Output_Mac!H$2:H$500,$Z122),IF($AD122&gt;0,INDEX(Output_Win!H$2:H$243,$AD122),IF($AA122&gt;0,_xlfn.LET(_xlpm.MyAuditVal,INDEX(My_Audit!G$2:G$456,$AA122),IF(_xlpm.MyAuditVal=0,"",_xlpm.MyAuditVal)),"")))</f>
        <v/>
      </c>
      <c r="I122" s="41" t="str" cm="1">
        <f t="array" ref="I122">IF(($Y122+$Z122+$AA122+$AD122)=0,"",IFERROR(_xlfn.LET(_xlpm.CSVVal,IF($Y122=0,"",INDEX(CSV!H$2:H$510,$Y122)),_xlpm.MacVal,IF($Z122=0,"",INDEX(Output_Mac!I$2:I$500,$Z122)),_xlpm.WinVal,IF($AD122=0,"",INDEX(Output_Win!I$2:I$243,$AD122)),_xlpm.MyAuditVal,IF($AA122=0,"",INDEX(My_Audit!H$2:H$456,$AA122)),_xlfn.IFS(_xlpm.MyAuditVal&lt;&gt;"",_xlpm.MyAuditVal,_xlpm.MacVal&lt;&gt;"",_xlpm.MacVal,_xlpm.WinVal&lt;&gt;"",_xlpm.WinVal,_xlpm.CSVVal&lt;&gt;"",_xlpm.CSVVal)),""))</f>
        <v/>
      </c>
      <c r="J122" s="41" t="str" cm="1">
        <f t="array" ref="J122">IF(($Y122+$Z122+$AA122+$AD122)=0,"",IFERROR(_xlfn.LET(_xlpm.CSVVal,IF($Y122=0,"",INDEX(CSV!J$2:J$510,$Y122)),_xlpm.MacVal,IF($Z122=0,"",INDEX(Output_Mac!J$2:J$500,$Z122)),_xlpm.WinVal,IF($AD122=0,"",INDEX(Output_Win!J$2:J$243,$AD122)),_xlpm.MyAuditVal,IF($AA122=0,"",INDEX(My_Audit!I$2:I$456,$AA122)),_xlfn.IFS(_xlpm.MyAuditVal&lt;&gt;"",_xlpm.MyAuditVal,_xlpm.MacVal&lt;&gt;"",_xlpm.MacVal,_xlpm.WinVal&lt;&gt;"",_xlpm.WinVal,_xlpm.CSVVal&lt;&gt;"",_xlpm.CSVVal)),""))</f>
        <v/>
      </c>
      <c r="K122" s="41" t="str" cm="1">
        <f t="array" ref="K122">IF(($Y122+$Z122+$AA122+$AD122)=0,"",IFERROR(_xlfn.LET(_xlpm.CSVVal,IF($Y122=0,"",INDEX(CSV!N$2:N$510,$Y122)),_xlpm.MacVal,IF($Z122=0,"",INDEX(Output_Mac!L$2:L$500,$Z122)),_xlpm.WinVal,IF($AD122=0,"",INDEX(Output_Win!L$2:L$243,$AD122)),_xlpm.MyAuditVal,IF($AA122=0,"",INDEX(My_Audit!J$2:J$456,$AA122)),_xlfn.IFS(_xlpm.MyAuditVal&lt;&gt;"",_xlpm.MyAuditVal,_xlpm.MacVal&lt;&gt;"",_xlpm.MacVal,_xlpm.WinVal&lt;&gt;"",_xlpm.WinVal,_xlpm.CSVVal&lt;&gt;"",_xlpm.CSVVal)),""))</f>
        <v/>
      </c>
      <c r="L122" s="41" t="str" cm="1">
        <f t="array" ref="L122">IF(($Y122+$Z122+$AA122+$AD122)=0,"",IFERROR(_xlfn.LET(_xlpm.CSVVal,IF($Y122=0,"",INDEX(CSV!Q$2:Q$510,$Y122)),_xlpm.MacVal,IF($Z122=0,"",INDEX(Output_Mac!M$2:M$500,$Z122)),_xlpm.WinVal,IF($AD122=0,"",INDEX(Output_Win!M$2:M$243,$AD122)),_xlpm.MyAuditVal,IF($AA122=0,"",INDEX(My_Audit!K$2:K$456,$AA122)),_xlfn.IFS(_xlpm.MyAuditVal&lt;&gt;"",_xlpm.MyAuditVal,_xlpm.MacVal&lt;&gt;"",_xlpm.MacVal,_xlpm.WinVal&lt;&gt;"",_xlpm.WinVal,_xlpm.CSVVal&lt;&gt;"",_xlpm.CSVVal)),""))</f>
        <v/>
      </c>
      <c r="M122" s="41" t="str" cm="1">
        <f t="array" ref="M122">IF(($Y122+$Z122+$AA122+$AD122)=0,"",ExpandDiagCodes(_xlfn.TEXTJOIN(", ",TRUE,IF($AA122=0,"",INDEX(My_Audit!N$2:N$456,$AA122)),IF($Z122=0,"",INDEX(Output_Mac!S$2:S$500,$Z122)),IF($AD122=0,"",INDEX(Output_Win!S$2:S$243,$AD122)),IF($Y122=0,"",INDEX(CSV!AE$2:AE$510,$Y122)))))</f>
        <v/>
      </c>
      <c r="N122" s="41" t="str" cm="1">
        <f t="array" ref="N122">IF(($Y122+$Z122+$AA122+$AD122)=0,"",IFERROR(_xlfn.LET(_xlpm.CSVVal,IF($Y122=0,"",INDEX(CSV!AG$2:AG$510,$Y122)),_xlpm.MacVal,IF($Z122=0,"",INDEX(Output_Mac!T$2:T$500,$Z122)),_xlpm.WinVal,IF($AD122=0,"",INDEX(Output_Win!T$2:T$243,$AD122)),_xlpm.MyAuditVal,IF($AA122=0,"",INDEX(My_Audit!O$2:O$456,$AA122)),_xlfn.IFS(_xlpm.MyAuditVal&lt;&gt;"",_xlpm.MyAuditVal,_xlpm.MacVal&lt;&gt;"",_xlpm.MacVal,_xlpm.WinVal&lt;&gt;"",_xlpm.WinVal,_xlpm.CSVVal&lt;&gt;"",_xlpm.CSVVal)),""))</f>
        <v/>
      </c>
      <c r="O122" s="41" t="str" cm="1">
        <f t="array" ref="O122">IF($AB122=0,"",INDEX(My_Audit!P$2:P$456,$AB122))&amp;""</f>
        <v/>
      </c>
      <c r="P122" s="40"/>
      <c r="Q122" s="41" t="str">
        <f>IF(LEFT(N122,4)="Pass","Nist SP 800-88",My_Audit!R122)&amp;""</f>
        <v/>
      </c>
      <c r="R122" s="40"/>
      <c r="S122" s="40"/>
      <c r="T122" s="41" t="str" cm="1">
        <f t="array" ref="T122">IF($AC122=0,"",INDEX(Models!J$2:J$605,$AC122))</f>
        <v/>
      </c>
      <c r="U122" s="40"/>
      <c r="V122" s="40"/>
      <c r="W122" s="79" t="str" cm="1">
        <f t="array" ref="W122">IF(($Z122+$AA122+$AD122)=0,"",ExpandDiagCodes(_xlfn.TEXTJOIN(", ",TRUE,IF($AA122=0,"",INDEX(My_Audit!L$2:L$456,$AA122)),IF($Z122=0,"",INDEX(Output_Mac!AA$2:AA$500,$Z122)),IF($AD122=0,"",INDEX(Output_Win!AA$2:AA$243,$AD122)))))</f>
        <v/>
      </c>
      <c r="Y122" s="80">
        <f>IFERROR(MATCH($A122,CSV!$A$2:$A$510,0),0)</f>
        <v>0</v>
      </c>
      <c r="Z122" s="80">
        <f>IFERROR(MATCH($A122,Output_Mac!$A$2:$A$500,0),0)</f>
        <v>0</v>
      </c>
      <c r="AA122" s="80">
        <f>IFERROR(MATCH($A122,My_Audit!$A$2:$A$456,0),0)</f>
        <v>121</v>
      </c>
      <c r="AB122" s="80">
        <f>IFERROR(MATCH($C122,My_Audit!$B$2:$B$456,0),0)</f>
        <v>0</v>
      </c>
      <c r="AC122" s="80">
        <f>IFERROR(MATCH($E122,Models!$I$2:$I$605,0),0)</f>
        <v>0</v>
      </c>
      <c r="AD122" s="80">
        <f>IFERROR(MATCH($A122,Output_Win!$A$2:$A$243,0),0)</f>
        <v>0</v>
      </c>
    </row>
    <row r="123" spans="1:30">
      <c r="A123" s="40" t="str">
        <f>_xlfn.TEXTJOIN("",TRUE,Input!$A$4,TEXT(ROW(My_Audit!A122)+Input!$A$8-1,"00"))</f>
        <v>W4510</v>
      </c>
      <c r="B123" s="40" t="str">
        <f>_xlfn.TEXTJOIN("-",TRUE,"ITD",Input!$A$2,A123)</f>
        <v>ITD-SHR11749-W4510</v>
      </c>
      <c r="C123" s="41" t="str" cm="1">
        <f t="array" ref="C123">IF(($Y123+$Z123+$AA123+$AD123)=0,"",IFERROR(_xlfn.LET(_xlpm.CSVVal,IF($Y123=0,"",INDEX(CSV!B$2:B$510,$Y123)),_xlpm.MacVal,IF($Z123=0,"",INDEX(Output_Mac!B$2:B$500,$Z123)),_xlpm.WinVal,IF($AD123=0,"",INDEX(Output_Win!B$2:B$243,$AD123)),_xlpm.MyAuditVal,IF($AA123=0,"",INDEX(My_Audit!B$2:B$456,$AA123)),_xlfn.IFS(_xlpm.MyAuditVal&lt;&gt;"",_xlpm.MyAuditVal,_xlpm.MacVal&lt;&gt;"",_xlpm.MacVal,_xlpm.WinVal&lt;&gt;"",_xlpm.WinVal,_xlpm.CSVVal&lt;&gt;"",_xlpm.CSVVal)),""))</f>
        <v/>
      </c>
      <c r="D123" s="41" t="str" cm="1">
        <f t="array" ref="D123">IF(($Y123+$Z123+$AA123+$AD123)=0,"",IFERROR(_xlfn.LET(_xlpm.CSVVal,IF($Y123=0,"",INDEX(CSV!C$2:C$510,$Y123)),_xlpm.MacVal,IF($Z123=0,"",INDEX(Output_Mac!D$2:D$500,$Z123)),_xlpm.WinVal,IF($AD123=0,"",INDEX(Output_Win!D$2:D$243,$AD123)),_xlpm.MyAuditVal,IF($AA123=0,"",INDEX(My_Audit!C$2:C$456,$AA123)),_xlfn.IFS(_xlpm.MyAuditVal&lt;&gt;"",_xlpm.MyAuditVal,_xlpm.MacVal&lt;&gt;"",_xlpm.MacVal,_xlpm.WinVal&lt;&gt;"",_xlpm.WinVal,_xlpm.CSVVal&lt;&gt;"",_xlpm.CSVVal)),""))</f>
        <v/>
      </c>
      <c r="E123" s="41" t="str" cm="1">
        <f t="array" ref="E123">IF(($Y123+$Z123+$AA123+$AD123)=0,"",IFERROR(_xlfn.LET(_xlpm.CSVVal,IF($Y123=0,"",INDEX(CSV!E$2:E$510,$Y123)),_xlpm.MacVal,IF($Z123=0,"",INDEX(Output_Mac!C$2:C$500,$Z123)),_xlpm.WinVal,IF($AD123=0,"",INDEX(Output_Win!C$2:C$243,$AD123)),_xlpm.MyAuditVal,IF($AA123=0,"",INDEX(My_Audit!D$2:D$456,$AA123)),_xlfn.IFS(_xlpm.MyAuditVal&lt;&gt;"",_xlpm.MyAuditVal,_xlpm.MacVal&lt;&gt;"",_xlpm.MacVal,_xlpm.WinVal&lt;&gt;"",_xlpm.WinVal,_xlpm.CSVVal&lt;&gt;"",_xlpm.CSVVal)),""))</f>
        <v/>
      </c>
      <c r="F123" s="41" t="str" cm="1">
        <f t="array" ref="F123">IF(($Y123+$Z123+$AA123+$AD123)=0,"",IFERROR(_xlfn.LET(_xlpm.CSVVal,IF($Y123=0,"",INDEX(CSV!F$2:F$510,$Y123)),_xlpm.MacVal,IF($Z123=0,"",INDEX(Output_Mac!E$2:E$500,$Z123)),_xlpm.WinVal,IF($AD123=0,"",INDEX(Output_Win!E$2:E$243,$AD123)),_xlpm.MyAuditVal,IF($AA123=0,"",INDEX(My_Audit!E$2:E$456,$AA123)),_xlfn.IFS(_xlpm.MyAuditVal&lt;&gt;"",_xlpm.MyAuditVal,_xlpm.MacVal&lt;&gt;"",_xlpm.MacVal,_xlpm.WinVal&lt;&gt;"",_xlpm.WinVal,_xlpm.CSVVal&lt;&gt;"",PROPER(_xlpm.CSVVal))),""))</f>
        <v/>
      </c>
      <c r="G123" s="41" t="str" cm="1">
        <f t="array" ref="G123">IF(($Y123+$Z123+$AA123+$AD123)=0,"",IFERROR(_xlfn.LET(_xlpm.CSVVal,IF($Y123=0,"",INDEX(CSV!G$2:G$510,$Y123)),_xlpm.MacVal,IF($Z123=0,"",INDEX(Output_Mac!G$2:G$500,$Z123)),_xlpm.WinVal,IF($AD123=0,"",INDEX(Output_Win!G$2:G$243,$AD123)),_xlpm.MyAuditVal,IF($AA123=0,"",INDEX(My_Audit!F$2:F$456,$AA123)),_xlfn.IFS(_xlpm.MyAuditVal&lt;&gt;"",_xlpm.MyAuditVal,_xlpm.MacVal&lt;&gt;"",_xlpm.MacVal,_xlpm.WinVal&lt;&gt;"",_xlpm.WinVal,_xlpm.CSVVal&lt;&gt;"",_xlpm.CSVVal)),""))</f>
        <v/>
      </c>
      <c r="H123" s="41" t="str" cm="1">
        <f t="array" ref="H123">IF($Z123&gt;0,INDEX(Output_Mac!H$2:H$500,$Z123),IF($AD123&gt;0,INDEX(Output_Win!H$2:H$243,$AD123),IF($AA123&gt;0,_xlfn.LET(_xlpm.MyAuditVal,INDEX(My_Audit!G$2:G$456,$AA123),IF(_xlpm.MyAuditVal=0,"",_xlpm.MyAuditVal)),"")))</f>
        <v/>
      </c>
      <c r="I123" s="41" t="str" cm="1">
        <f t="array" ref="I123">IF(($Y123+$Z123+$AA123+$AD123)=0,"",IFERROR(_xlfn.LET(_xlpm.CSVVal,IF($Y123=0,"",INDEX(CSV!H$2:H$510,$Y123)),_xlpm.MacVal,IF($Z123=0,"",INDEX(Output_Mac!I$2:I$500,$Z123)),_xlpm.WinVal,IF($AD123=0,"",INDEX(Output_Win!I$2:I$243,$AD123)),_xlpm.MyAuditVal,IF($AA123=0,"",INDEX(My_Audit!H$2:H$456,$AA123)),_xlfn.IFS(_xlpm.MyAuditVal&lt;&gt;"",_xlpm.MyAuditVal,_xlpm.MacVal&lt;&gt;"",_xlpm.MacVal,_xlpm.WinVal&lt;&gt;"",_xlpm.WinVal,_xlpm.CSVVal&lt;&gt;"",_xlpm.CSVVal)),""))</f>
        <v/>
      </c>
      <c r="J123" s="41" t="str" cm="1">
        <f t="array" ref="J123">IF(($Y123+$Z123+$AA123+$AD123)=0,"",IFERROR(_xlfn.LET(_xlpm.CSVVal,IF($Y123=0,"",INDEX(CSV!J$2:J$510,$Y123)),_xlpm.MacVal,IF($Z123=0,"",INDEX(Output_Mac!J$2:J$500,$Z123)),_xlpm.WinVal,IF($AD123=0,"",INDEX(Output_Win!J$2:J$243,$AD123)),_xlpm.MyAuditVal,IF($AA123=0,"",INDEX(My_Audit!I$2:I$456,$AA123)),_xlfn.IFS(_xlpm.MyAuditVal&lt;&gt;"",_xlpm.MyAuditVal,_xlpm.MacVal&lt;&gt;"",_xlpm.MacVal,_xlpm.WinVal&lt;&gt;"",_xlpm.WinVal,_xlpm.CSVVal&lt;&gt;"",_xlpm.CSVVal)),""))</f>
        <v/>
      </c>
      <c r="K123" s="41" t="str" cm="1">
        <f t="array" ref="K123">IF(($Y123+$Z123+$AA123+$AD123)=0,"",IFERROR(_xlfn.LET(_xlpm.CSVVal,IF($Y123=0,"",INDEX(CSV!N$2:N$510,$Y123)),_xlpm.MacVal,IF($Z123=0,"",INDEX(Output_Mac!L$2:L$500,$Z123)),_xlpm.WinVal,IF($AD123=0,"",INDEX(Output_Win!L$2:L$243,$AD123)),_xlpm.MyAuditVal,IF($AA123=0,"",INDEX(My_Audit!J$2:J$456,$AA123)),_xlfn.IFS(_xlpm.MyAuditVal&lt;&gt;"",_xlpm.MyAuditVal,_xlpm.MacVal&lt;&gt;"",_xlpm.MacVal,_xlpm.WinVal&lt;&gt;"",_xlpm.WinVal,_xlpm.CSVVal&lt;&gt;"",_xlpm.CSVVal)),""))</f>
        <v/>
      </c>
      <c r="L123" s="41" t="str" cm="1">
        <f t="array" ref="L123">IF(($Y123+$Z123+$AA123+$AD123)=0,"",IFERROR(_xlfn.LET(_xlpm.CSVVal,IF($Y123=0,"",INDEX(CSV!Q$2:Q$510,$Y123)),_xlpm.MacVal,IF($Z123=0,"",INDEX(Output_Mac!M$2:M$500,$Z123)),_xlpm.WinVal,IF($AD123=0,"",INDEX(Output_Win!M$2:M$243,$AD123)),_xlpm.MyAuditVal,IF($AA123=0,"",INDEX(My_Audit!K$2:K$456,$AA123)),_xlfn.IFS(_xlpm.MyAuditVal&lt;&gt;"",_xlpm.MyAuditVal,_xlpm.MacVal&lt;&gt;"",_xlpm.MacVal,_xlpm.WinVal&lt;&gt;"",_xlpm.WinVal,_xlpm.CSVVal&lt;&gt;"",_xlpm.CSVVal)),""))</f>
        <v/>
      </c>
      <c r="M123" s="41" t="str" cm="1">
        <f t="array" ref="M123">IF(($Y123+$Z123+$AA123+$AD123)=0,"",ExpandDiagCodes(_xlfn.TEXTJOIN(", ",TRUE,IF($AA123=0,"",INDEX(My_Audit!N$2:N$456,$AA123)),IF($Z123=0,"",INDEX(Output_Mac!S$2:S$500,$Z123)),IF($AD123=0,"",INDEX(Output_Win!S$2:S$243,$AD123)),IF($Y123=0,"",INDEX(CSV!AE$2:AE$510,$Y123)))))</f>
        <v/>
      </c>
      <c r="N123" s="41" t="str" cm="1">
        <f t="array" ref="N123">IF(($Y123+$Z123+$AA123+$AD123)=0,"",IFERROR(_xlfn.LET(_xlpm.CSVVal,IF($Y123=0,"",INDEX(CSV!AG$2:AG$510,$Y123)),_xlpm.MacVal,IF($Z123=0,"",INDEX(Output_Mac!T$2:T$500,$Z123)),_xlpm.WinVal,IF($AD123=0,"",INDEX(Output_Win!T$2:T$243,$AD123)),_xlpm.MyAuditVal,IF($AA123=0,"",INDEX(My_Audit!O$2:O$456,$AA123)),_xlfn.IFS(_xlpm.MyAuditVal&lt;&gt;"",_xlpm.MyAuditVal,_xlpm.MacVal&lt;&gt;"",_xlpm.MacVal,_xlpm.WinVal&lt;&gt;"",_xlpm.WinVal,_xlpm.CSVVal&lt;&gt;"",_xlpm.CSVVal)),""))</f>
        <v/>
      </c>
      <c r="O123" s="41" t="str" cm="1">
        <f t="array" ref="O123">IF($AB123=0,"",INDEX(My_Audit!P$2:P$456,$AB123))&amp;""</f>
        <v/>
      </c>
      <c r="P123" s="40"/>
      <c r="Q123" s="41" t="str">
        <f>IF(LEFT(N123,4)="Pass","Nist SP 800-88",My_Audit!R123)&amp;""</f>
        <v/>
      </c>
      <c r="R123" s="40"/>
      <c r="S123" s="40"/>
      <c r="T123" s="41" t="str" cm="1">
        <f t="array" ref="T123">IF($AC123=0,"",INDEX(Models!J$2:J$605,$AC123))</f>
        <v/>
      </c>
      <c r="U123" s="40"/>
      <c r="V123" s="40"/>
      <c r="W123" s="79" t="str" cm="1">
        <f t="array" ref="W123">IF(($Z123+$AA123+$AD123)=0,"",ExpandDiagCodes(_xlfn.TEXTJOIN(", ",TRUE,IF($AA123=0,"",INDEX(My_Audit!L$2:L$456,$AA123)),IF($Z123=0,"",INDEX(Output_Mac!AA$2:AA$500,$Z123)),IF($AD123=0,"",INDEX(Output_Win!AA$2:AA$243,$AD123)))))</f>
        <v/>
      </c>
      <c r="Y123" s="80">
        <f>IFERROR(MATCH($A123,CSV!$A$2:$A$510,0),0)</f>
        <v>0</v>
      </c>
      <c r="Z123" s="80">
        <f>IFERROR(MATCH($A123,Output_Mac!$A$2:$A$500,0),0)</f>
        <v>0</v>
      </c>
      <c r="AA123" s="80">
        <f>IFERROR(MATCH($A123,My_Audit!$A$2:$A$456,0),0)</f>
        <v>122</v>
      </c>
      <c r="AB123" s="80">
        <f>IFERROR(MATCH($C123,My_Audit!$B$2:$B$456,0),0)</f>
        <v>0</v>
      </c>
      <c r="AC123" s="80">
        <f>IFERROR(MATCH($E123,Models!$I$2:$I$605,0),0)</f>
        <v>0</v>
      </c>
      <c r="AD123" s="80">
        <f>IFERROR(MATCH($A123,Output_Win!$A$2:$A$243,0),0)</f>
        <v>0</v>
      </c>
    </row>
    <row r="124" spans="1:30">
      <c r="A124" s="40" t="str">
        <f>_xlfn.TEXTJOIN("",TRUE,Input!$A$4,TEXT(ROW(My_Audit!A123)+Input!$A$8-1,"00"))</f>
        <v>W4511</v>
      </c>
      <c r="B124" s="40" t="str">
        <f>_xlfn.TEXTJOIN("-",TRUE,"ITD",Input!$A$2,A124)</f>
        <v>ITD-SHR11749-W4511</v>
      </c>
      <c r="C124" s="41" t="str" cm="1">
        <f t="array" ref="C124">IF(($Y124+$Z124+$AA124+$AD124)=0,"",IFERROR(_xlfn.LET(_xlpm.CSVVal,IF($Y124=0,"",INDEX(CSV!B$2:B$510,$Y124)),_xlpm.MacVal,IF($Z124=0,"",INDEX(Output_Mac!B$2:B$500,$Z124)),_xlpm.WinVal,IF($AD124=0,"",INDEX(Output_Win!B$2:B$243,$AD124)),_xlpm.MyAuditVal,IF($AA124=0,"",INDEX(My_Audit!B$2:B$456,$AA124)),_xlfn.IFS(_xlpm.MyAuditVal&lt;&gt;"",_xlpm.MyAuditVal,_xlpm.MacVal&lt;&gt;"",_xlpm.MacVal,_xlpm.WinVal&lt;&gt;"",_xlpm.WinVal,_xlpm.CSVVal&lt;&gt;"",_xlpm.CSVVal)),""))</f>
        <v/>
      </c>
      <c r="D124" s="41" t="str" cm="1">
        <f t="array" ref="D124">IF(($Y124+$Z124+$AA124+$AD124)=0,"",IFERROR(_xlfn.LET(_xlpm.CSVVal,IF($Y124=0,"",INDEX(CSV!C$2:C$510,$Y124)),_xlpm.MacVal,IF($Z124=0,"",INDEX(Output_Mac!D$2:D$500,$Z124)),_xlpm.WinVal,IF($AD124=0,"",INDEX(Output_Win!D$2:D$243,$AD124)),_xlpm.MyAuditVal,IF($AA124=0,"",INDEX(My_Audit!C$2:C$456,$AA124)),_xlfn.IFS(_xlpm.MyAuditVal&lt;&gt;"",_xlpm.MyAuditVal,_xlpm.MacVal&lt;&gt;"",_xlpm.MacVal,_xlpm.WinVal&lt;&gt;"",_xlpm.WinVal,_xlpm.CSVVal&lt;&gt;"",_xlpm.CSVVal)),""))</f>
        <v/>
      </c>
      <c r="E124" s="41" t="str" cm="1">
        <f t="array" ref="E124">IF(($Y124+$Z124+$AA124+$AD124)=0,"",IFERROR(_xlfn.LET(_xlpm.CSVVal,IF($Y124=0,"",INDEX(CSV!E$2:E$510,$Y124)),_xlpm.MacVal,IF($Z124=0,"",INDEX(Output_Mac!C$2:C$500,$Z124)),_xlpm.WinVal,IF($AD124=0,"",INDEX(Output_Win!C$2:C$243,$AD124)),_xlpm.MyAuditVal,IF($AA124=0,"",INDEX(My_Audit!D$2:D$456,$AA124)),_xlfn.IFS(_xlpm.MyAuditVal&lt;&gt;"",_xlpm.MyAuditVal,_xlpm.MacVal&lt;&gt;"",_xlpm.MacVal,_xlpm.WinVal&lt;&gt;"",_xlpm.WinVal,_xlpm.CSVVal&lt;&gt;"",_xlpm.CSVVal)),""))</f>
        <v/>
      </c>
      <c r="F124" s="41" t="str" cm="1">
        <f t="array" ref="F124">IF(($Y124+$Z124+$AA124+$AD124)=0,"",IFERROR(_xlfn.LET(_xlpm.CSVVal,IF($Y124=0,"",INDEX(CSV!F$2:F$510,$Y124)),_xlpm.MacVal,IF($Z124=0,"",INDEX(Output_Mac!E$2:E$500,$Z124)),_xlpm.WinVal,IF($AD124=0,"",INDEX(Output_Win!E$2:E$243,$AD124)),_xlpm.MyAuditVal,IF($AA124=0,"",INDEX(My_Audit!E$2:E$456,$AA124)),_xlfn.IFS(_xlpm.MyAuditVal&lt;&gt;"",_xlpm.MyAuditVal,_xlpm.MacVal&lt;&gt;"",_xlpm.MacVal,_xlpm.WinVal&lt;&gt;"",_xlpm.WinVal,_xlpm.CSVVal&lt;&gt;"",PROPER(_xlpm.CSVVal))),""))</f>
        <v/>
      </c>
      <c r="G124" s="41" t="str" cm="1">
        <f t="array" ref="G124">IF(($Y124+$Z124+$AA124+$AD124)=0,"",IFERROR(_xlfn.LET(_xlpm.CSVVal,IF($Y124=0,"",INDEX(CSV!G$2:G$510,$Y124)),_xlpm.MacVal,IF($Z124=0,"",INDEX(Output_Mac!G$2:G$500,$Z124)),_xlpm.WinVal,IF($AD124=0,"",INDEX(Output_Win!G$2:G$243,$AD124)),_xlpm.MyAuditVal,IF($AA124=0,"",INDEX(My_Audit!F$2:F$456,$AA124)),_xlfn.IFS(_xlpm.MyAuditVal&lt;&gt;"",_xlpm.MyAuditVal,_xlpm.MacVal&lt;&gt;"",_xlpm.MacVal,_xlpm.WinVal&lt;&gt;"",_xlpm.WinVal,_xlpm.CSVVal&lt;&gt;"",_xlpm.CSVVal)),""))</f>
        <v/>
      </c>
      <c r="H124" s="41" t="str" cm="1">
        <f t="array" ref="H124">IF($Z124&gt;0,INDEX(Output_Mac!H$2:H$500,$Z124),IF($AD124&gt;0,INDEX(Output_Win!H$2:H$243,$AD124),IF($AA124&gt;0,_xlfn.LET(_xlpm.MyAuditVal,INDEX(My_Audit!G$2:G$456,$AA124),IF(_xlpm.MyAuditVal=0,"",_xlpm.MyAuditVal)),"")))</f>
        <v/>
      </c>
      <c r="I124" s="41" t="str" cm="1">
        <f t="array" ref="I124">IF(($Y124+$Z124+$AA124+$AD124)=0,"",IFERROR(_xlfn.LET(_xlpm.CSVVal,IF($Y124=0,"",INDEX(CSV!H$2:H$510,$Y124)),_xlpm.MacVal,IF($Z124=0,"",INDEX(Output_Mac!I$2:I$500,$Z124)),_xlpm.WinVal,IF($AD124=0,"",INDEX(Output_Win!I$2:I$243,$AD124)),_xlpm.MyAuditVal,IF($AA124=0,"",INDEX(My_Audit!H$2:H$456,$AA124)),_xlfn.IFS(_xlpm.MyAuditVal&lt;&gt;"",_xlpm.MyAuditVal,_xlpm.MacVal&lt;&gt;"",_xlpm.MacVal,_xlpm.WinVal&lt;&gt;"",_xlpm.WinVal,_xlpm.CSVVal&lt;&gt;"",_xlpm.CSVVal)),""))</f>
        <v/>
      </c>
      <c r="J124" s="41" t="str" cm="1">
        <f t="array" ref="J124">IF(($Y124+$Z124+$AA124+$AD124)=0,"",IFERROR(_xlfn.LET(_xlpm.CSVVal,IF($Y124=0,"",INDEX(CSV!J$2:J$510,$Y124)),_xlpm.MacVal,IF($Z124=0,"",INDEX(Output_Mac!J$2:J$500,$Z124)),_xlpm.WinVal,IF($AD124=0,"",INDEX(Output_Win!J$2:J$243,$AD124)),_xlpm.MyAuditVal,IF($AA124=0,"",INDEX(My_Audit!I$2:I$456,$AA124)),_xlfn.IFS(_xlpm.MyAuditVal&lt;&gt;"",_xlpm.MyAuditVal,_xlpm.MacVal&lt;&gt;"",_xlpm.MacVal,_xlpm.WinVal&lt;&gt;"",_xlpm.WinVal,_xlpm.CSVVal&lt;&gt;"",_xlpm.CSVVal)),""))</f>
        <v/>
      </c>
      <c r="K124" s="41" t="str" cm="1">
        <f t="array" ref="K124">IF(($Y124+$Z124+$AA124+$AD124)=0,"",IFERROR(_xlfn.LET(_xlpm.CSVVal,IF($Y124=0,"",INDEX(CSV!N$2:N$510,$Y124)),_xlpm.MacVal,IF($Z124=0,"",INDEX(Output_Mac!L$2:L$500,$Z124)),_xlpm.WinVal,IF($AD124=0,"",INDEX(Output_Win!L$2:L$243,$AD124)),_xlpm.MyAuditVal,IF($AA124=0,"",INDEX(My_Audit!J$2:J$456,$AA124)),_xlfn.IFS(_xlpm.MyAuditVal&lt;&gt;"",_xlpm.MyAuditVal,_xlpm.MacVal&lt;&gt;"",_xlpm.MacVal,_xlpm.WinVal&lt;&gt;"",_xlpm.WinVal,_xlpm.CSVVal&lt;&gt;"",_xlpm.CSVVal)),""))</f>
        <v/>
      </c>
      <c r="L124" s="41" t="str" cm="1">
        <f t="array" ref="L124">IF(($Y124+$Z124+$AA124+$AD124)=0,"",IFERROR(_xlfn.LET(_xlpm.CSVVal,IF($Y124=0,"",INDEX(CSV!Q$2:Q$510,$Y124)),_xlpm.MacVal,IF($Z124=0,"",INDEX(Output_Mac!M$2:M$500,$Z124)),_xlpm.WinVal,IF($AD124=0,"",INDEX(Output_Win!M$2:M$243,$AD124)),_xlpm.MyAuditVal,IF($AA124=0,"",INDEX(My_Audit!K$2:K$456,$AA124)),_xlfn.IFS(_xlpm.MyAuditVal&lt;&gt;"",_xlpm.MyAuditVal,_xlpm.MacVal&lt;&gt;"",_xlpm.MacVal,_xlpm.WinVal&lt;&gt;"",_xlpm.WinVal,_xlpm.CSVVal&lt;&gt;"",_xlpm.CSVVal)),""))</f>
        <v/>
      </c>
      <c r="M124" s="41" t="str" cm="1">
        <f t="array" ref="M124">IF(($Y124+$Z124+$AA124+$AD124)=0,"",ExpandDiagCodes(_xlfn.TEXTJOIN(", ",TRUE,IF($AA124=0,"",INDEX(My_Audit!N$2:N$456,$AA124)),IF($Z124=0,"",INDEX(Output_Mac!S$2:S$500,$Z124)),IF($AD124=0,"",INDEX(Output_Win!S$2:S$243,$AD124)),IF($Y124=0,"",INDEX(CSV!AE$2:AE$510,$Y124)))))</f>
        <v/>
      </c>
      <c r="N124" s="41" t="str" cm="1">
        <f t="array" ref="N124">IF(($Y124+$Z124+$AA124+$AD124)=0,"",IFERROR(_xlfn.LET(_xlpm.CSVVal,IF($Y124=0,"",INDEX(CSV!AG$2:AG$510,$Y124)),_xlpm.MacVal,IF($Z124=0,"",INDEX(Output_Mac!T$2:T$500,$Z124)),_xlpm.WinVal,IF($AD124=0,"",INDEX(Output_Win!T$2:T$243,$AD124)),_xlpm.MyAuditVal,IF($AA124=0,"",INDEX(My_Audit!O$2:O$456,$AA124)),_xlfn.IFS(_xlpm.MyAuditVal&lt;&gt;"",_xlpm.MyAuditVal,_xlpm.MacVal&lt;&gt;"",_xlpm.MacVal,_xlpm.WinVal&lt;&gt;"",_xlpm.WinVal,_xlpm.CSVVal&lt;&gt;"",_xlpm.CSVVal)),""))</f>
        <v/>
      </c>
      <c r="O124" s="41" t="str" cm="1">
        <f t="array" ref="O124">IF($AB124=0,"",INDEX(My_Audit!P$2:P$456,$AB124))&amp;""</f>
        <v/>
      </c>
      <c r="P124" s="40"/>
      <c r="Q124" s="41" t="str">
        <f>IF(LEFT(N124,4)="Pass","Nist SP 800-88",My_Audit!R124)&amp;""</f>
        <v/>
      </c>
      <c r="R124" s="40"/>
      <c r="S124" s="40"/>
      <c r="T124" s="41" t="str" cm="1">
        <f t="array" ref="T124">IF($AC124=0,"",INDEX(Models!J$2:J$605,$AC124))</f>
        <v/>
      </c>
      <c r="U124" s="40"/>
      <c r="V124" s="40"/>
      <c r="W124" s="79" t="str" cm="1">
        <f t="array" ref="W124">IF(($Z124+$AA124+$AD124)=0,"",ExpandDiagCodes(_xlfn.TEXTJOIN(", ",TRUE,IF($AA124=0,"",INDEX(My_Audit!L$2:L$456,$AA124)),IF($Z124=0,"",INDEX(Output_Mac!AA$2:AA$500,$Z124)),IF($AD124=0,"",INDEX(Output_Win!AA$2:AA$243,$AD124)))))</f>
        <v/>
      </c>
      <c r="Y124" s="80">
        <f>IFERROR(MATCH($A124,CSV!$A$2:$A$510,0),0)</f>
        <v>0</v>
      </c>
      <c r="Z124" s="80">
        <f>IFERROR(MATCH($A124,Output_Mac!$A$2:$A$500,0),0)</f>
        <v>0</v>
      </c>
      <c r="AA124" s="80">
        <f>IFERROR(MATCH($A124,My_Audit!$A$2:$A$456,0),0)</f>
        <v>123</v>
      </c>
      <c r="AB124" s="80">
        <f>IFERROR(MATCH($C124,My_Audit!$B$2:$B$456,0),0)</f>
        <v>0</v>
      </c>
      <c r="AC124" s="80">
        <f>IFERROR(MATCH($E124,Models!$I$2:$I$605,0),0)</f>
        <v>0</v>
      </c>
      <c r="AD124" s="80">
        <f>IFERROR(MATCH($A124,Output_Win!$A$2:$A$243,0),0)</f>
        <v>0</v>
      </c>
    </row>
    <row r="125" spans="1:30">
      <c r="A125" s="40" t="str">
        <f>_xlfn.TEXTJOIN("",TRUE,Input!$A$4,TEXT(ROW(My_Audit!A124)+Input!$A$8-1,"00"))</f>
        <v>W4512</v>
      </c>
      <c r="B125" s="40" t="str">
        <f>_xlfn.TEXTJOIN("-",TRUE,"ITD",Input!$A$2,A125)</f>
        <v>ITD-SHR11749-W4512</v>
      </c>
      <c r="C125" s="41" t="str" cm="1">
        <f t="array" ref="C125">IF(($Y125+$Z125+$AA125+$AD125)=0,"",IFERROR(_xlfn.LET(_xlpm.CSVVal,IF($Y125=0,"",INDEX(CSV!B$2:B$510,$Y125)),_xlpm.MacVal,IF($Z125=0,"",INDEX(Output_Mac!B$2:B$500,$Z125)),_xlpm.WinVal,IF($AD125=0,"",INDEX(Output_Win!B$2:B$243,$AD125)),_xlpm.MyAuditVal,IF($AA125=0,"",INDEX(My_Audit!B$2:B$456,$AA125)),_xlfn.IFS(_xlpm.MyAuditVal&lt;&gt;"",_xlpm.MyAuditVal,_xlpm.MacVal&lt;&gt;"",_xlpm.MacVal,_xlpm.WinVal&lt;&gt;"",_xlpm.WinVal,_xlpm.CSVVal&lt;&gt;"",_xlpm.CSVVal)),""))</f>
        <v/>
      </c>
      <c r="D125" s="41" t="str" cm="1">
        <f t="array" ref="D125">IF(($Y125+$Z125+$AA125+$AD125)=0,"",IFERROR(_xlfn.LET(_xlpm.CSVVal,IF($Y125=0,"",INDEX(CSV!C$2:C$510,$Y125)),_xlpm.MacVal,IF($Z125=0,"",INDEX(Output_Mac!D$2:D$500,$Z125)),_xlpm.WinVal,IF($AD125=0,"",INDEX(Output_Win!D$2:D$243,$AD125)),_xlpm.MyAuditVal,IF($AA125=0,"",INDEX(My_Audit!C$2:C$456,$AA125)),_xlfn.IFS(_xlpm.MyAuditVal&lt;&gt;"",_xlpm.MyAuditVal,_xlpm.MacVal&lt;&gt;"",_xlpm.MacVal,_xlpm.WinVal&lt;&gt;"",_xlpm.WinVal,_xlpm.CSVVal&lt;&gt;"",_xlpm.CSVVal)),""))</f>
        <v/>
      </c>
      <c r="E125" s="41" t="str" cm="1">
        <f t="array" ref="E125">IF(($Y125+$Z125+$AA125+$AD125)=0,"",IFERROR(_xlfn.LET(_xlpm.CSVVal,IF($Y125=0,"",INDEX(CSV!E$2:E$510,$Y125)),_xlpm.MacVal,IF($Z125=0,"",INDEX(Output_Mac!C$2:C$500,$Z125)),_xlpm.WinVal,IF($AD125=0,"",INDEX(Output_Win!C$2:C$243,$AD125)),_xlpm.MyAuditVal,IF($AA125=0,"",INDEX(My_Audit!D$2:D$456,$AA125)),_xlfn.IFS(_xlpm.MyAuditVal&lt;&gt;"",_xlpm.MyAuditVal,_xlpm.MacVal&lt;&gt;"",_xlpm.MacVal,_xlpm.WinVal&lt;&gt;"",_xlpm.WinVal,_xlpm.CSVVal&lt;&gt;"",_xlpm.CSVVal)),""))</f>
        <v/>
      </c>
      <c r="F125" s="41" t="str" cm="1">
        <f t="array" ref="F125">IF(($Y125+$Z125+$AA125+$AD125)=0,"",IFERROR(_xlfn.LET(_xlpm.CSVVal,IF($Y125=0,"",INDEX(CSV!F$2:F$510,$Y125)),_xlpm.MacVal,IF($Z125=0,"",INDEX(Output_Mac!E$2:E$500,$Z125)),_xlpm.WinVal,IF($AD125=0,"",INDEX(Output_Win!E$2:E$243,$AD125)),_xlpm.MyAuditVal,IF($AA125=0,"",INDEX(My_Audit!E$2:E$456,$AA125)),_xlfn.IFS(_xlpm.MyAuditVal&lt;&gt;"",_xlpm.MyAuditVal,_xlpm.MacVal&lt;&gt;"",_xlpm.MacVal,_xlpm.WinVal&lt;&gt;"",_xlpm.WinVal,_xlpm.CSVVal&lt;&gt;"",PROPER(_xlpm.CSVVal))),""))</f>
        <v/>
      </c>
      <c r="G125" s="41" t="str" cm="1">
        <f t="array" ref="G125">IF(($Y125+$Z125+$AA125+$AD125)=0,"",IFERROR(_xlfn.LET(_xlpm.CSVVal,IF($Y125=0,"",INDEX(CSV!G$2:G$510,$Y125)),_xlpm.MacVal,IF($Z125=0,"",INDEX(Output_Mac!G$2:G$500,$Z125)),_xlpm.WinVal,IF($AD125=0,"",INDEX(Output_Win!G$2:G$243,$AD125)),_xlpm.MyAuditVal,IF($AA125=0,"",INDEX(My_Audit!F$2:F$456,$AA125)),_xlfn.IFS(_xlpm.MyAuditVal&lt;&gt;"",_xlpm.MyAuditVal,_xlpm.MacVal&lt;&gt;"",_xlpm.MacVal,_xlpm.WinVal&lt;&gt;"",_xlpm.WinVal,_xlpm.CSVVal&lt;&gt;"",_xlpm.CSVVal)),""))</f>
        <v/>
      </c>
      <c r="H125" s="41" t="str" cm="1">
        <f t="array" ref="H125">IF($Z125&gt;0,INDEX(Output_Mac!H$2:H$500,$Z125),IF($AD125&gt;0,INDEX(Output_Win!H$2:H$243,$AD125),IF($AA125&gt;0,_xlfn.LET(_xlpm.MyAuditVal,INDEX(My_Audit!G$2:G$456,$AA125),IF(_xlpm.MyAuditVal=0,"",_xlpm.MyAuditVal)),"")))</f>
        <v/>
      </c>
      <c r="I125" s="41" t="str" cm="1">
        <f t="array" ref="I125">IF(($Y125+$Z125+$AA125+$AD125)=0,"",IFERROR(_xlfn.LET(_xlpm.CSVVal,IF($Y125=0,"",INDEX(CSV!H$2:H$510,$Y125)),_xlpm.MacVal,IF($Z125=0,"",INDEX(Output_Mac!I$2:I$500,$Z125)),_xlpm.WinVal,IF($AD125=0,"",INDEX(Output_Win!I$2:I$243,$AD125)),_xlpm.MyAuditVal,IF($AA125=0,"",INDEX(My_Audit!H$2:H$456,$AA125)),_xlfn.IFS(_xlpm.MyAuditVal&lt;&gt;"",_xlpm.MyAuditVal,_xlpm.MacVal&lt;&gt;"",_xlpm.MacVal,_xlpm.WinVal&lt;&gt;"",_xlpm.WinVal,_xlpm.CSVVal&lt;&gt;"",_xlpm.CSVVal)),""))</f>
        <v/>
      </c>
      <c r="J125" s="41" t="str" cm="1">
        <f t="array" ref="J125">IF(($Y125+$Z125+$AA125+$AD125)=0,"",IFERROR(_xlfn.LET(_xlpm.CSVVal,IF($Y125=0,"",INDEX(CSV!J$2:J$510,$Y125)),_xlpm.MacVal,IF($Z125=0,"",INDEX(Output_Mac!J$2:J$500,$Z125)),_xlpm.WinVal,IF($AD125=0,"",INDEX(Output_Win!J$2:J$243,$AD125)),_xlpm.MyAuditVal,IF($AA125=0,"",INDEX(My_Audit!I$2:I$456,$AA125)),_xlfn.IFS(_xlpm.MyAuditVal&lt;&gt;"",_xlpm.MyAuditVal,_xlpm.MacVal&lt;&gt;"",_xlpm.MacVal,_xlpm.WinVal&lt;&gt;"",_xlpm.WinVal,_xlpm.CSVVal&lt;&gt;"",_xlpm.CSVVal)),""))</f>
        <v/>
      </c>
      <c r="K125" s="41" t="str" cm="1">
        <f t="array" ref="K125">IF(($Y125+$Z125+$AA125+$AD125)=0,"",IFERROR(_xlfn.LET(_xlpm.CSVVal,IF($Y125=0,"",INDEX(CSV!N$2:N$510,$Y125)),_xlpm.MacVal,IF($Z125=0,"",INDEX(Output_Mac!L$2:L$500,$Z125)),_xlpm.WinVal,IF($AD125=0,"",INDEX(Output_Win!L$2:L$243,$AD125)),_xlpm.MyAuditVal,IF($AA125=0,"",INDEX(My_Audit!J$2:J$456,$AA125)),_xlfn.IFS(_xlpm.MyAuditVal&lt;&gt;"",_xlpm.MyAuditVal,_xlpm.MacVal&lt;&gt;"",_xlpm.MacVal,_xlpm.WinVal&lt;&gt;"",_xlpm.WinVal,_xlpm.CSVVal&lt;&gt;"",_xlpm.CSVVal)),""))</f>
        <v/>
      </c>
      <c r="L125" s="41" t="str" cm="1">
        <f t="array" ref="L125">IF(($Y125+$Z125+$AA125+$AD125)=0,"",IFERROR(_xlfn.LET(_xlpm.CSVVal,IF($Y125=0,"",INDEX(CSV!Q$2:Q$510,$Y125)),_xlpm.MacVal,IF($Z125=0,"",INDEX(Output_Mac!M$2:M$500,$Z125)),_xlpm.WinVal,IF($AD125=0,"",INDEX(Output_Win!M$2:M$243,$AD125)),_xlpm.MyAuditVal,IF($AA125=0,"",INDEX(My_Audit!K$2:K$456,$AA125)),_xlfn.IFS(_xlpm.MyAuditVal&lt;&gt;"",_xlpm.MyAuditVal,_xlpm.MacVal&lt;&gt;"",_xlpm.MacVal,_xlpm.WinVal&lt;&gt;"",_xlpm.WinVal,_xlpm.CSVVal&lt;&gt;"",_xlpm.CSVVal)),""))</f>
        <v/>
      </c>
      <c r="M125" s="41" t="str" cm="1">
        <f t="array" ref="M125">IF(($Y125+$Z125+$AA125+$AD125)=0,"",ExpandDiagCodes(_xlfn.TEXTJOIN(", ",TRUE,IF($AA125=0,"",INDEX(My_Audit!N$2:N$456,$AA125)),IF($Z125=0,"",INDEX(Output_Mac!S$2:S$500,$Z125)),IF($AD125=0,"",INDEX(Output_Win!S$2:S$243,$AD125)),IF($Y125=0,"",INDEX(CSV!AE$2:AE$510,$Y125)))))</f>
        <v/>
      </c>
      <c r="N125" s="41" t="str" cm="1">
        <f t="array" ref="N125">IF(($Y125+$Z125+$AA125+$AD125)=0,"",IFERROR(_xlfn.LET(_xlpm.CSVVal,IF($Y125=0,"",INDEX(CSV!AG$2:AG$510,$Y125)),_xlpm.MacVal,IF($Z125=0,"",INDEX(Output_Mac!T$2:T$500,$Z125)),_xlpm.WinVal,IF($AD125=0,"",INDEX(Output_Win!T$2:T$243,$AD125)),_xlpm.MyAuditVal,IF($AA125=0,"",INDEX(My_Audit!O$2:O$456,$AA125)),_xlfn.IFS(_xlpm.MyAuditVal&lt;&gt;"",_xlpm.MyAuditVal,_xlpm.MacVal&lt;&gt;"",_xlpm.MacVal,_xlpm.WinVal&lt;&gt;"",_xlpm.WinVal,_xlpm.CSVVal&lt;&gt;"",_xlpm.CSVVal)),""))</f>
        <v/>
      </c>
      <c r="O125" s="41" t="str" cm="1">
        <f t="array" ref="O125">IF($AB125=0,"",INDEX(My_Audit!P$2:P$456,$AB125))&amp;""</f>
        <v/>
      </c>
      <c r="P125" s="40"/>
      <c r="Q125" s="41" t="str">
        <f>IF(LEFT(N125,4)="Pass","Nist SP 800-88",My_Audit!R125)&amp;""</f>
        <v/>
      </c>
      <c r="R125" s="40"/>
      <c r="S125" s="40"/>
      <c r="T125" s="41" t="str" cm="1">
        <f t="array" ref="T125">IF($AC125=0,"",INDEX(Models!J$2:J$605,$AC125))</f>
        <v/>
      </c>
      <c r="U125" s="40"/>
      <c r="V125" s="40"/>
      <c r="W125" s="79" t="str" cm="1">
        <f t="array" ref="W125">IF(($Z125+$AA125+$AD125)=0,"",ExpandDiagCodes(_xlfn.TEXTJOIN(", ",TRUE,IF($AA125=0,"",INDEX(My_Audit!L$2:L$456,$AA125)),IF($Z125=0,"",INDEX(Output_Mac!AA$2:AA$500,$Z125)),IF($AD125=0,"",INDEX(Output_Win!AA$2:AA$243,$AD125)))))</f>
        <v/>
      </c>
      <c r="Y125" s="80">
        <f>IFERROR(MATCH($A125,CSV!$A$2:$A$510,0),0)</f>
        <v>0</v>
      </c>
      <c r="Z125" s="80">
        <f>IFERROR(MATCH($A125,Output_Mac!$A$2:$A$500,0),0)</f>
        <v>0</v>
      </c>
      <c r="AA125" s="80">
        <f>IFERROR(MATCH($A125,My_Audit!$A$2:$A$456,0),0)</f>
        <v>124</v>
      </c>
      <c r="AB125" s="80">
        <f>IFERROR(MATCH($C125,My_Audit!$B$2:$B$456,0),0)</f>
        <v>0</v>
      </c>
      <c r="AC125" s="80">
        <f>IFERROR(MATCH($E125,Models!$I$2:$I$605,0),0)</f>
        <v>0</v>
      </c>
      <c r="AD125" s="80">
        <f>IFERROR(MATCH($A125,Output_Win!$A$2:$A$243,0),0)</f>
        <v>0</v>
      </c>
    </row>
    <row r="126" spans="1:30">
      <c r="A126" s="40" t="str">
        <f>_xlfn.TEXTJOIN("",TRUE,Input!$A$4,TEXT(ROW(My_Audit!A125)+Input!$A$8-1,"00"))</f>
        <v>W4513</v>
      </c>
      <c r="B126" s="40" t="str">
        <f>_xlfn.TEXTJOIN("-",TRUE,"ITD",Input!$A$2,A126)</f>
        <v>ITD-SHR11749-W4513</v>
      </c>
      <c r="C126" s="41" t="str" cm="1">
        <f t="array" ref="C126">IF(($Y126+$Z126+$AA126+$AD126)=0,"",IFERROR(_xlfn.LET(_xlpm.CSVVal,IF($Y126=0,"",INDEX(CSV!B$2:B$510,$Y126)),_xlpm.MacVal,IF($Z126=0,"",INDEX(Output_Mac!B$2:B$500,$Z126)),_xlpm.WinVal,IF($AD126=0,"",INDEX(Output_Win!B$2:B$243,$AD126)),_xlpm.MyAuditVal,IF($AA126=0,"",INDEX(My_Audit!B$2:B$456,$AA126)),_xlfn.IFS(_xlpm.MyAuditVal&lt;&gt;"",_xlpm.MyAuditVal,_xlpm.MacVal&lt;&gt;"",_xlpm.MacVal,_xlpm.WinVal&lt;&gt;"",_xlpm.WinVal,_xlpm.CSVVal&lt;&gt;"",_xlpm.CSVVal)),""))</f>
        <v/>
      </c>
      <c r="D126" s="41" t="str" cm="1">
        <f t="array" ref="D126">IF(($Y126+$Z126+$AA126+$AD126)=0,"",IFERROR(_xlfn.LET(_xlpm.CSVVal,IF($Y126=0,"",INDEX(CSV!C$2:C$510,$Y126)),_xlpm.MacVal,IF($Z126=0,"",INDEX(Output_Mac!D$2:D$500,$Z126)),_xlpm.WinVal,IF($AD126=0,"",INDEX(Output_Win!D$2:D$243,$AD126)),_xlpm.MyAuditVal,IF($AA126=0,"",INDEX(My_Audit!C$2:C$456,$AA126)),_xlfn.IFS(_xlpm.MyAuditVal&lt;&gt;"",_xlpm.MyAuditVal,_xlpm.MacVal&lt;&gt;"",_xlpm.MacVal,_xlpm.WinVal&lt;&gt;"",_xlpm.WinVal,_xlpm.CSVVal&lt;&gt;"",_xlpm.CSVVal)),""))</f>
        <v/>
      </c>
      <c r="E126" s="41" t="str" cm="1">
        <f t="array" ref="E126">IF(($Y126+$Z126+$AA126+$AD126)=0,"",IFERROR(_xlfn.LET(_xlpm.CSVVal,IF($Y126=0,"",INDEX(CSV!E$2:E$510,$Y126)),_xlpm.MacVal,IF($Z126=0,"",INDEX(Output_Mac!C$2:C$500,$Z126)),_xlpm.WinVal,IF($AD126=0,"",INDEX(Output_Win!C$2:C$243,$AD126)),_xlpm.MyAuditVal,IF($AA126=0,"",INDEX(My_Audit!D$2:D$456,$AA126)),_xlfn.IFS(_xlpm.MyAuditVal&lt;&gt;"",_xlpm.MyAuditVal,_xlpm.MacVal&lt;&gt;"",_xlpm.MacVal,_xlpm.WinVal&lt;&gt;"",_xlpm.WinVal,_xlpm.CSVVal&lt;&gt;"",_xlpm.CSVVal)),""))</f>
        <v/>
      </c>
      <c r="F126" s="41" t="str" cm="1">
        <f t="array" ref="F126">IF(($Y126+$Z126+$AA126+$AD126)=0,"",IFERROR(_xlfn.LET(_xlpm.CSVVal,IF($Y126=0,"",INDEX(CSV!F$2:F$510,$Y126)),_xlpm.MacVal,IF($Z126=0,"",INDEX(Output_Mac!E$2:E$500,$Z126)),_xlpm.WinVal,IF($AD126=0,"",INDEX(Output_Win!E$2:E$243,$AD126)),_xlpm.MyAuditVal,IF($AA126=0,"",INDEX(My_Audit!E$2:E$456,$AA126)),_xlfn.IFS(_xlpm.MyAuditVal&lt;&gt;"",_xlpm.MyAuditVal,_xlpm.MacVal&lt;&gt;"",_xlpm.MacVal,_xlpm.WinVal&lt;&gt;"",_xlpm.WinVal,_xlpm.CSVVal&lt;&gt;"",PROPER(_xlpm.CSVVal))),""))</f>
        <v/>
      </c>
      <c r="G126" s="41" t="str" cm="1">
        <f t="array" ref="G126">IF(($Y126+$Z126+$AA126+$AD126)=0,"",IFERROR(_xlfn.LET(_xlpm.CSVVal,IF($Y126=0,"",INDEX(CSV!G$2:G$510,$Y126)),_xlpm.MacVal,IF($Z126=0,"",INDEX(Output_Mac!G$2:G$500,$Z126)),_xlpm.WinVal,IF($AD126=0,"",INDEX(Output_Win!G$2:G$243,$AD126)),_xlpm.MyAuditVal,IF($AA126=0,"",INDEX(My_Audit!F$2:F$456,$AA126)),_xlfn.IFS(_xlpm.MyAuditVal&lt;&gt;"",_xlpm.MyAuditVal,_xlpm.MacVal&lt;&gt;"",_xlpm.MacVal,_xlpm.WinVal&lt;&gt;"",_xlpm.WinVal,_xlpm.CSVVal&lt;&gt;"",_xlpm.CSVVal)),""))</f>
        <v/>
      </c>
      <c r="H126" s="41" t="str" cm="1">
        <f t="array" ref="H126">IF($Z126&gt;0,INDEX(Output_Mac!H$2:H$500,$Z126),IF($AD126&gt;0,INDEX(Output_Win!H$2:H$243,$AD126),IF($AA126&gt;0,_xlfn.LET(_xlpm.MyAuditVal,INDEX(My_Audit!G$2:G$456,$AA126),IF(_xlpm.MyAuditVal=0,"",_xlpm.MyAuditVal)),"")))</f>
        <v/>
      </c>
      <c r="I126" s="41" t="str" cm="1">
        <f t="array" ref="I126">IF(($Y126+$Z126+$AA126+$AD126)=0,"",IFERROR(_xlfn.LET(_xlpm.CSVVal,IF($Y126=0,"",INDEX(CSV!H$2:H$510,$Y126)),_xlpm.MacVal,IF($Z126=0,"",INDEX(Output_Mac!I$2:I$500,$Z126)),_xlpm.WinVal,IF($AD126=0,"",INDEX(Output_Win!I$2:I$243,$AD126)),_xlpm.MyAuditVal,IF($AA126=0,"",INDEX(My_Audit!H$2:H$456,$AA126)),_xlfn.IFS(_xlpm.MyAuditVal&lt;&gt;"",_xlpm.MyAuditVal,_xlpm.MacVal&lt;&gt;"",_xlpm.MacVal,_xlpm.WinVal&lt;&gt;"",_xlpm.WinVal,_xlpm.CSVVal&lt;&gt;"",_xlpm.CSVVal)),""))</f>
        <v/>
      </c>
      <c r="J126" s="41" t="str" cm="1">
        <f t="array" ref="J126">IF(($Y126+$Z126+$AA126+$AD126)=0,"",IFERROR(_xlfn.LET(_xlpm.CSVVal,IF($Y126=0,"",INDEX(CSV!J$2:J$510,$Y126)),_xlpm.MacVal,IF($Z126=0,"",INDEX(Output_Mac!J$2:J$500,$Z126)),_xlpm.WinVal,IF($AD126=0,"",INDEX(Output_Win!J$2:J$243,$AD126)),_xlpm.MyAuditVal,IF($AA126=0,"",INDEX(My_Audit!I$2:I$456,$AA126)),_xlfn.IFS(_xlpm.MyAuditVal&lt;&gt;"",_xlpm.MyAuditVal,_xlpm.MacVal&lt;&gt;"",_xlpm.MacVal,_xlpm.WinVal&lt;&gt;"",_xlpm.WinVal,_xlpm.CSVVal&lt;&gt;"",_xlpm.CSVVal)),""))</f>
        <v/>
      </c>
      <c r="K126" s="41" t="str" cm="1">
        <f t="array" ref="K126">IF(($Y126+$Z126+$AA126+$AD126)=0,"",IFERROR(_xlfn.LET(_xlpm.CSVVal,IF($Y126=0,"",INDEX(CSV!N$2:N$510,$Y126)),_xlpm.MacVal,IF($Z126=0,"",INDEX(Output_Mac!L$2:L$500,$Z126)),_xlpm.WinVal,IF($AD126=0,"",INDEX(Output_Win!L$2:L$243,$AD126)),_xlpm.MyAuditVal,IF($AA126=0,"",INDEX(My_Audit!J$2:J$456,$AA126)),_xlfn.IFS(_xlpm.MyAuditVal&lt;&gt;"",_xlpm.MyAuditVal,_xlpm.MacVal&lt;&gt;"",_xlpm.MacVal,_xlpm.WinVal&lt;&gt;"",_xlpm.WinVal,_xlpm.CSVVal&lt;&gt;"",_xlpm.CSVVal)),""))</f>
        <v/>
      </c>
      <c r="L126" s="41" t="str" cm="1">
        <f t="array" ref="L126">IF(($Y126+$Z126+$AA126+$AD126)=0,"",IFERROR(_xlfn.LET(_xlpm.CSVVal,IF($Y126=0,"",INDEX(CSV!Q$2:Q$510,$Y126)),_xlpm.MacVal,IF($Z126=0,"",INDEX(Output_Mac!M$2:M$500,$Z126)),_xlpm.WinVal,IF($AD126=0,"",INDEX(Output_Win!M$2:M$243,$AD126)),_xlpm.MyAuditVal,IF($AA126=0,"",INDEX(My_Audit!K$2:K$456,$AA126)),_xlfn.IFS(_xlpm.MyAuditVal&lt;&gt;"",_xlpm.MyAuditVal,_xlpm.MacVal&lt;&gt;"",_xlpm.MacVal,_xlpm.WinVal&lt;&gt;"",_xlpm.WinVal,_xlpm.CSVVal&lt;&gt;"",_xlpm.CSVVal)),""))</f>
        <v/>
      </c>
      <c r="M126" s="41" t="str" cm="1">
        <f t="array" ref="M126">IF(($Y126+$Z126+$AA126+$AD126)=0,"",ExpandDiagCodes(_xlfn.TEXTJOIN(", ",TRUE,IF($AA126=0,"",INDEX(My_Audit!N$2:N$456,$AA126)),IF($Z126=0,"",INDEX(Output_Mac!S$2:S$500,$Z126)),IF($AD126=0,"",INDEX(Output_Win!S$2:S$243,$AD126)),IF($Y126=0,"",INDEX(CSV!AE$2:AE$510,$Y126)))))</f>
        <v/>
      </c>
      <c r="N126" s="41" t="str" cm="1">
        <f t="array" ref="N126">IF(($Y126+$Z126+$AA126+$AD126)=0,"",IFERROR(_xlfn.LET(_xlpm.CSVVal,IF($Y126=0,"",INDEX(CSV!AG$2:AG$510,$Y126)),_xlpm.MacVal,IF($Z126=0,"",INDEX(Output_Mac!T$2:T$500,$Z126)),_xlpm.WinVal,IF($AD126=0,"",INDEX(Output_Win!T$2:T$243,$AD126)),_xlpm.MyAuditVal,IF($AA126=0,"",INDEX(My_Audit!O$2:O$456,$AA126)),_xlfn.IFS(_xlpm.MyAuditVal&lt;&gt;"",_xlpm.MyAuditVal,_xlpm.MacVal&lt;&gt;"",_xlpm.MacVal,_xlpm.WinVal&lt;&gt;"",_xlpm.WinVal,_xlpm.CSVVal&lt;&gt;"",_xlpm.CSVVal)),""))</f>
        <v/>
      </c>
      <c r="O126" s="41" t="str" cm="1">
        <f t="array" ref="O126">IF($AB126=0,"",INDEX(My_Audit!P$2:P$456,$AB126))&amp;""</f>
        <v/>
      </c>
      <c r="P126" s="40"/>
      <c r="Q126" s="41" t="str">
        <f>IF(LEFT(N126,4)="Pass","Nist SP 800-88",My_Audit!R126)&amp;""</f>
        <v/>
      </c>
      <c r="R126" s="40"/>
      <c r="S126" s="40"/>
      <c r="T126" s="41" t="str" cm="1">
        <f t="array" ref="T126">IF($AC126=0,"",INDEX(Models!J$2:J$605,$AC126))</f>
        <v/>
      </c>
      <c r="U126" s="40"/>
      <c r="V126" s="40"/>
      <c r="W126" s="79" t="str" cm="1">
        <f t="array" ref="W126">IF(($Z126+$AA126+$AD126)=0,"",ExpandDiagCodes(_xlfn.TEXTJOIN(", ",TRUE,IF($AA126=0,"",INDEX(My_Audit!L$2:L$456,$AA126)),IF($Z126=0,"",INDEX(Output_Mac!AA$2:AA$500,$Z126)),IF($AD126=0,"",INDEX(Output_Win!AA$2:AA$243,$AD126)))))</f>
        <v/>
      </c>
      <c r="Y126" s="80">
        <f>IFERROR(MATCH($A126,CSV!$A$2:$A$510,0),0)</f>
        <v>0</v>
      </c>
      <c r="Z126" s="80">
        <f>IFERROR(MATCH($A126,Output_Mac!$A$2:$A$500,0),0)</f>
        <v>0</v>
      </c>
      <c r="AA126" s="80">
        <f>IFERROR(MATCH($A126,My_Audit!$A$2:$A$456,0),0)</f>
        <v>125</v>
      </c>
      <c r="AB126" s="80">
        <f>IFERROR(MATCH($C126,My_Audit!$B$2:$B$456,0),0)</f>
        <v>0</v>
      </c>
      <c r="AC126" s="80">
        <f>IFERROR(MATCH($E126,Models!$I$2:$I$605,0),0)</f>
        <v>0</v>
      </c>
      <c r="AD126" s="80">
        <f>IFERROR(MATCH($A126,Output_Win!$A$2:$A$243,0),0)</f>
        <v>0</v>
      </c>
    </row>
    <row r="127" spans="1:30">
      <c r="A127" s="40" t="str">
        <f>_xlfn.TEXTJOIN("",TRUE,Input!$A$4,TEXT(ROW(My_Audit!A126)+Input!$A$8-1,"00"))</f>
        <v>W4514</v>
      </c>
      <c r="B127" s="40" t="str">
        <f>_xlfn.TEXTJOIN("-",TRUE,"ITD",Input!$A$2,A127)</f>
        <v>ITD-SHR11749-W4514</v>
      </c>
      <c r="C127" s="41" t="str" cm="1">
        <f t="array" ref="C127">IF(($Y127+$Z127+$AA127+$AD127)=0,"",IFERROR(_xlfn.LET(_xlpm.CSVVal,IF($Y127=0,"",INDEX(CSV!B$2:B$510,$Y127)),_xlpm.MacVal,IF($Z127=0,"",INDEX(Output_Mac!B$2:B$500,$Z127)),_xlpm.WinVal,IF($AD127=0,"",INDEX(Output_Win!B$2:B$243,$AD127)),_xlpm.MyAuditVal,IF($AA127=0,"",INDEX(My_Audit!B$2:B$456,$AA127)),_xlfn.IFS(_xlpm.MyAuditVal&lt;&gt;"",_xlpm.MyAuditVal,_xlpm.MacVal&lt;&gt;"",_xlpm.MacVal,_xlpm.WinVal&lt;&gt;"",_xlpm.WinVal,_xlpm.CSVVal&lt;&gt;"",_xlpm.CSVVal)),""))</f>
        <v/>
      </c>
      <c r="D127" s="41" t="str" cm="1">
        <f t="array" ref="D127">IF(($Y127+$Z127+$AA127+$AD127)=0,"",IFERROR(_xlfn.LET(_xlpm.CSVVal,IF($Y127=0,"",INDEX(CSV!C$2:C$510,$Y127)),_xlpm.MacVal,IF($Z127=0,"",INDEX(Output_Mac!D$2:D$500,$Z127)),_xlpm.WinVal,IF($AD127=0,"",INDEX(Output_Win!D$2:D$243,$AD127)),_xlpm.MyAuditVal,IF($AA127=0,"",INDEX(My_Audit!C$2:C$456,$AA127)),_xlfn.IFS(_xlpm.MyAuditVal&lt;&gt;"",_xlpm.MyAuditVal,_xlpm.MacVal&lt;&gt;"",_xlpm.MacVal,_xlpm.WinVal&lt;&gt;"",_xlpm.WinVal,_xlpm.CSVVal&lt;&gt;"",_xlpm.CSVVal)),""))</f>
        <v/>
      </c>
      <c r="E127" s="41" t="str" cm="1">
        <f t="array" ref="E127">IF(($Y127+$Z127+$AA127+$AD127)=0,"",IFERROR(_xlfn.LET(_xlpm.CSVVal,IF($Y127=0,"",INDEX(CSV!E$2:E$510,$Y127)),_xlpm.MacVal,IF($Z127=0,"",INDEX(Output_Mac!C$2:C$500,$Z127)),_xlpm.WinVal,IF($AD127=0,"",INDEX(Output_Win!C$2:C$243,$AD127)),_xlpm.MyAuditVal,IF($AA127=0,"",INDEX(My_Audit!D$2:D$456,$AA127)),_xlfn.IFS(_xlpm.MyAuditVal&lt;&gt;"",_xlpm.MyAuditVal,_xlpm.MacVal&lt;&gt;"",_xlpm.MacVal,_xlpm.WinVal&lt;&gt;"",_xlpm.WinVal,_xlpm.CSVVal&lt;&gt;"",_xlpm.CSVVal)),""))</f>
        <v/>
      </c>
      <c r="F127" s="41" t="str" cm="1">
        <f t="array" ref="F127">IF(($Y127+$Z127+$AA127+$AD127)=0,"",IFERROR(_xlfn.LET(_xlpm.CSVVal,IF($Y127=0,"",INDEX(CSV!F$2:F$510,$Y127)),_xlpm.MacVal,IF($Z127=0,"",INDEX(Output_Mac!E$2:E$500,$Z127)),_xlpm.WinVal,IF($AD127=0,"",INDEX(Output_Win!E$2:E$243,$AD127)),_xlpm.MyAuditVal,IF($AA127=0,"",INDEX(My_Audit!E$2:E$456,$AA127)),_xlfn.IFS(_xlpm.MyAuditVal&lt;&gt;"",_xlpm.MyAuditVal,_xlpm.MacVal&lt;&gt;"",_xlpm.MacVal,_xlpm.WinVal&lt;&gt;"",_xlpm.WinVal,_xlpm.CSVVal&lt;&gt;"",PROPER(_xlpm.CSVVal))),""))</f>
        <v/>
      </c>
      <c r="G127" s="41" t="str" cm="1">
        <f t="array" ref="G127">IF(($Y127+$Z127+$AA127+$AD127)=0,"",IFERROR(_xlfn.LET(_xlpm.CSVVal,IF($Y127=0,"",INDEX(CSV!G$2:G$510,$Y127)),_xlpm.MacVal,IF($Z127=0,"",INDEX(Output_Mac!G$2:G$500,$Z127)),_xlpm.WinVal,IF($AD127=0,"",INDEX(Output_Win!G$2:G$243,$AD127)),_xlpm.MyAuditVal,IF($AA127=0,"",INDEX(My_Audit!F$2:F$456,$AA127)),_xlfn.IFS(_xlpm.MyAuditVal&lt;&gt;"",_xlpm.MyAuditVal,_xlpm.MacVal&lt;&gt;"",_xlpm.MacVal,_xlpm.WinVal&lt;&gt;"",_xlpm.WinVal,_xlpm.CSVVal&lt;&gt;"",_xlpm.CSVVal)),""))</f>
        <v/>
      </c>
      <c r="H127" s="41" t="str" cm="1">
        <f t="array" ref="H127">IF($Z127&gt;0,INDEX(Output_Mac!H$2:H$500,$Z127),IF($AD127&gt;0,INDEX(Output_Win!H$2:H$243,$AD127),IF($AA127&gt;0,_xlfn.LET(_xlpm.MyAuditVal,INDEX(My_Audit!G$2:G$456,$AA127),IF(_xlpm.MyAuditVal=0,"",_xlpm.MyAuditVal)),"")))</f>
        <v/>
      </c>
      <c r="I127" s="41" t="str" cm="1">
        <f t="array" ref="I127">IF(($Y127+$Z127+$AA127+$AD127)=0,"",IFERROR(_xlfn.LET(_xlpm.CSVVal,IF($Y127=0,"",INDEX(CSV!H$2:H$510,$Y127)),_xlpm.MacVal,IF($Z127=0,"",INDEX(Output_Mac!I$2:I$500,$Z127)),_xlpm.WinVal,IF($AD127=0,"",INDEX(Output_Win!I$2:I$243,$AD127)),_xlpm.MyAuditVal,IF($AA127=0,"",INDEX(My_Audit!H$2:H$456,$AA127)),_xlfn.IFS(_xlpm.MyAuditVal&lt;&gt;"",_xlpm.MyAuditVal,_xlpm.MacVal&lt;&gt;"",_xlpm.MacVal,_xlpm.WinVal&lt;&gt;"",_xlpm.WinVal,_xlpm.CSVVal&lt;&gt;"",_xlpm.CSVVal)),""))</f>
        <v/>
      </c>
      <c r="J127" s="41" t="str" cm="1">
        <f t="array" ref="J127">IF(($Y127+$Z127+$AA127+$AD127)=0,"",IFERROR(_xlfn.LET(_xlpm.CSVVal,IF($Y127=0,"",INDEX(CSV!J$2:J$510,$Y127)),_xlpm.MacVal,IF($Z127=0,"",INDEX(Output_Mac!J$2:J$500,$Z127)),_xlpm.WinVal,IF($AD127=0,"",INDEX(Output_Win!J$2:J$243,$AD127)),_xlpm.MyAuditVal,IF($AA127=0,"",INDEX(My_Audit!I$2:I$456,$AA127)),_xlfn.IFS(_xlpm.MyAuditVal&lt;&gt;"",_xlpm.MyAuditVal,_xlpm.MacVal&lt;&gt;"",_xlpm.MacVal,_xlpm.WinVal&lt;&gt;"",_xlpm.WinVal,_xlpm.CSVVal&lt;&gt;"",_xlpm.CSVVal)),""))</f>
        <v/>
      </c>
      <c r="K127" s="41" t="str" cm="1">
        <f t="array" ref="K127">IF(($Y127+$Z127+$AA127+$AD127)=0,"",IFERROR(_xlfn.LET(_xlpm.CSVVal,IF($Y127=0,"",INDEX(CSV!N$2:N$510,$Y127)),_xlpm.MacVal,IF($Z127=0,"",INDEX(Output_Mac!L$2:L$500,$Z127)),_xlpm.WinVal,IF($AD127=0,"",INDEX(Output_Win!L$2:L$243,$AD127)),_xlpm.MyAuditVal,IF($AA127=0,"",INDEX(My_Audit!J$2:J$456,$AA127)),_xlfn.IFS(_xlpm.MyAuditVal&lt;&gt;"",_xlpm.MyAuditVal,_xlpm.MacVal&lt;&gt;"",_xlpm.MacVal,_xlpm.WinVal&lt;&gt;"",_xlpm.WinVal,_xlpm.CSVVal&lt;&gt;"",_xlpm.CSVVal)),""))</f>
        <v/>
      </c>
      <c r="L127" s="41" t="str" cm="1">
        <f t="array" ref="L127">IF(($Y127+$Z127+$AA127+$AD127)=0,"",IFERROR(_xlfn.LET(_xlpm.CSVVal,IF($Y127=0,"",INDEX(CSV!Q$2:Q$510,$Y127)),_xlpm.MacVal,IF($Z127=0,"",INDEX(Output_Mac!M$2:M$500,$Z127)),_xlpm.WinVal,IF($AD127=0,"",INDEX(Output_Win!M$2:M$243,$AD127)),_xlpm.MyAuditVal,IF($AA127=0,"",INDEX(My_Audit!K$2:K$456,$AA127)),_xlfn.IFS(_xlpm.MyAuditVal&lt;&gt;"",_xlpm.MyAuditVal,_xlpm.MacVal&lt;&gt;"",_xlpm.MacVal,_xlpm.WinVal&lt;&gt;"",_xlpm.WinVal,_xlpm.CSVVal&lt;&gt;"",_xlpm.CSVVal)),""))</f>
        <v/>
      </c>
      <c r="M127" s="41" t="str" cm="1">
        <f t="array" ref="M127">IF(($Y127+$Z127+$AA127+$AD127)=0,"",ExpandDiagCodes(_xlfn.TEXTJOIN(", ",TRUE,IF($AA127=0,"",INDEX(My_Audit!N$2:N$456,$AA127)),IF($Z127=0,"",INDEX(Output_Mac!S$2:S$500,$Z127)),IF($AD127=0,"",INDEX(Output_Win!S$2:S$243,$AD127)),IF($Y127=0,"",INDEX(CSV!AE$2:AE$510,$Y127)))))</f>
        <v/>
      </c>
      <c r="N127" s="41" t="str" cm="1">
        <f t="array" ref="N127">IF(($Y127+$Z127+$AA127+$AD127)=0,"",IFERROR(_xlfn.LET(_xlpm.CSVVal,IF($Y127=0,"",INDEX(CSV!AG$2:AG$510,$Y127)),_xlpm.MacVal,IF($Z127=0,"",INDEX(Output_Mac!T$2:T$500,$Z127)),_xlpm.WinVal,IF($AD127=0,"",INDEX(Output_Win!T$2:T$243,$AD127)),_xlpm.MyAuditVal,IF($AA127=0,"",INDEX(My_Audit!O$2:O$456,$AA127)),_xlfn.IFS(_xlpm.MyAuditVal&lt;&gt;"",_xlpm.MyAuditVal,_xlpm.MacVal&lt;&gt;"",_xlpm.MacVal,_xlpm.WinVal&lt;&gt;"",_xlpm.WinVal,_xlpm.CSVVal&lt;&gt;"",_xlpm.CSVVal)),""))</f>
        <v/>
      </c>
      <c r="O127" s="41" t="str" cm="1">
        <f t="array" ref="O127">IF($AB127=0,"",INDEX(My_Audit!P$2:P$456,$AB127))&amp;""</f>
        <v/>
      </c>
      <c r="P127" s="40"/>
      <c r="Q127" s="41" t="str">
        <f>IF(LEFT(N127,4)="Pass","Nist SP 800-88",My_Audit!R127)&amp;""</f>
        <v/>
      </c>
      <c r="R127" s="40"/>
      <c r="S127" s="40"/>
      <c r="T127" s="41" t="str" cm="1">
        <f t="array" ref="T127">IF($AC127=0,"",INDEX(Models!J$2:J$605,$AC127))</f>
        <v/>
      </c>
      <c r="U127" s="40"/>
      <c r="V127" s="40"/>
      <c r="W127" s="79" t="str" cm="1">
        <f t="array" ref="W127">IF(($Z127+$AA127+$AD127)=0,"",ExpandDiagCodes(_xlfn.TEXTJOIN(", ",TRUE,IF($AA127=0,"",INDEX(My_Audit!L$2:L$456,$AA127)),IF($Z127=0,"",INDEX(Output_Mac!AA$2:AA$500,$Z127)),IF($AD127=0,"",INDEX(Output_Win!AA$2:AA$243,$AD127)))))</f>
        <v/>
      </c>
      <c r="Y127" s="80">
        <f>IFERROR(MATCH($A127,CSV!$A$2:$A$510,0),0)</f>
        <v>0</v>
      </c>
      <c r="Z127" s="80">
        <f>IFERROR(MATCH($A127,Output_Mac!$A$2:$A$500,0),0)</f>
        <v>0</v>
      </c>
      <c r="AA127" s="80">
        <f>IFERROR(MATCH($A127,My_Audit!$A$2:$A$456,0),0)</f>
        <v>126</v>
      </c>
      <c r="AB127" s="80">
        <f>IFERROR(MATCH($C127,My_Audit!$B$2:$B$456,0),0)</f>
        <v>0</v>
      </c>
      <c r="AC127" s="80">
        <f>IFERROR(MATCH($E127,Models!$I$2:$I$605,0),0)</f>
        <v>0</v>
      </c>
      <c r="AD127" s="80">
        <f>IFERROR(MATCH($A127,Output_Win!$A$2:$A$243,0),0)</f>
        <v>0</v>
      </c>
    </row>
    <row r="128" spans="1:30">
      <c r="A128" s="40" t="str">
        <f>_xlfn.TEXTJOIN("",TRUE,Input!$A$4,TEXT(ROW(My_Audit!A127)+Input!$A$8-1,"00"))</f>
        <v>W4515</v>
      </c>
      <c r="B128" s="40" t="str">
        <f>_xlfn.TEXTJOIN("-",TRUE,"ITD",Input!$A$2,A128)</f>
        <v>ITD-SHR11749-W4515</v>
      </c>
      <c r="C128" s="41" t="str" cm="1">
        <f t="array" ref="C128">IF(($Y128+$Z128+$AA128+$AD128)=0,"",IFERROR(_xlfn.LET(_xlpm.CSVVal,IF($Y128=0,"",INDEX(CSV!B$2:B$510,$Y128)),_xlpm.MacVal,IF($Z128=0,"",INDEX(Output_Mac!B$2:B$500,$Z128)),_xlpm.WinVal,IF($AD128=0,"",INDEX(Output_Win!B$2:B$243,$AD128)),_xlpm.MyAuditVal,IF($AA128=0,"",INDEX(My_Audit!B$2:B$456,$AA128)),_xlfn.IFS(_xlpm.MyAuditVal&lt;&gt;"",_xlpm.MyAuditVal,_xlpm.MacVal&lt;&gt;"",_xlpm.MacVal,_xlpm.WinVal&lt;&gt;"",_xlpm.WinVal,_xlpm.CSVVal&lt;&gt;"",_xlpm.CSVVal)),""))</f>
        <v/>
      </c>
      <c r="D128" s="41" t="str" cm="1">
        <f t="array" ref="D128">IF(($Y128+$Z128+$AA128+$AD128)=0,"",IFERROR(_xlfn.LET(_xlpm.CSVVal,IF($Y128=0,"",INDEX(CSV!C$2:C$510,$Y128)),_xlpm.MacVal,IF($Z128=0,"",INDEX(Output_Mac!D$2:D$500,$Z128)),_xlpm.WinVal,IF($AD128=0,"",INDEX(Output_Win!D$2:D$243,$AD128)),_xlpm.MyAuditVal,IF($AA128=0,"",INDEX(My_Audit!C$2:C$456,$AA128)),_xlfn.IFS(_xlpm.MyAuditVal&lt;&gt;"",_xlpm.MyAuditVal,_xlpm.MacVal&lt;&gt;"",_xlpm.MacVal,_xlpm.WinVal&lt;&gt;"",_xlpm.WinVal,_xlpm.CSVVal&lt;&gt;"",_xlpm.CSVVal)),""))</f>
        <v/>
      </c>
      <c r="E128" s="41" t="str" cm="1">
        <f t="array" ref="E128">IF(($Y128+$Z128+$AA128+$AD128)=0,"",IFERROR(_xlfn.LET(_xlpm.CSVVal,IF($Y128=0,"",INDEX(CSV!E$2:E$510,$Y128)),_xlpm.MacVal,IF($Z128=0,"",INDEX(Output_Mac!C$2:C$500,$Z128)),_xlpm.WinVal,IF($AD128=0,"",INDEX(Output_Win!C$2:C$243,$AD128)),_xlpm.MyAuditVal,IF($AA128=0,"",INDEX(My_Audit!D$2:D$456,$AA128)),_xlfn.IFS(_xlpm.MyAuditVal&lt;&gt;"",_xlpm.MyAuditVal,_xlpm.MacVal&lt;&gt;"",_xlpm.MacVal,_xlpm.WinVal&lt;&gt;"",_xlpm.WinVal,_xlpm.CSVVal&lt;&gt;"",_xlpm.CSVVal)),""))</f>
        <v/>
      </c>
      <c r="F128" s="41" t="str" cm="1">
        <f t="array" ref="F128">IF(($Y128+$Z128+$AA128+$AD128)=0,"",IFERROR(_xlfn.LET(_xlpm.CSVVal,IF($Y128=0,"",INDEX(CSV!F$2:F$510,$Y128)),_xlpm.MacVal,IF($Z128=0,"",INDEX(Output_Mac!E$2:E$500,$Z128)),_xlpm.WinVal,IF($AD128=0,"",INDEX(Output_Win!E$2:E$243,$AD128)),_xlpm.MyAuditVal,IF($AA128=0,"",INDEX(My_Audit!E$2:E$456,$AA128)),_xlfn.IFS(_xlpm.MyAuditVal&lt;&gt;"",_xlpm.MyAuditVal,_xlpm.MacVal&lt;&gt;"",_xlpm.MacVal,_xlpm.WinVal&lt;&gt;"",_xlpm.WinVal,_xlpm.CSVVal&lt;&gt;"",PROPER(_xlpm.CSVVal))),""))</f>
        <v/>
      </c>
      <c r="G128" s="41" t="str" cm="1">
        <f t="array" ref="G128">IF(($Y128+$Z128+$AA128+$AD128)=0,"",IFERROR(_xlfn.LET(_xlpm.CSVVal,IF($Y128=0,"",INDEX(CSV!G$2:G$510,$Y128)),_xlpm.MacVal,IF($Z128=0,"",INDEX(Output_Mac!G$2:G$500,$Z128)),_xlpm.WinVal,IF($AD128=0,"",INDEX(Output_Win!G$2:G$243,$AD128)),_xlpm.MyAuditVal,IF($AA128=0,"",INDEX(My_Audit!F$2:F$456,$AA128)),_xlfn.IFS(_xlpm.MyAuditVal&lt;&gt;"",_xlpm.MyAuditVal,_xlpm.MacVal&lt;&gt;"",_xlpm.MacVal,_xlpm.WinVal&lt;&gt;"",_xlpm.WinVal,_xlpm.CSVVal&lt;&gt;"",_xlpm.CSVVal)),""))</f>
        <v/>
      </c>
      <c r="H128" s="41" t="str" cm="1">
        <f t="array" ref="H128">IF($Z128&gt;0,INDEX(Output_Mac!H$2:H$500,$Z128),IF($AD128&gt;0,INDEX(Output_Win!H$2:H$243,$AD128),IF($AA128&gt;0,_xlfn.LET(_xlpm.MyAuditVal,INDEX(My_Audit!G$2:G$456,$AA128),IF(_xlpm.MyAuditVal=0,"",_xlpm.MyAuditVal)),"")))</f>
        <v/>
      </c>
      <c r="I128" s="41" t="str" cm="1">
        <f t="array" ref="I128">IF(($Y128+$Z128+$AA128+$AD128)=0,"",IFERROR(_xlfn.LET(_xlpm.CSVVal,IF($Y128=0,"",INDEX(CSV!H$2:H$510,$Y128)),_xlpm.MacVal,IF($Z128=0,"",INDEX(Output_Mac!I$2:I$500,$Z128)),_xlpm.WinVal,IF($AD128=0,"",INDEX(Output_Win!I$2:I$243,$AD128)),_xlpm.MyAuditVal,IF($AA128=0,"",INDEX(My_Audit!H$2:H$456,$AA128)),_xlfn.IFS(_xlpm.MyAuditVal&lt;&gt;"",_xlpm.MyAuditVal,_xlpm.MacVal&lt;&gt;"",_xlpm.MacVal,_xlpm.WinVal&lt;&gt;"",_xlpm.WinVal,_xlpm.CSVVal&lt;&gt;"",_xlpm.CSVVal)),""))</f>
        <v/>
      </c>
      <c r="J128" s="41" t="str" cm="1">
        <f t="array" ref="J128">IF(($Y128+$Z128+$AA128+$AD128)=0,"",IFERROR(_xlfn.LET(_xlpm.CSVVal,IF($Y128=0,"",INDEX(CSV!J$2:J$510,$Y128)),_xlpm.MacVal,IF($Z128=0,"",INDEX(Output_Mac!J$2:J$500,$Z128)),_xlpm.WinVal,IF($AD128=0,"",INDEX(Output_Win!J$2:J$243,$AD128)),_xlpm.MyAuditVal,IF($AA128=0,"",INDEX(My_Audit!I$2:I$456,$AA128)),_xlfn.IFS(_xlpm.MyAuditVal&lt;&gt;"",_xlpm.MyAuditVal,_xlpm.MacVal&lt;&gt;"",_xlpm.MacVal,_xlpm.WinVal&lt;&gt;"",_xlpm.WinVal,_xlpm.CSVVal&lt;&gt;"",_xlpm.CSVVal)),""))</f>
        <v/>
      </c>
      <c r="K128" s="41" t="str" cm="1">
        <f t="array" ref="K128">IF(($Y128+$Z128+$AA128+$AD128)=0,"",IFERROR(_xlfn.LET(_xlpm.CSVVal,IF($Y128=0,"",INDEX(CSV!N$2:N$510,$Y128)),_xlpm.MacVal,IF($Z128=0,"",INDEX(Output_Mac!L$2:L$500,$Z128)),_xlpm.WinVal,IF($AD128=0,"",INDEX(Output_Win!L$2:L$243,$AD128)),_xlpm.MyAuditVal,IF($AA128=0,"",INDEX(My_Audit!J$2:J$456,$AA128)),_xlfn.IFS(_xlpm.MyAuditVal&lt;&gt;"",_xlpm.MyAuditVal,_xlpm.MacVal&lt;&gt;"",_xlpm.MacVal,_xlpm.WinVal&lt;&gt;"",_xlpm.WinVal,_xlpm.CSVVal&lt;&gt;"",_xlpm.CSVVal)),""))</f>
        <v/>
      </c>
      <c r="L128" s="41" t="str" cm="1">
        <f t="array" ref="L128">IF(($Y128+$Z128+$AA128+$AD128)=0,"",IFERROR(_xlfn.LET(_xlpm.CSVVal,IF($Y128=0,"",INDEX(CSV!Q$2:Q$510,$Y128)),_xlpm.MacVal,IF($Z128=0,"",INDEX(Output_Mac!M$2:M$500,$Z128)),_xlpm.WinVal,IF($AD128=0,"",INDEX(Output_Win!M$2:M$243,$AD128)),_xlpm.MyAuditVal,IF($AA128=0,"",INDEX(My_Audit!K$2:K$456,$AA128)),_xlfn.IFS(_xlpm.MyAuditVal&lt;&gt;"",_xlpm.MyAuditVal,_xlpm.MacVal&lt;&gt;"",_xlpm.MacVal,_xlpm.WinVal&lt;&gt;"",_xlpm.WinVal,_xlpm.CSVVal&lt;&gt;"",_xlpm.CSVVal)),""))</f>
        <v/>
      </c>
      <c r="M128" s="41" t="str" cm="1">
        <f t="array" ref="M128">IF(($Y128+$Z128+$AA128+$AD128)=0,"",ExpandDiagCodes(_xlfn.TEXTJOIN(", ",TRUE,IF($AA128=0,"",INDEX(My_Audit!N$2:N$456,$AA128)),IF($Z128=0,"",INDEX(Output_Mac!S$2:S$500,$Z128)),IF($AD128=0,"",INDEX(Output_Win!S$2:S$243,$AD128)),IF($Y128=0,"",INDEX(CSV!AE$2:AE$510,$Y128)))))</f>
        <v/>
      </c>
      <c r="N128" s="41" t="str" cm="1">
        <f t="array" ref="N128">IF(($Y128+$Z128+$AA128+$AD128)=0,"",IFERROR(_xlfn.LET(_xlpm.CSVVal,IF($Y128=0,"",INDEX(CSV!AG$2:AG$510,$Y128)),_xlpm.MacVal,IF($Z128=0,"",INDEX(Output_Mac!T$2:T$500,$Z128)),_xlpm.WinVal,IF($AD128=0,"",INDEX(Output_Win!T$2:T$243,$AD128)),_xlpm.MyAuditVal,IF($AA128=0,"",INDEX(My_Audit!O$2:O$456,$AA128)),_xlfn.IFS(_xlpm.MyAuditVal&lt;&gt;"",_xlpm.MyAuditVal,_xlpm.MacVal&lt;&gt;"",_xlpm.MacVal,_xlpm.WinVal&lt;&gt;"",_xlpm.WinVal,_xlpm.CSVVal&lt;&gt;"",_xlpm.CSVVal)),""))</f>
        <v/>
      </c>
      <c r="O128" s="41" t="str" cm="1">
        <f t="array" ref="O128">IF($AB128=0,"",INDEX(My_Audit!P$2:P$456,$AB128))&amp;""</f>
        <v/>
      </c>
      <c r="P128" s="40"/>
      <c r="Q128" s="41" t="str">
        <f>IF(LEFT(N128,4)="Pass","Nist SP 800-88",My_Audit!R128)&amp;""</f>
        <v/>
      </c>
      <c r="R128" s="40"/>
      <c r="S128" s="40"/>
      <c r="T128" s="41" t="str" cm="1">
        <f t="array" ref="T128">IF($AC128=0,"",INDEX(Models!J$2:J$605,$AC128))</f>
        <v/>
      </c>
      <c r="U128" s="40"/>
      <c r="V128" s="40"/>
      <c r="W128" s="79" t="str" cm="1">
        <f t="array" ref="W128">IF(($Z128+$AA128+$AD128)=0,"",ExpandDiagCodes(_xlfn.TEXTJOIN(", ",TRUE,IF($AA128=0,"",INDEX(My_Audit!L$2:L$456,$AA128)),IF($Z128=0,"",INDEX(Output_Mac!AA$2:AA$500,$Z128)),IF($AD128=0,"",INDEX(Output_Win!AA$2:AA$243,$AD128)))))</f>
        <v/>
      </c>
      <c r="Y128" s="80">
        <f>IFERROR(MATCH($A128,CSV!$A$2:$A$510,0),0)</f>
        <v>0</v>
      </c>
      <c r="Z128" s="80">
        <f>IFERROR(MATCH($A128,Output_Mac!$A$2:$A$500,0),0)</f>
        <v>0</v>
      </c>
      <c r="AA128" s="80">
        <f>IFERROR(MATCH($A128,My_Audit!$A$2:$A$456,0),0)</f>
        <v>127</v>
      </c>
      <c r="AB128" s="80">
        <f>IFERROR(MATCH($C128,My_Audit!$B$2:$B$456,0),0)</f>
        <v>0</v>
      </c>
      <c r="AC128" s="80">
        <f>IFERROR(MATCH($E128,Models!$I$2:$I$605,0),0)</f>
        <v>0</v>
      </c>
      <c r="AD128" s="80">
        <f>IFERROR(MATCH($A128,Output_Win!$A$2:$A$243,0),0)</f>
        <v>0</v>
      </c>
    </row>
    <row r="129" spans="1:30">
      <c r="A129" s="40" t="str">
        <f>_xlfn.TEXTJOIN("",TRUE,Input!$A$4,TEXT(ROW(My_Audit!A128)+Input!$A$8-1,"00"))</f>
        <v>W4516</v>
      </c>
      <c r="B129" s="40" t="str">
        <f>_xlfn.TEXTJOIN("-",TRUE,"ITD",Input!$A$2,A129)</f>
        <v>ITD-SHR11749-W4516</v>
      </c>
      <c r="C129" s="41" t="str" cm="1">
        <f t="array" ref="C129">IF(($Y129+$Z129+$AA129+$AD129)=0,"",IFERROR(_xlfn.LET(_xlpm.CSVVal,IF($Y129=0,"",INDEX(CSV!B$2:B$510,$Y129)),_xlpm.MacVal,IF($Z129=0,"",INDEX(Output_Mac!B$2:B$500,$Z129)),_xlpm.WinVal,IF($AD129=0,"",INDEX(Output_Win!B$2:B$243,$AD129)),_xlpm.MyAuditVal,IF($AA129=0,"",INDEX(My_Audit!B$2:B$456,$AA129)),_xlfn.IFS(_xlpm.MyAuditVal&lt;&gt;"",_xlpm.MyAuditVal,_xlpm.MacVal&lt;&gt;"",_xlpm.MacVal,_xlpm.WinVal&lt;&gt;"",_xlpm.WinVal,_xlpm.CSVVal&lt;&gt;"",_xlpm.CSVVal)),""))</f>
        <v/>
      </c>
      <c r="D129" s="41" t="str" cm="1">
        <f t="array" ref="D129">IF(($Y129+$Z129+$AA129+$AD129)=0,"",IFERROR(_xlfn.LET(_xlpm.CSVVal,IF($Y129=0,"",INDEX(CSV!C$2:C$510,$Y129)),_xlpm.MacVal,IF($Z129=0,"",INDEX(Output_Mac!D$2:D$500,$Z129)),_xlpm.WinVal,IF($AD129=0,"",INDEX(Output_Win!D$2:D$243,$AD129)),_xlpm.MyAuditVal,IF($AA129=0,"",INDEX(My_Audit!C$2:C$456,$AA129)),_xlfn.IFS(_xlpm.MyAuditVal&lt;&gt;"",_xlpm.MyAuditVal,_xlpm.MacVal&lt;&gt;"",_xlpm.MacVal,_xlpm.WinVal&lt;&gt;"",_xlpm.WinVal,_xlpm.CSVVal&lt;&gt;"",_xlpm.CSVVal)),""))</f>
        <v/>
      </c>
      <c r="E129" s="41" t="str" cm="1">
        <f t="array" ref="E129">IF(($Y129+$Z129+$AA129+$AD129)=0,"",IFERROR(_xlfn.LET(_xlpm.CSVVal,IF($Y129=0,"",INDEX(CSV!E$2:E$510,$Y129)),_xlpm.MacVal,IF($Z129=0,"",INDEX(Output_Mac!C$2:C$500,$Z129)),_xlpm.WinVal,IF($AD129=0,"",INDEX(Output_Win!C$2:C$243,$AD129)),_xlpm.MyAuditVal,IF($AA129=0,"",INDEX(My_Audit!D$2:D$456,$AA129)),_xlfn.IFS(_xlpm.MyAuditVal&lt;&gt;"",_xlpm.MyAuditVal,_xlpm.MacVal&lt;&gt;"",_xlpm.MacVal,_xlpm.WinVal&lt;&gt;"",_xlpm.WinVal,_xlpm.CSVVal&lt;&gt;"",_xlpm.CSVVal)),""))</f>
        <v/>
      </c>
      <c r="F129" s="41" t="str" cm="1">
        <f t="array" ref="F129">IF(($Y129+$Z129+$AA129+$AD129)=0,"",IFERROR(_xlfn.LET(_xlpm.CSVVal,IF($Y129=0,"",INDEX(CSV!F$2:F$510,$Y129)),_xlpm.MacVal,IF($Z129=0,"",INDEX(Output_Mac!E$2:E$500,$Z129)),_xlpm.WinVal,IF($AD129=0,"",INDEX(Output_Win!E$2:E$243,$AD129)),_xlpm.MyAuditVal,IF($AA129=0,"",INDEX(My_Audit!E$2:E$456,$AA129)),_xlfn.IFS(_xlpm.MyAuditVal&lt;&gt;"",_xlpm.MyAuditVal,_xlpm.MacVal&lt;&gt;"",_xlpm.MacVal,_xlpm.WinVal&lt;&gt;"",_xlpm.WinVal,_xlpm.CSVVal&lt;&gt;"",PROPER(_xlpm.CSVVal))),""))</f>
        <v/>
      </c>
      <c r="G129" s="41" t="str" cm="1">
        <f t="array" ref="G129">IF(($Y129+$Z129+$AA129+$AD129)=0,"",IFERROR(_xlfn.LET(_xlpm.CSVVal,IF($Y129=0,"",INDEX(CSV!G$2:G$510,$Y129)),_xlpm.MacVal,IF($Z129=0,"",INDEX(Output_Mac!G$2:G$500,$Z129)),_xlpm.WinVal,IF($AD129=0,"",INDEX(Output_Win!G$2:G$243,$AD129)),_xlpm.MyAuditVal,IF($AA129=0,"",INDEX(My_Audit!F$2:F$456,$AA129)),_xlfn.IFS(_xlpm.MyAuditVal&lt;&gt;"",_xlpm.MyAuditVal,_xlpm.MacVal&lt;&gt;"",_xlpm.MacVal,_xlpm.WinVal&lt;&gt;"",_xlpm.WinVal,_xlpm.CSVVal&lt;&gt;"",_xlpm.CSVVal)),""))</f>
        <v/>
      </c>
      <c r="H129" s="41" t="str" cm="1">
        <f t="array" ref="H129">IF($Z129&gt;0,INDEX(Output_Mac!H$2:H$500,$Z129),IF($AD129&gt;0,INDEX(Output_Win!H$2:H$243,$AD129),IF($AA129&gt;0,_xlfn.LET(_xlpm.MyAuditVal,INDEX(My_Audit!G$2:G$456,$AA129),IF(_xlpm.MyAuditVal=0,"",_xlpm.MyAuditVal)),"")))</f>
        <v/>
      </c>
      <c r="I129" s="41" t="str" cm="1">
        <f t="array" ref="I129">IF(($Y129+$Z129+$AA129+$AD129)=0,"",IFERROR(_xlfn.LET(_xlpm.CSVVal,IF($Y129=0,"",INDEX(CSV!H$2:H$510,$Y129)),_xlpm.MacVal,IF($Z129=0,"",INDEX(Output_Mac!I$2:I$500,$Z129)),_xlpm.WinVal,IF($AD129=0,"",INDEX(Output_Win!I$2:I$243,$AD129)),_xlpm.MyAuditVal,IF($AA129=0,"",INDEX(My_Audit!H$2:H$456,$AA129)),_xlfn.IFS(_xlpm.MyAuditVal&lt;&gt;"",_xlpm.MyAuditVal,_xlpm.MacVal&lt;&gt;"",_xlpm.MacVal,_xlpm.WinVal&lt;&gt;"",_xlpm.WinVal,_xlpm.CSVVal&lt;&gt;"",_xlpm.CSVVal)),""))</f>
        <v/>
      </c>
      <c r="J129" s="41" t="str" cm="1">
        <f t="array" ref="J129">IF(($Y129+$Z129+$AA129+$AD129)=0,"",IFERROR(_xlfn.LET(_xlpm.CSVVal,IF($Y129=0,"",INDEX(CSV!J$2:J$510,$Y129)),_xlpm.MacVal,IF($Z129=0,"",INDEX(Output_Mac!J$2:J$500,$Z129)),_xlpm.WinVal,IF($AD129=0,"",INDEX(Output_Win!J$2:J$243,$AD129)),_xlpm.MyAuditVal,IF($AA129=0,"",INDEX(My_Audit!I$2:I$456,$AA129)),_xlfn.IFS(_xlpm.MyAuditVal&lt;&gt;"",_xlpm.MyAuditVal,_xlpm.MacVal&lt;&gt;"",_xlpm.MacVal,_xlpm.WinVal&lt;&gt;"",_xlpm.WinVal,_xlpm.CSVVal&lt;&gt;"",_xlpm.CSVVal)),""))</f>
        <v/>
      </c>
      <c r="K129" s="41" t="str" cm="1">
        <f t="array" ref="K129">IF(($Y129+$Z129+$AA129+$AD129)=0,"",IFERROR(_xlfn.LET(_xlpm.CSVVal,IF($Y129=0,"",INDEX(CSV!N$2:N$510,$Y129)),_xlpm.MacVal,IF($Z129=0,"",INDEX(Output_Mac!L$2:L$500,$Z129)),_xlpm.WinVal,IF($AD129=0,"",INDEX(Output_Win!L$2:L$243,$AD129)),_xlpm.MyAuditVal,IF($AA129=0,"",INDEX(My_Audit!J$2:J$456,$AA129)),_xlfn.IFS(_xlpm.MyAuditVal&lt;&gt;"",_xlpm.MyAuditVal,_xlpm.MacVal&lt;&gt;"",_xlpm.MacVal,_xlpm.WinVal&lt;&gt;"",_xlpm.WinVal,_xlpm.CSVVal&lt;&gt;"",_xlpm.CSVVal)),""))</f>
        <v/>
      </c>
      <c r="L129" s="41" t="str" cm="1">
        <f t="array" ref="L129">IF(($Y129+$Z129+$AA129+$AD129)=0,"",IFERROR(_xlfn.LET(_xlpm.CSVVal,IF($Y129=0,"",INDEX(CSV!Q$2:Q$510,$Y129)),_xlpm.MacVal,IF($Z129=0,"",INDEX(Output_Mac!M$2:M$500,$Z129)),_xlpm.WinVal,IF($AD129=0,"",INDEX(Output_Win!M$2:M$243,$AD129)),_xlpm.MyAuditVal,IF($AA129=0,"",INDEX(My_Audit!K$2:K$456,$AA129)),_xlfn.IFS(_xlpm.MyAuditVal&lt;&gt;"",_xlpm.MyAuditVal,_xlpm.MacVal&lt;&gt;"",_xlpm.MacVal,_xlpm.WinVal&lt;&gt;"",_xlpm.WinVal,_xlpm.CSVVal&lt;&gt;"",_xlpm.CSVVal)),""))</f>
        <v/>
      </c>
      <c r="M129" s="41" t="str" cm="1">
        <f t="array" ref="M129">IF(($Y129+$Z129+$AA129+$AD129)=0,"",ExpandDiagCodes(_xlfn.TEXTJOIN(", ",TRUE,IF($AA129=0,"",INDEX(My_Audit!N$2:N$456,$AA129)),IF($Z129=0,"",INDEX(Output_Mac!S$2:S$500,$Z129)),IF($AD129=0,"",INDEX(Output_Win!S$2:S$243,$AD129)),IF($Y129=0,"",INDEX(CSV!AE$2:AE$510,$Y129)))))</f>
        <v/>
      </c>
      <c r="N129" s="41" t="str" cm="1">
        <f t="array" ref="N129">IF(($Y129+$Z129+$AA129+$AD129)=0,"",IFERROR(_xlfn.LET(_xlpm.CSVVal,IF($Y129=0,"",INDEX(CSV!AG$2:AG$510,$Y129)),_xlpm.MacVal,IF($Z129=0,"",INDEX(Output_Mac!T$2:T$500,$Z129)),_xlpm.WinVal,IF($AD129=0,"",INDEX(Output_Win!T$2:T$243,$AD129)),_xlpm.MyAuditVal,IF($AA129=0,"",INDEX(My_Audit!O$2:O$456,$AA129)),_xlfn.IFS(_xlpm.MyAuditVal&lt;&gt;"",_xlpm.MyAuditVal,_xlpm.MacVal&lt;&gt;"",_xlpm.MacVal,_xlpm.WinVal&lt;&gt;"",_xlpm.WinVal,_xlpm.CSVVal&lt;&gt;"",_xlpm.CSVVal)),""))</f>
        <v/>
      </c>
      <c r="O129" s="41" t="str" cm="1">
        <f t="array" ref="O129">IF($AB129=0,"",INDEX(My_Audit!P$2:P$456,$AB129))&amp;""</f>
        <v/>
      </c>
      <c r="P129" s="40"/>
      <c r="Q129" s="41" t="str">
        <f>IF(LEFT(N129,4)="Pass","Nist SP 800-88",My_Audit!R129)&amp;""</f>
        <v/>
      </c>
      <c r="R129" s="40"/>
      <c r="S129" s="40"/>
      <c r="T129" s="41" t="str" cm="1">
        <f t="array" ref="T129">IF($AC129=0,"",INDEX(Models!J$2:J$605,$AC129))</f>
        <v/>
      </c>
      <c r="U129" s="40"/>
      <c r="V129" s="40"/>
      <c r="W129" s="79" t="str" cm="1">
        <f t="array" ref="W129">IF(($Z129+$AA129+$AD129)=0,"",ExpandDiagCodes(_xlfn.TEXTJOIN(", ",TRUE,IF($AA129=0,"",INDEX(My_Audit!L$2:L$456,$AA129)),IF($Z129=0,"",INDEX(Output_Mac!AA$2:AA$500,$Z129)),IF($AD129=0,"",INDEX(Output_Win!AA$2:AA$243,$AD129)))))</f>
        <v/>
      </c>
      <c r="Y129" s="80">
        <f>IFERROR(MATCH($A129,CSV!$A$2:$A$510,0),0)</f>
        <v>0</v>
      </c>
      <c r="Z129" s="80">
        <f>IFERROR(MATCH($A129,Output_Mac!$A$2:$A$500,0),0)</f>
        <v>0</v>
      </c>
      <c r="AA129" s="80">
        <f>IFERROR(MATCH($A129,My_Audit!$A$2:$A$456,0),0)</f>
        <v>128</v>
      </c>
      <c r="AB129" s="80">
        <f>IFERROR(MATCH($C129,My_Audit!$B$2:$B$456,0),0)</f>
        <v>0</v>
      </c>
      <c r="AC129" s="80">
        <f>IFERROR(MATCH($E129,Models!$I$2:$I$605,0),0)</f>
        <v>0</v>
      </c>
      <c r="AD129" s="80">
        <f>IFERROR(MATCH($A129,Output_Win!$A$2:$A$243,0),0)</f>
        <v>0</v>
      </c>
    </row>
    <row r="130" spans="1:30">
      <c r="A130" s="40" t="str">
        <f>_xlfn.TEXTJOIN("",TRUE,Input!$A$4,TEXT(ROW(My_Audit!A129)+Input!$A$8-1,"00"))</f>
        <v>W4517</v>
      </c>
      <c r="B130" s="40" t="str">
        <f>_xlfn.TEXTJOIN("-",TRUE,"ITD",Input!$A$2,A130)</f>
        <v>ITD-SHR11749-W4517</v>
      </c>
      <c r="C130" s="41" t="str" cm="1">
        <f t="array" ref="C130">IF(($Y130+$Z130+$AA130+$AD130)=0,"",IFERROR(_xlfn.LET(_xlpm.CSVVal,IF($Y130=0,"",INDEX(CSV!B$2:B$510,$Y130)),_xlpm.MacVal,IF($Z130=0,"",INDEX(Output_Mac!B$2:B$500,$Z130)),_xlpm.WinVal,IF($AD130=0,"",INDEX(Output_Win!B$2:B$243,$AD130)),_xlpm.MyAuditVal,IF($AA130=0,"",INDEX(My_Audit!B$2:B$456,$AA130)),_xlfn.IFS(_xlpm.MyAuditVal&lt;&gt;"",_xlpm.MyAuditVal,_xlpm.MacVal&lt;&gt;"",_xlpm.MacVal,_xlpm.WinVal&lt;&gt;"",_xlpm.WinVal,_xlpm.CSVVal&lt;&gt;"",_xlpm.CSVVal)),""))</f>
        <v/>
      </c>
      <c r="D130" s="41" t="str" cm="1">
        <f t="array" ref="D130">IF(($Y130+$Z130+$AA130+$AD130)=0,"",IFERROR(_xlfn.LET(_xlpm.CSVVal,IF($Y130=0,"",INDEX(CSV!C$2:C$510,$Y130)),_xlpm.MacVal,IF($Z130=0,"",INDEX(Output_Mac!D$2:D$500,$Z130)),_xlpm.WinVal,IF($AD130=0,"",INDEX(Output_Win!D$2:D$243,$AD130)),_xlpm.MyAuditVal,IF($AA130=0,"",INDEX(My_Audit!C$2:C$456,$AA130)),_xlfn.IFS(_xlpm.MyAuditVal&lt;&gt;"",_xlpm.MyAuditVal,_xlpm.MacVal&lt;&gt;"",_xlpm.MacVal,_xlpm.WinVal&lt;&gt;"",_xlpm.WinVal,_xlpm.CSVVal&lt;&gt;"",_xlpm.CSVVal)),""))</f>
        <v/>
      </c>
      <c r="E130" s="41" t="str" cm="1">
        <f t="array" ref="E130">IF(($Y130+$Z130+$AA130+$AD130)=0,"",IFERROR(_xlfn.LET(_xlpm.CSVVal,IF($Y130=0,"",INDEX(CSV!E$2:E$510,$Y130)),_xlpm.MacVal,IF($Z130=0,"",INDEX(Output_Mac!C$2:C$500,$Z130)),_xlpm.WinVal,IF($AD130=0,"",INDEX(Output_Win!C$2:C$243,$AD130)),_xlpm.MyAuditVal,IF($AA130=0,"",INDEX(My_Audit!D$2:D$456,$AA130)),_xlfn.IFS(_xlpm.MyAuditVal&lt;&gt;"",_xlpm.MyAuditVal,_xlpm.MacVal&lt;&gt;"",_xlpm.MacVal,_xlpm.WinVal&lt;&gt;"",_xlpm.WinVal,_xlpm.CSVVal&lt;&gt;"",_xlpm.CSVVal)),""))</f>
        <v/>
      </c>
      <c r="F130" s="41" t="str" cm="1">
        <f t="array" ref="F130">IF(($Y130+$Z130+$AA130+$AD130)=0,"",IFERROR(_xlfn.LET(_xlpm.CSVVal,IF($Y130=0,"",INDEX(CSV!F$2:F$510,$Y130)),_xlpm.MacVal,IF($Z130=0,"",INDEX(Output_Mac!E$2:E$500,$Z130)),_xlpm.WinVal,IF($AD130=0,"",INDEX(Output_Win!E$2:E$243,$AD130)),_xlpm.MyAuditVal,IF($AA130=0,"",INDEX(My_Audit!E$2:E$456,$AA130)),_xlfn.IFS(_xlpm.MyAuditVal&lt;&gt;"",_xlpm.MyAuditVal,_xlpm.MacVal&lt;&gt;"",_xlpm.MacVal,_xlpm.WinVal&lt;&gt;"",_xlpm.WinVal,_xlpm.CSVVal&lt;&gt;"",PROPER(_xlpm.CSVVal))),""))</f>
        <v/>
      </c>
      <c r="G130" s="41" t="str" cm="1">
        <f t="array" ref="G130">IF(($Y130+$Z130+$AA130+$AD130)=0,"",IFERROR(_xlfn.LET(_xlpm.CSVVal,IF($Y130=0,"",INDEX(CSV!G$2:G$510,$Y130)),_xlpm.MacVal,IF($Z130=0,"",INDEX(Output_Mac!G$2:G$500,$Z130)),_xlpm.WinVal,IF($AD130=0,"",INDEX(Output_Win!G$2:G$243,$AD130)),_xlpm.MyAuditVal,IF($AA130=0,"",INDEX(My_Audit!F$2:F$456,$AA130)),_xlfn.IFS(_xlpm.MyAuditVal&lt;&gt;"",_xlpm.MyAuditVal,_xlpm.MacVal&lt;&gt;"",_xlpm.MacVal,_xlpm.WinVal&lt;&gt;"",_xlpm.WinVal,_xlpm.CSVVal&lt;&gt;"",_xlpm.CSVVal)),""))</f>
        <v/>
      </c>
      <c r="H130" s="41" t="str" cm="1">
        <f t="array" ref="H130">IF($Z130&gt;0,INDEX(Output_Mac!H$2:H$500,$Z130),IF($AD130&gt;0,INDEX(Output_Win!H$2:H$243,$AD130),IF($AA130&gt;0,_xlfn.LET(_xlpm.MyAuditVal,INDEX(My_Audit!G$2:G$456,$AA130),IF(_xlpm.MyAuditVal=0,"",_xlpm.MyAuditVal)),"")))</f>
        <v/>
      </c>
      <c r="I130" s="41" t="str" cm="1">
        <f t="array" ref="I130">IF(($Y130+$Z130+$AA130+$AD130)=0,"",IFERROR(_xlfn.LET(_xlpm.CSVVal,IF($Y130=0,"",INDEX(CSV!H$2:H$510,$Y130)),_xlpm.MacVal,IF($Z130=0,"",INDEX(Output_Mac!I$2:I$500,$Z130)),_xlpm.WinVal,IF($AD130=0,"",INDEX(Output_Win!I$2:I$243,$AD130)),_xlpm.MyAuditVal,IF($AA130=0,"",INDEX(My_Audit!H$2:H$456,$AA130)),_xlfn.IFS(_xlpm.MyAuditVal&lt;&gt;"",_xlpm.MyAuditVal,_xlpm.MacVal&lt;&gt;"",_xlpm.MacVal,_xlpm.WinVal&lt;&gt;"",_xlpm.WinVal,_xlpm.CSVVal&lt;&gt;"",_xlpm.CSVVal)),""))</f>
        <v/>
      </c>
      <c r="J130" s="41" t="str" cm="1">
        <f t="array" ref="J130">IF(($Y130+$Z130+$AA130+$AD130)=0,"",IFERROR(_xlfn.LET(_xlpm.CSVVal,IF($Y130=0,"",INDEX(CSV!J$2:J$510,$Y130)),_xlpm.MacVal,IF($Z130=0,"",INDEX(Output_Mac!J$2:J$500,$Z130)),_xlpm.WinVal,IF($AD130=0,"",INDEX(Output_Win!J$2:J$243,$AD130)),_xlpm.MyAuditVal,IF($AA130=0,"",INDEX(My_Audit!I$2:I$456,$AA130)),_xlfn.IFS(_xlpm.MyAuditVal&lt;&gt;"",_xlpm.MyAuditVal,_xlpm.MacVal&lt;&gt;"",_xlpm.MacVal,_xlpm.WinVal&lt;&gt;"",_xlpm.WinVal,_xlpm.CSVVal&lt;&gt;"",_xlpm.CSVVal)),""))</f>
        <v/>
      </c>
      <c r="K130" s="41" t="str" cm="1">
        <f t="array" ref="K130">IF(($Y130+$Z130+$AA130+$AD130)=0,"",IFERROR(_xlfn.LET(_xlpm.CSVVal,IF($Y130=0,"",INDEX(CSV!N$2:N$510,$Y130)),_xlpm.MacVal,IF($Z130=0,"",INDEX(Output_Mac!L$2:L$500,$Z130)),_xlpm.WinVal,IF($AD130=0,"",INDEX(Output_Win!L$2:L$243,$AD130)),_xlpm.MyAuditVal,IF($AA130=0,"",INDEX(My_Audit!J$2:J$456,$AA130)),_xlfn.IFS(_xlpm.MyAuditVal&lt;&gt;"",_xlpm.MyAuditVal,_xlpm.MacVal&lt;&gt;"",_xlpm.MacVal,_xlpm.WinVal&lt;&gt;"",_xlpm.WinVal,_xlpm.CSVVal&lt;&gt;"",_xlpm.CSVVal)),""))</f>
        <v/>
      </c>
      <c r="L130" s="41" t="str" cm="1">
        <f t="array" ref="L130">IF(($Y130+$Z130+$AA130+$AD130)=0,"",IFERROR(_xlfn.LET(_xlpm.CSVVal,IF($Y130=0,"",INDEX(CSV!Q$2:Q$510,$Y130)),_xlpm.MacVal,IF($Z130=0,"",INDEX(Output_Mac!M$2:M$500,$Z130)),_xlpm.WinVal,IF($AD130=0,"",INDEX(Output_Win!M$2:M$243,$AD130)),_xlpm.MyAuditVal,IF($AA130=0,"",INDEX(My_Audit!K$2:K$456,$AA130)),_xlfn.IFS(_xlpm.MyAuditVal&lt;&gt;"",_xlpm.MyAuditVal,_xlpm.MacVal&lt;&gt;"",_xlpm.MacVal,_xlpm.WinVal&lt;&gt;"",_xlpm.WinVal,_xlpm.CSVVal&lt;&gt;"",_xlpm.CSVVal)),""))</f>
        <v/>
      </c>
      <c r="M130" s="41" t="str" cm="1">
        <f t="array" ref="M130">IF(($Y130+$Z130+$AA130+$AD130)=0,"",ExpandDiagCodes(_xlfn.TEXTJOIN(", ",TRUE,IF($AA130=0,"",INDEX(My_Audit!N$2:N$456,$AA130)),IF($Z130=0,"",INDEX(Output_Mac!S$2:S$500,$Z130)),IF($AD130=0,"",INDEX(Output_Win!S$2:S$243,$AD130)),IF($Y130=0,"",INDEX(CSV!AE$2:AE$510,$Y130)))))</f>
        <v/>
      </c>
      <c r="N130" s="41" t="str" cm="1">
        <f t="array" ref="N130">IF(($Y130+$Z130+$AA130+$AD130)=0,"",IFERROR(_xlfn.LET(_xlpm.CSVVal,IF($Y130=0,"",INDEX(CSV!AG$2:AG$510,$Y130)),_xlpm.MacVal,IF($Z130=0,"",INDEX(Output_Mac!T$2:T$500,$Z130)),_xlpm.WinVal,IF($AD130=0,"",INDEX(Output_Win!T$2:T$243,$AD130)),_xlpm.MyAuditVal,IF($AA130=0,"",INDEX(My_Audit!O$2:O$456,$AA130)),_xlfn.IFS(_xlpm.MyAuditVal&lt;&gt;"",_xlpm.MyAuditVal,_xlpm.MacVal&lt;&gt;"",_xlpm.MacVal,_xlpm.WinVal&lt;&gt;"",_xlpm.WinVal,_xlpm.CSVVal&lt;&gt;"",_xlpm.CSVVal)),""))</f>
        <v/>
      </c>
      <c r="O130" s="41" t="str" cm="1">
        <f t="array" ref="O130">IF($AB130=0,"",INDEX(My_Audit!P$2:P$456,$AB130))&amp;""</f>
        <v/>
      </c>
      <c r="P130" s="40"/>
      <c r="Q130" s="41" t="str">
        <f>IF(LEFT(N130,4)="Pass","Nist SP 800-88",My_Audit!R130)&amp;""</f>
        <v/>
      </c>
      <c r="R130" s="40"/>
      <c r="S130" s="40"/>
      <c r="T130" s="41" t="str" cm="1">
        <f t="array" ref="T130">IF($AC130=0,"",INDEX(Models!J$2:J$605,$AC130))</f>
        <v/>
      </c>
      <c r="U130" s="40"/>
      <c r="V130" s="40"/>
      <c r="W130" s="79" t="str" cm="1">
        <f t="array" ref="W130">IF(($Z130+$AA130+$AD130)=0,"",ExpandDiagCodes(_xlfn.TEXTJOIN(", ",TRUE,IF($AA130=0,"",INDEX(My_Audit!L$2:L$456,$AA130)),IF($Z130=0,"",INDEX(Output_Mac!AA$2:AA$500,$Z130)),IF($AD130=0,"",INDEX(Output_Win!AA$2:AA$243,$AD130)))))</f>
        <v/>
      </c>
      <c r="Y130" s="80">
        <f>IFERROR(MATCH($A130,CSV!$A$2:$A$510,0),0)</f>
        <v>0</v>
      </c>
      <c r="Z130" s="80">
        <f>IFERROR(MATCH($A130,Output_Mac!$A$2:$A$500,0),0)</f>
        <v>0</v>
      </c>
      <c r="AA130" s="80">
        <f>IFERROR(MATCH($A130,My_Audit!$A$2:$A$456,0),0)</f>
        <v>129</v>
      </c>
      <c r="AB130" s="80">
        <f>IFERROR(MATCH($C130,My_Audit!$B$2:$B$456,0),0)</f>
        <v>0</v>
      </c>
      <c r="AC130" s="80">
        <f>IFERROR(MATCH($E130,Models!$I$2:$I$605,0),0)</f>
        <v>0</v>
      </c>
      <c r="AD130" s="80">
        <f>IFERROR(MATCH($A130,Output_Win!$A$2:$A$243,0),0)</f>
        <v>0</v>
      </c>
    </row>
    <row r="131" spans="1:30">
      <c r="A131" s="40" t="str">
        <f>_xlfn.TEXTJOIN("",TRUE,Input!$A$4,TEXT(ROW(My_Audit!A130)+Input!$A$8-1,"00"))</f>
        <v>W4518</v>
      </c>
      <c r="B131" s="40" t="str">
        <f>_xlfn.TEXTJOIN("-",TRUE,"ITD",Input!$A$2,A131)</f>
        <v>ITD-SHR11749-W4518</v>
      </c>
      <c r="C131" s="41" t="str" cm="1">
        <f t="array" ref="C131">IF(($Y131+$Z131+$AA131+$AD131)=0,"",IFERROR(_xlfn.LET(_xlpm.CSVVal,IF($Y131=0,"",INDEX(CSV!B$2:B$510,$Y131)),_xlpm.MacVal,IF($Z131=0,"",INDEX(Output_Mac!B$2:B$500,$Z131)),_xlpm.WinVal,IF($AD131=0,"",INDEX(Output_Win!B$2:B$243,$AD131)),_xlpm.MyAuditVal,IF($AA131=0,"",INDEX(My_Audit!B$2:B$456,$AA131)),_xlfn.IFS(_xlpm.MyAuditVal&lt;&gt;"",_xlpm.MyAuditVal,_xlpm.MacVal&lt;&gt;"",_xlpm.MacVal,_xlpm.WinVal&lt;&gt;"",_xlpm.WinVal,_xlpm.CSVVal&lt;&gt;"",_xlpm.CSVVal)),""))</f>
        <v/>
      </c>
      <c r="D131" s="41" t="str" cm="1">
        <f t="array" ref="D131">IF(($Y131+$Z131+$AA131+$AD131)=0,"",IFERROR(_xlfn.LET(_xlpm.CSVVal,IF($Y131=0,"",INDEX(CSV!C$2:C$510,$Y131)),_xlpm.MacVal,IF($Z131=0,"",INDEX(Output_Mac!D$2:D$500,$Z131)),_xlpm.WinVal,IF($AD131=0,"",INDEX(Output_Win!D$2:D$243,$AD131)),_xlpm.MyAuditVal,IF($AA131=0,"",INDEX(My_Audit!C$2:C$456,$AA131)),_xlfn.IFS(_xlpm.MyAuditVal&lt;&gt;"",_xlpm.MyAuditVal,_xlpm.MacVal&lt;&gt;"",_xlpm.MacVal,_xlpm.WinVal&lt;&gt;"",_xlpm.WinVal,_xlpm.CSVVal&lt;&gt;"",_xlpm.CSVVal)),""))</f>
        <v/>
      </c>
      <c r="E131" s="41" t="str" cm="1">
        <f t="array" ref="E131">IF(($Y131+$Z131+$AA131+$AD131)=0,"",IFERROR(_xlfn.LET(_xlpm.CSVVal,IF($Y131=0,"",INDEX(CSV!E$2:E$510,$Y131)),_xlpm.MacVal,IF($Z131=0,"",INDEX(Output_Mac!C$2:C$500,$Z131)),_xlpm.WinVal,IF($AD131=0,"",INDEX(Output_Win!C$2:C$243,$AD131)),_xlpm.MyAuditVal,IF($AA131=0,"",INDEX(My_Audit!D$2:D$456,$AA131)),_xlfn.IFS(_xlpm.MyAuditVal&lt;&gt;"",_xlpm.MyAuditVal,_xlpm.MacVal&lt;&gt;"",_xlpm.MacVal,_xlpm.WinVal&lt;&gt;"",_xlpm.WinVal,_xlpm.CSVVal&lt;&gt;"",_xlpm.CSVVal)),""))</f>
        <v/>
      </c>
      <c r="F131" s="41" t="str" cm="1">
        <f t="array" ref="F131">IF(($Y131+$Z131+$AA131+$AD131)=0,"",IFERROR(_xlfn.LET(_xlpm.CSVVal,IF($Y131=0,"",INDEX(CSV!F$2:F$510,$Y131)),_xlpm.MacVal,IF($Z131=0,"",INDEX(Output_Mac!E$2:E$500,$Z131)),_xlpm.WinVal,IF($AD131=0,"",INDEX(Output_Win!E$2:E$243,$AD131)),_xlpm.MyAuditVal,IF($AA131=0,"",INDEX(My_Audit!E$2:E$456,$AA131)),_xlfn.IFS(_xlpm.MyAuditVal&lt;&gt;"",_xlpm.MyAuditVal,_xlpm.MacVal&lt;&gt;"",_xlpm.MacVal,_xlpm.WinVal&lt;&gt;"",_xlpm.WinVal,_xlpm.CSVVal&lt;&gt;"",PROPER(_xlpm.CSVVal))),""))</f>
        <v/>
      </c>
      <c r="G131" s="41" t="str" cm="1">
        <f t="array" ref="G131">IF(($Y131+$Z131+$AA131+$AD131)=0,"",IFERROR(_xlfn.LET(_xlpm.CSVVal,IF($Y131=0,"",INDEX(CSV!G$2:G$510,$Y131)),_xlpm.MacVal,IF($Z131=0,"",INDEX(Output_Mac!G$2:G$500,$Z131)),_xlpm.WinVal,IF($AD131=0,"",INDEX(Output_Win!G$2:G$243,$AD131)),_xlpm.MyAuditVal,IF($AA131=0,"",INDEX(My_Audit!F$2:F$456,$AA131)),_xlfn.IFS(_xlpm.MyAuditVal&lt;&gt;"",_xlpm.MyAuditVal,_xlpm.MacVal&lt;&gt;"",_xlpm.MacVal,_xlpm.WinVal&lt;&gt;"",_xlpm.WinVal,_xlpm.CSVVal&lt;&gt;"",_xlpm.CSVVal)),""))</f>
        <v/>
      </c>
      <c r="H131" s="41" t="str" cm="1">
        <f t="array" ref="H131">IF($Z131&gt;0,INDEX(Output_Mac!H$2:H$500,$Z131),IF($AD131&gt;0,INDEX(Output_Win!H$2:H$243,$AD131),IF($AA131&gt;0,_xlfn.LET(_xlpm.MyAuditVal,INDEX(My_Audit!G$2:G$456,$AA131),IF(_xlpm.MyAuditVal=0,"",_xlpm.MyAuditVal)),"")))</f>
        <v/>
      </c>
      <c r="I131" s="41" t="str" cm="1">
        <f t="array" ref="I131">IF(($Y131+$Z131+$AA131+$AD131)=0,"",IFERROR(_xlfn.LET(_xlpm.CSVVal,IF($Y131=0,"",INDEX(CSV!H$2:H$510,$Y131)),_xlpm.MacVal,IF($Z131=0,"",INDEX(Output_Mac!I$2:I$500,$Z131)),_xlpm.WinVal,IF($AD131=0,"",INDEX(Output_Win!I$2:I$243,$AD131)),_xlpm.MyAuditVal,IF($AA131=0,"",INDEX(My_Audit!H$2:H$456,$AA131)),_xlfn.IFS(_xlpm.MyAuditVal&lt;&gt;"",_xlpm.MyAuditVal,_xlpm.MacVal&lt;&gt;"",_xlpm.MacVal,_xlpm.WinVal&lt;&gt;"",_xlpm.WinVal,_xlpm.CSVVal&lt;&gt;"",_xlpm.CSVVal)),""))</f>
        <v/>
      </c>
      <c r="J131" s="41" t="str" cm="1">
        <f t="array" ref="J131">IF(($Y131+$Z131+$AA131+$AD131)=0,"",IFERROR(_xlfn.LET(_xlpm.CSVVal,IF($Y131=0,"",INDEX(CSV!J$2:J$510,$Y131)),_xlpm.MacVal,IF($Z131=0,"",INDEX(Output_Mac!J$2:J$500,$Z131)),_xlpm.WinVal,IF($AD131=0,"",INDEX(Output_Win!J$2:J$243,$AD131)),_xlpm.MyAuditVal,IF($AA131=0,"",INDEX(My_Audit!I$2:I$456,$AA131)),_xlfn.IFS(_xlpm.MyAuditVal&lt;&gt;"",_xlpm.MyAuditVal,_xlpm.MacVal&lt;&gt;"",_xlpm.MacVal,_xlpm.WinVal&lt;&gt;"",_xlpm.WinVal,_xlpm.CSVVal&lt;&gt;"",_xlpm.CSVVal)),""))</f>
        <v/>
      </c>
      <c r="K131" s="41" t="str" cm="1">
        <f t="array" ref="K131">IF(($Y131+$Z131+$AA131+$AD131)=0,"",IFERROR(_xlfn.LET(_xlpm.CSVVal,IF($Y131=0,"",INDEX(CSV!N$2:N$510,$Y131)),_xlpm.MacVal,IF($Z131=0,"",INDEX(Output_Mac!L$2:L$500,$Z131)),_xlpm.WinVal,IF($AD131=0,"",INDEX(Output_Win!L$2:L$243,$AD131)),_xlpm.MyAuditVal,IF($AA131=0,"",INDEX(My_Audit!J$2:J$456,$AA131)),_xlfn.IFS(_xlpm.MyAuditVal&lt;&gt;"",_xlpm.MyAuditVal,_xlpm.MacVal&lt;&gt;"",_xlpm.MacVal,_xlpm.WinVal&lt;&gt;"",_xlpm.WinVal,_xlpm.CSVVal&lt;&gt;"",_xlpm.CSVVal)),""))</f>
        <v/>
      </c>
      <c r="L131" s="41" t="str" cm="1">
        <f t="array" ref="L131">IF(($Y131+$Z131+$AA131+$AD131)=0,"",IFERROR(_xlfn.LET(_xlpm.CSVVal,IF($Y131=0,"",INDEX(CSV!Q$2:Q$510,$Y131)),_xlpm.MacVal,IF($Z131=0,"",INDEX(Output_Mac!M$2:M$500,$Z131)),_xlpm.WinVal,IF($AD131=0,"",INDEX(Output_Win!M$2:M$243,$AD131)),_xlpm.MyAuditVal,IF($AA131=0,"",INDEX(My_Audit!K$2:K$456,$AA131)),_xlfn.IFS(_xlpm.MyAuditVal&lt;&gt;"",_xlpm.MyAuditVal,_xlpm.MacVal&lt;&gt;"",_xlpm.MacVal,_xlpm.WinVal&lt;&gt;"",_xlpm.WinVal,_xlpm.CSVVal&lt;&gt;"",_xlpm.CSVVal)),""))</f>
        <v/>
      </c>
      <c r="M131" s="41" t="str" cm="1">
        <f t="array" ref="M131">IF(($Y131+$Z131+$AA131+$AD131)=0,"",ExpandDiagCodes(_xlfn.TEXTJOIN(", ",TRUE,IF($AA131=0,"",INDEX(My_Audit!N$2:N$456,$AA131)),IF($Z131=0,"",INDEX(Output_Mac!S$2:S$500,$Z131)),IF($AD131=0,"",INDEX(Output_Win!S$2:S$243,$AD131)),IF($Y131=0,"",INDEX(CSV!AE$2:AE$510,$Y131)))))</f>
        <v/>
      </c>
      <c r="N131" s="41" t="str" cm="1">
        <f t="array" ref="N131">IF(($Y131+$Z131+$AA131+$AD131)=0,"",IFERROR(_xlfn.LET(_xlpm.CSVVal,IF($Y131=0,"",INDEX(CSV!AG$2:AG$510,$Y131)),_xlpm.MacVal,IF($Z131=0,"",INDEX(Output_Mac!T$2:T$500,$Z131)),_xlpm.WinVal,IF($AD131=0,"",INDEX(Output_Win!T$2:T$243,$AD131)),_xlpm.MyAuditVal,IF($AA131=0,"",INDEX(My_Audit!O$2:O$456,$AA131)),_xlfn.IFS(_xlpm.MyAuditVal&lt;&gt;"",_xlpm.MyAuditVal,_xlpm.MacVal&lt;&gt;"",_xlpm.MacVal,_xlpm.WinVal&lt;&gt;"",_xlpm.WinVal,_xlpm.CSVVal&lt;&gt;"",_xlpm.CSVVal)),""))</f>
        <v/>
      </c>
      <c r="O131" s="41" t="str" cm="1">
        <f t="array" ref="O131">IF($AB131=0,"",INDEX(My_Audit!P$2:P$456,$AB131))&amp;""</f>
        <v/>
      </c>
      <c r="P131" s="40"/>
      <c r="Q131" s="41" t="str">
        <f>IF(LEFT(N131,4)="Pass","Nist SP 800-88",My_Audit!R131)&amp;""</f>
        <v/>
      </c>
      <c r="R131" s="40"/>
      <c r="S131" s="40"/>
      <c r="T131" s="41" t="str" cm="1">
        <f t="array" ref="T131">IF($AC131=0,"",INDEX(Models!J$2:J$605,$AC131))</f>
        <v/>
      </c>
      <c r="U131" s="40"/>
      <c r="V131" s="40"/>
      <c r="W131" s="79" t="str" cm="1">
        <f t="array" ref="W131">IF(($Z131+$AA131+$AD131)=0,"",ExpandDiagCodes(_xlfn.TEXTJOIN(", ",TRUE,IF($AA131=0,"",INDEX(My_Audit!L$2:L$456,$AA131)),IF($Z131=0,"",INDEX(Output_Mac!AA$2:AA$500,$Z131)),IF($AD131=0,"",INDEX(Output_Win!AA$2:AA$243,$AD131)))))</f>
        <v/>
      </c>
      <c r="Y131" s="80">
        <f>IFERROR(MATCH($A131,CSV!$A$2:$A$510,0),0)</f>
        <v>0</v>
      </c>
      <c r="Z131" s="80">
        <f>IFERROR(MATCH($A131,Output_Mac!$A$2:$A$500,0),0)</f>
        <v>0</v>
      </c>
      <c r="AA131" s="80">
        <f>IFERROR(MATCH($A131,My_Audit!$A$2:$A$456,0),0)</f>
        <v>130</v>
      </c>
      <c r="AB131" s="80">
        <f>IFERROR(MATCH($C131,My_Audit!$B$2:$B$456,0),0)</f>
        <v>0</v>
      </c>
      <c r="AC131" s="80">
        <f>IFERROR(MATCH($E131,Models!$I$2:$I$605,0),0)</f>
        <v>0</v>
      </c>
      <c r="AD131" s="80">
        <f>IFERROR(MATCH($A131,Output_Win!$A$2:$A$243,0),0)</f>
        <v>0</v>
      </c>
    </row>
    <row r="132" spans="1:30">
      <c r="A132" s="40" t="str">
        <f>_xlfn.TEXTJOIN("",TRUE,Input!$A$4,TEXT(ROW(My_Audit!A131)+Input!$A$8-1,"00"))</f>
        <v>W4519</v>
      </c>
      <c r="B132" s="40" t="str">
        <f>_xlfn.TEXTJOIN("-",TRUE,"ITD",Input!$A$2,A132)</f>
        <v>ITD-SHR11749-W4519</v>
      </c>
      <c r="C132" s="41" t="str" cm="1">
        <f t="array" ref="C132">IF(($Y132+$Z132+$AA132+$AD132)=0,"",IFERROR(_xlfn.LET(_xlpm.CSVVal,IF($Y132=0,"",INDEX(CSV!B$2:B$510,$Y132)),_xlpm.MacVal,IF($Z132=0,"",INDEX(Output_Mac!B$2:B$500,$Z132)),_xlpm.WinVal,IF($AD132=0,"",INDEX(Output_Win!B$2:B$243,$AD132)),_xlpm.MyAuditVal,IF($AA132=0,"",INDEX(My_Audit!B$2:B$456,$AA132)),_xlfn.IFS(_xlpm.MyAuditVal&lt;&gt;"",_xlpm.MyAuditVal,_xlpm.MacVal&lt;&gt;"",_xlpm.MacVal,_xlpm.WinVal&lt;&gt;"",_xlpm.WinVal,_xlpm.CSVVal&lt;&gt;"",_xlpm.CSVVal)),""))</f>
        <v/>
      </c>
      <c r="D132" s="41" t="str" cm="1">
        <f t="array" ref="D132">IF(($Y132+$Z132+$AA132+$AD132)=0,"",IFERROR(_xlfn.LET(_xlpm.CSVVal,IF($Y132=0,"",INDEX(CSV!C$2:C$510,$Y132)),_xlpm.MacVal,IF($Z132=0,"",INDEX(Output_Mac!D$2:D$500,$Z132)),_xlpm.WinVal,IF($AD132=0,"",INDEX(Output_Win!D$2:D$243,$AD132)),_xlpm.MyAuditVal,IF($AA132=0,"",INDEX(My_Audit!C$2:C$456,$AA132)),_xlfn.IFS(_xlpm.MyAuditVal&lt;&gt;"",_xlpm.MyAuditVal,_xlpm.MacVal&lt;&gt;"",_xlpm.MacVal,_xlpm.WinVal&lt;&gt;"",_xlpm.WinVal,_xlpm.CSVVal&lt;&gt;"",_xlpm.CSVVal)),""))</f>
        <v/>
      </c>
      <c r="E132" s="41" t="str" cm="1">
        <f t="array" ref="E132">IF(($Y132+$Z132+$AA132+$AD132)=0,"",IFERROR(_xlfn.LET(_xlpm.CSVVal,IF($Y132=0,"",INDEX(CSV!E$2:E$510,$Y132)),_xlpm.MacVal,IF($Z132=0,"",INDEX(Output_Mac!C$2:C$500,$Z132)),_xlpm.WinVal,IF($AD132=0,"",INDEX(Output_Win!C$2:C$243,$AD132)),_xlpm.MyAuditVal,IF($AA132=0,"",INDEX(My_Audit!D$2:D$456,$AA132)),_xlfn.IFS(_xlpm.MyAuditVal&lt;&gt;"",_xlpm.MyAuditVal,_xlpm.MacVal&lt;&gt;"",_xlpm.MacVal,_xlpm.WinVal&lt;&gt;"",_xlpm.WinVal,_xlpm.CSVVal&lt;&gt;"",_xlpm.CSVVal)),""))</f>
        <v/>
      </c>
      <c r="F132" s="41" t="str" cm="1">
        <f t="array" ref="F132">IF(($Y132+$Z132+$AA132+$AD132)=0,"",IFERROR(_xlfn.LET(_xlpm.CSVVal,IF($Y132=0,"",INDEX(CSV!F$2:F$510,$Y132)),_xlpm.MacVal,IF($Z132=0,"",INDEX(Output_Mac!E$2:E$500,$Z132)),_xlpm.WinVal,IF($AD132=0,"",INDEX(Output_Win!E$2:E$243,$AD132)),_xlpm.MyAuditVal,IF($AA132=0,"",INDEX(My_Audit!E$2:E$456,$AA132)),_xlfn.IFS(_xlpm.MyAuditVal&lt;&gt;"",_xlpm.MyAuditVal,_xlpm.MacVal&lt;&gt;"",_xlpm.MacVal,_xlpm.WinVal&lt;&gt;"",_xlpm.WinVal,_xlpm.CSVVal&lt;&gt;"",PROPER(_xlpm.CSVVal))),""))</f>
        <v/>
      </c>
      <c r="G132" s="41" t="str" cm="1">
        <f t="array" ref="G132">IF(($Y132+$Z132+$AA132+$AD132)=0,"",IFERROR(_xlfn.LET(_xlpm.CSVVal,IF($Y132=0,"",INDEX(CSV!G$2:G$510,$Y132)),_xlpm.MacVal,IF($Z132=0,"",INDEX(Output_Mac!G$2:G$500,$Z132)),_xlpm.WinVal,IF($AD132=0,"",INDEX(Output_Win!G$2:G$243,$AD132)),_xlpm.MyAuditVal,IF($AA132=0,"",INDEX(My_Audit!F$2:F$456,$AA132)),_xlfn.IFS(_xlpm.MyAuditVal&lt;&gt;"",_xlpm.MyAuditVal,_xlpm.MacVal&lt;&gt;"",_xlpm.MacVal,_xlpm.WinVal&lt;&gt;"",_xlpm.WinVal,_xlpm.CSVVal&lt;&gt;"",_xlpm.CSVVal)),""))</f>
        <v/>
      </c>
      <c r="H132" s="41" t="str" cm="1">
        <f t="array" ref="H132">IF($Z132&gt;0,INDEX(Output_Mac!H$2:H$500,$Z132),IF($AD132&gt;0,INDEX(Output_Win!H$2:H$243,$AD132),IF($AA132&gt;0,_xlfn.LET(_xlpm.MyAuditVal,INDEX(My_Audit!G$2:G$456,$AA132),IF(_xlpm.MyAuditVal=0,"",_xlpm.MyAuditVal)),"")))</f>
        <v/>
      </c>
      <c r="I132" s="41" t="str" cm="1">
        <f t="array" ref="I132">IF(($Y132+$Z132+$AA132+$AD132)=0,"",IFERROR(_xlfn.LET(_xlpm.CSVVal,IF($Y132=0,"",INDEX(CSV!H$2:H$510,$Y132)),_xlpm.MacVal,IF($Z132=0,"",INDEX(Output_Mac!I$2:I$500,$Z132)),_xlpm.WinVal,IF($AD132=0,"",INDEX(Output_Win!I$2:I$243,$AD132)),_xlpm.MyAuditVal,IF($AA132=0,"",INDEX(My_Audit!H$2:H$456,$AA132)),_xlfn.IFS(_xlpm.MyAuditVal&lt;&gt;"",_xlpm.MyAuditVal,_xlpm.MacVal&lt;&gt;"",_xlpm.MacVal,_xlpm.WinVal&lt;&gt;"",_xlpm.WinVal,_xlpm.CSVVal&lt;&gt;"",_xlpm.CSVVal)),""))</f>
        <v/>
      </c>
      <c r="J132" s="41" t="str" cm="1">
        <f t="array" ref="J132">IF(($Y132+$Z132+$AA132+$AD132)=0,"",IFERROR(_xlfn.LET(_xlpm.CSVVal,IF($Y132=0,"",INDEX(CSV!J$2:J$510,$Y132)),_xlpm.MacVal,IF($Z132=0,"",INDEX(Output_Mac!J$2:J$500,$Z132)),_xlpm.WinVal,IF($AD132=0,"",INDEX(Output_Win!J$2:J$243,$AD132)),_xlpm.MyAuditVal,IF($AA132=0,"",INDEX(My_Audit!I$2:I$456,$AA132)),_xlfn.IFS(_xlpm.MyAuditVal&lt;&gt;"",_xlpm.MyAuditVal,_xlpm.MacVal&lt;&gt;"",_xlpm.MacVal,_xlpm.WinVal&lt;&gt;"",_xlpm.WinVal,_xlpm.CSVVal&lt;&gt;"",_xlpm.CSVVal)),""))</f>
        <v/>
      </c>
      <c r="K132" s="41" t="str" cm="1">
        <f t="array" ref="K132">IF(($Y132+$Z132+$AA132+$AD132)=0,"",IFERROR(_xlfn.LET(_xlpm.CSVVal,IF($Y132=0,"",INDEX(CSV!N$2:N$510,$Y132)),_xlpm.MacVal,IF($Z132=0,"",INDEX(Output_Mac!L$2:L$500,$Z132)),_xlpm.WinVal,IF($AD132=0,"",INDEX(Output_Win!L$2:L$243,$AD132)),_xlpm.MyAuditVal,IF($AA132=0,"",INDEX(My_Audit!J$2:J$456,$AA132)),_xlfn.IFS(_xlpm.MyAuditVal&lt;&gt;"",_xlpm.MyAuditVal,_xlpm.MacVal&lt;&gt;"",_xlpm.MacVal,_xlpm.WinVal&lt;&gt;"",_xlpm.WinVal,_xlpm.CSVVal&lt;&gt;"",_xlpm.CSVVal)),""))</f>
        <v/>
      </c>
      <c r="L132" s="41" t="str" cm="1">
        <f t="array" ref="L132">IF(($Y132+$Z132+$AA132+$AD132)=0,"",IFERROR(_xlfn.LET(_xlpm.CSVVal,IF($Y132=0,"",INDEX(CSV!Q$2:Q$510,$Y132)),_xlpm.MacVal,IF($Z132=0,"",INDEX(Output_Mac!M$2:M$500,$Z132)),_xlpm.WinVal,IF($AD132=0,"",INDEX(Output_Win!M$2:M$243,$AD132)),_xlpm.MyAuditVal,IF($AA132=0,"",INDEX(My_Audit!K$2:K$456,$AA132)),_xlfn.IFS(_xlpm.MyAuditVal&lt;&gt;"",_xlpm.MyAuditVal,_xlpm.MacVal&lt;&gt;"",_xlpm.MacVal,_xlpm.WinVal&lt;&gt;"",_xlpm.WinVal,_xlpm.CSVVal&lt;&gt;"",_xlpm.CSVVal)),""))</f>
        <v/>
      </c>
      <c r="M132" s="41" t="str" cm="1">
        <f t="array" ref="M132">IF(($Y132+$Z132+$AA132+$AD132)=0,"",ExpandDiagCodes(_xlfn.TEXTJOIN(", ",TRUE,IF($AA132=0,"",INDEX(My_Audit!N$2:N$456,$AA132)),IF($Z132=0,"",INDEX(Output_Mac!S$2:S$500,$Z132)),IF($AD132=0,"",INDEX(Output_Win!S$2:S$243,$AD132)),IF($Y132=0,"",INDEX(CSV!AE$2:AE$510,$Y132)))))</f>
        <v/>
      </c>
      <c r="N132" s="41" t="str" cm="1">
        <f t="array" ref="N132">IF(($Y132+$Z132+$AA132+$AD132)=0,"",IFERROR(_xlfn.LET(_xlpm.CSVVal,IF($Y132=0,"",INDEX(CSV!AG$2:AG$510,$Y132)),_xlpm.MacVal,IF($Z132=0,"",INDEX(Output_Mac!T$2:T$500,$Z132)),_xlpm.WinVal,IF($AD132=0,"",INDEX(Output_Win!T$2:T$243,$AD132)),_xlpm.MyAuditVal,IF($AA132=0,"",INDEX(My_Audit!O$2:O$456,$AA132)),_xlfn.IFS(_xlpm.MyAuditVal&lt;&gt;"",_xlpm.MyAuditVal,_xlpm.MacVal&lt;&gt;"",_xlpm.MacVal,_xlpm.WinVal&lt;&gt;"",_xlpm.WinVal,_xlpm.CSVVal&lt;&gt;"",_xlpm.CSVVal)),""))</f>
        <v/>
      </c>
      <c r="O132" s="41" t="str" cm="1">
        <f t="array" ref="O132">IF($AB132=0,"",INDEX(My_Audit!P$2:P$456,$AB132))&amp;""</f>
        <v/>
      </c>
      <c r="P132" s="40"/>
      <c r="Q132" s="41" t="str">
        <f>IF(LEFT(N132,4)="Pass","Nist SP 800-88",My_Audit!R132)&amp;""</f>
        <v/>
      </c>
      <c r="R132" s="40"/>
      <c r="S132" s="40"/>
      <c r="T132" s="41" t="str" cm="1">
        <f t="array" ref="T132">IF($AC132=0,"",INDEX(Models!J$2:J$605,$AC132))</f>
        <v/>
      </c>
      <c r="U132" s="40"/>
      <c r="V132" s="40"/>
      <c r="W132" s="79" t="str" cm="1">
        <f t="array" ref="W132">IF(($Z132+$AA132+$AD132)=0,"",ExpandDiagCodes(_xlfn.TEXTJOIN(", ",TRUE,IF($AA132=0,"",INDEX(My_Audit!L$2:L$456,$AA132)),IF($Z132=0,"",INDEX(Output_Mac!AA$2:AA$500,$Z132)),IF($AD132=0,"",INDEX(Output_Win!AA$2:AA$243,$AD132)))))</f>
        <v/>
      </c>
      <c r="Y132" s="80">
        <f>IFERROR(MATCH($A132,CSV!$A$2:$A$510,0),0)</f>
        <v>0</v>
      </c>
      <c r="Z132" s="80">
        <f>IFERROR(MATCH($A132,Output_Mac!$A$2:$A$500,0),0)</f>
        <v>0</v>
      </c>
      <c r="AA132" s="80">
        <f>IFERROR(MATCH($A132,My_Audit!$A$2:$A$456,0),0)</f>
        <v>131</v>
      </c>
      <c r="AB132" s="80">
        <f>IFERROR(MATCH($C132,My_Audit!$B$2:$B$456,0),0)</f>
        <v>0</v>
      </c>
      <c r="AC132" s="80">
        <f>IFERROR(MATCH($E132,Models!$I$2:$I$605,0),0)</f>
        <v>0</v>
      </c>
      <c r="AD132" s="80">
        <f>IFERROR(MATCH($A132,Output_Win!$A$2:$A$243,0),0)</f>
        <v>0</v>
      </c>
    </row>
    <row r="133" spans="1:30">
      <c r="A133" s="40" t="str">
        <f>_xlfn.TEXTJOIN("",TRUE,Input!$A$4,TEXT(ROW(My_Audit!A132)+Input!$A$8-1,"00"))</f>
        <v>W4520</v>
      </c>
      <c r="B133" s="40" t="str">
        <f>_xlfn.TEXTJOIN("-",TRUE,"ITD",Input!$A$2,A133)</f>
        <v>ITD-SHR11749-W4520</v>
      </c>
      <c r="C133" s="41" t="str" cm="1">
        <f t="array" ref="C133">IF(($Y133+$Z133+$AA133+$AD133)=0,"",IFERROR(_xlfn.LET(_xlpm.CSVVal,IF($Y133=0,"",INDEX(CSV!B$2:B$510,$Y133)),_xlpm.MacVal,IF($Z133=0,"",INDEX(Output_Mac!B$2:B$500,$Z133)),_xlpm.WinVal,IF($AD133=0,"",INDEX(Output_Win!B$2:B$243,$AD133)),_xlpm.MyAuditVal,IF($AA133=0,"",INDEX(My_Audit!B$2:B$456,$AA133)),_xlfn.IFS(_xlpm.MyAuditVal&lt;&gt;"",_xlpm.MyAuditVal,_xlpm.MacVal&lt;&gt;"",_xlpm.MacVal,_xlpm.WinVal&lt;&gt;"",_xlpm.WinVal,_xlpm.CSVVal&lt;&gt;"",_xlpm.CSVVal)),""))</f>
        <v/>
      </c>
      <c r="D133" s="41" t="str" cm="1">
        <f t="array" ref="D133">IF(($Y133+$Z133+$AA133+$AD133)=0,"",IFERROR(_xlfn.LET(_xlpm.CSVVal,IF($Y133=0,"",INDEX(CSV!C$2:C$510,$Y133)),_xlpm.MacVal,IF($Z133=0,"",INDEX(Output_Mac!D$2:D$500,$Z133)),_xlpm.WinVal,IF($AD133=0,"",INDEX(Output_Win!D$2:D$243,$AD133)),_xlpm.MyAuditVal,IF($AA133=0,"",INDEX(My_Audit!C$2:C$456,$AA133)),_xlfn.IFS(_xlpm.MyAuditVal&lt;&gt;"",_xlpm.MyAuditVal,_xlpm.MacVal&lt;&gt;"",_xlpm.MacVal,_xlpm.WinVal&lt;&gt;"",_xlpm.WinVal,_xlpm.CSVVal&lt;&gt;"",_xlpm.CSVVal)),""))</f>
        <v/>
      </c>
      <c r="E133" s="41" t="str" cm="1">
        <f t="array" ref="E133">IF(($Y133+$Z133+$AA133+$AD133)=0,"",IFERROR(_xlfn.LET(_xlpm.CSVVal,IF($Y133=0,"",INDEX(CSV!E$2:E$510,$Y133)),_xlpm.MacVal,IF($Z133=0,"",INDEX(Output_Mac!C$2:C$500,$Z133)),_xlpm.WinVal,IF($AD133=0,"",INDEX(Output_Win!C$2:C$243,$AD133)),_xlpm.MyAuditVal,IF($AA133=0,"",INDEX(My_Audit!D$2:D$456,$AA133)),_xlfn.IFS(_xlpm.MyAuditVal&lt;&gt;"",_xlpm.MyAuditVal,_xlpm.MacVal&lt;&gt;"",_xlpm.MacVal,_xlpm.WinVal&lt;&gt;"",_xlpm.WinVal,_xlpm.CSVVal&lt;&gt;"",_xlpm.CSVVal)),""))</f>
        <v/>
      </c>
      <c r="F133" s="41" t="str" cm="1">
        <f t="array" ref="F133">IF(($Y133+$Z133+$AA133+$AD133)=0,"",IFERROR(_xlfn.LET(_xlpm.CSVVal,IF($Y133=0,"",INDEX(CSV!F$2:F$510,$Y133)),_xlpm.MacVal,IF($Z133=0,"",INDEX(Output_Mac!E$2:E$500,$Z133)),_xlpm.WinVal,IF($AD133=0,"",INDEX(Output_Win!E$2:E$243,$AD133)),_xlpm.MyAuditVal,IF($AA133=0,"",INDEX(My_Audit!E$2:E$456,$AA133)),_xlfn.IFS(_xlpm.MyAuditVal&lt;&gt;"",_xlpm.MyAuditVal,_xlpm.MacVal&lt;&gt;"",_xlpm.MacVal,_xlpm.WinVal&lt;&gt;"",_xlpm.WinVal,_xlpm.CSVVal&lt;&gt;"",PROPER(_xlpm.CSVVal))),""))</f>
        <v/>
      </c>
      <c r="G133" s="41" t="str" cm="1">
        <f t="array" ref="G133">IF(($Y133+$Z133+$AA133+$AD133)=0,"",IFERROR(_xlfn.LET(_xlpm.CSVVal,IF($Y133=0,"",INDEX(CSV!G$2:G$510,$Y133)),_xlpm.MacVal,IF($Z133=0,"",INDEX(Output_Mac!G$2:G$500,$Z133)),_xlpm.WinVal,IF($AD133=0,"",INDEX(Output_Win!G$2:G$243,$AD133)),_xlpm.MyAuditVal,IF($AA133=0,"",INDEX(My_Audit!F$2:F$456,$AA133)),_xlfn.IFS(_xlpm.MyAuditVal&lt;&gt;"",_xlpm.MyAuditVal,_xlpm.MacVal&lt;&gt;"",_xlpm.MacVal,_xlpm.WinVal&lt;&gt;"",_xlpm.WinVal,_xlpm.CSVVal&lt;&gt;"",_xlpm.CSVVal)),""))</f>
        <v/>
      </c>
      <c r="H133" s="41" t="str" cm="1">
        <f t="array" ref="H133">IF($Z133&gt;0,INDEX(Output_Mac!H$2:H$500,$Z133),IF($AD133&gt;0,INDEX(Output_Win!H$2:H$243,$AD133),IF($AA133&gt;0,_xlfn.LET(_xlpm.MyAuditVal,INDEX(My_Audit!G$2:G$456,$AA133),IF(_xlpm.MyAuditVal=0,"",_xlpm.MyAuditVal)),"")))</f>
        <v/>
      </c>
      <c r="I133" s="41" t="str" cm="1">
        <f t="array" ref="I133">IF(($Y133+$Z133+$AA133+$AD133)=0,"",IFERROR(_xlfn.LET(_xlpm.CSVVal,IF($Y133=0,"",INDEX(CSV!H$2:H$510,$Y133)),_xlpm.MacVal,IF($Z133=0,"",INDEX(Output_Mac!I$2:I$500,$Z133)),_xlpm.WinVal,IF($AD133=0,"",INDEX(Output_Win!I$2:I$243,$AD133)),_xlpm.MyAuditVal,IF($AA133=0,"",INDEX(My_Audit!H$2:H$456,$AA133)),_xlfn.IFS(_xlpm.MyAuditVal&lt;&gt;"",_xlpm.MyAuditVal,_xlpm.MacVal&lt;&gt;"",_xlpm.MacVal,_xlpm.WinVal&lt;&gt;"",_xlpm.WinVal,_xlpm.CSVVal&lt;&gt;"",_xlpm.CSVVal)),""))</f>
        <v/>
      </c>
      <c r="J133" s="41" t="str" cm="1">
        <f t="array" ref="J133">IF(($Y133+$Z133+$AA133+$AD133)=0,"",IFERROR(_xlfn.LET(_xlpm.CSVVal,IF($Y133=0,"",INDEX(CSV!J$2:J$510,$Y133)),_xlpm.MacVal,IF($Z133=0,"",INDEX(Output_Mac!J$2:J$500,$Z133)),_xlpm.WinVal,IF($AD133=0,"",INDEX(Output_Win!J$2:J$243,$AD133)),_xlpm.MyAuditVal,IF($AA133=0,"",INDEX(My_Audit!I$2:I$456,$AA133)),_xlfn.IFS(_xlpm.MyAuditVal&lt;&gt;"",_xlpm.MyAuditVal,_xlpm.MacVal&lt;&gt;"",_xlpm.MacVal,_xlpm.WinVal&lt;&gt;"",_xlpm.WinVal,_xlpm.CSVVal&lt;&gt;"",_xlpm.CSVVal)),""))</f>
        <v/>
      </c>
      <c r="K133" s="41" t="str" cm="1">
        <f t="array" ref="K133">IF(($Y133+$Z133+$AA133+$AD133)=0,"",IFERROR(_xlfn.LET(_xlpm.CSVVal,IF($Y133=0,"",INDEX(CSV!N$2:N$510,$Y133)),_xlpm.MacVal,IF($Z133=0,"",INDEX(Output_Mac!L$2:L$500,$Z133)),_xlpm.WinVal,IF($AD133=0,"",INDEX(Output_Win!L$2:L$243,$AD133)),_xlpm.MyAuditVal,IF($AA133=0,"",INDEX(My_Audit!J$2:J$456,$AA133)),_xlfn.IFS(_xlpm.MyAuditVal&lt;&gt;"",_xlpm.MyAuditVal,_xlpm.MacVal&lt;&gt;"",_xlpm.MacVal,_xlpm.WinVal&lt;&gt;"",_xlpm.WinVal,_xlpm.CSVVal&lt;&gt;"",_xlpm.CSVVal)),""))</f>
        <v/>
      </c>
      <c r="L133" s="41" t="str" cm="1">
        <f t="array" ref="L133">IF(($Y133+$Z133+$AA133+$AD133)=0,"",IFERROR(_xlfn.LET(_xlpm.CSVVal,IF($Y133=0,"",INDEX(CSV!Q$2:Q$510,$Y133)),_xlpm.MacVal,IF($Z133=0,"",INDEX(Output_Mac!M$2:M$500,$Z133)),_xlpm.WinVal,IF($AD133=0,"",INDEX(Output_Win!M$2:M$243,$AD133)),_xlpm.MyAuditVal,IF($AA133=0,"",INDEX(My_Audit!K$2:K$456,$AA133)),_xlfn.IFS(_xlpm.MyAuditVal&lt;&gt;"",_xlpm.MyAuditVal,_xlpm.MacVal&lt;&gt;"",_xlpm.MacVal,_xlpm.WinVal&lt;&gt;"",_xlpm.WinVal,_xlpm.CSVVal&lt;&gt;"",_xlpm.CSVVal)),""))</f>
        <v/>
      </c>
      <c r="M133" s="41" t="str" cm="1">
        <f t="array" ref="M133">IF(($Y133+$Z133+$AA133+$AD133)=0,"",ExpandDiagCodes(_xlfn.TEXTJOIN(", ",TRUE,IF($AA133=0,"",INDEX(My_Audit!N$2:N$456,$AA133)),IF($Z133=0,"",INDEX(Output_Mac!S$2:S$500,$Z133)),IF($AD133=0,"",INDEX(Output_Win!S$2:S$243,$AD133)),IF($Y133=0,"",INDEX(CSV!AE$2:AE$510,$Y133)))))</f>
        <v/>
      </c>
      <c r="N133" s="41" t="str" cm="1">
        <f t="array" ref="N133">IF(($Y133+$Z133+$AA133+$AD133)=0,"",IFERROR(_xlfn.LET(_xlpm.CSVVal,IF($Y133=0,"",INDEX(CSV!AG$2:AG$510,$Y133)),_xlpm.MacVal,IF($Z133=0,"",INDEX(Output_Mac!T$2:T$500,$Z133)),_xlpm.WinVal,IF($AD133=0,"",INDEX(Output_Win!T$2:T$243,$AD133)),_xlpm.MyAuditVal,IF($AA133=0,"",INDEX(My_Audit!O$2:O$456,$AA133)),_xlfn.IFS(_xlpm.MyAuditVal&lt;&gt;"",_xlpm.MyAuditVal,_xlpm.MacVal&lt;&gt;"",_xlpm.MacVal,_xlpm.WinVal&lt;&gt;"",_xlpm.WinVal,_xlpm.CSVVal&lt;&gt;"",_xlpm.CSVVal)),""))</f>
        <v/>
      </c>
      <c r="O133" s="41" t="str" cm="1">
        <f t="array" ref="O133">IF($AB133=0,"",INDEX(My_Audit!P$2:P$456,$AB133))&amp;""</f>
        <v/>
      </c>
      <c r="P133" s="40"/>
      <c r="Q133" s="41" t="str">
        <f>IF(LEFT(N133,4)="Pass","Nist SP 800-88",My_Audit!R133)&amp;""</f>
        <v/>
      </c>
      <c r="R133" s="40"/>
      <c r="S133" s="40"/>
      <c r="T133" s="41" t="str" cm="1">
        <f t="array" ref="T133">IF($AC133=0,"",INDEX(Models!J$2:J$605,$AC133))</f>
        <v/>
      </c>
      <c r="U133" s="40"/>
      <c r="V133" s="40"/>
      <c r="W133" s="79" t="str" cm="1">
        <f t="array" ref="W133">IF(($Z133+$AA133+$AD133)=0,"",ExpandDiagCodes(_xlfn.TEXTJOIN(", ",TRUE,IF($AA133=0,"",INDEX(My_Audit!L$2:L$456,$AA133)),IF($Z133=0,"",INDEX(Output_Mac!AA$2:AA$500,$Z133)),IF($AD133=0,"",INDEX(Output_Win!AA$2:AA$243,$AD133)))))</f>
        <v/>
      </c>
      <c r="Y133" s="80">
        <f>IFERROR(MATCH($A133,CSV!$A$2:$A$510,0),0)</f>
        <v>0</v>
      </c>
      <c r="Z133" s="80">
        <f>IFERROR(MATCH($A133,Output_Mac!$A$2:$A$500,0),0)</f>
        <v>0</v>
      </c>
      <c r="AA133" s="80">
        <f>IFERROR(MATCH($A133,My_Audit!$A$2:$A$456,0),0)</f>
        <v>132</v>
      </c>
      <c r="AB133" s="80">
        <f>IFERROR(MATCH($C133,My_Audit!$B$2:$B$456,0),0)</f>
        <v>0</v>
      </c>
      <c r="AC133" s="80">
        <f>IFERROR(MATCH($E133,Models!$I$2:$I$605,0),0)</f>
        <v>0</v>
      </c>
      <c r="AD133" s="80">
        <f>IFERROR(MATCH($A133,Output_Win!$A$2:$A$243,0),0)</f>
        <v>0</v>
      </c>
    </row>
    <row r="134" spans="1:30">
      <c r="A134" s="40" t="str">
        <f>_xlfn.TEXTJOIN("",TRUE,Input!$A$4,TEXT(ROW(My_Audit!A133)+Input!$A$8-1,"00"))</f>
        <v>W4521</v>
      </c>
      <c r="B134" s="40" t="str">
        <f>_xlfn.TEXTJOIN("-",TRUE,"ITD",Input!$A$2,A134)</f>
        <v>ITD-SHR11749-W4521</v>
      </c>
      <c r="C134" s="41" t="str" cm="1">
        <f t="array" ref="C134">IF(($Y134+$Z134+$AA134+$AD134)=0,"",IFERROR(_xlfn.LET(_xlpm.CSVVal,IF($Y134=0,"",INDEX(CSV!B$2:B$510,$Y134)),_xlpm.MacVal,IF($Z134=0,"",INDEX(Output_Mac!B$2:B$500,$Z134)),_xlpm.WinVal,IF($AD134=0,"",INDEX(Output_Win!B$2:B$243,$AD134)),_xlpm.MyAuditVal,IF($AA134=0,"",INDEX(My_Audit!B$2:B$456,$AA134)),_xlfn.IFS(_xlpm.MyAuditVal&lt;&gt;"",_xlpm.MyAuditVal,_xlpm.MacVal&lt;&gt;"",_xlpm.MacVal,_xlpm.WinVal&lt;&gt;"",_xlpm.WinVal,_xlpm.CSVVal&lt;&gt;"",_xlpm.CSVVal)),""))</f>
        <v/>
      </c>
      <c r="D134" s="41" t="str" cm="1">
        <f t="array" ref="D134">IF(($Y134+$Z134+$AA134+$AD134)=0,"",IFERROR(_xlfn.LET(_xlpm.CSVVal,IF($Y134=0,"",INDEX(CSV!C$2:C$510,$Y134)),_xlpm.MacVal,IF($Z134=0,"",INDEX(Output_Mac!D$2:D$500,$Z134)),_xlpm.WinVal,IF($AD134=0,"",INDEX(Output_Win!D$2:D$243,$AD134)),_xlpm.MyAuditVal,IF($AA134=0,"",INDEX(My_Audit!C$2:C$456,$AA134)),_xlfn.IFS(_xlpm.MyAuditVal&lt;&gt;"",_xlpm.MyAuditVal,_xlpm.MacVal&lt;&gt;"",_xlpm.MacVal,_xlpm.WinVal&lt;&gt;"",_xlpm.WinVal,_xlpm.CSVVal&lt;&gt;"",_xlpm.CSVVal)),""))</f>
        <v/>
      </c>
      <c r="E134" s="41" t="str" cm="1">
        <f t="array" ref="E134">IF(($Y134+$Z134+$AA134+$AD134)=0,"",IFERROR(_xlfn.LET(_xlpm.CSVVal,IF($Y134=0,"",INDEX(CSV!E$2:E$510,$Y134)),_xlpm.MacVal,IF($Z134=0,"",INDEX(Output_Mac!C$2:C$500,$Z134)),_xlpm.WinVal,IF($AD134=0,"",INDEX(Output_Win!C$2:C$243,$AD134)),_xlpm.MyAuditVal,IF($AA134=0,"",INDEX(My_Audit!D$2:D$456,$AA134)),_xlfn.IFS(_xlpm.MyAuditVal&lt;&gt;"",_xlpm.MyAuditVal,_xlpm.MacVal&lt;&gt;"",_xlpm.MacVal,_xlpm.WinVal&lt;&gt;"",_xlpm.WinVal,_xlpm.CSVVal&lt;&gt;"",_xlpm.CSVVal)),""))</f>
        <v/>
      </c>
      <c r="F134" s="41" t="str" cm="1">
        <f t="array" ref="F134">IF(($Y134+$Z134+$AA134+$AD134)=0,"",IFERROR(_xlfn.LET(_xlpm.CSVVal,IF($Y134=0,"",INDEX(CSV!F$2:F$510,$Y134)),_xlpm.MacVal,IF($Z134=0,"",INDEX(Output_Mac!E$2:E$500,$Z134)),_xlpm.WinVal,IF($AD134=0,"",INDEX(Output_Win!E$2:E$243,$AD134)),_xlpm.MyAuditVal,IF($AA134=0,"",INDEX(My_Audit!E$2:E$456,$AA134)),_xlfn.IFS(_xlpm.MyAuditVal&lt;&gt;"",_xlpm.MyAuditVal,_xlpm.MacVal&lt;&gt;"",_xlpm.MacVal,_xlpm.WinVal&lt;&gt;"",_xlpm.WinVal,_xlpm.CSVVal&lt;&gt;"",PROPER(_xlpm.CSVVal))),""))</f>
        <v/>
      </c>
      <c r="G134" s="41" t="str" cm="1">
        <f t="array" ref="G134">IF(($Y134+$Z134+$AA134+$AD134)=0,"",IFERROR(_xlfn.LET(_xlpm.CSVVal,IF($Y134=0,"",INDEX(CSV!G$2:G$510,$Y134)),_xlpm.MacVal,IF($Z134=0,"",INDEX(Output_Mac!G$2:G$500,$Z134)),_xlpm.WinVal,IF($AD134=0,"",INDEX(Output_Win!G$2:G$243,$AD134)),_xlpm.MyAuditVal,IF($AA134=0,"",INDEX(My_Audit!F$2:F$456,$AA134)),_xlfn.IFS(_xlpm.MyAuditVal&lt;&gt;"",_xlpm.MyAuditVal,_xlpm.MacVal&lt;&gt;"",_xlpm.MacVal,_xlpm.WinVal&lt;&gt;"",_xlpm.WinVal,_xlpm.CSVVal&lt;&gt;"",_xlpm.CSVVal)),""))</f>
        <v/>
      </c>
      <c r="H134" s="41" t="str" cm="1">
        <f t="array" ref="H134">IF($Z134&gt;0,INDEX(Output_Mac!H$2:H$500,$Z134),IF($AD134&gt;0,INDEX(Output_Win!H$2:H$243,$AD134),IF($AA134&gt;0,_xlfn.LET(_xlpm.MyAuditVal,INDEX(My_Audit!G$2:G$456,$AA134),IF(_xlpm.MyAuditVal=0,"",_xlpm.MyAuditVal)),"")))</f>
        <v/>
      </c>
      <c r="I134" s="41" t="str" cm="1">
        <f t="array" ref="I134">IF(($Y134+$Z134+$AA134+$AD134)=0,"",IFERROR(_xlfn.LET(_xlpm.CSVVal,IF($Y134=0,"",INDEX(CSV!H$2:H$510,$Y134)),_xlpm.MacVal,IF($Z134=0,"",INDEX(Output_Mac!I$2:I$500,$Z134)),_xlpm.WinVal,IF($AD134=0,"",INDEX(Output_Win!I$2:I$243,$AD134)),_xlpm.MyAuditVal,IF($AA134=0,"",INDEX(My_Audit!H$2:H$456,$AA134)),_xlfn.IFS(_xlpm.MyAuditVal&lt;&gt;"",_xlpm.MyAuditVal,_xlpm.MacVal&lt;&gt;"",_xlpm.MacVal,_xlpm.WinVal&lt;&gt;"",_xlpm.WinVal,_xlpm.CSVVal&lt;&gt;"",_xlpm.CSVVal)),""))</f>
        <v/>
      </c>
      <c r="J134" s="41" t="str" cm="1">
        <f t="array" ref="J134">IF(($Y134+$Z134+$AA134+$AD134)=0,"",IFERROR(_xlfn.LET(_xlpm.CSVVal,IF($Y134=0,"",INDEX(CSV!J$2:J$510,$Y134)),_xlpm.MacVal,IF($Z134=0,"",INDEX(Output_Mac!J$2:J$500,$Z134)),_xlpm.WinVal,IF($AD134=0,"",INDEX(Output_Win!J$2:J$243,$AD134)),_xlpm.MyAuditVal,IF($AA134=0,"",INDEX(My_Audit!I$2:I$456,$AA134)),_xlfn.IFS(_xlpm.MyAuditVal&lt;&gt;"",_xlpm.MyAuditVal,_xlpm.MacVal&lt;&gt;"",_xlpm.MacVal,_xlpm.WinVal&lt;&gt;"",_xlpm.WinVal,_xlpm.CSVVal&lt;&gt;"",_xlpm.CSVVal)),""))</f>
        <v/>
      </c>
      <c r="K134" s="41" t="str" cm="1">
        <f t="array" ref="K134">IF(($Y134+$Z134+$AA134+$AD134)=0,"",IFERROR(_xlfn.LET(_xlpm.CSVVal,IF($Y134=0,"",INDEX(CSV!N$2:N$510,$Y134)),_xlpm.MacVal,IF($Z134=0,"",INDEX(Output_Mac!L$2:L$500,$Z134)),_xlpm.WinVal,IF($AD134=0,"",INDEX(Output_Win!L$2:L$243,$AD134)),_xlpm.MyAuditVal,IF($AA134=0,"",INDEX(My_Audit!J$2:J$456,$AA134)),_xlfn.IFS(_xlpm.MyAuditVal&lt;&gt;"",_xlpm.MyAuditVal,_xlpm.MacVal&lt;&gt;"",_xlpm.MacVal,_xlpm.WinVal&lt;&gt;"",_xlpm.WinVal,_xlpm.CSVVal&lt;&gt;"",_xlpm.CSVVal)),""))</f>
        <v/>
      </c>
      <c r="L134" s="41" t="str" cm="1">
        <f t="array" ref="L134">IF(($Y134+$Z134+$AA134+$AD134)=0,"",IFERROR(_xlfn.LET(_xlpm.CSVVal,IF($Y134=0,"",INDEX(CSV!Q$2:Q$510,$Y134)),_xlpm.MacVal,IF($Z134=0,"",INDEX(Output_Mac!M$2:M$500,$Z134)),_xlpm.WinVal,IF($AD134=0,"",INDEX(Output_Win!M$2:M$243,$AD134)),_xlpm.MyAuditVal,IF($AA134=0,"",INDEX(My_Audit!K$2:K$456,$AA134)),_xlfn.IFS(_xlpm.MyAuditVal&lt;&gt;"",_xlpm.MyAuditVal,_xlpm.MacVal&lt;&gt;"",_xlpm.MacVal,_xlpm.WinVal&lt;&gt;"",_xlpm.WinVal,_xlpm.CSVVal&lt;&gt;"",_xlpm.CSVVal)),""))</f>
        <v/>
      </c>
      <c r="M134" s="41" t="str" cm="1">
        <f t="array" ref="M134">IF(($Y134+$Z134+$AA134+$AD134)=0,"",ExpandDiagCodes(_xlfn.TEXTJOIN(", ",TRUE,IF($AA134=0,"",INDEX(My_Audit!N$2:N$456,$AA134)),IF($Z134=0,"",INDEX(Output_Mac!S$2:S$500,$Z134)),IF($AD134=0,"",INDEX(Output_Win!S$2:S$243,$AD134)),IF($Y134=0,"",INDEX(CSV!AE$2:AE$510,$Y134)))))</f>
        <v/>
      </c>
      <c r="N134" s="41" t="str" cm="1">
        <f t="array" ref="N134">IF(($Y134+$Z134+$AA134+$AD134)=0,"",IFERROR(_xlfn.LET(_xlpm.CSVVal,IF($Y134=0,"",INDEX(CSV!AG$2:AG$510,$Y134)),_xlpm.MacVal,IF($Z134=0,"",INDEX(Output_Mac!T$2:T$500,$Z134)),_xlpm.WinVal,IF($AD134=0,"",INDEX(Output_Win!T$2:T$243,$AD134)),_xlpm.MyAuditVal,IF($AA134=0,"",INDEX(My_Audit!O$2:O$456,$AA134)),_xlfn.IFS(_xlpm.MyAuditVal&lt;&gt;"",_xlpm.MyAuditVal,_xlpm.MacVal&lt;&gt;"",_xlpm.MacVal,_xlpm.WinVal&lt;&gt;"",_xlpm.WinVal,_xlpm.CSVVal&lt;&gt;"",_xlpm.CSVVal)),""))</f>
        <v/>
      </c>
      <c r="O134" s="41" t="str" cm="1">
        <f t="array" ref="O134">IF($AB134=0,"",INDEX(My_Audit!P$2:P$456,$AB134))&amp;""</f>
        <v/>
      </c>
      <c r="P134" s="40"/>
      <c r="Q134" s="41" t="str">
        <f>IF(LEFT(N134,4)="Pass","Nist SP 800-88",My_Audit!R134)&amp;""</f>
        <v/>
      </c>
      <c r="R134" s="40"/>
      <c r="S134" s="40"/>
      <c r="T134" s="41" t="str" cm="1">
        <f t="array" ref="T134">IF($AC134=0,"",INDEX(Models!J$2:J$605,$AC134))</f>
        <v/>
      </c>
      <c r="U134" s="40"/>
      <c r="V134" s="40"/>
      <c r="W134" s="79" t="str" cm="1">
        <f t="array" ref="W134">IF(($Z134+$AA134+$AD134)=0,"",ExpandDiagCodes(_xlfn.TEXTJOIN(", ",TRUE,IF($AA134=0,"",INDEX(My_Audit!L$2:L$456,$AA134)),IF($Z134=0,"",INDEX(Output_Mac!AA$2:AA$500,$Z134)),IF($AD134=0,"",INDEX(Output_Win!AA$2:AA$243,$AD134)))))</f>
        <v/>
      </c>
      <c r="Y134" s="80">
        <f>IFERROR(MATCH($A134,CSV!$A$2:$A$510,0),0)</f>
        <v>0</v>
      </c>
      <c r="Z134" s="80">
        <f>IFERROR(MATCH($A134,Output_Mac!$A$2:$A$500,0),0)</f>
        <v>0</v>
      </c>
      <c r="AA134" s="80">
        <f>IFERROR(MATCH($A134,My_Audit!$A$2:$A$456,0),0)</f>
        <v>133</v>
      </c>
      <c r="AB134" s="80">
        <f>IFERROR(MATCH($C134,My_Audit!$B$2:$B$456,0),0)</f>
        <v>0</v>
      </c>
      <c r="AC134" s="80">
        <f>IFERROR(MATCH($E134,Models!$I$2:$I$605,0),0)</f>
        <v>0</v>
      </c>
      <c r="AD134" s="80">
        <f>IFERROR(MATCH($A134,Output_Win!$A$2:$A$243,0),0)</f>
        <v>0</v>
      </c>
    </row>
    <row r="135" spans="1:30">
      <c r="A135" s="40" t="str">
        <f>_xlfn.TEXTJOIN("",TRUE,Input!$A$4,TEXT(ROW(My_Audit!A134)+Input!$A$8-1,"00"))</f>
        <v>W4522</v>
      </c>
      <c r="B135" s="40" t="str">
        <f>_xlfn.TEXTJOIN("-",TRUE,"ITD",Input!$A$2,A135)</f>
        <v>ITD-SHR11749-W4522</v>
      </c>
      <c r="C135" s="41" t="str" cm="1">
        <f t="array" ref="C135">IF(($Y135+$Z135+$AA135+$AD135)=0,"",IFERROR(_xlfn.LET(_xlpm.CSVVal,IF($Y135=0,"",INDEX(CSV!B$2:B$510,$Y135)),_xlpm.MacVal,IF($Z135=0,"",INDEX(Output_Mac!B$2:B$500,$Z135)),_xlpm.WinVal,IF($AD135=0,"",INDEX(Output_Win!B$2:B$243,$AD135)),_xlpm.MyAuditVal,IF($AA135=0,"",INDEX(My_Audit!B$2:B$456,$AA135)),_xlfn.IFS(_xlpm.MyAuditVal&lt;&gt;"",_xlpm.MyAuditVal,_xlpm.MacVal&lt;&gt;"",_xlpm.MacVal,_xlpm.WinVal&lt;&gt;"",_xlpm.WinVal,_xlpm.CSVVal&lt;&gt;"",_xlpm.CSVVal)),""))</f>
        <v/>
      </c>
      <c r="D135" s="41" t="str" cm="1">
        <f t="array" ref="D135">IF(($Y135+$Z135+$AA135+$AD135)=0,"",IFERROR(_xlfn.LET(_xlpm.CSVVal,IF($Y135=0,"",INDEX(CSV!C$2:C$510,$Y135)),_xlpm.MacVal,IF($Z135=0,"",INDEX(Output_Mac!D$2:D$500,$Z135)),_xlpm.WinVal,IF($AD135=0,"",INDEX(Output_Win!D$2:D$243,$AD135)),_xlpm.MyAuditVal,IF($AA135=0,"",INDEX(My_Audit!C$2:C$456,$AA135)),_xlfn.IFS(_xlpm.MyAuditVal&lt;&gt;"",_xlpm.MyAuditVal,_xlpm.MacVal&lt;&gt;"",_xlpm.MacVal,_xlpm.WinVal&lt;&gt;"",_xlpm.WinVal,_xlpm.CSVVal&lt;&gt;"",_xlpm.CSVVal)),""))</f>
        <v/>
      </c>
      <c r="E135" s="41" t="str" cm="1">
        <f t="array" ref="E135">IF(($Y135+$Z135+$AA135+$AD135)=0,"",IFERROR(_xlfn.LET(_xlpm.CSVVal,IF($Y135=0,"",INDEX(CSV!E$2:E$510,$Y135)),_xlpm.MacVal,IF($Z135=0,"",INDEX(Output_Mac!C$2:C$500,$Z135)),_xlpm.WinVal,IF($AD135=0,"",INDEX(Output_Win!C$2:C$243,$AD135)),_xlpm.MyAuditVal,IF($AA135=0,"",INDEX(My_Audit!D$2:D$456,$AA135)),_xlfn.IFS(_xlpm.MyAuditVal&lt;&gt;"",_xlpm.MyAuditVal,_xlpm.MacVal&lt;&gt;"",_xlpm.MacVal,_xlpm.WinVal&lt;&gt;"",_xlpm.WinVal,_xlpm.CSVVal&lt;&gt;"",_xlpm.CSVVal)),""))</f>
        <v/>
      </c>
      <c r="F135" s="41" t="str" cm="1">
        <f t="array" ref="F135">IF(($Y135+$Z135+$AA135+$AD135)=0,"",IFERROR(_xlfn.LET(_xlpm.CSVVal,IF($Y135=0,"",INDEX(CSV!F$2:F$510,$Y135)),_xlpm.MacVal,IF($Z135=0,"",INDEX(Output_Mac!E$2:E$500,$Z135)),_xlpm.WinVal,IF($AD135=0,"",INDEX(Output_Win!E$2:E$243,$AD135)),_xlpm.MyAuditVal,IF($AA135=0,"",INDEX(My_Audit!E$2:E$456,$AA135)),_xlfn.IFS(_xlpm.MyAuditVal&lt;&gt;"",_xlpm.MyAuditVal,_xlpm.MacVal&lt;&gt;"",_xlpm.MacVal,_xlpm.WinVal&lt;&gt;"",_xlpm.WinVal,_xlpm.CSVVal&lt;&gt;"",PROPER(_xlpm.CSVVal))),""))</f>
        <v/>
      </c>
      <c r="G135" s="41" t="str" cm="1">
        <f t="array" ref="G135">IF(($Y135+$Z135+$AA135+$AD135)=0,"",IFERROR(_xlfn.LET(_xlpm.CSVVal,IF($Y135=0,"",INDEX(CSV!G$2:G$510,$Y135)),_xlpm.MacVal,IF($Z135=0,"",INDEX(Output_Mac!G$2:G$500,$Z135)),_xlpm.WinVal,IF($AD135=0,"",INDEX(Output_Win!G$2:G$243,$AD135)),_xlpm.MyAuditVal,IF($AA135=0,"",INDEX(My_Audit!F$2:F$456,$AA135)),_xlfn.IFS(_xlpm.MyAuditVal&lt;&gt;"",_xlpm.MyAuditVal,_xlpm.MacVal&lt;&gt;"",_xlpm.MacVal,_xlpm.WinVal&lt;&gt;"",_xlpm.WinVal,_xlpm.CSVVal&lt;&gt;"",_xlpm.CSVVal)),""))</f>
        <v/>
      </c>
      <c r="H135" s="41" t="str" cm="1">
        <f t="array" ref="H135">IF($Z135&gt;0,INDEX(Output_Mac!H$2:H$500,$Z135),IF($AD135&gt;0,INDEX(Output_Win!H$2:H$243,$AD135),IF($AA135&gt;0,_xlfn.LET(_xlpm.MyAuditVal,INDEX(My_Audit!G$2:G$456,$AA135),IF(_xlpm.MyAuditVal=0,"",_xlpm.MyAuditVal)),"")))</f>
        <v/>
      </c>
      <c r="I135" s="41" t="str" cm="1">
        <f t="array" ref="I135">IF(($Y135+$Z135+$AA135+$AD135)=0,"",IFERROR(_xlfn.LET(_xlpm.CSVVal,IF($Y135=0,"",INDEX(CSV!H$2:H$510,$Y135)),_xlpm.MacVal,IF($Z135=0,"",INDEX(Output_Mac!I$2:I$500,$Z135)),_xlpm.WinVal,IF($AD135=0,"",INDEX(Output_Win!I$2:I$243,$AD135)),_xlpm.MyAuditVal,IF($AA135=0,"",INDEX(My_Audit!H$2:H$456,$AA135)),_xlfn.IFS(_xlpm.MyAuditVal&lt;&gt;"",_xlpm.MyAuditVal,_xlpm.MacVal&lt;&gt;"",_xlpm.MacVal,_xlpm.WinVal&lt;&gt;"",_xlpm.WinVal,_xlpm.CSVVal&lt;&gt;"",_xlpm.CSVVal)),""))</f>
        <v/>
      </c>
      <c r="J135" s="41" t="str" cm="1">
        <f t="array" ref="J135">IF(($Y135+$Z135+$AA135+$AD135)=0,"",IFERROR(_xlfn.LET(_xlpm.CSVVal,IF($Y135=0,"",INDEX(CSV!J$2:J$510,$Y135)),_xlpm.MacVal,IF($Z135=0,"",INDEX(Output_Mac!J$2:J$500,$Z135)),_xlpm.WinVal,IF($AD135=0,"",INDEX(Output_Win!J$2:J$243,$AD135)),_xlpm.MyAuditVal,IF($AA135=0,"",INDEX(My_Audit!I$2:I$456,$AA135)),_xlfn.IFS(_xlpm.MyAuditVal&lt;&gt;"",_xlpm.MyAuditVal,_xlpm.MacVal&lt;&gt;"",_xlpm.MacVal,_xlpm.WinVal&lt;&gt;"",_xlpm.WinVal,_xlpm.CSVVal&lt;&gt;"",_xlpm.CSVVal)),""))</f>
        <v/>
      </c>
      <c r="K135" s="41" t="str" cm="1">
        <f t="array" ref="K135">IF(($Y135+$Z135+$AA135+$AD135)=0,"",IFERROR(_xlfn.LET(_xlpm.CSVVal,IF($Y135=0,"",INDEX(CSV!N$2:N$510,$Y135)),_xlpm.MacVal,IF($Z135=0,"",INDEX(Output_Mac!L$2:L$500,$Z135)),_xlpm.WinVal,IF($AD135=0,"",INDEX(Output_Win!L$2:L$243,$AD135)),_xlpm.MyAuditVal,IF($AA135=0,"",INDEX(My_Audit!J$2:J$456,$AA135)),_xlfn.IFS(_xlpm.MyAuditVal&lt;&gt;"",_xlpm.MyAuditVal,_xlpm.MacVal&lt;&gt;"",_xlpm.MacVal,_xlpm.WinVal&lt;&gt;"",_xlpm.WinVal,_xlpm.CSVVal&lt;&gt;"",_xlpm.CSVVal)),""))</f>
        <v/>
      </c>
      <c r="L135" s="41" t="str" cm="1">
        <f t="array" ref="L135">IF(($Y135+$Z135+$AA135+$AD135)=0,"",IFERROR(_xlfn.LET(_xlpm.CSVVal,IF($Y135=0,"",INDEX(CSV!Q$2:Q$510,$Y135)),_xlpm.MacVal,IF($Z135=0,"",INDEX(Output_Mac!M$2:M$500,$Z135)),_xlpm.WinVal,IF($AD135=0,"",INDEX(Output_Win!M$2:M$243,$AD135)),_xlpm.MyAuditVal,IF($AA135=0,"",INDEX(My_Audit!K$2:K$456,$AA135)),_xlfn.IFS(_xlpm.MyAuditVal&lt;&gt;"",_xlpm.MyAuditVal,_xlpm.MacVal&lt;&gt;"",_xlpm.MacVal,_xlpm.WinVal&lt;&gt;"",_xlpm.WinVal,_xlpm.CSVVal&lt;&gt;"",_xlpm.CSVVal)),""))</f>
        <v/>
      </c>
      <c r="M135" s="41" t="str" cm="1">
        <f t="array" ref="M135">IF(($Y135+$Z135+$AA135+$AD135)=0,"",ExpandDiagCodes(_xlfn.TEXTJOIN(", ",TRUE,IF($AA135=0,"",INDEX(My_Audit!N$2:N$456,$AA135)),IF($Z135=0,"",INDEX(Output_Mac!S$2:S$500,$Z135)),IF($AD135=0,"",INDEX(Output_Win!S$2:S$243,$AD135)),IF($Y135=0,"",INDEX(CSV!AE$2:AE$510,$Y135)))))</f>
        <v/>
      </c>
      <c r="N135" s="41" t="str" cm="1">
        <f t="array" ref="N135">IF(($Y135+$Z135+$AA135+$AD135)=0,"",IFERROR(_xlfn.LET(_xlpm.CSVVal,IF($Y135=0,"",INDEX(CSV!AG$2:AG$510,$Y135)),_xlpm.MacVal,IF($Z135=0,"",INDEX(Output_Mac!T$2:T$500,$Z135)),_xlpm.WinVal,IF($AD135=0,"",INDEX(Output_Win!T$2:T$243,$AD135)),_xlpm.MyAuditVal,IF($AA135=0,"",INDEX(My_Audit!O$2:O$456,$AA135)),_xlfn.IFS(_xlpm.MyAuditVal&lt;&gt;"",_xlpm.MyAuditVal,_xlpm.MacVal&lt;&gt;"",_xlpm.MacVal,_xlpm.WinVal&lt;&gt;"",_xlpm.WinVal,_xlpm.CSVVal&lt;&gt;"",_xlpm.CSVVal)),""))</f>
        <v/>
      </c>
      <c r="O135" s="41" t="str" cm="1">
        <f t="array" ref="O135">IF($AB135=0,"",INDEX(My_Audit!P$2:P$456,$AB135))&amp;""</f>
        <v/>
      </c>
      <c r="P135" s="40"/>
      <c r="Q135" s="41" t="str">
        <f>IF(LEFT(N135,4)="Pass","Nist SP 800-88",My_Audit!R135)&amp;""</f>
        <v/>
      </c>
      <c r="R135" s="40"/>
      <c r="S135" s="40"/>
      <c r="T135" s="41" t="str" cm="1">
        <f t="array" ref="T135">IF($AC135=0,"",INDEX(Models!J$2:J$605,$AC135))</f>
        <v/>
      </c>
      <c r="U135" s="40"/>
      <c r="V135" s="40"/>
      <c r="W135" s="79" t="str" cm="1">
        <f t="array" ref="W135">IF(($Z135+$AA135+$AD135)=0,"",ExpandDiagCodes(_xlfn.TEXTJOIN(", ",TRUE,IF($AA135=0,"",INDEX(My_Audit!L$2:L$456,$AA135)),IF($Z135=0,"",INDEX(Output_Mac!AA$2:AA$500,$Z135)),IF($AD135=0,"",INDEX(Output_Win!AA$2:AA$243,$AD135)))))</f>
        <v/>
      </c>
      <c r="Y135" s="80">
        <f>IFERROR(MATCH($A135,CSV!$A$2:$A$510,0),0)</f>
        <v>0</v>
      </c>
      <c r="Z135" s="80">
        <f>IFERROR(MATCH($A135,Output_Mac!$A$2:$A$500,0),0)</f>
        <v>0</v>
      </c>
      <c r="AA135" s="80">
        <f>IFERROR(MATCH($A135,My_Audit!$A$2:$A$456,0),0)</f>
        <v>134</v>
      </c>
      <c r="AB135" s="80">
        <f>IFERROR(MATCH($C135,My_Audit!$B$2:$B$456,0),0)</f>
        <v>0</v>
      </c>
      <c r="AC135" s="80">
        <f>IFERROR(MATCH($E135,Models!$I$2:$I$605,0),0)</f>
        <v>0</v>
      </c>
      <c r="AD135" s="80">
        <f>IFERROR(MATCH($A135,Output_Win!$A$2:$A$243,0),0)</f>
        <v>0</v>
      </c>
    </row>
    <row r="136" spans="1:30">
      <c r="A136" s="40" t="str">
        <f>_xlfn.TEXTJOIN("",TRUE,Input!$A$4,TEXT(ROW(My_Audit!A135)+Input!$A$8-1,"00"))</f>
        <v>W4523</v>
      </c>
      <c r="B136" s="40" t="str">
        <f>_xlfn.TEXTJOIN("-",TRUE,"ITD",Input!$A$2,A136)</f>
        <v>ITD-SHR11749-W4523</v>
      </c>
      <c r="C136" s="41" t="str" cm="1">
        <f t="array" ref="C136">IF(($Y136+$Z136+$AA136+$AD136)=0,"",IFERROR(_xlfn.LET(_xlpm.CSVVal,IF($Y136=0,"",INDEX(CSV!B$2:B$510,$Y136)),_xlpm.MacVal,IF($Z136=0,"",INDEX(Output_Mac!B$2:B$500,$Z136)),_xlpm.WinVal,IF($AD136=0,"",INDEX(Output_Win!B$2:B$243,$AD136)),_xlpm.MyAuditVal,IF($AA136=0,"",INDEX(My_Audit!B$2:B$456,$AA136)),_xlfn.IFS(_xlpm.MyAuditVal&lt;&gt;"",_xlpm.MyAuditVal,_xlpm.MacVal&lt;&gt;"",_xlpm.MacVal,_xlpm.WinVal&lt;&gt;"",_xlpm.WinVal,_xlpm.CSVVal&lt;&gt;"",_xlpm.CSVVal)),""))</f>
        <v/>
      </c>
      <c r="D136" s="41" t="str" cm="1">
        <f t="array" ref="D136">IF(($Y136+$Z136+$AA136+$AD136)=0,"",IFERROR(_xlfn.LET(_xlpm.CSVVal,IF($Y136=0,"",INDEX(CSV!C$2:C$510,$Y136)),_xlpm.MacVal,IF($Z136=0,"",INDEX(Output_Mac!D$2:D$500,$Z136)),_xlpm.WinVal,IF($AD136=0,"",INDEX(Output_Win!D$2:D$243,$AD136)),_xlpm.MyAuditVal,IF($AA136=0,"",INDEX(My_Audit!C$2:C$456,$AA136)),_xlfn.IFS(_xlpm.MyAuditVal&lt;&gt;"",_xlpm.MyAuditVal,_xlpm.MacVal&lt;&gt;"",_xlpm.MacVal,_xlpm.WinVal&lt;&gt;"",_xlpm.WinVal,_xlpm.CSVVal&lt;&gt;"",_xlpm.CSVVal)),""))</f>
        <v/>
      </c>
      <c r="E136" s="41" t="str" cm="1">
        <f t="array" ref="E136">IF(($Y136+$Z136+$AA136+$AD136)=0,"",IFERROR(_xlfn.LET(_xlpm.CSVVal,IF($Y136=0,"",INDEX(CSV!E$2:E$510,$Y136)),_xlpm.MacVal,IF($Z136=0,"",INDEX(Output_Mac!C$2:C$500,$Z136)),_xlpm.WinVal,IF($AD136=0,"",INDEX(Output_Win!C$2:C$243,$AD136)),_xlpm.MyAuditVal,IF($AA136=0,"",INDEX(My_Audit!D$2:D$456,$AA136)),_xlfn.IFS(_xlpm.MyAuditVal&lt;&gt;"",_xlpm.MyAuditVal,_xlpm.MacVal&lt;&gt;"",_xlpm.MacVal,_xlpm.WinVal&lt;&gt;"",_xlpm.WinVal,_xlpm.CSVVal&lt;&gt;"",_xlpm.CSVVal)),""))</f>
        <v/>
      </c>
      <c r="F136" s="41" t="str" cm="1">
        <f t="array" ref="F136">IF(($Y136+$Z136+$AA136+$AD136)=0,"",IFERROR(_xlfn.LET(_xlpm.CSVVal,IF($Y136=0,"",INDEX(CSV!F$2:F$510,$Y136)),_xlpm.MacVal,IF($Z136=0,"",INDEX(Output_Mac!E$2:E$500,$Z136)),_xlpm.WinVal,IF($AD136=0,"",INDEX(Output_Win!E$2:E$243,$AD136)),_xlpm.MyAuditVal,IF($AA136=0,"",INDEX(My_Audit!E$2:E$456,$AA136)),_xlfn.IFS(_xlpm.MyAuditVal&lt;&gt;"",_xlpm.MyAuditVal,_xlpm.MacVal&lt;&gt;"",_xlpm.MacVal,_xlpm.WinVal&lt;&gt;"",_xlpm.WinVal,_xlpm.CSVVal&lt;&gt;"",PROPER(_xlpm.CSVVal))),""))</f>
        <v/>
      </c>
      <c r="G136" s="41" t="str" cm="1">
        <f t="array" ref="G136">IF(($Y136+$Z136+$AA136+$AD136)=0,"",IFERROR(_xlfn.LET(_xlpm.CSVVal,IF($Y136=0,"",INDEX(CSV!G$2:G$510,$Y136)),_xlpm.MacVal,IF($Z136=0,"",INDEX(Output_Mac!G$2:G$500,$Z136)),_xlpm.WinVal,IF($AD136=0,"",INDEX(Output_Win!G$2:G$243,$AD136)),_xlpm.MyAuditVal,IF($AA136=0,"",INDEX(My_Audit!F$2:F$456,$AA136)),_xlfn.IFS(_xlpm.MyAuditVal&lt;&gt;"",_xlpm.MyAuditVal,_xlpm.MacVal&lt;&gt;"",_xlpm.MacVal,_xlpm.WinVal&lt;&gt;"",_xlpm.WinVal,_xlpm.CSVVal&lt;&gt;"",_xlpm.CSVVal)),""))</f>
        <v/>
      </c>
      <c r="H136" s="41" t="str" cm="1">
        <f t="array" ref="H136">IF($Z136&gt;0,INDEX(Output_Mac!H$2:H$500,$Z136),IF($AD136&gt;0,INDEX(Output_Win!H$2:H$243,$AD136),IF($AA136&gt;0,_xlfn.LET(_xlpm.MyAuditVal,INDEX(My_Audit!G$2:G$456,$AA136),IF(_xlpm.MyAuditVal=0,"",_xlpm.MyAuditVal)),"")))</f>
        <v/>
      </c>
      <c r="I136" s="41" t="str" cm="1">
        <f t="array" ref="I136">IF(($Y136+$Z136+$AA136+$AD136)=0,"",IFERROR(_xlfn.LET(_xlpm.CSVVal,IF($Y136=0,"",INDEX(CSV!H$2:H$510,$Y136)),_xlpm.MacVal,IF($Z136=0,"",INDEX(Output_Mac!I$2:I$500,$Z136)),_xlpm.WinVal,IF($AD136=0,"",INDEX(Output_Win!I$2:I$243,$AD136)),_xlpm.MyAuditVal,IF($AA136=0,"",INDEX(My_Audit!H$2:H$456,$AA136)),_xlfn.IFS(_xlpm.MyAuditVal&lt;&gt;"",_xlpm.MyAuditVal,_xlpm.MacVal&lt;&gt;"",_xlpm.MacVal,_xlpm.WinVal&lt;&gt;"",_xlpm.WinVal,_xlpm.CSVVal&lt;&gt;"",_xlpm.CSVVal)),""))</f>
        <v/>
      </c>
      <c r="J136" s="41" t="str" cm="1">
        <f t="array" ref="J136">IF(($Y136+$Z136+$AA136+$AD136)=0,"",IFERROR(_xlfn.LET(_xlpm.CSVVal,IF($Y136=0,"",INDEX(CSV!J$2:J$510,$Y136)),_xlpm.MacVal,IF($Z136=0,"",INDEX(Output_Mac!J$2:J$500,$Z136)),_xlpm.WinVal,IF($AD136=0,"",INDEX(Output_Win!J$2:J$243,$AD136)),_xlpm.MyAuditVal,IF($AA136=0,"",INDEX(My_Audit!I$2:I$456,$AA136)),_xlfn.IFS(_xlpm.MyAuditVal&lt;&gt;"",_xlpm.MyAuditVal,_xlpm.MacVal&lt;&gt;"",_xlpm.MacVal,_xlpm.WinVal&lt;&gt;"",_xlpm.WinVal,_xlpm.CSVVal&lt;&gt;"",_xlpm.CSVVal)),""))</f>
        <v/>
      </c>
      <c r="K136" s="41" t="str" cm="1">
        <f t="array" ref="K136">IF(($Y136+$Z136+$AA136+$AD136)=0,"",IFERROR(_xlfn.LET(_xlpm.CSVVal,IF($Y136=0,"",INDEX(CSV!N$2:N$510,$Y136)),_xlpm.MacVal,IF($Z136=0,"",INDEX(Output_Mac!L$2:L$500,$Z136)),_xlpm.WinVal,IF($AD136=0,"",INDEX(Output_Win!L$2:L$243,$AD136)),_xlpm.MyAuditVal,IF($AA136=0,"",INDEX(My_Audit!J$2:J$456,$AA136)),_xlfn.IFS(_xlpm.MyAuditVal&lt;&gt;"",_xlpm.MyAuditVal,_xlpm.MacVal&lt;&gt;"",_xlpm.MacVal,_xlpm.WinVal&lt;&gt;"",_xlpm.WinVal,_xlpm.CSVVal&lt;&gt;"",_xlpm.CSVVal)),""))</f>
        <v/>
      </c>
      <c r="L136" s="41" t="str" cm="1">
        <f t="array" ref="L136">IF(($Y136+$Z136+$AA136+$AD136)=0,"",IFERROR(_xlfn.LET(_xlpm.CSVVal,IF($Y136=0,"",INDEX(CSV!Q$2:Q$510,$Y136)),_xlpm.MacVal,IF($Z136=0,"",INDEX(Output_Mac!M$2:M$500,$Z136)),_xlpm.WinVal,IF($AD136=0,"",INDEX(Output_Win!M$2:M$243,$AD136)),_xlpm.MyAuditVal,IF($AA136=0,"",INDEX(My_Audit!K$2:K$456,$AA136)),_xlfn.IFS(_xlpm.MyAuditVal&lt;&gt;"",_xlpm.MyAuditVal,_xlpm.MacVal&lt;&gt;"",_xlpm.MacVal,_xlpm.WinVal&lt;&gt;"",_xlpm.WinVal,_xlpm.CSVVal&lt;&gt;"",_xlpm.CSVVal)),""))</f>
        <v/>
      </c>
      <c r="M136" s="41" t="str" cm="1">
        <f t="array" ref="M136">IF(($Y136+$Z136+$AA136+$AD136)=0,"",ExpandDiagCodes(_xlfn.TEXTJOIN(", ",TRUE,IF($AA136=0,"",INDEX(My_Audit!N$2:N$456,$AA136)),IF($Z136=0,"",INDEX(Output_Mac!S$2:S$500,$Z136)),IF($AD136=0,"",INDEX(Output_Win!S$2:S$243,$AD136)),IF($Y136=0,"",INDEX(CSV!AE$2:AE$510,$Y136)))))</f>
        <v/>
      </c>
      <c r="N136" s="41" t="str" cm="1">
        <f t="array" ref="N136">IF(($Y136+$Z136+$AA136+$AD136)=0,"",IFERROR(_xlfn.LET(_xlpm.CSVVal,IF($Y136=0,"",INDEX(CSV!AG$2:AG$510,$Y136)),_xlpm.MacVal,IF($Z136=0,"",INDEX(Output_Mac!T$2:T$500,$Z136)),_xlpm.WinVal,IF($AD136=0,"",INDEX(Output_Win!T$2:T$243,$AD136)),_xlpm.MyAuditVal,IF($AA136=0,"",INDEX(My_Audit!O$2:O$456,$AA136)),_xlfn.IFS(_xlpm.MyAuditVal&lt;&gt;"",_xlpm.MyAuditVal,_xlpm.MacVal&lt;&gt;"",_xlpm.MacVal,_xlpm.WinVal&lt;&gt;"",_xlpm.WinVal,_xlpm.CSVVal&lt;&gt;"",_xlpm.CSVVal)),""))</f>
        <v/>
      </c>
      <c r="O136" s="41" t="str" cm="1">
        <f t="array" ref="O136">IF($AB136=0,"",INDEX(My_Audit!P$2:P$456,$AB136))&amp;""</f>
        <v/>
      </c>
      <c r="P136" s="40"/>
      <c r="Q136" s="41" t="str">
        <f>IF(LEFT(N136,4)="Pass","Nist SP 800-88",My_Audit!R136)&amp;""</f>
        <v/>
      </c>
      <c r="R136" s="40"/>
      <c r="S136" s="40"/>
      <c r="T136" s="41" t="str" cm="1">
        <f t="array" ref="T136">IF($AC136=0,"",INDEX(Models!J$2:J$605,$AC136))</f>
        <v/>
      </c>
      <c r="U136" s="40"/>
      <c r="V136" s="40"/>
      <c r="W136" s="79" t="str" cm="1">
        <f t="array" ref="W136">IF(($Z136+$AA136+$AD136)=0,"",ExpandDiagCodes(_xlfn.TEXTJOIN(", ",TRUE,IF($AA136=0,"",INDEX(My_Audit!L$2:L$456,$AA136)),IF($Z136=0,"",INDEX(Output_Mac!AA$2:AA$500,$Z136)),IF($AD136=0,"",INDEX(Output_Win!AA$2:AA$243,$AD136)))))</f>
        <v/>
      </c>
      <c r="Y136" s="80">
        <f>IFERROR(MATCH($A136,CSV!$A$2:$A$510,0),0)</f>
        <v>0</v>
      </c>
      <c r="Z136" s="80">
        <f>IFERROR(MATCH($A136,Output_Mac!$A$2:$A$500,0),0)</f>
        <v>0</v>
      </c>
      <c r="AA136" s="80">
        <f>IFERROR(MATCH($A136,My_Audit!$A$2:$A$456,0),0)</f>
        <v>135</v>
      </c>
      <c r="AB136" s="80">
        <f>IFERROR(MATCH($C136,My_Audit!$B$2:$B$456,0),0)</f>
        <v>0</v>
      </c>
      <c r="AC136" s="80">
        <f>IFERROR(MATCH($E136,Models!$I$2:$I$605,0),0)</f>
        <v>0</v>
      </c>
      <c r="AD136" s="80">
        <f>IFERROR(MATCH($A136,Output_Win!$A$2:$A$243,0),0)</f>
        <v>0</v>
      </c>
    </row>
    <row r="137" spans="1:30">
      <c r="A137" s="40" t="str">
        <f>_xlfn.TEXTJOIN("",TRUE,Input!$A$4,TEXT(ROW(My_Audit!A136)+Input!$A$8-1,"00"))</f>
        <v>W4524</v>
      </c>
      <c r="B137" s="40" t="str">
        <f>_xlfn.TEXTJOIN("-",TRUE,"ITD",Input!$A$2,A137)</f>
        <v>ITD-SHR11749-W4524</v>
      </c>
      <c r="C137" s="41" t="str" cm="1">
        <f t="array" ref="C137">IF(($Y137+$Z137+$AA137+$AD137)=0,"",IFERROR(_xlfn.LET(_xlpm.CSVVal,IF($Y137=0,"",INDEX(CSV!B$2:B$510,$Y137)),_xlpm.MacVal,IF($Z137=0,"",INDEX(Output_Mac!B$2:B$500,$Z137)),_xlpm.WinVal,IF($AD137=0,"",INDEX(Output_Win!B$2:B$243,$AD137)),_xlpm.MyAuditVal,IF($AA137=0,"",INDEX(My_Audit!B$2:B$456,$AA137)),_xlfn.IFS(_xlpm.MyAuditVal&lt;&gt;"",_xlpm.MyAuditVal,_xlpm.MacVal&lt;&gt;"",_xlpm.MacVal,_xlpm.WinVal&lt;&gt;"",_xlpm.WinVal,_xlpm.CSVVal&lt;&gt;"",_xlpm.CSVVal)),""))</f>
        <v/>
      </c>
      <c r="D137" s="41" t="str" cm="1">
        <f t="array" ref="D137">IF(($Y137+$Z137+$AA137+$AD137)=0,"",IFERROR(_xlfn.LET(_xlpm.CSVVal,IF($Y137=0,"",INDEX(CSV!C$2:C$510,$Y137)),_xlpm.MacVal,IF($Z137=0,"",INDEX(Output_Mac!D$2:D$500,$Z137)),_xlpm.WinVal,IF($AD137=0,"",INDEX(Output_Win!D$2:D$243,$AD137)),_xlpm.MyAuditVal,IF($AA137=0,"",INDEX(My_Audit!C$2:C$456,$AA137)),_xlfn.IFS(_xlpm.MyAuditVal&lt;&gt;"",_xlpm.MyAuditVal,_xlpm.MacVal&lt;&gt;"",_xlpm.MacVal,_xlpm.WinVal&lt;&gt;"",_xlpm.WinVal,_xlpm.CSVVal&lt;&gt;"",_xlpm.CSVVal)),""))</f>
        <v/>
      </c>
      <c r="E137" s="41" t="str" cm="1">
        <f t="array" ref="E137">IF(($Y137+$Z137+$AA137+$AD137)=0,"",IFERROR(_xlfn.LET(_xlpm.CSVVal,IF($Y137=0,"",INDEX(CSV!E$2:E$510,$Y137)),_xlpm.MacVal,IF($Z137=0,"",INDEX(Output_Mac!C$2:C$500,$Z137)),_xlpm.WinVal,IF($AD137=0,"",INDEX(Output_Win!C$2:C$243,$AD137)),_xlpm.MyAuditVal,IF($AA137=0,"",INDEX(My_Audit!D$2:D$456,$AA137)),_xlfn.IFS(_xlpm.MyAuditVal&lt;&gt;"",_xlpm.MyAuditVal,_xlpm.MacVal&lt;&gt;"",_xlpm.MacVal,_xlpm.WinVal&lt;&gt;"",_xlpm.WinVal,_xlpm.CSVVal&lt;&gt;"",_xlpm.CSVVal)),""))</f>
        <v/>
      </c>
      <c r="F137" s="41" t="str" cm="1">
        <f t="array" ref="F137">IF(($Y137+$Z137+$AA137+$AD137)=0,"",IFERROR(_xlfn.LET(_xlpm.CSVVal,IF($Y137=0,"",INDEX(CSV!F$2:F$510,$Y137)),_xlpm.MacVal,IF($Z137=0,"",INDEX(Output_Mac!E$2:E$500,$Z137)),_xlpm.WinVal,IF($AD137=0,"",INDEX(Output_Win!E$2:E$243,$AD137)),_xlpm.MyAuditVal,IF($AA137=0,"",INDEX(My_Audit!E$2:E$456,$AA137)),_xlfn.IFS(_xlpm.MyAuditVal&lt;&gt;"",_xlpm.MyAuditVal,_xlpm.MacVal&lt;&gt;"",_xlpm.MacVal,_xlpm.WinVal&lt;&gt;"",_xlpm.WinVal,_xlpm.CSVVal&lt;&gt;"",PROPER(_xlpm.CSVVal))),""))</f>
        <v/>
      </c>
      <c r="G137" s="41" t="str" cm="1">
        <f t="array" ref="G137">IF(($Y137+$Z137+$AA137+$AD137)=0,"",IFERROR(_xlfn.LET(_xlpm.CSVVal,IF($Y137=0,"",INDEX(CSV!G$2:G$510,$Y137)),_xlpm.MacVal,IF($Z137=0,"",INDEX(Output_Mac!G$2:G$500,$Z137)),_xlpm.WinVal,IF($AD137=0,"",INDEX(Output_Win!G$2:G$243,$AD137)),_xlpm.MyAuditVal,IF($AA137=0,"",INDEX(My_Audit!F$2:F$456,$AA137)),_xlfn.IFS(_xlpm.MyAuditVal&lt;&gt;"",_xlpm.MyAuditVal,_xlpm.MacVal&lt;&gt;"",_xlpm.MacVal,_xlpm.WinVal&lt;&gt;"",_xlpm.WinVal,_xlpm.CSVVal&lt;&gt;"",_xlpm.CSVVal)),""))</f>
        <v/>
      </c>
      <c r="H137" s="41" t="str" cm="1">
        <f t="array" ref="H137">IF($Z137&gt;0,INDEX(Output_Mac!H$2:H$500,$Z137),IF($AD137&gt;0,INDEX(Output_Win!H$2:H$243,$AD137),IF($AA137&gt;0,_xlfn.LET(_xlpm.MyAuditVal,INDEX(My_Audit!G$2:G$456,$AA137),IF(_xlpm.MyAuditVal=0,"",_xlpm.MyAuditVal)),"")))</f>
        <v/>
      </c>
      <c r="I137" s="41" t="str" cm="1">
        <f t="array" ref="I137">IF(($Y137+$Z137+$AA137+$AD137)=0,"",IFERROR(_xlfn.LET(_xlpm.CSVVal,IF($Y137=0,"",INDEX(CSV!H$2:H$510,$Y137)),_xlpm.MacVal,IF($Z137=0,"",INDEX(Output_Mac!I$2:I$500,$Z137)),_xlpm.WinVal,IF($AD137=0,"",INDEX(Output_Win!I$2:I$243,$AD137)),_xlpm.MyAuditVal,IF($AA137=0,"",INDEX(My_Audit!H$2:H$456,$AA137)),_xlfn.IFS(_xlpm.MyAuditVal&lt;&gt;"",_xlpm.MyAuditVal,_xlpm.MacVal&lt;&gt;"",_xlpm.MacVal,_xlpm.WinVal&lt;&gt;"",_xlpm.WinVal,_xlpm.CSVVal&lt;&gt;"",_xlpm.CSVVal)),""))</f>
        <v/>
      </c>
      <c r="J137" s="41" t="str" cm="1">
        <f t="array" ref="J137">IF(($Y137+$Z137+$AA137+$AD137)=0,"",IFERROR(_xlfn.LET(_xlpm.CSVVal,IF($Y137=0,"",INDEX(CSV!J$2:J$510,$Y137)),_xlpm.MacVal,IF($Z137=0,"",INDEX(Output_Mac!J$2:J$500,$Z137)),_xlpm.WinVal,IF($AD137=0,"",INDEX(Output_Win!J$2:J$243,$AD137)),_xlpm.MyAuditVal,IF($AA137=0,"",INDEX(My_Audit!I$2:I$456,$AA137)),_xlfn.IFS(_xlpm.MyAuditVal&lt;&gt;"",_xlpm.MyAuditVal,_xlpm.MacVal&lt;&gt;"",_xlpm.MacVal,_xlpm.WinVal&lt;&gt;"",_xlpm.WinVal,_xlpm.CSVVal&lt;&gt;"",_xlpm.CSVVal)),""))</f>
        <v/>
      </c>
      <c r="K137" s="41" t="str" cm="1">
        <f t="array" ref="K137">IF(($Y137+$Z137+$AA137+$AD137)=0,"",IFERROR(_xlfn.LET(_xlpm.CSVVal,IF($Y137=0,"",INDEX(CSV!N$2:N$510,$Y137)),_xlpm.MacVal,IF($Z137=0,"",INDEX(Output_Mac!L$2:L$500,$Z137)),_xlpm.WinVal,IF($AD137=0,"",INDEX(Output_Win!L$2:L$243,$AD137)),_xlpm.MyAuditVal,IF($AA137=0,"",INDEX(My_Audit!J$2:J$456,$AA137)),_xlfn.IFS(_xlpm.MyAuditVal&lt;&gt;"",_xlpm.MyAuditVal,_xlpm.MacVal&lt;&gt;"",_xlpm.MacVal,_xlpm.WinVal&lt;&gt;"",_xlpm.WinVal,_xlpm.CSVVal&lt;&gt;"",_xlpm.CSVVal)),""))</f>
        <v/>
      </c>
      <c r="L137" s="41" t="str" cm="1">
        <f t="array" ref="L137">IF(($Y137+$Z137+$AA137+$AD137)=0,"",IFERROR(_xlfn.LET(_xlpm.CSVVal,IF($Y137=0,"",INDEX(CSV!Q$2:Q$510,$Y137)),_xlpm.MacVal,IF($Z137=0,"",INDEX(Output_Mac!M$2:M$500,$Z137)),_xlpm.WinVal,IF($AD137=0,"",INDEX(Output_Win!M$2:M$243,$AD137)),_xlpm.MyAuditVal,IF($AA137=0,"",INDEX(My_Audit!K$2:K$456,$AA137)),_xlfn.IFS(_xlpm.MyAuditVal&lt;&gt;"",_xlpm.MyAuditVal,_xlpm.MacVal&lt;&gt;"",_xlpm.MacVal,_xlpm.WinVal&lt;&gt;"",_xlpm.WinVal,_xlpm.CSVVal&lt;&gt;"",_xlpm.CSVVal)),""))</f>
        <v/>
      </c>
      <c r="M137" s="41" t="str" cm="1">
        <f t="array" ref="M137">IF(($Y137+$Z137+$AA137+$AD137)=0,"",ExpandDiagCodes(_xlfn.TEXTJOIN(", ",TRUE,IF($AA137=0,"",INDEX(My_Audit!N$2:N$456,$AA137)),IF($Z137=0,"",INDEX(Output_Mac!S$2:S$500,$Z137)),IF($AD137=0,"",INDEX(Output_Win!S$2:S$243,$AD137)),IF($Y137=0,"",INDEX(CSV!AE$2:AE$510,$Y137)))))</f>
        <v/>
      </c>
      <c r="N137" s="41" t="str" cm="1">
        <f t="array" ref="N137">IF(($Y137+$Z137+$AA137+$AD137)=0,"",IFERROR(_xlfn.LET(_xlpm.CSVVal,IF($Y137=0,"",INDEX(CSV!AG$2:AG$510,$Y137)),_xlpm.MacVal,IF($Z137=0,"",INDEX(Output_Mac!T$2:T$500,$Z137)),_xlpm.WinVal,IF($AD137=0,"",INDEX(Output_Win!T$2:T$243,$AD137)),_xlpm.MyAuditVal,IF($AA137=0,"",INDEX(My_Audit!O$2:O$456,$AA137)),_xlfn.IFS(_xlpm.MyAuditVal&lt;&gt;"",_xlpm.MyAuditVal,_xlpm.MacVal&lt;&gt;"",_xlpm.MacVal,_xlpm.WinVal&lt;&gt;"",_xlpm.WinVal,_xlpm.CSVVal&lt;&gt;"",_xlpm.CSVVal)),""))</f>
        <v/>
      </c>
      <c r="O137" s="41" t="str" cm="1">
        <f t="array" ref="O137">IF($AB137=0,"",INDEX(My_Audit!P$2:P$456,$AB137))&amp;""</f>
        <v/>
      </c>
      <c r="P137" s="40"/>
      <c r="Q137" s="41" t="str">
        <f>IF(LEFT(N137,4)="Pass","Nist SP 800-88",My_Audit!R137)&amp;""</f>
        <v/>
      </c>
      <c r="R137" s="40"/>
      <c r="S137" s="40"/>
      <c r="T137" s="41" t="str" cm="1">
        <f t="array" ref="T137">IF($AC137=0,"",INDEX(Models!J$2:J$605,$AC137))</f>
        <v/>
      </c>
      <c r="U137" s="40"/>
      <c r="V137" s="40"/>
      <c r="W137" s="79" t="str" cm="1">
        <f t="array" ref="W137">IF(($Z137+$AA137+$AD137)=0,"",ExpandDiagCodes(_xlfn.TEXTJOIN(", ",TRUE,IF($AA137=0,"",INDEX(My_Audit!L$2:L$456,$AA137)),IF($Z137=0,"",INDEX(Output_Mac!AA$2:AA$500,$Z137)),IF($AD137=0,"",INDEX(Output_Win!AA$2:AA$243,$AD137)))))</f>
        <v/>
      </c>
      <c r="Y137" s="80">
        <f>IFERROR(MATCH($A137,CSV!$A$2:$A$510,0),0)</f>
        <v>0</v>
      </c>
      <c r="Z137" s="80">
        <f>IFERROR(MATCH($A137,Output_Mac!$A$2:$A$500,0),0)</f>
        <v>0</v>
      </c>
      <c r="AA137" s="80">
        <f>IFERROR(MATCH($A137,My_Audit!$A$2:$A$456,0),0)</f>
        <v>136</v>
      </c>
      <c r="AB137" s="80">
        <f>IFERROR(MATCH($C137,My_Audit!$B$2:$B$456,0),0)</f>
        <v>0</v>
      </c>
      <c r="AC137" s="80">
        <f>IFERROR(MATCH($E137,Models!$I$2:$I$605,0),0)</f>
        <v>0</v>
      </c>
      <c r="AD137" s="80">
        <f>IFERROR(MATCH($A137,Output_Win!$A$2:$A$243,0),0)</f>
        <v>0</v>
      </c>
    </row>
    <row r="138" spans="1:30">
      <c r="A138" s="40" t="str">
        <f>_xlfn.TEXTJOIN("",TRUE,Input!$A$4,TEXT(ROW(My_Audit!A137)+Input!$A$8-1,"00"))</f>
        <v>W4525</v>
      </c>
      <c r="B138" s="40" t="str">
        <f>_xlfn.TEXTJOIN("-",TRUE,"ITD",Input!$A$2,A138)</f>
        <v>ITD-SHR11749-W4525</v>
      </c>
      <c r="C138" s="41" t="str" cm="1">
        <f t="array" ref="C138">IF(($Y138+$Z138+$AA138+$AD138)=0,"",IFERROR(_xlfn.LET(_xlpm.CSVVal,IF($Y138=0,"",INDEX(CSV!B$2:B$510,$Y138)),_xlpm.MacVal,IF($Z138=0,"",INDEX(Output_Mac!B$2:B$500,$Z138)),_xlpm.WinVal,IF($AD138=0,"",INDEX(Output_Win!B$2:B$243,$AD138)),_xlpm.MyAuditVal,IF($AA138=0,"",INDEX(My_Audit!B$2:B$456,$AA138)),_xlfn.IFS(_xlpm.MyAuditVal&lt;&gt;"",_xlpm.MyAuditVal,_xlpm.MacVal&lt;&gt;"",_xlpm.MacVal,_xlpm.WinVal&lt;&gt;"",_xlpm.WinVal,_xlpm.CSVVal&lt;&gt;"",_xlpm.CSVVal)),""))</f>
        <v/>
      </c>
      <c r="D138" s="41" t="str" cm="1">
        <f t="array" ref="D138">IF(($Y138+$Z138+$AA138+$AD138)=0,"",IFERROR(_xlfn.LET(_xlpm.CSVVal,IF($Y138=0,"",INDEX(CSV!C$2:C$510,$Y138)),_xlpm.MacVal,IF($Z138=0,"",INDEX(Output_Mac!D$2:D$500,$Z138)),_xlpm.WinVal,IF($AD138=0,"",INDEX(Output_Win!D$2:D$243,$AD138)),_xlpm.MyAuditVal,IF($AA138=0,"",INDEX(My_Audit!C$2:C$456,$AA138)),_xlfn.IFS(_xlpm.MyAuditVal&lt;&gt;"",_xlpm.MyAuditVal,_xlpm.MacVal&lt;&gt;"",_xlpm.MacVal,_xlpm.WinVal&lt;&gt;"",_xlpm.WinVal,_xlpm.CSVVal&lt;&gt;"",_xlpm.CSVVal)),""))</f>
        <v/>
      </c>
      <c r="E138" s="41" t="str" cm="1">
        <f t="array" ref="E138">IF(($Y138+$Z138+$AA138+$AD138)=0,"",IFERROR(_xlfn.LET(_xlpm.CSVVal,IF($Y138=0,"",INDEX(CSV!E$2:E$510,$Y138)),_xlpm.MacVal,IF($Z138=0,"",INDEX(Output_Mac!C$2:C$500,$Z138)),_xlpm.WinVal,IF($AD138=0,"",INDEX(Output_Win!C$2:C$243,$AD138)),_xlpm.MyAuditVal,IF($AA138=0,"",INDEX(My_Audit!D$2:D$456,$AA138)),_xlfn.IFS(_xlpm.MyAuditVal&lt;&gt;"",_xlpm.MyAuditVal,_xlpm.MacVal&lt;&gt;"",_xlpm.MacVal,_xlpm.WinVal&lt;&gt;"",_xlpm.WinVal,_xlpm.CSVVal&lt;&gt;"",_xlpm.CSVVal)),""))</f>
        <v/>
      </c>
      <c r="F138" s="41" t="str" cm="1">
        <f t="array" ref="F138">IF(($Y138+$Z138+$AA138+$AD138)=0,"",IFERROR(_xlfn.LET(_xlpm.CSVVal,IF($Y138=0,"",INDEX(CSV!F$2:F$510,$Y138)),_xlpm.MacVal,IF($Z138=0,"",INDEX(Output_Mac!E$2:E$500,$Z138)),_xlpm.WinVal,IF($AD138=0,"",INDEX(Output_Win!E$2:E$243,$AD138)),_xlpm.MyAuditVal,IF($AA138=0,"",INDEX(My_Audit!E$2:E$456,$AA138)),_xlfn.IFS(_xlpm.MyAuditVal&lt;&gt;"",_xlpm.MyAuditVal,_xlpm.MacVal&lt;&gt;"",_xlpm.MacVal,_xlpm.WinVal&lt;&gt;"",_xlpm.WinVal,_xlpm.CSVVal&lt;&gt;"",PROPER(_xlpm.CSVVal))),""))</f>
        <v/>
      </c>
      <c r="G138" s="41" t="str" cm="1">
        <f t="array" ref="G138">IF(($Y138+$Z138+$AA138+$AD138)=0,"",IFERROR(_xlfn.LET(_xlpm.CSVVal,IF($Y138=0,"",INDEX(CSV!G$2:G$510,$Y138)),_xlpm.MacVal,IF($Z138=0,"",INDEX(Output_Mac!G$2:G$500,$Z138)),_xlpm.WinVal,IF($AD138=0,"",INDEX(Output_Win!G$2:G$243,$AD138)),_xlpm.MyAuditVal,IF($AA138=0,"",INDEX(My_Audit!F$2:F$456,$AA138)),_xlfn.IFS(_xlpm.MyAuditVal&lt;&gt;"",_xlpm.MyAuditVal,_xlpm.MacVal&lt;&gt;"",_xlpm.MacVal,_xlpm.WinVal&lt;&gt;"",_xlpm.WinVal,_xlpm.CSVVal&lt;&gt;"",_xlpm.CSVVal)),""))</f>
        <v/>
      </c>
      <c r="H138" s="41" t="str" cm="1">
        <f t="array" ref="H138">IF($Z138&gt;0,INDEX(Output_Mac!H$2:H$500,$Z138),IF($AD138&gt;0,INDEX(Output_Win!H$2:H$243,$AD138),IF($AA138&gt;0,_xlfn.LET(_xlpm.MyAuditVal,INDEX(My_Audit!G$2:G$456,$AA138),IF(_xlpm.MyAuditVal=0,"",_xlpm.MyAuditVal)),"")))</f>
        <v/>
      </c>
      <c r="I138" s="41" t="str" cm="1">
        <f t="array" ref="I138">IF(($Y138+$Z138+$AA138+$AD138)=0,"",IFERROR(_xlfn.LET(_xlpm.CSVVal,IF($Y138=0,"",INDEX(CSV!H$2:H$510,$Y138)),_xlpm.MacVal,IF($Z138=0,"",INDEX(Output_Mac!I$2:I$500,$Z138)),_xlpm.WinVal,IF($AD138=0,"",INDEX(Output_Win!I$2:I$243,$AD138)),_xlpm.MyAuditVal,IF($AA138=0,"",INDEX(My_Audit!H$2:H$456,$AA138)),_xlfn.IFS(_xlpm.MyAuditVal&lt;&gt;"",_xlpm.MyAuditVal,_xlpm.MacVal&lt;&gt;"",_xlpm.MacVal,_xlpm.WinVal&lt;&gt;"",_xlpm.WinVal,_xlpm.CSVVal&lt;&gt;"",_xlpm.CSVVal)),""))</f>
        <v/>
      </c>
      <c r="J138" s="41" t="str" cm="1">
        <f t="array" ref="J138">IF(($Y138+$Z138+$AA138+$AD138)=0,"",IFERROR(_xlfn.LET(_xlpm.CSVVal,IF($Y138=0,"",INDEX(CSV!J$2:J$510,$Y138)),_xlpm.MacVal,IF($Z138=0,"",INDEX(Output_Mac!J$2:J$500,$Z138)),_xlpm.WinVal,IF($AD138=0,"",INDEX(Output_Win!J$2:J$243,$AD138)),_xlpm.MyAuditVal,IF($AA138=0,"",INDEX(My_Audit!I$2:I$456,$AA138)),_xlfn.IFS(_xlpm.MyAuditVal&lt;&gt;"",_xlpm.MyAuditVal,_xlpm.MacVal&lt;&gt;"",_xlpm.MacVal,_xlpm.WinVal&lt;&gt;"",_xlpm.WinVal,_xlpm.CSVVal&lt;&gt;"",_xlpm.CSVVal)),""))</f>
        <v/>
      </c>
      <c r="K138" s="41" t="str" cm="1">
        <f t="array" ref="K138">IF(($Y138+$Z138+$AA138+$AD138)=0,"",IFERROR(_xlfn.LET(_xlpm.CSVVal,IF($Y138=0,"",INDEX(CSV!N$2:N$510,$Y138)),_xlpm.MacVal,IF($Z138=0,"",INDEX(Output_Mac!L$2:L$500,$Z138)),_xlpm.WinVal,IF($AD138=0,"",INDEX(Output_Win!L$2:L$243,$AD138)),_xlpm.MyAuditVal,IF($AA138=0,"",INDEX(My_Audit!J$2:J$456,$AA138)),_xlfn.IFS(_xlpm.MyAuditVal&lt;&gt;"",_xlpm.MyAuditVal,_xlpm.MacVal&lt;&gt;"",_xlpm.MacVal,_xlpm.WinVal&lt;&gt;"",_xlpm.WinVal,_xlpm.CSVVal&lt;&gt;"",_xlpm.CSVVal)),""))</f>
        <v/>
      </c>
      <c r="L138" s="41" t="str" cm="1">
        <f t="array" ref="L138">IF(($Y138+$Z138+$AA138+$AD138)=0,"",IFERROR(_xlfn.LET(_xlpm.CSVVal,IF($Y138=0,"",INDEX(CSV!Q$2:Q$510,$Y138)),_xlpm.MacVal,IF($Z138=0,"",INDEX(Output_Mac!M$2:M$500,$Z138)),_xlpm.WinVal,IF($AD138=0,"",INDEX(Output_Win!M$2:M$243,$AD138)),_xlpm.MyAuditVal,IF($AA138=0,"",INDEX(My_Audit!K$2:K$456,$AA138)),_xlfn.IFS(_xlpm.MyAuditVal&lt;&gt;"",_xlpm.MyAuditVal,_xlpm.MacVal&lt;&gt;"",_xlpm.MacVal,_xlpm.WinVal&lt;&gt;"",_xlpm.WinVal,_xlpm.CSVVal&lt;&gt;"",_xlpm.CSVVal)),""))</f>
        <v/>
      </c>
      <c r="M138" s="41" t="str" cm="1">
        <f t="array" ref="M138">IF(($Y138+$Z138+$AA138+$AD138)=0,"",ExpandDiagCodes(_xlfn.TEXTJOIN(", ",TRUE,IF($AA138=0,"",INDEX(My_Audit!N$2:N$456,$AA138)),IF($Z138=0,"",INDEX(Output_Mac!S$2:S$500,$Z138)),IF($AD138=0,"",INDEX(Output_Win!S$2:S$243,$AD138)),IF($Y138=0,"",INDEX(CSV!AE$2:AE$510,$Y138)))))</f>
        <v/>
      </c>
      <c r="N138" s="41" t="str" cm="1">
        <f t="array" ref="N138">IF(($Y138+$Z138+$AA138+$AD138)=0,"",IFERROR(_xlfn.LET(_xlpm.CSVVal,IF($Y138=0,"",INDEX(CSV!AG$2:AG$510,$Y138)),_xlpm.MacVal,IF($Z138=0,"",INDEX(Output_Mac!T$2:T$500,$Z138)),_xlpm.WinVal,IF($AD138=0,"",INDEX(Output_Win!T$2:T$243,$AD138)),_xlpm.MyAuditVal,IF($AA138=0,"",INDEX(My_Audit!O$2:O$456,$AA138)),_xlfn.IFS(_xlpm.MyAuditVal&lt;&gt;"",_xlpm.MyAuditVal,_xlpm.MacVal&lt;&gt;"",_xlpm.MacVal,_xlpm.WinVal&lt;&gt;"",_xlpm.WinVal,_xlpm.CSVVal&lt;&gt;"",_xlpm.CSVVal)),""))</f>
        <v/>
      </c>
      <c r="O138" s="41" t="str" cm="1">
        <f t="array" ref="O138">IF($AB138=0,"",INDEX(My_Audit!P$2:P$456,$AB138))&amp;""</f>
        <v/>
      </c>
      <c r="P138" s="40"/>
      <c r="Q138" s="41" t="str">
        <f>IF(LEFT(N138,4)="Pass","Nist SP 800-88",My_Audit!R138)&amp;""</f>
        <v/>
      </c>
      <c r="R138" s="40"/>
      <c r="S138" s="40"/>
      <c r="T138" s="41" t="str" cm="1">
        <f t="array" ref="T138">IF($AC138=0,"",INDEX(Models!J$2:J$605,$AC138))</f>
        <v/>
      </c>
      <c r="U138" s="40"/>
      <c r="V138" s="40"/>
      <c r="W138" s="79" t="str" cm="1">
        <f t="array" ref="W138">IF(($Z138+$AA138+$AD138)=0,"",ExpandDiagCodes(_xlfn.TEXTJOIN(", ",TRUE,IF($AA138=0,"",INDEX(My_Audit!L$2:L$456,$AA138)),IF($Z138=0,"",INDEX(Output_Mac!AA$2:AA$500,$Z138)),IF($AD138=0,"",INDEX(Output_Win!AA$2:AA$243,$AD138)))))</f>
        <v/>
      </c>
      <c r="Y138" s="80">
        <f>IFERROR(MATCH($A138,CSV!$A$2:$A$510,0),0)</f>
        <v>0</v>
      </c>
      <c r="Z138" s="80">
        <f>IFERROR(MATCH($A138,Output_Mac!$A$2:$A$500,0),0)</f>
        <v>0</v>
      </c>
      <c r="AA138" s="80">
        <f>IFERROR(MATCH($A138,My_Audit!$A$2:$A$456,0),0)</f>
        <v>137</v>
      </c>
      <c r="AB138" s="80">
        <f>IFERROR(MATCH($C138,My_Audit!$B$2:$B$456,0),0)</f>
        <v>0</v>
      </c>
      <c r="AC138" s="80">
        <f>IFERROR(MATCH($E138,Models!$I$2:$I$605,0),0)</f>
        <v>0</v>
      </c>
      <c r="AD138" s="80">
        <f>IFERROR(MATCH($A138,Output_Win!$A$2:$A$243,0),0)</f>
        <v>0</v>
      </c>
    </row>
    <row r="139" spans="1:30">
      <c r="A139" s="40" t="str">
        <f>_xlfn.TEXTJOIN("",TRUE,Input!$A$4,TEXT(ROW(My_Audit!A138)+Input!$A$8-1,"00"))</f>
        <v>W4526</v>
      </c>
      <c r="B139" s="40" t="str">
        <f>_xlfn.TEXTJOIN("-",TRUE,"ITD",Input!$A$2,A139)</f>
        <v>ITD-SHR11749-W4526</v>
      </c>
      <c r="C139" s="41" t="str" cm="1">
        <f t="array" ref="C139">IF(($Y139+$Z139+$AA139+$AD139)=0,"",IFERROR(_xlfn.LET(_xlpm.CSVVal,IF($Y139=0,"",INDEX(CSV!B$2:B$510,$Y139)),_xlpm.MacVal,IF($Z139=0,"",INDEX(Output_Mac!B$2:B$500,$Z139)),_xlpm.WinVal,IF($AD139=0,"",INDEX(Output_Win!B$2:B$243,$AD139)),_xlpm.MyAuditVal,IF($AA139=0,"",INDEX(My_Audit!B$2:B$456,$AA139)),_xlfn.IFS(_xlpm.MyAuditVal&lt;&gt;"",_xlpm.MyAuditVal,_xlpm.MacVal&lt;&gt;"",_xlpm.MacVal,_xlpm.WinVal&lt;&gt;"",_xlpm.WinVal,_xlpm.CSVVal&lt;&gt;"",_xlpm.CSVVal)),""))</f>
        <v/>
      </c>
      <c r="D139" s="41" t="str" cm="1">
        <f t="array" ref="D139">IF(($Y139+$Z139+$AA139+$AD139)=0,"",IFERROR(_xlfn.LET(_xlpm.CSVVal,IF($Y139=0,"",INDEX(CSV!C$2:C$510,$Y139)),_xlpm.MacVal,IF($Z139=0,"",INDEX(Output_Mac!D$2:D$500,$Z139)),_xlpm.WinVal,IF($AD139=0,"",INDEX(Output_Win!D$2:D$243,$AD139)),_xlpm.MyAuditVal,IF($AA139=0,"",INDEX(My_Audit!C$2:C$456,$AA139)),_xlfn.IFS(_xlpm.MyAuditVal&lt;&gt;"",_xlpm.MyAuditVal,_xlpm.MacVal&lt;&gt;"",_xlpm.MacVal,_xlpm.WinVal&lt;&gt;"",_xlpm.WinVal,_xlpm.CSVVal&lt;&gt;"",_xlpm.CSVVal)),""))</f>
        <v/>
      </c>
      <c r="E139" s="41" t="str" cm="1">
        <f t="array" ref="E139">IF(($Y139+$Z139+$AA139+$AD139)=0,"",IFERROR(_xlfn.LET(_xlpm.CSVVal,IF($Y139=0,"",INDEX(CSV!E$2:E$510,$Y139)),_xlpm.MacVal,IF($Z139=0,"",INDEX(Output_Mac!C$2:C$500,$Z139)),_xlpm.WinVal,IF($AD139=0,"",INDEX(Output_Win!C$2:C$243,$AD139)),_xlpm.MyAuditVal,IF($AA139=0,"",INDEX(My_Audit!D$2:D$456,$AA139)),_xlfn.IFS(_xlpm.MyAuditVal&lt;&gt;"",_xlpm.MyAuditVal,_xlpm.MacVal&lt;&gt;"",_xlpm.MacVal,_xlpm.WinVal&lt;&gt;"",_xlpm.WinVal,_xlpm.CSVVal&lt;&gt;"",_xlpm.CSVVal)),""))</f>
        <v/>
      </c>
      <c r="F139" s="41" t="str" cm="1">
        <f t="array" ref="F139">IF(($Y139+$Z139+$AA139+$AD139)=0,"",IFERROR(_xlfn.LET(_xlpm.CSVVal,IF($Y139=0,"",INDEX(CSV!F$2:F$510,$Y139)),_xlpm.MacVal,IF($Z139=0,"",INDEX(Output_Mac!E$2:E$500,$Z139)),_xlpm.WinVal,IF($AD139=0,"",INDEX(Output_Win!E$2:E$243,$AD139)),_xlpm.MyAuditVal,IF($AA139=0,"",INDEX(My_Audit!E$2:E$456,$AA139)),_xlfn.IFS(_xlpm.MyAuditVal&lt;&gt;"",_xlpm.MyAuditVal,_xlpm.MacVal&lt;&gt;"",_xlpm.MacVal,_xlpm.WinVal&lt;&gt;"",_xlpm.WinVal,_xlpm.CSVVal&lt;&gt;"",PROPER(_xlpm.CSVVal))),""))</f>
        <v/>
      </c>
      <c r="G139" s="41" t="str" cm="1">
        <f t="array" ref="G139">IF(($Y139+$Z139+$AA139+$AD139)=0,"",IFERROR(_xlfn.LET(_xlpm.CSVVal,IF($Y139=0,"",INDEX(CSV!G$2:G$510,$Y139)),_xlpm.MacVal,IF($Z139=0,"",INDEX(Output_Mac!G$2:G$500,$Z139)),_xlpm.WinVal,IF($AD139=0,"",INDEX(Output_Win!G$2:G$243,$AD139)),_xlpm.MyAuditVal,IF($AA139=0,"",INDEX(My_Audit!F$2:F$456,$AA139)),_xlfn.IFS(_xlpm.MyAuditVal&lt;&gt;"",_xlpm.MyAuditVal,_xlpm.MacVal&lt;&gt;"",_xlpm.MacVal,_xlpm.WinVal&lt;&gt;"",_xlpm.WinVal,_xlpm.CSVVal&lt;&gt;"",_xlpm.CSVVal)),""))</f>
        <v/>
      </c>
      <c r="H139" s="41" t="str" cm="1">
        <f t="array" ref="H139">IF($Z139&gt;0,INDEX(Output_Mac!H$2:H$500,$Z139),IF($AD139&gt;0,INDEX(Output_Win!H$2:H$243,$AD139),IF($AA139&gt;0,_xlfn.LET(_xlpm.MyAuditVal,INDEX(My_Audit!G$2:G$456,$AA139),IF(_xlpm.MyAuditVal=0,"",_xlpm.MyAuditVal)),"")))</f>
        <v/>
      </c>
      <c r="I139" s="41" t="str" cm="1">
        <f t="array" ref="I139">IF(($Y139+$Z139+$AA139+$AD139)=0,"",IFERROR(_xlfn.LET(_xlpm.CSVVal,IF($Y139=0,"",INDEX(CSV!H$2:H$510,$Y139)),_xlpm.MacVal,IF($Z139=0,"",INDEX(Output_Mac!I$2:I$500,$Z139)),_xlpm.WinVal,IF($AD139=0,"",INDEX(Output_Win!I$2:I$243,$AD139)),_xlpm.MyAuditVal,IF($AA139=0,"",INDEX(My_Audit!H$2:H$456,$AA139)),_xlfn.IFS(_xlpm.MyAuditVal&lt;&gt;"",_xlpm.MyAuditVal,_xlpm.MacVal&lt;&gt;"",_xlpm.MacVal,_xlpm.WinVal&lt;&gt;"",_xlpm.WinVal,_xlpm.CSVVal&lt;&gt;"",_xlpm.CSVVal)),""))</f>
        <v/>
      </c>
      <c r="J139" s="41" t="str" cm="1">
        <f t="array" ref="J139">IF(($Y139+$Z139+$AA139+$AD139)=0,"",IFERROR(_xlfn.LET(_xlpm.CSVVal,IF($Y139=0,"",INDEX(CSV!J$2:J$510,$Y139)),_xlpm.MacVal,IF($Z139=0,"",INDEX(Output_Mac!J$2:J$500,$Z139)),_xlpm.WinVal,IF($AD139=0,"",INDEX(Output_Win!J$2:J$243,$AD139)),_xlpm.MyAuditVal,IF($AA139=0,"",INDEX(My_Audit!I$2:I$456,$AA139)),_xlfn.IFS(_xlpm.MyAuditVal&lt;&gt;"",_xlpm.MyAuditVal,_xlpm.MacVal&lt;&gt;"",_xlpm.MacVal,_xlpm.WinVal&lt;&gt;"",_xlpm.WinVal,_xlpm.CSVVal&lt;&gt;"",_xlpm.CSVVal)),""))</f>
        <v/>
      </c>
      <c r="K139" s="41" t="str" cm="1">
        <f t="array" ref="K139">IF(($Y139+$Z139+$AA139+$AD139)=0,"",IFERROR(_xlfn.LET(_xlpm.CSVVal,IF($Y139=0,"",INDEX(CSV!N$2:N$510,$Y139)),_xlpm.MacVal,IF($Z139=0,"",INDEX(Output_Mac!L$2:L$500,$Z139)),_xlpm.WinVal,IF($AD139=0,"",INDEX(Output_Win!L$2:L$243,$AD139)),_xlpm.MyAuditVal,IF($AA139=0,"",INDEX(My_Audit!J$2:J$456,$AA139)),_xlfn.IFS(_xlpm.MyAuditVal&lt;&gt;"",_xlpm.MyAuditVal,_xlpm.MacVal&lt;&gt;"",_xlpm.MacVal,_xlpm.WinVal&lt;&gt;"",_xlpm.WinVal,_xlpm.CSVVal&lt;&gt;"",_xlpm.CSVVal)),""))</f>
        <v/>
      </c>
      <c r="L139" s="41" t="str" cm="1">
        <f t="array" ref="L139">IF(($Y139+$Z139+$AA139+$AD139)=0,"",IFERROR(_xlfn.LET(_xlpm.CSVVal,IF($Y139=0,"",INDEX(CSV!Q$2:Q$510,$Y139)),_xlpm.MacVal,IF($Z139=0,"",INDEX(Output_Mac!M$2:M$500,$Z139)),_xlpm.WinVal,IF($AD139=0,"",INDEX(Output_Win!M$2:M$243,$AD139)),_xlpm.MyAuditVal,IF($AA139=0,"",INDEX(My_Audit!K$2:K$456,$AA139)),_xlfn.IFS(_xlpm.MyAuditVal&lt;&gt;"",_xlpm.MyAuditVal,_xlpm.MacVal&lt;&gt;"",_xlpm.MacVal,_xlpm.WinVal&lt;&gt;"",_xlpm.WinVal,_xlpm.CSVVal&lt;&gt;"",_xlpm.CSVVal)),""))</f>
        <v/>
      </c>
      <c r="M139" s="41" t="str" cm="1">
        <f t="array" ref="M139">IF(($Y139+$Z139+$AA139+$AD139)=0,"",ExpandDiagCodes(_xlfn.TEXTJOIN(", ",TRUE,IF($AA139=0,"",INDEX(My_Audit!N$2:N$456,$AA139)),IF($Z139=0,"",INDEX(Output_Mac!S$2:S$500,$Z139)),IF($AD139=0,"",INDEX(Output_Win!S$2:S$243,$AD139)),IF($Y139=0,"",INDEX(CSV!AE$2:AE$510,$Y139)))))</f>
        <v/>
      </c>
      <c r="N139" s="41" t="str" cm="1">
        <f t="array" ref="N139">IF(($Y139+$Z139+$AA139+$AD139)=0,"",IFERROR(_xlfn.LET(_xlpm.CSVVal,IF($Y139=0,"",INDEX(CSV!AG$2:AG$510,$Y139)),_xlpm.MacVal,IF($Z139=0,"",INDEX(Output_Mac!T$2:T$500,$Z139)),_xlpm.WinVal,IF($AD139=0,"",INDEX(Output_Win!T$2:T$243,$AD139)),_xlpm.MyAuditVal,IF($AA139=0,"",INDEX(My_Audit!O$2:O$456,$AA139)),_xlfn.IFS(_xlpm.MyAuditVal&lt;&gt;"",_xlpm.MyAuditVal,_xlpm.MacVal&lt;&gt;"",_xlpm.MacVal,_xlpm.WinVal&lt;&gt;"",_xlpm.WinVal,_xlpm.CSVVal&lt;&gt;"",_xlpm.CSVVal)),""))</f>
        <v/>
      </c>
      <c r="O139" s="41" t="str" cm="1">
        <f t="array" ref="O139">IF($AB139=0,"",INDEX(My_Audit!P$2:P$456,$AB139))&amp;""</f>
        <v/>
      </c>
      <c r="P139" s="40"/>
      <c r="Q139" s="41" t="str">
        <f>IF(LEFT(N139,4)="Pass","Nist SP 800-88",My_Audit!R139)&amp;""</f>
        <v/>
      </c>
      <c r="R139" s="40"/>
      <c r="S139" s="40"/>
      <c r="T139" s="41" t="str" cm="1">
        <f t="array" ref="T139">IF($AC139=0,"",INDEX(Models!J$2:J$605,$AC139))</f>
        <v/>
      </c>
      <c r="U139" s="40"/>
      <c r="V139" s="40"/>
      <c r="W139" s="79" t="str" cm="1">
        <f t="array" ref="W139">IF(($Z139+$AA139+$AD139)=0,"",ExpandDiagCodes(_xlfn.TEXTJOIN(", ",TRUE,IF($AA139=0,"",INDEX(My_Audit!L$2:L$456,$AA139)),IF($Z139=0,"",INDEX(Output_Mac!AA$2:AA$500,$Z139)),IF($AD139=0,"",INDEX(Output_Win!AA$2:AA$243,$AD139)))))</f>
        <v/>
      </c>
      <c r="Y139" s="80">
        <f>IFERROR(MATCH($A139,CSV!$A$2:$A$510,0),0)</f>
        <v>0</v>
      </c>
      <c r="Z139" s="80">
        <f>IFERROR(MATCH($A139,Output_Mac!$A$2:$A$500,0),0)</f>
        <v>0</v>
      </c>
      <c r="AA139" s="80">
        <f>IFERROR(MATCH($A139,My_Audit!$A$2:$A$456,0),0)</f>
        <v>138</v>
      </c>
      <c r="AB139" s="80">
        <f>IFERROR(MATCH($C139,My_Audit!$B$2:$B$456,0),0)</f>
        <v>0</v>
      </c>
      <c r="AC139" s="80">
        <f>IFERROR(MATCH($E139,Models!$I$2:$I$605,0),0)</f>
        <v>0</v>
      </c>
      <c r="AD139" s="80">
        <f>IFERROR(MATCH($A139,Output_Win!$A$2:$A$243,0),0)</f>
        <v>0</v>
      </c>
    </row>
    <row r="140" spans="1:30">
      <c r="A140" s="40" t="str">
        <f>_xlfn.TEXTJOIN("",TRUE,Input!$A$4,TEXT(ROW(My_Audit!A139)+Input!$A$8-1,"00"))</f>
        <v>W4527</v>
      </c>
      <c r="B140" s="40" t="str">
        <f>_xlfn.TEXTJOIN("-",TRUE,"ITD",Input!$A$2,A140)</f>
        <v>ITD-SHR11749-W4527</v>
      </c>
      <c r="C140" s="41" t="str" cm="1">
        <f t="array" ref="C140">IF(($Y140+$Z140+$AA140+$AD140)=0,"",IFERROR(_xlfn.LET(_xlpm.CSVVal,IF($Y140=0,"",INDEX(CSV!B$2:B$510,$Y140)),_xlpm.MacVal,IF($Z140=0,"",INDEX(Output_Mac!B$2:B$500,$Z140)),_xlpm.WinVal,IF($AD140=0,"",INDEX(Output_Win!B$2:B$243,$AD140)),_xlpm.MyAuditVal,IF($AA140=0,"",INDEX(My_Audit!B$2:B$456,$AA140)),_xlfn.IFS(_xlpm.MyAuditVal&lt;&gt;"",_xlpm.MyAuditVal,_xlpm.MacVal&lt;&gt;"",_xlpm.MacVal,_xlpm.WinVal&lt;&gt;"",_xlpm.WinVal,_xlpm.CSVVal&lt;&gt;"",_xlpm.CSVVal)),""))</f>
        <v/>
      </c>
      <c r="D140" s="41" t="str" cm="1">
        <f t="array" ref="D140">IF(($Y140+$Z140+$AA140+$AD140)=0,"",IFERROR(_xlfn.LET(_xlpm.CSVVal,IF($Y140=0,"",INDEX(CSV!C$2:C$510,$Y140)),_xlpm.MacVal,IF($Z140=0,"",INDEX(Output_Mac!D$2:D$500,$Z140)),_xlpm.WinVal,IF($AD140=0,"",INDEX(Output_Win!D$2:D$243,$AD140)),_xlpm.MyAuditVal,IF($AA140=0,"",INDEX(My_Audit!C$2:C$456,$AA140)),_xlfn.IFS(_xlpm.MyAuditVal&lt;&gt;"",_xlpm.MyAuditVal,_xlpm.MacVal&lt;&gt;"",_xlpm.MacVal,_xlpm.WinVal&lt;&gt;"",_xlpm.WinVal,_xlpm.CSVVal&lt;&gt;"",_xlpm.CSVVal)),""))</f>
        <v/>
      </c>
      <c r="E140" s="41" t="str" cm="1">
        <f t="array" ref="E140">IF(($Y140+$Z140+$AA140+$AD140)=0,"",IFERROR(_xlfn.LET(_xlpm.CSVVal,IF($Y140=0,"",INDEX(CSV!E$2:E$510,$Y140)),_xlpm.MacVal,IF($Z140=0,"",INDEX(Output_Mac!C$2:C$500,$Z140)),_xlpm.WinVal,IF($AD140=0,"",INDEX(Output_Win!C$2:C$243,$AD140)),_xlpm.MyAuditVal,IF($AA140=0,"",INDEX(My_Audit!D$2:D$456,$AA140)),_xlfn.IFS(_xlpm.MyAuditVal&lt;&gt;"",_xlpm.MyAuditVal,_xlpm.MacVal&lt;&gt;"",_xlpm.MacVal,_xlpm.WinVal&lt;&gt;"",_xlpm.WinVal,_xlpm.CSVVal&lt;&gt;"",_xlpm.CSVVal)),""))</f>
        <v/>
      </c>
      <c r="F140" s="41" t="str" cm="1">
        <f t="array" ref="F140">IF(($Y140+$Z140+$AA140+$AD140)=0,"",IFERROR(_xlfn.LET(_xlpm.CSVVal,IF($Y140=0,"",INDEX(CSV!F$2:F$510,$Y140)),_xlpm.MacVal,IF($Z140=0,"",INDEX(Output_Mac!E$2:E$500,$Z140)),_xlpm.WinVal,IF($AD140=0,"",INDEX(Output_Win!E$2:E$243,$AD140)),_xlpm.MyAuditVal,IF($AA140=0,"",INDEX(My_Audit!E$2:E$456,$AA140)),_xlfn.IFS(_xlpm.MyAuditVal&lt;&gt;"",_xlpm.MyAuditVal,_xlpm.MacVal&lt;&gt;"",_xlpm.MacVal,_xlpm.WinVal&lt;&gt;"",_xlpm.WinVal,_xlpm.CSVVal&lt;&gt;"",PROPER(_xlpm.CSVVal))),""))</f>
        <v/>
      </c>
      <c r="G140" s="41" t="str" cm="1">
        <f t="array" ref="G140">IF(($Y140+$Z140+$AA140+$AD140)=0,"",IFERROR(_xlfn.LET(_xlpm.CSVVal,IF($Y140=0,"",INDEX(CSV!G$2:G$510,$Y140)),_xlpm.MacVal,IF($Z140=0,"",INDEX(Output_Mac!G$2:G$500,$Z140)),_xlpm.WinVal,IF($AD140=0,"",INDEX(Output_Win!G$2:G$243,$AD140)),_xlpm.MyAuditVal,IF($AA140=0,"",INDEX(My_Audit!F$2:F$456,$AA140)),_xlfn.IFS(_xlpm.MyAuditVal&lt;&gt;"",_xlpm.MyAuditVal,_xlpm.MacVal&lt;&gt;"",_xlpm.MacVal,_xlpm.WinVal&lt;&gt;"",_xlpm.WinVal,_xlpm.CSVVal&lt;&gt;"",_xlpm.CSVVal)),""))</f>
        <v/>
      </c>
      <c r="H140" s="41" t="str" cm="1">
        <f t="array" ref="H140">IF($Z140&gt;0,INDEX(Output_Mac!H$2:H$500,$Z140),IF($AD140&gt;0,INDEX(Output_Win!H$2:H$243,$AD140),IF($AA140&gt;0,_xlfn.LET(_xlpm.MyAuditVal,INDEX(My_Audit!G$2:G$456,$AA140),IF(_xlpm.MyAuditVal=0,"",_xlpm.MyAuditVal)),"")))</f>
        <v/>
      </c>
      <c r="I140" s="41" t="str" cm="1">
        <f t="array" ref="I140">IF(($Y140+$Z140+$AA140+$AD140)=0,"",IFERROR(_xlfn.LET(_xlpm.CSVVal,IF($Y140=0,"",INDEX(CSV!H$2:H$510,$Y140)),_xlpm.MacVal,IF($Z140=0,"",INDEX(Output_Mac!I$2:I$500,$Z140)),_xlpm.WinVal,IF($AD140=0,"",INDEX(Output_Win!I$2:I$243,$AD140)),_xlpm.MyAuditVal,IF($AA140=0,"",INDEX(My_Audit!H$2:H$456,$AA140)),_xlfn.IFS(_xlpm.MyAuditVal&lt;&gt;"",_xlpm.MyAuditVal,_xlpm.MacVal&lt;&gt;"",_xlpm.MacVal,_xlpm.WinVal&lt;&gt;"",_xlpm.WinVal,_xlpm.CSVVal&lt;&gt;"",_xlpm.CSVVal)),""))</f>
        <v/>
      </c>
      <c r="J140" s="41" t="str" cm="1">
        <f t="array" ref="J140">IF(($Y140+$Z140+$AA140+$AD140)=0,"",IFERROR(_xlfn.LET(_xlpm.CSVVal,IF($Y140=0,"",INDEX(CSV!J$2:J$510,$Y140)),_xlpm.MacVal,IF($Z140=0,"",INDEX(Output_Mac!J$2:J$500,$Z140)),_xlpm.WinVal,IF($AD140=0,"",INDEX(Output_Win!J$2:J$243,$AD140)),_xlpm.MyAuditVal,IF($AA140=0,"",INDEX(My_Audit!I$2:I$456,$AA140)),_xlfn.IFS(_xlpm.MyAuditVal&lt;&gt;"",_xlpm.MyAuditVal,_xlpm.MacVal&lt;&gt;"",_xlpm.MacVal,_xlpm.WinVal&lt;&gt;"",_xlpm.WinVal,_xlpm.CSVVal&lt;&gt;"",_xlpm.CSVVal)),""))</f>
        <v/>
      </c>
      <c r="K140" s="41" t="str" cm="1">
        <f t="array" ref="K140">IF(($Y140+$Z140+$AA140+$AD140)=0,"",IFERROR(_xlfn.LET(_xlpm.CSVVal,IF($Y140=0,"",INDEX(CSV!N$2:N$510,$Y140)),_xlpm.MacVal,IF($Z140=0,"",INDEX(Output_Mac!L$2:L$500,$Z140)),_xlpm.WinVal,IF($AD140=0,"",INDEX(Output_Win!L$2:L$243,$AD140)),_xlpm.MyAuditVal,IF($AA140=0,"",INDEX(My_Audit!J$2:J$456,$AA140)),_xlfn.IFS(_xlpm.MyAuditVal&lt;&gt;"",_xlpm.MyAuditVal,_xlpm.MacVal&lt;&gt;"",_xlpm.MacVal,_xlpm.WinVal&lt;&gt;"",_xlpm.WinVal,_xlpm.CSVVal&lt;&gt;"",_xlpm.CSVVal)),""))</f>
        <v/>
      </c>
      <c r="L140" s="41" t="str" cm="1">
        <f t="array" ref="L140">IF(($Y140+$Z140+$AA140+$AD140)=0,"",IFERROR(_xlfn.LET(_xlpm.CSVVal,IF($Y140=0,"",INDEX(CSV!Q$2:Q$510,$Y140)),_xlpm.MacVal,IF($Z140=0,"",INDEX(Output_Mac!M$2:M$500,$Z140)),_xlpm.WinVal,IF($AD140=0,"",INDEX(Output_Win!M$2:M$243,$AD140)),_xlpm.MyAuditVal,IF($AA140=0,"",INDEX(My_Audit!K$2:K$456,$AA140)),_xlfn.IFS(_xlpm.MyAuditVal&lt;&gt;"",_xlpm.MyAuditVal,_xlpm.MacVal&lt;&gt;"",_xlpm.MacVal,_xlpm.WinVal&lt;&gt;"",_xlpm.WinVal,_xlpm.CSVVal&lt;&gt;"",_xlpm.CSVVal)),""))</f>
        <v/>
      </c>
      <c r="M140" s="41" t="str" cm="1">
        <f t="array" ref="M140">IF(($Y140+$Z140+$AA140+$AD140)=0,"",ExpandDiagCodes(_xlfn.TEXTJOIN(", ",TRUE,IF($AA140=0,"",INDEX(My_Audit!N$2:N$456,$AA140)),IF($Z140=0,"",INDEX(Output_Mac!S$2:S$500,$Z140)),IF($AD140=0,"",INDEX(Output_Win!S$2:S$243,$AD140)),IF($Y140=0,"",INDEX(CSV!AE$2:AE$510,$Y140)))))</f>
        <v/>
      </c>
      <c r="N140" s="41" t="str" cm="1">
        <f t="array" ref="N140">IF(($Y140+$Z140+$AA140+$AD140)=0,"",IFERROR(_xlfn.LET(_xlpm.CSVVal,IF($Y140=0,"",INDEX(CSV!AG$2:AG$510,$Y140)),_xlpm.MacVal,IF($Z140=0,"",INDEX(Output_Mac!T$2:T$500,$Z140)),_xlpm.WinVal,IF($AD140=0,"",INDEX(Output_Win!T$2:T$243,$AD140)),_xlpm.MyAuditVal,IF($AA140=0,"",INDEX(My_Audit!O$2:O$456,$AA140)),_xlfn.IFS(_xlpm.MyAuditVal&lt;&gt;"",_xlpm.MyAuditVal,_xlpm.MacVal&lt;&gt;"",_xlpm.MacVal,_xlpm.WinVal&lt;&gt;"",_xlpm.WinVal,_xlpm.CSVVal&lt;&gt;"",_xlpm.CSVVal)),""))</f>
        <v/>
      </c>
      <c r="O140" s="41" t="str" cm="1">
        <f t="array" ref="O140">IF($AB140=0,"",INDEX(My_Audit!P$2:P$456,$AB140))&amp;""</f>
        <v/>
      </c>
      <c r="P140" s="40"/>
      <c r="Q140" s="41" t="str">
        <f>IF(LEFT(N140,4)="Pass","Nist SP 800-88",My_Audit!R140)&amp;""</f>
        <v/>
      </c>
      <c r="R140" s="40"/>
      <c r="S140" s="40"/>
      <c r="T140" s="41" t="str" cm="1">
        <f t="array" ref="T140">IF($AC140=0,"",INDEX(Models!J$2:J$605,$AC140))</f>
        <v/>
      </c>
      <c r="U140" s="40"/>
      <c r="V140" s="40"/>
      <c r="W140" s="79" t="str" cm="1">
        <f t="array" ref="W140">IF(($Z140+$AA140+$AD140)=0,"",ExpandDiagCodes(_xlfn.TEXTJOIN(", ",TRUE,IF($AA140=0,"",INDEX(My_Audit!L$2:L$456,$AA140)),IF($Z140=0,"",INDEX(Output_Mac!AA$2:AA$500,$Z140)),IF($AD140=0,"",INDEX(Output_Win!AA$2:AA$243,$AD140)))))</f>
        <v/>
      </c>
      <c r="Y140" s="80">
        <f>IFERROR(MATCH($A140,CSV!$A$2:$A$510,0),0)</f>
        <v>0</v>
      </c>
      <c r="Z140" s="80">
        <f>IFERROR(MATCH($A140,Output_Mac!$A$2:$A$500,0),0)</f>
        <v>0</v>
      </c>
      <c r="AA140" s="80">
        <f>IFERROR(MATCH($A140,My_Audit!$A$2:$A$456,0),0)</f>
        <v>139</v>
      </c>
      <c r="AB140" s="80">
        <f>IFERROR(MATCH($C140,My_Audit!$B$2:$B$456,0),0)</f>
        <v>0</v>
      </c>
      <c r="AC140" s="80">
        <f>IFERROR(MATCH($E140,Models!$I$2:$I$605,0),0)</f>
        <v>0</v>
      </c>
      <c r="AD140" s="80">
        <f>IFERROR(MATCH($A140,Output_Win!$A$2:$A$243,0),0)</f>
        <v>0</v>
      </c>
    </row>
    <row r="141" spans="1:30">
      <c r="A141" s="40" t="str">
        <f>_xlfn.TEXTJOIN("",TRUE,Input!$A$4,TEXT(ROW(My_Audit!A140)+Input!$A$8-1,"00"))</f>
        <v>W4528</v>
      </c>
      <c r="B141" s="40" t="str">
        <f>_xlfn.TEXTJOIN("-",TRUE,"ITD",Input!$A$2,A141)</f>
        <v>ITD-SHR11749-W4528</v>
      </c>
      <c r="C141" s="41" t="str" cm="1">
        <f t="array" ref="C141">IF(($Y141+$Z141+$AA141+$AD141)=0,"",IFERROR(_xlfn.LET(_xlpm.CSVVal,IF($Y141=0,"",INDEX(CSV!B$2:B$510,$Y141)),_xlpm.MacVal,IF($Z141=0,"",INDEX(Output_Mac!B$2:B$500,$Z141)),_xlpm.WinVal,IF($AD141=0,"",INDEX(Output_Win!B$2:B$243,$AD141)),_xlpm.MyAuditVal,IF($AA141=0,"",INDEX(My_Audit!B$2:B$456,$AA141)),_xlfn.IFS(_xlpm.MyAuditVal&lt;&gt;"",_xlpm.MyAuditVal,_xlpm.MacVal&lt;&gt;"",_xlpm.MacVal,_xlpm.WinVal&lt;&gt;"",_xlpm.WinVal,_xlpm.CSVVal&lt;&gt;"",_xlpm.CSVVal)),""))</f>
        <v/>
      </c>
      <c r="D141" s="41" t="str" cm="1">
        <f t="array" ref="D141">IF(($Y141+$Z141+$AA141+$AD141)=0,"",IFERROR(_xlfn.LET(_xlpm.CSVVal,IF($Y141=0,"",INDEX(CSV!C$2:C$510,$Y141)),_xlpm.MacVal,IF($Z141=0,"",INDEX(Output_Mac!D$2:D$500,$Z141)),_xlpm.WinVal,IF($AD141=0,"",INDEX(Output_Win!D$2:D$243,$AD141)),_xlpm.MyAuditVal,IF($AA141=0,"",INDEX(My_Audit!C$2:C$456,$AA141)),_xlfn.IFS(_xlpm.MyAuditVal&lt;&gt;"",_xlpm.MyAuditVal,_xlpm.MacVal&lt;&gt;"",_xlpm.MacVal,_xlpm.WinVal&lt;&gt;"",_xlpm.WinVal,_xlpm.CSVVal&lt;&gt;"",_xlpm.CSVVal)),""))</f>
        <v/>
      </c>
      <c r="E141" s="41" t="str" cm="1">
        <f t="array" ref="E141">IF(($Y141+$Z141+$AA141+$AD141)=0,"",IFERROR(_xlfn.LET(_xlpm.CSVVal,IF($Y141=0,"",INDEX(CSV!E$2:E$510,$Y141)),_xlpm.MacVal,IF($Z141=0,"",INDEX(Output_Mac!C$2:C$500,$Z141)),_xlpm.WinVal,IF($AD141=0,"",INDEX(Output_Win!C$2:C$243,$AD141)),_xlpm.MyAuditVal,IF($AA141=0,"",INDEX(My_Audit!D$2:D$456,$AA141)),_xlfn.IFS(_xlpm.MyAuditVal&lt;&gt;"",_xlpm.MyAuditVal,_xlpm.MacVal&lt;&gt;"",_xlpm.MacVal,_xlpm.WinVal&lt;&gt;"",_xlpm.WinVal,_xlpm.CSVVal&lt;&gt;"",_xlpm.CSVVal)),""))</f>
        <v/>
      </c>
      <c r="F141" s="41" t="str" cm="1">
        <f t="array" ref="F141">IF(($Y141+$Z141+$AA141+$AD141)=0,"",IFERROR(_xlfn.LET(_xlpm.CSVVal,IF($Y141=0,"",INDEX(CSV!F$2:F$510,$Y141)),_xlpm.MacVal,IF($Z141=0,"",INDEX(Output_Mac!E$2:E$500,$Z141)),_xlpm.WinVal,IF($AD141=0,"",INDEX(Output_Win!E$2:E$243,$AD141)),_xlpm.MyAuditVal,IF($AA141=0,"",INDEX(My_Audit!E$2:E$456,$AA141)),_xlfn.IFS(_xlpm.MyAuditVal&lt;&gt;"",_xlpm.MyAuditVal,_xlpm.MacVal&lt;&gt;"",_xlpm.MacVal,_xlpm.WinVal&lt;&gt;"",_xlpm.WinVal,_xlpm.CSVVal&lt;&gt;"",PROPER(_xlpm.CSVVal))),""))</f>
        <v/>
      </c>
      <c r="G141" s="41" t="str" cm="1">
        <f t="array" ref="G141">IF(($Y141+$Z141+$AA141+$AD141)=0,"",IFERROR(_xlfn.LET(_xlpm.CSVVal,IF($Y141=0,"",INDEX(CSV!G$2:G$510,$Y141)),_xlpm.MacVal,IF($Z141=0,"",INDEX(Output_Mac!G$2:G$500,$Z141)),_xlpm.WinVal,IF($AD141=0,"",INDEX(Output_Win!G$2:G$243,$AD141)),_xlpm.MyAuditVal,IF($AA141=0,"",INDEX(My_Audit!F$2:F$456,$AA141)),_xlfn.IFS(_xlpm.MyAuditVal&lt;&gt;"",_xlpm.MyAuditVal,_xlpm.MacVal&lt;&gt;"",_xlpm.MacVal,_xlpm.WinVal&lt;&gt;"",_xlpm.WinVal,_xlpm.CSVVal&lt;&gt;"",_xlpm.CSVVal)),""))</f>
        <v/>
      </c>
      <c r="H141" s="41" t="str" cm="1">
        <f t="array" ref="H141">IF($Z141&gt;0,INDEX(Output_Mac!H$2:H$500,$Z141),IF($AD141&gt;0,INDEX(Output_Win!H$2:H$243,$AD141),IF($AA141&gt;0,_xlfn.LET(_xlpm.MyAuditVal,INDEX(My_Audit!G$2:G$456,$AA141),IF(_xlpm.MyAuditVal=0,"",_xlpm.MyAuditVal)),"")))</f>
        <v/>
      </c>
      <c r="I141" s="41" t="str" cm="1">
        <f t="array" ref="I141">IF(($Y141+$Z141+$AA141+$AD141)=0,"",IFERROR(_xlfn.LET(_xlpm.CSVVal,IF($Y141=0,"",INDEX(CSV!H$2:H$510,$Y141)),_xlpm.MacVal,IF($Z141=0,"",INDEX(Output_Mac!I$2:I$500,$Z141)),_xlpm.WinVal,IF($AD141=0,"",INDEX(Output_Win!I$2:I$243,$AD141)),_xlpm.MyAuditVal,IF($AA141=0,"",INDEX(My_Audit!H$2:H$456,$AA141)),_xlfn.IFS(_xlpm.MyAuditVal&lt;&gt;"",_xlpm.MyAuditVal,_xlpm.MacVal&lt;&gt;"",_xlpm.MacVal,_xlpm.WinVal&lt;&gt;"",_xlpm.WinVal,_xlpm.CSVVal&lt;&gt;"",_xlpm.CSVVal)),""))</f>
        <v/>
      </c>
      <c r="J141" s="41" t="str" cm="1">
        <f t="array" ref="J141">IF(($Y141+$Z141+$AA141+$AD141)=0,"",IFERROR(_xlfn.LET(_xlpm.CSVVal,IF($Y141=0,"",INDEX(CSV!J$2:J$510,$Y141)),_xlpm.MacVal,IF($Z141=0,"",INDEX(Output_Mac!J$2:J$500,$Z141)),_xlpm.WinVal,IF($AD141=0,"",INDEX(Output_Win!J$2:J$243,$AD141)),_xlpm.MyAuditVal,IF($AA141=0,"",INDEX(My_Audit!I$2:I$456,$AA141)),_xlfn.IFS(_xlpm.MyAuditVal&lt;&gt;"",_xlpm.MyAuditVal,_xlpm.MacVal&lt;&gt;"",_xlpm.MacVal,_xlpm.WinVal&lt;&gt;"",_xlpm.WinVal,_xlpm.CSVVal&lt;&gt;"",_xlpm.CSVVal)),""))</f>
        <v/>
      </c>
      <c r="K141" s="41" t="str" cm="1">
        <f t="array" ref="K141">IF(($Y141+$Z141+$AA141+$AD141)=0,"",IFERROR(_xlfn.LET(_xlpm.CSVVal,IF($Y141=0,"",INDEX(CSV!N$2:N$510,$Y141)),_xlpm.MacVal,IF($Z141=0,"",INDEX(Output_Mac!L$2:L$500,$Z141)),_xlpm.WinVal,IF($AD141=0,"",INDEX(Output_Win!L$2:L$243,$AD141)),_xlpm.MyAuditVal,IF($AA141=0,"",INDEX(My_Audit!J$2:J$456,$AA141)),_xlfn.IFS(_xlpm.MyAuditVal&lt;&gt;"",_xlpm.MyAuditVal,_xlpm.MacVal&lt;&gt;"",_xlpm.MacVal,_xlpm.WinVal&lt;&gt;"",_xlpm.WinVal,_xlpm.CSVVal&lt;&gt;"",_xlpm.CSVVal)),""))</f>
        <v/>
      </c>
      <c r="L141" s="41" t="str" cm="1">
        <f t="array" ref="L141">IF(($Y141+$Z141+$AA141+$AD141)=0,"",IFERROR(_xlfn.LET(_xlpm.CSVVal,IF($Y141=0,"",INDEX(CSV!Q$2:Q$510,$Y141)),_xlpm.MacVal,IF($Z141=0,"",INDEX(Output_Mac!M$2:M$500,$Z141)),_xlpm.WinVal,IF($AD141=0,"",INDEX(Output_Win!M$2:M$243,$AD141)),_xlpm.MyAuditVal,IF($AA141=0,"",INDEX(My_Audit!K$2:K$456,$AA141)),_xlfn.IFS(_xlpm.MyAuditVal&lt;&gt;"",_xlpm.MyAuditVal,_xlpm.MacVal&lt;&gt;"",_xlpm.MacVal,_xlpm.WinVal&lt;&gt;"",_xlpm.WinVal,_xlpm.CSVVal&lt;&gt;"",_xlpm.CSVVal)),""))</f>
        <v/>
      </c>
      <c r="M141" s="41" t="str" cm="1">
        <f t="array" ref="M141">IF(($Y141+$Z141+$AA141+$AD141)=0,"",ExpandDiagCodes(_xlfn.TEXTJOIN(", ",TRUE,IF($AA141=0,"",INDEX(My_Audit!N$2:N$456,$AA141)),IF($Z141=0,"",INDEX(Output_Mac!S$2:S$500,$Z141)),IF($AD141=0,"",INDEX(Output_Win!S$2:S$243,$AD141)),IF($Y141=0,"",INDEX(CSV!AE$2:AE$510,$Y141)))))</f>
        <v/>
      </c>
      <c r="N141" s="41" t="str" cm="1">
        <f t="array" ref="N141">IF(($Y141+$Z141+$AA141+$AD141)=0,"",IFERROR(_xlfn.LET(_xlpm.CSVVal,IF($Y141=0,"",INDEX(CSV!AG$2:AG$510,$Y141)),_xlpm.MacVal,IF($Z141=0,"",INDEX(Output_Mac!T$2:T$500,$Z141)),_xlpm.WinVal,IF($AD141=0,"",INDEX(Output_Win!T$2:T$243,$AD141)),_xlpm.MyAuditVal,IF($AA141=0,"",INDEX(My_Audit!O$2:O$456,$AA141)),_xlfn.IFS(_xlpm.MyAuditVal&lt;&gt;"",_xlpm.MyAuditVal,_xlpm.MacVal&lt;&gt;"",_xlpm.MacVal,_xlpm.WinVal&lt;&gt;"",_xlpm.WinVal,_xlpm.CSVVal&lt;&gt;"",_xlpm.CSVVal)),""))</f>
        <v/>
      </c>
      <c r="O141" s="41" t="str" cm="1">
        <f t="array" ref="O141">IF($AB141=0,"",INDEX(My_Audit!P$2:P$456,$AB141))&amp;""</f>
        <v/>
      </c>
      <c r="P141" s="40"/>
      <c r="Q141" s="41" t="str">
        <f>IF(LEFT(N141,4)="Pass","Nist SP 800-88",My_Audit!R141)&amp;""</f>
        <v/>
      </c>
      <c r="R141" s="40"/>
      <c r="S141" s="40"/>
      <c r="T141" s="41" t="str" cm="1">
        <f t="array" ref="T141">IF($AC141=0,"",INDEX(Models!J$2:J$605,$AC141))</f>
        <v/>
      </c>
      <c r="U141" s="40"/>
      <c r="V141" s="40"/>
      <c r="W141" s="79" t="str" cm="1">
        <f t="array" ref="W141">IF(($Z141+$AA141+$AD141)=0,"",ExpandDiagCodes(_xlfn.TEXTJOIN(", ",TRUE,IF($AA141=0,"",INDEX(My_Audit!L$2:L$456,$AA141)),IF($Z141=0,"",INDEX(Output_Mac!AA$2:AA$500,$Z141)),IF($AD141=0,"",INDEX(Output_Win!AA$2:AA$243,$AD141)))))</f>
        <v/>
      </c>
      <c r="Y141" s="80">
        <f>IFERROR(MATCH($A141,CSV!$A$2:$A$510,0),0)</f>
        <v>0</v>
      </c>
      <c r="Z141" s="80">
        <f>IFERROR(MATCH($A141,Output_Mac!$A$2:$A$500,0),0)</f>
        <v>0</v>
      </c>
      <c r="AA141" s="80">
        <f>IFERROR(MATCH($A141,My_Audit!$A$2:$A$456,0),0)</f>
        <v>140</v>
      </c>
      <c r="AB141" s="80">
        <f>IFERROR(MATCH($C141,My_Audit!$B$2:$B$456,0),0)</f>
        <v>0</v>
      </c>
      <c r="AC141" s="80">
        <f>IFERROR(MATCH($E141,Models!$I$2:$I$605,0),0)</f>
        <v>0</v>
      </c>
      <c r="AD141" s="80">
        <f>IFERROR(MATCH($A141,Output_Win!$A$2:$A$243,0),0)</f>
        <v>0</v>
      </c>
    </row>
    <row r="142" spans="1:30">
      <c r="A142" s="40" t="str">
        <f>_xlfn.TEXTJOIN("",TRUE,Input!$A$4,TEXT(ROW(My_Audit!A141)+Input!$A$8-1,"00"))</f>
        <v>W4529</v>
      </c>
      <c r="B142" s="40" t="str">
        <f>_xlfn.TEXTJOIN("-",TRUE,"ITD",Input!$A$2,A142)</f>
        <v>ITD-SHR11749-W4529</v>
      </c>
      <c r="C142" s="41" t="str" cm="1">
        <f t="array" ref="C142">IF(($Y142+$Z142+$AA142+$AD142)=0,"",IFERROR(_xlfn.LET(_xlpm.CSVVal,IF($Y142=0,"",INDEX(CSV!B$2:B$510,$Y142)),_xlpm.MacVal,IF($Z142=0,"",INDEX(Output_Mac!B$2:B$500,$Z142)),_xlpm.WinVal,IF($AD142=0,"",INDEX(Output_Win!B$2:B$243,$AD142)),_xlpm.MyAuditVal,IF($AA142=0,"",INDEX(My_Audit!B$2:B$456,$AA142)),_xlfn.IFS(_xlpm.MyAuditVal&lt;&gt;"",_xlpm.MyAuditVal,_xlpm.MacVal&lt;&gt;"",_xlpm.MacVal,_xlpm.WinVal&lt;&gt;"",_xlpm.WinVal,_xlpm.CSVVal&lt;&gt;"",_xlpm.CSVVal)),""))</f>
        <v/>
      </c>
      <c r="D142" s="41" t="str" cm="1">
        <f t="array" ref="D142">IF(($Y142+$Z142+$AA142+$AD142)=0,"",IFERROR(_xlfn.LET(_xlpm.CSVVal,IF($Y142=0,"",INDEX(CSV!C$2:C$510,$Y142)),_xlpm.MacVal,IF($Z142=0,"",INDEX(Output_Mac!D$2:D$500,$Z142)),_xlpm.WinVal,IF($AD142=0,"",INDEX(Output_Win!D$2:D$243,$AD142)),_xlpm.MyAuditVal,IF($AA142=0,"",INDEX(My_Audit!C$2:C$456,$AA142)),_xlfn.IFS(_xlpm.MyAuditVal&lt;&gt;"",_xlpm.MyAuditVal,_xlpm.MacVal&lt;&gt;"",_xlpm.MacVal,_xlpm.WinVal&lt;&gt;"",_xlpm.WinVal,_xlpm.CSVVal&lt;&gt;"",_xlpm.CSVVal)),""))</f>
        <v/>
      </c>
      <c r="E142" s="41" t="str" cm="1">
        <f t="array" ref="E142">IF(($Y142+$Z142+$AA142+$AD142)=0,"",IFERROR(_xlfn.LET(_xlpm.CSVVal,IF($Y142=0,"",INDEX(CSV!E$2:E$510,$Y142)),_xlpm.MacVal,IF($Z142=0,"",INDEX(Output_Mac!C$2:C$500,$Z142)),_xlpm.WinVal,IF($AD142=0,"",INDEX(Output_Win!C$2:C$243,$AD142)),_xlpm.MyAuditVal,IF($AA142=0,"",INDEX(My_Audit!D$2:D$456,$AA142)),_xlfn.IFS(_xlpm.MyAuditVal&lt;&gt;"",_xlpm.MyAuditVal,_xlpm.MacVal&lt;&gt;"",_xlpm.MacVal,_xlpm.WinVal&lt;&gt;"",_xlpm.WinVal,_xlpm.CSVVal&lt;&gt;"",_xlpm.CSVVal)),""))</f>
        <v/>
      </c>
      <c r="F142" s="41" t="str" cm="1">
        <f t="array" ref="F142">IF(($Y142+$Z142+$AA142+$AD142)=0,"",IFERROR(_xlfn.LET(_xlpm.CSVVal,IF($Y142=0,"",INDEX(CSV!F$2:F$510,$Y142)),_xlpm.MacVal,IF($Z142=0,"",INDEX(Output_Mac!E$2:E$500,$Z142)),_xlpm.WinVal,IF($AD142=0,"",INDEX(Output_Win!E$2:E$243,$AD142)),_xlpm.MyAuditVal,IF($AA142=0,"",INDEX(My_Audit!E$2:E$456,$AA142)),_xlfn.IFS(_xlpm.MyAuditVal&lt;&gt;"",_xlpm.MyAuditVal,_xlpm.MacVal&lt;&gt;"",_xlpm.MacVal,_xlpm.WinVal&lt;&gt;"",_xlpm.WinVal,_xlpm.CSVVal&lt;&gt;"",PROPER(_xlpm.CSVVal))),""))</f>
        <v/>
      </c>
      <c r="G142" s="41" t="str" cm="1">
        <f t="array" ref="G142">IF(($Y142+$Z142+$AA142+$AD142)=0,"",IFERROR(_xlfn.LET(_xlpm.CSVVal,IF($Y142=0,"",INDEX(CSV!G$2:G$510,$Y142)),_xlpm.MacVal,IF($Z142=0,"",INDEX(Output_Mac!G$2:G$500,$Z142)),_xlpm.WinVal,IF($AD142=0,"",INDEX(Output_Win!G$2:G$243,$AD142)),_xlpm.MyAuditVal,IF($AA142=0,"",INDEX(My_Audit!F$2:F$456,$AA142)),_xlfn.IFS(_xlpm.MyAuditVal&lt;&gt;"",_xlpm.MyAuditVal,_xlpm.MacVal&lt;&gt;"",_xlpm.MacVal,_xlpm.WinVal&lt;&gt;"",_xlpm.WinVal,_xlpm.CSVVal&lt;&gt;"",_xlpm.CSVVal)),""))</f>
        <v/>
      </c>
      <c r="H142" s="41" t="str" cm="1">
        <f t="array" ref="H142">IF($Z142&gt;0,INDEX(Output_Mac!H$2:H$500,$Z142),IF($AD142&gt;0,INDEX(Output_Win!H$2:H$243,$AD142),IF($AA142&gt;0,_xlfn.LET(_xlpm.MyAuditVal,INDEX(My_Audit!G$2:G$456,$AA142),IF(_xlpm.MyAuditVal=0,"",_xlpm.MyAuditVal)),"")))</f>
        <v/>
      </c>
      <c r="I142" s="41" t="str" cm="1">
        <f t="array" ref="I142">IF(($Y142+$Z142+$AA142+$AD142)=0,"",IFERROR(_xlfn.LET(_xlpm.CSVVal,IF($Y142=0,"",INDEX(CSV!H$2:H$510,$Y142)),_xlpm.MacVal,IF($Z142=0,"",INDEX(Output_Mac!I$2:I$500,$Z142)),_xlpm.WinVal,IF($AD142=0,"",INDEX(Output_Win!I$2:I$243,$AD142)),_xlpm.MyAuditVal,IF($AA142=0,"",INDEX(My_Audit!H$2:H$456,$AA142)),_xlfn.IFS(_xlpm.MyAuditVal&lt;&gt;"",_xlpm.MyAuditVal,_xlpm.MacVal&lt;&gt;"",_xlpm.MacVal,_xlpm.WinVal&lt;&gt;"",_xlpm.WinVal,_xlpm.CSVVal&lt;&gt;"",_xlpm.CSVVal)),""))</f>
        <v/>
      </c>
      <c r="J142" s="41" t="str" cm="1">
        <f t="array" ref="J142">IF(($Y142+$Z142+$AA142+$AD142)=0,"",IFERROR(_xlfn.LET(_xlpm.CSVVal,IF($Y142=0,"",INDEX(CSV!J$2:J$510,$Y142)),_xlpm.MacVal,IF($Z142=0,"",INDEX(Output_Mac!J$2:J$500,$Z142)),_xlpm.WinVal,IF($AD142=0,"",INDEX(Output_Win!J$2:J$243,$AD142)),_xlpm.MyAuditVal,IF($AA142=0,"",INDEX(My_Audit!I$2:I$456,$AA142)),_xlfn.IFS(_xlpm.MyAuditVal&lt;&gt;"",_xlpm.MyAuditVal,_xlpm.MacVal&lt;&gt;"",_xlpm.MacVal,_xlpm.WinVal&lt;&gt;"",_xlpm.WinVal,_xlpm.CSVVal&lt;&gt;"",_xlpm.CSVVal)),""))</f>
        <v/>
      </c>
      <c r="K142" s="41" t="str" cm="1">
        <f t="array" ref="K142">IF(($Y142+$Z142+$AA142+$AD142)=0,"",IFERROR(_xlfn.LET(_xlpm.CSVVal,IF($Y142=0,"",INDEX(CSV!N$2:N$510,$Y142)),_xlpm.MacVal,IF($Z142=0,"",INDEX(Output_Mac!L$2:L$500,$Z142)),_xlpm.WinVal,IF($AD142=0,"",INDEX(Output_Win!L$2:L$243,$AD142)),_xlpm.MyAuditVal,IF($AA142=0,"",INDEX(My_Audit!J$2:J$456,$AA142)),_xlfn.IFS(_xlpm.MyAuditVal&lt;&gt;"",_xlpm.MyAuditVal,_xlpm.MacVal&lt;&gt;"",_xlpm.MacVal,_xlpm.WinVal&lt;&gt;"",_xlpm.WinVal,_xlpm.CSVVal&lt;&gt;"",_xlpm.CSVVal)),""))</f>
        <v/>
      </c>
      <c r="L142" s="41" t="str" cm="1">
        <f t="array" ref="L142">IF(($Y142+$Z142+$AA142+$AD142)=0,"",IFERROR(_xlfn.LET(_xlpm.CSVVal,IF($Y142=0,"",INDEX(CSV!Q$2:Q$510,$Y142)),_xlpm.MacVal,IF($Z142=0,"",INDEX(Output_Mac!M$2:M$500,$Z142)),_xlpm.WinVal,IF($AD142=0,"",INDEX(Output_Win!M$2:M$243,$AD142)),_xlpm.MyAuditVal,IF($AA142=0,"",INDEX(My_Audit!K$2:K$456,$AA142)),_xlfn.IFS(_xlpm.MyAuditVal&lt;&gt;"",_xlpm.MyAuditVal,_xlpm.MacVal&lt;&gt;"",_xlpm.MacVal,_xlpm.WinVal&lt;&gt;"",_xlpm.WinVal,_xlpm.CSVVal&lt;&gt;"",_xlpm.CSVVal)),""))</f>
        <v/>
      </c>
      <c r="M142" s="41" t="str" cm="1">
        <f t="array" ref="M142">IF(($Y142+$Z142+$AA142+$AD142)=0,"",ExpandDiagCodes(_xlfn.TEXTJOIN(", ",TRUE,IF($AA142=0,"",INDEX(My_Audit!N$2:N$456,$AA142)),IF($Z142=0,"",INDEX(Output_Mac!S$2:S$500,$Z142)),IF($AD142=0,"",INDEX(Output_Win!S$2:S$243,$AD142)),IF($Y142=0,"",INDEX(CSV!AE$2:AE$510,$Y142)))))</f>
        <v/>
      </c>
      <c r="N142" s="41" t="str" cm="1">
        <f t="array" ref="N142">IF(($Y142+$Z142+$AA142+$AD142)=0,"",IFERROR(_xlfn.LET(_xlpm.CSVVal,IF($Y142=0,"",INDEX(CSV!AG$2:AG$510,$Y142)),_xlpm.MacVal,IF($Z142=0,"",INDEX(Output_Mac!T$2:T$500,$Z142)),_xlpm.WinVal,IF($AD142=0,"",INDEX(Output_Win!T$2:T$243,$AD142)),_xlpm.MyAuditVal,IF($AA142=0,"",INDEX(My_Audit!O$2:O$456,$AA142)),_xlfn.IFS(_xlpm.MyAuditVal&lt;&gt;"",_xlpm.MyAuditVal,_xlpm.MacVal&lt;&gt;"",_xlpm.MacVal,_xlpm.WinVal&lt;&gt;"",_xlpm.WinVal,_xlpm.CSVVal&lt;&gt;"",_xlpm.CSVVal)),""))</f>
        <v/>
      </c>
      <c r="O142" s="41" t="str" cm="1">
        <f t="array" ref="O142">IF($AB142=0,"",INDEX(My_Audit!P$2:P$456,$AB142))&amp;""</f>
        <v/>
      </c>
      <c r="P142" s="40"/>
      <c r="Q142" s="41" t="str">
        <f>IF(LEFT(N142,4)="Pass","Nist SP 800-88",My_Audit!R142)&amp;""</f>
        <v/>
      </c>
      <c r="R142" s="40"/>
      <c r="S142" s="40"/>
      <c r="T142" s="41" t="str" cm="1">
        <f t="array" ref="T142">IF($AC142=0,"",INDEX(Models!J$2:J$605,$AC142))</f>
        <v/>
      </c>
      <c r="U142" s="40"/>
      <c r="V142" s="40"/>
      <c r="W142" s="79" t="str" cm="1">
        <f t="array" ref="W142">IF(($Z142+$AA142+$AD142)=0,"",ExpandDiagCodes(_xlfn.TEXTJOIN(", ",TRUE,IF($AA142=0,"",INDEX(My_Audit!L$2:L$456,$AA142)),IF($Z142=0,"",INDEX(Output_Mac!AA$2:AA$500,$Z142)),IF($AD142=0,"",INDEX(Output_Win!AA$2:AA$243,$AD142)))))</f>
        <v/>
      </c>
      <c r="Y142" s="80">
        <f>IFERROR(MATCH($A142,CSV!$A$2:$A$510,0),0)</f>
        <v>0</v>
      </c>
      <c r="Z142" s="80">
        <f>IFERROR(MATCH($A142,Output_Mac!$A$2:$A$500,0),0)</f>
        <v>0</v>
      </c>
      <c r="AA142" s="80">
        <f>IFERROR(MATCH($A142,My_Audit!$A$2:$A$456,0),0)</f>
        <v>141</v>
      </c>
      <c r="AB142" s="80">
        <f>IFERROR(MATCH($C142,My_Audit!$B$2:$B$456,0),0)</f>
        <v>0</v>
      </c>
      <c r="AC142" s="80">
        <f>IFERROR(MATCH($E142,Models!$I$2:$I$605,0),0)</f>
        <v>0</v>
      </c>
      <c r="AD142" s="80">
        <f>IFERROR(MATCH($A142,Output_Win!$A$2:$A$243,0),0)</f>
        <v>0</v>
      </c>
    </row>
    <row r="143" spans="1:30">
      <c r="A143" s="40" t="str">
        <f>_xlfn.TEXTJOIN("",TRUE,Input!$A$4,TEXT(ROW(My_Audit!A142)+Input!$A$8-1,"00"))</f>
        <v>W4530</v>
      </c>
      <c r="B143" s="40" t="str">
        <f>_xlfn.TEXTJOIN("-",TRUE,"ITD",Input!$A$2,A143)</f>
        <v>ITD-SHR11749-W4530</v>
      </c>
      <c r="C143" s="41" t="str" cm="1">
        <f t="array" ref="C143">IF(($Y143+$Z143+$AA143+$AD143)=0,"",IFERROR(_xlfn.LET(_xlpm.CSVVal,IF($Y143=0,"",INDEX(CSV!B$2:B$510,$Y143)),_xlpm.MacVal,IF($Z143=0,"",INDEX(Output_Mac!B$2:B$500,$Z143)),_xlpm.WinVal,IF($AD143=0,"",INDEX(Output_Win!B$2:B$243,$AD143)),_xlpm.MyAuditVal,IF($AA143=0,"",INDEX(My_Audit!B$2:B$456,$AA143)),_xlfn.IFS(_xlpm.MyAuditVal&lt;&gt;"",_xlpm.MyAuditVal,_xlpm.MacVal&lt;&gt;"",_xlpm.MacVal,_xlpm.WinVal&lt;&gt;"",_xlpm.WinVal,_xlpm.CSVVal&lt;&gt;"",_xlpm.CSVVal)),""))</f>
        <v/>
      </c>
      <c r="D143" s="41" t="str" cm="1">
        <f t="array" ref="D143">IF(($Y143+$Z143+$AA143+$AD143)=0,"",IFERROR(_xlfn.LET(_xlpm.CSVVal,IF($Y143=0,"",INDEX(CSV!C$2:C$510,$Y143)),_xlpm.MacVal,IF($Z143=0,"",INDEX(Output_Mac!D$2:D$500,$Z143)),_xlpm.WinVal,IF($AD143=0,"",INDEX(Output_Win!D$2:D$243,$AD143)),_xlpm.MyAuditVal,IF($AA143=0,"",INDEX(My_Audit!C$2:C$456,$AA143)),_xlfn.IFS(_xlpm.MyAuditVal&lt;&gt;"",_xlpm.MyAuditVal,_xlpm.MacVal&lt;&gt;"",_xlpm.MacVal,_xlpm.WinVal&lt;&gt;"",_xlpm.WinVal,_xlpm.CSVVal&lt;&gt;"",_xlpm.CSVVal)),""))</f>
        <v/>
      </c>
      <c r="E143" s="41" t="str" cm="1">
        <f t="array" ref="E143">IF(($Y143+$Z143+$AA143+$AD143)=0,"",IFERROR(_xlfn.LET(_xlpm.CSVVal,IF($Y143=0,"",INDEX(CSV!E$2:E$510,$Y143)),_xlpm.MacVal,IF($Z143=0,"",INDEX(Output_Mac!C$2:C$500,$Z143)),_xlpm.WinVal,IF($AD143=0,"",INDEX(Output_Win!C$2:C$243,$AD143)),_xlpm.MyAuditVal,IF($AA143=0,"",INDEX(My_Audit!D$2:D$456,$AA143)),_xlfn.IFS(_xlpm.MyAuditVal&lt;&gt;"",_xlpm.MyAuditVal,_xlpm.MacVal&lt;&gt;"",_xlpm.MacVal,_xlpm.WinVal&lt;&gt;"",_xlpm.WinVal,_xlpm.CSVVal&lt;&gt;"",_xlpm.CSVVal)),""))</f>
        <v/>
      </c>
      <c r="F143" s="41" t="str" cm="1">
        <f t="array" ref="F143">IF(($Y143+$Z143+$AA143+$AD143)=0,"",IFERROR(_xlfn.LET(_xlpm.CSVVal,IF($Y143=0,"",INDEX(CSV!F$2:F$510,$Y143)),_xlpm.MacVal,IF($Z143=0,"",INDEX(Output_Mac!E$2:E$500,$Z143)),_xlpm.WinVal,IF($AD143=0,"",INDEX(Output_Win!E$2:E$243,$AD143)),_xlpm.MyAuditVal,IF($AA143=0,"",INDEX(My_Audit!E$2:E$456,$AA143)),_xlfn.IFS(_xlpm.MyAuditVal&lt;&gt;"",_xlpm.MyAuditVal,_xlpm.MacVal&lt;&gt;"",_xlpm.MacVal,_xlpm.WinVal&lt;&gt;"",_xlpm.WinVal,_xlpm.CSVVal&lt;&gt;"",PROPER(_xlpm.CSVVal))),""))</f>
        <v/>
      </c>
      <c r="G143" s="41" t="str" cm="1">
        <f t="array" ref="G143">IF(($Y143+$Z143+$AA143+$AD143)=0,"",IFERROR(_xlfn.LET(_xlpm.CSVVal,IF($Y143=0,"",INDEX(CSV!G$2:G$510,$Y143)),_xlpm.MacVal,IF($Z143=0,"",INDEX(Output_Mac!G$2:G$500,$Z143)),_xlpm.WinVal,IF($AD143=0,"",INDEX(Output_Win!G$2:G$243,$AD143)),_xlpm.MyAuditVal,IF($AA143=0,"",INDEX(My_Audit!F$2:F$456,$AA143)),_xlfn.IFS(_xlpm.MyAuditVal&lt;&gt;"",_xlpm.MyAuditVal,_xlpm.MacVal&lt;&gt;"",_xlpm.MacVal,_xlpm.WinVal&lt;&gt;"",_xlpm.WinVal,_xlpm.CSVVal&lt;&gt;"",_xlpm.CSVVal)),""))</f>
        <v/>
      </c>
      <c r="H143" s="41" t="str" cm="1">
        <f t="array" ref="H143">IF($Z143&gt;0,INDEX(Output_Mac!H$2:H$500,$Z143),IF($AD143&gt;0,INDEX(Output_Win!H$2:H$243,$AD143),IF($AA143&gt;0,_xlfn.LET(_xlpm.MyAuditVal,INDEX(My_Audit!G$2:G$456,$AA143),IF(_xlpm.MyAuditVal=0,"",_xlpm.MyAuditVal)),"")))</f>
        <v/>
      </c>
      <c r="I143" s="41" t="str" cm="1">
        <f t="array" ref="I143">IF(($Y143+$Z143+$AA143+$AD143)=0,"",IFERROR(_xlfn.LET(_xlpm.CSVVal,IF($Y143=0,"",INDEX(CSV!H$2:H$510,$Y143)),_xlpm.MacVal,IF($Z143=0,"",INDEX(Output_Mac!I$2:I$500,$Z143)),_xlpm.WinVal,IF($AD143=0,"",INDEX(Output_Win!I$2:I$243,$AD143)),_xlpm.MyAuditVal,IF($AA143=0,"",INDEX(My_Audit!H$2:H$456,$AA143)),_xlfn.IFS(_xlpm.MyAuditVal&lt;&gt;"",_xlpm.MyAuditVal,_xlpm.MacVal&lt;&gt;"",_xlpm.MacVal,_xlpm.WinVal&lt;&gt;"",_xlpm.WinVal,_xlpm.CSVVal&lt;&gt;"",_xlpm.CSVVal)),""))</f>
        <v/>
      </c>
      <c r="J143" s="41" t="str" cm="1">
        <f t="array" ref="J143">IF(($Y143+$Z143+$AA143+$AD143)=0,"",IFERROR(_xlfn.LET(_xlpm.CSVVal,IF($Y143=0,"",INDEX(CSV!J$2:J$510,$Y143)),_xlpm.MacVal,IF($Z143=0,"",INDEX(Output_Mac!J$2:J$500,$Z143)),_xlpm.WinVal,IF($AD143=0,"",INDEX(Output_Win!J$2:J$243,$AD143)),_xlpm.MyAuditVal,IF($AA143=0,"",INDEX(My_Audit!I$2:I$456,$AA143)),_xlfn.IFS(_xlpm.MyAuditVal&lt;&gt;"",_xlpm.MyAuditVal,_xlpm.MacVal&lt;&gt;"",_xlpm.MacVal,_xlpm.WinVal&lt;&gt;"",_xlpm.WinVal,_xlpm.CSVVal&lt;&gt;"",_xlpm.CSVVal)),""))</f>
        <v/>
      </c>
      <c r="K143" s="41" t="str" cm="1">
        <f t="array" ref="K143">IF(($Y143+$Z143+$AA143+$AD143)=0,"",IFERROR(_xlfn.LET(_xlpm.CSVVal,IF($Y143=0,"",INDEX(CSV!N$2:N$510,$Y143)),_xlpm.MacVal,IF($Z143=0,"",INDEX(Output_Mac!L$2:L$500,$Z143)),_xlpm.WinVal,IF($AD143=0,"",INDEX(Output_Win!L$2:L$243,$AD143)),_xlpm.MyAuditVal,IF($AA143=0,"",INDEX(My_Audit!J$2:J$456,$AA143)),_xlfn.IFS(_xlpm.MyAuditVal&lt;&gt;"",_xlpm.MyAuditVal,_xlpm.MacVal&lt;&gt;"",_xlpm.MacVal,_xlpm.WinVal&lt;&gt;"",_xlpm.WinVal,_xlpm.CSVVal&lt;&gt;"",_xlpm.CSVVal)),""))</f>
        <v/>
      </c>
      <c r="L143" s="41" t="str" cm="1">
        <f t="array" ref="L143">IF(($Y143+$Z143+$AA143+$AD143)=0,"",IFERROR(_xlfn.LET(_xlpm.CSVVal,IF($Y143=0,"",INDEX(CSV!Q$2:Q$510,$Y143)),_xlpm.MacVal,IF($Z143=0,"",INDEX(Output_Mac!M$2:M$500,$Z143)),_xlpm.WinVal,IF($AD143=0,"",INDEX(Output_Win!M$2:M$243,$AD143)),_xlpm.MyAuditVal,IF($AA143=0,"",INDEX(My_Audit!K$2:K$456,$AA143)),_xlfn.IFS(_xlpm.MyAuditVal&lt;&gt;"",_xlpm.MyAuditVal,_xlpm.MacVal&lt;&gt;"",_xlpm.MacVal,_xlpm.WinVal&lt;&gt;"",_xlpm.WinVal,_xlpm.CSVVal&lt;&gt;"",_xlpm.CSVVal)),""))</f>
        <v/>
      </c>
      <c r="M143" s="41" t="str" cm="1">
        <f t="array" ref="M143">IF(($Y143+$Z143+$AA143+$AD143)=0,"",ExpandDiagCodes(_xlfn.TEXTJOIN(", ",TRUE,IF($AA143=0,"",INDEX(My_Audit!N$2:N$456,$AA143)),IF($Z143=0,"",INDEX(Output_Mac!S$2:S$500,$Z143)),IF($AD143=0,"",INDEX(Output_Win!S$2:S$243,$AD143)),IF($Y143=0,"",INDEX(CSV!AE$2:AE$510,$Y143)))))</f>
        <v/>
      </c>
      <c r="N143" s="41" t="str" cm="1">
        <f t="array" ref="N143">IF(($Y143+$Z143+$AA143+$AD143)=0,"",IFERROR(_xlfn.LET(_xlpm.CSVVal,IF($Y143=0,"",INDEX(CSV!AG$2:AG$510,$Y143)),_xlpm.MacVal,IF($Z143=0,"",INDEX(Output_Mac!T$2:T$500,$Z143)),_xlpm.WinVal,IF($AD143=0,"",INDEX(Output_Win!T$2:T$243,$AD143)),_xlpm.MyAuditVal,IF($AA143=0,"",INDEX(My_Audit!O$2:O$456,$AA143)),_xlfn.IFS(_xlpm.MyAuditVal&lt;&gt;"",_xlpm.MyAuditVal,_xlpm.MacVal&lt;&gt;"",_xlpm.MacVal,_xlpm.WinVal&lt;&gt;"",_xlpm.WinVal,_xlpm.CSVVal&lt;&gt;"",_xlpm.CSVVal)),""))</f>
        <v/>
      </c>
      <c r="O143" s="41" t="str" cm="1">
        <f t="array" ref="O143">IF($AB143=0,"",INDEX(My_Audit!P$2:P$456,$AB143))&amp;""</f>
        <v/>
      </c>
      <c r="P143" s="40"/>
      <c r="Q143" s="41" t="str">
        <f>IF(LEFT(N143,4)="Pass","Nist SP 800-88",My_Audit!R143)&amp;""</f>
        <v/>
      </c>
      <c r="R143" s="40"/>
      <c r="S143" s="40"/>
      <c r="T143" s="41" t="str" cm="1">
        <f t="array" ref="T143">IF($AC143=0,"",INDEX(Models!J$2:J$605,$AC143))</f>
        <v/>
      </c>
      <c r="U143" s="40"/>
      <c r="V143" s="40"/>
      <c r="W143" s="79" t="str" cm="1">
        <f t="array" ref="W143">IF(($Z143+$AA143+$AD143)=0,"",ExpandDiagCodes(_xlfn.TEXTJOIN(", ",TRUE,IF($AA143=0,"",INDEX(My_Audit!L$2:L$456,$AA143)),IF($Z143=0,"",INDEX(Output_Mac!AA$2:AA$500,$Z143)),IF($AD143=0,"",INDEX(Output_Win!AA$2:AA$243,$AD143)))))</f>
        <v/>
      </c>
      <c r="Y143" s="80">
        <f>IFERROR(MATCH($A143,CSV!$A$2:$A$510,0),0)</f>
        <v>0</v>
      </c>
      <c r="Z143" s="80">
        <f>IFERROR(MATCH($A143,Output_Mac!$A$2:$A$500,0),0)</f>
        <v>0</v>
      </c>
      <c r="AA143" s="80">
        <f>IFERROR(MATCH($A143,My_Audit!$A$2:$A$456,0),0)</f>
        <v>142</v>
      </c>
      <c r="AB143" s="80">
        <f>IFERROR(MATCH($C143,My_Audit!$B$2:$B$456,0),0)</f>
        <v>0</v>
      </c>
      <c r="AC143" s="80">
        <f>IFERROR(MATCH($E143,Models!$I$2:$I$605,0),0)</f>
        <v>0</v>
      </c>
      <c r="AD143" s="80">
        <f>IFERROR(MATCH($A143,Output_Win!$A$2:$A$243,0),0)</f>
        <v>0</v>
      </c>
    </row>
    <row r="144" spans="1:30">
      <c r="A144" s="40" t="str">
        <f>_xlfn.TEXTJOIN("",TRUE,Input!$A$4,TEXT(ROW(My_Audit!A143)+Input!$A$8-1,"00"))</f>
        <v>W4531</v>
      </c>
      <c r="B144" s="40" t="str">
        <f>_xlfn.TEXTJOIN("-",TRUE,"ITD",Input!$A$2,A144)</f>
        <v>ITD-SHR11749-W4531</v>
      </c>
      <c r="C144" s="41" t="str" cm="1">
        <f t="array" ref="C144">IF(($Y144+$Z144+$AA144+$AD144)=0,"",IFERROR(_xlfn.LET(_xlpm.CSVVal,IF($Y144=0,"",INDEX(CSV!B$2:B$510,$Y144)),_xlpm.MacVal,IF($Z144=0,"",INDEX(Output_Mac!B$2:B$500,$Z144)),_xlpm.WinVal,IF($AD144=0,"",INDEX(Output_Win!B$2:B$243,$AD144)),_xlpm.MyAuditVal,IF($AA144=0,"",INDEX(My_Audit!B$2:B$456,$AA144)),_xlfn.IFS(_xlpm.MyAuditVal&lt;&gt;"",_xlpm.MyAuditVal,_xlpm.MacVal&lt;&gt;"",_xlpm.MacVal,_xlpm.WinVal&lt;&gt;"",_xlpm.WinVal,_xlpm.CSVVal&lt;&gt;"",_xlpm.CSVVal)),""))</f>
        <v/>
      </c>
      <c r="D144" s="41" t="str" cm="1">
        <f t="array" ref="D144">IF(($Y144+$Z144+$AA144+$AD144)=0,"",IFERROR(_xlfn.LET(_xlpm.CSVVal,IF($Y144=0,"",INDEX(CSV!C$2:C$510,$Y144)),_xlpm.MacVal,IF($Z144=0,"",INDEX(Output_Mac!D$2:D$500,$Z144)),_xlpm.WinVal,IF($AD144=0,"",INDEX(Output_Win!D$2:D$243,$AD144)),_xlpm.MyAuditVal,IF($AA144=0,"",INDEX(My_Audit!C$2:C$456,$AA144)),_xlfn.IFS(_xlpm.MyAuditVal&lt;&gt;"",_xlpm.MyAuditVal,_xlpm.MacVal&lt;&gt;"",_xlpm.MacVal,_xlpm.WinVal&lt;&gt;"",_xlpm.WinVal,_xlpm.CSVVal&lt;&gt;"",_xlpm.CSVVal)),""))</f>
        <v/>
      </c>
      <c r="E144" s="41" t="str" cm="1">
        <f t="array" ref="E144">IF(($Y144+$Z144+$AA144+$AD144)=0,"",IFERROR(_xlfn.LET(_xlpm.CSVVal,IF($Y144=0,"",INDEX(CSV!E$2:E$510,$Y144)),_xlpm.MacVal,IF($Z144=0,"",INDEX(Output_Mac!C$2:C$500,$Z144)),_xlpm.WinVal,IF($AD144=0,"",INDEX(Output_Win!C$2:C$243,$AD144)),_xlpm.MyAuditVal,IF($AA144=0,"",INDEX(My_Audit!D$2:D$456,$AA144)),_xlfn.IFS(_xlpm.MyAuditVal&lt;&gt;"",_xlpm.MyAuditVal,_xlpm.MacVal&lt;&gt;"",_xlpm.MacVal,_xlpm.WinVal&lt;&gt;"",_xlpm.WinVal,_xlpm.CSVVal&lt;&gt;"",_xlpm.CSVVal)),""))</f>
        <v/>
      </c>
      <c r="F144" s="41" t="str" cm="1">
        <f t="array" ref="F144">IF(($Y144+$Z144+$AA144+$AD144)=0,"",IFERROR(_xlfn.LET(_xlpm.CSVVal,IF($Y144=0,"",INDEX(CSV!F$2:F$510,$Y144)),_xlpm.MacVal,IF($Z144=0,"",INDEX(Output_Mac!E$2:E$500,$Z144)),_xlpm.WinVal,IF($AD144=0,"",INDEX(Output_Win!E$2:E$243,$AD144)),_xlpm.MyAuditVal,IF($AA144=0,"",INDEX(My_Audit!E$2:E$456,$AA144)),_xlfn.IFS(_xlpm.MyAuditVal&lt;&gt;"",_xlpm.MyAuditVal,_xlpm.MacVal&lt;&gt;"",_xlpm.MacVal,_xlpm.WinVal&lt;&gt;"",_xlpm.WinVal,_xlpm.CSVVal&lt;&gt;"",PROPER(_xlpm.CSVVal))),""))</f>
        <v/>
      </c>
      <c r="G144" s="41" t="str" cm="1">
        <f t="array" ref="G144">IF(($Y144+$Z144+$AA144+$AD144)=0,"",IFERROR(_xlfn.LET(_xlpm.CSVVal,IF($Y144=0,"",INDEX(CSV!G$2:G$510,$Y144)),_xlpm.MacVal,IF($Z144=0,"",INDEX(Output_Mac!G$2:G$500,$Z144)),_xlpm.WinVal,IF($AD144=0,"",INDEX(Output_Win!G$2:G$243,$AD144)),_xlpm.MyAuditVal,IF($AA144=0,"",INDEX(My_Audit!F$2:F$456,$AA144)),_xlfn.IFS(_xlpm.MyAuditVal&lt;&gt;"",_xlpm.MyAuditVal,_xlpm.MacVal&lt;&gt;"",_xlpm.MacVal,_xlpm.WinVal&lt;&gt;"",_xlpm.WinVal,_xlpm.CSVVal&lt;&gt;"",_xlpm.CSVVal)),""))</f>
        <v/>
      </c>
      <c r="H144" s="41" t="str" cm="1">
        <f t="array" ref="H144">IF($Z144&gt;0,INDEX(Output_Mac!H$2:H$500,$Z144),IF($AD144&gt;0,INDEX(Output_Win!H$2:H$243,$AD144),IF($AA144&gt;0,_xlfn.LET(_xlpm.MyAuditVal,INDEX(My_Audit!G$2:G$456,$AA144),IF(_xlpm.MyAuditVal=0,"",_xlpm.MyAuditVal)),"")))</f>
        <v/>
      </c>
      <c r="I144" s="41" t="str" cm="1">
        <f t="array" ref="I144">IF(($Y144+$Z144+$AA144+$AD144)=0,"",IFERROR(_xlfn.LET(_xlpm.CSVVal,IF($Y144=0,"",INDEX(CSV!H$2:H$510,$Y144)),_xlpm.MacVal,IF($Z144=0,"",INDEX(Output_Mac!I$2:I$500,$Z144)),_xlpm.WinVal,IF($AD144=0,"",INDEX(Output_Win!I$2:I$243,$AD144)),_xlpm.MyAuditVal,IF($AA144=0,"",INDEX(My_Audit!H$2:H$456,$AA144)),_xlfn.IFS(_xlpm.MyAuditVal&lt;&gt;"",_xlpm.MyAuditVal,_xlpm.MacVal&lt;&gt;"",_xlpm.MacVal,_xlpm.WinVal&lt;&gt;"",_xlpm.WinVal,_xlpm.CSVVal&lt;&gt;"",_xlpm.CSVVal)),""))</f>
        <v/>
      </c>
      <c r="J144" s="41" t="str" cm="1">
        <f t="array" ref="J144">IF(($Y144+$Z144+$AA144+$AD144)=0,"",IFERROR(_xlfn.LET(_xlpm.CSVVal,IF($Y144=0,"",INDEX(CSV!J$2:J$510,$Y144)),_xlpm.MacVal,IF($Z144=0,"",INDEX(Output_Mac!J$2:J$500,$Z144)),_xlpm.WinVal,IF($AD144=0,"",INDEX(Output_Win!J$2:J$243,$AD144)),_xlpm.MyAuditVal,IF($AA144=0,"",INDEX(My_Audit!I$2:I$456,$AA144)),_xlfn.IFS(_xlpm.MyAuditVal&lt;&gt;"",_xlpm.MyAuditVal,_xlpm.MacVal&lt;&gt;"",_xlpm.MacVal,_xlpm.WinVal&lt;&gt;"",_xlpm.WinVal,_xlpm.CSVVal&lt;&gt;"",_xlpm.CSVVal)),""))</f>
        <v/>
      </c>
      <c r="K144" s="41" t="str" cm="1">
        <f t="array" ref="K144">IF(($Y144+$Z144+$AA144+$AD144)=0,"",IFERROR(_xlfn.LET(_xlpm.CSVVal,IF($Y144=0,"",INDEX(CSV!N$2:N$510,$Y144)),_xlpm.MacVal,IF($Z144=0,"",INDEX(Output_Mac!L$2:L$500,$Z144)),_xlpm.WinVal,IF($AD144=0,"",INDEX(Output_Win!L$2:L$243,$AD144)),_xlpm.MyAuditVal,IF($AA144=0,"",INDEX(My_Audit!J$2:J$456,$AA144)),_xlfn.IFS(_xlpm.MyAuditVal&lt;&gt;"",_xlpm.MyAuditVal,_xlpm.MacVal&lt;&gt;"",_xlpm.MacVal,_xlpm.WinVal&lt;&gt;"",_xlpm.WinVal,_xlpm.CSVVal&lt;&gt;"",_xlpm.CSVVal)),""))</f>
        <v/>
      </c>
      <c r="L144" s="41" t="str" cm="1">
        <f t="array" ref="L144">IF(($Y144+$Z144+$AA144+$AD144)=0,"",IFERROR(_xlfn.LET(_xlpm.CSVVal,IF($Y144=0,"",INDEX(CSV!Q$2:Q$510,$Y144)),_xlpm.MacVal,IF($Z144=0,"",INDEX(Output_Mac!M$2:M$500,$Z144)),_xlpm.WinVal,IF($AD144=0,"",INDEX(Output_Win!M$2:M$243,$AD144)),_xlpm.MyAuditVal,IF($AA144=0,"",INDEX(My_Audit!K$2:K$456,$AA144)),_xlfn.IFS(_xlpm.MyAuditVal&lt;&gt;"",_xlpm.MyAuditVal,_xlpm.MacVal&lt;&gt;"",_xlpm.MacVal,_xlpm.WinVal&lt;&gt;"",_xlpm.WinVal,_xlpm.CSVVal&lt;&gt;"",_xlpm.CSVVal)),""))</f>
        <v/>
      </c>
      <c r="M144" s="41" t="str" cm="1">
        <f t="array" ref="M144">IF(($Y144+$Z144+$AA144+$AD144)=0,"",ExpandDiagCodes(_xlfn.TEXTJOIN(", ",TRUE,IF($AA144=0,"",INDEX(My_Audit!N$2:N$456,$AA144)),IF($Z144=0,"",INDEX(Output_Mac!S$2:S$500,$Z144)),IF($AD144=0,"",INDEX(Output_Win!S$2:S$243,$AD144)),IF($Y144=0,"",INDEX(CSV!AE$2:AE$510,$Y144)))))</f>
        <v/>
      </c>
      <c r="N144" s="41" t="str" cm="1">
        <f t="array" ref="N144">IF(($Y144+$Z144+$AA144+$AD144)=0,"",IFERROR(_xlfn.LET(_xlpm.CSVVal,IF($Y144=0,"",INDEX(CSV!AG$2:AG$510,$Y144)),_xlpm.MacVal,IF($Z144=0,"",INDEX(Output_Mac!T$2:T$500,$Z144)),_xlpm.WinVal,IF($AD144=0,"",INDEX(Output_Win!T$2:T$243,$AD144)),_xlpm.MyAuditVal,IF($AA144=0,"",INDEX(My_Audit!O$2:O$456,$AA144)),_xlfn.IFS(_xlpm.MyAuditVal&lt;&gt;"",_xlpm.MyAuditVal,_xlpm.MacVal&lt;&gt;"",_xlpm.MacVal,_xlpm.WinVal&lt;&gt;"",_xlpm.WinVal,_xlpm.CSVVal&lt;&gt;"",_xlpm.CSVVal)),""))</f>
        <v/>
      </c>
      <c r="O144" s="41" t="str" cm="1">
        <f t="array" ref="O144">IF($AB144=0,"",INDEX(My_Audit!P$2:P$456,$AB144))&amp;""</f>
        <v/>
      </c>
      <c r="P144" s="40"/>
      <c r="Q144" s="41" t="str">
        <f>IF(LEFT(N144,4)="Pass","Nist SP 800-88",My_Audit!R144)&amp;""</f>
        <v/>
      </c>
      <c r="R144" s="40"/>
      <c r="S144" s="40"/>
      <c r="T144" s="41" t="str" cm="1">
        <f t="array" ref="T144">IF($AC144=0,"",INDEX(Models!J$2:J$605,$AC144))</f>
        <v/>
      </c>
      <c r="U144" s="40"/>
      <c r="V144" s="40"/>
      <c r="W144" s="79" t="str" cm="1">
        <f t="array" ref="W144">IF(($Z144+$AA144+$AD144)=0,"",ExpandDiagCodes(_xlfn.TEXTJOIN(", ",TRUE,IF($AA144=0,"",INDEX(My_Audit!L$2:L$456,$AA144)),IF($Z144=0,"",INDEX(Output_Mac!AA$2:AA$500,$Z144)),IF($AD144=0,"",INDEX(Output_Win!AA$2:AA$243,$AD144)))))</f>
        <v/>
      </c>
      <c r="Y144" s="80">
        <f>IFERROR(MATCH($A144,CSV!$A$2:$A$510,0),0)</f>
        <v>0</v>
      </c>
      <c r="Z144" s="80">
        <f>IFERROR(MATCH($A144,Output_Mac!$A$2:$A$500,0),0)</f>
        <v>0</v>
      </c>
      <c r="AA144" s="80">
        <f>IFERROR(MATCH($A144,My_Audit!$A$2:$A$456,0),0)</f>
        <v>143</v>
      </c>
      <c r="AB144" s="80">
        <f>IFERROR(MATCH($C144,My_Audit!$B$2:$B$456,0),0)</f>
        <v>0</v>
      </c>
      <c r="AC144" s="80">
        <f>IFERROR(MATCH($E144,Models!$I$2:$I$605,0),0)</f>
        <v>0</v>
      </c>
      <c r="AD144" s="80">
        <f>IFERROR(MATCH($A144,Output_Win!$A$2:$A$243,0),0)</f>
        <v>0</v>
      </c>
    </row>
    <row r="145" spans="1:30">
      <c r="A145" s="40" t="str">
        <f>_xlfn.TEXTJOIN("",TRUE,Input!$A$4,TEXT(ROW(My_Audit!A144)+Input!$A$8-1,"00"))</f>
        <v>W4532</v>
      </c>
      <c r="B145" s="40" t="str">
        <f>_xlfn.TEXTJOIN("-",TRUE,"ITD",Input!$A$2,A145)</f>
        <v>ITD-SHR11749-W4532</v>
      </c>
      <c r="C145" s="41" t="str" cm="1">
        <f t="array" ref="C145">IF(($Y145+$Z145+$AA145+$AD145)=0,"",IFERROR(_xlfn.LET(_xlpm.CSVVal,IF($Y145=0,"",INDEX(CSV!B$2:B$510,$Y145)),_xlpm.MacVal,IF($Z145=0,"",INDEX(Output_Mac!B$2:B$500,$Z145)),_xlpm.WinVal,IF($AD145=0,"",INDEX(Output_Win!B$2:B$243,$AD145)),_xlpm.MyAuditVal,IF($AA145=0,"",INDEX(My_Audit!B$2:B$456,$AA145)),_xlfn.IFS(_xlpm.MyAuditVal&lt;&gt;"",_xlpm.MyAuditVal,_xlpm.MacVal&lt;&gt;"",_xlpm.MacVal,_xlpm.WinVal&lt;&gt;"",_xlpm.WinVal,_xlpm.CSVVal&lt;&gt;"",_xlpm.CSVVal)),""))</f>
        <v/>
      </c>
      <c r="D145" s="41" t="str" cm="1">
        <f t="array" ref="D145">IF(($Y145+$Z145+$AA145+$AD145)=0,"",IFERROR(_xlfn.LET(_xlpm.CSVVal,IF($Y145=0,"",INDEX(CSV!C$2:C$510,$Y145)),_xlpm.MacVal,IF($Z145=0,"",INDEX(Output_Mac!D$2:D$500,$Z145)),_xlpm.WinVal,IF($AD145=0,"",INDEX(Output_Win!D$2:D$243,$AD145)),_xlpm.MyAuditVal,IF($AA145=0,"",INDEX(My_Audit!C$2:C$456,$AA145)),_xlfn.IFS(_xlpm.MyAuditVal&lt;&gt;"",_xlpm.MyAuditVal,_xlpm.MacVal&lt;&gt;"",_xlpm.MacVal,_xlpm.WinVal&lt;&gt;"",_xlpm.WinVal,_xlpm.CSVVal&lt;&gt;"",_xlpm.CSVVal)),""))</f>
        <v/>
      </c>
      <c r="E145" s="41" t="str" cm="1">
        <f t="array" ref="E145">IF(($Y145+$Z145+$AA145+$AD145)=0,"",IFERROR(_xlfn.LET(_xlpm.CSVVal,IF($Y145=0,"",INDEX(CSV!E$2:E$510,$Y145)),_xlpm.MacVal,IF($Z145=0,"",INDEX(Output_Mac!C$2:C$500,$Z145)),_xlpm.WinVal,IF($AD145=0,"",INDEX(Output_Win!C$2:C$243,$AD145)),_xlpm.MyAuditVal,IF($AA145=0,"",INDEX(My_Audit!D$2:D$456,$AA145)),_xlfn.IFS(_xlpm.MyAuditVal&lt;&gt;"",_xlpm.MyAuditVal,_xlpm.MacVal&lt;&gt;"",_xlpm.MacVal,_xlpm.WinVal&lt;&gt;"",_xlpm.WinVal,_xlpm.CSVVal&lt;&gt;"",_xlpm.CSVVal)),""))</f>
        <v/>
      </c>
      <c r="F145" s="41" t="str" cm="1">
        <f t="array" ref="F145">IF(($Y145+$Z145+$AA145+$AD145)=0,"",IFERROR(_xlfn.LET(_xlpm.CSVVal,IF($Y145=0,"",INDEX(CSV!F$2:F$510,$Y145)),_xlpm.MacVal,IF($Z145=0,"",INDEX(Output_Mac!E$2:E$500,$Z145)),_xlpm.WinVal,IF($AD145=0,"",INDEX(Output_Win!E$2:E$243,$AD145)),_xlpm.MyAuditVal,IF($AA145=0,"",INDEX(My_Audit!E$2:E$456,$AA145)),_xlfn.IFS(_xlpm.MyAuditVal&lt;&gt;"",_xlpm.MyAuditVal,_xlpm.MacVal&lt;&gt;"",_xlpm.MacVal,_xlpm.WinVal&lt;&gt;"",_xlpm.WinVal,_xlpm.CSVVal&lt;&gt;"",PROPER(_xlpm.CSVVal))),""))</f>
        <v/>
      </c>
      <c r="G145" s="41" t="str" cm="1">
        <f t="array" ref="G145">IF(($Y145+$Z145+$AA145+$AD145)=0,"",IFERROR(_xlfn.LET(_xlpm.CSVVal,IF($Y145=0,"",INDEX(CSV!G$2:G$510,$Y145)),_xlpm.MacVal,IF($Z145=0,"",INDEX(Output_Mac!G$2:G$500,$Z145)),_xlpm.WinVal,IF($AD145=0,"",INDEX(Output_Win!G$2:G$243,$AD145)),_xlpm.MyAuditVal,IF($AA145=0,"",INDEX(My_Audit!F$2:F$456,$AA145)),_xlfn.IFS(_xlpm.MyAuditVal&lt;&gt;"",_xlpm.MyAuditVal,_xlpm.MacVal&lt;&gt;"",_xlpm.MacVal,_xlpm.WinVal&lt;&gt;"",_xlpm.WinVal,_xlpm.CSVVal&lt;&gt;"",_xlpm.CSVVal)),""))</f>
        <v/>
      </c>
      <c r="H145" s="41" t="str" cm="1">
        <f t="array" ref="H145">IF($Z145&gt;0,INDEX(Output_Mac!H$2:H$500,$Z145),IF($AD145&gt;0,INDEX(Output_Win!H$2:H$243,$AD145),IF($AA145&gt;0,_xlfn.LET(_xlpm.MyAuditVal,INDEX(My_Audit!G$2:G$456,$AA145),IF(_xlpm.MyAuditVal=0,"",_xlpm.MyAuditVal)),"")))</f>
        <v/>
      </c>
      <c r="I145" s="41" t="str" cm="1">
        <f t="array" ref="I145">IF(($Y145+$Z145+$AA145+$AD145)=0,"",IFERROR(_xlfn.LET(_xlpm.CSVVal,IF($Y145=0,"",INDEX(CSV!H$2:H$510,$Y145)),_xlpm.MacVal,IF($Z145=0,"",INDEX(Output_Mac!I$2:I$500,$Z145)),_xlpm.WinVal,IF($AD145=0,"",INDEX(Output_Win!I$2:I$243,$AD145)),_xlpm.MyAuditVal,IF($AA145=0,"",INDEX(My_Audit!H$2:H$456,$AA145)),_xlfn.IFS(_xlpm.MyAuditVal&lt;&gt;"",_xlpm.MyAuditVal,_xlpm.MacVal&lt;&gt;"",_xlpm.MacVal,_xlpm.WinVal&lt;&gt;"",_xlpm.WinVal,_xlpm.CSVVal&lt;&gt;"",_xlpm.CSVVal)),""))</f>
        <v/>
      </c>
      <c r="J145" s="41" t="str" cm="1">
        <f t="array" ref="J145">IF(($Y145+$Z145+$AA145+$AD145)=0,"",IFERROR(_xlfn.LET(_xlpm.CSVVal,IF($Y145=0,"",INDEX(CSV!J$2:J$510,$Y145)),_xlpm.MacVal,IF($Z145=0,"",INDEX(Output_Mac!J$2:J$500,$Z145)),_xlpm.WinVal,IF($AD145=0,"",INDEX(Output_Win!J$2:J$243,$AD145)),_xlpm.MyAuditVal,IF($AA145=0,"",INDEX(My_Audit!I$2:I$456,$AA145)),_xlfn.IFS(_xlpm.MyAuditVal&lt;&gt;"",_xlpm.MyAuditVal,_xlpm.MacVal&lt;&gt;"",_xlpm.MacVal,_xlpm.WinVal&lt;&gt;"",_xlpm.WinVal,_xlpm.CSVVal&lt;&gt;"",_xlpm.CSVVal)),""))</f>
        <v/>
      </c>
      <c r="K145" s="41" t="str" cm="1">
        <f t="array" ref="K145">IF(($Y145+$Z145+$AA145+$AD145)=0,"",IFERROR(_xlfn.LET(_xlpm.CSVVal,IF($Y145=0,"",INDEX(CSV!N$2:N$510,$Y145)),_xlpm.MacVal,IF($Z145=0,"",INDEX(Output_Mac!L$2:L$500,$Z145)),_xlpm.WinVal,IF($AD145=0,"",INDEX(Output_Win!L$2:L$243,$AD145)),_xlpm.MyAuditVal,IF($AA145=0,"",INDEX(My_Audit!J$2:J$456,$AA145)),_xlfn.IFS(_xlpm.MyAuditVal&lt;&gt;"",_xlpm.MyAuditVal,_xlpm.MacVal&lt;&gt;"",_xlpm.MacVal,_xlpm.WinVal&lt;&gt;"",_xlpm.WinVal,_xlpm.CSVVal&lt;&gt;"",_xlpm.CSVVal)),""))</f>
        <v/>
      </c>
      <c r="L145" s="41" t="str" cm="1">
        <f t="array" ref="L145">IF(($Y145+$Z145+$AA145+$AD145)=0,"",IFERROR(_xlfn.LET(_xlpm.CSVVal,IF($Y145=0,"",INDEX(CSV!Q$2:Q$510,$Y145)),_xlpm.MacVal,IF($Z145=0,"",INDEX(Output_Mac!M$2:M$500,$Z145)),_xlpm.WinVal,IF($AD145=0,"",INDEX(Output_Win!M$2:M$243,$AD145)),_xlpm.MyAuditVal,IF($AA145=0,"",INDEX(My_Audit!K$2:K$456,$AA145)),_xlfn.IFS(_xlpm.MyAuditVal&lt;&gt;"",_xlpm.MyAuditVal,_xlpm.MacVal&lt;&gt;"",_xlpm.MacVal,_xlpm.WinVal&lt;&gt;"",_xlpm.WinVal,_xlpm.CSVVal&lt;&gt;"",_xlpm.CSVVal)),""))</f>
        <v/>
      </c>
      <c r="M145" s="41" t="str" cm="1">
        <f t="array" ref="M145">IF(($Y145+$Z145+$AA145+$AD145)=0,"",ExpandDiagCodes(_xlfn.TEXTJOIN(", ",TRUE,IF($AA145=0,"",INDEX(My_Audit!N$2:N$456,$AA145)),IF($Z145=0,"",INDEX(Output_Mac!S$2:S$500,$Z145)),IF($AD145=0,"",INDEX(Output_Win!S$2:S$243,$AD145)),IF($Y145=0,"",INDEX(CSV!AE$2:AE$510,$Y145)))))</f>
        <v/>
      </c>
      <c r="N145" s="41" t="str" cm="1">
        <f t="array" ref="N145">IF(($Y145+$Z145+$AA145+$AD145)=0,"",IFERROR(_xlfn.LET(_xlpm.CSVVal,IF($Y145=0,"",INDEX(CSV!AG$2:AG$510,$Y145)),_xlpm.MacVal,IF($Z145=0,"",INDEX(Output_Mac!T$2:T$500,$Z145)),_xlpm.WinVal,IF($AD145=0,"",INDEX(Output_Win!T$2:T$243,$AD145)),_xlpm.MyAuditVal,IF($AA145=0,"",INDEX(My_Audit!O$2:O$456,$AA145)),_xlfn.IFS(_xlpm.MyAuditVal&lt;&gt;"",_xlpm.MyAuditVal,_xlpm.MacVal&lt;&gt;"",_xlpm.MacVal,_xlpm.WinVal&lt;&gt;"",_xlpm.WinVal,_xlpm.CSVVal&lt;&gt;"",_xlpm.CSVVal)),""))</f>
        <v/>
      </c>
      <c r="O145" s="41" t="str" cm="1">
        <f t="array" ref="O145">IF($AB145=0,"",INDEX(My_Audit!P$2:P$456,$AB145))&amp;""</f>
        <v/>
      </c>
      <c r="P145" s="40"/>
      <c r="Q145" s="41" t="str">
        <f>IF(LEFT(N145,4)="Pass","Nist SP 800-88",My_Audit!R145)&amp;""</f>
        <v/>
      </c>
      <c r="R145" s="40"/>
      <c r="S145" s="40"/>
      <c r="T145" s="41" t="str" cm="1">
        <f t="array" ref="T145">IF($AC145=0,"",INDEX(Models!J$2:J$605,$AC145))</f>
        <v/>
      </c>
      <c r="U145" s="40"/>
      <c r="V145" s="40"/>
      <c r="W145" s="79" t="str" cm="1">
        <f t="array" ref="W145">IF(($Z145+$AA145+$AD145)=0,"",ExpandDiagCodes(_xlfn.TEXTJOIN(", ",TRUE,IF($AA145=0,"",INDEX(My_Audit!L$2:L$456,$AA145)),IF($Z145=0,"",INDEX(Output_Mac!AA$2:AA$500,$Z145)),IF($AD145=0,"",INDEX(Output_Win!AA$2:AA$243,$AD145)))))</f>
        <v/>
      </c>
      <c r="Y145" s="80">
        <f>IFERROR(MATCH($A145,CSV!$A$2:$A$510,0),0)</f>
        <v>0</v>
      </c>
      <c r="Z145" s="80">
        <f>IFERROR(MATCH($A145,Output_Mac!$A$2:$A$500,0),0)</f>
        <v>0</v>
      </c>
      <c r="AA145" s="80">
        <f>IFERROR(MATCH($A145,My_Audit!$A$2:$A$456,0),0)</f>
        <v>144</v>
      </c>
      <c r="AB145" s="80">
        <f>IFERROR(MATCH($C145,My_Audit!$B$2:$B$456,0),0)</f>
        <v>0</v>
      </c>
      <c r="AC145" s="80">
        <f>IFERROR(MATCH($E145,Models!$I$2:$I$605,0),0)</f>
        <v>0</v>
      </c>
      <c r="AD145" s="80">
        <f>IFERROR(MATCH($A145,Output_Win!$A$2:$A$243,0),0)</f>
        <v>0</v>
      </c>
    </row>
    <row r="146" spans="1:30">
      <c r="A146" s="40" t="str">
        <f>_xlfn.TEXTJOIN("",TRUE,Input!$A$4,TEXT(ROW(My_Audit!A145)+Input!$A$8-1,"00"))</f>
        <v>W4533</v>
      </c>
      <c r="B146" s="40" t="str">
        <f>_xlfn.TEXTJOIN("-",TRUE,"ITD",Input!$A$2,A146)</f>
        <v>ITD-SHR11749-W4533</v>
      </c>
      <c r="C146" s="41" t="str" cm="1">
        <f t="array" ref="C146">IF(($Y146+$Z146+$AA146+$AD146)=0,"",IFERROR(_xlfn.LET(_xlpm.CSVVal,IF($Y146=0,"",INDEX(CSV!B$2:B$510,$Y146)),_xlpm.MacVal,IF($Z146=0,"",INDEX(Output_Mac!B$2:B$500,$Z146)),_xlpm.WinVal,IF($AD146=0,"",INDEX(Output_Win!B$2:B$243,$AD146)),_xlpm.MyAuditVal,IF($AA146=0,"",INDEX(My_Audit!B$2:B$456,$AA146)),_xlfn.IFS(_xlpm.MyAuditVal&lt;&gt;"",_xlpm.MyAuditVal,_xlpm.MacVal&lt;&gt;"",_xlpm.MacVal,_xlpm.WinVal&lt;&gt;"",_xlpm.WinVal,_xlpm.CSVVal&lt;&gt;"",_xlpm.CSVVal)),""))</f>
        <v/>
      </c>
      <c r="D146" s="41" t="str" cm="1">
        <f t="array" ref="D146">IF(($Y146+$Z146+$AA146+$AD146)=0,"",IFERROR(_xlfn.LET(_xlpm.CSVVal,IF($Y146=0,"",INDEX(CSV!C$2:C$510,$Y146)),_xlpm.MacVal,IF($Z146=0,"",INDEX(Output_Mac!D$2:D$500,$Z146)),_xlpm.WinVal,IF($AD146=0,"",INDEX(Output_Win!D$2:D$243,$AD146)),_xlpm.MyAuditVal,IF($AA146=0,"",INDEX(My_Audit!C$2:C$456,$AA146)),_xlfn.IFS(_xlpm.MyAuditVal&lt;&gt;"",_xlpm.MyAuditVal,_xlpm.MacVal&lt;&gt;"",_xlpm.MacVal,_xlpm.WinVal&lt;&gt;"",_xlpm.WinVal,_xlpm.CSVVal&lt;&gt;"",_xlpm.CSVVal)),""))</f>
        <v/>
      </c>
      <c r="E146" s="41" t="str" cm="1">
        <f t="array" ref="E146">IF(($Y146+$Z146+$AA146+$AD146)=0,"",IFERROR(_xlfn.LET(_xlpm.CSVVal,IF($Y146=0,"",INDEX(CSV!E$2:E$510,$Y146)),_xlpm.MacVal,IF($Z146=0,"",INDEX(Output_Mac!C$2:C$500,$Z146)),_xlpm.WinVal,IF($AD146=0,"",INDEX(Output_Win!C$2:C$243,$AD146)),_xlpm.MyAuditVal,IF($AA146=0,"",INDEX(My_Audit!D$2:D$456,$AA146)),_xlfn.IFS(_xlpm.MyAuditVal&lt;&gt;"",_xlpm.MyAuditVal,_xlpm.MacVal&lt;&gt;"",_xlpm.MacVal,_xlpm.WinVal&lt;&gt;"",_xlpm.WinVal,_xlpm.CSVVal&lt;&gt;"",_xlpm.CSVVal)),""))</f>
        <v/>
      </c>
      <c r="F146" s="41" t="str" cm="1">
        <f t="array" ref="F146">IF(($Y146+$Z146+$AA146+$AD146)=0,"",IFERROR(_xlfn.LET(_xlpm.CSVVal,IF($Y146=0,"",INDEX(CSV!F$2:F$510,$Y146)),_xlpm.MacVal,IF($Z146=0,"",INDEX(Output_Mac!E$2:E$500,$Z146)),_xlpm.WinVal,IF($AD146=0,"",INDEX(Output_Win!E$2:E$243,$AD146)),_xlpm.MyAuditVal,IF($AA146=0,"",INDEX(My_Audit!E$2:E$456,$AA146)),_xlfn.IFS(_xlpm.MyAuditVal&lt;&gt;"",_xlpm.MyAuditVal,_xlpm.MacVal&lt;&gt;"",_xlpm.MacVal,_xlpm.WinVal&lt;&gt;"",_xlpm.WinVal,_xlpm.CSVVal&lt;&gt;"",PROPER(_xlpm.CSVVal))),""))</f>
        <v/>
      </c>
      <c r="G146" s="41" t="str" cm="1">
        <f t="array" ref="G146">IF(($Y146+$Z146+$AA146+$AD146)=0,"",IFERROR(_xlfn.LET(_xlpm.CSVVal,IF($Y146=0,"",INDEX(CSV!G$2:G$510,$Y146)),_xlpm.MacVal,IF($Z146=0,"",INDEX(Output_Mac!G$2:G$500,$Z146)),_xlpm.WinVal,IF($AD146=0,"",INDEX(Output_Win!G$2:G$243,$AD146)),_xlpm.MyAuditVal,IF($AA146=0,"",INDEX(My_Audit!F$2:F$456,$AA146)),_xlfn.IFS(_xlpm.MyAuditVal&lt;&gt;"",_xlpm.MyAuditVal,_xlpm.MacVal&lt;&gt;"",_xlpm.MacVal,_xlpm.WinVal&lt;&gt;"",_xlpm.WinVal,_xlpm.CSVVal&lt;&gt;"",_xlpm.CSVVal)),""))</f>
        <v/>
      </c>
      <c r="H146" s="41" t="str" cm="1">
        <f t="array" ref="H146">IF($Z146&gt;0,INDEX(Output_Mac!H$2:H$500,$Z146),IF($AD146&gt;0,INDEX(Output_Win!H$2:H$243,$AD146),IF($AA146&gt;0,_xlfn.LET(_xlpm.MyAuditVal,INDEX(My_Audit!G$2:G$456,$AA146),IF(_xlpm.MyAuditVal=0,"",_xlpm.MyAuditVal)),"")))</f>
        <v/>
      </c>
      <c r="I146" s="41" t="str" cm="1">
        <f t="array" ref="I146">IF(($Y146+$Z146+$AA146+$AD146)=0,"",IFERROR(_xlfn.LET(_xlpm.CSVVal,IF($Y146=0,"",INDEX(CSV!H$2:H$510,$Y146)),_xlpm.MacVal,IF($Z146=0,"",INDEX(Output_Mac!I$2:I$500,$Z146)),_xlpm.WinVal,IF($AD146=0,"",INDEX(Output_Win!I$2:I$243,$AD146)),_xlpm.MyAuditVal,IF($AA146=0,"",INDEX(My_Audit!H$2:H$456,$AA146)),_xlfn.IFS(_xlpm.MyAuditVal&lt;&gt;"",_xlpm.MyAuditVal,_xlpm.MacVal&lt;&gt;"",_xlpm.MacVal,_xlpm.WinVal&lt;&gt;"",_xlpm.WinVal,_xlpm.CSVVal&lt;&gt;"",_xlpm.CSVVal)),""))</f>
        <v/>
      </c>
      <c r="J146" s="41" t="str" cm="1">
        <f t="array" ref="J146">IF(($Y146+$Z146+$AA146+$AD146)=0,"",IFERROR(_xlfn.LET(_xlpm.CSVVal,IF($Y146=0,"",INDEX(CSV!J$2:J$510,$Y146)),_xlpm.MacVal,IF($Z146=0,"",INDEX(Output_Mac!J$2:J$500,$Z146)),_xlpm.WinVal,IF($AD146=0,"",INDEX(Output_Win!J$2:J$243,$AD146)),_xlpm.MyAuditVal,IF($AA146=0,"",INDEX(My_Audit!I$2:I$456,$AA146)),_xlfn.IFS(_xlpm.MyAuditVal&lt;&gt;"",_xlpm.MyAuditVal,_xlpm.MacVal&lt;&gt;"",_xlpm.MacVal,_xlpm.WinVal&lt;&gt;"",_xlpm.WinVal,_xlpm.CSVVal&lt;&gt;"",_xlpm.CSVVal)),""))</f>
        <v/>
      </c>
      <c r="K146" s="41" t="str" cm="1">
        <f t="array" ref="K146">IF(($Y146+$Z146+$AA146+$AD146)=0,"",IFERROR(_xlfn.LET(_xlpm.CSVVal,IF($Y146=0,"",INDEX(CSV!N$2:N$510,$Y146)),_xlpm.MacVal,IF($Z146=0,"",INDEX(Output_Mac!L$2:L$500,$Z146)),_xlpm.WinVal,IF($AD146=0,"",INDEX(Output_Win!L$2:L$243,$AD146)),_xlpm.MyAuditVal,IF($AA146=0,"",INDEX(My_Audit!J$2:J$456,$AA146)),_xlfn.IFS(_xlpm.MyAuditVal&lt;&gt;"",_xlpm.MyAuditVal,_xlpm.MacVal&lt;&gt;"",_xlpm.MacVal,_xlpm.WinVal&lt;&gt;"",_xlpm.WinVal,_xlpm.CSVVal&lt;&gt;"",_xlpm.CSVVal)),""))</f>
        <v/>
      </c>
      <c r="L146" s="41" t="str" cm="1">
        <f t="array" ref="L146">IF(($Y146+$Z146+$AA146+$AD146)=0,"",IFERROR(_xlfn.LET(_xlpm.CSVVal,IF($Y146=0,"",INDEX(CSV!Q$2:Q$510,$Y146)),_xlpm.MacVal,IF($Z146=0,"",INDEX(Output_Mac!M$2:M$500,$Z146)),_xlpm.WinVal,IF($AD146=0,"",INDEX(Output_Win!M$2:M$243,$AD146)),_xlpm.MyAuditVal,IF($AA146=0,"",INDEX(My_Audit!K$2:K$456,$AA146)),_xlfn.IFS(_xlpm.MyAuditVal&lt;&gt;"",_xlpm.MyAuditVal,_xlpm.MacVal&lt;&gt;"",_xlpm.MacVal,_xlpm.WinVal&lt;&gt;"",_xlpm.WinVal,_xlpm.CSVVal&lt;&gt;"",_xlpm.CSVVal)),""))</f>
        <v/>
      </c>
      <c r="M146" s="41" t="str" cm="1">
        <f t="array" ref="M146">IF(($Y146+$Z146+$AA146+$AD146)=0,"",ExpandDiagCodes(_xlfn.TEXTJOIN(", ",TRUE,IF($AA146=0,"",INDEX(My_Audit!N$2:N$456,$AA146)),IF($Z146=0,"",INDEX(Output_Mac!S$2:S$500,$Z146)),IF($AD146=0,"",INDEX(Output_Win!S$2:S$243,$AD146)),IF($Y146=0,"",INDEX(CSV!AE$2:AE$510,$Y146)))))</f>
        <v/>
      </c>
      <c r="N146" s="41" t="str" cm="1">
        <f t="array" ref="N146">IF(($Y146+$Z146+$AA146+$AD146)=0,"",IFERROR(_xlfn.LET(_xlpm.CSVVal,IF($Y146=0,"",INDEX(CSV!AG$2:AG$510,$Y146)),_xlpm.MacVal,IF($Z146=0,"",INDEX(Output_Mac!T$2:T$500,$Z146)),_xlpm.WinVal,IF($AD146=0,"",INDEX(Output_Win!T$2:T$243,$AD146)),_xlpm.MyAuditVal,IF($AA146=0,"",INDEX(My_Audit!O$2:O$456,$AA146)),_xlfn.IFS(_xlpm.MyAuditVal&lt;&gt;"",_xlpm.MyAuditVal,_xlpm.MacVal&lt;&gt;"",_xlpm.MacVal,_xlpm.WinVal&lt;&gt;"",_xlpm.WinVal,_xlpm.CSVVal&lt;&gt;"",_xlpm.CSVVal)),""))</f>
        <v/>
      </c>
      <c r="O146" s="41" t="str" cm="1">
        <f t="array" ref="O146">IF($AB146=0,"",INDEX(My_Audit!P$2:P$456,$AB146))&amp;""</f>
        <v/>
      </c>
      <c r="P146" s="40"/>
      <c r="Q146" s="41" t="str">
        <f>IF(LEFT(N146,4)="Pass","Nist SP 800-88",My_Audit!R146)&amp;""</f>
        <v/>
      </c>
      <c r="R146" s="40"/>
      <c r="S146" s="40"/>
      <c r="T146" s="41" t="str" cm="1">
        <f t="array" ref="T146">IF($AC146=0,"",INDEX(Models!J$2:J$605,$AC146))</f>
        <v/>
      </c>
      <c r="U146" s="40"/>
      <c r="V146" s="40"/>
      <c r="W146" s="79" t="str" cm="1">
        <f t="array" ref="W146">IF(($Z146+$AA146+$AD146)=0,"",ExpandDiagCodes(_xlfn.TEXTJOIN(", ",TRUE,IF($AA146=0,"",INDEX(My_Audit!L$2:L$456,$AA146)),IF($Z146=0,"",INDEX(Output_Mac!AA$2:AA$500,$Z146)),IF($AD146=0,"",INDEX(Output_Win!AA$2:AA$243,$AD146)))))</f>
        <v/>
      </c>
      <c r="Y146" s="80">
        <f>IFERROR(MATCH($A146,CSV!$A$2:$A$510,0),0)</f>
        <v>0</v>
      </c>
      <c r="Z146" s="80">
        <f>IFERROR(MATCH($A146,Output_Mac!$A$2:$A$500,0),0)</f>
        <v>0</v>
      </c>
      <c r="AA146" s="80">
        <f>IFERROR(MATCH($A146,My_Audit!$A$2:$A$456,0),0)</f>
        <v>145</v>
      </c>
      <c r="AB146" s="80">
        <f>IFERROR(MATCH($C146,My_Audit!$B$2:$B$456,0),0)</f>
        <v>0</v>
      </c>
      <c r="AC146" s="80">
        <f>IFERROR(MATCH($E146,Models!$I$2:$I$605,0),0)</f>
        <v>0</v>
      </c>
      <c r="AD146" s="80">
        <f>IFERROR(MATCH($A146,Output_Win!$A$2:$A$243,0),0)</f>
        <v>0</v>
      </c>
    </row>
    <row r="147" spans="1:30">
      <c r="A147" s="40" t="str">
        <f>_xlfn.TEXTJOIN("",TRUE,Input!$A$4,TEXT(ROW(My_Audit!A146)+Input!$A$8-1,"00"))</f>
        <v>W4534</v>
      </c>
      <c r="B147" s="40" t="str">
        <f>_xlfn.TEXTJOIN("-",TRUE,"ITD",Input!$A$2,A147)</f>
        <v>ITD-SHR11749-W4534</v>
      </c>
      <c r="C147" s="41" t="str" cm="1">
        <f t="array" ref="C147">IF(($Y147+$Z147+$AA147+$AD147)=0,"",IFERROR(_xlfn.LET(_xlpm.CSVVal,IF($Y147=0,"",INDEX(CSV!B$2:B$510,$Y147)),_xlpm.MacVal,IF($Z147=0,"",INDEX(Output_Mac!B$2:B$500,$Z147)),_xlpm.WinVal,IF($AD147=0,"",INDEX(Output_Win!B$2:B$243,$AD147)),_xlpm.MyAuditVal,IF($AA147=0,"",INDEX(My_Audit!B$2:B$456,$AA147)),_xlfn.IFS(_xlpm.MyAuditVal&lt;&gt;"",_xlpm.MyAuditVal,_xlpm.MacVal&lt;&gt;"",_xlpm.MacVal,_xlpm.WinVal&lt;&gt;"",_xlpm.WinVal,_xlpm.CSVVal&lt;&gt;"",_xlpm.CSVVal)),""))</f>
        <v/>
      </c>
      <c r="D147" s="41" t="str" cm="1">
        <f t="array" ref="D147">IF(($Y147+$Z147+$AA147+$AD147)=0,"",IFERROR(_xlfn.LET(_xlpm.CSVVal,IF($Y147=0,"",INDEX(CSV!C$2:C$510,$Y147)),_xlpm.MacVal,IF($Z147=0,"",INDEX(Output_Mac!D$2:D$500,$Z147)),_xlpm.WinVal,IF($AD147=0,"",INDEX(Output_Win!D$2:D$243,$AD147)),_xlpm.MyAuditVal,IF($AA147=0,"",INDEX(My_Audit!C$2:C$456,$AA147)),_xlfn.IFS(_xlpm.MyAuditVal&lt;&gt;"",_xlpm.MyAuditVal,_xlpm.MacVal&lt;&gt;"",_xlpm.MacVal,_xlpm.WinVal&lt;&gt;"",_xlpm.WinVal,_xlpm.CSVVal&lt;&gt;"",_xlpm.CSVVal)),""))</f>
        <v/>
      </c>
      <c r="E147" s="41" t="str" cm="1">
        <f t="array" ref="E147">IF(($Y147+$Z147+$AA147+$AD147)=0,"",IFERROR(_xlfn.LET(_xlpm.CSVVal,IF($Y147=0,"",INDEX(CSV!E$2:E$510,$Y147)),_xlpm.MacVal,IF($Z147=0,"",INDEX(Output_Mac!C$2:C$500,$Z147)),_xlpm.WinVal,IF($AD147=0,"",INDEX(Output_Win!C$2:C$243,$AD147)),_xlpm.MyAuditVal,IF($AA147=0,"",INDEX(My_Audit!D$2:D$456,$AA147)),_xlfn.IFS(_xlpm.MyAuditVal&lt;&gt;"",_xlpm.MyAuditVal,_xlpm.MacVal&lt;&gt;"",_xlpm.MacVal,_xlpm.WinVal&lt;&gt;"",_xlpm.WinVal,_xlpm.CSVVal&lt;&gt;"",_xlpm.CSVVal)),""))</f>
        <v/>
      </c>
      <c r="F147" s="41" t="str" cm="1">
        <f t="array" ref="F147">IF(($Y147+$Z147+$AA147+$AD147)=0,"",IFERROR(_xlfn.LET(_xlpm.CSVVal,IF($Y147=0,"",INDEX(CSV!F$2:F$510,$Y147)),_xlpm.MacVal,IF($Z147=0,"",INDEX(Output_Mac!E$2:E$500,$Z147)),_xlpm.WinVal,IF($AD147=0,"",INDEX(Output_Win!E$2:E$243,$AD147)),_xlpm.MyAuditVal,IF($AA147=0,"",INDEX(My_Audit!E$2:E$456,$AA147)),_xlfn.IFS(_xlpm.MyAuditVal&lt;&gt;"",_xlpm.MyAuditVal,_xlpm.MacVal&lt;&gt;"",_xlpm.MacVal,_xlpm.WinVal&lt;&gt;"",_xlpm.WinVal,_xlpm.CSVVal&lt;&gt;"",PROPER(_xlpm.CSVVal))),""))</f>
        <v/>
      </c>
      <c r="G147" s="41" t="str" cm="1">
        <f t="array" ref="G147">IF(($Y147+$Z147+$AA147+$AD147)=0,"",IFERROR(_xlfn.LET(_xlpm.CSVVal,IF($Y147=0,"",INDEX(CSV!G$2:G$510,$Y147)),_xlpm.MacVal,IF($Z147=0,"",INDEX(Output_Mac!G$2:G$500,$Z147)),_xlpm.WinVal,IF($AD147=0,"",INDEX(Output_Win!G$2:G$243,$AD147)),_xlpm.MyAuditVal,IF($AA147=0,"",INDEX(My_Audit!F$2:F$456,$AA147)),_xlfn.IFS(_xlpm.MyAuditVal&lt;&gt;"",_xlpm.MyAuditVal,_xlpm.MacVal&lt;&gt;"",_xlpm.MacVal,_xlpm.WinVal&lt;&gt;"",_xlpm.WinVal,_xlpm.CSVVal&lt;&gt;"",_xlpm.CSVVal)),""))</f>
        <v/>
      </c>
      <c r="H147" s="41" t="str" cm="1">
        <f t="array" ref="H147">IF($Z147&gt;0,INDEX(Output_Mac!H$2:H$500,$Z147),IF($AD147&gt;0,INDEX(Output_Win!H$2:H$243,$AD147),IF($AA147&gt;0,_xlfn.LET(_xlpm.MyAuditVal,INDEX(My_Audit!G$2:G$456,$AA147),IF(_xlpm.MyAuditVal=0,"",_xlpm.MyAuditVal)),"")))</f>
        <v/>
      </c>
      <c r="I147" s="41" t="str" cm="1">
        <f t="array" ref="I147">IF(($Y147+$Z147+$AA147+$AD147)=0,"",IFERROR(_xlfn.LET(_xlpm.CSVVal,IF($Y147=0,"",INDEX(CSV!H$2:H$510,$Y147)),_xlpm.MacVal,IF($Z147=0,"",INDEX(Output_Mac!I$2:I$500,$Z147)),_xlpm.WinVal,IF($AD147=0,"",INDEX(Output_Win!I$2:I$243,$AD147)),_xlpm.MyAuditVal,IF($AA147=0,"",INDEX(My_Audit!H$2:H$456,$AA147)),_xlfn.IFS(_xlpm.MyAuditVal&lt;&gt;"",_xlpm.MyAuditVal,_xlpm.MacVal&lt;&gt;"",_xlpm.MacVal,_xlpm.WinVal&lt;&gt;"",_xlpm.WinVal,_xlpm.CSVVal&lt;&gt;"",_xlpm.CSVVal)),""))</f>
        <v/>
      </c>
      <c r="J147" s="41" t="str" cm="1">
        <f t="array" ref="J147">IF(($Y147+$Z147+$AA147+$AD147)=0,"",IFERROR(_xlfn.LET(_xlpm.CSVVal,IF($Y147=0,"",INDEX(CSV!J$2:J$510,$Y147)),_xlpm.MacVal,IF($Z147=0,"",INDEX(Output_Mac!J$2:J$500,$Z147)),_xlpm.WinVal,IF($AD147=0,"",INDEX(Output_Win!J$2:J$243,$AD147)),_xlpm.MyAuditVal,IF($AA147=0,"",INDEX(My_Audit!I$2:I$456,$AA147)),_xlfn.IFS(_xlpm.MyAuditVal&lt;&gt;"",_xlpm.MyAuditVal,_xlpm.MacVal&lt;&gt;"",_xlpm.MacVal,_xlpm.WinVal&lt;&gt;"",_xlpm.WinVal,_xlpm.CSVVal&lt;&gt;"",_xlpm.CSVVal)),""))</f>
        <v/>
      </c>
      <c r="K147" s="41" t="str" cm="1">
        <f t="array" ref="K147">IF(($Y147+$Z147+$AA147+$AD147)=0,"",IFERROR(_xlfn.LET(_xlpm.CSVVal,IF($Y147=0,"",INDEX(CSV!N$2:N$510,$Y147)),_xlpm.MacVal,IF($Z147=0,"",INDEX(Output_Mac!L$2:L$500,$Z147)),_xlpm.WinVal,IF($AD147=0,"",INDEX(Output_Win!L$2:L$243,$AD147)),_xlpm.MyAuditVal,IF($AA147=0,"",INDEX(My_Audit!J$2:J$456,$AA147)),_xlfn.IFS(_xlpm.MyAuditVal&lt;&gt;"",_xlpm.MyAuditVal,_xlpm.MacVal&lt;&gt;"",_xlpm.MacVal,_xlpm.WinVal&lt;&gt;"",_xlpm.WinVal,_xlpm.CSVVal&lt;&gt;"",_xlpm.CSVVal)),""))</f>
        <v/>
      </c>
      <c r="L147" s="41" t="str" cm="1">
        <f t="array" ref="L147">IF(($Y147+$Z147+$AA147+$AD147)=0,"",IFERROR(_xlfn.LET(_xlpm.CSVVal,IF($Y147=0,"",INDEX(CSV!Q$2:Q$510,$Y147)),_xlpm.MacVal,IF($Z147=0,"",INDEX(Output_Mac!M$2:M$500,$Z147)),_xlpm.WinVal,IF($AD147=0,"",INDEX(Output_Win!M$2:M$243,$AD147)),_xlpm.MyAuditVal,IF($AA147=0,"",INDEX(My_Audit!K$2:K$456,$AA147)),_xlfn.IFS(_xlpm.MyAuditVal&lt;&gt;"",_xlpm.MyAuditVal,_xlpm.MacVal&lt;&gt;"",_xlpm.MacVal,_xlpm.WinVal&lt;&gt;"",_xlpm.WinVal,_xlpm.CSVVal&lt;&gt;"",_xlpm.CSVVal)),""))</f>
        <v/>
      </c>
      <c r="M147" s="41" t="str" cm="1">
        <f t="array" ref="M147">IF(($Y147+$Z147+$AA147+$AD147)=0,"",ExpandDiagCodes(_xlfn.TEXTJOIN(", ",TRUE,IF($AA147=0,"",INDEX(My_Audit!N$2:N$456,$AA147)),IF($Z147=0,"",INDEX(Output_Mac!S$2:S$500,$Z147)),IF($AD147=0,"",INDEX(Output_Win!S$2:S$243,$AD147)),IF($Y147=0,"",INDEX(CSV!AE$2:AE$510,$Y147)))))</f>
        <v/>
      </c>
      <c r="N147" s="41" t="str" cm="1">
        <f t="array" ref="N147">IF(($Y147+$Z147+$AA147+$AD147)=0,"",IFERROR(_xlfn.LET(_xlpm.CSVVal,IF($Y147=0,"",INDEX(CSV!AG$2:AG$510,$Y147)),_xlpm.MacVal,IF($Z147=0,"",INDEX(Output_Mac!T$2:T$500,$Z147)),_xlpm.WinVal,IF($AD147=0,"",INDEX(Output_Win!T$2:T$243,$AD147)),_xlpm.MyAuditVal,IF($AA147=0,"",INDEX(My_Audit!O$2:O$456,$AA147)),_xlfn.IFS(_xlpm.MyAuditVal&lt;&gt;"",_xlpm.MyAuditVal,_xlpm.MacVal&lt;&gt;"",_xlpm.MacVal,_xlpm.WinVal&lt;&gt;"",_xlpm.WinVal,_xlpm.CSVVal&lt;&gt;"",_xlpm.CSVVal)),""))</f>
        <v/>
      </c>
      <c r="O147" s="41" t="str" cm="1">
        <f t="array" ref="O147">IF($AB147=0,"",INDEX(My_Audit!P$2:P$456,$AB147))&amp;""</f>
        <v/>
      </c>
      <c r="P147" s="40"/>
      <c r="Q147" s="41" t="str">
        <f>IF(LEFT(N147,4)="Pass","Nist SP 800-88",My_Audit!R147)&amp;""</f>
        <v/>
      </c>
      <c r="R147" s="40"/>
      <c r="S147" s="40"/>
      <c r="T147" s="41" t="str" cm="1">
        <f t="array" ref="T147">IF($AC147=0,"",INDEX(Models!J$2:J$605,$AC147))</f>
        <v/>
      </c>
      <c r="U147" s="40"/>
      <c r="V147" s="40"/>
      <c r="W147" s="79" t="str" cm="1">
        <f t="array" ref="W147">IF(($Z147+$AA147+$AD147)=0,"",ExpandDiagCodes(_xlfn.TEXTJOIN(", ",TRUE,IF($AA147=0,"",INDEX(My_Audit!L$2:L$456,$AA147)),IF($Z147=0,"",INDEX(Output_Mac!AA$2:AA$500,$Z147)),IF($AD147=0,"",INDEX(Output_Win!AA$2:AA$243,$AD147)))))</f>
        <v/>
      </c>
      <c r="Y147" s="80">
        <f>IFERROR(MATCH($A147,CSV!$A$2:$A$510,0),0)</f>
        <v>0</v>
      </c>
      <c r="Z147" s="80">
        <f>IFERROR(MATCH($A147,Output_Mac!$A$2:$A$500,0),0)</f>
        <v>0</v>
      </c>
      <c r="AA147" s="80">
        <f>IFERROR(MATCH($A147,My_Audit!$A$2:$A$456,0),0)</f>
        <v>146</v>
      </c>
      <c r="AB147" s="80">
        <f>IFERROR(MATCH($C147,My_Audit!$B$2:$B$456,0),0)</f>
        <v>0</v>
      </c>
      <c r="AC147" s="80">
        <f>IFERROR(MATCH($E147,Models!$I$2:$I$605,0),0)</f>
        <v>0</v>
      </c>
      <c r="AD147" s="80">
        <f>IFERROR(MATCH($A147,Output_Win!$A$2:$A$243,0),0)</f>
        <v>0</v>
      </c>
    </row>
    <row r="148" spans="1:30">
      <c r="A148" s="40" t="str">
        <f>_xlfn.TEXTJOIN("",TRUE,Input!$A$4,TEXT(ROW(My_Audit!A147)+Input!$A$8-1,"00"))</f>
        <v>W4535</v>
      </c>
      <c r="B148" s="40" t="str">
        <f>_xlfn.TEXTJOIN("-",TRUE,"ITD",Input!$A$2,A148)</f>
        <v>ITD-SHR11749-W4535</v>
      </c>
      <c r="C148" s="41" t="str" cm="1">
        <f t="array" ref="C148">IF(($Y148+$Z148+$AA148+$AD148)=0,"",IFERROR(_xlfn.LET(_xlpm.CSVVal,IF($Y148=0,"",INDEX(CSV!B$2:B$510,$Y148)),_xlpm.MacVal,IF($Z148=0,"",INDEX(Output_Mac!B$2:B$500,$Z148)),_xlpm.WinVal,IF($AD148=0,"",INDEX(Output_Win!B$2:B$243,$AD148)),_xlpm.MyAuditVal,IF($AA148=0,"",INDEX(My_Audit!B$2:B$456,$AA148)),_xlfn.IFS(_xlpm.MyAuditVal&lt;&gt;"",_xlpm.MyAuditVal,_xlpm.MacVal&lt;&gt;"",_xlpm.MacVal,_xlpm.WinVal&lt;&gt;"",_xlpm.WinVal,_xlpm.CSVVal&lt;&gt;"",_xlpm.CSVVal)),""))</f>
        <v/>
      </c>
      <c r="D148" s="41" t="str" cm="1">
        <f t="array" ref="D148">IF(($Y148+$Z148+$AA148+$AD148)=0,"",IFERROR(_xlfn.LET(_xlpm.CSVVal,IF($Y148=0,"",INDEX(CSV!C$2:C$510,$Y148)),_xlpm.MacVal,IF($Z148=0,"",INDEX(Output_Mac!D$2:D$500,$Z148)),_xlpm.WinVal,IF($AD148=0,"",INDEX(Output_Win!D$2:D$243,$AD148)),_xlpm.MyAuditVal,IF($AA148=0,"",INDEX(My_Audit!C$2:C$456,$AA148)),_xlfn.IFS(_xlpm.MyAuditVal&lt;&gt;"",_xlpm.MyAuditVal,_xlpm.MacVal&lt;&gt;"",_xlpm.MacVal,_xlpm.WinVal&lt;&gt;"",_xlpm.WinVal,_xlpm.CSVVal&lt;&gt;"",_xlpm.CSVVal)),""))</f>
        <v/>
      </c>
      <c r="E148" s="41" t="str" cm="1">
        <f t="array" ref="E148">IF(($Y148+$Z148+$AA148+$AD148)=0,"",IFERROR(_xlfn.LET(_xlpm.CSVVal,IF($Y148=0,"",INDEX(CSV!E$2:E$510,$Y148)),_xlpm.MacVal,IF($Z148=0,"",INDEX(Output_Mac!C$2:C$500,$Z148)),_xlpm.WinVal,IF($AD148=0,"",INDEX(Output_Win!C$2:C$243,$AD148)),_xlpm.MyAuditVal,IF($AA148=0,"",INDEX(My_Audit!D$2:D$456,$AA148)),_xlfn.IFS(_xlpm.MyAuditVal&lt;&gt;"",_xlpm.MyAuditVal,_xlpm.MacVal&lt;&gt;"",_xlpm.MacVal,_xlpm.WinVal&lt;&gt;"",_xlpm.WinVal,_xlpm.CSVVal&lt;&gt;"",_xlpm.CSVVal)),""))</f>
        <v/>
      </c>
      <c r="F148" s="41" t="str" cm="1">
        <f t="array" ref="F148">IF(($Y148+$Z148+$AA148+$AD148)=0,"",IFERROR(_xlfn.LET(_xlpm.CSVVal,IF($Y148=0,"",INDEX(CSV!F$2:F$510,$Y148)),_xlpm.MacVal,IF($Z148=0,"",INDEX(Output_Mac!E$2:E$500,$Z148)),_xlpm.WinVal,IF($AD148=0,"",INDEX(Output_Win!E$2:E$243,$AD148)),_xlpm.MyAuditVal,IF($AA148=0,"",INDEX(My_Audit!E$2:E$456,$AA148)),_xlfn.IFS(_xlpm.MyAuditVal&lt;&gt;"",_xlpm.MyAuditVal,_xlpm.MacVal&lt;&gt;"",_xlpm.MacVal,_xlpm.WinVal&lt;&gt;"",_xlpm.WinVal,_xlpm.CSVVal&lt;&gt;"",PROPER(_xlpm.CSVVal))),""))</f>
        <v/>
      </c>
      <c r="G148" s="41" t="str" cm="1">
        <f t="array" ref="G148">IF(($Y148+$Z148+$AA148+$AD148)=0,"",IFERROR(_xlfn.LET(_xlpm.CSVVal,IF($Y148=0,"",INDEX(CSV!G$2:G$510,$Y148)),_xlpm.MacVal,IF($Z148=0,"",INDEX(Output_Mac!G$2:G$500,$Z148)),_xlpm.WinVal,IF($AD148=0,"",INDEX(Output_Win!G$2:G$243,$AD148)),_xlpm.MyAuditVal,IF($AA148=0,"",INDEX(My_Audit!F$2:F$456,$AA148)),_xlfn.IFS(_xlpm.MyAuditVal&lt;&gt;"",_xlpm.MyAuditVal,_xlpm.MacVal&lt;&gt;"",_xlpm.MacVal,_xlpm.WinVal&lt;&gt;"",_xlpm.WinVal,_xlpm.CSVVal&lt;&gt;"",_xlpm.CSVVal)),""))</f>
        <v/>
      </c>
      <c r="H148" s="41" t="str" cm="1">
        <f t="array" ref="H148">IF($Z148&gt;0,INDEX(Output_Mac!H$2:H$500,$Z148),IF($AD148&gt;0,INDEX(Output_Win!H$2:H$243,$AD148),IF($AA148&gt;0,_xlfn.LET(_xlpm.MyAuditVal,INDEX(My_Audit!G$2:G$456,$AA148),IF(_xlpm.MyAuditVal=0,"",_xlpm.MyAuditVal)),"")))</f>
        <v/>
      </c>
      <c r="I148" s="41" t="str" cm="1">
        <f t="array" ref="I148">IF(($Y148+$Z148+$AA148+$AD148)=0,"",IFERROR(_xlfn.LET(_xlpm.CSVVal,IF($Y148=0,"",INDEX(CSV!H$2:H$510,$Y148)),_xlpm.MacVal,IF($Z148=0,"",INDEX(Output_Mac!I$2:I$500,$Z148)),_xlpm.WinVal,IF($AD148=0,"",INDEX(Output_Win!I$2:I$243,$AD148)),_xlpm.MyAuditVal,IF($AA148=0,"",INDEX(My_Audit!H$2:H$456,$AA148)),_xlfn.IFS(_xlpm.MyAuditVal&lt;&gt;"",_xlpm.MyAuditVal,_xlpm.MacVal&lt;&gt;"",_xlpm.MacVal,_xlpm.WinVal&lt;&gt;"",_xlpm.WinVal,_xlpm.CSVVal&lt;&gt;"",_xlpm.CSVVal)),""))</f>
        <v/>
      </c>
      <c r="J148" s="41" t="str" cm="1">
        <f t="array" ref="J148">IF(($Y148+$Z148+$AA148+$AD148)=0,"",IFERROR(_xlfn.LET(_xlpm.CSVVal,IF($Y148=0,"",INDEX(CSV!J$2:J$510,$Y148)),_xlpm.MacVal,IF($Z148=0,"",INDEX(Output_Mac!J$2:J$500,$Z148)),_xlpm.WinVal,IF($AD148=0,"",INDEX(Output_Win!J$2:J$243,$AD148)),_xlpm.MyAuditVal,IF($AA148=0,"",INDEX(My_Audit!I$2:I$456,$AA148)),_xlfn.IFS(_xlpm.MyAuditVal&lt;&gt;"",_xlpm.MyAuditVal,_xlpm.MacVal&lt;&gt;"",_xlpm.MacVal,_xlpm.WinVal&lt;&gt;"",_xlpm.WinVal,_xlpm.CSVVal&lt;&gt;"",_xlpm.CSVVal)),""))</f>
        <v/>
      </c>
      <c r="K148" s="41" t="str" cm="1">
        <f t="array" ref="K148">IF(($Y148+$Z148+$AA148+$AD148)=0,"",IFERROR(_xlfn.LET(_xlpm.CSVVal,IF($Y148=0,"",INDEX(CSV!N$2:N$510,$Y148)),_xlpm.MacVal,IF($Z148=0,"",INDEX(Output_Mac!L$2:L$500,$Z148)),_xlpm.WinVal,IF($AD148=0,"",INDEX(Output_Win!L$2:L$243,$AD148)),_xlpm.MyAuditVal,IF($AA148=0,"",INDEX(My_Audit!J$2:J$456,$AA148)),_xlfn.IFS(_xlpm.MyAuditVal&lt;&gt;"",_xlpm.MyAuditVal,_xlpm.MacVal&lt;&gt;"",_xlpm.MacVal,_xlpm.WinVal&lt;&gt;"",_xlpm.WinVal,_xlpm.CSVVal&lt;&gt;"",_xlpm.CSVVal)),""))</f>
        <v/>
      </c>
      <c r="L148" s="41" t="str" cm="1">
        <f t="array" ref="L148">IF(($Y148+$Z148+$AA148+$AD148)=0,"",IFERROR(_xlfn.LET(_xlpm.CSVVal,IF($Y148=0,"",INDEX(CSV!Q$2:Q$510,$Y148)),_xlpm.MacVal,IF($Z148=0,"",INDEX(Output_Mac!M$2:M$500,$Z148)),_xlpm.WinVal,IF($AD148=0,"",INDEX(Output_Win!M$2:M$243,$AD148)),_xlpm.MyAuditVal,IF($AA148=0,"",INDEX(My_Audit!K$2:K$456,$AA148)),_xlfn.IFS(_xlpm.MyAuditVal&lt;&gt;"",_xlpm.MyAuditVal,_xlpm.MacVal&lt;&gt;"",_xlpm.MacVal,_xlpm.WinVal&lt;&gt;"",_xlpm.WinVal,_xlpm.CSVVal&lt;&gt;"",_xlpm.CSVVal)),""))</f>
        <v/>
      </c>
      <c r="M148" s="41" t="str" cm="1">
        <f t="array" ref="M148">IF(($Y148+$Z148+$AA148+$AD148)=0,"",ExpandDiagCodes(_xlfn.TEXTJOIN(", ",TRUE,IF($AA148=0,"",INDEX(My_Audit!N$2:N$456,$AA148)),IF($Z148=0,"",INDEX(Output_Mac!S$2:S$500,$Z148)),IF($AD148=0,"",INDEX(Output_Win!S$2:S$243,$AD148)),IF($Y148=0,"",INDEX(CSV!AE$2:AE$510,$Y148)))))</f>
        <v/>
      </c>
      <c r="N148" s="41" t="str" cm="1">
        <f t="array" ref="N148">IF(($Y148+$Z148+$AA148+$AD148)=0,"",IFERROR(_xlfn.LET(_xlpm.CSVVal,IF($Y148=0,"",INDEX(CSV!AG$2:AG$510,$Y148)),_xlpm.MacVal,IF($Z148=0,"",INDEX(Output_Mac!T$2:T$500,$Z148)),_xlpm.WinVal,IF($AD148=0,"",INDEX(Output_Win!T$2:T$243,$AD148)),_xlpm.MyAuditVal,IF($AA148=0,"",INDEX(My_Audit!O$2:O$456,$AA148)),_xlfn.IFS(_xlpm.MyAuditVal&lt;&gt;"",_xlpm.MyAuditVal,_xlpm.MacVal&lt;&gt;"",_xlpm.MacVal,_xlpm.WinVal&lt;&gt;"",_xlpm.WinVal,_xlpm.CSVVal&lt;&gt;"",_xlpm.CSVVal)),""))</f>
        <v/>
      </c>
      <c r="O148" s="41" t="str" cm="1">
        <f t="array" ref="O148">IF($AB148=0,"",INDEX(My_Audit!P$2:P$456,$AB148))&amp;""</f>
        <v/>
      </c>
      <c r="P148" s="40"/>
      <c r="Q148" s="41" t="str">
        <f>IF(LEFT(N148,4)="Pass","Nist SP 800-88",My_Audit!R148)&amp;""</f>
        <v/>
      </c>
      <c r="R148" s="40"/>
      <c r="S148" s="40"/>
      <c r="T148" s="41" t="str" cm="1">
        <f t="array" ref="T148">IF($AC148=0,"",INDEX(Models!J$2:J$605,$AC148))</f>
        <v/>
      </c>
      <c r="U148" s="40"/>
      <c r="V148" s="40"/>
      <c r="W148" s="79" t="str" cm="1">
        <f t="array" ref="W148">IF(($Z148+$AA148+$AD148)=0,"",ExpandDiagCodes(_xlfn.TEXTJOIN(", ",TRUE,IF($AA148=0,"",INDEX(My_Audit!L$2:L$456,$AA148)),IF($Z148=0,"",INDEX(Output_Mac!AA$2:AA$500,$Z148)),IF($AD148=0,"",INDEX(Output_Win!AA$2:AA$243,$AD148)))))</f>
        <v/>
      </c>
      <c r="Y148" s="80">
        <f>IFERROR(MATCH($A148,CSV!$A$2:$A$510,0),0)</f>
        <v>0</v>
      </c>
      <c r="Z148" s="80">
        <f>IFERROR(MATCH($A148,Output_Mac!$A$2:$A$500,0),0)</f>
        <v>0</v>
      </c>
      <c r="AA148" s="80">
        <f>IFERROR(MATCH($A148,My_Audit!$A$2:$A$456,0),0)</f>
        <v>147</v>
      </c>
      <c r="AB148" s="80">
        <f>IFERROR(MATCH($C148,My_Audit!$B$2:$B$456,0),0)</f>
        <v>0</v>
      </c>
      <c r="AC148" s="80">
        <f>IFERROR(MATCH($E148,Models!$I$2:$I$605,0),0)</f>
        <v>0</v>
      </c>
      <c r="AD148" s="80">
        <f>IFERROR(MATCH($A148,Output_Win!$A$2:$A$243,0),0)</f>
        <v>0</v>
      </c>
    </row>
    <row r="149" spans="1:30">
      <c r="A149" s="40" t="str">
        <f>_xlfn.TEXTJOIN("",TRUE,Input!$A$4,TEXT(ROW(My_Audit!A148)+Input!$A$8-1,"00"))</f>
        <v>W4536</v>
      </c>
      <c r="B149" s="40" t="str">
        <f>_xlfn.TEXTJOIN("-",TRUE,"ITD",Input!$A$2,A149)</f>
        <v>ITD-SHR11749-W4536</v>
      </c>
      <c r="C149" s="41" t="str" cm="1">
        <f t="array" ref="C149">IF(($Y149+$Z149+$AA149+$AD149)=0,"",IFERROR(_xlfn.LET(_xlpm.CSVVal,IF($Y149=0,"",INDEX(CSV!B$2:B$510,$Y149)),_xlpm.MacVal,IF($Z149=0,"",INDEX(Output_Mac!B$2:B$500,$Z149)),_xlpm.WinVal,IF($AD149=0,"",INDEX(Output_Win!B$2:B$243,$AD149)),_xlpm.MyAuditVal,IF($AA149=0,"",INDEX(My_Audit!B$2:B$456,$AA149)),_xlfn.IFS(_xlpm.MyAuditVal&lt;&gt;"",_xlpm.MyAuditVal,_xlpm.MacVal&lt;&gt;"",_xlpm.MacVal,_xlpm.WinVal&lt;&gt;"",_xlpm.WinVal,_xlpm.CSVVal&lt;&gt;"",_xlpm.CSVVal)),""))</f>
        <v/>
      </c>
      <c r="D149" s="41" t="str" cm="1">
        <f t="array" ref="D149">IF(($Y149+$Z149+$AA149+$AD149)=0,"",IFERROR(_xlfn.LET(_xlpm.CSVVal,IF($Y149=0,"",INDEX(CSV!C$2:C$510,$Y149)),_xlpm.MacVal,IF($Z149=0,"",INDEX(Output_Mac!D$2:D$500,$Z149)),_xlpm.WinVal,IF($AD149=0,"",INDEX(Output_Win!D$2:D$243,$AD149)),_xlpm.MyAuditVal,IF($AA149=0,"",INDEX(My_Audit!C$2:C$456,$AA149)),_xlfn.IFS(_xlpm.MyAuditVal&lt;&gt;"",_xlpm.MyAuditVal,_xlpm.MacVal&lt;&gt;"",_xlpm.MacVal,_xlpm.WinVal&lt;&gt;"",_xlpm.WinVal,_xlpm.CSVVal&lt;&gt;"",_xlpm.CSVVal)),""))</f>
        <v/>
      </c>
      <c r="E149" s="41" t="str" cm="1">
        <f t="array" ref="E149">IF(($Y149+$Z149+$AA149+$AD149)=0,"",IFERROR(_xlfn.LET(_xlpm.CSVVal,IF($Y149=0,"",INDEX(CSV!E$2:E$510,$Y149)),_xlpm.MacVal,IF($Z149=0,"",INDEX(Output_Mac!C$2:C$500,$Z149)),_xlpm.WinVal,IF($AD149=0,"",INDEX(Output_Win!C$2:C$243,$AD149)),_xlpm.MyAuditVal,IF($AA149=0,"",INDEX(My_Audit!D$2:D$456,$AA149)),_xlfn.IFS(_xlpm.MyAuditVal&lt;&gt;"",_xlpm.MyAuditVal,_xlpm.MacVal&lt;&gt;"",_xlpm.MacVal,_xlpm.WinVal&lt;&gt;"",_xlpm.WinVal,_xlpm.CSVVal&lt;&gt;"",_xlpm.CSVVal)),""))</f>
        <v/>
      </c>
      <c r="F149" s="41" t="str" cm="1">
        <f t="array" ref="F149">IF(($Y149+$Z149+$AA149+$AD149)=0,"",IFERROR(_xlfn.LET(_xlpm.CSVVal,IF($Y149=0,"",INDEX(CSV!F$2:F$510,$Y149)),_xlpm.MacVal,IF($Z149=0,"",INDEX(Output_Mac!E$2:E$500,$Z149)),_xlpm.WinVal,IF($AD149=0,"",INDEX(Output_Win!E$2:E$243,$AD149)),_xlpm.MyAuditVal,IF($AA149=0,"",INDEX(My_Audit!E$2:E$456,$AA149)),_xlfn.IFS(_xlpm.MyAuditVal&lt;&gt;"",_xlpm.MyAuditVal,_xlpm.MacVal&lt;&gt;"",_xlpm.MacVal,_xlpm.WinVal&lt;&gt;"",_xlpm.WinVal,_xlpm.CSVVal&lt;&gt;"",PROPER(_xlpm.CSVVal))),""))</f>
        <v/>
      </c>
      <c r="G149" s="41" t="str" cm="1">
        <f t="array" ref="G149">IF(($Y149+$Z149+$AA149+$AD149)=0,"",IFERROR(_xlfn.LET(_xlpm.CSVVal,IF($Y149=0,"",INDEX(CSV!G$2:G$510,$Y149)),_xlpm.MacVal,IF($Z149=0,"",INDEX(Output_Mac!G$2:G$500,$Z149)),_xlpm.WinVal,IF($AD149=0,"",INDEX(Output_Win!G$2:G$243,$AD149)),_xlpm.MyAuditVal,IF($AA149=0,"",INDEX(My_Audit!F$2:F$456,$AA149)),_xlfn.IFS(_xlpm.MyAuditVal&lt;&gt;"",_xlpm.MyAuditVal,_xlpm.MacVal&lt;&gt;"",_xlpm.MacVal,_xlpm.WinVal&lt;&gt;"",_xlpm.WinVal,_xlpm.CSVVal&lt;&gt;"",_xlpm.CSVVal)),""))</f>
        <v/>
      </c>
      <c r="H149" s="41" t="str" cm="1">
        <f t="array" ref="H149">IF($Z149&gt;0,INDEX(Output_Mac!H$2:H$500,$Z149),IF($AD149&gt;0,INDEX(Output_Win!H$2:H$243,$AD149),IF($AA149&gt;0,_xlfn.LET(_xlpm.MyAuditVal,INDEX(My_Audit!G$2:G$456,$AA149),IF(_xlpm.MyAuditVal=0,"",_xlpm.MyAuditVal)),"")))</f>
        <v/>
      </c>
      <c r="I149" s="41" t="str" cm="1">
        <f t="array" ref="I149">IF(($Y149+$Z149+$AA149+$AD149)=0,"",IFERROR(_xlfn.LET(_xlpm.CSVVal,IF($Y149=0,"",INDEX(CSV!H$2:H$510,$Y149)),_xlpm.MacVal,IF($Z149=0,"",INDEX(Output_Mac!I$2:I$500,$Z149)),_xlpm.WinVal,IF($AD149=0,"",INDEX(Output_Win!I$2:I$243,$AD149)),_xlpm.MyAuditVal,IF($AA149=0,"",INDEX(My_Audit!H$2:H$456,$AA149)),_xlfn.IFS(_xlpm.MyAuditVal&lt;&gt;"",_xlpm.MyAuditVal,_xlpm.MacVal&lt;&gt;"",_xlpm.MacVal,_xlpm.WinVal&lt;&gt;"",_xlpm.WinVal,_xlpm.CSVVal&lt;&gt;"",_xlpm.CSVVal)),""))</f>
        <v/>
      </c>
      <c r="J149" s="41" t="str" cm="1">
        <f t="array" ref="J149">IF(($Y149+$Z149+$AA149+$AD149)=0,"",IFERROR(_xlfn.LET(_xlpm.CSVVal,IF($Y149=0,"",INDEX(CSV!J$2:J$510,$Y149)),_xlpm.MacVal,IF($Z149=0,"",INDEX(Output_Mac!J$2:J$500,$Z149)),_xlpm.WinVal,IF($AD149=0,"",INDEX(Output_Win!J$2:J$243,$AD149)),_xlpm.MyAuditVal,IF($AA149=0,"",INDEX(My_Audit!I$2:I$456,$AA149)),_xlfn.IFS(_xlpm.MyAuditVal&lt;&gt;"",_xlpm.MyAuditVal,_xlpm.MacVal&lt;&gt;"",_xlpm.MacVal,_xlpm.WinVal&lt;&gt;"",_xlpm.WinVal,_xlpm.CSVVal&lt;&gt;"",_xlpm.CSVVal)),""))</f>
        <v/>
      </c>
      <c r="K149" s="41" t="str" cm="1">
        <f t="array" ref="K149">IF(($Y149+$Z149+$AA149+$AD149)=0,"",IFERROR(_xlfn.LET(_xlpm.CSVVal,IF($Y149=0,"",INDEX(CSV!N$2:N$510,$Y149)),_xlpm.MacVal,IF($Z149=0,"",INDEX(Output_Mac!L$2:L$500,$Z149)),_xlpm.WinVal,IF($AD149=0,"",INDEX(Output_Win!L$2:L$243,$AD149)),_xlpm.MyAuditVal,IF($AA149=0,"",INDEX(My_Audit!J$2:J$456,$AA149)),_xlfn.IFS(_xlpm.MyAuditVal&lt;&gt;"",_xlpm.MyAuditVal,_xlpm.MacVal&lt;&gt;"",_xlpm.MacVal,_xlpm.WinVal&lt;&gt;"",_xlpm.WinVal,_xlpm.CSVVal&lt;&gt;"",_xlpm.CSVVal)),""))</f>
        <v/>
      </c>
      <c r="L149" s="41" t="str" cm="1">
        <f t="array" ref="L149">IF(($Y149+$Z149+$AA149+$AD149)=0,"",IFERROR(_xlfn.LET(_xlpm.CSVVal,IF($Y149=0,"",INDEX(CSV!Q$2:Q$510,$Y149)),_xlpm.MacVal,IF($Z149=0,"",INDEX(Output_Mac!M$2:M$500,$Z149)),_xlpm.WinVal,IF($AD149=0,"",INDEX(Output_Win!M$2:M$243,$AD149)),_xlpm.MyAuditVal,IF($AA149=0,"",INDEX(My_Audit!K$2:K$456,$AA149)),_xlfn.IFS(_xlpm.MyAuditVal&lt;&gt;"",_xlpm.MyAuditVal,_xlpm.MacVal&lt;&gt;"",_xlpm.MacVal,_xlpm.WinVal&lt;&gt;"",_xlpm.WinVal,_xlpm.CSVVal&lt;&gt;"",_xlpm.CSVVal)),""))</f>
        <v/>
      </c>
      <c r="M149" s="41" t="str" cm="1">
        <f t="array" ref="M149">IF(($Y149+$Z149+$AA149+$AD149)=0,"",ExpandDiagCodes(_xlfn.TEXTJOIN(", ",TRUE,IF($AA149=0,"",INDEX(My_Audit!N$2:N$456,$AA149)),IF($Z149=0,"",INDEX(Output_Mac!S$2:S$500,$Z149)),IF($AD149=0,"",INDEX(Output_Win!S$2:S$243,$AD149)),IF($Y149=0,"",INDEX(CSV!AE$2:AE$510,$Y149)))))</f>
        <v/>
      </c>
      <c r="N149" s="41" t="str" cm="1">
        <f t="array" ref="N149">IF(($Y149+$Z149+$AA149+$AD149)=0,"",IFERROR(_xlfn.LET(_xlpm.CSVVal,IF($Y149=0,"",INDEX(CSV!AG$2:AG$510,$Y149)),_xlpm.MacVal,IF($Z149=0,"",INDEX(Output_Mac!T$2:T$500,$Z149)),_xlpm.WinVal,IF($AD149=0,"",INDEX(Output_Win!T$2:T$243,$AD149)),_xlpm.MyAuditVal,IF($AA149=0,"",INDEX(My_Audit!O$2:O$456,$AA149)),_xlfn.IFS(_xlpm.MyAuditVal&lt;&gt;"",_xlpm.MyAuditVal,_xlpm.MacVal&lt;&gt;"",_xlpm.MacVal,_xlpm.WinVal&lt;&gt;"",_xlpm.WinVal,_xlpm.CSVVal&lt;&gt;"",_xlpm.CSVVal)),""))</f>
        <v/>
      </c>
      <c r="O149" s="41" t="str" cm="1">
        <f t="array" ref="O149">IF($AB149=0,"",INDEX(My_Audit!P$2:P$456,$AB149))&amp;""</f>
        <v/>
      </c>
      <c r="P149" s="40"/>
      <c r="Q149" s="41" t="str">
        <f>IF(LEFT(N149,4)="Pass","Nist SP 800-88",My_Audit!R149)&amp;""</f>
        <v/>
      </c>
      <c r="R149" s="40"/>
      <c r="S149" s="40"/>
      <c r="T149" s="41" t="str" cm="1">
        <f t="array" ref="T149">IF($AC149=0,"",INDEX(Models!J$2:J$605,$AC149))</f>
        <v/>
      </c>
      <c r="U149" s="40"/>
      <c r="V149" s="40"/>
      <c r="W149" s="79" t="str" cm="1">
        <f t="array" ref="W149">IF(($Z149+$AA149+$AD149)=0,"",ExpandDiagCodes(_xlfn.TEXTJOIN(", ",TRUE,IF($AA149=0,"",INDEX(My_Audit!L$2:L$456,$AA149)),IF($Z149=0,"",INDEX(Output_Mac!AA$2:AA$500,$Z149)),IF($AD149=0,"",INDEX(Output_Win!AA$2:AA$243,$AD149)))))</f>
        <v/>
      </c>
      <c r="Y149" s="80">
        <f>IFERROR(MATCH($A149,CSV!$A$2:$A$510,0),0)</f>
        <v>0</v>
      </c>
      <c r="Z149" s="80">
        <f>IFERROR(MATCH($A149,Output_Mac!$A$2:$A$500,0),0)</f>
        <v>0</v>
      </c>
      <c r="AA149" s="80">
        <f>IFERROR(MATCH($A149,My_Audit!$A$2:$A$456,0),0)</f>
        <v>148</v>
      </c>
      <c r="AB149" s="80">
        <f>IFERROR(MATCH($C149,My_Audit!$B$2:$B$456,0),0)</f>
        <v>0</v>
      </c>
      <c r="AC149" s="80">
        <f>IFERROR(MATCH($E149,Models!$I$2:$I$605,0),0)</f>
        <v>0</v>
      </c>
      <c r="AD149" s="80">
        <f>IFERROR(MATCH($A149,Output_Win!$A$2:$A$243,0),0)</f>
        <v>0</v>
      </c>
    </row>
    <row r="150" spans="1:30">
      <c r="A150" s="40" t="str">
        <f>_xlfn.TEXTJOIN("",TRUE,Input!$A$4,TEXT(ROW(My_Audit!A149)+Input!$A$8-1,"00"))</f>
        <v>W4537</v>
      </c>
      <c r="B150" s="40" t="str">
        <f>_xlfn.TEXTJOIN("-",TRUE,"ITD",Input!$A$2,A150)</f>
        <v>ITD-SHR11749-W4537</v>
      </c>
      <c r="C150" s="41" t="str" cm="1">
        <f t="array" ref="C150">IF(($Y150+$Z150+$AA150+$AD150)=0,"",IFERROR(_xlfn.LET(_xlpm.CSVVal,IF($Y150=0,"",INDEX(CSV!B$2:B$510,$Y150)),_xlpm.MacVal,IF($Z150=0,"",INDEX(Output_Mac!B$2:B$500,$Z150)),_xlpm.WinVal,IF($AD150=0,"",INDEX(Output_Win!B$2:B$243,$AD150)),_xlpm.MyAuditVal,IF($AA150=0,"",INDEX(My_Audit!B$2:B$456,$AA150)),_xlfn.IFS(_xlpm.MyAuditVal&lt;&gt;"",_xlpm.MyAuditVal,_xlpm.MacVal&lt;&gt;"",_xlpm.MacVal,_xlpm.WinVal&lt;&gt;"",_xlpm.WinVal,_xlpm.CSVVal&lt;&gt;"",_xlpm.CSVVal)),""))</f>
        <v/>
      </c>
      <c r="D150" s="41" t="str" cm="1">
        <f t="array" ref="D150">IF(($Y150+$Z150+$AA150+$AD150)=0,"",IFERROR(_xlfn.LET(_xlpm.CSVVal,IF($Y150=0,"",INDEX(CSV!C$2:C$510,$Y150)),_xlpm.MacVal,IF($Z150=0,"",INDEX(Output_Mac!D$2:D$500,$Z150)),_xlpm.WinVal,IF($AD150=0,"",INDEX(Output_Win!D$2:D$243,$AD150)),_xlpm.MyAuditVal,IF($AA150=0,"",INDEX(My_Audit!C$2:C$456,$AA150)),_xlfn.IFS(_xlpm.MyAuditVal&lt;&gt;"",_xlpm.MyAuditVal,_xlpm.MacVal&lt;&gt;"",_xlpm.MacVal,_xlpm.WinVal&lt;&gt;"",_xlpm.WinVal,_xlpm.CSVVal&lt;&gt;"",_xlpm.CSVVal)),""))</f>
        <v/>
      </c>
      <c r="E150" s="41" t="str" cm="1">
        <f t="array" ref="E150">IF(($Y150+$Z150+$AA150+$AD150)=0,"",IFERROR(_xlfn.LET(_xlpm.CSVVal,IF($Y150=0,"",INDEX(CSV!E$2:E$510,$Y150)),_xlpm.MacVal,IF($Z150=0,"",INDEX(Output_Mac!C$2:C$500,$Z150)),_xlpm.WinVal,IF($AD150=0,"",INDEX(Output_Win!C$2:C$243,$AD150)),_xlpm.MyAuditVal,IF($AA150=0,"",INDEX(My_Audit!D$2:D$456,$AA150)),_xlfn.IFS(_xlpm.MyAuditVal&lt;&gt;"",_xlpm.MyAuditVal,_xlpm.MacVal&lt;&gt;"",_xlpm.MacVal,_xlpm.WinVal&lt;&gt;"",_xlpm.WinVal,_xlpm.CSVVal&lt;&gt;"",_xlpm.CSVVal)),""))</f>
        <v/>
      </c>
      <c r="F150" s="41" t="str" cm="1">
        <f t="array" ref="F150">IF(($Y150+$Z150+$AA150+$AD150)=0,"",IFERROR(_xlfn.LET(_xlpm.CSVVal,IF($Y150=0,"",INDEX(CSV!F$2:F$510,$Y150)),_xlpm.MacVal,IF($Z150=0,"",INDEX(Output_Mac!E$2:E$500,$Z150)),_xlpm.WinVal,IF($AD150=0,"",INDEX(Output_Win!E$2:E$243,$AD150)),_xlpm.MyAuditVal,IF($AA150=0,"",INDEX(My_Audit!E$2:E$456,$AA150)),_xlfn.IFS(_xlpm.MyAuditVal&lt;&gt;"",_xlpm.MyAuditVal,_xlpm.MacVal&lt;&gt;"",_xlpm.MacVal,_xlpm.WinVal&lt;&gt;"",_xlpm.WinVal,_xlpm.CSVVal&lt;&gt;"",PROPER(_xlpm.CSVVal))),""))</f>
        <v/>
      </c>
      <c r="G150" s="41" t="str" cm="1">
        <f t="array" ref="G150">IF(($Y150+$Z150+$AA150+$AD150)=0,"",IFERROR(_xlfn.LET(_xlpm.CSVVal,IF($Y150=0,"",INDEX(CSV!G$2:G$510,$Y150)),_xlpm.MacVal,IF($Z150=0,"",INDEX(Output_Mac!G$2:G$500,$Z150)),_xlpm.WinVal,IF($AD150=0,"",INDEX(Output_Win!G$2:G$243,$AD150)),_xlpm.MyAuditVal,IF($AA150=0,"",INDEX(My_Audit!F$2:F$456,$AA150)),_xlfn.IFS(_xlpm.MyAuditVal&lt;&gt;"",_xlpm.MyAuditVal,_xlpm.MacVal&lt;&gt;"",_xlpm.MacVal,_xlpm.WinVal&lt;&gt;"",_xlpm.WinVal,_xlpm.CSVVal&lt;&gt;"",_xlpm.CSVVal)),""))</f>
        <v/>
      </c>
      <c r="H150" s="41" t="str" cm="1">
        <f t="array" ref="H150">IF($Z150&gt;0,INDEX(Output_Mac!H$2:H$500,$Z150),IF($AD150&gt;0,INDEX(Output_Win!H$2:H$243,$AD150),IF($AA150&gt;0,_xlfn.LET(_xlpm.MyAuditVal,INDEX(My_Audit!G$2:G$456,$AA150),IF(_xlpm.MyAuditVal=0,"",_xlpm.MyAuditVal)),"")))</f>
        <v/>
      </c>
      <c r="I150" s="41" t="str" cm="1">
        <f t="array" ref="I150">IF(($Y150+$Z150+$AA150+$AD150)=0,"",IFERROR(_xlfn.LET(_xlpm.CSVVal,IF($Y150=0,"",INDEX(CSV!H$2:H$510,$Y150)),_xlpm.MacVal,IF($Z150=0,"",INDEX(Output_Mac!I$2:I$500,$Z150)),_xlpm.WinVal,IF($AD150=0,"",INDEX(Output_Win!I$2:I$243,$AD150)),_xlpm.MyAuditVal,IF($AA150=0,"",INDEX(My_Audit!H$2:H$456,$AA150)),_xlfn.IFS(_xlpm.MyAuditVal&lt;&gt;"",_xlpm.MyAuditVal,_xlpm.MacVal&lt;&gt;"",_xlpm.MacVal,_xlpm.WinVal&lt;&gt;"",_xlpm.WinVal,_xlpm.CSVVal&lt;&gt;"",_xlpm.CSVVal)),""))</f>
        <v/>
      </c>
      <c r="J150" s="41" t="str" cm="1">
        <f t="array" ref="J150">IF(($Y150+$Z150+$AA150+$AD150)=0,"",IFERROR(_xlfn.LET(_xlpm.CSVVal,IF($Y150=0,"",INDEX(CSV!J$2:J$510,$Y150)),_xlpm.MacVal,IF($Z150=0,"",INDEX(Output_Mac!J$2:J$500,$Z150)),_xlpm.WinVal,IF($AD150=0,"",INDEX(Output_Win!J$2:J$243,$AD150)),_xlpm.MyAuditVal,IF($AA150=0,"",INDEX(My_Audit!I$2:I$456,$AA150)),_xlfn.IFS(_xlpm.MyAuditVal&lt;&gt;"",_xlpm.MyAuditVal,_xlpm.MacVal&lt;&gt;"",_xlpm.MacVal,_xlpm.WinVal&lt;&gt;"",_xlpm.WinVal,_xlpm.CSVVal&lt;&gt;"",_xlpm.CSVVal)),""))</f>
        <v/>
      </c>
      <c r="K150" s="41" t="str" cm="1">
        <f t="array" ref="K150">IF(($Y150+$Z150+$AA150+$AD150)=0,"",IFERROR(_xlfn.LET(_xlpm.CSVVal,IF($Y150=0,"",INDEX(CSV!N$2:N$510,$Y150)),_xlpm.MacVal,IF($Z150=0,"",INDEX(Output_Mac!L$2:L$500,$Z150)),_xlpm.WinVal,IF($AD150=0,"",INDEX(Output_Win!L$2:L$243,$AD150)),_xlpm.MyAuditVal,IF($AA150=0,"",INDEX(My_Audit!J$2:J$456,$AA150)),_xlfn.IFS(_xlpm.MyAuditVal&lt;&gt;"",_xlpm.MyAuditVal,_xlpm.MacVal&lt;&gt;"",_xlpm.MacVal,_xlpm.WinVal&lt;&gt;"",_xlpm.WinVal,_xlpm.CSVVal&lt;&gt;"",_xlpm.CSVVal)),""))</f>
        <v/>
      </c>
      <c r="L150" s="41" t="str" cm="1">
        <f t="array" ref="L150">IF(($Y150+$Z150+$AA150+$AD150)=0,"",IFERROR(_xlfn.LET(_xlpm.CSVVal,IF($Y150=0,"",INDEX(CSV!Q$2:Q$510,$Y150)),_xlpm.MacVal,IF($Z150=0,"",INDEX(Output_Mac!M$2:M$500,$Z150)),_xlpm.WinVal,IF($AD150=0,"",INDEX(Output_Win!M$2:M$243,$AD150)),_xlpm.MyAuditVal,IF($AA150=0,"",INDEX(My_Audit!K$2:K$456,$AA150)),_xlfn.IFS(_xlpm.MyAuditVal&lt;&gt;"",_xlpm.MyAuditVal,_xlpm.MacVal&lt;&gt;"",_xlpm.MacVal,_xlpm.WinVal&lt;&gt;"",_xlpm.WinVal,_xlpm.CSVVal&lt;&gt;"",_xlpm.CSVVal)),""))</f>
        <v/>
      </c>
      <c r="M150" s="41" t="str" cm="1">
        <f t="array" ref="M150">IF(($Y150+$Z150+$AA150+$AD150)=0,"",ExpandDiagCodes(_xlfn.TEXTJOIN(", ",TRUE,IF($AA150=0,"",INDEX(My_Audit!N$2:N$456,$AA150)),IF($Z150=0,"",INDEX(Output_Mac!S$2:S$500,$Z150)),IF($AD150=0,"",INDEX(Output_Win!S$2:S$243,$AD150)),IF($Y150=0,"",INDEX(CSV!AE$2:AE$510,$Y150)))))</f>
        <v/>
      </c>
      <c r="N150" s="41" t="str" cm="1">
        <f t="array" ref="N150">IF(($Y150+$Z150+$AA150+$AD150)=0,"",IFERROR(_xlfn.LET(_xlpm.CSVVal,IF($Y150=0,"",INDEX(CSV!AG$2:AG$510,$Y150)),_xlpm.MacVal,IF($Z150=0,"",INDEX(Output_Mac!T$2:T$500,$Z150)),_xlpm.WinVal,IF($AD150=0,"",INDEX(Output_Win!T$2:T$243,$AD150)),_xlpm.MyAuditVal,IF($AA150=0,"",INDEX(My_Audit!O$2:O$456,$AA150)),_xlfn.IFS(_xlpm.MyAuditVal&lt;&gt;"",_xlpm.MyAuditVal,_xlpm.MacVal&lt;&gt;"",_xlpm.MacVal,_xlpm.WinVal&lt;&gt;"",_xlpm.WinVal,_xlpm.CSVVal&lt;&gt;"",_xlpm.CSVVal)),""))</f>
        <v/>
      </c>
      <c r="O150" s="41" t="str" cm="1">
        <f t="array" ref="O150">IF($AB150=0,"",INDEX(My_Audit!P$2:P$456,$AB150))&amp;""</f>
        <v/>
      </c>
      <c r="P150" s="40"/>
      <c r="Q150" s="41" t="str">
        <f>IF(LEFT(N150,4)="Pass","Nist SP 800-88",My_Audit!R150)&amp;""</f>
        <v/>
      </c>
      <c r="R150" s="40"/>
      <c r="S150" s="40"/>
      <c r="T150" s="41" t="str" cm="1">
        <f t="array" ref="T150">IF($AC150=0,"",INDEX(Models!J$2:J$605,$AC150))</f>
        <v/>
      </c>
      <c r="U150" s="40"/>
      <c r="V150" s="40"/>
      <c r="W150" s="79" t="str" cm="1">
        <f t="array" ref="W150">IF(($Z150+$AA150+$AD150)=0,"",ExpandDiagCodes(_xlfn.TEXTJOIN(", ",TRUE,IF($AA150=0,"",INDEX(My_Audit!L$2:L$456,$AA150)),IF($Z150=0,"",INDEX(Output_Mac!AA$2:AA$500,$Z150)),IF($AD150=0,"",INDEX(Output_Win!AA$2:AA$243,$AD150)))))</f>
        <v/>
      </c>
      <c r="Y150" s="80">
        <f>IFERROR(MATCH($A150,CSV!$A$2:$A$510,0),0)</f>
        <v>0</v>
      </c>
      <c r="Z150" s="80">
        <f>IFERROR(MATCH($A150,Output_Mac!$A$2:$A$500,0),0)</f>
        <v>0</v>
      </c>
      <c r="AA150" s="80">
        <f>IFERROR(MATCH($A150,My_Audit!$A$2:$A$456,0),0)</f>
        <v>149</v>
      </c>
      <c r="AB150" s="80">
        <f>IFERROR(MATCH($C150,My_Audit!$B$2:$B$456,0),0)</f>
        <v>0</v>
      </c>
      <c r="AC150" s="80">
        <f>IFERROR(MATCH($E150,Models!$I$2:$I$605,0),0)</f>
        <v>0</v>
      </c>
      <c r="AD150" s="80">
        <f>IFERROR(MATCH($A150,Output_Win!$A$2:$A$243,0),0)</f>
        <v>0</v>
      </c>
    </row>
    <row r="151" spans="1:30">
      <c r="A151" s="40" t="str">
        <f>_xlfn.TEXTJOIN("",TRUE,Input!$A$4,TEXT(ROW(My_Audit!A150)+Input!$A$8-1,"00"))</f>
        <v>W4538</v>
      </c>
      <c r="B151" s="40" t="str">
        <f>_xlfn.TEXTJOIN("-",TRUE,"ITD",Input!$A$2,A151)</f>
        <v>ITD-SHR11749-W4538</v>
      </c>
      <c r="C151" s="41" t="str" cm="1">
        <f t="array" ref="C151">IF(($Y151+$Z151+$AA151+$AD151)=0,"",IFERROR(_xlfn.LET(_xlpm.CSVVal,IF($Y151=0,"",INDEX(CSV!B$2:B$510,$Y151)),_xlpm.MacVal,IF($Z151=0,"",INDEX(Output_Mac!B$2:B$500,$Z151)),_xlpm.WinVal,IF($AD151=0,"",INDEX(Output_Win!B$2:B$243,$AD151)),_xlpm.MyAuditVal,IF($AA151=0,"",INDEX(My_Audit!B$2:B$456,$AA151)),_xlfn.IFS(_xlpm.MyAuditVal&lt;&gt;"",_xlpm.MyAuditVal,_xlpm.MacVal&lt;&gt;"",_xlpm.MacVal,_xlpm.WinVal&lt;&gt;"",_xlpm.WinVal,_xlpm.CSVVal&lt;&gt;"",_xlpm.CSVVal)),""))</f>
        <v/>
      </c>
      <c r="D151" s="41" t="str" cm="1">
        <f t="array" ref="D151">IF(($Y151+$Z151+$AA151+$AD151)=0,"",IFERROR(_xlfn.LET(_xlpm.CSVVal,IF($Y151=0,"",INDEX(CSV!C$2:C$510,$Y151)),_xlpm.MacVal,IF($Z151=0,"",INDEX(Output_Mac!D$2:D$500,$Z151)),_xlpm.WinVal,IF($AD151=0,"",INDEX(Output_Win!D$2:D$243,$AD151)),_xlpm.MyAuditVal,IF($AA151=0,"",INDEX(My_Audit!C$2:C$456,$AA151)),_xlfn.IFS(_xlpm.MyAuditVal&lt;&gt;"",_xlpm.MyAuditVal,_xlpm.MacVal&lt;&gt;"",_xlpm.MacVal,_xlpm.WinVal&lt;&gt;"",_xlpm.WinVal,_xlpm.CSVVal&lt;&gt;"",_xlpm.CSVVal)),""))</f>
        <v/>
      </c>
      <c r="E151" s="41" t="str" cm="1">
        <f t="array" ref="E151">IF(($Y151+$Z151+$AA151+$AD151)=0,"",IFERROR(_xlfn.LET(_xlpm.CSVVal,IF($Y151=0,"",INDEX(CSV!E$2:E$510,$Y151)),_xlpm.MacVal,IF($Z151=0,"",INDEX(Output_Mac!C$2:C$500,$Z151)),_xlpm.WinVal,IF($AD151=0,"",INDEX(Output_Win!C$2:C$243,$AD151)),_xlpm.MyAuditVal,IF($AA151=0,"",INDEX(My_Audit!D$2:D$456,$AA151)),_xlfn.IFS(_xlpm.MyAuditVal&lt;&gt;"",_xlpm.MyAuditVal,_xlpm.MacVal&lt;&gt;"",_xlpm.MacVal,_xlpm.WinVal&lt;&gt;"",_xlpm.WinVal,_xlpm.CSVVal&lt;&gt;"",_xlpm.CSVVal)),""))</f>
        <v/>
      </c>
      <c r="F151" s="41" t="str" cm="1">
        <f t="array" ref="F151">IF(($Y151+$Z151+$AA151+$AD151)=0,"",IFERROR(_xlfn.LET(_xlpm.CSVVal,IF($Y151=0,"",INDEX(CSV!F$2:F$510,$Y151)),_xlpm.MacVal,IF($Z151=0,"",INDEX(Output_Mac!E$2:E$500,$Z151)),_xlpm.WinVal,IF($AD151=0,"",INDEX(Output_Win!E$2:E$243,$AD151)),_xlpm.MyAuditVal,IF($AA151=0,"",INDEX(My_Audit!E$2:E$456,$AA151)),_xlfn.IFS(_xlpm.MyAuditVal&lt;&gt;"",_xlpm.MyAuditVal,_xlpm.MacVal&lt;&gt;"",_xlpm.MacVal,_xlpm.WinVal&lt;&gt;"",_xlpm.WinVal,_xlpm.CSVVal&lt;&gt;"",PROPER(_xlpm.CSVVal))),""))</f>
        <v/>
      </c>
      <c r="G151" s="41" t="str" cm="1">
        <f t="array" ref="G151">IF(($Y151+$Z151+$AA151+$AD151)=0,"",IFERROR(_xlfn.LET(_xlpm.CSVVal,IF($Y151=0,"",INDEX(CSV!G$2:G$510,$Y151)),_xlpm.MacVal,IF($Z151=0,"",INDEX(Output_Mac!G$2:G$500,$Z151)),_xlpm.WinVal,IF($AD151=0,"",INDEX(Output_Win!G$2:G$243,$AD151)),_xlpm.MyAuditVal,IF($AA151=0,"",INDEX(My_Audit!F$2:F$456,$AA151)),_xlfn.IFS(_xlpm.MyAuditVal&lt;&gt;"",_xlpm.MyAuditVal,_xlpm.MacVal&lt;&gt;"",_xlpm.MacVal,_xlpm.WinVal&lt;&gt;"",_xlpm.WinVal,_xlpm.CSVVal&lt;&gt;"",_xlpm.CSVVal)),""))</f>
        <v/>
      </c>
      <c r="H151" s="41" t="str" cm="1">
        <f t="array" ref="H151">IF($Z151&gt;0,INDEX(Output_Mac!H$2:H$500,$Z151),IF($AD151&gt;0,INDEX(Output_Win!H$2:H$243,$AD151),IF($AA151&gt;0,_xlfn.LET(_xlpm.MyAuditVal,INDEX(My_Audit!G$2:G$456,$AA151),IF(_xlpm.MyAuditVal=0,"",_xlpm.MyAuditVal)),"")))</f>
        <v/>
      </c>
      <c r="I151" s="41" t="str" cm="1">
        <f t="array" ref="I151">IF(($Y151+$Z151+$AA151+$AD151)=0,"",IFERROR(_xlfn.LET(_xlpm.CSVVal,IF($Y151=0,"",INDEX(CSV!H$2:H$510,$Y151)),_xlpm.MacVal,IF($Z151=0,"",INDEX(Output_Mac!I$2:I$500,$Z151)),_xlpm.WinVal,IF($AD151=0,"",INDEX(Output_Win!I$2:I$243,$AD151)),_xlpm.MyAuditVal,IF($AA151=0,"",INDEX(My_Audit!H$2:H$456,$AA151)),_xlfn.IFS(_xlpm.MyAuditVal&lt;&gt;"",_xlpm.MyAuditVal,_xlpm.MacVal&lt;&gt;"",_xlpm.MacVal,_xlpm.WinVal&lt;&gt;"",_xlpm.WinVal,_xlpm.CSVVal&lt;&gt;"",_xlpm.CSVVal)),""))</f>
        <v/>
      </c>
      <c r="J151" s="41" t="str" cm="1">
        <f t="array" ref="J151">IF(($Y151+$Z151+$AA151+$AD151)=0,"",IFERROR(_xlfn.LET(_xlpm.CSVVal,IF($Y151=0,"",INDEX(CSV!J$2:J$510,$Y151)),_xlpm.MacVal,IF($Z151=0,"",INDEX(Output_Mac!J$2:J$500,$Z151)),_xlpm.WinVal,IF($AD151=0,"",INDEX(Output_Win!J$2:J$243,$AD151)),_xlpm.MyAuditVal,IF($AA151=0,"",INDEX(My_Audit!I$2:I$456,$AA151)),_xlfn.IFS(_xlpm.MyAuditVal&lt;&gt;"",_xlpm.MyAuditVal,_xlpm.MacVal&lt;&gt;"",_xlpm.MacVal,_xlpm.WinVal&lt;&gt;"",_xlpm.WinVal,_xlpm.CSVVal&lt;&gt;"",_xlpm.CSVVal)),""))</f>
        <v/>
      </c>
      <c r="K151" s="41" t="str" cm="1">
        <f t="array" ref="K151">IF(($Y151+$Z151+$AA151+$AD151)=0,"",IFERROR(_xlfn.LET(_xlpm.CSVVal,IF($Y151=0,"",INDEX(CSV!N$2:N$510,$Y151)),_xlpm.MacVal,IF($Z151=0,"",INDEX(Output_Mac!L$2:L$500,$Z151)),_xlpm.WinVal,IF($AD151=0,"",INDEX(Output_Win!L$2:L$243,$AD151)),_xlpm.MyAuditVal,IF($AA151=0,"",INDEX(My_Audit!J$2:J$456,$AA151)),_xlfn.IFS(_xlpm.MyAuditVal&lt;&gt;"",_xlpm.MyAuditVal,_xlpm.MacVal&lt;&gt;"",_xlpm.MacVal,_xlpm.WinVal&lt;&gt;"",_xlpm.WinVal,_xlpm.CSVVal&lt;&gt;"",_xlpm.CSVVal)),""))</f>
        <v/>
      </c>
      <c r="L151" s="41" t="str" cm="1">
        <f t="array" ref="L151">IF(($Y151+$Z151+$AA151+$AD151)=0,"",IFERROR(_xlfn.LET(_xlpm.CSVVal,IF($Y151=0,"",INDEX(CSV!Q$2:Q$510,$Y151)),_xlpm.MacVal,IF($Z151=0,"",INDEX(Output_Mac!M$2:M$500,$Z151)),_xlpm.WinVal,IF($AD151=0,"",INDEX(Output_Win!M$2:M$243,$AD151)),_xlpm.MyAuditVal,IF($AA151=0,"",INDEX(My_Audit!K$2:K$456,$AA151)),_xlfn.IFS(_xlpm.MyAuditVal&lt;&gt;"",_xlpm.MyAuditVal,_xlpm.MacVal&lt;&gt;"",_xlpm.MacVal,_xlpm.WinVal&lt;&gt;"",_xlpm.WinVal,_xlpm.CSVVal&lt;&gt;"",_xlpm.CSVVal)),""))</f>
        <v/>
      </c>
      <c r="M151" s="41" t="str" cm="1">
        <f t="array" ref="M151">IF(($Y151+$Z151+$AA151+$AD151)=0,"",ExpandDiagCodes(_xlfn.TEXTJOIN(", ",TRUE,IF($AA151=0,"",INDEX(My_Audit!N$2:N$456,$AA151)),IF($Z151=0,"",INDEX(Output_Mac!S$2:S$500,$Z151)),IF($AD151=0,"",INDEX(Output_Win!S$2:S$243,$AD151)),IF($Y151=0,"",INDEX(CSV!AE$2:AE$510,$Y151)))))</f>
        <v/>
      </c>
      <c r="N151" s="41" t="str" cm="1">
        <f t="array" ref="N151">IF(($Y151+$Z151+$AA151+$AD151)=0,"",IFERROR(_xlfn.LET(_xlpm.CSVVal,IF($Y151=0,"",INDEX(CSV!AG$2:AG$510,$Y151)),_xlpm.MacVal,IF($Z151=0,"",INDEX(Output_Mac!T$2:T$500,$Z151)),_xlpm.WinVal,IF($AD151=0,"",INDEX(Output_Win!T$2:T$243,$AD151)),_xlpm.MyAuditVal,IF($AA151=0,"",INDEX(My_Audit!O$2:O$456,$AA151)),_xlfn.IFS(_xlpm.MyAuditVal&lt;&gt;"",_xlpm.MyAuditVal,_xlpm.MacVal&lt;&gt;"",_xlpm.MacVal,_xlpm.WinVal&lt;&gt;"",_xlpm.WinVal,_xlpm.CSVVal&lt;&gt;"",_xlpm.CSVVal)),""))</f>
        <v/>
      </c>
      <c r="O151" s="41" t="str" cm="1">
        <f t="array" ref="O151">IF($AB151=0,"",INDEX(My_Audit!P$2:P$456,$AB151))&amp;""</f>
        <v/>
      </c>
      <c r="P151" s="40"/>
      <c r="Q151" s="41" t="str">
        <f>IF(LEFT(N151,4)="Pass","Nist SP 800-88",My_Audit!R151)&amp;""</f>
        <v/>
      </c>
      <c r="R151" s="40"/>
      <c r="S151" s="40"/>
      <c r="T151" s="41" t="str" cm="1">
        <f t="array" ref="T151">IF($AC151=0,"",INDEX(Models!J$2:J$605,$AC151))</f>
        <v/>
      </c>
      <c r="U151" s="40"/>
      <c r="V151" s="40"/>
      <c r="W151" s="79" t="str" cm="1">
        <f t="array" ref="W151">IF(($Z151+$AA151+$AD151)=0,"",ExpandDiagCodes(_xlfn.TEXTJOIN(", ",TRUE,IF($AA151=0,"",INDEX(My_Audit!L$2:L$456,$AA151)),IF($Z151=0,"",INDEX(Output_Mac!AA$2:AA$500,$Z151)),IF($AD151=0,"",INDEX(Output_Win!AA$2:AA$243,$AD151)))))</f>
        <v/>
      </c>
      <c r="Y151" s="80">
        <f>IFERROR(MATCH($A151,CSV!$A$2:$A$510,0),0)</f>
        <v>0</v>
      </c>
      <c r="Z151" s="80">
        <f>IFERROR(MATCH($A151,Output_Mac!$A$2:$A$500,0),0)</f>
        <v>0</v>
      </c>
      <c r="AA151" s="80">
        <f>IFERROR(MATCH($A151,My_Audit!$A$2:$A$456,0),0)</f>
        <v>150</v>
      </c>
      <c r="AB151" s="80">
        <f>IFERROR(MATCH($C151,My_Audit!$B$2:$B$456,0),0)</f>
        <v>0</v>
      </c>
      <c r="AC151" s="80">
        <f>IFERROR(MATCH($E151,Models!$I$2:$I$605,0),0)</f>
        <v>0</v>
      </c>
      <c r="AD151" s="80">
        <f>IFERROR(MATCH($A151,Output_Win!$A$2:$A$243,0),0)</f>
        <v>0</v>
      </c>
    </row>
    <row r="152" spans="1:30">
      <c r="A152" s="40" t="str">
        <f>_xlfn.TEXTJOIN("",TRUE,Input!$A$4,TEXT(ROW(My_Audit!A151)+Input!$A$8-1,"00"))</f>
        <v>W4539</v>
      </c>
      <c r="B152" s="40" t="str">
        <f>_xlfn.TEXTJOIN("-",TRUE,"ITD",Input!$A$2,A152)</f>
        <v>ITD-SHR11749-W4539</v>
      </c>
      <c r="C152" s="41" t="str" cm="1">
        <f t="array" ref="C152">IF(($Y152+$Z152+$AA152+$AD152)=0,"",IFERROR(_xlfn.LET(_xlpm.CSVVal,IF($Y152=0,"",INDEX(CSV!B$2:B$510,$Y152)),_xlpm.MacVal,IF($Z152=0,"",INDEX(Output_Mac!B$2:B$500,$Z152)),_xlpm.WinVal,IF($AD152=0,"",INDEX(Output_Win!B$2:B$243,$AD152)),_xlpm.MyAuditVal,IF($AA152=0,"",INDEX(My_Audit!B$2:B$456,$AA152)),_xlfn.IFS(_xlpm.MyAuditVal&lt;&gt;"",_xlpm.MyAuditVal,_xlpm.MacVal&lt;&gt;"",_xlpm.MacVal,_xlpm.WinVal&lt;&gt;"",_xlpm.WinVal,_xlpm.CSVVal&lt;&gt;"",_xlpm.CSVVal)),""))</f>
        <v/>
      </c>
      <c r="D152" s="41" t="str" cm="1">
        <f t="array" ref="D152">IF(($Y152+$Z152+$AA152+$AD152)=0,"",IFERROR(_xlfn.LET(_xlpm.CSVVal,IF($Y152=0,"",INDEX(CSV!C$2:C$510,$Y152)),_xlpm.MacVal,IF($Z152=0,"",INDEX(Output_Mac!D$2:D$500,$Z152)),_xlpm.WinVal,IF($AD152=0,"",INDEX(Output_Win!D$2:D$243,$AD152)),_xlpm.MyAuditVal,IF($AA152=0,"",INDEX(My_Audit!C$2:C$456,$AA152)),_xlfn.IFS(_xlpm.MyAuditVal&lt;&gt;"",_xlpm.MyAuditVal,_xlpm.MacVal&lt;&gt;"",_xlpm.MacVal,_xlpm.WinVal&lt;&gt;"",_xlpm.WinVal,_xlpm.CSVVal&lt;&gt;"",_xlpm.CSVVal)),""))</f>
        <v/>
      </c>
      <c r="E152" s="41" t="str" cm="1">
        <f t="array" ref="E152">IF(($Y152+$Z152+$AA152+$AD152)=0,"",IFERROR(_xlfn.LET(_xlpm.CSVVal,IF($Y152=0,"",INDEX(CSV!E$2:E$510,$Y152)),_xlpm.MacVal,IF($Z152=0,"",INDEX(Output_Mac!C$2:C$500,$Z152)),_xlpm.WinVal,IF($AD152=0,"",INDEX(Output_Win!C$2:C$243,$AD152)),_xlpm.MyAuditVal,IF($AA152=0,"",INDEX(My_Audit!D$2:D$456,$AA152)),_xlfn.IFS(_xlpm.MyAuditVal&lt;&gt;"",_xlpm.MyAuditVal,_xlpm.MacVal&lt;&gt;"",_xlpm.MacVal,_xlpm.WinVal&lt;&gt;"",_xlpm.WinVal,_xlpm.CSVVal&lt;&gt;"",_xlpm.CSVVal)),""))</f>
        <v/>
      </c>
      <c r="F152" s="41" t="str" cm="1">
        <f t="array" ref="F152">IF(($Y152+$Z152+$AA152+$AD152)=0,"",IFERROR(_xlfn.LET(_xlpm.CSVVal,IF($Y152=0,"",INDEX(CSV!F$2:F$510,$Y152)),_xlpm.MacVal,IF($Z152=0,"",INDEX(Output_Mac!E$2:E$500,$Z152)),_xlpm.WinVal,IF($AD152=0,"",INDEX(Output_Win!E$2:E$243,$AD152)),_xlpm.MyAuditVal,IF($AA152=0,"",INDEX(My_Audit!E$2:E$456,$AA152)),_xlfn.IFS(_xlpm.MyAuditVal&lt;&gt;"",_xlpm.MyAuditVal,_xlpm.MacVal&lt;&gt;"",_xlpm.MacVal,_xlpm.WinVal&lt;&gt;"",_xlpm.WinVal,_xlpm.CSVVal&lt;&gt;"",PROPER(_xlpm.CSVVal))),""))</f>
        <v/>
      </c>
      <c r="G152" s="41" t="str" cm="1">
        <f t="array" ref="G152">IF(($Y152+$Z152+$AA152+$AD152)=0,"",IFERROR(_xlfn.LET(_xlpm.CSVVal,IF($Y152=0,"",INDEX(CSV!G$2:G$510,$Y152)),_xlpm.MacVal,IF($Z152=0,"",INDEX(Output_Mac!G$2:G$500,$Z152)),_xlpm.WinVal,IF($AD152=0,"",INDEX(Output_Win!G$2:G$243,$AD152)),_xlpm.MyAuditVal,IF($AA152=0,"",INDEX(My_Audit!F$2:F$456,$AA152)),_xlfn.IFS(_xlpm.MyAuditVal&lt;&gt;"",_xlpm.MyAuditVal,_xlpm.MacVal&lt;&gt;"",_xlpm.MacVal,_xlpm.WinVal&lt;&gt;"",_xlpm.WinVal,_xlpm.CSVVal&lt;&gt;"",_xlpm.CSVVal)),""))</f>
        <v/>
      </c>
      <c r="H152" s="41" t="str" cm="1">
        <f t="array" ref="H152">IF($Z152&gt;0,INDEX(Output_Mac!H$2:H$500,$Z152),IF($AD152&gt;0,INDEX(Output_Win!H$2:H$243,$AD152),IF($AA152&gt;0,_xlfn.LET(_xlpm.MyAuditVal,INDEX(My_Audit!G$2:G$456,$AA152),IF(_xlpm.MyAuditVal=0,"",_xlpm.MyAuditVal)),"")))</f>
        <v/>
      </c>
      <c r="I152" s="41" t="str" cm="1">
        <f t="array" ref="I152">IF(($Y152+$Z152+$AA152+$AD152)=0,"",IFERROR(_xlfn.LET(_xlpm.CSVVal,IF($Y152=0,"",INDEX(CSV!H$2:H$510,$Y152)),_xlpm.MacVal,IF($Z152=0,"",INDEX(Output_Mac!I$2:I$500,$Z152)),_xlpm.WinVal,IF($AD152=0,"",INDEX(Output_Win!I$2:I$243,$AD152)),_xlpm.MyAuditVal,IF($AA152=0,"",INDEX(My_Audit!H$2:H$456,$AA152)),_xlfn.IFS(_xlpm.MyAuditVal&lt;&gt;"",_xlpm.MyAuditVal,_xlpm.MacVal&lt;&gt;"",_xlpm.MacVal,_xlpm.WinVal&lt;&gt;"",_xlpm.WinVal,_xlpm.CSVVal&lt;&gt;"",_xlpm.CSVVal)),""))</f>
        <v/>
      </c>
      <c r="J152" s="41" t="str" cm="1">
        <f t="array" ref="J152">IF(($Y152+$Z152+$AA152+$AD152)=0,"",IFERROR(_xlfn.LET(_xlpm.CSVVal,IF($Y152=0,"",INDEX(CSV!J$2:J$510,$Y152)),_xlpm.MacVal,IF($Z152=0,"",INDEX(Output_Mac!J$2:J$500,$Z152)),_xlpm.WinVal,IF($AD152=0,"",INDEX(Output_Win!J$2:J$243,$AD152)),_xlpm.MyAuditVal,IF($AA152=0,"",INDEX(My_Audit!I$2:I$456,$AA152)),_xlfn.IFS(_xlpm.MyAuditVal&lt;&gt;"",_xlpm.MyAuditVal,_xlpm.MacVal&lt;&gt;"",_xlpm.MacVal,_xlpm.WinVal&lt;&gt;"",_xlpm.WinVal,_xlpm.CSVVal&lt;&gt;"",_xlpm.CSVVal)),""))</f>
        <v/>
      </c>
      <c r="K152" s="41" t="str" cm="1">
        <f t="array" ref="K152">IF(($Y152+$Z152+$AA152+$AD152)=0,"",IFERROR(_xlfn.LET(_xlpm.CSVVal,IF($Y152=0,"",INDEX(CSV!N$2:N$510,$Y152)),_xlpm.MacVal,IF($Z152=0,"",INDEX(Output_Mac!L$2:L$500,$Z152)),_xlpm.WinVal,IF($AD152=0,"",INDEX(Output_Win!L$2:L$243,$AD152)),_xlpm.MyAuditVal,IF($AA152=0,"",INDEX(My_Audit!J$2:J$456,$AA152)),_xlfn.IFS(_xlpm.MyAuditVal&lt;&gt;"",_xlpm.MyAuditVal,_xlpm.MacVal&lt;&gt;"",_xlpm.MacVal,_xlpm.WinVal&lt;&gt;"",_xlpm.WinVal,_xlpm.CSVVal&lt;&gt;"",_xlpm.CSVVal)),""))</f>
        <v/>
      </c>
      <c r="L152" s="41" t="str" cm="1">
        <f t="array" ref="L152">IF(($Y152+$Z152+$AA152+$AD152)=0,"",IFERROR(_xlfn.LET(_xlpm.CSVVal,IF($Y152=0,"",INDEX(CSV!Q$2:Q$510,$Y152)),_xlpm.MacVal,IF($Z152=0,"",INDEX(Output_Mac!M$2:M$500,$Z152)),_xlpm.WinVal,IF($AD152=0,"",INDEX(Output_Win!M$2:M$243,$AD152)),_xlpm.MyAuditVal,IF($AA152=0,"",INDEX(My_Audit!K$2:K$456,$AA152)),_xlfn.IFS(_xlpm.MyAuditVal&lt;&gt;"",_xlpm.MyAuditVal,_xlpm.MacVal&lt;&gt;"",_xlpm.MacVal,_xlpm.WinVal&lt;&gt;"",_xlpm.WinVal,_xlpm.CSVVal&lt;&gt;"",_xlpm.CSVVal)),""))</f>
        <v/>
      </c>
      <c r="M152" s="41" t="str" cm="1">
        <f t="array" ref="M152">IF(($Y152+$Z152+$AA152+$AD152)=0,"",ExpandDiagCodes(_xlfn.TEXTJOIN(", ",TRUE,IF($AA152=0,"",INDEX(My_Audit!N$2:N$456,$AA152)),IF($Z152=0,"",INDEX(Output_Mac!S$2:S$500,$Z152)),IF($AD152=0,"",INDEX(Output_Win!S$2:S$243,$AD152)),IF($Y152=0,"",INDEX(CSV!AE$2:AE$510,$Y152)))))</f>
        <v/>
      </c>
      <c r="N152" s="41" t="str" cm="1">
        <f t="array" ref="N152">IF(($Y152+$Z152+$AA152+$AD152)=0,"",IFERROR(_xlfn.LET(_xlpm.CSVVal,IF($Y152=0,"",INDEX(CSV!AG$2:AG$510,$Y152)),_xlpm.MacVal,IF($Z152=0,"",INDEX(Output_Mac!T$2:T$500,$Z152)),_xlpm.WinVal,IF($AD152=0,"",INDEX(Output_Win!T$2:T$243,$AD152)),_xlpm.MyAuditVal,IF($AA152=0,"",INDEX(My_Audit!O$2:O$456,$AA152)),_xlfn.IFS(_xlpm.MyAuditVal&lt;&gt;"",_xlpm.MyAuditVal,_xlpm.MacVal&lt;&gt;"",_xlpm.MacVal,_xlpm.WinVal&lt;&gt;"",_xlpm.WinVal,_xlpm.CSVVal&lt;&gt;"",_xlpm.CSVVal)),""))</f>
        <v/>
      </c>
      <c r="O152" s="41" t="str" cm="1">
        <f t="array" ref="O152">IF($AB152=0,"",INDEX(My_Audit!P$2:P$456,$AB152))&amp;""</f>
        <v/>
      </c>
      <c r="P152" s="40"/>
      <c r="Q152" s="41" t="str">
        <f>IF(LEFT(N152,4)="Pass","Nist SP 800-88",My_Audit!R152)&amp;""</f>
        <v/>
      </c>
      <c r="R152" s="40"/>
      <c r="S152" s="40"/>
      <c r="T152" s="41" t="str" cm="1">
        <f t="array" ref="T152">IF($AC152=0,"",INDEX(Models!J$2:J$605,$AC152))</f>
        <v/>
      </c>
      <c r="U152" s="40"/>
      <c r="V152" s="40"/>
      <c r="W152" s="79" t="str" cm="1">
        <f t="array" ref="W152">IF(($Z152+$AA152+$AD152)=0,"",ExpandDiagCodes(_xlfn.TEXTJOIN(", ",TRUE,IF($AA152=0,"",INDEX(My_Audit!L$2:L$456,$AA152)),IF($Z152=0,"",INDEX(Output_Mac!AA$2:AA$500,$Z152)),IF($AD152=0,"",INDEX(Output_Win!AA$2:AA$243,$AD152)))))</f>
        <v/>
      </c>
      <c r="Y152" s="80">
        <f>IFERROR(MATCH($A152,CSV!$A$2:$A$510,0),0)</f>
        <v>0</v>
      </c>
      <c r="Z152" s="80">
        <f>IFERROR(MATCH($A152,Output_Mac!$A$2:$A$500,0),0)</f>
        <v>0</v>
      </c>
      <c r="AA152" s="80">
        <f>IFERROR(MATCH($A152,My_Audit!$A$2:$A$456,0),0)</f>
        <v>151</v>
      </c>
      <c r="AB152" s="80">
        <f>IFERROR(MATCH($C152,My_Audit!$B$2:$B$456,0),0)</f>
        <v>0</v>
      </c>
      <c r="AC152" s="80">
        <f>IFERROR(MATCH($E152,Models!$I$2:$I$605,0),0)</f>
        <v>0</v>
      </c>
      <c r="AD152" s="80">
        <f>IFERROR(MATCH($A152,Output_Win!$A$2:$A$243,0),0)</f>
        <v>0</v>
      </c>
    </row>
    <row r="153" spans="1:30">
      <c r="A153" s="40" t="str">
        <f>_xlfn.TEXTJOIN("",TRUE,Input!$A$4,TEXT(ROW(My_Audit!A152)+Input!$A$8-1,"00"))</f>
        <v>W4540</v>
      </c>
      <c r="B153" s="40" t="str">
        <f>_xlfn.TEXTJOIN("-",TRUE,"ITD",Input!$A$2,A153)</f>
        <v>ITD-SHR11749-W4540</v>
      </c>
      <c r="C153" s="41" t="str" cm="1">
        <f t="array" ref="C153">IF(($Y153+$Z153+$AA153+$AD153)=0,"",IFERROR(_xlfn.LET(_xlpm.CSVVal,IF($Y153=0,"",INDEX(CSV!B$2:B$510,$Y153)),_xlpm.MacVal,IF($Z153=0,"",INDEX(Output_Mac!B$2:B$500,$Z153)),_xlpm.WinVal,IF($AD153=0,"",INDEX(Output_Win!B$2:B$243,$AD153)),_xlpm.MyAuditVal,IF($AA153=0,"",INDEX(My_Audit!B$2:B$456,$AA153)),_xlfn.IFS(_xlpm.MyAuditVal&lt;&gt;"",_xlpm.MyAuditVal,_xlpm.MacVal&lt;&gt;"",_xlpm.MacVal,_xlpm.WinVal&lt;&gt;"",_xlpm.WinVal,_xlpm.CSVVal&lt;&gt;"",_xlpm.CSVVal)),""))</f>
        <v/>
      </c>
      <c r="D153" s="41" t="str" cm="1">
        <f t="array" ref="D153">IF(($Y153+$Z153+$AA153+$AD153)=0,"",IFERROR(_xlfn.LET(_xlpm.CSVVal,IF($Y153=0,"",INDEX(CSV!C$2:C$510,$Y153)),_xlpm.MacVal,IF($Z153=0,"",INDEX(Output_Mac!D$2:D$500,$Z153)),_xlpm.WinVal,IF($AD153=0,"",INDEX(Output_Win!D$2:D$243,$AD153)),_xlpm.MyAuditVal,IF($AA153=0,"",INDEX(My_Audit!C$2:C$456,$AA153)),_xlfn.IFS(_xlpm.MyAuditVal&lt;&gt;"",_xlpm.MyAuditVal,_xlpm.MacVal&lt;&gt;"",_xlpm.MacVal,_xlpm.WinVal&lt;&gt;"",_xlpm.WinVal,_xlpm.CSVVal&lt;&gt;"",_xlpm.CSVVal)),""))</f>
        <v/>
      </c>
      <c r="E153" s="41" t="str" cm="1">
        <f t="array" ref="E153">IF(($Y153+$Z153+$AA153+$AD153)=0,"",IFERROR(_xlfn.LET(_xlpm.CSVVal,IF($Y153=0,"",INDEX(CSV!E$2:E$510,$Y153)),_xlpm.MacVal,IF($Z153=0,"",INDEX(Output_Mac!C$2:C$500,$Z153)),_xlpm.WinVal,IF($AD153=0,"",INDEX(Output_Win!C$2:C$243,$AD153)),_xlpm.MyAuditVal,IF($AA153=0,"",INDEX(My_Audit!D$2:D$456,$AA153)),_xlfn.IFS(_xlpm.MyAuditVal&lt;&gt;"",_xlpm.MyAuditVal,_xlpm.MacVal&lt;&gt;"",_xlpm.MacVal,_xlpm.WinVal&lt;&gt;"",_xlpm.WinVal,_xlpm.CSVVal&lt;&gt;"",_xlpm.CSVVal)),""))</f>
        <v/>
      </c>
      <c r="F153" s="41" t="str" cm="1">
        <f t="array" ref="F153">IF(($Y153+$Z153+$AA153+$AD153)=0,"",IFERROR(_xlfn.LET(_xlpm.CSVVal,IF($Y153=0,"",INDEX(CSV!F$2:F$510,$Y153)),_xlpm.MacVal,IF($Z153=0,"",INDEX(Output_Mac!E$2:E$500,$Z153)),_xlpm.WinVal,IF($AD153=0,"",INDEX(Output_Win!E$2:E$243,$AD153)),_xlpm.MyAuditVal,IF($AA153=0,"",INDEX(My_Audit!E$2:E$456,$AA153)),_xlfn.IFS(_xlpm.MyAuditVal&lt;&gt;"",_xlpm.MyAuditVal,_xlpm.MacVal&lt;&gt;"",_xlpm.MacVal,_xlpm.WinVal&lt;&gt;"",_xlpm.WinVal,_xlpm.CSVVal&lt;&gt;"",PROPER(_xlpm.CSVVal))),""))</f>
        <v/>
      </c>
      <c r="G153" s="41" t="str" cm="1">
        <f t="array" ref="G153">IF(($Y153+$Z153+$AA153+$AD153)=0,"",IFERROR(_xlfn.LET(_xlpm.CSVVal,IF($Y153=0,"",INDEX(CSV!G$2:G$510,$Y153)),_xlpm.MacVal,IF($Z153=0,"",INDEX(Output_Mac!G$2:G$500,$Z153)),_xlpm.WinVal,IF($AD153=0,"",INDEX(Output_Win!G$2:G$243,$AD153)),_xlpm.MyAuditVal,IF($AA153=0,"",INDEX(My_Audit!F$2:F$456,$AA153)),_xlfn.IFS(_xlpm.MyAuditVal&lt;&gt;"",_xlpm.MyAuditVal,_xlpm.MacVal&lt;&gt;"",_xlpm.MacVal,_xlpm.WinVal&lt;&gt;"",_xlpm.WinVal,_xlpm.CSVVal&lt;&gt;"",_xlpm.CSVVal)),""))</f>
        <v/>
      </c>
      <c r="H153" s="41" t="str" cm="1">
        <f t="array" ref="H153">IF($Z153&gt;0,INDEX(Output_Mac!H$2:H$500,$Z153),IF($AD153&gt;0,INDEX(Output_Win!H$2:H$243,$AD153),IF($AA153&gt;0,_xlfn.LET(_xlpm.MyAuditVal,INDEX(My_Audit!G$2:G$456,$AA153),IF(_xlpm.MyAuditVal=0,"",_xlpm.MyAuditVal)),"")))</f>
        <v/>
      </c>
      <c r="I153" s="41" t="str" cm="1">
        <f t="array" ref="I153">IF(($Y153+$Z153+$AA153+$AD153)=0,"",IFERROR(_xlfn.LET(_xlpm.CSVVal,IF($Y153=0,"",INDEX(CSV!H$2:H$510,$Y153)),_xlpm.MacVal,IF($Z153=0,"",INDEX(Output_Mac!I$2:I$500,$Z153)),_xlpm.WinVal,IF($AD153=0,"",INDEX(Output_Win!I$2:I$243,$AD153)),_xlpm.MyAuditVal,IF($AA153=0,"",INDEX(My_Audit!H$2:H$456,$AA153)),_xlfn.IFS(_xlpm.MyAuditVal&lt;&gt;"",_xlpm.MyAuditVal,_xlpm.MacVal&lt;&gt;"",_xlpm.MacVal,_xlpm.WinVal&lt;&gt;"",_xlpm.WinVal,_xlpm.CSVVal&lt;&gt;"",_xlpm.CSVVal)),""))</f>
        <v/>
      </c>
      <c r="J153" s="41" t="str" cm="1">
        <f t="array" ref="J153">IF(($Y153+$Z153+$AA153+$AD153)=0,"",IFERROR(_xlfn.LET(_xlpm.CSVVal,IF($Y153=0,"",INDEX(CSV!J$2:J$510,$Y153)),_xlpm.MacVal,IF($Z153=0,"",INDEX(Output_Mac!J$2:J$500,$Z153)),_xlpm.WinVal,IF($AD153=0,"",INDEX(Output_Win!J$2:J$243,$AD153)),_xlpm.MyAuditVal,IF($AA153=0,"",INDEX(My_Audit!I$2:I$456,$AA153)),_xlfn.IFS(_xlpm.MyAuditVal&lt;&gt;"",_xlpm.MyAuditVal,_xlpm.MacVal&lt;&gt;"",_xlpm.MacVal,_xlpm.WinVal&lt;&gt;"",_xlpm.WinVal,_xlpm.CSVVal&lt;&gt;"",_xlpm.CSVVal)),""))</f>
        <v/>
      </c>
      <c r="K153" s="41" t="str" cm="1">
        <f t="array" ref="K153">IF(($Y153+$Z153+$AA153+$AD153)=0,"",IFERROR(_xlfn.LET(_xlpm.CSVVal,IF($Y153=0,"",INDEX(CSV!N$2:N$510,$Y153)),_xlpm.MacVal,IF($Z153=0,"",INDEX(Output_Mac!L$2:L$500,$Z153)),_xlpm.WinVal,IF($AD153=0,"",INDEX(Output_Win!L$2:L$243,$AD153)),_xlpm.MyAuditVal,IF($AA153=0,"",INDEX(My_Audit!J$2:J$456,$AA153)),_xlfn.IFS(_xlpm.MyAuditVal&lt;&gt;"",_xlpm.MyAuditVal,_xlpm.MacVal&lt;&gt;"",_xlpm.MacVal,_xlpm.WinVal&lt;&gt;"",_xlpm.WinVal,_xlpm.CSVVal&lt;&gt;"",_xlpm.CSVVal)),""))</f>
        <v/>
      </c>
      <c r="L153" s="41" t="str" cm="1">
        <f t="array" ref="L153">IF(($Y153+$Z153+$AA153+$AD153)=0,"",IFERROR(_xlfn.LET(_xlpm.CSVVal,IF($Y153=0,"",INDEX(CSV!Q$2:Q$510,$Y153)),_xlpm.MacVal,IF($Z153=0,"",INDEX(Output_Mac!M$2:M$500,$Z153)),_xlpm.WinVal,IF($AD153=0,"",INDEX(Output_Win!M$2:M$243,$AD153)),_xlpm.MyAuditVal,IF($AA153=0,"",INDEX(My_Audit!K$2:K$456,$AA153)),_xlfn.IFS(_xlpm.MyAuditVal&lt;&gt;"",_xlpm.MyAuditVal,_xlpm.MacVal&lt;&gt;"",_xlpm.MacVal,_xlpm.WinVal&lt;&gt;"",_xlpm.WinVal,_xlpm.CSVVal&lt;&gt;"",_xlpm.CSVVal)),""))</f>
        <v/>
      </c>
      <c r="M153" s="41" t="str" cm="1">
        <f t="array" ref="M153">IF(($Y153+$Z153+$AA153+$AD153)=0,"",ExpandDiagCodes(_xlfn.TEXTJOIN(", ",TRUE,IF($AA153=0,"",INDEX(My_Audit!N$2:N$456,$AA153)),IF($Z153=0,"",INDEX(Output_Mac!S$2:S$500,$Z153)),IF($AD153=0,"",INDEX(Output_Win!S$2:S$243,$AD153)),IF($Y153=0,"",INDEX(CSV!AE$2:AE$510,$Y153)))))</f>
        <v/>
      </c>
      <c r="N153" s="41" t="str" cm="1">
        <f t="array" ref="N153">IF(($Y153+$Z153+$AA153+$AD153)=0,"",IFERROR(_xlfn.LET(_xlpm.CSVVal,IF($Y153=0,"",INDEX(CSV!AG$2:AG$510,$Y153)),_xlpm.MacVal,IF($Z153=0,"",INDEX(Output_Mac!T$2:T$500,$Z153)),_xlpm.WinVal,IF($AD153=0,"",INDEX(Output_Win!T$2:T$243,$AD153)),_xlpm.MyAuditVal,IF($AA153=0,"",INDEX(My_Audit!O$2:O$456,$AA153)),_xlfn.IFS(_xlpm.MyAuditVal&lt;&gt;"",_xlpm.MyAuditVal,_xlpm.MacVal&lt;&gt;"",_xlpm.MacVal,_xlpm.WinVal&lt;&gt;"",_xlpm.WinVal,_xlpm.CSVVal&lt;&gt;"",_xlpm.CSVVal)),""))</f>
        <v/>
      </c>
      <c r="O153" s="41" t="str" cm="1">
        <f t="array" ref="O153">IF($AB153=0,"",INDEX(My_Audit!P$2:P$456,$AB153))&amp;""</f>
        <v/>
      </c>
      <c r="P153" s="40"/>
      <c r="Q153" s="41" t="str">
        <f>IF(LEFT(N153,4)="Pass","Nist SP 800-88",My_Audit!R153)&amp;""</f>
        <v/>
      </c>
      <c r="R153" s="40"/>
      <c r="S153" s="40"/>
      <c r="T153" s="41" t="str" cm="1">
        <f t="array" ref="T153">IF($AC153=0,"",INDEX(Models!J$2:J$605,$AC153))</f>
        <v/>
      </c>
      <c r="U153" s="40"/>
      <c r="V153" s="40"/>
      <c r="W153" s="79" t="str" cm="1">
        <f t="array" ref="W153">IF(($Z153+$AA153+$AD153)=0,"",ExpandDiagCodes(_xlfn.TEXTJOIN(", ",TRUE,IF($AA153=0,"",INDEX(My_Audit!L$2:L$456,$AA153)),IF($Z153=0,"",INDEX(Output_Mac!AA$2:AA$500,$Z153)),IF($AD153=0,"",INDEX(Output_Win!AA$2:AA$243,$AD153)))))</f>
        <v/>
      </c>
      <c r="Y153" s="80">
        <f>IFERROR(MATCH($A153,CSV!$A$2:$A$510,0),0)</f>
        <v>0</v>
      </c>
      <c r="Z153" s="80">
        <f>IFERROR(MATCH($A153,Output_Mac!$A$2:$A$500,0),0)</f>
        <v>0</v>
      </c>
      <c r="AA153" s="80">
        <f>IFERROR(MATCH($A153,My_Audit!$A$2:$A$456,0),0)</f>
        <v>152</v>
      </c>
      <c r="AB153" s="80">
        <f>IFERROR(MATCH($C153,My_Audit!$B$2:$B$456,0),0)</f>
        <v>0</v>
      </c>
      <c r="AC153" s="80">
        <f>IFERROR(MATCH($E153,Models!$I$2:$I$605,0),0)</f>
        <v>0</v>
      </c>
      <c r="AD153" s="80">
        <f>IFERROR(MATCH($A153,Output_Win!$A$2:$A$243,0),0)</f>
        <v>0</v>
      </c>
    </row>
    <row r="154" spans="1:30">
      <c r="A154" s="40" t="str">
        <f>_xlfn.TEXTJOIN("",TRUE,Input!$A$4,TEXT(ROW(My_Audit!A153)+Input!$A$8-1,"00"))</f>
        <v>W4541</v>
      </c>
      <c r="B154" s="40" t="str">
        <f>_xlfn.TEXTJOIN("-",TRUE,"ITD",Input!$A$2,A154)</f>
        <v>ITD-SHR11749-W4541</v>
      </c>
      <c r="C154" s="41" t="str" cm="1">
        <f t="array" ref="C154">IF(($Y154+$Z154+$AA154+$AD154)=0,"",IFERROR(_xlfn.LET(_xlpm.CSVVal,IF($Y154=0,"",INDEX(CSV!B$2:B$510,$Y154)),_xlpm.MacVal,IF($Z154=0,"",INDEX(Output_Mac!B$2:B$500,$Z154)),_xlpm.WinVal,IF($AD154=0,"",INDEX(Output_Win!B$2:B$243,$AD154)),_xlpm.MyAuditVal,IF($AA154=0,"",INDEX(My_Audit!B$2:B$456,$AA154)),_xlfn.IFS(_xlpm.MyAuditVal&lt;&gt;"",_xlpm.MyAuditVal,_xlpm.MacVal&lt;&gt;"",_xlpm.MacVal,_xlpm.WinVal&lt;&gt;"",_xlpm.WinVal,_xlpm.CSVVal&lt;&gt;"",_xlpm.CSVVal)),""))</f>
        <v/>
      </c>
      <c r="D154" s="41" t="str" cm="1">
        <f t="array" ref="D154">IF(($Y154+$Z154+$AA154+$AD154)=0,"",IFERROR(_xlfn.LET(_xlpm.CSVVal,IF($Y154=0,"",INDEX(CSV!C$2:C$510,$Y154)),_xlpm.MacVal,IF($Z154=0,"",INDEX(Output_Mac!D$2:D$500,$Z154)),_xlpm.WinVal,IF($AD154=0,"",INDEX(Output_Win!D$2:D$243,$AD154)),_xlpm.MyAuditVal,IF($AA154=0,"",INDEX(My_Audit!C$2:C$456,$AA154)),_xlfn.IFS(_xlpm.MyAuditVal&lt;&gt;"",_xlpm.MyAuditVal,_xlpm.MacVal&lt;&gt;"",_xlpm.MacVal,_xlpm.WinVal&lt;&gt;"",_xlpm.WinVal,_xlpm.CSVVal&lt;&gt;"",_xlpm.CSVVal)),""))</f>
        <v/>
      </c>
      <c r="E154" s="41" t="str" cm="1">
        <f t="array" ref="E154">IF(($Y154+$Z154+$AA154+$AD154)=0,"",IFERROR(_xlfn.LET(_xlpm.CSVVal,IF($Y154=0,"",INDEX(CSV!E$2:E$510,$Y154)),_xlpm.MacVal,IF($Z154=0,"",INDEX(Output_Mac!C$2:C$500,$Z154)),_xlpm.WinVal,IF($AD154=0,"",INDEX(Output_Win!C$2:C$243,$AD154)),_xlpm.MyAuditVal,IF($AA154=0,"",INDEX(My_Audit!D$2:D$456,$AA154)),_xlfn.IFS(_xlpm.MyAuditVal&lt;&gt;"",_xlpm.MyAuditVal,_xlpm.MacVal&lt;&gt;"",_xlpm.MacVal,_xlpm.WinVal&lt;&gt;"",_xlpm.WinVal,_xlpm.CSVVal&lt;&gt;"",_xlpm.CSVVal)),""))</f>
        <v/>
      </c>
      <c r="F154" s="41" t="str" cm="1">
        <f t="array" ref="F154">IF(($Y154+$Z154+$AA154+$AD154)=0,"",IFERROR(_xlfn.LET(_xlpm.CSVVal,IF($Y154=0,"",INDEX(CSV!F$2:F$510,$Y154)),_xlpm.MacVal,IF($Z154=0,"",INDEX(Output_Mac!E$2:E$500,$Z154)),_xlpm.WinVal,IF($AD154=0,"",INDEX(Output_Win!E$2:E$243,$AD154)),_xlpm.MyAuditVal,IF($AA154=0,"",INDEX(My_Audit!E$2:E$456,$AA154)),_xlfn.IFS(_xlpm.MyAuditVal&lt;&gt;"",_xlpm.MyAuditVal,_xlpm.MacVal&lt;&gt;"",_xlpm.MacVal,_xlpm.WinVal&lt;&gt;"",_xlpm.WinVal,_xlpm.CSVVal&lt;&gt;"",PROPER(_xlpm.CSVVal))),""))</f>
        <v/>
      </c>
      <c r="G154" s="41" t="str" cm="1">
        <f t="array" ref="G154">IF(($Y154+$Z154+$AA154+$AD154)=0,"",IFERROR(_xlfn.LET(_xlpm.CSVVal,IF($Y154=0,"",INDEX(CSV!G$2:G$510,$Y154)),_xlpm.MacVal,IF($Z154=0,"",INDEX(Output_Mac!G$2:G$500,$Z154)),_xlpm.WinVal,IF($AD154=0,"",INDEX(Output_Win!G$2:G$243,$AD154)),_xlpm.MyAuditVal,IF($AA154=0,"",INDEX(My_Audit!F$2:F$456,$AA154)),_xlfn.IFS(_xlpm.MyAuditVal&lt;&gt;"",_xlpm.MyAuditVal,_xlpm.MacVal&lt;&gt;"",_xlpm.MacVal,_xlpm.WinVal&lt;&gt;"",_xlpm.WinVal,_xlpm.CSVVal&lt;&gt;"",_xlpm.CSVVal)),""))</f>
        <v/>
      </c>
      <c r="H154" s="41" t="str" cm="1">
        <f t="array" ref="H154">IF($Z154&gt;0,INDEX(Output_Mac!H$2:H$500,$Z154),IF($AD154&gt;0,INDEX(Output_Win!H$2:H$243,$AD154),IF($AA154&gt;0,_xlfn.LET(_xlpm.MyAuditVal,INDEX(My_Audit!G$2:G$456,$AA154),IF(_xlpm.MyAuditVal=0,"",_xlpm.MyAuditVal)),"")))</f>
        <v/>
      </c>
      <c r="I154" s="41" t="str" cm="1">
        <f t="array" ref="I154">IF(($Y154+$Z154+$AA154+$AD154)=0,"",IFERROR(_xlfn.LET(_xlpm.CSVVal,IF($Y154=0,"",INDEX(CSV!H$2:H$510,$Y154)),_xlpm.MacVal,IF($Z154=0,"",INDEX(Output_Mac!I$2:I$500,$Z154)),_xlpm.WinVal,IF($AD154=0,"",INDEX(Output_Win!I$2:I$243,$AD154)),_xlpm.MyAuditVal,IF($AA154=0,"",INDEX(My_Audit!H$2:H$456,$AA154)),_xlfn.IFS(_xlpm.MyAuditVal&lt;&gt;"",_xlpm.MyAuditVal,_xlpm.MacVal&lt;&gt;"",_xlpm.MacVal,_xlpm.WinVal&lt;&gt;"",_xlpm.WinVal,_xlpm.CSVVal&lt;&gt;"",_xlpm.CSVVal)),""))</f>
        <v/>
      </c>
      <c r="J154" s="41" t="str" cm="1">
        <f t="array" ref="J154">IF(($Y154+$Z154+$AA154+$AD154)=0,"",IFERROR(_xlfn.LET(_xlpm.CSVVal,IF($Y154=0,"",INDEX(CSV!J$2:J$510,$Y154)),_xlpm.MacVal,IF($Z154=0,"",INDEX(Output_Mac!J$2:J$500,$Z154)),_xlpm.WinVal,IF($AD154=0,"",INDEX(Output_Win!J$2:J$243,$AD154)),_xlpm.MyAuditVal,IF($AA154=0,"",INDEX(My_Audit!I$2:I$456,$AA154)),_xlfn.IFS(_xlpm.MyAuditVal&lt;&gt;"",_xlpm.MyAuditVal,_xlpm.MacVal&lt;&gt;"",_xlpm.MacVal,_xlpm.WinVal&lt;&gt;"",_xlpm.WinVal,_xlpm.CSVVal&lt;&gt;"",_xlpm.CSVVal)),""))</f>
        <v/>
      </c>
      <c r="K154" s="41" t="str" cm="1">
        <f t="array" ref="K154">IF(($Y154+$Z154+$AA154+$AD154)=0,"",IFERROR(_xlfn.LET(_xlpm.CSVVal,IF($Y154=0,"",INDEX(CSV!N$2:N$510,$Y154)),_xlpm.MacVal,IF($Z154=0,"",INDEX(Output_Mac!L$2:L$500,$Z154)),_xlpm.WinVal,IF($AD154=0,"",INDEX(Output_Win!L$2:L$243,$AD154)),_xlpm.MyAuditVal,IF($AA154=0,"",INDEX(My_Audit!J$2:J$456,$AA154)),_xlfn.IFS(_xlpm.MyAuditVal&lt;&gt;"",_xlpm.MyAuditVal,_xlpm.MacVal&lt;&gt;"",_xlpm.MacVal,_xlpm.WinVal&lt;&gt;"",_xlpm.WinVal,_xlpm.CSVVal&lt;&gt;"",_xlpm.CSVVal)),""))</f>
        <v/>
      </c>
      <c r="L154" s="41" t="str" cm="1">
        <f t="array" ref="L154">IF(($Y154+$Z154+$AA154+$AD154)=0,"",IFERROR(_xlfn.LET(_xlpm.CSVVal,IF($Y154=0,"",INDEX(CSV!Q$2:Q$510,$Y154)),_xlpm.MacVal,IF($Z154=0,"",INDEX(Output_Mac!M$2:M$500,$Z154)),_xlpm.WinVal,IF($AD154=0,"",INDEX(Output_Win!M$2:M$243,$AD154)),_xlpm.MyAuditVal,IF($AA154=0,"",INDEX(My_Audit!K$2:K$456,$AA154)),_xlfn.IFS(_xlpm.MyAuditVal&lt;&gt;"",_xlpm.MyAuditVal,_xlpm.MacVal&lt;&gt;"",_xlpm.MacVal,_xlpm.WinVal&lt;&gt;"",_xlpm.WinVal,_xlpm.CSVVal&lt;&gt;"",_xlpm.CSVVal)),""))</f>
        <v/>
      </c>
      <c r="M154" s="41" t="str" cm="1">
        <f t="array" ref="M154">IF(($Y154+$Z154+$AA154+$AD154)=0,"",ExpandDiagCodes(_xlfn.TEXTJOIN(", ",TRUE,IF($AA154=0,"",INDEX(My_Audit!N$2:N$456,$AA154)),IF($Z154=0,"",INDEX(Output_Mac!S$2:S$500,$Z154)),IF($AD154=0,"",INDEX(Output_Win!S$2:S$243,$AD154)),IF($Y154=0,"",INDEX(CSV!AE$2:AE$510,$Y154)))))</f>
        <v/>
      </c>
      <c r="N154" s="41" t="str" cm="1">
        <f t="array" ref="N154">IF(($Y154+$Z154+$AA154+$AD154)=0,"",IFERROR(_xlfn.LET(_xlpm.CSVVal,IF($Y154=0,"",INDEX(CSV!AG$2:AG$510,$Y154)),_xlpm.MacVal,IF($Z154=0,"",INDEX(Output_Mac!T$2:T$500,$Z154)),_xlpm.WinVal,IF($AD154=0,"",INDEX(Output_Win!T$2:T$243,$AD154)),_xlpm.MyAuditVal,IF($AA154=0,"",INDEX(My_Audit!O$2:O$456,$AA154)),_xlfn.IFS(_xlpm.MyAuditVal&lt;&gt;"",_xlpm.MyAuditVal,_xlpm.MacVal&lt;&gt;"",_xlpm.MacVal,_xlpm.WinVal&lt;&gt;"",_xlpm.WinVal,_xlpm.CSVVal&lt;&gt;"",_xlpm.CSVVal)),""))</f>
        <v/>
      </c>
      <c r="O154" s="41" t="str" cm="1">
        <f t="array" ref="O154">IF($AB154=0,"",INDEX(My_Audit!P$2:P$456,$AB154))&amp;""</f>
        <v/>
      </c>
      <c r="P154" s="40"/>
      <c r="Q154" s="41" t="str">
        <f>IF(LEFT(N154,4)="Pass","Nist SP 800-88",My_Audit!R154)&amp;""</f>
        <v/>
      </c>
      <c r="R154" s="40"/>
      <c r="S154" s="40"/>
      <c r="T154" s="41" t="str" cm="1">
        <f t="array" ref="T154">IF($AC154=0,"",INDEX(Models!J$2:J$605,$AC154))</f>
        <v/>
      </c>
      <c r="U154" s="40"/>
      <c r="V154" s="40"/>
      <c r="W154" s="79" t="str" cm="1">
        <f t="array" ref="W154">IF(($Z154+$AA154+$AD154)=0,"",ExpandDiagCodes(_xlfn.TEXTJOIN(", ",TRUE,IF($AA154=0,"",INDEX(My_Audit!L$2:L$456,$AA154)),IF($Z154=0,"",INDEX(Output_Mac!AA$2:AA$500,$Z154)),IF($AD154=0,"",INDEX(Output_Win!AA$2:AA$243,$AD154)))))</f>
        <v/>
      </c>
      <c r="Y154" s="80">
        <f>IFERROR(MATCH($A154,CSV!$A$2:$A$510,0),0)</f>
        <v>0</v>
      </c>
      <c r="Z154" s="80">
        <f>IFERROR(MATCH($A154,Output_Mac!$A$2:$A$500,0),0)</f>
        <v>0</v>
      </c>
      <c r="AA154" s="80">
        <f>IFERROR(MATCH($A154,My_Audit!$A$2:$A$456,0),0)</f>
        <v>153</v>
      </c>
      <c r="AB154" s="80">
        <f>IFERROR(MATCH($C154,My_Audit!$B$2:$B$456,0),0)</f>
        <v>0</v>
      </c>
      <c r="AC154" s="80">
        <f>IFERROR(MATCH($E154,Models!$I$2:$I$605,0),0)</f>
        <v>0</v>
      </c>
      <c r="AD154" s="80">
        <f>IFERROR(MATCH($A154,Output_Win!$A$2:$A$243,0),0)</f>
        <v>0</v>
      </c>
    </row>
    <row r="155" spans="1:30">
      <c r="A155" s="40" t="str">
        <f>_xlfn.TEXTJOIN("",TRUE,Input!$A$4,TEXT(ROW(My_Audit!A154)+Input!$A$8-1,"00"))</f>
        <v>W4542</v>
      </c>
      <c r="B155" s="40" t="str">
        <f>_xlfn.TEXTJOIN("-",TRUE,"ITD",Input!$A$2,A155)</f>
        <v>ITD-SHR11749-W4542</v>
      </c>
      <c r="C155" s="41" t="str" cm="1">
        <f t="array" ref="C155">IF(($Y155+$Z155+$AA155+$AD155)=0,"",IFERROR(_xlfn.LET(_xlpm.CSVVal,IF($Y155=0,"",INDEX(CSV!B$2:B$510,$Y155)),_xlpm.MacVal,IF($Z155=0,"",INDEX(Output_Mac!B$2:B$500,$Z155)),_xlpm.WinVal,IF($AD155=0,"",INDEX(Output_Win!B$2:B$243,$AD155)),_xlpm.MyAuditVal,IF($AA155=0,"",INDEX(My_Audit!B$2:B$456,$AA155)),_xlfn.IFS(_xlpm.MyAuditVal&lt;&gt;"",_xlpm.MyAuditVal,_xlpm.MacVal&lt;&gt;"",_xlpm.MacVal,_xlpm.WinVal&lt;&gt;"",_xlpm.WinVal,_xlpm.CSVVal&lt;&gt;"",_xlpm.CSVVal)),""))</f>
        <v/>
      </c>
      <c r="D155" s="41" t="str" cm="1">
        <f t="array" ref="D155">IF(($Y155+$Z155+$AA155+$AD155)=0,"",IFERROR(_xlfn.LET(_xlpm.CSVVal,IF($Y155=0,"",INDEX(CSV!C$2:C$510,$Y155)),_xlpm.MacVal,IF($Z155=0,"",INDEX(Output_Mac!D$2:D$500,$Z155)),_xlpm.WinVal,IF($AD155=0,"",INDEX(Output_Win!D$2:D$243,$AD155)),_xlpm.MyAuditVal,IF($AA155=0,"",INDEX(My_Audit!C$2:C$456,$AA155)),_xlfn.IFS(_xlpm.MyAuditVal&lt;&gt;"",_xlpm.MyAuditVal,_xlpm.MacVal&lt;&gt;"",_xlpm.MacVal,_xlpm.WinVal&lt;&gt;"",_xlpm.WinVal,_xlpm.CSVVal&lt;&gt;"",_xlpm.CSVVal)),""))</f>
        <v/>
      </c>
      <c r="E155" s="41" t="str" cm="1">
        <f t="array" ref="E155">IF(($Y155+$Z155+$AA155+$AD155)=0,"",IFERROR(_xlfn.LET(_xlpm.CSVVal,IF($Y155=0,"",INDEX(CSV!E$2:E$510,$Y155)),_xlpm.MacVal,IF($Z155=0,"",INDEX(Output_Mac!C$2:C$500,$Z155)),_xlpm.WinVal,IF($AD155=0,"",INDEX(Output_Win!C$2:C$243,$AD155)),_xlpm.MyAuditVal,IF($AA155=0,"",INDEX(My_Audit!D$2:D$456,$AA155)),_xlfn.IFS(_xlpm.MyAuditVal&lt;&gt;"",_xlpm.MyAuditVal,_xlpm.MacVal&lt;&gt;"",_xlpm.MacVal,_xlpm.WinVal&lt;&gt;"",_xlpm.WinVal,_xlpm.CSVVal&lt;&gt;"",_xlpm.CSVVal)),""))</f>
        <v/>
      </c>
      <c r="F155" s="41" t="str" cm="1">
        <f t="array" ref="F155">IF(($Y155+$Z155+$AA155+$AD155)=0,"",IFERROR(_xlfn.LET(_xlpm.CSVVal,IF($Y155=0,"",INDEX(CSV!F$2:F$510,$Y155)),_xlpm.MacVal,IF($Z155=0,"",INDEX(Output_Mac!E$2:E$500,$Z155)),_xlpm.WinVal,IF($AD155=0,"",INDEX(Output_Win!E$2:E$243,$AD155)),_xlpm.MyAuditVal,IF($AA155=0,"",INDEX(My_Audit!E$2:E$456,$AA155)),_xlfn.IFS(_xlpm.MyAuditVal&lt;&gt;"",_xlpm.MyAuditVal,_xlpm.MacVal&lt;&gt;"",_xlpm.MacVal,_xlpm.WinVal&lt;&gt;"",_xlpm.WinVal,_xlpm.CSVVal&lt;&gt;"",PROPER(_xlpm.CSVVal))),""))</f>
        <v/>
      </c>
      <c r="G155" s="41" t="str" cm="1">
        <f t="array" ref="G155">IF(($Y155+$Z155+$AA155+$AD155)=0,"",IFERROR(_xlfn.LET(_xlpm.CSVVal,IF($Y155=0,"",INDEX(CSV!G$2:G$510,$Y155)),_xlpm.MacVal,IF($Z155=0,"",INDEX(Output_Mac!G$2:G$500,$Z155)),_xlpm.WinVal,IF($AD155=0,"",INDEX(Output_Win!G$2:G$243,$AD155)),_xlpm.MyAuditVal,IF($AA155=0,"",INDEX(My_Audit!F$2:F$456,$AA155)),_xlfn.IFS(_xlpm.MyAuditVal&lt;&gt;"",_xlpm.MyAuditVal,_xlpm.MacVal&lt;&gt;"",_xlpm.MacVal,_xlpm.WinVal&lt;&gt;"",_xlpm.WinVal,_xlpm.CSVVal&lt;&gt;"",_xlpm.CSVVal)),""))</f>
        <v/>
      </c>
      <c r="H155" s="41" t="str" cm="1">
        <f t="array" ref="H155">IF($Z155&gt;0,INDEX(Output_Mac!H$2:H$500,$Z155),IF($AD155&gt;0,INDEX(Output_Win!H$2:H$243,$AD155),IF($AA155&gt;0,_xlfn.LET(_xlpm.MyAuditVal,INDEX(My_Audit!G$2:G$456,$AA155),IF(_xlpm.MyAuditVal=0,"",_xlpm.MyAuditVal)),"")))</f>
        <v/>
      </c>
      <c r="I155" s="41" t="str" cm="1">
        <f t="array" ref="I155">IF(($Y155+$Z155+$AA155+$AD155)=0,"",IFERROR(_xlfn.LET(_xlpm.CSVVal,IF($Y155=0,"",INDEX(CSV!H$2:H$510,$Y155)),_xlpm.MacVal,IF($Z155=0,"",INDEX(Output_Mac!I$2:I$500,$Z155)),_xlpm.WinVal,IF($AD155=0,"",INDEX(Output_Win!I$2:I$243,$AD155)),_xlpm.MyAuditVal,IF($AA155=0,"",INDEX(My_Audit!H$2:H$456,$AA155)),_xlfn.IFS(_xlpm.MyAuditVal&lt;&gt;"",_xlpm.MyAuditVal,_xlpm.MacVal&lt;&gt;"",_xlpm.MacVal,_xlpm.WinVal&lt;&gt;"",_xlpm.WinVal,_xlpm.CSVVal&lt;&gt;"",_xlpm.CSVVal)),""))</f>
        <v/>
      </c>
      <c r="J155" s="41" t="str" cm="1">
        <f t="array" ref="J155">IF(($Y155+$Z155+$AA155+$AD155)=0,"",IFERROR(_xlfn.LET(_xlpm.CSVVal,IF($Y155=0,"",INDEX(CSV!J$2:J$510,$Y155)),_xlpm.MacVal,IF($Z155=0,"",INDEX(Output_Mac!J$2:J$500,$Z155)),_xlpm.WinVal,IF($AD155=0,"",INDEX(Output_Win!J$2:J$243,$AD155)),_xlpm.MyAuditVal,IF($AA155=0,"",INDEX(My_Audit!I$2:I$456,$AA155)),_xlfn.IFS(_xlpm.MyAuditVal&lt;&gt;"",_xlpm.MyAuditVal,_xlpm.MacVal&lt;&gt;"",_xlpm.MacVal,_xlpm.WinVal&lt;&gt;"",_xlpm.WinVal,_xlpm.CSVVal&lt;&gt;"",_xlpm.CSVVal)),""))</f>
        <v/>
      </c>
      <c r="K155" s="41" t="str" cm="1">
        <f t="array" ref="K155">IF(($Y155+$Z155+$AA155+$AD155)=0,"",IFERROR(_xlfn.LET(_xlpm.CSVVal,IF($Y155=0,"",INDEX(CSV!N$2:N$510,$Y155)),_xlpm.MacVal,IF($Z155=0,"",INDEX(Output_Mac!L$2:L$500,$Z155)),_xlpm.WinVal,IF($AD155=0,"",INDEX(Output_Win!L$2:L$243,$AD155)),_xlpm.MyAuditVal,IF($AA155=0,"",INDEX(My_Audit!J$2:J$456,$AA155)),_xlfn.IFS(_xlpm.MyAuditVal&lt;&gt;"",_xlpm.MyAuditVal,_xlpm.MacVal&lt;&gt;"",_xlpm.MacVal,_xlpm.WinVal&lt;&gt;"",_xlpm.WinVal,_xlpm.CSVVal&lt;&gt;"",_xlpm.CSVVal)),""))</f>
        <v/>
      </c>
      <c r="L155" s="41" t="str" cm="1">
        <f t="array" ref="L155">IF(($Y155+$Z155+$AA155+$AD155)=0,"",IFERROR(_xlfn.LET(_xlpm.CSVVal,IF($Y155=0,"",INDEX(CSV!Q$2:Q$510,$Y155)),_xlpm.MacVal,IF($Z155=0,"",INDEX(Output_Mac!M$2:M$500,$Z155)),_xlpm.WinVal,IF($AD155=0,"",INDEX(Output_Win!M$2:M$243,$AD155)),_xlpm.MyAuditVal,IF($AA155=0,"",INDEX(My_Audit!K$2:K$456,$AA155)),_xlfn.IFS(_xlpm.MyAuditVal&lt;&gt;"",_xlpm.MyAuditVal,_xlpm.MacVal&lt;&gt;"",_xlpm.MacVal,_xlpm.WinVal&lt;&gt;"",_xlpm.WinVal,_xlpm.CSVVal&lt;&gt;"",_xlpm.CSVVal)),""))</f>
        <v/>
      </c>
      <c r="M155" s="41" t="str" cm="1">
        <f t="array" ref="M155">IF(($Y155+$Z155+$AA155+$AD155)=0,"",ExpandDiagCodes(_xlfn.TEXTJOIN(", ",TRUE,IF($AA155=0,"",INDEX(My_Audit!N$2:N$456,$AA155)),IF($Z155=0,"",INDEX(Output_Mac!S$2:S$500,$Z155)),IF($AD155=0,"",INDEX(Output_Win!S$2:S$243,$AD155)),IF($Y155=0,"",INDEX(CSV!AE$2:AE$510,$Y155)))))</f>
        <v/>
      </c>
      <c r="N155" s="41" t="str" cm="1">
        <f t="array" ref="N155">IF(($Y155+$Z155+$AA155+$AD155)=0,"",IFERROR(_xlfn.LET(_xlpm.CSVVal,IF($Y155=0,"",INDEX(CSV!AG$2:AG$510,$Y155)),_xlpm.MacVal,IF($Z155=0,"",INDEX(Output_Mac!T$2:T$500,$Z155)),_xlpm.WinVal,IF($AD155=0,"",INDEX(Output_Win!T$2:T$243,$AD155)),_xlpm.MyAuditVal,IF($AA155=0,"",INDEX(My_Audit!O$2:O$456,$AA155)),_xlfn.IFS(_xlpm.MyAuditVal&lt;&gt;"",_xlpm.MyAuditVal,_xlpm.MacVal&lt;&gt;"",_xlpm.MacVal,_xlpm.WinVal&lt;&gt;"",_xlpm.WinVal,_xlpm.CSVVal&lt;&gt;"",_xlpm.CSVVal)),""))</f>
        <v/>
      </c>
      <c r="O155" s="41" t="str" cm="1">
        <f t="array" ref="O155">IF($AB155=0,"",INDEX(My_Audit!P$2:P$456,$AB155))&amp;""</f>
        <v/>
      </c>
      <c r="P155" s="40"/>
      <c r="Q155" s="41" t="str">
        <f>IF(LEFT(N155,4)="Pass","Nist SP 800-88",My_Audit!R155)&amp;""</f>
        <v/>
      </c>
      <c r="R155" s="40"/>
      <c r="S155" s="40"/>
      <c r="T155" s="41" t="str" cm="1">
        <f t="array" ref="T155">IF($AC155=0,"",INDEX(Models!J$2:J$605,$AC155))</f>
        <v/>
      </c>
      <c r="U155" s="40"/>
      <c r="V155" s="40"/>
      <c r="W155" s="79" t="str" cm="1">
        <f t="array" ref="W155">IF(($Z155+$AA155+$AD155)=0,"",ExpandDiagCodes(_xlfn.TEXTJOIN(", ",TRUE,IF($AA155=0,"",INDEX(My_Audit!L$2:L$456,$AA155)),IF($Z155=0,"",INDEX(Output_Mac!AA$2:AA$500,$Z155)),IF($AD155=0,"",INDEX(Output_Win!AA$2:AA$243,$AD155)))))</f>
        <v/>
      </c>
      <c r="Y155" s="80">
        <f>IFERROR(MATCH($A155,CSV!$A$2:$A$510,0),0)</f>
        <v>0</v>
      </c>
      <c r="Z155" s="80">
        <f>IFERROR(MATCH($A155,Output_Mac!$A$2:$A$500,0),0)</f>
        <v>0</v>
      </c>
      <c r="AA155" s="80">
        <f>IFERROR(MATCH($A155,My_Audit!$A$2:$A$456,0),0)</f>
        <v>154</v>
      </c>
      <c r="AB155" s="80">
        <f>IFERROR(MATCH($C155,My_Audit!$B$2:$B$456,0),0)</f>
        <v>0</v>
      </c>
      <c r="AC155" s="80">
        <f>IFERROR(MATCH($E155,Models!$I$2:$I$605,0),0)</f>
        <v>0</v>
      </c>
      <c r="AD155" s="80">
        <f>IFERROR(MATCH($A155,Output_Win!$A$2:$A$243,0),0)</f>
        <v>0</v>
      </c>
    </row>
    <row r="156" spans="1:30">
      <c r="A156" s="40" t="str">
        <f>_xlfn.TEXTJOIN("",TRUE,Input!$A$4,TEXT(ROW(My_Audit!A155)+Input!$A$8-1,"00"))</f>
        <v>W4543</v>
      </c>
      <c r="B156" s="40" t="str">
        <f>_xlfn.TEXTJOIN("-",TRUE,"ITD",Input!$A$2,A156)</f>
        <v>ITD-SHR11749-W4543</v>
      </c>
      <c r="C156" s="41" t="str" cm="1">
        <f t="array" ref="C156">IF(($Y156+$Z156+$AA156+$AD156)=0,"",IFERROR(_xlfn.LET(_xlpm.CSVVal,IF($Y156=0,"",INDEX(CSV!B$2:B$510,$Y156)),_xlpm.MacVal,IF($Z156=0,"",INDEX(Output_Mac!B$2:B$500,$Z156)),_xlpm.WinVal,IF($AD156=0,"",INDEX(Output_Win!B$2:B$243,$AD156)),_xlpm.MyAuditVal,IF($AA156=0,"",INDEX(My_Audit!B$2:B$456,$AA156)),_xlfn.IFS(_xlpm.MyAuditVal&lt;&gt;"",_xlpm.MyAuditVal,_xlpm.MacVal&lt;&gt;"",_xlpm.MacVal,_xlpm.WinVal&lt;&gt;"",_xlpm.WinVal,_xlpm.CSVVal&lt;&gt;"",_xlpm.CSVVal)),""))</f>
        <v/>
      </c>
      <c r="D156" s="41" t="str" cm="1">
        <f t="array" ref="D156">IF(($Y156+$Z156+$AA156+$AD156)=0,"",IFERROR(_xlfn.LET(_xlpm.CSVVal,IF($Y156=0,"",INDEX(CSV!C$2:C$510,$Y156)),_xlpm.MacVal,IF($Z156=0,"",INDEX(Output_Mac!D$2:D$500,$Z156)),_xlpm.WinVal,IF($AD156=0,"",INDEX(Output_Win!D$2:D$243,$AD156)),_xlpm.MyAuditVal,IF($AA156=0,"",INDEX(My_Audit!C$2:C$456,$AA156)),_xlfn.IFS(_xlpm.MyAuditVal&lt;&gt;"",_xlpm.MyAuditVal,_xlpm.MacVal&lt;&gt;"",_xlpm.MacVal,_xlpm.WinVal&lt;&gt;"",_xlpm.WinVal,_xlpm.CSVVal&lt;&gt;"",_xlpm.CSVVal)),""))</f>
        <v/>
      </c>
      <c r="E156" s="41" t="str" cm="1">
        <f t="array" ref="E156">IF(($Y156+$Z156+$AA156+$AD156)=0,"",IFERROR(_xlfn.LET(_xlpm.CSVVal,IF($Y156=0,"",INDEX(CSV!E$2:E$510,$Y156)),_xlpm.MacVal,IF($Z156=0,"",INDEX(Output_Mac!C$2:C$500,$Z156)),_xlpm.WinVal,IF($AD156=0,"",INDEX(Output_Win!C$2:C$243,$AD156)),_xlpm.MyAuditVal,IF($AA156=0,"",INDEX(My_Audit!D$2:D$456,$AA156)),_xlfn.IFS(_xlpm.MyAuditVal&lt;&gt;"",_xlpm.MyAuditVal,_xlpm.MacVal&lt;&gt;"",_xlpm.MacVal,_xlpm.WinVal&lt;&gt;"",_xlpm.WinVal,_xlpm.CSVVal&lt;&gt;"",_xlpm.CSVVal)),""))</f>
        <v/>
      </c>
      <c r="F156" s="41" t="str" cm="1">
        <f t="array" ref="F156">IF(($Y156+$Z156+$AA156+$AD156)=0,"",IFERROR(_xlfn.LET(_xlpm.CSVVal,IF($Y156=0,"",INDEX(CSV!F$2:F$510,$Y156)),_xlpm.MacVal,IF($Z156=0,"",INDEX(Output_Mac!E$2:E$500,$Z156)),_xlpm.WinVal,IF($AD156=0,"",INDEX(Output_Win!E$2:E$243,$AD156)),_xlpm.MyAuditVal,IF($AA156=0,"",INDEX(My_Audit!E$2:E$456,$AA156)),_xlfn.IFS(_xlpm.MyAuditVal&lt;&gt;"",_xlpm.MyAuditVal,_xlpm.MacVal&lt;&gt;"",_xlpm.MacVal,_xlpm.WinVal&lt;&gt;"",_xlpm.WinVal,_xlpm.CSVVal&lt;&gt;"",PROPER(_xlpm.CSVVal))),""))</f>
        <v/>
      </c>
      <c r="G156" s="41" t="str" cm="1">
        <f t="array" ref="G156">IF(($Y156+$Z156+$AA156+$AD156)=0,"",IFERROR(_xlfn.LET(_xlpm.CSVVal,IF($Y156=0,"",INDEX(CSV!G$2:G$510,$Y156)),_xlpm.MacVal,IF($Z156=0,"",INDEX(Output_Mac!G$2:G$500,$Z156)),_xlpm.WinVal,IF($AD156=0,"",INDEX(Output_Win!G$2:G$243,$AD156)),_xlpm.MyAuditVal,IF($AA156=0,"",INDEX(My_Audit!F$2:F$456,$AA156)),_xlfn.IFS(_xlpm.MyAuditVal&lt;&gt;"",_xlpm.MyAuditVal,_xlpm.MacVal&lt;&gt;"",_xlpm.MacVal,_xlpm.WinVal&lt;&gt;"",_xlpm.WinVal,_xlpm.CSVVal&lt;&gt;"",_xlpm.CSVVal)),""))</f>
        <v/>
      </c>
      <c r="H156" s="41" t="str" cm="1">
        <f t="array" ref="H156">IF($Z156&gt;0,INDEX(Output_Mac!H$2:H$500,$Z156),IF($AD156&gt;0,INDEX(Output_Win!H$2:H$243,$AD156),IF($AA156&gt;0,_xlfn.LET(_xlpm.MyAuditVal,INDEX(My_Audit!G$2:G$456,$AA156),IF(_xlpm.MyAuditVal=0,"",_xlpm.MyAuditVal)),"")))</f>
        <v/>
      </c>
      <c r="I156" s="41" t="str" cm="1">
        <f t="array" ref="I156">IF(($Y156+$Z156+$AA156+$AD156)=0,"",IFERROR(_xlfn.LET(_xlpm.CSVVal,IF($Y156=0,"",INDEX(CSV!H$2:H$510,$Y156)),_xlpm.MacVal,IF($Z156=0,"",INDEX(Output_Mac!I$2:I$500,$Z156)),_xlpm.WinVal,IF($AD156=0,"",INDEX(Output_Win!I$2:I$243,$AD156)),_xlpm.MyAuditVal,IF($AA156=0,"",INDEX(My_Audit!H$2:H$456,$AA156)),_xlfn.IFS(_xlpm.MyAuditVal&lt;&gt;"",_xlpm.MyAuditVal,_xlpm.MacVal&lt;&gt;"",_xlpm.MacVal,_xlpm.WinVal&lt;&gt;"",_xlpm.WinVal,_xlpm.CSVVal&lt;&gt;"",_xlpm.CSVVal)),""))</f>
        <v/>
      </c>
      <c r="J156" s="41" t="str" cm="1">
        <f t="array" ref="J156">IF(($Y156+$Z156+$AA156+$AD156)=0,"",IFERROR(_xlfn.LET(_xlpm.CSVVal,IF($Y156=0,"",INDEX(CSV!J$2:J$510,$Y156)),_xlpm.MacVal,IF($Z156=0,"",INDEX(Output_Mac!J$2:J$500,$Z156)),_xlpm.WinVal,IF($AD156=0,"",INDEX(Output_Win!J$2:J$243,$AD156)),_xlpm.MyAuditVal,IF($AA156=0,"",INDEX(My_Audit!I$2:I$456,$AA156)),_xlfn.IFS(_xlpm.MyAuditVal&lt;&gt;"",_xlpm.MyAuditVal,_xlpm.MacVal&lt;&gt;"",_xlpm.MacVal,_xlpm.WinVal&lt;&gt;"",_xlpm.WinVal,_xlpm.CSVVal&lt;&gt;"",_xlpm.CSVVal)),""))</f>
        <v/>
      </c>
      <c r="K156" s="41" t="str" cm="1">
        <f t="array" ref="K156">IF(($Y156+$Z156+$AA156+$AD156)=0,"",IFERROR(_xlfn.LET(_xlpm.CSVVal,IF($Y156=0,"",INDEX(CSV!N$2:N$510,$Y156)),_xlpm.MacVal,IF($Z156=0,"",INDEX(Output_Mac!L$2:L$500,$Z156)),_xlpm.WinVal,IF($AD156=0,"",INDEX(Output_Win!L$2:L$243,$AD156)),_xlpm.MyAuditVal,IF($AA156=0,"",INDEX(My_Audit!J$2:J$456,$AA156)),_xlfn.IFS(_xlpm.MyAuditVal&lt;&gt;"",_xlpm.MyAuditVal,_xlpm.MacVal&lt;&gt;"",_xlpm.MacVal,_xlpm.WinVal&lt;&gt;"",_xlpm.WinVal,_xlpm.CSVVal&lt;&gt;"",_xlpm.CSVVal)),""))</f>
        <v/>
      </c>
      <c r="L156" s="41" t="str" cm="1">
        <f t="array" ref="L156">IF(($Y156+$Z156+$AA156+$AD156)=0,"",IFERROR(_xlfn.LET(_xlpm.CSVVal,IF($Y156=0,"",INDEX(CSV!Q$2:Q$510,$Y156)),_xlpm.MacVal,IF($Z156=0,"",INDEX(Output_Mac!M$2:M$500,$Z156)),_xlpm.WinVal,IF($AD156=0,"",INDEX(Output_Win!M$2:M$243,$AD156)),_xlpm.MyAuditVal,IF($AA156=0,"",INDEX(My_Audit!K$2:K$456,$AA156)),_xlfn.IFS(_xlpm.MyAuditVal&lt;&gt;"",_xlpm.MyAuditVal,_xlpm.MacVal&lt;&gt;"",_xlpm.MacVal,_xlpm.WinVal&lt;&gt;"",_xlpm.WinVal,_xlpm.CSVVal&lt;&gt;"",_xlpm.CSVVal)),""))</f>
        <v/>
      </c>
      <c r="M156" s="41" t="str" cm="1">
        <f t="array" ref="M156">IF(($Y156+$Z156+$AA156+$AD156)=0,"",ExpandDiagCodes(_xlfn.TEXTJOIN(", ",TRUE,IF($AA156=0,"",INDEX(My_Audit!N$2:N$456,$AA156)),IF($Z156=0,"",INDEX(Output_Mac!S$2:S$500,$Z156)),IF($AD156=0,"",INDEX(Output_Win!S$2:S$243,$AD156)),IF($Y156=0,"",INDEX(CSV!AE$2:AE$510,$Y156)))))</f>
        <v/>
      </c>
      <c r="N156" s="41" t="str" cm="1">
        <f t="array" ref="N156">IF(($Y156+$Z156+$AA156+$AD156)=0,"",IFERROR(_xlfn.LET(_xlpm.CSVVal,IF($Y156=0,"",INDEX(CSV!AG$2:AG$510,$Y156)),_xlpm.MacVal,IF($Z156=0,"",INDEX(Output_Mac!T$2:T$500,$Z156)),_xlpm.WinVal,IF($AD156=0,"",INDEX(Output_Win!T$2:T$243,$AD156)),_xlpm.MyAuditVal,IF($AA156=0,"",INDEX(My_Audit!O$2:O$456,$AA156)),_xlfn.IFS(_xlpm.MyAuditVal&lt;&gt;"",_xlpm.MyAuditVal,_xlpm.MacVal&lt;&gt;"",_xlpm.MacVal,_xlpm.WinVal&lt;&gt;"",_xlpm.WinVal,_xlpm.CSVVal&lt;&gt;"",_xlpm.CSVVal)),""))</f>
        <v/>
      </c>
      <c r="O156" s="41" t="str" cm="1">
        <f t="array" ref="O156">IF($AB156=0,"",INDEX(My_Audit!P$2:P$456,$AB156))&amp;""</f>
        <v/>
      </c>
      <c r="P156" s="40"/>
      <c r="Q156" s="41" t="str">
        <f>IF(LEFT(N156,4)="Pass","Nist SP 800-88",My_Audit!R156)&amp;""</f>
        <v/>
      </c>
      <c r="R156" s="40"/>
      <c r="S156" s="40"/>
      <c r="T156" s="41" t="str" cm="1">
        <f t="array" ref="T156">IF($AC156=0,"",INDEX(Models!J$2:J$605,$AC156))</f>
        <v/>
      </c>
      <c r="U156" s="40"/>
      <c r="V156" s="40"/>
      <c r="W156" s="79" t="str" cm="1">
        <f t="array" ref="W156">IF(($Z156+$AA156+$AD156)=0,"",ExpandDiagCodes(_xlfn.TEXTJOIN(", ",TRUE,IF($AA156=0,"",INDEX(My_Audit!L$2:L$456,$AA156)),IF($Z156=0,"",INDEX(Output_Mac!AA$2:AA$500,$Z156)),IF($AD156=0,"",INDEX(Output_Win!AA$2:AA$243,$AD156)))))</f>
        <v/>
      </c>
      <c r="Y156" s="80">
        <f>IFERROR(MATCH($A156,CSV!$A$2:$A$510,0),0)</f>
        <v>0</v>
      </c>
      <c r="Z156" s="80">
        <f>IFERROR(MATCH($A156,Output_Mac!$A$2:$A$500,0),0)</f>
        <v>0</v>
      </c>
      <c r="AA156" s="80">
        <f>IFERROR(MATCH($A156,My_Audit!$A$2:$A$456,0),0)</f>
        <v>155</v>
      </c>
      <c r="AB156" s="80">
        <f>IFERROR(MATCH($C156,My_Audit!$B$2:$B$456,0),0)</f>
        <v>0</v>
      </c>
      <c r="AC156" s="80">
        <f>IFERROR(MATCH($E156,Models!$I$2:$I$605,0),0)</f>
        <v>0</v>
      </c>
      <c r="AD156" s="80">
        <f>IFERROR(MATCH($A156,Output_Win!$A$2:$A$243,0),0)</f>
        <v>0</v>
      </c>
    </row>
    <row r="157" spans="1:30">
      <c r="A157" s="40" t="str">
        <f>_xlfn.TEXTJOIN("",TRUE,Input!$A$4,TEXT(ROW(My_Audit!A156)+Input!$A$8-1,"00"))</f>
        <v>W4544</v>
      </c>
      <c r="B157" s="40" t="str">
        <f>_xlfn.TEXTJOIN("-",TRUE,"ITD",Input!$A$2,A157)</f>
        <v>ITD-SHR11749-W4544</v>
      </c>
      <c r="C157" s="41" t="str" cm="1">
        <f t="array" ref="C157">IF(($Y157+$Z157+$AA157+$AD157)=0,"",IFERROR(_xlfn.LET(_xlpm.CSVVal,IF($Y157=0,"",INDEX(CSV!B$2:B$510,$Y157)),_xlpm.MacVal,IF($Z157=0,"",INDEX(Output_Mac!B$2:B$500,$Z157)),_xlpm.WinVal,IF($AD157=0,"",INDEX(Output_Win!B$2:B$243,$AD157)),_xlpm.MyAuditVal,IF($AA157=0,"",INDEX(My_Audit!B$2:B$456,$AA157)),_xlfn.IFS(_xlpm.MyAuditVal&lt;&gt;"",_xlpm.MyAuditVal,_xlpm.MacVal&lt;&gt;"",_xlpm.MacVal,_xlpm.WinVal&lt;&gt;"",_xlpm.WinVal,_xlpm.CSVVal&lt;&gt;"",_xlpm.CSVVal)),""))</f>
        <v/>
      </c>
      <c r="D157" s="41" t="str" cm="1">
        <f t="array" ref="D157">IF(($Y157+$Z157+$AA157+$AD157)=0,"",IFERROR(_xlfn.LET(_xlpm.CSVVal,IF($Y157=0,"",INDEX(CSV!C$2:C$510,$Y157)),_xlpm.MacVal,IF($Z157=0,"",INDEX(Output_Mac!D$2:D$500,$Z157)),_xlpm.WinVal,IF($AD157=0,"",INDEX(Output_Win!D$2:D$243,$AD157)),_xlpm.MyAuditVal,IF($AA157=0,"",INDEX(My_Audit!C$2:C$456,$AA157)),_xlfn.IFS(_xlpm.MyAuditVal&lt;&gt;"",_xlpm.MyAuditVal,_xlpm.MacVal&lt;&gt;"",_xlpm.MacVal,_xlpm.WinVal&lt;&gt;"",_xlpm.WinVal,_xlpm.CSVVal&lt;&gt;"",_xlpm.CSVVal)),""))</f>
        <v/>
      </c>
      <c r="E157" s="41" t="str" cm="1">
        <f t="array" ref="E157">IF(($Y157+$Z157+$AA157+$AD157)=0,"",IFERROR(_xlfn.LET(_xlpm.CSVVal,IF($Y157=0,"",INDEX(CSV!E$2:E$510,$Y157)),_xlpm.MacVal,IF($Z157=0,"",INDEX(Output_Mac!C$2:C$500,$Z157)),_xlpm.WinVal,IF($AD157=0,"",INDEX(Output_Win!C$2:C$243,$AD157)),_xlpm.MyAuditVal,IF($AA157=0,"",INDEX(My_Audit!D$2:D$456,$AA157)),_xlfn.IFS(_xlpm.MyAuditVal&lt;&gt;"",_xlpm.MyAuditVal,_xlpm.MacVal&lt;&gt;"",_xlpm.MacVal,_xlpm.WinVal&lt;&gt;"",_xlpm.WinVal,_xlpm.CSVVal&lt;&gt;"",_xlpm.CSVVal)),""))</f>
        <v/>
      </c>
      <c r="F157" s="41" t="str" cm="1">
        <f t="array" ref="F157">IF(($Y157+$Z157+$AA157+$AD157)=0,"",IFERROR(_xlfn.LET(_xlpm.CSVVal,IF($Y157=0,"",INDEX(CSV!F$2:F$510,$Y157)),_xlpm.MacVal,IF($Z157=0,"",INDEX(Output_Mac!E$2:E$500,$Z157)),_xlpm.WinVal,IF($AD157=0,"",INDEX(Output_Win!E$2:E$243,$AD157)),_xlpm.MyAuditVal,IF($AA157=0,"",INDEX(My_Audit!E$2:E$456,$AA157)),_xlfn.IFS(_xlpm.MyAuditVal&lt;&gt;"",_xlpm.MyAuditVal,_xlpm.MacVal&lt;&gt;"",_xlpm.MacVal,_xlpm.WinVal&lt;&gt;"",_xlpm.WinVal,_xlpm.CSVVal&lt;&gt;"",PROPER(_xlpm.CSVVal))),""))</f>
        <v/>
      </c>
      <c r="G157" s="41" t="str" cm="1">
        <f t="array" ref="G157">IF(($Y157+$Z157+$AA157+$AD157)=0,"",IFERROR(_xlfn.LET(_xlpm.CSVVal,IF($Y157=0,"",INDEX(CSV!G$2:G$510,$Y157)),_xlpm.MacVal,IF($Z157=0,"",INDEX(Output_Mac!G$2:G$500,$Z157)),_xlpm.WinVal,IF($AD157=0,"",INDEX(Output_Win!G$2:G$243,$AD157)),_xlpm.MyAuditVal,IF($AA157=0,"",INDEX(My_Audit!F$2:F$456,$AA157)),_xlfn.IFS(_xlpm.MyAuditVal&lt;&gt;"",_xlpm.MyAuditVal,_xlpm.MacVal&lt;&gt;"",_xlpm.MacVal,_xlpm.WinVal&lt;&gt;"",_xlpm.WinVal,_xlpm.CSVVal&lt;&gt;"",_xlpm.CSVVal)),""))</f>
        <v/>
      </c>
      <c r="H157" s="41" t="str" cm="1">
        <f t="array" ref="H157">IF($Z157&gt;0,INDEX(Output_Mac!H$2:H$500,$Z157),IF($AD157&gt;0,INDEX(Output_Win!H$2:H$243,$AD157),IF($AA157&gt;0,_xlfn.LET(_xlpm.MyAuditVal,INDEX(My_Audit!G$2:G$456,$AA157),IF(_xlpm.MyAuditVal=0,"",_xlpm.MyAuditVal)),"")))</f>
        <v/>
      </c>
      <c r="I157" s="41" t="str" cm="1">
        <f t="array" ref="I157">IF(($Y157+$Z157+$AA157+$AD157)=0,"",IFERROR(_xlfn.LET(_xlpm.CSVVal,IF($Y157=0,"",INDEX(CSV!H$2:H$510,$Y157)),_xlpm.MacVal,IF($Z157=0,"",INDEX(Output_Mac!I$2:I$500,$Z157)),_xlpm.WinVal,IF($AD157=0,"",INDEX(Output_Win!I$2:I$243,$AD157)),_xlpm.MyAuditVal,IF($AA157=0,"",INDEX(My_Audit!H$2:H$456,$AA157)),_xlfn.IFS(_xlpm.MyAuditVal&lt;&gt;"",_xlpm.MyAuditVal,_xlpm.MacVal&lt;&gt;"",_xlpm.MacVal,_xlpm.WinVal&lt;&gt;"",_xlpm.WinVal,_xlpm.CSVVal&lt;&gt;"",_xlpm.CSVVal)),""))</f>
        <v/>
      </c>
      <c r="J157" s="41" t="str" cm="1">
        <f t="array" ref="J157">IF(($Y157+$Z157+$AA157+$AD157)=0,"",IFERROR(_xlfn.LET(_xlpm.CSVVal,IF($Y157=0,"",INDEX(CSV!J$2:J$510,$Y157)),_xlpm.MacVal,IF($Z157=0,"",INDEX(Output_Mac!J$2:J$500,$Z157)),_xlpm.WinVal,IF($AD157=0,"",INDEX(Output_Win!J$2:J$243,$AD157)),_xlpm.MyAuditVal,IF($AA157=0,"",INDEX(My_Audit!I$2:I$456,$AA157)),_xlfn.IFS(_xlpm.MyAuditVal&lt;&gt;"",_xlpm.MyAuditVal,_xlpm.MacVal&lt;&gt;"",_xlpm.MacVal,_xlpm.WinVal&lt;&gt;"",_xlpm.WinVal,_xlpm.CSVVal&lt;&gt;"",_xlpm.CSVVal)),""))</f>
        <v/>
      </c>
      <c r="K157" s="41" t="str" cm="1">
        <f t="array" ref="K157">IF(($Y157+$Z157+$AA157+$AD157)=0,"",IFERROR(_xlfn.LET(_xlpm.CSVVal,IF($Y157=0,"",INDEX(CSV!N$2:N$510,$Y157)),_xlpm.MacVal,IF($Z157=0,"",INDEX(Output_Mac!L$2:L$500,$Z157)),_xlpm.WinVal,IF($AD157=0,"",INDEX(Output_Win!L$2:L$243,$AD157)),_xlpm.MyAuditVal,IF($AA157=0,"",INDEX(My_Audit!J$2:J$456,$AA157)),_xlfn.IFS(_xlpm.MyAuditVal&lt;&gt;"",_xlpm.MyAuditVal,_xlpm.MacVal&lt;&gt;"",_xlpm.MacVal,_xlpm.WinVal&lt;&gt;"",_xlpm.WinVal,_xlpm.CSVVal&lt;&gt;"",_xlpm.CSVVal)),""))</f>
        <v/>
      </c>
      <c r="L157" s="41" t="str" cm="1">
        <f t="array" ref="L157">IF(($Y157+$Z157+$AA157+$AD157)=0,"",IFERROR(_xlfn.LET(_xlpm.CSVVal,IF($Y157=0,"",INDEX(CSV!Q$2:Q$510,$Y157)),_xlpm.MacVal,IF($Z157=0,"",INDEX(Output_Mac!M$2:M$500,$Z157)),_xlpm.WinVal,IF($AD157=0,"",INDEX(Output_Win!M$2:M$243,$AD157)),_xlpm.MyAuditVal,IF($AA157=0,"",INDEX(My_Audit!K$2:K$456,$AA157)),_xlfn.IFS(_xlpm.MyAuditVal&lt;&gt;"",_xlpm.MyAuditVal,_xlpm.MacVal&lt;&gt;"",_xlpm.MacVal,_xlpm.WinVal&lt;&gt;"",_xlpm.WinVal,_xlpm.CSVVal&lt;&gt;"",_xlpm.CSVVal)),""))</f>
        <v/>
      </c>
      <c r="M157" s="41" t="str" cm="1">
        <f t="array" ref="M157">IF(($Y157+$Z157+$AA157+$AD157)=0,"",ExpandDiagCodes(_xlfn.TEXTJOIN(", ",TRUE,IF($AA157=0,"",INDEX(My_Audit!N$2:N$456,$AA157)),IF($Z157=0,"",INDEX(Output_Mac!S$2:S$500,$Z157)),IF($AD157=0,"",INDEX(Output_Win!S$2:S$243,$AD157)),IF($Y157=0,"",INDEX(CSV!AE$2:AE$510,$Y157)))))</f>
        <v/>
      </c>
      <c r="N157" s="41" t="str" cm="1">
        <f t="array" ref="N157">IF(($Y157+$Z157+$AA157+$AD157)=0,"",IFERROR(_xlfn.LET(_xlpm.CSVVal,IF($Y157=0,"",INDEX(CSV!AG$2:AG$510,$Y157)),_xlpm.MacVal,IF($Z157=0,"",INDEX(Output_Mac!T$2:T$500,$Z157)),_xlpm.WinVal,IF($AD157=0,"",INDEX(Output_Win!T$2:T$243,$AD157)),_xlpm.MyAuditVal,IF($AA157=0,"",INDEX(My_Audit!O$2:O$456,$AA157)),_xlfn.IFS(_xlpm.MyAuditVal&lt;&gt;"",_xlpm.MyAuditVal,_xlpm.MacVal&lt;&gt;"",_xlpm.MacVal,_xlpm.WinVal&lt;&gt;"",_xlpm.WinVal,_xlpm.CSVVal&lt;&gt;"",_xlpm.CSVVal)),""))</f>
        <v/>
      </c>
      <c r="O157" s="41" t="str" cm="1">
        <f t="array" ref="O157">IF($AB157=0,"",INDEX(My_Audit!P$2:P$456,$AB157))&amp;""</f>
        <v/>
      </c>
      <c r="P157" s="40"/>
      <c r="Q157" s="41" t="str">
        <f>IF(LEFT(N157,4)="Pass","Nist SP 800-88",My_Audit!R157)&amp;""</f>
        <v/>
      </c>
      <c r="R157" s="40"/>
      <c r="S157" s="40"/>
      <c r="T157" s="41" t="str" cm="1">
        <f t="array" ref="T157">IF($AC157=0,"",INDEX(Models!J$2:J$605,$AC157))</f>
        <v/>
      </c>
      <c r="U157" s="40"/>
      <c r="V157" s="40"/>
      <c r="W157" s="79" t="str" cm="1">
        <f t="array" ref="W157">IF(($Z157+$AA157+$AD157)=0,"",ExpandDiagCodes(_xlfn.TEXTJOIN(", ",TRUE,IF($AA157=0,"",INDEX(My_Audit!L$2:L$456,$AA157)),IF($Z157=0,"",INDEX(Output_Mac!AA$2:AA$500,$Z157)),IF($AD157=0,"",INDEX(Output_Win!AA$2:AA$243,$AD157)))))</f>
        <v/>
      </c>
      <c r="Y157" s="80">
        <f>IFERROR(MATCH($A157,CSV!$A$2:$A$510,0),0)</f>
        <v>0</v>
      </c>
      <c r="Z157" s="80">
        <f>IFERROR(MATCH($A157,Output_Mac!$A$2:$A$500,0),0)</f>
        <v>0</v>
      </c>
      <c r="AA157" s="80">
        <f>IFERROR(MATCH($A157,My_Audit!$A$2:$A$456,0),0)</f>
        <v>156</v>
      </c>
      <c r="AB157" s="80">
        <f>IFERROR(MATCH($C157,My_Audit!$B$2:$B$456,0),0)</f>
        <v>0</v>
      </c>
      <c r="AC157" s="80">
        <f>IFERROR(MATCH($E157,Models!$I$2:$I$605,0),0)</f>
        <v>0</v>
      </c>
      <c r="AD157" s="80">
        <f>IFERROR(MATCH($A157,Output_Win!$A$2:$A$243,0),0)</f>
        <v>0</v>
      </c>
    </row>
    <row r="158" spans="1:30">
      <c r="A158" s="40" t="str">
        <f>_xlfn.TEXTJOIN("",TRUE,Input!$A$4,TEXT(ROW(My_Audit!A157)+Input!$A$8-1,"00"))</f>
        <v>W4545</v>
      </c>
      <c r="B158" s="40" t="str">
        <f>_xlfn.TEXTJOIN("-",TRUE,"ITD",Input!$A$2,A158)</f>
        <v>ITD-SHR11749-W4545</v>
      </c>
      <c r="C158" s="41" t="str" cm="1">
        <f t="array" ref="C158">IF(($Y158+$Z158+$AA158+$AD158)=0,"",IFERROR(_xlfn.LET(_xlpm.CSVVal,IF($Y158=0,"",INDEX(CSV!B$2:B$510,$Y158)),_xlpm.MacVal,IF($Z158=0,"",INDEX(Output_Mac!B$2:B$500,$Z158)),_xlpm.WinVal,IF($AD158=0,"",INDEX(Output_Win!B$2:B$243,$AD158)),_xlpm.MyAuditVal,IF($AA158=0,"",INDEX(My_Audit!B$2:B$456,$AA158)),_xlfn.IFS(_xlpm.MyAuditVal&lt;&gt;"",_xlpm.MyAuditVal,_xlpm.MacVal&lt;&gt;"",_xlpm.MacVal,_xlpm.WinVal&lt;&gt;"",_xlpm.WinVal,_xlpm.CSVVal&lt;&gt;"",_xlpm.CSVVal)),""))</f>
        <v/>
      </c>
      <c r="D158" s="41" t="str" cm="1">
        <f t="array" ref="D158">IF(($Y158+$Z158+$AA158+$AD158)=0,"",IFERROR(_xlfn.LET(_xlpm.CSVVal,IF($Y158=0,"",INDEX(CSV!C$2:C$510,$Y158)),_xlpm.MacVal,IF($Z158=0,"",INDEX(Output_Mac!D$2:D$500,$Z158)),_xlpm.WinVal,IF($AD158=0,"",INDEX(Output_Win!D$2:D$243,$AD158)),_xlpm.MyAuditVal,IF($AA158=0,"",INDEX(My_Audit!C$2:C$456,$AA158)),_xlfn.IFS(_xlpm.MyAuditVal&lt;&gt;"",_xlpm.MyAuditVal,_xlpm.MacVal&lt;&gt;"",_xlpm.MacVal,_xlpm.WinVal&lt;&gt;"",_xlpm.WinVal,_xlpm.CSVVal&lt;&gt;"",_xlpm.CSVVal)),""))</f>
        <v/>
      </c>
      <c r="E158" s="41" t="str" cm="1">
        <f t="array" ref="E158">IF(($Y158+$Z158+$AA158+$AD158)=0,"",IFERROR(_xlfn.LET(_xlpm.CSVVal,IF($Y158=0,"",INDEX(CSV!E$2:E$510,$Y158)),_xlpm.MacVal,IF($Z158=0,"",INDEX(Output_Mac!C$2:C$500,$Z158)),_xlpm.WinVal,IF($AD158=0,"",INDEX(Output_Win!C$2:C$243,$AD158)),_xlpm.MyAuditVal,IF($AA158=0,"",INDEX(My_Audit!D$2:D$456,$AA158)),_xlfn.IFS(_xlpm.MyAuditVal&lt;&gt;"",_xlpm.MyAuditVal,_xlpm.MacVal&lt;&gt;"",_xlpm.MacVal,_xlpm.WinVal&lt;&gt;"",_xlpm.WinVal,_xlpm.CSVVal&lt;&gt;"",_xlpm.CSVVal)),""))</f>
        <v/>
      </c>
      <c r="F158" s="41" t="str" cm="1">
        <f t="array" ref="F158">IF(($Y158+$Z158+$AA158+$AD158)=0,"",IFERROR(_xlfn.LET(_xlpm.CSVVal,IF($Y158=0,"",INDEX(CSV!F$2:F$510,$Y158)),_xlpm.MacVal,IF($Z158=0,"",INDEX(Output_Mac!E$2:E$500,$Z158)),_xlpm.WinVal,IF($AD158=0,"",INDEX(Output_Win!E$2:E$243,$AD158)),_xlpm.MyAuditVal,IF($AA158=0,"",INDEX(My_Audit!E$2:E$456,$AA158)),_xlfn.IFS(_xlpm.MyAuditVal&lt;&gt;"",_xlpm.MyAuditVal,_xlpm.MacVal&lt;&gt;"",_xlpm.MacVal,_xlpm.WinVal&lt;&gt;"",_xlpm.WinVal,_xlpm.CSVVal&lt;&gt;"",PROPER(_xlpm.CSVVal))),""))</f>
        <v/>
      </c>
      <c r="G158" s="41" t="str" cm="1">
        <f t="array" ref="G158">IF(($Y158+$Z158+$AA158+$AD158)=0,"",IFERROR(_xlfn.LET(_xlpm.CSVVal,IF($Y158=0,"",INDEX(CSV!G$2:G$510,$Y158)),_xlpm.MacVal,IF($Z158=0,"",INDEX(Output_Mac!G$2:G$500,$Z158)),_xlpm.WinVal,IF($AD158=0,"",INDEX(Output_Win!G$2:G$243,$AD158)),_xlpm.MyAuditVal,IF($AA158=0,"",INDEX(My_Audit!F$2:F$456,$AA158)),_xlfn.IFS(_xlpm.MyAuditVal&lt;&gt;"",_xlpm.MyAuditVal,_xlpm.MacVal&lt;&gt;"",_xlpm.MacVal,_xlpm.WinVal&lt;&gt;"",_xlpm.WinVal,_xlpm.CSVVal&lt;&gt;"",_xlpm.CSVVal)),""))</f>
        <v/>
      </c>
      <c r="H158" s="41" t="str" cm="1">
        <f t="array" ref="H158">IF($Z158&gt;0,INDEX(Output_Mac!H$2:H$500,$Z158),IF($AD158&gt;0,INDEX(Output_Win!H$2:H$243,$AD158),IF($AA158&gt;0,_xlfn.LET(_xlpm.MyAuditVal,INDEX(My_Audit!G$2:G$456,$AA158),IF(_xlpm.MyAuditVal=0,"",_xlpm.MyAuditVal)),"")))</f>
        <v/>
      </c>
      <c r="I158" s="41" t="str" cm="1">
        <f t="array" ref="I158">IF(($Y158+$Z158+$AA158+$AD158)=0,"",IFERROR(_xlfn.LET(_xlpm.CSVVal,IF($Y158=0,"",INDEX(CSV!H$2:H$510,$Y158)),_xlpm.MacVal,IF($Z158=0,"",INDEX(Output_Mac!I$2:I$500,$Z158)),_xlpm.WinVal,IF($AD158=0,"",INDEX(Output_Win!I$2:I$243,$AD158)),_xlpm.MyAuditVal,IF($AA158=0,"",INDEX(My_Audit!H$2:H$456,$AA158)),_xlfn.IFS(_xlpm.MyAuditVal&lt;&gt;"",_xlpm.MyAuditVal,_xlpm.MacVal&lt;&gt;"",_xlpm.MacVal,_xlpm.WinVal&lt;&gt;"",_xlpm.WinVal,_xlpm.CSVVal&lt;&gt;"",_xlpm.CSVVal)),""))</f>
        <v/>
      </c>
      <c r="J158" s="41" t="str" cm="1">
        <f t="array" ref="J158">IF(($Y158+$Z158+$AA158+$AD158)=0,"",IFERROR(_xlfn.LET(_xlpm.CSVVal,IF($Y158=0,"",INDEX(CSV!J$2:J$510,$Y158)),_xlpm.MacVal,IF($Z158=0,"",INDEX(Output_Mac!J$2:J$500,$Z158)),_xlpm.WinVal,IF($AD158=0,"",INDEX(Output_Win!J$2:J$243,$AD158)),_xlpm.MyAuditVal,IF($AA158=0,"",INDEX(My_Audit!I$2:I$456,$AA158)),_xlfn.IFS(_xlpm.MyAuditVal&lt;&gt;"",_xlpm.MyAuditVal,_xlpm.MacVal&lt;&gt;"",_xlpm.MacVal,_xlpm.WinVal&lt;&gt;"",_xlpm.WinVal,_xlpm.CSVVal&lt;&gt;"",_xlpm.CSVVal)),""))</f>
        <v/>
      </c>
      <c r="K158" s="41" t="str" cm="1">
        <f t="array" ref="K158">IF(($Y158+$Z158+$AA158+$AD158)=0,"",IFERROR(_xlfn.LET(_xlpm.CSVVal,IF($Y158=0,"",INDEX(CSV!N$2:N$510,$Y158)),_xlpm.MacVal,IF($Z158=0,"",INDEX(Output_Mac!L$2:L$500,$Z158)),_xlpm.WinVal,IF($AD158=0,"",INDEX(Output_Win!L$2:L$243,$AD158)),_xlpm.MyAuditVal,IF($AA158=0,"",INDEX(My_Audit!J$2:J$456,$AA158)),_xlfn.IFS(_xlpm.MyAuditVal&lt;&gt;"",_xlpm.MyAuditVal,_xlpm.MacVal&lt;&gt;"",_xlpm.MacVal,_xlpm.WinVal&lt;&gt;"",_xlpm.WinVal,_xlpm.CSVVal&lt;&gt;"",_xlpm.CSVVal)),""))</f>
        <v/>
      </c>
      <c r="L158" s="41" t="str" cm="1">
        <f t="array" ref="L158">IF(($Y158+$Z158+$AA158+$AD158)=0,"",IFERROR(_xlfn.LET(_xlpm.CSVVal,IF($Y158=0,"",INDEX(CSV!Q$2:Q$510,$Y158)),_xlpm.MacVal,IF($Z158=0,"",INDEX(Output_Mac!M$2:M$500,$Z158)),_xlpm.WinVal,IF($AD158=0,"",INDEX(Output_Win!M$2:M$243,$AD158)),_xlpm.MyAuditVal,IF($AA158=0,"",INDEX(My_Audit!K$2:K$456,$AA158)),_xlfn.IFS(_xlpm.MyAuditVal&lt;&gt;"",_xlpm.MyAuditVal,_xlpm.MacVal&lt;&gt;"",_xlpm.MacVal,_xlpm.WinVal&lt;&gt;"",_xlpm.WinVal,_xlpm.CSVVal&lt;&gt;"",_xlpm.CSVVal)),""))</f>
        <v/>
      </c>
      <c r="M158" s="41" t="str" cm="1">
        <f t="array" ref="M158">IF(($Y158+$Z158+$AA158+$AD158)=0,"",ExpandDiagCodes(_xlfn.TEXTJOIN(", ",TRUE,IF($AA158=0,"",INDEX(My_Audit!N$2:N$456,$AA158)),IF($Z158=0,"",INDEX(Output_Mac!S$2:S$500,$Z158)),IF($AD158=0,"",INDEX(Output_Win!S$2:S$243,$AD158)),IF($Y158=0,"",INDEX(CSV!AE$2:AE$510,$Y158)))))</f>
        <v/>
      </c>
      <c r="N158" s="41" t="str" cm="1">
        <f t="array" ref="N158">IF(($Y158+$Z158+$AA158+$AD158)=0,"",IFERROR(_xlfn.LET(_xlpm.CSVVal,IF($Y158=0,"",INDEX(CSV!AG$2:AG$510,$Y158)),_xlpm.MacVal,IF($Z158=0,"",INDEX(Output_Mac!T$2:T$500,$Z158)),_xlpm.WinVal,IF($AD158=0,"",INDEX(Output_Win!T$2:T$243,$AD158)),_xlpm.MyAuditVal,IF($AA158=0,"",INDEX(My_Audit!O$2:O$456,$AA158)),_xlfn.IFS(_xlpm.MyAuditVal&lt;&gt;"",_xlpm.MyAuditVal,_xlpm.MacVal&lt;&gt;"",_xlpm.MacVal,_xlpm.WinVal&lt;&gt;"",_xlpm.WinVal,_xlpm.CSVVal&lt;&gt;"",_xlpm.CSVVal)),""))</f>
        <v/>
      </c>
      <c r="O158" s="41" t="str" cm="1">
        <f t="array" ref="O158">IF($AB158=0,"",INDEX(My_Audit!P$2:P$456,$AB158))&amp;""</f>
        <v/>
      </c>
      <c r="P158" s="40"/>
      <c r="Q158" s="41" t="str">
        <f>IF(LEFT(N158,4)="Pass","Nist SP 800-88",My_Audit!R158)&amp;""</f>
        <v/>
      </c>
      <c r="R158" s="40"/>
      <c r="S158" s="40"/>
      <c r="T158" s="41" t="str" cm="1">
        <f t="array" ref="T158">IF($AC158=0,"",INDEX(Models!J$2:J$605,$AC158))</f>
        <v/>
      </c>
      <c r="U158" s="40"/>
      <c r="V158" s="40"/>
      <c r="W158" s="79" t="str" cm="1">
        <f t="array" ref="W158">IF(($Z158+$AA158+$AD158)=0,"",ExpandDiagCodes(_xlfn.TEXTJOIN(", ",TRUE,IF($AA158=0,"",INDEX(My_Audit!L$2:L$456,$AA158)),IF($Z158=0,"",INDEX(Output_Mac!AA$2:AA$500,$Z158)),IF($AD158=0,"",INDEX(Output_Win!AA$2:AA$243,$AD158)))))</f>
        <v/>
      </c>
      <c r="Y158" s="80">
        <f>IFERROR(MATCH($A158,CSV!$A$2:$A$510,0),0)</f>
        <v>0</v>
      </c>
      <c r="Z158" s="80">
        <f>IFERROR(MATCH($A158,Output_Mac!$A$2:$A$500,0),0)</f>
        <v>0</v>
      </c>
      <c r="AA158" s="80">
        <f>IFERROR(MATCH($A158,My_Audit!$A$2:$A$456,0),0)</f>
        <v>157</v>
      </c>
      <c r="AB158" s="80">
        <f>IFERROR(MATCH($C158,My_Audit!$B$2:$B$456,0),0)</f>
        <v>0</v>
      </c>
      <c r="AC158" s="80">
        <f>IFERROR(MATCH($E158,Models!$I$2:$I$605,0),0)</f>
        <v>0</v>
      </c>
      <c r="AD158" s="80">
        <f>IFERROR(MATCH($A158,Output_Win!$A$2:$A$243,0),0)</f>
        <v>0</v>
      </c>
    </row>
    <row r="159" spans="1:30">
      <c r="A159" s="40" t="str">
        <f>_xlfn.TEXTJOIN("",TRUE,Input!$A$4,TEXT(ROW(My_Audit!A158)+Input!$A$8-1,"00"))</f>
        <v>W4546</v>
      </c>
      <c r="B159" s="40" t="str">
        <f>_xlfn.TEXTJOIN("-",TRUE,"ITD",Input!$A$2,A159)</f>
        <v>ITD-SHR11749-W4546</v>
      </c>
      <c r="C159" s="41" t="str" cm="1">
        <f t="array" ref="C159">IF(($Y159+$Z159+$AA159+$AD159)=0,"",IFERROR(_xlfn.LET(_xlpm.CSVVal,IF($Y159=0,"",INDEX(CSV!B$2:B$510,$Y159)),_xlpm.MacVal,IF($Z159=0,"",INDEX(Output_Mac!B$2:B$500,$Z159)),_xlpm.WinVal,IF($AD159=0,"",INDEX(Output_Win!B$2:B$243,$AD159)),_xlpm.MyAuditVal,IF($AA159=0,"",INDEX(My_Audit!B$2:B$456,$AA159)),_xlfn.IFS(_xlpm.MyAuditVal&lt;&gt;"",_xlpm.MyAuditVal,_xlpm.MacVal&lt;&gt;"",_xlpm.MacVal,_xlpm.WinVal&lt;&gt;"",_xlpm.WinVal,_xlpm.CSVVal&lt;&gt;"",_xlpm.CSVVal)),""))</f>
        <v/>
      </c>
      <c r="D159" s="41" t="str" cm="1">
        <f t="array" ref="D159">IF(($Y159+$Z159+$AA159+$AD159)=0,"",IFERROR(_xlfn.LET(_xlpm.CSVVal,IF($Y159=0,"",INDEX(CSV!C$2:C$510,$Y159)),_xlpm.MacVal,IF($Z159=0,"",INDEX(Output_Mac!D$2:D$500,$Z159)),_xlpm.WinVal,IF($AD159=0,"",INDEX(Output_Win!D$2:D$243,$AD159)),_xlpm.MyAuditVal,IF($AA159=0,"",INDEX(My_Audit!C$2:C$456,$AA159)),_xlfn.IFS(_xlpm.MyAuditVal&lt;&gt;"",_xlpm.MyAuditVal,_xlpm.MacVal&lt;&gt;"",_xlpm.MacVal,_xlpm.WinVal&lt;&gt;"",_xlpm.WinVal,_xlpm.CSVVal&lt;&gt;"",_xlpm.CSVVal)),""))</f>
        <v/>
      </c>
      <c r="E159" s="41" t="str" cm="1">
        <f t="array" ref="E159">IF(($Y159+$Z159+$AA159+$AD159)=0,"",IFERROR(_xlfn.LET(_xlpm.CSVVal,IF($Y159=0,"",INDEX(CSV!E$2:E$510,$Y159)),_xlpm.MacVal,IF($Z159=0,"",INDEX(Output_Mac!C$2:C$500,$Z159)),_xlpm.WinVal,IF($AD159=0,"",INDEX(Output_Win!C$2:C$243,$AD159)),_xlpm.MyAuditVal,IF($AA159=0,"",INDEX(My_Audit!D$2:D$456,$AA159)),_xlfn.IFS(_xlpm.MyAuditVal&lt;&gt;"",_xlpm.MyAuditVal,_xlpm.MacVal&lt;&gt;"",_xlpm.MacVal,_xlpm.WinVal&lt;&gt;"",_xlpm.WinVal,_xlpm.CSVVal&lt;&gt;"",_xlpm.CSVVal)),""))</f>
        <v/>
      </c>
      <c r="F159" s="41" t="str" cm="1">
        <f t="array" ref="F159">IF(($Y159+$Z159+$AA159+$AD159)=0,"",IFERROR(_xlfn.LET(_xlpm.CSVVal,IF($Y159=0,"",INDEX(CSV!F$2:F$510,$Y159)),_xlpm.MacVal,IF($Z159=0,"",INDEX(Output_Mac!E$2:E$500,$Z159)),_xlpm.WinVal,IF($AD159=0,"",INDEX(Output_Win!E$2:E$243,$AD159)),_xlpm.MyAuditVal,IF($AA159=0,"",INDEX(My_Audit!E$2:E$456,$AA159)),_xlfn.IFS(_xlpm.MyAuditVal&lt;&gt;"",_xlpm.MyAuditVal,_xlpm.MacVal&lt;&gt;"",_xlpm.MacVal,_xlpm.WinVal&lt;&gt;"",_xlpm.WinVal,_xlpm.CSVVal&lt;&gt;"",PROPER(_xlpm.CSVVal))),""))</f>
        <v/>
      </c>
      <c r="G159" s="41" t="str" cm="1">
        <f t="array" ref="G159">IF(($Y159+$Z159+$AA159+$AD159)=0,"",IFERROR(_xlfn.LET(_xlpm.CSVVal,IF($Y159=0,"",INDEX(CSV!G$2:G$510,$Y159)),_xlpm.MacVal,IF($Z159=0,"",INDEX(Output_Mac!G$2:G$500,$Z159)),_xlpm.WinVal,IF($AD159=0,"",INDEX(Output_Win!G$2:G$243,$AD159)),_xlpm.MyAuditVal,IF($AA159=0,"",INDEX(My_Audit!F$2:F$456,$AA159)),_xlfn.IFS(_xlpm.MyAuditVal&lt;&gt;"",_xlpm.MyAuditVal,_xlpm.MacVal&lt;&gt;"",_xlpm.MacVal,_xlpm.WinVal&lt;&gt;"",_xlpm.WinVal,_xlpm.CSVVal&lt;&gt;"",_xlpm.CSVVal)),""))</f>
        <v/>
      </c>
      <c r="H159" s="41" t="str" cm="1">
        <f t="array" ref="H159">IF($Z159&gt;0,INDEX(Output_Mac!H$2:H$500,$Z159),IF($AD159&gt;0,INDEX(Output_Win!H$2:H$243,$AD159),IF($AA159&gt;0,_xlfn.LET(_xlpm.MyAuditVal,INDEX(My_Audit!G$2:G$456,$AA159),IF(_xlpm.MyAuditVal=0,"",_xlpm.MyAuditVal)),"")))</f>
        <v/>
      </c>
      <c r="I159" s="41" t="str" cm="1">
        <f t="array" ref="I159">IF(($Y159+$Z159+$AA159+$AD159)=0,"",IFERROR(_xlfn.LET(_xlpm.CSVVal,IF($Y159=0,"",INDEX(CSV!H$2:H$510,$Y159)),_xlpm.MacVal,IF($Z159=0,"",INDEX(Output_Mac!I$2:I$500,$Z159)),_xlpm.WinVal,IF($AD159=0,"",INDEX(Output_Win!I$2:I$243,$AD159)),_xlpm.MyAuditVal,IF($AA159=0,"",INDEX(My_Audit!H$2:H$456,$AA159)),_xlfn.IFS(_xlpm.MyAuditVal&lt;&gt;"",_xlpm.MyAuditVal,_xlpm.MacVal&lt;&gt;"",_xlpm.MacVal,_xlpm.WinVal&lt;&gt;"",_xlpm.WinVal,_xlpm.CSVVal&lt;&gt;"",_xlpm.CSVVal)),""))</f>
        <v/>
      </c>
      <c r="J159" s="41" t="str" cm="1">
        <f t="array" ref="J159">IF(($Y159+$Z159+$AA159+$AD159)=0,"",IFERROR(_xlfn.LET(_xlpm.CSVVal,IF($Y159=0,"",INDEX(CSV!J$2:J$510,$Y159)),_xlpm.MacVal,IF($Z159=0,"",INDEX(Output_Mac!J$2:J$500,$Z159)),_xlpm.WinVal,IF($AD159=0,"",INDEX(Output_Win!J$2:J$243,$AD159)),_xlpm.MyAuditVal,IF($AA159=0,"",INDEX(My_Audit!I$2:I$456,$AA159)),_xlfn.IFS(_xlpm.MyAuditVal&lt;&gt;"",_xlpm.MyAuditVal,_xlpm.MacVal&lt;&gt;"",_xlpm.MacVal,_xlpm.WinVal&lt;&gt;"",_xlpm.WinVal,_xlpm.CSVVal&lt;&gt;"",_xlpm.CSVVal)),""))</f>
        <v/>
      </c>
      <c r="K159" s="41" t="str" cm="1">
        <f t="array" ref="K159">IF(($Y159+$Z159+$AA159+$AD159)=0,"",IFERROR(_xlfn.LET(_xlpm.CSVVal,IF($Y159=0,"",INDEX(CSV!N$2:N$510,$Y159)),_xlpm.MacVal,IF($Z159=0,"",INDEX(Output_Mac!L$2:L$500,$Z159)),_xlpm.WinVal,IF($AD159=0,"",INDEX(Output_Win!L$2:L$243,$AD159)),_xlpm.MyAuditVal,IF($AA159=0,"",INDEX(My_Audit!J$2:J$456,$AA159)),_xlfn.IFS(_xlpm.MyAuditVal&lt;&gt;"",_xlpm.MyAuditVal,_xlpm.MacVal&lt;&gt;"",_xlpm.MacVal,_xlpm.WinVal&lt;&gt;"",_xlpm.WinVal,_xlpm.CSVVal&lt;&gt;"",_xlpm.CSVVal)),""))</f>
        <v/>
      </c>
      <c r="L159" s="41" t="str" cm="1">
        <f t="array" ref="L159">IF(($Y159+$Z159+$AA159+$AD159)=0,"",IFERROR(_xlfn.LET(_xlpm.CSVVal,IF($Y159=0,"",INDEX(CSV!Q$2:Q$510,$Y159)),_xlpm.MacVal,IF($Z159=0,"",INDEX(Output_Mac!M$2:M$500,$Z159)),_xlpm.WinVal,IF($AD159=0,"",INDEX(Output_Win!M$2:M$243,$AD159)),_xlpm.MyAuditVal,IF($AA159=0,"",INDEX(My_Audit!K$2:K$456,$AA159)),_xlfn.IFS(_xlpm.MyAuditVal&lt;&gt;"",_xlpm.MyAuditVal,_xlpm.MacVal&lt;&gt;"",_xlpm.MacVal,_xlpm.WinVal&lt;&gt;"",_xlpm.WinVal,_xlpm.CSVVal&lt;&gt;"",_xlpm.CSVVal)),""))</f>
        <v/>
      </c>
      <c r="M159" s="41" t="str" cm="1">
        <f t="array" ref="M159">IF(($Y159+$Z159+$AA159+$AD159)=0,"",ExpandDiagCodes(_xlfn.TEXTJOIN(", ",TRUE,IF($AA159=0,"",INDEX(My_Audit!N$2:N$456,$AA159)),IF($Z159=0,"",INDEX(Output_Mac!S$2:S$500,$Z159)),IF($AD159=0,"",INDEX(Output_Win!S$2:S$243,$AD159)),IF($Y159=0,"",INDEX(CSV!AE$2:AE$510,$Y159)))))</f>
        <v/>
      </c>
      <c r="N159" s="41" t="str" cm="1">
        <f t="array" ref="N159">IF(($Y159+$Z159+$AA159+$AD159)=0,"",IFERROR(_xlfn.LET(_xlpm.CSVVal,IF($Y159=0,"",INDEX(CSV!AG$2:AG$510,$Y159)),_xlpm.MacVal,IF($Z159=0,"",INDEX(Output_Mac!T$2:T$500,$Z159)),_xlpm.WinVal,IF($AD159=0,"",INDEX(Output_Win!T$2:T$243,$AD159)),_xlpm.MyAuditVal,IF($AA159=0,"",INDEX(My_Audit!O$2:O$456,$AA159)),_xlfn.IFS(_xlpm.MyAuditVal&lt;&gt;"",_xlpm.MyAuditVal,_xlpm.MacVal&lt;&gt;"",_xlpm.MacVal,_xlpm.WinVal&lt;&gt;"",_xlpm.WinVal,_xlpm.CSVVal&lt;&gt;"",_xlpm.CSVVal)),""))</f>
        <v/>
      </c>
      <c r="O159" s="41" t="str" cm="1">
        <f t="array" ref="O159">IF($AB159=0,"",INDEX(My_Audit!P$2:P$456,$AB159))&amp;""</f>
        <v/>
      </c>
      <c r="P159" s="40"/>
      <c r="Q159" s="41" t="str">
        <f>IF(LEFT(N159,4)="Pass","Nist SP 800-88",My_Audit!R159)&amp;""</f>
        <v/>
      </c>
      <c r="R159" s="40"/>
      <c r="S159" s="40"/>
      <c r="T159" s="41" t="str" cm="1">
        <f t="array" ref="T159">IF($AC159=0,"",INDEX(Models!J$2:J$605,$AC159))</f>
        <v/>
      </c>
      <c r="U159" s="40"/>
      <c r="V159" s="40"/>
      <c r="W159" s="79" t="str" cm="1">
        <f t="array" ref="W159">IF(($Z159+$AA159+$AD159)=0,"",ExpandDiagCodes(_xlfn.TEXTJOIN(", ",TRUE,IF($AA159=0,"",INDEX(My_Audit!L$2:L$456,$AA159)),IF($Z159=0,"",INDEX(Output_Mac!AA$2:AA$500,$Z159)),IF($AD159=0,"",INDEX(Output_Win!AA$2:AA$243,$AD159)))))</f>
        <v/>
      </c>
      <c r="Y159" s="80">
        <f>IFERROR(MATCH($A159,CSV!$A$2:$A$510,0),0)</f>
        <v>0</v>
      </c>
      <c r="Z159" s="80">
        <f>IFERROR(MATCH($A159,Output_Mac!$A$2:$A$500,0),0)</f>
        <v>0</v>
      </c>
      <c r="AA159" s="80">
        <f>IFERROR(MATCH($A159,My_Audit!$A$2:$A$456,0),0)</f>
        <v>158</v>
      </c>
      <c r="AB159" s="80">
        <f>IFERROR(MATCH($C159,My_Audit!$B$2:$B$456,0),0)</f>
        <v>0</v>
      </c>
      <c r="AC159" s="80">
        <f>IFERROR(MATCH($E159,Models!$I$2:$I$605,0),0)</f>
        <v>0</v>
      </c>
      <c r="AD159" s="80">
        <f>IFERROR(MATCH($A159,Output_Win!$A$2:$A$243,0),0)</f>
        <v>0</v>
      </c>
    </row>
    <row r="160" spans="1:30">
      <c r="A160" s="40" t="str">
        <f>_xlfn.TEXTJOIN("",TRUE,Input!$A$4,TEXT(ROW(My_Audit!A159)+Input!$A$8-1,"00"))</f>
        <v>W4547</v>
      </c>
      <c r="B160" s="40" t="str">
        <f>_xlfn.TEXTJOIN("-",TRUE,"ITD",Input!$A$2,A160)</f>
        <v>ITD-SHR11749-W4547</v>
      </c>
      <c r="C160" s="41" t="str" cm="1">
        <f t="array" ref="C160">IF(($Y160+$Z160+$AA160+$AD160)=0,"",IFERROR(_xlfn.LET(_xlpm.CSVVal,IF($Y160=0,"",INDEX(CSV!B$2:B$510,$Y160)),_xlpm.MacVal,IF($Z160=0,"",INDEX(Output_Mac!B$2:B$500,$Z160)),_xlpm.WinVal,IF($AD160=0,"",INDEX(Output_Win!B$2:B$243,$AD160)),_xlpm.MyAuditVal,IF($AA160=0,"",INDEX(My_Audit!B$2:B$456,$AA160)),_xlfn.IFS(_xlpm.MyAuditVal&lt;&gt;"",_xlpm.MyAuditVal,_xlpm.MacVal&lt;&gt;"",_xlpm.MacVal,_xlpm.WinVal&lt;&gt;"",_xlpm.WinVal,_xlpm.CSVVal&lt;&gt;"",_xlpm.CSVVal)),""))</f>
        <v/>
      </c>
      <c r="D160" s="41" t="str" cm="1">
        <f t="array" ref="D160">IF(($Y160+$Z160+$AA160+$AD160)=0,"",IFERROR(_xlfn.LET(_xlpm.CSVVal,IF($Y160=0,"",INDEX(CSV!C$2:C$510,$Y160)),_xlpm.MacVal,IF($Z160=0,"",INDEX(Output_Mac!D$2:D$500,$Z160)),_xlpm.WinVal,IF($AD160=0,"",INDEX(Output_Win!D$2:D$243,$AD160)),_xlpm.MyAuditVal,IF($AA160=0,"",INDEX(My_Audit!C$2:C$456,$AA160)),_xlfn.IFS(_xlpm.MyAuditVal&lt;&gt;"",_xlpm.MyAuditVal,_xlpm.MacVal&lt;&gt;"",_xlpm.MacVal,_xlpm.WinVal&lt;&gt;"",_xlpm.WinVal,_xlpm.CSVVal&lt;&gt;"",_xlpm.CSVVal)),""))</f>
        <v/>
      </c>
      <c r="E160" s="41" t="str" cm="1">
        <f t="array" ref="E160">IF(($Y160+$Z160+$AA160+$AD160)=0,"",IFERROR(_xlfn.LET(_xlpm.CSVVal,IF($Y160=0,"",INDEX(CSV!E$2:E$510,$Y160)),_xlpm.MacVal,IF($Z160=0,"",INDEX(Output_Mac!C$2:C$500,$Z160)),_xlpm.WinVal,IF($AD160=0,"",INDEX(Output_Win!C$2:C$243,$AD160)),_xlpm.MyAuditVal,IF($AA160=0,"",INDEX(My_Audit!D$2:D$456,$AA160)),_xlfn.IFS(_xlpm.MyAuditVal&lt;&gt;"",_xlpm.MyAuditVal,_xlpm.MacVal&lt;&gt;"",_xlpm.MacVal,_xlpm.WinVal&lt;&gt;"",_xlpm.WinVal,_xlpm.CSVVal&lt;&gt;"",_xlpm.CSVVal)),""))</f>
        <v/>
      </c>
      <c r="F160" s="41" t="str" cm="1">
        <f t="array" ref="F160">IF(($Y160+$Z160+$AA160+$AD160)=0,"",IFERROR(_xlfn.LET(_xlpm.CSVVal,IF($Y160=0,"",INDEX(CSV!F$2:F$510,$Y160)),_xlpm.MacVal,IF($Z160=0,"",INDEX(Output_Mac!E$2:E$500,$Z160)),_xlpm.WinVal,IF($AD160=0,"",INDEX(Output_Win!E$2:E$243,$AD160)),_xlpm.MyAuditVal,IF($AA160=0,"",INDEX(My_Audit!E$2:E$456,$AA160)),_xlfn.IFS(_xlpm.MyAuditVal&lt;&gt;"",_xlpm.MyAuditVal,_xlpm.MacVal&lt;&gt;"",_xlpm.MacVal,_xlpm.WinVal&lt;&gt;"",_xlpm.WinVal,_xlpm.CSVVal&lt;&gt;"",PROPER(_xlpm.CSVVal))),""))</f>
        <v/>
      </c>
      <c r="G160" s="41" t="str" cm="1">
        <f t="array" ref="G160">IF(($Y160+$Z160+$AA160+$AD160)=0,"",IFERROR(_xlfn.LET(_xlpm.CSVVal,IF($Y160=0,"",INDEX(CSV!G$2:G$510,$Y160)),_xlpm.MacVal,IF($Z160=0,"",INDEX(Output_Mac!G$2:G$500,$Z160)),_xlpm.WinVal,IF($AD160=0,"",INDEX(Output_Win!G$2:G$243,$AD160)),_xlpm.MyAuditVal,IF($AA160=0,"",INDEX(My_Audit!F$2:F$456,$AA160)),_xlfn.IFS(_xlpm.MyAuditVal&lt;&gt;"",_xlpm.MyAuditVal,_xlpm.MacVal&lt;&gt;"",_xlpm.MacVal,_xlpm.WinVal&lt;&gt;"",_xlpm.WinVal,_xlpm.CSVVal&lt;&gt;"",_xlpm.CSVVal)),""))</f>
        <v/>
      </c>
      <c r="H160" s="41" t="str" cm="1">
        <f t="array" ref="H160">IF($Z160&gt;0,INDEX(Output_Mac!H$2:H$500,$Z160),IF($AD160&gt;0,INDEX(Output_Win!H$2:H$243,$AD160),IF($AA160&gt;0,_xlfn.LET(_xlpm.MyAuditVal,INDEX(My_Audit!G$2:G$456,$AA160),IF(_xlpm.MyAuditVal=0,"",_xlpm.MyAuditVal)),"")))</f>
        <v/>
      </c>
      <c r="I160" s="41" t="str" cm="1">
        <f t="array" ref="I160">IF(($Y160+$Z160+$AA160+$AD160)=0,"",IFERROR(_xlfn.LET(_xlpm.CSVVal,IF($Y160=0,"",INDEX(CSV!H$2:H$510,$Y160)),_xlpm.MacVal,IF($Z160=0,"",INDEX(Output_Mac!I$2:I$500,$Z160)),_xlpm.WinVal,IF($AD160=0,"",INDEX(Output_Win!I$2:I$243,$AD160)),_xlpm.MyAuditVal,IF($AA160=0,"",INDEX(My_Audit!H$2:H$456,$AA160)),_xlfn.IFS(_xlpm.MyAuditVal&lt;&gt;"",_xlpm.MyAuditVal,_xlpm.MacVal&lt;&gt;"",_xlpm.MacVal,_xlpm.WinVal&lt;&gt;"",_xlpm.WinVal,_xlpm.CSVVal&lt;&gt;"",_xlpm.CSVVal)),""))</f>
        <v/>
      </c>
      <c r="J160" s="41" t="str" cm="1">
        <f t="array" ref="J160">IF(($Y160+$Z160+$AA160+$AD160)=0,"",IFERROR(_xlfn.LET(_xlpm.CSVVal,IF($Y160=0,"",INDEX(CSV!J$2:J$510,$Y160)),_xlpm.MacVal,IF($Z160=0,"",INDEX(Output_Mac!J$2:J$500,$Z160)),_xlpm.WinVal,IF($AD160=0,"",INDEX(Output_Win!J$2:J$243,$AD160)),_xlpm.MyAuditVal,IF($AA160=0,"",INDEX(My_Audit!I$2:I$456,$AA160)),_xlfn.IFS(_xlpm.MyAuditVal&lt;&gt;"",_xlpm.MyAuditVal,_xlpm.MacVal&lt;&gt;"",_xlpm.MacVal,_xlpm.WinVal&lt;&gt;"",_xlpm.WinVal,_xlpm.CSVVal&lt;&gt;"",_xlpm.CSVVal)),""))</f>
        <v/>
      </c>
      <c r="K160" s="41" t="str" cm="1">
        <f t="array" ref="K160">IF(($Y160+$Z160+$AA160+$AD160)=0,"",IFERROR(_xlfn.LET(_xlpm.CSVVal,IF($Y160=0,"",INDEX(CSV!N$2:N$510,$Y160)),_xlpm.MacVal,IF($Z160=0,"",INDEX(Output_Mac!L$2:L$500,$Z160)),_xlpm.WinVal,IF($AD160=0,"",INDEX(Output_Win!L$2:L$243,$AD160)),_xlpm.MyAuditVal,IF($AA160=0,"",INDEX(My_Audit!J$2:J$456,$AA160)),_xlfn.IFS(_xlpm.MyAuditVal&lt;&gt;"",_xlpm.MyAuditVal,_xlpm.MacVal&lt;&gt;"",_xlpm.MacVal,_xlpm.WinVal&lt;&gt;"",_xlpm.WinVal,_xlpm.CSVVal&lt;&gt;"",_xlpm.CSVVal)),""))</f>
        <v/>
      </c>
      <c r="L160" s="41" t="str" cm="1">
        <f t="array" ref="L160">IF(($Y160+$Z160+$AA160+$AD160)=0,"",IFERROR(_xlfn.LET(_xlpm.CSVVal,IF($Y160=0,"",INDEX(CSV!Q$2:Q$510,$Y160)),_xlpm.MacVal,IF($Z160=0,"",INDEX(Output_Mac!M$2:M$500,$Z160)),_xlpm.WinVal,IF($AD160=0,"",INDEX(Output_Win!M$2:M$243,$AD160)),_xlpm.MyAuditVal,IF($AA160=0,"",INDEX(My_Audit!K$2:K$456,$AA160)),_xlfn.IFS(_xlpm.MyAuditVal&lt;&gt;"",_xlpm.MyAuditVal,_xlpm.MacVal&lt;&gt;"",_xlpm.MacVal,_xlpm.WinVal&lt;&gt;"",_xlpm.WinVal,_xlpm.CSVVal&lt;&gt;"",_xlpm.CSVVal)),""))</f>
        <v/>
      </c>
      <c r="M160" s="41" t="str" cm="1">
        <f t="array" ref="M160">IF(($Y160+$Z160+$AA160+$AD160)=0,"",ExpandDiagCodes(_xlfn.TEXTJOIN(", ",TRUE,IF($AA160=0,"",INDEX(My_Audit!N$2:N$456,$AA160)),IF($Z160=0,"",INDEX(Output_Mac!S$2:S$500,$Z160)),IF($AD160=0,"",INDEX(Output_Win!S$2:S$243,$AD160)),IF($Y160=0,"",INDEX(CSV!AE$2:AE$510,$Y160)))))</f>
        <v/>
      </c>
      <c r="N160" s="41" t="str" cm="1">
        <f t="array" ref="N160">IF(($Y160+$Z160+$AA160+$AD160)=0,"",IFERROR(_xlfn.LET(_xlpm.CSVVal,IF($Y160=0,"",INDEX(CSV!AG$2:AG$510,$Y160)),_xlpm.MacVal,IF($Z160=0,"",INDEX(Output_Mac!T$2:T$500,$Z160)),_xlpm.WinVal,IF($AD160=0,"",INDEX(Output_Win!T$2:T$243,$AD160)),_xlpm.MyAuditVal,IF($AA160=0,"",INDEX(My_Audit!O$2:O$456,$AA160)),_xlfn.IFS(_xlpm.MyAuditVal&lt;&gt;"",_xlpm.MyAuditVal,_xlpm.MacVal&lt;&gt;"",_xlpm.MacVal,_xlpm.WinVal&lt;&gt;"",_xlpm.WinVal,_xlpm.CSVVal&lt;&gt;"",_xlpm.CSVVal)),""))</f>
        <v/>
      </c>
      <c r="O160" s="41" t="str" cm="1">
        <f t="array" ref="O160">IF($AB160=0,"",INDEX(My_Audit!P$2:P$456,$AB160))&amp;""</f>
        <v/>
      </c>
      <c r="P160" s="40"/>
      <c r="Q160" s="41" t="str">
        <f>IF(LEFT(N160,4)="Pass","Nist SP 800-88",My_Audit!R160)&amp;""</f>
        <v/>
      </c>
      <c r="R160" s="40"/>
      <c r="S160" s="40"/>
      <c r="T160" s="41" t="str" cm="1">
        <f t="array" ref="T160">IF($AC160=0,"",INDEX(Models!J$2:J$605,$AC160))</f>
        <v/>
      </c>
      <c r="U160" s="40"/>
      <c r="V160" s="40"/>
      <c r="W160" s="79" t="str" cm="1">
        <f t="array" ref="W160">IF(($Z160+$AA160+$AD160)=0,"",ExpandDiagCodes(_xlfn.TEXTJOIN(", ",TRUE,IF($AA160=0,"",INDEX(My_Audit!L$2:L$456,$AA160)),IF($Z160=0,"",INDEX(Output_Mac!AA$2:AA$500,$Z160)),IF($AD160=0,"",INDEX(Output_Win!AA$2:AA$243,$AD160)))))</f>
        <v/>
      </c>
      <c r="Y160" s="80">
        <f>IFERROR(MATCH($A160,CSV!$A$2:$A$510,0),0)</f>
        <v>0</v>
      </c>
      <c r="Z160" s="80">
        <f>IFERROR(MATCH($A160,Output_Mac!$A$2:$A$500,0),0)</f>
        <v>0</v>
      </c>
      <c r="AA160" s="80">
        <f>IFERROR(MATCH($A160,My_Audit!$A$2:$A$456,0),0)</f>
        <v>159</v>
      </c>
      <c r="AB160" s="80">
        <f>IFERROR(MATCH($C160,My_Audit!$B$2:$B$456,0),0)</f>
        <v>0</v>
      </c>
      <c r="AC160" s="80">
        <f>IFERROR(MATCH($E160,Models!$I$2:$I$605,0),0)</f>
        <v>0</v>
      </c>
      <c r="AD160" s="80">
        <f>IFERROR(MATCH($A160,Output_Win!$A$2:$A$243,0),0)</f>
        <v>0</v>
      </c>
    </row>
    <row r="161" spans="1:30">
      <c r="A161" s="40" t="str">
        <f>_xlfn.TEXTJOIN("",TRUE,Input!$A$4,TEXT(ROW(My_Audit!A160)+Input!$A$8-1,"00"))</f>
        <v>W4548</v>
      </c>
      <c r="B161" s="40" t="str">
        <f>_xlfn.TEXTJOIN("-",TRUE,"ITD",Input!$A$2,A161)</f>
        <v>ITD-SHR11749-W4548</v>
      </c>
      <c r="C161" s="41" t="str" cm="1">
        <f t="array" ref="C161">IF(($Y161+$Z161+$AA161+$AD161)=0,"",IFERROR(_xlfn.LET(_xlpm.CSVVal,IF($Y161=0,"",INDEX(CSV!B$2:B$510,$Y161)),_xlpm.MacVal,IF($Z161=0,"",INDEX(Output_Mac!B$2:B$500,$Z161)),_xlpm.WinVal,IF($AD161=0,"",INDEX(Output_Win!B$2:B$243,$AD161)),_xlpm.MyAuditVal,IF($AA161=0,"",INDEX(My_Audit!B$2:B$456,$AA161)),_xlfn.IFS(_xlpm.MyAuditVal&lt;&gt;"",_xlpm.MyAuditVal,_xlpm.MacVal&lt;&gt;"",_xlpm.MacVal,_xlpm.WinVal&lt;&gt;"",_xlpm.WinVal,_xlpm.CSVVal&lt;&gt;"",_xlpm.CSVVal)),""))</f>
        <v/>
      </c>
      <c r="D161" s="41" t="str" cm="1">
        <f t="array" ref="D161">IF(($Y161+$Z161+$AA161+$AD161)=0,"",IFERROR(_xlfn.LET(_xlpm.CSVVal,IF($Y161=0,"",INDEX(CSV!C$2:C$510,$Y161)),_xlpm.MacVal,IF($Z161=0,"",INDEX(Output_Mac!D$2:D$500,$Z161)),_xlpm.WinVal,IF($AD161=0,"",INDEX(Output_Win!D$2:D$243,$AD161)),_xlpm.MyAuditVal,IF($AA161=0,"",INDEX(My_Audit!C$2:C$456,$AA161)),_xlfn.IFS(_xlpm.MyAuditVal&lt;&gt;"",_xlpm.MyAuditVal,_xlpm.MacVal&lt;&gt;"",_xlpm.MacVal,_xlpm.WinVal&lt;&gt;"",_xlpm.WinVal,_xlpm.CSVVal&lt;&gt;"",_xlpm.CSVVal)),""))</f>
        <v/>
      </c>
      <c r="E161" s="41" t="str" cm="1">
        <f t="array" ref="E161">IF(($Y161+$Z161+$AA161+$AD161)=0,"",IFERROR(_xlfn.LET(_xlpm.CSVVal,IF($Y161=0,"",INDEX(CSV!E$2:E$510,$Y161)),_xlpm.MacVal,IF($Z161=0,"",INDEX(Output_Mac!C$2:C$500,$Z161)),_xlpm.WinVal,IF($AD161=0,"",INDEX(Output_Win!C$2:C$243,$AD161)),_xlpm.MyAuditVal,IF($AA161=0,"",INDEX(My_Audit!D$2:D$456,$AA161)),_xlfn.IFS(_xlpm.MyAuditVal&lt;&gt;"",_xlpm.MyAuditVal,_xlpm.MacVal&lt;&gt;"",_xlpm.MacVal,_xlpm.WinVal&lt;&gt;"",_xlpm.WinVal,_xlpm.CSVVal&lt;&gt;"",_xlpm.CSVVal)),""))</f>
        <v/>
      </c>
      <c r="F161" s="41" t="str" cm="1">
        <f t="array" ref="F161">IF(($Y161+$Z161+$AA161+$AD161)=0,"",IFERROR(_xlfn.LET(_xlpm.CSVVal,IF($Y161=0,"",INDEX(CSV!F$2:F$510,$Y161)),_xlpm.MacVal,IF($Z161=0,"",INDEX(Output_Mac!E$2:E$500,$Z161)),_xlpm.WinVal,IF($AD161=0,"",INDEX(Output_Win!E$2:E$243,$AD161)),_xlpm.MyAuditVal,IF($AA161=0,"",INDEX(My_Audit!E$2:E$456,$AA161)),_xlfn.IFS(_xlpm.MyAuditVal&lt;&gt;"",_xlpm.MyAuditVal,_xlpm.MacVal&lt;&gt;"",_xlpm.MacVal,_xlpm.WinVal&lt;&gt;"",_xlpm.WinVal,_xlpm.CSVVal&lt;&gt;"",PROPER(_xlpm.CSVVal))),""))</f>
        <v/>
      </c>
      <c r="G161" s="41" t="str" cm="1">
        <f t="array" ref="G161">IF(($Y161+$Z161+$AA161+$AD161)=0,"",IFERROR(_xlfn.LET(_xlpm.CSVVal,IF($Y161=0,"",INDEX(CSV!G$2:G$510,$Y161)),_xlpm.MacVal,IF($Z161=0,"",INDEX(Output_Mac!G$2:G$500,$Z161)),_xlpm.WinVal,IF($AD161=0,"",INDEX(Output_Win!G$2:G$243,$AD161)),_xlpm.MyAuditVal,IF($AA161=0,"",INDEX(My_Audit!F$2:F$456,$AA161)),_xlfn.IFS(_xlpm.MyAuditVal&lt;&gt;"",_xlpm.MyAuditVal,_xlpm.MacVal&lt;&gt;"",_xlpm.MacVal,_xlpm.WinVal&lt;&gt;"",_xlpm.WinVal,_xlpm.CSVVal&lt;&gt;"",_xlpm.CSVVal)),""))</f>
        <v/>
      </c>
      <c r="H161" s="41" t="str" cm="1">
        <f t="array" ref="H161">IF($Z161&gt;0,INDEX(Output_Mac!H$2:H$500,$Z161),IF($AD161&gt;0,INDEX(Output_Win!H$2:H$243,$AD161),IF($AA161&gt;0,_xlfn.LET(_xlpm.MyAuditVal,INDEX(My_Audit!G$2:G$456,$AA161),IF(_xlpm.MyAuditVal=0,"",_xlpm.MyAuditVal)),"")))</f>
        <v/>
      </c>
      <c r="I161" s="41" t="str" cm="1">
        <f t="array" ref="I161">IF(($Y161+$Z161+$AA161+$AD161)=0,"",IFERROR(_xlfn.LET(_xlpm.CSVVal,IF($Y161=0,"",INDEX(CSV!H$2:H$510,$Y161)),_xlpm.MacVal,IF($Z161=0,"",INDEX(Output_Mac!I$2:I$500,$Z161)),_xlpm.WinVal,IF($AD161=0,"",INDEX(Output_Win!I$2:I$243,$AD161)),_xlpm.MyAuditVal,IF($AA161=0,"",INDEX(My_Audit!H$2:H$456,$AA161)),_xlfn.IFS(_xlpm.MyAuditVal&lt;&gt;"",_xlpm.MyAuditVal,_xlpm.MacVal&lt;&gt;"",_xlpm.MacVal,_xlpm.WinVal&lt;&gt;"",_xlpm.WinVal,_xlpm.CSVVal&lt;&gt;"",_xlpm.CSVVal)),""))</f>
        <v/>
      </c>
      <c r="J161" s="41" t="str" cm="1">
        <f t="array" ref="J161">IF(($Y161+$Z161+$AA161+$AD161)=0,"",IFERROR(_xlfn.LET(_xlpm.CSVVal,IF($Y161=0,"",INDEX(CSV!J$2:J$510,$Y161)),_xlpm.MacVal,IF($Z161=0,"",INDEX(Output_Mac!J$2:J$500,$Z161)),_xlpm.WinVal,IF($AD161=0,"",INDEX(Output_Win!J$2:J$243,$AD161)),_xlpm.MyAuditVal,IF($AA161=0,"",INDEX(My_Audit!I$2:I$456,$AA161)),_xlfn.IFS(_xlpm.MyAuditVal&lt;&gt;"",_xlpm.MyAuditVal,_xlpm.MacVal&lt;&gt;"",_xlpm.MacVal,_xlpm.WinVal&lt;&gt;"",_xlpm.WinVal,_xlpm.CSVVal&lt;&gt;"",_xlpm.CSVVal)),""))</f>
        <v/>
      </c>
      <c r="K161" s="41" t="str" cm="1">
        <f t="array" ref="K161">IF(($Y161+$Z161+$AA161+$AD161)=0,"",IFERROR(_xlfn.LET(_xlpm.CSVVal,IF($Y161=0,"",INDEX(CSV!N$2:N$510,$Y161)),_xlpm.MacVal,IF($Z161=0,"",INDEX(Output_Mac!L$2:L$500,$Z161)),_xlpm.WinVal,IF($AD161=0,"",INDEX(Output_Win!L$2:L$243,$AD161)),_xlpm.MyAuditVal,IF($AA161=0,"",INDEX(My_Audit!J$2:J$456,$AA161)),_xlfn.IFS(_xlpm.MyAuditVal&lt;&gt;"",_xlpm.MyAuditVal,_xlpm.MacVal&lt;&gt;"",_xlpm.MacVal,_xlpm.WinVal&lt;&gt;"",_xlpm.WinVal,_xlpm.CSVVal&lt;&gt;"",_xlpm.CSVVal)),""))</f>
        <v/>
      </c>
      <c r="L161" s="41" t="str" cm="1">
        <f t="array" ref="L161">IF(($Y161+$Z161+$AA161+$AD161)=0,"",IFERROR(_xlfn.LET(_xlpm.CSVVal,IF($Y161=0,"",INDEX(CSV!Q$2:Q$510,$Y161)),_xlpm.MacVal,IF($Z161=0,"",INDEX(Output_Mac!M$2:M$500,$Z161)),_xlpm.WinVal,IF($AD161=0,"",INDEX(Output_Win!M$2:M$243,$AD161)),_xlpm.MyAuditVal,IF($AA161=0,"",INDEX(My_Audit!K$2:K$456,$AA161)),_xlfn.IFS(_xlpm.MyAuditVal&lt;&gt;"",_xlpm.MyAuditVal,_xlpm.MacVal&lt;&gt;"",_xlpm.MacVal,_xlpm.WinVal&lt;&gt;"",_xlpm.WinVal,_xlpm.CSVVal&lt;&gt;"",_xlpm.CSVVal)),""))</f>
        <v/>
      </c>
      <c r="M161" s="41" t="str" cm="1">
        <f t="array" ref="M161">IF(($Y161+$Z161+$AA161+$AD161)=0,"",ExpandDiagCodes(_xlfn.TEXTJOIN(", ",TRUE,IF($AA161=0,"",INDEX(My_Audit!N$2:N$456,$AA161)),IF($Z161=0,"",INDEX(Output_Mac!S$2:S$500,$Z161)),IF($AD161=0,"",INDEX(Output_Win!S$2:S$243,$AD161)),IF($Y161=0,"",INDEX(CSV!AE$2:AE$510,$Y161)))))</f>
        <v/>
      </c>
      <c r="N161" s="41" t="str" cm="1">
        <f t="array" ref="N161">IF(($Y161+$Z161+$AA161+$AD161)=0,"",IFERROR(_xlfn.LET(_xlpm.CSVVal,IF($Y161=0,"",INDEX(CSV!AG$2:AG$510,$Y161)),_xlpm.MacVal,IF($Z161=0,"",INDEX(Output_Mac!T$2:T$500,$Z161)),_xlpm.WinVal,IF($AD161=0,"",INDEX(Output_Win!T$2:T$243,$AD161)),_xlpm.MyAuditVal,IF($AA161=0,"",INDEX(My_Audit!O$2:O$456,$AA161)),_xlfn.IFS(_xlpm.MyAuditVal&lt;&gt;"",_xlpm.MyAuditVal,_xlpm.MacVal&lt;&gt;"",_xlpm.MacVal,_xlpm.WinVal&lt;&gt;"",_xlpm.WinVal,_xlpm.CSVVal&lt;&gt;"",_xlpm.CSVVal)),""))</f>
        <v/>
      </c>
      <c r="O161" s="41" t="str" cm="1">
        <f t="array" ref="O161">IF($AB161=0,"",INDEX(My_Audit!P$2:P$456,$AB161))&amp;""</f>
        <v/>
      </c>
      <c r="P161" s="40"/>
      <c r="Q161" s="41" t="str">
        <f>IF(LEFT(N161,4)="Pass","Nist SP 800-88",My_Audit!R161)&amp;""</f>
        <v/>
      </c>
      <c r="R161" s="40"/>
      <c r="S161" s="40"/>
      <c r="T161" s="41" t="str" cm="1">
        <f t="array" ref="T161">IF($AC161=0,"",INDEX(Models!J$2:J$605,$AC161))</f>
        <v/>
      </c>
      <c r="U161" s="40"/>
      <c r="V161" s="40"/>
      <c r="W161" s="79" t="str" cm="1">
        <f t="array" ref="W161">IF(($Z161+$AA161+$AD161)=0,"",ExpandDiagCodes(_xlfn.TEXTJOIN(", ",TRUE,IF($AA161=0,"",INDEX(My_Audit!L$2:L$456,$AA161)),IF($Z161=0,"",INDEX(Output_Mac!AA$2:AA$500,$Z161)),IF($AD161=0,"",INDEX(Output_Win!AA$2:AA$243,$AD161)))))</f>
        <v/>
      </c>
      <c r="Y161" s="80">
        <f>IFERROR(MATCH($A161,CSV!$A$2:$A$510,0),0)</f>
        <v>0</v>
      </c>
      <c r="Z161" s="80">
        <f>IFERROR(MATCH($A161,Output_Mac!$A$2:$A$500,0),0)</f>
        <v>0</v>
      </c>
      <c r="AA161" s="80">
        <f>IFERROR(MATCH($A161,My_Audit!$A$2:$A$456,0),0)</f>
        <v>160</v>
      </c>
      <c r="AB161" s="80">
        <f>IFERROR(MATCH($C161,My_Audit!$B$2:$B$456,0),0)</f>
        <v>0</v>
      </c>
      <c r="AC161" s="80">
        <f>IFERROR(MATCH($E161,Models!$I$2:$I$605,0),0)</f>
        <v>0</v>
      </c>
      <c r="AD161" s="80">
        <f>IFERROR(MATCH($A161,Output_Win!$A$2:$A$243,0),0)</f>
        <v>0</v>
      </c>
    </row>
    <row r="162" spans="1:30">
      <c r="A162" s="40" t="str">
        <f>_xlfn.TEXTJOIN("",TRUE,Input!$A$4,TEXT(ROW(My_Audit!A161)+Input!$A$8-1,"00"))</f>
        <v>W4549</v>
      </c>
      <c r="B162" s="40" t="str">
        <f>_xlfn.TEXTJOIN("-",TRUE,"ITD",Input!$A$2,A162)</f>
        <v>ITD-SHR11749-W4549</v>
      </c>
      <c r="C162" s="41" t="str" cm="1">
        <f t="array" ref="C162">IF(($Y162+$Z162+$AA162+$AD162)=0,"",IFERROR(_xlfn.LET(_xlpm.CSVVal,IF($Y162=0,"",INDEX(CSV!B$2:B$510,$Y162)),_xlpm.MacVal,IF($Z162=0,"",INDEX(Output_Mac!B$2:B$500,$Z162)),_xlpm.WinVal,IF($AD162=0,"",INDEX(Output_Win!B$2:B$243,$AD162)),_xlpm.MyAuditVal,IF($AA162=0,"",INDEX(My_Audit!B$2:B$456,$AA162)),_xlfn.IFS(_xlpm.MyAuditVal&lt;&gt;"",_xlpm.MyAuditVal,_xlpm.MacVal&lt;&gt;"",_xlpm.MacVal,_xlpm.WinVal&lt;&gt;"",_xlpm.WinVal,_xlpm.CSVVal&lt;&gt;"",_xlpm.CSVVal)),""))</f>
        <v/>
      </c>
      <c r="D162" s="41" t="str" cm="1">
        <f t="array" ref="D162">IF(($Y162+$Z162+$AA162+$AD162)=0,"",IFERROR(_xlfn.LET(_xlpm.CSVVal,IF($Y162=0,"",INDEX(CSV!C$2:C$510,$Y162)),_xlpm.MacVal,IF($Z162=0,"",INDEX(Output_Mac!D$2:D$500,$Z162)),_xlpm.WinVal,IF($AD162=0,"",INDEX(Output_Win!D$2:D$243,$AD162)),_xlpm.MyAuditVal,IF($AA162=0,"",INDEX(My_Audit!C$2:C$456,$AA162)),_xlfn.IFS(_xlpm.MyAuditVal&lt;&gt;"",_xlpm.MyAuditVal,_xlpm.MacVal&lt;&gt;"",_xlpm.MacVal,_xlpm.WinVal&lt;&gt;"",_xlpm.WinVal,_xlpm.CSVVal&lt;&gt;"",_xlpm.CSVVal)),""))</f>
        <v/>
      </c>
      <c r="E162" s="41" t="str" cm="1">
        <f t="array" ref="E162">IF(($Y162+$Z162+$AA162+$AD162)=0,"",IFERROR(_xlfn.LET(_xlpm.CSVVal,IF($Y162=0,"",INDEX(CSV!E$2:E$510,$Y162)),_xlpm.MacVal,IF($Z162=0,"",INDEX(Output_Mac!C$2:C$500,$Z162)),_xlpm.WinVal,IF($AD162=0,"",INDEX(Output_Win!C$2:C$243,$AD162)),_xlpm.MyAuditVal,IF($AA162=0,"",INDEX(My_Audit!D$2:D$456,$AA162)),_xlfn.IFS(_xlpm.MyAuditVal&lt;&gt;"",_xlpm.MyAuditVal,_xlpm.MacVal&lt;&gt;"",_xlpm.MacVal,_xlpm.WinVal&lt;&gt;"",_xlpm.WinVal,_xlpm.CSVVal&lt;&gt;"",_xlpm.CSVVal)),""))</f>
        <v/>
      </c>
      <c r="F162" s="41" t="str" cm="1">
        <f t="array" ref="F162">IF(($Y162+$Z162+$AA162+$AD162)=0,"",IFERROR(_xlfn.LET(_xlpm.CSVVal,IF($Y162=0,"",INDEX(CSV!F$2:F$510,$Y162)),_xlpm.MacVal,IF($Z162=0,"",INDEX(Output_Mac!E$2:E$500,$Z162)),_xlpm.WinVal,IF($AD162=0,"",INDEX(Output_Win!E$2:E$243,$AD162)),_xlpm.MyAuditVal,IF($AA162=0,"",INDEX(My_Audit!E$2:E$456,$AA162)),_xlfn.IFS(_xlpm.MyAuditVal&lt;&gt;"",_xlpm.MyAuditVal,_xlpm.MacVal&lt;&gt;"",_xlpm.MacVal,_xlpm.WinVal&lt;&gt;"",_xlpm.WinVal,_xlpm.CSVVal&lt;&gt;"",PROPER(_xlpm.CSVVal))),""))</f>
        <v/>
      </c>
      <c r="G162" s="41" t="str" cm="1">
        <f t="array" ref="G162">IF(($Y162+$Z162+$AA162+$AD162)=0,"",IFERROR(_xlfn.LET(_xlpm.CSVVal,IF($Y162=0,"",INDEX(CSV!G$2:G$510,$Y162)),_xlpm.MacVal,IF($Z162=0,"",INDEX(Output_Mac!G$2:G$500,$Z162)),_xlpm.WinVal,IF($AD162=0,"",INDEX(Output_Win!G$2:G$243,$AD162)),_xlpm.MyAuditVal,IF($AA162=0,"",INDEX(My_Audit!F$2:F$456,$AA162)),_xlfn.IFS(_xlpm.MyAuditVal&lt;&gt;"",_xlpm.MyAuditVal,_xlpm.MacVal&lt;&gt;"",_xlpm.MacVal,_xlpm.WinVal&lt;&gt;"",_xlpm.WinVal,_xlpm.CSVVal&lt;&gt;"",_xlpm.CSVVal)),""))</f>
        <v/>
      </c>
      <c r="H162" s="41" t="str" cm="1">
        <f t="array" ref="H162">IF($Z162&gt;0,INDEX(Output_Mac!H$2:H$500,$Z162),IF($AD162&gt;0,INDEX(Output_Win!H$2:H$243,$AD162),IF($AA162&gt;0,_xlfn.LET(_xlpm.MyAuditVal,INDEX(My_Audit!G$2:G$456,$AA162),IF(_xlpm.MyAuditVal=0,"",_xlpm.MyAuditVal)),"")))</f>
        <v/>
      </c>
      <c r="I162" s="41" t="str" cm="1">
        <f t="array" ref="I162">IF(($Y162+$Z162+$AA162+$AD162)=0,"",IFERROR(_xlfn.LET(_xlpm.CSVVal,IF($Y162=0,"",INDEX(CSV!H$2:H$510,$Y162)),_xlpm.MacVal,IF($Z162=0,"",INDEX(Output_Mac!I$2:I$500,$Z162)),_xlpm.WinVal,IF($AD162=0,"",INDEX(Output_Win!I$2:I$243,$AD162)),_xlpm.MyAuditVal,IF($AA162=0,"",INDEX(My_Audit!H$2:H$456,$AA162)),_xlfn.IFS(_xlpm.MyAuditVal&lt;&gt;"",_xlpm.MyAuditVal,_xlpm.MacVal&lt;&gt;"",_xlpm.MacVal,_xlpm.WinVal&lt;&gt;"",_xlpm.WinVal,_xlpm.CSVVal&lt;&gt;"",_xlpm.CSVVal)),""))</f>
        <v/>
      </c>
      <c r="J162" s="41" t="str" cm="1">
        <f t="array" ref="J162">IF(($Y162+$Z162+$AA162+$AD162)=0,"",IFERROR(_xlfn.LET(_xlpm.CSVVal,IF($Y162=0,"",INDEX(CSV!J$2:J$510,$Y162)),_xlpm.MacVal,IF($Z162=0,"",INDEX(Output_Mac!J$2:J$500,$Z162)),_xlpm.WinVal,IF($AD162=0,"",INDEX(Output_Win!J$2:J$243,$AD162)),_xlpm.MyAuditVal,IF($AA162=0,"",INDEX(My_Audit!I$2:I$456,$AA162)),_xlfn.IFS(_xlpm.MyAuditVal&lt;&gt;"",_xlpm.MyAuditVal,_xlpm.MacVal&lt;&gt;"",_xlpm.MacVal,_xlpm.WinVal&lt;&gt;"",_xlpm.WinVal,_xlpm.CSVVal&lt;&gt;"",_xlpm.CSVVal)),""))</f>
        <v/>
      </c>
      <c r="K162" s="41" t="str" cm="1">
        <f t="array" ref="K162">IF(($Y162+$Z162+$AA162+$AD162)=0,"",IFERROR(_xlfn.LET(_xlpm.CSVVal,IF($Y162=0,"",INDEX(CSV!N$2:N$510,$Y162)),_xlpm.MacVal,IF($Z162=0,"",INDEX(Output_Mac!L$2:L$500,$Z162)),_xlpm.WinVal,IF($AD162=0,"",INDEX(Output_Win!L$2:L$243,$AD162)),_xlpm.MyAuditVal,IF($AA162=0,"",INDEX(My_Audit!J$2:J$456,$AA162)),_xlfn.IFS(_xlpm.MyAuditVal&lt;&gt;"",_xlpm.MyAuditVal,_xlpm.MacVal&lt;&gt;"",_xlpm.MacVal,_xlpm.WinVal&lt;&gt;"",_xlpm.WinVal,_xlpm.CSVVal&lt;&gt;"",_xlpm.CSVVal)),""))</f>
        <v/>
      </c>
      <c r="L162" s="41" t="str" cm="1">
        <f t="array" ref="L162">IF(($Y162+$Z162+$AA162+$AD162)=0,"",IFERROR(_xlfn.LET(_xlpm.CSVVal,IF($Y162=0,"",INDEX(CSV!Q$2:Q$510,$Y162)),_xlpm.MacVal,IF($Z162=0,"",INDEX(Output_Mac!M$2:M$500,$Z162)),_xlpm.WinVal,IF($AD162=0,"",INDEX(Output_Win!M$2:M$243,$AD162)),_xlpm.MyAuditVal,IF($AA162=0,"",INDEX(My_Audit!K$2:K$456,$AA162)),_xlfn.IFS(_xlpm.MyAuditVal&lt;&gt;"",_xlpm.MyAuditVal,_xlpm.MacVal&lt;&gt;"",_xlpm.MacVal,_xlpm.WinVal&lt;&gt;"",_xlpm.WinVal,_xlpm.CSVVal&lt;&gt;"",_xlpm.CSVVal)),""))</f>
        <v/>
      </c>
      <c r="M162" s="41" t="str" cm="1">
        <f t="array" ref="M162">IF(($Y162+$Z162+$AA162+$AD162)=0,"",ExpandDiagCodes(_xlfn.TEXTJOIN(", ",TRUE,IF($AA162=0,"",INDEX(My_Audit!N$2:N$456,$AA162)),IF($Z162=0,"",INDEX(Output_Mac!S$2:S$500,$Z162)),IF($AD162=0,"",INDEX(Output_Win!S$2:S$243,$AD162)),IF($Y162=0,"",INDEX(CSV!AE$2:AE$510,$Y162)))))</f>
        <v/>
      </c>
      <c r="N162" s="41" t="str" cm="1">
        <f t="array" ref="N162">IF(($Y162+$Z162+$AA162+$AD162)=0,"",IFERROR(_xlfn.LET(_xlpm.CSVVal,IF($Y162=0,"",INDEX(CSV!AG$2:AG$510,$Y162)),_xlpm.MacVal,IF($Z162=0,"",INDEX(Output_Mac!T$2:T$500,$Z162)),_xlpm.WinVal,IF($AD162=0,"",INDEX(Output_Win!T$2:T$243,$AD162)),_xlpm.MyAuditVal,IF($AA162=0,"",INDEX(My_Audit!O$2:O$456,$AA162)),_xlfn.IFS(_xlpm.MyAuditVal&lt;&gt;"",_xlpm.MyAuditVal,_xlpm.MacVal&lt;&gt;"",_xlpm.MacVal,_xlpm.WinVal&lt;&gt;"",_xlpm.WinVal,_xlpm.CSVVal&lt;&gt;"",_xlpm.CSVVal)),""))</f>
        <v/>
      </c>
      <c r="O162" s="41" t="str" cm="1">
        <f t="array" ref="O162">IF($AB162=0,"",INDEX(My_Audit!P$2:P$456,$AB162))&amp;""</f>
        <v/>
      </c>
      <c r="P162" s="40"/>
      <c r="Q162" s="41" t="str">
        <f>IF(LEFT(N162,4)="Pass","Nist SP 800-88",My_Audit!R162)&amp;""</f>
        <v/>
      </c>
      <c r="R162" s="40"/>
      <c r="S162" s="40"/>
      <c r="T162" s="41" t="str" cm="1">
        <f t="array" ref="T162">IF($AC162=0,"",INDEX(Models!J$2:J$605,$AC162))</f>
        <v/>
      </c>
      <c r="U162" s="40"/>
      <c r="V162" s="40"/>
      <c r="W162" s="79" t="str" cm="1">
        <f t="array" ref="W162">IF(($Z162+$AA162+$AD162)=0,"",ExpandDiagCodes(_xlfn.TEXTJOIN(", ",TRUE,IF($AA162=0,"",INDEX(My_Audit!L$2:L$456,$AA162)),IF($Z162=0,"",INDEX(Output_Mac!AA$2:AA$500,$Z162)),IF($AD162=0,"",INDEX(Output_Win!AA$2:AA$243,$AD162)))))</f>
        <v/>
      </c>
      <c r="Y162" s="80">
        <f>IFERROR(MATCH($A162,CSV!$A$2:$A$510,0),0)</f>
        <v>0</v>
      </c>
      <c r="Z162" s="80">
        <f>IFERROR(MATCH($A162,Output_Mac!$A$2:$A$500,0),0)</f>
        <v>0</v>
      </c>
      <c r="AA162" s="80">
        <f>IFERROR(MATCH($A162,My_Audit!$A$2:$A$456,0),0)</f>
        <v>161</v>
      </c>
      <c r="AB162" s="80">
        <f>IFERROR(MATCH($C162,My_Audit!$B$2:$B$456,0),0)</f>
        <v>0</v>
      </c>
      <c r="AC162" s="80">
        <f>IFERROR(MATCH($E162,Models!$I$2:$I$605,0),0)</f>
        <v>0</v>
      </c>
      <c r="AD162" s="80">
        <f>IFERROR(MATCH($A162,Output_Win!$A$2:$A$243,0),0)</f>
        <v>0</v>
      </c>
    </row>
    <row r="163" spans="1:30">
      <c r="A163" s="40" t="str">
        <f>_xlfn.TEXTJOIN("",TRUE,Input!$A$4,TEXT(ROW(My_Audit!A162)+Input!$A$8-1,"00"))</f>
        <v>W4550</v>
      </c>
      <c r="B163" s="40" t="str">
        <f>_xlfn.TEXTJOIN("-",TRUE,"ITD",Input!$A$2,A163)</f>
        <v>ITD-SHR11749-W4550</v>
      </c>
      <c r="C163" s="41" t="str" cm="1">
        <f t="array" ref="C163">IF(($Y163+$Z163+$AA163+$AD163)=0,"",IFERROR(_xlfn.LET(_xlpm.CSVVal,IF($Y163=0,"",INDEX(CSV!B$2:B$510,$Y163)),_xlpm.MacVal,IF($Z163=0,"",INDEX(Output_Mac!B$2:B$500,$Z163)),_xlpm.WinVal,IF($AD163=0,"",INDEX(Output_Win!B$2:B$243,$AD163)),_xlpm.MyAuditVal,IF($AA163=0,"",INDEX(My_Audit!B$2:B$456,$AA163)),_xlfn.IFS(_xlpm.MyAuditVal&lt;&gt;"",_xlpm.MyAuditVal,_xlpm.MacVal&lt;&gt;"",_xlpm.MacVal,_xlpm.WinVal&lt;&gt;"",_xlpm.WinVal,_xlpm.CSVVal&lt;&gt;"",_xlpm.CSVVal)),""))</f>
        <v/>
      </c>
      <c r="D163" s="41" t="str" cm="1">
        <f t="array" ref="D163">IF(($Y163+$Z163+$AA163+$AD163)=0,"",IFERROR(_xlfn.LET(_xlpm.CSVVal,IF($Y163=0,"",INDEX(CSV!C$2:C$510,$Y163)),_xlpm.MacVal,IF($Z163=0,"",INDEX(Output_Mac!D$2:D$500,$Z163)),_xlpm.WinVal,IF($AD163=0,"",INDEX(Output_Win!D$2:D$243,$AD163)),_xlpm.MyAuditVal,IF($AA163=0,"",INDEX(My_Audit!C$2:C$456,$AA163)),_xlfn.IFS(_xlpm.MyAuditVal&lt;&gt;"",_xlpm.MyAuditVal,_xlpm.MacVal&lt;&gt;"",_xlpm.MacVal,_xlpm.WinVal&lt;&gt;"",_xlpm.WinVal,_xlpm.CSVVal&lt;&gt;"",_xlpm.CSVVal)),""))</f>
        <v/>
      </c>
      <c r="E163" s="41" t="str" cm="1">
        <f t="array" ref="E163">IF(($Y163+$Z163+$AA163+$AD163)=0,"",IFERROR(_xlfn.LET(_xlpm.CSVVal,IF($Y163=0,"",INDEX(CSV!E$2:E$510,$Y163)),_xlpm.MacVal,IF($Z163=0,"",INDEX(Output_Mac!C$2:C$500,$Z163)),_xlpm.WinVal,IF($AD163=0,"",INDEX(Output_Win!C$2:C$243,$AD163)),_xlpm.MyAuditVal,IF($AA163=0,"",INDEX(My_Audit!D$2:D$456,$AA163)),_xlfn.IFS(_xlpm.MyAuditVal&lt;&gt;"",_xlpm.MyAuditVal,_xlpm.MacVal&lt;&gt;"",_xlpm.MacVal,_xlpm.WinVal&lt;&gt;"",_xlpm.WinVal,_xlpm.CSVVal&lt;&gt;"",_xlpm.CSVVal)),""))</f>
        <v/>
      </c>
      <c r="F163" s="41" t="str" cm="1">
        <f t="array" ref="F163">IF(($Y163+$Z163+$AA163+$AD163)=0,"",IFERROR(_xlfn.LET(_xlpm.CSVVal,IF($Y163=0,"",INDEX(CSV!F$2:F$510,$Y163)),_xlpm.MacVal,IF($Z163=0,"",INDEX(Output_Mac!E$2:E$500,$Z163)),_xlpm.WinVal,IF($AD163=0,"",INDEX(Output_Win!E$2:E$243,$AD163)),_xlpm.MyAuditVal,IF($AA163=0,"",INDEX(My_Audit!E$2:E$456,$AA163)),_xlfn.IFS(_xlpm.MyAuditVal&lt;&gt;"",_xlpm.MyAuditVal,_xlpm.MacVal&lt;&gt;"",_xlpm.MacVal,_xlpm.WinVal&lt;&gt;"",_xlpm.WinVal,_xlpm.CSVVal&lt;&gt;"",PROPER(_xlpm.CSVVal))),""))</f>
        <v/>
      </c>
      <c r="G163" s="41" t="str" cm="1">
        <f t="array" ref="G163">IF(($Y163+$Z163+$AA163+$AD163)=0,"",IFERROR(_xlfn.LET(_xlpm.CSVVal,IF($Y163=0,"",INDEX(CSV!G$2:G$510,$Y163)),_xlpm.MacVal,IF($Z163=0,"",INDEX(Output_Mac!G$2:G$500,$Z163)),_xlpm.WinVal,IF($AD163=0,"",INDEX(Output_Win!G$2:G$243,$AD163)),_xlpm.MyAuditVal,IF($AA163=0,"",INDEX(My_Audit!F$2:F$456,$AA163)),_xlfn.IFS(_xlpm.MyAuditVal&lt;&gt;"",_xlpm.MyAuditVal,_xlpm.MacVal&lt;&gt;"",_xlpm.MacVal,_xlpm.WinVal&lt;&gt;"",_xlpm.WinVal,_xlpm.CSVVal&lt;&gt;"",_xlpm.CSVVal)),""))</f>
        <v/>
      </c>
      <c r="H163" s="41" t="str" cm="1">
        <f t="array" ref="H163">IF($Z163&gt;0,INDEX(Output_Mac!H$2:H$500,$Z163),IF($AD163&gt;0,INDEX(Output_Win!H$2:H$243,$AD163),IF($AA163&gt;0,_xlfn.LET(_xlpm.MyAuditVal,INDEX(My_Audit!G$2:G$456,$AA163),IF(_xlpm.MyAuditVal=0,"",_xlpm.MyAuditVal)),"")))</f>
        <v/>
      </c>
      <c r="I163" s="41" t="str" cm="1">
        <f t="array" ref="I163">IF(($Y163+$Z163+$AA163+$AD163)=0,"",IFERROR(_xlfn.LET(_xlpm.CSVVal,IF($Y163=0,"",INDEX(CSV!H$2:H$510,$Y163)),_xlpm.MacVal,IF($Z163=0,"",INDEX(Output_Mac!I$2:I$500,$Z163)),_xlpm.WinVal,IF($AD163=0,"",INDEX(Output_Win!I$2:I$243,$AD163)),_xlpm.MyAuditVal,IF($AA163=0,"",INDEX(My_Audit!H$2:H$456,$AA163)),_xlfn.IFS(_xlpm.MyAuditVal&lt;&gt;"",_xlpm.MyAuditVal,_xlpm.MacVal&lt;&gt;"",_xlpm.MacVal,_xlpm.WinVal&lt;&gt;"",_xlpm.WinVal,_xlpm.CSVVal&lt;&gt;"",_xlpm.CSVVal)),""))</f>
        <v/>
      </c>
      <c r="J163" s="41" t="str" cm="1">
        <f t="array" ref="J163">IF(($Y163+$Z163+$AA163+$AD163)=0,"",IFERROR(_xlfn.LET(_xlpm.CSVVal,IF($Y163=0,"",INDEX(CSV!J$2:J$510,$Y163)),_xlpm.MacVal,IF($Z163=0,"",INDEX(Output_Mac!J$2:J$500,$Z163)),_xlpm.WinVal,IF($AD163=0,"",INDEX(Output_Win!J$2:J$243,$AD163)),_xlpm.MyAuditVal,IF($AA163=0,"",INDEX(My_Audit!I$2:I$456,$AA163)),_xlfn.IFS(_xlpm.MyAuditVal&lt;&gt;"",_xlpm.MyAuditVal,_xlpm.MacVal&lt;&gt;"",_xlpm.MacVal,_xlpm.WinVal&lt;&gt;"",_xlpm.WinVal,_xlpm.CSVVal&lt;&gt;"",_xlpm.CSVVal)),""))</f>
        <v/>
      </c>
      <c r="K163" s="41" t="str" cm="1">
        <f t="array" ref="K163">IF(($Y163+$Z163+$AA163+$AD163)=0,"",IFERROR(_xlfn.LET(_xlpm.CSVVal,IF($Y163=0,"",INDEX(CSV!N$2:N$510,$Y163)),_xlpm.MacVal,IF($Z163=0,"",INDEX(Output_Mac!L$2:L$500,$Z163)),_xlpm.WinVal,IF($AD163=0,"",INDEX(Output_Win!L$2:L$243,$AD163)),_xlpm.MyAuditVal,IF($AA163=0,"",INDEX(My_Audit!J$2:J$456,$AA163)),_xlfn.IFS(_xlpm.MyAuditVal&lt;&gt;"",_xlpm.MyAuditVal,_xlpm.MacVal&lt;&gt;"",_xlpm.MacVal,_xlpm.WinVal&lt;&gt;"",_xlpm.WinVal,_xlpm.CSVVal&lt;&gt;"",_xlpm.CSVVal)),""))</f>
        <v/>
      </c>
      <c r="L163" s="41" t="str" cm="1">
        <f t="array" ref="L163">IF(($Y163+$Z163+$AA163+$AD163)=0,"",IFERROR(_xlfn.LET(_xlpm.CSVVal,IF($Y163=0,"",INDEX(CSV!Q$2:Q$510,$Y163)),_xlpm.MacVal,IF($Z163=0,"",INDEX(Output_Mac!M$2:M$500,$Z163)),_xlpm.WinVal,IF($AD163=0,"",INDEX(Output_Win!M$2:M$243,$AD163)),_xlpm.MyAuditVal,IF($AA163=0,"",INDEX(My_Audit!K$2:K$456,$AA163)),_xlfn.IFS(_xlpm.MyAuditVal&lt;&gt;"",_xlpm.MyAuditVal,_xlpm.MacVal&lt;&gt;"",_xlpm.MacVal,_xlpm.WinVal&lt;&gt;"",_xlpm.WinVal,_xlpm.CSVVal&lt;&gt;"",_xlpm.CSVVal)),""))</f>
        <v/>
      </c>
      <c r="M163" s="41" t="str" cm="1">
        <f t="array" ref="M163">IF(($Y163+$Z163+$AA163+$AD163)=0,"",ExpandDiagCodes(_xlfn.TEXTJOIN(", ",TRUE,IF($AA163=0,"",INDEX(My_Audit!N$2:N$456,$AA163)),IF($Z163=0,"",INDEX(Output_Mac!S$2:S$500,$Z163)),IF($AD163=0,"",INDEX(Output_Win!S$2:S$243,$AD163)),IF($Y163=0,"",INDEX(CSV!AE$2:AE$510,$Y163)))))</f>
        <v/>
      </c>
      <c r="N163" s="41" t="str" cm="1">
        <f t="array" ref="N163">IF(($Y163+$Z163+$AA163+$AD163)=0,"",IFERROR(_xlfn.LET(_xlpm.CSVVal,IF($Y163=0,"",INDEX(CSV!AG$2:AG$510,$Y163)),_xlpm.MacVal,IF($Z163=0,"",INDEX(Output_Mac!T$2:T$500,$Z163)),_xlpm.WinVal,IF($AD163=0,"",INDEX(Output_Win!T$2:T$243,$AD163)),_xlpm.MyAuditVal,IF($AA163=0,"",INDEX(My_Audit!O$2:O$456,$AA163)),_xlfn.IFS(_xlpm.MyAuditVal&lt;&gt;"",_xlpm.MyAuditVal,_xlpm.MacVal&lt;&gt;"",_xlpm.MacVal,_xlpm.WinVal&lt;&gt;"",_xlpm.WinVal,_xlpm.CSVVal&lt;&gt;"",_xlpm.CSVVal)),""))</f>
        <v/>
      </c>
      <c r="O163" s="41" t="str" cm="1">
        <f t="array" ref="O163">IF($AB163=0,"",INDEX(My_Audit!P$2:P$456,$AB163))&amp;""</f>
        <v/>
      </c>
      <c r="P163" s="40"/>
      <c r="Q163" s="41" t="str">
        <f>IF(LEFT(N163,4)="Pass","Nist SP 800-88",My_Audit!R163)&amp;""</f>
        <v/>
      </c>
      <c r="R163" s="40"/>
      <c r="S163" s="40"/>
      <c r="T163" s="41" t="str" cm="1">
        <f t="array" ref="T163">IF($AC163=0,"",INDEX(Models!J$2:J$605,$AC163))</f>
        <v/>
      </c>
      <c r="U163" s="40"/>
      <c r="V163" s="40"/>
      <c r="W163" s="79" t="str" cm="1">
        <f t="array" ref="W163">IF(($Z163+$AA163+$AD163)=0,"",ExpandDiagCodes(_xlfn.TEXTJOIN(", ",TRUE,IF($AA163=0,"",INDEX(My_Audit!L$2:L$456,$AA163)),IF($Z163=0,"",INDEX(Output_Mac!AA$2:AA$500,$Z163)),IF($AD163=0,"",INDEX(Output_Win!AA$2:AA$243,$AD163)))))</f>
        <v/>
      </c>
      <c r="Y163" s="80">
        <f>IFERROR(MATCH($A163,CSV!$A$2:$A$510,0),0)</f>
        <v>0</v>
      </c>
      <c r="Z163" s="80">
        <f>IFERROR(MATCH($A163,Output_Mac!$A$2:$A$500,0),0)</f>
        <v>0</v>
      </c>
      <c r="AA163" s="80">
        <f>IFERROR(MATCH($A163,My_Audit!$A$2:$A$456,0),0)</f>
        <v>162</v>
      </c>
      <c r="AB163" s="80">
        <f>IFERROR(MATCH($C163,My_Audit!$B$2:$B$456,0),0)</f>
        <v>0</v>
      </c>
      <c r="AC163" s="80">
        <f>IFERROR(MATCH($E163,Models!$I$2:$I$605,0),0)</f>
        <v>0</v>
      </c>
      <c r="AD163" s="80">
        <f>IFERROR(MATCH($A163,Output_Win!$A$2:$A$243,0),0)</f>
        <v>0</v>
      </c>
    </row>
    <row r="164" spans="1:30">
      <c r="A164" s="40" t="str">
        <f>_xlfn.TEXTJOIN("",TRUE,Input!$A$4,TEXT(ROW(My_Audit!A163)+Input!$A$8-1,"00"))</f>
        <v>W4551</v>
      </c>
      <c r="B164" s="40" t="str">
        <f>_xlfn.TEXTJOIN("-",TRUE,"ITD",Input!$A$2,A164)</f>
        <v>ITD-SHR11749-W4551</v>
      </c>
      <c r="C164" s="41" t="str" cm="1">
        <f t="array" ref="C164">IF(($Y164+$Z164+$AA164+$AD164)=0,"",IFERROR(_xlfn.LET(_xlpm.CSVVal,IF($Y164=0,"",INDEX(CSV!B$2:B$510,$Y164)),_xlpm.MacVal,IF($Z164=0,"",INDEX(Output_Mac!B$2:B$500,$Z164)),_xlpm.WinVal,IF($AD164=0,"",INDEX(Output_Win!B$2:B$243,$AD164)),_xlpm.MyAuditVal,IF($AA164=0,"",INDEX(My_Audit!B$2:B$456,$AA164)),_xlfn.IFS(_xlpm.MyAuditVal&lt;&gt;"",_xlpm.MyAuditVal,_xlpm.MacVal&lt;&gt;"",_xlpm.MacVal,_xlpm.WinVal&lt;&gt;"",_xlpm.WinVal,_xlpm.CSVVal&lt;&gt;"",_xlpm.CSVVal)),""))</f>
        <v/>
      </c>
      <c r="D164" s="41" t="str" cm="1">
        <f t="array" ref="D164">IF(($Y164+$Z164+$AA164+$AD164)=0,"",IFERROR(_xlfn.LET(_xlpm.CSVVal,IF($Y164=0,"",INDEX(CSV!C$2:C$510,$Y164)),_xlpm.MacVal,IF($Z164=0,"",INDEX(Output_Mac!D$2:D$500,$Z164)),_xlpm.WinVal,IF($AD164=0,"",INDEX(Output_Win!D$2:D$243,$AD164)),_xlpm.MyAuditVal,IF($AA164=0,"",INDEX(My_Audit!C$2:C$456,$AA164)),_xlfn.IFS(_xlpm.MyAuditVal&lt;&gt;"",_xlpm.MyAuditVal,_xlpm.MacVal&lt;&gt;"",_xlpm.MacVal,_xlpm.WinVal&lt;&gt;"",_xlpm.WinVal,_xlpm.CSVVal&lt;&gt;"",_xlpm.CSVVal)),""))</f>
        <v/>
      </c>
      <c r="E164" s="41" t="str" cm="1">
        <f t="array" ref="E164">IF(($Y164+$Z164+$AA164+$AD164)=0,"",IFERROR(_xlfn.LET(_xlpm.CSVVal,IF($Y164=0,"",INDEX(CSV!E$2:E$510,$Y164)),_xlpm.MacVal,IF($Z164=0,"",INDEX(Output_Mac!C$2:C$500,$Z164)),_xlpm.WinVal,IF($AD164=0,"",INDEX(Output_Win!C$2:C$243,$AD164)),_xlpm.MyAuditVal,IF($AA164=0,"",INDEX(My_Audit!D$2:D$456,$AA164)),_xlfn.IFS(_xlpm.MyAuditVal&lt;&gt;"",_xlpm.MyAuditVal,_xlpm.MacVal&lt;&gt;"",_xlpm.MacVal,_xlpm.WinVal&lt;&gt;"",_xlpm.WinVal,_xlpm.CSVVal&lt;&gt;"",_xlpm.CSVVal)),""))</f>
        <v/>
      </c>
      <c r="F164" s="41" t="str" cm="1">
        <f t="array" ref="F164">IF(($Y164+$Z164+$AA164+$AD164)=0,"",IFERROR(_xlfn.LET(_xlpm.CSVVal,IF($Y164=0,"",INDEX(CSV!F$2:F$510,$Y164)),_xlpm.MacVal,IF($Z164=0,"",INDEX(Output_Mac!E$2:E$500,$Z164)),_xlpm.WinVal,IF($AD164=0,"",INDEX(Output_Win!E$2:E$243,$AD164)),_xlpm.MyAuditVal,IF($AA164=0,"",INDEX(My_Audit!E$2:E$456,$AA164)),_xlfn.IFS(_xlpm.MyAuditVal&lt;&gt;"",_xlpm.MyAuditVal,_xlpm.MacVal&lt;&gt;"",_xlpm.MacVal,_xlpm.WinVal&lt;&gt;"",_xlpm.WinVal,_xlpm.CSVVal&lt;&gt;"",PROPER(_xlpm.CSVVal))),""))</f>
        <v/>
      </c>
      <c r="G164" s="41" t="str" cm="1">
        <f t="array" ref="G164">IF(($Y164+$Z164+$AA164+$AD164)=0,"",IFERROR(_xlfn.LET(_xlpm.CSVVal,IF($Y164=0,"",INDEX(CSV!G$2:G$510,$Y164)),_xlpm.MacVal,IF($Z164=0,"",INDEX(Output_Mac!G$2:G$500,$Z164)),_xlpm.WinVal,IF($AD164=0,"",INDEX(Output_Win!G$2:G$243,$AD164)),_xlpm.MyAuditVal,IF($AA164=0,"",INDEX(My_Audit!F$2:F$456,$AA164)),_xlfn.IFS(_xlpm.MyAuditVal&lt;&gt;"",_xlpm.MyAuditVal,_xlpm.MacVal&lt;&gt;"",_xlpm.MacVal,_xlpm.WinVal&lt;&gt;"",_xlpm.WinVal,_xlpm.CSVVal&lt;&gt;"",_xlpm.CSVVal)),""))</f>
        <v/>
      </c>
      <c r="H164" s="41" t="str" cm="1">
        <f t="array" ref="H164">IF($Z164&gt;0,INDEX(Output_Mac!H$2:H$500,$Z164),IF($AD164&gt;0,INDEX(Output_Win!H$2:H$243,$AD164),IF($AA164&gt;0,_xlfn.LET(_xlpm.MyAuditVal,INDEX(My_Audit!G$2:G$456,$AA164),IF(_xlpm.MyAuditVal=0,"",_xlpm.MyAuditVal)),"")))</f>
        <v/>
      </c>
      <c r="I164" s="41" t="str" cm="1">
        <f t="array" ref="I164">IF(($Y164+$Z164+$AA164+$AD164)=0,"",IFERROR(_xlfn.LET(_xlpm.CSVVal,IF($Y164=0,"",INDEX(CSV!H$2:H$510,$Y164)),_xlpm.MacVal,IF($Z164=0,"",INDEX(Output_Mac!I$2:I$500,$Z164)),_xlpm.WinVal,IF($AD164=0,"",INDEX(Output_Win!I$2:I$243,$AD164)),_xlpm.MyAuditVal,IF($AA164=0,"",INDEX(My_Audit!H$2:H$456,$AA164)),_xlfn.IFS(_xlpm.MyAuditVal&lt;&gt;"",_xlpm.MyAuditVal,_xlpm.MacVal&lt;&gt;"",_xlpm.MacVal,_xlpm.WinVal&lt;&gt;"",_xlpm.WinVal,_xlpm.CSVVal&lt;&gt;"",_xlpm.CSVVal)),""))</f>
        <v/>
      </c>
      <c r="J164" s="41" t="str" cm="1">
        <f t="array" ref="J164">IF(($Y164+$Z164+$AA164+$AD164)=0,"",IFERROR(_xlfn.LET(_xlpm.CSVVal,IF($Y164=0,"",INDEX(CSV!J$2:J$510,$Y164)),_xlpm.MacVal,IF($Z164=0,"",INDEX(Output_Mac!J$2:J$500,$Z164)),_xlpm.WinVal,IF($AD164=0,"",INDEX(Output_Win!J$2:J$243,$AD164)),_xlpm.MyAuditVal,IF($AA164=0,"",INDEX(My_Audit!I$2:I$456,$AA164)),_xlfn.IFS(_xlpm.MyAuditVal&lt;&gt;"",_xlpm.MyAuditVal,_xlpm.MacVal&lt;&gt;"",_xlpm.MacVal,_xlpm.WinVal&lt;&gt;"",_xlpm.WinVal,_xlpm.CSVVal&lt;&gt;"",_xlpm.CSVVal)),""))</f>
        <v/>
      </c>
      <c r="K164" s="41" t="str" cm="1">
        <f t="array" ref="K164">IF(($Y164+$Z164+$AA164+$AD164)=0,"",IFERROR(_xlfn.LET(_xlpm.CSVVal,IF($Y164=0,"",INDEX(CSV!N$2:N$510,$Y164)),_xlpm.MacVal,IF($Z164=0,"",INDEX(Output_Mac!L$2:L$500,$Z164)),_xlpm.WinVal,IF($AD164=0,"",INDEX(Output_Win!L$2:L$243,$AD164)),_xlpm.MyAuditVal,IF($AA164=0,"",INDEX(My_Audit!J$2:J$456,$AA164)),_xlfn.IFS(_xlpm.MyAuditVal&lt;&gt;"",_xlpm.MyAuditVal,_xlpm.MacVal&lt;&gt;"",_xlpm.MacVal,_xlpm.WinVal&lt;&gt;"",_xlpm.WinVal,_xlpm.CSVVal&lt;&gt;"",_xlpm.CSVVal)),""))</f>
        <v/>
      </c>
      <c r="L164" s="41" t="str" cm="1">
        <f t="array" ref="L164">IF(($Y164+$Z164+$AA164+$AD164)=0,"",IFERROR(_xlfn.LET(_xlpm.CSVVal,IF($Y164=0,"",INDEX(CSV!Q$2:Q$510,$Y164)),_xlpm.MacVal,IF($Z164=0,"",INDEX(Output_Mac!M$2:M$500,$Z164)),_xlpm.WinVal,IF($AD164=0,"",INDEX(Output_Win!M$2:M$243,$AD164)),_xlpm.MyAuditVal,IF($AA164=0,"",INDEX(My_Audit!K$2:K$456,$AA164)),_xlfn.IFS(_xlpm.MyAuditVal&lt;&gt;"",_xlpm.MyAuditVal,_xlpm.MacVal&lt;&gt;"",_xlpm.MacVal,_xlpm.WinVal&lt;&gt;"",_xlpm.WinVal,_xlpm.CSVVal&lt;&gt;"",_xlpm.CSVVal)),""))</f>
        <v/>
      </c>
      <c r="M164" s="41" t="str" cm="1">
        <f t="array" ref="M164">IF(($Y164+$Z164+$AA164+$AD164)=0,"",ExpandDiagCodes(_xlfn.TEXTJOIN(", ",TRUE,IF($AA164=0,"",INDEX(My_Audit!N$2:N$456,$AA164)),IF($Z164=0,"",INDEX(Output_Mac!S$2:S$500,$Z164)),IF($AD164=0,"",INDEX(Output_Win!S$2:S$243,$AD164)),IF($Y164=0,"",INDEX(CSV!AE$2:AE$510,$Y164)))))</f>
        <v/>
      </c>
      <c r="N164" s="41" t="str" cm="1">
        <f t="array" ref="N164">IF(($Y164+$Z164+$AA164+$AD164)=0,"",IFERROR(_xlfn.LET(_xlpm.CSVVal,IF($Y164=0,"",INDEX(CSV!AG$2:AG$510,$Y164)),_xlpm.MacVal,IF($Z164=0,"",INDEX(Output_Mac!T$2:T$500,$Z164)),_xlpm.WinVal,IF($AD164=0,"",INDEX(Output_Win!T$2:T$243,$AD164)),_xlpm.MyAuditVal,IF($AA164=0,"",INDEX(My_Audit!O$2:O$456,$AA164)),_xlfn.IFS(_xlpm.MyAuditVal&lt;&gt;"",_xlpm.MyAuditVal,_xlpm.MacVal&lt;&gt;"",_xlpm.MacVal,_xlpm.WinVal&lt;&gt;"",_xlpm.WinVal,_xlpm.CSVVal&lt;&gt;"",_xlpm.CSVVal)),""))</f>
        <v/>
      </c>
      <c r="O164" s="41" t="str" cm="1">
        <f t="array" ref="O164">IF($AB164=0,"",INDEX(My_Audit!P$2:P$456,$AB164))&amp;""</f>
        <v/>
      </c>
      <c r="P164" s="40"/>
      <c r="Q164" s="41" t="str">
        <f>IF(LEFT(N164,4)="Pass","Nist SP 800-88",My_Audit!R164)&amp;""</f>
        <v/>
      </c>
      <c r="R164" s="40"/>
      <c r="S164" s="40"/>
      <c r="T164" s="41" t="str" cm="1">
        <f t="array" ref="T164">IF($AC164=0,"",INDEX(Models!J$2:J$605,$AC164))</f>
        <v/>
      </c>
      <c r="U164" s="40"/>
      <c r="V164" s="40"/>
      <c r="W164" s="79" t="str" cm="1">
        <f t="array" ref="W164">IF(($Z164+$AA164+$AD164)=0,"",ExpandDiagCodes(_xlfn.TEXTJOIN(", ",TRUE,IF($AA164=0,"",INDEX(My_Audit!L$2:L$456,$AA164)),IF($Z164=0,"",INDEX(Output_Mac!AA$2:AA$500,$Z164)),IF($AD164=0,"",INDEX(Output_Win!AA$2:AA$243,$AD164)))))</f>
        <v/>
      </c>
      <c r="Y164" s="80">
        <f>IFERROR(MATCH($A164,CSV!$A$2:$A$510,0),0)</f>
        <v>0</v>
      </c>
      <c r="Z164" s="80">
        <f>IFERROR(MATCH($A164,Output_Mac!$A$2:$A$500,0),0)</f>
        <v>0</v>
      </c>
      <c r="AA164" s="80">
        <f>IFERROR(MATCH($A164,My_Audit!$A$2:$A$456,0),0)</f>
        <v>163</v>
      </c>
      <c r="AB164" s="80">
        <f>IFERROR(MATCH($C164,My_Audit!$B$2:$B$456,0),0)</f>
        <v>0</v>
      </c>
      <c r="AC164" s="80">
        <f>IFERROR(MATCH($E164,Models!$I$2:$I$605,0),0)</f>
        <v>0</v>
      </c>
      <c r="AD164" s="80">
        <f>IFERROR(MATCH($A164,Output_Win!$A$2:$A$243,0),0)</f>
        <v>0</v>
      </c>
    </row>
    <row r="165" spans="1:30">
      <c r="A165" s="40" t="str">
        <f>_xlfn.TEXTJOIN("",TRUE,Input!$A$4,TEXT(ROW(My_Audit!A164)+Input!$A$8-1,"00"))</f>
        <v>W4552</v>
      </c>
      <c r="B165" s="40" t="str">
        <f>_xlfn.TEXTJOIN("-",TRUE,"ITD",Input!$A$2,A165)</f>
        <v>ITD-SHR11749-W4552</v>
      </c>
      <c r="C165" s="41" t="str" cm="1">
        <f t="array" ref="C165">IF(($Y165+$Z165+$AA165+$AD165)=0,"",IFERROR(_xlfn.LET(_xlpm.CSVVal,IF($Y165=0,"",INDEX(CSV!B$2:B$510,$Y165)),_xlpm.MacVal,IF($Z165=0,"",INDEX(Output_Mac!B$2:B$500,$Z165)),_xlpm.WinVal,IF($AD165=0,"",INDEX(Output_Win!B$2:B$243,$AD165)),_xlpm.MyAuditVal,IF($AA165=0,"",INDEX(My_Audit!B$2:B$456,$AA165)),_xlfn.IFS(_xlpm.MyAuditVal&lt;&gt;"",_xlpm.MyAuditVal,_xlpm.MacVal&lt;&gt;"",_xlpm.MacVal,_xlpm.WinVal&lt;&gt;"",_xlpm.WinVal,_xlpm.CSVVal&lt;&gt;"",_xlpm.CSVVal)),""))</f>
        <v/>
      </c>
      <c r="D165" s="41" t="str" cm="1">
        <f t="array" ref="D165">IF(($Y165+$Z165+$AA165+$AD165)=0,"",IFERROR(_xlfn.LET(_xlpm.CSVVal,IF($Y165=0,"",INDEX(CSV!C$2:C$510,$Y165)),_xlpm.MacVal,IF($Z165=0,"",INDEX(Output_Mac!D$2:D$500,$Z165)),_xlpm.WinVal,IF($AD165=0,"",INDEX(Output_Win!D$2:D$243,$AD165)),_xlpm.MyAuditVal,IF($AA165=0,"",INDEX(My_Audit!C$2:C$456,$AA165)),_xlfn.IFS(_xlpm.MyAuditVal&lt;&gt;"",_xlpm.MyAuditVal,_xlpm.MacVal&lt;&gt;"",_xlpm.MacVal,_xlpm.WinVal&lt;&gt;"",_xlpm.WinVal,_xlpm.CSVVal&lt;&gt;"",_xlpm.CSVVal)),""))</f>
        <v/>
      </c>
      <c r="E165" s="41" t="str" cm="1">
        <f t="array" ref="E165">IF(($Y165+$Z165+$AA165+$AD165)=0,"",IFERROR(_xlfn.LET(_xlpm.CSVVal,IF($Y165=0,"",INDEX(CSV!E$2:E$510,$Y165)),_xlpm.MacVal,IF($Z165=0,"",INDEX(Output_Mac!C$2:C$500,$Z165)),_xlpm.WinVal,IF($AD165=0,"",INDEX(Output_Win!C$2:C$243,$AD165)),_xlpm.MyAuditVal,IF($AA165=0,"",INDEX(My_Audit!D$2:D$456,$AA165)),_xlfn.IFS(_xlpm.MyAuditVal&lt;&gt;"",_xlpm.MyAuditVal,_xlpm.MacVal&lt;&gt;"",_xlpm.MacVal,_xlpm.WinVal&lt;&gt;"",_xlpm.WinVal,_xlpm.CSVVal&lt;&gt;"",_xlpm.CSVVal)),""))</f>
        <v/>
      </c>
      <c r="F165" s="41" t="str" cm="1">
        <f t="array" ref="F165">IF(($Y165+$Z165+$AA165+$AD165)=0,"",IFERROR(_xlfn.LET(_xlpm.CSVVal,IF($Y165=0,"",INDEX(CSV!F$2:F$510,$Y165)),_xlpm.MacVal,IF($Z165=0,"",INDEX(Output_Mac!E$2:E$500,$Z165)),_xlpm.WinVal,IF($AD165=0,"",INDEX(Output_Win!E$2:E$243,$AD165)),_xlpm.MyAuditVal,IF($AA165=0,"",INDEX(My_Audit!E$2:E$456,$AA165)),_xlfn.IFS(_xlpm.MyAuditVal&lt;&gt;"",_xlpm.MyAuditVal,_xlpm.MacVal&lt;&gt;"",_xlpm.MacVal,_xlpm.WinVal&lt;&gt;"",_xlpm.WinVal,_xlpm.CSVVal&lt;&gt;"",PROPER(_xlpm.CSVVal))),""))</f>
        <v/>
      </c>
      <c r="G165" s="41" t="str" cm="1">
        <f t="array" ref="G165">IF(($Y165+$Z165+$AA165+$AD165)=0,"",IFERROR(_xlfn.LET(_xlpm.CSVVal,IF($Y165=0,"",INDEX(CSV!G$2:G$510,$Y165)),_xlpm.MacVal,IF($Z165=0,"",INDEX(Output_Mac!G$2:G$500,$Z165)),_xlpm.WinVal,IF($AD165=0,"",INDEX(Output_Win!G$2:G$243,$AD165)),_xlpm.MyAuditVal,IF($AA165=0,"",INDEX(My_Audit!F$2:F$456,$AA165)),_xlfn.IFS(_xlpm.MyAuditVal&lt;&gt;"",_xlpm.MyAuditVal,_xlpm.MacVal&lt;&gt;"",_xlpm.MacVal,_xlpm.WinVal&lt;&gt;"",_xlpm.WinVal,_xlpm.CSVVal&lt;&gt;"",_xlpm.CSVVal)),""))</f>
        <v/>
      </c>
      <c r="H165" s="41" t="str" cm="1">
        <f t="array" ref="H165">IF($Z165&gt;0,INDEX(Output_Mac!H$2:H$500,$Z165),IF($AD165&gt;0,INDEX(Output_Win!H$2:H$243,$AD165),IF($AA165&gt;0,_xlfn.LET(_xlpm.MyAuditVal,INDEX(My_Audit!G$2:G$456,$AA165),IF(_xlpm.MyAuditVal=0,"",_xlpm.MyAuditVal)),"")))</f>
        <v/>
      </c>
      <c r="I165" s="41" t="str" cm="1">
        <f t="array" ref="I165">IF(($Y165+$Z165+$AA165+$AD165)=0,"",IFERROR(_xlfn.LET(_xlpm.CSVVal,IF($Y165=0,"",INDEX(CSV!H$2:H$510,$Y165)),_xlpm.MacVal,IF($Z165=0,"",INDEX(Output_Mac!I$2:I$500,$Z165)),_xlpm.WinVal,IF($AD165=0,"",INDEX(Output_Win!I$2:I$243,$AD165)),_xlpm.MyAuditVal,IF($AA165=0,"",INDEX(My_Audit!H$2:H$456,$AA165)),_xlfn.IFS(_xlpm.MyAuditVal&lt;&gt;"",_xlpm.MyAuditVal,_xlpm.MacVal&lt;&gt;"",_xlpm.MacVal,_xlpm.WinVal&lt;&gt;"",_xlpm.WinVal,_xlpm.CSVVal&lt;&gt;"",_xlpm.CSVVal)),""))</f>
        <v/>
      </c>
      <c r="J165" s="41" t="str" cm="1">
        <f t="array" ref="J165">IF(($Y165+$Z165+$AA165+$AD165)=0,"",IFERROR(_xlfn.LET(_xlpm.CSVVal,IF($Y165=0,"",INDEX(CSV!J$2:J$510,$Y165)),_xlpm.MacVal,IF($Z165=0,"",INDEX(Output_Mac!J$2:J$500,$Z165)),_xlpm.WinVal,IF($AD165=0,"",INDEX(Output_Win!J$2:J$243,$AD165)),_xlpm.MyAuditVal,IF($AA165=0,"",INDEX(My_Audit!I$2:I$456,$AA165)),_xlfn.IFS(_xlpm.MyAuditVal&lt;&gt;"",_xlpm.MyAuditVal,_xlpm.MacVal&lt;&gt;"",_xlpm.MacVal,_xlpm.WinVal&lt;&gt;"",_xlpm.WinVal,_xlpm.CSVVal&lt;&gt;"",_xlpm.CSVVal)),""))</f>
        <v/>
      </c>
      <c r="K165" s="41" t="str" cm="1">
        <f t="array" ref="K165">IF(($Y165+$Z165+$AA165+$AD165)=0,"",IFERROR(_xlfn.LET(_xlpm.CSVVal,IF($Y165=0,"",INDEX(CSV!N$2:N$510,$Y165)),_xlpm.MacVal,IF($Z165=0,"",INDEX(Output_Mac!L$2:L$500,$Z165)),_xlpm.WinVal,IF($AD165=0,"",INDEX(Output_Win!L$2:L$243,$AD165)),_xlpm.MyAuditVal,IF($AA165=0,"",INDEX(My_Audit!J$2:J$456,$AA165)),_xlfn.IFS(_xlpm.MyAuditVal&lt;&gt;"",_xlpm.MyAuditVal,_xlpm.MacVal&lt;&gt;"",_xlpm.MacVal,_xlpm.WinVal&lt;&gt;"",_xlpm.WinVal,_xlpm.CSVVal&lt;&gt;"",_xlpm.CSVVal)),""))</f>
        <v/>
      </c>
      <c r="L165" s="41" t="str" cm="1">
        <f t="array" ref="L165">IF(($Y165+$Z165+$AA165+$AD165)=0,"",IFERROR(_xlfn.LET(_xlpm.CSVVal,IF($Y165=0,"",INDEX(CSV!Q$2:Q$510,$Y165)),_xlpm.MacVal,IF($Z165=0,"",INDEX(Output_Mac!M$2:M$500,$Z165)),_xlpm.WinVal,IF($AD165=0,"",INDEX(Output_Win!M$2:M$243,$AD165)),_xlpm.MyAuditVal,IF($AA165=0,"",INDEX(My_Audit!K$2:K$456,$AA165)),_xlfn.IFS(_xlpm.MyAuditVal&lt;&gt;"",_xlpm.MyAuditVal,_xlpm.MacVal&lt;&gt;"",_xlpm.MacVal,_xlpm.WinVal&lt;&gt;"",_xlpm.WinVal,_xlpm.CSVVal&lt;&gt;"",_xlpm.CSVVal)),""))</f>
        <v/>
      </c>
      <c r="M165" s="41" t="str" cm="1">
        <f t="array" ref="M165">IF(($Y165+$Z165+$AA165+$AD165)=0,"",ExpandDiagCodes(_xlfn.TEXTJOIN(", ",TRUE,IF($AA165=0,"",INDEX(My_Audit!N$2:N$456,$AA165)),IF($Z165=0,"",INDEX(Output_Mac!S$2:S$500,$Z165)),IF($AD165=0,"",INDEX(Output_Win!S$2:S$243,$AD165)),IF($Y165=0,"",INDEX(CSV!AE$2:AE$510,$Y165)))))</f>
        <v/>
      </c>
      <c r="N165" s="41" t="str" cm="1">
        <f t="array" ref="N165">IF(($Y165+$Z165+$AA165+$AD165)=0,"",IFERROR(_xlfn.LET(_xlpm.CSVVal,IF($Y165=0,"",INDEX(CSV!AG$2:AG$510,$Y165)),_xlpm.MacVal,IF($Z165=0,"",INDEX(Output_Mac!T$2:T$500,$Z165)),_xlpm.WinVal,IF($AD165=0,"",INDEX(Output_Win!T$2:T$243,$AD165)),_xlpm.MyAuditVal,IF($AA165=0,"",INDEX(My_Audit!O$2:O$456,$AA165)),_xlfn.IFS(_xlpm.MyAuditVal&lt;&gt;"",_xlpm.MyAuditVal,_xlpm.MacVal&lt;&gt;"",_xlpm.MacVal,_xlpm.WinVal&lt;&gt;"",_xlpm.WinVal,_xlpm.CSVVal&lt;&gt;"",_xlpm.CSVVal)),""))</f>
        <v/>
      </c>
      <c r="O165" s="41" t="str" cm="1">
        <f t="array" ref="O165">IF($AB165=0,"",INDEX(My_Audit!P$2:P$456,$AB165))&amp;""</f>
        <v/>
      </c>
      <c r="P165" s="40"/>
      <c r="Q165" s="41" t="str">
        <f>IF(LEFT(N165,4)="Pass","Nist SP 800-88",My_Audit!R165)&amp;""</f>
        <v/>
      </c>
      <c r="R165" s="40"/>
      <c r="S165" s="40"/>
      <c r="T165" s="41" t="str" cm="1">
        <f t="array" ref="T165">IF($AC165=0,"",INDEX(Models!J$2:J$605,$AC165))</f>
        <v/>
      </c>
      <c r="U165" s="40"/>
      <c r="V165" s="40"/>
      <c r="W165" s="79" t="str" cm="1">
        <f t="array" ref="W165">IF(($Z165+$AA165+$AD165)=0,"",ExpandDiagCodes(_xlfn.TEXTJOIN(", ",TRUE,IF($AA165=0,"",INDEX(My_Audit!L$2:L$456,$AA165)),IF($Z165=0,"",INDEX(Output_Mac!AA$2:AA$500,$Z165)),IF($AD165=0,"",INDEX(Output_Win!AA$2:AA$243,$AD165)))))</f>
        <v/>
      </c>
      <c r="Y165" s="80">
        <f>IFERROR(MATCH($A165,CSV!$A$2:$A$510,0),0)</f>
        <v>0</v>
      </c>
      <c r="Z165" s="80">
        <f>IFERROR(MATCH($A165,Output_Mac!$A$2:$A$500,0),0)</f>
        <v>0</v>
      </c>
      <c r="AA165" s="80">
        <f>IFERROR(MATCH($A165,My_Audit!$A$2:$A$456,0),0)</f>
        <v>164</v>
      </c>
      <c r="AB165" s="80">
        <f>IFERROR(MATCH($C165,My_Audit!$B$2:$B$456,0),0)</f>
        <v>0</v>
      </c>
      <c r="AC165" s="80">
        <f>IFERROR(MATCH($E165,Models!$I$2:$I$605,0),0)</f>
        <v>0</v>
      </c>
      <c r="AD165" s="80">
        <f>IFERROR(MATCH($A165,Output_Win!$A$2:$A$243,0),0)</f>
        <v>0</v>
      </c>
    </row>
    <row r="166" spans="1:30">
      <c r="A166" s="40" t="str">
        <f>_xlfn.TEXTJOIN("",TRUE,Input!$A$4,TEXT(ROW(My_Audit!A165)+Input!$A$8-1,"00"))</f>
        <v>W4553</v>
      </c>
      <c r="B166" s="40" t="str">
        <f>_xlfn.TEXTJOIN("-",TRUE,"ITD",Input!$A$2,A166)</f>
        <v>ITD-SHR11749-W4553</v>
      </c>
      <c r="C166" s="41" t="str" cm="1">
        <f t="array" ref="C166">IF(($Y166+$Z166+$AA166+$AD166)=0,"",IFERROR(_xlfn.LET(_xlpm.CSVVal,IF($Y166=0,"",INDEX(CSV!B$2:B$510,$Y166)),_xlpm.MacVal,IF($Z166=0,"",INDEX(Output_Mac!B$2:B$500,$Z166)),_xlpm.WinVal,IF($AD166=0,"",INDEX(Output_Win!B$2:B$243,$AD166)),_xlpm.MyAuditVal,IF($AA166=0,"",INDEX(My_Audit!B$2:B$456,$AA166)),_xlfn.IFS(_xlpm.MyAuditVal&lt;&gt;"",_xlpm.MyAuditVal,_xlpm.MacVal&lt;&gt;"",_xlpm.MacVal,_xlpm.WinVal&lt;&gt;"",_xlpm.WinVal,_xlpm.CSVVal&lt;&gt;"",_xlpm.CSVVal)),""))</f>
        <v/>
      </c>
      <c r="D166" s="41" t="str" cm="1">
        <f t="array" ref="D166">IF(($Y166+$Z166+$AA166+$AD166)=0,"",IFERROR(_xlfn.LET(_xlpm.CSVVal,IF($Y166=0,"",INDEX(CSV!C$2:C$510,$Y166)),_xlpm.MacVal,IF($Z166=0,"",INDEX(Output_Mac!D$2:D$500,$Z166)),_xlpm.WinVal,IF($AD166=0,"",INDEX(Output_Win!D$2:D$243,$AD166)),_xlpm.MyAuditVal,IF($AA166=0,"",INDEX(My_Audit!C$2:C$456,$AA166)),_xlfn.IFS(_xlpm.MyAuditVal&lt;&gt;"",_xlpm.MyAuditVal,_xlpm.MacVal&lt;&gt;"",_xlpm.MacVal,_xlpm.WinVal&lt;&gt;"",_xlpm.WinVal,_xlpm.CSVVal&lt;&gt;"",_xlpm.CSVVal)),""))</f>
        <v/>
      </c>
      <c r="E166" s="41" t="str" cm="1">
        <f t="array" ref="E166">IF(($Y166+$Z166+$AA166+$AD166)=0,"",IFERROR(_xlfn.LET(_xlpm.CSVVal,IF($Y166=0,"",INDEX(CSV!E$2:E$510,$Y166)),_xlpm.MacVal,IF($Z166=0,"",INDEX(Output_Mac!C$2:C$500,$Z166)),_xlpm.WinVal,IF($AD166=0,"",INDEX(Output_Win!C$2:C$243,$AD166)),_xlpm.MyAuditVal,IF($AA166=0,"",INDEX(My_Audit!D$2:D$456,$AA166)),_xlfn.IFS(_xlpm.MyAuditVal&lt;&gt;"",_xlpm.MyAuditVal,_xlpm.MacVal&lt;&gt;"",_xlpm.MacVal,_xlpm.WinVal&lt;&gt;"",_xlpm.WinVal,_xlpm.CSVVal&lt;&gt;"",_xlpm.CSVVal)),""))</f>
        <v/>
      </c>
      <c r="F166" s="41" t="str" cm="1">
        <f t="array" ref="F166">IF(($Y166+$Z166+$AA166+$AD166)=0,"",IFERROR(_xlfn.LET(_xlpm.CSVVal,IF($Y166=0,"",INDEX(CSV!F$2:F$510,$Y166)),_xlpm.MacVal,IF($Z166=0,"",INDEX(Output_Mac!E$2:E$500,$Z166)),_xlpm.WinVal,IF($AD166=0,"",INDEX(Output_Win!E$2:E$243,$AD166)),_xlpm.MyAuditVal,IF($AA166=0,"",INDEX(My_Audit!E$2:E$456,$AA166)),_xlfn.IFS(_xlpm.MyAuditVal&lt;&gt;"",_xlpm.MyAuditVal,_xlpm.MacVal&lt;&gt;"",_xlpm.MacVal,_xlpm.WinVal&lt;&gt;"",_xlpm.WinVal,_xlpm.CSVVal&lt;&gt;"",PROPER(_xlpm.CSVVal))),""))</f>
        <v/>
      </c>
      <c r="G166" s="41" t="str" cm="1">
        <f t="array" ref="G166">IF(($Y166+$Z166+$AA166+$AD166)=0,"",IFERROR(_xlfn.LET(_xlpm.CSVVal,IF($Y166=0,"",INDEX(CSV!G$2:G$510,$Y166)),_xlpm.MacVal,IF($Z166=0,"",INDEX(Output_Mac!G$2:G$500,$Z166)),_xlpm.WinVal,IF($AD166=0,"",INDEX(Output_Win!G$2:G$243,$AD166)),_xlpm.MyAuditVal,IF($AA166=0,"",INDEX(My_Audit!F$2:F$456,$AA166)),_xlfn.IFS(_xlpm.MyAuditVal&lt;&gt;"",_xlpm.MyAuditVal,_xlpm.MacVal&lt;&gt;"",_xlpm.MacVal,_xlpm.WinVal&lt;&gt;"",_xlpm.WinVal,_xlpm.CSVVal&lt;&gt;"",_xlpm.CSVVal)),""))</f>
        <v/>
      </c>
      <c r="H166" s="41" t="str" cm="1">
        <f t="array" ref="H166">IF($Z166&gt;0,INDEX(Output_Mac!H$2:H$500,$Z166),IF($AD166&gt;0,INDEX(Output_Win!H$2:H$243,$AD166),IF($AA166&gt;0,_xlfn.LET(_xlpm.MyAuditVal,INDEX(My_Audit!G$2:G$456,$AA166),IF(_xlpm.MyAuditVal=0,"",_xlpm.MyAuditVal)),"")))</f>
        <v/>
      </c>
      <c r="I166" s="41" t="str" cm="1">
        <f t="array" ref="I166">IF(($Y166+$Z166+$AA166+$AD166)=0,"",IFERROR(_xlfn.LET(_xlpm.CSVVal,IF($Y166=0,"",INDEX(CSV!H$2:H$510,$Y166)),_xlpm.MacVal,IF($Z166=0,"",INDEX(Output_Mac!I$2:I$500,$Z166)),_xlpm.WinVal,IF($AD166=0,"",INDEX(Output_Win!I$2:I$243,$AD166)),_xlpm.MyAuditVal,IF($AA166=0,"",INDEX(My_Audit!H$2:H$456,$AA166)),_xlfn.IFS(_xlpm.MyAuditVal&lt;&gt;"",_xlpm.MyAuditVal,_xlpm.MacVal&lt;&gt;"",_xlpm.MacVal,_xlpm.WinVal&lt;&gt;"",_xlpm.WinVal,_xlpm.CSVVal&lt;&gt;"",_xlpm.CSVVal)),""))</f>
        <v/>
      </c>
      <c r="J166" s="41" t="str" cm="1">
        <f t="array" ref="J166">IF(($Y166+$Z166+$AA166+$AD166)=0,"",IFERROR(_xlfn.LET(_xlpm.CSVVal,IF($Y166=0,"",INDEX(CSV!J$2:J$510,$Y166)),_xlpm.MacVal,IF($Z166=0,"",INDEX(Output_Mac!J$2:J$500,$Z166)),_xlpm.WinVal,IF($AD166=0,"",INDEX(Output_Win!J$2:J$243,$AD166)),_xlpm.MyAuditVal,IF($AA166=0,"",INDEX(My_Audit!I$2:I$456,$AA166)),_xlfn.IFS(_xlpm.MyAuditVal&lt;&gt;"",_xlpm.MyAuditVal,_xlpm.MacVal&lt;&gt;"",_xlpm.MacVal,_xlpm.WinVal&lt;&gt;"",_xlpm.WinVal,_xlpm.CSVVal&lt;&gt;"",_xlpm.CSVVal)),""))</f>
        <v/>
      </c>
      <c r="K166" s="41" t="str" cm="1">
        <f t="array" ref="K166">IF(($Y166+$Z166+$AA166+$AD166)=0,"",IFERROR(_xlfn.LET(_xlpm.CSVVal,IF($Y166=0,"",INDEX(CSV!N$2:N$510,$Y166)),_xlpm.MacVal,IF($Z166=0,"",INDEX(Output_Mac!L$2:L$500,$Z166)),_xlpm.WinVal,IF($AD166=0,"",INDEX(Output_Win!L$2:L$243,$AD166)),_xlpm.MyAuditVal,IF($AA166=0,"",INDEX(My_Audit!J$2:J$456,$AA166)),_xlfn.IFS(_xlpm.MyAuditVal&lt;&gt;"",_xlpm.MyAuditVal,_xlpm.MacVal&lt;&gt;"",_xlpm.MacVal,_xlpm.WinVal&lt;&gt;"",_xlpm.WinVal,_xlpm.CSVVal&lt;&gt;"",_xlpm.CSVVal)),""))</f>
        <v/>
      </c>
      <c r="L166" s="41" t="str" cm="1">
        <f t="array" ref="L166">IF(($Y166+$Z166+$AA166+$AD166)=0,"",IFERROR(_xlfn.LET(_xlpm.CSVVal,IF($Y166=0,"",INDEX(CSV!Q$2:Q$510,$Y166)),_xlpm.MacVal,IF($Z166=0,"",INDEX(Output_Mac!M$2:M$500,$Z166)),_xlpm.WinVal,IF($AD166=0,"",INDEX(Output_Win!M$2:M$243,$AD166)),_xlpm.MyAuditVal,IF($AA166=0,"",INDEX(My_Audit!K$2:K$456,$AA166)),_xlfn.IFS(_xlpm.MyAuditVal&lt;&gt;"",_xlpm.MyAuditVal,_xlpm.MacVal&lt;&gt;"",_xlpm.MacVal,_xlpm.WinVal&lt;&gt;"",_xlpm.WinVal,_xlpm.CSVVal&lt;&gt;"",_xlpm.CSVVal)),""))</f>
        <v/>
      </c>
      <c r="M166" s="41" t="str" cm="1">
        <f t="array" ref="M166">IF(($Y166+$Z166+$AA166+$AD166)=0,"",ExpandDiagCodes(_xlfn.TEXTJOIN(", ",TRUE,IF($AA166=0,"",INDEX(My_Audit!N$2:N$456,$AA166)),IF($Z166=0,"",INDEX(Output_Mac!S$2:S$500,$Z166)),IF($AD166=0,"",INDEX(Output_Win!S$2:S$243,$AD166)),IF($Y166=0,"",INDEX(CSV!AE$2:AE$510,$Y166)))))</f>
        <v/>
      </c>
      <c r="N166" s="41" t="str" cm="1">
        <f t="array" ref="N166">IF(($Y166+$Z166+$AA166+$AD166)=0,"",IFERROR(_xlfn.LET(_xlpm.CSVVal,IF($Y166=0,"",INDEX(CSV!AG$2:AG$510,$Y166)),_xlpm.MacVal,IF($Z166=0,"",INDEX(Output_Mac!T$2:T$500,$Z166)),_xlpm.WinVal,IF($AD166=0,"",INDEX(Output_Win!T$2:T$243,$AD166)),_xlpm.MyAuditVal,IF($AA166=0,"",INDEX(My_Audit!O$2:O$456,$AA166)),_xlfn.IFS(_xlpm.MyAuditVal&lt;&gt;"",_xlpm.MyAuditVal,_xlpm.MacVal&lt;&gt;"",_xlpm.MacVal,_xlpm.WinVal&lt;&gt;"",_xlpm.WinVal,_xlpm.CSVVal&lt;&gt;"",_xlpm.CSVVal)),""))</f>
        <v/>
      </c>
      <c r="O166" s="41" t="str" cm="1">
        <f t="array" ref="O166">IF($AB166=0,"",INDEX(My_Audit!P$2:P$456,$AB166))&amp;""</f>
        <v/>
      </c>
      <c r="P166" s="40"/>
      <c r="Q166" s="41" t="str">
        <f>IF(LEFT(N166,4)="Pass","Nist SP 800-88",My_Audit!R166)&amp;""</f>
        <v/>
      </c>
      <c r="R166" s="40"/>
      <c r="S166" s="40"/>
      <c r="T166" s="41" t="str" cm="1">
        <f t="array" ref="T166">IF($AC166=0,"",INDEX(Models!J$2:J$605,$AC166))</f>
        <v/>
      </c>
      <c r="U166" s="40"/>
      <c r="V166" s="40"/>
      <c r="W166" s="79" t="str" cm="1">
        <f t="array" ref="W166">IF(($Z166+$AA166+$AD166)=0,"",ExpandDiagCodes(_xlfn.TEXTJOIN(", ",TRUE,IF($AA166=0,"",INDEX(My_Audit!L$2:L$456,$AA166)),IF($Z166=0,"",INDEX(Output_Mac!AA$2:AA$500,$Z166)),IF($AD166=0,"",INDEX(Output_Win!AA$2:AA$243,$AD166)))))</f>
        <v/>
      </c>
      <c r="Y166" s="80">
        <f>IFERROR(MATCH($A166,CSV!$A$2:$A$510,0),0)</f>
        <v>0</v>
      </c>
      <c r="Z166" s="80">
        <f>IFERROR(MATCH($A166,Output_Mac!$A$2:$A$500,0),0)</f>
        <v>0</v>
      </c>
      <c r="AA166" s="80">
        <f>IFERROR(MATCH($A166,My_Audit!$A$2:$A$456,0),0)</f>
        <v>165</v>
      </c>
      <c r="AB166" s="80">
        <f>IFERROR(MATCH($C166,My_Audit!$B$2:$B$456,0),0)</f>
        <v>0</v>
      </c>
      <c r="AC166" s="80">
        <f>IFERROR(MATCH($E166,Models!$I$2:$I$605,0),0)</f>
        <v>0</v>
      </c>
      <c r="AD166" s="80">
        <f>IFERROR(MATCH($A166,Output_Win!$A$2:$A$243,0),0)</f>
        <v>0</v>
      </c>
    </row>
    <row r="167" spans="1:30">
      <c r="A167" s="40" t="str">
        <f>_xlfn.TEXTJOIN("",TRUE,Input!$A$4,TEXT(ROW(My_Audit!A166)+Input!$A$8-1,"00"))</f>
        <v>W4554</v>
      </c>
      <c r="B167" s="40" t="str">
        <f>_xlfn.TEXTJOIN("-",TRUE,"ITD",Input!$A$2,A167)</f>
        <v>ITD-SHR11749-W4554</v>
      </c>
      <c r="C167" s="41" t="str" cm="1">
        <f t="array" ref="C167">IF(($Y167+$Z167+$AA167+$AD167)=0,"",IFERROR(_xlfn.LET(_xlpm.CSVVal,IF($Y167=0,"",INDEX(CSV!B$2:B$510,$Y167)),_xlpm.MacVal,IF($Z167=0,"",INDEX(Output_Mac!B$2:B$500,$Z167)),_xlpm.WinVal,IF($AD167=0,"",INDEX(Output_Win!B$2:B$243,$AD167)),_xlpm.MyAuditVal,IF($AA167=0,"",INDEX(My_Audit!B$2:B$456,$AA167)),_xlfn.IFS(_xlpm.MyAuditVal&lt;&gt;"",_xlpm.MyAuditVal,_xlpm.MacVal&lt;&gt;"",_xlpm.MacVal,_xlpm.WinVal&lt;&gt;"",_xlpm.WinVal,_xlpm.CSVVal&lt;&gt;"",_xlpm.CSVVal)),""))</f>
        <v/>
      </c>
      <c r="D167" s="41" t="str" cm="1">
        <f t="array" ref="D167">IF(($Y167+$Z167+$AA167+$AD167)=0,"",IFERROR(_xlfn.LET(_xlpm.CSVVal,IF($Y167=0,"",INDEX(CSV!C$2:C$510,$Y167)),_xlpm.MacVal,IF($Z167=0,"",INDEX(Output_Mac!D$2:D$500,$Z167)),_xlpm.WinVal,IF($AD167=0,"",INDEX(Output_Win!D$2:D$243,$AD167)),_xlpm.MyAuditVal,IF($AA167=0,"",INDEX(My_Audit!C$2:C$456,$AA167)),_xlfn.IFS(_xlpm.MyAuditVal&lt;&gt;"",_xlpm.MyAuditVal,_xlpm.MacVal&lt;&gt;"",_xlpm.MacVal,_xlpm.WinVal&lt;&gt;"",_xlpm.WinVal,_xlpm.CSVVal&lt;&gt;"",_xlpm.CSVVal)),""))</f>
        <v/>
      </c>
      <c r="E167" s="41" t="str" cm="1">
        <f t="array" ref="E167">IF(($Y167+$Z167+$AA167+$AD167)=0,"",IFERROR(_xlfn.LET(_xlpm.CSVVal,IF($Y167=0,"",INDEX(CSV!E$2:E$510,$Y167)),_xlpm.MacVal,IF($Z167=0,"",INDEX(Output_Mac!C$2:C$500,$Z167)),_xlpm.WinVal,IF($AD167=0,"",INDEX(Output_Win!C$2:C$243,$AD167)),_xlpm.MyAuditVal,IF($AA167=0,"",INDEX(My_Audit!D$2:D$456,$AA167)),_xlfn.IFS(_xlpm.MyAuditVal&lt;&gt;"",_xlpm.MyAuditVal,_xlpm.MacVal&lt;&gt;"",_xlpm.MacVal,_xlpm.WinVal&lt;&gt;"",_xlpm.WinVal,_xlpm.CSVVal&lt;&gt;"",_xlpm.CSVVal)),""))</f>
        <v/>
      </c>
      <c r="F167" s="41" t="str" cm="1">
        <f t="array" ref="F167">IF(($Y167+$Z167+$AA167+$AD167)=0,"",IFERROR(_xlfn.LET(_xlpm.CSVVal,IF($Y167=0,"",INDEX(CSV!F$2:F$510,$Y167)),_xlpm.MacVal,IF($Z167=0,"",INDEX(Output_Mac!E$2:E$500,$Z167)),_xlpm.WinVal,IF($AD167=0,"",INDEX(Output_Win!E$2:E$243,$AD167)),_xlpm.MyAuditVal,IF($AA167=0,"",INDEX(My_Audit!E$2:E$456,$AA167)),_xlfn.IFS(_xlpm.MyAuditVal&lt;&gt;"",_xlpm.MyAuditVal,_xlpm.MacVal&lt;&gt;"",_xlpm.MacVal,_xlpm.WinVal&lt;&gt;"",_xlpm.WinVal,_xlpm.CSVVal&lt;&gt;"",PROPER(_xlpm.CSVVal))),""))</f>
        <v/>
      </c>
      <c r="G167" s="41" t="str" cm="1">
        <f t="array" ref="G167">IF(($Y167+$Z167+$AA167+$AD167)=0,"",IFERROR(_xlfn.LET(_xlpm.CSVVal,IF($Y167=0,"",INDEX(CSV!G$2:G$510,$Y167)),_xlpm.MacVal,IF($Z167=0,"",INDEX(Output_Mac!G$2:G$500,$Z167)),_xlpm.WinVal,IF($AD167=0,"",INDEX(Output_Win!G$2:G$243,$AD167)),_xlpm.MyAuditVal,IF($AA167=0,"",INDEX(My_Audit!F$2:F$456,$AA167)),_xlfn.IFS(_xlpm.MyAuditVal&lt;&gt;"",_xlpm.MyAuditVal,_xlpm.MacVal&lt;&gt;"",_xlpm.MacVal,_xlpm.WinVal&lt;&gt;"",_xlpm.WinVal,_xlpm.CSVVal&lt;&gt;"",_xlpm.CSVVal)),""))</f>
        <v/>
      </c>
      <c r="H167" s="41" t="str" cm="1">
        <f t="array" ref="H167">IF($Z167&gt;0,INDEX(Output_Mac!H$2:H$500,$Z167),IF($AD167&gt;0,INDEX(Output_Win!H$2:H$243,$AD167),IF($AA167&gt;0,_xlfn.LET(_xlpm.MyAuditVal,INDEX(My_Audit!G$2:G$456,$AA167),IF(_xlpm.MyAuditVal=0,"",_xlpm.MyAuditVal)),"")))</f>
        <v/>
      </c>
      <c r="I167" s="41" t="str" cm="1">
        <f t="array" ref="I167">IF(($Y167+$Z167+$AA167+$AD167)=0,"",IFERROR(_xlfn.LET(_xlpm.CSVVal,IF($Y167=0,"",INDEX(CSV!H$2:H$510,$Y167)),_xlpm.MacVal,IF($Z167=0,"",INDEX(Output_Mac!I$2:I$500,$Z167)),_xlpm.WinVal,IF($AD167=0,"",INDEX(Output_Win!I$2:I$243,$AD167)),_xlpm.MyAuditVal,IF($AA167=0,"",INDEX(My_Audit!H$2:H$456,$AA167)),_xlfn.IFS(_xlpm.MyAuditVal&lt;&gt;"",_xlpm.MyAuditVal,_xlpm.MacVal&lt;&gt;"",_xlpm.MacVal,_xlpm.WinVal&lt;&gt;"",_xlpm.WinVal,_xlpm.CSVVal&lt;&gt;"",_xlpm.CSVVal)),""))</f>
        <v/>
      </c>
      <c r="J167" s="41" t="str" cm="1">
        <f t="array" ref="J167">IF(($Y167+$Z167+$AA167+$AD167)=0,"",IFERROR(_xlfn.LET(_xlpm.CSVVal,IF($Y167=0,"",INDEX(CSV!J$2:J$510,$Y167)),_xlpm.MacVal,IF($Z167=0,"",INDEX(Output_Mac!J$2:J$500,$Z167)),_xlpm.WinVal,IF($AD167=0,"",INDEX(Output_Win!J$2:J$243,$AD167)),_xlpm.MyAuditVal,IF($AA167=0,"",INDEX(My_Audit!I$2:I$456,$AA167)),_xlfn.IFS(_xlpm.MyAuditVal&lt;&gt;"",_xlpm.MyAuditVal,_xlpm.MacVal&lt;&gt;"",_xlpm.MacVal,_xlpm.WinVal&lt;&gt;"",_xlpm.WinVal,_xlpm.CSVVal&lt;&gt;"",_xlpm.CSVVal)),""))</f>
        <v/>
      </c>
      <c r="K167" s="41" t="str" cm="1">
        <f t="array" ref="K167">IF(($Y167+$Z167+$AA167+$AD167)=0,"",IFERROR(_xlfn.LET(_xlpm.CSVVal,IF($Y167=0,"",INDEX(CSV!N$2:N$510,$Y167)),_xlpm.MacVal,IF($Z167=0,"",INDEX(Output_Mac!L$2:L$500,$Z167)),_xlpm.WinVal,IF($AD167=0,"",INDEX(Output_Win!L$2:L$243,$AD167)),_xlpm.MyAuditVal,IF($AA167=0,"",INDEX(My_Audit!J$2:J$456,$AA167)),_xlfn.IFS(_xlpm.MyAuditVal&lt;&gt;"",_xlpm.MyAuditVal,_xlpm.MacVal&lt;&gt;"",_xlpm.MacVal,_xlpm.WinVal&lt;&gt;"",_xlpm.WinVal,_xlpm.CSVVal&lt;&gt;"",_xlpm.CSVVal)),""))</f>
        <v/>
      </c>
      <c r="L167" s="41" t="str" cm="1">
        <f t="array" ref="L167">IF(($Y167+$Z167+$AA167+$AD167)=0,"",IFERROR(_xlfn.LET(_xlpm.CSVVal,IF($Y167=0,"",INDEX(CSV!Q$2:Q$510,$Y167)),_xlpm.MacVal,IF($Z167=0,"",INDEX(Output_Mac!M$2:M$500,$Z167)),_xlpm.WinVal,IF($AD167=0,"",INDEX(Output_Win!M$2:M$243,$AD167)),_xlpm.MyAuditVal,IF($AA167=0,"",INDEX(My_Audit!K$2:K$456,$AA167)),_xlfn.IFS(_xlpm.MyAuditVal&lt;&gt;"",_xlpm.MyAuditVal,_xlpm.MacVal&lt;&gt;"",_xlpm.MacVal,_xlpm.WinVal&lt;&gt;"",_xlpm.WinVal,_xlpm.CSVVal&lt;&gt;"",_xlpm.CSVVal)),""))</f>
        <v/>
      </c>
      <c r="M167" s="41" t="str" cm="1">
        <f t="array" ref="M167">IF(($Y167+$Z167+$AA167+$AD167)=0,"",ExpandDiagCodes(_xlfn.TEXTJOIN(", ",TRUE,IF($AA167=0,"",INDEX(My_Audit!N$2:N$456,$AA167)),IF($Z167=0,"",INDEX(Output_Mac!S$2:S$500,$Z167)),IF($AD167=0,"",INDEX(Output_Win!S$2:S$243,$AD167)),IF($Y167=0,"",INDEX(CSV!AE$2:AE$510,$Y167)))))</f>
        <v/>
      </c>
      <c r="N167" s="41" t="str" cm="1">
        <f t="array" ref="N167">IF(($Y167+$Z167+$AA167+$AD167)=0,"",IFERROR(_xlfn.LET(_xlpm.CSVVal,IF($Y167=0,"",INDEX(CSV!AG$2:AG$510,$Y167)),_xlpm.MacVal,IF($Z167=0,"",INDEX(Output_Mac!T$2:T$500,$Z167)),_xlpm.WinVal,IF($AD167=0,"",INDEX(Output_Win!T$2:T$243,$AD167)),_xlpm.MyAuditVal,IF($AA167=0,"",INDEX(My_Audit!O$2:O$456,$AA167)),_xlfn.IFS(_xlpm.MyAuditVal&lt;&gt;"",_xlpm.MyAuditVal,_xlpm.MacVal&lt;&gt;"",_xlpm.MacVal,_xlpm.WinVal&lt;&gt;"",_xlpm.WinVal,_xlpm.CSVVal&lt;&gt;"",_xlpm.CSVVal)),""))</f>
        <v/>
      </c>
      <c r="O167" s="41" t="str" cm="1">
        <f t="array" ref="O167">IF($AB167=0,"",INDEX(My_Audit!P$2:P$456,$AB167))&amp;""</f>
        <v/>
      </c>
      <c r="P167" s="40"/>
      <c r="Q167" s="41" t="str">
        <f>IF(LEFT(N167,4)="Pass","Nist SP 800-88",My_Audit!R167)&amp;""</f>
        <v/>
      </c>
      <c r="R167" s="40"/>
      <c r="S167" s="40"/>
      <c r="T167" s="41" t="str" cm="1">
        <f t="array" ref="T167">IF($AC167=0,"",INDEX(Models!J$2:J$605,$AC167))</f>
        <v/>
      </c>
      <c r="U167" s="40"/>
      <c r="V167" s="40"/>
      <c r="W167" s="79" t="str" cm="1">
        <f t="array" ref="W167">IF(($Z167+$AA167+$AD167)=0,"",ExpandDiagCodes(_xlfn.TEXTJOIN(", ",TRUE,IF($AA167=0,"",INDEX(My_Audit!L$2:L$456,$AA167)),IF($Z167=0,"",INDEX(Output_Mac!AA$2:AA$500,$Z167)),IF($AD167=0,"",INDEX(Output_Win!AA$2:AA$243,$AD167)))))</f>
        <v/>
      </c>
      <c r="Y167" s="80">
        <f>IFERROR(MATCH($A167,CSV!$A$2:$A$510,0),0)</f>
        <v>0</v>
      </c>
      <c r="Z167" s="80">
        <f>IFERROR(MATCH($A167,Output_Mac!$A$2:$A$500,0),0)</f>
        <v>0</v>
      </c>
      <c r="AA167" s="80">
        <f>IFERROR(MATCH($A167,My_Audit!$A$2:$A$456,0),0)</f>
        <v>166</v>
      </c>
      <c r="AB167" s="80">
        <f>IFERROR(MATCH($C167,My_Audit!$B$2:$B$456,0),0)</f>
        <v>0</v>
      </c>
      <c r="AC167" s="80">
        <f>IFERROR(MATCH($E167,Models!$I$2:$I$605,0),0)</f>
        <v>0</v>
      </c>
      <c r="AD167" s="80">
        <f>IFERROR(MATCH($A167,Output_Win!$A$2:$A$243,0),0)</f>
        <v>0</v>
      </c>
    </row>
    <row r="168" spans="1:30">
      <c r="A168" s="40" t="str">
        <f>_xlfn.TEXTJOIN("",TRUE,Input!$A$4,TEXT(ROW(My_Audit!A167)+Input!$A$8-1,"00"))</f>
        <v>W4555</v>
      </c>
      <c r="B168" s="40" t="str">
        <f>_xlfn.TEXTJOIN("-",TRUE,"ITD",Input!$A$2,A168)</f>
        <v>ITD-SHR11749-W4555</v>
      </c>
      <c r="C168" s="41" t="str" cm="1">
        <f t="array" ref="C168">IF(($Y168+$Z168+$AA168+$AD168)=0,"",IFERROR(_xlfn.LET(_xlpm.CSVVal,IF($Y168=0,"",INDEX(CSV!B$2:B$510,$Y168)),_xlpm.MacVal,IF($Z168=0,"",INDEX(Output_Mac!B$2:B$500,$Z168)),_xlpm.WinVal,IF($AD168=0,"",INDEX(Output_Win!B$2:B$243,$AD168)),_xlpm.MyAuditVal,IF($AA168=0,"",INDEX(My_Audit!B$2:B$456,$AA168)),_xlfn.IFS(_xlpm.MyAuditVal&lt;&gt;"",_xlpm.MyAuditVal,_xlpm.MacVal&lt;&gt;"",_xlpm.MacVal,_xlpm.WinVal&lt;&gt;"",_xlpm.WinVal,_xlpm.CSVVal&lt;&gt;"",_xlpm.CSVVal)),""))</f>
        <v/>
      </c>
      <c r="D168" s="41" t="str" cm="1">
        <f t="array" ref="D168">IF(($Y168+$Z168+$AA168+$AD168)=0,"",IFERROR(_xlfn.LET(_xlpm.CSVVal,IF($Y168=0,"",INDEX(CSV!C$2:C$510,$Y168)),_xlpm.MacVal,IF($Z168=0,"",INDEX(Output_Mac!D$2:D$500,$Z168)),_xlpm.WinVal,IF($AD168=0,"",INDEX(Output_Win!D$2:D$243,$AD168)),_xlpm.MyAuditVal,IF($AA168=0,"",INDEX(My_Audit!C$2:C$456,$AA168)),_xlfn.IFS(_xlpm.MyAuditVal&lt;&gt;"",_xlpm.MyAuditVal,_xlpm.MacVal&lt;&gt;"",_xlpm.MacVal,_xlpm.WinVal&lt;&gt;"",_xlpm.WinVal,_xlpm.CSVVal&lt;&gt;"",_xlpm.CSVVal)),""))</f>
        <v/>
      </c>
      <c r="E168" s="41" t="str" cm="1">
        <f t="array" ref="E168">IF(($Y168+$Z168+$AA168+$AD168)=0,"",IFERROR(_xlfn.LET(_xlpm.CSVVal,IF($Y168=0,"",INDEX(CSV!E$2:E$510,$Y168)),_xlpm.MacVal,IF($Z168=0,"",INDEX(Output_Mac!C$2:C$500,$Z168)),_xlpm.WinVal,IF($AD168=0,"",INDEX(Output_Win!C$2:C$243,$AD168)),_xlpm.MyAuditVal,IF($AA168=0,"",INDEX(My_Audit!D$2:D$456,$AA168)),_xlfn.IFS(_xlpm.MyAuditVal&lt;&gt;"",_xlpm.MyAuditVal,_xlpm.MacVal&lt;&gt;"",_xlpm.MacVal,_xlpm.WinVal&lt;&gt;"",_xlpm.WinVal,_xlpm.CSVVal&lt;&gt;"",_xlpm.CSVVal)),""))</f>
        <v/>
      </c>
      <c r="F168" s="41" t="str" cm="1">
        <f t="array" ref="F168">IF(($Y168+$Z168+$AA168+$AD168)=0,"",IFERROR(_xlfn.LET(_xlpm.CSVVal,IF($Y168=0,"",INDEX(CSV!F$2:F$510,$Y168)),_xlpm.MacVal,IF($Z168=0,"",INDEX(Output_Mac!E$2:E$500,$Z168)),_xlpm.WinVal,IF($AD168=0,"",INDEX(Output_Win!E$2:E$243,$AD168)),_xlpm.MyAuditVal,IF($AA168=0,"",INDEX(My_Audit!E$2:E$456,$AA168)),_xlfn.IFS(_xlpm.MyAuditVal&lt;&gt;"",_xlpm.MyAuditVal,_xlpm.MacVal&lt;&gt;"",_xlpm.MacVal,_xlpm.WinVal&lt;&gt;"",_xlpm.WinVal,_xlpm.CSVVal&lt;&gt;"",PROPER(_xlpm.CSVVal))),""))</f>
        <v/>
      </c>
      <c r="G168" s="41" t="str" cm="1">
        <f t="array" ref="G168">IF(($Y168+$Z168+$AA168+$AD168)=0,"",IFERROR(_xlfn.LET(_xlpm.CSVVal,IF($Y168=0,"",INDEX(CSV!G$2:G$510,$Y168)),_xlpm.MacVal,IF($Z168=0,"",INDEX(Output_Mac!G$2:G$500,$Z168)),_xlpm.WinVal,IF($AD168=0,"",INDEX(Output_Win!G$2:G$243,$AD168)),_xlpm.MyAuditVal,IF($AA168=0,"",INDEX(My_Audit!F$2:F$456,$AA168)),_xlfn.IFS(_xlpm.MyAuditVal&lt;&gt;"",_xlpm.MyAuditVal,_xlpm.MacVal&lt;&gt;"",_xlpm.MacVal,_xlpm.WinVal&lt;&gt;"",_xlpm.WinVal,_xlpm.CSVVal&lt;&gt;"",_xlpm.CSVVal)),""))</f>
        <v/>
      </c>
      <c r="H168" s="41" t="str" cm="1">
        <f t="array" ref="H168">IF($Z168&gt;0,INDEX(Output_Mac!H$2:H$500,$Z168),IF($AD168&gt;0,INDEX(Output_Win!H$2:H$243,$AD168),IF($AA168&gt;0,_xlfn.LET(_xlpm.MyAuditVal,INDEX(My_Audit!G$2:G$456,$AA168),IF(_xlpm.MyAuditVal=0,"",_xlpm.MyAuditVal)),"")))</f>
        <v/>
      </c>
      <c r="I168" s="41" t="str" cm="1">
        <f t="array" ref="I168">IF(($Y168+$Z168+$AA168+$AD168)=0,"",IFERROR(_xlfn.LET(_xlpm.CSVVal,IF($Y168=0,"",INDEX(CSV!H$2:H$510,$Y168)),_xlpm.MacVal,IF($Z168=0,"",INDEX(Output_Mac!I$2:I$500,$Z168)),_xlpm.WinVal,IF($AD168=0,"",INDEX(Output_Win!I$2:I$243,$AD168)),_xlpm.MyAuditVal,IF($AA168=0,"",INDEX(My_Audit!H$2:H$456,$AA168)),_xlfn.IFS(_xlpm.MyAuditVal&lt;&gt;"",_xlpm.MyAuditVal,_xlpm.MacVal&lt;&gt;"",_xlpm.MacVal,_xlpm.WinVal&lt;&gt;"",_xlpm.WinVal,_xlpm.CSVVal&lt;&gt;"",_xlpm.CSVVal)),""))</f>
        <v/>
      </c>
      <c r="J168" s="41" t="str" cm="1">
        <f t="array" ref="J168">IF(($Y168+$Z168+$AA168+$AD168)=0,"",IFERROR(_xlfn.LET(_xlpm.CSVVal,IF($Y168=0,"",INDEX(CSV!J$2:J$510,$Y168)),_xlpm.MacVal,IF($Z168=0,"",INDEX(Output_Mac!J$2:J$500,$Z168)),_xlpm.WinVal,IF($AD168=0,"",INDEX(Output_Win!J$2:J$243,$AD168)),_xlpm.MyAuditVal,IF($AA168=0,"",INDEX(My_Audit!I$2:I$456,$AA168)),_xlfn.IFS(_xlpm.MyAuditVal&lt;&gt;"",_xlpm.MyAuditVal,_xlpm.MacVal&lt;&gt;"",_xlpm.MacVal,_xlpm.WinVal&lt;&gt;"",_xlpm.WinVal,_xlpm.CSVVal&lt;&gt;"",_xlpm.CSVVal)),""))</f>
        <v/>
      </c>
      <c r="K168" s="41" t="str" cm="1">
        <f t="array" ref="K168">IF(($Y168+$Z168+$AA168+$AD168)=0,"",IFERROR(_xlfn.LET(_xlpm.CSVVal,IF($Y168=0,"",INDEX(CSV!N$2:N$510,$Y168)),_xlpm.MacVal,IF($Z168=0,"",INDEX(Output_Mac!L$2:L$500,$Z168)),_xlpm.WinVal,IF($AD168=0,"",INDEX(Output_Win!L$2:L$243,$AD168)),_xlpm.MyAuditVal,IF($AA168=0,"",INDEX(My_Audit!J$2:J$456,$AA168)),_xlfn.IFS(_xlpm.MyAuditVal&lt;&gt;"",_xlpm.MyAuditVal,_xlpm.MacVal&lt;&gt;"",_xlpm.MacVal,_xlpm.WinVal&lt;&gt;"",_xlpm.WinVal,_xlpm.CSVVal&lt;&gt;"",_xlpm.CSVVal)),""))</f>
        <v/>
      </c>
      <c r="L168" s="41" t="str" cm="1">
        <f t="array" ref="L168">IF(($Y168+$Z168+$AA168+$AD168)=0,"",IFERROR(_xlfn.LET(_xlpm.CSVVal,IF($Y168=0,"",INDEX(CSV!Q$2:Q$510,$Y168)),_xlpm.MacVal,IF($Z168=0,"",INDEX(Output_Mac!M$2:M$500,$Z168)),_xlpm.WinVal,IF($AD168=0,"",INDEX(Output_Win!M$2:M$243,$AD168)),_xlpm.MyAuditVal,IF($AA168=0,"",INDEX(My_Audit!K$2:K$456,$AA168)),_xlfn.IFS(_xlpm.MyAuditVal&lt;&gt;"",_xlpm.MyAuditVal,_xlpm.MacVal&lt;&gt;"",_xlpm.MacVal,_xlpm.WinVal&lt;&gt;"",_xlpm.WinVal,_xlpm.CSVVal&lt;&gt;"",_xlpm.CSVVal)),""))</f>
        <v/>
      </c>
      <c r="M168" s="41" t="str" cm="1">
        <f t="array" ref="M168">IF(($Y168+$Z168+$AA168+$AD168)=0,"",ExpandDiagCodes(_xlfn.TEXTJOIN(", ",TRUE,IF($AA168=0,"",INDEX(My_Audit!N$2:N$456,$AA168)),IF($Z168=0,"",INDEX(Output_Mac!S$2:S$500,$Z168)),IF($AD168=0,"",INDEX(Output_Win!S$2:S$243,$AD168)),IF($Y168=0,"",INDEX(CSV!AE$2:AE$510,$Y168)))))</f>
        <v/>
      </c>
      <c r="N168" s="41" t="str" cm="1">
        <f t="array" ref="N168">IF(($Y168+$Z168+$AA168+$AD168)=0,"",IFERROR(_xlfn.LET(_xlpm.CSVVal,IF($Y168=0,"",INDEX(CSV!AG$2:AG$510,$Y168)),_xlpm.MacVal,IF($Z168=0,"",INDEX(Output_Mac!T$2:T$500,$Z168)),_xlpm.WinVal,IF($AD168=0,"",INDEX(Output_Win!T$2:T$243,$AD168)),_xlpm.MyAuditVal,IF($AA168=0,"",INDEX(My_Audit!O$2:O$456,$AA168)),_xlfn.IFS(_xlpm.MyAuditVal&lt;&gt;"",_xlpm.MyAuditVal,_xlpm.MacVal&lt;&gt;"",_xlpm.MacVal,_xlpm.WinVal&lt;&gt;"",_xlpm.WinVal,_xlpm.CSVVal&lt;&gt;"",_xlpm.CSVVal)),""))</f>
        <v/>
      </c>
      <c r="O168" s="41" t="str" cm="1">
        <f t="array" ref="O168">IF($AB168=0,"",INDEX(My_Audit!P$2:P$456,$AB168))&amp;""</f>
        <v/>
      </c>
      <c r="P168" s="40"/>
      <c r="Q168" s="41" t="str">
        <f>IF(LEFT(N168,4)="Pass","Nist SP 800-88",My_Audit!R168)&amp;""</f>
        <v/>
      </c>
      <c r="R168" s="40"/>
      <c r="S168" s="40"/>
      <c r="T168" s="41" t="str" cm="1">
        <f t="array" ref="T168">IF($AC168=0,"",INDEX(Models!J$2:J$605,$AC168))</f>
        <v/>
      </c>
      <c r="U168" s="40"/>
      <c r="V168" s="40"/>
      <c r="W168" s="79" t="str" cm="1">
        <f t="array" ref="W168">IF(($Z168+$AA168+$AD168)=0,"",ExpandDiagCodes(_xlfn.TEXTJOIN(", ",TRUE,IF($AA168=0,"",INDEX(My_Audit!L$2:L$456,$AA168)),IF($Z168=0,"",INDEX(Output_Mac!AA$2:AA$500,$Z168)),IF($AD168=0,"",INDEX(Output_Win!AA$2:AA$243,$AD168)))))</f>
        <v/>
      </c>
      <c r="Y168" s="80">
        <f>IFERROR(MATCH($A168,CSV!$A$2:$A$510,0),0)</f>
        <v>0</v>
      </c>
      <c r="Z168" s="80">
        <f>IFERROR(MATCH($A168,Output_Mac!$A$2:$A$500,0),0)</f>
        <v>0</v>
      </c>
      <c r="AA168" s="80">
        <f>IFERROR(MATCH($A168,My_Audit!$A$2:$A$456,0),0)</f>
        <v>167</v>
      </c>
      <c r="AB168" s="80">
        <f>IFERROR(MATCH($C168,My_Audit!$B$2:$B$456,0),0)</f>
        <v>0</v>
      </c>
      <c r="AC168" s="80">
        <f>IFERROR(MATCH($E168,Models!$I$2:$I$605,0),0)</f>
        <v>0</v>
      </c>
      <c r="AD168" s="80">
        <f>IFERROR(MATCH($A168,Output_Win!$A$2:$A$243,0),0)</f>
        <v>0</v>
      </c>
    </row>
    <row r="169" spans="1:30">
      <c r="A169" s="40" t="str">
        <f>_xlfn.TEXTJOIN("",TRUE,Input!$A$4,TEXT(ROW(My_Audit!A168)+Input!$A$8-1,"00"))</f>
        <v>W4556</v>
      </c>
      <c r="B169" s="40" t="str">
        <f>_xlfn.TEXTJOIN("-",TRUE,"ITD",Input!$A$2,A169)</f>
        <v>ITD-SHR11749-W4556</v>
      </c>
      <c r="C169" s="41" t="str" cm="1">
        <f t="array" ref="C169">IF(($Y169+$Z169+$AA169+$AD169)=0,"",IFERROR(_xlfn.LET(_xlpm.CSVVal,IF($Y169=0,"",INDEX(CSV!B$2:B$510,$Y169)),_xlpm.MacVal,IF($Z169=0,"",INDEX(Output_Mac!B$2:B$500,$Z169)),_xlpm.WinVal,IF($AD169=0,"",INDEX(Output_Win!B$2:B$243,$AD169)),_xlpm.MyAuditVal,IF($AA169=0,"",INDEX(My_Audit!B$2:B$456,$AA169)),_xlfn.IFS(_xlpm.MyAuditVal&lt;&gt;"",_xlpm.MyAuditVal,_xlpm.MacVal&lt;&gt;"",_xlpm.MacVal,_xlpm.WinVal&lt;&gt;"",_xlpm.WinVal,_xlpm.CSVVal&lt;&gt;"",_xlpm.CSVVal)),""))</f>
        <v/>
      </c>
      <c r="D169" s="41" t="str" cm="1">
        <f t="array" ref="D169">IF(($Y169+$Z169+$AA169+$AD169)=0,"",IFERROR(_xlfn.LET(_xlpm.CSVVal,IF($Y169=0,"",INDEX(CSV!C$2:C$510,$Y169)),_xlpm.MacVal,IF($Z169=0,"",INDEX(Output_Mac!D$2:D$500,$Z169)),_xlpm.WinVal,IF($AD169=0,"",INDEX(Output_Win!D$2:D$243,$AD169)),_xlpm.MyAuditVal,IF($AA169=0,"",INDEX(My_Audit!C$2:C$456,$AA169)),_xlfn.IFS(_xlpm.MyAuditVal&lt;&gt;"",_xlpm.MyAuditVal,_xlpm.MacVal&lt;&gt;"",_xlpm.MacVal,_xlpm.WinVal&lt;&gt;"",_xlpm.WinVal,_xlpm.CSVVal&lt;&gt;"",_xlpm.CSVVal)),""))</f>
        <v/>
      </c>
      <c r="E169" s="41" t="str" cm="1">
        <f t="array" ref="E169">IF(($Y169+$Z169+$AA169+$AD169)=0,"",IFERROR(_xlfn.LET(_xlpm.CSVVal,IF($Y169=0,"",INDEX(CSV!E$2:E$510,$Y169)),_xlpm.MacVal,IF($Z169=0,"",INDEX(Output_Mac!C$2:C$500,$Z169)),_xlpm.WinVal,IF($AD169=0,"",INDEX(Output_Win!C$2:C$243,$AD169)),_xlpm.MyAuditVal,IF($AA169=0,"",INDEX(My_Audit!D$2:D$456,$AA169)),_xlfn.IFS(_xlpm.MyAuditVal&lt;&gt;"",_xlpm.MyAuditVal,_xlpm.MacVal&lt;&gt;"",_xlpm.MacVal,_xlpm.WinVal&lt;&gt;"",_xlpm.WinVal,_xlpm.CSVVal&lt;&gt;"",_xlpm.CSVVal)),""))</f>
        <v/>
      </c>
      <c r="F169" s="41" t="str" cm="1">
        <f t="array" ref="F169">IF(($Y169+$Z169+$AA169+$AD169)=0,"",IFERROR(_xlfn.LET(_xlpm.CSVVal,IF($Y169=0,"",INDEX(CSV!F$2:F$510,$Y169)),_xlpm.MacVal,IF($Z169=0,"",INDEX(Output_Mac!E$2:E$500,$Z169)),_xlpm.WinVal,IF($AD169=0,"",INDEX(Output_Win!E$2:E$243,$AD169)),_xlpm.MyAuditVal,IF($AA169=0,"",INDEX(My_Audit!E$2:E$456,$AA169)),_xlfn.IFS(_xlpm.MyAuditVal&lt;&gt;"",_xlpm.MyAuditVal,_xlpm.MacVal&lt;&gt;"",_xlpm.MacVal,_xlpm.WinVal&lt;&gt;"",_xlpm.WinVal,_xlpm.CSVVal&lt;&gt;"",PROPER(_xlpm.CSVVal))),""))</f>
        <v/>
      </c>
      <c r="G169" s="41" t="str" cm="1">
        <f t="array" ref="G169">IF(($Y169+$Z169+$AA169+$AD169)=0,"",IFERROR(_xlfn.LET(_xlpm.CSVVal,IF($Y169=0,"",INDEX(CSV!G$2:G$510,$Y169)),_xlpm.MacVal,IF($Z169=0,"",INDEX(Output_Mac!G$2:G$500,$Z169)),_xlpm.WinVal,IF($AD169=0,"",INDEX(Output_Win!G$2:G$243,$AD169)),_xlpm.MyAuditVal,IF($AA169=0,"",INDEX(My_Audit!F$2:F$456,$AA169)),_xlfn.IFS(_xlpm.MyAuditVal&lt;&gt;"",_xlpm.MyAuditVal,_xlpm.MacVal&lt;&gt;"",_xlpm.MacVal,_xlpm.WinVal&lt;&gt;"",_xlpm.WinVal,_xlpm.CSVVal&lt;&gt;"",_xlpm.CSVVal)),""))</f>
        <v/>
      </c>
      <c r="H169" s="41" t="str" cm="1">
        <f t="array" ref="H169">IF($Z169&gt;0,INDEX(Output_Mac!H$2:H$500,$Z169),IF($AD169&gt;0,INDEX(Output_Win!H$2:H$243,$AD169),IF($AA169&gt;0,_xlfn.LET(_xlpm.MyAuditVal,INDEX(My_Audit!G$2:G$456,$AA169),IF(_xlpm.MyAuditVal=0,"",_xlpm.MyAuditVal)),"")))</f>
        <v/>
      </c>
      <c r="I169" s="41" t="str" cm="1">
        <f t="array" ref="I169">IF(($Y169+$Z169+$AA169+$AD169)=0,"",IFERROR(_xlfn.LET(_xlpm.CSVVal,IF($Y169=0,"",INDEX(CSV!H$2:H$510,$Y169)),_xlpm.MacVal,IF($Z169=0,"",INDEX(Output_Mac!I$2:I$500,$Z169)),_xlpm.WinVal,IF($AD169=0,"",INDEX(Output_Win!I$2:I$243,$AD169)),_xlpm.MyAuditVal,IF($AA169=0,"",INDEX(My_Audit!H$2:H$456,$AA169)),_xlfn.IFS(_xlpm.MyAuditVal&lt;&gt;"",_xlpm.MyAuditVal,_xlpm.MacVal&lt;&gt;"",_xlpm.MacVal,_xlpm.WinVal&lt;&gt;"",_xlpm.WinVal,_xlpm.CSVVal&lt;&gt;"",_xlpm.CSVVal)),""))</f>
        <v/>
      </c>
      <c r="J169" s="41" t="str" cm="1">
        <f t="array" ref="J169">IF(($Y169+$Z169+$AA169+$AD169)=0,"",IFERROR(_xlfn.LET(_xlpm.CSVVal,IF($Y169=0,"",INDEX(CSV!J$2:J$510,$Y169)),_xlpm.MacVal,IF($Z169=0,"",INDEX(Output_Mac!J$2:J$500,$Z169)),_xlpm.WinVal,IF($AD169=0,"",INDEX(Output_Win!J$2:J$243,$AD169)),_xlpm.MyAuditVal,IF($AA169=0,"",INDEX(My_Audit!I$2:I$456,$AA169)),_xlfn.IFS(_xlpm.MyAuditVal&lt;&gt;"",_xlpm.MyAuditVal,_xlpm.MacVal&lt;&gt;"",_xlpm.MacVal,_xlpm.WinVal&lt;&gt;"",_xlpm.WinVal,_xlpm.CSVVal&lt;&gt;"",_xlpm.CSVVal)),""))</f>
        <v/>
      </c>
      <c r="K169" s="41" t="str" cm="1">
        <f t="array" ref="K169">IF(($Y169+$Z169+$AA169+$AD169)=0,"",IFERROR(_xlfn.LET(_xlpm.CSVVal,IF($Y169=0,"",INDEX(CSV!N$2:N$510,$Y169)),_xlpm.MacVal,IF($Z169=0,"",INDEX(Output_Mac!L$2:L$500,$Z169)),_xlpm.WinVal,IF($AD169=0,"",INDEX(Output_Win!L$2:L$243,$AD169)),_xlpm.MyAuditVal,IF($AA169=0,"",INDEX(My_Audit!J$2:J$456,$AA169)),_xlfn.IFS(_xlpm.MyAuditVal&lt;&gt;"",_xlpm.MyAuditVal,_xlpm.MacVal&lt;&gt;"",_xlpm.MacVal,_xlpm.WinVal&lt;&gt;"",_xlpm.WinVal,_xlpm.CSVVal&lt;&gt;"",_xlpm.CSVVal)),""))</f>
        <v/>
      </c>
      <c r="L169" s="41" t="str" cm="1">
        <f t="array" ref="L169">IF(($Y169+$Z169+$AA169+$AD169)=0,"",IFERROR(_xlfn.LET(_xlpm.CSVVal,IF($Y169=0,"",INDEX(CSV!Q$2:Q$510,$Y169)),_xlpm.MacVal,IF($Z169=0,"",INDEX(Output_Mac!M$2:M$500,$Z169)),_xlpm.WinVal,IF($AD169=0,"",INDEX(Output_Win!M$2:M$243,$AD169)),_xlpm.MyAuditVal,IF($AA169=0,"",INDEX(My_Audit!K$2:K$456,$AA169)),_xlfn.IFS(_xlpm.MyAuditVal&lt;&gt;"",_xlpm.MyAuditVal,_xlpm.MacVal&lt;&gt;"",_xlpm.MacVal,_xlpm.WinVal&lt;&gt;"",_xlpm.WinVal,_xlpm.CSVVal&lt;&gt;"",_xlpm.CSVVal)),""))</f>
        <v/>
      </c>
      <c r="M169" s="41" t="str" cm="1">
        <f t="array" ref="M169">IF(($Y169+$Z169+$AA169+$AD169)=0,"",ExpandDiagCodes(_xlfn.TEXTJOIN(", ",TRUE,IF($AA169=0,"",INDEX(My_Audit!N$2:N$456,$AA169)),IF($Z169=0,"",INDEX(Output_Mac!S$2:S$500,$Z169)),IF($AD169=0,"",INDEX(Output_Win!S$2:S$243,$AD169)),IF($Y169=0,"",INDEX(CSV!AE$2:AE$510,$Y169)))))</f>
        <v/>
      </c>
      <c r="N169" s="41" t="str" cm="1">
        <f t="array" ref="N169">IF(($Y169+$Z169+$AA169+$AD169)=0,"",IFERROR(_xlfn.LET(_xlpm.CSVVal,IF($Y169=0,"",INDEX(CSV!AG$2:AG$510,$Y169)),_xlpm.MacVal,IF($Z169=0,"",INDEX(Output_Mac!T$2:T$500,$Z169)),_xlpm.WinVal,IF($AD169=0,"",INDEX(Output_Win!T$2:T$243,$AD169)),_xlpm.MyAuditVal,IF($AA169=0,"",INDEX(My_Audit!O$2:O$456,$AA169)),_xlfn.IFS(_xlpm.MyAuditVal&lt;&gt;"",_xlpm.MyAuditVal,_xlpm.MacVal&lt;&gt;"",_xlpm.MacVal,_xlpm.WinVal&lt;&gt;"",_xlpm.WinVal,_xlpm.CSVVal&lt;&gt;"",_xlpm.CSVVal)),""))</f>
        <v/>
      </c>
      <c r="O169" s="41" t="str" cm="1">
        <f t="array" ref="O169">IF($AB169=0,"",INDEX(My_Audit!P$2:P$456,$AB169))&amp;""</f>
        <v/>
      </c>
      <c r="P169" s="40"/>
      <c r="Q169" s="41" t="str">
        <f>IF(LEFT(N169,4)="Pass","Nist SP 800-88",My_Audit!R169)&amp;""</f>
        <v/>
      </c>
      <c r="R169" s="40"/>
      <c r="S169" s="40"/>
      <c r="T169" s="41" t="str" cm="1">
        <f t="array" ref="T169">IF($AC169=0,"",INDEX(Models!J$2:J$605,$AC169))</f>
        <v/>
      </c>
      <c r="U169" s="40"/>
      <c r="V169" s="40"/>
      <c r="W169" s="79" t="str" cm="1">
        <f t="array" ref="W169">IF(($Z169+$AA169+$AD169)=0,"",ExpandDiagCodes(_xlfn.TEXTJOIN(", ",TRUE,IF($AA169=0,"",INDEX(My_Audit!L$2:L$456,$AA169)),IF($Z169=0,"",INDEX(Output_Mac!AA$2:AA$500,$Z169)),IF($AD169=0,"",INDEX(Output_Win!AA$2:AA$243,$AD169)))))</f>
        <v/>
      </c>
      <c r="Y169" s="80">
        <f>IFERROR(MATCH($A169,CSV!$A$2:$A$510,0),0)</f>
        <v>0</v>
      </c>
      <c r="Z169" s="80">
        <f>IFERROR(MATCH($A169,Output_Mac!$A$2:$A$500,0),0)</f>
        <v>0</v>
      </c>
      <c r="AA169" s="80">
        <f>IFERROR(MATCH($A169,My_Audit!$A$2:$A$456,0),0)</f>
        <v>168</v>
      </c>
      <c r="AB169" s="80">
        <f>IFERROR(MATCH($C169,My_Audit!$B$2:$B$456,0),0)</f>
        <v>0</v>
      </c>
      <c r="AC169" s="80">
        <f>IFERROR(MATCH($E169,Models!$I$2:$I$605,0),0)</f>
        <v>0</v>
      </c>
      <c r="AD169" s="80">
        <f>IFERROR(MATCH($A169,Output_Win!$A$2:$A$243,0),0)</f>
        <v>0</v>
      </c>
    </row>
    <row r="170" spans="1:30">
      <c r="A170" s="40" t="str">
        <f>_xlfn.TEXTJOIN("",TRUE,Input!$A$4,TEXT(ROW(My_Audit!A169)+Input!$A$8-1,"00"))</f>
        <v>W4557</v>
      </c>
      <c r="B170" s="40" t="str">
        <f>_xlfn.TEXTJOIN("-",TRUE,"ITD",Input!$A$2,A170)</f>
        <v>ITD-SHR11749-W4557</v>
      </c>
      <c r="C170" s="41" t="str" cm="1">
        <f t="array" ref="C170">IF(($Y170+$Z170+$AA170+$AD170)=0,"",IFERROR(_xlfn.LET(_xlpm.CSVVal,IF($Y170=0,"",INDEX(CSV!B$2:B$510,$Y170)),_xlpm.MacVal,IF($Z170=0,"",INDEX(Output_Mac!B$2:B$500,$Z170)),_xlpm.WinVal,IF($AD170=0,"",INDEX(Output_Win!B$2:B$243,$AD170)),_xlpm.MyAuditVal,IF($AA170=0,"",INDEX(My_Audit!B$2:B$456,$AA170)),_xlfn.IFS(_xlpm.MyAuditVal&lt;&gt;"",_xlpm.MyAuditVal,_xlpm.MacVal&lt;&gt;"",_xlpm.MacVal,_xlpm.WinVal&lt;&gt;"",_xlpm.WinVal,_xlpm.CSVVal&lt;&gt;"",_xlpm.CSVVal)),""))</f>
        <v/>
      </c>
      <c r="D170" s="41" t="str" cm="1">
        <f t="array" ref="D170">IF(($Y170+$Z170+$AA170+$AD170)=0,"",IFERROR(_xlfn.LET(_xlpm.CSVVal,IF($Y170=0,"",INDEX(CSV!C$2:C$510,$Y170)),_xlpm.MacVal,IF($Z170=0,"",INDEX(Output_Mac!D$2:D$500,$Z170)),_xlpm.WinVal,IF($AD170=0,"",INDEX(Output_Win!D$2:D$243,$AD170)),_xlpm.MyAuditVal,IF($AA170=0,"",INDEX(My_Audit!C$2:C$456,$AA170)),_xlfn.IFS(_xlpm.MyAuditVal&lt;&gt;"",_xlpm.MyAuditVal,_xlpm.MacVal&lt;&gt;"",_xlpm.MacVal,_xlpm.WinVal&lt;&gt;"",_xlpm.WinVal,_xlpm.CSVVal&lt;&gt;"",_xlpm.CSVVal)),""))</f>
        <v/>
      </c>
      <c r="E170" s="41" t="str" cm="1">
        <f t="array" ref="E170">IF(($Y170+$Z170+$AA170+$AD170)=0,"",IFERROR(_xlfn.LET(_xlpm.CSVVal,IF($Y170=0,"",INDEX(CSV!E$2:E$510,$Y170)),_xlpm.MacVal,IF($Z170=0,"",INDEX(Output_Mac!C$2:C$500,$Z170)),_xlpm.WinVal,IF($AD170=0,"",INDEX(Output_Win!C$2:C$243,$AD170)),_xlpm.MyAuditVal,IF($AA170=0,"",INDEX(My_Audit!D$2:D$456,$AA170)),_xlfn.IFS(_xlpm.MyAuditVal&lt;&gt;"",_xlpm.MyAuditVal,_xlpm.MacVal&lt;&gt;"",_xlpm.MacVal,_xlpm.WinVal&lt;&gt;"",_xlpm.WinVal,_xlpm.CSVVal&lt;&gt;"",_xlpm.CSVVal)),""))</f>
        <v/>
      </c>
      <c r="F170" s="41" t="str" cm="1">
        <f t="array" ref="F170">IF(($Y170+$Z170+$AA170+$AD170)=0,"",IFERROR(_xlfn.LET(_xlpm.CSVVal,IF($Y170=0,"",INDEX(CSV!F$2:F$510,$Y170)),_xlpm.MacVal,IF($Z170=0,"",INDEX(Output_Mac!E$2:E$500,$Z170)),_xlpm.WinVal,IF($AD170=0,"",INDEX(Output_Win!E$2:E$243,$AD170)),_xlpm.MyAuditVal,IF($AA170=0,"",INDEX(My_Audit!E$2:E$456,$AA170)),_xlfn.IFS(_xlpm.MyAuditVal&lt;&gt;"",_xlpm.MyAuditVal,_xlpm.MacVal&lt;&gt;"",_xlpm.MacVal,_xlpm.WinVal&lt;&gt;"",_xlpm.WinVal,_xlpm.CSVVal&lt;&gt;"",PROPER(_xlpm.CSVVal))),""))</f>
        <v/>
      </c>
      <c r="G170" s="41" t="str" cm="1">
        <f t="array" ref="G170">IF(($Y170+$Z170+$AA170+$AD170)=0,"",IFERROR(_xlfn.LET(_xlpm.CSVVal,IF($Y170=0,"",INDEX(CSV!G$2:G$510,$Y170)),_xlpm.MacVal,IF($Z170=0,"",INDEX(Output_Mac!G$2:G$500,$Z170)),_xlpm.WinVal,IF($AD170=0,"",INDEX(Output_Win!G$2:G$243,$AD170)),_xlpm.MyAuditVal,IF($AA170=0,"",INDEX(My_Audit!F$2:F$456,$AA170)),_xlfn.IFS(_xlpm.MyAuditVal&lt;&gt;"",_xlpm.MyAuditVal,_xlpm.MacVal&lt;&gt;"",_xlpm.MacVal,_xlpm.WinVal&lt;&gt;"",_xlpm.WinVal,_xlpm.CSVVal&lt;&gt;"",_xlpm.CSVVal)),""))</f>
        <v/>
      </c>
      <c r="H170" s="41" t="str" cm="1">
        <f t="array" ref="H170">IF($Z170&gt;0,INDEX(Output_Mac!H$2:H$500,$Z170),IF($AD170&gt;0,INDEX(Output_Win!H$2:H$243,$AD170),IF($AA170&gt;0,_xlfn.LET(_xlpm.MyAuditVal,INDEX(My_Audit!G$2:G$456,$AA170),IF(_xlpm.MyAuditVal=0,"",_xlpm.MyAuditVal)),"")))</f>
        <v/>
      </c>
      <c r="I170" s="41" t="str" cm="1">
        <f t="array" ref="I170">IF(($Y170+$Z170+$AA170+$AD170)=0,"",IFERROR(_xlfn.LET(_xlpm.CSVVal,IF($Y170=0,"",INDEX(CSV!H$2:H$510,$Y170)),_xlpm.MacVal,IF($Z170=0,"",INDEX(Output_Mac!I$2:I$500,$Z170)),_xlpm.WinVal,IF($AD170=0,"",INDEX(Output_Win!I$2:I$243,$AD170)),_xlpm.MyAuditVal,IF($AA170=0,"",INDEX(My_Audit!H$2:H$456,$AA170)),_xlfn.IFS(_xlpm.MyAuditVal&lt;&gt;"",_xlpm.MyAuditVal,_xlpm.MacVal&lt;&gt;"",_xlpm.MacVal,_xlpm.WinVal&lt;&gt;"",_xlpm.WinVal,_xlpm.CSVVal&lt;&gt;"",_xlpm.CSVVal)),""))</f>
        <v/>
      </c>
      <c r="J170" s="41" t="str" cm="1">
        <f t="array" ref="J170">IF(($Y170+$Z170+$AA170+$AD170)=0,"",IFERROR(_xlfn.LET(_xlpm.CSVVal,IF($Y170=0,"",INDEX(CSV!J$2:J$510,$Y170)),_xlpm.MacVal,IF($Z170=0,"",INDEX(Output_Mac!J$2:J$500,$Z170)),_xlpm.WinVal,IF($AD170=0,"",INDEX(Output_Win!J$2:J$243,$AD170)),_xlpm.MyAuditVal,IF($AA170=0,"",INDEX(My_Audit!I$2:I$456,$AA170)),_xlfn.IFS(_xlpm.MyAuditVal&lt;&gt;"",_xlpm.MyAuditVal,_xlpm.MacVal&lt;&gt;"",_xlpm.MacVal,_xlpm.WinVal&lt;&gt;"",_xlpm.WinVal,_xlpm.CSVVal&lt;&gt;"",_xlpm.CSVVal)),""))</f>
        <v/>
      </c>
      <c r="K170" s="41" t="str" cm="1">
        <f t="array" ref="K170">IF(($Y170+$Z170+$AA170+$AD170)=0,"",IFERROR(_xlfn.LET(_xlpm.CSVVal,IF($Y170=0,"",INDEX(CSV!N$2:N$510,$Y170)),_xlpm.MacVal,IF($Z170=0,"",INDEX(Output_Mac!L$2:L$500,$Z170)),_xlpm.WinVal,IF($AD170=0,"",INDEX(Output_Win!L$2:L$243,$AD170)),_xlpm.MyAuditVal,IF($AA170=0,"",INDEX(My_Audit!J$2:J$456,$AA170)),_xlfn.IFS(_xlpm.MyAuditVal&lt;&gt;"",_xlpm.MyAuditVal,_xlpm.MacVal&lt;&gt;"",_xlpm.MacVal,_xlpm.WinVal&lt;&gt;"",_xlpm.WinVal,_xlpm.CSVVal&lt;&gt;"",_xlpm.CSVVal)),""))</f>
        <v/>
      </c>
      <c r="L170" s="41" t="str" cm="1">
        <f t="array" ref="L170">IF(($Y170+$Z170+$AA170+$AD170)=0,"",IFERROR(_xlfn.LET(_xlpm.CSVVal,IF($Y170=0,"",INDEX(CSV!Q$2:Q$510,$Y170)),_xlpm.MacVal,IF($Z170=0,"",INDEX(Output_Mac!M$2:M$500,$Z170)),_xlpm.WinVal,IF($AD170=0,"",INDEX(Output_Win!M$2:M$243,$AD170)),_xlpm.MyAuditVal,IF($AA170=0,"",INDEX(My_Audit!K$2:K$456,$AA170)),_xlfn.IFS(_xlpm.MyAuditVal&lt;&gt;"",_xlpm.MyAuditVal,_xlpm.MacVal&lt;&gt;"",_xlpm.MacVal,_xlpm.WinVal&lt;&gt;"",_xlpm.WinVal,_xlpm.CSVVal&lt;&gt;"",_xlpm.CSVVal)),""))</f>
        <v/>
      </c>
      <c r="M170" s="41" t="str" cm="1">
        <f t="array" ref="M170">IF(($Y170+$Z170+$AA170+$AD170)=0,"",ExpandDiagCodes(_xlfn.TEXTJOIN(", ",TRUE,IF($AA170=0,"",INDEX(My_Audit!N$2:N$456,$AA170)),IF($Z170=0,"",INDEX(Output_Mac!S$2:S$500,$Z170)),IF($AD170=0,"",INDEX(Output_Win!S$2:S$243,$AD170)),IF($Y170=0,"",INDEX(CSV!AE$2:AE$510,$Y170)))))</f>
        <v/>
      </c>
      <c r="N170" s="41" t="str" cm="1">
        <f t="array" ref="N170">IF(($Y170+$Z170+$AA170+$AD170)=0,"",IFERROR(_xlfn.LET(_xlpm.CSVVal,IF($Y170=0,"",INDEX(CSV!AG$2:AG$510,$Y170)),_xlpm.MacVal,IF($Z170=0,"",INDEX(Output_Mac!T$2:T$500,$Z170)),_xlpm.WinVal,IF($AD170=0,"",INDEX(Output_Win!T$2:T$243,$AD170)),_xlpm.MyAuditVal,IF($AA170=0,"",INDEX(My_Audit!O$2:O$456,$AA170)),_xlfn.IFS(_xlpm.MyAuditVal&lt;&gt;"",_xlpm.MyAuditVal,_xlpm.MacVal&lt;&gt;"",_xlpm.MacVal,_xlpm.WinVal&lt;&gt;"",_xlpm.WinVal,_xlpm.CSVVal&lt;&gt;"",_xlpm.CSVVal)),""))</f>
        <v/>
      </c>
      <c r="O170" s="41" t="str" cm="1">
        <f t="array" ref="O170">IF($AB170=0,"",INDEX(My_Audit!P$2:P$456,$AB170))&amp;""</f>
        <v/>
      </c>
      <c r="P170" s="40"/>
      <c r="Q170" s="41" t="str">
        <f>IF(LEFT(N170,4)="Pass","Nist SP 800-88",My_Audit!R170)&amp;""</f>
        <v/>
      </c>
      <c r="R170" s="40"/>
      <c r="S170" s="40"/>
      <c r="T170" s="41" t="str" cm="1">
        <f t="array" ref="T170">IF($AC170=0,"",INDEX(Models!J$2:J$605,$AC170))</f>
        <v/>
      </c>
      <c r="U170" s="40"/>
      <c r="V170" s="40"/>
      <c r="W170" s="79" t="str" cm="1">
        <f t="array" ref="W170">IF(($Z170+$AA170+$AD170)=0,"",ExpandDiagCodes(_xlfn.TEXTJOIN(", ",TRUE,IF($AA170=0,"",INDEX(My_Audit!L$2:L$456,$AA170)),IF($Z170=0,"",INDEX(Output_Mac!AA$2:AA$500,$Z170)),IF($AD170=0,"",INDEX(Output_Win!AA$2:AA$243,$AD170)))))</f>
        <v/>
      </c>
      <c r="Y170" s="80">
        <f>IFERROR(MATCH($A170,CSV!$A$2:$A$510,0),0)</f>
        <v>0</v>
      </c>
      <c r="Z170" s="80">
        <f>IFERROR(MATCH($A170,Output_Mac!$A$2:$A$500,0),0)</f>
        <v>0</v>
      </c>
      <c r="AA170" s="80">
        <f>IFERROR(MATCH($A170,My_Audit!$A$2:$A$456,0),0)</f>
        <v>169</v>
      </c>
      <c r="AB170" s="80">
        <f>IFERROR(MATCH($C170,My_Audit!$B$2:$B$456,0),0)</f>
        <v>0</v>
      </c>
      <c r="AC170" s="80">
        <f>IFERROR(MATCH($E170,Models!$I$2:$I$605,0),0)</f>
        <v>0</v>
      </c>
      <c r="AD170" s="80">
        <f>IFERROR(MATCH($A170,Output_Win!$A$2:$A$243,0),0)</f>
        <v>0</v>
      </c>
    </row>
    <row r="171" spans="1:30">
      <c r="A171" s="40" t="str">
        <f>_xlfn.TEXTJOIN("",TRUE,Input!$A$4,TEXT(ROW(My_Audit!A170)+Input!$A$8-1,"00"))</f>
        <v>W4558</v>
      </c>
      <c r="B171" s="40" t="str">
        <f>_xlfn.TEXTJOIN("-",TRUE,"ITD",Input!$A$2,A171)</f>
        <v>ITD-SHR11749-W4558</v>
      </c>
      <c r="C171" s="41" t="str" cm="1">
        <f t="array" ref="C171">IF(($Y171+$Z171+$AA171+$AD171)=0,"",IFERROR(_xlfn.LET(_xlpm.CSVVal,IF($Y171=0,"",INDEX(CSV!B$2:B$510,$Y171)),_xlpm.MacVal,IF($Z171=0,"",INDEX(Output_Mac!B$2:B$500,$Z171)),_xlpm.WinVal,IF($AD171=0,"",INDEX(Output_Win!B$2:B$243,$AD171)),_xlpm.MyAuditVal,IF($AA171=0,"",INDEX(My_Audit!B$2:B$456,$AA171)),_xlfn.IFS(_xlpm.MyAuditVal&lt;&gt;"",_xlpm.MyAuditVal,_xlpm.MacVal&lt;&gt;"",_xlpm.MacVal,_xlpm.WinVal&lt;&gt;"",_xlpm.WinVal,_xlpm.CSVVal&lt;&gt;"",_xlpm.CSVVal)),""))</f>
        <v/>
      </c>
      <c r="D171" s="41" t="str" cm="1">
        <f t="array" ref="D171">IF(($Y171+$Z171+$AA171+$AD171)=0,"",IFERROR(_xlfn.LET(_xlpm.CSVVal,IF($Y171=0,"",INDEX(CSV!C$2:C$510,$Y171)),_xlpm.MacVal,IF($Z171=0,"",INDEX(Output_Mac!D$2:D$500,$Z171)),_xlpm.WinVal,IF($AD171=0,"",INDEX(Output_Win!D$2:D$243,$AD171)),_xlpm.MyAuditVal,IF($AA171=0,"",INDEX(My_Audit!C$2:C$456,$AA171)),_xlfn.IFS(_xlpm.MyAuditVal&lt;&gt;"",_xlpm.MyAuditVal,_xlpm.MacVal&lt;&gt;"",_xlpm.MacVal,_xlpm.WinVal&lt;&gt;"",_xlpm.WinVal,_xlpm.CSVVal&lt;&gt;"",_xlpm.CSVVal)),""))</f>
        <v/>
      </c>
      <c r="E171" s="41" t="str" cm="1">
        <f t="array" ref="E171">IF(($Y171+$Z171+$AA171+$AD171)=0,"",IFERROR(_xlfn.LET(_xlpm.CSVVal,IF($Y171=0,"",INDEX(CSV!E$2:E$510,$Y171)),_xlpm.MacVal,IF($Z171=0,"",INDEX(Output_Mac!C$2:C$500,$Z171)),_xlpm.WinVal,IF($AD171=0,"",INDEX(Output_Win!C$2:C$243,$AD171)),_xlpm.MyAuditVal,IF($AA171=0,"",INDEX(My_Audit!D$2:D$456,$AA171)),_xlfn.IFS(_xlpm.MyAuditVal&lt;&gt;"",_xlpm.MyAuditVal,_xlpm.MacVal&lt;&gt;"",_xlpm.MacVal,_xlpm.WinVal&lt;&gt;"",_xlpm.WinVal,_xlpm.CSVVal&lt;&gt;"",_xlpm.CSVVal)),""))</f>
        <v/>
      </c>
      <c r="F171" s="41" t="str" cm="1">
        <f t="array" ref="F171">IF(($Y171+$Z171+$AA171+$AD171)=0,"",IFERROR(_xlfn.LET(_xlpm.CSVVal,IF($Y171=0,"",INDEX(CSV!F$2:F$510,$Y171)),_xlpm.MacVal,IF($Z171=0,"",INDEX(Output_Mac!E$2:E$500,$Z171)),_xlpm.WinVal,IF($AD171=0,"",INDEX(Output_Win!E$2:E$243,$AD171)),_xlpm.MyAuditVal,IF($AA171=0,"",INDEX(My_Audit!E$2:E$456,$AA171)),_xlfn.IFS(_xlpm.MyAuditVal&lt;&gt;"",_xlpm.MyAuditVal,_xlpm.MacVal&lt;&gt;"",_xlpm.MacVal,_xlpm.WinVal&lt;&gt;"",_xlpm.WinVal,_xlpm.CSVVal&lt;&gt;"",PROPER(_xlpm.CSVVal))),""))</f>
        <v/>
      </c>
      <c r="G171" s="41" t="str" cm="1">
        <f t="array" ref="G171">IF(($Y171+$Z171+$AA171+$AD171)=0,"",IFERROR(_xlfn.LET(_xlpm.CSVVal,IF($Y171=0,"",INDEX(CSV!G$2:G$510,$Y171)),_xlpm.MacVal,IF($Z171=0,"",INDEX(Output_Mac!G$2:G$500,$Z171)),_xlpm.WinVal,IF($AD171=0,"",INDEX(Output_Win!G$2:G$243,$AD171)),_xlpm.MyAuditVal,IF($AA171=0,"",INDEX(My_Audit!F$2:F$456,$AA171)),_xlfn.IFS(_xlpm.MyAuditVal&lt;&gt;"",_xlpm.MyAuditVal,_xlpm.MacVal&lt;&gt;"",_xlpm.MacVal,_xlpm.WinVal&lt;&gt;"",_xlpm.WinVal,_xlpm.CSVVal&lt;&gt;"",_xlpm.CSVVal)),""))</f>
        <v/>
      </c>
      <c r="H171" s="41" t="str" cm="1">
        <f t="array" ref="H171">IF($Z171&gt;0,INDEX(Output_Mac!H$2:H$500,$Z171),IF($AD171&gt;0,INDEX(Output_Win!H$2:H$243,$AD171),IF($AA171&gt;0,_xlfn.LET(_xlpm.MyAuditVal,INDEX(My_Audit!G$2:G$456,$AA171),IF(_xlpm.MyAuditVal=0,"",_xlpm.MyAuditVal)),"")))</f>
        <v/>
      </c>
      <c r="I171" s="41" t="str" cm="1">
        <f t="array" ref="I171">IF(($Y171+$Z171+$AA171+$AD171)=0,"",IFERROR(_xlfn.LET(_xlpm.CSVVal,IF($Y171=0,"",INDEX(CSV!H$2:H$510,$Y171)),_xlpm.MacVal,IF($Z171=0,"",INDEX(Output_Mac!I$2:I$500,$Z171)),_xlpm.WinVal,IF($AD171=0,"",INDEX(Output_Win!I$2:I$243,$AD171)),_xlpm.MyAuditVal,IF($AA171=0,"",INDEX(My_Audit!H$2:H$456,$AA171)),_xlfn.IFS(_xlpm.MyAuditVal&lt;&gt;"",_xlpm.MyAuditVal,_xlpm.MacVal&lt;&gt;"",_xlpm.MacVal,_xlpm.WinVal&lt;&gt;"",_xlpm.WinVal,_xlpm.CSVVal&lt;&gt;"",_xlpm.CSVVal)),""))</f>
        <v/>
      </c>
      <c r="J171" s="41" t="str" cm="1">
        <f t="array" ref="J171">IF(($Y171+$Z171+$AA171+$AD171)=0,"",IFERROR(_xlfn.LET(_xlpm.CSVVal,IF($Y171=0,"",INDEX(CSV!J$2:J$510,$Y171)),_xlpm.MacVal,IF($Z171=0,"",INDEX(Output_Mac!J$2:J$500,$Z171)),_xlpm.WinVal,IF($AD171=0,"",INDEX(Output_Win!J$2:J$243,$AD171)),_xlpm.MyAuditVal,IF($AA171=0,"",INDEX(My_Audit!I$2:I$456,$AA171)),_xlfn.IFS(_xlpm.MyAuditVal&lt;&gt;"",_xlpm.MyAuditVal,_xlpm.MacVal&lt;&gt;"",_xlpm.MacVal,_xlpm.WinVal&lt;&gt;"",_xlpm.WinVal,_xlpm.CSVVal&lt;&gt;"",_xlpm.CSVVal)),""))</f>
        <v/>
      </c>
      <c r="K171" s="41" t="str" cm="1">
        <f t="array" ref="K171">IF(($Y171+$Z171+$AA171+$AD171)=0,"",IFERROR(_xlfn.LET(_xlpm.CSVVal,IF($Y171=0,"",INDEX(CSV!N$2:N$510,$Y171)),_xlpm.MacVal,IF($Z171=0,"",INDEX(Output_Mac!L$2:L$500,$Z171)),_xlpm.WinVal,IF($AD171=0,"",INDEX(Output_Win!L$2:L$243,$AD171)),_xlpm.MyAuditVal,IF($AA171=0,"",INDEX(My_Audit!J$2:J$456,$AA171)),_xlfn.IFS(_xlpm.MyAuditVal&lt;&gt;"",_xlpm.MyAuditVal,_xlpm.MacVal&lt;&gt;"",_xlpm.MacVal,_xlpm.WinVal&lt;&gt;"",_xlpm.WinVal,_xlpm.CSVVal&lt;&gt;"",_xlpm.CSVVal)),""))</f>
        <v/>
      </c>
      <c r="L171" s="41" t="str" cm="1">
        <f t="array" ref="L171">IF(($Y171+$Z171+$AA171+$AD171)=0,"",IFERROR(_xlfn.LET(_xlpm.CSVVal,IF($Y171=0,"",INDEX(CSV!Q$2:Q$510,$Y171)),_xlpm.MacVal,IF($Z171=0,"",INDEX(Output_Mac!M$2:M$500,$Z171)),_xlpm.WinVal,IF($AD171=0,"",INDEX(Output_Win!M$2:M$243,$AD171)),_xlpm.MyAuditVal,IF($AA171=0,"",INDEX(My_Audit!K$2:K$456,$AA171)),_xlfn.IFS(_xlpm.MyAuditVal&lt;&gt;"",_xlpm.MyAuditVal,_xlpm.MacVal&lt;&gt;"",_xlpm.MacVal,_xlpm.WinVal&lt;&gt;"",_xlpm.WinVal,_xlpm.CSVVal&lt;&gt;"",_xlpm.CSVVal)),""))</f>
        <v/>
      </c>
      <c r="M171" s="41" t="str" cm="1">
        <f t="array" ref="M171">IF(($Y171+$Z171+$AA171+$AD171)=0,"",ExpandDiagCodes(_xlfn.TEXTJOIN(", ",TRUE,IF($AA171=0,"",INDEX(My_Audit!N$2:N$456,$AA171)),IF($Z171=0,"",INDEX(Output_Mac!S$2:S$500,$Z171)),IF($AD171=0,"",INDEX(Output_Win!S$2:S$243,$AD171)),IF($Y171=0,"",INDEX(CSV!AE$2:AE$510,$Y171)))))</f>
        <v/>
      </c>
      <c r="N171" s="41" t="str" cm="1">
        <f t="array" ref="N171">IF(($Y171+$Z171+$AA171+$AD171)=0,"",IFERROR(_xlfn.LET(_xlpm.CSVVal,IF($Y171=0,"",INDEX(CSV!AG$2:AG$510,$Y171)),_xlpm.MacVal,IF($Z171=0,"",INDEX(Output_Mac!T$2:T$500,$Z171)),_xlpm.WinVal,IF($AD171=0,"",INDEX(Output_Win!T$2:T$243,$AD171)),_xlpm.MyAuditVal,IF($AA171=0,"",INDEX(My_Audit!O$2:O$456,$AA171)),_xlfn.IFS(_xlpm.MyAuditVal&lt;&gt;"",_xlpm.MyAuditVal,_xlpm.MacVal&lt;&gt;"",_xlpm.MacVal,_xlpm.WinVal&lt;&gt;"",_xlpm.WinVal,_xlpm.CSVVal&lt;&gt;"",_xlpm.CSVVal)),""))</f>
        <v/>
      </c>
      <c r="O171" s="41" t="str" cm="1">
        <f t="array" ref="O171">IF($AB171=0,"",INDEX(My_Audit!P$2:P$456,$AB171))&amp;""</f>
        <v/>
      </c>
      <c r="P171" s="40"/>
      <c r="Q171" s="41" t="str">
        <f>IF(LEFT(N171,4)="Pass","Nist SP 800-88",My_Audit!R171)&amp;""</f>
        <v/>
      </c>
      <c r="R171" s="40"/>
      <c r="S171" s="40"/>
      <c r="T171" s="41" t="str" cm="1">
        <f t="array" ref="T171">IF($AC171=0,"",INDEX(Models!J$2:J$605,$AC171))</f>
        <v/>
      </c>
      <c r="U171" s="40"/>
      <c r="V171" s="40"/>
      <c r="W171" s="79" t="str" cm="1">
        <f t="array" ref="W171">IF(($Z171+$AA171+$AD171)=0,"",ExpandDiagCodes(_xlfn.TEXTJOIN(", ",TRUE,IF($AA171=0,"",INDEX(My_Audit!L$2:L$456,$AA171)),IF($Z171=0,"",INDEX(Output_Mac!AA$2:AA$500,$Z171)),IF($AD171=0,"",INDEX(Output_Win!AA$2:AA$243,$AD171)))))</f>
        <v/>
      </c>
      <c r="Y171" s="80">
        <f>IFERROR(MATCH($A171,CSV!$A$2:$A$510,0),0)</f>
        <v>0</v>
      </c>
      <c r="Z171" s="80">
        <f>IFERROR(MATCH($A171,Output_Mac!$A$2:$A$500,0),0)</f>
        <v>0</v>
      </c>
      <c r="AA171" s="80">
        <f>IFERROR(MATCH($A171,My_Audit!$A$2:$A$456,0),0)</f>
        <v>170</v>
      </c>
      <c r="AB171" s="80">
        <f>IFERROR(MATCH($C171,My_Audit!$B$2:$B$456,0),0)</f>
        <v>0</v>
      </c>
      <c r="AC171" s="80">
        <f>IFERROR(MATCH($E171,Models!$I$2:$I$605,0),0)</f>
        <v>0</v>
      </c>
      <c r="AD171" s="80">
        <f>IFERROR(MATCH($A171,Output_Win!$A$2:$A$243,0),0)</f>
        <v>0</v>
      </c>
    </row>
    <row r="172" spans="1:30">
      <c r="A172" s="40" t="str">
        <f>_xlfn.TEXTJOIN("",TRUE,Input!$A$4,TEXT(ROW(My_Audit!A171)+Input!$A$8-1,"00"))</f>
        <v>W4559</v>
      </c>
      <c r="B172" s="40" t="str">
        <f>_xlfn.TEXTJOIN("-",TRUE,"ITD",Input!$A$2,A172)</f>
        <v>ITD-SHR11749-W4559</v>
      </c>
      <c r="C172" s="41" t="str" cm="1">
        <f t="array" ref="C172">IF(($Y172+$Z172+$AA172+$AD172)=0,"",IFERROR(_xlfn.LET(_xlpm.CSVVal,IF($Y172=0,"",INDEX(CSV!B$2:B$510,$Y172)),_xlpm.MacVal,IF($Z172=0,"",INDEX(Output_Mac!B$2:B$500,$Z172)),_xlpm.WinVal,IF($AD172=0,"",INDEX(Output_Win!B$2:B$243,$AD172)),_xlpm.MyAuditVal,IF($AA172=0,"",INDEX(My_Audit!B$2:B$456,$AA172)),_xlfn.IFS(_xlpm.MyAuditVal&lt;&gt;"",_xlpm.MyAuditVal,_xlpm.MacVal&lt;&gt;"",_xlpm.MacVal,_xlpm.WinVal&lt;&gt;"",_xlpm.WinVal,_xlpm.CSVVal&lt;&gt;"",_xlpm.CSVVal)),""))</f>
        <v/>
      </c>
      <c r="D172" s="41" t="str" cm="1">
        <f t="array" ref="D172">IF(($Y172+$Z172+$AA172+$AD172)=0,"",IFERROR(_xlfn.LET(_xlpm.CSVVal,IF($Y172=0,"",INDEX(CSV!C$2:C$510,$Y172)),_xlpm.MacVal,IF($Z172=0,"",INDEX(Output_Mac!D$2:D$500,$Z172)),_xlpm.WinVal,IF($AD172=0,"",INDEX(Output_Win!D$2:D$243,$AD172)),_xlpm.MyAuditVal,IF($AA172=0,"",INDEX(My_Audit!C$2:C$456,$AA172)),_xlfn.IFS(_xlpm.MyAuditVal&lt;&gt;"",_xlpm.MyAuditVal,_xlpm.MacVal&lt;&gt;"",_xlpm.MacVal,_xlpm.WinVal&lt;&gt;"",_xlpm.WinVal,_xlpm.CSVVal&lt;&gt;"",_xlpm.CSVVal)),""))</f>
        <v/>
      </c>
      <c r="E172" s="41" t="str" cm="1">
        <f t="array" ref="E172">IF(($Y172+$Z172+$AA172+$AD172)=0,"",IFERROR(_xlfn.LET(_xlpm.CSVVal,IF($Y172=0,"",INDEX(CSV!E$2:E$510,$Y172)),_xlpm.MacVal,IF($Z172=0,"",INDEX(Output_Mac!C$2:C$500,$Z172)),_xlpm.WinVal,IF($AD172=0,"",INDEX(Output_Win!C$2:C$243,$AD172)),_xlpm.MyAuditVal,IF($AA172=0,"",INDEX(My_Audit!D$2:D$456,$AA172)),_xlfn.IFS(_xlpm.MyAuditVal&lt;&gt;"",_xlpm.MyAuditVal,_xlpm.MacVal&lt;&gt;"",_xlpm.MacVal,_xlpm.WinVal&lt;&gt;"",_xlpm.WinVal,_xlpm.CSVVal&lt;&gt;"",_xlpm.CSVVal)),""))</f>
        <v/>
      </c>
      <c r="F172" s="41" t="str" cm="1">
        <f t="array" ref="F172">IF(($Y172+$Z172+$AA172+$AD172)=0,"",IFERROR(_xlfn.LET(_xlpm.CSVVal,IF($Y172=0,"",INDEX(CSV!F$2:F$510,$Y172)),_xlpm.MacVal,IF($Z172=0,"",INDEX(Output_Mac!E$2:E$500,$Z172)),_xlpm.WinVal,IF($AD172=0,"",INDEX(Output_Win!E$2:E$243,$AD172)),_xlpm.MyAuditVal,IF($AA172=0,"",INDEX(My_Audit!E$2:E$456,$AA172)),_xlfn.IFS(_xlpm.MyAuditVal&lt;&gt;"",_xlpm.MyAuditVal,_xlpm.MacVal&lt;&gt;"",_xlpm.MacVal,_xlpm.WinVal&lt;&gt;"",_xlpm.WinVal,_xlpm.CSVVal&lt;&gt;"",PROPER(_xlpm.CSVVal))),""))</f>
        <v/>
      </c>
      <c r="G172" s="41" t="str" cm="1">
        <f t="array" ref="G172">IF(($Y172+$Z172+$AA172+$AD172)=0,"",IFERROR(_xlfn.LET(_xlpm.CSVVal,IF($Y172=0,"",INDEX(CSV!G$2:G$510,$Y172)),_xlpm.MacVal,IF($Z172=0,"",INDEX(Output_Mac!G$2:G$500,$Z172)),_xlpm.WinVal,IF($AD172=0,"",INDEX(Output_Win!G$2:G$243,$AD172)),_xlpm.MyAuditVal,IF($AA172=0,"",INDEX(My_Audit!F$2:F$456,$AA172)),_xlfn.IFS(_xlpm.MyAuditVal&lt;&gt;"",_xlpm.MyAuditVal,_xlpm.MacVal&lt;&gt;"",_xlpm.MacVal,_xlpm.WinVal&lt;&gt;"",_xlpm.WinVal,_xlpm.CSVVal&lt;&gt;"",_xlpm.CSVVal)),""))</f>
        <v/>
      </c>
      <c r="H172" s="41" t="str" cm="1">
        <f t="array" ref="H172">IF($Z172&gt;0,INDEX(Output_Mac!H$2:H$500,$Z172),IF($AD172&gt;0,INDEX(Output_Win!H$2:H$243,$AD172),IF($AA172&gt;0,_xlfn.LET(_xlpm.MyAuditVal,INDEX(My_Audit!G$2:G$456,$AA172),IF(_xlpm.MyAuditVal=0,"",_xlpm.MyAuditVal)),"")))</f>
        <v/>
      </c>
      <c r="I172" s="41" t="str" cm="1">
        <f t="array" ref="I172">IF(($Y172+$Z172+$AA172+$AD172)=0,"",IFERROR(_xlfn.LET(_xlpm.CSVVal,IF($Y172=0,"",INDEX(CSV!H$2:H$510,$Y172)),_xlpm.MacVal,IF($Z172=0,"",INDEX(Output_Mac!I$2:I$500,$Z172)),_xlpm.WinVal,IF($AD172=0,"",INDEX(Output_Win!I$2:I$243,$AD172)),_xlpm.MyAuditVal,IF($AA172=0,"",INDEX(My_Audit!H$2:H$456,$AA172)),_xlfn.IFS(_xlpm.MyAuditVal&lt;&gt;"",_xlpm.MyAuditVal,_xlpm.MacVal&lt;&gt;"",_xlpm.MacVal,_xlpm.WinVal&lt;&gt;"",_xlpm.WinVal,_xlpm.CSVVal&lt;&gt;"",_xlpm.CSVVal)),""))</f>
        <v/>
      </c>
      <c r="J172" s="41" t="str" cm="1">
        <f t="array" ref="J172">IF(($Y172+$Z172+$AA172+$AD172)=0,"",IFERROR(_xlfn.LET(_xlpm.CSVVal,IF($Y172=0,"",INDEX(CSV!J$2:J$510,$Y172)),_xlpm.MacVal,IF($Z172=0,"",INDEX(Output_Mac!J$2:J$500,$Z172)),_xlpm.WinVal,IF($AD172=0,"",INDEX(Output_Win!J$2:J$243,$AD172)),_xlpm.MyAuditVal,IF($AA172=0,"",INDEX(My_Audit!I$2:I$456,$AA172)),_xlfn.IFS(_xlpm.MyAuditVal&lt;&gt;"",_xlpm.MyAuditVal,_xlpm.MacVal&lt;&gt;"",_xlpm.MacVal,_xlpm.WinVal&lt;&gt;"",_xlpm.WinVal,_xlpm.CSVVal&lt;&gt;"",_xlpm.CSVVal)),""))</f>
        <v/>
      </c>
      <c r="K172" s="41" t="str" cm="1">
        <f t="array" ref="K172">IF(($Y172+$Z172+$AA172+$AD172)=0,"",IFERROR(_xlfn.LET(_xlpm.CSVVal,IF($Y172=0,"",INDEX(CSV!N$2:N$510,$Y172)),_xlpm.MacVal,IF($Z172=0,"",INDEX(Output_Mac!L$2:L$500,$Z172)),_xlpm.WinVal,IF($AD172=0,"",INDEX(Output_Win!L$2:L$243,$AD172)),_xlpm.MyAuditVal,IF($AA172=0,"",INDEX(My_Audit!J$2:J$456,$AA172)),_xlfn.IFS(_xlpm.MyAuditVal&lt;&gt;"",_xlpm.MyAuditVal,_xlpm.MacVal&lt;&gt;"",_xlpm.MacVal,_xlpm.WinVal&lt;&gt;"",_xlpm.WinVal,_xlpm.CSVVal&lt;&gt;"",_xlpm.CSVVal)),""))</f>
        <v/>
      </c>
      <c r="L172" s="41" t="str" cm="1">
        <f t="array" ref="L172">IF(($Y172+$Z172+$AA172+$AD172)=0,"",IFERROR(_xlfn.LET(_xlpm.CSVVal,IF($Y172=0,"",INDEX(CSV!Q$2:Q$510,$Y172)),_xlpm.MacVal,IF($Z172=0,"",INDEX(Output_Mac!M$2:M$500,$Z172)),_xlpm.WinVal,IF($AD172=0,"",INDEX(Output_Win!M$2:M$243,$AD172)),_xlpm.MyAuditVal,IF($AA172=0,"",INDEX(My_Audit!K$2:K$456,$AA172)),_xlfn.IFS(_xlpm.MyAuditVal&lt;&gt;"",_xlpm.MyAuditVal,_xlpm.MacVal&lt;&gt;"",_xlpm.MacVal,_xlpm.WinVal&lt;&gt;"",_xlpm.WinVal,_xlpm.CSVVal&lt;&gt;"",_xlpm.CSVVal)),""))</f>
        <v/>
      </c>
      <c r="M172" s="41" t="str" cm="1">
        <f t="array" ref="M172">IF(($Y172+$Z172+$AA172+$AD172)=0,"",ExpandDiagCodes(_xlfn.TEXTJOIN(", ",TRUE,IF($AA172=0,"",INDEX(My_Audit!N$2:N$456,$AA172)),IF($Z172=0,"",INDEX(Output_Mac!S$2:S$500,$Z172)),IF($AD172=0,"",INDEX(Output_Win!S$2:S$243,$AD172)),IF($Y172=0,"",INDEX(CSV!AE$2:AE$510,$Y172)))))</f>
        <v/>
      </c>
      <c r="N172" s="41" t="str" cm="1">
        <f t="array" ref="N172">IF(($Y172+$Z172+$AA172+$AD172)=0,"",IFERROR(_xlfn.LET(_xlpm.CSVVal,IF($Y172=0,"",INDEX(CSV!AG$2:AG$510,$Y172)),_xlpm.MacVal,IF($Z172=0,"",INDEX(Output_Mac!T$2:T$500,$Z172)),_xlpm.WinVal,IF($AD172=0,"",INDEX(Output_Win!T$2:T$243,$AD172)),_xlpm.MyAuditVal,IF($AA172=0,"",INDEX(My_Audit!O$2:O$456,$AA172)),_xlfn.IFS(_xlpm.MyAuditVal&lt;&gt;"",_xlpm.MyAuditVal,_xlpm.MacVal&lt;&gt;"",_xlpm.MacVal,_xlpm.WinVal&lt;&gt;"",_xlpm.WinVal,_xlpm.CSVVal&lt;&gt;"",_xlpm.CSVVal)),""))</f>
        <v/>
      </c>
      <c r="O172" s="41" t="str" cm="1">
        <f t="array" ref="O172">IF($AB172=0,"",INDEX(My_Audit!P$2:P$456,$AB172))&amp;""</f>
        <v/>
      </c>
      <c r="P172" s="40"/>
      <c r="Q172" s="41" t="str">
        <f>IF(LEFT(N172,4)="Pass","Nist SP 800-88",My_Audit!R172)&amp;""</f>
        <v/>
      </c>
      <c r="R172" s="40"/>
      <c r="S172" s="40"/>
      <c r="T172" s="41" t="str" cm="1">
        <f t="array" ref="T172">IF($AC172=0,"",INDEX(Models!J$2:J$605,$AC172))</f>
        <v/>
      </c>
      <c r="U172" s="40"/>
      <c r="V172" s="40"/>
      <c r="W172" s="79" t="str" cm="1">
        <f t="array" ref="W172">IF(($Z172+$AA172+$AD172)=0,"",ExpandDiagCodes(_xlfn.TEXTJOIN(", ",TRUE,IF($AA172=0,"",INDEX(My_Audit!L$2:L$456,$AA172)),IF($Z172=0,"",INDEX(Output_Mac!AA$2:AA$500,$Z172)),IF($AD172=0,"",INDEX(Output_Win!AA$2:AA$243,$AD172)))))</f>
        <v/>
      </c>
      <c r="Y172" s="80">
        <f>IFERROR(MATCH($A172,CSV!$A$2:$A$510,0),0)</f>
        <v>0</v>
      </c>
      <c r="Z172" s="80">
        <f>IFERROR(MATCH($A172,Output_Mac!$A$2:$A$500,0),0)</f>
        <v>0</v>
      </c>
      <c r="AA172" s="80">
        <f>IFERROR(MATCH($A172,My_Audit!$A$2:$A$456,0),0)</f>
        <v>171</v>
      </c>
      <c r="AB172" s="80">
        <f>IFERROR(MATCH($C172,My_Audit!$B$2:$B$456,0),0)</f>
        <v>0</v>
      </c>
      <c r="AC172" s="80">
        <f>IFERROR(MATCH($E172,Models!$I$2:$I$605,0),0)</f>
        <v>0</v>
      </c>
      <c r="AD172" s="80">
        <f>IFERROR(MATCH($A172,Output_Win!$A$2:$A$243,0),0)</f>
        <v>0</v>
      </c>
    </row>
    <row r="173" spans="1:30">
      <c r="A173" s="40" t="str">
        <f>_xlfn.TEXTJOIN("",TRUE,Input!$A$4,TEXT(ROW(My_Audit!A172)+Input!$A$8-1,"00"))</f>
        <v>W4560</v>
      </c>
      <c r="B173" s="40" t="str">
        <f>_xlfn.TEXTJOIN("-",TRUE,"ITD",Input!$A$2,A173)</f>
        <v>ITD-SHR11749-W4560</v>
      </c>
      <c r="C173" s="41" t="str" cm="1">
        <f t="array" ref="C173">IF(($Y173+$Z173+$AA173+$AD173)=0,"",IFERROR(_xlfn.LET(_xlpm.CSVVal,IF($Y173=0,"",INDEX(CSV!B$2:B$510,$Y173)),_xlpm.MacVal,IF($Z173=0,"",INDEX(Output_Mac!B$2:B$500,$Z173)),_xlpm.WinVal,IF($AD173=0,"",INDEX(Output_Win!B$2:B$243,$AD173)),_xlpm.MyAuditVal,IF($AA173=0,"",INDEX(My_Audit!B$2:B$456,$AA173)),_xlfn.IFS(_xlpm.MyAuditVal&lt;&gt;"",_xlpm.MyAuditVal,_xlpm.MacVal&lt;&gt;"",_xlpm.MacVal,_xlpm.WinVal&lt;&gt;"",_xlpm.WinVal,_xlpm.CSVVal&lt;&gt;"",_xlpm.CSVVal)),""))</f>
        <v/>
      </c>
      <c r="D173" s="41" t="str" cm="1">
        <f t="array" ref="D173">IF(($Y173+$Z173+$AA173+$AD173)=0,"",IFERROR(_xlfn.LET(_xlpm.CSVVal,IF($Y173=0,"",INDEX(CSV!C$2:C$510,$Y173)),_xlpm.MacVal,IF($Z173=0,"",INDEX(Output_Mac!D$2:D$500,$Z173)),_xlpm.WinVal,IF($AD173=0,"",INDEX(Output_Win!D$2:D$243,$AD173)),_xlpm.MyAuditVal,IF($AA173=0,"",INDEX(My_Audit!C$2:C$456,$AA173)),_xlfn.IFS(_xlpm.MyAuditVal&lt;&gt;"",_xlpm.MyAuditVal,_xlpm.MacVal&lt;&gt;"",_xlpm.MacVal,_xlpm.WinVal&lt;&gt;"",_xlpm.WinVal,_xlpm.CSVVal&lt;&gt;"",_xlpm.CSVVal)),""))</f>
        <v/>
      </c>
      <c r="E173" s="41" t="str" cm="1">
        <f t="array" ref="E173">IF(($Y173+$Z173+$AA173+$AD173)=0,"",IFERROR(_xlfn.LET(_xlpm.CSVVal,IF($Y173=0,"",INDEX(CSV!E$2:E$510,$Y173)),_xlpm.MacVal,IF($Z173=0,"",INDEX(Output_Mac!C$2:C$500,$Z173)),_xlpm.WinVal,IF($AD173=0,"",INDEX(Output_Win!C$2:C$243,$AD173)),_xlpm.MyAuditVal,IF($AA173=0,"",INDEX(My_Audit!D$2:D$456,$AA173)),_xlfn.IFS(_xlpm.MyAuditVal&lt;&gt;"",_xlpm.MyAuditVal,_xlpm.MacVal&lt;&gt;"",_xlpm.MacVal,_xlpm.WinVal&lt;&gt;"",_xlpm.WinVal,_xlpm.CSVVal&lt;&gt;"",_xlpm.CSVVal)),""))</f>
        <v/>
      </c>
      <c r="F173" s="41" t="str" cm="1">
        <f t="array" ref="F173">IF(($Y173+$Z173+$AA173+$AD173)=0,"",IFERROR(_xlfn.LET(_xlpm.CSVVal,IF($Y173=0,"",INDEX(CSV!F$2:F$510,$Y173)),_xlpm.MacVal,IF($Z173=0,"",INDEX(Output_Mac!E$2:E$500,$Z173)),_xlpm.WinVal,IF($AD173=0,"",INDEX(Output_Win!E$2:E$243,$AD173)),_xlpm.MyAuditVal,IF($AA173=0,"",INDEX(My_Audit!E$2:E$456,$AA173)),_xlfn.IFS(_xlpm.MyAuditVal&lt;&gt;"",_xlpm.MyAuditVal,_xlpm.MacVal&lt;&gt;"",_xlpm.MacVal,_xlpm.WinVal&lt;&gt;"",_xlpm.WinVal,_xlpm.CSVVal&lt;&gt;"",PROPER(_xlpm.CSVVal))),""))</f>
        <v/>
      </c>
      <c r="G173" s="41" t="str" cm="1">
        <f t="array" ref="G173">IF(($Y173+$Z173+$AA173+$AD173)=0,"",IFERROR(_xlfn.LET(_xlpm.CSVVal,IF($Y173=0,"",INDEX(CSV!G$2:G$510,$Y173)),_xlpm.MacVal,IF($Z173=0,"",INDEX(Output_Mac!G$2:G$500,$Z173)),_xlpm.WinVal,IF($AD173=0,"",INDEX(Output_Win!G$2:G$243,$AD173)),_xlpm.MyAuditVal,IF($AA173=0,"",INDEX(My_Audit!F$2:F$456,$AA173)),_xlfn.IFS(_xlpm.MyAuditVal&lt;&gt;"",_xlpm.MyAuditVal,_xlpm.MacVal&lt;&gt;"",_xlpm.MacVal,_xlpm.WinVal&lt;&gt;"",_xlpm.WinVal,_xlpm.CSVVal&lt;&gt;"",_xlpm.CSVVal)),""))</f>
        <v/>
      </c>
      <c r="H173" s="41" t="str" cm="1">
        <f t="array" ref="H173">IF($Z173&gt;0,INDEX(Output_Mac!H$2:H$500,$Z173),IF($AD173&gt;0,INDEX(Output_Win!H$2:H$243,$AD173),IF($AA173&gt;0,_xlfn.LET(_xlpm.MyAuditVal,INDEX(My_Audit!G$2:G$456,$AA173),IF(_xlpm.MyAuditVal=0,"",_xlpm.MyAuditVal)),"")))</f>
        <v/>
      </c>
      <c r="I173" s="41" t="str" cm="1">
        <f t="array" ref="I173">IF(($Y173+$Z173+$AA173+$AD173)=0,"",IFERROR(_xlfn.LET(_xlpm.CSVVal,IF($Y173=0,"",INDEX(CSV!H$2:H$510,$Y173)),_xlpm.MacVal,IF($Z173=0,"",INDEX(Output_Mac!I$2:I$500,$Z173)),_xlpm.WinVal,IF($AD173=0,"",INDEX(Output_Win!I$2:I$243,$AD173)),_xlpm.MyAuditVal,IF($AA173=0,"",INDEX(My_Audit!H$2:H$456,$AA173)),_xlfn.IFS(_xlpm.MyAuditVal&lt;&gt;"",_xlpm.MyAuditVal,_xlpm.MacVal&lt;&gt;"",_xlpm.MacVal,_xlpm.WinVal&lt;&gt;"",_xlpm.WinVal,_xlpm.CSVVal&lt;&gt;"",_xlpm.CSVVal)),""))</f>
        <v/>
      </c>
      <c r="J173" s="41" t="str" cm="1">
        <f t="array" ref="J173">IF(($Y173+$Z173+$AA173+$AD173)=0,"",IFERROR(_xlfn.LET(_xlpm.CSVVal,IF($Y173=0,"",INDEX(CSV!J$2:J$510,$Y173)),_xlpm.MacVal,IF($Z173=0,"",INDEX(Output_Mac!J$2:J$500,$Z173)),_xlpm.WinVal,IF($AD173=0,"",INDEX(Output_Win!J$2:J$243,$AD173)),_xlpm.MyAuditVal,IF($AA173=0,"",INDEX(My_Audit!I$2:I$456,$AA173)),_xlfn.IFS(_xlpm.MyAuditVal&lt;&gt;"",_xlpm.MyAuditVal,_xlpm.MacVal&lt;&gt;"",_xlpm.MacVal,_xlpm.WinVal&lt;&gt;"",_xlpm.WinVal,_xlpm.CSVVal&lt;&gt;"",_xlpm.CSVVal)),""))</f>
        <v/>
      </c>
      <c r="K173" s="41" t="str" cm="1">
        <f t="array" ref="K173">IF(($Y173+$Z173+$AA173+$AD173)=0,"",IFERROR(_xlfn.LET(_xlpm.CSVVal,IF($Y173=0,"",INDEX(CSV!N$2:N$510,$Y173)),_xlpm.MacVal,IF($Z173=0,"",INDEX(Output_Mac!L$2:L$500,$Z173)),_xlpm.WinVal,IF($AD173=0,"",INDEX(Output_Win!L$2:L$243,$AD173)),_xlpm.MyAuditVal,IF($AA173=0,"",INDEX(My_Audit!J$2:J$456,$AA173)),_xlfn.IFS(_xlpm.MyAuditVal&lt;&gt;"",_xlpm.MyAuditVal,_xlpm.MacVal&lt;&gt;"",_xlpm.MacVal,_xlpm.WinVal&lt;&gt;"",_xlpm.WinVal,_xlpm.CSVVal&lt;&gt;"",_xlpm.CSVVal)),""))</f>
        <v/>
      </c>
      <c r="L173" s="41" t="str" cm="1">
        <f t="array" ref="L173">IF(($Y173+$Z173+$AA173+$AD173)=0,"",IFERROR(_xlfn.LET(_xlpm.CSVVal,IF($Y173=0,"",INDEX(CSV!Q$2:Q$510,$Y173)),_xlpm.MacVal,IF($Z173=0,"",INDEX(Output_Mac!M$2:M$500,$Z173)),_xlpm.WinVal,IF($AD173=0,"",INDEX(Output_Win!M$2:M$243,$AD173)),_xlpm.MyAuditVal,IF($AA173=0,"",INDEX(My_Audit!K$2:K$456,$AA173)),_xlfn.IFS(_xlpm.MyAuditVal&lt;&gt;"",_xlpm.MyAuditVal,_xlpm.MacVal&lt;&gt;"",_xlpm.MacVal,_xlpm.WinVal&lt;&gt;"",_xlpm.WinVal,_xlpm.CSVVal&lt;&gt;"",_xlpm.CSVVal)),""))</f>
        <v/>
      </c>
      <c r="M173" s="41" t="str" cm="1">
        <f t="array" ref="M173">IF(($Y173+$Z173+$AA173+$AD173)=0,"",ExpandDiagCodes(_xlfn.TEXTJOIN(", ",TRUE,IF($AA173=0,"",INDEX(My_Audit!N$2:N$456,$AA173)),IF($Z173=0,"",INDEX(Output_Mac!S$2:S$500,$Z173)),IF($AD173=0,"",INDEX(Output_Win!S$2:S$243,$AD173)),IF($Y173=0,"",INDEX(CSV!AE$2:AE$510,$Y173)))))</f>
        <v/>
      </c>
      <c r="N173" s="41" t="str" cm="1">
        <f t="array" ref="N173">IF(($Y173+$Z173+$AA173+$AD173)=0,"",IFERROR(_xlfn.LET(_xlpm.CSVVal,IF($Y173=0,"",INDEX(CSV!AG$2:AG$510,$Y173)),_xlpm.MacVal,IF($Z173=0,"",INDEX(Output_Mac!T$2:T$500,$Z173)),_xlpm.WinVal,IF($AD173=0,"",INDEX(Output_Win!T$2:T$243,$AD173)),_xlpm.MyAuditVal,IF($AA173=0,"",INDEX(My_Audit!O$2:O$456,$AA173)),_xlfn.IFS(_xlpm.MyAuditVal&lt;&gt;"",_xlpm.MyAuditVal,_xlpm.MacVal&lt;&gt;"",_xlpm.MacVal,_xlpm.WinVal&lt;&gt;"",_xlpm.WinVal,_xlpm.CSVVal&lt;&gt;"",_xlpm.CSVVal)),""))</f>
        <v/>
      </c>
      <c r="O173" s="41" t="str" cm="1">
        <f t="array" ref="O173">IF($AB173=0,"",INDEX(My_Audit!P$2:P$456,$AB173))&amp;""</f>
        <v/>
      </c>
      <c r="P173" s="40"/>
      <c r="Q173" s="41" t="str">
        <f>IF(LEFT(N173,4)="Pass","Nist SP 800-88",My_Audit!R173)&amp;""</f>
        <v/>
      </c>
      <c r="R173" s="40"/>
      <c r="S173" s="40"/>
      <c r="T173" s="41" t="str" cm="1">
        <f t="array" ref="T173">IF($AC173=0,"",INDEX(Models!J$2:J$605,$AC173))</f>
        <v/>
      </c>
      <c r="U173" s="40"/>
      <c r="V173" s="40"/>
      <c r="W173" s="79" t="str" cm="1">
        <f t="array" ref="W173">IF(($Z173+$AA173+$AD173)=0,"",ExpandDiagCodes(_xlfn.TEXTJOIN(", ",TRUE,IF($AA173=0,"",INDEX(My_Audit!L$2:L$456,$AA173)),IF($Z173=0,"",INDEX(Output_Mac!AA$2:AA$500,$Z173)),IF($AD173=0,"",INDEX(Output_Win!AA$2:AA$243,$AD173)))))</f>
        <v/>
      </c>
      <c r="Y173" s="80">
        <f>IFERROR(MATCH($A173,CSV!$A$2:$A$510,0),0)</f>
        <v>0</v>
      </c>
      <c r="Z173" s="80">
        <f>IFERROR(MATCH($A173,Output_Mac!$A$2:$A$500,0),0)</f>
        <v>0</v>
      </c>
      <c r="AA173" s="80">
        <f>IFERROR(MATCH($A173,My_Audit!$A$2:$A$456,0),0)</f>
        <v>172</v>
      </c>
      <c r="AB173" s="80">
        <f>IFERROR(MATCH($C173,My_Audit!$B$2:$B$456,0),0)</f>
        <v>0</v>
      </c>
      <c r="AC173" s="80">
        <f>IFERROR(MATCH($E173,Models!$I$2:$I$605,0),0)</f>
        <v>0</v>
      </c>
      <c r="AD173" s="80">
        <f>IFERROR(MATCH($A173,Output_Win!$A$2:$A$243,0),0)</f>
        <v>0</v>
      </c>
    </row>
    <row r="174" spans="1:30">
      <c r="A174" s="40" t="str">
        <f>_xlfn.TEXTJOIN("",TRUE,Input!$A$4,TEXT(ROW(My_Audit!A173)+Input!$A$8-1,"00"))</f>
        <v>W4561</v>
      </c>
      <c r="B174" s="40" t="str">
        <f>_xlfn.TEXTJOIN("-",TRUE,"ITD",Input!$A$2,A174)</f>
        <v>ITD-SHR11749-W4561</v>
      </c>
      <c r="C174" s="41" t="str" cm="1">
        <f t="array" ref="C174">IF(($Y174+$Z174+$AA174+$AD174)=0,"",IFERROR(_xlfn.LET(_xlpm.CSVVal,IF($Y174=0,"",INDEX(CSV!B$2:B$510,$Y174)),_xlpm.MacVal,IF($Z174=0,"",INDEX(Output_Mac!B$2:B$500,$Z174)),_xlpm.WinVal,IF($AD174=0,"",INDEX(Output_Win!B$2:B$243,$AD174)),_xlpm.MyAuditVal,IF($AA174=0,"",INDEX(My_Audit!B$2:B$456,$AA174)),_xlfn.IFS(_xlpm.MyAuditVal&lt;&gt;"",_xlpm.MyAuditVal,_xlpm.MacVal&lt;&gt;"",_xlpm.MacVal,_xlpm.WinVal&lt;&gt;"",_xlpm.WinVal,_xlpm.CSVVal&lt;&gt;"",_xlpm.CSVVal)),""))</f>
        <v/>
      </c>
      <c r="D174" s="41" t="str" cm="1">
        <f t="array" ref="D174">IF(($Y174+$Z174+$AA174+$AD174)=0,"",IFERROR(_xlfn.LET(_xlpm.CSVVal,IF($Y174=0,"",INDEX(CSV!C$2:C$510,$Y174)),_xlpm.MacVal,IF($Z174=0,"",INDEX(Output_Mac!D$2:D$500,$Z174)),_xlpm.WinVal,IF($AD174=0,"",INDEX(Output_Win!D$2:D$243,$AD174)),_xlpm.MyAuditVal,IF($AA174=0,"",INDEX(My_Audit!C$2:C$456,$AA174)),_xlfn.IFS(_xlpm.MyAuditVal&lt;&gt;"",_xlpm.MyAuditVal,_xlpm.MacVal&lt;&gt;"",_xlpm.MacVal,_xlpm.WinVal&lt;&gt;"",_xlpm.WinVal,_xlpm.CSVVal&lt;&gt;"",_xlpm.CSVVal)),""))</f>
        <v/>
      </c>
      <c r="E174" s="41" t="str" cm="1">
        <f t="array" ref="E174">IF(($Y174+$Z174+$AA174+$AD174)=0,"",IFERROR(_xlfn.LET(_xlpm.CSVVal,IF($Y174=0,"",INDEX(CSV!E$2:E$510,$Y174)),_xlpm.MacVal,IF($Z174=0,"",INDEX(Output_Mac!C$2:C$500,$Z174)),_xlpm.WinVal,IF($AD174=0,"",INDEX(Output_Win!C$2:C$243,$AD174)),_xlpm.MyAuditVal,IF($AA174=0,"",INDEX(My_Audit!D$2:D$456,$AA174)),_xlfn.IFS(_xlpm.MyAuditVal&lt;&gt;"",_xlpm.MyAuditVal,_xlpm.MacVal&lt;&gt;"",_xlpm.MacVal,_xlpm.WinVal&lt;&gt;"",_xlpm.WinVal,_xlpm.CSVVal&lt;&gt;"",_xlpm.CSVVal)),""))</f>
        <v/>
      </c>
      <c r="F174" s="41" t="str" cm="1">
        <f t="array" ref="F174">IF(($Y174+$Z174+$AA174+$AD174)=0,"",IFERROR(_xlfn.LET(_xlpm.CSVVal,IF($Y174=0,"",INDEX(CSV!F$2:F$510,$Y174)),_xlpm.MacVal,IF($Z174=0,"",INDEX(Output_Mac!E$2:E$500,$Z174)),_xlpm.WinVal,IF($AD174=0,"",INDEX(Output_Win!E$2:E$243,$AD174)),_xlpm.MyAuditVal,IF($AA174=0,"",INDEX(My_Audit!E$2:E$456,$AA174)),_xlfn.IFS(_xlpm.MyAuditVal&lt;&gt;"",_xlpm.MyAuditVal,_xlpm.MacVal&lt;&gt;"",_xlpm.MacVal,_xlpm.WinVal&lt;&gt;"",_xlpm.WinVal,_xlpm.CSVVal&lt;&gt;"",PROPER(_xlpm.CSVVal))),""))</f>
        <v/>
      </c>
      <c r="G174" s="41" t="str" cm="1">
        <f t="array" ref="G174">IF(($Y174+$Z174+$AA174+$AD174)=0,"",IFERROR(_xlfn.LET(_xlpm.CSVVal,IF($Y174=0,"",INDEX(CSV!G$2:G$510,$Y174)),_xlpm.MacVal,IF($Z174=0,"",INDEX(Output_Mac!G$2:G$500,$Z174)),_xlpm.WinVal,IF($AD174=0,"",INDEX(Output_Win!G$2:G$243,$AD174)),_xlpm.MyAuditVal,IF($AA174=0,"",INDEX(My_Audit!F$2:F$456,$AA174)),_xlfn.IFS(_xlpm.MyAuditVal&lt;&gt;"",_xlpm.MyAuditVal,_xlpm.MacVal&lt;&gt;"",_xlpm.MacVal,_xlpm.WinVal&lt;&gt;"",_xlpm.WinVal,_xlpm.CSVVal&lt;&gt;"",_xlpm.CSVVal)),""))</f>
        <v/>
      </c>
      <c r="H174" s="41" t="str" cm="1">
        <f t="array" ref="H174">IF($Z174&gt;0,INDEX(Output_Mac!H$2:H$500,$Z174),IF($AD174&gt;0,INDEX(Output_Win!H$2:H$243,$AD174),IF($AA174&gt;0,_xlfn.LET(_xlpm.MyAuditVal,INDEX(My_Audit!G$2:G$456,$AA174),IF(_xlpm.MyAuditVal=0,"",_xlpm.MyAuditVal)),"")))</f>
        <v/>
      </c>
      <c r="I174" s="41" t="str" cm="1">
        <f t="array" ref="I174">IF(($Y174+$Z174+$AA174+$AD174)=0,"",IFERROR(_xlfn.LET(_xlpm.CSVVal,IF($Y174=0,"",INDEX(CSV!H$2:H$510,$Y174)),_xlpm.MacVal,IF($Z174=0,"",INDEX(Output_Mac!I$2:I$500,$Z174)),_xlpm.WinVal,IF($AD174=0,"",INDEX(Output_Win!I$2:I$243,$AD174)),_xlpm.MyAuditVal,IF($AA174=0,"",INDEX(My_Audit!H$2:H$456,$AA174)),_xlfn.IFS(_xlpm.MyAuditVal&lt;&gt;"",_xlpm.MyAuditVal,_xlpm.MacVal&lt;&gt;"",_xlpm.MacVal,_xlpm.WinVal&lt;&gt;"",_xlpm.WinVal,_xlpm.CSVVal&lt;&gt;"",_xlpm.CSVVal)),""))</f>
        <v/>
      </c>
      <c r="J174" s="41" t="str" cm="1">
        <f t="array" ref="J174">IF(($Y174+$Z174+$AA174+$AD174)=0,"",IFERROR(_xlfn.LET(_xlpm.CSVVal,IF($Y174=0,"",INDEX(CSV!J$2:J$510,$Y174)),_xlpm.MacVal,IF($Z174=0,"",INDEX(Output_Mac!J$2:J$500,$Z174)),_xlpm.WinVal,IF($AD174=0,"",INDEX(Output_Win!J$2:J$243,$AD174)),_xlpm.MyAuditVal,IF($AA174=0,"",INDEX(My_Audit!I$2:I$456,$AA174)),_xlfn.IFS(_xlpm.MyAuditVal&lt;&gt;"",_xlpm.MyAuditVal,_xlpm.MacVal&lt;&gt;"",_xlpm.MacVal,_xlpm.WinVal&lt;&gt;"",_xlpm.WinVal,_xlpm.CSVVal&lt;&gt;"",_xlpm.CSVVal)),""))</f>
        <v/>
      </c>
      <c r="K174" s="41" t="str" cm="1">
        <f t="array" ref="K174">IF(($Y174+$Z174+$AA174+$AD174)=0,"",IFERROR(_xlfn.LET(_xlpm.CSVVal,IF($Y174=0,"",INDEX(CSV!N$2:N$510,$Y174)),_xlpm.MacVal,IF($Z174=0,"",INDEX(Output_Mac!L$2:L$500,$Z174)),_xlpm.WinVal,IF($AD174=0,"",INDEX(Output_Win!L$2:L$243,$AD174)),_xlpm.MyAuditVal,IF($AA174=0,"",INDEX(My_Audit!J$2:J$456,$AA174)),_xlfn.IFS(_xlpm.MyAuditVal&lt;&gt;"",_xlpm.MyAuditVal,_xlpm.MacVal&lt;&gt;"",_xlpm.MacVal,_xlpm.WinVal&lt;&gt;"",_xlpm.WinVal,_xlpm.CSVVal&lt;&gt;"",_xlpm.CSVVal)),""))</f>
        <v/>
      </c>
      <c r="L174" s="41" t="str" cm="1">
        <f t="array" ref="L174">IF(($Y174+$Z174+$AA174+$AD174)=0,"",IFERROR(_xlfn.LET(_xlpm.CSVVal,IF($Y174=0,"",INDEX(CSV!Q$2:Q$510,$Y174)),_xlpm.MacVal,IF($Z174=0,"",INDEX(Output_Mac!M$2:M$500,$Z174)),_xlpm.WinVal,IF($AD174=0,"",INDEX(Output_Win!M$2:M$243,$AD174)),_xlpm.MyAuditVal,IF($AA174=0,"",INDEX(My_Audit!K$2:K$456,$AA174)),_xlfn.IFS(_xlpm.MyAuditVal&lt;&gt;"",_xlpm.MyAuditVal,_xlpm.MacVal&lt;&gt;"",_xlpm.MacVal,_xlpm.WinVal&lt;&gt;"",_xlpm.WinVal,_xlpm.CSVVal&lt;&gt;"",_xlpm.CSVVal)),""))</f>
        <v/>
      </c>
      <c r="M174" s="41" t="str" cm="1">
        <f t="array" ref="M174">IF(($Y174+$Z174+$AA174+$AD174)=0,"",ExpandDiagCodes(_xlfn.TEXTJOIN(", ",TRUE,IF($AA174=0,"",INDEX(My_Audit!N$2:N$456,$AA174)),IF($Z174=0,"",INDEX(Output_Mac!S$2:S$500,$Z174)),IF($AD174=0,"",INDEX(Output_Win!S$2:S$243,$AD174)),IF($Y174=0,"",INDEX(CSV!AE$2:AE$510,$Y174)))))</f>
        <v/>
      </c>
      <c r="N174" s="41" t="str" cm="1">
        <f t="array" ref="N174">IF(($Y174+$Z174+$AA174+$AD174)=0,"",IFERROR(_xlfn.LET(_xlpm.CSVVal,IF($Y174=0,"",INDEX(CSV!AG$2:AG$510,$Y174)),_xlpm.MacVal,IF($Z174=0,"",INDEX(Output_Mac!T$2:T$500,$Z174)),_xlpm.WinVal,IF($AD174=0,"",INDEX(Output_Win!T$2:T$243,$AD174)),_xlpm.MyAuditVal,IF($AA174=0,"",INDEX(My_Audit!O$2:O$456,$AA174)),_xlfn.IFS(_xlpm.MyAuditVal&lt;&gt;"",_xlpm.MyAuditVal,_xlpm.MacVal&lt;&gt;"",_xlpm.MacVal,_xlpm.WinVal&lt;&gt;"",_xlpm.WinVal,_xlpm.CSVVal&lt;&gt;"",_xlpm.CSVVal)),""))</f>
        <v/>
      </c>
      <c r="O174" s="41" t="str" cm="1">
        <f t="array" ref="O174">IF($AB174=0,"",INDEX(My_Audit!P$2:P$456,$AB174))&amp;""</f>
        <v/>
      </c>
      <c r="P174" s="40"/>
      <c r="Q174" s="41" t="str">
        <f>IF(LEFT(N174,4)="Pass","Nist SP 800-88",My_Audit!R174)&amp;""</f>
        <v/>
      </c>
      <c r="R174" s="40"/>
      <c r="S174" s="40"/>
      <c r="T174" s="41" t="str" cm="1">
        <f t="array" ref="T174">IF($AC174=0,"",INDEX(Models!J$2:J$605,$AC174))</f>
        <v/>
      </c>
      <c r="U174" s="40"/>
      <c r="V174" s="40"/>
      <c r="W174" s="79" t="str" cm="1">
        <f t="array" ref="W174">IF(($Z174+$AA174+$AD174)=0,"",ExpandDiagCodes(_xlfn.TEXTJOIN(", ",TRUE,IF($AA174=0,"",INDEX(My_Audit!L$2:L$456,$AA174)),IF($Z174=0,"",INDEX(Output_Mac!AA$2:AA$500,$Z174)),IF($AD174=0,"",INDEX(Output_Win!AA$2:AA$243,$AD174)))))</f>
        <v/>
      </c>
      <c r="Y174" s="80">
        <f>IFERROR(MATCH($A174,CSV!$A$2:$A$510,0),0)</f>
        <v>0</v>
      </c>
      <c r="Z174" s="80">
        <f>IFERROR(MATCH($A174,Output_Mac!$A$2:$A$500,0),0)</f>
        <v>0</v>
      </c>
      <c r="AA174" s="80">
        <f>IFERROR(MATCH($A174,My_Audit!$A$2:$A$456,0),0)</f>
        <v>173</v>
      </c>
      <c r="AB174" s="80">
        <f>IFERROR(MATCH($C174,My_Audit!$B$2:$B$456,0),0)</f>
        <v>0</v>
      </c>
      <c r="AC174" s="80">
        <f>IFERROR(MATCH($E174,Models!$I$2:$I$605,0),0)</f>
        <v>0</v>
      </c>
      <c r="AD174" s="80">
        <f>IFERROR(MATCH($A174,Output_Win!$A$2:$A$243,0),0)</f>
        <v>0</v>
      </c>
    </row>
    <row r="175" spans="1:30">
      <c r="A175" s="40" t="str">
        <f>_xlfn.TEXTJOIN("",TRUE,Input!$A$4,TEXT(ROW(My_Audit!A174)+Input!$A$8-1,"00"))</f>
        <v>W4562</v>
      </c>
      <c r="B175" s="40" t="str">
        <f>_xlfn.TEXTJOIN("-",TRUE,"ITD",Input!$A$2,A175)</f>
        <v>ITD-SHR11749-W4562</v>
      </c>
      <c r="C175" s="41" t="str" cm="1">
        <f t="array" ref="C175">IF(($Y175+$Z175+$AA175+$AD175)=0,"",IFERROR(_xlfn.LET(_xlpm.CSVVal,IF($Y175=0,"",INDEX(CSV!B$2:B$510,$Y175)),_xlpm.MacVal,IF($Z175=0,"",INDEX(Output_Mac!B$2:B$500,$Z175)),_xlpm.WinVal,IF($AD175=0,"",INDEX(Output_Win!B$2:B$243,$AD175)),_xlpm.MyAuditVal,IF($AA175=0,"",INDEX(My_Audit!B$2:B$456,$AA175)),_xlfn.IFS(_xlpm.MyAuditVal&lt;&gt;"",_xlpm.MyAuditVal,_xlpm.MacVal&lt;&gt;"",_xlpm.MacVal,_xlpm.WinVal&lt;&gt;"",_xlpm.WinVal,_xlpm.CSVVal&lt;&gt;"",_xlpm.CSVVal)),""))</f>
        <v/>
      </c>
      <c r="D175" s="41" t="str" cm="1">
        <f t="array" ref="D175">IF(($Y175+$Z175+$AA175+$AD175)=0,"",IFERROR(_xlfn.LET(_xlpm.CSVVal,IF($Y175=0,"",INDEX(CSV!C$2:C$510,$Y175)),_xlpm.MacVal,IF($Z175=0,"",INDEX(Output_Mac!D$2:D$500,$Z175)),_xlpm.WinVal,IF($AD175=0,"",INDEX(Output_Win!D$2:D$243,$AD175)),_xlpm.MyAuditVal,IF($AA175=0,"",INDEX(My_Audit!C$2:C$456,$AA175)),_xlfn.IFS(_xlpm.MyAuditVal&lt;&gt;"",_xlpm.MyAuditVal,_xlpm.MacVal&lt;&gt;"",_xlpm.MacVal,_xlpm.WinVal&lt;&gt;"",_xlpm.WinVal,_xlpm.CSVVal&lt;&gt;"",_xlpm.CSVVal)),""))</f>
        <v/>
      </c>
      <c r="E175" s="41" t="str" cm="1">
        <f t="array" ref="E175">IF(($Y175+$Z175+$AA175+$AD175)=0,"",IFERROR(_xlfn.LET(_xlpm.CSVVal,IF($Y175=0,"",INDEX(CSV!E$2:E$510,$Y175)),_xlpm.MacVal,IF($Z175=0,"",INDEX(Output_Mac!C$2:C$500,$Z175)),_xlpm.WinVal,IF($AD175=0,"",INDEX(Output_Win!C$2:C$243,$AD175)),_xlpm.MyAuditVal,IF($AA175=0,"",INDEX(My_Audit!D$2:D$456,$AA175)),_xlfn.IFS(_xlpm.MyAuditVal&lt;&gt;"",_xlpm.MyAuditVal,_xlpm.MacVal&lt;&gt;"",_xlpm.MacVal,_xlpm.WinVal&lt;&gt;"",_xlpm.WinVal,_xlpm.CSVVal&lt;&gt;"",_xlpm.CSVVal)),""))</f>
        <v/>
      </c>
      <c r="F175" s="41" t="str" cm="1">
        <f t="array" ref="F175">IF(($Y175+$Z175+$AA175+$AD175)=0,"",IFERROR(_xlfn.LET(_xlpm.CSVVal,IF($Y175=0,"",INDEX(CSV!F$2:F$510,$Y175)),_xlpm.MacVal,IF($Z175=0,"",INDEX(Output_Mac!E$2:E$500,$Z175)),_xlpm.WinVal,IF($AD175=0,"",INDEX(Output_Win!E$2:E$243,$AD175)),_xlpm.MyAuditVal,IF($AA175=0,"",INDEX(My_Audit!E$2:E$456,$AA175)),_xlfn.IFS(_xlpm.MyAuditVal&lt;&gt;"",_xlpm.MyAuditVal,_xlpm.MacVal&lt;&gt;"",_xlpm.MacVal,_xlpm.WinVal&lt;&gt;"",_xlpm.WinVal,_xlpm.CSVVal&lt;&gt;"",PROPER(_xlpm.CSVVal))),""))</f>
        <v/>
      </c>
      <c r="G175" s="41" t="str" cm="1">
        <f t="array" ref="G175">IF(($Y175+$Z175+$AA175+$AD175)=0,"",IFERROR(_xlfn.LET(_xlpm.CSVVal,IF($Y175=0,"",INDEX(CSV!G$2:G$510,$Y175)),_xlpm.MacVal,IF($Z175=0,"",INDEX(Output_Mac!G$2:G$500,$Z175)),_xlpm.WinVal,IF($AD175=0,"",INDEX(Output_Win!G$2:G$243,$AD175)),_xlpm.MyAuditVal,IF($AA175=0,"",INDEX(My_Audit!F$2:F$456,$AA175)),_xlfn.IFS(_xlpm.MyAuditVal&lt;&gt;"",_xlpm.MyAuditVal,_xlpm.MacVal&lt;&gt;"",_xlpm.MacVal,_xlpm.WinVal&lt;&gt;"",_xlpm.WinVal,_xlpm.CSVVal&lt;&gt;"",_xlpm.CSVVal)),""))</f>
        <v/>
      </c>
      <c r="H175" s="41" t="str" cm="1">
        <f t="array" ref="H175">IF($Z175&gt;0,INDEX(Output_Mac!H$2:H$500,$Z175),IF($AD175&gt;0,INDEX(Output_Win!H$2:H$243,$AD175),IF($AA175&gt;0,_xlfn.LET(_xlpm.MyAuditVal,INDEX(My_Audit!G$2:G$456,$AA175),IF(_xlpm.MyAuditVal=0,"",_xlpm.MyAuditVal)),"")))</f>
        <v/>
      </c>
      <c r="I175" s="41" t="str" cm="1">
        <f t="array" ref="I175">IF(($Y175+$Z175+$AA175+$AD175)=0,"",IFERROR(_xlfn.LET(_xlpm.CSVVal,IF($Y175=0,"",INDEX(CSV!H$2:H$510,$Y175)),_xlpm.MacVal,IF($Z175=0,"",INDEX(Output_Mac!I$2:I$500,$Z175)),_xlpm.WinVal,IF($AD175=0,"",INDEX(Output_Win!I$2:I$243,$AD175)),_xlpm.MyAuditVal,IF($AA175=0,"",INDEX(My_Audit!H$2:H$456,$AA175)),_xlfn.IFS(_xlpm.MyAuditVal&lt;&gt;"",_xlpm.MyAuditVal,_xlpm.MacVal&lt;&gt;"",_xlpm.MacVal,_xlpm.WinVal&lt;&gt;"",_xlpm.WinVal,_xlpm.CSVVal&lt;&gt;"",_xlpm.CSVVal)),""))</f>
        <v/>
      </c>
      <c r="J175" s="41" t="str" cm="1">
        <f t="array" ref="J175">IF(($Y175+$Z175+$AA175+$AD175)=0,"",IFERROR(_xlfn.LET(_xlpm.CSVVal,IF($Y175=0,"",INDEX(CSV!J$2:J$510,$Y175)),_xlpm.MacVal,IF($Z175=0,"",INDEX(Output_Mac!J$2:J$500,$Z175)),_xlpm.WinVal,IF($AD175=0,"",INDEX(Output_Win!J$2:J$243,$AD175)),_xlpm.MyAuditVal,IF($AA175=0,"",INDEX(My_Audit!I$2:I$456,$AA175)),_xlfn.IFS(_xlpm.MyAuditVal&lt;&gt;"",_xlpm.MyAuditVal,_xlpm.MacVal&lt;&gt;"",_xlpm.MacVal,_xlpm.WinVal&lt;&gt;"",_xlpm.WinVal,_xlpm.CSVVal&lt;&gt;"",_xlpm.CSVVal)),""))</f>
        <v/>
      </c>
      <c r="K175" s="41" t="str" cm="1">
        <f t="array" ref="K175">IF(($Y175+$Z175+$AA175+$AD175)=0,"",IFERROR(_xlfn.LET(_xlpm.CSVVal,IF($Y175=0,"",INDEX(CSV!N$2:N$510,$Y175)),_xlpm.MacVal,IF($Z175=0,"",INDEX(Output_Mac!L$2:L$500,$Z175)),_xlpm.WinVal,IF($AD175=0,"",INDEX(Output_Win!L$2:L$243,$AD175)),_xlpm.MyAuditVal,IF($AA175=0,"",INDEX(My_Audit!J$2:J$456,$AA175)),_xlfn.IFS(_xlpm.MyAuditVal&lt;&gt;"",_xlpm.MyAuditVal,_xlpm.MacVal&lt;&gt;"",_xlpm.MacVal,_xlpm.WinVal&lt;&gt;"",_xlpm.WinVal,_xlpm.CSVVal&lt;&gt;"",_xlpm.CSVVal)),""))</f>
        <v/>
      </c>
      <c r="L175" s="41" t="str" cm="1">
        <f t="array" ref="L175">IF(($Y175+$Z175+$AA175+$AD175)=0,"",IFERROR(_xlfn.LET(_xlpm.CSVVal,IF($Y175=0,"",INDEX(CSV!Q$2:Q$510,$Y175)),_xlpm.MacVal,IF($Z175=0,"",INDEX(Output_Mac!M$2:M$500,$Z175)),_xlpm.WinVal,IF($AD175=0,"",INDEX(Output_Win!M$2:M$243,$AD175)),_xlpm.MyAuditVal,IF($AA175=0,"",INDEX(My_Audit!K$2:K$456,$AA175)),_xlfn.IFS(_xlpm.MyAuditVal&lt;&gt;"",_xlpm.MyAuditVal,_xlpm.MacVal&lt;&gt;"",_xlpm.MacVal,_xlpm.WinVal&lt;&gt;"",_xlpm.WinVal,_xlpm.CSVVal&lt;&gt;"",_xlpm.CSVVal)),""))</f>
        <v/>
      </c>
      <c r="M175" s="41" t="str" cm="1">
        <f t="array" ref="M175">IF(($Y175+$Z175+$AA175+$AD175)=0,"",ExpandDiagCodes(_xlfn.TEXTJOIN(", ",TRUE,IF($AA175=0,"",INDEX(My_Audit!N$2:N$456,$AA175)),IF($Z175=0,"",INDEX(Output_Mac!S$2:S$500,$Z175)),IF($AD175=0,"",INDEX(Output_Win!S$2:S$243,$AD175)),IF($Y175=0,"",INDEX(CSV!AE$2:AE$510,$Y175)))))</f>
        <v/>
      </c>
      <c r="N175" s="41" t="str" cm="1">
        <f t="array" ref="N175">IF(($Y175+$Z175+$AA175+$AD175)=0,"",IFERROR(_xlfn.LET(_xlpm.CSVVal,IF($Y175=0,"",INDEX(CSV!AG$2:AG$510,$Y175)),_xlpm.MacVal,IF($Z175=0,"",INDEX(Output_Mac!T$2:T$500,$Z175)),_xlpm.WinVal,IF($AD175=0,"",INDEX(Output_Win!T$2:T$243,$AD175)),_xlpm.MyAuditVal,IF($AA175=0,"",INDEX(My_Audit!O$2:O$456,$AA175)),_xlfn.IFS(_xlpm.MyAuditVal&lt;&gt;"",_xlpm.MyAuditVal,_xlpm.MacVal&lt;&gt;"",_xlpm.MacVal,_xlpm.WinVal&lt;&gt;"",_xlpm.WinVal,_xlpm.CSVVal&lt;&gt;"",_xlpm.CSVVal)),""))</f>
        <v/>
      </c>
      <c r="O175" s="41" t="str" cm="1">
        <f t="array" ref="O175">IF($AB175=0,"",INDEX(My_Audit!P$2:P$456,$AB175))&amp;""</f>
        <v/>
      </c>
      <c r="P175" s="40"/>
      <c r="Q175" s="41" t="str">
        <f>IF(LEFT(N175,4)="Pass","Nist SP 800-88",My_Audit!R175)&amp;""</f>
        <v/>
      </c>
      <c r="R175" s="40"/>
      <c r="S175" s="40"/>
      <c r="T175" s="41" t="str" cm="1">
        <f t="array" ref="T175">IF($AC175=0,"",INDEX(Models!J$2:J$605,$AC175))</f>
        <v/>
      </c>
      <c r="U175" s="40"/>
      <c r="V175" s="40"/>
      <c r="W175" s="79" t="str" cm="1">
        <f t="array" ref="W175">IF(($Z175+$AA175+$AD175)=0,"",ExpandDiagCodes(_xlfn.TEXTJOIN(", ",TRUE,IF($AA175=0,"",INDEX(My_Audit!L$2:L$456,$AA175)),IF($Z175=0,"",INDEX(Output_Mac!AA$2:AA$500,$Z175)),IF($AD175=0,"",INDEX(Output_Win!AA$2:AA$243,$AD175)))))</f>
        <v/>
      </c>
      <c r="Y175" s="80">
        <f>IFERROR(MATCH($A175,CSV!$A$2:$A$510,0),0)</f>
        <v>0</v>
      </c>
      <c r="Z175" s="80">
        <f>IFERROR(MATCH($A175,Output_Mac!$A$2:$A$500,0),0)</f>
        <v>0</v>
      </c>
      <c r="AA175" s="80">
        <f>IFERROR(MATCH($A175,My_Audit!$A$2:$A$456,0),0)</f>
        <v>174</v>
      </c>
      <c r="AB175" s="80">
        <f>IFERROR(MATCH($C175,My_Audit!$B$2:$B$456,0),0)</f>
        <v>0</v>
      </c>
      <c r="AC175" s="80">
        <f>IFERROR(MATCH($E175,Models!$I$2:$I$605,0),0)</f>
        <v>0</v>
      </c>
      <c r="AD175" s="80">
        <f>IFERROR(MATCH($A175,Output_Win!$A$2:$A$243,0),0)</f>
        <v>0</v>
      </c>
    </row>
    <row r="176" spans="1:30">
      <c r="A176" s="40" t="str">
        <f>_xlfn.TEXTJOIN("",TRUE,Input!$A$4,TEXT(ROW(My_Audit!A175)+Input!$A$8-1,"00"))</f>
        <v>W4563</v>
      </c>
      <c r="B176" s="40" t="str">
        <f>_xlfn.TEXTJOIN("-",TRUE,"ITD",Input!$A$2,A176)</f>
        <v>ITD-SHR11749-W4563</v>
      </c>
      <c r="C176" s="41" t="str" cm="1">
        <f t="array" ref="C176">IF(($Y176+$Z176+$AA176+$AD176)=0,"",IFERROR(_xlfn.LET(_xlpm.CSVVal,IF($Y176=0,"",INDEX(CSV!B$2:B$510,$Y176)),_xlpm.MacVal,IF($Z176=0,"",INDEX(Output_Mac!B$2:B$500,$Z176)),_xlpm.WinVal,IF($AD176=0,"",INDEX(Output_Win!B$2:B$243,$AD176)),_xlpm.MyAuditVal,IF($AA176=0,"",INDEX(My_Audit!B$2:B$456,$AA176)),_xlfn.IFS(_xlpm.MyAuditVal&lt;&gt;"",_xlpm.MyAuditVal,_xlpm.MacVal&lt;&gt;"",_xlpm.MacVal,_xlpm.WinVal&lt;&gt;"",_xlpm.WinVal,_xlpm.CSVVal&lt;&gt;"",_xlpm.CSVVal)),""))</f>
        <v/>
      </c>
      <c r="D176" s="41" t="str" cm="1">
        <f t="array" ref="D176">IF(($Y176+$Z176+$AA176+$AD176)=0,"",IFERROR(_xlfn.LET(_xlpm.CSVVal,IF($Y176=0,"",INDEX(CSV!C$2:C$510,$Y176)),_xlpm.MacVal,IF($Z176=0,"",INDEX(Output_Mac!D$2:D$500,$Z176)),_xlpm.WinVal,IF($AD176=0,"",INDEX(Output_Win!D$2:D$243,$AD176)),_xlpm.MyAuditVal,IF($AA176=0,"",INDEX(My_Audit!C$2:C$456,$AA176)),_xlfn.IFS(_xlpm.MyAuditVal&lt;&gt;"",_xlpm.MyAuditVal,_xlpm.MacVal&lt;&gt;"",_xlpm.MacVal,_xlpm.WinVal&lt;&gt;"",_xlpm.WinVal,_xlpm.CSVVal&lt;&gt;"",_xlpm.CSVVal)),""))</f>
        <v/>
      </c>
      <c r="E176" s="41" t="str" cm="1">
        <f t="array" ref="E176">IF(($Y176+$Z176+$AA176+$AD176)=0,"",IFERROR(_xlfn.LET(_xlpm.CSVVal,IF($Y176=0,"",INDEX(CSV!E$2:E$510,$Y176)),_xlpm.MacVal,IF($Z176=0,"",INDEX(Output_Mac!C$2:C$500,$Z176)),_xlpm.WinVal,IF($AD176=0,"",INDEX(Output_Win!C$2:C$243,$AD176)),_xlpm.MyAuditVal,IF($AA176=0,"",INDEX(My_Audit!D$2:D$456,$AA176)),_xlfn.IFS(_xlpm.MyAuditVal&lt;&gt;"",_xlpm.MyAuditVal,_xlpm.MacVal&lt;&gt;"",_xlpm.MacVal,_xlpm.WinVal&lt;&gt;"",_xlpm.WinVal,_xlpm.CSVVal&lt;&gt;"",_xlpm.CSVVal)),""))</f>
        <v/>
      </c>
      <c r="F176" s="41" t="str" cm="1">
        <f t="array" ref="F176">IF(($Y176+$Z176+$AA176+$AD176)=0,"",IFERROR(_xlfn.LET(_xlpm.CSVVal,IF($Y176=0,"",INDEX(CSV!F$2:F$510,$Y176)),_xlpm.MacVal,IF($Z176=0,"",INDEX(Output_Mac!E$2:E$500,$Z176)),_xlpm.WinVal,IF($AD176=0,"",INDEX(Output_Win!E$2:E$243,$AD176)),_xlpm.MyAuditVal,IF($AA176=0,"",INDEX(My_Audit!E$2:E$456,$AA176)),_xlfn.IFS(_xlpm.MyAuditVal&lt;&gt;"",_xlpm.MyAuditVal,_xlpm.MacVal&lt;&gt;"",_xlpm.MacVal,_xlpm.WinVal&lt;&gt;"",_xlpm.WinVal,_xlpm.CSVVal&lt;&gt;"",PROPER(_xlpm.CSVVal))),""))</f>
        <v/>
      </c>
      <c r="G176" s="41" t="str" cm="1">
        <f t="array" ref="G176">IF(($Y176+$Z176+$AA176+$AD176)=0,"",IFERROR(_xlfn.LET(_xlpm.CSVVal,IF($Y176=0,"",INDEX(CSV!G$2:G$510,$Y176)),_xlpm.MacVal,IF($Z176=0,"",INDEX(Output_Mac!G$2:G$500,$Z176)),_xlpm.WinVal,IF($AD176=0,"",INDEX(Output_Win!G$2:G$243,$AD176)),_xlpm.MyAuditVal,IF($AA176=0,"",INDEX(My_Audit!F$2:F$456,$AA176)),_xlfn.IFS(_xlpm.MyAuditVal&lt;&gt;"",_xlpm.MyAuditVal,_xlpm.MacVal&lt;&gt;"",_xlpm.MacVal,_xlpm.WinVal&lt;&gt;"",_xlpm.WinVal,_xlpm.CSVVal&lt;&gt;"",_xlpm.CSVVal)),""))</f>
        <v/>
      </c>
      <c r="H176" s="41" t="str" cm="1">
        <f t="array" ref="H176">IF($Z176&gt;0,INDEX(Output_Mac!H$2:H$500,$Z176),IF($AD176&gt;0,INDEX(Output_Win!H$2:H$243,$AD176),IF($AA176&gt;0,_xlfn.LET(_xlpm.MyAuditVal,INDEX(My_Audit!G$2:G$456,$AA176),IF(_xlpm.MyAuditVal=0,"",_xlpm.MyAuditVal)),"")))</f>
        <v/>
      </c>
      <c r="I176" s="41" t="str" cm="1">
        <f t="array" ref="I176">IF(($Y176+$Z176+$AA176+$AD176)=0,"",IFERROR(_xlfn.LET(_xlpm.CSVVal,IF($Y176=0,"",INDEX(CSV!H$2:H$510,$Y176)),_xlpm.MacVal,IF($Z176=0,"",INDEX(Output_Mac!I$2:I$500,$Z176)),_xlpm.WinVal,IF($AD176=0,"",INDEX(Output_Win!I$2:I$243,$AD176)),_xlpm.MyAuditVal,IF($AA176=0,"",INDEX(My_Audit!H$2:H$456,$AA176)),_xlfn.IFS(_xlpm.MyAuditVal&lt;&gt;"",_xlpm.MyAuditVal,_xlpm.MacVal&lt;&gt;"",_xlpm.MacVal,_xlpm.WinVal&lt;&gt;"",_xlpm.WinVal,_xlpm.CSVVal&lt;&gt;"",_xlpm.CSVVal)),""))</f>
        <v/>
      </c>
      <c r="J176" s="41" t="str" cm="1">
        <f t="array" ref="J176">IF(($Y176+$Z176+$AA176+$AD176)=0,"",IFERROR(_xlfn.LET(_xlpm.CSVVal,IF($Y176=0,"",INDEX(CSV!J$2:J$510,$Y176)),_xlpm.MacVal,IF($Z176=0,"",INDEX(Output_Mac!J$2:J$500,$Z176)),_xlpm.WinVal,IF($AD176=0,"",INDEX(Output_Win!J$2:J$243,$AD176)),_xlpm.MyAuditVal,IF($AA176=0,"",INDEX(My_Audit!I$2:I$456,$AA176)),_xlfn.IFS(_xlpm.MyAuditVal&lt;&gt;"",_xlpm.MyAuditVal,_xlpm.MacVal&lt;&gt;"",_xlpm.MacVal,_xlpm.WinVal&lt;&gt;"",_xlpm.WinVal,_xlpm.CSVVal&lt;&gt;"",_xlpm.CSVVal)),""))</f>
        <v/>
      </c>
      <c r="K176" s="41" t="str" cm="1">
        <f t="array" ref="K176">IF(($Y176+$Z176+$AA176+$AD176)=0,"",IFERROR(_xlfn.LET(_xlpm.CSVVal,IF($Y176=0,"",INDEX(CSV!N$2:N$510,$Y176)),_xlpm.MacVal,IF($Z176=0,"",INDEX(Output_Mac!L$2:L$500,$Z176)),_xlpm.WinVal,IF($AD176=0,"",INDEX(Output_Win!L$2:L$243,$AD176)),_xlpm.MyAuditVal,IF($AA176=0,"",INDEX(My_Audit!J$2:J$456,$AA176)),_xlfn.IFS(_xlpm.MyAuditVal&lt;&gt;"",_xlpm.MyAuditVal,_xlpm.MacVal&lt;&gt;"",_xlpm.MacVal,_xlpm.WinVal&lt;&gt;"",_xlpm.WinVal,_xlpm.CSVVal&lt;&gt;"",_xlpm.CSVVal)),""))</f>
        <v/>
      </c>
      <c r="L176" s="41" t="str" cm="1">
        <f t="array" ref="L176">IF(($Y176+$Z176+$AA176+$AD176)=0,"",IFERROR(_xlfn.LET(_xlpm.CSVVal,IF($Y176=0,"",INDEX(CSV!Q$2:Q$510,$Y176)),_xlpm.MacVal,IF($Z176=0,"",INDEX(Output_Mac!M$2:M$500,$Z176)),_xlpm.WinVal,IF($AD176=0,"",INDEX(Output_Win!M$2:M$243,$AD176)),_xlpm.MyAuditVal,IF($AA176=0,"",INDEX(My_Audit!K$2:K$456,$AA176)),_xlfn.IFS(_xlpm.MyAuditVal&lt;&gt;"",_xlpm.MyAuditVal,_xlpm.MacVal&lt;&gt;"",_xlpm.MacVal,_xlpm.WinVal&lt;&gt;"",_xlpm.WinVal,_xlpm.CSVVal&lt;&gt;"",_xlpm.CSVVal)),""))</f>
        <v/>
      </c>
      <c r="M176" s="41" t="str" cm="1">
        <f t="array" ref="M176">IF(($Y176+$Z176+$AA176+$AD176)=0,"",ExpandDiagCodes(_xlfn.TEXTJOIN(", ",TRUE,IF($AA176=0,"",INDEX(My_Audit!N$2:N$456,$AA176)),IF($Z176=0,"",INDEX(Output_Mac!S$2:S$500,$Z176)),IF($AD176=0,"",INDEX(Output_Win!S$2:S$243,$AD176)),IF($Y176=0,"",INDEX(CSV!AE$2:AE$510,$Y176)))))</f>
        <v/>
      </c>
      <c r="N176" s="41" t="str" cm="1">
        <f t="array" ref="N176">IF(($Y176+$Z176+$AA176+$AD176)=0,"",IFERROR(_xlfn.LET(_xlpm.CSVVal,IF($Y176=0,"",INDEX(CSV!AG$2:AG$510,$Y176)),_xlpm.MacVal,IF($Z176=0,"",INDEX(Output_Mac!T$2:T$500,$Z176)),_xlpm.WinVal,IF($AD176=0,"",INDEX(Output_Win!T$2:T$243,$AD176)),_xlpm.MyAuditVal,IF($AA176=0,"",INDEX(My_Audit!O$2:O$456,$AA176)),_xlfn.IFS(_xlpm.MyAuditVal&lt;&gt;"",_xlpm.MyAuditVal,_xlpm.MacVal&lt;&gt;"",_xlpm.MacVal,_xlpm.WinVal&lt;&gt;"",_xlpm.WinVal,_xlpm.CSVVal&lt;&gt;"",_xlpm.CSVVal)),""))</f>
        <v/>
      </c>
      <c r="O176" s="41" t="str" cm="1">
        <f t="array" ref="O176">IF($AB176=0,"",INDEX(My_Audit!P$2:P$456,$AB176))&amp;""</f>
        <v/>
      </c>
      <c r="P176" s="40"/>
      <c r="Q176" s="41" t="str">
        <f>IF(LEFT(N176,4)="Pass","Nist SP 800-88",My_Audit!R176)&amp;""</f>
        <v/>
      </c>
      <c r="R176" s="40"/>
      <c r="S176" s="40"/>
      <c r="T176" s="41" t="str" cm="1">
        <f t="array" ref="T176">IF($AC176=0,"",INDEX(Models!J$2:J$605,$AC176))</f>
        <v/>
      </c>
      <c r="U176" s="40"/>
      <c r="V176" s="40"/>
      <c r="W176" s="79" t="str" cm="1">
        <f t="array" ref="W176">IF(($Z176+$AA176+$AD176)=0,"",ExpandDiagCodes(_xlfn.TEXTJOIN(", ",TRUE,IF($AA176=0,"",INDEX(My_Audit!L$2:L$456,$AA176)),IF($Z176=0,"",INDEX(Output_Mac!AA$2:AA$500,$Z176)),IF($AD176=0,"",INDEX(Output_Win!AA$2:AA$243,$AD176)))))</f>
        <v/>
      </c>
      <c r="Y176" s="80">
        <f>IFERROR(MATCH($A176,CSV!$A$2:$A$510,0),0)</f>
        <v>0</v>
      </c>
      <c r="Z176" s="80">
        <f>IFERROR(MATCH($A176,Output_Mac!$A$2:$A$500,0),0)</f>
        <v>0</v>
      </c>
      <c r="AA176" s="80">
        <f>IFERROR(MATCH($A176,My_Audit!$A$2:$A$456,0),0)</f>
        <v>175</v>
      </c>
      <c r="AB176" s="80">
        <f>IFERROR(MATCH($C176,My_Audit!$B$2:$B$456,0),0)</f>
        <v>0</v>
      </c>
      <c r="AC176" s="80">
        <f>IFERROR(MATCH($E176,Models!$I$2:$I$605,0),0)</f>
        <v>0</v>
      </c>
      <c r="AD176" s="80">
        <f>IFERROR(MATCH($A176,Output_Win!$A$2:$A$243,0),0)</f>
        <v>0</v>
      </c>
    </row>
    <row r="177" spans="1:30">
      <c r="A177" s="40" t="str">
        <f>_xlfn.TEXTJOIN("",TRUE,Input!$A$4,TEXT(ROW(My_Audit!A176)+Input!$A$8-1,"00"))</f>
        <v>W4564</v>
      </c>
      <c r="B177" s="40" t="str">
        <f>_xlfn.TEXTJOIN("-",TRUE,"ITD",Input!$A$2,A177)</f>
        <v>ITD-SHR11749-W4564</v>
      </c>
      <c r="C177" s="41" t="str" cm="1">
        <f t="array" ref="C177">IF(($Y177+$Z177+$AA177+$AD177)=0,"",IFERROR(_xlfn.LET(_xlpm.CSVVal,IF($Y177=0,"",INDEX(CSV!B$2:B$510,$Y177)),_xlpm.MacVal,IF($Z177=0,"",INDEX(Output_Mac!B$2:B$500,$Z177)),_xlpm.WinVal,IF($AD177=0,"",INDEX(Output_Win!B$2:B$243,$AD177)),_xlpm.MyAuditVal,IF($AA177=0,"",INDEX(My_Audit!B$2:B$456,$AA177)),_xlfn.IFS(_xlpm.MyAuditVal&lt;&gt;"",_xlpm.MyAuditVal,_xlpm.MacVal&lt;&gt;"",_xlpm.MacVal,_xlpm.WinVal&lt;&gt;"",_xlpm.WinVal,_xlpm.CSVVal&lt;&gt;"",_xlpm.CSVVal)),""))</f>
        <v/>
      </c>
      <c r="D177" s="41" t="str" cm="1">
        <f t="array" ref="D177">IF(($Y177+$Z177+$AA177+$AD177)=0,"",IFERROR(_xlfn.LET(_xlpm.CSVVal,IF($Y177=0,"",INDEX(CSV!C$2:C$510,$Y177)),_xlpm.MacVal,IF($Z177=0,"",INDEX(Output_Mac!D$2:D$500,$Z177)),_xlpm.WinVal,IF($AD177=0,"",INDEX(Output_Win!D$2:D$243,$AD177)),_xlpm.MyAuditVal,IF($AA177=0,"",INDEX(My_Audit!C$2:C$456,$AA177)),_xlfn.IFS(_xlpm.MyAuditVal&lt;&gt;"",_xlpm.MyAuditVal,_xlpm.MacVal&lt;&gt;"",_xlpm.MacVal,_xlpm.WinVal&lt;&gt;"",_xlpm.WinVal,_xlpm.CSVVal&lt;&gt;"",_xlpm.CSVVal)),""))</f>
        <v/>
      </c>
      <c r="E177" s="41" t="str" cm="1">
        <f t="array" ref="E177">IF(($Y177+$Z177+$AA177+$AD177)=0,"",IFERROR(_xlfn.LET(_xlpm.CSVVal,IF($Y177=0,"",INDEX(CSV!E$2:E$510,$Y177)),_xlpm.MacVal,IF($Z177=0,"",INDEX(Output_Mac!C$2:C$500,$Z177)),_xlpm.WinVal,IF($AD177=0,"",INDEX(Output_Win!C$2:C$243,$AD177)),_xlpm.MyAuditVal,IF($AA177=0,"",INDEX(My_Audit!D$2:D$456,$AA177)),_xlfn.IFS(_xlpm.MyAuditVal&lt;&gt;"",_xlpm.MyAuditVal,_xlpm.MacVal&lt;&gt;"",_xlpm.MacVal,_xlpm.WinVal&lt;&gt;"",_xlpm.WinVal,_xlpm.CSVVal&lt;&gt;"",_xlpm.CSVVal)),""))</f>
        <v/>
      </c>
      <c r="F177" s="41" t="str" cm="1">
        <f t="array" ref="F177">IF(($Y177+$Z177+$AA177+$AD177)=0,"",IFERROR(_xlfn.LET(_xlpm.CSVVal,IF($Y177=0,"",INDEX(CSV!F$2:F$510,$Y177)),_xlpm.MacVal,IF($Z177=0,"",INDEX(Output_Mac!E$2:E$500,$Z177)),_xlpm.WinVal,IF($AD177=0,"",INDEX(Output_Win!E$2:E$243,$AD177)),_xlpm.MyAuditVal,IF($AA177=0,"",INDEX(My_Audit!E$2:E$456,$AA177)),_xlfn.IFS(_xlpm.MyAuditVal&lt;&gt;"",_xlpm.MyAuditVal,_xlpm.MacVal&lt;&gt;"",_xlpm.MacVal,_xlpm.WinVal&lt;&gt;"",_xlpm.WinVal,_xlpm.CSVVal&lt;&gt;"",PROPER(_xlpm.CSVVal))),""))</f>
        <v/>
      </c>
      <c r="G177" s="41" t="str" cm="1">
        <f t="array" ref="G177">IF(($Y177+$Z177+$AA177+$AD177)=0,"",IFERROR(_xlfn.LET(_xlpm.CSVVal,IF($Y177=0,"",INDEX(CSV!G$2:G$510,$Y177)),_xlpm.MacVal,IF($Z177=0,"",INDEX(Output_Mac!G$2:G$500,$Z177)),_xlpm.WinVal,IF($AD177=0,"",INDEX(Output_Win!G$2:G$243,$AD177)),_xlpm.MyAuditVal,IF($AA177=0,"",INDEX(My_Audit!F$2:F$456,$AA177)),_xlfn.IFS(_xlpm.MyAuditVal&lt;&gt;"",_xlpm.MyAuditVal,_xlpm.MacVal&lt;&gt;"",_xlpm.MacVal,_xlpm.WinVal&lt;&gt;"",_xlpm.WinVal,_xlpm.CSVVal&lt;&gt;"",_xlpm.CSVVal)),""))</f>
        <v/>
      </c>
      <c r="H177" s="41" t="str" cm="1">
        <f t="array" ref="H177">IF($Z177&gt;0,INDEX(Output_Mac!H$2:H$500,$Z177),IF($AD177&gt;0,INDEX(Output_Win!H$2:H$243,$AD177),IF($AA177&gt;0,_xlfn.LET(_xlpm.MyAuditVal,INDEX(My_Audit!G$2:G$456,$AA177),IF(_xlpm.MyAuditVal=0,"",_xlpm.MyAuditVal)),"")))</f>
        <v/>
      </c>
      <c r="I177" s="41" t="str" cm="1">
        <f t="array" ref="I177">IF(($Y177+$Z177+$AA177+$AD177)=0,"",IFERROR(_xlfn.LET(_xlpm.CSVVal,IF($Y177=0,"",INDEX(CSV!H$2:H$510,$Y177)),_xlpm.MacVal,IF($Z177=0,"",INDEX(Output_Mac!I$2:I$500,$Z177)),_xlpm.WinVal,IF($AD177=0,"",INDEX(Output_Win!I$2:I$243,$AD177)),_xlpm.MyAuditVal,IF($AA177=0,"",INDEX(My_Audit!H$2:H$456,$AA177)),_xlfn.IFS(_xlpm.MyAuditVal&lt;&gt;"",_xlpm.MyAuditVal,_xlpm.MacVal&lt;&gt;"",_xlpm.MacVal,_xlpm.WinVal&lt;&gt;"",_xlpm.WinVal,_xlpm.CSVVal&lt;&gt;"",_xlpm.CSVVal)),""))</f>
        <v/>
      </c>
      <c r="J177" s="41" t="str" cm="1">
        <f t="array" ref="J177">IF(($Y177+$Z177+$AA177+$AD177)=0,"",IFERROR(_xlfn.LET(_xlpm.CSVVal,IF($Y177=0,"",INDEX(CSV!J$2:J$510,$Y177)),_xlpm.MacVal,IF($Z177=0,"",INDEX(Output_Mac!J$2:J$500,$Z177)),_xlpm.WinVal,IF($AD177=0,"",INDEX(Output_Win!J$2:J$243,$AD177)),_xlpm.MyAuditVal,IF($AA177=0,"",INDEX(My_Audit!I$2:I$456,$AA177)),_xlfn.IFS(_xlpm.MyAuditVal&lt;&gt;"",_xlpm.MyAuditVal,_xlpm.MacVal&lt;&gt;"",_xlpm.MacVal,_xlpm.WinVal&lt;&gt;"",_xlpm.WinVal,_xlpm.CSVVal&lt;&gt;"",_xlpm.CSVVal)),""))</f>
        <v/>
      </c>
      <c r="K177" s="41" t="str" cm="1">
        <f t="array" ref="K177">IF(($Y177+$Z177+$AA177+$AD177)=0,"",IFERROR(_xlfn.LET(_xlpm.CSVVal,IF($Y177=0,"",INDEX(CSV!N$2:N$510,$Y177)),_xlpm.MacVal,IF($Z177=0,"",INDEX(Output_Mac!L$2:L$500,$Z177)),_xlpm.WinVal,IF($AD177=0,"",INDEX(Output_Win!L$2:L$243,$AD177)),_xlpm.MyAuditVal,IF($AA177=0,"",INDEX(My_Audit!J$2:J$456,$AA177)),_xlfn.IFS(_xlpm.MyAuditVal&lt;&gt;"",_xlpm.MyAuditVal,_xlpm.MacVal&lt;&gt;"",_xlpm.MacVal,_xlpm.WinVal&lt;&gt;"",_xlpm.WinVal,_xlpm.CSVVal&lt;&gt;"",_xlpm.CSVVal)),""))</f>
        <v/>
      </c>
      <c r="L177" s="41" t="str" cm="1">
        <f t="array" ref="L177">IF(($Y177+$Z177+$AA177+$AD177)=0,"",IFERROR(_xlfn.LET(_xlpm.CSVVal,IF($Y177=0,"",INDEX(CSV!Q$2:Q$510,$Y177)),_xlpm.MacVal,IF($Z177=0,"",INDEX(Output_Mac!M$2:M$500,$Z177)),_xlpm.WinVal,IF($AD177=0,"",INDEX(Output_Win!M$2:M$243,$AD177)),_xlpm.MyAuditVal,IF($AA177=0,"",INDEX(My_Audit!K$2:K$456,$AA177)),_xlfn.IFS(_xlpm.MyAuditVal&lt;&gt;"",_xlpm.MyAuditVal,_xlpm.MacVal&lt;&gt;"",_xlpm.MacVal,_xlpm.WinVal&lt;&gt;"",_xlpm.WinVal,_xlpm.CSVVal&lt;&gt;"",_xlpm.CSVVal)),""))</f>
        <v/>
      </c>
      <c r="M177" s="41" t="str" cm="1">
        <f t="array" ref="M177">IF(($Y177+$Z177+$AA177+$AD177)=0,"",ExpandDiagCodes(_xlfn.TEXTJOIN(", ",TRUE,IF($AA177=0,"",INDEX(My_Audit!N$2:N$456,$AA177)),IF($Z177=0,"",INDEX(Output_Mac!S$2:S$500,$Z177)),IF($AD177=0,"",INDEX(Output_Win!S$2:S$243,$AD177)),IF($Y177=0,"",INDEX(CSV!AE$2:AE$510,$Y177)))))</f>
        <v/>
      </c>
      <c r="N177" s="41" t="str" cm="1">
        <f t="array" ref="N177">IF(($Y177+$Z177+$AA177+$AD177)=0,"",IFERROR(_xlfn.LET(_xlpm.CSVVal,IF($Y177=0,"",INDEX(CSV!AG$2:AG$510,$Y177)),_xlpm.MacVal,IF($Z177=0,"",INDEX(Output_Mac!T$2:T$500,$Z177)),_xlpm.WinVal,IF($AD177=0,"",INDEX(Output_Win!T$2:T$243,$AD177)),_xlpm.MyAuditVal,IF($AA177=0,"",INDEX(My_Audit!O$2:O$456,$AA177)),_xlfn.IFS(_xlpm.MyAuditVal&lt;&gt;"",_xlpm.MyAuditVal,_xlpm.MacVal&lt;&gt;"",_xlpm.MacVal,_xlpm.WinVal&lt;&gt;"",_xlpm.WinVal,_xlpm.CSVVal&lt;&gt;"",_xlpm.CSVVal)),""))</f>
        <v/>
      </c>
      <c r="O177" s="41" t="str" cm="1">
        <f t="array" ref="O177">IF($AB177=0,"",INDEX(My_Audit!P$2:P$456,$AB177))&amp;""</f>
        <v/>
      </c>
      <c r="P177" s="40"/>
      <c r="Q177" s="41" t="str">
        <f>IF(LEFT(N177,4)="Pass","Nist SP 800-88",My_Audit!R177)&amp;""</f>
        <v/>
      </c>
      <c r="R177" s="40"/>
      <c r="S177" s="40"/>
      <c r="T177" s="41" t="str" cm="1">
        <f t="array" ref="T177">IF($AC177=0,"",INDEX(Models!J$2:J$605,$AC177))</f>
        <v/>
      </c>
      <c r="U177" s="40"/>
      <c r="V177" s="40"/>
      <c r="W177" s="79" t="str" cm="1">
        <f t="array" ref="W177">IF(($Z177+$AA177+$AD177)=0,"",ExpandDiagCodes(_xlfn.TEXTJOIN(", ",TRUE,IF($AA177=0,"",INDEX(My_Audit!L$2:L$456,$AA177)),IF($Z177=0,"",INDEX(Output_Mac!AA$2:AA$500,$Z177)),IF($AD177=0,"",INDEX(Output_Win!AA$2:AA$243,$AD177)))))</f>
        <v/>
      </c>
      <c r="Y177" s="80">
        <f>IFERROR(MATCH($A177,CSV!$A$2:$A$510,0),0)</f>
        <v>0</v>
      </c>
      <c r="Z177" s="80">
        <f>IFERROR(MATCH($A177,Output_Mac!$A$2:$A$500,0),0)</f>
        <v>0</v>
      </c>
      <c r="AA177" s="80">
        <f>IFERROR(MATCH($A177,My_Audit!$A$2:$A$456,0),0)</f>
        <v>176</v>
      </c>
      <c r="AB177" s="80">
        <f>IFERROR(MATCH($C177,My_Audit!$B$2:$B$456,0),0)</f>
        <v>0</v>
      </c>
      <c r="AC177" s="80">
        <f>IFERROR(MATCH($E177,Models!$I$2:$I$605,0),0)</f>
        <v>0</v>
      </c>
      <c r="AD177" s="80">
        <f>IFERROR(MATCH($A177,Output_Win!$A$2:$A$243,0),0)</f>
        <v>0</v>
      </c>
    </row>
    <row r="178" spans="1:30">
      <c r="A178" s="40" t="str">
        <f>_xlfn.TEXTJOIN("",TRUE,Input!$A$4,TEXT(ROW(My_Audit!A177)+Input!$A$8-1,"00"))</f>
        <v>W4565</v>
      </c>
      <c r="B178" s="40" t="str">
        <f>_xlfn.TEXTJOIN("-",TRUE,"ITD",Input!$A$2,A178)</f>
        <v>ITD-SHR11749-W4565</v>
      </c>
      <c r="C178" s="41" t="str" cm="1">
        <f t="array" ref="C178">IF(($Y178+$Z178+$AA178+$AD178)=0,"",IFERROR(_xlfn.LET(_xlpm.CSVVal,IF($Y178=0,"",INDEX(CSV!B$2:B$510,$Y178)),_xlpm.MacVal,IF($Z178=0,"",INDEX(Output_Mac!B$2:B$500,$Z178)),_xlpm.WinVal,IF($AD178=0,"",INDEX(Output_Win!B$2:B$243,$AD178)),_xlpm.MyAuditVal,IF($AA178=0,"",INDEX(My_Audit!B$2:B$456,$AA178)),_xlfn.IFS(_xlpm.MyAuditVal&lt;&gt;"",_xlpm.MyAuditVal,_xlpm.MacVal&lt;&gt;"",_xlpm.MacVal,_xlpm.WinVal&lt;&gt;"",_xlpm.WinVal,_xlpm.CSVVal&lt;&gt;"",_xlpm.CSVVal)),""))</f>
        <v/>
      </c>
      <c r="D178" s="41" t="str" cm="1">
        <f t="array" ref="D178">IF(($Y178+$Z178+$AA178+$AD178)=0,"",IFERROR(_xlfn.LET(_xlpm.CSVVal,IF($Y178=0,"",INDEX(CSV!C$2:C$510,$Y178)),_xlpm.MacVal,IF($Z178=0,"",INDEX(Output_Mac!D$2:D$500,$Z178)),_xlpm.WinVal,IF($AD178=0,"",INDEX(Output_Win!D$2:D$243,$AD178)),_xlpm.MyAuditVal,IF($AA178=0,"",INDEX(My_Audit!C$2:C$456,$AA178)),_xlfn.IFS(_xlpm.MyAuditVal&lt;&gt;"",_xlpm.MyAuditVal,_xlpm.MacVal&lt;&gt;"",_xlpm.MacVal,_xlpm.WinVal&lt;&gt;"",_xlpm.WinVal,_xlpm.CSVVal&lt;&gt;"",_xlpm.CSVVal)),""))</f>
        <v/>
      </c>
      <c r="E178" s="41" t="str" cm="1">
        <f t="array" ref="E178">IF(($Y178+$Z178+$AA178+$AD178)=0,"",IFERROR(_xlfn.LET(_xlpm.CSVVal,IF($Y178=0,"",INDEX(CSV!E$2:E$510,$Y178)),_xlpm.MacVal,IF($Z178=0,"",INDEX(Output_Mac!C$2:C$500,$Z178)),_xlpm.WinVal,IF($AD178=0,"",INDEX(Output_Win!C$2:C$243,$AD178)),_xlpm.MyAuditVal,IF($AA178=0,"",INDEX(My_Audit!D$2:D$456,$AA178)),_xlfn.IFS(_xlpm.MyAuditVal&lt;&gt;"",_xlpm.MyAuditVal,_xlpm.MacVal&lt;&gt;"",_xlpm.MacVal,_xlpm.WinVal&lt;&gt;"",_xlpm.WinVal,_xlpm.CSVVal&lt;&gt;"",_xlpm.CSVVal)),""))</f>
        <v/>
      </c>
      <c r="F178" s="41" t="str" cm="1">
        <f t="array" ref="F178">IF(($Y178+$Z178+$AA178+$AD178)=0,"",IFERROR(_xlfn.LET(_xlpm.CSVVal,IF($Y178=0,"",INDEX(CSV!F$2:F$510,$Y178)),_xlpm.MacVal,IF($Z178=0,"",INDEX(Output_Mac!E$2:E$500,$Z178)),_xlpm.WinVal,IF($AD178=0,"",INDEX(Output_Win!E$2:E$243,$AD178)),_xlpm.MyAuditVal,IF($AA178=0,"",INDEX(My_Audit!E$2:E$456,$AA178)),_xlfn.IFS(_xlpm.MyAuditVal&lt;&gt;"",_xlpm.MyAuditVal,_xlpm.MacVal&lt;&gt;"",_xlpm.MacVal,_xlpm.WinVal&lt;&gt;"",_xlpm.WinVal,_xlpm.CSVVal&lt;&gt;"",PROPER(_xlpm.CSVVal))),""))</f>
        <v/>
      </c>
      <c r="G178" s="41" t="str" cm="1">
        <f t="array" ref="G178">IF(($Y178+$Z178+$AA178+$AD178)=0,"",IFERROR(_xlfn.LET(_xlpm.CSVVal,IF($Y178=0,"",INDEX(CSV!G$2:G$510,$Y178)),_xlpm.MacVal,IF($Z178=0,"",INDEX(Output_Mac!G$2:G$500,$Z178)),_xlpm.WinVal,IF($AD178=0,"",INDEX(Output_Win!G$2:G$243,$AD178)),_xlpm.MyAuditVal,IF($AA178=0,"",INDEX(My_Audit!F$2:F$456,$AA178)),_xlfn.IFS(_xlpm.MyAuditVal&lt;&gt;"",_xlpm.MyAuditVal,_xlpm.MacVal&lt;&gt;"",_xlpm.MacVal,_xlpm.WinVal&lt;&gt;"",_xlpm.WinVal,_xlpm.CSVVal&lt;&gt;"",_xlpm.CSVVal)),""))</f>
        <v/>
      </c>
      <c r="H178" s="41" t="str" cm="1">
        <f t="array" ref="H178">IF($Z178&gt;0,INDEX(Output_Mac!H$2:H$500,$Z178),IF($AD178&gt;0,INDEX(Output_Win!H$2:H$243,$AD178),IF($AA178&gt;0,_xlfn.LET(_xlpm.MyAuditVal,INDEX(My_Audit!G$2:G$456,$AA178),IF(_xlpm.MyAuditVal=0,"",_xlpm.MyAuditVal)),"")))</f>
        <v/>
      </c>
      <c r="I178" s="41" t="str" cm="1">
        <f t="array" ref="I178">IF(($Y178+$Z178+$AA178+$AD178)=0,"",IFERROR(_xlfn.LET(_xlpm.CSVVal,IF($Y178=0,"",INDEX(CSV!H$2:H$510,$Y178)),_xlpm.MacVal,IF($Z178=0,"",INDEX(Output_Mac!I$2:I$500,$Z178)),_xlpm.WinVal,IF($AD178=0,"",INDEX(Output_Win!I$2:I$243,$AD178)),_xlpm.MyAuditVal,IF($AA178=0,"",INDEX(My_Audit!H$2:H$456,$AA178)),_xlfn.IFS(_xlpm.MyAuditVal&lt;&gt;"",_xlpm.MyAuditVal,_xlpm.MacVal&lt;&gt;"",_xlpm.MacVal,_xlpm.WinVal&lt;&gt;"",_xlpm.WinVal,_xlpm.CSVVal&lt;&gt;"",_xlpm.CSVVal)),""))</f>
        <v/>
      </c>
      <c r="J178" s="41" t="str" cm="1">
        <f t="array" ref="J178">IF(($Y178+$Z178+$AA178+$AD178)=0,"",IFERROR(_xlfn.LET(_xlpm.CSVVal,IF($Y178=0,"",INDEX(CSV!J$2:J$510,$Y178)),_xlpm.MacVal,IF($Z178=0,"",INDEX(Output_Mac!J$2:J$500,$Z178)),_xlpm.WinVal,IF($AD178=0,"",INDEX(Output_Win!J$2:J$243,$AD178)),_xlpm.MyAuditVal,IF($AA178=0,"",INDEX(My_Audit!I$2:I$456,$AA178)),_xlfn.IFS(_xlpm.MyAuditVal&lt;&gt;"",_xlpm.MyAuditVal,_xlpm.MacVal&lt;&gt;"",_xlpm.MacVal,_xlpm.WinVal&lt;&gt;"",_xlpm.WinVal,_xlpm.CSVVal&lt;&gt;"",_xlpm.CSVVal)),""))</f>
        <v/>
      </c>
      <c r="K178" s="41" t="str" cm="1">
        <f t="array" ref="K178">IF(($Y178+$Z178+$AA178+$AD178)=0,"",IFERROR(_xlfn.LET(_xlpm.CSVVal,IF($Y178=0,"",INDEX(CSV!N$2:N$510,$Y178)),_xlpm.MacVal,IF($Z178=0,"",INDEX(Output_Mac!L$2:L$500,$Z178)),_xlpm.WinVal,IF($AD178=0,"",INDEX(Output_Win!L$2:L$243,$AD178)),_xlpm.MyAuditVal,IF($AA178=0,"",INDEX(My_Audit!J$2:J$456,$AA178)),_xlfn.IFS(_xlpm.MyAuditVal&lt;&gt;"",_xlpm.MyAuditVal,_xlpm.MacVal&lt;&gt;"",_xlpm.MacVal,_xlpm.WinVal&lt;&gt;"",_xlpm.WinVal,_xlpm.CSVVal&lt;&gt;"",_xlpm.CSVVal)),""))</f>
        <v/>
      </c>
      <c r="L178" s="41" t="str" cm="1">
        <f t="array" ref="L178">IF(($Y178+$Z178+$AA178+$AD178)=0,"",IFERROR(_xlfn.LET(_xlpm.CSVVal,IF($Y178=0,"",INDEX(CSV!Q$2:Q$510,$Y178)),_xlpm.MacVal,IF($Z178=0,"",INDEX(Output_Mac!M$2:M$500,$Z178)),_xlpm.WinVal,IF($AD178=0,"",INDEX(Output_Win!M$2:M$243,$AD178)),_xlpm.MyAuditVal,IF($AA178=0,"",INDEX(My_Audit!K$2:K$456,$AA178)),_xlfn.IFS(_xlpm.MyAuditVal&lt;&gt;"",_xlpm.MyAuditVal,_xlpm.MacVal&lt;&gt;"",_xlpm.MacVal,_xlpm.WinVal&lt;&gt;"",_xlpm.WinVal,_xlpm.CSVVal&lt;&gt;"",_xlpm.CSVVal)),""))</f>
        <v/>
      </c>
      <c r="M178" s="41" t="str" cm="1">
        <f t="array" ref="M178">IF(($Y178+$Z178+$AA178+$AD178)=0,"",ExpandDiagCodes(_xlfn.TEXTJOIN(", ",TRUE,IF($AA178=0,"",INDEX(My_Audit!N$2:N$456,$AA178)),IF($Z178=0,"",INDEX(Output_Mac!S$2:S$500,$Z178)),IF($AD178=0,"",INDEX(Output_Win!S$2:S$243,$AD178)),IF($Y178=0,"",INDEX(CSV!AE$2:AE$510,$Y178)))))</f>
        <v/>
      </c>
      <c r="N178" s="41" t="str" cm="1">
        <f t="array" ref="N178">IF(($Y178+$Z178+$AA178+$AD178)=0,"",IFERROR(_xlfn.LET(_xlpm.CSVVal,IF($Y178=0,"",INDEX(CSV!AG$2:AG$510,$Y178)),_xlpm.MacVal,IF($Z178=0,"",INDEX(Output_Mac!T$2:T$500,$Z178)),_xlpm.WinVal,IF($AD178=0,"",INDEX(Output_Win!T$2:T$243,$AD178)),_xlpm.MyAuditVal,IF($AA178=0,"",INDEX(My_Audit!O$2:O$456,$AA178)),_xlfn.IFS(_xlpm.MyAuditVal&lt;&gt;"",_xlpm.MyAuditVal,_xlpm.MacVal&lt;&gt;"",_xlpm.MacVal,_xlpm.WinVal&lt;&gt;"",_xlpm.WinVal,_xlpm.CSVVal&lt;&gt;"",_xlpm.CSVVal)),""))</f>
        <v/>
      </c>
      <c r="O178" s="41" t="str" cm="1">
        <f t="array" ref="O178">IF($AB178=0,"",INDEX(My_Audit!P$2:P$456,$AB178))&amp;""</f>
        <v/>
      </c>
      <c r="P178" s="40"/>
      <c r="Q178" s="41" t="str">
        <f>IF(LEFT(N178,4)="Pass","Nist SP 800-88",My_Audit!R178)&amp;""</f>
        <v/>
      </c>
      <c r="R178" s="40"/>
      <c r="S178" s="40"/>
      <c r="T178" s="41" t="str" cm="1">
        <f t="array" ref="T178">IF($AC178=0,"",INDEX(Models!J$2:J$605,$AC178))</f>
        <v/>
      </c>
      <c r="U178" s="40"/>
      <c r="V178" s="40"/>
      <c r="W178" s="79" t="str" cm="1">
        <f t="array" ref="W178">IF(($Z178+$AA178+$AD178)=0,"",ExpandDiagCodes(_xlfn.TEXTJOIN(", ",TRUE,IF($AA178=0,"",INDEX(My_Audit!L$2:L$456,$AA178)),IF($Z178=0,"",INDEX(Output_Mac!AA$2:AA$500,$Z178)),IF($AD178=0,"",INDEX(Output_Win!AA$2:AA$243,$AD178)))))</f>
        <v/>
      </c>
      <c r="Y178" s="80">
        <f>IFERROR(MATCH($A178,CSV!$A$2:$A$510,0),0)</f>
        <v>0</v>
      </c>
      <c r="Z178" s="80">
        <f>IFERROR(MATCH($A178,Output_Mac!$A$2:$A$500,0),0)</f>
        <v>0</v>
      </c>
      <c r="AA178" s="80">
        <f>IFERROR(MATCH($A178,My_Audit!$A$2:$A$456,0),0)</f>
        <v>177</v>
      </c>
      <c r="AB178" s="80">
        <f>IFERROR(MATCH($C178,My_Audit!$B$2:$B$456,0),0)</f>
        <v>0</v>
      </c>
      <c r="AC178" s="80">
        <f>IFERROR(MATCH($E178,Models!$I$2:$I$605,0),0)</f>
        <v>0</v>
      </c>
      <c r="AD178" s="80">
        <f>IFERROR(MATCH($A178,Output_Win!$A$2:$A$243,0),0)</f>
        <v>0</v>
      </c>
    </row>
    <row r="179" spans="1:30">
      <c r="A179" s="40" t="str">
        <f>_xlfn.TEXTJOIN("",TRUE,Input!$A$4,TEXT(ROW(My_Audit!A178)+Input!$A$8-1,"00"))</f>
        <v>W4566</v>
      </c>
      <c r="B179" s="40" t="str">
        <f>_xlfn.TEXTJOIN("-",TRUE,"ITD",Input!$A$2,A179)</f>
        <v>ITD-SHR11749-W4566</v>
      </c>
      <c r="C179" s="41" t="str" cm="1">
        <f t="array" ref="C179">IF(($Y179+$Z179+$AA179+$AD179)=0,"",IFERROR(_xlfn.LET(_xlpm.CSVVal,IF($Y179=0,"",INDEX(CSV!B$2:B$510,$Y179)),_xlpm.MacVal,IF($Z179=0,"",INDEX(Output_Mac!B$2:B$500,$Z179)),_xlpm.WinVal,IF($AD179=0,"",INDEX(Output_Win!B$2:B$243,$AD179)),_xlpm.MyAuditVal,IF($AA179=0,"",INDEX(My_Audit!B$2:B$456,$AA179)),_xlfn.IFS(_xlpm.MyAuditVal&lt;&gt;"",_xlpm.MyAuditVal,_xlpm.MacVal&lt;&gt;"",_xlpm.MacVal,_xlpm.WinVal&lt;&gt;"",_xlpm.WinVal,_xlpm.CSVVal&lt;&gt;"",_xlpm.CSVVal)),""))</f>
        <v/>
      </c>
      <c r="D179" s="41" t="str" cm="1">
        <f t="array" ref="D179">IF(($Y179+$Z179+$AA179+$AD179)=0,"",IFERROR(_xlfn.LET(_xlpm.CSVVal,IF($Y179=0,"",INDEX(CSV!C$2:C$510,$Y179)),_xlpm.MacVal,IF($Z179=0,"",INDEX(Output_Mac!D$2:D$500,$Z179)),_xlpm.WinVal,IF($AD179=0,"",INDEX(Output_Win!D$2:D$243,$AD179)),_xlpm.MyAuditVal,IF($AA179=0,"",INDEX(My_Audit!C$2:C$456,$AA179)),_xlfn.IFS(_xlpm.MyAuditVal&lt;&gt;"",_xlpm.MyAuditVal,_xlpm.MacVal&lt;&gt;"",_xlpm.MacVal,_xlpm.WinVal&lt;&gt;"",_xlpm.WinVal,_xlpm.CSVVal&lt;&gt;"",_xlpm.CSVVal)),""))</f>
        <v/>
      </c>
      <c r="E179" s="41" t="str" cm="1">
        <f t="array" ref="E179">IF(($Y179+$Z179+$AA179+$AD179)=0,"",IFERROR(_xlfn.LET(_xlpm.CSVVal,IF($Y179=0,"",INDEX(CSV!E$2:E$510,$Y179)),_xlpm.MacVal,IF($Z179=0,"",INDEX(Output_Mac!C$2:C$500,$Z179)),_xlpm.WinVal,IF($AD179=0,"",INDEX(Output_Win!C$2:C$243,$AD179)),_xlpm.MyAuditVal,IF($AA179=0,"",INDEX(My_Audit!D$2:D$456,$AA179)),_xlfn.IFS(_xlpm.MyAuditVal&lt;&gt;"",_xlpm.MyAuditVal,_xlpm.MacVal&lt;&gt;"",_xlpm.MacVal,_xlpm.WinVal&lt;&gt;"",_xlpm.WinVal,_xlpm.CSVVal&lt;&gt;"",_xlpm.CSVVal)),""))</f>
        <v/>
      </c>
      <c r="F179" s="41" t="str" cm="1">
        <f t="array" ref="F179">IF(($Y179+$Z179+$AA179+$AD179)=0,"",IFERROR(_xlfn.LET(_xlpm.CSVVal,IF($Y179=0,"",INDEX(CSV!F$2:F$510,$Y179)),_xlpm.MacVal,IF($Z179=0,"",INDEX(Output_Mac!E$2:E$500,$Z179)),_xlpm.WinVal,IF($AD179=0,"",INDEX(Output_Win!E$2:E$243,$AD179)),_xlpm.MyAuditVal,IF($AA179=0,"",INDEX(My_Audit!E$2:E$456,$AA179)),_xlfn.IFS(_xlpm.MyAuditVal&lt;&gt;"",_xlpm.MyAuditVal,_xlpm.MacVal&lt;&gt;"",_xlpm.MacVal,_xlpm.WinVal&lt;&gt;"",_xlpm.WinVal,_xlpm.CSVVal&lt;&gt;"",PROPER(_xlpm.CSVVal))),""))</f>
        <v/>
      </c>
      <c r="G179" s="41" t="str" cm="1">
        <f t="array" ref="G179">IF(($Y179+$Z179+$AA179+$AD179)=0,"",IFERROR(_xlfn.LET(_xlpm.CSVVal,IF($Y179=0,"",INDEX(CSV!G$2:G$510,$Y179)),_xlpm.MacVal,IF($Z179=0,"",INDEX(Output_Mac!G$2:G$500,$Z179)),_xlpm.WinVal,IF($AD179=0,"",INDEX(Output_Win!G$2:G$243,$AD179)),_xlpm.MyAuditVal,IF($AA179=0,"",INDEX(My_Audit!F$2:F$456,$AA179)),_xlfn.IFS(_xlpm.MyAuditVal&lt;&gt;"",_xlpm.MyAuditVal,_xlpm.MacVal&lt;&gt;"",_xlpm.MacVal,_xlpm.WinVal&lt;&gt;"",_xlpm.WinVal,_xlpm.CSVVal&lt;&gt;"",_xlpm.CSVVal)),""))</f>
        <v/>
      </c>
      <c r="H179" s="41" t="str" cm="1">
        <f t="array" ref="H179">IF($Z179&gt;0,INDEX(Output_Mac!H$2:H$500,$Z179),IF($AD179&gt;0,INDEX(Output_Win!H$2:H$243,$AD179),IF($AA179&gt;0,_xlfn.LET(_xlpm.MyAuditVal,INDEX(My_Audit!G$2:G$456,$AA179),IF(_xlpm.MyAuditVal=0,"",_xlpm.MyAuditVal)),"")))</f>
        <v/>
      </c>
      <c r="I179" s="41" t="str" cm="1">
        <f t="array" ref="I179">IF(($Y179+$Z179+$AA179+$AD179)=0,"",IFERROR(_xlfn.LET(_xlpm.CSVVal,IF($Y179=0,"",INDEX(CSV!H$2:H$510,$Y179)),_xlpm.MacVal,IF($Z179=0,"",INDEX(Output_Mac!I$2:I$500,$Z179)),_xlpm.WinVal,IF($AD179=0,"",INDEX(Output_Win!I$2:I$243,$AD179)),_xlpm.MyAuditVal,IF($AA179=0,"",INDEX(My_Audit!H$2:H$456,$AA179)),_xlfn.IFS(_xlpm.MyAuditVal&lt;&gt;"",_xlpm.MyAuditVal,_xlpm.MacVal&lt;&gt;"",_xlpm.MacVal,_xlpm.WinVal&lt;&gt;"",_xlpm.WinVal,_xlpm.CSVVal&lt;&gt;"",_xlpm.CSVVal)),""))</f>
        <v/>
      </c>
      <c r="J179" s="41" t="str" cm="1">
        <f t="array" ref="J179">IF(($Y179+$Z179+$AA179+$AD179)=0,"",IFERROR(_xlfn.LET(_xlpm.CSVVal,IF($Y179=0,"",INDEX(CSV!J$2:J$510,$Y179)),_xlpm.MacVal,IF($Z179=0,"",INDEX(Output_Mac!J$2:J$500,$Z179)),_xlpm.WinVal,IF($AD179=0,"",INDEX(Output_Win!J$2:J$243,$AD179)),_xlpm.MyAuditVal,IF($AA179=0,"",INDEX(My_Audit!I$2:I$456,$AA179)),_xlfn.IFS(_xlpm.MyAuditVal&lt;&gt;"",_xlpm.MyAuditVal,_xlpm.MacVal&lt;&gt;"",_xlpm.MacVal,_xlpm.WinVal&lt;&gt;"",_xlpm.WinVal,_xlpm.CSVVal&lt;&gt;"",_xlpm.CSVVal)),""))</f>
        <v/>
      </c>
      <c r="K179" s="41" t="str" cm="1">
        <f t="array" ref="K179">IF(($Y179+$Z179+$AA179+$AD179)=0,"",IFERROR(_xlfn.LET(_xlpm.CSVVal,IF($Y179=0,"",INDEX(CSV!N$2:N$510,$Y179)),_xlpm.MacVal,IF($Z179=0,"",INDEX(Output_Mac!L$2:L$500,$Z179)),_xlpm.WinVal,IF($AD179=0,"",INDEX(Output_Win!L$2:L$243,$AD179)),_xlpm.MyAuditVal,IF($AA179=0,"",INDEX(My_Audit!J$2:J$456,$AA179)),_xlfn.IFS(_xlpm.MyAuditVal&lt;&gt;"",_xlpm.MyAuditVal,_xlpm.MacVal&lt;&gt;"",_xlpm.MacVal,_xlpm.WinVal&lt;&gt;"",_xlpm.WinVal,_xlpm.CSVVal&lt;&gt;"",_xlpm.CSVVal)),""))</f>
        <v/>
      </c>
      <c r="L179" s="41" t="str" cm="1">
        <f t="array" ref="L179">IF(($Y179+$Z179+$AA179+$AD179)=0,"",IFERROR(_xlfn.LET(_xlpm.CSVVal,IF($Y179=0,"",INDEX(CSV!Q$2:Q$510,$Y179)),_xlpm.MacVal,IF($Z179=0,"",INDEX(Output_Mac!M$2:M$500,$Z179)),_xlpm.WinVal,IF($AD179=0,"",INDEX(Output_Win!M$2:M$243,$AD179)),_xlpm.MyAuditVal,IF($AA179=0,"",INDEX(My_Audit!K$2:K$456,$AA179)),_xlfn.IFS(_xlpm.MyAuditVal&lt;&gt;"",_xlpm.MyAuditVal,_xlpm.MacVal&lt;&gt;"",_xlpm.MacVal,_xlpm.WinVal&lt;&gt;"",_xlpm.WinVal,_xlpm.CSVVal&lt;&gt;"",_xlpm.CSVVal)),""))</f>
        <v/>
      </c>
      <c r="M179" s="41" t="str" cm="1">
        <f t="array" ref="M179">IF(($Y179+$Z179+$AA179+$AD179)=0,"",ExpandDiagCodes(_xlfn.TEXTJOIN(", ",TRUE,IF($AA179=0,"",INDEX(My_Audit!N$2:N$456,$AA179)),IF($Z179=0,"",INDEX(Output_Mac!S$2:S$500,$Z179)),IF($AD179=0,"",INDEX(Output_Win!S$2:S$243,$AD179)),IF($Y179=0,"",INDEX(CSV!AE$2:AE$510,$Y179)))))</f>
        <v/>
      </c>
      <c r="N179" s="41" t="str" cm="1">
        <f t="array" ref="N179">IF(($Y179+$Z179+$AA179+$AD179)=0,"",IFERROR(_xlfn.LET(_xlpm.CSVVal,IF($Y179=0,"",INDEX(CSV!AG$2:AG$510,$Y179)),_xlpm.MacVal,IF($Z179=0,"",INDEX(Output_Mac!T$2:T$500,$Z179)),_xlpm.WinVal,IF($AD179=0,"",INDEX(Output_Win!T$2:T$243,$AD179)),_xlpm.MyAuditVal,IF($AA179=0,"",INDEX(My_Audit!O$2:O$456,$AA179)),_xlfn.IFS(_xlpm.MyAuditVal&lt;&gt;"",_xlpm.MyAuditVal,_xlpm.MacVal&lt;&gt;"",_xlpm.MacVal,_xlpm.WinVal&lt;&gt;"",_xlpm.WinVal,_xlpm.CSVVal&lt;&gt;"",_xlpm.CSVVal)),""))</f>
        <v/>
      </c>
      <c r="O179" s="41" t="str" cm="1">
        <f t="array" ref="O179">IF($AB179=0,"",INDEX(My_Audit!P$2:P$456,$AB179))&amp;""</f>
        <v/>
      </c>
      <c r="P179" s="40"/>
      <c r="Q179" s="41" t="str">
        <f>IF(LEFT(N179,4)="Pass","Nist SP 800-88",My_Audit!R179)&amp;""</f>
        <v/>
      </c>
      <c r="R179" s="40"/>
      <c r="S179" s="40"/>
      <c r="T179" s="41" t="str" cm="1">
        <f t="array" ref="T179">IF($AC179=0,"",INDEX(Models!J$2:J$605,$AC179))</f>
        <v/>
      </c>
      <c r="U179" s="40"/>
      <c r="V179" s="40"/>
      <c r="W179" s="79" t="str" cm="1">
        <f t="array" ref="W179">IF(($Z179+$AA179+$AD179)=0,"",ExpandDiagCodes(_xlfn.TEXTJOIN(", ",TRUE,IF($AA179=0,"",INDEX(My_Audit!L$2:L$456,$AA179)),IF($Z179=0,"",INDEX(Output_Mac!AA$2:AA$500,$Z179)),IF($AD179=0,"",INDEX(Output_Win!AA$2:AA$243,$AD179)))))</f>
        <v/>
      </c>
      <c r="Y179" s="80">
        <f>IFERROR(MATCH($A179,CSV!$A$2:$A$510,0),0)</f>
        <v>0</v>
      </c>
      <c r="Z179" s="80">
        <f>IFERROR(MATCH($A179,Output_Mac!$A$2:$A$500,0),0)</f>
        <v>0</v>
      </c>
      <c r="AA179" s="80">
        <f>IFERROR(MATCH($A179,My_Audit!$A$2:$A$456,0),0)</f>
        <v>178</v>
      </c>
      <c r="AB179" s="80">
        <f>IFERROR(MATCH($C179,My_Audit!$B$2:$B$456,0),0)</f>
        <v>0</v>
      </c>
      <c r="AC179" s="80">
        <f>IFERROR(MATCH($E179,Models!$I$2:$I$605,0),0)</f>
        <v>0</v>
      </c>
      <c r="AD179" s="80">
        <f>IFERROR(MATCH($A179,Output_Win!$A$2:$A$243,0),0)</f>
        <v>0</v>
      </c>
    </row>
    <row r="180" spans="1:30">
      <c r="A180" s="40" t="str">
        <f>_xlfn.TEXTJOIN("",TRUE,Input!$A$4,TEXT(ROW(My_Audit!A179)+Input!$A$8-1,"00"))</f>
        <v>W4567</v>
      </c>
      <c r="B180" s="40" t="str">
        <f>_xlfn.TEXTJOIN("-",TRUE,"ITD",Input!$A$2,A180)</f>
        <v>ITD-SHR11749-W4567</v>
      </c>
      <c r="C180" s="41" t="str" cm="1">
        <f t="array" ref="C180">IF(($Y180+$Z180+$AA180+$AD180)=0,"",IFERROR(_xlfn.LET(_xlpm.CSVVal,IF($Y180=0,"",INDEX(CSV!B$2:B$510,$Y180)),_xlpm.MacVal,IF($Z180=0,"",INDEX(Output_Mac!B$2:B$500,$Z180)),_xlpm.WinVal,IF($AD180=0,"",INDEX(Output_Win!B$2:B$243,$AD180)),_xlpm.MyAuditVal,IF($AA180=0,"",INDEX(My_Audit!B$2:B$456,$AA180)),_xlfn.IFS(_xlpm.MyAuditVal&lt;&gt;"",_xlpm.MyAuditVal,_xlpm.MacVal&lt;&gt;"",_xlpm.MacVal,_xlpm.WinVal&lt;&gt;"",_xlpm.WinVal,_xlpm.CSVVal&lt;&gt;"",_xlpm.CSVVal)),""))</f>
        <v/>
      </c>
      <c r="D180" s="41" t="str" cm="1">
        <f t="array" ref="D180">IF(($Y180+$Z180+$AA180+$AD180)=0,"",IFERROR(_xlfn.LET(_xlpm.CSVVal,IF($Y180=0,"",INDEX(CSV!C$2:C$510,$Y180)),_xlpm.MacVal,IF($Z180=0,"",INDEX(Output_Mac!D$2:D$500,$Z180)),_xlpm.WinVal,IF($AD180=0,"",INDEX(Output_Win!D$2:D$243,$AD180)),_xlpm.MyAuditVal,IF($AA180=0,"",INDEX(My_Audit!C$2:C$456,$AA180)),_xlfn.IFS(_xlpm.MyAuditVal&lt;&gt;"",_xlpm.MyAuditVal,_xlpm.MacVal&lt;&gt;"",_xlpm.MacVal,_xlpm.WinVal&lt;&gt;"",_xlpm.WinVal,_xlpm.CSVVal&lt;&gt;"",_xlpm.CSVVal)),""))</f>
        <v/>
      </c>
      <c r="E180" s="41" t="str" cm="1">
        <f t="array" ref="E180">IF(($Y180+$Z180+$AA180+$AD180)=0,"",IFERROR(_xlfn.LET(_xlpm.CSVVal,IF($Y180=0,"",INDEX(CSV!E$2:E$510,$Y180)),_xlpm.MacVal,IF($Z180=0,"",INDEX(Output_Mac!C$2:C$500,$Z180)),_xlpm.WinVal,IF($AD180=0,"",INDEX(Output_Win!C$2:C$243,$AD180)),_xlpm.MyAuditVal,IF($AA180=0,"",INDEX(My_Audit!D$2:D$456,$AA180)),_xlfn.IFS(_xlpm.MyAuditVal&lt;&gt;"",_xlpm.MyAuditVal,_xlpm.MacVal&lt;&gt;"",_xlpm.MacVal,_xlpm.WinVal&lt;&gt;"",_xlpm.WinVal,_xlpm.CSVVal&lt;&gt;"",_xlpm.CSVVal)),""))</f>
        <v/>
      </c>
      <c r="F180" s="41" t="str" cm="1">
        <f t="array" ref="F180">IF(($Y180+$Z180+$AA180+$AD180)=0,"",IFERROR(_xlfn.LET(_xlpm.CSVVal,IF($Y180=0,"",INDEX(CSV!F$2:F$510,$Y180)),_xlpm.MacVal,IF($Z180=0,"",INDEX(Output_Mac!E$2:E$500,$Z180)),_xlpm.WinVal,IF($AD180=0,"",INDEX(Output_Win!E$2:E$243,$AD180)),_xlpm.MyAuditVal,IF($AA180=0,"",INDEX(My_Audit!E$2:E$456,$AA180)),_xlfn.IFS(_xlpm.MyAuditVal&lt;&gt;"",_xlpm.MyAuditVal,_xlpm.MacVal&lt;&gt;"",_xlpm.MacVal,_xlpm.WinVal&lt;&gt;"",_xlpm.WinVal,_xlpm.CSVVal&lt;&gt;"",PROPER(_xlpm.CSVVal))),""))</f>
        <v/>
      </c>
      <c r="G180" s="41" t="str" cm="1">
        <f t="array" ref="G180">IF(($Y180+$Z180+$AA180+$AD180)=0,"",IFERROR(_xlfn.LET(_xlpm.CSVVal,IF($Y180=0,"",INDEX(CSV!G$2:G$510,$Y180)),_xlpm.MacVal,IF($Z180=0,"",INDEX(Output_Mac!G$2:G$500,$Z180)),_xlpm.WinVal,IF($AD180=0,"",INDEX(Output_Win!G$2:G$243,$AD180)),_xlpm.MyAuditVal,IF($AA180=0,"",INDEX(My_Audit!F$2:F$456,$AA180)),_xlfn.IFS(_xlpm.MyAuditVal&lt;&gt;"",_xlpm.MyAuditVal,_xlpm.MacVal&lt;&gt;"",_xlpm.MacVal,_xlpm.WinVal&lt;&gt;"",_xlpm.WinVal,_xlpm.CSVVal&lt;&gt;"",_xlpm.CSVVal)),""))</f>
        <v/>
      </c>
      <c r="H180" s="41" t="str" cm="1">
        <f t="array" ref="H180">IF($Z180&gt;0,INDEX(Output_Mac!H$2:H$500,$Z180),IF($AD180&gt;0,INDEX(Output_Win!H$2:H$243,$AD180),IF($AA180&gt;0,_xlfn.LET(_xlpm.MyAuditVal,INDEX(My_Audit!G$2:G$456,$AA180),IF(_xlpm.MyAuditVal=0,"",_xlpm.MyAuditVal)),"")))</f>
        <v/>
      </c>
      <c r="I180" s="41" t="str" cm="1">
        <f t="array" ref="I180">IF(($Y180+$Z180+$AA180+$AD180)=0,"",IFERROR(_xlfn.LET(_xlpm.CSVVal,IF($Y180=0,"",INDEX(CSV!H$2:H$510,$Y180)),_xlpm.MacVal,IF($Z180=0,"",INDEX(Output_Mac!I$2:I$500,$Z180)),_xlpm.WinVal,IF($AD180=0,"",INDEX(Output_Win!I$2:I$243,$AD180)),_xlpm.MyAuditVal,IF($AA180=0,"",INDEX(My_Audit!H$2:H$456,$AA180)),_xlfn.IFS(_xlpm.MyAuditVal&lt;&gt;"",_xlpm.MyAuditVal,_xlpm.MacVal&lt;&gt;"",_xlpm.MacVal,_xlpm.WinVal&lt;&gt;"",_xlpm.WinVal,_xlpm.CSVVal&lt;&gt;"",_xlpm.CSVVal)),""))</f>
        <v/>
      </c>
      <c r="J180" s="41" t="str" cm="1">
        <f t="array" ref="J180">IF(($Y180+$Z180+$AA180+$AD180)=0,"",IFERROR(_xlfn.LET(_xlpm.CSVVal,IF($Y180=0,"",INDEX(CSV!J$2:J$510,$Y180)),_xlpm.MacVal,IF($Z180=0,"",INDEX(Output_Mac!J$2:J$500,$Z180)),_xlpm.WinVal,IF($AD180=0,"",INDEX(Output_Win!J$2:J$243,$AD180)),_xlpm.MyAuditVal,IF($AA180=0,"",INDEX(My_Audit!I$2:I$456,$AA180)),_xlfn.IFS(_xlpm.MyAuditVal&lt;&gt;"",_xlpm.MyAuditVal,_xlpm.MacVal&lt;&gt;"",_xlpm.MacVal,_xlpm.WinVal&lt;&gt;"",_xlpm.WinVal,_xlpm.CSVVal&lt;&gt;"",_xlpm.CSVVal)),""))</f>
        <v/>
      </c>
      <c r="K180" s="41" t="str" cm="1">
        <f t="array" ref="K180">IF(($Y180+$Z180+$AA180+$AD180)=0,"",IFERROR(_xlfn.LET(_xlpm.CSVVal,IF($Y180=0,"",INDEX(CSV!N$2:N$510,$Y180)),_xlpm.MacVal,IF($Z180=0,"",INDEX(Output_Mac!L$2:L$500,$Z180)),_xlpm.WinVal,IF($AD180=0,"",INDEX(Output_Win!L$2:L$243,$AD180)),_xlpm.MyAuditVal,IF($AA180=0,"",INDEX(My_Audit!J$2:J$456,$AA180)),_xlfn.IFS(_xlpm.MyAuditVal&lt;&gt;"",_xlpm.MyAuditVal,_xlpm.MacVal&lt;&gt;"",_xlpm.MacVal,_xlpm.WinVal&lt;&gt;"",_xlpm.WinVal,_xlpm.CSVVal&lt;&gt;"",_xlpm.CSVVal)),""))</f>
        <v/>
      </c>
      <c r="L180" s="41" t="str" cm="1">
        <f t="array" ref="L180">IF(($Y180+$Z180+$AA180+$AD180)=0,"",IFERROR(_xlfn.LET(_xlpm.CSVVal,IF($Y180=0,"",INDEX(CSV!Q$2:Q$510,$Y180)),_xlpm.MacVal,IF($Z180=0,"",INDEX(Output_Mac!M$2:M$500,$Z180)),_xlpm.WinVal,IF($AD180=0,"",INDEX(Output_Win!M$2:M$243,$AD180)),_xlpm.MyAuditVal,IF($AA180=0,"",INDEX(My_Audit!K$2:K$456,$AA180)),_xlfn.IFS(_xlpm.MyAuditVal&lt;&gt;"",_xlpm.MyAuditVal,_xlpm.MacVal&lt;&gt;"",_xlpm.MacVal,_xlpm.WinVal&lt;&gt;"",_xlpm.WinVal,_xlpm.CSVVal&lt;&gt;"",_xlpm.CSVVal)),""))</f>
        <v/>
      </c>
      <c r="M180" s="41" t="str" cm="1">
        <f t="array" ref="M180">IF(($Y180+$Z180+$AA180+$AD180)=0,"",ExpandDiagCodes(_xlfn.TEXTJOIN(", ",TRUE,IF($AA180=0,"",INDEX(My_Audit!N$2:N$456,$AA180)),IF($Z180=0,"",INDEX(Output_Mac!S$2:S$500,$Z180)),IF($AD180=0,"",INDEX(Output_Win!S$2:S$243,$AD180)),IF($Y180=0,"",INDEX(CSV!AE$2:AE$510,$Y180)))))</f>
        <v/>
      </c>
      <c r="N180" s="41" t="str" cm="1">
        <f t="array" ref="N180">IF(($Y180+$Z180+$AA180+$AD180)=0,"",IFERROR(_xlfn.LET(_xlpm.CSVVal,IF($Y180=0,"",INDEX(CSV!AG$2:AG$510,$Y180)),_xlpm.MacVal,IF($Z180=0,"",INDEX(Output_Mac!T$2:T$500,$Z180)),_xlpm.WinVal,IF($AD180=0,"",INDEX(Output_Win!T$2:T$243,$AD180)),_xlpm.MyAuditVal,IF($AA180=0,"",INDEX(My_Audit!O$2:O$456,$AA180)),_xlfn.IFS(_xlpm.MyAuditVal&lt;&gt;"",_xlpm.MyAuditVal,_xlpm.MacVal&lt;&gt;"",_xlpm.MacVal,_xlpm.WinVal&lt;&gt;"",_xlpm.WinVal,_xlpm.CSVVal&lt;&gt;"",_xlpm.CSVVal)),""))</f>
        <v/>
      </c>
      <c r="O180" s="41" t="str" cm="1">
        <f t="array" ref="O180">IF($AB180=0,"",INDEX(My_Audit!P$2:P$456,$AB180))&amp;""</f>
        <v/>
      </c>
      <c r="P180" s="40"/>
      <c r="Q180" s="41" t="str">
        <f>IF(LEFT(N180,4)="Pass","Nist SP 800-88",My_Audit!R180)&amp;""</f>
        <v/>
      </c>
      <c r="R180" s="40"/>
      <c r="S180" s="40"/>
      <c r="T180" s="41" t="str" cm="1">
        <f t="array" ref="T180">IF($AC180=0,"",INDEX(Models!J$2:J$605,$AC180))</f>
        <v/>
      </c>
      <c r="U180" s="40"/>
      <c r="V180" s="40"/>
      <c r="W180" s="79" t="str" cm="1">
        <f t="array" ref="W180">IF(($Z180+$AA180+$AD180)=0,"",ExpandDiagCodes(_xlfn.TEXTJOIN(", ",TRUE,IF($AA180=0,"",INDEX(My_Audit!L$2:L$456,$AA180)),IF($Z180=0,"",INDEX(Output_Mac!AA$2:AA$500,$Z180)),IF($AD180=0,"",INDEX(Output_Win!AA$2:AA$243,$AD180)))))</f>
        <v/>
      </c>
      <c r="Y180" s="80">
        <f>IFERROR(MATCH($A180,CSV!$A$2:$A$510,0),0)</f>
        <v>0</v>
      </c>
      <c r="Z180" s="80">
        <f>IFERROR(MATCH($A180,Output_Mac!$A$2:$A$500,0),0)</f>
        <v>0</v>
      </c>
      <c r="AA180" s="80">
        <f>IFERROR(MATCH($A180,My_Audit!$A$2:$A$456,0),0)</f>
        <v>179</v>
      </c>
      <c r="AB180" s="80">
        <f>IFERROR(MATCH($C180,My_Audit!$B$2:$B$456,0),0)</f>
        <v>0</v>
      </c>
      <c r="AC180" s="80">
        <f>IFERROR(MATCH($E180,Models!$I$2:$I$605,0),0)</f>
        <v>0</v>
      </c>
      <c r="AD180" s="80">
        <f>IFERROR(MATCH($A180,Output_Win!$A$2:$A$243,0),0)</f>
        <v>0</v>
      </c>
    </row>
    <row r="181" spans="1:30">
      <c r="A181" s="40" t="str">
        <f>_xlfn.TEXTJOIN("",TRUE,Input!$A$4,TEXT(ROW(My_Audit!A180)+Input!$A$8-1,"00"))</f>
        <v>W4568</v>
      </c>
      <c r="B181" s="40" t="str">
        <f>_xlfn.TEXTJOIN("-",TRUE,"ITD",Input!$A$2,A181)</f>
        <v>ITD-SHR11749-W4568</v>
      </c>
      <c r="C181" s="41" t="str" cm="1">
        <f t="array" ref="C181">IF(($Y181+$Z181+$AA181+$AD181)=0,"",IFERROR(_xlfn.LET(_xlpm.CSVVal,IF($Y181=0,"",INDEX(CSV!B$2:B$510,$Y181)),_xlpm.MacVal,IF($Z181=0,"",INDEX(Output_Mac!B$2:B$500,$Z181)),_xlpm.WinVal,IF($AD181=0,"",INDEX(Output_Win!B$2:B$243,$AD181)),_xlpm.MyAuditVal,IF($AA181=0,"",INDEX(My_Audit!B$2:B$456,$AA181)),_xlfn.IFS(_xlpm.MyAuditVal&lt;&gt;"",_xlpm.MyAuditVal,_xlpm.MacVal&lt;&gt;"",_xlpm.MacVal,_xlpm.WinVal&lt;&gt;"",_xlpm.WinVal,_xlpm.CSVVal&lt;&gt;"",_xlpm.CSVVal)),""))</f>
        <v/>
      </c>
      <c r="D181" s="41" t="str" cm="1">
        <f t="array" ref="D181">IF(($Y181+$Z181+$AA181+$AD181)=0,"",IFERROR(_xlfn.LET(_xlpm.CSVVal,IF($Y181=0,"",INDEX(CSV!C$2:C$510,$Y181)),_xlpm.MacVal,IF($Z181=0,"",INDEX(Output_Mac!D$2:D$500,$Z181)),_xlpm.WinVal,IF($AD181=0,"",INDEX(Output_Win!D$2:D$243,$AD181)),_xlpm.MyAuditVal,IF($AA181=0,"",INDEX(My_Audit!C$2:C$456,$AA181)),_xlfn.IFS(_xlpm.MyAuditVal&lt;&gt;"",_xlpm.MyAuditVal,_xlpm.MacVal&lt;&gt;"",_xlpm.MacVal,_xlpm.WinVal&lt;&gt;"",_xlpm.WinVal,_xlpm.CSVVal&lt;&gt;"",_xlpm.CSVVal)),""))</f>
        <v/>
      </c>
      <c r="E181" s="41" t="str" cm="1">
        <f t="array" ref="E181">IF(($Y181+$Z181+$AA181+$AD181)=0,"",IFERROR(_xlfn.LET(_xlpm.CSVVal,IF($Y181=0,"",INDEX(CSV!E$2:E$510,$Y181)),_xlpm.MacVal,IF($Z181=0,"",INDEX(Output_Mac!C$2:C$500,$Z181)),_xlpm.WinVal,IF($AD181=0,"",INDEX(Output_Win!C$2:C$243,$AD181)),_xlpm.MyAuditVal,IF($AA181=0,"",INDEX(My_Audit!D$2:D$456,$AA181)),_xlfn.IFS(_xlpm.MyAuditVal&lt;&gt;"",_xlpm.MyAuditVal,_xlpm.MacVal&lt;&gt;"",_xlpm.MacVal,_xlpm.WinVal&lt;&gt;"",_xlpm.WinVal,_xlpm.CSVVal&lt;&gt;"",_xlpm.CSVVal)),""))</f>
        <v/>
      </c>
      <c r="F181" s="41" t="str" cm="1">
        <f t="array" ref="F181">IF(($Y181+$Z181+$AA181+$AD181)=0,"",IFERROR(_xlfn.LET(_xlpm.CSVVal,IF($Y181=0,"",INDEX(CSV!F$2:F$510,$Y181)),_xlpm.MacVal,IF($Z181=0,"",INDEX(Output_Mac!E$2:E$500,$Z181)),_xlpm.WinVal,IF($AD181=0,"",INDEX(Output_Win!E$2:E$243,$AD181)),_xlpm.MyAuditVal,IF($AA181=0,"",INDEX(My_Audit!E$2:E$456,$AA181)),_xlfn.IFS(_xlpm.MyAuditVal&lt;&gt;"",_xlpm.MyAuditVal,_xlpm.MacVal&lt;&gt;"",_xlpm.MacVal,_xlpm.WinVal&lt;&gt;"",_xlpm.WinVal,_xlpm.CSVVal&lt;&gt;"",PROPER(_xlpm.CSVVal))),""))</f>
        <v/>
      </c>
      <c r="G181" s="41" t="str" cm="1">
        <f t="array" ref="G181">IF(($Y181+$Z181+$AA181+$AD181)=0,"",IFERROR(_xlfn.LET(_xlpm.CSVVal,IF($Y181=0,"",INDEX(CSV!G$2:G$510,$Y181)),_xlpm.MacVal,IF($Z181=0,"",INDEX(Output_Mac!G$2:G$500,$Z181)),_xlpm.WinVal,IF($AD181=0,"",INDEX(Output_Win!G$2:G$243,$AD181)),_xlpm.MyAuditVal,IF($AA181=0,"",INDEX(My_Audit!F$2:F$456,$AA181)),_xlfn.IFS(_xlpm.MyAuditVal&lt;&gt;"",_xlpm.MyAuditVal,_xlpm.MacVal&lt;&gt;"",_xlpm.MacVal,_xlpm.WinVal&lt;&gt;"",_xlpm.WinVal,_xlpm.CSVVal&lt;&gt;"",_xlpm.CSVVal)),""))</f>
        <v/>
      </c>
      <c r="H181" s="41" t="str" cm="1">
        <f t="array" ref="H181">IF($Z181&gt;0,INDEX(Output_Mac!H$2:H$500,$Z181),IF($AD181&gt;0,INDEX(Output_Win!H$2:H$243,$AD181),IF($AA181&gt;0,_xlfn.LET(_xlpm.MyAuditVal,INDEX(My_Audit!G$2:G$456,$AA181),IF(_xlpm.MyAuditVal=0,"",_xlpm.MyAuditVal)),"")))</f>
        <v/>
      </c>
      <c r="I181" s="41" t="str" cm="1">
        <f t="array" ref="I181">IF(($Y181+$Z181+$AA181+$AD181)=0,"",IFERROR(_xlfn.LET(_xlpm.CSVVal,IF($Y181=0,"",INDEX(CSV!H$2:H$510,$Y181)),_xlpm.MacVal,IF($Z181=0,"",INDEX(Output_Mac!I$2:I$500,$Z181)),_xlpm.WinVal,IF($AD181=0,"",INDEX(Output_Win!I$2:I$243,$AD181)),_xlpm.MyAuditVal,IF($AA181=0,"",INDEX(My_Audit!H$2:H$456,$AA181)),_xlfn.IFS(_xlpm.MyAuditVal&lt;&gt;"",_xlpm.MyAuditVal,_xlpm.MacVal&lt;&gt;"",_xlpm.MacVal,_xlpm.WinVal&lt;&gt;"",_xlpm.WinVal,_xlpm.CSVVal&lt;&gt;"",_xlpm.CSVVal)),""))</f>
        <v/>
      </c>
      <c r="J181" s="41" t="str" cm="1">
        <f t="array" ref="J181">IF(($Y181+$Z181+$AA181+$AD181)=0,"",IFERROR(_xlfn.LET(_xlpm.CSVVal,IF($Y181=0,"",INDEX(CSV!J$2:J$510,$Y181)),_xlpm.MacVal,IF($Z181=0,"",INDEX(Output_Mac!J$2:J$500,$Z181)),_xlpm.WinVal,IF($AD181=0,"",INDEX(Output_Win!J$2:J$243,$AD181)),_xlpm.MyAuditVal,IF($AA181=0,"",INDEX(My_Audit!I$2:I$456,$AA181)),_xlfn.IFS(_xlpm.MyAuditVal&lt;&gt;"",_xlpm.MyAuditVal,_xlpm.MacVal&lt;&gt;"",_xlpm.MacVal,_xlpm.WinVal&lt;&gt;"",_xlpm.WinVal,_xlpm.CSVVal&lt;&gt;"",_xlpm.CSVVal)),""))</f>
        <v/>
      </c>
      <c r="K181" s="41" t="str" cm="1">
        <f t="array" ref="K181">IF(($Y181+$Z181+$AA181+$AD181)=0,"",IFERROR(_xlfn.LET(_xlpm.CSVVal,IF($Y181=0,"",INDEX(CSV!N$2:N$510,$Y181)),_xlpm.MacVal,IF($Z181=0,"",INDEX(Output_Mac!L$2:L$500,$Z181)),_xlpm.WinVal,IF($AD181=0,"",INDEX(Output_Win!L$2:L$243,$AD181)),_xlpm.MyAuditVal,IF($AA181=0,"",INDEX(My_Audit!J$2:J$456,$AA181)),_xlfn.IFS(_xlpm.MyAuditVal&lt;&gt;"",_xlpm.MyAuditVal,_xlpm.MacVal&lt;&gt;"",_xlpm.MacVal,_xlpm.WinVal&lt;&gt;"",_xlpm.WinVal,_xlpm.CSVVal&lt;&gt;"",_xlpm.CSVVal)),""))</f>
        <v/>
      </c>
      <c r="L181" s="41" t="str" cm="1">
        <f t="array" ref="L181">IF(($Y181+$Z181+$AA181+$AD181)=0,"",IFERROR(_xlfn.LET(_xlpm.CSVVal,IF($Y181=0,"",INDEX(CSV!Q$2:Q$510,$Y181)),_xlpm.MacVal,IF($Z181=0,"",INDEX(Output_Mac!M$2:M$500,$Z181)),_xlpm.WinVal,IF($AD181=0,"",INDEX(Output_Win!M$2:M$243,$AD181)),_xlpm.MyAuditVal,IF($AA181=0,"",INDEX(My_Audit!K$2:K$456,$AA181)),_xlfn.IFS(_xlpm.MyAuditVal&lt;&gt;"",_xlpm.MyAuditVal,_xlpm.MacVal&lt;&gt;"",_xlpm.MacVal,_xlpm.WinVal&lt;&gt;"",_xlpm.WinVal,_xlpm.CSVVal&lt;&gt;"",_xlpm.CSVVal)),""))</f>
        <v/>
      </c>
      <c r="M181" s="41" t="str" cm="1">
        <f t="array" ref="M181">IF(($Y181+$Z181+$AA181+$AD181)=0,"",ExpandDiagCodes(_xlfn.TEXTJOIN(", ",TRUE,IF($AA181=0,"",INDEX(My_Audit!N$2:N$456,$AA181)),IF($Z181=0,"",INDEX(Output_Mac!S$2:S$500,$Z181)),IF($AD181=0,"",INDEX(Output_Win!S$2:S$243,$AD181)),IF($Y181=0,"",INDEX(CSV!AE$2:AE$510,$Y181)))))</f>
        <v/>
      </c>
      <c r="N181" s="41" t="str" cm="1">
        <f t="array" ref="N181">IF(($Y181+$Z181+$AA181+$AD181)=0,"",IFERROR(_xlfn.LET(_xlpm.CSVVal,IF($Y181=0,"",INDEX(CSV!AG$2:AG$510,$Y181)),_xlpm.MacVal,IF($Z181=0,"",INDEX(Output_Mac!T$2:T$500,$Z181)),_xlpm.WinVal,IF($AD181=0,"",INDEX(Output_Win!T$2:T$243,$AD181)),_xlpm.MyAuditVal,IF($AA181=0,"",INDEX(My_Audit!O$2:O$456,$AA181)),_xlfn.IFS(_xlpm.MyAuditVal&lt;&gt;"",_xlpm.MyAuditVal,_xlpm.MacVal&lt;&gt;"",_xlpm.MacVal,_xlpm.WinVal&lt;&gt;"",_xlpm.WinVal,_xlpm.CSVVal&lt;&gt;"",_xlpm.CSVVal)),""))</f>
        <v/>
      </c>
      <c r="O181" s="41" t="str" cm="1">
        <f t="array" ref="O181">IF($AB181=0,"",INDEX(My_Audit!P$2:P$456,$AB181))&amp;""</f>
        <v/>
      </c>
      <c r="P181" s="40"/>
      <c r="Q181" s="41" t="str">
        <f>IF(LEFT(N181,4)="Pass","Nist SP 800-88",My_Audit!R181)&amp;""</f>
        <v/>
      </c>
      <c r="R181" s="40"/>
      <c r="S181" s="40"/>
      <c r="T181" s="41" t="str" cm="1">
        <f t="array" ref="T181">IF($AC181=0,"",INDEX(Models!J$2:J$605,$AC181))</f>
        <v/>
      </c>
      <c r="U181" s="40"/>
      <c r="V181" s="40"/>
      <c r="W181" s="79" t="str" cm="1">
        <f t="array" ref="W181">IF(($Z181+$AA181+$AD181)=0,"",ExpandDiagCodes(_xlfn.TEXTJOIN(", ",TRUE,IF($AA181=0,"",INDEX(My_Audit!L$2:L$456,$AA181)),IF($Z181=0,"",INDEX(Output_Mac!AA$2:AA$500,$Z181)),IF($AD181=0,"",INDEX(Output_Win!AA$2:AA$243,$AD181)))))</f>
        <v/>
      </c>
      <c r="Y181" s="80">
        <f>IFERROR(MATCH($A181,CSV!$A$2:$A$510,0),0)</f>
        <v>0</v>
      </c>
      <c r="Z181" s="80">
        <f>IFERROR(MATCH($A181,Output_Mac!$A$2:$A$500,0),0)</f>
        <v>0</v>
      </c>
      <c r="AA181" s="80">
        <f>IFERROR(MATCH($A181,My_Audit!$A$2:$A$456,0),0)</f>
        <v>180</v>
      </c>
      <c r="AB181" s="80">
        <f>IFERROR(MATCH($C181,My_Audit!$B$2:$B$456,0),0)</f>
        <v>0</v>
      </c>
      <c r="AC181" s="80">
        <f>IFERROR(MATCH($E181,Models!$I$2:$I$605,0),0)</f>
        <v>0</v>
      </c>
      <c r="AD181" s="80">
        <f>IFERROR(MATCH($A181,Output_Win!$A$2:$A$243,0),0)</f>
        <v>0</v>
      </c>
    </row>
    <row r="182" spans="1:30">
      <c r="A182" s="40" t="str">
        <f>_xlfn.TEXTJOIN("",TRUE,Input!$A$4,TEXT(ROW(My_Audit!A181)+Input!$A$8-1,"00"))</f>
        <v>W4569</v>
      </c>
      <c r="B182" s="40" t="str">
        <f>_xlfn.TEXTJOIN("-",TRUE,"ITD",Input!$A$2,A182)</f>
        <v>ITD-SHR11749-W4569</v>
      </c>
      <c r="C182" s="41" t="str" cm="1">
        <f t="array" ref="C182">IF(($Y182+$Z182+$AA182+$AD182)=0,"",IFERROR(_xlfn.LET(_xlpm.CSVVal,IF($Y182=0,"",INDEX(CSV!B$2:B$510,$Y182)),_xlpm.MacVal,IF($Z182=0,"",INDEX(Output_Mac!B$2:B$500,$Z182)),_xlpm.WinVal,IF($AD182=0,"",INDEX(Output_Win!B$2:B$243,$AD182)),_xlpm.MyAuditVal,IF($AA182=0,"",INDEX(My_Audit!B$2:B$456,$AA182)),_xlfn.IFS(_xlpm.MyAuditVal&lt;&gt;"",_xlpm.MyAuditVal,_xlpm.MacVal&lt;&gt;"",_xlpm.MacVal,_xlpm.WinVal&lt;&gt;"",_xlpm.WinVal,_xlpm.CSVVal&lt;&gt;"",_xlpm.CSVVal)),""))</f>
        <v/>
      </c>
      <c r="D182" s="41" t="str" cm="1">
        <f t="array" ref="D182">IF(($Y182+$Z182+$AA182+$AD182)=0,"",IFERROR(_xlfn.LET(_xlpm.CSVVal,IF($Y182=0,"",INDEX(CSV!C$2:C$510,$Y182)),_xlpm.MacVal,IF($Z182=0,"",INDEX(Output_Mac!D$2:D$500,$Z182)),_xlpm.WinVal,IF($AD182=0,"",INDEX(Output_Win!D$2:D$243,$AD182)),_xlpm.MyAuditVal,IF($AA182=0,"",INDEX(My_Audit!C$2:C$456,$AA182)),_xlfn.IFS(_xlpm.MyAuditVal&lt;&gt;"",_xlpm.MyAuditVal,_xlpm.MacVal&lt;&gt;"",_xlpm.MacVal,_xlpm.WinVal&lt;&gt;"",_xlpm.WinVal,_xlpm.CSVVal&lt;&gt;"",_xlpm.CSVVal)),""))</f>
        <v/>
      </c>
      <c r="E182" s="41" t="str" cm="1">
        <f t="array" ref="E182">IF(($Y182+$Z182+$AA182+$AD182)=0,"",IFERROR(_xlfn.LET(_xlpm.CSVVal,IF($Y182=0,"",INDEX(CSV!E$2:E$510,$Y182)),_xlpm.MacVal,IF($Z182=0,"",INDEX(Output_Mac!C$2:C$500,$Z182)),_xlpm.WinVal,IF($AD182=0,"",INDEX(Output_Win!C$2:C$243,$AD182)),_xlpm.MyAuditVal,IF($AA182=0,"",INDEX(My_Audit!D$2:D$456,$AA182)),_xlfn.IFS(_xlpm.MyAuditVal&lt;&gt;"",_xlpm.MyAuditVal,_xlpm.MacVal&lt;&gt;"",_xlpm.MacVal,_xlpm.WinVal&lt;&gt;"",_xlpm.WinVal,_xlpm.CSVVal&lt;&gt;"",_xlpm.CSVVal)),""))</f>
        <v/>
      </c>
      <c r="F182" s="41" t="str" cm="1">
        <f t="array" ref="F182">IF(($Y182+$Z182+$AA182+$AD182)=0,"",IFERROR(_xlfn.LET(_xlpm.CSVVal,IF($Y182=0,"",INDEX(CSV!F$2:F$510,$Y182)),_xlpm.MacVal,IF($Z182=0,"",INDEX(Output_Mac!E$2:E$500,$Z182)),_xlpm.WinVal,IF($AD182=0,"",INDEX(Output_Win!E$2:E$243,$AD182)),_xlpm.MyAuditVal,IF($AA182=0,"",INDEX(My_Audit!E$2:E$456,$AA182)),_xlfn.IFS(_xlpm.MyAuditVal&lt;&gt;"",_xlpm.MyAuditVal,_xlpm.MacVal&lt;&gt;"",_xlpm.MacVal,_xlpm.WinVal&lt;&gt;"",_xlpm.WinVal,_xlpm.CSVVal&lt;&gt;"",PROPER(_xlpm.CSVVal))),""))</f>
        <v/>
      </c>
      <c r="G182" s="41" t="str" cm="1">
        <f t="array" ref="G182">IF(($Y182+$Z182+$AA182+$AD182)=0,"",IFERROR(_xlfn.LET(_xlpm.CSVVal,IF($Y182=0,"",INDEX(CSV!G$2:G$510,$Y182)),_xlpm.MacVal,IF($Z182=0,"",INDEX(Output_Mac!G$2:G$500,$Z182)),_xlpm.WinVal,IF($AD182=0,"",INDEX(Output_Win!G$2:G$243,$AD182)),_xlpm.MyAuditVal,IF($AA182=0,"",INDEX(My_Audit!F$2:F$456,$AA182)),_xlfn.IFS(_xlpm.MyAuditVal&lt;&gt;"",_xlpm.MyAuditVal,_xlpm.MacVal&lt;&gt;"",_xlpm.MacVal,_xlpm.WinVal&lt;&gt;"",_xlpm.WinVal,_xlpm.CSVVal&lt;&gt;"",_xlpm.CSVVal)),""))</f>
        <v/>
      </c>
      <c r="H182" s="41" t="str" cm="1">
        <f t="array" ref="H182">IF($Z182&gt;0,INDEX(Output_Mac!H$2:H$500,$Z182),IF($AD182&gt;0,INDEX(Output_Win!H$2:H$243,$AD182),IF($AA182&gt;0,_xlfn.LET(_xlpm.MyAuditVal,INDEX(My_Audit!G$2:G$456,$AA182),IF(_xlpm.MyAuditVal=0,"",_xlpm.MyAuditVal)),"")))</f>
        <v/>
      </c>
      <c r="I182" s="41" t="str" cm="1">
        <f t="array" ref="I182">IF(($Y182+$Z182+$AA182+$AD182)=0,"",IFERROR(_xlfn.LET(_xlpm.CSVVal,IF($Y182=0,"",INDEX(CSV!H$2:H$510,$Y182)),_xlpm.MacVal,IF($Z182=0,"",INDEX(Output_Mac!I$2:I$500,$Z182)),_xlpm.WinVal,IF($AD182=0,"",INDEX(Output_Win!I$2:I$243,$AD182)),_xlpm.MyAuditVal,IF($AA182=0,"",INDEX(My_Audit!H$2:H$456,$AA182)),_xlfn.IFS(_xlpm.MyAuditVal&lt;&gt;"",_xlpm.MyAuditVal,_xlpm.MacVal&lt;&gt;"",_xlpm.MacVal,_xlpm.WinVal&lt;&gt;"",_xlpm.WinVal,_xlpm.CSVVal&lt;&gt;"",_xlpm.CSVVal)),""))</f>
        <v/>
      </c>
      <c r="J182" s="41" t="str" cm="1">
        <f t="array" ref="J182">IF(($Y182+$Z182+$AA182+$AD182)=0,"",IFERROR(_xlfn.LET(_xlpm.CSVVal,IF($Y182=0,"",INDEX(CSV!J$2:J$510,$Y182)),_xlpm.MacVal,IF($Z182=0,"",INDEX(Output_Mac!J$2:J$500,$Z182)),_xlpm.WinVal,IF($AD182=0,"",INDEX(Output_Win!J$2:J$243,$AD182)),_xlpm.MyAuditVal,IF($AA182=0,"",INDEX(My_Audit!I$2:I$456,$AA182)),_xlfn.IFS(_xlpm.MyAuditVal&lt;&gt;"",_xlpm.MyAuditVal,_xlpm.MacVal&lt;&gt;"",_xlpm.MacVal,_xlpm.WinVal&lt;&gt;"",_xlpm.WinVal,_xlpm.CSVVal&lt;&gt;"",_xlpm.CSVVal)),""))</f>
        <v/>
      </c>
      <c r="K182" s="41" t="str" cm="1">
        <f t="array" ref="K182">IF(($Y182+$Z182+$AA182+$AD182)=0,"",IFERROR(_xlfn.LET(_xlpm.CSVVal,IF($Y182=0,"",INDEX(CSV!N$2:N$510,$Y182)),_xlpm.MacVal,IF($Z182=0,"",INDEX(Output_Mac!L$2:L$500,$Z182)),_xlpm.WinVal,IF($AD182=0,"",INDEX(Output_Win!L$2:L$243,$AD182)),_xlpm.MyAuditVal,IF($AA182=0,"",INDEX(My_Audit!J$2:J$456,$AA182)),_xlfn.IFS(_xlpm.MyAuditVal&lt;&gt;"",_xlpm.MyAuditVal,_xlpm.MacVal&lt;&gt;"",_xlpm.MacVal,_xlpm.WinVal&lt;&gt;"",_xlpm.WinVal,_xlpm.CSVVal&lt;&gt;"",_xlpm.CSVVal)),""))</f>
        <v/>
      </c>
      <c r="L182" s="41" t="str" cm="1">
        <f t="array" ref="L182">IF(($Y182+$Z182+$AA182+$AD182)=0,"",IFERROR(_xlfn.LET(_xlpm.CSVVal,IF($Y182=0,"",INDEX(CSV!Q$2:Q$510,$Y182)),_xlpm.MacVal,IF($Z182=0,"",INDEX(Output_Mac!M$2:M$500,$Z182)),_xlpm.WinVal,IF($AD182=0,"",INDEX(Output_Win!M$2:M$243,$AD182)),_xlpm.MyAuditVal,IF($AA182=0,"",INDEX(My_Audit!K$2:K$456,$AA182)),_xlfn.IFS(_xlpm.MyAuditVal&lt;&gt;"",_xlpm.MyAuditVal,_xlpm.MacVal&lt;&gt;"",_xlpm.MacVal,_xlpm.WinVal&lt;&gt;"",_xlpm.WinVal,_xlpm.CSVVal&lt;&gt;"",_xlpm.CSVVal)),""))</f>
        <v/>
      </c>
      <c r="M182" s="41" t="str" cm="1">
        <f t="array" ref="M182">IF(($Y182+$Z182+$AA182+$AD182)=0,"",ExpandDiagCodes(_xlfn.TEXTJOIN(", ",TRUE,IF($AA182=0,"",INDEX(My_Audit!N$2:N$456,$AA182)),IF($Z182=0,"",INDEX(Output_Mac!S$2:S$500,$Z182)),IF($AD182=0,"",INDEX(Output_Win!S$2:S$243,$AD182)),IF($Y182=0,"",INDEX(CSV!AE$2:AE$510,$Y182)))))</f>
        <v/>
      </c>
      <c r="N182" s="41" t="str" cm="1">
        <f t="array" ref="N182">IF(($Y182+$Z182+$AA182+$AD182)=0,"",IFERROR(_xlfn.LET(_xlpm.CSVVal,IF($Y182=0,"",INDEX(CSV!AG$2:AG$510,$Y182)),_xlpm.MacVal,IF($Z182=0,"",INDEX(Output_Mac!T$2:T$500,$Z182)),_xlpm.WinVal,IF($AD182=0,"",INDEX(Output_Win!T$2:T$243,$AD182)),_xlpm.MyAuditVal,IF($AA182=0,"",INDEX(My_Audit!O$2:O$456,$AA182)),_xlfn.IFS(_xlpm.MyAuditVal&lt;&gt;"",_xlpm.MyAuditVal,_xlpm.MacVal&lt;&gt;"",_xlpm.MacVal,_xlpm.WinVal&lt;&gt;"",_xlpm.WinVal,_xlpm.CSVVal&lt;&gt;"",_xlpm.CSVVal)),""))</f>
        <v/>
      </c>
      <c r="O182" s="41" t="str" cm="1">
        <f t="array" ref="O182">IF($AB182=0,"",INDEX(My_Audit!P$2:P$456,$AB182))&amp;""</f>
        <v/>
      </c>
      <c r="P182" s="40"/>
      <c r="Q182" s="41" t="str">
        <f>IF(LEFT(N182,4)="Pass","Nist SP 800-88",My_Audit!R182)&amp;""</f>
        <v/>
      </c>
      <c r="R182" s="40"/>
      <c r="S182" s="40"/>
      <c r="T182" s="41" t="str" cm="1">
        <f t="array" ref="T182">IF($AC182=0,"",INDEX(Models!J$2:J$605,$AC182))</f>
        <v/>
      </c>
      <c r="U182" s="40"/>
      <c r="V182" s="40"/>
      <c r="W182" s="79" t="str" cm="1">
        <f t="array" ref="W182">IF(($Z182+$AA182+$AD182)=0,"",ExpandDiagCodes(_xlfn.TEXTJOIN(", ",TRUE,IF($AA182=0,"",INDEX(My_Audit!L$2:L$456,$AA182)),IF($Z182=0,"",INDEX(Output_Mac!AA$2:AA$500,$Z182)),IF($AD182=0,"",INDEX(Output_Win!AA$2:AA$243,$AD182)))))</f>
        <v/>
      </c>
      <c r="Y182" s="80">
        <f>IFERROR(MATCH($A182,CSV!$A$2:$A$510,0),0)</f>
        <v>0</v>
      </c>
      <c r="Z182" s="80">
        <f>IFERROR(MATCH($A182,Output_Mac!$A$2:$A$500,0),0)</f>
        <v>0</v>
      </c>
      <c r="AA182" s="80">
        <f>IFERROR(MATCH($A182,My_Audit!$A$2:$A$456,0),0)</f>
        <v>181</v>
      </c>
      <c r="AB182" s="80">
        <f>IFERROR(MATCH($C182,My_Audit!$B$2:$B$456,0),0)</f>
        <v>0</v>
      </c>
      <c r="AC182" s="80">
        <f>IFERROR(MATCH($E182,Models!$I$2:$I$605,0),0)</f>
        <v>0</v>
      </c>
      <c r="AD182" s="80">
        <f>IFERROR(MATCH($A182,Output_Win!$A$2:$A$243,0),0)</f>
        <v>0</v>
      </c>
    </row>
    <row r="183" spans="1:30">
      <c r="A183" s="40" t="str">
        <f>_xlfn.TEXTJOIN("",TRUE,Input!$A$4,TEXT(ROW(My_Audit!A182)+Input!$A$8-1,"00"))</f>
        <v>W4570</v>
      </c>
      <c r="B183" s="40" t="str">
        <f>_xlfn.TEXTJOIN("-",TRUE,"ITD",Input!$A$2,A183)</f>
        <v>ITD-SHR11749-W4570</v>
      </c>
      <c r="C183" s="41" t="str" cm="1">
        <f t="array" ref="C183">IF(($Y183+$Z183+$AA183+$AD183)=0,"",IFERROR(_xlfn.LET(_xlpm.CSVVal,IF($Y183=0,"",INDEX(CSV!B$2:B$510,$Y183)),_xlpm.MacVal,IF($Z183=0,"",INDEX(Output_Mac!B$2:B$500,$Z183)),_xlpm.WinVal,IF($AD183=0,"",INDEX(Output_Win!B$2:B$243,$AD183)),_xlpm.MyAuditVal,IF($AA183=0,"",INDEX(My_Audit!B$2:B$456,$AA183)),_xlfn.IFS(_xlpm.MyAuditVal&lt;&gt;"",_xlpm.MyAuditVal,_xlpm.MacVal&lt;&gt;"",_xlpm.MacVal,_xlpm.WinVal&lt;&gt;"",_xlpm.WinVal,_xlpm.CSVVal&lt;&gt;"",_xlpm.CSVVal)),""))</f>
        <v/>
      </c>
      <c r="D183" s="41" t="str" cm="1">
        <f t="array" ref="D183">IF(($Y183+$Z183+$AA183+$AD183)=0,"",IFERROR(_xlfn.LET(_xlpm.CSVVal,IF($Y183=0,"",INDEX(CSV!C$2:C$510,$Y183)),_xlpm.MacVal,IF($Z183=0,"",INDEX(Output_Mac!D$2:D$500,$Z183)),_xlpm.WinVal,IF($AD183=0,"",INDEX(Output_Win!D$2:D$243,$AD183)),_xlpm.MyAuditVal,IF($AA183=0,"",INDEX(My_Audit!C$2:C$456,$AA183)),_xlfn.IFS(_xlpm.MyAuditVal&lt;&gt;"",_xlpm.MyAuditVal,_xlpm.MacVal&lt;&gt;"",_xlpm.MacVal,_xlpm.WinVal&lt;&gt;"",_xlpm.WinVal,_xlpm.CSVVal&lt;&gt;"",_xlpm.CSVVal)),""))</f>
        <v/>
      </c>
      <c r="E183" s="41" t="str" cm="1">
        <f t="array" ref="E183">IF(($Y183+$Z183+$AA183+$AD183)=0,"",IFERROR(_xlfn.LET(_xlpm.CSVVal,IF($Y183=0,"",INDEX(CSV!E$2:E$510,$Y183)),_xlpm.MacVal,IF($Z183=0,"",INDEX(Output_Mac!C$2:C$500,$Z183)),_xlpm.WinVal,IF($AD183=0,"",INDEX(Output_Win!C$2:C$243,$AD183)),_xlpm.MyAuditVal,IF($AA183=0,"",INDEX(My_Audit!D$2:D$456,$AA183)),_xlfn.IFS(_xlpm.MyAuditVal&lt;&gt;"",_xlpm.MyAuditVal,_xlpm.MacVal&lt;&gt;"",_xlpm.MacVal,_xlpm.WinVal&lt;&gt;"",_xlpm.WinVal,_xlpm.CSVVal&lt;&gt;"",_xlpm.CSVVal)),""))</f>
        <v/>
      </c>
      <c r="F183" s="41" t="str" cm="1">
        <f t="array" ref="F183">IF(($Y183+$Z183+$AA183+$AD183)=0,"",IFERROR(_xlfn.LET(_xlpm.CSVVal,IF($Y183=0,"",INDEX(CSV!F$2:F$510,$Y183)),_xlpm.MacVal,IF($Z183=0,"",INDEX(Output_Mac!E$2:E$500,$Z183)),_xlpm.WinVal,IF($AD183=0,"",INDEX(Output_Win!E$2:E$243,$AD183)),_xlpm.MyAuditVal,IF($AA183=0,"",INDEX(My_Audit!E$2:E$456,$AA183)),_xlfn.IFS(_xlpm.MyAuditVal&lt;&gt;"",_xlpm.MyAuditVal,_xlpm.MacVal&lt;&gt;"",_xlpm.MacVal,_xlpm.WinVal&lt;&gt;"",_xlpm.WinVal,_xlpm.CSVVal&lt;&gt;"",PROPER(_xlpm.CSVVal))),""))</f>
        <v/>
      </c>
      <c r="G183" s="41" t="str" cm="1">
        <f t="array" ref="G183">IF(($Y183+$Z183+$AA183+$AD183)=0,"",IFERROR(_xlfn.LET(_xlpm.CSVVal,IF($Y183=0,"",INDEX(CSV!G$2:G$510,$Y183)),_xlpm.MacVal,IF($Z183=0,"",INDEX(Output_Mac!G$2:G$500,$Z183)),_xlpm.WinVal,IF($AD183=0,"",INDEX(Output_Win!G$2:G$243,$AD183)),_xlpm.MyAuditVal,IF($AA183=0,"",INDEX(My_Audit!F$2:F$456,$AA183)),_xlfn.IFS(_xlpm.MyAuditVal&lt;&gt;"",_xlpm.MyAuditVal,_xlpm.MacVal&lt;&gt;"",_xlpm.MacVal,_xlpm.WinVal&lt;&gt;"",_xlpm.WinVal,_xlpm.CSVVal&lt;&gt;"",_xlpm.CSVVal)),""))</f>
        <v/>
      </c>
      <c r="H183" s="41" t="str" cm="1">
        <f t="array" ref="H183">IF($Z183&gt;0,INDEX(Output_Mac!H$2:H$500,$Z183),IF($AD183&gt;0,INDEX(Output_Win!H$2:H$243,$AD183),IF($AA183&gt;0,_xlfn.LET(_xlpm.MyAuditVal,INDEX(My_Audit!G$2:G$456,$AA183),IF(_xlpm.MyAuditVal=0,"",_xlpm.MyAuditVal)),"")))</f>
        <v/>
      </c>
      <c r="I183" s="41" t="str" cm="1">
        <f t="array" ref="I183">IF(($Y183+$Z183+$AA183+$AD183)=0,"",IFERROR(_xlfn.LET(_xlpm.CSVVal,IF($Y183=0,"",INDEX(CSV!H$2:H$510,$Y183)),_xlpm.MacVal,IF($Z183=0,"",INDEX(Output_Mac!I$2:I$500,$Z183)),_xlpm.WinVal,IF($AD183=0,"",INDEX(Output_Win!I$2:I$243,$AD183)),_xlpm.MyAuditVal,IF($AA183=0,"",INDEX(My_Audit!H$2:H$456,$AA183)),_xlfn.IFS(_xlpm.MyAuditVal&lt;&gt;"",_xlpm.MyAuditVal,_xlpm.MacVal&lt;&gt;"",_xlpm.MacVal,_xlpm.WinVal&lt;&gt;"",_xlpm.WinVal,_xlpm.CSVVal&lt;&gt;"",_xlpm.CSVVal)),""))</f>
        <v/>
      </c>
      <c r="J183" s="41" t="str" cm="1">
        <f t="array" ref="J183">IF(($Y183+$Z183+$AA183+$AD183)=0,"",IFERROR(_xlfn.LET(_xlpm.CSVVal,IF($Y183=0,"",INDEX(CSV!J$2:J$510,$Y183)),_xlpm.MacVal,IF($Z183=0,"",INDEX(Output_Mac!J$2:J$500,$Z183)),_xlpm.WinVal,IF($AD183=0,"",INDEX(Output_Win!J$2:J$243,$AD183)),_xlpm.MyAuditVal,IF($AA183=0,"",INDEX(My_Audit!I$2:I$456,$AA183)),_xlfn.IFS(_xlpm.MyAuditVal&lt;&gt;"",_xlpm.MyAuditVal,_xlpm.MacVal&lt;&gt;"",_xlpm.MacVal,_xlpm.WinVal&lt;&gt;"",_xlpm.WinVal,_xlpm.CSVVal&lt;&gt;"",_xlpm.CSVVal)),""))</f>
        <v/>
      </c>
      <c r="K183" s="41" t="str" cm="1">
        <f t="array" ref="K183">IF(($Y183+$Z183+$AA183+$AD183)=0,"",IFERROR(_xlfn.LET(_xlpm.CSVVal,IF($Y183=0,"",INDEX(CSV!N$2:N$510,$Y183)),_xlpm.MacVal,IF($Z183=0,"",INDEX(Output_Mac!L$2:L$500,$Z183)),_xlpm.WinVal,IF($AD183=0,"",INDEX(Output_Win!L$2:L$243,$AD183)),_xlpm.MyAuditVal,IF($AA183=0,"",INDEX(My_Audit!J$2:J$456,$AA183)),_xlfn.IFS(_xlpm.MyAuditVal&lt;&gt;"",_xlpm.MyAuditVal,_xlpm.MacVal&lt;&gt;"",_xlpm.MacVal,_xlpm.WinVal&lt;&gt;"",_xlpm.WinVal,_xlpm.CSVVal&lt;&gt;"",_xlpm.CSVVal)),""))</f>
        <v/>
      </c>
      <c r="L183" s="41" t="str" cm="1">
        <f t="array" ref="L183">IF(($Y183+$Z183+$AA183+$AD183)=0,"",IFERROR(_xlfn.LET(_xlpm.CSVVal,IF($Y183=0,"",INDEX(CSV!Q$2:Q$510,$Y183)),_xlpm.MacVal,IF($Z183=0,"",INDEX(Output_Mac!M$2:M$500,$Z183)),_xlpm.WinVal,IF($AD183=0,"",INDEX(Output_Win!M$2:M$243,$AD183)),_xlpm.MyAuditVal,IF($AA183=0,"",INDEX(My_Audit!K$2:K$456,$AA183)),_xlfn.IFS(_xlpm.MyAuditVal&lt;&gt;"",_xlpm.MyAuditVal,_xlpm.MacVal&lt;&gt;"",_xlpm.MacVal,_xlpm.WinVal&lt;&gt;"",_xlpm.WinVal,_xlpm.CSVVal&lt;&gt;"",_xlpm.CSVVal)),""))</f>
        <v/>
      </c>
      <c r="M183" s="41" t="str" cm="1">
        <f t="array" ref="M183">IF(($Y183+$Z183+$AA183+$AD183)=0,"",ExpandDiagCodes(_xlfn.TEXTJOIN(", ",TRUE,IF($AA183=0,"",INDEX(My_Audit!N$2:N$456,$AA183)),IF($Z183=0,"",INDEX(Output_Mac!S$2:S$500,$Z183)),IF($AD183=0,"",INDEX(Output_Win!S$2:S$243,$AD183)),IF($Y183=0,"",INDEX(CSV!AE$2:AE$510,$Y183)))))</f>
        <v/>
      </c>
      <c r="N183" s="41" t="str" cm="1">
        <f t="array" ref="N183">IF(($Y183+$Z183+$AA183+$AD183)=0,"",IFERROR(_xlfn.LET(_xlpm.CSVVal,IF($Y183=0,"",INDEX(CSV!AG$2:AG$510,$Y183)),_xlpm.MacVal,IF($Z183=0,"",INDEX(Output_Mac!T$2:T$500,$Z183)),_xlpm.WinVal,IF($AD183=0,"",INDEX(Output_Win!T$2:T$243,$AD183)),_xlpm.MyAuditVal,IF($AA183=0,"",INDEX(My_Audit!O$2:O$456,$AA183)),_xlfn.IFS(_xlpm.MyAuditVal&lt;&gt;"",_xlpm.MyAuditVal,_xlpm.MacVal&lt;&gt;"",_xlpm.MacVal,_xlpm.WinVal&lt;&gt;"",_xlpm.WinVal,_xlpm.CSVVal&lt;&gt;"",_xlpm.CSVVal)),""))</f>
        <v/>
      </c>
      <c r="O183" s="41" t="str" cm="1">
        <f t="array" ref="O183">IF($AB183=0,"",INDEX(My_Audit!P$2:P$456,$AB183))&amp;""</f>
        <v/>
      </c>
      <c r="P183" s="40"/>
      <c r="Q183" s="41" t="str">
        <f>IF(LEFT(N183,4)="Pass","Nist SP 800-88",My_Audit!R183)&amp;""</f>
        <v/>
      </c>
      <c r="R183" s="40"/>
      <c r="S183" s="40"/>
      <c r="T183" s="41" t="str" cm="1">
        <f t="array" ref="T183">IF($AC183=0,"",INDEX(Models!J$2:J$605,$AC183))</f>
        <v/>
      </c>
      <c r="U183" s="40"/>
      <c r="V183" s="40"/>
      <c r="W183" s="79" t="str" cm="1">
        <f t="array" ref="W183">IF(($Z183+$AA183+$AD183)=0,"",ExpandDiagCodes(_xlfn.TEXTJOIN(", ",TRUE,IF($AA183=0,"",INDEX(My_Audit!L$2:L$456,$AA183)),IF($Z183=0,"",INDEX(Output_Mac!AA$2:AA$500,$Z183)),IF($AD183=0,"",INDEX(Output_Win!AA$2:AA$243,$AD183)))))</f>
        <v/>
      </c>
      <c r="Y183" s="80">
        <f>IFERROR(MATCH($A183,CSV!$A$2:$A$510,0),0)</f>
        <v>0</v>
      </c>
      <c r="Z183" s="80">
        <f>IFERROR(MATCH($A183,Output_Mac!$A$2:$A$500,0),0)</f>
        <v>0</v>
      </c>
      <c r="AA183" s="80">
        <f>IFERROR(MATCH($A183,My_Audit!$A$2:$A$456,0),0)</f>
        <v>182</v>
      </c>
      <c r="AB183" s="80">
        <f>IFERROR(MATCH($C183,My_Audit!$B$2:$B$456,0),0)</f>
        <v>0</v>
      </c>
      <c r="AC183" s="80">
        <f>IFERROR(MATCH($E183,Models!$I$2:$I$605,0),0)</f>
        <v>0</v>
      </c>
      <c r="AD183" s="80">
        <f>IFERROR(MATCH($A183,Output_Win!$A$2:$A$243,0),0)</f>
        <v>0</v>
      </c>
    </row>
    <row r="184" spans="1:30">
      <c r="A184" s="40" t="str">
        <f>_xlfn.TEXTJOIN("",TRUE,Input!$A$4,TEXT(ROW(My_Audit!A183)+Input!$A$8-1,"00"))</f>
        <v>W4571</v>
      </c>
      <c r="B184" s="40" t="str">
        <f>_xlfn.TEXTJOIN("-",TRUE,"ITD",Input!$A$2,A184)</f>
        <v>ITD-SHR11749-W4571</v>
      </c>
      <c r="C184" s="41" t="str" cm="1">
        <f t="array" ref="C184">IF(($Y184+$Z184+$AA184+$AD184)=0,"",IFERROR(_xlfn.LET(_xlpm.CSVVal,IF($Y184=0,"",INDEX(CSV!B$2:B$510,$Y184)),_xlpm.MacVal,IF($Z184=0,"",INDEX(Output_Mac!B$2:B$500,$Z184)),_xlpm.WinVal,IF($AD184=0,"",INDEX(Output_Win!B$2:B$243,$AD184)),_xlpm.MyAuditVal,IF($AA184=0,"",INDEX(My_Audit!B$2:B$456,$AA184)),_xlfn.IFS(_xlpm.MyAuditVal&lt;&gt;"",_xlpm.MyAuditVal,_xlpm.MacVal&lt;&gt;"",_xlpm.MacVal,_xlpm.WinVal&lt;&gt;"",_xlpm.WinVal,_xlpm.CSVVal&lt;&gt;"",_xlpm.CSVVal)),""))</f>
        <v/>
      </c>
      <c r="D184" s="41" t="str" cm="1">
        <f t="array" ref="D184">IF(($Y184+$Z184+$AA184+$AD184)=0,"",IFERROR(_xlfn.LET(_xlpm.CSVVal,IF($Y184=0,"",INDEX(CSV!C$2:C$510,$Y184)),_xlpm.MacVal,IF($Z184=0,"",INDEX(Output_Mac!D$2:D$500,$Z184)),_xlpm.WinVal,IF($AD184=0,"",INDEX(Output_Win!D$2:D$243,$AD184)),_xlpm.MyAuditVal,IF($AA184=0,"",INDEX(My_Audit!C$2:C$456,$AA184)),_xlfn.IFS(_xlpm.MyAuditVal&lt;&gt;"",_xlpm.MyAuditVal,_xlpm.MacVal&lt;&gt;"",_xlpm.MacVal,_xlpm.WinVal&lt;&gt;"",_xlpm.WinVal,_xlpm.CSVVal&lt;&gt;"",_xlpm.CSVVal)),""))</f>
        <v/>
      </c>
      <c r="E184" s="41" t="str" cm="1">
        <f t="array" ref="E184">IF(($Y184+$Z184+$AA184+$AD184)=0,"",IFERROR(_xlfn.LET(_xlpm.CSVVal,IF($Y184=0,"",INDEX(CSV!E$2:E$510,$Y184)),_xlpm.MacVal,IF($Z184=0,"",INDEX(Output_Mac!C$2:C$500,$Z184)),_xlpm.WinVal,IF($AD184=0,"",INDEX(Output_Win!C$2:C$243,$AD184)),_xlpm.MyAuditVal,IF($AA184=0,"",INDEX(My_Audit!D$2:D$456,$AA184)),_xlfn.IFS(_xlpm.MyAuditVal&lt;&gt;"",_xlpm.MyAuditVal,_xlpm.MacVal&lt;&gt;"",_xlpm.MacVal,_xlpm.WinVal&lt;&gt;"",_xlpm.WinVal,_xlpm.CSVVal&lt;&gt;"",_xlpm.CSVVal)),""))</f>
        <v/>
      </c>
      <c r="F184" s="41" t="str" cm="1">
        <f t="array" ref="F184">IF(($Y184+$Z184+$AA184+$AD184)=0,"",IFERROR(_xlfn.LET(_xlpm.CSVVal,IF($Y184=0,"",INDEX(CSV!F$2:F$510,$Y184)),_xlpm.MacVal,IF($Z184=0,"",INDEX(Output_Mac!E$2:E$500,$Z184)),_xlpm.WinVal,IF($AD184=0,"",INDEX(Output_Win!E$2:E$243,$AD184)),_xlpm.MyAuditVal,IF($AA184=0,"",INDEX(My_Audit!E$2:E$456,$AA184)),_xlfn.IFS(_xlpm.MyAuditVal&lt;&gt;"",_xlpm.MyAuditVal,_xlpm.MacVal&lt;&gt;"",_xlpm.MacVal,_xlpm.WinVal&lt;&gt;"",_xlpm.WinVal,_xlpm.CSVVal&lt;&gt;"",PROPER(_xlpm.CSVVal))),""))</f>
        <v/>
      </c>
      <c r="G184" s="41" t="str" cm="1">
        <f t="array" ref="G184">IF(($Y184+$Z184+$AA184+$AD184)=0,"",IFERROR(_xlfn.LET(_xlpm.CSVVal,IF($Y184=0,"",INDEX(CSV!G$2:G$510,$Y184)),_xlpm.MacVal,IF($Z184=0,"",INDEX(Output_Mac!G$2:G$500,$Z184)),_xlpm.WinVal,IF($AD184=0,"",INDEX(Output_Win!G$2:G$243,$AD184)),_xlpm.MyAuditVal,IF($AA184=0,"",INDEX(My_Audit!F$2:F$456,$AA184)),_xlfn.IFS(_xlpm.MyAuditVal&lt;&gt;"",_xlpm.MyAuditVal,_xlpm.MacVal&lt;&gt;"",_xlpm.MacVal,_xlpm.WinVal&lt;&gt;"",_xlpm.WinVal,_xlpm.CSVVal&lt;&gt;"",_xlpm.CSVVal)),""))</f>
        <v/>
      </c>
      <c r="H184" s="41" t="str" cm="1">
        <f t="array" ref="H184">IF($Z184&gt;0,INDEX(Output_Mac!H$2:H$500,$Z184),IF($AD184&gt;0,INDEX(Output_Win!H$2:H$243,$AD184),IF($AA184&gt;0,_xlfn.LET(_xlpm.MyAuditVal,INDEX(My_Audit!G$2:G$456,$AA184),IF(_xlpm.MyAuditVal=0,"",_xlpm.MyAuditVal)),"")))</f>
        <v/>
      </c>
      <c r="I184" s="41" t="str" cm="1">
        <f t="array" ref="I184">IF(($Y184+$Z184+$AA184+$AD184)=0,"",IFERROR(_xlfn.LET(_xlpm.CSVVal,IF($Y184=0,"",INDEX(CSV!H$2:H$510,$Y184)),_xlpm.MacVal,IF($Z184=0,"",INDEX(Output_Mac!I$2:I$500,$Z184)),_xlpm.WinVal,IF($AD184=0,"",INDEX(Output_Win!I$2:I$243,$AD184)),_xlpm.MyAuditVal,IF($AA184=0,"",INDEX(My_Audit!H$2:H$456,$AA184)),_xlfn.IFS(_xlpm.MyAuditVal&lt;&gt;"",_xlpm.MyAuditVal,_xlpm.MacVal&lt;&gt;"",_xlpm.MacVal,_xlpm.WinVal&lt;&gt;"",_xlpm.WinVal,_xlpm.CSVVal&lt;&gt;"",_xlpm.CSVVal)),""))</f>
        <v/>
      </c>
      <c r="J184" s="41" t="str" cm="1">
        <f t="array" ref="J184">IF(($Y184+$Z184+$AA184+$AD184)=0,"",IFERROR(_xlfn.LET(_xlpm.CSVVal,IF($Y184=0,"",INDEX(CSV!J$2:J$510,$Y184)),_xlpm.MacVal,IF($Z184=0,"",INDEX(Output_Mac!J$2:J$500,$Z184)),_xlpm.WinVal,IF($AD184=0,"",INDEX(Output_Win!J$2:J$243,$AD184)),_xlpm.MyAuditVal,IF($AA184=0,"",INDEX(My_Audit!I$2:I$456,$AA184)),_xlfn.IFS(_xlpm.MyAuditVal&lt;&gt;"",_xlpm.MyAuditVal,_xlpm.MacVal&lt;&gt;"",_xlpm.MacVal,_xlpm.WinVal&lt;&gt;"",_xlpm.WinVal,_xlpm.CSVVal&lt;&gt;"",_xlpm.CSVVal)),""))</f>
        <v/>
      </c>
      <c r="K184" s="41" t="str" cm="1">
        <f t="array" ref="K184">IF(($Y184+$Z184+$AA184+$AD184)=0,"",IFERROR(_xlfn.LET(_xlpm.CSVVal,IF($Y184=0,"",INDEX(CSV!N$2:N$510,$Y184)),_xlpm.MacVal,IF($Z184=0,"",INDEX(Output_Mac!L$2:L$500,$Z184)),_xlpm.WinVal,IF($AD184=0,"",INDEX(Output_Win!L$2:L$243,$AD184)),_xlpm.MyAuditVal,IF($AA184=0,"",INDEX(My_Audit!J$2:J$456,$AA184)),_xlfn.IFS(_xlpm.MyAuditVal&lt;&gt;"",_xlpm.MyAuditVal,_xlpm.MacVal&lt;&gt;"",_xlpm.MacVal,_xlpm.WinVal&lt;&gt;"",_xlpm.WinVal,_xlpm.CSVVal&lt;&gt;"",_xlpm.CSVVal)),""))</f>
        <v/>
      </c>
      <c r="L184" s="41" t="str" cm="1">
        <f t="array" ref="L184">IF(($Y184+$Z184+$AA184+$AD184)=0,"",IFERROR(_xlfn.LET(_xlpm.CSVVal,IF($Y184=0,"",INDEX(CSV!Q$2:Q$510,$Y184)),_xlpm.MacVal,IF($Z184=0,"",INDEX(Output_Mac!M$2:M$500,$Z184)),_xlpm.WinVal,IF($AD184=0,"",INDEX(Output_Win!M$2:M$243,$AD184)),_xlpm.MyAuditVal,IF($AA184=0,"",INDEX(My_Audit!K$2:K$456,$AA184)),_xlfn.IFS(_xlpm.MyAuditVal&lt;&gt;"",_xlpm.MyAuditVal,_xlpm.MacVal&lt;&gt;"",_xlpm.MacVal,_xlpm.WinVal&lt;&gt;"",_xlpm.WinVal,_xlpm.CSVVal&lt;&gt;"",_xlpm.CSVVal)),""))</f>
        <v/>
      </c>
      <c r="M184" s="41" t="str" cm="1">
        <f t="array" ref="M184">IF(($Y184+$Z184+$AA184+$AD184)=0,"",ExpandDiagCodes(_xlfn.TEXTJOIN(", ",TRUE,IF($AA184=0,"",INDEX(My_Audit!N$2:N$456,$AA184)),IF($Z184=0,"",INDEX(Output_Mac!S$2:S$500,$Z184)),IF($AD184=0,"",INDEX(Output_Win!S$2:S$243,$AD184)),IF($Y184=0,"",INDEX(CSV!AE$2:AE$510,$Y184)))))</f>
        <v/>
      </c>
      <c r="N184" s="41" t="str" cm="1">
        <f t="array" ref="N184">IF(($Y184+$Z184+$AA184+$AD184)=0,"",IFERROR(_xlfn.LET(_xlpm.CSVVal,IF($Y184=0,"",INDEX(CSV!AG$2:AG$510,$Y184)),_xlpm.MacVal,IF($Z184=0,"",INDEX(Output_Mac!T$2:T$500,$Z184)),_xlpm.WinVal,IF($AD184=0,"",INDEX(Output_Win!T$2:T$243,$AD184)),_xlpm.MyAuditVal,IF($AA184=0,"",INDEX(My_Audit!O$2:O$456,$AA184)),_xlfn.IFS(_xlpm.MyAuditVal&lt;&gt;"",_xlpm.MyAuditVal,_xlpm.MacVal&lt;&gt;"",_xlpm.MacVal,_xlpm.WinVal&lt;&gt;"",_xlpm.WinVal,_xlpm.CSVVal&lt;&gt;"",_xlpm.CSVVal)),""))</f>
        <v/>
      </c>
      <c r="O184" s="41" t="str" cm="1">
        <f t="array" ref="O184">IF($AB184=0,"",INDEX(My_Audit!P$2:P$456,$AB184))&amp;""</f>
        <v/>
      </c>
      <c r="P184" s="40"/>
      <c r="Q184" s="41" t="str">
        <f>IF(LEFT(N184,4)="Pass","Nist SP 800-88",My_Audit!R184)&amp;""</f>
        <v/>
      </c>
      <c r="R184" s="40"/>
      <c r="S184" s="40"/>
      <c r="T184" s="41" t="str" cm="1">
        <f t="array" ref="T184">IF($AC184=0,"",INDEX(Models!J$2:J$605,$AC184))</f>
        <v/>
      </c>
      <c r="U184" s="40"/>
      <c r="V184" s="40"/>
      <c r="W184" s="79" t="str" cm="1">
        <f t="array" ref="W184">IF(($Z184+$AA184+$AD184)=0,"",ExpandDiagCodes(_xlfn.TEXTJOIN(", ",TRUE,IF($AA184=0,"",INDEX(My_Audit!L$2:L$456,$AA184)),IF($Z184=0,"",INDEX(Output_Mac!AA$2:AA$500,$Z184)),IF($AD184=0,"",INDEX(Output_Win!AA$2:AA$243,$AD184)))))</f>
        <v/>
      </c>
      <c r="Y184" s="80">
        <f>IFERROR(MATCH($A184,CSV!$A$2:$A$510,0),0)</f>
        <v>0</v>
      </c>
      <c r="Z184" s="80">
        <f>IFERROR(MATCH($A184,Output_Mac!$A$2:$A$500,0),0)</f>
        <v>0</v>
      </c>
      <c r="AA184" s="80">
        <f>IFERROR(MATCH($A184,My_Audit!$A$2:$A$456,0),0)</f>
        <v>183</v>
      </c>
      <c r="AB184" s="80">
        <f>IFERROR(MATCH($C184,My_Audit!$B$2:$B$456,0),0)</f>
        <v>0</v>
      </c>
      <c r="AC184" s="80">
        <f>IFERROR(MATCH($E184,Models!$I$2:$I$605,0),0)</f>
        <v>0</v>
      </c>
      <c r="AD184" s="80">
        <f>IFERROR(MATCH($A184,Output_Win!$A$2:$A$243,0),0)</f>
        <v>0</v>
      </c>
    </row>
    <row r="185" spans="1:30">
      <c r="A185" s="40" t="str">
        <f>_xlfn.TEXTJOIN("",TRUE,Input!$A$4,TEXT(ROW(My_Audit!A184)+Input!$A$8-1,"00"))</f>
        <v>W4572</v>
      </c>
      <c r="B185" s="40" t="str">
        <f>_xlfn.TEXTJOIN("-",TRUE,"ITD",Input!$A$2,A185)</f>
        <v>ITD-SHR11749-W4572</v>
      </c>
      <c r="C185" s="41" t="str" cm="1">
        <f t="array" ref="C185">IF(($Y185+$Z185+$AA185+$AD185)=0,"",IFERROR(_xlfn.LET(_xlpm.CSVVal,IF($Y185=0,"",INDEX(CSV!B$2:B$510,$Y185)),_xlpm.MacVal,IF($Z185=0,"",INDEX(Output_Mac!B$2:B$500,$Z185)),_xlpm.WinVal,IF($AD185=0,"",INDEX(Output_Win!B$2:B$243,$AD185)),_xlpm.MyAuditVal,IF($AA185=0,"",INDEX(My_Audit!B$2:B$456,$AA185)),_xlfn.IFS(_xlpm.MyAuditVal&lt;&gt;"",_xlpm.MyAuditVal,_xlpm.MacVal&lt;&gt;"",_xlpm.MacVal,_xlpm.WinVal&lt;&gt;"",_xlpm.WinVal,_xlpm.CSVVal&lt;&gt;"",_xlpm.CSVVal)),""))</f>
        <v/>
      </c>
      <c r="D185" s="41" t="str" cm="1">
        <f t="array" ref="D185">IF(($Y185+$Z185+$AA185+$AD185)=0,"",IFERROR(_xlfn.LET(_xlpm.CSVVal,IF($Y185=0,"",INDEX(CSV!C$2:C$510,$Y185)),_xlpm.MacVal,IF($Z185=0,"",INDEX(Output_Mac!D$2:D$500,$Z185)),_xlpm.WinVal,IF($AD185=0,"",INDEX(Output_Win!D$2:D$243,$AD185)),_xlpm.MyAuditVal,IF($AA185=0,"",INDEX(My_Audit!C$2:C$456,$AA185)),_xlfn.IFS(_xlpm.MyAuditVal&lt;&gt;"",_xlpm.MyAuditVal,_xlpm.MacVal&lt;&gt;"",_xlpm.MacVal,_xlpm.WinVal&lt;&gt;"",_xlpm.WinVal,_xlpm.CSVVal&lt;&gt;"",_xlpm.CSVVal)),""))</f>
        <v/>
      </c>
      <c r="E185" s="41" t="str" cm="1">
        <f t="array" ref="E185">IF(($Y185+$Z185+$AA185+$AD185)=0,"",IFERROR(_xlfn.LET(_xlpm.CSVVal,IF($Y185=0,"",INDEX(CSV!E$2:E$510,$Y185)),_xlpm.MacVal,IF($Z185=0,"",INDEX(Output_Mac!C$2:C$500,$Z185)),_xlpm.WinVal,IF($AD185=0,"",INDEX(Output_Win!C$2:C$243,$AD185)),_xlpm.MyAuditVal,IF($AA185=0,"",INDEX(My_Audit!D$2:D$456,$AA185)),_xlfn.IFS(_xlpm.MyAuditVal&lt;&gt;"",_xlpm.MyAuditVal,_xlpm.MacVal&lt;&gt;"",_xlpm.MacVal,_xlpm.WinVal&lt;&gt;"",_xlpm.WinVal,_xlpm.CSVVal&lt;&gt;"",_xlpm.CSVVal)),""))</f>
        <v/>
      </c>
      <c r="F185" s="41" t="str" cm="1">
        <f t="array" ref="F185">IF(($Y185+$Z185+$AA185+$AD185)=0,"",IFERROR(_xlfn.LET(_xlpm.CSVVal,IF($Y185=0,"",INDEX(CSV!F$2:F$510,$Y185)),_xlpm.MacVal,IF($Z185=0,"",INDEX(Output_Mac!E$2:E$500,$Z185)),_xlpm.WinVal,IF($AD185=0,"",INDEX(Output_Win!E$2:E$243,$AD185)),_xlpm.MyAuditVal,IF($AA185=0,"",INDEX(My_Audit!E$2:E$456,$AA185)),_xlfn.IFS(_xlpm.MyAuditVal&lt;&gt;"",_xlpm.MyAuditVal,_xlpm.MacVal&lt;&gt;"",_xlpm.MacVal,_xlpm.WinVal&lt;&gt;"",_xlpm.WinVal,_xlpm.CSVVal&lt;&gt;"",PROPER(_xlpm.CSVVal))),""))</f>
        <v/>
      </c>
      <c r="G185" s="41" t="str" cm="1">
        <f t="array" ref="G185">IF(($Y185+$Z185+$AA185+$AD185)=0,"",IFERROR(_xlfn.LET(_xlpm.CSVVal,IF($Y185=0,"",INDEX(CSV!G$2:G$510,$Y185)),_xlpm.MacVal,IF($Z185=0,"",INDEX(Output_Mac!G$2:G$500,$Z185)),_xlpm.WinVal,IF($AD185=0,"",INDEX(Output_Win!G$2:G$243,$AD185)),_xlpm.MyAuditVal,IF($AA185=0,"",INDEX(My_Audit!F$2:F$456,$AA185)),_xlfn.IFS(_xlpm.MyAuditVal&lt;&gt;"",_xlpm.MyAuditVal,_xlpm.MacVal&lt;&gt;"",_xlpm.MacVal,_xlpm.WinVal&lt;&gt;"",_xlpm.WinVal,_xlpm.CSVVal&lt;&gt;"",_xlpm.CSVVal)),""))</f>
        <v/>
      </c>
      <c r="H185" s="41" t="str" cm="1">
        <f t="array" ref="H185">IF($Z185&gt;0,INDEX(Output_Mac!H$2:H$500,$Z185),IF($AD185&gt;0,INDEX(Output_Win!H$2:H$243,$AD185),IF($AA185&gt;0,_xlfn.LET(_xlpm.MyAuditVal,INDEX(My_Audit!G$2:G$456,$AA185),IF(_xlpm.MyAuditVal=0,"",_xlpm.MyAuditVal)),"")))</f>
        <v/>
      </c>
      <c r="I185" s="41" t="str" cm="1">
        <f t="array" ref="I185">IF(($Y185+$Z185+$AA185+$AD185)=0,"",IFERROR(_xlfn.LET(_xlpm.CSVVal,IF($Y185=0,"",INDEX(CSV!H$2:H$510,$Y185)),_xlpm.MacVal,IF($Z185=0,"",INDEX(Output_Mac!I$2:I$500,$Z185)),_xlpm.WinVal,IF($AD185=0,"",INDEX(Output_Win!I$2:I$243,$AD185)),_xlpm.MyAuditVal,IF($AA185=0,"",INDEX(My_Audit!H$2:H$456,$AA185)),_xlfn.IFS(_xlpm.MyAuditVal&lt;&gt;"",_xlpm.MyAuditVal,_xlpm.MacVal&lt;&gt;"",_xlpm.MacVal,_xlpm.WinVal&lt;&gt;"",_xlpm.WinVal,_xlpm.CSVVal&lt;&gt;"",_xlpm.CSVVal)),""))</f>
        <v/>
      </c>
      <c r="J185" s="41" t="str" cm="1">
        <f t="array" ref="J185">IF(($Y185+$Z185+$AA185+$AD185)=0,"",IFERROR(_xlfn.LET(_xlpm.CSVVal,IF($Y185=0,"",INDEX(CSV!J$2:J$510,$Y185)),_xlpm.MacVal,IF($Z185=0,"",INDEX(Output_Mac!J$2:J$500,$Z185)),_xlpm.WinVal,IF($AD185=0,"",INDEX(Output_Win!J$2:J$243,$AD185)),_xlpm.MyAuditVal,IF($AA185=0,"",INDEX(My_Audit!I$2:I$456,$AA185)),_xlfn.IFS(_xlpm.MyAuditVal&lt;&gt;"",_xlpm.MyAuditVal,_xlpm.MacVal&lt;&gt;"",_xlpm.MacVal,_xlpm.WinVal&lt;&gt;"",_xlpm.WinVal,_xlpm.CSVVal&lt;&gt;"",_xlpm.CSVVal)),""))</f>
        <v/>
      </c>
      <c r="K185" s="41" t="str" cm="1">
        <f t="array" ref="K185">IF(($Y185+$Z185+$AA185+$AD185)=0,"",IFERROR(_xlfn.LET(_xlpm.CSVVal,IF($Y185=0,"",INDEX(CSV!N$2:N$510,$Y185)),_xlpm.MacVal,IF($Z185=0,"",INDEX(Output_Mac!L$2:L$500,$Z185)),_xlpm.WinVal,IF($AD185=0,"",INDEX(Output_Win!L$2:L$243,$AD185)),_xlpm.MyAuditVal,IF($AA185=0,"",INDEX(My_Audit!J$2:J$456,$AA185)),_xlfn.IFS(_xlpm.MyAuditVal&lt;&gt;"",_xlpm.MyAuditVal,_xlpm.MacVal&lt;&gt;"",_xlpm.MacVal,_xlpm.WinVal&lt;&gt;"",_xlpm.WinVal,_xlpm.CSVVal&lt;&gt;"",_xlpm.CSVVal)),""))</f>
        <v/>
      </c>
      <c r="L185" s="41" t="str" cm="1">
        <f t="array" ref="L185">IF(($Y185+$Z185+$AA185+$AD185)=0,"",IFERROR(_xlfn.LET(_xlpm.CSVVal,IF($Y185=0,"",INDEX(CSV!Q$2:Q$510,$Y185)),_xlpm.MacVal,IF($Z185=0,"",INDEX(Output_Mac!M$2:M$500,$Z185)),_xlpm.WinVal,IF($AD185=0,"",INDEX(Output_Win!M$2:M$243,$AD185)),_xlpm.MyAuditVal,IF($AA185=0,"",INDEX(My_Audit!K$2:K$456,$AA185)),_xlfn.IFS(_xlpm.MyAuditVal&lt;&gt;"",_xlpm.MyAuditVal,_xlpm.MacVal&lt;&gt;"",_xlpm.MacVal,_xlpm.WinVal&lt;&gt;"",_xlpm.WinVal,_xlpm.CSVVal&lt;&gt;"",_xlpm.CSVVal)),""))</f>
        <v/>
      </c>
      <c r="M185" s="41" t="str" cm="1">
        <f t="array" ref="M185">IF(($Y185+$Z185+$AA185+$AD185)=0,"",ExpandDiagCodes(_xlfn.TEXTJOIN(", ",TRUE,IF($AA185=0,"",INDEX(My_Audit!N$2:N$456,$AA185)),IF($Z185=0,"",INDEX(Output_Mac!S$2:S$500,$Z185)),IF($AD185=0,"",INDEX(Output_Win!S$2:S$243,$AD185)),IF($Y185=0,"",INDEX(CSV!AE$2:AE$510,$Y185)))))</f>
        <v/>
      </c>
      <c r="N185" s="41" t="str" cm="1">
        <f t="array" ref="N185">IF(($Y185+$Z185+$AA185+$AD185)=0,"",IFERROR(_xlfn.LET(_xlpm.CSVVal,IF($Y185=0,"",INDEX(CSV!AG$2:AG$510,$Y185)),_xlpm.MacVal,IF($Z185=0,"",INDEX(Output_Mac!T$2:T$500,$Z185)),_xlpm.WinVal,IF($AD185=0,"",INDEX(Output_Win!T$2:T$243,$AD185)),_xlpm.MyAuditVal,IF($AA185=0,"",INDEX(My_Audit!O$2:O$456,$AA185)),_xlfn.IFS(_xlpm.MyAuditVal&lt;&gt;"",_xlpm.MyAuditVal,_xlpm.MacVal&lt;&gt;"",_xlpm.MacVal,_xlpm.WinVal&lt;&gt;"",_xlpm.WinVal,_xlpm.CSVVal&lt;&gt;"",_xlpm.CSVVal)),""))</f>
        <v/>
      </c>
      <c r="O185" s="41" t="str" cm="1">
        <f t="array" ref="O185">IF($AB185=0,"",INDEX(My_Audit!P$2:P$456,$AB185))&amp;""</f>
        <v/>
      </c>
      <c r="P185" s="40"/>
      <c r="Q185" s="41" t="str">
        <f>IF(LEFT(N185,4)="Pass","Nist SP 800-88",My_Audit!R185)&amp;""</f>
        <v/>
      </c>
      <c r="R185" s="40"/>
      <c r="S185" s="40"/>
      <c r="T185" s="41" t="str" cm="1">
        <f t="array" ref="T185">IF($AC185=0,"",INDEX(Models!J$2:J$605,$AC185))</f>
        <v/>
      </c>
      <c r="U185" s="40"/>
      <c r="V185" s="40"/>
      <c r="W185" s="79" t="str" cm="1">
        <f t="array" ref="W185">IF(($Z185+$AA185+$AD185)=0,"",ExpandDiagCodes(_xlfn.TEXTJOIN(", ",TRUE,IF($AA185=0,"",INDEX(My_Audit!L$2:L$456,$AA185)),IF($Z185=0,"",INDEX(Output_Mac!AA$2:AA$500,$Z185)),IF($AD185=0,"",INDEX(Output_Win!AA$2:AA$243,$AD185)))))</f>
        <v/>
      </c>
      <c r="Y185" s="80">
        <f>IFERROR(MATCH($A185,CSV!$A$2:$A$510,0),0)</f>
        <v>0</v>
      </c>
      <c r="Z185" s="80">
        <f>IFERROR(MATCH($A185,Output_Mac!$A$2:$A$500,0),0)</f>
        <v>0</v>
      </c>
      <c r="AA185" s="80">
        <f>IFERROR(MATCH($A185,My_Audit!$A$2:$A$456,0),0)</f>
        <v>184</v>
      </c>
      <c r="AB185" s="80">
        <f>IFERROR(MATCH($C185,My_Audit!$B$2:$B$456,0),0)</f>
        <v>0</v>
      </c>
      <c r="AC185" s="80">
        <f>IFERROR(MATCH($E185,Models!$I$2:$I$605,0),0)</f>
        <v>0</v>
      </c>
      <c r="AD185" s="80">
        <f>IFERROR(MATCH($A185,Output_Win!$A$2:$A$243,0),0)</f>
        <v>0</v>
      </c>
    </row>
    <row r="186" spans="1:30">
      <c r="A186" s="40" t="str">
        <f>_xlfn.TEXTJOIN("",TRUE,Input!$A$4,TEXT(ROW(My_Audit!A185)+Input!$A$8-1,"00"))</f>
        <v>W4573</v>
      </c>
      <c r="B186" s="40" t="str">
        <f>_xlfn.TEXTJOIN("-",TRUE,"ITD",Input!$A$2,A186)</f>
        <v>ITD-SHR11749-W4573</v>
      </c>
      <c r="C186" s="41" t="str" cm="1">
        <f t="array" ref="C186">IF(($Y186+$Z186+$AA186+$AD186)=0,"",IFERROR(_xlfn.LET(_xlpm.CSVVal,IF($Y186=0,"",INDEX(CSV!B$2:B$510,$Y186)),_xlpm.MacVal,IF($Z186=0,"",INDEX(Output_Mac!B$2:B$500,$Z186)),_xlpm.WinVal,IF($AD186=0,"",INDEX(Output_Win!B$2:B$243,$AD186)),_xlpm.MyAuditVal,IF($AA186=0,"",INDEX(My_Audit!B$2:B$456,$AA186)),_xlfn.IFS(_xlpm.MyAuditVal&lt;&gt;"",_xlpm.MyAuditVal,_xlpm.MacVal&lt;&gt;"",_xlpm.MacVal,_xlpm.WinVal&lt;&gt;"",_xlpm.WinVal,_xlpm.CSVVal&lt;&gt;"",_xlpm.CSVVal)),""))</f>
        <v/>
      </c>
      <c r="D186" s="41" t="str" cm="1">
        <f t="array" ref="D186">IF(($Y186+$Z186+$AA186+$AD186)=0,"",IFERROR(_xlfn.LET(_xlpm.CSVVal,IF($Y186=0,"",INDEX(CSV!C$2:C$510,$Y186)),_xlpm.MacVal,IF($Z186=0,"",INDEX(Output_Mac!D$2:D$500,$Z186)),_xlpm.WinVal,IF($AD186=0,"",INDEX(Output_Win!D$2:D$243,$AD186)),_xlpm.MyAuditVal,IF($AA186=0,"",INDEX(My_Audit!C$2:C$456,$AA186)),_xlfn.IFS(_xlpm.MyAuditVal&lt;&gt;"",_xlpm.MyAuditVal,_xlpm.MacVal&lt;&gt;"",_xlpm.MacVal,_xlpm.WinVal&lt;&gt;"",_xlpm.WinVal,_xlpm.CSVVal&lt;&gt;"",_xlpm.CSVVal)),""))</f>
        <v/>
      </c>
      <c r="E186" s="41" t="str" cm="1">
        <f t="array" ref="E186">IF(($Y186+$Z186+$AA186+$AD186)=0,"",IFERROR(_xlfn.LET(_xlpm.CSVVal,IF($Y186=0,"",INDEX(CSV!E$2:E$510,$Y186)),_xlpm.MacVal,IF($Z186=0,"",INDEX(Output_Mac!C$2:C$500,$Z186)),_xlpm.WinVal,IF($AD186=0,"",INDEX(Output_Win!C$2:C$243,$AD186)),_xlpm.MyAuditVal,IF($AA186=0,"",INDEX(My_Audit!D$2:D$456,$AA186)),_xlfn.IFS(_xlpm.MyAuditVal&lt;&gt;"",_xlpm.MyAuditVal,_xlpm.MacVal&lt;&gt;"",_xlpm.MacVal,_xlpm.WinVal&lt;&gt;"",_xlpm.WinVal,_xlpm.CSVVal&lt;&gt;"",_xlpm.CSVVal)),""))</f>
        <v/>
      </c>
      <c r="F186" s="41" t="str" cm="1">
        <f t="array" ref="F186">IF(($Y186+$Z186+$AA186+$AD186)=0,"",IFERROR(_xlfn.LET(_xlpm.CSVVal,IF($Y186=0,"",INDEX(CSV!F$2:F$510,$Y186)),_xlpm.MacVal,IF($Z186=0,"",INDEX(Output_Mac!E$2:E$500,$Z186)),_xlpm.WinVal,IF($AD186=0,"",INDEX(Output_Win!E$2:E$243,$AD186)),_xlpm.MyAuditVal,IF($AA186=0,"",INDEX(My_Audit!E$2:E$456,$AA186)),_xlfn.IFS(_xlpm.MyAuditVal&lt;&gt;"",_xlpm.MyAuditVal,_xlpm.MacVal&lt;&gt;"",_xlpm.MacVal,_xlpm.WinVal&lt;&gt;"",_xlpm.WinVal,_xlpm.CSVVal&lt;&gt;"",PROPER(_xlpm.CSVVal))),""))</f>
        <v/>
      </c>
      <c r="G186" s="41" t="str" cm="1">
        <f t="array" ref="G186">IF(($Y186+$Z186+$AA186+$AD186)=0,"",IFERROR(_xlfn.LET(_xlpm.CSVVal,IF($Y186=0,"",INDEX(CSV!G$2:G$510,$Y186)),_xlpm.MacVal,IF($Z186=0,"",INDEX(Output_Mac!G$2:G$500,$Z186)),_xlpm.WinVal,IF($AD186=0,"",INDEX(Output_Win!G$2:G$243,$AD186)),_xlpm.MyAuditVal,IF($AA186=0,"",INDEX(My_Audit!F$2:F$456,$AA186)),_xlfn.IFS(_xlpm.MyAuditVal&lt;&gt;"",_xlpm.MyAuditVal,_xlpm.MacVal&lt;&gt;"",_xlpm.MacVal,_xlpm.WinVal&lt;&gt;"",_xlpm.WinVal,_xlpm.CSVVal&lt;&gt;"",_xlpm.CSVVal)),""))</f>
        <v/>
      </c>
      <c r="H186" s="41" t="str" cm="1">
        <f t="array" ref="H186">IF($Z186&gt;0,INDEX(Output_Mac!H$2:H$500,$Z186),IF($AD186&gt;0,INDEX(Output_Win!H$2:H$243,$AD186),IF($AA186&gt;0,_xlfn.LET(_xlpm.MyAuditVal,INDEX(My_Audit!G$2:G$456,$AA186),IF(_xlpm.MyAuditVal=0,"",_xlpm.MyAuditVal)),"")))</f>
        <v/>
      </c>
      <c r="I186" s="41" t="str" cm="1">
        <f t="array" ref="I186">IF(($Y186+$Z186+$AA186+$AD186)=0,"",IFERROR(_xlfn.LET(_xlpm.CSVVal,IF($Y186=0,"",INDEX(CSV!H$2:H$510,$Y186)),_xlpm.MacVal,IF($Z186=0,"",INDEX(Output_Mac!I$2:I$500,$Z186)),_xlpm.WinVal,IF($AD186=0,"",INDEX(Output_Win!I$2:I$243,$AD186)),_xlpm.MyAuditVal,IF($AA186=0,"",INDEX(My_Audit!H$2:H$456,$AA186)),_xlfn.IFS(_xlpm.MyAuditVal&lt;&gt;"",_xlpm.MyAuditVal,_xlpm.MacVal&lt;&gt;"",_xlpm.MacVal,_xlpm.WinVal&lt;&gt;"",_xlpm.WinVal,_xlpm.CSVVal&lt;&gt;"",_xlpm.CSVVal)),""))</f>
        <v/>
      </c>
      <c r="J186" s="41" t="str" cm="1">
        <f t="array" ref="J186">IF(($Y186+$Z186+$AA186+$AD186)=0,"",IFERROR(_xlfn.LET(_xlpm.CSVVal,IF($Y186=0,"",INDEX(CSV!J$2:J$510,$Y186)),_xlpm.MacVal,IF($Z186=0,"",INDEX(Output_Mac!J$2:J$500,$Z186)),_xlpm.WinVal,IF($AD186=0,"",INDEX(Output_Win!J$2:J$243,$AD186)),_xlpm.MyAuditVal,IF($AA186=0,"",INDEX(My_Audit!I$2:I$456,$AA186)),_xlfn.IFS(_xlpm.MyAuditVal&lt;&gt;"",_xlpm.MyAuditVal,_xlpm.MacVal&lt;&gt;"",_xlpm.MacVal,_xlpm.WinVal&lt;&gt;"",_xlpm.WinVal,_xlpm.CSVVal&lt;&gt;"",_xlpm.CSVVal)),""))</f>
        <v/>
      </c>
      <c r="K186" s="41" t="str" cm="1">
        <f t="array" ref="K186">IF(($Y186+$Z186+$AA186+$AD186)=0,"",IFERROR(_xlfn.LET(_xlpm.CSVVal,IF($Y186=0,"",INDEX(CSV!N$2:N$510,$Y186)),_xlpm.MacVal,IF($Z186=0,"",INDEX(Output_Mac!L$2:L$500,$Z186)),_xlpm.WinVal,IF($AD186=0,"",INDEX(Output_Win!L$2:L$243,$AD186)),_xlpm.MyAuditVal,IF($AA186=0,"",INDEX(My_Audit!J$2:J$456,$AA186)),_xlfn.IFS(_xlpm.MyAuditVal&lt;&gt;"",_xlpm.MyAuditVal,_xlpm.MacVal&lt;&gt;"",_xlpm.MacVal,_xlpm.WinVal&lt;&gt;"",_xlpm.WinVal,_xlpm.CSVVal&lt;&gt;"",_xlpm.CSVVal)),""))</f>
        <v/>
      </c>
      <c r="L186" s="41" t="str" cm="1">
        <f t="array" ref="L186">IF(($Y186+$Z186+$AA186+$AD186)=0,"",IFERROR(_xlfn.LET(_xlpm.CSVVal,IF($Y186=0,"",INDEX(CSV!Q$2:Q$510,$Y186)),_xlpm.MacVal,IF($Z186=0,"",INDEX(Output_Mac!M$2:M$500,$Z186)),_xlpm.WinVal,IF($AD186=0,"",INDEX(Output_Win!M$2:M$243,$AD186)),_xlpm.MyAuditVal,IF($AA186=0,"",INDEX(My_Audit!K$2:K$456,$AA186)),_xlfn.IFS(_xlpm.MyAuditVal&lt;&gt;"",_xlpm.MyAuditVal,_xlpm.MacVal&lt;&gt;"",_xlpm.MacVal,_xlpm.WinVal&lt;&gt;"",_xlpm.WinVal,_xlpm.CSVVal&lt;&gt;"",_xlpm.CSVVal)),""))</f>
        <v/>
      </c>
      <c r="M186" s="41" t="str" cm="1">
        <f t="array" ref="M186">IF(($Y186+$Z186+$AA186+$AD186)=0,"",ExpandDiagCodes(_xlfn.TEXTJOIN(", ",TRUE,IF($AA186=0,"",INDEX(My_Audit!N$2:N$456,$AA186)),IF($Z186=0,"",INDEX(Output_Mac!S$2:S$500,$Z186)),IF($AD186=0,"",INDEX(Output_Win!S$2:S$243,$AD186)),IF($Y186=0,"",INDEX(CSV!AE$2:AE$510,$Y186)))))</f>
        <v/>
      </c>
      <c r="N186" s="41" t="str" cm="1">
        <f t="array" ref="N186">IF(($Y186+$Z186+$AA186+$AD186)=0,"",IFERROR(_xlfn.LET(_xlpm.CSVVal,IF($Y186=0,"",INDEX(CSV!AG$2:AG$510,$Y186)),_xlpm.MacVal,IF($Z186=0,"",INDEX(Output_Mac!T$2:T$500,$Z186)),_xlpm.WinVal,IF($AD186=0,"",INDEX(Output_Win!T$2:T$243,$AD186)),_xlpm.MyAuditVal,IF($AA186=0,"",INDEX(My_Audit!O$2:O$456,$AA186)),_xlfn.IFS(_xlpm.MyAuditVal&lt;&gt;"",_xlpm.MyAuditVal,_xlpm.MacVal&lt;&gt;"",_xlpm.MacVal,_xlpm.WinVal&lt;&gt;"",_xlpm.WinVal,_xlpm.CSVVal&lt;&gt;"",_xlpm.CSVVal)),""))</f>
        <v/>
      </c>
      <c r="O186" s="41" t="str" cm="1">
        <f t="array" ref="O186">IF($AB186=0,"",INDEX(My_Audit!P$2:P$456,$AB186))&amp;""</f>
        <v/>
      </c>
      <c r="P186" s="40"/>
      <c r="Q186" s="41" t="str">
        <f>IF(LEFT(N186,4)="Pass","Nist SP 800-88",My_Audit!R186)&amp;""</f>
        <v/>
      </c>
      <c r="R186" s="40"/>
      <c r="S186" s="40"/>
      <c r="T186" s="41" t="str" cm="1">
        <f t="array" ref="T186">IF($AC186=0,"",INDEX(Models!J$2:J$605,$AC186))</f>
        <v/>
      </c>
      <c r="U186" s="40"/>
      <c r="V186" s="40"/>
      <c r="W186" s="79" t="str" cm="1">
        <f t="array" ref="W186">IF(($Z186+$AA186+$AD186)=0,"",ExpandDiagCodes(_xlfn.TEXTJOIN(", ",TRUE,IF($AA186=0,"",INDEX(My_Audit!L$2:L$456,$AA186)),IF($Z186=0,"",INDEX(Output_Mac!AA$2:AA$500,$Z186)),IF($AD186=0,"",INDEX(Output_Win!AA$2:AA$243,$AD186)))))</f>
        <v/>
      </c>
      <c r="Y186" s="80">
        <f>IFERROR(MATCH($A186,CSV!$A$2:$A$510,0),0)</f>
        <v>0</v>
      </c>
      <c r="Z186" s="80">
        <f>IFERROR(MATCH($A186,Output_Mac!$A$2:$A$500,0),0)</f>
        <v>0</v>
      </c>
      <c r="AA186" s="80">
        <f>IFERROR(MATCH($A186,My_Audit!$A$2:$A$456,0),0)</f>
        <v>185</v>
      </c>
      <c r="AB186" s="80">
        <f>IFERROR(MATCH($C186,My_Audit!$B$2:$B$456,0),0)</f>
        <v>0</v>
      </c>
      <c r="AC186" s="80">
        <f>IFERROR(MATCH($E186,Models!$I$2:$I$605,0),0)</f>
        <v>0</v>
      </c>
      <c r="AD186" s="80">
        <f>IFERROR(MATCH($A186,Output_Win!$A$2:$A$243,0),0)</f>
        <v>0</v>
      </c>
    </row>
    <row r="187" spans="1:30">
      <c r="A187" s="40" t="str">
        <f>_xlfn.TEXTJOIN("",TRUE,Input!$A$4,TEXT(ROW(My_Audit!A186)+Input!$A$8-1,"00"))</f>
        <v>W4574</v>
      </c>
      <c r="B187" s="40" t="str">
        <f>_xlfn.TEXTJOIN("-",TRUE,"ITD",Input!$A$2,A187)</f>
        <v>ITD-SHR11749-W4574</v>
      </c>
      <c r="C187" s="41" t="str" cm="1">
        <f t="array" ref="C187">IF(($Y187+$Z187+$AA187+$AD187)=0,"",IFERROR(_xlfn.LET(_xlpm.CSVVal,IF($Y187=0,"",INDEX(CSV!B$2:B$510,$Y187)),_xlpm.MacVal,IF($Z187=0,"",INDEX(Output_Mac!B$2:B$500,$Z187)),_xlpm.WinVal,IF($AD187=0,"",INDEX(Output_Win!B$2:B$243,$AD187)),_xlpm.MyAuditVal,IF($AA187=0,"",INDEX(My_Audit!B$2:B$456,$AA187)),_xlfn.IFS(_xlpm.MyAuditVal&lt;&gt;"",_xlpm.MyAuditVal,_xlpm.MacVal&lt;&gt;"",_xlpm.MacVal,_xlpm.WinVal&lt;&gt;"",_xlpm.WinVal,_xlpm.CSVVal&lt;&gt;"",_xlpm.CSVVal)),""))</f>
        <v/>
      </c>
      <c r="D187" s="41" t="str" cm="1">
        <f t="array" ref="D187">IF(($Y187+$Z187+$AA187+$AD187)=0,"",IFERROR(_xlfn.LET(_xlpm.CSVVal,IF($Y187=0,"",INDEX(CSV!C$2:C$510,$Y187)),_xlpm.MacVal,IF($Z187=0,"",INDEX(Output_Mac!D$2:D$500,$Z187)),_xlpm.WinVal,IF($AD187=0,"",INDEX(Output_Win!D$2:D$243,$AD187)),_xlpm.MyAuditVal,IF($AA187=0,"",INDEX(My_Audit!C$2:C$456,$AA187)),_xlfn.IFS(_xlpm.MyAuditVal&lt;&gt;"",_xlpm.MyAuditVal,_xlpm.MacVal&lt;&gt;"",_xlpm.MacVal,_xlpm.WinVal&lt;&gt;"",_xlpm.WinVal,_xlpm.CSVVal&lt;&gt;"",_xlpm.CSVVal)),""))</f>
        <v/>
      </c>
      <c r="E187" s="41" t="str" cm="1">
        <f t="array" ref="E187">IF(($Y187+$Z187+$AA187+$AD187)=0,"",IFERROR(_xlfn.LET(_xlpm.CSVVal,IF($Y187=0,"",INDEX(CSV!E$2:E$510,$Y187)),_xlpm.MacVal,IF($Z187=0,"",INDEX(Output_Mac!C$2:C$500,$Z187)),_xlpm.WinVal,IF($AD187=0,"",INDEX(Output_Win!C$2:C$243,$AD187)),_xlpm.MyAuditVal,IF($AA187=0,"",INDEX(My_Audit!D$2:D$456,$AA187)),_xlfn.IFS(_xlpm.MyAuditVal&lt;&gt;"",_xlpm.MyAuditVal,_xlpm.MacVal&lt;&gt;"",_xlpm.MacVal,_xlpm.WinVal&lt;&gt;"",_xlpm.WinVal,_xlpm.CSVVal&lt;&gt;"",_xlpm.CSVVal)),""))</f>
        <v/>
      </c>
      <c r="F187" s="41" t="str" cm="1">
        <f t="array" ref="F187">IF(($Y187+$Z187+$AA187+$AD187)=0,"",IFERROR(_xlfn.LET(_xlpm.CSVVal,IF($Y187=0,"",INDEX(CSV!F$2:F$510,$Y187)),_xlpm.MacVal,IF($Z187=0,"",INDEX(Output_Mac!E$2:E$500,$Z187)),_xlpm.WinVal,IF($AD187=0,"",INDEX(Output_Win!E$2:E$243,$AD187)),_xlpm.MyAuditVal,IF($AA187=0,"",INDEX(My_Audit!E$2:E$456,$AA187)),_xlfn.IFS(_xlpm.MyAuditVal&lt;&gt;"",_xlpm.MyAuditVal,_xlpm.MacVal&lt;&gt;"",_xlpm.MacVal,_xlpm.WinVal&lt;&gt;"",_xlpm.WinVal,_xlpm.CSVVal&lt;&gt;"",PROPER(_xlpm.CSVVal))),""))</f>
        <v/>
      </c>
      <c r="G187" s="41" t="str" cm="1">
        <f t="array" ref="G187">IF(($Y187+$Z187+$AA187+$AD187)=0,"",IFERROR(_xlfn.LET(_xlpm.CSVVal,IF($Y187=0,"",INDEX(CSV!G$2:G$510,$Y187)),_xlpm.MacVal,IF($Z187=0,"",INDEX(Output_Mac!G$2:G$500,$Z187)),_xlpm.WinVal,IF($AD187=0,"",INDEX(Output_Win!G$2:G$243,$AD187)),_xlpm.MyAuditVal,IF($AA187=0,"",INDEX(My_Audit!F$2:F$456,$AA187)),_xlfn.IFS(_xlpm.MyAuditVal&lt;&gt;"",_xlpm.MyAuditVal,_xlpm.MacVal&lt;&gt;"",_xlpm.MacVal,_xlpm.WinVal&lt;&gt;"",_xlpm.WinVal,_xlpm.CSVVal&lt;&gt;"",_xlpm.CSVVal)),""))</f>
        <v/>
      </c>
      <c r="H187" s="41" t="str" cm="1">
        <f t="array" ref="H187">IF($Z187&gt;0,INDEX(Output_Mac!H$2:H$500,$Z187),IF($AD187&gt;0,INDEX(Output_Win!H$2:H$243,$AD187),IF($AA187&gt;0,_xlfn.LET(_xlpm.MyAuditVal,INDEX(My_Audit!G$2:G$456,$AA187),IF(_xlpm.MyAuditVal=0,"",_xlpm.MyAuditVal)),"")))</f>
        <v/>
      </c>
      <c r="I187" s="41" t="str" cm="1">
        <f t="array" ref="I187">IF(($Y187+$Z187+$AA187+$AD187)=0,"",IFERROR(_xlfn.LET(_xlpm.CSVVal,IF($Y187=0,"",INDEX(CSV!H$2:H$510,$Y187)),_xlpm.MacVal,IF($Z187=0,"",INDEX(Output_Mac!I$2:I$500,$Z187)),_xlpm.WinVal,IF($AD187=0,"",INDEX(Output_Win!I$2:I$243,$AD187)),_xlpm.MyAuditVal,IF($AA187=0,"",INDEX(My_Audit!H$2:H$456,$AA187)),_xlfn.IFS(_xlpm.MyAuditVal&lt;&gt;"",_xlpm.MyAuditVal,_xlpm.MacVal&lt;&gt;"",_xlpm.MacVal,_xlpm.WinVal&lt;&gt;"",_xlpm.WinVal,_xlpm.CSVVal&lt;&gt;"",_xlpm.CSVVal)),""))</f>
        <v/>
      </c>
      <c r="J187" s="41" t="str" cm="1">
        <f t="array" ref="J187">IF(($Y187+$Z187+$AA187+$AD187)=0,"",IFERROR(_xlfn.LET(_xlpm.CSVVal,IF($Y187=0,"",INDEX(CSV!J$2:J$510,$Y187)),_xlpm.MacVal,IF($Z187=0,"",INDEX(Output_Mac!J$2:J$500,$Z187)),_xlpm.WinVal,IF($AD187=0,"",INDEX(Output_Win!J$2:J$243,$AD187)),_xlpm.MyAuditVal,IF($AA187=0,"",INDEX(My_Audit!I$2:I$456,$AA187)),_xlfn.IFS(_xlpm.MyAuditVal&lt;&gt;"",_xlpm.MyAuditVal,_xlpm.MacVal&lt;&gt;"",_xlpm.MacVal,_xlpm.WinVal&lt;&gt;"",_xlpm.WinVal,_xlpm.CSVVal&lt;&gt;"",_xlpm.CSVVal)),""))</f>
        <v/>
      </c>
      <c r="K187" s="41" t="str" cm="1">
        <f t="array" ref="K187">IF(($Y187+$Z187+$AA187+$AD187)=0,"",IFERROR(_xlfn.LET(_xlpm.CSVVal,IF($Y187=0,"",INDEX(CSV!N$2:N$510,$Y187)),_xlpm.MacVal,IF($Z187=0,"",INDEX(Output_Mac!L$2:L$500,$Z187)),_xlpm.WinVal,IF($AD187=0,"",INDEX(Output_Win!L$2:L$243,$AD187)),_xlpm.MyAuditVal,IF($AA187=0,"",INDEX(My_Audit!J$2:J$456,$AA187)),_xlfn.IFS(_xlpm.MyAuditVal&lt;&gt;"",_xlpm.MyAuditVal,_xlpm.MacVal&lt;&gt;"",_xlpm.MacVal,_xlpm.WinVal&lt;&gt;"",_xlpm.WinVal,_xlpm.CSVVal&lt;&gt;"",_xlpm.CSVVal)),""))</f>
        <v/>
      </c>
      <c r="L187" s="41" t="str" cm="1">
        <f t="array" ref="L187">IF(($Y187+$Z187+$AA187+$AD187)=0,"",IFERROR(_xlfn.LET(_xlpm.CSVVal,IF($Y187=0,"",INDEX(CSV!Q$2:Q$510,$Y187)),_xlpm.MacVal,IF($Z187=0,"",INDEX(Output_Mac!M$2:M$500,$Z187)),_xlpm.WinVal,IF($AD187=0,"",INDEX(Output_Win!M$2:M$243,$AD187)),_xlpm.MyAuditVal,IF($AA187=0,"",INDEX(My_Audit!K$2:K$456,$AA187)),_xlfn.IFS(_xlpm.MyAuditVal&lt;&gt;"",_xlpm.MyAuditVal,_xlpm.MacVal&lt;&gt;"",_xlpm.MacVal,_xlpm.WinVal&lt;&gt;"",_xlpm.WinVal,_xlpm.CSVVal&lt;&gt;"",_xlpm.CSVVal)),""))</f>
        <v/>
      </c>
      <c r="M187" s="41" t="str" cm="1">
        <f t="array" ref="M187">IF(($Y187+$Z187+$AA187+$AD187)=0,"",ExpandDiagCodes(_xlfn.TEXTJOIN(", ",TRUE,IF($AA187=0,"",INDEX(My_Audit!N$2:N$456,$AA187)),IF($Z187=0,"",INDEX(Output_Mac!S$2:S$500,$Z187)),IF($AD187=0,"",INDEX(Output_Win!S$2:S$243,$AD187)),IF($Y187=0,"",INDEX(CSV!AE$2:AE$510,$Y187)))))</f>
        <v/>
      </c>
      <c r="N187" s="41" t="str" cm="1">
        <f t="array" ref="N187">IF(($Y187+$Z187+$AA187+$AD187)=0,"",IFERROR(_xlfn.LET(_xlpm.CSVVal,IF($Y187=0,"",INDEX(CSV!AG$2:AG$510,$Y187)),_xlpm.MacVal,IF($Z187=0,"",INDEX(Output_Mac!T$2:T$500,$Z187)),_xlpm.WinVal,IF($AD187=0,"",INDEX(Output_Win!T$2:T$243,$AD187)),_xlpm.MyAuditVal,IF($AA187=0,"",INDEX(My_Audit!O$2:O$456,$AA187)),_xlfn.IFS(_xlpm.MyAuditVal&lt;&gt;"",_xlpm.MyAuditVal,_xlpm.MacVal&lt;&gt;"",_xlpm.MacVal,_xlpm.WinVal&lt;&gt;"",_xlpm.WinVal,_xlpm.CSVVal&lt;&gt;"",_xlpm.CSVVal)),""))</f>
        <v/>
      </c>
      <c r="O187" s="41" t="str" cm="1">
        <f t="array" ref="O187">IF($AB187=0,"",INDEX(My_Audit!P$2:P$456,$AB187))&amp;""</f>
        <v/>
      </c>
      <c r="P187" s="40"/>
      <c r="Q187" s="41" t="str">
        <f>IF(LEFT(N187,4)="Pass","Nist SP 800-88",My_Audit!R187)&amp;""</f>
        <v/>
      </c>
      <c r="R187" s="40"/>
      <c r="S187" s="40"/>
      <c r="T187" s="41" t="str" cm="1">
        <f t="array" ref="T187">IF($AC187=0,"",INDEX(Models!J$2:J$605,$AC187))</f>
        <v/>
      </c>
      <c r="U187" s="40"/>
      <c r="V187" s="40"/>
      <c r="W187" s="79" t="str" cm="1">
        <f t="array" ref="W187">IF(($Z187+$AA187+$AD187)=0,"",ExpandDiagCodes(_xlfn.TEXTJOIN(", ",TRUE,IF($AA187=0,"",INDEX(My_Audit!L$2:L$456,$AA187)),IF($Z187=0,"",INDEX(Output_Mac!AA$2:AA$500,$Z187)),IF($AD187=0,"",INDEX(Output_Win!AA$2:AA$243,$AD187)))))</f>
        <v/>
      </c>
      <c r="Y187" s="80">
        <f>IFERROR(MATCH($A187,CSV!$A$2:$A$510,0),0)</f>
        <v>0</v>
      </c>
      <c r="Z187" s="80">
        <f>IFERROR(MATCH($A187,Output_Mac!$A$2:$A$500,0),0)</f>
        <v>0</v>
      </c>
      <c r="AA187" s="80">
        <f>IFERROR(MATCH($A187,My_Audit!$A$2:$A$456,0),0)</f>
        <v>186</v>
      </c>
      <c r="AB187" s="80">
        <f>IFERROR(MATCH($C187,My_Audit!$B$2:$B$456,0),0)</f>
        <v>0</v>
      </c>
      <c r="AC187" s="80">
        <f>IFERROR(MATCH($E187,Models!$I$2:$I$605,0),0)</f>
        <v>0</v>
      </c>
      <c r="AD187" s="80">
        <f>IFERROR(MATCH($A187,Output_Win!$A$2:$A$243,0),0)</f>
        <v>0</v>
      </c>
    </row>
    <row r="188" spans="1:30">
      <c r="A188" s="40" t="str">
        <f>_xlfn.TEXTJOIN("",TRUE,Input!$A$4,TEXT(ROW(My_Audit!A187)+Input!$A$8-1,"00"))</f>
        <v>W4575</v>
      </c>
      <c r="B188" s="40" t="str">
        <f>_xlfn.TEXTJOIN("-",TRUE,"ITD",Input!$A$2,A188)</f>
        <v>ITD-SHR11749-W4575</v>
      </c>
      <c r="C188" s="41" t="str" cm="1">
        <f t="array" ref="C188">IF(($Y188+$Z188+$AA188+$AD188)=0,"",IFERROR(_xlfn.LET(_xlpm.CSVVal,IF($Y188=0,"",INDEX(CSV!B$2:B$510,$Y188)),_xlpm.MacVal,IF($Z188=0,"",INDEX(Output_Mac!B$2:B$500,$Z188)),_xlpm.WinVal,IF($AD188=0,"",INDEX(Output_Win!B$2:B$243,$AD188)),_xlpm.MyAuditVal,IF($AA188=0,"",INDEX(My_Audit!B$2:B$456,$AA188)),_xlfn.IFS(_xlpm.MyAuditVal&lt;&gt;"",_xlpm.MyAuditVal,_xlpm.MacVal&lt;&gt;"",_xlpm.MacVal,_xlpm.WinVal&lt;&gt;"",_xlpm.WinVal,_xlpm.CSVVal&lt;&gt;"",_xlpm.CSVVal)),""))</f>
        <v/>
      </c>
      <c r="D188" s="41" t="str" cm="1">
        <f t="array" ref="D188">IF(($Y188+$Z188+$AA188+$AD188)=0,"",IFERROR(_xlfn.LET(_xlpm.CSVVal,IF($Y188=0,"",INDEX(CSV!C$2:C$510,$Y188)),_xlpm.MacVal,IF($Z188=0,"",INDEX(Output_Mac!D$2:D$500,$Z188)),_xlpm.WinVal,IF($AD188=0,"",INDEX(Output_Win!D$2:D$243,$AD188)),_xlpm.MyAuditVal,IF($AA188=0,"",INDEX(My_Audit!C$2:C$456,$AA188)),_xlfn.IFS(_xlpm.MyAuditVal&lt;&gt;"",_xlpm.MyAuditVal,_xlpm.MacVal&lt;&gt;"",_xlpm.MacVal,_xlpm.WinVal&lt;&gt;"",_xlpm.WinVal,_xlpm.CSVVal&lt;&gt;"",_xlpm.CSVVal)),""))</f>
        <v/>
      </c>
      <c r="E188" s="41" t="str" cm="1">
        <f t="array" ref="E188">IF(($Y188+$Z188+$AA188+$AD188)=0,"",IFERROR(_xlfn.LET(_xlpm.CSVVal,IF($Y188=0,"",INDEX(CSV!E$2:E$510,$Y188)),_xlpm.MacVal,IF($Z188=0,"",INDEX(Output_Mac!C$2:C$500,$Z188)),_xlpm.WinVal,IF($AD188=0,"",INDEX(Output_Win!C$2:C$243,$AD188)),_xlpm.MyAuditVal,IF($AA188=0,"",INDEX(My_Audit!D$2:D$456,$AA188)),_xlfn.IFS(_xlpm.MyAuditVal&lt;&gt;"",_xlpm.MyAuditVal,_xlpm.MacVal&lt;&gt;"",_xlpm.MacVal,_xlpm.WinVal&lt;&gt;"",_xlpm.WinVal,_xlpm.CSVVal&lt;&gt;"",_xlpm.CSVVal)),""))</f>
        <v/>
      </c>
      <c r="F188" s="41" t="str" cm="1">
        <f t="array" ref="F188">IF(($Y188+$Z188+$AA188+$AD188)=0,"",IFERROR(_xlfn.LET(_xlpm.CSVVal,IF($Y188=0,"",INDEX(CSV!F$2:F$510,$Y188)),_xlpm.MacVal,IF($Z188=0,"",INDEX(Output_Mac!E$2:E$500,$Z188)),_xlpm.WinVal,IF($AD188=0,"",INDEX(Output_Win!E$2:E$243,$AD188)),_xlpm.MyAuditVal,IF($AA188=0,"",INDEX(My_Audit!E$2:E$456,$AA188)),_xlfn.IFS(_xlpm.MyAuditVal&lt;&gt;"",_xlpm.MyAuditVal,_xlpm.MacVal&lt;&gt;"",_xlpm.MacVal,_xlpm.WinVal&lt;&gt;"",_xlpm.WinVal,_xlpm.CSVVal&lt;&gt;"",PROPER(_xlpm.CSVVal))),""))</f>
        <v/>
      </c>
      <c r="G188" s="41" t="str" cm="1">
        <f t="array" ref="G188">IF(($Y188+$Z188+$AA188+$AD188)=0,"",IFERROR(_xlfn.LET(_xlpm.CSVVal,IF($Y188=0,"",INDEX(CSV!G$2:G$510,$Y188)),_xlpm.MacVal,IF($Z188=0,"",INDEX(Output_Mac!G$2:G$500,$Z188)),_xlpm.WinVal,IF($AD188=0,"",INDEX(Output_Win!G$2:G$243,$AD188)),_xlpm.MyAuditVal,IF($AA188=0,"",INDEX(My_Audit!F$2:F$456,$AA188)),_xlfn.IFS(_xlpm.MyAuditVal&lt;&gt;"",_xlpm.MyAuditVal,_xlpm.MacVal&lt;&gt;"",_xlpm.MacVal,_xlpm.WinVal&lt;&gt;"",_xlpm.WinVal,_xlpm.CSVVal&lt;&gt;"",_xlpm.CSVVal)),""))</f>
        <v/>
      </c>
      <c r="H188" s="41" t="str" cm="1">
        <f t="array" ref="H188">IF($Z188&gt;0,INDEX(Output_Mac!H$2:H$500,$Z188),IF($AD188&gt;0,INDEX(Output_Win!H$2:H$243,$AD188),IF($AA188&gt;0,_xlfn.LET(_xlpm.MyAuditVal,INDEX(My_Audit!G$2:G$456,$AA188),IF(_xlpm.MyAuditVal=0,"",_xlpm.MyAuditVal)),"")))</f>
        <v/>
      </c>
      <c r="I188" s="41" t="str" cm="1">
        <f t="array" ref="I188">IF(($Y188+$Z188+$AA188+$AD188)=0,"",IFERROR(_xlfn.LET(_xlpm.CSVVal,IF($Y188=0,"",INDEX(CSV!H$2:H$510,$Y188)),_xlpm.MacVal,IF($Z188=0,"",INDEX(Output_Mac!I$2:I$500,$Z188)),_xlpm.WinVal,IF($AD188=0,"",INDEX(Output_Win!I$2:I$243,$AD188)),_xlpm.MyAuditVal,IF($AA188=0,"",INDEX(My_Audit!H$2:H$456,$AA188)),_xlfn.IFS(_xlpm.MyAuditVal&lt;&gt;"",_xlpm.MyAuditVal,_xlpm.MacVal&lt;&gt;"",_xlpm.MacVal,_xlpm.WinVal&lt;&gt;"",_xlpm.WinVal,_xlpm.CSVVal&lt;&gt;"",_xlpm.CSVVal)),""))</f>
        <v/>
      </c>
      <c r="J188" s="41" t="str" cm="1">
        <f t="array" ref="J188">IF(($Y188+$Z188+$AA188+$AD188)=0,"",IFERROR(_xlfn.LET(_xlpm.CSVVal,IF($Y188=0,"",INDEX(CSV!J$2:J$510,$Y188)),_xlpm.MacVal,IF($Z188=0,"",INDEX(Output_Mac!J$2:J$500,$Z188)),_xlpm.WinVal,IF($AD188=0,"",INDEX(Output_Win!J$2:J$243,$AD188)),_xlpm.MyAuditVal,IF($AA188=0,"",INDEX(My_Audit!I$2:I$456,$AA188)),_xlfn.IFS(_xlpm.MyAuditVal&lt;&gt;"",_xlpm.MyAuditVal,_xlpm.MacVal&lt;&gt;"",_xlpm.MacVal,_xlpm.WinVal&lt;&gt;"",_xlpm.WinVal,_xlpm.CSVVal&lt;&gt;"",_xlpm.CSVVal)),""))</f>
        <v/>
      </c>
      <c r="K188" s="41" t="str" cm="1">
        <f t="array" ref="K188">IF(($Y188+$Z188+$AA188+$AD188)=0,"",IFERROR(_xlfn.LET(_xlpm.CSVVal,IF($Y188=0,"",INDEX(CSV!N$2:N$510,$Y188)),_xlpm.MacVal,IF($Z188=0,"",INDEX(Output_Mac!L$2:L$500,$Z188)),_xlpm.WinVal,IF($AD188=0,"",INDEX(Output_Win!L$2:L$243,$AD188)),_xlpm.MyAuditVal,IF($AA188=0,"",INDEX(My_Audit!J$2:J$456,$AA188)),_xlfn.IFS(_xlpm.MyAuditVal&lt;&gt;"",_xlpm.MyAuditVal,_xlpm.MacVal&lt;&gt;"",_xlpm.MacVal,_xlpm.WinVal&lt;&gt;"",_xlpm.WinVal,_xlpm.CSVVal&lt;&gt;"",_xlpm.CSVVal)),""))</f>
        <v/>
      </c>
      <c r="L188" s="41" t="str" cm="1">
        <f t="array" ref="L188">IF(($Y188+$Z188+$AA188+$AD188)=0,"",IFERROR(_xlfn.LET(_xlpm.CSVVal,IF($Y188=0,"",INDEX(CSV!Q$2:Q$510,$Y188)),_xlpm.MacVal,IF($Z188=0,"",INDEX(Output_Mac!M$2:M$500,$Z188)),_xlpm.WinVal,IF($AD188=0,"",INDEX(Output_Win!M$2:M$243,$AD188)),_xlpm.MyAuditVal,IF($AA188=0,"",INDEX(My_Audit!K$2:K$456,$AA188)),_xlfn.IFS(_xlpm.MyAuditVal&lt;&gt;"",_xlpm.MyAuditVal,_xlpm.MacVal&lt;&gt;"",_xlpm.MacVal,_xlpm.WinVal&lt;&gt;"",_xlpm.WinVal,_xlpm.CSVVal&lt;&gt;"",_xlpm.CSVVal)),""))</f>
        <v/>
      </c>
      <c r="M188" s="41" t="str" cm="1">
        <f t="array" ref="M188">IF(($Y188+$Z188+$AA188+$AD188)=0,"",ExpandDiagCodes(_xlfn.TEXTJOIN(", ",TRUE,IF($AA188=0,"",INDEX(My_Audit!N$2:N$456,$AA188)),IF($Z188=0,"",INDEX(Output_Mac!S$2:S$500,$Z188)),IF($AD188=0,"",INDEX(Output_Win!S$2:S$243,$AD188)),IF($Y188=0,"",INDEX(CSV!AE$2:AE$510,$Y188)))))</f>
        <v/>
      </c>
      <c r="N188" s="41" t="str" cm="1">
        <f t="array" ref="N188">IF(($Y188+$Z188+$AA188+$AD188)=0,"",IFERROR(_xlfn.LET(_xlpm.CSVVal,IF($Y188=0,"",INDEX(CSV!AG$2:AG$510,$Y188)),_xlpm.MacVal,IF($Z188=0,"",INDEX(Output_Mac!T$2:T$500,$Z188)),_xlpm.WinVal,IF($AD188=0,"",INDEX(Output_Win!T$2:T$243,$AD188)),_xlpm.MyAuditVal,IF($AA188=0,"",INDEX(My_Audit!O$2:O$456,$AA188)),_xlfn.IFS(_xlpm.MyAuditVal&lt;&gt;"",_xlpm.MyAuditVal,_xlpm.MacVal&lt;&gt;"",_xlpm.MacVal,_xlpm.WinVal&lt;&gt;"",_xlpm.WinVal,_xlpm.CSVVal&lt;&gt;"",_xlpm.CSVVal)),""))</f>
        <v/>
      </c>
      <c r="O188" s="41" t="str" cm="1">
        <f t="array" ref="O188">IF($AB188=0,"",INDEX(My_Audit!P$2:P$456,$AB188))&amp;""</f>
        <v/>
      </c>
      <c r="P188" s="40"/>
      <c r="Q188" s="41" t="str">
        <f>IF(LEFT(N188,4)="Pass","Nist SP 800-88",My_Audit!R188)&amp;""</f>
        <v/>
      </c>
      <c r="R188" s="40"/>
      <c r="S188" s="40"/>
      <c r="T188" s="41" t="str" cm="1">
        <f t="array" ref="T188">IF($AC188=0,"",INDEX(Models!J$2:J$605,$AC188))</f>
        <v/>
      </c>
      <c r="U188" s="40"/>
      <c r="V188" s="40"/>
      <c r="W188" s="79" t="str" cm="1">
        <f t="array" ref="W188">IF(($Z188+$AA188+$AD188)=0,"",ExpandDiagCodes(_xlfn.TEXTJOIN(", ",TRUE,IF($AA188=0,"",INDEX(My_Audit!L$2:L$456,$AA188)),IF($Z188=0,"",INDEX(Output_Mac!AA$2:AA$500,$Z188)),IF($AD188=0,"",INDEX(Output_Win!AA$2:AA$243,$AD188)))))</f>
        <v/>
      </c>
      <c r="Y188" s="80">
        <f>IFERROR(MATCH($A188,CSV!$A$2:$A$510,0),0)</f>
        <v>0</v>
      </c>
      <c r="Z188" s="80">
        <f>IFERROR(MATCH($A188,Output_Mac!$A$2:$A$500,0),0)</f>
        <v>0</v>
      </c>
      <c r="AA188" s="80">
        <f>IFERROR(MATCH($A188,My_Audit!$A$2:$A$456,0),0)</f>
        <v>187</v>
      </c>
      <c r="AB188" s="80">
        <f>IFERROR(MATCH($C188,My_Audit!$B$2:$B$456,0),0)</f>
        <v>0</v>
      </c>
      <c r="AC188" s="80">
        <f>IFERROR(MATCH($E188,Models!$I$2:$I$605,0),0)</f>
        <v>0</v>
      </c>
      <c r="AD188" s="80">
        <f>IFERROR(MATCH($A188,Output_Win!$A$2:$A$243,0),0)</f>
        <v>0</v>
      </c>
    </row>
    <row r="189" spans="1:30">
      <c r="A189" s="40" t="str">
        <f>_xlfn.TEXTJOIN("",TRUE,Input!$A$4,TEXT(ROW(My_Audit!A188)+Input!$A$8-1,"00"))</f>
        <v>W4576</v>
      </c>
      <c r="B189" s="40" t="str">
        <f>_xlfn.TEXTJOIN("-",TRUE,"ITD",Input!$A$2,A189)</f>
        <v>ITD-SHR11749-W4576</v>
      </c>
      <c r="C189" s="41" t="str" cm="1">
        <f t="array" ref="C189">IF(($Y189+$Z189+$AA189+$AD189)=0,"",IFERROR(_xlfn.LET(_xlpm.CSVVal,IF($Y189=0,"",INDEX(CSV!B$2:B$510,$Y189)),_xlpm.MacVal,IF($Z189=0,"",INDEX(Output_Mac!B$2:B$500,$Z189)),_xlpm.WinVal,IF($AD189=0,"",INDEX(Output_Win!B$2:B$243,$AD189)),_xlpm.MyAuditVal,IF($AA189=0,"",INDEX(My_Audit!B$2:B$456,$AA189)),_xlfn.IFS(_xlpm.MyAuditVal&lt;&gt;"",_xlpm.MyAuditVal,_xlpm.MacVal&lt;&gt;"",_xlpm.MacVal,_xlpm.WinVal&lt;&gt;"",_xlpm.WinVal,_xlpm.CSVVal&lt;&gt;"",_xlpm.CSVVal)),""))</f>
        <v/>
      </c>
      <c r="D189" s="41" t="str" cm="1">
        <f t="array" ref="D189">IF(($Y189+$Z189+$AA189+$AD189)=0,"",IFERROR(_xlfn.LET(_xlpm.CSVVal,IF($Y189=0,"",INDEX(CSV!C$2:C$510,$Y189)),_xlpm.MacVal,IF($Z189=0,"",INDEX(Output_Mac!D$2:D$500,$Z189)),_xlpm.WinVal,IF($AD189=0,"",INDEX(Output_Win!D$2:D$243,$AD189)),_xlpm.MyAuditVal,IF($AA189=0,"",INDEX(My_Audit!C$2:C$456,$AA189)),_xlfn.IFS(_xlpm.MyAuditVal&lt;&gt;"",_xlpm.MyAuditVal,_xlpm.MacVal&lt;&gt;"",_xlpm.MacVal,_xlpm.WinVal&lt;&gt;"",_xlpm.WinVal,_xlpm.CSVVal&lt;&gt;"",_xlpm.CSVVal)),""))</f>
        <v/>
      </c>
      <c r="E189" s="41" t="str" cm="1">
        <f t="array" ref="E189">IF(($Y189+$Z189+$AA189+$AD189)=0,"",IFERROR(_xlfn.LET(_xlpm.CSVVal,IF($Y189=0,"",INDEX(CSV!E$2:E$510,$Y189)),_xlpm.MacVal,IF($Z189=0,"",INDEX(Output_Mac!C$2:C$500,$Z189)),_xlpm.WinVal,IF($AD189=0,"",INDEX(Output_Win!C$2:C$243,$AD189)),_xlpm.MyAuditVal,IF($AA189=0,"",INDEX(My_Audit!D$2:D$456,$AA189)),_xlfn.IFS(_xlpm.MyAuditVal&lt;&gt;"",_xlpm.MyAuditVal,_xlpm.MacVal&lt;&gt;"",_xlpm.MacVal,_xlpm.WinVal&lt;&gt;"",_xlpm.WinVal,_xlpm.CSVVal&lt;&gt;"",_xlpm.CSVVal)),""))</f>
        <v/>
      </c>
      <c r="F189" s="41" t="str" cm="1">
        <f t="array" ref="F189">IF(($Y189+$Z189+$AA189+$AD189)=0,"",IFERROR(_xlfn.LET(_xlpm.CSVVal,IF($Y189=0,"",INDEX(CSV!F$2:F$510,$Y189)),_xlpm.MacVal,IF($Z189=0,"",INDEX(Output_Mac!E$2:E$500,$Z189)),_xlpm.WinVal,IF($AD189=0,"",INDEX(Output_Win!E$2:E$243,$AD189)),_xlpm.MyAuditVal,IF($AA189=0,"",INDEX(My_Audit!E$2:E$456,$AA189)),_xlfn.IFS(_xlpm.MyAuditVal&lt;&gt;"",_xlpm.MyAuditVal,_xlpm.MacVal&lt;&gt;"",_xlpm.MacVal,_xlpm.WinVal&lt;&gt;"",_xlpm.WinVal,_xlpm.CSVVal&lt;&gt;"",PROPER(_xlpm.CSVVal))),""))</f>
        <v/>
      </c>
      <c r="G189" s="41" t="str" cm="1">
        <f t="array" ref="G189">IF(($Y189+$Z189+$AA189+$AD189)=0,"",IFERROR(_xlfn.LET(_xlpm.CSVVal,IF($Y189=0,"",INDEX(CSV!G$2:G$510,$Y189)),_xlpm.MacVal,IF($Z189=0,"",INDEX(Output_Mac!G$2:G$500,$Z189)),_xlpm.WinVal,IF($AD189=0,"",INDEX(Output_Win!G$2:G$243,$AD189)),_xlpm.MyAuditVal,IF($AA189=0,"",INDEX(My_Audit!F$2:F$456,$AA189)),_xlfn.IFS(_xlpm.MyAuditVal&lt;&gt;"",_xlpm.MyAuditVal,_xlpm.MacVal&lt;&gt;"",_xlpm.MacVal,_xlpm.WinVal&lt;&gt;"",_xlpm.WinVal,_xlpm.CSVVal&lt;&gt;"",_xlpm.CSVVal)),""))</f>
        <v/>
      </c>
      <c r="H189" s="41" t="str" cm="1">
        <f t="array" ref="H189">IF($Z189&gt;0,INDEX(Output_Mac!H$2:H$500,$Z189),IF($AD189&gt;0,INDEX(Output_Win!H$2:H$243,$AD189),IF($AA189&gt;0,_xlfn.LET(_xlpm.MyAuditVal,INDEX(My_Audit!G$2:G$456,$AA189),IF(_xlpm.MyAuditVal=0,"",_xlpm.MyAuditVal)),"")))</f>
        <v/>
      </c>
      <c r="I189" s="41" t="str" cm="1">
        <f t="array" ref="I189">IF(($Y189+$Z189+$AA189+$AD189)=0,"",IFERROR(_xlfn.LET(_xlpm.CSVVal,IF($Y189=0,"",INDEX(CSV!H$2:H$510,$Y189)),_xlpm.MacVal,IF($Z189=0,"",INDEX(Output_Mac!I$2:I$500,$Z189)),_xlpm.WinVal,IF($AD189=0,"",INDEX(Output_Win!I$2:I$243,$AD189)),_xlpm.MyAuditVal,IF($AA189=0,"",INDEX(My_Audit!H$2:H$456,$AA189)),_xlfn.IFS(_xlpm.MyAuditVal&lt;&gt;"",_xlpm.MyAuditVal,_xlpm.MacVal&lt;&gt;"",_xlpm.MacVal,_xlpm.WinVal&lt;&gt;"",_xlpm.WinVal,_xlpm.CSVVal&lt;&gt;"",_xlpm.CSVVal)),""))</f>
        <v/>
      </c>
      <c r="J189" s="41" t="str" cm="1">
        <f t="array" ref="J189">IF(($Y189+$Z189+$AA189+$AD189)=0,"",IFERROR(_xlfn.LET(_xlpm.CSVVal,IF($Y189=0,"",INDEX(CSV!J$2:J$510,$Y189)),_xlpm.MacVal,IF($Z189=0,"",INDEX(Output_Mac!J$2:J$500,$Z189)),_xlpm.WinVal,IF($AD189=0,"",INDEX(Output_Win!J$2:J$243,$AD189)),_xlpm.MyAuditVal,IF($AA189=0,"",INDEX(My_Audit!I$2:I$456,$AA189)),_xlfn.IFS(_xlpm.MyAuditVal&lt;&gt;"",_xlpm.MyAuditVal,_xlpm.MacVal&lt;&gt;"",_xlpm.MacVal,_xlpm.WinVal&lt;&gt;"",_xlpm.WinVal,_xlpm.CSVVal&lt;&gt;"",_xlpm.CSVVal)),""))</f>
        <v/>
      </c>
      <c r="K189" s="41" t="str" cm="1">
        <f t="array" ref="K189">IF(($Y189+$Z189+$AA189+$AD189)=0,"",IFERROR(_xlfn.LET(_xlpm.CSVVal,IF($Y189=0,"",INDEX(CSV!N$2:N$510,$Y189)),_xlpm.MacVal,IF($Z189=0,"",INDEX(Output_Mac!L$2:L$500,$Z189)),_xlpm.WinVal,IF($AD189=0,"",INDEX(Output_Win!L$2:L$243,$AD189)),_xlpm.MyAuditVal,IF($AA189=0,"",INDEX(My_Audit!J$2:J$456,$AA189)),_xlfn.IFS(_xlpm.MyAuditVal&lt;&gt;"",_xlpm.MyAuditVal,_xlpm.MacVal&lt;&gt;"",_xlpm.MacVal,_xlpm.WinVal&lt;&gt;"",_xlpm.WinVal,_xlpm.CSVVal&lt;&gt;"",_xlpm.CSVVal)),""))</f>
        <v/>
      </c>
      <c r="L189" s="41" t="str" cm="1">
        <f t="array" ref="L189">IF(($Y189+$Z189+$AA189+$AD189)=0,"",IFERROR(_xlfn.LET(_xlpm.CSVVal,IF($Y189=0,"",INDEX(CSV!Q$2:Q$510,$Y189)),_xlpm.MacVal,IF($Z189=0,"",INDEX(Output_Mac!M$2:M$500,$Z189)),_xlpm.WinVal,IF($AD189=0,"",INDEX(Output_Win!M$2:M$243,$AD189)),_xlpm.MyAuditVal,IF($AA189=0,"",INDEX(My_Audit!K$2:K$456,$AA189)),_xlfn.IFS(_xlpm.MyAuditVal&lt;&gt;"",_xlpm.MyAuditVal,_xlpm.MacVal&lt;&gt;"",_xlpm.MacVal,_xlpm.WinVal&lt;&gt;"",_xlpm.WinVal,_xlpm.CSVVal&lt;&gt;"",_xlpm.CSVVal)),""))</f>
        <v/>
      </c>
      <c r="M189" s="41" t="str" cm="1">
        <f t="array" ref="M189">IF(($Y189+$Z189+$AA189+$AD189)=0,"",ExpandDiagCodes(_xlfn.TEXTJOIN(", ",TRUE,IF($AA189=0,"",INDEX(My_Audit!N$2:N$456,$AA189)),IF($Z189=0,"",INDEX(Output_Mac!S$2:S$500,$Z189)),IF($AD189=0,"",INDEX(Output_Win!S$2:S$243,$AD189)),IF($Y189=0,"",INDEX(CSV!AE$2:AE$510,$Y189)))))</f>
        <v/>
      </c>
      <c r="N189" s="41" t="str" cm="1">
        <f t="array" ref="N189">IF(($Y189+$Z189+$AA189+$AD189)=0,"",IFERROR(_xlfn.LET(_xlpm.CSVVal,IF($Y189=0,"",INDEX(CSV!AG$2:AG$510,$Y189)),_xlpm.MacVal,IF($Z189=0,"",INDEX(Output_Mac!T$2:T$500,$Z189)),_xlpm.WinVal,IF($AD189=0,"",INDEX(Output_Win!T$2:T$243,$AD189)),_xlpm.MyAuditVal,IF($AA189=0,"",INDEX(My_Audit!O$2:O$456,$AA189)),_xlfn.IFS(_xlpm.MyAuditVal&lt;&gt;"",_xlpm.MyAuditVal,_xlpm.MacVal&lt;&gt;"",_xlpm.MacVal,_xlpm.WinVal&lt;&gt;"",_xlpm.WinVal,_xlpm.CSVVal&lt;&gt;"",_xlpm.CSVVal)),""))</f>
        <v/>
      </c>
      <c r="O189" s="41" t="str" cm="1">
        <f t="array" ref="O189">IF($AB189=0,"",INDEX(My_Audit!P$2:P$456,$AB189))&amp;""</f>
        <v/>
      </c>
      <c r="P189" s="40"/>
      <c r="Q189" s="41" t="str">
        <f>IF(LEFT(N189,4)="Pass","Nist SP 800-88",My_Audit!R189)&amp;""</f>
        <v/>
      </c>
      <c r="R189" s="40"/>
      <c r="S189" s="40"/>
      <c r="T189" s="41" t="str" cm="1">
        <f t="array" ref="T189">IF($AC189=0,"",INDEX(Models!J$2:J$605,$AC189))</f>
        <v/>
      </c>
      <c r="U189" s="40"/>
      <c r="V189" s="40"/>
      <c r="W189" s="79" t="str" cm="1">
        <f t="array" ref="W189">IF(($Z189+$AA189+$AD189)=0,"",ExpandDiagCodes(_xlfn.TEXTJOIN(", ",TRUE,IF($AA189=0,"",INDEX(My_Audit!L$2:L$456,$AA189)),IF($Z189=0,"",INDEX(Output_Mac!AA$2:AA$500,$Z189)),IF($AD189=0,"",INDEX(Output_Win!AA$2:AA$243,$AD189)))))</f>
        <v/>
      </c>
      <c r="Y189" s="80">
        <f>IFERROR(MATCH($A189,CSV!$A$2:$A$510,0),0)</f>
        <v>0</v>
      </c>
      <c r="Z189" s="80">
        <f>IFERROR(MATCH($A189,Output_Mac!$A$2:$A$500,0),0)</f>
        <v>0</v>
      </c>
      <c r="AA189" s="80">
        <f>IFERROR(MATCH($A189,My_Audit!$A$2:$A$456,0),0)</f>
        <v>188</v>
      </c>
      <c r="AB189" s="80">
        <f>IFERROR(MATCH($C189,My_Audit!$B$2:$B$456,0),0)</f>
        <v>0</v>
      </c>
      <c r="AC189" s="80">
        <f>IFERROR(MATCH($E189,Models!$I$2:$I$605,0),0)</f>
        <v>0</v>
      </c>
      <c r="AD189" s="80">
        <f>IFERROR(MATCH($A189,Output_Win!$A$2:$A$243,0),0)</f>
        <v>0</v>
      </c>
    </row>
    <row r="190" spans="1:30">
      <c r="A190" s="40" t="str">
        <f>_xlfn.TEXTJOIN("",TRUE,Input!$A$4,TEXT(ROW(My_Audit!A189)+Input!$A$8-1,"00"))</f>
        <v>W4577</v>
      </c>
      <c r="B190" s="40" t="str">
        <f>_xlfn.TEXTJOIN("-",TRUE,"ITD",Input!$A$2,A190)</f>
        <v>ITD-SHR11749-W4577</v>
      </c>
      <c r="C190" s="41" t="str" cm="1">
        <f t="array" ref="C190">IF(($Y190+$Z190+$AA190+$AD190)=0,"",IFERROR(_xlfn.LET(_xlpm.CSVVal,IF($Y190=0,"",INDEX(CSV!B$2:B$510,$Y190)),_xlpm.MacVal,IF($Z190=0,"",INDEX(Output_Mac!B$2:B$500,$Z190)),_xlpm.WinVal,IF($AD190=0,"",INDEX(Output_Win!B$2:B$243,$AD190)),_xlpm.MyAuditVal,IF($AA190=0,"",INDEX(My_Audit!B$2:B$456,$AA190)),_xlfn.IFS(_xlpm.MyAuditVal&lt;&gt;"",_xlpm.MyAuditVal,_xlpm.MacVal&lt;&gt;"",_xlpm.MacVal,_xlpm.WinVal&lt;&gt;"",_xlpm.WinVal,_xlpm.CSVVal&lt;&gt;"",_xlpm.CSVVal)),""))</f>
        <v/>
      </c>
      <c r="D190" s="41" t="str" cm="1">
        <f t="array" ref="D190">IF(($Y190+$Z190+$AA190+$AD190)=0,"",IFERROR(_xlfn.LET(_xlpm.CSVVal,IF($Y190=0,"",INDEX(CSV!C$2:C$510,$Y190)),_xlpm.MacVal,IF($Z190=0,"",INDEX(Output_Mac!D$2:D$500,$Z190)),_xlpm.WinVal,IF($AD190=0,"",INDEX(Output_Win!D$2:D$243,$AD190)),_xlpm.MyAuditVal,IF($AA190=0,"",INDEX(My_Audit!C$2:C$456,$AA190)),_xlfn.IFS(_xlpm.MyAuditVal&lt;&gt;"",_xlpm.MyAuditVal,_xlpm.MacVal&lt;&gt;"",_xlpm.MacVal,_xlpm.WinVal&lt;&gt;"",_xlpm.WinVal,_xlpm.CSVVal&lt;&gt;"",_xlpm.CSVVal)),""))</f>
        <v/>
      </c>
      <c r="E190" s="41" t="str" cm="1">
        <f t="array" ref="E190">IF(($Y190+$Z190+$AA190+$AD190)=0,"",IFERROR(_xlfn.LET(_xlpm.CSVVal,IF($Y190=0,"",INDEX(CSV!E$2:E$510,$Y190)),_xlpm.MacVal,IF($Z190=0,"",INDEX(Output_Mac!C$2:C$500,$Z190)),_xlpm.WinVal,IF($AD190=0,"",INDEX(Output_Win!C$2:C$243,$AD190)),_xlpm.MyAuditVal,IF($AA190=0,"",INDEX(My_Audit!D$2:D$456,$AA190)),_xlfn.IFS(_xlpm.MyAuditVal&lt;&gt;"",_xlpm.MyAuditVal,_xlpm.MacVal&lt;&gt;"",_xlpm.MacVal,_xlpm.WinVal&lt;&gt;"",_xlpm.WinVal,_xlpm.CSVVal&lt;&gt;"",_xlpm.CSVVal)),""))</f>
        <v/>
      </c>
      <c r="F190" s="41" t="str" cm="1">
        <f t="array" ref="F190">IF(($Y190+$Z190+$AA190+$AD190)=0,"",IFERROR(_xlfn.LET(_xlpm.CSVVal,IF($Y190=0,"",INDEX(CSV!F$2:F$510,$Y190)),_xlpm.MacVal,IF($Z190=0,"",INDEX(Output_Mac!E$2:E$500,$Z190)),_xlpm.WinVal,IF($AD190=0,"",INDEX(Output_Win!E$2:E$243,$AD190)),_xlpm.MyAuditVal,IF($AA190=0,"",INDEX(My_Audit!E$2:E$456,$AA190)),_xlfn.IFS(_xlpm.MyAuditVal&lt;&gt;"",_xlpm.MyAuditVal,_xlpm.MacVal&lt;&gt;"",_xlpm.MacVal,_xlpm.WinVal&lt;&gt;"",_xlpm.WinVal,_xlpm.CSVVal&lt;&gt;"",PROPER(_xlpm.CSVVal))),""))</f>
        <v/>
      </c>
      <c r="G190" s="41" t="str" cm="1">
        <f t="array" ref="G190">IF(($Y190+$Z190+$AA190+$AD190)=0,"",IFERROR(_xlfn.LET(_xlpm.CSVVal,IF($Y190=0,"",INDEX(CSV!G$2:G$510,$Y190)),_xlpm.MacVal,IF($Z190=0,"",INDEX(Output_Mac!G$2:G$500,$Z190)),_xlpm.WinVal,IF($AD190=0,"",INDEX(Output_Win!G$2:G$243,$AD190)),_xlpm.MyAuditVal,IF($AA190=0,"",INDEX(My_Audit!F$2:F$456,$AA190)),_xlfn.IFS(_xlpm.MyAuditVal&lt;&gt;"",_xlpm.MyAuditVal,_xlpm.MacVal&lt;&gt;"",_xlpm.MacVal,_xlpm.WinVal&lt;&gt;"",_xlpm.WinVal,_xlpm.CSVVal&lt;&gt;"",_xlpm.CSVVal)),""))</f>
        <v/>
      </c>
      <c r="H190" s="41" t="str" cm="1">
        <f t="array" ref="H190">IF($Z190&gt;0,INDEX(Output_Mac!H$2:H$500,$Z190),IF($AD190&gt;0,INDEX(Output_Win!H$2:H$243,$AD190),IF($AA190&gt;0,_xlfn.LET(_xlpm.MyAuditVal,INDEX(My_Audit!G$2:G$456,$AA190),IF(_xlpm.MyAuditVal=0,"",_xlpm.MyAuditVal)),"")))</f>
        <v/>
      </c>
      <c r="I190" s="41" t="str" cm="1">
        <f t="array" ref="I190">IF(($Y190+$Z190+$AA190+$AD190)=0,"",IFERROR(_xlfn.LET(_xlpm.CSVVal,IF($Y190=0,"",INDEX(CSV!H$2:H$510,$Y190)),_xlpm.MacVal,IF($Z190=0,"",INDEX(Output_Mac!I$2:I$500,$Z190)),_xlpm.WinVal,IF($AD190=0,"",INDEX(Output_Win!I$2:I$243,$AD190)),_xlpm.MyAuditVal,IF($AA190=0,"",INDEX(My_Audit!H$2:H$456,$AA190)),_xlfn.IFS(_xlpm.MyAuditVal&lt;&gt;"",_xlpm.MyAuditVal,_xlpm.MacVal&lt;&gt;"",_xlpm.MacVal,_xlpm.WinVal&lt;&gt;"",_xlpm.WinVal,_xlpm.CSVVal&lt;&gt;"",_xlpm.CSVVal)),""))</f>
        <v/>
      </c>
      <c r="J190" s="41" t="str" cm="1">
        <f t="array" ref="J190">IF(($Y190+$Z190+$AA190+$AD190)=0,"",IFERROR(_xlfn.LET(_xlpm.CSVVal,IF($Y190=0,"",INDEX(CSV!J$2:J$510,$Y190)),_xlpm.MacVal,IF($Z190=0,"",INDEX(Output_Mac!J$2:J$500,$Z190)),_xlpm.WinVal,IF($AD190=0,"",INDEX(Output_Win!J$2:J$243,$AD190)),_xlpm.MyAuditVal,IF($AA190=0,"",INDEX(My_Audit!I$2:I$456,$AA190)),_xlfn.IFS(_xlpm.MyAuditVal&lt;&gt;"",_xlpm.MyAuditVal,_xlpm.MacVal&lt;&gt;"",_xlpm.MacVal,_xlpm.WinVal&lt;&gt;"",_xlpm.WinVal,_xlpm.CSVVal&lt;&gt;"",_xlpm.CSVVal)),""))</f>
        <v/>
      </c>
      <c r="K190" s="41" t="str" cm="1">
        <f t="array" ref="K190">IF(($Y190+$Z190+$AA190+$AD190)=0,"",IFERROR(_xlfn.LET(_xlpm.CSVVal,IF($Y190=0,"",INDEX(CSV!N$2:N$510,$Y190)),_xlpm.MacVal,IF($Z190=0,"",INDEX(Output_Mac!L$2:L$500,$Z190)),_xlpm.WinVal,IF($AD190=0,"",INDEX(Output_Win!L$2:L$243,$AD190)),_xlpm.MyAuditVal,IF($AA190=0,"",INDEX(My_Audit!J$2:J$456,$AA190)),_xlfn.IFS(_xlpm.MyAuditVal&lt;&gt;"",_xlpm.MyAuditVal,_xlpm.MacVal&lt;&gt;"",_xlpm.MacVal,_xlpm.WinVal&lt;&gt;"",_xlpm.WinVal,_xlpm.CSVVal&lt;&gt;"",_xlpm.CSVVal)),""))</f>
        <v/>
      </c>
      <c r="L190" s="41" t="str" cm="1">
        <f t="array" ref="L190">IF(($Y190+$Z190+$AA190+$AD190)=0,"",IFERROR(_xlfn.LET(_xlpm.CSVVal,IF($Y190=0,"",INDEX(CSV!Q$2:Q$510,$Y190)),_xlpm.MacVal,IF($Z190=0,"",INDEX(Output_Mac!M$2:M$500,$Z190)),_xlpm.WinVal,IF($AD190=0,"",INDEX(Output_Win!M$2:M$243,$AD190)),_xlpm.MyAuditVal,IF($AA190=0,"",INDEX(My_Audit!K$2:K$456,$AA190)),_xlfn.IFS(_xlpm.MyAuditVal&lt;&gt;"",_xlpm.MyAuditVal,_xlpm.MacVal&lt;&gt;"",_xlpm.MacVal,_xlpm.WinVal&lt;&gt;"",_xlpm.WinVal,_xlpm.CSVVal&lt;&gt;"",_xlpm.CSVVal)),""))</f>
        <v/>
      </c>
      <c r="M190" s="41" t="str" cm="1">
        <f t="array" ref="M190">IF(($Y190+$Z190+$AA190+$AD190)=0,"",ExpandDiagCodes(_xlfn.TEXTJOIN(", ",TRUE,IF($AA190=0,"",INDEX(My_Audit!N$2:N$456,$AA190)),IF($Z190=0,"",INDEX(Output_Mac!S$2:S$500,$Z190)),IF($AD190=0,"",INDEX(Output_Win!S$2:S$243,$AD190)),IF($Y190=0,"",INDEX(CSV!AE$2:AE$510,$Y190)))))</f>
        <v/>
      </c>
      <c r="N190" s="41" t="str" cm="1">
        <f t="array" ref="N190">IF(($Y190+$Z190+$AA190+$AD190)=0,"",IFERROR(_xlfn.LET(_xlpm.CSVVal,IF($Y190=0,"",INDEX(CSV!AG$2:AG$510,$Y190)),_xlpm.MacVal,IF($Z190=0,"",INDEX(Output_Mac!T$2:T$500,$Z190)),_xlpm.WinVal,IF($AD190=0,"",INDEX(Output_Win!T$2:T$243,$AD190)),_xlpm.MyAuditVal,IF($AA190=0,"",INDEX(My_Audit!O$2:O$456,$AA190)),_xlfn.IFS(_xlpm.MyAuditVal&lt;&gt;"",_xlpm.MyAuditVal,_xlpm.MacVal&lt;&gt;"",_xlpm.MacVal,_xlpm.WinVal&lt;&gt;"",_xlpm.WinVal,_xlpm.CSVVal&lt;&gt;"",_xlpm.CSVVal)),""))</f>
        <v/>
      </c>
      <c r="O190" s="41" t="str" cm="1">
        <f t="array" ref="O190">IF($AB190=0,"",INDEX(My_Audit!P$2:P$456,$AB190))&amp;""</f>
        <v/>
      </c>
      <c r="P190" s="40"/>
      <c r="Q190" s="41" t="str">
        <f>IF(LEFT(N190,4)="Pass","Nist SP 800-88",My_Audit!R190)&amp;""</f>
        <v/>
      </c>
      <c r="R190" s="40"/>
      <c r="S190" s="40"/>
      <c r="T190" s="41" t="str" cm="1">
        <f t="array" ref="T190">IF($AC190=0,"",INDEX(Models!J$2:J$605,$AC190))</f>
        <v/>
      </c>
      <c r="U190" s="40"/>
      <c r="V190" s="40"/>
      <c r="W190" s="79" t="str" cm="1">
        <f t="array" ref="W190">IF(($Z190+$AA190+$AD190)=0,"",ExpandDiagCodes(_xlfn.TEXTJOIN(", ",TRUE,IF($AA190=0,"",INDEX(My_Audit!L$2:L$456,$AA190)),IF($Z190=0,"",INDEX(Output_Mac!AA$2:AA$500,$Z190)),IF($AD190=0,"",INDEX(Output_Win!AA$2:AA$243,$AD190)))))</f>
        <v/>
      </c>
      <c r="Y190" s="80">
        <f>IFERROR(MATCH($A190,CSV!$A$2:$A$510,0),0)</f>
        <v>0</v>
      </c>
      <c r="Z190" s="80">
        <f>IFERROR(MATCH($A190,Output_Mac!$A$2:$A$500,0),0)</f>
        <v>0</v>
      </c>
      <c r="AA190" s="80">
        <f>IFERROR(MATCH($A190,My_Audit!$A$2:$A$456,0),0)</f>
        <v>189</v>
      </c>
      <c r="AB190" s="80">
        <f>IFERROR(MATCH($C190,My_Audit!$B$2:$B$456,0),0)</f>
        <v>0</v>
      </c>
      <c r="AC190" s="80">
        <f>IFERROR(MATCH($E190,Models!$I$2:$I$605,0),0)</f>
        <v>0</v>
      </c>
      <c r="AD190" s="80">
        <f>IFERROR(MATCH($A190,Output_Win!$A$2:$A$243,0),0)</f>
        <v>0</v>
      </c>
    </row>
    <row r="191" spans="1:30">
      <c r="A191" s="40" t="str">
        <f>_xlfn.TEXTJOIN("",TRUE,Input!$A$4,TEXT(ROW(My_Audit!A190)+Input!$A$8-1,"00"))</f>
        <v>W4578</v>
      </c>
      <c r="B191" s="40" t="str">
        <f>_xlfn.TEXTJOIN("-",TRUE,"ITD",Input!$A$2,A191)</f>
        <v>ITD-SHR11749-W4578</v>
      </c>
      <c r="C191" s="41" t="str" cm="1">
        <f t="array" ref="C191">IF(($Y191+$Z191+$AA191+$AD191)=0,"",IFERROR(_xlfn.LET(_xlpm.CSVVal,IF($Y191=0,"",INDEX(CSV!B$2:B$510,$Y191)),_xlpm.MacVal,IF($Z191=0,"",INDEX(Output_Mac!B$2:B$500,$Z191)),_xlpm.WinVal,IF($AD191=0,"",INDEX(Output_Win!B$2:B$243,$AD191)),_xlpm.MyAuditVal,IF($AA191=0,"",INDEX(My_Audit!B$2:B$456,$AA191)),_xlfn.IFS(_xlpm.MyAuditVal&lt;&gt;"",_xlpm.MyAuditVal,_xlpm.MacVal&lt;&gt;"",_xlpm.MacVal,_xlpm.WinVal&lt;&gt;"",_xlpm.WinVal,_xlpm.CSVVal&lt;&gt;"",_xlpm.CSVVal)),""))</f>
        <v/>
      </c>
      <c r="D191" s="41" t="str" cm="1">
        <f t="array" ref="D191">IF(($Y191+$Z191+$AA191+$AD191)=0,"",IFERROR(_xlfn.LET(_xlpm.CSVVal,IF($Y191=0,"",INDEX(CSV!C$2:C$510,$Y191)),_xlpm.MacVal,IF($Z191=0,"",INDEX(Output_Mac!D$2:D$500,$Z191)),_xlpm.WinVal,IF($AD191=0,"",INDEX(Output_Win!D$2:D$243,$AD191)),_xlpm.MyAuditVal,IF($AA191=0,"",INDEX(My_Audit!C$2:C$456,$AA191)),_xlfn.IFS(_xlpm.MyAuditVal&lt;&gt;"",_xlpm.MyAuditVal,_xlpm.MacVal&lt;&gt;"",_xlpm.MacVal,_xlpm.WinVal&lt;&gt;"",_xlpm.WinVal,_xlpm.CSVVal&lt;&gt;"",_xlpm.CSVVal)),""))</f>
        <v/>
      </c>
      <c r="E191" s="41" t="str" cm="1">
        <f t="array" ref="E191">IF(($Y191+$Z191+$AA191+$AD191)=0,"",IFERROR(_xlfn.LET(_xlpm.CSVVal,IF($Y191=0,"",INDEX(CSV!E$2:E$510,$Y191)),_xlpm.MacVal,IF($Z191=0,"",INDEX(Output_Mac!C$2:C$500,$Z191)),_xlpm.WinVal,IF($AD191=0,"",INDEX(Output_Win!C$2:C$243,$AD191)),_xlpm.MyAuditVal,IF($AA191=0,"",INDEX(My_Audit!D$2:D$456,$AA191)),_xlfn.IFS(_xlpm.MyAuditVal&lt;&gt;"",_xlpm.MyAuditVal,_xlpm.MacVal&lt;&gt;"",_xlpm.MacVal,_xlpm.WinVal&lt;&gt;"",_xlpm.WinVal,_xlpm.CSVVal&lt;&gt;"",_xlpm.CSVVal)),""))</f>
        <v/>
      </c>
      <c r="F191" s="41" t="str" cm="1">
        <f t="array" ref="F191">IF(($Y191+$Z191+$AA191+$AD191)=0,"",IFERROR(_xlfn.LET(_xlpm.CSVVal,IF($Y191=0,"",INDEX(CSV!F$2:F$510,$Y191)),_xlpm.MacVal,IF($Z191=0,"",INDEX(Output_Mac!E$2:E$500,$Z191)),_xlpm.WinVal,IF($AD191=0,"",INDEX(Output_Win!E$2:E$243,$AD191)),_xlpm.MyAuditVal,IF($AA191=0,"",INDEX(My_Audit!E$2:E$456,$AA191)),_xlfn.IFS(_xlpm.MyAuditVal&lt;&gt;"",_xlpm.MyAuditVal,_xlpm.MacVal&lt;&gt;"",_xlpm.MacVal,_xlpm.WinVal&lt;&gt;"",_xlpm.WinVal,_xlpm.CSVVal&lt;&gt;"",PROPER(_xlpm.CSVVal))),""))</f>
        <v/>
      </c>
      <c r="G191" s="41" t="str" cm="1">
        <f t="array" ref="G191">IF(($Y191+$Z191+$AA191+$AD191)=0,"",IFERROR(_xlfn.LET(_xlpm.CSVVal,IF($Y191=0,"",INDEX(CSV!G$2:G$510,$Y191)),_xlpm.MacVal,IF($Z191=0,"",INDEX(Output_Mac!G$2:G$500,$Z191)),_xlpm.WinVal,IF($AD191=0,"",INDEX(Output_Win!G$2:G$243,$AD191)),_xlpm.MyAuditVal,IF($AA191=0,"",INDEX(My_Audit!F$2:F$456,$AA191)),_xlfn.IFS(_xlpm.MyAuditVal&lt;&gt;"",_xlpm.MyAuditVal,_xlpm.MacVal&lt;&gt;"",_xlpm.MacVal,_xlpm.WinVal&lt;&gt;"",_xlpm.WinVal,_xlpm.CSVVal&lt;&gt;"",_xlpm.CSVVal)),""))</f>
        <v/>
      </c>
      <c r="H191" s="41" t="str" cm="1">
        <f t="array" ref="H191">IF($Z191&gt;0,INDEX(Output_Mac!H$2:H$500,$Z191),IF($AD191&gt;0,INDEX(Output_Win!H$2:H$243,$AD191),IF($AA191&gt;0,_xlfn.LET(_xlpm.MyAuditVal,INDEX(My_Audit!G$2:G$456,$AA191),IF(_xlpm.MyAuditVal=0,"",_xlpm.MyAuditVal)),"")))</f>
        <v/>
      </c>
      <c r="I191" s="41" t="str" cm="1">
        <f t="array" ref="I191">IF(($Y191+$Z191+$AA191+$AD191)=0,"",IFERROR(_xlfn.LET(_xlpm.CSVVal,IF($Y191=0,"",INDEX(CSV!H$2:H$510,$Y191)),_xlpm.MacVal,IF($Z191=0,"",INDEX(Output_Mac!I$2:I$500,$Z191)),_xlpm.WinVal,IF($AD191=0,"",INDEX(Output_Win!I$2:I$243,$AD191)),_xlpm.MyAuditVal,IF($AA191=0,"",INDEX(My_Audit!H$2:H$456,$AA191)),_xlfn.IFS(_xlpm.MyAuditVal&lt;&gt;"",_xlpm.MyAuditVal,_xlpm.MacVal&lt;&gt;"",_xlpm.MacVal,_xlpm.WinVal&lt;&gt;"",_xlpm.WinVal,_xlpm.CSVVal&lt;&gt;"",_xlpm.CSVVal)),""))</f>
        <v/>
      </c>
      <c r="J191" s="41" t="str" cm="1">
        <f t="array" ref="J191">IF(($Y191+$Z191+$AA191+$AD191)=0,"",IFERROR(_xlfn.LET(_xlpm.CSVVal,IF($Y191=0,"",INDEX(CSV!J$2:J$510,$Y191)),_xlpm.MacVal,IF($Z191=0,"",INDEX(Output_Mac!J$2:J$500,$Z191)),_xlpm.WinVal,IF($AD191=0,"",INDEX(Output_Win!J$2:J$243,$AD191)),_xlpm.MyAuditVal,IF($AA191=0,"",INDEX(My_Audit!I$2:I$456,$AA191)),_xlfn.IFS(_xlpm.MyAuditVal&lt;&gt;"",_xlpm.MyAuditVal,_xlpm.MacVal&lt;&gt;"",_xlpm.MacVal,_xlpm.WinVal&lt;&gt;"",_xlpm.WinVal,_xlpm.CSVVal&lt;&gt;"",_xlpm.CSVVal)),""))</f>
        <v/>
      </c>
      <c r="K191" s="41" t="str" cm="1">
        <f t="array" ref="K191">IF(($Y191+$Z191+$AA191+$AD191)=0,"",IFERROR(_xlfn.LET(_xlpm.CSVVal,IF($Y191=0,"",INDEX(CSV!N$2:N$510,$Y191)),_xlpm.MacVal,IF($Z191=0,"",INDEX(Output_Mac!L$2:L$500,$Z191)),_xlpm.WinVal,IF($AD191=0,"",INDEX(Output_Win!L$2:L$243,$AD191)),_xlpm.MyAuditVal,IF($AA191=0,"",INDEX(My_Audit!J$2:J$456,$AA191)),_xlfn.IFS(_xlpm.MyAuditVal&lt;&gt;"",_xlpm.MyAuditVal,_xlpm.MacVal&lt;&gt;"",_xlpm.MacVal,_xlpm.WinVal&lt;&gt;"",_xlpm.WinVal,_xlpm.CSVVal&lt;&gt;"",_xlpm.CSVVal)),""))</f>
        <v/>
      </c>
      <c r="L191" s="41" t="str" cm="1">
        <f t="array" ref="L191">IF(($Y191+$Z191+$AA191+$AD191)=0,"",IFERROR(_xlfn.LET(_xlpm.CSVVal,IF($Y191=0,"",INDEX(CSV!Q$2:Q$510,$Y191)),_xlpm.MacVal,IF($Z191=0,"",INDEX(Output_Mac!M$2:M$500,$Z191)),_xlpm.WinVal,IF($AD191=0,"",INDEX(Output_Win!M$2:M$243,$AD191)),_xlpm.MyAuditVal,IF($AA191=0,"",INDEX(My_Audit!K$2:K$456,$AA191)),_xlfn.IFS(_xlpm.MyAuditVal&lt;&gt;"",_xlpm.MyAuditVal,_xlpm.MacVal&lt;&gt;"",_xlpm.MacVal,_xlpm.WinVal&lt;&gt;"",_xlpm.WinVal,_xlpm.CSVVal&lt;&gt;"",_xlpm.CSVVal)),""))</f>
        <v/>
      </c>
      <c r="M191" s="41" t="str" cm="1">
        <f t="array" ref="M191">IF(($Y191+$Z191+$AA191+$AD191)=0,"",ExpandDiagCodes(_xlfn.TEXTJOIN(", ",TRUE,IF($AA191=0,"",INDEX(My_Audit!N$2:N$456,$AA191)),IF($Z191=0,"",INDEX(Output_Mac!S$2:S$500,$Z191)),IF($AD191=0,"",INDEX(Output_Win!S$2:S$243,$AD191)),IF($Y191=0,"",INDEX(CSV!AE$2:AE$510,$Y191)))))</f>
        <v/>
      </c>
      <c r="N191" s="41" t="str" cm="1">
        <f t="array" ref="N191">IF(($Y191+$Z191+$AA191+$AD191)=0,"",IFERROR(_xlfn.LET(_xlpm.CSVVal,IF($Y191=0,"",INDEX(CSV!AG$2:AG$510,$Y191)),_xlpm.MacVal,IF($Z191=0,"",INDEX(Output_Mac!T$2:T$500,$Z191)),_xlpm.WinVal,IF($AD191=0,"",INDEX(Output_Win!T$2:T$243,$AD191)),_xlpm.MyAuditVal,IF($AA191=0,"",INDEX(My_Audit!O$2:O$456,$AA191)),_xlfn.IFS(_xlpm.MyAuditVal&lt;&gt;"",_xlpm.MyAuditVal,_xlpm.MacVal&lt;&gt;"",_xlpm.MacVal,_xlpm.WinVal&lt;&gt;"",_xlpm.WinVal,_xlpm.CSVVal&lt;&gt;"",_xlpm.CSVVal)),""))</f>
        <v/>
      </c>
      <c r="O191" s="41" t="str" cm="1">
        <f t="array" ref="O191">IF($AB191=0,"",INDEX(My_Audit!P$2:P$456,$AB191))&amp;""</f>
        <v/>
      </c>
      <c r="P191" s="40"/>
      <c r="Q191" s="41" t="str">
        <f>IF(LEFT(N191,4)="Pass","Nist SP 800-88",My_Audit!R191)&amp;""</f>
        <v/>
      </c>
      <c r="R191" s="40"/>
      <c r="S191" s="40"/>
      <c r="T191" s="41" t="str" cm="1">
        <f t="array" ref="T191">IF($AC191=0,"",INDEX(Models!J$2:J$605,$AC191))</f>
        <v/>
      </c>
      <c r="U191" s="40"/>
      <c r="V191" s="40"/>
      <c r="W191" s="79" t="str" cm="1">
        <f t="array" ref="W191">IF(($Z191+$AA191+$AD191)=0,"",ExpandDiagCodes(_xlfn.TEXTJOIN(", ",TRUE,IF($AA191=0,"",INDEX(My_Audit!L$2:L$456,$AA191)),IF($Z191=0,"",INDEX(Output_Mac!AA$2:AA$500,$Z191)),IF($AD191=0,"",INDEX(Output_Win!AA$2:AA$243,$AD191)))))</f>
        <v/>
      </c>
      <c r="Y191" s="80">
        <f>IFERROR(MATCH($A191,CSV!$A$2:$A$510,0),0)</f>
        <v>0</v>
      </c>
      <c r="Z191" s="80">
        <f>IFERROR(MATCH($A191,Output_Mac!$A$2:$A$500,0),0)</f>
        <v>0</v>
      </c>
      <c r="AA191" s="80">
        <f>IFERROR(MATCH($A191,My_Audit!$A$2:$A$456,0),0)</f>
        <v>190</v>
      </c>
      <c r="AB191" s="80">
        <f>IFERROR(MATCH($C191,My_Audit!$B$2:$B$456,0),0)</f>
        <v>0</v>
      </c>
      <c r="AC191" s="80">
        <f>IFERROR(MATCH($E191,Models!$I$2:$I$605,0),0)</f>
        <v>0</v>
      </c>
      <c r="AD191" s="80">
        <f>IFERROR(MATCH($A191,Output_Win!$A$2:$A$243,0),0)</f>
        <v>0</v>
      </c>
    </row>
    <row r="192" spans="1:30">
      <c r="A192" s="40" t="str">
        <f>_xlfn.TEXTJOIN("",TRUE,Input!$A$4,TEXT(ROW(My_Audit!A191)+Input!$A$8-1,"00"))</f>
        <v>W4579</v>
      </c>
      <c r="B192" s="40" t="str">
        <f>_xlfn.TEXTJOIN("-",TRUE,"ITD",Input!$A$2,A192)</f>
        <v>ITD-SHR11749-W4579</v>
      </c>
      <c r="C192" s="41" t="str" cm="1">
        <f t="array" ref="C192">IF(($Y192+$Z192+$AA192+$AD192)=0,"",IFERROR(_xlfn.LET(_xlpm.CSVVal,IF($Y192=0,"",INDEX(CSV!B$2:B$510,$Y192)),_xlpm.MacVal,IF($Z192=0,"",INDEX(Output_Mac!B$2:B$500,$Z192)),_xlpm.WinVal,IF($AD192=0,"",INDEX(Output_Win!B$2:B$243,$AD192)),_xlpm.MyAuditVal,IF($AA192=0,"",INDEX(My_Audit!B$2:B$456,$AA192)),_xlfn.IFS(_xlpm.MyAuditVal&lt;&gt;"",_xlpm.MyAuditVal,_xlpm.MacVal&lt;&gt;"",_xlpm.MacVal,_xlpm.WinVal&lt;&gt;"",_xlpm.WinVal,_xlpm.CSVVal&lt;&gt;"",_xlpm.CSVVal)),""))</f>
        <v/>
      </c>
      <c r="D192" s="41" t="str" cm="1">
        <f t="array" ref="D192">IF(($Y192+$Z192+$AA192+$AD192)=0,"",IFERROR(_xlfn.LET(_xlpm.CSVVal,IF($Y192=0,"",INDEX(CSV!C$2:C$510,$Y192)),_xlpm.MacVal,IF($Z192=0,"",INDEX(Output_Mac!D$2:D$500,$Z192)),_xlpm.WinVal,IF($AD192=0,"",INDEX(Output_Win!D$2:D$243,$AD192)),_xlpm.MyAuditVal,IF($AA192=0,"",INDEX(My_Audit!C$2:C$456,$AA192)),_xlfn.IFS(_xlpm.MyAuditVal&lt;&gt;"",_xlpm.MyAuditVal,_xlpm.MacVal&lt;&gt;"",_xlpm.MacVal,_xlpm.WinVal&lt;&gt;"",_xlpm.WinVal,_xlpm.CSVVal&lt;&gt;"",_xlpm.CSVVal)),""))</f>
        <v/>
      </c>
      <c r="E192" s="41" t="str" cm="1">
        <f t="array" ref="E192">IF(($Y192+$Z192+$AA192+$AD192)=0,"",IFERROR(_xlfn.LET(_xlpm.CSVVal,IF($Y192=0,"",INDEX(CSV!E$2:E$510,$Y192)),_xlpm.MacVal,IF($Z192=0,"",INDEX(Output_Mac!C$2:C$500,$Z192)),_xlpm.WinVal,IF($AD192=0,"",INDEX(Output_Win!C$2:C$243,$AD192)),_xlpm.MyAuditVal,IF($AA192=0,"",INDEX(My_Audit!D$2:D$456,$AA192)),_xlfn.IFS(_xlpm.MyAuditVal&lt;&gt;"",_xlpm.MyAuditVal,_xlpm.MacVal&lt;&gt;"",_xlpm.MacVal,_xlpm.WinVal&lt;&gt;"",_xlpm.WinVal,_xlpm.CSVVal&lt;&gt;"",_xlpm.CSVVal)),""))</f>
        <v/>
      </c>
      <c r="F192" s="41" t="str" cm="1">
        <f t="array" ref="F192">IF(($Y192+$Z192+$AA192+$AD192)=0,"",IFERROR(_xlfn.LET(_xlpm.CSVVal,IF($Y192=0,"",INDEX(CSV!F$2:F$510,$Y192)),_xlpm.MacVal,IF($Z192=0,"",INDEX(Output_Mac!E$2:E$500,$Z192)),_xlpm.WinVal,IF($AD192=0,"",INDEX(Output_Win!E$2:E$243,$AD192)),_xlpm.MyAuditVal,IF($AA192=0,"",INDEX(My_Audit!E$2:E$456,$AA192)),_xlfn.IFS(_xlpm.MyAuditVal&lt;&gt;"",_xlpm.MyAuditVal,_xlpm.MacVal&lt;&gt;"",_xlpm.MacVal,_xlpm.WinVal&lt;&gt;"",_xlpm.WinVal,_xlpm.CSVVal&lt;&gt;"",PROPER(_xlpm.CSVVal))),""))</f>
        <v/>
      </c>
      <c r="G192" s="41" t="str" cm="1">
        <f t="array" ref="G192">IF(($Y192+$Z192+$AA192+$AD192)=0,"",IFERROR(_xlfn.LET(_xlpm.CSVVal,IF($Y192=0,"",INDEX(CSV!G$2:G$510,$Y192)),_xlpm.MacVal,IF($Z192=0,"",INDEX(Output_Mac!G$2:G$500,$Z192)),_xlpm.WinVal,IF($AD192=0,"",INDEX(Output_Win!G$2:G$243,$AD192)),_xlpm.MyAuditVal,IF($AA192=0,"",INDEX(My_Audit!F$2:F$456,$AA192)),_xlfn.IFS(_xlpm.MyAuditVal&lt;&gt;"",_xlpm.MyAuditVal,_xlpm.MacVal&lt;&gt;"",_xlpm.MacVal,_xlpm.WinVal&lt;&gt;"",_xlpm.WinVal,_xlpm.CSVVal&lt;&gt;"",_xlpm.CSVVal)),""))</f>
        <v/>
      </c>
      <c r="H192" s="41" t="str" cm="1">
        <f t="array" ref="H192">IF($Z192&gt;0,INDEX(Output_Mac!H$2:H$500,$Z192),IF($AD192&gt;0,INDEX(Output_Win!H$2:H$243,$AD192),IF($AA192&gt;0,_xlfn.LET(_xlpm.MyAuditVal,INDEX(My_Audit!G$2:G$456,$AA192),IF(_xlpm.MyAuditVal=0,"",_xlpm.MyAuditVal)),"")))</f>
        <v/>
      </c>
      <c r="I192" s="41" t="str" cm="1">
        <f t="array" ref="I192">IF(($Y192+$Z192+$AA192+$AD192)=0,"",IFERROR(_xlfn.LET(_xlpm.CSVVal,IF($Y192=0,"",INDEX(CSV!H$2:H$510,$Y192)),_xlpm.MacVal,IF($Z192=0,"",INDEX(Output_Mac!I$2:I$500,$Z192)),_xlpm.WinVal,IF($AD192=0,"",INDEX(Output_Win!I$2:I$243,$AD192)),_xlpm.MyAuditVal,IF($AA192=0,"",INDEX(My_Audit!H$2:H$456,$AA192)),_xlfn.IFS(_xlpm.MyAuditVal&lt;&gt;"",_xlpm.MyAuditVal,_xlpm.MacVal&lt;&gt;"",_xlpm.MacVal,_xlpm.WinVal&lt;&gt;"",_xlpm.WinVal,_xlpm.CSVVal&lt;&gt;"",_xlpm.CSVVal)),""))</f>
        <v/>
      </c>
      <c r="J192" s="41" t="str" cm="1">
        <f t="array" ref="J192">IF(($Y192+$Z192+$AA192+$AD192)=0,"",IFERROR(_xlfn.LET(_xlpm.CSVVal,IF($Y192=0,"",INDEX(CSV!J$2:J$510,$Y192)),_xlpm.MacVal,IF($Z192=0,"",INDEX(Output_Mac!J$2:J$500,$Z192)),_xlpm.WinVal,IF($AD192=0,"",INDEX(Output_Win!J$2:J$243,$AD192)),_xlpm.MyAuditVal,IF($AA192=0,"",INDEX(My_Audit!I$2:I$456,$AA192)),_xlfn.IFS(_xlpm.MyAuditVal&lt;&gt;"",_xlpm.MyAuditVal,_xlpm.MacVal&lt;&gt;"",_xlpm.MacVal,_xlpm.WinVal&lt;&gt;"",_xlpm.WinVal,_xlpm.CSVVal&lt;&gt;"",_xlpm.CSVVal)),""))</f>
        <v/>
      </c>
      <c r="K192" s="41" t="str" cm="1">
        <f t="array" ref="K192">IF(($Y192+$Z192+$AA192+$AD192)=0,"",IFERROR(_xlfn.LET(_xlpm.CSVVal,IF($Y192=0,"",INDEX(CSV!N$2:N$510,$Y192)),_xlpm.MacVal,IF($Z192=0,"",INDEX(Output_Mac!L$2:L$500,$Z192)),_xlpm.WinVal,IF($AD192=0,"",INDEX(Output_Win!L$2:L$243,$AD192)),_xlpm.MyAuditVal,IF($AA192=0,"",INDEX(My_Audit!J$2:J$456,$AA192)),_xlfn.IFS(_xlpm.MyAuditVal&lt;&gt;"",_xlpm.MyAuditVal,_xlpm.MacVal&lt;&gt;"",_xlpm.MacVal,_xlpm.WinVal&lt;&gt;"",_xlpm.WinVal,_xlpm.CSVVal&lt;&gt;"",_xlpm.CSVVal)),""))</f>
        <v/>
      </c>
      <c r="L192" s="41" t="str" cm="1">
        <f t="array" ref="L192">IF(($Y192+$Z192+$AA192+$AD192)=0,"",IFERROR(_xlfn.LET(_xlpm.CSVVal,IF($Y192=0,"",INDEX(CSV!Q$2:Q$510,$Y192)),_xlpm.MacVal,IF($Z192=0,"",INDEX(Output_Mac!M$2:M$500,$Z192)),_xlpm.WinVal,IF($AD192=0,"",INDEX(Output_Win!M$2:M$243,$AD192)),_xlpm.MyAuditVal,IF($AA192=0,"",INDEX(My_Audit!K$2:K$456,$AA192)),_xlfn.IFS(_xlpm.MyAuditVal&lt;&gt;"",_xlpm.MyAuditVal,_xlpm.MacVal&lt;&gt;"",_xlpm.MacVal,_xlpm.WinVal&lt;&gt;"",_xlpm.WinVal,_xlpm.CSVVal&lt;&gt;"",_xlpm.CSVVal)),""))</f>
        <v/>
      </c>
      <c r="M192" s="41" t="str" cm="1">
        <f t="array" ref="M192">IF(($Y192+$Z192+$AA192+$AD192)=0,"",ExpandDiagCodes(_xlfn.TEXTJOIN(", ",TRUE,IF($AA192=0,"",INDEX(My_Audit!N$2:N$456,$AA192)),IF($Z192=0,"",INDEX(Output_Mac!S$2:S$500,$Z192)),IF($AD192=0,"",INDEX(Output_Win!S$2:S$243,$AD192)),IF($Y192=0,"",INDEX(CSV!AE$2:AE$510,$Y192)))))</f>
        <v/>
      </c>
      <c r="N192" s="41" t="str" cm="1">
        <f t="array" ref="N192">IF(($Y192+$Z192+$AA192+$AD192)=0,"",IFERROR(_xlfn.LET(_xlpm.CSVVal,IF($Y192=0,"",INDEX(CSV!AG$2:AG$510,$Y192)),_xlpm.MacVal,IF($Z192=0,"",INDEX(Output_Mac!T$2:T$500,$Z192)),_xlpm.WinVal,IF($AD192=0,"",INDEX(Output_Win!T$2:T$243,$AD192)),_xlpm.MyAuditVal,IF($AA192=0,"",INDEX(My_Audit!O$2:O$456,$AA192)),_xlfn.IFS(_xlpm.MyAuditVal&lt;&gt;"",_xlpm.MyAuditVal,_xlpm.MacVal&lt;&gt;"",_xlpm.MacVal,_xlpm.WinVal&lt;&gt;"",_xlpm.WinVal,_xlpm.CSVVal&lt;&gt;"",_xlpm.CSVVal)),""))</f>
        <v/>
      </c>
      <c r="O192" s="41" t="str" cm="1">
        <f t="array" ref="O192">IF($AB192=0,"",INDEX(My_Audit!P$2:P$456,$AB192))&amp;""</f>
        <v/>
      </c>
      <c r="P192" s="40"/>
      <c r="Q192" s="41" t="str">
        <f>IF(LEFT(N192,4)="Pass","Nist SP 800-88",My_Audit!R192)&amp;""</f>
        <v/>
      </c>
      <c r="R192" s="40"/>
      <c r="S192" s="40"/>
      <c r="T192" s="41" t="str" cm="1">
        <f t="array" ref="T192">IF($AC192=0,"",INDEX(Models!J$2:J$605,$AC192))</f>
        <v/>
      </c>
      <c r="U192" s="40"/>
      <c r="V192" s="40"/>
      <c r="W192" s="79" t="str" cm="1">
        <f t="array" ref="W192">IF(($Z192+$AA192+$AD192)=0,"",ExpandDiagCodes(_xlfn.TEXTJOIN(", ",TRUE,IF($AA192=0,"",INDEX(My_Audit!L$2:L$456,$AA192)),IF($Z192=0,"",INDEX(Output_Mac!AA$2:AA$500,$Z192)),IF($AD192=0,"",INDEX(Output_Win!AA$2:AA$243,$AD192)))))</f>
        <v/>
      </c>
      <c r="Y192" s="80">
        <f>IFERROR(MATCH($A192,CSV!$A$2:$A$510,0),0)</f>
        <v>0</v>
      </c>
      <c r="Z192" s="80">
        <f>IFERROR(MATCH($A192,Output_Mac!$A$2:$A$500,0),0)</f>
        <v>0</v>
      </c>
      <c r="AA192" s="80">
        <f>IFERROR(MATCH($A192,My_Audit!$A$2:$A$456,0),0)</f>
        <v>191</v>
      </c>
      <c r="AB192" s="80">
        <f>IFERROR(MATCH($C192,My_Audit!$B$2:$B$456,0),0)</f>
        <v>0</v>
      </c>
      <c r="AC192" s="80">
        <f>IFERROR(MATCH($E192,Models!$I$2:$I$605,0),0)</f>
        <v>0</v>
      </c>
      <c r="AD192" s="80">
        <f>IFERROR(MATCH($A192,Output_Win!$A$2:$A$243,0),0)</f>
        <v>0</v>
      </c>
    </row>
    <row r="193" spans="1:30">
      <c r="A193" s="40" t="str">
        <f>_xlfn.TEXTJOIN("",TRUE,Input!$A$4,TEXT(ROW(My_Audit!A192)+Input!$A$8-1,"00"))</f>
        <v>W4580</v>
      </c>
      <c r="B193" s="40" t="str">
        <f>_xlfn.TEXTJOIN("-",TRUE,"ITD",Input!$A$2,A193)</f>
        <v>ITD-SHR11749-W4580</v>
      </c>
      <c r="C193" s="41" t="str" cm="1">
        <f t="array" ref="C193">IF(($Y193+$Z193+$AA193+$AD193)=0,"",IFERROR(_xlfn.LET(_xlpm.CSVVal,IF($Y193=0,"",INDEX(CSV!B$2:B$510,$Y193)),_xlpm.MacVal,IF($Z193=0,"",INDEX(Output_Mac!B$2:B$500,$Z193)),_xlpm.WinVal,IF($AD193=0,"",INDEX(Output_Win!B$2:B$243,$AD193)),_xlpm.MyAuditVal,IF($AA193=0,"",INDEX(My_Audit!B$2:B$456,$AA193)),_xlfn.IFS(_xlpm.MyAuditVal&lt;&gt;"",_xlpm.MyAuditVal,_xlpm.MacVal&lt;&gt;"",_xlpm.MacVal,_xlpm.WinVal&lt;&gt;"",_xlpm.WinVal,_xlpm.CSVVal&lt;&gt;"",_xlpm.CSVVal)),""))</f>
        <v/>
      </c>
      <c r="D193" s="41" t="str" cm="1">
        <f t="array" ref="D193">IF(($Y193+$Z193+$AA193+$AD193)=0,"",IFERROR(_xlfn.LET(_xlpm.CSVVal,IF($Y193=0,"",INDEX(CSV!C$2:C$510,$Y193)),_xlpm.MacVal,IF($Z193=0,"",INDEX(Output_Mac!D$2:D$500,$Z193)),_xlpm.WinVal,IF($AD193=0,"",INDEX(Output_Win!D$2:D$243,$AD193)),_xlpm.MyAuditVal,IF($AA193=0,"",INDEX(My_Audit!C$2:C$456,$AA193)),_xlfn.IFS(_xlpm.MyAuditVal&lt;&gt;"",_xlpm.MyAuditVal,_xlpm.MacVal&lt;&gt;"",_xlpm.MacVal,_xlpm.WinVal&lt;&gt;"",_xlpm.WinVal,_xlpm.CSVVal&lt;&gt;"",_xlpm.CSVVal)),""))</f>
        <v/>
      </c>
      <c r="E193" s="41" t="str" cm="1">
        <f t="array" ref="E193">IF(($Y193+$Z193+$AA193+$AD193)=0,"",IFERROR(_xlfn.LET(_xlpm.CSVVal,IF($Y193=0,"",INDEX(CSV!E$2:E$510,$Y193)),_xlpm.MacVal,IF($Z193=0,"",INDEX(Output_Mac!C$2:C$500,$Z193)),_xlpm.WinVal,IF($AD193=0,"",INDEX(Output_Win!C$2:C$243,$AD193)),_xlpm.MyAuditVal,IF($AA193=0,"",INDEX(My_Audit!D$2:D$456,$AA193)),_xlfn.IFS(_xlpm.MyAuditVal&lt;&gt;"",_xlpm.MyAuditVal,_xlpm.MacVal&lt;&gt;"",_xlpm.MacVal,_xlpm.WinVal&lt;&gt;"",_xlpm.WinVal,_xlpm.CSVVal&lt;&gt;"",_xlpm.CSVVal)),""))</f>
        <v/>
      </c>
      <c r="F193" s="41" t="str" cm="1">
        <f t="array" ref="F193">IF(($Y193+$Z193+$AA193+$AD193)=0,"",IFERROR(_xlfn.LET(_xlpm.CSVVal,IF($Y193=0,"",INDEX(CSV!F$2:F$510,$Y193)),_xlpm.MacVal,IF($Z193=0,"",INDEX(Output_Mac!E$2:E$500,$Z193)),_xlpm.WinVal,IF($AD193=0,"",INDEX(Output_Win!E$2:E$243,$AD193)),_xlpm.MyAuditVal,IF($AA193=0,"",INDEX(My_Audit!E$2:E$456,$AA193)),_xlfn.IFS(_xlpm.MyAuditVal&lt;&gt;"",_xlpm.MyAuditVal,_xlpm.MacVal&lt;&gt;"",_xlpm.MacVal,_xlpm.WinVal&lt;&gt;"",_xlpm.WinVal,_xlpm.CSVVal&lt;&gt;"",PROPER(_xlpm.CSVVal))),""))</f>
        <v/>
      </c>
      <c r="G193" s="41" t="str" cm="1">
        <f t="array" ref="G193">IF(($Y193+$Z193+$AA193+$AD193)=0,"",IFERROR(_xlfn.LET(_xlpm.CSVVal,IF($Y193=0,"",INDEX(CSV!G$2:G$510,$Y193)),_xlpm.MacVal,IF($Z193=0,"",INDEX(Output_Mac!G$2:G$500,$Z193)),_xlpm.WinVal,IF($AD193=0,"",INDEX(Output_Win!G$2:G$243,$AD193)),_xlpm.MyAuditVal,IF($AA193=0,"",INDEX(My_Audit!F$2:F$456,$AA193)),_xlfn.IFS(_xlpm.MyAuditVal&lt;&gt;"",_xlpm.MyAuditVal,_xlpm.MacVal&lt;&gt;"",_xlpm.MacVal,_xlpm.WinVal&lt;&gt;"",_xlpm.WinVal,_xlpm.CSVVal&lt;&gt;"",_xlpm.CSVVal)),""))</f>
        <v/>
      </c>
      <c r="H193" s="41" t="str" cm="1">
        <f t="array" ref="H193">IF($Z193&gt;0,INDEX(Output_Mac!H$2:H$500,$Z193),IF($AD193&gt;0,INDEX(Output_Win!H$2:H$243,$AD193),IF($AA193&gt;0,_xlfn.LET(_xlpm.MyAuditVal,INDEX(My_Audit!G$2:G$456,$AA193),IF(_xlpm.MyAuditVal=0,"",_xlpm.MyAuditVal)),"")))</f>
        <v/>
      </c>
      <c r="I193" s="41" t="str" cm="1">
        <f t="array" ref="I193">IF(($Y193+$Z193+$AA193+$AD193)=0,"",IFERROR(_xlfn.LET(_xlpm.CSVVal,IF($Y193=0,"",INDEX(CSV!H$2:H$510,$Y193)),_xlpm.MacVal,IF($Z193=0,"",INDEX(Output_Mac!I$2:I$500,$Z193)),_xlpm.WinVal,IF($AD193=0,"",INDEX(Output_Win!I$2:I$243,$AD193)),_xlpm.MyAuditVal,IF($AA193=0,"",INDEX(My_Audit!H$2:H$456,$AA193)),_xlfn.IFS(_xlpm.MyAuditVal&lt;&gt;"",_xlpm.MyAuditVal,_xlpm.MacVal&lt;&gt;"",_xlpm.MacVal,_xlpm.WinVal&lt;&gt;"",_xlpm.WinVal,_xlpm.CSVVal&lt;&gt;"",_xlpm.CSVVal)),""))</f>
        <v/>
      </c>
      <c r="J193" s="41" t="str" cm="1">
        <f t="array" ref="J193">IF(($Y193+$Z193+$AA193+$AD193)=0,"",IFERROR(_xlfn.LET(_xlpm.CSVVal,IF($Y193=0,"",INDEX(CSV!J$2:J$510,$Y193)),_xlpm.MacVal,IF($Z193=0,"",INDEX(Output_Mac!J$2:J$500,$Z193)),_xlpm.WinVal,IF($AD193=0,"",INDEX(Output_Win!J$2:J$243,$AD193)),_xlpm.MyAuditVal,IF($AA193=0,"",INDEX(My_Audit!I$2:I$456,$AA193)),_xlfn.IFS(_xlpm.MyAuditVal&lt;&gt;"",_xlpm.MyAuditVal,_xlpm.MacVal&lt;&gt;"",_xlpm.MacVal,_xlpm.WinVal&lt;&gt;"",_xlpm.WinVal,_xlpm.CSVVal&lt;&gt;"",_xlpm.CSVVal)),""))</f>
        <v/>
      </c>
      <c r="K193" s="41" t="str" cm="1">
        <f t="array" ref="K193">IF(($Y193+$Z193+$AA193+$AD193)=0,"",IFERROR(_xlfn.LET(_xlpm.CSVVal,IF($Y193=0,"",INDEX(CSV!N$2:N$510,$Y193)),_xlpm.MacVal,IF($Z193=0,"",INDEX(Output_Mac!L$2:L$500,$Z193)),_xlpm.WinVal,IF($AD193=0,"",INDEX(Output_Win!L$2:L$243,$AD193)),_xlpm.MyAuditVal,IF($AA193=0,"",INDEX(My_Audit!J$2:J$456,$AA193)),_xlfn.IFS(_xlpm.MyAuditVal&lt;&gt;"",_xlpm.MyAuditVal,_xlpm.MacVal&lt;&gt;"",_xlpm.MacVal,_xlpm.WinVal&lt;&gt;"",_xlpm.WinVal,_xlpm.CSVVal&lt;&gt;"",_xlpm.CSVVal)),""))</f>
        <v/>
      </c>
      <c r="L193" s="41" t="str" cm="1">
        <f t="array" ref="L193">IF(($Y193+$Z193+$AA193+$AD193)=0,"",IFERROR(_xlfn.LET(_xlpm.CSVVal,IF($Y193=0,"",INDEX(CSV!Q$2:Q$510,$Y193)),_xlpm.MacVal,IF($Z193=0,"",INDEX(Output_Mac!M$2:M$500,$Z193)),_xlpm.WinVal,IF($AD193=0,"",INDEX(Output_Win!M$2:M$243,$AD193)),_xlpm.MyAuditVal,IF($AA193=0,"",INDEX(My_Audit!K$2:K$456,$AA193)),_xlfn.IFS(_xlpm.MyAuditVal&lt;&gt;"",_xlpm.MyAuditVal,_xlpm.MacVal&lt;&gt;"",_xlpm.MacVal,_xlpm.WinVal&lt;&gt;"",_xlpm.WinVal,_xlpm.CSVVal&lt;&gt;"",_xlpm.CSVVal)),""))</f>
        <v/>
      </c>
      <c r="M193" s="41" t="str" cm="1">
        <f t="array" ref="M193">IF(($Y193+$Z193+$AA193+$AD193)=0,"",ExpandDiagCodes(_xlfn.TEXTJOIN(", ",TRUE,IF($AA193=0,"",INDEX(My_Audit!N$2:N$456,$AA193)),IF($Z193=0,"",INDEX(Output_Mac!S$2:S$500,$Z193)),IF($AD193=0,"",INDEX(Output_Win!S$2:S$243,$AD193)),IF($Y193=0,"",INDEX(CSV!AE$2:AE$510,$Y193)))))</f>
        <v/>
      </c>
      <c r="N193" s="41" t="str" cm="1">
        <f t="array" ref="N193">IF(($Y193+$Z193+$AA193+$AD193)=0,"",IFERROR(_xlfn.LET(_xlpm.CSVVal,IF($Y193=0,"",INDEX(CSV!AG$2:AG$510,$Y193)),_xlpm.MacVal,IF($Z193=0,"",INDEX(Output_Mac!T$2:T$500,$Z193)),_xlpm.WinVal,IF($AD193=0,"",INDEX(Output_Win!T$2:T$243,$AD193)),_xlpm.MyAuditVal,IF($AA193=0,"",INDEX(My_Audit!O$2:O$456,$AA193)),_xlfn.IFS(_xlpm.MyAuditVal&lt;&gt;"",_xlpm.MyAuditVal,_xlpm.MacVal&lt;&gt;"",_xlpm.MacVal,_xlpm.WinVal&lt;&gt;"",_xlpm.WinVal,_xlpm.CSVVal&lt;&gt;"",_xlpm.CSVVal)),""))</f>
        <v/>
      </c>
      <c r="O193" s="41" t="str" cm="1">
        <f t="array" ref="O193">IF($AB193=0,"",INDEX(My_Audit!P$2:P$456,$AB193))&amp;""</f>
        <v/>
      </c>
      <c r="P193" s="40"/>
      <c r="Q193" s="41" t="str">
        <f>IF(LEFT(N193,4)="Pass","Nist SP 800-88",My_Audit!R193)&amp;""</f>
        <v/>
      </c>
      <c r="R193" s="40"/>
      <c r="S193" s="40"/>
      <c r="T193" s="41" t="str" cm="1">
        <f t="array" ref="T193">IF($AC193=0,"",INDEX(Models!J$2:J$605,$AC193))</f>
        <v/>
      </c>
      <c r="U193" s="40"/>
      <c r="V193" s="40"/>
      <c r="W193" s="79" t="str" cm="1">
        <f t="array" ref="W193">IF(($Z193+$AA193+$AD193)=0,"",ExpandDiagCodes(_xlfn.TEXTJOIN(", ",TRUE,IF($AA193=0,"",INDEX(My_Audit!L$2:L$456,$AA193)),IF($Z193=0,"",INDEX(Output_Mac!AA$2:AA$500,$Z193)),IF($AD193=0,"",INDEX(Output_Win!AA$2:AA$243,$AD193)))))</f>
        <v/>
      </c>
      <c r="Y193" s="80">
        <f>IFERROR(MATCH($A193,CSV!$A$2:$A$510,0),0)</f>
        <v>0</v>
      </c>
      <c r="Z193" s="80">
        <f>IFERROR(MATCH($A193,Output_Mac!$A$2:$A$500,0),0)</f>
        <v>0</v>
      </c>
      <c r="AA193" s="80">
        <f>IFERROR(MATCH($A193,My_Audit!$A$2:$A$456,0),0)</f>
        <v>192</v>
      </c>
      <c r="AB193" s="80">
        <f>IFERROR(MATCH($C193,My_Audit!$B$2:$B$456,0),0)</f>
        <v>0</v>
      </c>
      <c r="AC193" s="80">
        <f>IFERROR(MATCH($E193,Models!$I$2:$I$605,0),0)</f>
        <v>0</v>
      </c>
      <c r="AD193" s="80">
        <f>IFERROR(MATCH($A193,Output_Win!$A$2:$A$243,0),0)</f>
        <v>0</v>
      </c>
    </row>
    <row r="194" spans="1:30">
      <c r="A194" s="40" t="str">
        <f>_xlfn.TEXTJOIN("",TRUE,Input!$A$4,TEXT(ROW(My_Audit!A193)+Input!$A$8-1,"00"))</f>
        <v>W4581</v>
      </c>
      <c r="B194" s="40" t="str">
        <f>_xlfn.TEXTJOIN("-",TRUE,"ITD",Input!$A$2,A194)</f>
        <v>ITD-SHR11749-W4581</v>
      </c>
      <c r="C194" s="41" t="str" cm="1">
        <f t="array" ref="C194">IF(($Y194+$Z194+$AA194+$AD194)=0,"",IFERROR(_xlfn.LET(_xlpm.CSVVal,IF($Y194=0,"",INDEX(CSV!B$2:B$510,$Y194)),_xlpm.MacVal,IF($Z194=0,"",INDEX(Output_Mac!B$2:B$500,$Z194)),_xlpm.WinVal,IF($AD194=0,"",INDEX(Output_Win!B$2:B$243,$AD194)),_xlpm.MyAuditVal,IF($AA194=0,"",INDEX(My_Audit!B$2:B$456,$AA194)),_xlfn.IFS(_xlpm.MyAuditVal&lt;&gt;"",_xlpm.MyAuditVal,_xlpm.MacVal&lt;&gt;"",_xlpm.MacVal,_xlpm.WinVal&lt;&gt;"",_xlpm.WinVal,_xlpm.CSVVal&lt;&gt;"",_xlpm.CSVVal)),""))</f>
        <v/>
      </c>
      <c r="D194" s="41" t="str" cm="1">
        <f t="array" ref="D194">IF(($Y194+$Z194+$AA194+$AD194)=0,"",IFERROR(_xlfn.LET(_xlpm.CSVVal,IF($Y194=0,"",INDEX(CSV!C$2:C$510,$Y194)),_xlpm.MacVal,IF($Z194=0,"",INDEX(Output_Mac!D$2:D$500,$Z194)),_xlpm.WinVal,IF($AD194=0,"",INDEX(Output_Win!D$2:D$243,$AD194)),_xlpm.MyAuditVal,IF($AA194=0,"",INDEX(My_Audit!C$2:C$456,$AA194)),_xlfn.IFS(_xlpm.MyAuditVal&lt;&gt;"",_xlpm.MyAuditVal,_xlpm.MacVal&lt;&gt;"",_xlpm.MacVal,_xlpm.WinVal&lt;&gt;"",_xlpm.WinVal,_xlpm.CSVVal&lt;&gt;"",_xlpm.CSVVal)),""))</f>
        <v/>
      </c>
      <c r="E194" s="41" t="str" cm="1">
        <f t="array" ref="E194">IF(($Y194+$Z194+$AA194+$AD194)=0,"",IFERROR(_xlfn.LET(_xlpm.CSVVal,IF($Y194=0,"",INDEX(CSV!E$2:E$510,$Y194)),_xlpm.MacVal,IF($Z194=0,"",INDEX(Output_Mac!C$2:C$500,$Z194)),_xlpm.WinVal,IF($AD194=0,"",INDEX(Output_Win!C$2:C$243,$AD194)),_xlpm.MyAuditVal,IF($AA194=0,"",INDEX(My_Audit!D$2:D$456,$AA194)),_xlfn.IFS(_xlpm.MyAuditVal&lt;&gt;"",_xlpm.MyAuditVal,_xlpm.MacVal&lt;&gt;"",_xlpm.MacVal,_xlpm.WinVal&lt;&gt;"",_xlpm.WinVal,_xlpm.CSVVal&lt;&gt;"",_xlpm.CSVVal)),""))</f>
        <v/>
      </c>
      <c r="F194" s="41" t="str" cm="1">
        <f t="array" ref="F194">IF(($Y194+$Z194+$AA194+$AD194)=0,"",IFERROR(_xlfn.LET(_xlpm.CSVVal,IF($Y194=0,"",INDEX(CSV!F$2:F$510,$Y194)),_xlpm.MacVal,IF($Z194=0,"",INDEX(Output_Mac!E$2:E$500,$Z194)),_xlpm.WinVal,IF($AD194=0,"",INDEX(Output_Win!E$2:E$243,$AD194)),_xlpm.MyAuditVal,IF($AA194=0,"",INDEX(My_Audit!E$2:E$456,$AA194)),_xlfn.IFS(_xlpm.MyAuditVal&lt;&gt;"",_xlpm.MyAuditVal,_xlpm.MacVal&lt;&gt;"",_xlpm.MacVal,_xlpm.WinVal&lt;&gt;"",_xlpm.WinVal,_xlpm.CSVVal&lt;&gt;"",PROPER(_xlpm.CSVVal))),""))</f>
        <v/>
      </c>
      <c r="G194" s="41" t="str" cm="1">
        <f t="array" ref="G194">IF(($Y194+$Z194+$AA194+$AD194)=0,"",IFERROR(_xlfn.LET(_xlpm.CSVVal,IF($Y194=0,"",INDEX(CSV!G$2:G$510,$Y194)),_xlpm.MacVal,IF($Z194=0,"",INDEX(Output_Mac!G$2:G$500,$Z194)),_xlpm.WinVal,IF($AD194=0,"",INDEX(Output_Win!G$2:G$243,$AD194)),_xlpm.MyAuditVal,IF($AA194=0,"",INDEX(My_Audit!F$2:F$456,$AA194)),_xlfn.IFS(_xlpm.MyAuditVal&lt;&gt;"",_xlpm.MyAuditVal,_xlpm.MacVal&lt;&gt;"",_xlpm.MacVal,_xlpm.WinVal&lt;&gt;"",_xlpm.WinVal,_xlpm.CSVVal&lt;&gt;"",_xlpm.CSVVal)),""))</f>
        <v/>
      </c>
      <c r="H194" s="41" t="str" cm="1">
        <f t="array" ref="H194">IF($Z194&gt;0,INDEX(Output_Mac!H$2:H$500,$Z194),IF($AD194&gt;0,INDEX(Output_Win!H$2:H$243,$AD194),IF($AA194&gt;0,_xlfn.LET(_xlpm.MyAuditVal,INDEX(My_Audit!G$2:G$456,$AA194),IF(_xlpm.MyAuditVal=0,"",_xlpm.MyAuditVal)),"")))</f>
        <v/>
      </c>
      <c r="I194" s="41" t="str" cm="1">
        <f t="array" ref="I194">IF(($Y194+$Z194+$AA194+$AD194)=0,"",IFERROR(_xlfn.LET(_xlpm.CSVVal,IF($Y194=0,"",INDEX(CSV!H$2:H$510,$Y194)),_xlpm.MacVal,IF($Z194=0,"",INDEX(Output_Mac!I$2:I$500,$Z194)),_xlpm.WinVal,IF($AD194=0,"",INDEX(Output_Win!I$2:I$243,$AD194)),_xlpm.MyAuditVal,IF($AA194=0,"",INDEX(My_Audit!H$2:H$456,$AA194)),_xlfn.IFS(_xlpm.MyAuditVal&lt;&gt;"",_xlpm.MyAuditVal,_xlpm.MacVal&lt;&gt;"",_xlpm.MacVal,_xlpm.WinVal&lt;&gt;"",_xlpm.WinVal,_xlpm.CSVVal&lt;&gt;"",_xlpm.CSVVal)),""))</f>
        <v/>
      </c>
      <c r="J194" s="41" t="str" cm="1">
        <f t="array" ref="J194">IF(($Y194+$Z194+$AA194+$AD194)=0,"",IFERROR(_xlfn.LET(_xlpm.CSVVal,IF($Y194=0,"",INDEX(CSV!J$2:J$510,$Y194)),_xlpm.MacVal,IF($Z194=0,"",INDEX(Output_Mac!J$2:J$500,$Z194)),_xlpm.WinVal,IF($AD194=0,"",INDEX(Output_Win!J$2:J$243,$AD194)),_xlpm.MyAuditVal,IF($AA194=0,"",INDEX(My_Audit!I$2:I$456,$AA194)),_xlfn.IFS(_xlpm.MyAuditVal&lt;&gt;"",_xlpm.MyAuditVal,_xlpm.MacVal&lt;&gt;"",_xlpm.MacVal,_xlpm.WinVal&lt;&gt;"",_xlpm.WinVal,_xlpm.CSVVal&lt;&gt;"",_xlpm.CSVVal)),""))</f>
        <v/>
      </c>
      <c r="K194" s="41" t="str" cm="1">
        <f t="array" ref="K194">IF(($Y194+$Z194+$AA194+$AD194)=0,"",IFERROR(_xlfn.LET(_xlpm.CSVVal,IF($Y194=0,"",INDEX(CSV!N$2:N$510,$Y194)),_xlpm.MacVal,IF($Z194=0,"",INDEX(Output_Mac!L$2:L$500,$Z194)),_xlpm.WinVal,IF($AD194=0,"",INDEX(Output_Win!L$2:L$243,$AD194)),_xlpm.MyAuditVal,IF($AA194=0,"",INDEX(My_Audit!J$2:J$456,$AA194)),_xlfn.IFS(_xlpm.MyAuditVal&lt;&gt;"",_xlpm.MyAuditVal,_xlpm.MacVal&lt;&gt;"",_xlpm.MacVal,_xlpm.WinVal&lt;&gt;"",_xlpm.WinVal,_xlpm.CSVVal&lt;&gt;"",_xlpm.CSVVal)),""))</f>
        <v/>
      </c>
      <c r="L194" s="41" t="str" cm="1">
        <f t="array" ref="L194">IF(($Y194+$Z194+$AA194+$AD194)=0,"",IFERROR(_xlfn.LET(_xlpm.CSVVal,IF($Y194=0,"",INDEX(CSV!Q$2:Q$510,$Y194)),_xlpm.MacVal,IF($Z194=0,"",INDEX(Output_Mac!M$2:M$500,$Z194)),_xlpm.WinVal,IF($AD194=0,"",INDEX(Output_Win!M$2:M$243,$AD194)),_xlpm.MyAuditVal,IF($AA194=0,"",INDEX(My_Audit!K$2:K$456,$AA194)),_xlfn.IFS(_xlpm.MyAuditVal&lt;&gt;"",_xlpm.MyAuditVal,_xlpm.MacVal&lt;&gt;"",_xlpm.MacVal,_xlpm.WinVal&lt;&gt;"",_xlpm.WinVal,_xlpm.CSVVal&lt;&gt;"",_xlpm.CSVVal)),""))</f>
        <v/>
      </c>
      <c r="M194" s="41" t="str" cm="1">
        <f t="array" ref="M194">IF(($Y194+$Z194+$AA194+$AD194)=0,"",ExpandDiagCodes(_xlfn.TEXTJOIN(", ",TRUE,IF($AA194=0,"",INDEX(My_Audit!N$2:N$456,$AA194)),IF($Z194=0,"",INDEX(Output_Mac!S$2:S$500,$Z194)),IF($AD194=0,"",INDEX(Output_Win!S$2:S$243,$AD194)),IF($Y194=0,"",INDEX(CSV!AE$2:AE$510,$Y194)))))</f>
        <v/>
      </c>
      <c r="N194" s="41" t="str" cm="1">
        <f t="array" ref="N194">IF(($Y194+$Z194+$AA194+$AD194)=0,"",IFERROR(_xlfn.LET(_xlpm.CSVVal,IF($Y194=0,"",INDEX(CSV!AG$2:AG$510,$Y194)),_xlpm.MacVal,IF($Z194=0,"",INDEX(Output_Mac!T$2:T$500,$Z194)),_xlpm.WinVal,IF($AD194=0,"",INDEX(Output_Win!T$2:T$243,$AD194)),_xlpm.MyAuditVal,IF($AA194=0,"",INDEX(My_Audit!O$2:O$456,$AA194)),_xlfn.IFS(_xlpm.MyAuditVal&lt;&gt;"",_xlpm.MyAuditVal,_xlpm.MacVal&lt;&gt;"",_xlpm.MacVal,_xlpm.WinVal&lt;&gt;"",_xlpm.WinVal,_xlpm.CSVVal&lt;&gt;"",_xlpm.CSVVal)),""))</f>
        <v/>
      </c>
      <c r="O194" s="41" t="str" cm="1">
        <f t="array" ref="O194">IF($AB194=0,"",INDEX(My_Audit!P$2:P$456,$AB194))&amp;""</f>
        <v/>
      </c>
      <c r="P194" s="40"/>
      <c r="Q194" s="41" t="str">
        <f>IF(LEFT(N194,4)="Pass","Nist SP 800-88",My_Audit!R194)&amp;""</f>
        <v/>
      </c>
      <c r="R194" s="40"/>
      <c r="S194" s="40"/>
      <c r="T194" s="41" t="str" cm="1">
        <f t="array" ref="T194">IF($AC194=0,"",INDEX(Models!J$2:J$605,$AC194))</f>
        <v/>
      </c>
      <c r="U194" s="40"/>
      <c r="V194" s="40"/>
      <c r="W194" s="79" t="str" cm="1">
        <f t="array" ref="W194">IF(($Z194+$AA194+$AD194)=0,"",ExpandDiagCodes(_xlfn.TEXTJOIN(", ",TRUE,IF($AA194=0,"",INDEX(My_Audit!L$2:L$456,$AA194)),IF($Z194=0,"",INDEX(Output_Mac!AA$2:AA$500,$Z194)),IF($AD194=0,"",INDEX(Output_Win!AA$2:AA$243,$AD194)))))</f>
        <v/>
      </c>
      <c r="Y194" s="80">
        <f>IFERROR(MATCH($A194,CSV!$A$2:$A$510,0),0)</f>
        <v>0</v>
      </c>
      <c r="Z194" s="80">
        <f>IFERROR(MATCH($A194,Output_Mac!$A$2:$A$500,0),0)</f>
        <v>0</v>
      </c>
      <c r="AA194" s="80">
        <f>IFERROR(MATCH($A194,My_Audit!$A$2:$A$456,0),0)</f>
        <v>193</v>
      </c>
      <c r="AB194" s="80">
        <f>IFERROR(MATCH($C194,My_Audit!$B$2:$B$456,0),0)</f>
        <v>0</v>
      </c>
      <c r="AC194" s="80">
        <f>IFERROR(MATCH($E194,Models!$I$2:$I$605,0),0)</f>
        <v>0</v>
      </c>
      <c r="AD194" s="80">
        <f>IFERROR(MATCH($A194,Output_Win!$A$2:$A$243,0),0)</f>
        <v>0</v>
      </c>
    </row>
    <row r="195" spans="1:30">
      <c r="A195" s="40" t="str">
        <f>_xlfn.TEXTJOIN("",TRUE,Input!$A$4,TEXT(ROW(My_Audit!A194)+Input!$A$8-1,"00"))</f>
        <v>W4582</v>
      </c>
      <c r="B195" s="40" t="str">
        <f>_xlfn.TEXTJOIN("-",TRUE,"ITD",Input!$A$2,A195)</f>
        <v>ITD-SHR11749-W4582</v>
      </c>
      <c r="C195" s="41" t="str" cm="1">
        <f t="array" ref="C195">IF(($Y195+$Z195+$AA195+$AD195)=0,"",IFERROR(_xlfn.LET(_xlpm.CSVVal,IF($Y195=0,"",INDEX(CSV!B$2:B$510,$Y195)),_xlpm.MacVal,IF($Z195=0,"",INDEX(Output_Mac!B$2:B$500,$Z195)),_xlpm.WinVal,IF($AD195=0,"",INDEX(Output_Win!B$2:B$243,$AD195)),_xlpm.MyAuditVal,IF($AA195=0,"",INDEX(My_Audit!B$2:B$456,$AA195)),_xlfn.IFS(_xlpm.MyAuditVal&lt;&gt;"",_xlpm.MyAuditVal,_xlpm.MacVal&lt;&gt;"",_xlpm.MacVal,_xlpm.WinVal&lt;&gt;"",_xlpm.WinVal,_xlpm.CSVVal&lt;&gt;"",_xlpm.CSVVal)),""))</f>
        <v/>
      </c>
      <c r="D195" s="41" t="str" cm="1">
        <f t="array" ref="D195">IF(($Y195+$Z195+$AA195+$AD195)=0,"",IFERROR(_xlfn.LET(_xlpm.CSVVal,IF($Y195=0,"",INDEX(CSV!C$2:C$510,$Y195)),_xlpm.MacVal,IF($Z195=0,"",INDEX(Output_Mac!D$2:D$500,$Z195)),_xlpm.WinVal,IF($AD195=0,"",INDEX(Output_Win!D$2:D$243,$AD195)),_xlpm.MyAuditVal,IF($AA195=0,"",INDEX(My_Audit!C$2:C$456,$AA195)),_xlfn.IFS(_xlpm.MyAuditVal&lt;&gt;"",_xlpm.MyAuditVal,_xlpm.MacVal&lt;&gt;"",_xlpm.MacVal,_xlpm.WinVal&lt;&gt;"",_xlpm.WinVal,_xlpm.CSVVal&lt;&gt;"",_xlpm.CSVVal)),""))</f>
        <v/>
      </c>
      <c r="E195" s="41" t="str" cm="1">
        <f t="array" ref="E195">IF(($Y195+$Z195+$AA195+$AD195)=0,"",IFERROR(_xlfn.LET(_xlpm.CSVVal,IF($Y195=0,"",INDEX(CSV!E$2:E$510,$Y195)),_xlpm.MacVal,IF($Z195=0,"",INDEX(Output_Mac!C$2:C$500,$Z195)),_xlpm.WinVal,IF($AD195=0,"",INDEX(Output_Win!C$2:C$243,$AD195)),_xlpm.MyAuditVal,IF($AA195=0,"",INDEX(My_Audit!D$2:D$456,$AA195)),_xlfn.IFS(_xlpm.MyAuditVal&lt;&gt;"",_xlpm.MyAuditVal,_xlpm.MacVal&lt;&gt;"",_xlpm.MacVal,_xlpm.WinVal&lt;&gt;"",_xlpm.WinVal,_xlpm.CSVVal&lt;&gt;"",_xlpm.CSVVal)),""))</f>
        <v/>
      </c>
      <c r="F195" s="41" t="str" cm="1">
        <f t="array" ref="F195">IF(($Y195+$Z195+$AA195+$AD195)=0,"",IFERROR(_xlfn.LET(_xlpm.CSVVal,IF($Y195=0,"",INDEX(CSV!F$2:F$510,$Y195)),_xlpm.MacVal,IF($Z195=0,"",INDEX(Output_Mac!E$2:E$500,$Z195)),_xlpm.WinVal,IF($AD195=0,"",INDEX(Output_Win!E$2:E$243,$AD195)),_xlpm.MyAuditVal,IF($AA195=0,"",INDEX(My_Audit!E$2:E$456,$AA195)),_xlfn.IFS(_xlpm.MyAuditVal&lt;&gt;"",_xlpm.MyAuditVal,_xlpm.MacVal&lt;&gt;"",_xlpm.MacVal,_xlpm.WinVal&lt;&gt;"",_xlpm.WinVal,_xlpm.CSVVal&lt;&gt;"",PROPER(_xlpm.CSVVal))),""))</f>
        <v/>
      </c>
      <c r="G195" s="41" t="str" cm="1">
        <f t="array" ref="G195">IF(($Y195+$Z195+$AA195+$AD195)=0,"",IFERROR(_xlfn.LET(_xlpm.CSVVal,IF($Y195=0,"",INDEX(CSV!G$2:G$510,$Y195)),_xlpm.MacVal,IF($Z195=0,"",INDEX(Output_Mac!G$2:G$500,$Z195)),_xlpm.WinVal,IF($AD195=0,"",INDEX(Output_Win!G$2:G$243,$AD195)),_xlpm.MyAuditVal,IF($AA195=0,"",INDEX(My_Audit!F$2:F$456,$AA195)),_xlfn.IFS(_xlpm.MyAuditVal&lt;&gt;"",_xlpm.MyAuditVal,_xlpm.MacVal&lt;&gt;"",_xlpm.MacVal,_xlpm.WinVal&lt;&gt;"",_xlpm.WinVal,_xlpm.CSVVal&lt;&gt;"",_xlpm.CSVVal)),""))</f>
        <v/>
      </c>
      <c r="H195" s="41" t="str" cm="1">
        <f t="array" ref="H195">IF($Z195&gt;0,INDEX(Output_Mac!H$2:H$500,$Z195),IF($AD195&gt;0,INDEX(Output_Win!H$2:H$243,$AD195),IF($AA195&gt;0,_xlfn.LET(_xlpm.MyAuditVal,INDEX(My_Audit!G$2:G$456,$AA195),IF(_xlpm.MyAuditVal=0,"",_xlpm.MyAuditVal)),"")))</f>
        <v/>
      </c>
      <c r="I195" s="41" t="str" cm="1">
        <f t="array" ref="I195">IF(($Y195+$Z195+$AA195+$AD195)=0,"",IFERROR(_xlfn.LET(_xlpm.CSVVal,IF($Y195=0,"",INDEX(CSV!H$2:H$510,$Y195)),_xlpm.MacVal,IF($Z195=0,"",INDEX(Output_Mac!I$2:I$500,$Z195)),_xlpm.WinVal,IF($AD195=0,"",INDEX(Output_Win!I$2:I$243,$AD195)),_xlpm.MyAuditVal,IF($AA195=0,"",INDEX(My_Audit!H$2:H$456,$AA195)),_xlfn.IFS(_xlpm.MyAuditVal&lt;&gt;"",_xlpm.MyAuditVal,_xlpm.MacVal&lt;&gt;"",_xlpm.MacVal,_xlpm.WinVal&lt;&gt;"",_xlpm.WinVal,_xlpm.CSVVal&lt;&gt;"",_xlpm.CSVVal)),""))</f>
        <v/>
      </c>
      <c r="J195" s="41" t="str" cm="1">
        <f t="array" ref="J195">IF(($Y195+$Z195+$AA195+$AD195)=0,"",IFERROR(_xlfn.LET(_xlpm.CSVVal,IF($Y195=0,"",INDEX(CSV!J$2:J$510,$Y195)),_xlpm.MacVal,IF($Z195=0,"",INDEX(Output_Mac!J$2:J$500,$Z195)),_xlpm.WinVal,IF($AD195=0,"",INDEX(Output_Win!J$2:J$243,$AD195)),_xlpm.MyAuditVal,IF($AA195=0,"",INDEX(My_Audit!I$2:I$456,$AA195)),_xlfn.IFS(_xlpm.MyAuditVal&lt;&gt;"",_xlpm.MyAuditVal,_xlpm.MacVal&lt;&gt;"",_xlpm.MacVal,_xlpm.WinVal&lt;&gt;"",_xlpm.WinVal,_xlpm.CSVVal&lt;&gt;"",_xlpm.CSVVal)),""))</f>
        <v/>
      </c>
      <c r="K195" s="41" t="str" cm="1">
        <f t="array" ref="K195">IF(($Y195+$Z195+$AA195+$AD195)=0,"",IFERROR(_xlfn.LET(_xlpm.CSVVal,IF($Y195=0,"",INDEX(CSV!N$2:N$510,$Y195)),_xlpm.MacVal,IF($Z195=0,"",INDEX(Output_Mac!L$2:L$500,$Z195)),_xlpm.WinVal,IF($AD195=0,"",INDEX(Output_Win!L$2:L$243,$AD195)),_xlpm.MyAuditVal,IF($AA195=0,"",INDEX(My_Audit!J$2:J$456,$AA195)),_xlfn.IFS(_xlpm.MyAuditVal&lt;&gt;"",_xlpm.MyAuditVal,_xlpm.MacVal&lt;&gt;"",_xlpm.MacVal,_xlpm.WinVal&lt;&gt;"",_xlpm.WinVal,_xlpm.CSVVal&lt;&gt;"",_xlpm.CSVVal)),""))</f>
        <v/>
      </c>
      <c r="L195" s="41" t="str" cm="1">
        <f t="array" ref="L195">IF(($Y195+$Z195+$AA195+$AD195)=0,"",IFERROR(_xlfn.LET(_xlpm.CSVVal,IF($Y195=0,"",INDEX(CSV!Q$2:Q$510,$Y195)),_xlpm.MacVal,IF($Z195=0,"",INDEX(Output_Mac!M$2:M$500,$Z195)),_xlpm.WinVal,IF($AD195=0,"",INDEX(Output_Win!M$2:M$243,$AD195)),_xlpm.MyAuditVal,IF($AA195=0,"",INDEX(My_Audit!K$2:K$456,$AA195)),_xlfn.IFS(_xlpm.MyAuditVal&lt;&gt;"",_xlpm.MyAuditVal,_xlpm.MacVal&lt;&gt;"",_xlpm.MacVal,_xlpm.WinVal&lt;&gt;"",_xlpm.WinVal,_xlpm.CSVVal&lt;&gt;"",_xlpm.CSVVal)),""))</f>
        <v/>
      </c>
      <c r="M195" s="41" t="str" cm="1">
        <f t="array" ref="M195">IF(($Y195+$Z195+$AA195+$AD195)=0,"",ExpandDiagCodes(_xlfn.TEXTJOIN(", ",TRUE,IF($AA195=0,"",INDEX(My_Audit!N$2:N$456,$AA195)),IF($Z195=0,"",INDEX(Output_Mac!S$2:S$500,$Z195)),IF($AD195=0,"",INDEX(Output_Win!S$2:S$243,$AD195)),IF($Y195=0,"",INDEX(CSV!AE$2:AE$510,$Y195)))))</f>
        <v/>
      </c>
      <c r="N195" s="41" t="str" cm="1">
        <f t="array" ref="N195">IF(($Y195+$Z195+$AA195+$AD195)=0,"",IFERROR(_xlfn.LET(_xlpm.CSVVal,IF($Y195=0,"",INDEX(CSV!AG$2:AG$510,$Y195)),_xlpm.MacVal,IF($Z195=0,"",INDEX(Output_Mac!T$2:T$500,$Z195)),_xlpm.WinVal,IF($AD195=0,"",INDEX(Output_Win!T$2:T$243,$AD195)),_xlpm.MyAuditVal,IF($AA195=0,"",INDEX(My_Audit!O$2:O$456,$AA195)),_xlfn.IFS(_xlpm.MyAuditVal&lt;&gt;"",_xlpm.MyAuditVal,_xlpm.MacVal&lt;&gt;"",_xlpm.MacVal,_xlpm.WinVal&lt;&gt;"",_xlpm.WinVal,_xlpm.CSVVal&lt;&gt;"",_xlpm.CSVVal)),""))</f>
        <v/>
      </c>
      <c r="O195" s="41" t="str" cm="1">
        <f t="array" ref="O195">IF($AB195=0,"",INDEX(My_Audit!P$2:P$456,$AB195))&amp;""</f>
        <v/>
      </c>
      <c r="P195" s="40"/>
      <c r="Q195" s="41" t="str">
        <f>IF(LEFT(N195,4)="Pass","Nist SP 800-88",My_Audit!R195)&amp;""</f>
        <v/>
      </c>
      <c r="R195" s="40"/>
      <c r="S195" s="40"/>
      <c r="T195" s="41" t="str" cm="1">
        <f t="array" ref="T195">IF($AC195=0,"",INDEX(Models!J$2:J$605,$AC195))</f>
        <v/>
      </c>
      <c r="U195" s="40"/>
      <c r="V195" s="40"/>
      <c r="W195" s="79" t="str" cm="1">
        <f t="array" ref="W195">IF(($Z195+$AA195+$AD195)=0,"",ExpandDiagCodes(_xlfn.TEXTJOIN(", ",TRUE,IF($AA195=0,"",INDEX(My_Audit!L$2:L$456,$AA195)),IF($Z195=0,"",INDEX(Output_Mac!AA$2:AA$500,$Z195)),IF($AD195=0,"",INDEX(Output_Win!AA$2:AA$243,$AD195)))))</f>
        <v/>
      </c>
      <c r="Y195" s="80">
        <f>IFERROR(MATCH($A195,CSV!$A$2:$A$510,0),0)</f>
        <v>0</v>
      </c>
      <c r="Z195" s="80">
        <f>IFERROR(MATCH($A195,Output_Mac!$A$2:$A$500,0),0)</f>
        <v>0</v>
      </c>
      <c r="AA195" s="80">
        <f>IFERROR(MATCH($A195,My_Audit!$A$2:$A$456,0),0)</f>
        <v>194</v>
      </c>
      <c r="AB195" s="80">
        <f>IFERROR(MATCH($C195,My_Audit!$B$2:$B$456,0),0)</f>
        <v>0</v>
      </c>
      <c r="AC195" s="80">
        <f>IFERROR(MATCH($E195,Models!$I$2:$I$605,0),0)</f>
        <v>0</v>
      </c>
      <c r="AD195" s="80">
        <f>IFERROR(MATCH($A195,Output_Win!$A$2:$A$243,0),0)</f>
        <v>0</v>
      </c>
    </row>
    <row r="196" spans="1:30">
      <c r="A196" s="40" t="str">
        <f>_xlfn.TEXTJOIN("",TRUE,Input!$A$4,TEXT(ROW(My_Audit!A195)+Input!$A$8-1,"00"))</f>
        <v>W4583</v>
      </c>
      <c r="B196" s="40" t="str">
        <f>_xlfn.TEXTJOIN("-",TRUE,"ITD",Input!$A$2,A196)</f>
        <v>ITD-SHR11749-W4583</v>
      </c>
      <c r="C196" s="41" t="str" cm="1">
        <f t="array" ref="C196">IF(($Y196+$Z196+$AA196+$AD196)=0,"",IFERROR(_xlfn.LET(_xlpm.CSVVal,IF($Y196=0,"",INDEX(CSV!B$2:B$510,$Y196)),_xlpm.MacVal,IF($Z196=0,"",INDEX(Output_Mac!B$2:B$500,$Z196)),_xlpm.WinVal,IF($AD196=0,"",INDEX(Output_Win!B$2:B$243,$AD196)),_xlpm.MyAuditVal,IF($AA196=0,"",INDEX(My_Audit!B$2:B$456,$AA196)),_xlfn.IFS(_xlpm.MyAuditVal&lt;&gt;"",_xlpm.MyAuditVal,_xlpm.MacVal&lt;&gt;"",_xlpm.MacVal,_xlpm.WinVal&lt;&gt;"",_xlpm.WinVal,_xlpm.CSVVal&lt;&gt;"",_xlpm.CSVVal)),""))</f>
        <v/>
      </c>
      <c r="D196" s="41" t="str" cm="1">
        <f t="array" ref="D196">IF(($Y196+$Z196+$AA196+$AD196)=0,"",IFERROR(_xlfn.LET(_xlpm.CSVVal,IF($Y196=0,"",INDEX(CSV!C$2:C$510,$Y196)),_xlpm.MacVal,IF($Z196=0,"",INDEX(Output_Mac!D$2:D$500,$Z196)),_xlpm.WinVal,IF($AD196=0,"",INDEX(Output_Win!D$2:D$243,$AD196)),_xlpm.MyAuditVal,IF($AA196=0,"",INDEX(My_Audit!C$2:C$456,$AA196)),_xlfn.IFS(_xlpm.MyAuditVal&lt;&gt;"",_xlpm.MyAuditVal,_xlpm.MacVal&lt;&gt;"",_xlpm.MacVal,_xlpm.WinVal&lt;&gt;"",_xlpm.WinVal,_xlpm.CSVVal&lt;&gt;"",_xlpm.CSVVal)),""))</f>
        <v/>
      </c>
      <c r="E196" s="41" t="str" cm="1">
        <f t="array" ref="E196">IF(($Y196+$Z196+$AA196+$AD196)=0,"",IFERROR(_xlfn.LET(_xlpm.CSVVal,IF($Y196=0,"",INDEX(CSV!E$2:E$510,$Y196)),_xlpm.MacVal,IF($Z196=0,"",INDEX(Output_Mac!C$2:C$500,$Z196)),_xlpm.WinVal,IF($AD196=0,"",INDEX(Output_Win!C$2:C$243,$AD196)),_xlpm.MyAuditVal,IF($AA196=0,"",INDEX(My_Audit!D$2:D$456,$AA196)),_xlfn.IFS(_xlpm.MyAuditVal&lt;&gt;"",_xlpm.MyAuditVal,_xlpm.MacVal&lt;&gt;"",_xlpm.MacVal,_xlpm.WinVal&lt;&gt;"",_xlpm.WinVal,_xlpm.CSVVal&lt;&gt;"",_xlpm.CSVVal)),""))</f>
        <v/>
      </c>
      <c r="F196" s="41" t="str" cm="1">
        <f t="array" ref="F196">IF(($Y196+$Z196+$AA196+$AD196)=0,"",IFERROR(_xlfn.LET(_xlpm.CSVVal,IF($Y196=0,"",INDEX(CSV!F$2:F$510,$Y196)),_xlpm.MacVal,IF($Z196=0,"",INDEX(Output_Mac!E$2:E$500,$Z196)),_xlpm.WinVal,IF($AD196=0,"",INDEX(Output_Win!E$2:E$243,$AD196)),_xlpm.MyAuditVal,IF($AA196=0,"",INDEX(My_Audit!E$2:E$456,$AA196)),_xlfn.IFS(_xlpm.MyAuditVal&lt;&gt;"",_xlpm.MyAuditVal,_xlpm.MacVal&lt;&gt;"",_xlpm.MacVal,_xlpm.WinVal&lt;&gt;"",_xlpm.WinVal,_xlpm.CSVVal&lt;&gt;"",PROPER(_xlpm.CSVVal))),""))</f>
        <v/>
      </c>
      <c r="G196" s="41" t="str" cm="1">
        <f t="array" ref="G196">IF(($Y196+$Z196+$AA196+$AD196)=0,"",IFERROR(_xlfn.LET(_xlpm.CSVVal,IF($Y196=0,"",INDEX(CSV!G$2:G$510,$Y196)),_xlpm.MacVal,IF($Z196=0,"",INDEX(Output_Mac!G$2:G$500,$Z196)),_xlpm.WinVal,IF($AD196=0,"",INDEX(Output_Win!G$2:G$243,$AD196)),_xlpm.MyAuditVal,IF($AA196=0,"",INDEX(My_Audit!F$2:F$456,$AA196)),_xlfn.IFS(_xlpm.MyAuditVal&lt;&gt;"",_xlpm.MyAuditVal,_xlpm.MacVal&lt;&gt;"",_xlpm.MacVal,_xlpm.WinVal&lt;&gt;"",_xlpm.WinVal,_xlpm.CSVVal&lt;&gt;"",_xlpm.CSVVal)),""))</f>
        <v/>
      </c>
      <c r="H196" s="41" t="str" cm="1">
        <f t="array" ref="H196">IF($Z196&gt;0,INDEX(Output_Mac!H$2:H$500,$Z196),IF($AD196&gt;0,INDEX(Output_Win!H$2:H$243,$AD196),IF($AA196&gt;0,_xlfn.LET(_xlpm.MyAuditVal,INDEX(My_Audit!G$2:G$456,$AA196),IF(_xlpm.MyAuditVal=0,"",_xlpm.MyAuditVal)),"")))</f>
        <v/>
      </c>
      <c r="I196" s="41" t="str" cm="1">
        <f t="array" ref="I196">IF(($Y196+$Z196+$AA196+$AD196)=0,"",IFERROR(_xlfn.LET(_xlpm.CSVVal,IF($Y196=0,"",INDEX(CSV!H$2:H$510,$Y196)),_xlpm.MacVal,IF($Z196=0,"",INDEX(Output_Mac!I$2:I$500,$Z196)),_xlpm.WinVal,IF($AD196=0,"",INDEX(Output_Win!I$2:I$243,$AD196)),_xlpm.MyAuditVal,IF($AA196=0,"",INDEX(My_Audit!H$2:H$456,$AA196)),_xlfn.IFS(_xlpm.MyAuditVal&lt;&gt;"",_xlpm.MyAuditVal,_xlpm.MacVal&lt;&gt;"",_xlpm.MacVal,_xlpm.WinVal&lt;&gt;"",_xlpm.WinVal,_xlpm.CSVVal&lt;&gt;"",_xlpm.CSVVal)),""))</f>
        <v/>
      </c>
      <c r="J196" s="41" t="str" cm="1">
        <f t="array" ref="J196">IF(($Y196+$Z196+$AA196+$AD196)=0,"",IFERROR(_xlfn.LET(_xlpm.CSVVal,IF($Y196=0,"",INDEX(CSV!J$2:J$510,$Y196)),_xlpm.MacVal,IF($Z196=0,"",INDEX(Output_Mac!J$2:J$500,$Z196)),_xlpm.WinVal,IF($AD196=0,"",INDEX(Output_Win!J$2:J$243,$AD196)),_xlpm.MyAuditVal,IF($AA196=0,"",INDEX(My_Audit!I$2:I$456,$AA196)),_xlfn.IFS(_xlpm.MyAuditVal&lt;&gt;"",_xlpm.MyAuditVal,_xlpm.MacVal&lt;&gt;"",_xlpm.MacVal,_xlpm.WinVal&lt;&gt;"",_xlpm.WinVal,_xlpm.CSVVal&lt;&gt;"",_xlpm.CSVVal)),""))</f>
        <v/>
      </c>
      <c r="K196" s="41" t="str" cm="1">
        <f t="array" ref="K196">IF(($Y196+$Z196+$AA196+$AD196)=0,"",IFERROR(_xlfn.LET(_xlpm.CSVVal,IF($Y196=0,"",INDEX(CSV!N$2:N$510,$Y196)),_xlpm.MacVal,IF($Z196=0,"",INDEX(Output_Mac!L$2:L$500,$Z196)),_xlpm.WinVal,IF($AD196=0,"",INDEX(Output_Win!L$2:L$243,$AD196)),_xlpm.MyAuditVal,IF($AA196=0,"",INDEX(My_Audit!J$2:J$456,$AA196)),_xlfn.IFS(_xlpm.MyAuditVal&lt;&gt;"",_xlpm.MyAuditVal,_xlpm.MacVal&lt;&gt;"",_xlpm.MacVal,_xlpm.WinVal&lt;&gt;"",_xlpm.WinVal,_xlpm.CSVVal&lt;&gt;"",_xlpm.CSVVal)),""))</f>
        <v/>
      </c>
      <c r="L196" s="41" t="str" cm="1">
        <f t="array" ref="L196">IF(($Y196+$Z196+$AA196+$AD196)=0,"",IFERROR(_xlfn.LET(_xlpm.CSVVal,IF($Y196=0,"",INDEX(CSV!Q$2:Q$510,$Y196)),_xlpm.MacVal,IF($Z196=0,"",INDEX(Output_Mac!M$2:M$500,$Z196)),_xlpm.WinVal,IF($AD196=0,"",INDEX(Output_Win!M$2:M$243,$AD196)),_xlpm.MyAuditVal,IF($AA196=0,"",INDEX(My_Audit!K$2:K$456,$AA196)),_xlfn.IFS(_xlpm.MyAuditVal&lt;&gt;"",_xlpm.MyAuditVal,_xlpm.MacVal&lt;&gt;"",_xlpm.MacVal,_xlpm.WinVal&lt;&gt;"",_xlpm.WinVal,_xlpm.CSVVal&lt;&gt;"",_xlpm.CSVVal)),""))</f>
        <v/>
      </c>
      <c r="M196" s="41" t="str" cm="1">
        <f t="array" ref="M196">IF(($Y196+$Z196+$AA196+$AD196)=0,"",ExpandDiagCodes(_xlfn.TEXTJOIN(", ",TRUE,IF($AA196=0,"",INDEX(My_Audit!N$2:N$456,$AA196)),IF($Z196=0,"",INDEX(Output_Mac!S$2:S$500,$Z196)),IF($AD196=0,"",INDEX(Output_Win!S$2:S$243,$AD196)),IF($Y196=0,"",INDEX(CSV!AE$2:AE$510,$Y196)))))</f>
        <v/>
      </c>
      <c r="N196" s="41" t="str" cm="1">
        <f t="array" ref="N196">IF(($Y196+$Z196+$AA196+$AD196)=0,"",IFERROR(_xlfn.LET(_xlpm.CSVVal,IF($Y196=0,"",INDEX(CSV!AG$2:AG$510,$Y196)),_xlpm.MacVal,IF($Z196=0,"",INDEX(Output_Mac!T$2:T$500,$Z196)),_xlpm.WinVal,IF($AD196=0,"",INDEX(Output_Win!T$2:T$243,$AD196)),_xlpm.MyAuditVal,IF($AA196=0,"",INDEX(My_Audit!O$2:O$456,$AA196)),_xlfn.IFS(_xlpm.MyAuditVal&lt;&gt;"",_xlpm.MyAuditVal,_xlpm.MacVal&lt;&gt;"",_xlpm.MacVal,_xlpm.WinVal&lt;&gt;"",_xlpm.WinVal,_xlpm.CSVVal&lt;&gt;"",_xlpm.CSVVal)),""))</f>
        <v/>
      </c>
      <c r="O196" s="41" t="str" cm="1">
        <f t="array" ref="O196">IF($AB196=0,"",INDEX(My_Audit!P$2:P$456,$AB196))&amp;""</f>
        <v/>
      </c>
      <c r="P196" s="40"/>
      <c r="Q196" s="41" t="str">
        <f>IF(LEFT(N196,4)="Pass","Nist SP 800-88",My_Audit!R196)&amp;""</f>
        <v/>
      </c>
      <c r="R196" s="40"/>
      <c r="S196" s="40"/>
      <c r="T196" s="41" t="str" cm="1">
        <f t="array" ref="T196">IF($AC196=0,"",INDEX(Models!J$2:J$605,$AC196))</f>
        <v/>
      </c>
      <c r="U196" s="40"/>
      <c r="V196" s="40"/>
      <c r="W196" s="79" t="str" cm="1">
        <f t="array" ref="W196">IF(($Z196+$AA196+$AD196)=0,"",ExpandDiagCodes(_xlfn.TEXTJOIN(", ",TRUE,IF($AA196=0,"",INDEX(My_Audit!L$2:L$456,$AA196)),IF($Z196=0,"",INDEX(Output_Mac!AA$2:AA$500,$Z196)),IF($AD196=0,"",INDEX(Output_Win!AA$2:AA$243,$AD196)))))</f>
        <v/>
      </c>
      <c r="Y196" s="80">
        <f>IFERROR(MATCH($A196,CSV!$A$2:$A$510,0),0)</f>
        <v>0</v>
      </c>
      <c r="Z196" s="80">
        <f>IFERROR(MATCH($A196,Output_Mac!$A$2:$A$500,0),0)</f>
        <v>0</v>
      </c>
      <c r="AA196" s="80">
        <f>IFERROR(MATCH($A196,My_Audit!$A$2:$A$456,0),0)</f>
        <v>195</v>
      </c>
      <c r="AB196" s="80">
        <f>IFERROR(MATCH($C196,My_Audit!$B$2:$B$456,0),0)</f>
        <v>0</v>
      </c>
      <c r="AC196" s="80">
        <f>IFERROR(MATCH($E196,Models!$I$2:$I$605,0),0)</f>
        <v>0</v>
      </c>
      <c r="AD196" s="80">
        <f>IFERROR(MATCH($A196,Output_Win!$A$2:$A$243,0),0)</f>
        <v>0</v>
      </c>
    </row>
    <row r="197" spans="1:30">
      <c r="A197" s="40" t="str">
        <f>_xlfn.TEXTJOIN("",TRUE,Input!$A$4,TEXT(ROW(My_Audit!A196)+Input!$A$8-1,"00"))</f>
        <v>W4584</v>
      </c>
      <c r="B197" s="40" t="str">
        <f>_xlfn.TEXTJOIN("-",TRUE,"ITD",Input!$A$2,A197)</f>
        <v>ITD-SHR11749-W4584</v>
      </c>
      <c r="C197" s="41" t="str" cm="1">
        <f t="array" ref="C197">IF(($Y197+$Z197+$AA197+$AD197)=0,"",IFERROR(_xlfn.LET(_xlpm.CSVVal,IF($Y197=0,"",INDEX(CSV!B$2:B$510,$Y197)),_xlpm.MacVal,IF($Z197=0,"",INDEX(Output_Mac!B$2:B$500,$Z197)),_xlpm.WinVal,IF($AD197=0,"",INDEX(Output_Win!B$2:B$243,$AD197)),_xlpm.MyAuditVal,IF($AA197=0,"",INDEX(My_Audit!B$2:B$456,$AA197)),_xlfn.IFS(_xlpm.MyAuditVal&lt;&gt;"",_xlpm.MyAuditVal,_xlpm.MacVal&lt;&gt;"",_xlpm.MacVal,_xlpm.WinVal&lt;&gt;"",_xlpm.WinVal,_xlpm.CSVVal&lt;&gt;"",_xlpm.CSVVal)),""))</f>
        <v/>
      </c>
      <c r="D197" s="41" t="str" cm="1">
        <f t="array" ref="D197">IF(($Y197+$Z197+$AA197+$AD197)=0,"",IFERROR(_xlfn.LET(_xlpm.CSVVal,IF($Y197=0,"",INDEX(CSV!C$2:C$510,$Y197)),_xlpm.MacVal,IF($Z197=0,"",INDEX(Output_Mac!D$2:D$500,$Z197)),_xlpm.WinVal,IF($AD197=0,"",INDEX(Output_Win!D$2:D$243,$AD197)),_xlpm.MyAuditVal,IF($AA197=0,"",INDEX(My_Audit!C$2:C$456,$AA197)),_xlfn.IFS(_xlpm.MyAuditVal&lt;&gt;"",_xlpm.MyAuditVal,_xlpm.MacVal&lt;&gt;"",_xlpm.MacVal,_xlpm.WinVal&lt;&gt;"",_xlpm.WinVal,_xlpm.CSVVal&lt;&gt;"",_xlpm.CSVVal)),""))</f>
        <v/>
      </c>
      <c r="E197" s="41" t="str" cm="1">
        <f t="array" ref="E197">IF(($Y197+$Z197+$AA197+$AD197)=0,"",IFERROR(_xlfn.LET(_xlpm.CSVVal,IF($Y197=0,"",INDEX(CSV!E$2:E$510,$Y197)),_xlpm.MacVal,IF($Z197=0,"",INDEX(Output_Mac!C$2:C$500,$Z197)),_xlpm.WinVal,IF($AD197=0,"",INDEX(Output_Win!C$2:C$243,$AD197)),_xlpm.MyAuditVal,IF($AA197=0,"",INDEX(My_Audit!D$2:D$456,$AA197)),_xlfn.IFS(_xlpm.MyAuditVal&lt;&gt;"",_xlpm.MyAuditVal,_xlpm.MacVal&lt;&gt;"",_xlpm.MacVal,_xlpm.WinVal&lt;&gt;"",_xlpm.WinVal,_xlpm.CSVVal&lt;&gt;"",_xlpm.CSVVal)),""))</f>
        <v/>
      </c>
      <c r="F197" s="41" t="str" cm="1">
        <f t="array" ref="F197">IF(($Y197+$Z197+$AA197+$AD197)=0,"",IFERROR(_xlfn.LET(_xlpm.CSVVal,IF($Y197=0,"",INDEX(CSV!F$2:F$510,$Y197)),_xlpm.MacVal,IF($Z197=0,"",INDEX(Output_Mac!E$2:E$500,$Z197)),_xlpm.WinVal,IF($AD197=0,"",INDEX(Output_Win!E$2:E$243,$AD197)),_xlpm.MyAuditVal,IF($AA197=0,"",INDEX(My_Audit!E$2:E$456,$AA197)),_xlfn.IFS(_xlpm.MyAuditVal&lt;&gt;"",_xlpm.MyAuditVal,_xlpm.MacVal&lt;&gt;"",_xlpm.MacVal,_xlpm.WinVal&lt;&gt;"",_xlpm.WinVal,_xlpm.CSVVal&lt;&gt;"",PROPER(_xlpm.CSVVal))),""))</f>
        <v/>
      </c>
      <c r="G197" s="41" t="str" cm="1">
        <f t="array" ref="G197">IF(($Y197+$Z197+$AA197+$AD197)=0,"",IFERROR(_xlfn.LET(_xlpm.CSVVal,IF($Y197=0,"",INDEX(CSV!G$2:G$510,$Y197)),_xlpm.MacVal,IF($Z197=0,"",INDEX(Output_Mac!G$2:G$500,$Z197)),_xlpm.WinVal,IF($AD197=0,"",INDEX(Output_Win!G$2:G$243,$AD197)),_xlpm.MyAuditVal,IF($AA197=0,"",INDEX(My_Audit!F$2:F$456,$AA197)),_xlfn.IFS(_xlpm.MyAuditVal&lt;&gt;"",_xlpm.MyAuditVal,_xlpm.MacVal&lt;&gt;"",_xlpm.MacVal,_xlpm.WinVal&lt;&gt;"",_xlpm.WinVal,_xlpm.CSVVal&lt;&gt;"",_xlpm.CSVVal)),""))</f>
        <v/>
      </c>
      <c r="H197" s="41" t="str" cm="1">
        <f t="array" ref="H197">IF($Z197&gt;0,INDEX(Output_Mac!H$2:H$500,$Z197),IF($AD197&gt;0,INDEX(Output_Win!H$2:H$243,$AD197),IF($AA197&gt;0,_xlfn.LET(_xlpm.MyAuditVal,INDEX(My_Audit!G$2:G$456,$AA197),IF(_xlpm.MyAuditVal=0,"",_xlpm.MyAuditVal)),"")))</f>
        <v/>
      </c>
      <c r="I197" s="41" t="str" cm="1">
        <f t="array" ref="I197">IF(($Y197+$Z197+$AA197+$AD197)=0,"",IFERROR(_xlfn.LET(_xlpm.CSVVal,IF($Y197=0,"",INDEX(CSV!H$2:H$510,$Y197)),_xlpm.MacVal,IF($Z197=0,"",INDEX(Output_Mac!I$2:I$500,$Z197)),_xlpm.WinVal,IF($AD197=0,"",INDEX(Output_Win!I$2:I$243,$AD197)),_xlpm.MyAuditVal,IF($AA197=0,"",INDEX(My_Audit!H$2:H$456,$AA197)),_xlfn.IFS(_xlpm.MyAuditVal&lt;&gt;"",_xlpm.MyAuditVal,_xlpm.MacVal&lt;&gt;"",_xlpm.MacVal,_xlpm.WinVal&lt;&gt;"",_xlpm.WinVal,_xlpm.CSVVal&lt;&gt;"",_xlpm.CSVVal)),""))</f>
        <v/>
      </c>
      <c r="J197" s="41" t="str" cm="1">
        <f t="array" ref="J197">IF(($Y197+$Z197+$AA197+$AD197)=0,"",IFERROR(_xlfn.LET(_xlpm.CSVVal,IF($Y197=0,"",INDEX(CSV!J$2:J$510,$Y197)),_xlpm.MacVal,IF($Z197=0,"",INDEX(Output_Mac!J$2:J$500,$Z197)),_xlpm.WinVal,IF($AD197=0,"",INDEX(Output_Win!J$2:J$243,$AD197)),_xlpm.MyAuditVal,IF($AA197=0,"",INDEX(My_Audit!I$2:I$456,$AA197)),_xlfn.IFS(_xlpm.MyAuditVal&lt;&gt;"",_xlpm.MyAuditVal,_xlpm.MacVal&lt;&gt;"",_xlpm.MacVal,_xlpm.WinVal&lt;&gt;"",_xlpm.WinVal,_xlpm.CSVVal&lt;&gt;"",_xlpm.CSVVal)),""))</f>
        <v/>
      </c>
      <c r="K197" s="41" t="str" cm="1">
        <f t="array" ref="K197">IF(($Y197+$Z197+$AA197+$AD197)=0,"",IFERROR(_xlfn.LET(_xlpm.CSVVal,IF($Y197=0,"",INDEX(CSV!N$2:N$510,$Y197)),_xlpm.MacVal,IF($Z197=0,"",INDEX(Output_Mac!L$2:L$500,$Z197)),_xlpm.WinVal,IF($AD197=0,"",INDEX(Output_Win!L$2:L$243,$AD197)),_xlpm.MyAuditVal,IF($AA197=0,"",INDEX(My_Audit!J$2:J$456,$AA197)),_xlfn.IFS(_xlpm.MyAuditVal&lt;&gt;"",_xlpm.MyAuditVal,_xlpm.MacVal&lt;&gt;"",_xlpm.MacVal,_xlpm.WinVal&lt;&gt;"",_xlpm.WinVal,_xlpm.CSVVal&lt;&gt;"",_xlpm.CSVVal)),""))</f>
        <v/>
      </c>
      <c r="L197" s="41" t="str" cm="1">
        <f t="array" ref="L197">IF(($Y197+$Z197+$AA197+$AD197)=0,"",IFERROR(_xlfn.LET(_xlpm.CSVVal,IF($Y197=0,"",INDEX(CSV!Q$2:Q$510,$Y197)),_xlpm.MacVal,IF($Z197=0,"",INDEX(Output_Mac!M$2:M$500,$Z197)),_xlpm.WinVal,IF($AD197=0,"",INDEX(Output_Win!M$2:M$243,$AD197)),_xlpm.MyAuditVal,IF($AA197=0,"",INDEX(My_Audit!K$2:K$456,$AA197)),_xlfn.IFS(_xlpm.MyAuditVal&lt;&gt;"",_xlpm.MyAuditVal,_xlpm.MacVal&lt;&gt;"",_xlpm.MacVal,_xlpm.WinVal&lt;&gt;"",_xlpm.WinVal,_xlpm.CSVVal&lt;&gt;"",_xlpm.CSVVal)),""))</f>
        <v/>
      </c>
      <c r="M197" s="41" t="str" cm="1">
        <f t="array" ref="M197">IF(($Y197+$Z197+$AA197+$AD197)=0,"",ExpandDiagCodes(_xlfn.TEXTJOIN(", ",TRUE,IF($AA197=0,"",INDEX(My_Audit!N$2:N$456,$AA197)),IF($Z197=0,"",INDEX(Output_Mac!S$2:S$500,$Z197)),IF($AD197=0,"",INDEX(Output_Win!S$2:S$243,$AD197)),IF($Y197=0,"",INDEX(CSV!AE$2:AE$510,$Y197)))))</f>
        <v/>
      </c>
      <c r="N197" s="41" t="str" cm="1">
        <f t="array" ref="N197">IF(($Y197+$Z197+$AA197+$AD197)=0,"",IFERROR(_xlfn.LET(_xlpm.CSVVal,IF($Y197=0,"",INDEX(CSV!AG$2:AG$510,$Y197)),_xlpm.MacVal,IF($Z197=0,"",INDEX(Output_Mac!T$2:T$500,$Z197)),_xlpm.WinVal,IF($AD197=0,"",INDEX(Output_Win!T$2:T$243,$AD197)),_xlpm.MyAuditVal,IF($AA197=0,"",INDEX(My_Audit!O$2:O$456,$AA197)),_xlfn.IFS(_xlpm.MyAuditVal&lt;&gt;"",_xlpm.MyAuditVal,_xlpm.MacVal&lt;&gt;"",_xlpm.MacVal,_xlpm.WinVal&lt;&gt;"",_xlpm.WinVal,_xlpm.CSVVal&lt;&gt;"",_xlpm.CSVVal)),""))</f>
        <v/>
      </c>
      <c r="O197" s="41" t="str" cm="1">
        <f t="array" ref="O197">IF($AB197=0,"",INDEX(My_Audit!P$2:P$456,$AB197))&amp;""</f>
        <v/>
      </c>
      <c r="P197" s="40"/>
      <c r="Q197" s="41" t="str">
        <f>IF(LEFT(N197,4)="Pass","Nist SP 800-88",My_Audit!R197)&amp;""</f>
        <v/>
      </c>
      <c r="R197" s="40"/>
      <c r="S197" s="40"/>
      <c r="T197" s="41" t="str" cm="1">
        <f t="array" ref="T197">IF($AC197=0,"",INDEX(Models!J$2:J$605,$AC197))</f>
        <v/>
      </c>
      <c r="U197" s="40"/>
      <c r="V197" s="40"/>
      <c r="W197" s="79" t="str" cm="1">
        <f t="array" ref="W197">IF(($Z197+$AA197+$AD197)=0,"",ExpandDiagCodes(_xlfn.TEXTJOIN(", ",TRUE,IF($AA197=0,"",INDEX(My_Audit!L$2:L$456,$AA197)),IF($Z197=0,"",INDEX(Output_Mac!AA$2:AA$500,$Z197)),IF($AD197=0,"",INDEX(Output_Win!AA$2:AA$243,$AD197)))))</f>
        <v/>
      </c>
      <c r="Y197" s="80">
        <f>IFERROR(MATCH($A197,CSV!$A$2:$A$510,0),0)</f>
        <v>0</v>
      </c>
      <c r="Z197" s="80">
        <f>IFERROR(MATCH($A197,Output_Mac!$A$2:$A$500,0),0)</f>
        <v>0</v>
      </c>
      <c r="AA197" s="80">
        <f>IFERROR(MATCH($A197,My_Audit!$A$2:$A$456,0),0)</f>
        <v>196</v>
      </c>
      <c r="AB197" s="80">
        <f>IFERROR(MATCH($C197,My_Audit!$B$2:$B$456,0),0)</f>
        <v>0</v>
      </c>
      <c r="AC197" s="80">
        <f>IFERROR(MATCH($E197,Models!$I$2:$I$605,0),0)</f>
        <v>0</v>
      </c>
      <c r="AD197" s="80">
        <f>IFERROR(MATCH($A197,Output_Win!$A$2:$A$243,0),0)</f>
        <v>0</v>
      </c>
    </row>
    <row r="198" spans="1:30">
      <c r="A198" s="40" t="str">
        <f>_xlfn.TEXTJOIN("",TRUE,Input!$A$4,TEXT(ROW(My_Audit!A197)+Input!$A$8-1,"00"))</f>
        <v>W4585</v>
      </c>
      <c r="B198" s="40" t="str">
        <f>_xlfn.TEXTJOIN("-",TRUE,"ITD",Input!$A$2,A198)</f>
        <v>ITD-SHR11749-W4585</v>
      </c>
      <c r="C198" s="41" t="str" cm="1">
        <f t="array" ref="C198">IF(($Y198+$Z198+$AA198+$AD198)=0,"",IFERROR(_xlfn.LET(_xlpm.CSVVal,IF($Y198=0,"",INDEX(CSV!B$2:B$510,$Y198)),_xlpm.MacVal,IF($Z198=0,"",INDEX(Output_Mac!B$2:B$500,$Z198)),_xlpm.WinVal,IF($AD198=0,"",INDEX(Output_Win!B$2:B$243,$AD198)),_xlpm.MyAuditVal,IF($AA198=0,"",INDEX(My_Audit!B$2:B$456,$AA198)),_xlfn.IFS(_xlpm.MyAuditVal&lt;&gt;"",_xlpm.MyAuditVal,_xlpm.MacVal&lt;&gt;"",_xlpm.MacVal,_xlpm.WinVal&lt;&gt;"",_xlpm.WinVal,_xlpm.CSVVal&lt;&gt;"",_xlpm.CSVVal)),""))</f>
        <v/>
      </c>
      <c r="D198" s="41" t="str" cm="1">
        <f t="array" ref="D198">IF(($Y198+$Z198+$AA198+$AD198)=0,"",IFERROR(_xlfn.LET(_xlpm.CSVVal,IF($Y198=0,"",INDEX(CSV!C$2:C$510,$Y198)),_xlpm.MacVal,IF($Z198=0,"",INDEX(Output_Mac!D$2:D$500,$Z198)),_xlpm.WinVal,IF($AD198=0,"",INDEX(Output_Win!D$2:D$243,$AD198)),_xlpm.MyAuditVal,IF($AA198=0,"",INDEX(My_Audit!C$2:C$456,$AA198)),_xlfn.IFS(_xlpm.MyAuditVal&lt;&gt;"",_xlpm.MyAuditVal,_xlpm.MacVal&lt;&gt;"",_xlpm.MacVal,_xlpm.WinVal&lt;&gt;"",_xlpm.WinVal,_xlpm.CSVVal&lt;&gt;"",_xlpm.CSVVal)),""))</f>
        <v/>
      </c>
      <c r="E198" s="41" t="str" cm="1">
        <f t="array" ref="E198">IF(($Y198+$Z198+$AA198+$AD198)=0,"",IFERROR(_xlfn.LET(_xlpm.CSVVal,IF($Y198=0,"",INDEX(CSV!E$2:E$510,$Y198)),_xlpm.MacVal,IF($Z198=0,"",INDEX(Output_Mac!C$2:C$500,$Z198)),_xlpm.WinVal,IF($AD198=0,"",INDEX(Output_Win!C$2:C$243,$AD198)),_xlpm.MyAuditVal,IF($AA198=0,"",INDEX(My_Audit!D$2:D$456,$AA198)),_xlfn.IFS(_xlpm.MyAuditVal&lt;&gt;"",_xlpm.MyAuditVal,_xlpm.MacVal&lt;&gt;"",_xlpm.MacVal,_xlpm.WinVal&lt;&gt;"",_xlpm.WinVal,_xlpm.CSVVal&lt;&gt;"",_xlpm.CSVVal)),""))</f>
        <v/>
      </c>
      <c r="F198" s="41" t="str" cm="1">
        <f t="array" ref="F198">IF(($Y198+$Z198+$AA198+$AD198)=0,"",IFERROR(_xlfn.LET(_xlpm.CSVVal,IF($Y198=0,"",INDEX(CSV!F$2:F$510,$Y198)),_xlpm.MacVal,IF($Z198=0,"",INDEX(Output_Mac!E$2:E$500,$Z198)),_xlpm.WinVal,IF($AD198=0,"",INDEX(Output_Win!E$2:E$243,$AD198)),_xlpm.MyAuditVal,IF($AA198=0,"",INDEX(My_Audit!E$2:E$456,$AA198)),_xlfn.IFS(_xlpm.MyAuditVal&lt;&gt;"",_xlpm.MyAuditVal,_xlpm.MacVal&lt;&gt;"",_xlpm.MacVal,_xlpm.WinVal&lt;&gt;"",_xlpm.WinVal,_xlpm.CSVVal&lt;&gt;"",PROPER(_xlpm.CSVVal))),""))</f>
        <v/>
      </c>
      <c r="G198" s="41" t="str" cm="1">
        <f t="array" ref="G198">IF(($Y198+$Z198+$AA198+$AD198)=0,"",IFERROR(_xlfn.LET(_xlpm.CSVVal,IF($Y198=0,"",INDEX(CSV!G$2:G$510,$Y198)),_xlpm.MacVal,IF($Z198=0,"",INDEX(Output_Mac!G$2:G$500,$Z198)),_xlpm.WinVal,IF($AD198=0,"",INDEX(Output_Win!G$2:G$243,$AD198)),_xlpm.MyAuditVal,IF($AA198=0,"",INDEX(My_Audit!F$2:F$456,$AA198)),_xlfn.IFS(_xlpm.MyAuditVal&lt;&gt;"",_xlpm.MyAuditVal,_xlpm.MacVal&lt;&gt;"",_xlpm.MacVal,_xlpm.WinVal&lt;&gt;"",_xlpm.WinVal,_xlpm.CSVVal&lt;&gt;"",_xlpm.CSVVal)),""))</f>
        <v/>
      </c>
      <c r="H198" s="41" t="str" cm="1">
        <f t="array" ref="H198">IF($Z198&gt;0,INDEX(Output_Mac!H$2:H$500,$Z198),IF($AD198&gt;0,INDEX(Output_Win!H$2:H$243,$AD198),IF($AA198&gt;0,_xlfn.LET(_xlpm.MyAuditVal,INDEX(My_Audit!G$2:G$456,$AA198),IF(_xlpm.MyAuditVal=0,"",_xlpm.MyAuditVal)),"")))</f>
        <v/>
      </c>
      <c r="I198" s="41" t="str" cm="1">
        <f t="array" ref="I198">IF(($Y198+$Z198+$AA198+$AD198)=0,"",IFERROR(_xlfn.LET(_xlpm.CSVVal,IF($Y198=0,"",INDEX(CSV!H$2:H$510,$Y198)),_xlpm.MacVal,IF($Z198=0,"",INDEX(Output_Mac!I$2:I$500,$Z198)),_xlpm.WinVal,IF($AD198=0,"",INDEX(Output_Win!I$2:I$243,$AD198)),_xlpm.MyAuditVal,IF($AA198=0,"",INDEX(My_Audit!H$2:H$456,$AA198)),_xlfn.IFS(_xlpm.MyAuditVal&lt;&gt;"",_xlpm.MyAuditVal,_xlpm.MacVal&lt;&gt;"",_xlpm.MacVal,_xlpm.WinVal&lt;&gt;"",_xlpm.WinVal,_xlpm.CSVVal&lt;&gt;"",_xlpm.CSVVal)),""))</f>
        <v/>
      </c>
      <c r="J198" s="41" t="str" cm="1">
        <f t="array" ref="J198">IF(($Y198+$Z198+$AA198+$AD198)=0,"",IFERROR(_xlfn.LET(_xlpm.CSVVal,IF($Y198=0,"",INDEX(CSV!J$2:J$510,$Y198)),_xlpm.MacVal,IF($Z198=0,"",INDEX(Output_Mac!J$2:J$500,$Z198)),_xlpm.WinVal,IF($AD198=0,"",INDEX(Output_Win!J$2:J$243,$AD198)),_xlpm.MyAuditVal,IF($AA198=0,"",INDEX(My_Audit!I$2:I$456,$AA198)),_xlfn.IFS(_xlpm.MyAuditVal&lt;&gt;"",_xlpm.MyAuditVal,_xlpm.MacVal&lt;&gt;"",_xlpm.MacVal,_xlpm.WinVal&lt;&gt;"",_xlpm.WinVal,_xlpm.CSVVal&lt;&gt;"",_xlpm.CSVVal)),""))</f>
        <v/>
      </c>
      <c r="K198" s="41" t="str" cm="1">
        <f t="array" ref="K198">IF(($Y198+$Z198+$AA198+$AD198)=0,"",IFERROR(_xlfn.LET(_xlpm.CSVVal,IF($Y198=0,"",INDEX(CSV!N$2:N$510,$Y198)),_xlpm.MacVal,IF($Z198=0,"",INDEX(Output_Mac!L$2:L$500,$Z198)),_xlpm.WinVal,IF($AD198=0,"",INDEX(Output_Win!L$2:L$243,$AD198)),_xlpm.MyAuditVal,IF($AA198=0,"",INDEX(My_Audit!J$2:J$456,$AA198)),_xlfn.IFS(_xlpm.MyAuditVal&lt;&gt;"",_xlpm.MyAuditVal,_xlpm.MacVal&lt;&gt;"",_xlpm.MacVal,_xlpm.WinVal&lt;&gt;"",_xlpm.WinVal,_xlpm.CSVVal&lt;&gt;"",_xlpm.CSVVal)),""))</f>
        <v/>
      </c>
      <c r="L198" s="41" t="str" cm="1">
        <f t="array" ref="L198">IF(($Y198+$Z198+$AA198+$AD198)=0,"",IFERROR(_xlfn.LET(_xlpm.CSVVal,IF($Y198=0,"",INDEX(CSV!Q$2:Q$510,$Y198)),_xlpm.MacVal,IF($Z198=0,"",INDEX(Output_Mac!M$2:M$500,$Z198)),_xlpm.WinVal,IF($AD198=0,"",INDEX(Output_Win!M$2:M$243,$AD198)),_xlpm.MyAuditVal,IF($AA198=0,"",INDEX(My_Audit!K$2:K$456,$AA198)),_xlfn.IFS(_xlpm.MyAuditVal&lt;&gt;"",_xlpm.MyAuditVal,_xlpm.MacVal&lt;&gt;"",_xlpm.MacVal,_xlpm.WinVal&lt;&gt;"",_xlpm.WinVal,_xlpm.CSVVal&lt;&gt;"",_xlpm.CSVVal)),""))</f>
        <v/>
      </c>
      <c r="M198" s="41" t="str" cm="1">
        <f t="array" ref="M198">IF(($Y198+$Z198+$AA198+$AD198)=0,"",ExpandDiagCodes(_xlfn.TEXTJOIN(", ",TRUE,IF($AA198=0,"",INDEX(My_Audit!N$2:N$456,$AA198)),IF($Z198=0,"",INDEX(Output_Mac!S$2:S$500,$Z198)),IF($AD198=0,"",INDEX(Output_Win!S$2:S$243,$AD198)),IF($Y198=0,"",INDEX(CSV!AE$2:AE$510,$Y198)))))</f>
        <v/>
      </c>
      <c r="N198" s="41" t="str" cm="1">
        <f t="array" ref="N198">IF(($Y198+$Z198+$AA198+$AD198)=0,"",IFERROR(_xlfn.LET(_xlpm.CSVVal,IF($Y198=0,"",INDEX(CSV!AG$2:AG$510,$Y198)),_xlpm.MacVal,IF($Z198=0,"",INDEX(Output_Mac!T$2:T$500,$Z198)),_xlpm.WinVal,IF($AD198=0,"",INDEX(Output_Win!T$2:T$243,$AD198)),_xlpm.MyAuditVal,IF($AA198=0,"",INDEX(My_Audit!O$2:O$456,$AA198)),_xlfn.IFS(_xlpm.MyAuditVal&lt;&gt;"",_xlpm.MyAuditVal,_xlpm.MacVal&lt;&gt;"",_xlpm.MacVal,_xlpm.WinVal&lt;&gt;"",_xlpm.WinVal,_xlpm.CSVVal&lt;&gt;"",_xlpm.CSVVal)),""))</f>
        <v/>
      </c>
      <c r="O198" s="41" t="str" cm="1">
        <f t="array" ref="O198">IF($AB198=0,"",INDEX(My_Audit!P$2:P$456,$AB198))&amp;""</f>
        <v/>
      </c>
      <c r="P198" s="40"/>
      <c r="Q198" s="41" t="str">
        <f>IF(LEFT(N198,4)="Pass","Nist SP 800-88",My_Audit!R198)&amp;""</f>
        <v/>
      </c>
      <c r="R198" s="40"/>
      <c r="S198" s="40"/>
      <c r="T198" s="41" t="str" cm="1">
        <f t="array" ref="T198">IF($AC198=0,"",INDEX(Models!J$2:J$605,$AC198))</f>
        <v/>
      </c>
      <c r="U198" s="40"/>
      <c r="V198" s="40"/>
      <c r="W198" s="79" t="str" cm="1">
        <f t="array" ref="W198">IF(($Z198+$AA198+$AD198)=0,"",ExpandDiagCodes(_xlfn.TEXTJOIN(", ",TRUE,IF($AA198=0,"",INDEX(My_Audit!L$2:L$456,$AA198)),IF($Z198=0,"",INDEX(Output_Mac!AA$2:AA$500,$Z198)),IF($AD198=0,"",INDEX(Output_Win!AA$2:AA$243,$AD198)))))</f>
        <v/>
      </c>
      <c r="Y198" s="80">
        <f>IFERROR(MATCH($A198,CSV!$A$2:$A$510,0),0)</f>
        <v>0</v>
      </c>
      <c r="Z198" s="80">
        <f>IFERROR(MATCH($A198,Output_Mac!$A$2:$A$500,0),0)</f>
        <v>0</v>
      </c>
      <c r="AA198" s="80">
        <f>IFERROR(MATCH($A198,My_Audit!$A$2:$A$456,0),0)</f>
        <v>197</v>
      </c>
      <c r="AB198" s="80">
        <f>IFERROR(MATCH($C198,My_Audit!$B$2:$B$456,0),0)</f>
        <v>0</v>
      </c>
      <c r="AC198" s="80">
        <f>IFERROR(MATCH($E198,Models!$I$2:$I$605,0),0)</f>
        <v>0</v>
      </c>
      <c r="AD198" s="80">
        <f>IFERROR(MATCH($A198,Output_Win!$A$2:$A$243,0),0)</f>
        <v>0</v>
      </c>
    </row>
    <row r="199" spans="1:30">
      <c r="A199" s="40" t="str">
        <f>_xlfn.TEXTJOIN("",TRUE,Input!$A$4,TEXT(ROW(My_Audit!A198)+Input!$A$8-1,"00"))</f>
        <v>W4586</v>
      </c>
      <c r="B199" s="40" t="str">
        <f>_xlfn.TEXTJOIN("-",TRUE,"ITD",Input!$A$2,A199)</f>
        <v>ITD-SHR11749-W4586</v>
      </c>
      <c r="C199" s="41" t="str" cm="1">
        <f t="array" ref="C199">IF(($Y199+$Z199+$AA199+$AD199)=0,"",IFERROR(_xlfn.LET(_xlpm.CSVVal,IF($Y199=0,"",INDEX(CSV!B$2:B$510,$Y199)),_xlpm.MacVal,IF($Z199=0,"",INDEX(Output_Mac!B$2:B$500,$Z199)),_xlpm.WinVal,IF($AD199=0,"",INDEX(Output_Win!B$2:B$243,$AD199)),_xlpm.MyAuditVal,IF($AA199=0,"",INDEX(My_Audit!B$2:B$456,$AA199)),_xlfn.IFS(_xlpm.MyAuditVal&lt;&gt;"",_xlpm.MyAuditVal,_xlpm.MacVal&lt;&gt;"",_xlpm.MacVal,_xlpm.WinVal&lt;&gt;"",_xlpm.WinVal,_xlpm.CSVVal&lt;&gt;"",_xlpm.CSVVal)),""))</f>
        <v/>
      </c>
      <c r="D199" s="41" t="str" cm="1">
        <f t="array" ref="D199">IF(($Y199+$Z199+$AA199+$AD199)=0,"",IFERROR(_xlfn.LET(_xlpm.CSVVal,IF($Y199=0,"",INDEX(CSV!C$2:C$510,$Y199)),_xlpm.MacVal,IF($Z199=0,"",INDEX(Output_Mac!D$2:D$500,$Z199)),_xlpm.WinVal,IF($AD199=0,"",INDEX(Output_Win!D$2:D$243,$AD199)),_xlpm.MyAuditVal,IF($AA199=0,"",INDEX(My_Audit!C$2:C$456,$AA199)),_xlfn.IFS(_xlpm.MyAuditVal&lt;&gt;"",_xlpm.MyAuditVal,_xlpm.MacVal&lt;&gt;"",_xlpm.MacVal,_xlpm.WinVal&lt;&gt;"",_xlpm.WinVal,_xlpm.CSVVal&lt;&gt;"",_xlpm.CSVVal)),""))</f>
        <v/>
      </c>
      <c r="E199" s="41" t="str" cm="1">
        <f t="array" ref="E199">IF(($Y199+$Z199+$AA199+$AD199)=0,"",IFERROR(_xlfn.LET(_xlpm.CSVVal,IF($Y199=0,"",INDEX(CSV!E$2:E$510,$Y199)),_xlpm.MacVal,IF($Z199=0,"",INDEX(Output_Mac!C$2:C$500,$Z199)),_xlpm.WinVal,IF($AD199=0,"",INDEX(Output_Win!C$2:C$243,$AD199)),_xlpm.MyAuditVal,IF($AA199=0,"",INDEX(My_Audit!D$2:D$456,$AA199)),_xlfn.IFS(_xlpm.MyAuditVal&lt;&gt;"",_xlpm.MyAuditVal,_xlpm.MacVal&lt;&gt;"",_xlpm.MacVal,_xlpm.WinVal&lt;&gt;"",_xlpm.WinVal,_xlpm.CSVVal&lt;&gt;"",_xlpm.CSVVal)),""))</f>
        <v/>
      </c>
      <c r="F199" s="41" t="str" cm="1">
        <f t="array" ref="F199">IF(($Y199+$Z199+$AA199+$AD199)=0,"",IFERROR(_xlfn.LET(_xlpm.CSVVal,IF($Y199=0,"",INDEX(CSV!F$2:F$510,$Y199)),_xlpm.MacVal,IF($Z199=0,"",INDEX(Output_Mac!E$2:E$500,$Z199)),_xlpm.WinVal,IF($AD199=0,"",INDEX(Output_Win!E$2:E$243,$AD199)),_xlpm.MyAuditVal,IF($AA199=0,"",INDEX(My_Audit!E$2:E$456,$AA199)),_xlfn.IFS(_xlpm.MyAuditVal&lt;&gt;"",_xlpm.MyAuditVal,_xlpm.MacVal&lt;&gt;"",_xlpm.MacVal,_xlpm.WinVal&lt;&gt;"",_xlpm.WinVal,_xlpm.CSVVal&lt;&gt;"",PROPER(_xlpm.CSVVal))),""))</f>
        <v/>
      </c>
      <c r="G199" s="41" t="str" cm="1">
        <f t="array" ref="G199">IF(($Y199+$Z199+$AA199+$AD199)=0,"",IFERROR(_xlfn.LET(_xlpm.CSVVal,IF($Y199=0,"",INDEX(CSV!G$2:G$510,$Y199)),_xlpm.MacVal,IF($Z199=0,"",INDEX(Output_Mac!G$2:G$500,$Z199)),_xlpm.WinVal,IF($AD199=0,"",INDEX(Output_Win!G$2:G$243,$AD199)),_xlpm.MyAuditVal,IF($AA199=0,"",INDEX(My_Audit!F$2:F$456,$AA199)),_xlfn.IFS(_xlpm.MyAuditVal&lt;&gt;"",_xlpm.MyAuditVal,_xlpm.MacVal&lt;&gt;"",_xlpm.MacVal,_xlpm.WinVal&lt;&gt;"",_xlpm.WinVal,_xlpm.CSVVal&lt;&gt;"",_xlpm.CSVVal)),""))</f>
        <v/>
      </c>
      <c r="H199" s="41" t="str" cm="1">
        <f t="array" ref="H199">IF($Z199&gt;0,INDEX(Output_Mac!H$2:H$500,$Z199),IF($AD199&gt;0,INDEX(Output_Win!H$2:H$243,$AD199),IF($AA199&gt;0,_xlfn.LET(_xlpm.MyAuditVal,INDEX(My_Audit!G$2:G$456,$AA199),IF(_xlpm.MyAuditVal=0,"",_xlpm.MyAuditVal)),"")))</f>
        <v/>
      </c>
      <c r="I199" s="41" t="str" cm="1">
        <f t="array" ref="I199">IF(($Y199+$Z199+$AA199+$AD199)=0,"",IFERROR(_xlfn.LET(_xlpm.CSVVal,IF($Y199=0,"",INDEX(CSV!H$2:H$510,$Y199)),_xlpm.MacVal,IF($Z199=0,"",INDEX(Output_Mac!I$2:I$500,$Z199)),_xlpm.WinVal,IF($AD199=0,"",INDEX(Output_Win!I$2:I$243,$AD199)),_xlpm.MyAuditVal,IF($AA199=0,"",INDEX(My_Audit!H$2:H$456,$AA199)),_xlfn.IFS(_xlpm.MyAuditVal&lt;&gt;"",_xlpm.MyAuditVal,_xlpm.MacVal&lt;&gt;"",_xlpm.MacVal,_xlpm.WinVal&lt;&gt;"",_xlpm.WinVal,_xlpm.CSVVal&lt;&gt;"",_xlpm.CSVVal)),""))</f>
        <v/>
      </c>
      <c r="J199" s="41" t="str" cm="1">
        <f t="array" ref="J199">IF(($Y199+$Z199+$AA199+$AD199)=0,"",IFERROR(_xlfn.LET(_xlpm.CSVVal,IF($Y199=0,"",INDEX(CSV!J$2:J$510,$Y199)),_xlpm.MacVal,IF($Z199=0,"",INDEX(Output_Mac!J$2:J$500,$Z199)),_xlpm.WinVal,IF($AD199=0,"",INDEX(Output_Win!J$2:J$243,$AD199)),_xlpm.MyAuditVal,IF($AA199=0,"",INDEX(My_Audit!I$2:I$456,$AA199)),_xlfn.IFS(_xlpm.MyAuditVal&lt;&gt;"",_xlpm.MyAuditVal,_xlpm.MacVal&lt;&gt;"",_xlpm.MacVal,_xlpm.WinVal&lt;&gt;"",_xlpm.WinVal,_xlpm.CSVVal&lt;&gt;"",_xlpm.CSVVal)),""))</f>
        <v/>
      </c>
      <c r="K199" s="41" t="str" cm="1">
        <f t="array" ref="K199">IF(($Y199+$Z199+$AA199+$AD199)=0,"",IFERROR(_xlfn.LET(_xlpm.CSVVal,IF($Y199=0,"",INDEX(CSV!N$2:N$510,$Y199)),_xlpm.MacVal,IF($Z199=0,"",INDEX(Output_Mac!L$2:L$500,$Z199)),_xlpm.WinVal,IF($AD199=0,"",INDEX(Output_Win!L$2:L$243,$AD199)),_xlpm.MyAuditVal,IF($AA199=0,"",INDEX(My_Audit!J$2:J$456,$AA199)),_xlfn.IFS(_xlpm.MyAuditVal&lt;&gt;"",_xlpm.MyAuditVal,_xlpm.MacVal&lt;&gt;"",_xlpm.MacVal,_xlpm.WinVal&lt;&gt;"",_xlpm.WinVal,_xlpm.CSVVal&lt;&gt;"",_xlpm.CSVVal)),""))</f>
        <v/>
      </c>
      <c r="L199" s="41" t="str" cm="1">
        <f t="array" ref="L199">IF(($Y199+$Z199+$AA199+$AD199)=0,"",IFERROR(_xlfn.LET(_xlpm.CSVVal,IF($Y199=0,"",INDEX(CSV!Q$2:Q$510,$Y199)),_xlpm.MacVal,IF($Z199=0,"",INDEX(Output_Mac!M$2:M$500,$Z199)),_xlpm.WinVal,IF($AD199=0,"",INDEX(Output_Win!M$2:M$243,$AD199)),_xlpm.MyAuditVal,IF($AA199=0,"",INDEX(My_Audit!K$2:K$456,$AA199)),_xlfn.IFS(_xlpm.MyAuditVal&lt;&gt;"",_xlpm.MyAuditVal,_xlpm.MacVal&lt;&gt;"",_xlpm.MacVal,_xlpm.WinVal&lt;&gt;"",_xlpm.WinVal,_xlpm.CSVVal&lt;&gt;"",_xlpm.CSVVal)),""))</f>
        <v/>
      </c>
      <c r="M199" s="41" t="str" cm="1">
        <f t="array" ref="M199">IF(($Y199+$Z199+$AA199+$AD199)=0,"",ExpandDiagCodes(_xlfn.TEXTJOIN(", ",TRUE,IF($AA199=0,"",INDEX(My_Audit!N$2:N$456,$AA199)),IF($Z199=0,"",INDEX(Output_Mac!S$2:S$500,$Z199)),IF($AD199=0,"",INDEX(Output_Win!S$2:S$243,$AD199)),IF($Y199=0,"",INDEX(CSV!AE$2:AE$510,$Y199)))))</f>
        <v/>
      </c>
      <c r="N199" s="41" t="str" cm="1">
        <f t="array" ref="N199">IF(($Y199+$Z199+$AA199+$AD199)=0,"",IFERROR(_xlfn.LET(_xlpm.CSVVal,IF($Y199=0,"",INDEX(CSV!AG$2:AG$510,$Y199)),_xlpm.MacVal,IF($Z199=0,"",INDEX(Output_Mac!T$2:T$500,$Z199)),_xlpm.WinVal,IF($AD199=0,"",INDEX(Output_Win!T$2:T$243,$AD199)),_xlpm.MyAuditVal,IF($AA199=0,"",INDEX(My_Audit!O$2:O$456,$AA199)),_xlfn.IFS(_xlpm.MyAuditVal&lt;&gt;"",_xlpm.MyAuditVal,_xlpm.MacVal&lt;&gt;"",_xlpm.MacVal,_xlpm.WinVal&lt;&gt;"",_xlpm.WinVal,_xlpm.CSVVal&lt;&gt;"",_xlpm.CSVVal)),""))</f>
        <v/>
      </c>
      <c r="O199" s="41" t="str" cm="1">
        <f t="array" ref="O199">IF($AB199=0,"",INDEX(My_Audit!P$2:P$456,$AB199))&amp;""</f>
        <v/>
      </c>
      <c r="P199" s="40"/>
      <c r="Q199" s="41" t="str">
        <f>IF(LEFT(N199,4)="Pass","Nist SP 800-88",My_Audit!R199)&amp;""</f>
        <v/>
      </c>
      <c r="R199" s="40"/>
      <c r="S199" s="40"/>
      <c r="T199" s="41" t="str" cm="1">
        <f t="array" ref="T199">IF($AC199=0,"",INDEX(Models!J$2:J$605,$AC199))</f>
        <v/>
      </c>
      <c r="U199" s="40"/>
      <c r="V199" s="40"/>
      <c r="W199" s="79" t="str" cm="1">
        <f t="array" ref="W199">IF(($Z199+$AA199+$AD199)=0,"",ExpandDiagCodes(_xlfn.TEXTJOIN(", ",TRUE,IF($AA199=0,"",INDEX(My_Audit!L$2:L$456,$AA199)),IF($Z199=0,"",INDEX(Output_Mac!AA$2:AA$500,$Z199)),IF($AD199=0,"",INDEX(Output_Win!AA$2:AA$243,$AD199)))))</f>
        <v/>
      </c>
      <c r="Y199" s="80">
        <f>IFERROR(MATCH($A199,CSV!$A$2:$A$510,0),0)</f>
        <v>0</v>
      </c>
      <c r="Z199" s="80">
        <f>IFERROR(MATCH($A199,Output_Mac!$A$2:$A$500,0),0)</f>
        <v>0</v>
      </c>
      <c r="AA199" s="80">
        <f>IFERROR(MATCH($A199,My_Audit!$A$2:$A$456,0),0)</f>
        <v>198</v>
      </c>
      <c r="AB199" s="80">
        <f>IFERROR(MATCH($C199,My_Audit!$B$2:$B$456,0),0)</f>
        <v>0</v>
      </c>
      <c r="AC199" s="80">
        <f>IFERROR(MATCH($E199,Models!$I$2:$I$605,0),0)</f>
        <v>0</v>
      </c>
      <c r="AD199" s="80">
        <f>IFERROR(MATCH($A199,Output_Win!$A$2:$A$243,0),0)</f>
        <v>0</v>
      </c>
    </row>
    <row r="200" spans="1:30">
      <c r="A200" s="40" t="str">
        <f>_xlfn.TEXTJOIN("",TRUE,Input!$A$4,TEXT(ROW(My_Audit!A199)+Input!$A$8-1,"00"))</f>
        <v>W4587</v>
      </c>
      <c r="B200" s="40" t="str">
        <f>_xlfn.TEXTJOIN("-",TRUE,"ITD",Input!$A$2,A200)</f>
        <v>ITD-SHR11749-W4587</v>
      </c>
      <c r="C200" s="41" t="str" cm="1">
        <f t="array" ref="C200">IF(($Y200+$Z200+$AA200+$AD200)=0,"",IFERROR(_xlfn.LET(_xlpm.CSVVal,IF($Y200=0,"",INDEX(CSV!B$2:B$510,$Y200)),_xlpm.MacVal,IF($Z200=0,"",INDEX(Output_Mac!B$2:B$500,$Z200)),_xlpm.WinVal,IF($AD200=0,"",INDEX(Output_Win!B$2:B$243,$AD200)),_xlpm.MyAuditVal,IF($AA200=0,"",INDEX(My_Audit!B$2:B$456,$AA200)),_xlfn.IFS(_xlpm.MyAuditVal&lt;&gt;"",_xlpm.MyAuditVal,_xlpm.MacVal&lt;&gt;"",_xlpm.MacVal,_xlpm.WinVal&lt;&gt;"",_xlpm.WinVal,_xlpm.CSVVal&lt;&gt;"",_xlpm.CSVVal)),""))</f>
        <v/>
      </c>
      <c r="D200" s="41" t="str" cm="1">
        <f t="array" ref="D200">IF(($Y200+$Z200+$AA200+$AD200)=0,"",IFERROR(_xlfn.LET(_xlpm.CSVVal,IF($Y200=0,"",INDEX(CSV!C$2:C$510,$Y200)),_xlpm.MacVal,IF($Z200=0,"",INDEX(Output_Mac!D$2:D$500,$Z200)),_xlpm.WinVal,IF($AD200=0,"",INDEX(Output_Win!D$2:D$243,$AD200)),_xlpm.MyAuditVal,IF($AA200=0,"",INDEX(My_Audit!C$2:C$456,$AA200)),_xlfn.IFS(_xlpm.MyAuditVal&lt;&gt;"",_xlpm.MyAuditVal,_xlpm.MacVal&lt;&gt;"",_xlpm.MacVal,_xlpm.WinVal&lt;&gt;"",_xlpm.WinVal,_xlpm.CSVVal&lt;&gt;"",_xlpm.CSVVal)),""))</f>
        <v/>
      </c>
      <c r="E200" s="41" t="str" cm="1">
        <f t="array" ref="E200">IF(($Y200+$Z200+$AA200+$AD200)=0,"",IFERROR(_xlfn.LET(_xlpm.CSVVal,IF($Y200=0,"",INDEX(CSV!E$2:E$510,$Y200)),_xlpm.MacVal,IF($Z200=0,"",INDEX(Output_Mac!C$2:C$500,$Z200)),_xlpm.WinVal,IF($AD200=0,"",INDEX(Output_Win!C$2:C$243,$AD200)),_xlpm.MyAuditVal,IF($AA200=0,"",INDEX(My_Audit!D$2:D$456,$AA200)),_xlfn.IFS(_xlpm.MyAuditVal&lt;&gt;"",_xlpm.MyAuditVal,_xlpm.MacVal&lt;&gt;"",_xlpm.MacVal,_xlpm.WinVal&lt;&gt;"",_xlpm.WinVal,_xlpm.CSVVal&lt;&gt;"",_xlpm.CSVVal)),""))</f>
        <v/>
      </c>
      <c r="F200" s="41" t="str" cm="1">
        <f t="array" ref="F200">IF(($Y200+$Z200+$AA200+$AD200)=0,"",IFERROR(_xlfn.LET(_xlpm.CSVVal,IF($Y200=0,"",INDEX(CSV!F$2:F$510,$Y200)),_xlpm.MacVal,IF($Z200=0,"",INDEX(Output_Mac!E$2:E$500,$Z200)),_xlpm.WinVal,IF($AD200=0,"",INDEX(Output_Win!E$2:E$243,$AD200)),_xlpm.MyAuditVal,IF($AA200=0,"",INDEX(My_Audit!E$2:E$456,$AA200)),_xlfn.IFS(_xlpm.MyAuditVal&lt;&gt;"",_xlpm.MyAuditVal,_xlpm.MacVal&lt;&gt;"",_xlpm.MacVal,_xlpm.WinVal&lt;&gt;"",_xlpm.WinVal,_xlpm.CSVVal&lt;&gt;"",PROPER(_xlpm.CSVVal))),""))</f>
        <v/>
      </c>
      <c r="G200" s="41" t="str" cm="1">
        <f t="array" ref="G200">IF(($Y200+$Z200+$AA200+$AD200)=0,"",IFERROR(_xlfn.LET(_xlpm.CSVVal,IF($Y200=0,"",INDEX(CSV!G$2:G$510,$Y200)),_xlpm.MacVal,IF($Z200=0,"",INDEX(Output_Mac!G$2:G$500,$Z200)),_xlpm.WinVal,IF($AD200=0,"",INDEX(Output_Win!G$2:G$243,$AD200)),_xlpm.MyAuditVal,IF($AA200=0,"",INDEX(My_Audit!F$2:F$456,$AA200)),_xlfn.IFS(_xlpm.MyAuditVal&lt;&gt;"",_xlpm.MyAuditVal,_xlpm.MacVal&lt;&gt;"",_xlpm.MacVal,_xlpm.WinVal&lt;&gt;"",_xlpm.WinVal,_xlpm.CSVVal&lt;&gt;"",_xlpm.CSVVal)),""))</f>
        <v/>
      </c>
      <c r="H200" s="41" t="str" cm="1">
        <f t="array" ref="H200">IF($Z200&gt;0,INDEX(Output_Mac!H$2:H$500,$Z200),IF($AD200&gt;0,INDEX(Output_Win!H$2:H$243,$AD200),IF($AA200&gt;0,_xlfn.LET(_xlpm.MyAuditVal,INDEX(My_Audit!G$2:G$456,$AA200),IF(_xlpm.MyAuditVal=0,"",_xlpm.MyAuditVal)),"")))</f>
        <v/>
      </c>
      <c r="I200" s="41" t="str" cm="1">
        <f t="array" ref="I200">IF(($Y200+$Z200+$AA200+$AD200)=0,"",IFERROR(_xlfn.LET(_xlpm.CSVVal,IF($Y200=0,"",INDEX(CSV!H$2:H$510,$Y200)),_xlpm.MacVal,IF($Z200=0,"",INDEX(Output_Mac!I$2:I$500,$Z200)),_xlpm.WinVal,IF($AD200=0,"",INDEX(Output_Win!I$2:I$243,$AD200)),_xlpm.MyAuditVal,IF($AA200=0,"",INDEX(My_Audit!H$2:H$456,$AA200)),_xlfn.IFS(_xlpm.MyAuditVal&lt;&gt;"",_xlpm.MyAuditVal,_xlpm.MacVal&lt;&gt;"",_xlpm.MacVal,_xlpm.WinVal&lt;&gt;"",_xlpm.WinVal,_xlpm.CSVVal&lt;&gt;"",_xlpm.CSVVal)),""))</f>
        <v/>
      </c>
      <c r="J200" s="41" t="str" cm="1">
        <f t="array" ref="J200">IF(($Y200+$Z200+$AA200+$AD200)=0,"",IFERROR(_xlfn.LET(_xlpm.CSVVal,IF($Y200=0,"",INDEX(CSV!J$2:J$510,$Y200)),_xlpm.MacVal,IF($Z200=0,"",INDEX(Output_Mac!J$2:J$500,$Z200)),_xlpm.WinVal,IF($AD200=0,"",INDEX(Output_Win!J$2:J$243,$AD200)),_xlpm.MyAuditVal,IF($AA200=0,"",INDEX(My_Audit!I$2:I$456,$AA200)),_xlfn.IFS(_xlpm.MyAuditVal&lt;&gt;"",_xlpm.MyAuditVal,_xlpm.MacVal&lt;&gt;"",_xlpm.MacVal,_xlpm.WinVal&lt;&gt;"",_xlpm.WinVal,_xlpm.CSVVal&lt;&gt;"",_xlpm.CSVVal)),""))</f>
        <v/>
      </c>
      <c r="K200" s="41" t="str" cm="1">
        <f t="array" ref="K200">IF(($Y200+$Z200+$AA200+$AD200)=0,"",IFERROR(_xlfn.LET(_xlpm.CSVVal,IF($Y200=0,"",INDEX(CSV!N$2:N$510,$Y200)),_xlpm.MacVal,IF($Z200=0,"",INDEX(Output_Mac!L$2:L$500,$Z200)),_xlpm.WinVal,IF($AD200=0,"",INDEX(Output_Win!L$2:L$243,$AD200)),_xlpm.MyAuditVal,IF($AA200=0,"",INDEX(My_Audit!J$2:J$456,$AA200)),_xlfn.IFS(_xlpm.MyAuditVal&lt;&gt;"",_xlpm.MyAuditVal,_xlpm.MacVal&lt;&gt;"",_xlpm.MacVal,_xlpm.WinVal&lt;&gt;"",_xlpm.WinVal,_xlpm.CSVVal&lt;&gt;"",_xlpm.CSVVal)),""))</f>
        <v/>
      </c>
      <c r="L200" s="41" t="str" cm="1">
        <f t="array" ref="L200">IF(($Y200+$Z200+$AA200+$AD200)=0,"",IFERROR(_xlfn.LET(_xlpm.CSVVal,IF($Y200=0,"",INDEX(CSV!Q$2:Q$510,$Y200)),_xlpm.MacVal,IF($Z200=0,"",INDEX(Output_Mac!M$2:M$500,$Z200)),_xlpm.WinVal,IF($AD200=0,"",INDEX(Output_Win!M$2:M$243,$AD200)),_xlpm.MyAuditVal,IF($AA200=0,"",INDEX(My_Audit!K$2:K$456,$AA200)),_xlfn.IFS(_xlpm.MyAuditVal&lt;&gt;"",_xlpm.MyAuditVal,_xlpm.MacVal&lt;&gt;"",_xlpm.MacVal,_xlpm.WinVal&lt;&gt;"",_xlpm.WinVal,_xlpm.CSVVal&lt;&gt;"",_xlpm.CSVVal)),""))</f>
        <v/>
      </c>
      <c r="M200" s="41" t="str" cm="1">
        <f t="array" ref="M200">IF(($Y200+$Z200+$AA200+$AD200)=0,"",ExpandDiagCodes(_xlfn.TEXTJOIN(", ",TRUE,IF($AA200=0,"",INDEX(My_Audit!N$2:N$456,$AA200)),IF($Z200=0,"",INDEX(Output_Mac!S$2:S$500,$Z200)),IF($AD200=0,"",INDEX(Output_Win!S$2:S$243,$AD200)),IF($Y200=0,"",INDEX(CSV!AE$2:AE$510,$Y200)))))</f>
        <v/>
      </c>
      <c r="N200" s="41" t="str" cm="1">
        <f t="array" ref="N200">IF(($Y200+$Z200+$AA200+$AD200)=0,"",IFERROR(_xlfn.LET(_xlpm.CSVVal,IF($Y200=0,"",INDEX(CSV!AG$2:AG$510,$Y200)),_xlpm.MacVal,IF($Z200=0,"",INDEX(Output_Mac!T$2:T$500,$Z200)),_xlpm.WinVal,IF($AD200=0,"",INDEX(Output_Win!T$2:T$243,$AD200)),_xlpm.MyAuditVal,IF($AA200=0,"",INDEX(My_Audit!O$2:O$456,$AA200)),_xlfn.IFS(_xlpm.MyAuditVal&lt;&gt;"",_xlpm.MyAuditVal,_xlpm.MacVal&lt;&gt;"",_xlpm.MacVal,_xlpm.WinVal&lt;&gt;"",_xlpm.WinVal,_xlpm.CSVVal&lt;&gt;"",_xlpm.CSVVal)),""))</f>
        <v/>
      </c>
      <c r="O200" s="41" t="str" cm="1">
        <f t="array" ref="O200">IF($AB200=0,"",INDEX(My_Audit!P$2:P$456,$AB200))&amp;""</f>
        <v/>
      </c>
      <c r="P200" s="40"/>
      <c r="Q200" s="41" t="str">
        <f>IF(LEFT(N200,4)="Pass","Nist SP 800-88",My_Audit!R200)&amp;""</f>
        <v/>
      </c>
      <c r="R200" s="40"/>
      <c r="S200" s="40"/>
      <c r="T200" s="41" t="str" cm="1">
        <f t="array" ref="T200">IF($AC200=0,"",INDEX(Models!J$2:J$605,$AC200))</f>
        <v/>
      </c>
      <c r="U200" s="40"/>
      <c r="V200" s="40"/>
      <c r="W200" s="79" t="str" cm="1">
        <f t="array" ref="W200">IF(($Z200+$AA200+$AD200)=0,"",ExpandDiagCodes(_xlfn.TEXTJOIN(", ",TRUE,IF($AA200=0,"",INDEX(My_Audit!L$2:L$456,$AA200)),IF($Z200=0,"",INDEX(Output_Mac!AA$2:AA$500,$Z200)),IF($AD200=0,"",INDEX(Output_Win!AA$2:AA$243,$AD200)))))</f>
        <v/>
      </c>
      <c r="Y200" s="80">
        <f>IFERROR(MATCH($A200,CSV!$A$2:$A$510,0),0)</f>
        <v>0</v>
      </c>
      <c r="Z200" s="80">
        <f>IFERROR(MATCH($A200,Output_Mac!$A$2:$A$500,0),0)</f>
        <v>0</v>
      </c>
      <c r="AA200" s="80">
        <f>IFERROR(MATCH($A200,My_Audit!$A$2:$A$456,0),0)</f>
        <v>199</v>
      </c>
      <c r="AB200" s="80">
        <f>IFERROR(MATCH($C200,My_Audit!$B$2:$B$456,0),0)</f>
        <v>0</v>
      </c>
      <c r="AC200" s="80">
        <f>IFERROR(MATCH($E200,Models!$I$2:$I$605,0),0)</f>
        <v>0</v>
      </c>
      <c r="AD200" s="80">
        <f>IFERROR(MATCH($A200,Output_Win!$A$2:$A$243,0),0)</f>
        <v>0</v>
      </c>
    </row>
    <row r="201" spans="1:30">
      <c r="A201" s="40" t="str">
        <f>_xlfn.TEXTJOIN("",TRUE,Input!$A$4,TEXT(ROW(My_Audit!A200)+Input!$A$8-1,"00"))</f>
        <v>W4588</v>
      </c>
      <c r="B201" s="40" t="str">
        <f>_xlfn.TEXTJOIN("-",TRUE,"ITD",Input!$A$2,A201)</f>
        <v>ITD-SHR11749-W4588</v>
      </c>
      <c r="C201" s="41" t="str" cm="1">
        <f t="array" ref="C201">IF(($Y201+$Z201+$AA201+$AD201)=0,"",IFERROR(_xlfn.LET(_xlpm.CSVVal,IF($Y201=0,"",INDEX(CSV!B$2:B$510,$Y201)),_xlpm.MacVal,IF($Z201=0,"",INDEX(Output_Mac!B$2:B$500,$Z201)),_xlpm.WinVal,IF($AD201=0,"",INDEX(Output_Win!B$2:B$243,$AD201)),_xlpm.MyAuditVal,IF($AA201=0,"",INDEX(My_Audit!B$2:B$456,$AA201)),_xlfn.IFS(_xlpm.MyAuditVal&lt;&gt;"",_xlpm.MyAuditVal,_xlpm.MacVal&lt;&gt;"",_xlpm.MacVal,_xlpm.WinVal&lt;&gt;"",_xlpm.WinVal,_xlpm.CSVVal&lt;&gt;"",_xlpm.CSVVal)),""))</f>
        <v/>
      </c>
      <c r="D201" s="41" t="str" cm="1">
        <f t="array" ref="D201">IF(($Y201+$Z201+$AA201+$AD201)=0,"",IFERROR(_xlfn.LET(_xlpm.CSVVal,IF($Y201=0,"",INDEX(CSV!C$2:C$510,$Y201)),_xlpm.MacVal,IF($Z201=0,"",INDEX(Output_Mac!D$2:D$500,$Z201)),_xlpm.WinVal,IF($AD201=0,"",INDEX(Output_Win!D$2:D$243,$AD201)),_xlpm.MyAuditVal,IF($AA201=0,"",INDEX(My_Audit!C$2:C$456,$AA201)),_xlfn.IFS(_xlpm.MyAuditVal&lt;&gt;"",_xlpm.MyAuditVal,_xlpm.MacVal&lt;&gt;"",_xlpm.MacVal,_xlpm.WinVal&lt;&gt;"",_xlpm.WinVal,_xlpm.CSVVal&lt;&gt;"",_xlpm.CSVVal)),""))</f>
        <v/>
      </c>
      <c r="E201" s="41" t="str" cm="1">
        <f t="array" ref="E201">IF(($Y201+$Z201+$AA201+$AD201)=0,"",IFERROR(_xlfn.LET(_xlpm.CSVVal,IF($Y201=0,"",INDEX(CSV!E$2:E$510,$Y201)),_xlpm.MacVal,IF($Z201=0,"",INDEX(Output_Mac!C$2:C$500,$Z201)),_xlpm.WinVal,IF($AD201=0,"",INDEX(Output_Win!C$2:C$243,$AD201)),_xlpm.MyAuditVal,IF($AA201=0,"",INDEX(My_Audit!D$2:D$456,$AA201)),_xlfn.IFS(_xlpm.MyAuditVal&lt;&gt;"",_xlpm.MyAuditVal,_xlpm.MacVal&lt;&gt;"",_xlpm.MacVal,_xlpm.WinVal&lt;&gt;"",_xlpm.WinVal,_xlpm.CSVVal&lt;&gt;"",_xlpm.CSVVal)),""))</f>
        <v/>
      </c>
      <c r="F201" s="41" t="str" cm="1">
        <f t="array" ref="F201">IF(($Y201+$Z201+$AA201+$AD201)=0,"",IFERROR(_xlfn.LET(_xlpm.CSVVal,IF($Y201=0,"",INDEX(CSV!F$2:F$510,$Y201)),_xlpm.MacVal,IF($Z201=0,"",INDEX(Output_Mac!E$2:E$500,$Z201)),_xlpm.WinVal,IF($AD201=0,"",INDEX(Output_Win!E$2:E$243,$AD201)),_xlpm.MyAuditVal,IF($AA201=0,"",INDEX(My_Audit!E$2:E$456,$AA201)),_xlfn.IFS(_xlpm.MyAuditVal&lt;&gt;"",_xlpm.MyAuditVal,_xlpm.MacVal&lt;&gt;"",_xlpm.MacVal,_xlpm.WinVal&lt;&gt;"",_xlpm.WinVal,_xlpm.CSVVal&lt;&gt;"",PROPER(_xlpm.CSVVal))),""))</f>
        <v/>
      </c>
      <c r="G201" s="41" t="str" cm="1">
        <f t="array" ref="G201">IF(($Y201+$Z201+$AA201+$AD201)=0,"",IFERROR(_xlfn.LET(_xlpm.CSVVal,IF($Y201=0,"",INDEX(CSV!G$2:G$510,$Y201)),_xlpm.MacVal,IF($Z201=0,"",INDEX(Output_Mac!G$2:G$500,$Z201)),_xlpm.WinVal,IF($AD201=0,"",INDEX(Output_Win!G$2:G$243,$AD201)),_xlpm.MyAuditVal,IF($AA201=0,"",INDEX(My_Audit!F$2:F$456,$AA201)),_xlfn.IFS(_xlpm.MyAuditVal&lt;&gt;"",_xlpm.MyAuditVal,_xlpm.MacVal&lt;&gt;"",_xlpm.MacVal,_xlpm.WinVal&lt;&gt;"",_xlpm.WinVal,_xlpm.CSVVal&lt;&gt;"",_xlpm.CSVVal)),""))</f>
        <v/>
      </c>
      <c r="H201" s="41" t="str" cm="1">
        <f t="array" ref="H201">IF($Z201&gt;0,INDEX(Output_Mac!H$2:H$500,$Z201),IF($AD201&gt;0,INDEX(Output_Win!H$2:H$243,$AD201),IF($AA201&gt;0,_xlfn.LET(_xlpm.MyAuditVal,INDEX(My_Audit!G$2:G$456,$AA201),IF(_xlpm.MyAuditVal=0,"",_xlpm.MyAuditVal)),"")))</f>
        <v/>
      </c>
      <c r="I201" s="41" t="str" cm="1">
        <f t="array" ref="I201">IF(($Y201+$Z201+$AA201+$AD201)=0,"",IFERROR(_xlfn.LET(_xlpm.CSVVal,IF($Y201=0,"",INDEX(CSV!H$2:H$510,$Y201)),_xlpm.MacVal,IF($Z201=0,"",INDEX(Output_Mac!I$2:I$500,$Z201)),_xlpm.WinVal,IF($AD201=0,"",INDEX(Output_Win!I$2:I$243,$AD201)),_xlpm.MyAuditVal,IF($AA201=0,"",INDEX(My_Audit!H$2:H$456,$AA201)),_xlfn.IFS(_xlpm.MyAuditVal&lt;&gt;"",_xlpm.MyAuditVal,_xlpm.MacVal&lt;&gt;"",_xlpm.MacVal,_xlpm.WinVal&lt;&gt;"",_xlpm.WinVal,_xlpm.CSVVal&lt;&gt;"",_xlpm.CSVVal)),""))</f>
        <v/>
      </c>
      <c r="J201" s="41" t="str" cm="1">
        <f t="array" ref="J201">IF(($Y201+$Z201+$AA201+$AD201)=0,"",IFERROR(_xlfn.LET(_xlpm.CSVVal,IF($Y201=0,"",INDEX(CSV!J$2:J$510,$Y201)),_xlpm.MacVal,IF($Z201=0,"",INDEX(Output_Mac!J$2:J$500,$Z201)),_xlpm.WinVal,IF($AD201=0,"",INDEX(Output_Win!J$2:J$243,$AD201)),_xlpm.MyAuditVal,IF($AA201=0,"",INDEX(My_Audit!I$2:I$456,$AA201)),_xlfn.IFS(_xlpm.MyAuditVal&lt;&gt;"",_xlpm.MyAuditVal,_xlpm.MacVal&lt;&gt;"",_xlpm.MacVal,_xlpm.WinVal&lt;&gt;"",_xlpm.WinVal,_xlpm.CSVVal&lt;&gt;"",_xlpm.CSVVal)),""))</f>
        <v/>
      </c>
      <c r="K201" s="41" t="str" cm="1">
        <f t="array" ref="K201">IF(($Y201+$Z201+$AA201+$AD201)=0,"",IFERROR(_xlfn.LET(_xlpm.CSVVal,IF($Y201=0,"",INDEX(CSV!N$2:N$510,$Y201)),_xlpm.MacVal,IF($Z201=0,"",INDEX(Output_Mac!L$2:L$500,$Z201)),_xlpm.WinVal,IF($AD201=0,"",INDEX(Output_Win!L$2:L$243,$AD201)),_xlpm.MyAuditVal,IF($AA201=0,"",INDEX(My_Audit!J$2:J$456,$AA201)),_xlfn.IFS(_xlpm.MyAuditVal&lt;&gt;"",_xlpm.MyAuditVal,_xlpm.MacVal&lt;&gt;"",_xlpm.MacVal,_xlpm.WinVal&lt;&gt;"",_xlpm.WinVal,_xlpm.CSVVal&lt;&gt;"",_xlpm.CSVVal)),""))</f>
        <v/>
      </c>
      <c r="L201" s="41" t="str" cm="1">
        <f t="array" ref="L201">IF(($Y201+$Z201+$AA201+$AD201)=0,"",IFERROR(_xlfn.LET(_xlpm.CSVVal,IF($Y201=0,"",INDEX(CSV!Q$2:Q$510,$Y201)),_xlpm.MacVal,IF($Z201=0,"",INDEX(Output_Mac!M$2:M$500,$Z201)),_xlpm.WinVal,IF($AD201=0,"",INDEX(Output_Win!M$2:M$243,$AD201)),_xlpm.MyAuditVal,IF($AA201=0,"",INDEX(My_Audit!K$2:K$456,$AA201)),_xlfn.IFS(_xlpm.MyAuditVal&lt;&gt;"",_xlpm.MyAuditVal,_xlpm.MacVal&lt;&gt;"",_xlpm.MacVal,_xlpm.WinVal&lt;&gt;"",_xlpm.WinVal,_xlpm.CSVVal&lt;&gt;"",_xlpm.CSVVal)),""))</f>
        <v/>
      </c>
      <c r="M201" s="41" t="str" cm="1">
        <f t="array" ref="M201">IF(($Y201+$Z201+$AA201+$AD201)=0,"",ExpandDiagCodes(_xlfn.TEXTJOIN(", ",TRUE,IF($AA201=0,"",INDEX(My_Audit!N$2:N$456,$AA201)),IF($Z201=0,"",INDEX(Output_Mac!S$2:S$500,$Z201)),IF($AD201=0,"",INDEX(Output_Win!S$2:S$243,$AD201)),IF($Y201=0,"",INDEX(CSV!AE$2:AE$510,$Y201)))))</f>
        <v/>
      </c>
      <c r="N201" s="41" t="str" cm="1">
        <f t="array" ref="N201">IF(($Y201+$Z201+$AA201+$AD201)=0,"",IFERROR(_xlfn.LET(_xlpm.CSVVal,IF($Y201=0,"",INDEX(CSV!AG$2:AG$510,$Y201)),_xlpm.MacVal,IF($Z201=0,"",INDEX(Output_Mac!T$2:T$500,$Z201)),_xlpm.WinVal,IF($AD201=0,"",INDEX(Output_Win!T$2:T$243,$AD201)),_xlpm.MyAuditVal,IF($AA201=0,"",INDEX(My_Audit!O$2:O$456,$AA201)),_xlfn.IFS(_xlpm.MyAuditVal&lt;&gt;"",_xlpm.MyAuditVal,_xlpm.MacVal&lt;&gt;"",_xlpm.MacVal,_xlpm.WinVal&lt;&gt;"",_xlpm.WinVal,_xlpm.CSVVal&lt;&gt;"",_xlpm.CSVVal)),""))</f>
        <v/>
      </c>
      <c r="O201" s="41" t="str" cm="1">
        <f t="array" ref="O201">IF($AB201=0,"",INDEX(My_Audit!P$2:P$456,$AB201))&amp;""</f>
        <v/>
      </c>
      <c r="P201" s="40"/>
      <c r="Q201" s="41" t="str">
        <f>IF(LEFT(N201,4)="Pass","Nist SP 800-88",My_Audit!R201)&amp;""</f>
        <v/>
      </c>
      <c r="R201" s="40"/>
      <c r="S201" s="40"/>
      <c r="T201" s="41" t="str" cm="1">
        <f t="array" ref="T201">IF($AC201=0,"",INDEX(Models!J$2:J$605,$AC201))</f>
        <v/>
      </c>
      <c r="U201" s="40"/>
      <c r="V201" s="40"/>
      <c r="W201" s="79" t="str" cm="1">
        <f t="array" ref="W201">IF(($Z201+$AA201+$AD201)=0,"",ExpandDiagCodes(_xlfn.TEXTJOIN(", ",TRUE,IF($AA201=0,"",INDEX(My_Audit!L$2:L$456,$AA201)),IF($Z201=0,"",INDEX(Output_Mac!AA$2:AA$500,$Z201)),IF($AD201=0,"",INDEX(Output_Win!AA$2:AA$243,$AD201)))))</f>
        <v/>
      </c>
      <c r="Y201" s="80">
        <f>IFERROR(MATCH($A201,CSV!$A$2:$A$510,0),0)</f>
        <v>0</v>
      </c>
      <c r="Z201" s="80">
        <f>IFERROR(MATCH($A201,Output_Mac!$A$2:$A$500,0),0)</f>
        <v>0</v>
      </c>
      <c r="AA201" s="80">
        <f>IFERROR(MATCH($A201,My_Audit!$A$2:$A$456,0),0)</f>
        <v>200</v>
      </c>
      <c r="AB201" s="80">
        <f>IFERROR(MATCH($C201,My_Audit!$B$2:$B$456,0),0)</f>
        <v>0</v>
      </c>
      <c r="AC201" s="80">
        <f>IFERROR(MATCH($E201,Models!$I$2:$I$605,0),0)</f>
        <v>0</v>
      </c>
      <c r="AD201" s="80">
        <f>IFERROR(MATCH($A201,Output_Win!$A$2:$A$243,0),0)</f>
        <v>0</v>
      </c>
    </row>
    <row r="202" spans="1:30">
      <c r="A202" s="40" t="str">
        <f>_xlfn.TEXTJOIN("",TRUE,Input!$A$4,TEXT(ROW(My_Audit!A201)+Input!$A$8-1,"00"))</f>
        <v>W4589</v>
      </c>
      <c r="B202" s="40" t="str">
        <f>_xlfn.TEXTJOIN("-",TRUE,"ITD",Input!$A$2,A202)</f>
        <v>ITD-SHR11749-W4589</v>
      </c>
      <c r="C202" s="41" t="str" cm="1">
        <f t="array" ref="C202">IF(($Y202+$Z202+$AA202+$AD202)=0,"",IFERROR(_xlfn.LET(_xlpm.CSVVal,IF($Y202=0,"",INDEX(CSV!B$2:B$510,$Y202)),_xlpm.MacVal,IF($Z202=0,"",INDEX(Output_Mac!B$2:B$500,$Z202)),_xlpm.WinVal,IF($AD202=0,"",INDEX(Output_Win!B$2:B$243,$AD202)),_xlpm.MyAuditVal,IF($AA202=0,"",INDEX(My_Audit!B$2:B$456,$AA202)),_xlfn.IFS(_xlpm.MyAuditVal&lt;&gt;"",_xlpm.MyAuditVal,_xlpm.MacVal&lt;&gt;"",_xlpm.MacVal,_xlpm.WinVal&lt;&gt;"",_xlpm.WinVal,_xlpm.CSVVal&lt;&gt;"",_xlpm.CSVVal)),""))</f>
        <v/>
      </c>
      <c r="D202" s="41" t="str" cm="1">
        <f t="array" ref="D202">IF(($Y202+$Z202+$AA202+$AD202)=0,"",IFERROR(_xlfn.LET(_xlpm.CSVVal,IF($Y202=0,"",INDEX(CSV!C$2:C$510,$Y202)),_xlpm.MacVal,IF($Z202=0,"",INDEX(Output_Mac!D$2:D$500,$Z202)),_xlpm.WinVal,IF($AD202=0,"",INDEX(Output_Win!D$2:D$243,$AD202)),_xlpm.MyAuditVal,IF($AA202=0,"",INDEX(My_Audit!C$2:C$456,$AA202)),_xlfn.IFS(_xlpm.MyAuditVal&lt;&gt;"",_xlpm.MyAuditVal,_xlpm.MacVal&lt;&gt;"",_xlpm.MacVal,_xlpm.WinVal&lt;&gt;"",_xlpm.WinVal,_xlpm.CSVVal&lt;&gt;"",_xlpm.CSVVal)),""))</f>
        <v/>
      </c>
      <c r="E202" s="41" t="str" cm="1">
        <f t="array" ref="E202">IF(($Y202+$Z202+$AA202+$AD202)=0,"",IFERROR(_xlfn.LET(_xlpm.CSVVal,IF($Y202=0,"",INDEX(CSV!E$2:E$510,$Y202)),_xlpm.MacVal,IF($Z202=0,"",INDEX(Output_Mac!C$2:C$500,$Z202)),_xlpm.WinVal,IF($AD202=0,"",INDEX(Output_Win!C$2:C$243,$AD202)),_xlpm.MyAuditVal,IF($AA202=0,"",INDEX(My_Audit!D$2:D$456,$AA202)),_xlfn.IFS(_xlpm.MyAuditVal&lt;&gt;"",_xlpm.MyAuditVal,_xlpm.MacVal&lt;&gt;"",_xlpm.MacVal,_xlpm.WinVal&lt;&gt;"",_xlpm.WinVal,_xlpm.CSVVal&lt;&gt;"",_xlpm.CSVVal)),""))</f>
        <v/>
      </c>
      <c r="F202" s="41" t="str" cm="1">
        <f t="array" ref="F202">IF(($Y202+$Z202+$AA202+$AD202)=0,"",IFERROR(_xlfn.LET(_xlpm.CSVVal,IF($Y202=0,"",INDEX(CSV!F$2:F$510,$Y202)),_xlpm.MacVal,IF($Z202=0,"",INDEX(Output_Mac!E$2:E$500,$Z202)),_xlpm.WinVal,IF($AD202=0,"",INDEX(Output_Win!E$2:E$243,$AD202)),_xlpm.MyAuditVal,IF($AA202=0,"",INDEX(My_Audit!E$2:E$456,$AA202)),_xlfn.IFS(_xlpm.MyAuditVal&lt;&gt;"",_xlpm.MyAuditVal,_xlpm.MacVal&lt;&gt;"",_xlpm.MacVal,_xlpm.WinVal&lt;&gt;"",_xlpm.WinVal,_xlpm.CSVVal&lt;&gt;"",PROPER(_xlpm.CSVVal))),""))</f>
        <v/>
      </c>
      <c r="G202" s="41" t="str" cm="1">
        <f t="array" ref="G202">IF(($Y202+$Z202+$AA202+$AD202)=0,"",IFERROR(_xlfn.LET(_xlpm.CSVVal,IF($Y202=0,"",INDEX(CSV!G$2:G$510,$Y202)),_xlpm.MacVal,IF($Z202=0,"",INDEX(Output_Mac!G$2:G$500,$Z202)),_xlpm.WinVal,IF($AD202=0,"",INDEX(Output_Win!G$2:G$243,$AD202)),_xlpm.MyAuditVal,IF($AA202=0,"",INDEX(My_Audit!F$2:F$456,$AA202)),_xlfn.IFS(_xlpm.MyAuditVal&lt;&gt;"",_xlpm.MyAuditVal,_xlpm.MacVal&lt;&gt;"",_xlpm.MacVal,_xlpm.WinVal&lt;&gt;"",_xlpm.WinVal,_xlpm.CSVVal&lt;&gt;"",_xlpm.CSVVal)),""))</f>
        <v/>
      </c>
      <c r="H202" s="41" t="str" cm="1">
        <f t="array" ref="H202">IF($Z202&gt;0,INDEX(Output_Mac!H$2:H$500,$Z202),IF($AD202&gt;0,INDEX(Output_Win!H$2:H$243,$AD202),IF($AA202&gt;0,_xlfn.LET(_xlpm.MyAuditVal,INDEX(My_Audit!G$2:G$456,$AA202),IF(_xlpm.MyAuditVal=0,"",_xlpm.MyAuditVal)),"")))</f>
        <v/>
      </c>
      <c r="I202" s="41" t="str" cm="1">
        <f t="array" ref="I202">IF(($Y202+$Z202+$AA202+$AD202)=0,"",IFERROR(_xlfn.LET(_xlpm.CSVVal,IF($Y202=0,"",INDEX(CSV!H$2:H$510,$Y202)),_xlpm.MacVal,IF($Z202=0,"",INDEX(Output_Mac!I$2:I$500,$Z202)),_xlpm.WinVal,IF($AD202=0,"",INDEX(Output_Win!I$2:I$243,$AD202)),_xlpm.MyAuditVal,IF($AA202=0,"",INDEX(My_Audit!H$2:H$456,$AA202)),_xlfn.IFS(_xlpm.MyAuditVal&lt;&gt;"",_xlpm.MyAuditVal,_xlpm.MacVal&lt;&gt;"",_xlpm.MacVal,_xlpm.WinVal&lt;&gt;"",_xlpm.WinVal,_xlpm.CSVVal&lt;&gt;"",_xlpm.CSVVal)),""))</f>
        <v/>
      </c>
      <c r="J202" s="41" t="str" cm="1">
        <f t="array" ref="J202">IF(($Y202+$Z202+$AA202+$AD202)=0,"",IFERROR(_xlfn.LET(_xlpm.CSVVal,IF($Y202=0,"",INDEX(CSV!J$2:J$510,$Y202)),_xlpm.MacVal,IF($Z202=0,"",INDEX(Output_Mac!J$2:J$500,$Z202)),_xlpm.WinVal,IF($AD202=0,"",INDEX(Output_Win!J$2:J$243,$AD202)),_xlpm.MyAuditVal,IF($AA202=0,"",INDEX(My_Audit!I$2:I$456,$AA202)),_xlfn.IFS(_xlpm.MyAuditVal&lt;&gt;"",_xlpm.MyAuditVal,_xlpm.MacVal&lt;&gt;"",_xlpm.MacVal,_xlpm.WinVal&lt;&gt;"",_xlpm.WinVal,_xlpm.CSVVal&lt;&gt;"",_xlpm.CSVVal)),""))</f>
        <v/>
      </c>
      <c r="K202" s="41" t="str" cm="1">
        <f t="array" ref="K202">IF(($Y202+$Z202+$AA202+$AD202)=0,"",IFERROR(_xlfn.LET(_xlpm.CSVVal,IF($Y202=0,"",INDEX(CSV!N$2:N$510,$Y202)),_xlpm.MacVal,IF($Z202=0,"",INDEX(Output_Mac!L$2:L$500,$Z202)),_xlpm.WinVal,IF($AD202=0,"",INDEX(Output_Win!L$2:L$243,$AD202)),_xlpm.MyAuditVal,IF($AA202=0,"",INDEX(My_Audit!J$2:J$456,$AA202)),_xlfn.IFS(_xlpm.MyAuditVal&lt;&gt;"",_xlpm.MyAuditVal,_xlpm.MacVal&lt;&gt;"",_xlpm.MacVal,_xlpm.WinVal&lt;&gt;"",_xlpm.WinVal,_xlpm.CSVVal&lt;&gt;"",_xlpm.CSVVal)),""))</f>
        <v/>
      </c>
      <c r="L202" s="41" t="str" cm="1">
        <f t="array" ref="L202">IF(($Y202+$Z202+$AA202+$AD202)=0,"",IFERROR(_xlfn.LET(_xlpm.CSVVal,IF($Y202=0,"",INDEX(CSV!Q$2:Q$510,$Y202)),_xlpm.MacVal,IF($Z202=0,"",INDEX(Output_Mac!M$2:M$500,$Z202)),_xlpm.WinVal,IF($AD202=0,"",INDEX(Output_Win!M$2:M$243,$AD202)),_xlpm.MyAuditVal,IF($AA202=0,"",INDEX(My_Audit!K$2:K$456,$AA202)),_xlfn.IFS(_xlpm.MyAuditVal&lt;&gt;"",_xlpm.MyAuditVal,_xlpm.MacVal&lt;&gt;"",_xlpm.MacVal,_xlpm.WinVal&lt;&gt;"",_xlpm.WinVal,_xlpm.CSVVal&lt;&gt;"",_xlpm.CSVVal)),""))</f>
        <v/>
      </c>
      <c r="M202" s="41" t="str" cm="1">
        <f t="array" ref="M202">IF(($Y202+$Z202+$AA202+$AD202)=0,"",ExpandDiagCodes(_xlfn.TEXTJOIN(", ",TRUE,IF($AA202=0,"",INDEX(My_Audit!N$2:N$456,$AA202)),IF($Z202=0,"",INDEX(Output_Mac!S$2:S$500,$Z202)),IF($AD202=0,"",INDEX(Output_Win!S$2:S$243,$AD202)),IF($Y202=0,"",INDEX(CSV!AE$2:AE$510,$Y202)))))</f>
        <v/>
      </c>
      <c r="N202" s="41" t="str" cm="1">
        <f t="array" ref="N202">IF(($Y202+$Z202+$AA202+$AD202)=0,"",IFERROR(_xlfn.LET(_xlpm.CSVVal,IF($Y202=0,"",INDEX(CSV!AG$2:AG$510,$Y202)),_xlpm.MacVal,IF($Z202=0,"",INDEX(Output_Mac!T$2:T$500,$Z202)),_xlpm.WinVal,IF($AD202=0,"",INDEX(Output_Win!T$2:T$243,$AD202)),_xlpm.MyAuditVal,IF($AA202=0,"",INDEX(My_Audit!O$2:O$456,$AA202)),_xlfn.IFS(_xlpm.MyAuditVal&lt;&gt;"",_xlpm.MyAuditVal,_xlpm.MacVal&lt;&gt;"",_xlpm.MacVal,_xlpm.WinVal&lt;&gt;"",_xlpm.WinVal,_xlpm.CSVVal&lt;&gt;"",_xlpm.CSVVal)),""))</f>
        <v/>
      </c>
      <c r="O202" s="41" t="str" cm="1">
        <f t="array" ref="O202">IF($AB202=0,"",INDEX(My_Audit!P$2:P$456,$AB202))&amp;""</f>
        <v/>
      </c>
      <c r="P202" s="40"/>
      <c r="Q202" s="41" t="str">
        <f>IF(LEFT(N202,4)="Pass","Nist SP 800-88",My_Audit!R202)&amp;""</f>
        <v/>
      </c>
      <c r="R202" s="40"/>
      <c r="S202" s="40"/>
      <c r="T202" s="41" t="str" cm="1">
        <f t="array" ref="T202">IF($AC202=0,"",INDEX(Models!J$2:J$605,$AC202))</f>
        <v/>
      </c>
      <c r="U202" s="40"/>
      <c r="V202" s="40"/>
      <c r="W202" s="79" t="str" cm="1">
        <f t="array" ref="W202">IF(($Z202+$AA202+$AD202)=0,"",ExpandDiagCodes(_xlfn.TEXTJOIN(", ",TRUE,IF($AA202=0,"",INDEX(My_Audit!L$2:L$456,$AA202)),IF($Z202=0,"",INDEX(Output_Mac!AA$2:AA$500,$Z202)),IF($AD202=0,"",INDEX(Output_Win!AA$2:AA$243,$AD202)))))</f>
        <v/>
      </c>
      <c r="Y202" s="80">
        <f>IFERROR(MATCH($A202,CSV!$A$2:$A$510,0),0)</f>
        <v>0</v>
      </c>
      <c r="Z202" s="80">
        <f>IFERROR(MATCH($A202,Output_Mac!$A$2:$A$500,0),0)</f>
        <v>0</v>
      </c>
      <c r="AA202" s="80">
        <f>IFERROR(MATCH($A202,My_Audit!$A$2:$A$456,0),0)</f>
        <v>201</v>
      </c>
      <c r="AB202" s="80">
        <f>IFERROR(MATCH($C202,My_Audit!$B$2:$B$456,0),0)</f>
        <v>0</v>
      </c>
      <c r="AC202" s="80">
        <f>IFERROR(MATCH($E202,Models!$I$2:$I$605,0),0)</f>
        <v>0</v>
      </c>
      <c r="AD202" s="80">
        <f>IFERROR(MATCH($A202,Output_Win!$A$2:$A$243,0),0)</f>
        <v>0</v>
      </c>
    </row>
    <row r="203" spans="1:30">
      <c r="A203" s="40" t="str">
        <f>_xlfn.TEXTJOIN("",TRUE,Input!$A$4,TEXT(ROW(My_Audit!A202)+Input!$A$8-1,"00"))</f>
        <v>W4590</v>
      </c>
      <c r="B203" s="40" t="str">
        <f>_xlfn.TEXTJOIN("-",TRUE,"ITD",Input!$A$2,A203)</f>
        <v>ITD-SHR11749-W4590</v>
      </c>
      <c r="C203" s="41" t="str" cm="1">
        <f t="array" ref="C203">IF(($Y203+$Z203+$AA203+$AD203)=0,"",IFERROR(_xlfn.LET(_xlpm.CSVVal,IF($Y203=0,"",INDEX(CSV!B$2:B$510,$Y203)),_xlpm.MacVal,IF($Z203=0,"",INDEX(Output_Mac!B$2:B$500,$Z203)),_xlpm.WinVal,IF($AD203=0,"",INDEX(Output_Win!B$2:B$243,$AD203)),_xlpm.MyAuditVal,IF($AA203=0,"",INDEX(My_Audit!B$2:B$456,$AA203)),_xlfn.IFS(_xlpm.MyAuditVal&lt;&gt;"",_xlpm.MyAuditVal,_xlpm.MacVal&lt;&gt;"",_xlpm.MacVal,_xlpm.WinVal&lt;&gt;"",_xlpm.WinVal,_xlpm.CSVVal&lt;&gt;"",_xlpm.CSVVal)),""))</f>
        <v/>
      </c>
      <c r="D203" s="41" t="str" cm="1">
        <f t="array" ref="D203">IF(($Y203+$Z203+$AA203+$AD203)=0,"",IFERROR(_xlfn.LET(_xlpm.CSVVal,IF($Y203=0,"",INDEX(CSV!C$2:C$510,$Y203)),_xlpm.MacVal,IF($Z203=0,"",INDEX(Output_Mac!D$2:D$500,$Z203)),_xlpm.WinVal,IF($AD203=0,"",INDEX(Output_Win!D$2:D$243,$AD203)),_xlpm.MyAuditVal,IF($AA203=0,"",INDEX(My_Audit!C$2:C$456,$AA203)),_xlfn.IFS(_xlpm.MyAuditVal&lt;&gt;"",_xlpm.MyAuditVal,_xlpm.MacVal&lt;&gt;"",_xlpm.MacVal,_xlpm.WinVal&lt;&gt;"",_xlpm.WinVal,_xlpm.CSVVal&lt;&gt;"",_xlpm.CSVVal)),""))</f>
        <v/>
      </c>
      <c r="E203" s="41" t="str" cm="1">
        <f t="array" ref="E203">IF(($Y203+$Z203+$AA203+$AD203)=0,"",IFERROR(_xlfn.LET(_xlpm.CSVVal,IF($Y203=0,"",INDEX(CSV!E$2:E$510,$Y203)),_xlpm.MacVal,IF($Z203=0,"",INDEX(Output_Mac!C$2:C$500,$Z203)),_xlpm.WinVal,IF($AD203=0,"",INDEX(Output_Win!C$2:C$243,$AD203)),_xlpm.MyAuditVal,IF($AA203=0,"",INDEX(My_Audit!D$2:D$456,$AA203)),_xlfn.IFS(_xlpm.MyAuditVal&lt;&gt;"",_xlpm.MyAuditVal,_xlpm.MacVal&lt;&gt;"",_xlpm.MacVal,_xlpm.WinVal&lt;&gt;"",_xlpm.WinVal,_xlpm.CSVVal&lt;&gt;"",_xlpm.CSVVal)),""))</f>
        <v/>
      </c>
      <c r="F203" s="41" t="str" cm="1">
        <f t="array" ref="F203">IF(($Y203+$Z203+$AA203+$AD203)=0,"",IFERROR(_xlfn.LET(_xlpm.CSVVal,IF($Y203=0,"",INDEX(CSV!F$2:F$510,$Y203)),_xlpm.MacVal,IF($Z203=0,"",INDEX(Output_Mac!E$2:E$500,$Z203)),_xlpm.WinVal,IF($AD203=0,"",INDEX(Output_Win!E$2:E$243,$AD203)),_xlpm.MyAuditVal,IF($AA203=0,"",INDEX(My_Audit!E$2:E$456,$AA203)),_xlfn.IFS(_xlpm.MyAuditVal&lt;&gt;"",_xlpm.MyAuditVal,_xlpm.MacVal&lt;&gt;"",_xlpm.MacVal,_xlpm.WinVal&lt;&gt;"",_xlpm.WinVal,_xlpm.CSVVal&lt;&gt;"",PROPER(_xlpm.CSVVal))),""))</f>
        <v/>
      </c>
      <c r="G203" s="41" t="str" cm="1">
        <f t="array" ref="G203">IF(($Y203+$Z203+$AA203+$AD203)=0,"",IFERROR(_xlfn.LET(_xlpm.CSVVal,IF($Y203=0,"",INDEX(CSV!G$2:G$510,$Y203)),_xlpm.MacVal,IF($Z203=0,"",INDEX(Output_Mac!G$2:G$500,$Z203)),_xlpm.WinVal,IF($AD203=0,"",INDEX(Output_Win!G$2:G$243,$AD203)),_xlpm.MyAuditVal,IF($AA203=0,"",INDEX(My_Audit!F$2:F$456,$AA203)),_xlfn.IFS(_xlpm.MyAuditVal&lt;&gt;"",_xlpm.MyAuditVal,_xlpm.MacVal&lt;&gt;"",_xlpm.MacVal,_xlpm.WinVal&lt;&gt;"",_xlpm.WinVal,_xlpm.CSVVal&lt;&gt;"",_xlpm.CSVVal)),""))</f>
        <v/>
      </c>
      <c r="H203" s="41" t="str" cm="1">
        <f t="array" ref="H203">IF($Z203&gt;0,INDEX(Output_Mac!H$2:H$500,$Z203),IF($AD203&gt;0,INDEX(Output_Win!H$2:H$243,$AD203),IF($AA203&gt;0,_xlfn.LET(_xlpm.MyAuditVal,INDEX(My_Audit!G$2:G$456,$AA203),IF(_xlpm.MyAuditVal=0,"",_xlpm.MyAuditVal)),"")))</f>
        <v/>
      </c>
      <c r="I203" s="41" t="str" cm="1">
        <f t="array" ref="I203">IF(($Y203+$Z203+$AA203+$AD203)=0,"",IFERROR(_xlfn.LET(_xlpm.CSVVal,IF($Y203=0,"",INDEX(CSV!H$2:H$510,$Y203)),_xlpm.MacVal,IF($Z203=0,"",INDEX(Output_Mac!I$2:I$500,$Z203)),_xlpm.WinVal,IF($AD203=0,"",INDEX(Output_Win!I$2:I$243,$AD203)),_xlpm.MyAuditVal,IF($AA203=0,"",INDEX(My_Audit!H$2:H$456,$AA203)),_xlfn.IFS(_xlpm.MyAuditVal&lt;&gt;"",_xlpm.MyAuditVal,_xlpm.MacVal&lt;&gt;"",_xlpm.MacVal,_xlpm.WinVal&lt;&gt;"",_xlpm.WinVal,_xlpm.CSVVal&lt;&gt;"",_xlpm.CSVVal)),""))</f>
        <v/>
      </c>
      <c r="J203" s="41" t="str" cm="1">
        <f t="array" ref="J203">IF(($Y203+$Z203+$AA203+$AD203)=0,"",IFERROR(_xlfn.LET(_xlpm.CSVVal,IF($Y203=0,"",INDEX(CSV!J$2:J$510,$Y203)),_xlpm.MacVal,IF($Z203=0,"",INDEX(Output_Mac!J$2:J$500,$Z203)),_xlpm.WinVal,IF($AD203=0,"",INDEX(Output_Win!J$2:J$243,$AD203)),_xlpm.MyAuditVal,IF($AA203=0,"",INDEX(My_Audit!I$2:I$456,$AA203)),_xlfn.IFS(_xlpm.MyAuditVal&lt;&gt;"",_xlpm.MyAuditVal,_xlpm.MacVal&lt;&gt;"",_xlpm.MacVal,_xlpm.WinVal&lt;&gt;"",_xlpm.WinVal,_xlpm.CSVVal&lt;&gt;"",_xlpm.CSVVal)),""))</f>
        <v/>
      </c>
      <c r="K203" s="41" t="str" cm="1">
        <f t="array" ref="K203">IF(($Y203+$Z203+$AA203+$AD203)=0,"",IFERROR(_xlfn.LET(_xlpm.CSVVal,IF($Y203=0,"",INDEX(CSV!N$2:N$510,$Y203)),_xlpm.MacVal,IF($Z203=0,"",INDEX(Output_Mac!L$2:L$500,$Z203)),_xlpm.WinVal,IF($AD203=0,"",INDEX(Output_Win!L$2:L$243,$AD203)),_xlpm.MyAuditVal,IF($AA203=0,"",INDEX(My_Audit!J$2:J$456,$AA203)),_xlfn.IFS(_xlpm.MyAuditVal&lt;&gt;"",_xlpm.MyAuditVal,_xlpm.MacVal&lt;&gt;"",_xlpm.MacVal,_xlpm.WinVal&lt;&gt;"",_xlpm.WinVal,_xlpm.CSVVal&lt;&gt;"",_xlpm.CSVVal)),""))</f>
        <v/>
      </c>
      <c r="L203" s="41" t="str" cm="1">
        <f t="array" ref="L203">IF(($Y203+$Z203+$AA203+$AD203)=0,"",IFERROR(_xlfn.LET(_xlpm.CSVVal,IF($Y203=0,"",INDEX(CSV!Q$2:Q$510,$Y203)),_xlpm.MacVal,IF($Z203=0,"",INDEX(Output_Mac!M$2:M$500,$Z203)),_xlpm.WinVal,IF($AD203=0,"",INDEX(Output_Win!M$2:M$243,$AD203)),_xlpm.MyAuditVal,IF($AA203=0,"",INDEX(My_Audit!K$2:K$456,$AA203)),_xlfn.IFS(_xlpm.MyAuditVal&lt;&gt;"",_xlpm.MyAuditVal,_xlpm.MacVal&lt;&gt;"",_xlpm.MacVal,_xlpm.WinVal&lt;&gt;"",_xlpm.WinVal,_xlpm.CSVVal&lt;&gt;"",_xlpm.CSVVal)),""))</f>
        <v/>
      </c>
      <c r="M203" s="41" t="str" cm="1">
        <f t="array" ref="M203">IF(($Y203+$Z203+$AA203+$AD203)=0,"",ExpandDiagCodes(_xlfn.TEXTJOIN(", ",TRUE,IF($AA203=0,"",INDEX(My_Audit!N$2:N$456,$AA203)),IF($Z203=0,"",INDEX(Output_Mac!S$2:S$500,$Z203)),IF($AD203=0,"",INDEX(Output_Win!S$2:S$243,$AD203)),IF($Y203=0,"",INDEX(CSV!AE$2:AE$510,$Y203)))))</f>
        <v/>
      </c>
      <c r="N203" s="41" t="str" cm="1">
        <f t="array" ref="N203">IF(($Y203+$Z203+$AA203+$AD203)=0,"",IFERROR(_xlfn.LET(_xlpm.CSVVal,IF($Y203=0,"",INDEX(CSV!AG$2:AG$510,$Y203)),_xlpm.MacVal,IF($Z203=0,"",INDEX(Output_Mac!T$2:T$500,$Z203)),_xlpm.WinVal,IF($AD203=0,"",INDEX(Output_Win!T$2:T$243,$AD203)),_xlpm.MyAuditVal,IF($AA203=0,"",INDEX(My_Audit!O$2:O$456,$AA203)),_xlfn.IFS(_xlpm.MyAuditVal&lt;&gt;"",_xlpm.MyAuditVal,_xlpm.MacVal&lt;&gt;"",_xlpm.MacVal,_xlpm.WinVal&lt;&gt;"",_xlpm.WinVal,_xlpm.CSVVal&lt;&gt;"",_xlpm.CSVVal)),""))</f>
        <v/>
      </c>
      <c r="O203" s="41" t="str" cm="1">
        <f t="array" ref="O203">IF($AB203=0,"",INDEX(My_Audit!P$2:P$456,$AB203))&amp;""</f>
        <v/>
      </c>
      <c r="P203" s="40"/>
      <c r="Q203" s="41" t="str">
        <f>IF(LEFT(N203,4)="Pass","Nist SP 800-88",My_Audit!R203)&amp;""</f>
        <v/>
      </c>
      <c r="R203" s="40"/>
      <c r="S203" s="40"/>
      <c r="T203" s="41" t="str" cm="1">
        <f t="array" ref="T203">IF($AC203=0,"",INDEX(Models!J$2:J$605,$AC203))</f>
        <v/>
      </c>
      <c r="U203" s="40"/>
      <c r="V203" s="40"/>
      <c r="W203" s="79" t="str" cm="1">
        <f t="array" ref="W203">IF(($Z203+$AA203+$AD203)=0,"",ExpandDiagCodes(_xlfn.TEXTJOIN(", ",TRUE,IF($AA203=0,"",INDEX(My_Audit!L$2:L$456,$AA203)),IF($Z203=0,"",INDEX(Output_Mac!AA$2:AA$500,$Z203)),IF($AD203=0,"",INDEX(Output_Win!AA$2:AA$243,$AD203)))))</f>
        <v/>
      </c>
      <c r="Y203" s="80">
        <f>IFERROR(MATCH($A203,CSV!$A$2:$A$510,0),0)</f>
        <v>0</v>
      </c>
      <c r="Z203" s="80">
        <f>IFERROR(MATCH($A203,Output_Mac!$A$2:$A$500,0),0)</f>
        <v>0</v>
      </c>
      <c r="AA203" s="80">
        <f>IFERROR(MATCH($A203,My_Audit!$A$2:$A$456,0),0)</f>
        <v>202</v>
      </c>
      <c r="AB203" s="80">
        <f>IFERROR(MATCH($C203,My_Audit!$B$2:$B$456,0),0)</f>
        <v>0</v>
      </c>
      <c r="AC203" s="80">
        <f>IFERROR(MATCH($E203,Models!$I$2:$I$605,0),0)</f>
        <v>0</v>
      </c>
      <c r="AD203" s="80">
        <f>IFERROR(MATCH($A203,Output_Win!$A$2:$A$243,0),0)</f>
        <v>0</v>
      </c>
    </row>
    <row r="204" spans="1:30">
      <c r="A204" s="40" t="str">
        <f>_xlfn.TEXTJOIN("",TRUE,Input!$A$4,TEXT(ROW(My_Audit!A203)+Input!$A$8-1,"00"))</f>
        <v>W4591</v>
      </c>
      <c r="B204" s="40" t="str">
        <f>_xlfn.TEXTJOIN("-",TRUE,"ITD",Input!$A$2,A204)</f>
        <v>ITD-SHR11749-W4591</v>
      </c>
      <c r="C204" s="41" t="str" cm="1">
        <f t="array" ref="C204">IF(($Y204+$Z204+$AA204+$AD204)=0,"",IFERROR(_xlfn.LET(_xlpm.CSVVal,IF($Y204=0,"",INDEX(CSV!B$2:B$510,$Y204)),_xlpm.MacVal,IF($Z204=0,"",INDEX(Output_Mac!B$2:B$500,$Z204)),_xlpm.WinVal,IF($AD204=0,"",INDEX(Output_Win!B$2:B$243,$AD204)),_xlpm.MyAuditVal,IF($AA204=0,"",INDEX(My_Audit!B$2:B$456,$AA204)),_xlfn.IFS(_xlpm.MyAuditVal&lt;&gt;"",_xlpm.MyAuditVal,_xlpm.MacVal&lt;&gt;"",_xlpm.MacVal,_xlpm.WinVal&lt;&gt;"",_xlpm.WinVal,_xlpm.CSVVal&lt;&gt;"",_xlpm.CSVVal)),""))</f>
        <v/>
      </c>
      <c r="D204" s="41" t="str" cm="1">
        <f t="array" ref="D204">IF(($Y204+$Z204+$AA204+$AD204)=0,"",IFERROR(_xlfn.LET(_xlpm.CSVVal,IF($Y204=0,"",INDEX(CSV!C$2:C$510,$Y204)),_xlpm.MacVal,IF($Z204=0,"",INDEX(Output_Mac!D$2:D$500,$Z204)),_xlpm.WinVal,IF($AD204=0,"",INDEX(Output_Win!D$2:D$243,$AD204)),_xlpm.MyAuditVal,IF($AA204=0,"",INDEX(My_Audit!C$2:C$456,$AA204)),_xlfn.IFS(_xlpm.MyAuditVal&lt;&gt;"",_xlpm.MyAuditVal,_xlpm.MacVal&lt;&gt;"",_xlpm.MacVal,_xlpm.WinVal&lt;&gt;"",_xlpm.WinVal,_xlpm.CSVVal&lt;&gt;"",_xlpm.CSVVal)),""))</f>
        <v/>
      </c>
      <c r="E204" s="41" t="str" cm="1">
        <f t="array" ref="E204">IF(($Y204+$Z204+$AA204+$AD204)=0,"",IFERROR(_xlfn.LET(_xlpm.CSVVal,IF($Y204=0,"",INDEX(CSV!E$2:E$510,$Y204)),_xlpm.MacVal,IF($Z204=0,"",INDEX(Output_Mac!C$2:C$500,$Z204)),_xlpm.WinVal,IF($AD204=0,"",INDEX(Output_Win!C$2:C$243,$AD204)),_xlpm.MyAuditVal,IF($AA204=0,"",INDEX(My_Audit!D$2:D$456,$AA204)),_xlfn.IFS(_xlpm.MyAuditVal&lt;&gt;"",_xlpm.MyAuditVal,_xlpm.MacVal&lt;&gt;"",_xlpm.MacVal,_xlpm.WinVal&lt;&gt;"",_xlpm.WinVal,_xlpm.CSVVal&lt;&gt;"",_xlpm.CSVVal)),""))</f>
        <v/>
      </c>
      <c r="F204" s="41" t="str" cm="1">
        <f t="array" ref="F204">IF(($Y204+$Z204+$AA204+$AD204)=0,"",IFERROR(_xlfn.LET(_xlpm.CSVVal,IF($Y204=0,"",INDEX(CSV!F$2:F$510,$Y204)),_xlpm.MacVal,IF($Z204=0,"",INDEX(Output_Mac!E$2:E$500,$Z204)),_xlpm.WinVal,IF($AD204=0,"",INDEX(Output_Win!E$2:E$243,$AD204)),_xlpm.MyAuditVal,IF($AA204=0,"",INDEX(My_Audit!E$2:E$456,$AA204)),_xlfn.IFS(_xlpm.MyAuditVal&lt;&gt;"",_xlpm.MyAuditVal,_xlpm.MacVal&lt;&gt;"",_xlpm.MacVal,_xlpm.WinVal&lt;&gt;"",_xlpm.WinVal,_xlpm.CSVVal&lt;&gt;"",PROPER(_xlpm.CSVVal))),""))</f>
        <v/>
      </c>
      <c r="G204" s="41" t="str" cm="1">
        <f t="array" ref="G204">IF(($Y204+$Z204+$AA204+$AD204)=0,"",IFERROR(_xlfn.LET(_xlpm.CSVVal,IF($Y204=0,"",INDEX(CSV!G$2:G$510,$Y204)),_xlpm.MacVal,IF($Z204=0,"",INDEX(Output_Mac!G$2:G$500,$Z204)),_xlpm.WinVal,IF($AD204=0,"",INDEX(Output_Win!G$2:G$243,$AD204)),_xlpm.MyAuditVal,IF($AA204=0,"",INDEX(My_Audit!F$2:F$456,$AA204)),_xlfn.IFS(_xlpm.MyAuditVal&lt;&gt;"",_xlpm.MyAuditVal,_xlpm.MacVal&lt;&gt;"",_xlpm.MacVal,_xlpm.WinVal&lt;&gt;"",_xlpm.WinVal,_xlpm.CSVVal&lt;&gt;"",_xlpm.CSVVal)),""))</f>
        <v/>
      </c>
      <c r="H204" s="41" t="str" cm="1">
        <f t="array" ref="H204">IF($Z204&gt;0,INDEX(Output_Mac!H$2:H$500,$Z204),IF($AD204&gt;0,INDEX(Output_Win!H$2:H$243,$AD204),IF($AA204&gt;0,_xlfn.LET(_xlpm.MyAuditVal,INDEX(My_Audit!G$2:G$456,$AA204),IF(_xlpm.MyAuditVal=0,"",_xlpm.MyAuditVal)),"")))</f>
        <v/>
      </c>
      <c r="I204" s="41" t="str" cm="1">
        <f t="array" ref="I204">IF(($Y204+$Z204+$AA204+$AD204)=0,"",IFERROR(_xlfn.LET(_xlpm.CSVVal,IF($Y204=0,"",INDEX(CSV!H$2:H$510,$Y204)),_xlpm.MacVal,IF($Z204=0,"",INDEX(Output_Mac!I$2:I$500,$Z204)),_xlpm.WinVal,IF($AD204=0,"",INDEX(Output_Win!I$2:I$243,$AD204)),_xlpm.MyAuditVal,IF($AA204=0,"",INDEX(My_Audit!H$2:H$456,$AA204)),_xlfn.IFS(_xlpm.MyAuditVal&lt;&gt;"",_xlpm.MyAuditVal,_xlpm.MacVal&lt;&gt;"",_xlpm.MacVal,_xlpm.WinVal&lt;&gt;"",_xlpm.WinVal,_xlpm.CSVVal&lt;&gt;"",_xlpm.CSVVal)),""))</f>
        <v/>
      </c>
      <c r="J204" s="41" t="str" cm="1">
        <f t="array" ref="J204">IF(($Y204+$Z204+$AA204+$AD204)=0,"",IFERROR(_xlfn.LET(_xlpm.CSVVal,IF($Y204=0,"",INDEX(CSV!J$2:J$510,$Y204)),_xlpm.MacVal,IF($Z204=0,"",INDEX(Output_Mac!J$2:J$500,$Z204)),_xlpm.WinVal,IF($AD204=0,"",INDEX(Output_Win!J$2:J$243,$AD204)),_xlpm.MyAuditVal,IF($AA204=0,"",INDEX(My_Audit!I$2:I$456,$AA204)),_xlfn.IFS(_xlpm.MyAuditVal&lt;&gt;"",_xlpm.MyAuditVal,_xlpm.MacVal&lt;&gt;"",_xlpm.MacVal,_xlpm.WinVal&lt;&gt;"",_xlpm.WinVal,_xlpm.CSVVal&lt;&gt;"",_xlpm.CSVVal)),""))</f>
        <v/>
      </c>
      <c r="K204" s="41" t="str" cm="1">
        <f t="array" ref="K204">IF(($Y204+$Z204+$AA204+$AD204)=0,"",IFERROR(_xlfn.LET(_xlpm.CSVVal,IF($Y204=0,"",INDEX(CSV!N$2:N$510,$Y204)),_xlpm.MacVal,IF($Z204=0,"",INDEX(Output_Mac!L$2:L$500,$Z204)),_xlpm.WinVal,IF($AD204=0,"",INDEX(Output_Win!L$2:L$243,$AD204)),_xlpm.MyAuditVal,IF($AA204=0,"",INDEX(My_Audit!J$2:J$456,$AA204)),_xlfn.IFS(_xlpm.MyAuditVal&lt;&gt;"",_xlpm.MyAuditVal,_xlpm.MacVal&lt;&gt;"",_xlpm.MacVal,_xlpm.WinVal&lt;&gt;"",_xlpm.WinVal,_xlpm.CSVVal&lt;&gt;"",_xlpm.CSVVal)),""))</f>
        <v/>
      </c>
      <c r="L204" s="41" t="str" cm="1">
        <f t="array" ref="L204">IF(($Y204+$Z204+$AA204+$AD204)=0,"",IFERROR(_xlfn.LET(_xlpm.CSVVal,IF($Y204=0,"",INDEX(CSV!Q$2:Q$510,$Y204)),_xlpm.MacVal,IF($Z204=0,"",INDEX(Output_Mac!M$2:M$500,$Z204)),_xlpm.WinVal,IF($AD204=0,"",INDEX(Output_Win!M$2:M$243,$AD204)),_xlpm.MyAuditVal,IF($AA204=0,"",INDEX(My_Audit!K$2:K$456,$AA204)),_xlfn.IFS(_xlpm.MyAuditVal&lt;&gt;"",_xlpm.MyAuditVal,_xlpm.MacVal&lt;&gt;"",_xlpm.MacVal,_xlpm.WinVal&lt;&gt;"",_xlpm.WinVal,_xlpm.CSVVal&lt;&gt;"",_xlpm.CSVVal)),""))</f>
        <v/>
      </c>
      <c r="M204" s="41" t="str" cm="1">
        <f t="array" ref="M204">IF(($Y204+$Z204+$AA204+$AD204)=0,"",ExpandDiagCodes(_xlfn.TEXTJOIN(", ",TRUE,IF($AA204=0,"",INDEX(My_Audit!N$2:N$456,$AA204)),IF($Z204=0,"",INDEX(Output_Mac!S$2:S$500,$Z204)),IF($AD204=0,"",INDEX(Output_Win!S$2:S$243,$AD204)),IF($Y204=0,"",INDEX(CSV!AE$2:AE$510,$Y204)))))</f>
        <v/>
      </c>
      <c r="N204" s="41" t="str" cm="1">
        <f t="array" ref="N204">IF(($Y204+$Z204+$AA204+$AD204)=0,"",IFERROR(_xlfn.LET(_xlpm.CSVVal,IF($Y204=0,"",INDEX(CSV!AG$2:AG$510,$Y204)),_xlpm.MacVal,IF($Z204=0,"",INDEX(Output_Mac!T$2:T$500,$Z204)),_xlpm.WinVal,IF($AD204=0,"",INDEX(Output_Win!T$2:T$243,$AD204)),_xlpm.MyAuditVal,IF($AA204=0,"",INDEX(My_Audit!O$2:O$456,$AA204)),_xlfn.IFS(_xlpm.MyAuditVal&lt;&gt;"",_xlpm.MyAuditVal,_xlpm.MacVal&lt;&gt;"",_xlpm.MacVal,_xlpm.WinVal&lt;&gt;"",_xlpm.WinVal,_xlpm.CSVVal&lt;&gt;"",_xlpm.CSVVal)),""))</f>
        <v/>
      </c>
      <c r="O204" s="41" t="str" cm="1">
        <f t="array" ref="O204">IF($AB204=0,"",INDEX(My_Audit!P$2:P$456,$AB204))&amp;""</f>
        <v/>
      </c>
      <c r="P204" s="40"/>
      <c r="Q204" s="41" t="str">
        <f>IF(LEFT(N204,4)="Pass","Nist SP 800-88",My_Audit!R204)&amp;""</f>
        <v/>
      </c>
      <c r="R204" s="40"/>
      <c r="S204" s="40"/>
      <c r="T204" s="41" t="str" cm="1">
        <f t="array" ref="T204">IF($AC204=0,"",INDEX(Models!J$2:J$605,$AC204))</f>
        <v/>
      </c>
      <c r="U204" s="40"/>
      <c r="V204" s="40"/>
      <c r="W204" s="79" t="str" cm="1">
        <f t="array" ref="W204">IF(($Z204+$AA204+$AD204)=0,"",ExpandDiagCodes(_xlfn.TEXTJOIN(", ",TRUE,IF($AA204=0,"",INDEX(My_Audit!L$2:L$456,$AA204)),IF($Z204=0,"",INDEX(Output_Mac!AA$2:AA$500,$Z204)),IF($AD204=0,"",INDEX(Output_Win!AA$2:AA$243,$AD204)))))</f>
        <v/>
      </c>
      <c r="Y204" s="80">
        <f>IFERROR(MATCH($A204,CSV!$A$2:$A$510,0),0)</f>
        <v>0</v>
      </c>
      <c r="Z204" s="80">
        <f>IFERROR(MATCH($A204,Output_Mac!$A$2:$A$500,0),0)</f>
        <v>0</v>
      </c>
      <c r="AA204" s="80">
        <f>IFERROR(MATCH($A204,My_Audit!$A$2:$A$456,0),0)</f>
        <v>203</v>
      </c>
      <c r="AB204" s="80">
        <f>IFERROR(MATCH($C204,My_Audit!$B$2:$B$456,0),0)</f>
        <v>0</v>
      </c>
      <c r="AC204" s="80">
        <f>IFERROR(MATCH($E204,Models!$I$2:$I$605,0),0)</f>
        <v>0</v>
      </c>
      <c r="AD204" s="80">
        <f>IFERROR(MATCH($A204,Output_Win!$A$2:$A$243,0),0)</f>
        <v>0</v>
      </c>
    </row>
    <row r="205" spans="1:30">
      <c r="A205" s="40" t="str">
        <f>_xlfn.TEXTJOIN("",TRUE,Input!$A$4,TEXT(ROW(My_Audit!A204)+Input!$A$8-1,"00"))</f>
        <v>W4592</v>
      </c>
      <c r="B205" s="40" t="str">
        <f>_xlfn.TEXTJOIN("-",TRUE,"ITD",Input!$A$2,A205)</f>
        <v>ITD-SHR11749-W4592</v>
      </c>
      <c r="C205" s="41" t="str" cm="1">
        <f t="array" ref="C205">IF(($Y205+$Z205+$AA205+$AD205)=0,"",IFERROR(_xlfn.LET(_xlpm.CSVVal,IF($Y205=0,"",INDEX(CSV!B$2:B$510,$Y205)),_xlpm.MacVal,IF($Z205=0,"",INDEX(Output_Mac!B$2:B$500,$Z205)),_xlpm.WinVal,IF($AD205=0,"",INDEX(Output_Win!B$2:B$243,$AD205)),_xlpm.MyAuditVal,IF($AA205=0,"",INDEX(My_Audit!B$2:B$456,$AA205)),_xlfn.IFS(_xlpm.MyAuditVal&lt;&gt;"",_xlpm.MyAuditVal,_xlpm.MacVal&lt;&gt;"",_xlpm.MacVal,_xlpm.WinVal&lt;&gt;"",_xlpm.WinVal,_xlpm.CSVVal&lt;&gt;"",_xlpm.CSVVal)),""))</f>
        <v/>
      </c>
      <c r="D205" s="41" t="str" cm="1">
        <f t="array" ref="D205">IF(($Y205+$Z205+$AA205+$AD205)=0,"",IFERROR(_xlfn.LET(_xlpm.CSVVal,IF($Y205=0,"",INDEX(CSV!C$2:C$510,$Y205)),_xlpm.MacVal,IF($Z205=0,"",INDEX(Output_Mac!D$2:D$500,$Z205)),_xlpm.WinVal,IF($AD205=0,"",INDEX(Output_Win!D$2:D$243,$AD205)),_xlpm.MyAuditVal,IF($AA205=0,"",INDEX(My_Audit!C$2:C$456,$AA205)),_xlfn.IFS(_xlpm.MyAuditVal&lt;&gt;"",_xlpm.MyAuditVal,_xlpm.MacVal&lt;&gt;"",_xlpm.MacVal,_xlpm.WinVal&lt;&gt;"",_xlpm.WinVal,_xlpm.CSVVal&lt;&gt;"",_xlpm.CSVVal)),""))</f>
        <v/>
      </c>
      <c r="E205" s="41" t="str" cm="1">
        <f t="array" ref="E205">IF(($Y205+$Z205+$AA205+$AD205)=0,"",IFERROR(_xlfn.LET(_xlpm.CSVVal,IF($Y205=0,"",INDEX(CSV!E$2:E$510,$Y205)),_xlpm.MacVal,IF($Z205=0,"",INDEX(Output_Mac!C$2:C$500,$Z205)),_xlpm.WinVal,IF($AD205=0,"",INDEX(Output_Win!C$2:C$243,$AD205)),_xlpm.MyAuditVal,IF($AA205=0,"",INDEX(My_Audit!D$2:D$456,$AA205)),_xlfn.IFS(_xlpm.MyAuditVal&lt;&gt;"",_xlpm.MyAuditVal,_xlpm.MacVal&lt;&gt;"",_xlpm.MacVal,_xlpm.WinVal&lt;&gt;"",_xlpm.WinVal,_xlpm.CSVVal&lt;&gt;"",_xlpm.CSVVal)),""))</f>
        <v/>
      </c>
      <c r="F205" s="41" t="str" cm="1">
        <f t="array" ref="F205">IF(($Y205+$Z205+$AA205+$AD205)=0,"",IFERROR(_xlfn.LET(_xlpm.CSVVal,IF($Y205=0,"",INDEX(CSV!F$2:F$510,$Y205)),_xlpm.MacVal,IF($Z205=0,"",INDEX(Output_Mac!E$2:E$500,$Z205)),_xlpm.WinVal,IF($AD205=0,"",INDEX(Output_Win!E$2:E$243,$AD205)),_xlpm.MyAuditVal,IF($AA205=0,"",INDEX(My_Audit!E$2:E$456,$AA205)),_xlfn.IFS(_xlpm.MyAuditVal&lt;&gt;"",_xlpm.MyAuditVal,_xlpm.MacVal&lt;&gt;"",_xlpm.MacVal,_xlpm.WinVal&lt;&gt;"",_xlpm.WinVal,_xlpm.CSVVal&lt;&gt;"",PROPER(_xlpm.CSVVal))),""))</f>
        <v/>
      </c>
      <c r="G205" s="41" t="str" cm="1">
        <f t="array" ref="G205">IF(($Y205+$Z205+$AA205+$AD205)=0,"",IFERROR(_xlfn.LET(_xlpm.CSVVal,IF($Y205=0,"",INDEX(CSV!G$2:G$510,$Y205)),_xlpm.MacVal,IF($Z205=0,"",INDEX(Output_Mac!G$2:G$500,$Z205)),_xlpm.WinVal,IF($AD205=0,"",INDEX(Output_Win!G$2:G$243,$AD205)),_xlpm.MyAuditVal,IF($AA205=0,"",INDEX(My_Audit!F$2:F$456,$AA205)),_xlfn.IFS(_xlpm.MyAuditVal&lt;&gt;"",_xlpm.MyAuditVal,_xlpm.MacVal&lt;&gt;"",_xlpm.MacVal,_xlpm.WinVal&lt;&gt;"",_xlpm.WinVal,_xlpm.CSVVal&lt;&gt;"",_xlpm.CSVVal)),""))</f>
        <v/>
      </c>
      <c r="H205" s="41" t="str" cm="1">
        <f t="array" ref="H205">IF($Z205&gt;0,INDEX(Output_Mac!H$2:H$500,$Z205),IF($AD205&gt;0,INDEX(Output_Win!H$2:H$243,$AD205),IF($AA205&gt;0,_xlfn.LET(_xlpm.MyAuditVal,INDEX(My_Audit!G$2:G$456,$AA205),IF(_xlpm.MyAuditVal=0,"",_xlpm.MyAuditVal)),"")))</f>
        <v/>
      </c>
      <c r="I205" s="41" t="str" cm="1">
        <f t="array" ref="I205">IF(($Y205+$Z205+$AA205+$AD205)=0,"",IFERROR(_xlfn.LET(_xlpm.CSVVal,IF($Y205=0,"",INDEX(CSV!H$2:H$510,$Y205)),_xlpm.MacVal,IF($Z205=0,"",INDEX(Output_Mac!I$2:I$500,$Z205)),_xlpm.WinVal,IF($AD205=0,"",INDEX(Output_Win!I$2:I$243,$AD205)),_xlpm.MyAuditVal,IF($AA205=0,"",INDEX(My_Audit!H$2:H$456,$AA205)),_xlfn.IFS(_xlpm.MyAuditVal&lt;&gt;"",_xlpm.MyAuditVal,_xlpm.MacVal&lt;&gt;"",_xlpm.MacVal,_xlpm.WinVal&lt;&gt;"",_xlpm.WinVal,_xlpm.CSVVal&lt;&gt;"",_xlpm.CSVVal)),""))</f>
        <v/>
      </c>
      <c r="J205" s="41" t="str" cm="1">
        <f t="array" ref="J205">IF(($Y205+$Z205+$AA205+$AD205)=0,"",IFERROR(_xlfn.LET(_xlpm.CSVVal,IF($Y205=0,"",INDEX(CSV!J$2:J$510,$Y205)),_xlpm.MacVal,IF($Z205=0,"",INDEX(Output_Mac!J$2:J$500,$Z205)),_xlpm.WinVal,IF($AD205=0,"",INDEX(Output_Win!J$2:J$243,$AD205)),_xlpm.MyAuditVal,IF($AA205=0,"",INDEX(My_Audit!I$2:I$456,$AA205)),_xlfn.IFS(_xlpm.MyAuditVal&lt;&gt;"",_xlpm.MyAuditVal,_xlpm.MacVal&lt;&gt;"",_xlpm.MacVal,_xlpm.WinVal&lt;&gt;"",_xlpm.WinVal,_xlpm.CSVVal&lt;&gt;"",_xlpm.CSVVal)),""))</f>
        <v/>
      </c>
      <c r="K205" s="41" t="str" cm="1">
        <f t="array" ref="K205">IF(($Y205+$Z205+$AA205+$AD205)=0,"",IFERROR(_xlfn.LET(_xlpm.CSVVal,IF($Y205=0,"",INDEX(CSV!N$2:N$510,$Y205)),_xlpm.MacVal,IF($Z205=0,"",INDEX(Output_Mac!L$2:L$500,$Z205)),_xlpm.WinVal,IF($AD205=0,"",INDEX(Output_Win!L$2:L$243,$AD205)),_xlpm.MyAuditVal,IF($AA205=0,"",INDEX(My_Audit!J$2:J$456,$AA205)),_xlfn.IFS(_xlpm.MyAuditVal&lt;&gt;"",_xlpm.MyAuditVal,_xlpm.MacVal&lt;&gt;"",_xlpm.MacVal,_xlpm.WinVal&lt;&gt;"",_xlpm.WinVal,_xlpm.CSVVal&lt;&gt;"",_xlpm.CSVVal)),""))</f>
        <v/>
      </c>
      <c r="L205" s="41" t="str" cm="1">
        <f t="array" ref="L205">IF(($Y205+$Z205+$AA205+$AD205)=0,"",IFERROR(_xlfn.LET(_xlpm.CSVVal,IF($Y205=0,"",INDEX(CSV!Q$2:Q$510,$Y205)),_xlpm.MacVal,IF($Z205=0,"",INDEX(Output_Mac!M$2:M$500,$Z205)),_xlpm.WinVal,IF($AD205=0,"",INDEX(Output_Win!M$2:M$243,$AD205)),_xlpm.MyAuditVal,IF($AA205=0,"",INDEX(My_Audit!K$2:K$456,$AA205)),_xlfn.IFS(_xlpm.MyAuditVal&lt;&gt;"",_xlpm.MyAuditVal,_xlpm.MacVal&lt;&gt;"",_xlpm.MacVal,_xlpm.WinVal&lt;&gt;"",_xlpm.WinVal,_xlpm.CSVVal&lt;&gt;"",_xlpm.CSVVal)),""))</f>
        <v/>
      </c>
      <c r="M205" s="41" t="str" cm="1">
        <f t="array" ref="M205">IF(($Y205+$Z205+$AA205+$AD205)=0,"",ExpandDiagCodes(_xlfn.TEXTJOIN(", ",TRUE,IF($AA205=0,"",INDEX(My_Audit!N$2:N$456,$AA205)),IF($Z205=0,"",INDEX(Output_Mac!S$2:S$500,$Z205)),IF($AD205=0,"",INDEX(Output_Win!S$2:S$243,$AD205)),IF($Y205=0,"",INDEX(CSV!AE$2:AE$510,$Y205)))))</f>
        <v/>
      </c>
      <c r="N205" s="41" t="str" cm="1">
        <f t="array" ref="N205">IF(($Y205+$Z205+$AA205+$AD205)=0,"",IFERROR(_xlfn.LET(_xlpm.CSVVal,IF($Y205=0,"",INDEX(CSV!AG$2:AG$510,$Y205)),_xlpm.MacVal,IF($Z205=0,"",INDEX(Output_Mac!T$2:T$500,$Z205)),_xlpm.WinVal,IF($AD205=0,"",INDEX(Output_Win!T$2:T$243,$AD205)),_xlpm.MyAuditVal,IF($AA205=0,"",INDEX(My_Audit!O$2:O$456,$AA205)),_xlfn.IFS(_xlpm.MyAuditVal&lt;&gt;"",_xlpm.MyAuditVal,_xlpm.MacVal&lt;&gt;"",_xlpm.MacVal,_xlpm.WinVal&lt;&gt;"",_xlpm.WinVal,_xlpm.CSVVal&lt;&gt;"",_xlpm.CSVVal)),""))</f>
        <v/>
      </c>
      <c r="O205" s="41" t="str" cm="1">
        <f t="array" ref="O205">IF($AB205=0,"",INDEX(My_Audit!P$2:P$456,$AB205))&amp;""</f>
        <v/>
      </c>
      <c r="P205" s="40"/>
      <c r="Q205" s="41" t="str">
        <f>IF(LEFT(N205,4)="Pass","Nist SP 800-88",My_Audit!R205)&amp;""</f>
        <v/>
      </c>
      <c r="R205" s="40"/>
      <c r="S205" s="40"/>
      <c r="T205" s="41" t="str" cm="1">
        <f t="array" ref="T205">IF($AC205=0,"",INDEX(Models!J$2:J$605,$AC205))</f>
        <v/>
      </c>
      <c r="U205" s="40"/>
      <c r="V205" s="40"/>
      <c r="W205" s="79" t="str" cm="1">
        <f t="array" ref="W205">IF(($Z205+$AA205+$AD205)=0,"",ExpandDiagCodes(_xlfn.TEXTJOIN(", ",TRUE,IF($AA205=0,"",INDEX(My_Audit!L$2:L$456,$AA205)),IF($Z205=0,"",INDEX(Output_Mac!AA$2:AA$500,$Z205)),IF($AD205=0,"",INDEX(Output_Win!AA$2:AA$243,$AD205)))))</f>
        <v/>
      </c>
      <c r="Y205" s="80">
        <f>IFERROR(MATCH($A205,CSV!$A$2:$A$510,0),0)</f>
        <v>0</v>
      </c>
      <c r="Z205" s="80">
        <f>IFERROR(MATCH($A205,Output_Mac!$A$2:$A$500,0),0)</f>
        <v>0</v>
      </c>
      <c r="AA205" s="80">
        <f>IFERROR(MATCH($A205,My_Audit!$A$2:$A$456,0),0)</f>
        <v>204</v>
      </c>
      <c r="AB205" s="80">
        <f>IFERROR(MATCH($C205,My_Audit!$B$2:$B$456,0),0)</f>
        <v>0</v>
      </c>
      <c r="AC205" s="80">
        <f>IFERROR(MATCH($E205,Models!$I$2:$I$605,0),0)</f>
        <v>0</v>
      </c>
      <c r="AD205" s="80">
        <f>IFERROR(MATCH($A205,Output_Win!$A$2:$A$243,0),0)</f>
        <v>0</v>
      </c>
    </row>
    <row r="206" spans="1:30">
      <c r="A206" s="40" t="str">
        <f>_xlfn.TEXTJOIN("",TRUE,Input!$A$4,TEXT(ROW(My_Audit!A205)+Input!$A$8-1,"00"))</f>
        <v>W4593</v>
      </c>
      <c r="B206" s="40" t="str">
        <f>_xlfn.TEXTJOIN("-",TRUE,"ITD",Input!$A$2,A206)</f>
        <v>ITD-SHR11749-W4593</v>
      </c>
      <c r="C206" s="41" t="str" cm="1">
        <f t="array" ref="C206">IF(($Y206+$Z206+$AA206+$AD206)=0,"",IFERROR(_xlfn.LET(_xlpm.CSVVal,IF($Y206=0,"",INDEX(CSV!B$2:B$510,$Y206)),_xlpm.MacVal,IF($Z206=0,"",INDEX(Output_Mac!B$2:B$500,$Z206)),_xlpm.WinVal,IF($AD206=0,"",INDEX(Output_Win!B$2:B$243,$AD206)),_xlpm.MyAuditVal,IF($AA206=0,"",INDEX(My_Audit!B$2:B$456,$AA206)),_xlfn.IFS(_xlpm.MyAuditVal&lt;&gt;"",_xlpm.MyAuditVal,_xlpm.MacVal&lt;&gt;"",_xlpm.MacVal,_xlpm.WinVal&lt;&gt;"",_xlpm.WinVal,_xlpm.CSVVal&lt;&gt;"",_xlpm.CSVVal)),""))</f>
        <v/>
      </c>
      <c r="D206" s="41" t="str" cm="1">
        <f t="array" ref="D206">IF(($Y206+$Z206+$AA206+$AD206)=0,"",IFERROR(_xlfn.LET(_xlpm.CSVVal,IF($Y206=0,"",INDEX(CSV!C$2:C$510,$Y206)),_xlpm.MacVal,IF($Z206=0,"",INDEX(Output_Mac!D$2:D$500,$Z206)),_xlpm.WinVal,IF($AD206=0,"",INDEX(Output_Win!D$2:D$243,$AD206)),_xlpm.MyAuditVal,IF($AA206=0,"",INDEX(My_Audit!C$2:C$456,$AA206)),_xlfn.IFS(_xlpm.MyAuditVal&lt;&gt;"",_xlpm.MyAuditVal,_xlpm.MacVal&lt;&gt;"",_xlpm.MacVal,_xlpm.WinVal&lt;&gt;"",_xlpm.WinVal,_xlpm.CSVVal&lt;&gt;"",_xlpm.CSVVal)),""))</f>
        <v/>
      </c>
      <c r="E206" s="41" t="str" cm="1">
        <f t="array" ref="E206">IF(($Y206+$Z206+$AA206+$AD206)=0,"",IFERROR(_xlfn.LET(_xlpm.CSVVal,IF($Y206=0,"",INDEX(CSV!E$2:E$510,$Y206)),_xlpm.MacVal,IF($Z206=0,"",INDEX(Output_Mac!C$2:C$500,$Z206)),_xlpm.WinVal,IF($AD206=0,"",INDEX(Output_Win!C$2:C$243,$AD206)),_xlpm.MyAuditVal,IF($AA206=0,"",INDEX(My_Audit!D$2:D$456,$AA206)),_xlfn.IFS(_xlpm.MyAuditVal&lt;&gt;"",_xlpm.MyAuditVal,_xlpm.MacVal&lt;&gt;"",_xlpm.MacVal,_xlpm.WinVal&lt;&gt;"",_xlpm.WinVal,_xlpm.CSVVal&lt;&gt;"",_xlpm.CSVVal)),""))</f>
        <v/>
      </c>
      <c r="F206" s="41" t="str" cm="1">
        <f t="array" ref="F206">IF(($Y206+$Z206+$AA206+$AD206)=0,"",IFERROR(_xlfn.LET(_xlpm.CSVVal,IF($Y206=0,"",INDEX(CSV!F$2:F$510,$Y206)),_xlpm.MacVal,IF($Z206=0,"",INDEX(Output_Mac!E$2:E$500,$Z206)),_xlpm.WinVal,IF($AD206=0,"",INDEX(Output_Win!E$2:E$243,$AD206)),_xlpm.MyAuditVal,IF($AA206=0,"",INDEX(My_Audit!E$2:E$456,$AA206)),_xlfn.IFS(_xlpm.MyAuditVal&lt;&gt;"",_xlpm.MyAuditVal,_xlpm.MacVal&lt;&gt;"",_xlpm.MacVal,_xlpm.WinVal&lt;&gt;"",_xlpm.WinVal,_xlpm.CSVVal&lt;&gt;"",PROPER(_xlpm.CSVVal))),""))</f>
        <v/>
      </c>
      <c r="G206" s="41" t="str" cm="1">
        <f t="array" ref="G206">IF(($Y206+$Z206+$AA206+$AD206)=0,"",IFERROR(_xlfn.LET(_xlpm.CSVVal,IF($Y206=0,"",INDEX(CSV!G$2:G$510,$Y206)),_xlpm.MacVal,IF($Z206=0,"",INDEX(Output_Mac!G$2:G$500,$Z206)),_xlpm.WinVal,IF($AD206=0,"",INDEX(Output_Win!G$2:G$243,$AD206)),_xlpm.MyAuditVal,IF($AA206=0,"",INDEX(My_Audit!F$2:F$456,$AA206)),_xlfn.IFS(_xlpm.MyAuditVal&lt;&gt;"",_xlpm.MyAuditVal,_xlpm.MacVal&lt;&gt;"",_xlpm.MacVal,_xlpm.WinVal&lt;&gt;"",_xlpm.WinVal,_xlpm.CSVVal&lt;&gt;"",_xlpm.CSVVal)),""))</f>
        <v/>
      </c>
      <c r="H206" s="41" t="str" cm="1">
        <f t="array" ref="H206">IF($Z206&gt;0,INDEX(Output_Mac!H$2:H$500,$Z206),IF($AD206&gt;0,INDEX(Output_Win!H$2:H$243,$AD206),IF($AA206&gt;0,_xlfn.LET(_xlpm.MyAuditVal,INDEX(My_Audit!G$2:G$456,$AA206),IF(_xlpm.MyAuditVal=0,"",_xlpm.MyAuditVal)),"")))</f>
        <v/>
      </c>
      <c r="I206" s="41" t="str" cm="1">
        <f t="array" ref="I206">IF(($Y206+$Z206+$AA206+$AD206)=0,"",IFERROR(_xlfn.LET(_xlpm.CSVVal,IF($Y206=0,"",INDEX(CSV!H$2:H$510,$Y206)),_xlpm.MacVal,IF($Z206=0,"",INDEX(Output_Mac!I$2:I$500,$Z206)),_xlpm.WinVal,IF($AD206=0,"",INDEX(Output_Win!I$2:I$243,$AD206)),_xlpm.MyAuditVal,IF($AA206=0,"",INDEX(My_Audit!H$2:H$456,$AA206)),_xlfn.IFS(_xlpm.MyAuditVal&lt;&gt;"",_xlpm.MyAuditVal,_xlpm.MacVal&lt;&gt;"",_xlpm.MacVal,_xlpm.WinVal&lt;&gt;"",_xlpm.WinVal,_xlpm.CSVVal&lt;&gt;"",_xlpm.CSVVal)),""))</f>
        <v/>
      </c>
      <c r="J206" s="41" t="str" cm="1">
        <f t="array" ref="J206">IF(($Y206+$Z206+$AA206+$AD206)=0,"",IFERROR(_xlfn.LET(_xlpm.CSVVal,IF($Y206=0,"",INDEX(CSV!J$2:J$510,$Y206)),_xlpm.MacVal,IF($Z206=0,"",INDEX(Output_Mac!J$2:J$500,$Z206)),_xlpm.WinVal,IF($AD206=0,"",INDEX(Output_Win!J$2:J$243,$AD206)),_xlpm.MyAuditVal,IF($AA206=0,"",INDEX(My_Audit!I$2:I$456,$AA206)),_xlfn.IFS(_xlpm.MyAuditVal&lt;&gt;"",_xlpm.MyAuditVal,_xlpm.MacVal&lt;&gt;"",_xlpm.MacVal,_xlpm.WinVal&lt;&gt;"",_xlpm.WinVal,_xlpm.CSVVal&lt;&gt;"",_xlpm.CSVVal)),""))</f>
        <v/>
      </c>
      <c r="K206" s="41" t="str" cm="1">
        <f t="array" ref="K206">IF(($Y206+$Z206+$AA206+$AD206)=0,"",IFERROR(_xlfn.LET(_xlpm.CSVVal,IF($Y206=0,"",INDEX(CSV!N$2:N$510,$Y206)),_xlpm.MacVal,IF($Z206=0,"",INDEX(Output_Mac!L$2:L$500,$Z206)),_xlpm.WinVal,IF($AD206=0,"",INDEX(Output_Win!L$2:L$243,$AD206)),_xlpm.MyAuditVal,IF($AA206=0,"",INDEX(My_Audit!J$2:J$456,$AA206)),_xlfn.IFS(_xlpm.MyAuditVal&lt;&gt;"",_xlpm.MyAuditVal,_xlpm.MacVal&lt;&gt;"",_xlpm.MacVal,_xlpm.WinVal&lt;&gt;"",_xlpm.WinVal,_xlpm.CSVVal&lt;&gt;"",_xlpm.CSVVal)),""))</f>
        <v/>
      </c>
      <c r="L206" s="41" t="str" cm="1">
        <f t="array" ref="L206">IF(($Y206+$Z206+$AA206+$AD206)=0,"",IFERROR(_xlfn.LET(_xlpm.CSVVal,IF($Y206=0,"",INDEX(CSV!Q$2:Q$510,$Y206)),_xlpm.MacVal,IF($Z206=0,"",INDEX(Output_Mac!M$2:M$500,$Z206)),_xlpm.WinVal,IF($AD206=0,"",INDEX(Output_Win!M$2:M$243,$AD206)),_xlpm.MyAuditVal,IF($AA206=0,"",INDEX(My_Audit!K$2:K$456,$AA206)),_xlfn.IFS(_xlpm.MyAuditVal&lt;&gt;"",_xlpm.MyAuditVal,_xlpm.MacVal&lt;&gt;"",_xlpm.MacVal,_xlpm.WinVal&lt;&gt;"",_xlpm.WinVal,_xlpm.CSVVal&lt;&gt;"",_xlpm.CSVVal)),""))</f>
        <v/>
      </c>
      <c r="M206" s="41" t="str" cm="1">
        <f t="array" ref="M206">IF(($Y206+$Z206+$AA206+$AD206)=0,"",ExpandDiagCodes(_xlfn.TEXTJOIN(", ",TRUE,IF($AA206=0,"",INDEX(My_Audit!N$2:N$456,$AA206)),IF($Z206=0,"",INDEX(Output_Mac!S$2:S$500,$Z206)),IF($AD206=0,"",INDEX(Output_Win!S$2:S$243,$AD206)),IF($Y206=0,"",INDEX(CSV!AE$2:AE$510,$Y206)))))</f>
        <v/>
      </c>
      <c r="N206" s="41" t="str" cm="1">
        <f t="array" ref="N206">IF(($Y206+$Z206+$AA206+$AD206)=0,"",IFERROR(_xlfn.LET(_xlpm.CSVVal,IF($Y206=0,"",INDEX(CSV!AG$2:AG$510,$Y206)),_xlpm.MacVal,IF($Z206=0,"",INDEX(Output_Mac!T$2:T$500,$Z206)),_xlpm.WinVal,IF($AD206=0,"",INDEX(Output_Win!T$2:T$243,$AD206)),_xlpm.MyAuditVal,IF($AA206=0,"",INDEX(My_Audit!O$2:O$456,$AA206)),_xlfn.IFS(_xlpm.MyAuditVal&lt;&gt;"",_xlpm.MyAuditVal,_xlpm.MacVal&lt;&gt;"",_xlpm.MacVal,_xlpm.WinVal&lt;&gt;"",_xlpm.WinVal,_xlpm.CSVVal&lt;&gt;"",_xlpm.CSVVal)),""))</f>
        <v/>
      </c>
      <c r="O206" s="41" t="str" cm="1">
        <f t="array" ref="O206">IF($AB206=0,"",INDEX(My_Audit!P$2:P$456,$AB206))&amp;""</f>
        <v/>
      </c>
      <c r="P206" s="40"/>
      <c r="Q206" s="41" t="str">
        <f>IF(LEFT(N206,4)="Pass","Nist SP 800-88",My_Audit!R206)&amp;""</f>
        <v/>
      </c>
      <c r="R206" s="40"/>
      <c r="S206" s="40"/>
      <c r="T206" s="41" t="str" cm="1">
        <f t="array" ref="T206">IF($AC206=0,"",INDEX(Models!J$2:J$605,$AC206))</f>
        <v/>
      </c>
      <c r="U206" s="40"/>
      <c r="V206" s="40"/>
      <c r="W206" s="79" t="str" cm="1">
        <f t="array" ref="W206">IF(($Z206+$AA206+$AD206)=0,"",ExpandDiagCodes(_xlfn.TEXTJOIN(", ",TRUE,IF($AA206=0,"",INDEX(My_Audit!L$2:L$456,$AA206)),IF($Z206=0,"",INDEX(Output_Mac!AA$2:AA$500,$Z206)),IF($AD206=0,"",INDEX(Output_Win!AA$2:AA$243,$AD206)))))</f>
        <v/>
      </c>
      <c r="Y206" s="80">
        <f>IFERROR(MATCH($A206,CSV!$A$2:$A$510,0),0)</f>
        <v>0</v>
      </c>
      <c r="Z206" s="80">
        <f>IFERROR(MATCH($A206,Output_Mac!$A$2:$A$500,0),0)</f>
        <v>0</v>
      </c>
      <c r="AA206" s="80">
        <f>IFERROR(MATCH($A206,My_Audit!$A$2:$A$456,0),0)</f>
        <v>205</v>
      </c>
      <c r="AB206" s="80">
        <f>IFERROR(MATCH($C206,My_Audit!$B$2:$B$456,0),0)</f>
        <v>0</v>
      </c>
      <c r="AC206" s="80">
        <f>IFERROR(MATCH($E206,Models!$I$2:$I$605,0),0)</f>
        <v>0</v>
      </c>
      <c r="AD206" s="80">
        <f>IFERROR(MATCH($A206,Output_Win!$A$2:$A$243,0),0)</f>
        <v>0</v>
      </c>
    </row>
    <row r="207" spans="1:30">
      <c r="A207" s="40" t="str">
        <f>_xlfn.TEXTJOIN("",TRUE,Input!$A$4,TEXT(ROW(My_Audit!A206)+Input!$A$8-1,"00"))</f>
        <v>W4594</v>
      </c>
      <c r="B207" s="40" t="str">
        <f>_xlfn.TEXTJOIN("-",TRUE,"ITD",Input!$A$2,A207)</f>
        <v>ITD-SHR11749-W4594</v>
      </c>
      <c r="C207" s="41" t="str" cm="1">
        <f t="array" ref="C207">IF(($Y207+$Z207+$AA207+$AD207)=0,"",IFERROR(_xlfn.LET(_xlpm.CSVVal,IF($Y207=0,"",INDEX(CSV!B$2:B$510,$Y207)),_xlpm.MacVal,IF($Z207=0,"",INDEX(Output_Mac!B$2:B$500,$Z207)),_xlpm.WinVal,IF($AD207=0,"",INDEX(Output_Win!B$2:B$243,$AD207)),_xlpm.MyAuditVal,IF($AA207=0,"",INDEX(My_Audit!B$2:B$456,$AA207)),_xlfn.IFS(_xlpm.MyAuditVal&lt;&gt;"",_xlpm.MyAuditVal,_xlpm.MacVal&lt;&gt;"",_xlpm.MacVal,_xlpm.WinVal&lt;&gt;"",_xlpm.WinVal,_xlpm.CSVVal&lt;&gt;"",_xlpm.CSVVal)),""))</f>
        <v/>
      </c>
      <c r="D207" s="41" t="str" cm="1">
        <f t="array" ref="D207">IF(($Y207+$Z207+$AA207+$AD207)=0,"",IFERROR(_xlfn.LET(_xlpm.CSVVal,IF($Y207=0,"",INDEX(CSV!C$2:C$510,$Y207)),_xlpm.MacVal,IF($Z207=0,"",INDEX(Output_Mac!D$2:D$500,$Z207)),_xlpm.WinVal,IF($AD207=0,"",INDEX(Output_Win!D$2:D$243,$AD207)),_xlpm.MyAuditVal,IF($AA207=0,"",INDEX(My_Audit!C$2:C$456,$AA207)),_xlfn.IFS(_xlpm.MyAuditVal&lt;&gt;"",_xlpm.MyAuditVal,_xlpm.MacVal&lt;&gt;"",_xlpm.MacVal,_xlpm.WinVal&lt;&gt;"",_xlpm.WinVal,_xlpm.CSVVal&lt;&gt;"",_xlpm.CSVVal)),""))</f>
        <v/>
      </c>
      <c r="E207" s="41" t="str" cm="1">
        <f t="array" ref="E207">IF(($Y207+$Z207+$AA207+$AD207)=0,"",IFERROR(_xlfn.LET(_xlpm.CSVVal,IF($Y207=0,"",INDEX(CSV!E$2:E$510,$Y207)),_xlpm.MacVal,IF($Z207=0,"",INDEX(Output_Mac!C$2:C$500,$Z207)),_xlpm.WinVal,IF($AD207=0,"",INDEX(Output_Win!C$2:C$243,$AD207)),_xlpm.MyAuditVal,IF($AA207=0,"",INDEX(My_Audit!D$2:D$456,$AA207)),_xlfn.IFS(_xlpm.MyAuditVal&lt;&gt;"",_xlpm.MyAuditVal,_xlpm.MacVal&lt;&gt;"",_xlpm.MacVal,_xlpm.WinVal&lt;&gt;"",_xlpm.WinVal,_xlpm.CSVVal&lt;&gt;"",_xlpm.CSVVal)),""))</f>
        <v/>
      </c>
      <c r="F207" s="41" t="str" cm="1">
        <f t="array" ref="F207">IF(($Y207+$Z207+$AA207+$AD207)=0,"",IFERROR(_xlfn.LET(_xlpm.CSVVal,IF($Y207=0,"",INDEX(CSV!F$2:F$510,$Y207)),_xlpm.MacVal,IF($Z207=0,"",INDEX(Output_Mac!E$2:E$500,$Z207)),_xlpm.WinVal,IF($AD207=0,"",INDEX(Output_Win!E$2:E$243,$AD207)),_xlpm.MyAuditVal,IF($AA207=0,"",INDEX(My_Audit!E$2:E$456,$AA207)),_xlfn.IFS(_xlpm.MyAuditVal&lt;&gt;"",_xlpm.MyAuditVal,_xlpm.MacVal&lt;&gt;"",_xlpm.MacVal,_xlpm.WinVal&lt;&gt;"",_xlpm.WinVal,_xlpm.CSVVal&lt;&gt;"",PROPER(_xlpm.CSVVal))),""))</f>
        <v/>
      </c>
      <c r="G207" s="41" t="str" cm="1">
        <f t="array" ref="G207">IF(($Y207+$Z207+$AA207+$AD207)=0,"",IFERROR(_xlfn.LET(_xlpm.CSVVal,IF($Y207=0,"",INDEX(CSV!G$2:G$510,$Y207)),_xlpm.MacVal,IF($Z207=0,"",INDEX(Output_Mac!G$2:G$500,$Z207)),_xlpm.WinVal,IF($AD207=0,"",INDEX(Output_Win!G$2:G$243,$AD207)),_xlpm.MyAuditVal,IF($AA207=0,"",INDEX(My_Audit!F$2:F$456,$AA207)),_xlfn.IFS(_xlpm.MyAuditVal&lt;&gt;"",_xlpm.MyAuditVal,_xlpm.MacVal&lt;&gt;"",_xlpm.MacVal,_xlpm.WinVal&lt;&gt;"",_xlpm.WinVal,_xlpm.CSVVal&lt;&gt;"",_xlpm.CSVVal)),""))</f>
        <v/>
      </c>
      <c r="H207" s="41" t="str" cm="1">
        <f t="array" ref="H207">IF($Z207&gt;0,INDEX(Output_Mac!H$2:H$500,$Z207),IF($AD207&gt;0,INDEX(Output_Win!H$2:H$243,$AD207),IF($AA207&gt;0,_xlfn.LET(_xlpm.MyAuditVal,INDEX(My_Audit!G$2:G$456,$AA207),IF(_xlpm.MyAuditVal=0,"",_xlpm.MyAuditVal)),"")))</f>
        <v/>
      </c>
      <c r="I207" s="41" t="str" cm="1">
        <f t="array" ref="I207">IF(($Y207+$Z207+$AA207+$AD207)=0,"",IFERROR(_xlfn.LET(_xlpm.CSVVal,IF($Y207=0,"",INDEX(CSV!H$2:H$510,$Y207)),_xlpm.MacVal,IF($Z207=0,"",INDEX(Output_Mac!I$2:I$500,$Z207)),_xlpm.WinVal,IF($AD207=0,"",INDEX(Output_Win!I$2:I$243,$AD207)),_xlpm.MyAuditVal,IF($AA207=0,"",INDEX(My_Audit!H$2:H$456,$AA207)),_xlfn.IFS(_xlpm.MyAuditVal&lt;&gt;"",_xlpm.MyAuditVal,_xlpm.MacVal&lt;&gt;"",_xlpm.MacVal,_xlpm.WinVal&lt;&gt;"",_xlpm.WinVal,_xlpm.CSVVal&lt;&gt;"",_xlpm.CSVVal)),""))</f>
        <v/>
      </c>
      <c r="J207" s="41" t="str" cm="1">
        <f t="array" ref="J207">IF(($Y207+$Z207+$AA207+$AD207)=0,"",IFERROR(_xlfn.LET(_xlpm.CSVVal,IF($Y207=0,"",INDEX(CSV!J$2:J$510,$Y207)),_xlpm.MacVal,IF($Z207=0,"",INDEX(Output_Mac!J$2:J$500,$Z207)),_xlpm.WinVal,IF($AD207=0,"",INDEX(Output_Win!J$2:J$243,$AD207)),_xlpm.MyAuditVal,IF($AA207=0,"",INDEX(My_Audit!I$2:I$456,$AA207)),_xlfn.IFS(_xlpm.MyAuditVal&lt;&gt;"",_xlpm.MyAuditVal,_xlpm.MacVal&lt;&gt;"",_xlpm.MacVal,_xlpm.WinVal&lt;&gt;"",_xlpm.WinVal,_xlpm.CSVVal&lt;&gt;"",_xlpm.CSVVal)),""))</f>
        <v/>
      </c>
      <c r="K207" s="41" t="str" cm="1">
        <f t="array" ref="K207">IF(($Y207+$Z207+$AA207+$AD207)=0,"",IFERROR(_xlfn.LET(_xlpm.CSVVal,IF($Y207=0,"",INDEX(CSV!N$2:N$510,$Y207)),_xlpm.MacVal,IF($Z207=0,"",INDEX(Output_Mac!L$2:L$500,$Z207)),_xlpm.WinVal,IF($AD207=0,"",INDEX(Output_Win!L$2:L$243,$AD207)),_xlpm.MyAuditVal,IF($AA207=0,"",INDEX(My_Audit!J$2:J$456,$AA207)),_xlfn.IFS(_xlpm.MyAuditVal&lt;&gt;"",_xlpm.MyAuditVal,_xlpm.MacVal&lt;&gt;"",_xlpm.MacVal,_xlpm.WinVal&lt;&gt;"",_xlpm.WinVal,_xlpm.CSVVal&lt;&gt;"",_xlpm.CSVVal)),""))</f>
        <v/>
      </c>
      <c r="L207" s="41" t="str" cm="1">
        <f t="array" ref="L207">IF(($Y207+$Z207+$AA207+$AD207)=0,"",IFERROR(_xlfn.LET(_xlpm.CSVVal,IF($Y207=0,"",INDEX(CSV!Q$2:Q$510,$Y207)),_xlpm.MacVal,IF($Z207=0,"",INDEX(Output_Mac!M$2:M$500,$Z207)),_xlpm.WinVal,IF($AD207=0,"",INDEX(Output_Win!M$2:M$243,$AD207)),_xlpm.MyAuditVal,IF($AA207=0,"",INDEX(My_Audit!K$2:K$456,$AA207)),_xlfn.IFS(_xlpm.MyAuditVal&lt;&gt;"",_xlpm.MyAuditVal,_xlpm.MacVal&lt;&gt;"",_xlpm.MacVal,_xlpm.WinVal&lt;&gt;"",_xlpm.WinVal,_xlpm.CSVVal&lt;&gt;"",_xlpm.CSVVal)),""))</f>
        <v/>
      </c>
      <c r="M207" s="41" t="str" cm="1">
        <f t="array" ref="M207">IF(($Y207+$Z207+$AA207+$AD207)=0,"",ExpandDiagCodes(_xlfn.TEXTJOIN(", ",TRUE,IF($AA207=0,"",INDEX(My_Audit!N$2:N$456,$AA207)),IF($Z207=0,"",INDEX(Output_Mac!S$2:S$500,$Z207)),IF($AD207=0,"",INDEX(Output_Win!S$2:S$243,$AD207)),IF($Y207=0,"",INDEX(CSV!AE$2:AE$510,$Y207)))))</f>
        <v/>
      </c>
      <c r="N207" s="41" t="str" cm="1">
        <f t="array" ref="N207">IF(($Y207+$Z207+$AA207+$AD207)=0,"",IFERROR(_xlfn.LET(_xlpm.CSVVal,IF($Y207=0,"",INDEX(CSV!AG$2:AG$510,$Y207)),_xlpm.MacVal,IF($Z207=0,"",INDEX(Output_Mac!T$2:T$500,$Z207)),_xlpm.WinVal,IF($AD207=0,"",INDEX(Output_Win!T$2:T$243,$AD207)),_xlpm.MyAuditVal,IF($AA207=0,"",INDEX(My_Audit!O$2:O$456,$AA207)),_xlfn.IFS(_xlpm.MyAuditVal&lt;&gt;"",_xlpm.MyAuditVal,_xlpm.MacVal&lt;&gt;"",_xlpm.MacVal,_xlpm.WinVal&lt;&gt;"",_xlpm.WinVal,_xlpm.CSVVal&lt;&gt;"",_xlpm.CSVVal)),""))</f>
        <v/>
      </c>
      <c r="O207" s="41" t="str" cm="1">
        <f t="array" ref="O207">IF($AB207=0,"",INDEX(My_Audit!P$2:P$456,$AB207))&amp;""</f>
        <v/>
      </c>
      <c r="P207" s="40"/>
      <c r="Q207" s="41" t="str">
        <f>IF(LEFT(N207,4)="Pass","Nist SP 800-88",My_Audit!R207)&amp;""</f>
        <v/>
      </c>
      <c r="R207" s="40"/>
      <c r="S207" s="40"/>
      <c r="T207" s="41" t="str" cm="1">
        <f t="array" ref="T207">IF($AC207=0,"",INDEX(Models!J$2:J$605,$AC207))</f>
        <v/>
      </c>
      <c r="U207" s="40"/>
      <c r="V207" s="40"/>
      <c r="W207" s="79" t="str" cm="1">
        <f t="array" ref="W207">IF(($Z207+$AA207+$AD207)=0,"",ExpandDiagCodes(_xlfn.TEXTJOIN(", ",TRUE,IF($AA207=0,"",INDEX(My_Audit!L$2:L$456,$AA207)),IF($Z207=0,"",INDEX(Output_Mac!AA$2:AA$500,$Z207)),IF($AD207=0,"",INDEX(Output_Win!AA$2:AA$243,$AD207)))))</f>
        <v/>
      </c>
      <c r="Y207" s="80">
        <f>IFERROR(MATCH($A207,CSV!$A$2:$A$510,0),0)</f>
        <v>0</v>
      </c>
      <c r="Z207" s="80">
        <f>IFERROR(MATCH($A207,Output_Mac!$A$2:$A$500,0),0)</f>
        <v>0</v>
      </c>
      <c r="AA207" s="80">
        <f>IFERROR(MATCH($A207,My_Audit!$A$2:$A$456,0),0)</f>
        <v>206</v>
      </c>
      <c r="AB207" s="80">
        <f>IFERROR(MATCH($C207,My_Audit!$B$2:$B$456,0),0)</f>
        <v>0</v>
      </c>
      <c r="AC207" s="80">
        <f>IFERROR(MATCH($E207,Models!$I$2:$I$605,0),0)</f>
        <v>0</v>
      </c>
      <c r="AD207" s="80">
        <f>IFERROR(MATCH($A207,Output_Win!$A$2:$A$243,0),0)</f>
        <v>0</v>
      </c>
    </row>
    <row r="208" spans="1:30">
      <c r="A208" s="40" t="str">
        <f>_xlfn.TEXTJOIN("",TRUE,Input!$A$4,TEXT(ROW(My_Audit!A207)+Input!$A$8-1,"00"))</f>
        <v>W4595</v>
      </c>
      <c r="B208" s="40" t="str">
        <f>_xlfn.TEXTJOIN("-",TRUE,"ITD",Input!$A$2,A208)</f>
        <v>ITD-SHR11749-W4595</v>
      </c>
      <c r="C208" s="41" t="str" cm="1">
        <f t="array" ref="C208">IF(($Y208+$Z208+$AA208+$AD208)=0,"",IFERROR(_xlfn.LET(_xlpm.CSVVal,IF($Y208=0,"",INDEX(CSV!B$2:B$510,$Y208)),_xlpm.MacVal,IF($Z208=0,"",INDEX(Output_Mac!B$2:B$500,$Z208)),_xlpm.WinVal,IF($AD208=0,"",INDEX(Output_Win!B$2:B$243,$AD208)),_xlpm.MyAuditVal,IF($AA208=0,"",INDEX(My_Audit!B$2:B$456,$AA208)),_xlfn.IFS(_xlpm.MyAuditVal&lt;&gt;"",_xlpm.MyAuditVal,_xlpm.MacVal&lt;&gt;"",_xlpm.MacVal,_xlpm.WinVal&lt;&gt;"",_xlpm.WinVal,_xlpm.CSVVal&lt;&gt;"",_xlpm.CSVVal)),""))</f>
        <v/>
      </c>
      <c r="D208" s="41" t="str" cm="1">
        <f t="array" ref="D208">IF(($Y208+$Z208+$AA208+$AD208)=0,"",IFERROR(_xlfn.LET(_xlpm.CSVVal,IF($Y208=0,"",INDEX(CSV!C$2:C$510,$Y208)),_xlpm.MacVal,IF($Z208=0,"",INDEX(Output_Mac!D$2:D$500,$Z208)),_xlpm.WinVal,IF($AD208=0,"",INDEX(Output_Win!D$2:D$243,$AD208)),_xlpm.MyAuditVal,IF($AA208=0,"",INDEX(My_Audit!C$2:C$456,$AA208)),_xlfn.IFS(_xlpm.MyAuditVal&lt;&gt;"",_xlpm.MyAuditVal,_xlpm.MacVal&lt;&gt;"",_xlpm.MacVal,_xlpm.WinVal&lt;&gt;"",_xlpm.WinVal,_xlpm.CSVVal&lt;&gt;"",_xlpm.CSVVal)),""))</f>
        <v/>
      </c>
      <c r="E208" s="41" t="str" cm="1">
        <f t="array" ref="E208">IF(($Y208+$Z208+$AA208+$AD208)=0,"",IFERROR(_xlfn.LET(_xlpm.CSVVal,IF($Y208=0,"",INDEX(CSV!E$2:E$510,$Y208)),_xlpm.MacVal,IF($Z208=0,"",INDEX(Output_Mac!C$2:C$500,$Z208)),_xlpm.WinVal,IF($AD208=0,"",INDEX(Output_Win!C$2:C$243,$AD208)),_xlpm.MyAuditVal,IF($AA208=0,"",INDEX(My_Audit!D$2:D$456,$AA208)),_xlfn.IFS(_xlpm.MyAuditVal&lt;&gt;"",_xlpm.MyAuditVal,_xlpm.MacVal&lt;&gt;"",_xlpm.MacVal,_xlpm.WinVal&lt;&gt;"",_xlpm.WinVal,_xlpm.CSVVal&lt;&gt;"",_xlpm.CSVVal)),""))</f>
        <v/>
      </c>
      <c r="F208" s="41" t="str" cm="1">
        <f t="array" ref="F208">IF(($Y208+$Z208+$AA208+$AD208)=0,"",IFERROR(_xlfn.LET(_xlpm.CSVVal,IF($Y208=0,"",INDEX(CSV!F$2:F$510,$Y208)),_xlpm.MacVal,IF($Z208=0,"",INDEX(Output_Mac!E$2:E$500,$Z208)),_xlpm.WinVal,IF($AD208=0,"",INDEX(Output_Win!E$2:E$243,$AD208)),_xlpm.MyAuditVal,IF($AA208=0,"",INDEX(My_Audit!E$2:E$456,$AA208)),_xlfn.IFS(_xlpm.MyAuditVal&lt;&gt;"",_xlpm.MyAuditVal,_xlpm.MacVal&lt;&gt;"",_xlpm.MacVal,_xlpm.WinVal&lt;&gt;"",_xlpm.WinVal,_xlpm.CSVVal&lt;&gt;"",PROPER(_xlpm.CSVVal))),""))</f>
        <v/>
      </c>
      <c r="G208" s="41" t="str" cm="1">
        <f t="array" ref="G208">IF(($Y208+$Z208+$AA208+$AD208)=0,"",IFERROR(_xlfn.LET(_xlpm.CSVVal,IF($Y208=0,"",INDEX(CSV!G$2:G$510,$Y208)),_xlpm.MacVal,IF($Z208=0,"",INDEX(Output_Mac!G$2:G$500,$Z208)),_xlpm.WinVal,IF($AD208=0,"",INDEX(Output_Win!G$2:G$243,$AD208)),_xlpm.MyAuditVal,IF($AA208=0,"",INDEX(My_Audit!F$2:F$456,$AA208)),_xlfn.IFS(_xlpm.MyAuditVal&lt;&gt;"",_xlpm.MyAuditVal,_xlpm.MacVal&lt;&gt;"",_xlpm.MacVal,_xlpm.WinVal&lt;&gt;"",_xlpm.WinVal,_xlpm.CSVVal&lt;&gt;"",_xlpm.CSVVal)),""))</f>
        <v/>
      </c>
      <c r="H208" s="41" t="str" cm="1">
        <f t="array" ref="H208">IF($Z208&gt;0,INDEX(Output_Mac!H$2:H$500,$Z208),IF($AD208&gt;0,INDEX(Output_Win!H$2:H$243,$AD208),IF($AA208&gt;0,_xlfn.LET(_xlpm.MyAuditVal,INDEX(My_Audit!G$2:G$456,$AA208),IF(_xlpm.MyAuditVal=0,"",_xlpm.MyAuditVal)),"")))</f>
        <v/>
      </c>
      <c r="I208" s="41" t="str" cm="1">
        <f t="array" ref="I208">IF(($Y208+$Z208+$AA208+$AD208)=0,"",IFERROR(_xlfn.LET(_xlpm.CSVVal,IF($Y208=0,"",INDEX(CSV!H$2:H$510,$Y208)),_xlpm.MacVal,IF($Z208=0,"",INDEX(Output_Mac!I$2:I$500,$Z208)),_xlpm.WinVal,IF($AD208=0,"",INDEX(Output_Win!I$2:I$243,$AD208)),_xlpm.MyAuditVal,IF($AA208=0,"",INDEX(My_Audit!H$2:H$456,$AA208)),_xlfn.IFS(_xlpm.MyAuditVal&lt;&gt;"",_xlpm.MyAuditVal,_xlpm.MacVal&lt;&gt;"",_xlpm.MacVal,_xlpm.WinVal&lt;&gt;"",_xlpm.WinVal,_xlpm.CSVVal&lt;&gt;"",_xlpm.CSVVal)),""))</f>
        <v/>
      </c>
      <c r="J208" s="41" t="str" cm="1">
        <f t="array" ref="J208">IF(($Y208+$Z208+$AA208+$AD208)=0,"",IFERROR(_xlfn.LET(_xlpm.CSVVal,IF($Y208=0,"",INDEX(CSV!J$2:J$510,$Y208)),_xlpm.MacVal,IF($Z208=0,"",INDEX(Output_Mac!J$2:J$500,$Z208)),_xlpm.WinVal,IF($AD208=0,"",INDEX(Output_Win!J$2:J$243,$AD208)),_xlpm.MyAuditVal,IF($AA208=0,"",INDEX(My_Audit!I$2:I$456,$AA208)),_xlfn.IFS(_xlpm.MyAuditVal&lt;&gt;"",_xlpm.MyAuditVal,_xlpm.MacVal&lt;&gt;"",_xlpm.MacVal,_xlpm.WinVal&lt;&gt;"",_xlpm.WinVal,_xlpm.CSVVal&lt;&gt;"",_xlpm.CSVVal)),""))</f>
        <v/>
      </c>
      <c r="K208" s="41" t="str" cm="1">
        <f t="array" ref="K208">IF(($Y208+$Z208+$AA208+$AD208)=0,"",IFERROR(_xlfn.LET(_xlpm.CSVVal,IF($Y208=0,"",INDEX(CSV!N$2:N$510,$Y208)),_xlpm.MacVal,IF($Z208=0,"",INDEX(Output_Mac!L$2:L$500,$Z208)),_xlpm.WinVal,IF($AD208=0,"",INDEX(Output_Win!L$2:L$243,$AD208)),_xlpm.MyAuditVal,IF($AA208=0,"",INDEX(My_Audit!J$2:J$456,$AA208)),_xlfn.IFS(_xlpm.MyAuditVal&lt;&gt;"",_xlpm.MyAuditVal,_xlpm.MacVal&lt;&gt;"",_xlpm.MacVal,_xlpm.WinVal&lt;&gt;"",_xlpm.WinVal,_xlpm.CSVVal&lt;&gt;"",_xlpm.CSVVal)),""))</f>
        <v/>
      </c>
      <c r="L208" s="41" t="str" cm="1">
        <f t="array" ref="L208">IF(($Y208+$Z208+$AA208+$AD208)=0,"",IFERROR(_xlfn.LET(_xlpm.CSVVal,IF($Y208=0,"",INDEX(CSV!Q$2:Q$510,$Y208)),_xlpm.MacVal,IF($Z208=0,"",INDEX(Output_Mac!M$2:M$500,$Z208)),_xlpm.WinVal,IF($AD208=0,"",INDEX(Output_Win!M$2:M$243,$AD208)),_xlpm.MyAuditVal,IF($AA208=0,"",INDEX(My_Audit!K$2:K$456,$AA208)),_xlfn.IFS(_xlpm.MyAuditVal&lt;&gt;"",_xlpm.MyAuditVal,_xlpm.MacVal&lt;&gt;"",_xlpm.MacVal,_xlpm.WinVal&lt;&gt;"",_xlpm.WinVal,_xlpm.CSVVal&lt;&gt;"",_xlpm.CSVVal)),""))</f>
        <v/>
      </c>
      <c r="M208" s="41" t="str" cm="1">
        <f t="array" ref="M208">IF(($Y208+$Z208+$AA208+$AD208)=0,"",ExpandDiagCodes(_xlfn.TEXTJOIN(", ",TRUE,IF($AA208=0,"",INDEX(My_Audit!N$2:N$456,$AA208)),IF($Z208=0,"",INDEX(Output_Mac!S$2:S$500,$Z208)),IF($AD208=0,"",INDEX(Output_Win!S$2:S$243,$AD208)),IF($Y208=0,"",INDEX(CSV!AE$2:AE$510,$Y208)))))</f>
        <v/>
      </c>
      <c r="N208" s="41" t="str" cm="1">
        <f t="array" ref="N208">IF(($Y208+$Z208+$AA208+$AD208)=0,"",IFERROR(_xlfn.LET(_xlpm.CSVVal,IF($Y208=0,"",INDEX(CSV!AG$2:AG$510,$Y208)),_xlpm.MacVal,IF($Z208=0,"",INDEX(Output_Mac!T$2:T$500,$Z208)),_xlpm.WinVal,IF($AD208=0,"",INDEX(Output_Win!T$2:T$243,$AD208)),_xlpm.MyAuditVal,IF($AA208=0,"",INDEX(My_Audit!O$2:O$456,$AA208)),_xlfn.IFS(_xlpm.MyAuditVal&lt;&gt;"",_xlpm.MyAuditVal,_xlpm.MacVal&lt;&gt;"",_xlpm.MacVal,_xlpm.WinVal&lt;&gt;"",_xlpm.WinVal,_xlpm.CSVVal&lt;&gt;"",_xlpm.CSVVal)),""))</f>
        <v/>
      </c>
      <c r="O208" s="41" t="str" cm="1">
        <f t="array" ref="O208">IF($AB208=0,"",INDEX(My_Audit!P$2:P$456,$AB208))&amp;""</f>
        <v/>
      </c>
      <c r="P208" s="40"/>
      <c r="Q208" s="41" t="str">
        <f>IF(LEFT(N208,4)="Pass","Nist SP 800-88",My_Audit!R208)&amp;""</f>
        <v/>
      </c>
      <c r="R208" s="40"/>
      <c r="S208" s="40"/>
      <c r="T208" s="41" t="str" cm="1">
        <f t="array" ref="T208">IF($AC208=0,"",INDEX(Models!J$2:J$605,$AC208))</f>
        <v/>
      </c>
      <c r="U208" s="40"/>
      <c r="V208" s="40"/>
      <c r="W208" s="79" t="str" cm="1">
        <f t="array" ref="W208">IF(($Z208+$AA208+$AD208)=0,"",ExpandDiagCodes(_xlfn.TEXTJOIN(", ",TRUE,IF($AA208=0,"",INDEX(My_Audit!L$2:L$456,$AA208)),IF($Z208=0,"",INDEX(Output_Mac!AA$2:AA$500,$Z208)),IF($AD208=0,"",INDEX(Output_Win!AA$2:AA$243,$AD208)))))</f>
        <v/>
      </c>
      <c r="Y208" s="80">
        <f>IFERROR(MATCH($A208,CSV!$A$2:$A$510,0),0)</f>
        <v>0</v>
      </c>
      <c r="Z208" s="80">
        <f>IFERROR(MATCH($A208,Output_Mac!$A$2:$A$500,0),0)</f>
        <v>0</v>
      </c>
      <c r="AA208" s="80">
        <f>IFERROR(MATCH($A208,My_Audit!$A$2:$A$456,0),0)</f>
        <v>207</v>
      </c>
      <c r="AB208" s="80">
        <f>IFERROR(MATCH($C208,My_Audit!$B$2:$B$456,0),0)</f>
        <v>0</v>
      </c>
      <c r="AC208" s="80">
        <f>IFERROR(MATCH($E208,Models!$I$2:$I$605,0),0)</f>
        <v>0</v>
      </c>
      <c r="AD208" s="80">
        <f>IFERROR(MATCH($A208,Output_Win!$A$2:$A$243,0),0)</f>
        <v>0</v>
      </c>
    </row>
    <row r="209" spans="1:30">
      <c r="A209" s="40" t="str">
        <f>_xlfn.TEXTJOIN("",TRUE,Input!$A$4,TEXT(ROW(My_Audit!A208)+Input!$A$8-1,"00"))</f>
        <v>W4596</v>
      </c>
      <c r="B209" s="40" t="str">
        <f>_xlfn.TEXTJOIN("-",TRUE,"ITD",Input!$A$2,A209)</f>
        <v>ITD-SHR11749-W4596</v>
      </c>
      <c r="C209" s="41" t="str" cm="1">
        <f t="array" ref="C209">IF(($Y209+$Z209+$AA209+$AD209)=0,"",IFERROR(_xlfn.LET(_xlpm.CSVVal,IF($Y209=0,"",INDEX(CSV!B$2:B$510,$Y209)),_xlpm.MacVal,IF($Z209=0,"",INDEX(Output_Mac!B$2:B$500,$Z209)),_xlpm.WinVal,IF($AD209=0,"",INDEX(Output_Win!B$2:B$243,$AD209)),_xlpm.MyAuditVal,IF($AA209=0,"",INDEX(My_Audit!B$2:B$456,$AA209)),_xlfn.IFS(_xlpm.MyAuditVal&lt;&gt;"",_xlpm.MyAuditVal,_xlpm.MacVal&lt;&gt;"",_xlpm.MacVal,_xlpm.WinVal&lt;&gt;"",_xlpm.WinVal,_xlpm.CSVVal&lt;&gt;"",_xlpm.CSVVal)),""))</f>
        <v/>
      </c>
      <c r="D209" s="41" t="str" cm="1">
        <f t="array" ref="D209">IF(($Y209+$Z209+$AA209+$AD209)=0,"",IFERROR(_xlfn.LET(_xlpm.CSVVal,IF($Y209=0,"",INDEX(CSV!C$2:C$510,$Y209)),_xlpm.MacVal,IF($Z209=0,"",INDEX(Output_Mac!D$2:D$500,$Z209)),_xlpm.WinVal,IF($AD209=0,"",INDEX(Output_Win!D$2:D$243,$AD209)),_xlpm.MyAuditVal,IF($AA209=0,"",INDEX(My_Audit!C$2:C$456,$AA209)),_xlfn.IFS(_xlpm.MyAuditVal&lt;&gt;"",_xlpm.MyAuditVal,_xlpm.MacVal&lt;&gt;"",_xlpm.MacVal,_xlpm.WinVal&lt;&gt;"",_xlpm.WinVal,_xlpm.CSVVal&lt;&gt;"",_xlpm.CSVVal)),""))</f>
        <v/>
      </c>
      <c r="E209" s="41" t="str" cm="1">
        <f t="array" ref="E209">IF(($Y209+$Z209+$AA209+$AD209)=0,"",IFERROR(_xlfn.LET(_xlpm.CSVVal,IF($Y209=0,"",INDEX(CSV!E$2:E$510,$Y209)),_xlpm.MacVal,IF($Z209=0,"",INDEX(Output_Mac!C$2:C$500,$Z209)),_xlpm.WinVal,IF($AD209=0,"",INDEX(Output_Win!C$2:C$243,$AD209)),_xlpm.MyAuditVal,IF($AA209=0,"",INDEX(My_Audit!D$2:D$456,$AA209)),_xlfn.IFS(_xlpm.MyAuditVal&lt;&gt;"",_xlpm.MyAuditVal,_xlpm.MacVal&lt;&gt;"",_xlpm.MacVal,_xlpm.WinVal&lt;&gt;"",_xlpm.WinVal,_xlpm.CSVVal&lt;&gt;"",_xlpm.CSVVal)),""))</f>
        <v/>
      </c>
      <c r="F209" s="41" t="str" cm="1">
        <f t="array" ref="F209">IF(($Y209+$Z209+$AA209+$AD209)=0,"",IFERROR(_xlfn.LET(_xlpm.CSVVal,IF($Y209=0,"",INDEX(CSV!F$2:F$510,$Y209)),_xlpm.MacVal,IF($Z209=0,"",INDEX(Output_Mac!E$2:E$500,$Z209)),_xlpm.WinVal,IF($AD209=0,"",INDEX(Output_Win!E$2:E$243,$AD209)),_xlpm.MyAuditVal,IF($AA209=0,"",INDEX(My_Audit!E$2:E$456,$AA209)),_xlfn.IFS(_xlpm.MyAuditVal&lt;&gt;"",_xlpm.MyAuditVal,_xlpm.MacVal&lt;&gt;"",_xlpm.MacVal,_xlpm.WinVal&lt;&gt;"",_xlpm.WinVal,_xlpm.CSVVal&lt;&gt;"",PROPER(_xlpm.CSVVal))),""))</f>
        <v/>
      </c>
      <c r="G209" s="41" t="str" cm="1">
        <f t="array" ref="G209">IF(($Y209+$Z209+$AA209+$AD209)=0,"",IFERROR(_xlfn.LET(_xlpm.CSVVal,IF($Y209=0,"",INDEX(CSV!G$2:G$510,$Y209)),_xlpm.MacVal,IF($Z209=0,"",INDEX(Output_Mac!G$2:G$500,$Z209)),_xlpm.WinVal,IF($AD209=0,"",INDEX(Output_Win!G$2:G$243,$AD209)),_xlpm.MyAuditVal,IF($AA209=0,"",INDEX(My_Audit!F$2:F$456,$AA209)),_xlfn.IFS(_xlpm.MyAuditVal&lt;&gt;"",_xlpm.MyAuditVal,_xlpm.MacVal&lt;&gt;"",_xlpm.MacVal,_xlpm.WinVal&lt;&gt;"",_xlpm.WinVal,_xlpm.CSVVal&lt;&gt;"",_xlpm.CSVVal)),""))</f>
        <v/>
      </c>
      <c r="H209" s="41" t="str" cm="1">
        <f t="array" ref="H209">IF($Z209&gt;0,INDEX(Output_Mac!H$2:H$500,$Z209),IF($AD209&gt;0,INDEX(Output_Win!H$2:H$243,$AD209),IF($AA209&gt;0,_xlfn.LET(_xlpm.MyAuditVal,INDEX(My_Audit!G$2:G$456,$AA209),IF(_xlpm.MyAuditVal=0,"",_xlpm.MyAuditVal)),"")))</f>
        <v/>
      </c>
      <c r="I209" s="41" t="str" cm="1">
        <f t="array" ref="I209">IF(($Y209+$Z209+$AA209+$AD209)=0,"",IFERROR(_xlfn.LET(_xlpm.CSVVal,IF($Y209=0,"",INDEX(CSV!H$2:H$510,$Y209)),_xlpm.MacVal,IF($Z209=0,"",INDEX(Output_Mac!I$2:I$500,$Z209)),_xlpm.WinVal,IF($AD209=0,"",INDEX(Output_Win!I$2:I$243,$AD209)),_xlpm.MyAuditVal,IF($AA209=0,"",INDEX(My_Audit!H$2:H$456,$AA209)),_xlfn.IFS(_xlpm.MyAuditVal&lt;&gt;"",_xlpm.MyAuditVal,_xlpm.MacVal&lt;&gt;"",_xlpm.MacVal,_xlpm.WinVal&lt;&gt;"",_xlpm.WinVal,_xlpm.CSVVal&lt;&gt;"",_xlpm.CSVVal)),""))</f>
        <v/>
      </c>
      <c r="J209" s="41" t="str" cm="1">
        <f t="array" ref="J209">IF(($Y209+$Z209+$AA209+$AD209)=0,"",IFERROR(_xlfn.LET(_xlpm.CSVVal,IF($Y209=0,"",INDEX(CSV!J$2:J$510,$Y209)),_xlpm.MacVal,IF($Z209=0,"",INDEX(Output_Mac!J$2:J$500,$Z209)),_xlpm.WinVal,IF($AD209=0,"",INDEX(Output_Win!J$2:J$243,$AD209)),_xlpm.MyAuditVal,IF($AA209=0,"",INDEX(My_Audit!I$2:I$456,$AA209)),_xlfn.IFS(_xlpm.MyAuditVal&lt;&gt;"",_xlpm.MyAuditVal,_xlpm.MacVal&lt;&gt;"",_xlpm.MacVal,_xlpm.WinVal&lt;&gt;"",_xlpm.WinVal,_xlpm.CSVVal&lt;&gt;"",_xlpm.CSVVal)),""))</f>
        <v/>
      </c>
      <c r="K209" s="41" t="str" cm="1">
        <f t="array" ref="K209">IF(($Y209+$Z209+$AA209+$AD209)=0,"",IFERROR(_xlfn.LET(_xlpm.CSVVal,IF($Y209=0,"",INDEX(CSV!N$2:N$510,$Y209)),_xlpm.MacVal,IF($Z209=0,"",INDEX(Output_Mac!L$2:L$500,$Z209)),_xlpm.WinVal,IF($AD209=0,"",INDEX(Output_Win!L$2:L$243,$AD209)),_xlpm.MyAuditVal,IF($AA209=0,"",INDEX(My_Audit!J$2:J$456,$AA209)),_xlfn.IFS(_xlpm.MyAuditVal&lt;&gt;"",_xlpm.MyAuditVal,_xlpm.MacVal&lt;&gt;"",_xlpm.MacVal,_xlpm.WinVal&lt;&gt;"",_xlpm.WinVal,_xlpm.CSVVal&lt;&gt;"",_xlpm.CSVVal)),""))</f>
        <v/>
      </c>
      <c r="L209" s="41" t="str" cm="1">
        <f t="array" ref="L209">IF(($Y209+$Z209+$AA209+$AD209)=0,"",IFERROR(_xlfn.LET(_xlpm.CSVVal,IF($Y209=0,"",INDEX(CSV!Q$2:Q$510,$Y209)),_xlpm.MacVal,IF($Z209=0,"",INDEX(Output_Mac!M$2:M$500,$Z209)),_xlpm.WinVal,IF($AD209=0,"",INDEX(Output_Win!M$2:M$243,$AD209)),_xlpm.MyAuditVal,IF($AA209=0,"",INDEX(My_Audit!K$2:K$456,$AA209)),_xlfn.IFS(_xlpm.MyAuditVal&lt;&gt;"",_xlpm.MyAuditVal,_xlpm.MacVal&lt;&gt;"",_xlpm.MacVal,_xlpm.WinVal&lt;&gt;"",_xlpm.WinVal,_xlpm.CSVVal&lt;&gt;"",_xlpm.CSVVal)),""))</f>
        <v/>
      </c>
      <c r="M209" s="41" t="str" cm="1">
        <f t="array" ref="M209">IF(($Y209+$Z209+$AA209+$AD209)=0,"",ExpandDiagCodes(_xlfn.TEXTJOIN(", ",TRUE,IF($AA209=0,"",INDEX(My_Audit!N$2:N$456,$AA209)),IF($Z209=0,"",INDEX(Output_Mac!S$2:S$500,$Z209)),IF($AD209=0,"",INDEX(Output_Win!S$2:S$243,$AD209)),IF($Y209=0,"",INDEX(CSV!AE$2:AE$510,$Y209)))))</f>
        <v/>
      </c>
      <c r="N209" s="41" t="str" cm="1">
        <f t="array" ref="N209">IF(($Y209+$Z209+$AA209+$AD209)=0,"",IFERROR(_xlfn.LET(_xlpm.CSVVal,IF($Y209=0,"",INDEX(CSV!AG$2:AG$510,$Y209)),_xlpm.MacVal,IF($Z209=0,"",INDEX(Output_Mac!T$2:T$500,$Z209)),_xlpm.WinVal,IF($AD209=0,"",INDEX(Output_Win!T$2:T$243,$AD209)),_xlpm.MyAuditVal,IF($AA209=0,"",INDEX(My_Audit!O$2:O$456,$AA209)),_xlfn.IFS(_xlpm.MyAuditVal&lt;&gt;"",_xlpm.MyAuditVal,_xlpm.MacVal&lt;&gt;"",_xlpm.MacVal,_xlpm.WinVal&lt;&gt;"",_xlpm.WinVal,_xlpm.CSVVal&lt;&gt;"",_xlpm.CSVVal)),""))</f>
        <v/>
      </c>
      <c r="O209" s="41" t="str" cm="1">
        <f t="array" ref="O209">IF($AB209=0,"",INDEX(My_Audit!P$2:P$456,$AB209))&amp;""</f>
        <v/>
      </c>
      <c r="P209" s="40"/>
      <c r="Q209" s="41" t="str">
        <f>IF(LEFT(N209,4)="Pass","Nist SP 800-88",My_Audit!R209)&amp;""</f>
        <v/>
      </c>
      <c r="R209" s="40"/>
      <c r="S209" s="40"/>
      <c r="T209" s="41" t="str" cm="1">
        <f t="array" ref="T209">IF($AC209=0,"",INDEX(Models!J$2:J$605,$AC209))</f>
        <v/>
      </c>
      <c r="U209" s="40"/>
      <c r="V209" s="40"/>
      <c r="W209" s="79" t="str" cm="1">
        <f t="array" ref="W209">IF(($Z209+$AA209+$AD209)=0,"",ExpandDiagCodes(_xlfn.TEXTJOIN(", ",TRUE,IF($AA209=0,"",INDEX(My_Audit!L$2:L$456,$AA209)),IF($Z209=0,"",INDEX(Output_Mac!AA$2:AA$500,$Z209)),IF($AD209=0,"",INDEX(Output_Win!AA$2:AA$243,$AD209)))))</f>
        <v/>
      </c>
      <c r="Y209" s="80">
        <f>IFERROR(MATCH($A209,CSV!$A$2:$A$510,0),0)</f>
        <v>0</v>
      </c>
      <c r="Z209" s="80">
        <f>IFERROR(MATCH($A209,Output_Mac!$A$2:$A$500,0),0)</f>
        <v>0</v>
      </c>
      <c r="AA209" s="80">
        <f>IFERROR(MATCH($A209,My_Audit!$A$2:$A$456,0),0)</f>
        <v>208</v>
      </c>
      <c r="AB209" s="80">
        <f>IFERROR(MATCH($C209,My_Audit!$B$2:$B$456,0),0)</f>
        <v>0</v>
      </c>
      <c r="AC209" s="80">
        <f>IFERROR(MATCH($E209,Models!$I$2:$I$605,0),0)</f>
        <v>0</v>
      </c>
      <c r="AD209" s="80">
        <f>IFERROR(MATCH($A209,Output_Win!$A$2:$A$243,0),0)</f>
        <v>0</v>
      </c>
    </row>
    <row r="210" spans="1:30">
      <c r="A210" s="40" t="str">
        <f>_xlfn.TEXTJOIN("",TRUE,Input!$A$4,TEXT(ROW(My_Audit!A209)+Input!$A$8-1,"00"))</f>
        <v>W4597</v>
      </c>
      <c r="B210" s="40" t="str">
        <f>_xlfn.TEXTJOIN("-",TRUE,"ITD",Input!$A$2,A210)</f>
        <v>ITD-SHR11749-W4597</v>
      </c>
      <c r="C210" s="41" t="str" cm="1">
        <f t="array" ref="C210">IF(($Y210+$Z210+$AA210+$AD210)=0,"",IFERROR(_xlfn.LET(_xlpm.CSVVal,IF($Y210=0,"",INDEX(CSV!B$2:B$510,$Y210)),_xlpm.MacVal,IF($Z210=0,"",INDEX(Output_Mac!B$2:B$500,$Z210)),_xlpm.WinVal,IF($AD210=0,"",INDEX(Output_Win!B$2:B$243,$AD210)),_xlpm.MyAuditVal,IF($AA210=0,"",INDEX(My_Audit!B$2:B$456,$AA210)),_xlfn.IFS(_xlpm.MyAuditVal&lt;&gt;"",_xlpm.MyAuditVal,_xlpm.MacVal&lt;&gt;"",_xlpm.MacVal,_xlpm.WinVal&lt;&gt;"",_xlpm.WinVal,_xlpm.CSVVal&lt;&gt;"",_xlpm.CSVVal)),""))</f>
        <v/>
      </c>
      <c r="D210" s="41" t="str" cm="1">
        <f t="array" ref="D210">IF(($Y210+$Z210+$AA210+$AD210)=0,"",IFERROR(_xlfn.LET(_xlpm.CSVVal,IF($Y210=0,"",INDEX(CSV!C$2:C$510,$Y210)),_xlpm.MacVal,IF($Z210=0,"",INDEX(Output_Mac!D$2:D$500,$Z210)),_xlpm.WinVal,IF($AD210=0,"",INDEX(Output_Win!D$2:D$243,$AD210)),_xlpm.MyAuditVal,IF($AA210=0,"",INDEX(My_Audit!C$2:C$456,$AA210)),_xlfn.IFS(_xlpm.MyAuditVal&lt;&gt;"",_xlpm.MyAuditVal,_xlpm.MacVal&lt;&gt;"",_xlpm.MacVal,_xlpm.WinVal&lt;&gt;"",_xlpm.WinVal,_xlpm.CSVVal&lt;&gt;"",_xlpm.CSVVal)),""))</f>
        <v/>
      </c>
      <c r="E210" s="41" t="str" cm="1">
        <f t="array" ref="E210">IF(($Y210+$Z210+$AA210+$AD210)=0,"",IFERROR(_xlfn.LET(_xlpm.CSVVal,IF($Y210=0,"",INDEX(CSV!E$2:E$510,$Y210)),_xlpm.MacVal,IF($Z210=0,"",INDEX(Output_Mac!C$2:C$500,$Z210)),_xlpm.WinVal,IF($AD210=0,"",INDEX(Output_Win!C$2:C$243,$AD210)),_xlpm.MyAuditVal,IF($AA210=0,"",INDEX(My_Audit!D$2:D$456,$AA210)),_xlfn.IFS(_xlpm.MyAuditVal&lt;&gt;"",_xlpm.MyAuditVal,_xlpm.MacVal&lt;&gt;"",_xlpm.MacVal,_xlpm.WinVal&lt;&gt;"",_xlpm.WinVal,_xlpm.CSVVal&lt;&gt;"",_xlpm.CSVVal)),""))</f>
        <v/>
      </c>
      <c r="F210" s="41" t="str" cm="1">
        <f t="array" ref="F210">IF(($Y210+$Z210+$AA210+$AD210)=0,"",IFERROR(_xlfn.LET(_xlpm.CSVVal,IF($Y210=0,"",INDEX(CSV!F$2:F$510,$Y210)),_xlpm.MacVal,IF($Z210=0,"",INDEX(Output_Mac!E$2:E$500,$Z210)),_xlpm.WinVal,IF($AD210=0,"",INDEX(Output_Win!E$2:E$243,$AD210)),_xlpm.MyAuditVal,IF($AA210=0,"",INDEX(My_Audit!E$2:E$456,$AA210)),_xlfn.IFS(_xlpm.MyAuditVal&lt;&gt;"",_xlpm.MyAuditVal,_xlpm.MacVal&lt;&gt;"",_xlpm.MacVal,_xlpm.WinVal&lt;&gt;"",_xlpm.WinVal,_xlpm.CSVVal&lt;&gt;"",PROPER(_xlpm.CSVVal))),""))</f>
        <v/>
      </c>
      <c r="G210" s="41" t="str" cm="1">
        <f t="array" ref="G210">IF(($Y210+$Z210+$AA210+$AD210)=0,"",IFERROR(_xlfn.LET(_xlpm.CSVVal,IF($Y210=0,"",INDEX(CSV!G$2:G$510,$Y210)),_xlpm.MacVal,IF($Z210=0,"",INDEX(Output_Mac!G$2:G$500,$Z210)),_xlpm.WinVal,IF($AD210=0,"",INDEX(Output_Win!G$2:G$243,$AD210)),_xlpm.MyAuditVal,IF($AA210=0,"",INDEX(My_Audit!F$2:F$456,$AA210)),_xlfn.IFS(_xlpm.MyAuditVal&lt;&gt;"",_xlpm.MyAuditVal,_xlpm.MacVal&lt;&gt;"",_xlpm.MacVal,_xlpm.WinVal&lt;&gt;"",_xlpm.WinVal,_xlpm.CSVVal&lt;&gt;"",_xlpm.CSVVal)),""))</f>
        <v/>
      </c>
      <c r="H210" s="41" t="str" cm="1">
        <f t="array" ref="H210">IF($Z210&gt;0,INDEX(Output_Mac!H$2:H$500,$Z210),IF($AD210&gt;0,INDEX(Output_Win!H$2:H$243,$AD210),IF($AA210&gt;0,_xlfn.LET(_xlpm.MyAuditVal,INDEX(My_Audit!G$2:G$456,$AA210),IF(_xlpm.MyAuditVal=0,"",_xlpm.MyAuditVal)),"")))</f>
        <v/>
      </c>
      <c r="I210" s="41" t="str" cm="1">
        <f t="array" ref="I210">IF(($Y210+$Z210+$AA210+$AD210)=0,"",IFERROR(_xlfn.LET(_xlpm.CSVVal,IF($Y210=0,"",INDEX(CSV!H$2:H$510,$Y210)),_xlpm.MacVal,IF($Z210=0,"",INDEX(Output_Mac!I$2:I$500,$Z210)),_xlpm.WinVal,IF($AD210=0,"",INDEX(Output_Win!I$2:I$243,$AD210)),_xlpm.MyAuditVal,IF($AA210=0,"",INDEX(My_Audit!H$2:H$456,$AA210)),_xlfn.IFS(_xlpm.MyAuditVal&lt;&gt;"",_xlpm.MyAuditVal,_xlpm.MacVal&lt;&gt;"",_xlpm.MacVal,_xlpm.WinVal&lt;&gt;"",_xlpm.WinVal,_xlpm.CSVVal&lt;&gt;"",_xlpm.CSVVal)),""))</f>
        <v/>
      </c>
      <c r="J210" s="41" t="str" cm="1">
        <f t="array" ref="J210">IF(($Y210+$Z210+$AA210+$AD210)=0,"",IFERROR(_xlfn.LET(_xlpm.CSVVal,IF($Y210=0,"",INDEX(CSV!J$2:J$510,$Y210)),_xlpm.MacVal,IF($Z210=0,"",INDEX(Output_Mac!J$2:J$500,$Z210)),_xlpm.WinVal,IF($AD210=0,"",INDEX(Output_Win!J$2:J$243,$AD210)),_xlpm.MyAuditVal,IF($AA210=0,"",INDEX(My_Audit!I$2:I$456,$AA210)),_xlfn.IFS(_xlpm.MyAuditVal&lt;&gt;"",_xlpm.MyAuditVal,_xlpm.MacVal&lt;&gt;"",_xlpm.MacVal,_xlpm.WinVal&lt;&gt;"",_xlpm.WinVal,_xlpm.CSVVal&lt;&gt;"",_xlpm.CSVVal)),""))</f>
        <v/>
      </c>
      <c r="K210" s="41" t="str" cm="1">
        <f t="array" ref="K210">IF(($Y210+$Z210+$AA210+$AD210)=0,"",IFERROR(_xlfn.LET(_xlpm.CSVVal,IF($Y210=0,"",INDEX(CSV!N$2:N$510,$Y210)),_xlpm.MacVal,IF($Z210=0,"",INDEX(Output_Mac!L$2:L$500,$Z210)),_xlpm.WinVal,IF($AD210=0,"",INDEX(Output_Win!L$2:L$243,$AD210)),_xlpm.MyAuditVal,IF($AA210=0,"",INDEX(My_Audit!J$2:J$456,$AA210)),_xlfn.IFS(_xlpm.MyAuditVal&lt;&gt;"",_xlpm.MyAuditVal,_xlpm.MacVal&lt;&gt;"",_xlpm.MacVal,_xlpm.WinVal&lt;&gt;"",_xlpm.WinVal,_xlpm.CSVVal&lt;&gt;"",_xlpm.CSVVal)),""))</f>
        <v/>
      </c>
      <c r="L210" s="41" t="str" cm="1">
        <f t="array" ref="L210">IF(($Y210+$Z210+$AA210+$AD210)=0,"",IFERROR(_xlfn.LET(_xlpm.CSVVal,IF($Y210=0,"",INDEX(CSV!Q$2:Q$510,$Y210)),_xlpm.MacVal,IF($Z210=0,"",INDEX(Output_Mac!M$2:M$500,$Z210)),_xlpm.WinVal,IF($AD210=0,"",INDEX(Output_Win!M$2:M$243,$AD210)),_xlpm.MyAuditVal,IF($AA210=0,"",INDEX(My_Audit!K$2:K$456,$AA210)),_xlfn.IFS(_xlpm.MyAuditVal&lt;&gt;"",_xlpm.MyAuditVal,_xlpm.MacVal&lt;&gt;"",_xlpm.MacVal,_xlpm.WinVal&lt;&gt;"",_xlpm.WinVal,_xlpm.CSVVal&lt;&gt;"",_xlpm.CSVVal)),""))</f>
        <v/>
      </c>
      <c r="M210" s="41" t="str" cm="1">
        <f t="array" ref="M210">IF(($Y210+$Z210+$AA210+$AD210)=0,"",ExpandDiagCodes(_xlfn.TEXTJOIN(", ",TRUE,IF($AA210=0,"",INDEX(My_Audit!N$2:N$456,$AA210)),IF($Z210=0,"",INDEX(Output_Mac!S$2:S$500,$Z210)),IF($AD210=0,"",INDEX(Output_Win!S$2:S$243,$AD210)),IF($Y210=0,"",INDEX(CSV!AE$2:AE$510,$Y210)))))</f>
        <v/>
      </c>
      <c r="N210" s="41" t="str" cm="1">
        <f t="array" ref="N210">IF(($Y210+$Z210+$AA210+$AD210)=0,"",IFERROR(_xlfn.LET(_xlpm.CSVVal,IF($Y210=0,"",INDEX(CSV!AG$2:AG$510,$Y210)),_xlpm.MacVal,IF($Z210=0,"",INDEX(Output_Mac!T$2:T$500,$Z210)),_xlpm.WinVal,IF($AD210=0,"",INDEX(Output_Win!T$2:T$243,$AD210)),_xlpm.MyAuditVal,IF($AA210=0,"",INDEX(My_Audit!O$2:O$456,$AA210)),_xlfn.IFS(_xlpm.MyAuditVal&lt;&gt;"",_xlpm.MyAuditVal,_xlpm.MacVal&lt;&gt;"",_xlpm.MacVal,_xlpm.WinVal&lt;&gt;"",_xlpm.WinVal,_xlpm.CSVVal&lt;&gt;"",_xlpm.CSVVal)),""))</f>
        <v/>
      </c>
      <c r="O210" s="41" t="str" cm="1">
        <f t="array" ref="O210">IF($AB210=0,"",INDEX(My_Audit!P$2:P$456,$AB210))&amp;""</f>
        <v/>
      </c>
      <c r="P210" s="40"/>
      <c r="Q210" s="41" t="str">
        <f>IF(LEFT(N210,4)="Pass","Nist SP 800-88",My_Audit!R210)&amp;""</f>
        <v/>
      </c>
      <c r="R210" s="40"/>
      <c r="S210" s="40"/>
      <c r="T210" s="41" t="str" cm="1">
        <f t="array" ref="T210">IF($AC210=0,"",INDEX(Models!J$2:J$605,$AC210))</f>
        <v/>
      </c>
      <c r="U210" s="40"/>
      <c r="V210" s="40"/>
      <c r="W210" s="79" t="str" cm="1">
        <f t="array" ref="W210">IF(($Z210+$AA210+$AD210)=0,"",ExpandDiagCodes(_xlfn.TEXTJOIN(", ",TRUE,IF($AA210=0,"",INDEX(My_Audit!L$2:L$456,$AA210)),IF($Z210=0,"",INDEX(Output_Mac!AA$2:AA$500,$Z210)),IF($AD210=0,"",INDEX(Output_Win!AA$2:AA$243,$AD210)))))</f>
        <v/>
      </c>
      <c r="Y210" s="80">
        <f>IFERROR(MATCH($A210,CSV!$A$2:$A$510,0),0)</f>
        <v>0</v>
      </c>
      <c r="Z210" s="80">
        <f>IFERROR(MATCH($A210,Output_Mac!$A$2:$A$500,0),0)</f>
        <v>0</v>
      </c>
      <c r="AA210" s="80">
        <f>IFERROR(MATCH($A210,My_Audit!$A$2:$A$456,0),0)</f>
        <v>209</v>
      </c>
      <c r="AB210" s="80">
        <f>IFERROR(MATCH($C210,My_Audit!$B$2:$B$456,0),0)</f>
        <v>0</v>
      </c>
      <c r="AC210" s="80">
        <f>IFERROR(MATCH($E210,Models!$I$2:$I$605,0),0)</f>
        <v>0</v>
      </c>
      <c r="AD210" s="80">
        <f>IFERROR(MATCH($A210,Output_Win!$A$2:$A$243,0),0)</f>
        <v>0</v>
      </c>
    </row>
    <row r="211" spans="1:30">
      <c r="A211" s="40" t="str">
        <f>_xlfn.TEXTJOIN("",TRUE,Input!$A$4,TEXT(ROW(My_Audit!A210)+Input!$A$8-1,"00"))</f>
        <v>W4598</v>
      </c>
      <c r="B211" s="40" t="str">
        <f>_xlfn.TEXTJOIN("-",TRUE,"ITD",Input!$A$2,A211)</f>
        <v>ITD-SHR11749-W4598</v>
      </c>
      <c r="C211" s="41" t="str" cm="1">
        <f t="array" ref="C211">IF(($Y211+$Z211+$AA211+$AD211)=0,"",IFERROR(_xlfn.LET(_xlpm.CSVVal,IF($Y211=0,"",INDEX(CSV!B$2:B$510,$Y211)),_xlpm.MacVal,IF($Z211=0,"",INDEX(Output_Mac!B$2:B$500,$Z211)),_xlpm.WinVal,IF($AD211=0,"",INDEX(Output_Win!B$2:B$243,$AD211)),_xlpm.MyAuditVal,IF($AA211=0,"",INDEX(My_Audit!B$2:B$456,$AA211)),_xlfn.IFS(_xlpm.MyAuditVal&lt;&gt;"",_xlpm.MyAuditVal,_xlpm.MacVal&lt;&gt;"",_xlpm.MacVal,_xlpm.WinVal&lt;&gt;"",_xlpm.WinVal,_xlpm.CSVVal&lt;&gt;"",_xlpm.CSVVal)),""))</f>
        <v/>
      </c>
      <c r="D211" s="41" t="str" cm="1">
        <f t="array" ref="D211">IF(($Y211+$Z211+$AA211+$AD211)=0,"",IFERROR(_xlfn.LET(_xlpm.CSVVal,IF($Y211=0,"",INDEX(CSV!C$2:C$510,$Y211)),_xlpm.MacVal,IF($Z211=0,"",INDEX(Output_Mac!D$2:D$500,$Z211)),_xlpm.WinVal,IF($AD211=0,"",INDEX(Output_Win!D$2:D$243,$AD211)),_xlpm.MyAuditVal,IF($AA211=0,"",INDEX(My_Audit!C$2:C$456,$AA211)),_xlfn.IFS(_xlpm.MyAuditVal&lt;&gt;"",_xlpm.MyAuditVal,_xlpm.MacVal&lt;&gt;"",_xlpm.MacVal,_xlpm.WinVal&lt;&gt;"",_xlpm.WinVal,_xlpm.CSVVal&lt;&gt;"",_xlpm.CSVVal)),""))</f>
        <v/>
      </c>
      <c r="E211" s="41" t="str" cm="1">
        <f t="array" ref="E211">IF(($Y211+$Z211+$AA211+$AD211)=0,"",IFERROR(_xlfn.LET(_xlpm.CSVVal,IF($Y211=0,"",INDEX(CSV!E$2:E$510,$Y211)),_xlpm.MacVal,IF($Z211=0,"",INDEX(Output_Mac!C$2:C$500,$Z211)),_xlpm.WinVal,IF($AD211=0,"",INDEX(Output_Win!C$2:C$243,$AD211)),_xlpm.MyAuditVal,IF($AA211=0,"",INDEX(My_Audit!D$2:D$456,$AA211)),_xlfn.IFS(_xlpm.MyAuditVal&lt;&gt;"",_xlpm.MyAuditVal,_xlpm.MacVal&lt;&gt;"",_xlpm.MacVal,_xlpm.WinVal&lt;&gt;"",_xlpm.WinVal,_xlpm.CSVVal&lt;&gt;"",_xlpm.CSVVal)),""))</f>
        <v/>
      </c>
      <c r="F211" s="41" t="str" cm="1">
        <f t="array" ref="F211">IF(($Y211+$Z211+$AA211+$AD211)=0,"",IFERROR(_xlfn.LET(_xlpm.CSVVal,IF($Y211=0,"",INDEX(CSV!F$2:F$510,$Y211)),_xlpm.MacVal,IF($Z211=0,"",INDEX(Output_Mac!E$2:E$500,$Z211)),_xlpm.WinVal,IF($AD211=0,"",INDEX(Output_Win!E$2:E$243,$AD211)),_xlpm.MyAuditVal,IF($AA211=0,"",INDEX(My_Audit!E$2:E$456,$AA211)),_xlfn.IFS(_xlpm.MyAuditVal&lt;&gt;"",_xlpm.MyAuditVal,_xlpm.MacVal&lt;&gt;"",_xlpm.MacVal,_xlpm.WinVal&lt;&gt;"",_xlpm.WinVal,_xlpm.CSVVal&lt;&gt;"",PROPER(_xlpm.CSVVal))),""))</f>
        <v/>
      </c>
      <c r="G211" s="41" t="str" cm="1">
        <f t="array" ref="G211">IF(($Y211+$Z211+$AA211+$AD211)=0,"",IFERROR(_xlfn.LET(_xlpm.CSVVal,IF($Y211=0,"",INDEX(CSV!G$2:G$510,$Y211)),_xlpm.MacVal,IF($Z211=0,"",INDEX(Output_Mac!G$2:G$500,$Z211)),_xlpm.WinVal,IF($AD211=0,"",INDEX(Output_Win!G$2:G$243,$AD211)),_xlpm.MyAuditVal,IF($AA211=0,"",INDEX(My_Audit!F$2:F$456,$AA211)),_xlfn.IFS(_xlpm.MyAuditVal&lt;&gt;"",_xlpm.MyAuditVal,_xlpm.MacVal&lt;&gt;"",_xlpm.MacVal,_xlpm.WinVal&lt;&gt;"",_xlpm.WinVal,_xlpm.CSVVal&lt;&gt;"",_xlpm.CSVVal)),""))</f>
        <v/>
      </c>
      <c r="H211" s="41" t="str" cm="1">
        <f t="array" ref="H211">IF($Z211&gt;0,INDEX(Output_Mac!H$2:H$500,$Z211),IF($AD211&gt;0,INDEX(Output_Win!H$2:H$243,$AD211),IF($AA211&gt;0,_xlfn.LET(_xlpm.MyAuditVal,INDEX(My_Audit!G$2:G$456,$AA211),IF(_xlpm.MyAuditVal=0,"",_xlpm.MyAuditVal)),"")))</f>
        <v/>
      </c>
      <c r="I211" s="41" t="str" cm="1">
        <f t="array" ref="I211">IF(($Y211+$Z211+$AA211+$AD211)=0,"",IFERROR(_xlfn.LET(_xlpm.CSVVal,IF($Y211=0,"",INDEX(CSV!H$2:H$510,$Y211)),_xlpm.MacVal,IF($Z211=0,"",INDEX(Output_Mac!I$2:I$500,$Z211)),_xlpm.WinVal,IF($AD211=0,"",INDEX(Output_Win!I$2:I$243,$AD211)),_xlpm.MyAuditVal,IF($AA211=0,"",INDEX(My_Audit!H$2:H$456,$AA211)),_xlfn.IFS(_xlpm.MyAuditVal&lt;&gt;"",_xlpm.MyAuditVal,_xlpm.MacVal&lt;&gt;"",_xlpm.MacVal,_xlpm.WinVal&lt;&gt;"",_xlpm.WinVal,_xlpm.CSVVal&lt;&gt;"",_xlpm.CSVVal)),""))</f>
        <v/>
      </c>
      <c r="J211" s="41" t="str" cm="1">
        <f t="array" ref="J211">IF(($Y211+$Z211+$AA211+$AD211)=0,"",IFERROR(_xlfn.LET(_xlpm.CSVVal,IF($Y211=0,"",INDEX(CSV!J$2:J$510,$Y211)),_xlpm.MacVal,IF($Z211=0,"",INDEX(Output_Mac!J$2:J$500,$Z211)),_xlpm.WinVal,IF($AD211=0,"",INDEX(Output_Win!J$2:J$243,$AD211)),_xlpm.MyAuditVal,IF($AA211=0,"",INDEX(My_Audit!I$2:I$456,$AA211)),_xlfn.IFS(_xlpm.MyAuditVal&lt;&gt;"",_xlpm.MyAuditVal,_xlpm.MacVal&lt;&gt;"",_xlpm.MacVal,_xlpm.WinVal&lt;&gt;"",_xlpm.WinVal,_xlpm.CSVVal&lt;&gt;"",_xlpm.CSVVal)),""))</f>
        <v/>
      </c>
      <c r="K211" s="41" t="str" cm="1">
        <f t="array" ref="K211">IF(($Y211+$Z211+$AA211+$AD211)=0,"",IFERROR(_xlfn.LET(_xlpm.CSVVal,IF($Y211=0,"",INDEX(CSV!N$2:N$510,$Y211)),_xlpm.MacVal,IF($Z211=0,"",INDEX(Output_Mac!L$2:L$500,$Z211)),_xlpm.WinVal,IF($AD211=0,"",INDEX(Output_Win!L$2:L$243,$AD211)),_xlpm.MyAuditVal,IF($AA211=0,"",INDEX(My_Audit!J$2:J$456,$AA211)),_xlfn.IFS(_xlpm.MyAuditVal&lt;&gt;"",_xlpm.MyAuditVal,_xlpm.MacVal&lt;&gt;"",_xlpm.MacVal,_xlpm.WinVal&lt;&gt;"",_xlpm.WinVal,_xlpm.CSVVal&lt;&gt;"",_xlpm.CSVVal)),""))</f>
        <v/>
      </c>
      <c r="L211" s="41" t="str" cm="1">
        <f t="array" ref="L211">IF(($Y211+$Z211+$AA211+$AD211)=0,"",IFERROR(_xlfn.LET(_xlpm.CSVVal,IF($Y211=0,"",INDEX(CSV!Q$2:Q$510,$Y211)),_xlpm.MacVal,IF($Z211=0,"",INDEX(Output_Mac!M$2:M$500,$Z211)),_xlpm.WinVal,IF($AD211=0,"",INDEX(Output_Win!M$2:M$243,$AD211)),_xlpm.MyAuditVal,IF($AA211=0,"",INDEX(My_Audit!K$2:K$456,$AA211)),_xlfn.IFS(_xlpm.MyAuditVal&lt;&gt;"",_xlpm.MyAuditVal,_xlpm.MacVal&lt;&gt;"",_xlpm.MacVal,_xlpm.WinVal&lt;&gt;"",_xlpm.WinVal,_xlpm.CSVVal&lt;&gt;"",_xlpm.CSVVal)),""))</f>
        <v/>
      </c>
      <c r="M211" s="41" t="str" cm="1">
        <f t="array" ref="M211">IF(($Y211+$Z211+$AA211+$AD211)=0,"",ExpandDiagCodes(_xlfn.TEXTJOIN(", ",TRUE,IF($AA211=0,"",INDEX(My_Audit!N$2:N$456,$AA211)),IF($Z211=0,"",INDEX(Output_Mac!S$2:S$500,$Z211)),IF($AD211=0,"",INDEX(Output_Win!S$2:S$243,$AD211)),IF($Y211=0,"",INDEX(CSV!AE$2:AE$510,$Y211)))))</f>
        <v/>
      </c>
      <c r="N211" s="41" t="str" cm="1">
        <f t="array" ref="N211">IF(($Y211+$Z211+$AA211+$AD211)=0,"",IFERROR(_xlfn.LET(_xlpm.CSVVal,IF($Y211=0,"",INDEX(CSV!AG$2:AG$510,$Y211)),_xlpm.MacVal,IF($Z211=0,"",INDEX(Output_Mac!T$2:T$500,$Z211)),_xlpm.WinVal,IF($AD211=0,"",INDEX(Output_Win!T$2:T$243,$AD211)),_xlpm.MyAuditVal,IF($AA211=0,"",INDEX(My_Audit!O$2:O$456,$AA211)),_xlfn.IFS(_xlpm.MyAuditVal&lt;&gt;"",_xlpm.MyAuditVal,_xlpm.MacVal&lt;&gt;"",_xlpm.MacVal,_xlpm.WinVal&lt;&gt;"",_xlpm.WinVal,_xlpm.CSVVal&lt;&gt;"",_xlpm.CSVVal)),""))</f>
        <v/>
      </c>
      <c r="O211" s="41" t="str" cm="1">
        <f t="array" ref="O211">IF($AB211=0,"",INDEX(My_Audit!P$2:P$456,$AB211))&amp;""</f>
        <v/>
      </c>
      <c r="P211" s="40"/>
      <c r="Q211" s="41" t="str">
        <f>IF(LEFT(N211,4)="Pass","Nist SP 800-88",My_Audit!R211)&amp;""</f>
        <v/>
      </c>
      <c r="R211" s="40"/>
      <c r="S211" s="40"/>
      <c r="T211" s="41" t="str" cm="1">
        <f t="array" ref="T211">IF($AC211=0,"",INDEX(Models!J$2:J$605,$AC211))</f>
        <v/>
      </c>
      <c r="U211" s="40"/>
      <c r="V211" s="40"/>
      <c r="W211" s="79" t="str" cm="1">
        <f t="array" ref="W211">IF(($Z211+$AA211+$AD211)=0,"",ExpandDiagCodes(_xlfn.TEXTJOIN(", ",TRUE,IF($AA211=0,"",INDEX(My_Audit!L$2:L$456,$AA211)),IF($Z211=0,"",INDEX(Output_Mac!AA$2:AA$500,$Z211)),IF($AD211=0,"",INDEX(Output_Win!AA$2:AA$243,$AD211)))))</f>
        <v/>
      </c>
      <c r="Y211" s="80">
        <f>IFERROR(MATCH($A211,CSV!$A$2:$A$510,0),0)</f>
        <v>0</v>
      </c>
      <c r="Z211" s="80">
        <f>IFERROR(MATCH($A211,Output_Mac!$A$2:$A$500,0),0)</f>
        <v>0</v>
      </c>
      <c r="AA211" s="80">
        <f>IFERROR(MATCH($A211,My_Audit!$A$2:$A$456,0),0)</f>
        <v>210</v>
      </c>
      <c r="AB211" s="80">
        <f>IFERROR(MATCH($C211,My_Audit!$B$2:$B$456,0),0)</f>
        <v>0</v>
      </c>
      <c r="AC211" s="80">
        <f>IFERROR(MATCH($E211,Models!$I$2:$I$605,0),0)</f>
        <v>0</v>
      </c>
      <c r="AD211" s="80">
        <f>IFERROR(MATCH($A211,Output_Win!$A$2:$A$243,0),0)</f>
        <v>0</v>
      </c>
    </row>
    <row r="212" spans="1:30">
      <c r="A212" s="40" t="str">
        <f>_xlfn.TEXTJOIN("",TRUE,Input!$A$4,TEXT(ROW(My_Audit!A211)+Input!$A$8-1,"00"))</f>
        <v>W4599</v>
      </c>
      <c r="B212" s="40" t="str">
        <f>_xlfn.TEXTJOIN("-",TRUE,"ITD",Input!$A$2,A212)</f>
        <v>ITD-SHR11749-W4599</v>
      </c>
      <c r="C212" s="41" t="str" cm="1">
        <f t="array" ref="C212">IF(($Y212+$Z212+$AA212+$AD212)=0,"",IFERROR(_xlfn.LET(_xlpm.CSVVal,IF($Y212=0,"",INDEX(CSV!B$2:B$510,$Y212)),_xlpm.MacVal,IF($Z212=0,"",INDEX(Output_Mac!B$2:B$500,$Z212)),_xlpm.WinVal,IF($AD212=0,"",INDEX(Output_Win!B$2:B$243,$AD212)),_xlpm.MyAuditVal,IF($AA212=0,"",INDEX(My_Audit!B$2:B$456,$AA212)),_xlfn.IFS(_xlpm.MyAuditVal&lt;&gt;"",_xlpm.MyAuditVal,_xlpm.MacVal&lt;&gt;"",_xlpm.MacVal,_xlpm.WinVal&lt;&gt;"",_xlpm.WinVal,_xlpm.CSVVal&lt;&gt;"",_xlpm.CSVVal)),""))</f>
        <v/>
      </c>
      <c r="D212" s="41" t="str" cm="1">
        <f t="array" ref="D212">IF(($Y212+$Z212+$AA212+$AD212)=0,"",IFERROR(_xlfn.LET(_xlpm.CSVVal,IF($Y212=0,"",INDEX(CSV!C$2:C$510,$Y212)),_xlpm.MacVal,IF($Z212=0,"",INDEX(Output_Mac!D$2:D$500,$Z212)),_xlpm.WinVal,IF($AD212=0,"",INDEX(Output_Win!D$2:D$243,$AD212)),_xlpm.MyAuditVal,IF($AA212=0,"",INDEX(My_Audit!C$2:C$456,$AA212)),_xlfn.IFS(_xlpm.MyAuditVal&lt;&gt;"",_xlpm.MyAuditVal,_xlpm.MacVal&lt;&gt;"",_xlpm.MacVal,_xlpm.WinVal&lt;&gt;"",_xlpm.WinVal,_xlpm.CSVVal&lt;&gt;"",_xlpm.CSVVal)),""))</f>
        <v/>
      </c>
      <c r="E212" s="41" t="str" cm="1">
        <f t="array" ref="E212">IF(($Y212+$Z212+$AA212+$AD212)=0,"",IFERROR(_xlfn.LET(_xlpm.CSVVal,IF($Y212=0,"",INDEX(CSV!E$2:E$510,$Y212)),_xlpm.MacVal,IF($Z212=0,"",INDEX(Output_Mac!C$2:C$500,$Z212)),_xlpm.WinVal,IF($AD212=0,"",INDEX(Output_Win!C$2:C$243,$AD212)),_xlpm.MyAuditVal,IF($AA212=0,"",INDEX(My_Audit!D$2:D$456,$AA212)),_xlfn.IFS(_xlpm.MyAuditVal&lt;&gt;"",_xlpm.MyAuditVal,_xlpm.MacVal&lt;&gt;"",_xlpm.MacVal,_xlpm.WinVal&lt;&gt;"",_xlpm.WinVal,_xlpm.CSVVal&lt;&gt;"",_xlpm.CSVVal)),""))</f>
        <v/>
      </c>
      <c r="F212" s="41" t="str" cm="1">
        <f t="array" ref="F212">IF(($Y212+$Z212+$AA212+$AD212)=0,"",IFERROR(_xlfn.LET(_xlpm.CSVVal,IF($Y212=0,"",INDEX(CSV!F$2:F$510,$Y212)),_xlpm.MacVal,IF($Z212=0,"",INDEX(Output_Mac!E$2:E$500,$Z212)),_xlpm.WinVal,IF($AD212=0,"",INDEX(Output_Win!E$2:E$243,$AD212)),_xlpm.MyAuditVal,IF($AA212=0,"",INDEX(My_Audit!E$2:E$456,$AA212)),_xlfn.IFS(_xlpm.MyAuditVal&lt;&gt;"",_xlpm.MyAuditVal,_xlpm.MacVal&lt;&gt;"",_xlpm.MacVal,_xlpm.WinVal&lt;&gt;"",_xlpm.WinVal,_xlpm.CSVVal&lt;&gt;"",PROPER(_xlpm.CSVVal))),""))</f>
        <v/>
      </c>
      <c r="G212" s="41" t="str" cm="1">
        <f t="array" ref="G212">IF(($Y212+$Z212+$AA212+$AD212)=0,"",IFERROR(_xlfn.LET(_xlpm.CSVVal,IF($Y212=0,"",INDEX(CSV!G$2:G$510,$Y212)),_xlpm.MacVal,IF($Z212=0,"",INDEX(Output_Mac!G$2:G$500,$Z212)),_xlpm.WinVal,IF($AD212=0,"",INDEX(Output_Win!G$2:G$243,$AD212)),_xlpm.MyAuditVal,IF($AA212=0,"",INDEX(My_Audit!F$2:F$456,$AA212)),_xlfn.IFS(_xlpm.MyAuditVal&lt;&gt;"",_xlpm.MyAuditVal,_xlpm.MacVal&lt;&gt;"",_xlpm.MacVal,_xlpm.WinVal&lt;&gt;"",_xlpm.WinVal,_xlpm.CSVVal&lt;&gt;"",_xlpm.CSVVal)),""))</f>
        <v/>
      </c>
      <c r="H212" s="41" t="str" cm="1">
        <f t="array" ref="H212">IF($Z212&gt;0,INDEX(Output_Mac!H$2:H$500,$Z212),IF($AD212&gt;0,INDEX(Output_Win!H$2:H$243,$AD212),IF($AA212&gt;0,_xlfn.LET(_xlpm.MyAuditVal,INDEX(My_Audit!G$2:G$456,$AA212),IF(_xlpm.MyAuditVal=0,"",_xlpm.MyAuditVal)),"")))</f>
        <v/>
      </c>
      <c r="I212" s="41" t="str" cm="1">
        <f t="array" ref="I212">IF(($Y212+$Z212+$AA212+$AD212)=0,"",IFERROR(_xlfn.LET(_xlpm.CSVVal,IF($Y212=0,"",INDEX(CSV!H$2:H$510,$Y212)),_xlpm.MacVal,IF($Z212=0,"",INDEX(Output_Mac!I$2:I$500,$Z212)),_xlpm.WinVal,IF($AD212=0,"",INDEX(Output_Win!I$2:I$243,$AD212)),_xlpm.MyAuditVal,IF($AA212=0,"",INDEX(My_Audit!H$2:H$456,$AA212)),_xlfn.IFS(_xlpm.MyAuditVal&lt;&gt;"",_xlpm.MyAuditVal,_xlpm.MacVal&lt;&gt;"",_xlpm.MacVal,_xlpm.WinVal&lt;&gt;"",_xlpm.WinVal,_xlpm.CSVVal&lt;&gt;"",_xlpm.CSVVal)),""))</f>
        <v/>
      </c>
      <c r="J212" s="41" t="str" cm="1">
        <f t="array" ref="J212">IF(($Y212+$Z212+$AA212+$AD212)=0,"",IFERROR(_xlfn.LET(_xlpm.CSVVal,IF($Y212=0,"",INDEX(CSV!J$2:J$510,$Y212)),_xlpm.MacVal,IF($Z212=0,"",INDEX(Output_Mac!J$2:J$500,$Z212)),_xlpm.WinVal,IF($AD212=0,"",INDEX(Output_Win!J$2:J$243,$AD212)),_xlpm.MyAuditVal,IF($AA212=0,"",INDEX(My_Audit!I$2:I$456,$AA212)),_xlfn.IFS(_xlpm.MyAuditVal&lt;&gt;"",_xlpm.MyAuditVal,_xlpm.MacVal&lt;&gt;"",_xlpm.MacVal,_xlpm.WinVal&lt;&gt;"",_xlpm.WinVal,_xlpm.CSVVal&lt;&gt;"",_xlpm.CSVVal)),""))</f>
        <v/>
      </c>
      <c r="K212" s="41" t="str" cm="1">
        <f t="array" ref="K212">IF(($Y212+$Z212+$AA212+$AD212)=0,"",IFERROR(_xlfn.LET(_xlpm.CSVVal,IF($Y212=0,"",INDEX(CSV!N$2:N$510,$Y212)),_xlpm.MacVal,IF($Z212=0,"",INDEX(Output_Mac!L$2:L$500,$Z212)),_xlpm.WinVal,IF($AD212=0,"",INDEX(Output_Win!L$2:L$243,$AD212)),_xlpm.MyAuditVal,IF($AA212=0,"",INDEX(My_Audit!J$2:J$456,$AA212)),_xlfn.IFS(_xlpm.MyAuditVal&lt;&gt;"",_xlpm.MyAuditVal,_xlpm.MacVal&lt;&gt;"",_xlpm.MacVal,_xlpm.WinVal&lt;&gt;"",_xlpm.WinVal,_xlpm.CSVVal&lt;&gt;"",_xlpm.CSVVal)),""))</f>
        <v/>
      </c>
      <c r="L212" s="41" t="str" cm="1">
        <f t="array" ref="L212">IF(($Y212+$Z212+$AA212+$AD212)=0,"",IFERROR(_xlfn.LET(_xlpm.CSVVal,IF($Y212=0,"",INDEX(CSV!Q$2:Q$510,$Y212)),_xlpm.MacVal,IF($Z212=0,"",INDEX(Output_Mac!M$2:M$500,$Z212)),_xlpm.WinVal,IF($AD212=0,"",INDEX(Output_Win!M$2:M$243,$AD212)),_xlpm.MyAuditVal,IF($AA212=0,"",INDEX(My_Audit!K$2:K$456,$AA212)),_xlfn.IFS(_xlpm.MyAuditVal&lt;&gt;"",_xlpm.MyAuditVal,_xlpm.MacVal&lt;&gt;"",_xlpm.MacVal,_xlpm.WinVal&lt;&gt;"",_xlpm.WinVal,_xlpm.CSVVal&lt;&gt;"",_xlpm.CSVVal)),""))</f>
        <v/>
      </c>
      <c r="M212" s="41" t="str" cm="1">
        <f t="array" ref="M212">IF(($Y212+$Z212+$AA212+$AD212)=0,"",ExpandDiagCodes(_xlfn.TEXTJOIN(", ",TRUE,IF($AA212=0,"",INDEX(My_Audit!N$2:N$456,$AA212)),IF($Z212=0,"",INDEX(Output_Mac!S$2:S$500,$Z212)),IF($AD212=0,"",INDEX(Output_Win!S$2:S$243,$AD212)),IF($Y212=0,"",INDEX(CSV!AE$2:AE$510,$Y212)))))</f>
        <v/>
      </c>
      <c r="N212" s="41" t="str" cm="1">
        <f t="array" ref="N212">IF(($Y212+$Z212+$AA212+$AD212)=0,"",IFERROR(_xlfn.LET(_xlpm.CSVVal,IF($Y212=0,"",INDEX(CSV!AG$2:AG$510,$Y212)),_xlpm.MacVal,IF($Z212=0,"",INDEX(Output_Mac!T$2:T$500,$Z212)),_xlpm.WinVal,IF($AD212=0,"",INDEX(Output_Win!T$2:T$243,$AD212)),_xlpm.MyAuditVal,IF($AA212=0,"",INDEX(My_Audit!O$2:O$456,$AA212)),_xlfn.IFS(_xlpm.MyAuditVal&lt;&gt;"",_xlpm.MyAuditVal,_xlpm.MacVal&lt;&gt;"",_xlpm.MacVal,_xlpm.WinVal&lt;&gt;"",_xlpm.WinVal,_xlpm.CSVVal&lt;&gt;"",_xlpm.CSVVal)),""))</f>
        <v/>
      </c>
      <c r="O212" s="41" t="str" cm="1">
        <f t="array" ref="O212">IF($AB212=0,"",INDEX(My_Audit!P$2:P$456,$AB212))&amp;""</f>
        <v/>
      </c>
      <c r="P212" s="40"/>
      <c r="Q212" s="41" t="str">
        <f>IF(LEFT(N212,4)="Pass","Nist SP 800-88",My_Audit!R212)&amp;""</f>
        <v/>
      </c>
      <c r="R212" s="40"/>
      <c r="S212" s="40"/>
      <c r="T212" s="41" t="str" cm="1">
        <f t="array" ref="T212">IF($AC212=0,"",INDEX(Models!J$2:J$605,$AC212))</f>
        <v/>
      </c>
      <c r="U212" s="40"/>
      <c r="V212" s="40"/>
      <c r="W212" s="79" t="str" cm="1">
        <f t="array" ref="W212">IF(($Z212+$AA212+$AD212)=0,"",ExpandDiagCodes(_xlfn.TEXTJOIN(", ",TRUE,IF($AA212=0,"",INDEX(My_Audit!L$2:L$456,$AA212)),IF($Z212=0,"",INDEX(Output_Mac!AA$2:AA$500,$Z212)),IF($AD212=0,"",INDEX(Output_Win!AA$2:AA$243,$AD212)))))</f>
        <v/>
      </c>
      <c r="Y212" s="80">
        <f>IFERROR(MATCH($A212,CSV!$A$2:$A$510,0),0)</f>
        <v>0</v>
      </c>
      <c r="Z212" s="80">
        <f>IFERROR(MATCH($A212,Output_Mac!$A$2:$A$500,0),0)</f>
        <v>0</v>
      </c>
      <c r="AA212" s="80">
        <f>IFERROR(MATCH($A212,My_Audit!$A$2:$A$456,0),0)</f>
        <v>211</v>
      </c>
      <c r="AB212" s="80">
        <f>IFERROR(MATCH($C212,My_Audit!$B$2:$B$456,0),0)</f>
        <v>0</v>
      </c>
      <c r="AC212" s="80">
        <f>IFERROR(MATCH($E212,Models!$I$2:$I$605,0),0)</f>
        <v>0</v>
      </c>
      <c r="AD212" s="80">
        <f>IFERROR(MATCH($A212,Output_Win!$A$2:$A$243,0),0)</f>
        <v>0</v>
      </c>
    </row>
    <row r="213" spans="1:30">
      <c r="A213" s="40" t="str">
        <f>_xlfn.TEXTJOIN("",TRUE,Input!$A$4,TEXT(ROW(My_Audit!A212)+Input!$A$8-1,"00"))</f>
        <v>W4600</v>
      </c>
      <c r="B213" s="40" t="str">
        <f>_xlfn.TEXTJOIN("-",TRUE,"ITD",Input!$A$2,A213)</f>
        <v>ITD-SHR11749-W4600</v>
      </c>
      <c r="C213" s="41" t="str" cm="1">
        <f t="array" ref="C213">IF(($Y213+$Z213+$AA213+$AD213)=0,"",IFERROR(_xlfn.LET(_xlpm.CSVVal,IF($Y213=0,"",INDEX(CSV!B$2:B$510,$Y213)),_xlpm.MacVal,IF($Z213=0,"",INDEX(Output_Mac!B$2:B$500,$Z213)),_xlpm.WinVal,IF($AD213=0,"",INDEX(Output_Win!B$2:B$243,$AD213)),_xlpm.MyAuditVal,IF($AA213=0,"",INDEX(My_Audit!B$2:B$456,$AA213)),_xlfn.IFS(_xlpm.MyAuditVal&lt;&gt;"",_xlpm.MyAuditVal,_xlpm.MacVal&lt;&gt;"",_xlpm.MacVal,_xlpm.WinVal&lt;&gt;"",_xlpm.WinVal,_xlpm.CSVVal&lt;&gt;"",_xlpm.CSVVal)),""))</f>
        <v/>
      </c>
      <c r="D213" s="41" t="str" cm="1">
        <f t="array" ref="D213">IF(($Y213+$Z213+$AA213+$AD213)=0,"",IFERROR(_xlfn.LET(_xlpm.CSVVal,IF($Y213=0,"",INDEX(CSV!C$2:C$510,$Y213)),_xlpm.MacVal,IF($Z213=0,"",INDEX(Output_Mac!D$2:D$500,$Z213)),_xlpm.WinVal,IF($AD213=0,"",INDEX(Output_Win!D$2:D$243,$AD213)),_xlpm.MyAuditVal,IF($AA213=0,"",INDEX(My_Audit!C$2:C$456,$AA213)),_xlfn.IFS(_xlpm.MyAuditVal&lt;&gt;"",_xlpm.MyAuditVal,_xlpm.MacVal&lt;&gt;"",_xlpm.MacVal,_xlpm.WinVal&lt;&gt;"",_xlpm.WinVal,_xlpm.CSVVal&lt;&gt;"",_xlpm.CSVVal)),""))</f>
        <v/>
      </c>
      <c r="E213" s="41" t="str" cm="1">
        <f t="array" ref="E213">IF(($Y213+$Z213+$AA213+$AD213)=0,"",IFERROR(_xlfn.LET(_xlpm.CSVVal,IF($Y213=0,"",INDEX(CSV!E$2:E$510,$Y213)),_xlpm.MacVal,IF($Z213=0,"",INDEX(Output_Mac!C$2:C$500,$Z213)),_xlpm.WinVal,IF($AD213=0,"",INDEX(Output_Win!C$2:C$243,$AD213)),_xlpm.MyAuditVal,IF($AA213=0,"",INDEX(My_Audit!D$2:D$456,$AA213)),_xlfn.IFS(_xlpm.MyAuditVal&lt;&gt;"",_xlpm.MyAuditVal,_xlpm.MacVal&lt;&gt;"",_xlpm.MacVal,_xlpm.WinVal&lt;&gt;"",_xlpm.WinVal,_xlpm.CSVVal&lt;&gt;"",_xlpm.CSVVal)),""))</f>
        <v/>
      </c>
      <c r="F213" s="41" t="str" cm="1">
        <f t="array" ref="F213">IF(($Y213+$Z213+$AA213+$AD213)=0,"",IFERROR(_xlfn.LET(_xlpm.CSVVal,IF($Y213=0,"",INDEX(CSV!F$2:F$510,$Y213)),_xlpm.MacVal,IF($Z213=0,"",INDEX(Output_Mac!E$2:E$500,$Z213)),_xlpm.WinVal,IF($AD213=0,"",INDEX(Output_Win!E$2:E$243,$AD213)),_xlpm.MyAuditVal,IF($AA213=0,"",INDEX(My_Audit!E$2:E$456,$AA213)),_xlfn.IFS(_xlpm.MyAuditVal&lt;&gt;"",_xlpm.MyAuditVal,_xlpm.MacVal&lt;&gt;"",_xlpm.MacVal,_xlpm.WinVal&lt;&gt;"",_xlpm.WinVal,_xlpm.CSVVal&lt;&gt;"",PROPER(_xlpm.CSVVal))),""))</f>
        <v/>
      </c>
      <c r="G213" s="41" t="str" cm="1">
        <f t="array" ref="G213">IF(($Y213+$Z213+$AA213+$AD213)=0,"",IFERROR(_xlfn.LET(_xlpm.CSVVal,IF($Y213=0,"",INDEX(CSV!G$2:G$510,$Y213)),_xlpm.MacVal,IF($Z213=0,"",INDEX(Output_Mac!G$2:G$500,$Z213)),_xlpm.WinVal,IF($AD213=0,"",INDEX(Output_Win!G$2:G$243,$AD213)),_xlpm.MyAuditVal,IF($AA213=0,"",INDEX(My_Audit!F$2:F$456,$AA213)),_xlfn.IFS(_xlpm.MyAuditVal&lt;&gt;"",_xlpm.MyAuditVal,_xlpm.MacVal&lt;&gt;"",_xlpm.MacVal,_xlpm.WinVal&lt;&gt;"",_xlpm.WinVal,_xlpm.CSVVal&lt;&gt;"",_xlpm.CSVVal)),""))</f>
        <v/>
      </c>
      <c r="H213" s="41" t="str" cm="1">
        <f t="array" ref="H213">IF($Z213&gt;0,INDEX(Output_Mac!H$2:H$500,$Z213),IF($AD213&gt;0,INDEX(Output_Win!H$2:H$243,$AD213),IF($AA213&gt;0,_xlfn.LET(_xlpm.MyAuditVal,INDEX(My_Audit!G$2:G$456,$AA213),IF(_xlpm.MyAuditVal=0,"",_xlpm.MyAuditVal)),"")))</f>
        <v/>
      </c>
      <c r="I213" s="41" t="str" cm="1">
        <f t="array" ref="I213">IF(($Y213+$Z213+$AA213+$AD213)=0,"",IFERROR(_xlfn.LET(_xlpm.CSVVal,IF($Y213=0,"",INDEX(CSV!H$2:H$510,$Y213)),_xlpm.MacVal,IF($Z213=0,"",INDEX(Output_Mac!I$2:I$500,$Z213)),_xlpm.WinVal,IF($AD213=0,"",INDEX(Output_Win!I$2:I$243,$AD213)),_xlpm.MyAuditVal,IF($AA213=0,"",INDEX(My_Audit!H$2:H$456,$AA213)),_xlfn.IFS(_xlpm.MyAuditVal&lt;&gt;"",_xlpm.MyAuditVal,_xlpm.MacVal&lt;&gt;"",_xlpm.MacVal,_xlpm.WinVal&lt;&gt;"",_xlpm.WinVal,_xlpm.CSVVal&lt;&gt;"",_xlpm.CSVVal)),""))</f>
        <v/>
      </c>
      <c r="J213" s="41" t="str" cm="1">
        <f t="array" ref="J213">IF(($Y213+$Z213+$AA213+$AD213)=0,"",IFERROR(_xlfn.LET(_xlpm.CSVVal,IF($Y213=0,"",INDEX(CSV!J$2:J$510,$Y213)),_xlpm.MacVal,IF($Z213=0,"",INDEX(Output_Mac!J$2:J$500,$Z213)),_xlpm.WinVal,IF($AD213=0,"",INDEX(Output_Win!J$2:J$243,$AD213)),_xlpm.MyAuditVal,IF($AA213=0,"",INDEX(My_Audit!I$2:I$456,$AA213)),_xlfn.IFS(_xlpm.MyAuditVal&lt;&gt;"",_xlpm.MyAuditVal,_xlpm.MacVal&lt;&gt;"",_xlpm.MacVal,_xlpm.WinVal&lt;&gt;"",_xlpm.WinVal,_xlpm.CSVVal&lt;&gt;"",_xlpm.CSVVal)),""))</f>
        <v/>
      </c>
      <c r="K213" s="41" t="str" cm="1">
        <f t="array" ref="K213">IF(($Y213+$Z213+$AA213+$AD213)=0,"",IFERROR(_xlfn.LET(_xlpm.CSVVal,IF($Y213=0,"",INDEX(CSV!N$2:N$510,$Y213)),_xlpm.MacVal,IF($Z213=0,"",INDEX(Output_Mac!L$2:L$500,$Z213)),_xlpm.WinVal,IF($AD213=0,"",INDEX(Output_Win!L$2:L$243,$AD213)),_xlpm.MyAuditVal,IF($AA213=0,"",INDEX(My_Audit!J$2:J$456,$AA213)),_xlfn.IFS(_xlpm.MyAuditVal&lt;&gt;"",_xlpm.MyAuditVal,_xlpm.MacVal&lt;&gt;"",_xlpm.MacVal,_xlpm.WinVal&lt;&gt;"",_xlpm.WinVal,_xlpm.CSVVal&lt;&gt;"",_xlpm.CSVVal)),""))</f>
        <v/>
      </c>
      <c r="L213" s="41" t="str" cm="1">
        <f t="array" ref="L213">IF(($Y213+$Z213+$AA213+$AD213)=0,"",IFERROR(_xlfn.LET(_xlpm.CSVVal,IF($Y213=0,"",INDEX(CSV!Q$2:Q$510,$Y213)),_xlpm.MacVal,IF($Z213=0,"",INDEX(Output_Mac!M$2:M$500,$Z213)),_xlpm.WinVal,IF($AD213=0,"",INDEX(Output_Win!M$2:M$243,$AD213)),_xlpm.MyAuditVal,IF($AA213=0,"",INDEX(My_Audit!K$2:K$456,$AA213)),_xlfn.IFS(_xlpm.MyAuditVal&lt;&gt;"",_xlpm.MyAuditVal,_xlpm.MacVal&lt;&gt;"",_xlpm.MacVal,_xlpm.WinVal&lt;&gt;"",_xlpm.WinVal,_xlpm.CSVVal&lt;&gt;"",_xlpm.CSVVal)),""))</f>
        <v/>
      </c>
      <c r="M213" s="41" t="str" cm="1">
        <f t="array" ref="M213">IF(($Y213+$Z213+$AA213+$AD213)=0,"",ExpandDiagCodes(_xlfn.TEXTJOIN(", ",TRUE,IF($AA213=0,"",INDEX(My_Audit!N$2:N$456,$AA213)),IF($Z213=0,"",INDEX(Output_Mac!S$2:S$500,$Z213)),IF($AD213=0,"",INDEX(Output_Win!S$2:S$243,$AD213)),IF($Y213=0,"",INDEX(CSV!AE$2:AE$510,$Y213)))))</f>
        <v/>
      </c>
      <c r="N213" s="41" t="str" cm="1">
        <f t="array" ref="N213">IF(($Y213+$Z213+$AA213+$AD213)=0,"",IFERROR(_xlfn.LET(_xlpm.CSVVal,IF($Y213=0,"",INDEX(CSV!AG$2:AG$510,$Y213)),_xlpm.MacVal,IF($Z213=0,"",INDEX(Output_Mac!T$2:T$500,$Z213)),_xlpm.WinVal,IF($AD213=0,"",INDEX(Output_Win!T$2:T$243,$AD213)),_xlpm.MyAuditVal,IF($AA213=0,"",INDEX(My_Audit!O$2:O$456,$AA213)),_xlfn.IFS(_xlpm.MyAuditVal&lt;&gt;"",_xlpm.MyAuditVal,_xlpm.MacVal&lt;&gt;"",_xlpm.MacVal,_xlpm.WinVal&lt;&gt;"",_xlpm.WinVal,_xlpm.CSVVal&lt;&gt;"",_xlpm.CSVVal)),""))</f>
        <v/>
      </c>
      <c r="O213" s="41" t="str" cm="1">
        <f t="array" ref="O213">IF($AB213=0,"",INDEX(My_Audit!P$2:P$456,$AB213))&amp;""</f>
        <v/>
      </c>
      <c r="P213" s="40"/>
      <c r="Q213" s="41" t="str">
        <f>IF(LEFT(N213,4)="Pass","Nist SP 800-88",My_Audit!R213)&amp;""</f>
        <v/>
      </c>
      <c r="R213" s="40"/>
      <c r="S213" s="40"/>
      <c r="T213" s="41" t="str" cm="1">
        <f t="array" ref="T213">IF($AC213=0,"",INDEX(Models!J$2:J$605,$AC213))</f>
        <v/>
      </c>
      <c r="U213" s="40"/>
      <c r="V213" s="40"/>
      <c r="W213" s="79" t="str" cm="1">
        <f t="array" ref="W213">IF(($Z213+$AA213+$AD213)=0,"",ExpandDiagCodes(_xlfn.TEXTJOIN(", ",TRUE,IF($AA213=0,"",INDEX(My_Audit!L$2:L$456,$AA213)),IF($Z213=0,"",INDEX(Output_Mac!AA$2:AA$500,$Z213)),IF($AD213=0,"",INDEX(Output_Win!AA$2:AA$243,$AD213)))))</f>
        <v/>
      </c>
      <c r="Y213" s="80">
        <f>IFERROR(MATCH($A213,CSV!$A$2:$A$510,0),0)</f>
        <v>0</v>
      </c>
      <c r="Z213" s="80">
        <f>IFERROR(MATCH($A213,Output_Mac!$A$2:$A$500,0),0)</f>
        <v>0</v>
      </c>
      <c r="AA213" s="80">
        <f>IFERROR(MATCH($A213,My_Audit!$A$2:$A$456,0),0)</f>
        <v>212</v>
      </c>
      <c r="AB213" s="80">
        <f>IFERROR(MATCH($C213,My_Audit!$B$2:$B$456,0),0)</f>
        <v>0</v>
      </c>
      <c r="AC213" s="80">
        <f>IFERROR(MATCH($E213,Models!$I$2:$I$605,0),0)</f>
        <v>0</v>
      </c>
      <c r="AD213" s="80">
        <f>IFERROR(MATCH($A213,Output_Win!$A$2:$A$243,0),0)</f>
        <v>0</v>
      </c>
    </row>
    <row r="214" spans="1:30">
      <c r="A214" s="40" t="str">
        <f>_xlfn.TEXTJOIN("",TRUE,Input!$A$4,TEXT(ROW(My_Audit!A213)+Input!$A$8-1,"00"))</f>
        <v>W4601</v>
      </c>
      <c r="B214" s="40" t="str">
        <f>_xlfn.TEXTJOIN("-",TRUE,"ITD",Input!$A$2,A214)</f>
        <v>ITD-SHR11749-W4601</v>
      </c>
      <c r="C214" s="41" t="str" cm="1">
        <f t="array" ref="C214">IF(($Y214+$Z214+$AA214+$AD214)=0,"",IFERROR(_xlfn.LET(_xlpm.CSVVal,IF($Y214=0,"",INDEX(CSV!B$2:B$510,$Y214)),_xlpm.MacVal,IF($Z214=0,"",INDEX(Output_Mac!B$2:B$500,$Z214)),_xlpm.WinVal,IF($AD214=0,"",INDEX(Output_Win!B$2:B$243,$AD214)),_xlpm.MyAuditVal,IF($AA214=0,"",INDEX(My_Audit!B$2:B$456,$AA214)),_xlfn.IFS(_xlpm.MyAuditVal&lt;&gt;"",_xlpm.MyAuditVal,_xlpm.MacVal&lt;&gt;"",_xlpm.MacVal,_xlpm.WinVal&lt;&gt;"",_xlpm.WinVal,_xlpm.CSVVal&lt;&gt;"",_xlpm.CSVVal)),""))</f>
        <v/>
      </c>
      <c r="D214" s="41" t="str" cm="1">
        <f t="array" ref="D214">IF(($Y214+$Z214+$AA214+$AD214)=0,"",IFERROR(_xlfn.LET(_xlpm.CSVVal,IF($Y214=0,"",INDEX(CSV!C$2:C$510,$Y214)),_xlpm.MacVal,IF($Z214=0,"",INDEX(Output_Mac!D$2:D$500,$Z214)),_xlpm.WinVal,IF($AD214=0,"",INDEX(Output_Win!D$2:D$243,$AD214)),_xlpm.MyAuditVal,IF($AA214=0,"",INDEX(My_Audit!C$2:C$456,$AA214)),_xlfn.IFS(_xlpm.MyAuditVal&lt;&gt;"",_xlpm.MyAuditVal,_xlpm.MacVal&lt;&gt;"",_xlpm.MacVal,_xlpm.WinVal&lt;&gt;"",_xlpm.WinVal,_xlpm.CSVVal&lt;&gt;"",_xlpm.CSVVal)),""))</f>
        <v/>
      </c>
      <c r="E214" s="41" t="str" cm="1">
        <f t="array" ref="E214">IF(($Y214+$Z214+$AA214+$AD214)=0,"",IFERROR(_xlfn.LET(_xlpm.CSVVal,IF($Y214=0,"",INDEX(CSV!E$2:E$510,$Y214)),_xlpm.MacVal,IF($Z214=0,"",INDEX(Output_Mac!C$2:C$500,$Z214)),_xlpm.WinVal,IF($AD214=0,"",INDEX(Output_Win!C$2:C$243,$AD214)),_xlpm.MyAuditVal,IF($AA214=0,"",INDEX(My_Audit!D$2:D$456,$AA214)),_xlfn.IFS(_xlpm.MyAuditVal&lt;&gt;"",_xlpm.MyAuditVal,_xlpm.MacVal&lt;&gt;"",_xlpm.MacVal,_xlpm.WinVal&lt;&gt;"",_xlpm.WinVal,_xlpm.CSVVal&lt;&gt;"",_xlpm.CSVVal)),""))</f>
        <v/>
      </c>
      <c r="F214" s="41" t="str" cm="1">
        <f t="array" ref="F214">IF(($Y214+$Z214+$AA214+$AD214)=0,"",IFERROR(_xlfn.LET(_xlpm.CSVVal,IF($Y214=0,"",INDEX(CSV!F$2:F$510,$Y214)),_xlpm.MacVal,IF($Z214=0,"",INDEX(Output_Mac!E$2:E$500,$Z214)),_xlpm.WinVal,IF($AD214=0,"",INDEX(Output_Win!E$2:E$243,$AD214)),_xlpm.MyAuditVal,IF($AA214=0,"",INDEX(My_Audit!E$2:E$456,$AA214)),_xlfn.IFS(_xlpm.MyAuditVal&lt;&gt;"",_xlpm.MyAuditVal,_xlpm.MacVal&lt;&gt;"",_xlpm.MacVal,_xlpm.WinVal&lt;&gt;"",_xlpm.WinVal,_xlpm.CSVVal&lt;&gt;"",PROPER(_xlpm.CSVVal))),""))</f>
        <v/>
      </c>
      <c r="G214" s="41" t="str" cm="1">
        <f t="array" ref="G214">IF(($Y214+$Z214+$AA214+$AD214)=0,"",IFERROR(_xlfn.LET(_xlpm.CSVVal,IF($Y214=0,"",INDEX(CSV!G$2:G$510,$Y214)),_xlpm.MacVal,IF($Z214=0,"",INDEX(Output_Mac!G$2:G$500,$Z214)),_xlpm.WinVal,IF($AD214=0,"",INDEX(Output_Win!G$2:G$243,$AD214)),_xlpm.MyAuditVal,IF($AA214=0,"",INDEX(My_Audit!F$2:F$456,$AA214)),_xlfn.IFS(_xlpm.MyAuditVal&lt;&gt;"",_xlpm.MyAuditVal,_xlpm.MacVal&lt;&gt;"",_xlpm.MacVal,_xlpm.WinVal&lt;&gt;"",_xlpm.WinVal,_xlpm.CSVVal&lt;&gt;"",_xlpm.CSVVal)),""))</f>
        <v/>
      </c>
      <c r="H214" s="41" t="str" cm="1">
        <f t="array" ref="H214">IF($Z214&gt;0,INDEX(Output_Mac!H$2:H$500,$Z214),IF($AD214&gt;0,INDEX(Output_Win!H$2:H$243,$AD214),IF($AA214&gt;0,_xlfn.LET(_xlpm.MyAuditVal,INDEX(My_Audit!G$2:G$456,$AA214),IF(_xlpm.MyAuditVal=0,"",_xlpm.MyAuditVal)),"")))</f>
        <v/>
      </c>
      <c r="I214" s="41" t="str" cm="1">
        <f t="array" ref="I214">IF(($Y214+$Z214+$AA214+$AD214)=0,"",IFERROR(_xlfn.LET(_xlpm.CSVVal,IF($Y214=0,"",INDEX(CSV!H$2:H$510,$Y214)),_xlpm.MacVal,IF($Z214=0,"",INDEX(Output_Mac!I$2:I$500,$Z214)),_xlpm.WinVal,IF($AD214=0,"",INDEX(Output_Win!I$2:I$243,$AD214)),_xlpm.MyAuditVal,IF($AA214=0,"",INDEX(My_Audit!H$2:H$456,$AA214)),_xlfn.IFS(_xlpm.MyAuditVal&lt;&gt;"",_xlpm.MyAuditVal,_xlpm.MacVal&lt;&gt;"",_xlpm.MacVal,_xlpm.WinVal&lt;&gt;"",_xlpm.WinVal,_xlpm.CSVVal&lt;&gt;"",_xlpm.CSVVal)),""))</f>
        <v/>
      </c>
      <c r="J214" s="41" t="str" cm="1">
        <f t="array" ref="J214">IF(($Y214+$Z214+$AA214+$AD214)=0,"",IFERROR(_xlfn.LET(_xlpm.CSVVal,IF($Y214=0,"",INDEX(CSV!J$2:J$510,$Y214)),_xlpm.MacVal,IF($Z214=0,"",INDEX(Output_Mac!J$2:J$500,$Z214)),_xlpm.WinVal,IF($AD214=0,"",INDEX(Output_Win!J$2:J$243,$AD214)),_xlpm.MyAuditVal,IF($AA214=0,"",INDEX(My_Audit!I$2:I$456,$AA214)),_xlfn.IFS(_xlpm.MyAuditVal&lt;&gt;"",_xlpm.MyAuditVal,_xlpm.MacVal&lt;&gt;"",_xlpm.MacVal,_xlpm.WinVal&lt;&gt;"",_xlpm.WinVal,_xlpm.CSVVal&lt;&gt;"",_xlpm.CSVVal)),""))</f>
        <v/>
      </c>
      <c r="K214" s="41" t="str" cm="1">
        <f t="array" ref="K214">IF(($Y214+$Z214+$AA214+$AD214)=0,"",IFERROR(_xlfn.LET(_xlpm.CSVVal,IF($Y214=0,"",INDEX(CSV!N$2:N$510,$Y214)),_xlpm.MacVal,IF($Z214=0,"",INDEX(Output_Mac!L$2:L$500,$Z214)),_xlpm.WinVal,IF($AD214=0,"",INDEX(Output_Win!L$2:L$243,$AD214)),_xlpm.MyAuditVal,IF($AA214=0,"",INDEX(My_Audit!J$2:J$456,$AA214)),_xlfn.IFS(_xlpm.MyAuditVal&lt;&gt;"",_xlpm.MyAuditVal,_xlpm.MacVal&lt;&gt;"",_xlpm.MacVal,_xlpm.WinVal&lt;&gt;"",_xlpm.WinVal,_xlpm.CSVVal&lt;&gt;"",_xlpm.CSVVal)),""))</f>
        <v/>
      </c>
      <c r="L214" s="41" t="str" cm="1">
        <f t="array" ref="L214">IF(($Y214+$Z214+$AA214+$AD214)=0,"",IFERROR(_xlfn.LET(_xlpm.CSVVal,IF($Y214=0,"",INDEX(CSV!Q$2:Q$510,$Y214)),_xlpm.MacVal,IF($Z214=0,"",INDEX(Output_Mac!M$2:M$500,$Z214)),_xlpm.WinVal,IF($AD214=0,"",INDEX(Output_Win!M$2:M$243,$AD214)),_xlpm.MyAuditVal,IF($AA214=0,"",INDEX(My_Audit!K$2:K$456,$AA214)),_xlfn.IFS(_xlpm.MyAuditVal&lt;&gt;"",_xlpm.MyAuditVal,_xlpm.MacVal&lt;&gt;"",_xlpm.MacVal,_xlpm.WinVal&lt;&gt;"",_xlpm.WinVal,_xlpm.CSVVal&lt;&gt;"",_xlpm.CSVVal)),""))</f>
        <v/>
      </c>
      <c r="M214" s="41" t="str" cm="1">
        <f t="array" ref="M214">IF(($Y214+$Z214+$AA214+$AD214)=0,"",ExpandDiagCodes(_xlfn.TEXTJOIN(", ",TRUE,IF($AA214=0,"",INDEX(My_Audit!N$2:N$456,$AA214)),IF($Z214=0,"",INDEX(Output_Mac!S$2:S$500,$Z214)),IF($AD214=0,"",INDEX(Output_Win!S$2:S$243,$AD214)),IF($Y214=0,"",INDEX(CSV!AE$2:AE$510,$Y214)))))</f>
        <v/>
      </c>
      <c r="N214" s="41" t="str" cm="1">
        <f t="array" ref="N214">IF(($Y214+$Z214+$AA214+$AD214)=0,"",IFERROR(_xlfn.LET(_xlpm.CSVVal,IF($Y214=0,"",INDEX(CSV!AG$2:AG$510,$Y214)),_xlpm.MacVal,IF($Z214=0,"",INDEX(Output_Mac!T$2:T$500,$Z214)),_xlpm.WinVal,IF($AD214=0,"",INDEX(Output_Win!T$2:T$243,$AD214)),_xlpm.MyAuditVal,IF($AA214=0,"",INDEX(My_Audit!O$2:O$456,$AA214)),_xlfn.IFS(_xlpm.MyAuditVal&lt;&gt;"",_xlpm.MyAuditVal,_xlpm.MacVal&lt;&gt;"",_xlpm.MacVal,_xlpm.WinVal&lt;&gt;"",_xlpm.WinVal,_xlpm.CSVVal&lt;&gt;"",_xlpm.CSVVal)),""))</f>
        <v/>
      </c>
      <c r="O214" s="41" t="str" cm="1">
        <f t="array" ref="O214">IF($AB214=0,"",INDEX(My_Audit!P$2:P$456,$AB214))&amp;""</f>
        <v/>
      </c>
      <c r="P214" s="40"/>
      <c r="Q214" s="41" t="str">
        <f>IF(LEFT(N214,4)="Pass","Nist SP 800-88",My_Audit!R214)&amp;""</f>
        <v/>
      </c>
      <c r="R214" s="40"/>
      <c r="S214" s="40"/>
      <c r="T214" s="41" t="str" cm="1">
        <f t="array" ref="T214">IF($AC214=0,"",INDEX(Models!J$2:J$605,$AC214))</f>
        <v/>
      </c>
      <c r="U214" s="40"/>
      <c r="V214" s="40"/>
      <c r="W214" s="79" t="str" cm="1">
        <f t="array" ref="W214">IF(($Z214+$AA214+$AD214)=0,"",ExpandDiagCodes(_xlfn.TEXTJOIN(", ",TRUE,IF($AA214=0,"",INDEX(My_Audit!L$2:L$456,$AA214)),IF($Z214=0,"",INDEX(Output_Mac!AA$2:AA$500,$Z214)),IF($AD214=0,"",INDEX(Output_Win!AA$2:AA$243,$AD214)))))</f>
        <v/>
      </c>
      <c r="Y214" s="80">
        <f>IFERROR(MATCH($A214,CSV!$A$2:$A$510,0),0)</f>
        <v>0</v>
      </c>
      <c r="Z214" s="80">
        <f>IFERROR(MATCH($A214,Output_Mac!$A$2:$A$500,0),0)</f>
        <v>0</v>
      </c>
      <c r="AA214" s="80">
        <f>IFERROR(MATCH($A214,My_Audit!$A$2:$A$456,0),0)</f>
        <v>213</v>
      </c>
      <c r="AB214" s="80">
        <f>IFERROR(MATCH($C214,My_Audit!$B$2:$B$456,0),0)</f>
        <v>0</v>
      </c>
      <c r="AC214" s="80">
        <f>IFERROR(MATCH($E214,Models!$I$2:$I$605,0),0)</f>
        <v>0</v>
      </c>
      <c r="AD214" s="80">
        <f>IFERROR(MATCH($A214,Output_Win!$A$2:$A$243,0),0)</f>
        <v>0</v>
      </c>
    </row>
    <row r="215" spans="1:30">
      <c r="A215" s="40" t="str">
        <f>_xlfn.TEXTJOIN("",TRUE,Input!$A$4,TEXT(ROW(My_Audit!A214)+Input!$A$8-1,"00"))</f>
        <v>W4602</v>
      </c>
      <c r="B215" s="40" t="str">
        <f>_xlfn.TEXTJOIN("-",TRUE,"ITD",Input!$A$2,A215)</f>
        <v>ITD-SHR11749-W4602</v>
      </c>
      <c r="C215" s="41" t="str" cm="1">
        <f t="array" ref="C215">IF(($Y215+$Z215+$AA215+$AD215)=0,"",IFERROR(_xlfn.LET(_xlpm.CSVVal,IF($Y215=0,"",INDEX(CSV!B$2:B$510,$Y215)),_xlpm.MacVal,IF($Z215=0,"",INDEX(Output_Mac!B$2:B$500,$Z215)),_xlpm.WinVal,IF($AD215=0,"",INDEX(Output_Win!B$2:B$243,$AD215)),_xlpm.MyAuditVal,IF($AA215=0,"",INDEX(My_Audit!B$2:B$456,$AA215)),_xlfn.IFS(_xlpm.MyAuditVal&lt;&gt;"",_xlpm.MyAuditVal,_xlpm.MacVal&lt;&gt;"",_xlpm.MacVal,_xlpm.WinVal&lt;&gt;"",_xlpm.WinVal,_xlpm.CSVVal&lt;&gt;"",_xlpm.CSVVal)),""))</f>
        <v/>
      </c>
      <c r="D215" s="41" t="str" cm="1">
        <f t="array" ref="D215">IF(($Y215+$Z215+$AA215+$AD215)=0,"",IFERROR(_xlfn.LET(_xlpm.CSVVal,IF($Y215=0,"",INDEX(CSV!C$2:C$510,$Y215)),_xlpm.MacVal,IF($Z215=0,"",INDEX(Output_Mac!D$2:D$500,$Z215)),_xlpm.WinVal,IF($AD215=0,"",INDEX(Output_Win!D$2:D$243,$AD215)),_xlpm.MyAuditVal,IF($AA215=0,"",INDEX(My_Audit!C$2:C$456,$AA215)),_xlfn.IFS(_xlpm.MyAuditVal&lt;&gt;"",_xlpm.MyAuditVal,_xlpm.MacVal&lt;&gt;"",_xlpm.MacVal,_xlpm.WinVal&lt;&gt;"",_xlpm.WinVal,_xlpm.CSVVal&lt;&gt;"",_xlpm.CSVVal)),""))</f>
        <v/>
      </c>
      <c r="E215" s="41" t="str" cm="1">
        <f t="array" ref="E215">IF(($Y215+$Z215+$AA215+$AD215)=0,"",IFERROR(_xlfn.LET(_xlpm.CSVVal,IF($Y215=0,"",INDEX(CSV!E$2:E$510,$Y215)),_xlpm.MacVal,IF($Z215=0,"",INDEX(Output_Mac!C$2:C$500,$Z215)),_xlpm.WinVal,IF($AD215=0,"",INDEX(Output_Win!C$2:C$243,$AD215)),_xlpm.MyAuditVal,IF($AA215=0,"",INDEX(My_Audit!D$2:D$456,$AA215)),_xlfn.IFS(_xlpm.MyAuditVal&lt;&gt;"",_xlpm.MyAuditVal,_xlpm.MacVal&lt;&gt;"",_xlpm.MacVal,_xlpm.WinVal&lt;&gt;"",_xlpm.WinVal,_xlpm.CSVVal&lt;&gt;"",_xlpm.CSVVal)),""))</f>
        <v/>
      </c>
      <c r="F215" s="41" t="str" cm="1">
        <f t="array" ref="F215">IF(($Y215+$Z215+$AA215+$AD215)=0,"",IFERROR(_xlfn.LET(_xlpm.CSVVal,IF($Y215=0,"",INDEX(CSV!F$2:F$510,$Y215)),_xlpm.MacVal,IF($Z215=0,"",INDEX(Output_Mac!E$2:E$500,$Z215)),_xlpm.WinVal,IF($AD215=0,"",INDEX(Output_Win!E$2:E$243,$AD215)),_xlpm.MyAuditVal,IF($AA215=0,"",INDEX(My_Audit!E$2:E$456,$AA215)),_xlfn.IFS(_xlpm.MyAuditVal&lt;&gt;"",_xlpm.MyAuditVal,_xlpm.MacVal&lt;&gt;"",_xlpm.MacVal,_xlpm.WinVal&lt;&gt;"",_xlpm.WinVal,_xlpm.CSVVal&lt;&gt;"",PROPER(_xlpm.CSVVal))),""))</f>
        <v/>
      </c>
      <c r="G215" s="41" t="str" cm="1">
        <f t="array" ref="G215">IF(($Y215+$Z215+$AA215+$AD215)=0,"",IFERROR(_xlfn.LET(_xlpm.CSVVal,IF($Y215=0,"",INDEX(CSV!G$2:G$510,$Y215)),_xlpm.MacVal,IF($Z215=0,"",INDEX(Output_Mac!G$2:G$500,$Z215)),_xlpm.WinVal,IF($AD215=0,"",INDEX(Output_Win!G$2:G$243,$AD215)),_xlpm.MyAuditVal,IF($AA215=0,"",INDEX(My_Audit!F$2:F$456,$AA215)),_xlfn.IFS(_xlpm.MyAuditVal&lt;&gt;"",_xlpm.MyAuditVal,_xlpm.MacVal&lt;&gt;"",_xlpm.MacVal,_xlpm.WinVal&lt;&gt;"",_xlpm.WinVal,_xlpm.CSVVal&lt;&gt;"",_xlpm.CSVVal)),""))</f>
        <v/>
      </c>
      <c r="H215" s="41" t="str" cm="1">
        <f t="array" ref="H215">IF($Z215&gt;0,INDEX(Output_Mac!H$2:H$500,$Z215),IF($AD215&gt;0,INDEX(Output_Win!H$2:H$243,$AD215),IF($AA215&gt;0,_xlfn.LET(_xlpm.MyAuditVal,INDEX(My_Audit!G$2:G$456,$AA215),IF(_xlpm.MyAuditVal=0,"",_xlpm.MyAuditVal)),"")))</f>
        <v/>
      </c>
      <c r="I215" s="41" t="str" cm="1">
        <f t="array" ref="I215">IF(($Y215+$Z215+$AA215+$AD215)=0,"",IFERROR(_xlfn.LET(_xlpm.CSVVal,IF($Y215=0,"",INDEX(CSV!H$2:H$510,$Y215)),_xlpm.MacVal,IF($Z215=0,"",INDEX(Output_Mac!I$2:I$500,$Z215)),_xlpm.WinVal,IF($AD215=0,"",INDEX(Output_Win!I$2:I$243,$AD215)),_xlpm.MyAuditVal,IF($AA215=0,"",INDEX(My_Audit!H$2:H$456,$AA215)),_xlfn.IFS(_xlpm.MyAuditVal&lt;&gt;"",_xlpm.MyAuditVal,_xlpm.MacVal&lt;&gt;"",_xlpm.MacVal,_xlpm.WinVal&lt;&gt;"",_xlpm.WinVal,_xlpm.CSVVal&lt;&gt;"",_xlpm.CSVVal)),""))</f>
        <v/>
      </c>
      <c r="J215" s="41" t="str" cm="1">
        <f t="array" ref="J215">IF(($Y215+$Z215+$AA215+$AD215)=0,"",IFERROR(_xlfn.LET(_xlpm.CSVVal,IF($Y215=0,"",INDEX(CSV!J$2:J$510,$Y215)),_xlpm.MacVal,IF($Z215=0,"",INDEX(Output_Mac!J$2:J$500,$Z215)),_xlpm.WinVal,IF($AD215=0,"",INDEX(Output_Win!J$2:J$243,$AD215)),_xlpm.MyAuditVal,IF($AA215=0,"",INDEX(My_Audit!I$2:I$456,$AA215)),_xlfn.IFS(_xlpm.MyAuditVal&lt;&gt;"",_xlpm.MyAuditVal,_xlpm.MacVal&lt;&gt;"",_xlpm.MacVal,_xlpm.WinVal&lt;&gt;"",_xlpm.WinVal,_xlpm.CSVVal&lt;&gt;"",_xlpm.CSVVal)),""))</f>
        <v/>
      </c>
      <c r="K215" s="41" t="str" cm="1">
        <f t="array" ref="K215">IF(($Y215+$Z215+$AA215+$AD215)=0,"",IFERROR(_xlfn.LET(_xlpm.CSVVal,IF($Y215=0,"",INDEX(CSV!N$2:N$510,$Y215)),_xlpm.MacVal,IF($Z215=0,"",INDEX(Output_Mac!L$2:L$500,$Z215)),_xlpm.WinVal,IF($AD215=0,"",INDEX(Output_Win!L$2:L$243,$AD215)),_xlpm.MyAuditVal,IF($AA215=0,"",INDEX(My_Audit!J$2:J$456,$AA215)),_xlfn.IFS(_xlpm.MyAuditVal&lt;&gt;"",_xlpm.MyAuditVal,_xlpm.MacVal&lt;&gt;"",_xlpm.MacVal,_xlpm.WinVal&lt;&gt;"",_xlpm.WinVal,_xlpm.CSVVal&lt;&gt;"",_xlpm.CSVVal)),""))</f>
        <v/>
      </c>
      <c r="L215" s="41" t="str" cm="1">
        <f t="array" ref="L215">IF(($Y215+$Z215+$AA215+$AD215)=0,"",IFERROR(_xlfn.LET(_xlpm.CSVVal,IF($Y215=0,"",INDEX(CSV!Q$2:Q$510,$Y215)),_xlpm.MacVal,IF($Z215=0,"",INDEX(Output_Mac!M$2:M$500,$Z215)),_xlpm.WinVal,IF($AD215=0,"",INDEX(Output_Win!M$2:M$243,$AD215)),_xlpm.MyAuditVal,IF($AA215=0,"",INDEX(My_Audit!K$2:K$456,$AA215)),_xlfn.IFS(_xlpm.MyAuditVal&lt;&gt;"",_xlpm.MyAuditVal,_xlpm.MacVal&lt;&gt;"",_xlpm.MacVal,_xlpm.WinVal&lt;&gt;"",_xlpm.WinVal,_xlpm.CSVVal&lt;&gt;"",_xlpm.CSVVal)),""))</f>
        <v/>
      </c>
      <c r="M215" s="41" t="str" cm="1">
        <f t="array" ref="M215">IF(($Y215+$Z215+$AA215+$AD215)=0,"",ExpandDiagCodes(_xlfn.TEXTJOIN(", ",TRUE,IF($AA215=0,"",INDEX(My_Audit!N$2:N$456,$AA215)),IF($Z215=0,"",INDEX(Output_Mac!S$2:S$500,$Z215)),IF($AD215=0,"",INDEX(Output_Win!S$2:S$243,$AD215)),IF($Y215=0,"",INDEX(CSV!AE$2:AE$510,$Y215)))))</f>
        <v/>
      </c>
      <c r="N215" s="41" t="str" cm="1">
        <f t="array" ref="N215">IF(($Y215+$Z215+$AA215+$AD215)=0,"",IFERROR(_xlfn.LET(_xlpm.CSVVal,IF($Y215=0,"",INDEX(CSV!AG$2:AG$510,$Y215)),_xlpm.MacVal,IF($Z215=0,"",INDEX(Output_Mac!T$2:T$500,$Z215)),_xlpm.WinVal,IF($AD215=0,"",INDEX(Output_Win!T$2:T$243,$AD215)),_xlpm.MyAuditVal,IF($AA215=0,"",INDEX(My_Audit!O$2:O$456,$AA215)),_xlfn.IFS(_xlpm.MyAuditVal&lt;&gt;"",_xlpm.MyAuditVal,_xlpm.MacVal&lt;&gt;"",_xlpm.MacVal,_xlpm.WinVal&lt;&gt;"",_xlpm.WinVal,_xlpm.CSVVal&lt;&gt;"",_xlpm.CSVVal)),""))</f>
        <v/>
      </c>
      <c r="O215" s="41" t="str" cm="1">
        <f t="array" ref="O215">IF($AB215=0,"",INDEX(My_Audit!P$2:P$456,$AB215))&amp;""</f>
        <v/>
      </c>
      <c r="P215" s="40"/>
      <c r="Q215" s="41" t="str">
        <f>IF(LEFT(N215,4)="Pass","Nist SP 800-88",My_Audit!R215)&amp;""</f>
        <v/>
      </c>
      <c r="R215" s="40"/>
      <c r="S215" s="40"/>
      <c r="T215" s="41" t="str" cm="1">
        <f t="array" ref="T215">IF($AC215=0,"",INDEX(Models!J$2:J$605,$AC215))</f>
        <v/>
      </c>
      <c r="U215" s="40"/>
      <c r="V215" s="40"/>
      <c r="W215" s="79" t="str" cm="1">
        <f t="array" ref="W215">IF(($Z215+$AA215+$AD215)=0,"",ExpandDiagCodes(_xlfn.TEXTJOIN(", ",TRUE,IF($AA215=0,"",INDEX(My_Audit!L$2:L$456,$AA215)),IF($Z215=0,"",INDEX(Output_Mac!AA$2:AA$500,$Z215)),IF($AD215=0,"",INDEX(Output_Win!AA$2:AA$243,$AD215)))))</f>
        <v/>
      </c>
      <c r="Y215" s="80">
        <f>IFERROR(MATCH($A215,CSV!$A$2:$A$510,0),0)</f>
        <v>0</v>
      </c>
      <c r="Z215" s="80">
        <f>IFERROR(MATCH($A215,Output_Mac!$A$2:$A$500,0),0)</f>
        <v>0</v>
      </c>
      <c r="AA215" s="80">
        <f>IFERROR(MATCH($A215,My_Audit!$A$2:$A$456,0),0)</f>
        <v>214</v>
      </c>
      <c r="AB215" s="80">
        <f>IFERROR(MATCH($C215,My_Audit!$B$2:$B$456,0),0)</f>
        <v>0</v>
      </c>
      <c r="AC215" s="80">
        <f>IFERROR(MATCH($E215,Models!$I$2:$I$605,0),0)</f>
        <v>0</v>
      </c>
      <c r="AD215" s="80">
        <f>IFERROR(MATCH($A215,Output_Win!$A$2:$A$243,0),0)</f>
        <v>0</v>
      </c>
    </row>
    <row r="216" spans="1:30">
      <c r="A216" s="40" t="str">
        <f>_xlfn.TEXTJOIN("",TRUE,Input!$A$4,TEXT(ROW(My_Audit!A215)+Input!$A$8-1,"00"))</f>
        <v>W4603</v>
      </c>
      <c r="B216" s="40" t="str">
        <f>_xlfn.TEXTJOIN("-",TRUE,"ITD",Input!$A$2,A216)</f>
        <v>ITD-SHR11749-W4603</v>
      </c>
      <c r="C216" s="41" t="str" cm="1">
        <f t="array" ref="C216">IF(($Y216+$Z216+$AA216+$AD216)=0,"",IFERROR(_xlfn.LET(_xlpm.CSVVal,IF($Y216=0,"",INDEX(CSV!B$2:B$510,$Y216)),_xlpm.MacVal,IF($Z216=0,"",INDEX(Output_Mac!B$2:B$500,$Z216)),_xlpm.WinVal,IF($AD216=0,"",INDEX(Output_Win!B$2:B$243,$AD216)),_xlpm.MyAuditVal,IF($AA216=0,"",INDEX(My_Audit!B$2:B$456,$AA216)),_xlfn.IFS(_xlpm.MyAuditVal&lt;&gt;"",_xlpm.MyAuditVal,_xlpm.MacVal&lt;&gt;"",_xlpm.MacVal,_xlpm.WinVal&lt;&gt;"",_xlpm.WinVal,_xlpm.CSVVal&lt;&gt;"",_xlpm.CSVVal)),""))</f>
        <v/>
      </c>
      <c r="D216" s="41" t="str" cm="1">
        <f t="array" ref="D216">IF(($Y216+$Z216+$AA216+$AD216)=0,"",IFERROR(_xlfn.LET(_xlpm.CSVVal,IF($Y216=0,"",INDEX(CSV!C$2:C$510,$Y216)),_xlpm.MacVal,IF($Z216=0,"",INDEX(Output_Mac!D$2:D$500,$Z216)),_xlpm.WinVal,IF($AD216=0,"",INDEX(Output_Win!D$2:D$243,$AD216)),_xlpm.MyAuditVal,IF($AA216=0,"",INDEX(My_Audit!C$2:C$456,$AA216)),_xlfn.IFS(_xlpm.MyAuditVal&lt;&gt;"",_xlpm.MyAuditVal,_xlpm.MacVal&lt;&gt;"",_xlpm.MacVal,_xlpm.WinVal&lt;&gt;"",_xlpm.WinVal,_xlpm.CSVVal&lt;&gt;"",_xlpm.CSVVal)),""))</f>
        <v/>
      </c>
      <c r="E216" s="41" t="str" cm="1">
        <f t="array" ref="E216">IF(($Y216+$Z216+$AA216+$AD216)=0,"",IFERROR(_xlfn.LET(_xlpm.CSVVal,IF($Y216=0,"",INDEX(CSV!E$2:E$510,$Y216)),_xlpm.MacVal,IF($Z216=0,"",INDEX(Output_Mac!C$2:C$500,$Z216)),_xlpm.WinVal,IF($AD216=0,"",INDEX(Output_Win!C$2:C$243,$AD216)),_xlpm.MyAuditVal,IF($AA216=0,"",INDEX(My_Audit!D$2:D$456,$AA216)),_xlfn.IFS(_xlpm.MyAuditVal&lt;&gt;"",_xlpm.MyAuditVal,_xlpm.MacVal&lt;&gt;"",_xlpm.MacVal,_xlpm.WinVal&lt;&gt;"",_xlpm.WinVal,_xlpm.CSVVal&lt;&gt;"",_xlpm.CSVVal)),""))</f>
        <v/>
      </c>
      <c r="F216" s="41" t="str" cm="1">
        <f t="array" ref="F216">IF(($Y216+$Z216+$AA216+$AD216)=0,"",IFERROR(_xlfn.LET(_xlpm.CSVVal,IF($Y216=0,"",INDEX(CSV!F$2:F$510,$Y216)),_xlpm.MacVal,IF($Z216=0,"",INDEX(Output_Mac!E$2:E$500,$Z216)),_xlpm.WinVal,IF($AD216=0,"",INDEX(Output_Win!E$2:E$243,$AD216)),_xlpm.MyAuditVal,IF($AA216=0,"",INDEX(My_Audit!E$2:E$456,$AA216)),_xlfn.IFS(_xlpm.MyAuditVal&lt;&gt;"",_xlpm.MyAuditVal,_xlpm.MacVal&lt;&gt;"",_xlpm.MacVal,_xlpm.WinVal&lt;&gt;"",_xlpm.WinVal,_xlpm.CSVVal&lt;&gt;"",PROPER(_xlpm.CSVVal))),""))</f>
        <v/>
      </c>
      <c r="G216" s="41" t="str" cm="1">
        <f t="array" ref="G216">IF(($Y216+$Z216+$AA216+$AD216)=0,"",IFERROR(_xlfn.LET(_xlpm.CSVVal,IF($Y216=0,"",INDEX(CSV!G$2:G$510,$Y216)),_xlpm.MacVal,IF($Z216=0,"",INDEX(Output_Mac!G$2:G$500,$Z216)),_xlpm.WinVal,IF($AD216=0,"",INDEX(Output_Win!G$2:G$243,$AD216)),_xlpm.MyAuditVal,IF($AA216=0,"",INDEX(My_Audit!F$2:F$456,$AA216)),_xlfn.IFS(_xlpm.MyAuditVal&lt;&gt;"",_xlpm.MyAuditVal,_xlpm.MacVal&lt;&gt;"",_xlpm.MacVal,_xlpm.WinVal&lt;&gt;"",_xlpm.WinVal,_xlpm.CSVVal&lt;&gt;"",_xlpm.CSVVal)),""))</f>
        <v/>
      </c>
      <c r="H216" s="41" t="str" cm="1">
        <f t="array" ref="H216">IF($Z216&gt;0,INDEX(Output_Mac!H$2:H$500,$Z216),IF($AD216&gt;0,INDEX(Output_Win!H$2:H$243,$AD216),IF($AA216&gt;0,_xlfn.LET(_xlpm.MyAuditVal,INDEX(My_Audit!G$2:G$456,$AA216),IF(_xlpm.MyAuditVal=0,"",_xlpm.MyAuditVal)),"")))</f>
        <v/>
      </c>
      <c r="I216" s="41" t="str" cm="1">
        <f t="array" ref="I216">IF(($Y216+$Z216+$AA216+$AD216)=0,"",IFERROR(_xlfn.LET(_xlpm.CSVVal,IF($Y216=0,"",INDEX(CSV!H$2:H$510,$Y216)),_xlpm.MacVal,IF($Z216=0,"",INDEX(Output_Mac!I$2:I$500,$Z216)),_xlpm.WinVal,IF($AD216=0,"",INDEX(Output_Win!I$2:I$243,$AD216)),_xlpm.MyAuditVal,IF($AA216=0,"",INDEX(My_Audit!H$2:H$456,$AA216)),_xlfn.IFS(_xlpm.MyAuditVal&lt;&gt;"",_xlpm.MyAuditVal,_xlpm.MacVal&lt;&gt;"",_xlpm.MacVal,_xlpm.WinVal&lt;&gt;"",_xlpm.WinVal,_xlpm.CSVVal&lt;&gt;"",_xlpm.CSVVal)),""))</f>
        <v/>
      </c>
      <c r="J216" s="41" t="str" cm="1">
        <f t="array" ref="J216">IF(($Y216+$Z216+$AA216+$AD216)=0,"",IFERROR(_xlfn.LET(_xlpm.CSVVal,IF($Y216=0,"",INDEX(CSV!J$2:J$510,$Y216)),_xlpm.MacVal,IF($Z216=0,"",INDEX(Output_Mac!J$2:J$500,$Z216)),_xlpm.WinVal,IF($AD216=0,"",INDEX(Output_Win!J$2:J$243,$AD216)),_xlpm.MyAuditVal,IF($AA216=0,"",INDEX(My_Audit!I$2:I$456,$AA216)),_xlfn.IFS(_xlpm.MyAuditVal&lt;&gt;"",_xlpm.MyAuditVal,_xlpm.MacVal&lt;&gt;"",_xlpm.MacVal,_xlpm.WinVal&lt;&gt;"",_xlpm.WinVal,_xlpm.CSVVal&lt;&gt;"",_xlpm.CSVVal)),""))</f>
        <v/>
      </c>
      <c r="K216" s="41" t="str" cm="1">
        <f t="array" ref="K216">IF(($Y216+$Z216+$AA216+$AD216)=0,"",IFERROR(_xlfn.LET(_xlpm.CSVVal,IF($Y216=0,"",INDEX(CSV!N$2:N$510,$Y216)),_xlpm.MacVal,IF($Z216=0,"",INDEX(Output_Mac!L$2:L$500,$Z216)),_xlpm.WinVal,IF($AD216=0,"",INDEX(Output_Win!L$2:L$243,$AD216)),_xlpm.MyAuditVal,IF($AA216=0,"",INDEX(My_Audit!J$2:J$456,$AA216)),_xlfn.IFS(_xlpm.MyAuditVal&lt;&gt;"",_xlpm.MyAuditVal,_xlpm.MacVal&lt;&gt;"",_xlpm.MacVal,_xlpm.WinVal&lt;&gt;"",_xlpm.WinVal,_xlpm.CSVVal&lt;&gt;"",_xlpm.CSVVal)),""))</f>
        <v/>
      </c>
      <c r="L216" s="41" t="str" cm="1">
        <f t="array" ref="L216">IF(($Y216+$Z216+$AA216+$AD216)=0,"",IFERROR(_xlfn.LET(_xlpm.CSVVal,IF($Y216=0,"",INDEX(CSV!Q$2:Q$510,$Y216)),_xlpm.MacVal,IF($Z216=0,"",INDEX(Output_Mac!M$2:M$500,$Z216)),_xlpm.WinVal,IF($AD216=0,"",INDEX(Output_Win!M$2:M$243,$AD216)),_xlpm.MyAuditVal,IF($AA216=0,"",INDEX(My_Audit!K$2:K$456,$AA216)),_xlfn.IFS(_xlpm.MyAuditVal&lt;&gt;"",_xlpm.MyAuditVal,_xlpm.MacVal&lt;&gt;"",_xlpm.MacVal,_xlpm.WinVal&lt;&gt;"",_xlpm.WinVal,_xlpm.CSVVal&lt;&gt;"",_xlpm.CSVVal)),""))</f>
        <v/>
      </c>
      <c r="M216" s="41" t="str" cm="1">
        <f t="array" ref="M216">IF(($Y216+$Z216+$AA216+$AD216)=0,"",ExpandDiagCodes(_xlfn.TEXTJOIN(", ",TRUE,IF($AA216=0,"",INDEX(My_Audit!N$2:N$456,$AA216)),IF($Z216=0,"",INDEX(Output_Mac!S$2:S$500,$Z216)),IF($AD216=0,"",INDEX(Output_Win!S$2:S$243,$AD216)),IF($Y216=0,"",INDEX(CSV!AE$2:AE$510,$Y216)))))</f>
        <v/>
      </c>
      <c r="N216" s="41" t="str" cm="1">
        <f t="array" ref="N216">IF(($Y216+$Z216+$AA216+$AD216)=0,"",IFERROR(_xlfn.LET(_xlpm.CSVVal,IF($Y216=0,"",INDEX(CSV!AG$2:AG$510,$Y216)),_xlpm.MacVal,IF($Z216=0,"",INDEX(Output_Mac!T$2:T$500,$Z216)),_xlpm.WinVal,IF($AD216=0,"",INDEX(Output_Win!T$2:T$243,$AD216)),_xlpm.MyAuditVal,IF($AA216=0,"",INDEX(My_Audit!O$2:O$456,$AA216)),_xlfn.IFS(_xlpm.MyAuditVal&lt;&gt;"",_xlpm.MyAuditVal,_xlpm.MacVal&lt;&gt;"",_xlpm.MacVal,_xlpm.WinVal&lt;&gt;"",_xlpm.WinVal,_xlpm.CSVVal&lt;&gt;"",_xlpm.CSVVal)),""))</f>
        <v/>
      </c>
      <c r="O216" s="41" t="str" cm="1">
        <f t="array" ref="O216">IF($AB216=0,"",INDEX(My_Audit!P$2:P$456,$AB216))&amp;""</f>
        <v/>
      </c>
      <c r="P216" s="40"/>
      <c r="Q216" s="41" t="str">
        <f>IF(LEFT(N216,4)="Pass","Nist SP 800-88",My_Audit!R216)&amp;""</f>
        <v/>
      </c>
      <c r="R216" s="40"/>
      <c r="S216" s="40"/>
      <c r="T216" s="41" t="str" cm="1">
        <f t="array" ref="T216">IF($AC216=0,"",INDEX(Models!J$2:J$605,$AC216))</f>
        <v/>
      </c>
      <c r="U216" s="40"/>
      <c r="V216" s="40"/>
      <c r="W216" s="79" t="str" cm="1">
        <f t="array" ref="W216">IF(($Z216+$AA216+$AD216)=0,"",ExpandDiagCodes(_xlfn.TEXTJOIN(", ",TRUE,IF($AA216=0,"",INDEX(My_Audit!L$2:L$456,$AA216)),IF($Z216=0,"",INDEX(Output_Mac!AA$2:AA$500,$Z216)),IF($AD216=0,"",INDEX(Output_Win!AA$2:AA$243,$AD216)))))</f>
        <v/>
      </c>
      <c r="Y216" s="80">
        <f>IFERROR(MATCH($A216,CSV!$A$2:$A$510,0),0)</f>
        <v>0</v>
      </c>
      <c r="Z216" s="80">
        <f>IFERROR(MATCH($A216,Output_Mac!$A$2:$A$500,0),0)</f>
        <v>0</v>
      </c>
      <c r="AA216" s="80">
        <f>IFERROR(MATCH($A216,My_Audit!$A$2:$A$456,0),0)</f>
        <v>215</v>
      </c>
      <c r="AB216" s="80">
        <f>IFERROR(MATCH($C216,My_Audit!$B$2:$B$456,0),0)</f>
        <v>0</v>
      </c>
      <c r="AC216" s="80">
        <f>IFERROR(MATCH($E216,Models!$I$2:$I$605,0),0)</f>
        <v>0</v>
      </c>
      <c r="AD216" s="80">
        <f>IFERROR(MATCH($A216,Output_Win!$A$2:$A$243,0),0)</f>
        <v>0</v>
      </c>
    </row>
    <row r="217" spans="1:30">
      <c r="A217" s="40" t="str">
        <f>_xlfn.TEXTJOIN("",TRUE,Input!$A$4,TEXT(ROW(My_Audit!A216)+Input!$A$8-1,"00"))</f>
        <v>W4604</v>
      </c>
      <c r="B217" s="40" t="str">
        <f>_xlfn.TEXTJOIN("-",TRUE,"ITD",Input!$A$2,A217)</f>
        <v>ITD-SHR11749-W4604</v>
      </c>
      <c r="C217" s="41" t="str" cm="1">
        <f t="array" ref="C217">IF(($Y217+$Z217+$AA217+$AD217)=0,"",IFERROR(_xlfn.LET(_xlpm.CSVVal,IF($Y217=0,"",INDEX(CSV!B$2:B$510,$Y217)),_xlpm.MacVal,IF($Z217=0,"",INDEX(Output_Mac!B$2:B$500,$Z217)),_xlpm.WinVal,IF($AD217=0,"",INDEX(Output_Win!B$2:B$243,$AD217)),_xlpm.MyAuditVal,IF($AA217=0,"",INDEX(My_Audit!B$2:B$456,$AA217)),_xlfn.IFS(_xlpm.MyAuditVal&lt;&gt;"",_xlpm.MyAuditVal,_xlpm.MacVal&lt;&gt;"",_xlpm.MacVal,_xlpm.WinVal&lt;&gt;"",_xlpm.WinVal,_xlpm.CSVVal&lt;&gt;"",_xlpm.CSVVal)),""))</f>
        <v/>
      </c>
      <c r="D217" s="41" t="str" cm="1">
        <f t="array" ref="D217">IF(($Y217+$Z217+$AA217+$AD217)=0,"",IFERROR(_xlfn.LET(_xlpm.CSVVal,IF($Y217=0,"",INDEX(CSV!C$2:C$510,$Y217)),_xlpm.MacVal,IF($Z217=0,"",INDEX(Output_Mac!D$2:D$500,$Z217)),_xlpm.WinVal,IF($AD217=0,"",INDEX(Output_Win!D$2:D$243,$AD217)),_xlpm.MyAuditVal,IF($AA217=0,"",INDEX(My_Audit!C$2:C$456,$AA217)),_xlfn.IFS(_xlpm.MyAuditVal&lt;&gt;"",_xlpm.MyAuditVal,_xlpm.MacVal&lt;&gt;"",_xlpm.MacVal,_xlpm.WinVal&lt;&gt;"",_xlpm.WinVal,_xlpm.CSVVal&lt;&gt;"",_xlpm.CSVVal)),""))</f>
        <v/>
      </c>
      <c r="E217" s="41" t="str" cm="1">
        <f t="array" ref="E217">IF(($Y217+$Z217+$AA217+$AD217)=0,"",IFERROR(_xlfn.LET(_xlpm.CSVVal,IF($Y217=0,"",INDEX(CSV!E$2:E$510,$Y217)),_xlpm.MacVal,IF($Z217=0,"",INDEX(Output_Mac!C$2:C$500,$Z217)),_xlpm.WinVal,IF($AD217=0,"",INDEX(Output_Win!C$2:C$243,$AD217)),_xlpm.MyAuditVal,IF($AA217=0,"",INDEX(My_Audit!D$2:D$456,$AA217)),_xlfn.IFS(_xlpm.MyAuditVal&lt;&gt;"",_xlpm.MyAuditVal,_xlpm.MacVal&lt;&gt;"",_xlpm.MacVal,_xlpm.WinVal&lt;&gt;"",_xlpm.WinVal,_xlpm.CSVVal&lt;&gt;"",_xlpm.CSVVal)),""))</f>
        <v/>
      </c>
      <c r="F217" s="41" t="str" cm="1">
        <f t="array" ref="F217">IF(($Y217+$Z217+$AA217+$AD217)=0,"",IFERROR(_xlfn.LET(_xlpm.CSVVal,IF($Y217=0,"",INDEX(CSV!F$2:F$510,$Y217)),_xlpm.MacVal,IF($Z217=0,"",INDEX(Output_Mac!E$2:E$500,$Z217)),_xlpm.WinVal,IF($AD217=0,"",INDEX(Output_Win!E$2:E$243,$AD217)),_xlpm.MyAuditVal,IF($AA217=0,"",INDEX(My_Audit!E$2:E$456,$AA217)),_xlfn.IFS(_xlpm.MyAuditVal&lt;&gt;"",_xlpm.MyAuditVal,_xlpm.MacVal&lt;&gt;"",_xlpm.MacVal,_xlpm.WinVal&lt;&gt;"",_xlpm.WinVal,_xlpm.CSVVal&lt;&gt;"",PROPER(_xlpm.CSVVal))),""))</f>
        <v/>
      </c>
      <c r="G217" s="41" t="str" cm="1">
        <f t="array" ref="G217">IF(($Y217+$Z217+$AA217+$AD217)=0,"",IFERROR(_xlfn.LET(_xlpm.CSVVal,IF($Y217=0,"",INDEX(CSV!G$2:G$510,$Y217)),_xlpm.MacVal,IF($Z217=0,"",INDEX(Output_Mac!G$2:G$500,$Z217)),_xlpm.WinVal,IF($AD217=0,"",INDEX(Output_Win!G$2:G$243,$AD217)),_xlpm.MyAuditVal,IF($AA217=0,"",INDEX(My_Audit!F$2:F$456,$AA217)),_xlfn.IFS(_xlpm.MyAuditVal&lt;&gt;"",_xlpm.MyAuditVal,_xlpm.MacVal&lt;&gt;"",_xlpm.MacVal,_xlpm.WinVal&lt;&gt;"",_xlpm.WinVal,_xlpm.CSVVal&lt;&gt;"",_xlpm.CSVVal)),""))</f>
        <v/>
      </c>
      <c r="H217" s="41" t="str" cm="1">
        <f t="array" ref="H217">IF($Z217&gt;0,INDEX(Output_Mac!H$2:H$500,$Z217),IF($AD217&gt;0,INDEX(Output_Win!H$2:H$243,$AD217),IF($AA217&gt;0,_xlfn.LET(_xlpm.MyAuditVal,INDEX(My_Audit!G$2:G$456,$AA217),IF(_xlpm.MyAuditVal=0,"",_xlpm.MyAuditVal)),"")))</f>
        <v/>
      </c>
      <c r="I217" s="41" t="str" cm="1">
        <f t="array" ref="I217">IF(($Y217+$Z217+$AA217+$AD217)=0,"",IFERROR(_xlfn.LET(_xlpm.CSVVal,IF($Y217=0,"",INDEX(CSV!H$2:H$510,$Y217)),_xlpm.MacVal,IF($Z217=0,"",INDEX(Output_Mac!I$2:I$500,$Z217)),_xlpm.WinVal,IF($AD217=0,"",INDEX(Output_Win!I$2:I$243,$AD217)),_xlpm.MyAuditVal,IF($AA217=0,"",INDEX(My_Audit!H$2:H$456,$AA217)),_xlfn.IFS(_xlpm.MyAuditVal&lt;&gt;"",_xlpm.MyAuditVal,_xlpm.MacVal&lt;&gt;"",_xlpm.MacVal,_xlpm.WinVal&lt;&gt;"",_xlpm.WinVal,_xlpm.CSVVal&lt;&gt;"",_xlpm.CSVVal)),""))</f>
        <v/>
      </c>
      <c r="J217" s="41" t="str" cm="1">
        <f t="array" ref="J217">IF(($Y217+$Z217+$AA217+$AD217)=0,"",IFERROR(_xlfn.LET(_xlpm.CSVVal,IF($Y217=0,"",INDEX(CSV!J$2:J$510,$Y217)),_xlpm.MacVal,IF($Z217=0,"",INDEX(Output_Mac!J$2:J$500,$Z217)),_xlpm.WinVal,IF($AD217=0,"",INDEX(Output_Win!J$2:J$243,$AD217)),_xlpm.MyAuditVal,IF($AA217=0,"",INDEX(My_Audit!I$2:I$456,$AA217)),_xlfn.IFS(_xlpm.MyAuditVal&lt;&gt;"",_xlpm.MyAuditVal,_xlpm.MacVal&lt;&gt;"",_xlpm.MacVal,_xlpm.WinVal&lt;&gt;"",_xlpm.WinVal,_xlpm.CSVVal&lt;&gt;"",_xlpm.CSVVal)),""))</f>
        <v/>
      </c>
      <c r="K217" s="41" t="str" cm="1">
        <f t="array" ref="K217">IF(($Y217+$Z217+$AA217+$AD217)=0,"",IFERROR(_xlfn.LET(_xlpm.CSVVal,IF($Y217=0,"",INDEX(CSV!N$2:N$510,$Y217)),_xlpm.MacVal,IF($Z217=0,"",INDEX(Output_Mac!L$2:L$500,$Z217)),_xlpm.WinVal,IF($AD217=0,"",INDEX(Output_Win!L$2:L$243,$AD217)),_xlpm.MyAuditVal,IF($AA217=0,"",INDEX(My_Audit!J$2:J$456,$AA217)),_xlfn.IFS(_xlpm.MyAuditVal&lt;&gt;"",_xlpm.MyAuditVal,_xlpm.MacVal&lt;&gt;"",_xlpm.MacVal,_xlpm.WinVal&lt;&gt;"",_xlpm.WinVal,_xlpm.CSVVal&lt;&gt;"",_xlpm.CSVVal)),""))</f>
        <v/>
      </c>
      <c r="L217" s="41" t="str" cm="1">
        <f t="array" ref="L217">IF(($Y217+$Z217+$AA217+$AD217)=0,"",IFERROR(_xlfn.LET(_xlpm.CSVVal,IF($Y217=0,"",INDEX(CSV!Q$2:Q$510,$Y217)),_xlpm.MacVal,IF($Z217=0,"",INDEX(Output_Mac!M$2:M$500,$Z217)),_xlpm.WinVal,IF($AD217=0,"",INDEX(Output_Win!M$2:M$243,$AD217)),_xlpm.MyAuditVal,IF($AA217=0,"",INDEX(My_Audit!K$2:K$456,$AA217)),_xlfn.IFS(_xlpm.MyAuditVal&lt;&gt;"",_xlpm.MyAuditVal,_xlpm.MacVal&lt;&gt;"",_xlpm.MacVal,_xlpm.WinVal&lt;&gt;"",_xlpm.WinVal,_xlpm.CSVVal&lt;&gt;"",_xlpm.CSVVal)),""))</f>
        <v/>
      </c>
      <c r="M217" s="41" t="str" cm="1">
        <f t="array" ref="M217">IF(($Y217+$Z217+$AA217+$AD217)=0,"",ExpandDiagCodes(_xlfn.TEXTJOIN(", ",TRUE,IF($AA217=0,"",INDEX(My_Audit!N$2:N$456,$AA217)),IF($Z217=0,"",INDEX(Output_Mac!S$2:S$500,$Z217)),IF($AD217=0,"",INDEX(Output_Win!S$2:S$243,$AD217)),IF($Y217=0,"",INDEX(CSV!AE$2:AE$510,$Y217)))))</f>
        <v/>
      </c>
      <c r="N217" s="41" t="str" cm="1">
        <f t="array" ref="N217">IF(($Y217+$Z217+$AA217+$AD217)=0,"",IFERROR(_xlfn.LET(_xlpm.CSVVal,IF($Y217=0,"",INDEX(CSV!AG$2:AG$510,$Y217)),_xlpm.MacVal,IF($Z217=0,"",INDEX(Output_Mac!T$2:T$500,$Z217)),_xlpm.WinVal,IF($AD217=0,"",INDEX(Output_Win!T$2:T$243,$AD217)),_xlpm.MyAuditVal,IF($AA217=0,"",INDEX(My_Audit!O$2:O$456,$AA217)),_xlfn.IFS(_xlpm.MyAuditVal&lt;&gt;"",_xlpm.MyAuditVal,_xlpm.MacVal&lt;&gt;"",_xlpm.MacVal,_xlpm.WinVal&lt;&gt;"",_xlpm.WinVal,_xlpm.CSVVal&lt;&gt;"",_xlpm.CSVVal)),""))</f>
        <v/>
      </c>
      <c r="O217" s="41" t="str" cm="1">
        <f t="array" ref="O217">IF($AB217=0,"",INDEX(My_Audit!P$2:P$456,$AB217))&amp;""</f>
        <v/>
      </c>
      <c r="P217" s="40"/>
      <c r="Q217" s="41" t="str">
        <f>IF(LEFT(N217,4)="Pass","Nist SP 800-88",My_Audit!R217)&amp;""</f>
        <v/>
      </c>
      <c r="R217" s="40"/>
      <c r="S217" s="40"/>
      <c r="T217" s="41" t="str" cm="1">
        <f t="array" ref="T217">IF($AC217=0,"",INDEX(Models!J$2:J$605,$AC217))</f>
        <v/>
      </c>
      <c r="U217" s="40"/>
      <c r="V217" s="40"/>
      <c r="W217" s="79" t="str" cm="1">
        <f t="array" ref="W217">IF(($Z217+$AA217+$AD217)=0,"",ExpandDiagCodes(_xlfn.TEXTJOIN(", ",TRUE,IF($AA217=0,"",INDEX(My_Audit!L$2:L$456,$AA217)),IF($Z217=0,"",INDEX(Output_Mac!AA$2:AA$500,$Z217)),IF($AD217=0,"",INDEX(Output_Win!AA$2:AA$243,$AD217)))))</f>
        <v/>
      </c>
      <c r="Y217" s="80">
        <f>IFERROR(MATCH($A217,CSV!$A$2:$A$510,0),0)</f>
        <v>0</v>
      </c>
      <c r="Z217" s="80">
        <f>IFERROR(MATCH($A217,Output_Mac!$A$2:$A$500,0),0)</f>
        <v>0</v>
      </c>
      <c r="AA217" s="80">
        <f>IFERROR(MATCH($A217,My_Audit!$A$2:$A$456,0),0)</f>
        <v>216</v>
      </c>
      <c r="AB217" s="80">
        <f>IFERROR(MATCH($C217,My_Audit!$B$2:$B$456,0),0)</f>
        <v>0</v>
      </c>
      <c r="AC217" s="80">
        <f>IFERROR(MATCH($E217,Models!$I$2:$I$605,0),0)</f>
        <v>0</v>
      </c>
      <c r="AD217" s="80">
        <f>IFERROR(MATCH($A217,Output_Win!$A$2:$A$243,0),0)</f>
        <v>0</v>
      </c>
    </row>
    <row r="218" spans="1:30">
      <c r="A218" s="40" t="str">
        <f>_xlfn.TEXTJOIN("",TRUE,Input!$A$4,TEXT(ROW(My_Audit!A217)+Input!$A$8-1,"00"))</f>
        <v>W4605</v>
      </c>
      <c r="B218" s="40" t="str">
        <f>_xlfn.TEXTJOIN("-",TRUE,"ITD",Input!$A$2,A218)</f>
        <v>ITD-SHR11749-W4605</v>
      </c>
      <c r="C218" s="41" t="str" cm="1">
        <f t="array" ref="C218">IF(($Y218+$Z218+$AA218+$AD218)=0,"",IFERROR(_xlfn.LET(_xlpm.CSVVal,IF($Y218=0,"",INDEX(CSV!B$2:B$510,$Y218)),_xlpm.MacVal,IF($Z218=0,"",INDEX(Output_Mac!B$2:B$500,$Z218)),_xlpm.WinVal,IF($AD218=0,"",INDEX(Output_Win!B$2:B$243,$AD218)),_xlpm.MyAuditVal,IF($AA218=0,"",INDEX(My_Audit!B$2:B$456,$AA218)),_xlfn.IFS(_xlpm.MyAuditVal&lt;&gt;"",_xlpm.MyAuditVal,_xlpm.MacVal&lt;&gt;"",_xlpm.MacVal,_xlpm.WinVal&lt;&gt;"",_xlpm.WinVal,_xlpm.CSVVal&lt;&gt;"",_xlpm.CSVVal)),""))</f>
        <v/>
      </c>
      <c r="D218" s="41" t="str" cm="1">
        <f t="array" ref="D218">IF(($Y218+$Z218+$AA218+$AD218)=0,"",IFERROR(_xlfn.LET(_xlpm.CSVVal,IF($Y218=0,"",INDEX(CSV!C$2:C$510,$Y218)),_xlpm.MacVal,IF($Z218=0,"",INDEX(Output_Mac!D$2:D$500,$Z218)),_xlpm.WinVal,IF($AD218=0,"",INDEX(Output_Win!D$2:D$243,$AD218)),_xlpm.MyAuditVal,IF($AA218=0,"",INDEX(My_Audit!C$2:C$456,$AA218)),_xlfn.IFS(_xlpm.MyAuditVal&lt;&gt;"",_xlpm.MyAuditVal,_xlpm.MacVal&lt;&gt;"",_xlpm.MacVal,_xlpm.WinVal&lt;&gt;"",_xlpm.WinVal,_xlpm.CSVVal&lt;&gt;"",_xlpm.CSVVal)),""))</f>
        <v/>
      </c>
      <c r="E218" s="41" t="str" cm="1">
        <f t="array" ref="E218">IF(($Y218+$Z218+$AA218+$AD218)=0,"",IFERROR(_xlfn.LET(_xlpm.CSVVal,IF($Y218=0,"",INDEX(CSV!E$2:E$510,$Y218)),_xlpm.MacVal,IF($Z218=0,"",INDEX(Output_Mac!C$2:C$500,$Z218)),_xlpm.WinVal,IF($AD218=0,"",INDEX(Output_Win!C$2:C$243,$AD218)),_xlpm.MyAuditVal,IF($AA218=0,"",INDEX(My_Audit!D$2:D$456,$AA218)),_xlfn.IFS(_xlpm.MyAuditVal&lt;&gt;"",_xlpm.MyAuditVal,_xlpm.MacVal&lt;&gt;"",_xlpm.MacVal,_xlpm.WinVal&lt;&gt;"",_xlpm.WinVal,_xlpm.CSVVal&lt;&gt;"",_xlpm.CSVVal)),""))</f>
        <v/>
      </c>
      <c r="F218" s="41" t="str" cm="1">
        <f t="array" ref="F218">IF(($Y218+$Z218+$AA218+$AD218)=0,"",IFERROR(_xlfn.LET(_xlpm.CSVVal,IF($Y218=0,"",INDEX(CSV!F$2:F$510,$Y218)),_xlpm.MacVal,IF($Z218=0,"",INDEX(Output_Mac!E$2:E$500,$Z218)),_xlpm.WinVal,IF($AD218=0,"",INDEX(Output_Win!E$2:E$243,$AD218)),_xlpm.MyAuditVal,IF($AA218=0,"",INDEX(My_Audit!E$2:E$456,$AA218)),_xlfn.IFS(_xlpm.MyAuditVal&lt;&gt;"",_xlpm.MyAuditVal,_xlpm.MacVal&lt;&gt;"",_xlpm.MacVal,_xlpm.WinVal&lt;&gt;"",_xlpm.WinVal,_xlpm.CSVVal&lt;&gt;"",PROPER(_xlpm.CSVVal))),""))</f>
        <v/>
      </c>
      <c r="G218" s="41" t="str" cm="1">
        <f t="array" ref="G218">IF(($Y218+$Z218+$AA218+$AD218)=0,"",IFERROR(_xlfn.LET(_xlpm.CSVVal,IF($Y218=0,"",INDEX(CSV!G$2:G$510,$Y218)),_xlpm.MacVal,IF($Z218=0,"",INDEX(Output_Mac!G$2:G$500,$Z218)),_xlpm.WinVal,IF($AD218=0,"",INDEX(Output_Win!G$2:G$243,$AD218)),_xlpm.MyAuditVal,IF($AA218=0,"",INDEX(My_Audit!F$2:F$456,$AA218)),_xlfn.IFS(_xlpm.MyAuditVal&lt;&gt;"",_xlpm.MyAuditVal,_xlpm.MacVal&lt;&gt;"",_xlpm.MacVal,_xlpm.WinVal&lt;&gt;"",_xlpm.WinVal,_xlpm.CSVVal&lt;&gt;"",_xlpm.CSVVal)),""))</f>
        <v/>
      </c>
      <c r="H218" s="41" t="str" cm="1">
        <f t="array" ref="H218">IF($Z218&gt;0,INDEX(Output_Mac!H$2:H$500,$Z218),IF($AD218&gt;0,INDEX(Output_Win!H$2:H$243,$AD218),IF($AA218&gt;0,_xlfn.LET(_xlpm.MyAuditVal,INDEX(My_Audit!G$2:G$456,$AA218),IF(_xlpm.MyAuditVal=0,"",_xlpm.MyAuditVal)),"")))</f>
        <v/>
      </c>
      <c r="I218" s="41" t="str" cm="1">
        <f t="array" ref="I218">IF(($Y218+$Z218+$AA218+$AD218)=0,"",IFERROR(_xlfn.LET(_xlpm.CSVVal,IF($Y218=0,"",INDEX(CSV!H$2:H$510,$Y218)),_xlpm.MacVal,IF($Z218=0,"",INDEX(Output_Mac!I$2:I$500,$Z218)),_xlpm.WinVal,IF($AD218=0,"",INDEX(Output_Win!I$2:I$243,$AD218)),_xlpm.MyAuditVal,IF($AA218=0,"",INDEX(My_Audit!H$2:H$456,$AA218)),_xlfn.IFS(_xlpm.MyAuditVal&lt;&gt;"",_xlpm.MyAuditVal,_xlpm.MacVal&lt;&gt;"",_xlpm.MacVal,_xlpm.WinVal&lt;&gt;"",_xlpm.WinVal,_xlpm.CSVVal&lt;&gt;"",_xlpm.CSVVal)),""))</f>
        <v/>
      </c>
      <c r="J218" s="41" t="str" cm="1">
        <f t="array" ref="J218">IF(($Y218+$Z218+$AA218+$AD218)=0,"",IFERROR(_xlfn.LET(_xlpm.CSVVal,IF($Y218=0,"",INDEX(CSV!J$2:J$510,$Y218)),_xlpm.MacVal,IF($Z218=0,"",INDEX(Output_Mac!J$2:J$500,$Z218)),_xlpm.WinVal,IF($AD218=0,"",INDEX(Output_Win!J$2:J$243,$AD218)),_xlpm.MyAuditVal,IF($AA218=0,"",INDEX(My_Audit!I$2:I$456,$AA218)),_xlfn.IFS(_xlpm.MyAuditVal&lt;&gt;"",_xlpm.MyAuditVal,_xlpm.MacVal&lt;&gt;"",_xlpm.MacVal,_xlpm.WinVal&lt;&gt;"",_xlpm.WinVal,_xlpm.CSVVal&lt;&gt;"",_xlpm.CSVVal)),""))</f>
        <v/>
      </c>
      <c r="K218" s="41" t="str" cm="1">
        <f t="array" ref="K218">IF(($Y218+$Z218+$AA218+$AD218)=0,"",IFERROR(_xlfn.LET(_xlpm.CSVVal,IF($Y218=0,"",INDEX(CSV!N$2:N$510,$Y218)),_xlpm.MacVal,IF($Z218=0,"",INDEX(Output_Mac!L$2:L$500,$Z218)),_xlpm.WinVal,IF($AD218=0,"",INDEX(Output_Win!L$2:L$243,$AD218)),_xlpm.MyAuditVal,IF($AA218=0,"",INDEX(My_Audit!J$2:J$456,$AA218)),_xlfn.IFS(_xlpm.MyAuditVal&lt;&gt;"",_xlpm.MyAuditVal,_xlpm.MacVal&lt;&gt;"",_xlpm.MacVal,_xlpm.WinVal&lt;&gt;"",_xlpm.WinVal,_xlpm.CSVVal&lt;&gt;"",_xlpm.CSVVal)),""))</f>
        <v/>
      </c>
      <c r="L218" s="41" t="str" cm="1">
        <f t="array" ref="L218">IF(($Y218+$Z218+$AA218+$AD218)=0,"",IFERROR(_xlfn.LET(_xlpm.CSVVal,IF($Y218=0,"",INDEX(CSV!Q$2:Q$510,$Y218)),_xlpm.MacVal,IF($Z218=0,"",INDEX(Output_Mac!M$2:M$500,$Z218)),_xlpm.WinVal,IF($AD218=0,"",INDEX(Output_Win!M$2:M$243,$AD218)),_xlpm.MyAuditVal,IF($AA218=0,"",INDEX(My_Audit!K$2:K$456,$AA218)),_xlfn.IFS(_xlpm.MyAuditVal&lt;&gt;"",_xlpm.MyAuditVal,_xlpm.MacVal&lt;&gt;"",_xlpm.MacVal,_xlpm.WinVal&lt;&gt;"",_xlpm.WinVal,_xlpm.CSVVal&lt;&gt;"",_xlpm.CSVVal)),""))</f>
        <v/>
      </c>
      <c r="M218" s="41" t="str" cm="1">
        <f t="array" ref="M218">IF(($Y218+$Z218+$AA218+$AD218)=0,"",ExpandDiagCodes(_xlfn.TEXTJOIN(", ",TRUE,IF($AA218=0,"",INDEX(My_Audit!N$2:N$456,$AA218)),IF($Z218=0,"",INDEX(Output_Mac!S$2:S$500,$Z218)),IF($AD218=0,"",INDEX(Output_Win!S$2:S$243,$AD218)),IF($Y218=0,"",INDEX(CSV!AE$2:AE$510,$Y218)))))</f>
        <v/>
      </c>
      <c r="N218" s="41" t="str" cm="1">
        <f t="array" ref="N218">IF(($Y218+$Z218+$AA218+$AD218)=0,"",IFERROR(_xlfn.LET(_xlpm.CSVVal,IF($Y218=0,"",INDEX(CSV!AG$2:AG$510,$Y218)),_xlpm.MacVal,IF($Z218=0,"",INDEX(Output_Mac!T$2:T$500,$Z218)),_xlpm.WinVal,IF($AD218=0,"",INDEX(Output_Win!T$2:T$243,$AD218)),_xlpm.MyAuditVal,IF($AA218=0,"",INDEX(My_Audit!O$2:O$456,$AA218)),_xlfn.IFS(_xlpm.MyAuditVal&lt;&gt;"",_xlpm.MyAuditVal,_xlpm.MacVal&lt;&gt;"",_xlpm.MacVal,_xlpm.WinVal&lt;&gt;"",_xlpm.WinVal,_xlpm.CSVVal&lt;&gt;"",_xlpm.CSVVal)),""))</f>
        <v/>
      </c>
      <c r="O218" s="41" t="str" cm="1">
        <f t="array" ref="O218">IF($AB218=0,"",INDEX(My_Audit!P$2:P$456,$AB218))&amp;""</f>
        <v/>
      </c>
      <c r="P218" s="40"/>
      <c r="Q218" s="41" t="str">
        <f>IF(LEFT(N218,4)="Pass","Nist SP 800-88",My_Audit!R218)&amp;""</f>
        <v/>
      </c>
      <c r="R218" s="40"/>
      <c r="S218" s="40"/>
      <c r="T218" s="41" t="str" cm="1">
        <f t="array" ref="T218">IF($AC218=0,"",INDEX(Models!J$2:J$605,$AC218))</f>
        <v/>
      </c>
      <c r="U218" s="40"/>
      <c r="V218" s="40"/>
      <c r="W218" s="79" t="str" cm="1">
        <f t="array" ref="W218">IF(($Z218+$AA218+$AD218)=0,"",ExpandDiagCodes(_xlfn.TEXTJOIN(", ",TRUE,IF($AA218=0,"",INDEX(My_Audit!L$2:L$456,$AA218)),IF($Z218=0,"",INDEX(Output_Mac!AA$2:AA$500,$Z218)),IF($AD218=0,"",INDEX(Output_Win!AA$2:AA$243,$AD218)))))</f>
        <v/>
      </c>
      <c r="Y218" s="80">
        <f>IFERROR(MATCH($A218,CSV!$A$2:$A$510,0),0)</f>
        <v>0</v>
      </c>
      <c r="Z218" s="80">
        <f>IFERROR(MATCH($A218,Output_Mac!$A$2:$A$500,0),0)</f>
        <v>0</v>
      </c>
      <c r="AA218" s="80">
        <f>IFERROR(MATCH($A218,My_Audit!$A$2:$A$456,0),0)</f>
        <v>217</v>
      </c>
      <c r="AB218" s="80">
        <f>IFERROR(MATCH($C218,My_Audit!$B$2:$B$456,0),0)</f>
        <v>0</v>
      </c>
      <c r="AC218" s="80">
        <f>IFERROR(MATCH($E218,Models!$I$2:$I$605,0),0)</f>
        <v>0</v>
      </c>
      <c r="AD218" s="80">
        <f>IFERROR(MATCH($A218,Output_Win!$A$2:$A$243,0),0)</f>
        <v>0</v>
      </c>
    </row>
    <row r="219" spans="1:30">
      <c r="A219" s="40" t="str">
        <f>_xlfn.TEXTJOIN("",TRUE,Input!$A$4,TEXT(ROW(My_Audit!A218)+Input!$A$8-1,"00"))</f>
        <v>W4606</v>
      </c>
      <c r="B219" s="40" t="str">
        <f>_xlfn.TEXTJOIN("-",TRUE,"ITD",Input!$A$2,A219)</f>
        <v>ITD-SHR11749-W4606</v>
      </c>
      <c r="C219" s="41" t="str" cm="1">
        <f t="array" ref="C219">IF(($Y219+$Z219+$AA219+$AD219)=0,"",IFERROR(_xlfn.LET(_xlpm.CSVVal,IF($Y219=0,"",INDEX(CSV!B$2:B$510,$Y219)),_xlpm.MacVal,IF($Z219=0,"",INDEX(Output_Mac!B$2:B$500,$Z219)),_xlpm.WinVal,IF($AD219=0,"",INDEX(Output_Win!B$2:B$243,$AD219)),_xlpm.MyAuditVal,IF($AA219=0,"",INDEX(My_Audit!B$2:B$456,$AA219)),_xlfn.IFS(_xlpm.MyAuditVal&lt;&gt;"",_xlpm.MyAuditVal,_xlpm.MacVal&lt;&gt;"",_xlpm.MacVal,_xlpm.WinVal&lt;&gt;"",_xlpm.WinVal,_xlpm.CSVVal&lt;&gt;"",_xlpm.CSVVal)),""))</f>
        <v/>
      </c>
      <c r="D219" s="41" t="str" cm="1">
        <f t="array" ref="D219">IF(($Y219+$Z219+$AA219+$AD219)=0,"",IFERROR(_xlfn.LET(_xlpm.CSVVal,IF($Y219=0,"",INDEX(CSV!C$2:C$510,$Y219)),_xlpm.MacVal,IF($Z219=0,"",INDEX(Output_Mac!D$2:D$500,$Z219)),_xlpm.WinVal,IF($AD219=0,"",INDEX(Output_Win!D$2:D$243,$AD219)),_xlpm.MyAuditVal,IF($AA219=0,"",INDEX(My_Audit!C$2:C$456,$AA219)),_xlfn.IFS(_xlpm.MyAuditVal&lt;&gt;"",_xlpm.MyAuditVal,_xlpm.MacVal&lt;&gt;"",_xlpm.MacVal,_xlpm.WinVal&lt;&gt;"",_xlpm.WinVal,_xlpm.CSVVal&lt;&gt;"",_xlpm.CSVVal)),""))</f>
        <v/>
      </c>
      <c r="E219" s="41" t="str" cm="1">
        <f t="array" ref="E219">IF(($Y219+$Z219+$AA219+$AD219)=0,"",IFERROR(_xlfn.LET(_xlpm.CSVVal,IF($Y219=0,"",INDEX(CSV!E$2:E$510,$Y219)),_xlpm.MacVal,IF($Z219=0,"",INDEX(Output_Mac!C$2:C$500,$Z219)),_xlpm.WinVal,IF($AD219=0,"",INDEX(Output_Win!C$2:C$243,$AD219)),_xlpm.MyAuditVal,IF($AA219=0,"",INDEX(My_Audit!D$2:D$456,$AA219)),_xlfn.IFS(_xlpm.MyAuditVal&lt;&gt;"",_xlpm.MyAuditVal,_xlpm.MacVal&lt;&gt;"",_xlpm.MacVal,_xlpm.WinVal&lt;&gt;"",_xlpm.WinVal,_xlpm.CSVVal&lt;&gt;"",_xlpm.CSVVal)),""))</f>
        <v/>
      </c>
      <c r="F219" s="41" t="str" cm="1">
        <f t="array" ref="F219">IF(($Y219+$Z219+$AA219+$AD219)=0,"",IFERROR(_xlfn.LET(_xlpm.CSVVal,IF($Y219=0,"",INDEX(CSV!F$2:F$510,$Y219)),_xlpm.MacVal,IF($Z219=0,"",INDEX(Output_Mac!E$2:E$500,$Z219)),_xlpm.WinVal,IF($AD219=0,"",INDEX(Output_Win!E$2:E$243,$AD219)),_xlpm.MyAuditVal,IF($AA219=0,"",INDEX(My_Audit!E$2:E$456,$AA219)),_xlfn.IFS(_xlpm.MyAuditVal&lt;&gt;"",_xlpm.MyAuditVal,_xlpm.MacVal&lt;&gt;"",_xlpm.MacVal,_xlpm.WinVal&lt;&gt;"",_xlpm.WinVal,_xlpm.CSVVal&lt;&gt;"",PROPER(_xlpm.CSVVal))),""))</f>
        <v/>
      </c>
      <c r="G219" s="41" t="str" cm="1">
        <f t="array" ref="G219">IF(($Y219+$Z219+$AA219+$AD219)=0,"",IFERROR(_xlfn.LET(_xlpm.CSVVal,IF($Y219=0,"",INDEX(CSV!G$2:G$510,$Y219)),_xlpm.MacVal,IF($Z219=0,"",INDEX(Output_Mac!G$2:G$500,$Z219)),_xlpm.WinVal,IF($AD219=0,"",INDEX(Output_Win!G$2:G$243,$AD219)),_xlpm.MyAuditVal,IF($AA219=0,"",INDEX(My_Audit!F$2:F$456,$AA219)),_xlfn.IFS(_xlpm.MyAuditVal&lt;&gt;"",_xlpm.MyAuditVal,_xlpm.MacVal&lt;&gt;"",_xlpm.MacVal,_xlpm.WinVal&lt;&gt;"",_xlpm.WinVal,_xlpm.CSVVal&lt;&gt;"",_xlpm.CSVVal)),""))</f>
        <v/>
      </c>
      <c r="H219" s="41" t="str" cm="1">
        <f t="array" ref="H219">IF($Z219&gt;0,INDEX(Output_Mac!H$2:H$500,$Z219),IF($AD219&gt;0,INDEX(Output_Win!H$2:H$243,$AD219),IF($AA219&gt;0,_xlfn.LET(_xlpm.MyAuditVal,INDEX(My_Audit!G$2:G$456,$AA219),IF(_xlpm.MyAuditVal=0,"",_xlpm.MyAuditVal)),"")))</f>
        <v/>
      </c>
      <c r="I219" s="41" t="str" cm="1">
        <f t="array" ref="I219">IF(($Y219+$Z219+$AA219+$AD219)=0,"",IFERROR(_xlfn.LET(_xlpm.CSVVal,IF($Y219=0,"",INDEX(CSV!H$2:H$510,$Y219)),_xlpm.MacVal,IF($Z219=0,"",INDEX(Output_Mac!I$2:I$500,$Z219)),_xlpm.WinVal,IF($AD219=0,"",INDEX(Output_Win!I$2:I$243,$AD219)),_xlpm.MyAuditVal,IF($AA219=0,"",INDEX(My_Audit!H$2:H$456,$AA219)),_xlfn.IFS(_xlpm.MyAuditVal&lt;&gt;"",_xlpm.MyAuditVal,_xlpm.MacVal&lt;&gt;"",_xlpm.MacVal,_xlpm.WinVal&lt;&gt;"",_xlpm.WinVal,_xlpm.CSVVal&lt;&gt;"",_xlpm.CSVVal)),""))</f>
        <v/>
      </c>
      <c r="J219" s="41" t="str" cm="1">
        <f t="array" ref="J219">IF(($Y219+$Z219+$AA219+$AD219)=0,"",IFERROR(_xlfn.LET(_xlpm.CSVVal,IF($Y219=0,"",INDEX(CSV!J$2:J$510,$Y219)),_xlpm.MacVal,IF($Z219=0,"",INDEX(Output_Mac!J$2:J$500,$Z219)),_xlpm.WinVal,IF($AD219=0,"",INDEX(Output_Win!J$2:J$243,$AD219)),_xlpm.MyAuditVal,IF($AA219=0,"",INDEX(My_Audit!I$2:I$456,$AA219)),_xlfn.IFS(_xlpm.MyAuditVal&lt;&gt;"",_xlpm.MyAuditVal,_xlpm.MacVal&lt;&gt;"",_xlpm.MacVal,_xlpm.WinVal&lt;&gt;"",_xlpm.WinVal,_xlpm.CSVVal&lt;&gt;"",_xlpm.CSVVal)),""))</f>
        <v/>
      </c>
      <c r="K219" s="41" t="str" cm="1">
        <f t="array" ref="K219">IF(($Y219+$Z219+$AA219+$AD219)=0,"",IFERROR(_xlfn.LET(_xlpm.CSVVal,IF($Y219=0,"",INDEX(CSV!N$2:N$510,$Y219)),_xlpm.MacVal,IF($Z219=0,"",INDEX(Output_Mac!L$2:L$500,$Z219)),_xlpm.WinVal,IF($AD219=0,"",INDEX(Output_Win!L$2:L$243,$AD219)),_xlpm.MyAuditVal,IF($AA219=0,"",INDEX(My_Audit!J$2:J$456,$AA219)),_xlfn.IFS(_xlpm.MyAuditVal&lt;&gt;"",_xlpm.MyAuditVal,_xlpm.MacVal&lt;&gt;"",_xlpm.MacVal,_xlpm.WinVal&lt;&gt;"",_xlpm.WinVal,_xlpm.CSVVal&lt;&gt;"",_xlpm.CSVVal)),""))</f>
        <v/>
      </c>
      <c r="L219" s="41" t="str" cm="1">
        <f t="array" ref="L219">IF(($Y219+$Z219+$AA219+$AD219)=0,"",IFERROR(_xlfn.LET(_xlpm.CSVVal,IF($Y219=0,"",INDEX(CSV!Q$2:Q$510,$Y219)),_xlpm.MacVal,IF($Z219=0,"",INDEX(Output_Mac!M$2:M$500,$Z219)),_xlpm.WinVal,IF($AD219=0,"",INDEX(Output_Win!M$2:M$243,$AD219)),_xlpm.MyAuditVal,IF($AA219=0,"",INDEX(My_Audit!K$2:K$456,$AA219)),_xlfn.IFS(_xlpm.MyAuditVal&lt;&gt;"",_xlpm.MyAuditVal,_xlpm.MacVal&lt;&gt;"",_xlpm.MacVal,_xlpm.WinVal&lt;&gt;"",_xlpm.WinVal,_xlpm.CSVVal&lt;&gt;"",_xlpm.CSVVal)),""))</f>
        <v/>
      </c>
      <c r="M219" s="41" t="str" cm="1">
        <f t="array" ref="M219">IF(($Y219+$Z219+$AA219+$AD219)=0,"",ExpandDiagCodes(_xlfn.TEXTJOIN(", ",TRUE,IF($AA219=0,"",INDEX(My_Audit!N$2:N$456,$AA219)),IF($Z219=0,"",INDEX(Output_Mac!S$2:S$500,$Z219)),IF($AD219=0,"",INDEX(Output_Win!S$2:S$243,$AD219)),IF($Y219=0,"",INDEX(CSV!AE$2:AE$510,$Y219)))))</f>
        <v/>
      </c>
      <c r="N219" s="41" t="str" cm="1">
        <f t="array" ref="N219">IF(($Y219+$Z219+$AA219+$AD219)=0,"",IFERROR(_xlfn.LET(_xlpm.CSVVal,IF($Y219=0,"",INDEX(CSV!AG$2:AG$510,$Y219)),_xlpm.MacVal,IF($Z219=0,"",INDEX(Output_Mac!T$2:T$500,$Z219)),_xlpm.WinVal,IF($AD219=0,"",INDEX(Output_Win!T$2:T$243,$AD219)),_xlpm.MyAuditVal,IF($AA219=0,"",INDEX(My_Audit!O$2:O$456,$AA219)),_xlfn.IFS(_xlpm.MyAuditVal&lt;&gt;"",_xlpm.MyAuditVal,_xlpm.MacVal&lt;&gt;"",_xlpm.MacVal,_xlpm.WinVal&lt;&gt;"",_xlpm.WinVal,_xlpm.CSVVal&lt;&gt;"",_xlpm.CSVVal)),""))</f>
        <v/>
      </c>
      <c r="O219" s="41" t="str" cm="1">
        <f t="array" ref="O219">IF($AB219=0,"",INDEX(My_Audit!P$2:P$456,$AB219))&amp;""</f>
        <v/>
      </c>
      <c r="P219" s="40"/>
      <c r="Q219" s="41" t="str">
        <f>IF(LEFT(N219,4)="Pass","Nist SP 800-88",My_Audit!R219)&amp;""</f>
        <v/>
      </c>
      <c r="R219" s="40"/>
      <c r="S219" s="40"/>
      <c r="T219" s="41" t="str" cm="1">
        <f t="array" ref="T219">IF($AC219=0,"",INDEX(Models!J$2:J$605,$AC219))</f>
        <v/>
      </c>
      <c r="U219" s="40"/>
      <c r="V219" s="40"/>
      <c r="W219" s="79" t="str" cm="1">
        <f t="array" ref="W219">IF(($Z219+$AA219+$AD219)=0,"",ExpandDiagCodes(_xlfn.TEXTJOIN(", ",TRUE,IF($AA219=0,"",INDEX(My_Audit!L$2:L$456,$AA219)),IF($Z219=0,"",INDEX(Output_Mac!AA$2:AA$500,$Z219)),IF($AD219=0,"",INDEX(Output_Win!AA$2:AA$243,$AD219)))))</f>
        <v/>
      </c>
      <c r="Y219" s="80">
        <f>IFERROR(MATCH($A219,CSV!$A$2:$A$510,0),0)</f>
        <v>0</v>
      </c>
      <c r="Z219" s="80">
        <f>IFERROR(MATCH($A219,Output_Mac!$A$2:$A$500,0),0)</f>
        <v>0</v>
      </c>
      <c r="AA219" s="80">
        <f>IFERROR(MATCH($A219,My_Audit!$A$2:$A$456,0),0)</f>
        <v>218</v>
      </c>
      <c r="AB219" s="80">
        <f>IFERROR(MATCH($C219,My_Audit!$B$2:$B$456,0),0)</f>
        <v>0</v>
      </c>
      <c r="AC219" s="80">
        <f>IFERROR(MATCH($E219,Models!$I$2:$I$605,0),0)</f>
        <v>0</v>
      </c>
      <c r="AD219" s="80">
        <f>IFERROR(MATCH($A219,Output_Win!$A$2:$A$243,0),0)</f>
        <v>0</v>
      </c>
    </row>
    <row r="220" spans="1:30">
      <c r="A220" s="40" t="str">
        <f>_xlfn.TEXTJOIN("",TRUE,Input!$A$4,TEXT(ROW(My_Audit!A219)+Input!$A$8-1,"00"))</f>
        <v>W4607</v>
      </c>
      <c r="B220" s="40" t="str">
        <f>_xlfn.TEXTJOIN("-",TRUE,"ITD",Input!$A$2,A220)</f>
        <v>ITD-SHR11749-W4607</v>
      </c>
      <c r="C220" s="41" t="str" cm="1">
        <f t="array" ref="C220">IF(($Y220+$Z220+$AA220+$AD220)=0,"",IFERROR(_xlfn.LET(_xlpm.CSVVal,IF($Y220=0,"",INDEX(CSV!B$2:B$510,$Y220)),_xlpm.MacVal,IF($Z220=0,"",INDEX(Output_Mac!B$2:B$500,$Z220)),_xlpm.WinVal,IF($AD220=0,"",INDEX(Output_Win!B$2:B$243,$AD220)),_xlpm.MyAuditVal,IF($AA220=0,"",INDEX(My_Audit!B$2:B$456,$AA220)),_xlfn.IFS(_xlpm.MyAuditVal&lt;&gt;"",_xlpm.MyAuditVal,_xlpm.MacVal&lt;&gt;"",_xlpm.MacVal,_xlpm.WinVal&lt;&gt;"",_xlpm.WinVal,_xlpm.CSVVal&lt;&gt;"",_xlpm.CSVVal)),""))</f>
        <v/>
      </c>
      <c r="D220" s="41" t="str" cm="1">
        <f t="array" ref="D220">IF(($Y220+$Z220+$AA220+$AD220)=0,"",IFERROR(_xlfn.LET(_xlpm.CSVVal,IF($Y220=0,"",INDEX(CSV!C$2:C$510,$Y220)),_xlpm.MacVal,IF($Z220=0,"",INDEX(Output_Mac!D$2:D$500,$Z220)),_xlpm.WinVal,IF($AD220=0,"",INDEX(Output_Win!D$2:D$243,$AD220)),_xlpm.MyAuditVal,IF($AA220=0,"",INDEX(My_Audit!C$2:C$456,$AA220)),_xlfn.IFS(_xlpm.MyAuditVal&lt;&gt;"",_xlpm.MyAuditVal,_xlpm.MacVal&lt;&gt;"",_xlpm.MacVal,_xlpm.WinVal&lt;&gt;"",_xlpm.WinVal,_xlpm.CSVVal&lt;&gt;"",_xlpm.CSVVal)),""))</f>
        <v/>
      </c>
      <c r="E220" s="41" t="str" cm="1">
        <f t="array" ref="E220">IF(($Y220+$Z220+$AA220+$AD220)=0,"",IFERROR(_xlfn.LET(_xlpm.CSVVal,IF($Y220=0,"",INDEX(CSV!E$2:E$510,$Y220)),_xlpm.MacVal,IF($Z220=0,"",INDEX(Output_Mac!C$2:C$500,$Z220)),_xlpm.WinVal,IF($AD220=0,"",INDEX(Output_Win!C$2:C$243,$AD220)),_xlpm.MyAuditVal,IF($AA220=0,"",INDEX(My_Audit!D$2:D$456,$AA220)),_xlfn.IFS(_xlpm.MyAuditVal&lt;&gt;"",_xlpm.MyAuditVal,_xlpm.MacVal&lt;&gt;"",_xlpm.MacVal,_xlpm.WinVal&lt;&gt;"",_xlpm.WinVal,_xlpm.CSVVal&lt;&gt;"",_xlpm.CSVVal)),""))</f>
        <v/>
      </c>
      <c r="F220" s="41" t="str" cm="1">
        <f t="array" ref="F220">IF(($Y220+$Z220+$AA220+$AD220)=0,"",IFERROR(_xlfn.LET(_xlpm.CSVVal,IF($Y220=0,"",INDEX(CSV!F$2:F$510,$Y220)),_xlpm.MacVal,IF($Z220=0,"",INDEX(Output_Mac!E$2:E$500,$Z220)),_xlpm.WinVal,IF($AD220=0,"",INDEX(Output_Win!E$2:E$243,$AD220)),_xlpm.MyAuditVal,IF($AA220=0,"",INDEX(My_Audit!E$2:E$456,$AA220)),_xlfn.IFS(_xlpm.MyAuditVal&lt;&gt;"",_xlpm.MyAuditVal,_xlpm.MacVal&lt;&gt;"",_xlpm.MacVal,_xlpm.WinVal&lt;&gt;"",_xlpm.WinVal,_xlpm.CSVVal&lt;&gt;"",PROPER(_xlpm.CSVVal))),""))</f>
        <v/>
      </c>
      <c r="G220" s="41" t="str" cm="1">
        <f t="array" ref="G220">IF(($Y220+$Z220+$AA220+$AD220)=0,"",IFERROR(_xlfn.LET(_xlpm.CSVVal,IF($Y220=0,"",INDEX(CSV!G$2:G$510,$Y220)),_xlpm.MacVal,IF($Z220=0,"",INDEX(Output_Mac!G$2:G$500,$Z220)),_xlpm.WinVal,IF($AD220=0,"",INDEX(Output_Win!G$2:G$243,$AD220)),_xlpm.MyAuditVal,IF($AA220=0,"",INDEX(My_Audit!F$2:F$456,$AA220)),_xlfn.IFS(_xlpm.MyAuditVal&lt;&gt;"",_xlpm.MyAuditVal,_xlpm.MacVal&lt;&gt;"",_xlpm.MacVal,_xlpm.WinVal&lt;&gt;"",_xlpm.WinVal,_xlpm.CSVVal&lt;&gt;"",_xlpm.CSVVal)),""))</f>
        <v/>
      </c>
      <c r="H220" s="41" t="str" cm="1">
        <f t="array" ref="H220">IF($Z220&gt;0,INDEX(Output_Mac!H$2:H$500,$Z220),IF($AD220&gt;0,INDEX(Output_Win!H$2:H$243,$AD220),IF($AA220&gt;0,_xlfn.LET(_xlpm.MyAuditVal,INDEX(My_Audit!G$2:G$456,$AA220),IF(_xlpm.MyAuditVal=0,"",_xlpm.MyAuditVal)),"")))</f>
        <v/>
      </c>
      <c r="I220" s="41" t="str" cm="1">
        <f t="array" ref="I220">IF(($Y220+$Z220+$AA220+$AD220)=0,"",IFERROR(_xlfn.LET(_xlpm.CSVVal,IF($Y220=0,"",INDEX(CSV!H$2:H$510,$Y220)),_xlpm.MacVal,IF($Z220=0,"",INDEX(Output_Mac!I$2:I$500,$Z220)),_xlpm.WinVal,IF($AD220=0,"",INDEX(Output_Win!I$2:I$243,$AD220)),_xlpm.MyAuditVal,IF($AA220=0,"",INDEX(My_Audit!H$2:H$456,$AA220)),_xlfn.IFS(_xlpm.MyAuditVal&lt;&gt;"",_xlpm.MyAuditVal,_xlpm.MacVal&lt;&gt;"",_xlpm.MacVal,_xlpm.WinVal&lt;&gt;"",_xlpm.WinVal,_xlpm.CSVVal&lt;&gt;"",_xlpm.CSVVal)),""))</f>
        <v/>
      </c>
      <c r="J220" s="41" t="str" cm="1">
        <f t="array" ref="J220">IF(($Y220+$Z220+$AA220+$AD220)=0,"",IFERROR(_xlfn.LET(_xlpm.CSVVal,IF($Y220=0,"",INDEX(CSV!J$2:J$510,$Y220)),_xlpm.MacVal,IF($Z220=0,"",INDEX(Output_Mac!J$2:J$500,$Z220)),_xlpm.WinVal,IF($AD220=0,"",INDEX(Output_Win!J$2:J$243,$AD220)),_xlpm.MyAuditVal,IF($AA220=0,"",INDEX(My_Audit!I$2:I$456,$AA220)),_xlfn.IFS(_xlpm.MyAuditVal&lt;&gt;"",_xlpm.MyAuditVal,_xlpm.MacVal&lt;&gt;"",_xlpm.MacVal,_xlpm.WinVal&lt;&gt;"",_xlpm.WinVal,_xlpm.CSVVal&lt;&gt;"",_xlpm.CSVVal)),""))</f>
        <v/>
      </c>
      <c r="K220" s="41" t="str" cm="1">
        <f t="array" ref="K220">IF(($Y220+$Z220+$AA220+$AD220)=0,"",IFERROR(_xlfn.LET(_xlpm.CSVVal,IF($Y220=0,"",INDEX(CSV!N$2:N$510,$Y220)),_xlpm.MacVal,IF($Z220=0,"",INDEX(Output_Mac!L$2:L$500,$Z220)),_xlpm.WinVal,IF($AD220=0,"",INDEX(Output_Win!L$2:L$243,$AD220)),_xlpm.MyAuditVal,IF($AA220=0,"",INDEX(My_Audit!J$2:J$456,$AA220)),_xlfn.IFS(_xlpm.MyAuditVal&lt;&gt;"",_xlpm.MyAuditVal,_xlpm.MacVal&lt;&gt;"",_xlpm.MacVal,_xlpm.WinVal&lt;&gt;"",_xlpm.WinVal,_xlpm.CSVVal&lt;&gt;"",_xlpm.CSVVal)),""))</f>
        <v/>
      </c>
      <c r="L220" s="41" t="str" cm="1">
        <f t="array" ref="L220">IF(($Y220+$Z220+$AA220+$AD220)=0,"",IFERROR(_xlfn.LET(_xlpm.CSVVal,IF($Y220=0,"",INDEX(CSV!Q$2:Q$510,$Y220)),_xlpm.MacVal,IF($Z220=0,"",INDEX(Output_Mac!M$2:M$500,$Z220)),_xlpm.WinVal,IF($AD220=0,"",INDEX(Output_Win!M$2:M$243,$AD220)),_xlpm.MyAuditVal,IF($AA220=0,"",INDEX(My_Audit!K$2:K$456,$AA220)),_xlfn.IFS(_xlpm.MyAuditVal&lt;&gt;"",_xlpm.MyAuditVal,_xlpm.MacVal&lt;&gt;"",_xlpm.MacVal,_xlpm.WinVal&lt;&gt;"",_xlpm.WinVal,_xlpm.CSVVal&lt;&gt;"",_xlpm.CSVVal)),""))</f>
        <v/>
      </c>
      <c r="M220" s="41" t="str" cm="1">
        <f t="array" ref="M220">IF(($Y220+$Z220+$AA220+$AD220)=0,"",ExpandDiagCodes(_xlfn.TEXTJOIN(", ",TRUE,IF($AA220=0,"",INDEX(My_Audit!N$2:N$456,$AA220)),IF($Z220=0,"",INDEX(Output_Mac!S$2:S$500,$Z220)),IF($AD220=0,"",INDEX(Output_Win!S$2:S$243,$AD220)),IF($Y220=0,"",INDEX(CSV!AE$2:AE$510,$Y220)))))</f>
        <v/>
      </c>
      <c r="N220" s="41" t="str" cm="1">
        <f t="array" ref="N220">IF(($Y220+$Z220+$AA220+$AD220)=0,"",IFERROR(_xlfn.LET(_xlpm.CSVVal,IF($Y220=0,"",INDEX(CSV!AG$2:AG$510,$Y220)),_xlpm.MacVal,IF($Z220=0,"",INDEX(Output_Mac!T$2:T$500,$Z220)),_xlpm.WinVal,IF($AD220=0,"",INDEX(Output_Win!T$2:T$243,$AD220)),_xlpm.MyAuditVal,IF($AA220=0,"",INDEX(My_Audit!O$2:O$456,$AA220)),_xlfn.IFS(_xlpm.MyAuditVal&lt;&gt;"",_xlpm.MyAuditVal,_xlpm.MacVal&lt;&gt;"",_xlpm.MacVal,_xlpm.WinVal&lt;&gt;"",_xlpm.WinVal,_xlpm.CSVVal&lt;&gt;"",_xlpm.CSVVal)),""))</f>
        <v/>
      </c>
      <c r="O220" s="41" t="str" cm="1">
        <f t="array" ref="O220">IF($AB220=0,"",INDEX(My_Audit!P$2:P$456,$AB220))&amp;""</f>
        <v/>
      </c>
      <c r="P220" s="40"/>
      <c r="Q220" s="41" t="str">
        <f>IF(LEFT(N220,4)="Pass","Nist SP 800-88",My_Audit!R220)&amp;""</f>
        <v/>
      </c>
      <c r="R220" s="40"/>
      <c r="S220" s="40"/>
      <c r="T220" s="41" t="str" cm="1">
        <f t="array" ref="T220">IF($AC220=0,"",INDEX(Models!J$2:J$605,$AC220))</f>
        <v/>
      </c>
      <c r="U220" s="40"/>
      <c r="V220" s="40"/>
      <c r="W220" s="79" t="str" cm="1">
        <f t="array" ref="W220">IF(($Z220+$AA220+$AD220)=0,"",ExpandDiagCodes(_xlfn.TEXTJOIN(", ",TRUE,IF($AA220=0,"",INDEX(My_Audit!L$2:L$456,$AA220)),IF($Z220=0,"",INDEX(Output_Mac!AA$2:AA$500,$Z220)),IF($AD220=0,"",INDEX(Output_Win!AA$2:AA$243,$AD220)))))</f>
        <v/>
      </c>
      <c r="Y220" s="80">
        <f>IFERROR(MATCH($A220,CSV!$A$2:$A$510,0),0)</f>
        <v>0</v>
      </c>
      <c r="Z220" s="80">
        <f>IFERROR(MATCH($A220,Output_Mac!$A$2:$A$500,0),0)</f>
        <v>0</v>
      </c>
      <c r="AA220" s="80">
        <f>IFERROR(MATCH($A220,My_Audit!$A$2:$A$456,0),0)</f>
        <v>219</v>
      </c>
      <c r="AB220" s="80">
        <f>IFERROR(MATCH($C220,My_Audit!$B$2:$B$456,0),0)</f>
        <v>0</v>
      </c>
      <c r="AC220" s="80">
        <f>IFERROR(MATCH($E220,Models!$I$2:$I$605,0),0)</f>
        <v>0</v>
      </c>
      <c r="AD220" s="80">
        <f>IFERROR(MATCH($A220,Output_Win!$A$2:$A$243,0),0)</f>
        <v>0</v>
      </c>
    </row>
    <row r="221" spans="1:30">
      <c r="A221" s="40" t="str">
        <f>_xlfn.TEXTJOIN("",TRUE,Input!$A$4,TEXT(ROW(My_Audit!A220)+Input!$A$8-1,"00"))</f>
        <v>W4608</v>
      </c>
      <c r="B221" s="40" t="str">
        <f>_xlfn.TEXTJOIN("-",TRUE,"ITD",Input!$A$2,A221)</f>
        <v>ITD-SHR11749-W4608</v>
      </c>
      <c r="C221" s="41" t="str" cm="1">
        <f t="array" ref="C221">IF(($Y221+$Z221+$AA221+$AD221)=0,"",IFERROR(_xlfn.LET(_xlpm.CSVVal,IF($Y221=0,"",INDEX(CSV!B$2:B$510,$Y221)),_xlpm.MacVal,IF($Z221=0,"",INDEX(Output_Mac!B$2:B$500,$Z221)),_xlpm.WinVal,IF($AD221=0,"",INDEX(Output_Win!B$2:B$243,$AD221)),_xlpm.MyAuditVal,IF($AA221=0,"",INDEX(My_Audit!B$2:B$456,$AA221)),_xlfn.IFS(_xlpm.MyAuditVal&lt;&gt;"",_xlpm.MyAuditVal,_xlpm.MacVal&lt;&gt;"",_xlpm.MacVal,_xlpm.WinVal&lt;&gt;"",_xlpm.WinVal,_xlpm.CSVVal&lt;&gt;"",_xlpm.CSVVal)),""))</f>
        <v/>
      </c>
      <c r="D221" s="41" t="str" cm="1">
        <f t="array" ref="D221">IF(($Y221+$Z221+$AA221+$AD221)=0,"",IFERROR(_xlfn.LET(_xlpm.CSVVal,IF($Y221=0,"",INDEX(CSV!C$2:C$510,$Y221)),_xlpm.MacVal,IF($Z221=0,"",INDEX(Output_Mac!D$2:D$500,$Z221)),_xlpm.WinVal,IF($AD221=0,"",INDEX(Output_Win!D$2:D$243,$AD221)),_xlpm.MyAuditVal,IF($AA221=0,"",INDEX(My_Audit!C$2:C$456,$AA221)),_xlfn.IFS(_xlpm.MyAuditVal&lt;&gt;"",_xlpm.MyAuditVal,_xlpm.MacVal&lt;&gt;"",_xlpm.MacVal,_xlpm.WinVal&lt;&gt;"",_xlpm.WinVal,_xlpm.CSVVal&lt;&gt;"",_xlpm.CSVVal)),""))</f>
        <v/>
      </c>
      <c r="E221" s="41" t="str" cm="1">
        <f t="array" ref="E221">IF(($Y221+$Z221+$AA221+$AD221)=0,"",IFERROR(_xlfn.LET(_xlpm.CSVVal,IF($Y221=0,"",INDEX(CSV!E$2:E$510,$Y221)),_xlpm.MacVal,IF($Z221=0,"",INDEX(Output_Mac!C$2:C$500,$Z221)),_xlpm.WinVal,IF($AD221=0,"",INDEX(Output_Win!C$2:C$243,$AD221)),_xlpm.MyAuditVal,IF($AA221=0,"",INDEX(My_Audit!D$2:D$456,$AA221)),_xlfn.IFS(_xlpm.MyAuditVal&lt;&gt;"",_xlpm.MyAuditVal,_xlpm.MacVal&lt;&gt;"",_xlpm.MacVal,_xlpm.WinVal&lt;&gt;"",_xlpm.WinVal,_xlpm.CSVVal&lt;&gt;"",_xlpm.CSVVal)),""))</f>
        <v/>
      </c>
      <c r="F221" s="41" t="str" cm="1">
        <f t="array" ref="F221">IF(($Y221+$Z221+$AA221+$AD221)=0,"",IFERROR(_xlfn.LET(_xlpm.CSVVal,IF($Y221=0,"",INDEX(CSV!F$2:F$510,$Y221)),_xlpm.MacVal,IF($Z221=0,"",INDEX(Output_Mac!E$2:E$500,$Z221)),_xlpm.WinVal,IF($AD221=0,"",INDEX(Output_Win!E$2:E$243,$AD221)),_xlpm.MyAuditVal,IF($AA221=0,"",INDEX(My_Audit!E$2:E$456,$AA221)),_xlfn.IFS(_xlpm.MyAuditVal&lt;&gt;"",_xlpm.MyAuditVal,_xlpm.MacVal&lt;&gt;"",_xlpm.MacVal,_xlpm.WinVal&lt;&gt;"",_xlpm.WinVal,_xlpm.CSVVal&lt;&gt;"",PROPER(_xlpm.CSVVal))),""))</f>
        <v/>
      </c>
      <c r="G221" s="41" t="str" cm="1">
        <f t="array" ref="G221">IF(($Y221+$Z221+$AA221+$AD221)=0,"",IFERROR(_xlfn.LET(_xlpm.CSVVal,IF($Y221=0,"",INDEX(CSV!G$2:G$510,$Y221)),_xlpm.MacVal,IF($Z221=0,"",INDEX(Output_Mac!G$2:G$500,$Z221)),_xlpm.WinVal,IF($AD221=0,"",INDEX(Output_Win!G$2:G$243,$AD221)),_xlpm.MyAuditVal,IF($AA221=0,"",INDEX(My_Audit!F$2:F$456,$AA221)),_xlfn.IFS(_xlpm.MyAuditVal&lt;&gt;"",_xlpm.MyAuditVal,_xlpm.MacVal&lt;&gt;"",_xlpm.MacVal,_xlpm.WinVal&lt;&gt;"",_xlpm.WinVal,_xlpm.CSVVal&lt;&gt;"",_xlpm.CSVVal)),""))</f>
        <v/>
      </c>
      <c r="H221" s="41" t="str" cm="1">
        <f t="array" ref="H221">IF($Z221&gt;0,INDEX(Output_Mac!H$2:H$500,$Z221),IF($AD221&gt;0,INDEX(Output_Win!H$2:H$243,$AD221),IF($AA221&gt;0,_xlfn.LET(_xlpm.MyAuditVal,INDEX(My_Audit!G$2:G$456,$AA221),IF(_xlpm.MyAuditVal=0,"",_xlpm.MyAuditVal)),"")))</f>
        <v/>
      </c>
      <c r="I221" s="41" t="str" cm="1">
        <f t="array" ref="I221">IF(($Y221+$Z221+$AA221+$AD221)=0,"",IFERROR(_xlfn.LET(_xlpm.CSVVal,IF($Y221=0,"",INDEX(CSV!H$2:H$510,$Y221)),_xlpm.MacVal,IF($Z221=0,"",INDEX(Output_Mac!I$2:I$500,$Z221)),_xlpm.WinVal,IF($AD221=0,"",INDEX(Output_Win!I$2:I$243,$AD221)),_xlpm.MyAuditVal,IF($AA221=0,"",INDEX(My_Audit!H$2:H$456,$AA221)),_xlfn.IFS(_xlpm.MyAuditVal&lt;&gt;"",_xlpm.MyAuditVal,_xlpm.MacVal&lt;&gt;"",_xlpm.MacVal,_xlpm.WinVal&lt;&gt;"",_xlpm.WinVal,_xlpm.CSVVal&lt;&gt;"",_xlpm.CSVVal)),""))</f>
        <v/>
      </c>
      <c r="J221" s="41" t="str" cm="1">
        <f t="array" ref="J221">IF(($Y221+$Z221+$AA221+$AD221)=0,"",IFERROR(_xlfn.LET(_xlpm.CSVVal,IF($Y221=0,"",INDEX(CSV!J$2:J$510,$Y221)),_xlpm.MacVal,IF($Z221=0,"",INDEX(Output_Mac!J$2:J$500,$Z221)),_xlpm.WinVal,IF($AD221=0,"",INDEX(Output_Win!J$2:J$243,$AD221)),_xlpm.MyAuditVal,IF($AA221=0,"",INDEX(My_Audit!I$2:I$456,$AA221)),_xlfn.IFS(_xlpm.MyAuditVal&lt;&gt;"",_xlpm.MyAuditVal,_xlpm.MacVal&lt;&gt;"",_xlpm.MacVal,_xlpm.WinVal&lt;&gt;"",_xlpm.WinVal,_xlpm.CSVVal&lt;&gt;"",_xlpm.CSVVal)),""))</f>
        <v/>
      </c>
      <c r="K221" s="41" t="str" cm="1">
        <f t="array" ref="K221">IF(($Y221+$Z221+$AA221+$AD221)=0,"",IFERROR(_xlfn.LET(_xlpm.CSVVal,IF($Y221=0,"",INDEX(CSV!N$2:N$510,$Y221)),_xlpm.MacVal,IF($Z221=0,"",INDEX(Output_Mac!L$2:L$500,$Z221)),_xlpm.WinVal,IF($AD221=0,"",INDEX(Output_Win!L$2:L$243,$AD221)),_xlpm.MyAuditVal,IF($AA221=0,"",INDEX(My_Audit!J$2:J$456,$AA221)),_xlfn.IFS(_xlpm.MyAuditVal&lt;&gt;"",_xlpm.MyAuditVal,_xlpm.MacVal&lt;&gt;"",_xlpm.MacVal,_xlpm.WinVal&lt;&gt;"",_xlpm.WinVal,_xlpm.CSVVal&lt;&gt;"",_xlpm.CSVVal)),""))</f>
        <v/>
      </c>
      <c r="L221" s="41" t="str" cm="1">
        <f t="array" ref="L221">IF(($Y221+$Z221+$AA221+$AD221)=0,"",IFERROR(_xlfn.LET(_xlpm.CSVVal,IF($Y221=0,"",INDEX(CSV!Q$2:Q$510,$Y221)),_xlpm.MacVal,IF($Z221=0,"",INDEX(Output_Mac!M$2:M$500,$Z221)),_xlpm.WinVal,IF($AD221=0,"",INDEX(Output_Win!M$2:M$243,$AD221)),_xlpm.MyAuditVal,IF($AA221=0,"",INDEX(My_Audit!K$2:K$456,$AA221)),_xlfn.IFS(_xlpm.MyAuditVal&lt;&gt;"",_xlpm.MyAuditVal,_xlpm.MacVal&lt;&gt;"",_xlpm.MacVal,_xlpm.WinVal&lt;&gt;"",_xlpm.WinVal,_xlpm.CSVVal&lt;&gt;"",_xlpm.CSVVal)),""))</f>
        <v/>
      </c>
      <c r="M221" s="41" t="str" cm="1">
        <f t="array" ref="M221">IF(($Y221+$Z221+$AA221+$AD221)=0,"",ExpandDiagCodes(_xlfn.TEXTJOIN(", ",TRUE,IF($AA221=0,"",INDEX(My_Audit!N$2:N$456,$AA221)),IF($Z221=0,"",INDEX(Output_Mac!S$2:S$500,$Z221)),IF($AD221=0,"",INDEX(Output_Win!S$2:S$243,$AD221)),IF($Y221=0,"",INDEX(CSV!AE$2:AE$510,$Y221)))))</f>
        <v/>
      </c>
      <c r="N221" s="41" t="str" cm="1">
        <f t="array" ref="N221">IF(($Y221+$Z221+$AA221+$AD221)=0,"",IFERROR(_xlfn.LET(_xlpm.CSVVal,IF($Y221=0,"",INDEX(CSV!AG$2:AG$510,$Y221)),_xlpm.MacVal,IF($Z221=0,"",INDEX(Output_Mac!T$2:T$500,$Z221)),_xlpm.WinVal,IF($AD221=0,"",INDEX(Output_Win!T$2:T$243,$AD221)),_xlpm.MyAuditVal,IF($AA221=0,"",INDEX(My_Audit!O$2:O$456,$AA221)),_xlfn.IFS(_xlpm.MyAuditVal&lt;&gt;"",_xlpm.MyAuditVal,_xlpm.MacVal&lt;&gt;"",_xlpm.MacVal,_xlpm.WinVal&lt;&gt;"",_xlpm.WinVal,_xlpm.CSVVal&lt;&gt;"",_xlpm.CSVVal)),""))</f>
        <v/>
      </c>
      <c r="O221" s="41" t="str" cm="1">
        <f t="array" ref="O221">IF($AB221=0,"",INDEX(My_Audit!P$2:P$456,$AB221))&amp;""</f>
        <v/>
      </c>
      <c r="P221" s="40"/>
      <c r="Q221" s="41" t="str">
        <f>IF(LEFT(N221,4)="Pass","Nist SP 800-88",My_Audit!R221)&amp;""</f>
        <v/>
      </c>
      <c r="R221" s="40"/>
      <c r="S221" s="40"/>
      <c r="T221" s="41" t="str" cm="1">
        <f t="array" ref="T221">IF($AC221=0,"",INDEX(Models!J$2:J$605,$AC221))</f>
        <v/>
      </c>
      <c r="U221" s="40"/>
      <c r="V221" s="40"/>
      <c r="W221" s="79" t="str" cm="1">
        <f t="array" ref="W221">IF(($Z221+$AA221+$AD221)=0,"",ExpandDiagCodes(_xlfn.TEXTJOIN(", ",TRUE,IF($AA221=0,"",INDEX(My_Audit!L$2:L$456,$AA221)),IF($Z221=0,"",INDEX(Output_Mac!AA$2:AA$500,$Z221)),IF($AD221=0,"",INDEX(Output_Win!AA$2:AA$243,$AD221)))))</f>
        <v/>
      </c>
      <c r="Y221" s="80">
        <f>IFERROR(MATCH($A221,CSV!$A$2:$A$510,0),0)</f>
        <v>0</v>
      </c>
      <c r="Z221" s="80">
        <f>IFERROR(MATCH($A221,Output_Mac!$A$2:$A$500,0),0)</f>
        <v>0</v>
      </c>
      <c r="AA221" s="80">
        <f>IFERROR(MATCH($A221,My_Audit!$A$2:$A$456,0),0)</f>
        <v>220</v>
      </c>
      <c r="AB221" s="80">
        <f>IFERROR(MATCH($C221,My_Audit!$B$2:$B$456,0),0)</f>
        <v>0</v>
      </c>
      <c r="AC221" s="80">
        <f>IFERROR(MATCH($E221,Models!$I$2:$I$605,0),0)</f>
        <v>0</v>
      </c>
      <c r="AD221" s="80">
        <f>IFERROR(MATCH($A221,Output_Win!$A$2:$A$243,0),0)</f>
        <v>0</v>
      </c>
    </row>
    <row r="222" spans="1:30">
      <c r="A222" s="40" t="str">
        <f>_xlfn.TEXTJOIN("",TRUE,Input!$A$4,TEXT(ROW(My_Audit!A221)+Input!$A$8-1,"00"))</f>
        <v>W4609</v>
      </c>
      <c r="B222" s="40" t="str">
        <f>_xlfn.TEXTJOIN("-",TRUE,"ITD",Input!$A$2,A222)</f>
        <v>ITD-SHR11749-W4609</v>
      </c>
      <c r="C222" s="41" t="str" cm="1">
        <f t="array" ref="C222">IF(($Y222+$Z222+$AA222+$AD222)=0,"",IFERROR(_xlfn.LET(_xlpm.CSVVal,IF($Y222=0,"",INDEX(CSV!B$2:B$510,$Y222)),_xlpm.MacVal,IF($Z222=0,"",INDEX(Output_Mac!B$2:B$500,$Z222)),_xlpm.WinVal,IF($AD222=0,"",INDEX(Output_Win!B$2:B$243,$AD222)),_xlpm.MyAuditVal,IF($AA222=0,"",INDEX(My_Audit!B$2:B$456,$AA222)),_xlfn.IFS(_xlpm.MyAuditVal&lt;&gt;"",_xlpm.MyAuditVal,_xlpm.MacVal&lt;&gt;"",_xlpm.MacVal,_xlpm.WinVal&lt;&gt;"",_xlpm.WinVal,_xlpm.CSVVal&lt;&gt;"",_xlpm.CSVVal)),""))</f>
        <v/>
      </c>
      <c r="D222" s="41" t="str" cm="1">
        <f t="array" ref="D222">IF(($Y222+$Z222+$AA222+$AD222)=0,"",IFERROR(_xlfn.LET(_xlpm.CSVVal,IF($Y222=0,"",INDEX(CSV!C$2:C$510,$Y222)),_xlpm.MacVal,IF($Z222=0,"",INDEX(Output_Mac!D$2:D$500,$Z222)),_xlpm.WinVal,IF($AD222=0,"",INDEX(Output_Win!D$2:D$243,$AD222)),_xlpm.MyAuditVal,IF($AA222=0,"",INDEX(My_Audit!C$2:C$456,$AA222)),_xlfn.IFS(_xlpm.MyAuditVal&lt;&gt;"",_xlpm.MyAuditVal,_xlpm.MacVal&lt;&gt;"",_xlpm.MacVal,_xlpm.WinVal&lt;&gt;"",_xlpm.WinVal,_xlpm.CSVVal&lt;&gt;"",_xlpm.CSVVal)),""))</f>
        <v/>
      </c>
      <c r="E222" s="41" t="str" cm="1">
        <f t="array" ref="E222">IF(($Y222+$Z222+$AA222+$AD222)=0,"",IFERROR(_xlfn.LET(_xlpm.CSVVal,IF($Y222=0,"",INDEX(CSV!E$2:E$510,$Y222)),_xlpm.MacVal,IF($Z222=0,"",INDEX(Output_Mac!C$2:C$500,$Z222)),_xlpm.WinVal,IF($AD222=0,"",INDEX(Output_Win!C$2:C$243,$AD222)),_xlpm.MyAuditVal,IF($AA222=0,"",INDEX(My_Audit!D$2:D$456,$AA222)),_xlfn.IFS(_xlpm.MyAuditVal&lt;&gt;"",_xlpm.MyAuditVal,_xlpm.MacVal&lt;&gt;"",_xlpm.MacVal,_xlpm.WinVal&lt;&gt;"",_xlpm.WinVal,_xlpm.CSVVal&lt;&gt;"",_xlpm.CSVVal)),""))</f>
        <v/>
      </c>
      <c r="F222" s="41" t="str" cm="1">
        <f t="array" ref="F222">IF(($Y222+$Z222+$AA222+$AD222)=0,"",IFERROR(_xlfn.LET(_xlpm.CSVVal,IF($Y222=0,"",INDEX(CSV!F$2:F$510,$Y222)),_xlpm.MacVal,IF($Z222=0,"",INDEX(Output_Mac!E$2:E$500,$Z222)),_xlpm.WinVal,IF($AD222=0,"",INDEX(Output_Win!E$2:E$243,$AD222)),_xlpm.MyAuditVal,IF($AA222=0,"",INDEX(My_Audit!E$2:E$456,$AA222)),_xlfn.IFS(_xlpm.MyAuditVal&lt;&gt;"",_xlpm.MyAuditVal,_xlpm.MacVal&lt;&gt;"",_xlpm.MacVal,_xlpm.WinVal&lt;&gt;"",_xlpm.WinVal,_xlpm.CSVVal&lt;&gt;"",PROPER(_xlpm.CSVVal))),""))</f>
        <v/>
      </c>
      <c r="G222" s="41" t="str" cm="1">
        <f t="array" ref="G222">IF(($Y222+$Z222+$AA222+$AD222)=0,"",IFERROR(_xlfn.LET(_xlpm.CSVVal,IF($Y222=0,"",INDEX(CSV!G$2:G$510,$Y222)),_xlpm.MacVal,IF($Z222=0,"",INDEX(Output_Mac!G$2:G$500,$Z222)),_xlpm.WinVal,IF($AD222=0,"",INDEX(Output_Win!G$2:G$243,$AD222)),_xlpm.MyAuditVal,IF($AA222=0,"",INDEX(My_Audit!F$2:F$456,$AA222)),_xlfn.IFS(_xlpm.MyAuditVal&lt;&gt;"",_xlpm.MyAuditVal,_xlpm.MacVal&lt;&gt;"",_xlpm.MacVal,_xlpm.WinVal&lt;&gt;"",_xlpm.WinVal,_xlpm.CSVVal&lt;&gt;"",_xlpm.CSVVal)),""))</f>
        <v/>
      </c>
      <c r="H222" s="41" t="str" cm="1">
        <f t="array" ref="H222">IF($Z222&gt;0,INDEX(Output_Mac!H$2:H$500,$Z222),IF($AD222&gt;0,INDEX(Output_Win!H$2:H$243,$AD222),IF($AA222&gt;0,_xlfn.LET(_xlpm.MyAuditVal,INDEX(My_Audit!G$2:G$456,$AA222),IF(_xlpm.MyAuditVal=0,"",_xlpm.MyAuditVal)),"")))</f>
        <v/>
      </c>
      <c r="I222" s="41" t="str" cm="1">
        <f t="array" ref="I222">IF(($Y222+$Z222+$AA222+$AD222)=0,"",IFERROR(_xlfn.LET(_xlpm.CSVVal,IF($Y222=0,"",INDEX(CSV!H$2:H$510,$Y222)),_xlpm.MacVal,IF($Z222=0,"",INDEX(Output_Mac!I$2:I$500,$Z222)),_xlpm.WinVal,IF($AD222=0,"",INDEX(Output_Win!I$2:I$243,$AD222)),_xlpm.MyAuditVal,IF($AA222=0,"",INDEX(My_Audit!H$2:H$456,$AA222)),_xlfn.IFS(_xlpm.MyAuditVal&lt;&gt;"",_xlpm.MyAuditVal,_xlpm.MacVal&lt;&gt;"",_xlpm.MacVal,_xlpm.WinVal&lt;&gt;"",_xlpm.WinVal,_xlpm.CSVVal&lt;&gt;"",_xlpm.CSVVal)),""))</f>
        <v/>
      </c>
      <c r="J222" s="41" t="str" cm="1">
        <f t="array" ref="J222">IF(($Y222+$Z222+$AA222+$AD222)=0,"",IFERROR(_xlfn.LET(_xlpm.CSVVal,IF($Y222=0,"",INDEX(CSV!J$2:J$510,$Y222)),_xlpm.MacVal,IF($Z222=0,"",INDEX(Output_Mac!J$2:J$500,$Z222)),_xlpm.WinVal,IF($AD222=0,"",INDEX(Output_Win!J$2:J$243,$AD222)),_xlpm.MyAuditVal,IF($AA222=0,"",INDEX(My_Audit!I$2:I$456,$AA222)),_xlfn.IFS(_xlpm.MyAuditVal&lt;&gt;"",_xlpm.MyAuditVal,_xlpm.MacVal&lt;&gt;"",_xlpm.MacVal,_xlpm.WinVal&lt;&gt;"",_xlpm.WinVal,_xlpm.CSVVal&lt;&gt;"",_xlpm.CSVVal)),""))</f>
        <v/>
      </c>
      <c r="K222" s="41" t="str" cm="1">
        <f t="array" ref="K222">IF(($Y222+$Z222+$AA222+$AD222)=0,"",IFERROR(_xlfn.LET(_xlpm.CSVVal,IF($Y222=0,"",INDEX(CSV!N$2:N$510,$Y222)),_xlpm.MacVal,IF($Z222=0,"",INDEX(Output_Mac!L$2:L$500,$Z222)),_xlpm.WinVal,IF($AD222=0,"",INDEX(Output_Win!L$2:L$243,$AD222)),_xlpm.MyAuditVal,IF($AA222=0,"",INDEX(My_Audit!J$2:J$456,$AA222)),_xlfn.IFS(_xlpm.MyAuditVal&lt;&gt;"",_xlpm.MyAuditVal,_xlpm.MacVal&lt;&gt;"",_xlpm.MacVal,_xlpm.WinVal&lt;&gt;"",_xlpm.WinVal,_xlpm.CSVVal&lt;&gt;"",_xlpm.CSVVal)),""))</f>
        <v/>
      </c>
      <c r="L222" s="41" t="str" cm="1">
        <f t="array" ref="L222">IF(($Y222+$Z222+$AA222+$AD222)=0,"",IFERROR(_xlfn.LET(_xlpm.CSVVal,IF($Y222=0,"",INDEX(CSV!Q$2:Q$510,$Y222)),_xlpm.MacVal,IF($Z222=0,"",INDEX(Output_Mac!M$2:M$500,$Z222)),_xlpm.WinVal,IF($AD222=0,"",INDEX(Output_Win!M$2:M$243,$AD222)),_xlpm.MyAuditVal,IF($AA222=0,"",INDEX(My_Audit!K$2:K$456,$AA222)),_xlfn.IFS(_xlpm.MyAuditVal&lt;&gt;"",_xlpm.MyAuditVal,_xlpm.MacVal&lt;&gt;"",_xlpm.MacVal,_xlpm.WinVal&lt;&gt;"",_xlpm.WinVal,_xlpm.CSVVal&lt;&gt;"",_xlpm.CSVVal)),""))</f>
        <v/>
      </c>
      <c r="M222" s="41" t="str" cm="1">
        <f t="array" ref="M222">IF(($Y222+$Z222+$AA222+$AD222)=0,"",ExpandDiagCodes(_xlfn.TEXTJOIN(", ",TRUE,IF($AA222=0,"",INDEX(My_Audit!N$2:N$456,$AA222)),IF($Z222=0,"",INDEX(Output_Mac!S$2:S$500,$Z222)),IF($AD222=0,"",INDEX(Output_Win!S$2:S$243,$AD222)),IF($Y222=0,"",INDEX(CSV!AE$2:AE$510,$Y222)))))</f>
        <v/>
      </c>
      <c r="N222" s="41" t="str" cm="1">
        <f t="array" ref="N222">IF(($Y222+$Z222+$AA222+$AD222)=0,"",IFERROR(_xlfn.LET(_xlpm.CSVVal,IF($Y222=0,"",INDEX(CSV!AG$2:AG$510,$Y222)),_xlpm.MacVal,IF($Z222=0,"",INDEX(Output_Mac!T$2:T$500,$Z222)),_xlpm.WinVal,IF($AD222=0,"",INDEX(Output_Win!T$2:T$243,$AD222)),_xlpm.MyAuditVal,IF($AA222=0,"",INDEX(My_Audit!O$2:O$456,$AA222)),_xlfn.IFS(_xlpm.MyAuditVal&lt;&gt;"",_xlpm.MyAuditVal,_xlpm.MacVal&lt;&gt;"",_xlpm.MacVal,_xlpm.WinVal&lt;&gt;"",_xlpm.WinVal,_xlpm.CSVVal&lt;&gt;"",_xlpm.CSVVal)),""))</f>
        <v/>
      </c>
      <c r="O222" s="41" t="str" cm="1">
        <f t="array" ref="O222">IF($AB222=0,"",INDEX(My_Audit!P$2:P$456,$AB222))&amp;""</f>
        <v/>
      </c>
      <c r="P222" s="40"/>
      <c r="Q222" s="41" t="str">
        <f>IF(LEFT(N222,4)="Pass","Nist SP 800-88",My_Audit!R222)&amp;""</f>
        <v/>
      </c>
      <c r="R222" s="40"/>
      <c r="S222" s="40"/>
      <c r="T222" s="41" t="str" cm="1">
        <f t="array" ref="T222">IF($AC222=0,"",INDEX(Models!J$2:J$605,$AC222))</f>
        <v/>
      </c>
      <c r="U222" s="40"/>
      <c r="V222" s="40"/>
      <c r="W222" s="79" t="str" cm="1">
        <f t="array" ref="W222">IF(($Z222+$AA222+$AD222)=0,"",ExpandDiagCodes(_xlfn.TEXTJOIN(", ",TRUE,IF($AA222=0,"",INDEX(My_Audit!L$2:L$456,$AA222)),IF($Z222=0,"",INDEX(Output_Mac!AA$2:AA$500,$Z222)),IF($AD222=0,"",INDEX(Output_Win!AA$2:AA$243,$AD222)))))</f>
        <v/>
      </c>
      <c r="Y222" s="80">
        <f>IFERROR(MATCH($A222,CSV!$A$2:$A$510,0),0)</f>
        <v>0</v>
      </c>
      <c r="Z222" s="80">
        <f>IFERROR(MATCH($A222,Output_Mac!$A$2:$A$500,0),0)</f>
        <v>0</v>
      </c>
      <c r="AA222" s="80">
        <f>IFERROR(MATCH($A222,My_Audit!$A$2:$A$456,0),0)</f>
        <v>221</v>
      </c>
      <c r="AB222" s="80">
        <f>IFERROR(MATCH($C222,My_Audit!$B$2:$B$456,0),0)</f>
        <v>0</v>
      </c>
      <c r="AC222" s="80">
        <f>IFERROR(MATCH($E222,Models!$I$2:$I$605,0),0)</f>
        <v>0</v>
      </c>
      <c r="AD222" s="80">
        <f>IFERROR(MATCH($A222,Output_Win!$A$2:$A$243,0),0)</f>
        <v>0</v>
      </c>
    </row>
    <row r="223" spans="1:30">
      <c r="A223" s="40" t="str">
        <f>_xlfn.TEXTJOIN("",TRUE,Input!$A$4,TEXT(ROW(My_Audit!A222)+Input!$A$8-1,"00"))</f>
        <v>W4610</v>
      </c>
      <c r="B223" s="40" t="str">
        <f>_xlfn.TEXTJOIN("-",TRUE,"ITD",Input!$A$2,A223)</f>
        <v>ITD-SHR11749-W4610</v>
      </c>
      <c r="C223" s="41" t="str" cm="1">
        <f t="array" ref="C223">IF(($Y223+$Z223+$AA223+$AD223)=0,"",IFERROR(_xlfn.LET(_xlpm.CSVVal,IF($Y223=0,"",INDEX(CSV!B$2:B$510,$Y223)),_xlpm.MacVal,IF($Z223=0,"",INDEX(Output_Mac!B$2:B$500,$Z223)),_xlpm.WinVal,IF($AD223=0,"",INDEX(Output_Win!B$2:B$243,$AD223)),_xlpm.MyAuditVal,IF($AA223=0,"",INDEX(My_Audit!B$2:B$456,$AA223)),_xlfn.IFS(_xlpm.MyAuditVal&lt;&gt;"",_xlpm.MyAuditVal,_xlpm.MacVal&lt;&gt;"",_xlpm.MacVal,_xlpm.WinVal&lt;&gt;"",_xlpm.WinVal,_xlpm.CSVVal&lt;&gt;"",_xlpm.CSVVal)),""))</f>
        <v/>
      </c>
      <c r="D223" s="41" t="str" cm="1">
        <f t="array" ref="D223">IF(($Y223+$Z223+$AA223+$AD223)=0,"",IFERROR(_xlfn.LET(_xlpm.CSVVal,IF($Y223=0,"",INDEX(CSV!C$2:C$510,$Y223)),_xlpm.MacVal,IF($Z223=0,"",INDEX(Output_Mac!D$2:D$500,$Z223)),_xlpm.WinVal,IF($AD223=0,"",INDEX(Output_Win!D$2:D$243,$AD223)),_xlpm.MyAuditVal,IF($AA223=0,"",INDEX(My_Audit!C$2:C$456,$AA223)),_xlfn.IFS(_xlpm.MyAuditVal&lt;&gt;"",_xlpm.MyAuditVal,_xlpm.MacVal&lt;&gt;"",_xlpm.MacVal,_xlpm.WinVal&lt;&gt;"",_xlpm.WinVal,_xlpm.CSVVal&lt;&gt;"",_xlpm.CSVVal)),""))</f>
        <v/>
      </c>
      <c r="E223" s="41" t="str" cm="1">
        <f t="array" ref="E223">IF(($Y223+$Z223+$AA223+$AD223)=0,"",IFERROR(_xlfn.LET(_xlpm.CSVVal,IF($Y223=0,"",INDEX(CSV!E$2:E$510,$Y223)),_xlpm.MacVal,IF($Z223=0,"",INDEX(Output_Mac!C$2:C$500,$Z223)),_xlpm.WinVal,IF($AD223=0,"",INDEX(Output_Win!C$2:C$243,$AD223)),_xlpm.MyAuditVal,IF($AA223=0,"",INDEX(My_Audit!D$2:D$456,$AA223)),_xlfn.IFS(_xlpm.MyAuditVal&lt;&gt;"",_xlpm.MyAuditVal,_xlpm.MacVal&lt;&gt;"",_xlpm.MacVal,_xlpm.WinVal&lt;&gt;"",_xlpm.WinVal,_xlpm.CSVVal&lt;&gt;"",_xlpm.CSVVal)),""))</f>
        <v/>
      </c>
      <c r="F223" s="41" t="str" cm="1">
        <f t="array" ref="F223">IF(($Y223+$Z223+$AA223+$AD223)=0,"",IFERROR(_xlfn.LET(_xlpm.CSVVal,IF($Y223=0,"",INDEX(CSV!F$2:F$510,$Y223)),_xlpm.MacVal,IF($Z223=0,"",INDEX(Output_Mac!E$2:E$500,$Z223)),_xlpm.WinVal,IF($AD223=0,"",INDEX(Output_Win!E$2:E$243,$AD223)),_xlpm.MyAuditVal,IF($AA223=0,"",INDEX(My_Audit!E$2:E$456,$AA223)),_xlfn.IFS(_xlpm.MyAuditVal&lt;&gt;"",_xlpm.MyAuditVal,_xlpm.MacVal&lt;&gt;"",_xlpm.MacVal,_xlpm.WinVal&lt;&gt;"",_xlpm.WinVal,_xlpm.CSVVal&lt;&gt;"",PROPER(_xlpm.CSVVal))),""))</f>
        <v/>
      </c>
      <c r="G223" s="41" t="str" cm="1">
        <f t="array" ref="G223">IF(($Y223+$Z223+$AA223+$AD223)=0,"",IFERROR(_xlfn.LET(_xlpm.CSVVal,IF($Y223=0,"",INDEX(CSV!G$2:G$510,$Y223)),_xlpm.MacVal,IF($Z223=0,"",INDEX(Output_Mac!G$2:G$500,$Z223)),_xlpm.WinVal,IF($AD223=0,"",INDEX(Output_Win!G$2:G$243,$AD223)),_xlpm.MyAuditVal,IF($AA223=0,"",INDEX(My_Audit!F$2:F$456,$AA223)),_xlfn.IFS(_xlpm.MyAuditVal&lt;&gt;"",_xlpm.MyAuditVal,_xlpm.MacVal&lt;&gt;"",_xlpm.MacVal,_xlpm.WinVal&lt;&gt;"",_xlpm.WinVal,_xlpm.CSVVal&lt;&gt;"",_xlpm.CSVVal)),""))</f>
        <v/>
      </c>
      <c r="H223" s="41" t="str" cm="1">
        <f t="array" ref="H223">IF($Z223&gt;0,INDEX(Output_Mac!H$2:H$500,$Z223),IF($AD223&gt;0,INDEX(Output_Win!H$2:H$243,$AD223),IF($AA223&gt;0,_xlfn.LET(_xlpm.MyAuditVal,INDEX(My_Audit!G$2:G$456,$AA223),IF(_xlpm.MyAuditVal=0,"",_xlpm.MyAuditVal)),"")))</f>
        <v/>
      </c>
      <c r="I223" s="41" t="str" cm="1">
        <f t="array" ref="I223">IF(($Y223+$Z223+$AA223+$AD223)=0,"",IFERROR(_xlfn.LET(_xlpm.CSVVal,IF($Y223=0,"",INDEX(CSV!H$2:H$510,$Y223)),_xlpm.MacVal,IF($Z223=0,"",INDEX(Output_Mac!I$2:I$500,$Z223)),_xlpm.WinVal,IF($AD223=0,"",INDEX(Output_Win!I$2:I$243,$AD223)),_xlpm.MyAuditVal,IF($AA223=0,"",INDEX(My_Audit!H$2:H$456,$AA223)),_xlfn.IFS(_xlpm.MyAuditVal&lt;&gt;"",_xlpm.MyAuditVal,_xlpm.MacVal&lt;&gt;"",_xlpm.MacVal,_xlpm.WinVal&lt;&gt;"",_xlpm.WinVal,_xlpm.CSVVal&lt;&gt;"",_xlpm.CSVVal)),""))</f>
        <v/>
      </c>
      <c r="J223" s="41" t="str" cm="1">
        <f t="array" ref="J223">IF(($Y223+$Z223+$AA223+$AD223)=0,"",IFERROR(_xlfn.LET(_xlpm.CSVVal,IF($Y223=0,"",INDEX(CSV!J$2:J$510,$Y223)),_xlpm.MacVal,IF($Z223=0,"",INDEX(Output_Mac!J$2:J$500,$Z223)),_xlpm.WinVal,IF($AD223=0,"",INDEX(Output_Win!J$2:J$243,$AD223)),_xlpm.MyAuditVal,IF($AA223=0,"",INDEX(My_Audit!I$2:I$456,$AA223)),_xlfn.IFS(_xlpm.MyAuditVal&lt;&gt;"",_xlpm.MyAuditVal,_xlpm.MacVal&lt;&gt;"",_xlpm.MacVal,_xlpm.WinVal&lt;&gt;"",_xlpm.WinVal,_xlpm.CSVVal&lt;&gt;"",_xlpm.CSVVal)),""))</f>
        <v/>
      </c>
      <c r="K223" s="41" t="str" cm="1">
        <f t="array" ref="K223">IF(($Y223+$Z223+$AA223+$AD223)=0,"",IFERROR(_xlfn.LET(_xlpm.CSVVal,IF($Y223=0,"",INDEX(CSV!N$2:N$510,$Y223)),_xlpm.MacVal,IF($Z223=0,"",INDEX(Output_Mac!L$2:L$500,$Z223)),_xlpm.WinVal,IF($AD223=0,"",INDEX(Output_Win!L$2:L$243,$AD223)),_xlpm.MyAuditVal,IF($AA223=0,"",INDEX(My_Audit!J$2:J$456,$AA223)),_xlfn.IFS(_xlpm.MyAuditVal&lt;&gt;"",_xlpm.MyAuditVal,_xlpm.MacVal&lt;&gt;"",_xlpm.MacVal,_xlpm.WinVal&lt;&gt;"",_xlpm.WinVal,_xlpm.CSVVal&lt;&gt;"",_xlpm.CSVVal)),""))</f>
        <v/>
      </c>
      <c r="L223" s="41" t="str" cm="1">
        <f t="array" ref="L223">IF(($Y223+$Z223+$AA223+$AD223)=0,"",IFERROR(_xlfn.LET(_xlpm.CSVVal,IF($Y223=0,"",INDEX(CSV!Q$2:Q$510,$Y223)),_xlpm.MacVal,IF($Z223=0,"",INDEX(Output_Mac!M$2:M$500,$Z223)),_xlpm.WinVal,IF($AD223=0,"",INDEX(Output_Win!M$2:M$243,$AD223)),_xlpm.MyAuditVal,IF($AA223=0,"",INDEX(My_Audit!K$2:K$456,$AA223)),_xlfn.IFS(_xlpm.MyAuditVal&lt;&gt;"",_xlpm.MyAuditVal,_xlpm.MacVal&lt;&gt;"",_xlpm.MacVal,_xlpm.WinVal&lt;&gt;"",_xlpm.WinVal,_xlpm.CSVVal&lt;&gt;"",_xlpm.CSVVal)),""))</f>
        <v/>
      </c>
      <c r="M223" s="41" t="str" cm="1">
        <f t="array" ref="M223">IF(($Y223+$Z223+$AA223+$AD223)=0,"",ExpandDiagCodes(_xlfn.TEXTJOIN(", ",TRUE,IF($AA223=0,"",INDEX(My_Audit!N$2:N$456,$AA223)),IF($Z223=0,"",INDEX(Output_Mac!S$2:S$500,$Z223)),IF($AD223=0,"",INDEX(Output_Win!S$2:S$243,$AD223)),IF($Y223=0,"",INDEX(CSV!AE$2:AE$510,$Y223)))))</f>
        <v/>
      </c>
      <c r="N223" s="41" t="str" cm="1">
        <f t="array" ref="N223">IF(($Y223+$Z223+$AA223+$AD223)=0,"",IFERROR(_xlfn.LET(_xlpm.CSVVal,IF($Y223=0,"",INDEX(CSV!AG$2:AG$510,$Y223)),_xlpm.MacVal,IF($Z223=0,"",INDEX(Output_Mac!T$2:T$500,$Z223)),_xlpm.WinVal,IF($AD223=0,"",INDEX(Output_Win!T$2:T$243,$AD223)),_xlpm.MyAuditVal,IF($AA223=0,"",INDEX(My_Audit!O$2:O$456,$AA223)),_xlfn.IFS(_xlpm.MyAuditVal&lt;&gt;"",_xlpm.MyAuditVal,_xlpm.MacVal&lt;&gt;"",_xlpm.MacVal,_xlpm.WinVal&lt;&gt;"",_xlpm.WinVal,_xlpm.CSVVal&lt;&gt;"",_xlpm.CSVVal)),""))</f>
        <v/>
      </c>
      <c r="O223" s="41" t="str" cm="1">
        <f t="array" ref="O223">IF($AB223=0,"",INDEX(My_Audit!P$2:P$456,$AB223))&amp;""</f>
        <v/>
      </c>
      <c r="P223" s="40"/>
      <c r="Q223" s="41" t="str">
        <f>IF(LEFT(N223,4)="Pass","Nist SP 800-88",My_Audit!R223)&amp;""</f>
        <v/>
      </c>
      <c r="R223" s="40"/>
      <c r="S223" s="40"/>
      <c r="T223" s="41" t="str" cm="1">
        <f t="array" ref="T223">IF($AC223=0,"",INDEX(Models!J$2:J$605,$AC223))</f>
        <v/>
      </c>
      <c r="U223" s="40"/>
      <c r="V223" s="40"/>
      <c r="W223" s="79" t="str" cm="1">
        <f t="array" ref="W223">IF(($Z223+$AA223+$AD223)=0,"",ExpandDiagCodes(_xlfn.TEXTJOIN(", ",TRUE,IF($AA223=0,"",INDEX(My_Audit!L$2:L$456,$AA223)),IF($Z223=0,"",INDEX(Output_Mac!AA$2:AA$500,$Z223)),IF($AD223=0,"",INDEX(Output_Win!AA$2:AA$243,$AD223)))))</f>
        <v/>
      </c>
      <c r="Y223" s="80">
        <f>IFERROR(MATCH($A223,CSV!$A$2:$A$510,0),0)</f>
        <v>0</v>
      </c>
      <c r="Z223" s="80">
        <f>IFERROR(MATCH($A223,Output_Mac!$A$2:$A$500,0),0)</f>
        <v>0</v>
      </c>
      <c r="AA223" s="80">
        <f>IFERROR(MATCH($A223,My_Audit!$A$2:$A$456,0),0)</f>
        <v>222</v>
      </c>
      <c r="AB223" s="80">
        <f>IFERROR(MATCH($C223,My_Audit!$B$2:$B$456,0),0)</f>
        <v>0</v>
      </c>
      <c r="AC223" s="80">
        <f>IFERROR(MATCH($E223,Models!$I$2:$I$605,0),0)</f>
        <v>0</v>
      </c>
      <c r="AD223" s="80">
        <f>IFERROR(MATCH($A223,Output_Win!$A$2:$A$243,0),0)</f>
        <v>0</v>
      </c>
    </row>
    <row r="224" spans="1:30">
      <c r="A224" s="40" t="str">
        <f>_xlfn.TEXTJOIN("",TRUE,Input!$A$4,TEXT(ROW(My_Audit!A223)+Input!$A$8-1,"00"))</f>
        <v>W4611</v>
      </c>
      <c r="B224" s="40" t="str">
        <f>_xlfn.TEXTJOIN("-",TRUE,"ITD",Input!$A$2,A224)</f>
        <v>ITD-SHR11749-W4611</v>
      </c>
      <c r="C224" s="41" t="str" cm="1">
        <f t="array" ref="C224">IF(($Y224+$Z224+$AA224+$AD224)=0,"",IFERROR(_xlfn.LET(_xlpm.CSVVal,IF($Y224=0,"",INDEX(CSV!B$2:B$510,$Y224)),_xlpm.MacVal,IF($Z224=0,"",INDEX(Output_Mac!B$2:B$500,$Z224)),_xlpm.WinVal,IF($AD224=0,"",INDEX(Output_Win!B$2:B$243,$AD224)),_xlpm.MyAuditVal,IF($AA224=0,"",INDEX(My_Audit!B$2:B$456,$AA224)),_xlfn.IFS(_xlpm.MyAuditVal&lt;&gt;"",_xlpm.MyAuditVal,_xlpm.MacVal&lt;&gt;"",_xlpm.MacVal,_xlpm.WinVal&lt;&gt;"",_xlpm.WinVal,_xlpm.CSVVal&lt;&gt;"",_xlpm.CSVVal)),""))</f>
        <v/>
      </c>
      <c r="D224" s="41" t="str" cm="1">
        <f t="array" ref="D224">IF(($Y224+$Z224+$AA224+$AD224)=0,"",IFERROR(_xlfn.LET(_xlpm.CSVVal,IF($Y224=0,"",INDEX(CSV!C$2:C$510,$Y224)),_xlpm.MacVal,IF($Z224=0,"",INDEX(Output_Mac!D$2:D$500,$Z224)),_xlpm.WinVal,IF($AD224=0,"",INDEX(Output_Win!D$2:D$243,$AD224)),_xlpm.MyAuditVal,IF($AA224=0,"",INDEX(My_Audit!C$2:C$456,$AA224)),_xlfn.IFS(_xlpm.MyAuditVal&lt;&gt;"",_xlpm.MyAuditVal,_xlpm.MacVal&lt;&gt;"",_xlpm.MacVal,_xlpm.WinVal&lt;&gt;"",_xlpm.WinVal,_xlpm.CSVVal&lt;&gt;"",_xlpm.CSVVal)),""))</f>
        <v/>
      </c>
      <c r="E224" s="41" t="str" cm="1">
        <f t="array" ref="E224">IF(($Y224+$Z224+$AA224+$AD224)=0,"",IFERROR(_xlfn.LET(_xlpm.CSVVal,IF($Y224=0,"",INDEX(CSV!E$2:E$510,$Y224)),_xlpm.MacVal,IF($Z224=0,"",INDEX(Output_Mac!C$2:C$500,$Z224)),_xlpm.WinVal,IF($AD224=0,"",INDEX(Output_Win!C$2:C$243,$AD224)),_xlpm.MyAuditVal,IF($AA224=0,"",INDEX(My_Audit!D$2:D$456,$AA224)),_xlfn.IFS(_xlpm.MyAuditVal&lt;&gt;"",_xlpm.MyAuditVal,_xlpm.MacVal&lt;&gt;"",_xlpm.MacVal,_xlpm.WinVal&lt;&gt;"",_xlpm.WinVal,_xlpm.CSVVal&lt;&gt;"",_xlpm.CSVVal)),""))</f>
        <v/>
      </c>
      <c r="F224" s="41" t="str" cm="1">
        <f t="array" ref="F224">IF(($Y224+$Z224+$AA224+$AD224)=0,"",IFERROR(_xlfn.LET(_xlpm.CSVVal,IF($Y224=0,"",INDEX(CSV!F$2:F$510,$Y224)),_xlpm.MacVal,IF($Z224=0,"",INDEX(Output_Mac!E$2:E$500,$Z224)),_xlpm.WinVal,IF($AD224=0,"",INDEX(Output_Win!E$2:E$243,$AD224)),_xlpm.MyAuditVal,IF($AA224=0,"",INDEX(My_Audit!E$2:E$456,$AA224)),_xlfn.IFS(_xlpm.MyAuditVal&lt;&gt;"",_xlpm.MyAuditVal,_xlpm.MacVal&lt;&gt;"",_xlpm.MacVal,_xlpm.WinVal&lt;&gt;"",_xlpm.WinVal,_xlpm.CSVVal&lt;&gt;"",PROPER(_xlpm.CSVVal))),""))</f>
        <v/>
      </c>
      <c r="G224" s="41" t="str" cm="1">
        <f t="array" ref="G224">IF(($Y224+$Z224+$AA224+$AD224)=0,"",IFERROR(_xlfn.LET(_xlpm.CSVVal,IF($Y224=0,"",INDEX(CSV!G$2:G$510,$Y224)),_xlpm.MacVal,IF($Z224=0,"",INDEX(Output_Mac!G$2:G$500,$Z224)),_xlpm.WinVal,IF($AD224=0,"",INDEX(Output_Win!G$2:G$243,$AD224)),_xlpm.MyAuditVal,IF($AA224=0,"",INDEX(My_Audit!F$2:F$456,$AA224)),_xlfn.IFS(_xlpm.MyAuditVal&lt;&gt;"",_xlpm.MyAuditVal,_xlpm.MacVal&lt;&gt;"",_xlpm.MacVal,_xlpm.WinVal&lt;&gt;"",_xlpm.WinVal,_xlpm.CSVVal&lt;&gt;"",_xlpm.CSVVal)),""))</f>
        <v/>
      </c>
      <c r="H224" s="41" t="str" cm="1">
        <f t="array" ref="H224">IF($Z224&gt;0,INDEX(Output_Mac!H$2:H$500,$Z224),IF($AD224&gt;0,INDEX(Output_Win!H$2:H$243,$AD224),IF($AA224&gt;0,_xlfn.LET(_xlpm.MyAuditVal,INDEX(My_Audit!G$2:G$456,$AA224),IF(_xlpm.MyAuditVal=0,"",_xlpm.MyAuditVal)),"")))</f>
        <v/>
      </c>
      <c r="I224" s="41" t="str" cm="1">
        <f t="array" ref="I224">IF(($Y224+$Z224+$AA224+$AD224)=0,"",IFERROR(_xlfn.LET(_xlpm.CSVVal,IF($Y224=0,"",INDEX(CSV!H$2:H$510,$Y224)),_xlpm.MacVal,IF($Z224=0,"",INDEX(Output_Mac!I$2:I$500,$Z224)),_xlpm.WinVal,IF($AD224=0,"",INDEX(Output_Win!I$2:I$243,$AD224)),_xlpm.MyAuditVal,IF($AA224=0,"",INDEX(My_Audit!H$2:H$456,$AA224)),_xlfn.IFS(_xlpm.MyAuditVal&lt;&gt;"",_xlpm.MyAuditVal,_xlpm.MacVal&lt;&gt;"",_xlpm.MacVal,_xlpm.WinVal&lt;&gt;"",_xlpm.WinVal,_xlpm.CSVVal&lt;&gt;"",_xlpm.CSVVal)),""))</f>
        <v/>
      </c>
      <c r="J224" s="41" t="str" cm="1">
        <f t="array" ref="J224">IF(($Y224+$Z224+$AA224+$AD224)=0,"",IFERROR(_xlfn.LET(_xlpm.CSVVal,IF($Y224=0,"",INDEX(CSV!J$2:J$510,$Y224)),_xlpm.MacVal,IF($Z224=0,"",INDEX(Output_Mac!J$2:J$500,$Z224)),_xlpm.WinVal,IF($AD224=0,"",INDEX(Output_Win!J$2:J$243,$AD224)),_xlpm.MyAuditVal,IF($AA224=0,"",INDEX(My_Audit!I$2:I$456,$AA224)),_xlfn.IFS(_xlpm.MyAuditVal&lt;&gt;"",_xlpm.MyAuditVal,_xlpm.MacVal&lt;&gt;"",_xlpm.MacVal,_xlpm.WinVal&lt;&gt;"",_xlpm.WinVal,_xlpm.CSVVal&lt;&gt;"",_xlpm.CSVVal)),""))</f>
        <v/>
      </c>
      <c r="K224" s="41" t="str" cm="1">
        <f t="array" ref="K224">IF(($Y224+$Z224+$AA224+$AD224)=0,"",IFERROR(_xlfn.LET(_xlpm.CSVVal,IF($Y224=0,"",INDEX(CSV!N$2:N$510,$Y224)),_xlpm.MacVal,IF($Z224=0,"",INDEX(Output_Mac!L$2:L$500,$Z224)),_xlpm.WinVal,IF($AD224=0,"",INDEX(Output_Win!L$2:L$243,$AD224)),_xlpm.MyAuditVal,IF($AA224=0,"",INDEX(My_Audit!J$2:J$456,$AA224)),_xlfn.IFS(_xlpm.MyAuditVal&lt;&gt;"",_xlpm.MyAuditVal,_xlpm.MacVal&lt;&gt;"",_xlpm.MacVal,_xlpm.WinVal&lt;&gt;"",_xlpm.WinVal,_xlpm.CSVVal&lt;&gt;"",_xlpm.CSVVal)),""))</f>
        <v/>
      </c>
      <c r="L224" s="41" t="str" cm="1">
        <f t="array" ref="L224">IF(($Y224+$Z224+$AA224+$AD224)=0,"",IFERROR(_xlfn.LET(_xlpm.CSVVal,IF($Y224=0,"",INDEX(CSV!Q$2:Q$510,$Y224)),_xlpm.MacVal,IF($Z224=0,"",INDEX(Output_Mac!M$2:M$500,$Z224)),_xlpm.WinVal,IF($AD224=0,"",INDEX(Output_Win!M$2:M$243,$AD224)),_xlpm.MyAuditVal,IF($AA224=0,"",INDEX(My_Audit!K$2:K$456,$AA224)),_xlfn.IFS(_xlpm.MyAuditVal&lt;&gt;"",_xlpm.MyAuditVal,_xlpm.MacVal&lt;&gt;"",_xlpm.MacVal,_xlpm.WinVal&lt;&gt;"",_xlpm.WinVal,_xlpm.CSVVal&lt;&gt;"",_xlpm.CSVVal)),""))</f>
        <v/>
      </c>
      <c r="M224" s="41" t="str" cm="1">
        <f t="array" ref="M224">IF(($Y224+$Z224+$AA224+$AD224)=0,"",ExpandDiagCodes(_xlfn.TEXTJOIN(", ",TRUE,IF($AA224=0,"",INDEX(My_Audit!N$2:N$456,$AA224)),IF($Z224=0,"",INDEX(Output_Mac!S$2:S$500,$Z224)),IF($AD224=0,"",INDEX(Output_Win!S$2:S$243,$AD224)),IF($Y224=0,"",INDEX(CSV!AE$2:AE$510,$Y224)))))</f>
        <v/>
      </c>
      <c r="N224" s="41" t="str" cm="1">
        <f t="array" ref="N224">IF(($Y224+$Z224+$AA224+$AD224)=0,"",IFERROR(_xlfn.LET(_xlpm.CSVVal,IF($Y224=0,"",INDEX(CSV!AG$2:AG$510,$Y224)),_xlpm.MacVal,IF($Z224=0,"",INDEX(Output_Mac!T$2:T$500,$Z224)),_xlpm.WinVal,IF($AD224=0,"",INDEX(Output_Win!T$2:T$243,$AD224)),_xlpm.MyAuditVal,IF($AA224=0,"",INDEX(My_Audit!O$2:O$456,$AA224)),_xlfn.IFS(_xlpm.MyAuditVal&lt;&gt;"",_xlpm.MyAuditVal,_xlpm.MacVal&lt;&gt;"",_xlpm.MacVal,_xlpm.WinVal&lt;&gt;"",_xlpm.WinVal,_xlpm.CSVVal&lt;&gt;"",_xlpm.CSVVal)),""))</f>
        <v/>
      </c>
      <c r="O224" s="41" t="str" cm="1">
        <f t="array" ref="O224">IF($AB224=0,"",INDEX(My_Audit!P$2:P$456,$AB224))&amp;""</f>
        <v/>
      </c>
      <c r="P224" s="40"/>
      <c r="Q224" s="41" t="str">
        <f>IF(LEFT(N224,4)="Pass","Nist SP 800-88",My_Audit!R224)&amp;""</f>
        <v/>
      </c>
      <c r="R224" s="40"/>
      <c r="S224" s="40"/>
      <c r="T224" s="41" t="str" cm="1">
        <f t="array" ref="T224">IF($AC224=0,"",INDEX(Models!J$2:J$605,$AC224))</f>
        <v/>
      </c>
      <c r="U224" s="40"/>
      <c r="V224" s="40"/>
      <c r="W224" s="79" t="str" cm="1">
        <f t="array" ref="W224">IF(($Z224+$AA224+$AD224)=0,"",ExpandDiagCodes(_xlfn.TEXTJOIN(", ",TRUE,IF($AA224=0,"",INDEX(My_Audit!L$2:L$456,$AA224)),IF($Z224=0,"",INDEX(Output_Mac!AA$2:AA$500,$Z224)),IF($AD224=0,"",INDEX(Output_Win!AA$2:AA$243,$AD224)))))</f>
        <v/>
      </c>
      <c r="Y224" s="80">
        <f>IFERROR(MATCH($A224,CSV!$A$2:$A$510,0),0)</f>
        <v>0</v>
      </c>
      <c r="Z224" s="80">
        <f>IFERROR(MATCH($A224,Output_Mac!$A$2:$A$500,0),0)</f>
        <v>0</v>
      </c>
      <c r="AA224" s="80">
        <f>IFERROR(MATCH($A224,My_Audit!$A$2:$A$456,0),0)</f>
        <v>223</v>
      </c>
      <c r="AB224" s="80">
        <f>IFERROR(MATCH($C224,My_Audit!$B$2:$B$456,0),0)</f>
        <v>0</v>
      </c>
      <c r="AC224" s="80">
        <f>IFERROR(MATCH($E224,Models!$I$2:$I$605,0),0)</f>
        <v>0</v>
      </c>
      <c r="AD224" s="80">
        <f>IFERROR(MATCH($A224,Output_Win!$A$2:$A$243,0),0)</f>
        <v>0</v>
      </c>
    </row>
    <row r="225" spans="1:30">
      <c r="A225" s="40" t="str">
        <f>_xlfn.TEXTJOIN("",TRUE,Input!$A$4,TEXT(ROW(My_Audit!A224)+Input!$A$8-1,"00"))</f>
        <v>W4612</v>
      </c>
      <c r="B225" s="40" t="str">
        <f>_xlfn.TEXTJOIN("-",TRUE,"ITD",Input!$A$2,A225)</f>
        <v>ITD-SHR11749-W4612</v>
      </c>
      <c r="C225" s="41" t="str" cm="1">
        <f t="array" ref="C225">IF(($Y225+$Z225+$AA225+$AD225)=0,"",IFERROR(_xlfn.LET(_xlpm.CSVVal,IF($Y225=0,"",INDEX(CSV!B$2:B$510,$Y225)),_xlpm.MacVal,IF($Z225=0,"",INDEX(Output_Mac!B$2:B$500,$Z225)),_xlpm.WinVal,IF($AD225=0,"",INDEX(Output_Win!B$2:B$243,$AD225)),_xlpm.MyAuditVal,IF($AA225=0,"",INDEX(My_Audit!B$2:B$456,$AA225)),_xlfn.IFS(_xlpm.MyAuditVal&lt;&gt;"",_xlpm.MyAuditVal,_xlpm.MacVal&lt;&gt;"",_xlpm.MacVal,_xlpm.WinVal&lt;&gt;"",_xlpm.WinVal,_xlpm.CSVVal&lt;&gt;"",_xlpm.CSVVal)),""))</f>
        <v/>
      </c>
      <c r="D225" s="41" t="str" cm="1">
        <f t="array" ref="D225">IF(($Y225+$Z225+$AA225+$AD225)=0,"",IFERROR(_xlfn.LET(_xlpm.CSVVal,IF($Y225=0,"",INDEX(CSV!C$2:C$510,$Y225)),_xlpm.MacVal,IF($Z225=0,"",INDEX(Output_Mac!D$2:D$500,$Z225)),_xlpm.WinVal,IF($AD225=0,"",INDEX(Output_Win!D$2:D$243,$AD225)),_xlpm.MyAuditVal,IF($AA225=0,"",INDEX(My_Audit!C$2:C$456,$AA225)),_xlfn.IFS(_xlpm.MyAuditVal&lt;&gt;"",_xlpm.MyAuditVal,_xlpm.MacVal&lt;&gt;"",_xlpm.MacVal,_xlpm.WinVal&lt;&gt;"",_xlpm.WinVal,_xlpm.CSVVal&lt;&gt;"",_xlpm.CSVVal)),""))</f>
        <v/>
      </c>
      <c r="E225" s="41" t="str" cm="1">
        <f t="array" ref="E225">IF(($Y225+$Z225+$AA225+$AD225)=0,"",IFERROR(_xlfn.LET(_xlpm.CSVVal,IF($Y225=0,"",INDEX(CSV!E$2:E$510,$Y225)),_xlpm.MacVal,IF($Z225=0,"",INDEX(Output_Mac!C$2:C$500,$Z225)),_xlpm.WinVal,IF($AD225=0,"",INDEX(Output_Win!C$2:C$243,$AD225)),_xlpm.MyAuditVal,IF($AA225=0,"",INDEX(My_Audit!D$2:D$456,$AA225)),_xlfn.IFS(_xlpm.MyAuditVal&lt;&gt;"",_xlpm.MyAuditVal,_xlpm.MacVal&lt;&gt;"",_xlpm.MacVal,_xlpm.WinVal&lt;&gt;"",_xlpm.WinVal,_xlpm.CSVVal&lt;&gt;"",_xlpm.CSVVal)),""))</f>
        <v/>
      </c>
      <c r="F225" s="41" t="str" cm="1">
        <f t="array" ref="F225">IF(($Y225+$Z225+$AA225+$AD225)=0,"",IFERROR(_xlfn.LET(_xlpm.CSVVal,IF($Y225=0,"",INDEX(CSV!F$2:F$510,$Y225)),_xlpm.MacVal,IF($Z225=0,"",INDEX(Output_Mac!E$2:E$500,$Z225)),_xlpm.WinVal,IF($AD225=0,"",INDEX(Output_Win!E$2:E$243,$AD225)),_xlpm.MyAuditVal,IF($AA225=0,"",INDEX(My_Audit!E$2:E$456,$AA225)),_xlfn.IFS(_xlpm.MyAuditVal&lt;&gt;"",_xlpm.MyAuditVal,_xlpm.MacVal&lt;&gt;"",_xlpm.MacVal,_xlpm.WinVal&lt;&gt;"",_xlpm.WinVal,_xlpm.CSVVal&lt;&gt;"",PROPER(_xlpm.CSVVal))),""))</f>
        <v/>
      </c>
      <c r="G225" s="41" t="str" cm="1">
        <f t="array" ref="G225">IF(($Y225+$Z225+$AA225+$AD225)=0,"",IFERROR(_xlfn.LET(_xlpm.CSVVal,IF($Y225=0,"",INDEX(CSV!G$2:G$510,$Y225)),_xlpm.MacVal,IF($Z225=0,"",INDEX(Output_Mac!G$2:G$500,$Z225)),_xlpm.WinVal,IF($AD225=0,"",INDEX(Output_Win!G$2:G$243,$AD225)),_xlpm.MyAuditVal,IF($AA225=0,"",INDEX(My_Audit!F$2:F$456,$AA225)),_xlfn.IFS(_xlpm.MyAuditVal&lt;&gt;"",_xlpm.MyAuditVal,_xlpm.MacVal&lt;&gt;"",_xlpm.MacVal,_xlpm.WinVal&lt;&gt;"",_xlpm.WinVal,_xlpm.CSVVal&lt;&gt;"",_xlpm.CSVVal)),""))</f>
        <v/>
      </c>
      <c r="H225" s="41" t="str" cm="1">
        <f t="array" ref="H225">IF($Z225&gt;0,INDEX(Output_Mac!H$2:H$500,$Z225),IF($AD225&gt;0,INDEX(Output_Win!H$2:H$243,$AD225),IF($AA225&gt;0,_xlfn.LET(_xlpm.MyAuditVal,INDEX(My_Audit!G$2:G$456,$AA225),IF(_xlpm.MyAuditVal=0,"",_xlpm.MyAuditVal)),"")))</f>
        <v/>
      </c>
      <c r="I225" s="41" t="str" cm="1">
        <f t="array" ref="I225">IF(($Y225+$Z225+$AA225+$AD225)=0,"",IFERROR(_xlfn.LET(_xlpm.CSVVal,IF($Y225=0,"",INDEX(CSV!H$2:H$510,$Y225)),_xlpm.MacVal,IF($Z225=0,"",INDEX(Output_Mac!I$2:I$500,$Z225)),_xlpm.WinVal,IF($AD225=0,"",INDEX(Output_Win!I$2:I$243,$AD225)),_xlpm.MyAuditVal,IF($AA225=0,"",INDEX(My_Audit!H$2:H$456,$AA225)),_xlfn.IFS(_xlpm.MyAuditVal&lt;&gt;"",_xlpm.MyAuditVal,_xlpm.MacVal&lt;&gt;"",_xlpm.MacVal,_xlpm.WinVal&lt;&gt;"",_xlpm.WinVal,_xlpm.CSVVal&lt;&gt;"",_xlpm.CSVVal)),""))</f>
        <v/>
      </c>
      <c r="J225" s="41" t="str" cm="1">
        <f t="array" ref="J225">IF(($Y225+$Z225+$AA225+$AD225)=0,"",IFERROR(_xlfn.LET(_xlpm.CSVVal,IF($Y225=0,"",INDEX(CSV!J$2:J$510,$Y225)),_xlpm.MacVal,IF($Z225=0,"",INDEX(Output_Mac!J$2:J$500,$Z225)),_xlpm.WinVal,IF($AD225=0,"",INDEX(Output_Win!J$2:J$243,$AD225)),_xlpm.MyAuditVal,IF($AA225=0,"",INDEX(My_Audit!I$2:I$456,$AA225)),_xlfn.IFS(_xlpm.MyAuditVal&lt;&gt;"",_xlpm.MyAuditVal,_xlpm.MacVal&lt;&gt;"",_xlpm.MacVal,_xlpm.WinVal&lt;&gt;"",_xlpm.WinVal,_xlpm.CSVVal&lt;&gt;"",_xlpm.CSVVal)),""))</f>
        <v/>
      </c>
      <c r="K225" s="41" t="str" cm="1">
        <f t="array" ref="K225">IF(($Y225+$Z225+$AA225+$AD225)=0,"",IFERROR(_xlfn.LET(_xlpm.CSVVal,IF($Y225=0,"",INDEX(CSV!N$2:N$510,$Y225)),_xlpm.MacVal,IF($Z225=0,"",INDEX(Output_Mac!L$2:L$500,$Z225)),_xlpm.WinVal,IF($AD225=0,"",INDEX(Output_Win!L$2:L$243,$AD225)),_xlpm.MyAuditVal,IF($AA225=0,"",INDEX(My_Audit!J$2:J$456,$AA225)),_xlfn.IFS(_xlpm.MyAuditVal&lt;&gt;"",_xlpm.MyAuditVal,_xlpm.MacVal&lt;&gt;"",_xlpm.MacVal,_xlpm.WinVal&lt;&gt;"",_xlpm.WinVal,_xlpm.CSVVal&lt;&gt;"",_xlpm.CSVVal)),""))</f>
        <v/>
      </c>
      <c r="L225" s="41" t="str" cm="1">
        <f t="array" ref="L225">IF(($Y225+$Z225+$AA225+$AD225)=0,"",IFERROR(_xlfn.LET(_xlpm.CSVVal,IF($Y225=0,"",INDEX(CSV!Q$2:Q$510,$Y225)),_xlpm.MacVal,IF($Z225=0,"",INDEX(Output_Mac!M$2:M$500,$Z225)),_xlpm.WinVal,IF($AD225=0,"",INDEX(Output_Win!M$2:M$243,$AD225)),_xlpm.MyAuditVal,IF($AA225=0,"",INDEX(My_Audit!K$2:K$456,$AA225)),_xlfn.IFS(_xlpm.MyAuditVal&lt;&gt;"",_xlpm.MyAuditVal,_xlpm.MacVal&lt;&gt;"",_xlpm.MacVal,_xlpm.WinVal&lt;&gt;"",_xlpm.WinVal,_xlpm.CSVVal&lt;&gt;"",_xlpm.CSVVal)),""))</f>
        <v/>
      </c>
      <c r="M225" s="41" t="str" cm="1">
        <f t="array" ref="M225">IF(($Y225+$Z225+$AA225+$AD225)=0,"",ExpandDiagCodes(_xlfn.TEXTJOIN(", ",TRUE,IF($AA225=0,"",INDEX(My_Audit!N$2:N$456,$AA225)),IF($Z225=0,"",INDEX(Output_Mac!S$2:S$500,$Z225)),IF($AD225=0,"",INDEX(Output_Win!S$2:S$243,$AD225)),IF($Y225=0,"",INDEX(CSV!AE$2:AE$510,$Y225)))))</f>
        <v/>
      </c>
      <c r="N225" s="41" t="str" cm="1">
        <f t="array" ref="N225">IF(($Y225+$Z225+$AA225+$AD225)=0,"",IFERROR(_xlfn.LET(_xlpm.CSVVal,IF($Y225=0,"",INDEX(CSV!AG$2:AG$510,$Y225)),_xlpm.MacVal,IF($Z225=0,"",INDEX(Output_Mac!T$2:T$500,$Z225)),_xlpm.WinVal,IF($AD225=0,"",INDEX(Output_Win!T$2:T$243,$AD225)),_xlpm.MyAuditVal,IF($AA225=0,"",INDEX(My_Audit!O$2:O$456,$AA225)),_xlfn.IFS(_xlpm.MyAuditVal&lt;&gt;"",_xlpm.MyAuditVal,_xlpm.MacVal&lt;&gt;"",_xlpm.MacVal,_xlpm.WinVal&lt;&gt;"",_xlpm.WinVal,_xlpm.CSVVal&lt;&gt;"",_xlpm.CSVVal)),""))</f>
        <v/>
      </c>
      <c r="O225" s="41" t="str" cm="1">
        <f t="array" ref="O225">IF($AB225=0,"",INDEX(My_Audit!P$2:P$456,$AB225))&amp;""</f>
        <v/>
      </c>
      <c r="P225" s="40"/>
      <c r="Q225" s="41" t="str">
        <f>IF(LEFT(N225,4)="Pass","Nist SP 800-88",My_Audit!R225)&amp;""</f>
        <v/>
      </c>
      <c r="R225" s="40"/>
      <c r="S225" s="40"/>
      <c r="T225" s="41" t="str" cm="1">
        <f t="array" ref="T225">IF($AC225=0,"",INDEX(Models!J$2:J$605,$AC225))</f>
        <v/>
      </c>
      <c r="U225" s="40"/>
      <c r="V225" s="40"/>
      <c r="W225" s="79" t="str" cm="1">
        <f t="array" ref="W225">IF(($Z225+$AA225+$AD225)=0,"",ExpandDiagCodes(_xlfn.TEXTJOIN(", ",TRUE,IF($AA225=0,"",INDEX(My_Audit!L$2:L$456,$AA225)),IF($Z225=0,"",INDEX(Output_Mac!AA$2:AA$500,$Z225)),IF($AD225=0,"",INDEX(Output_Win!AA$2:AA$243,$AD225)))))</f>
        <v/>
      </c>
      <c r="Y225" s="80">
        <f>IFERROR(MATCH($A225,CSV!$A$2:$A$510,0),0)</f>
        <v>0</v>
      </c>
      <c r="Z225" s="80">
        <f>IFERROR(MATCH($A225,Output_Mac!$A$2:$A$500,0),0)</f>
        <v>0</v>
      </c>
      <c r="AA225" s="80">
        <f>IFERROR(MATCH($A225,My_Audit!$A$2:$A$456,0),0)</f>
        <v>224</v>
      </c>
      <c r="AB225" s="80">
        <f>IFERROR(MATCH($C225,My_Audit!$B$2:$B$456,0),0)</f>
        <v>0</v>
      </c>
      <c r="AC225" s="80">
        <f>IFERROR(MATCH($E225,Models!$I$2:$I$605,0),0)</f>
        <v>0</v>
      </c>
      <c r="AD225" s="80">
        <f>IFERROR(MATCH($A225,Output_Win!$A$2:$A$243,0),0)</f>
        <v>0</v>
      </c>
    </row>
    <row r="226" spans="1:30">
      <c r="A226" s="40" t="str">
        <f>_xlfn.TEXTJOIN("",TRUE,Input!$A$4,TEXT(ROW(My_Audit!A225)+Input!$A$8-1,"00"))</f>
        <v>W4613</v>
      </c>
      <c r="B226" s="40" t="str">
        <f>_xlfn.TEXTJOIN("-",TRUE,"ITD",Input!$A$2,A226)</f>
        <v>ITD-SHR11749-W4613</v>
      </c>
      <c r="C226" s="41" t="str" cm="1">
        <f t="array" ref="C226">IF(($Y226+$Z226+$AA226+$AD226)=0,"",IFERROR(_xlfn.LET(_xlpm.CSVVal,IF($Y226=0,"",INDEX(CSV!B$2:B$510,$Y226)),_xlpm.MacVal,IF($Z226=0,"",INDEX(Output_Mac!B$2:B$500,$Z226)),_xlpm.WinVal,IF($AD226=0,"",INDEX(Output_Win!B$2:B$243,$AD226)),_xlpm.MyAuditVal,IF($AA226=0,"",INDEX(My_Audit!B$2:B$456,$AA226)),_xlfn.IFS(_xlpm.MyAuditVal&lt;&gt;"",_xlpm.MyAuditVal,_xlpm.MacVal&lt;&gt;"",_xlpm.MacVal,_xlpm.WinVal&lt;&gt;"",_xlpm.WinVal,_xlpm.CSVVal&lt;&gt;"",_xlpm.CSVVal)),""))</f>
        <v/>
      </c>
      <c r="D226" s="41" t="str" cm="1">
        <f t="array" ref="D226">IF(($Y226+$Z226+$AA226+$AD226)=0,"",IFERROR(_xlfn.LET(_xlpm.CSVVal,IF($Y226=0,"",INDEX(CSV!C$2:C$510,$Y226)),_xlpm.MacVal,IF($Z226=0,"",INDEX(Output_Mac!D$2:D$500,$Z226)),_xlpm.WinVal,IF($AD226=0,"",INDEX(Output_Win!D$2:D$243,$AD226)),_xlpm.MyAuditVal,IF($AA226=0,"",INDEX(My_Audit!C$2:C$456,$AA226)),_xlfn.IFS(_xlpm.MyAuditVal&lt;&gt;"",_xlpm.MyAuditVal,_xlpm.MacVal&lt;&gt;"",_xlpm.MacVal,_xlpm.WinVal&lt;&gt;"",_xlpm.WinVal,_xlpm.CSVVal&lt;&gt;"",_xlpm.CSVVal)),""))</f>
        <v/>
      </c>
      <c r="E226" s="41" t="str" cm="1">
        <f t="array" ref="E226">IF(($Y226+$Z226+$AA226+$AD226)=0,"",IFERROR(_xlfn.LET(_xlpm.CSVVal,IF($Y226=0,"",INDEX(CSV!E$2:E$510,$Y226)),_xlpm.MacVal,IF($Z226=0,"",INDEX(Output_Mac!C$2:C$500,$Z226)),_xlpm.WinVal,IF($AD226=0,"",INDEX(Output_Win!C$2:C$243,$AD226)),_xlpm.MyAuditVal,IF($AA226=0,"",INDEX(My_Audit!D$2:D$456,$AA226)),_xlfn.IFS(_xlpm.MyAuditVal&lt;&gt;"",_xlpm.MyAuditVal,_xlpm.MacVal&lt;&gt;"",_xlpm.MacVal,_xlpm.WinVal&lt;&gt;"",_xlpm.WinVal,_xlpm.CSVVal&lt;&gt;"",_xlpm.CSVVal)),""))</f>
        <v/>
      </c>
      <c r="F226" s="41" t="str" cm="1">
        <f t="array" ref="F226">IF(($Y226+$Z226+$AA226+$AD226)=0,"",IFERROR(_xlfn.LET(_xlpm.CSVVal,IF($Y226=0,"",INDEX(CSV!F$2:F$510,$Y226)),_xlpm.MacVal,IF($Z226=0,"",INDEX(Output_Mac!E$2:E$500,$Z226)),_xlpm.WinVal,IF($AD226=0,"",INDEX(Output_Win!E$2:E$243,$AD226)),_xlpm.MyAuditVal,IF($AA226=0,"",INDEX(My_Audit!E$2:E$456,$AA226)),_xlfn.IFS(_xlpm.MyAuditVal&lt;&gt;"",_xlpm.MyAuditVal,_xlpm.MacVal&lt;&gt;"",_xlpm.MacVal,_xlpm.WinVal&lt;&gt;"",_xlpm.WinVal,_xlpm.CSVVal&lt;&gt;"",PROPER(_xlpm.CSVVal))),""))</f>
        <v/>
      </c>
      <c r="G226" s="41" t="str" cm="1">
        <f t="array" ref="G226">IF(($Y226+$Z226+$AA226+$AD226)=0,"",IFERROR(_xlfn.LET(_xlpm.CSVVal,IF($Y226=0,"",INDEX(CSV!G$2:G$510,$Y226)),_xlpm.MacVal,IF($Z226=0,"",INDEX(Output_Mac!G$2:G$500,$Z226)),_xlpm.WinVal,IF($AD226=0,"",INDEX(Output_Win!G$2:G$243,$AD226)),_xlpm.MyAuditVal,IF($AA226=0,"",INDEX(My_Audit!F$2:F$456,$AA226)),_xlfn.IFS(_xlpm.MyAuditVal&lt;&gt;"",_xlpm.MyAuditVal,_xlpm.MacVal&lt;&gt;"",_xlpm.MacVal,_xlpm.WinVal&lt;&gt;"",_xlpm.WinVal,_xlpm.CSVVal&lt;&gt;"",_xlpm.CSVVal)),""))</f>
        <v/>
      </c>
      <c r="H226" s="41" t="str" cm="1">
        <f t="array" ref="H226">IF($Z226&gt;0,INDEX(Output_Mac!H$2:H$500,$Z226),IF($AD226&gt;0,INDEX(Output_Win!H$2:H$243,$AD226),IF($AA226&gt;0,_xlfn.LET(_xlpm.MyAuditVal,INDEX(My_Audit!G$2:G$456,$AA226),IF(_xlpm.MyAuditVal=0,"",_xlpm.MyAuditVal)),"")))</f>
        <v/>
      </c>
      <c r="I226" s="41" t="str" cm="1">
        <f t="array" ref="I226">IF(($Y226+$Z226+$AA226+$AD226)=0,"",IFERROR(_xlfn.LET(_xlpm.CSVVal,IF($Y226=0,"",INDEX(CSV!H$2:H$510,$Y226)),_xlpm.MacVal,IF($Z226=0,"",INDEX(Output_Mac!I$2:I$500,$Z226)),_xlpm.WinVal,IF($AD226=0,"",INDEX(Output_Win!I$2:I$243,$AD226)),_xlpm.MyAuditVal,IF($AA226=0,"",INDEX(My_Audit!H$2:H$456,$AA226)),_xlfn.IFS(_xlpm.MyAuditVal&lt;&gt;"",_xlpm.MyAuditVal,_xlpm.MacVal&lt;&gt;"",_xlpm.MacVal,_xlpm.WinVal&lt;&gt;"",_xlpm.WinVal,_xlpm.CSVVal&lt;&gt;"",_xlpm.CSVVal)),""))</f>
        <v/>
      </c>
      <c r="J226" s="41" t="str" cm="1">
        <f t="array" ref="J226">IF(($Y226+$Z226+$AA226+$AD226)=0,"",IFERROR(_xlfn.LET(_xlpm.CSVVal,IF($Y226=0,"",INDEX(CSV!J$2:J$510,$Y226)),_xlpm.MacVal,IF($Z226=0,"",INDEX(Output_Mac!J$2:J$500,$Z226)),_xlpm.WinVal,IF($AD226=0,"",INDEX(Output_Win!J$2:J$243,$AD226)),_xlpm.MyAuditVal,IF($AA226=0,"",INDEX(My_Audit!I$2:I$456,$AA226)),_xlfn.IFS(_xlpm.MyAuditVal&lt;&gt;"",_xlpm.MyAuditVal,_xlpm.MacVal&lt;&gt;"",_xlpm.MacVal,_xlpm.WinVal&lt;&gt;"",_xlpm.WinVal,_xlpm.CSVVal&lt;&gt;"",_xlpm.CSVVal)),""))</f>
        <v/>
      </c>
      <c r="K226" s="41" t="str" cm="1">
        <f t="array" ref="K226">IF(($Y226+$Z226+$AA226+$AD226)=0,"",IFERROR(_xlfn.LET(_xlpm.CSVVal,IF($Y226=0,"",INDEX(CSV!N$2:N$510,$Y226)),_xlpm.MacVal,IF($Z226=0,"",INDEX(Output_Mac!L$2:L$500,$Z226)),_xlpm.WinVal,IF($AD226=0,"",INDEX(Output_Win!L$2:L$243,$AD226)),_xlpm.MyAuditVal,IF($AA226=0,"",INDEX(My_Audit!J$2:J$456,$AA226)),_xlfn.IFS(_xlpm.MyAuditVal&lt;&gt;"",_xlpm.MyAuditVal,_xlpm.MacVal&lt;&gt;"",_xlpm.MacVal,_xlpm.WinVal&lt;&gt;"",_xlpm.WinVal,_xlpm.CSVVal&lt;&gt;"",_xlpm.CSVVal)),""))</f>
        <v/>
      </c>
      <c r="L226" s="41" t="str" cm="1">
        <f t="array" ref="L226">IF(($Y226+$Z226+$AA226+$AD226)=0,"",IFERROR(_xlfn.LET(_xlpm.CSVVal,IF($Y226=0,"",INDEX(CSV!Q$2:Q$510,$Y226)),_xlpm.MacVal,IF($Z226=0,"",INDEX(Output_Mac!M$2:M$500,$Z226)),_xlpm.WinVal,IF($AD226=0,"",INDEX(Output_Win!M$2:M$243,$AD226)),_xlpm.MyAuditVal,IF($AA226=0,"",INDEX(My_Audit!K$2:K$456,$AA226)),_xlfn.IFS(_xlpm.MyAuditVal&lt;&gt;"",_xlpm.MyAuditVal,_xlpm.MacVal&lt;&gt;"",_xlpm.MacVal,_xlpm.WinVal&lt;&gt;"",_xlpm.WinVal,_xlpm.CSVVal&lt;&gt;"",_xlpm.CSVVal)),""))</f>
        <v/>
      </c>
      <c r="M226" s="41" t="str" cm="1">
        <f t="array" ref="M226">IF(($Y226+$Z226+$AA226+$AD226)=0,"",ExpandDiagCodes(_xlfn.TEXTJOIN(", ",TRUE,IF($AA226=0,"",INDEX(My_Audit!N$2:N$456,$AA226)),IF($Z226=0,"",INDEX(Output_Mac!S$2:S$500,$Z226)),IF($AD226=0,"",INDEX(Output_Win!S$2:S$243,$AD226)),IF($Y226=0,"",INDEX(CSV!AE$2:AE$510,$Y226)))))</f>
        <v/>
      </c>
      <c r="N226" s="41" t="str" cm="1">
        <f t="array" ref="N226">IF(($Y226+$Z226+$AA226+$AD226)=0,"",IFERROR(_xlfn.LET(_xlpm.CSVVal,IF($Y226=0,"",INDEX(CSV!AG$2:AG$510,$Y226)),_xlpm.MacVal,IF($Z226=0,"",INDEX(Output_Mac!T$2:T$500,$Z226)),_xlpm.WinVal,IF($AD226=0,"",INDEX(Output_Win!T$2:T$243,$AD226)),_xlpm.MyAuditVal,IF($AA226=0,"",INDEX(My_Audit!O$2:O$456,$AA226)),_xlfn.IFS(_xlpm.MyAuditVal&lt;&gt;"",_xlpm.MyAuditVal,_xlpm.MacVal&lt;&gt;"",_xlpm.MacVal,_xlpm.WinVal&lt;&gt;"",_xlpm.WinVal,_xlpm.CSVVal&lt;&gt;"",_xlpm.CSVVal)),""))</f>
        <v/>
      </c>
      <c r="O226" s="41" t="str" cm="1">
        <f t="array" ref="O226">IF($AB226=0,"",INDEX(My_Audit!P$2:P$456,$AB226))&amp;""</f>
        <v/>
      </c>
      <c r="P226" s="40"/>
      <c r="Q226" s="41" t="str">
        <f>IF(LEFT(N226,4)="Pass","Nist SP 800-88",My_Audit!R226)&amp;""</f>
        <v/>
      </c>
      <c r="R226" s="40"/>
      <c r="S226" s="40"/>
      <c r="T226" s="41" t="str" cm="1">
        <f t="array" ref="T226">IF($AC226=0,"",INDEX(Models!J$2:J$605,$AC226))</f>
        <v/>
      </c>
      <c r="U226" s="40"/>
      <c r="V226" s="40"/>
      <c r="W226" s="79" t="str" cm="1">
        <f t="array" ref="W226">IF(($Z226+$AA226+$AD226)=0,"",ExpandDiagCodes(_xlfn.TEXTJOIN(", ",TRUE,IF($AA226=0,"",INDEX(My_Audit!L$2:L$456,$AA226)),IF($Z226=0,"",INDEX(Output_Mac!AA$2:AA$500,$Z226)),IF($AD226=0,"",INDEX(Output_Win!AA$2:AA$243,$AD226)))))</f>
        <v/>
      </c>
      <c r="Y226" s="80">
        <f>IFERROR(MATCH($A226,CSV!$A$2:$A$510,0),0)</f>
        <v>0</v>
      </c>
      <c r="Z226" s="80">
        <f>IFERROR(MATCH($A226,Output_Mac!$A$2:$A$500,0),0)</f>
        <v>0</v>
      </c>
      <c r="AA226" s="80">
        <f>IFERROR(MATCH($A226,My_Audit!$A$2:$A$456,0),0)</f>
        <v>225</v>
      </c>
      <c r="AB226" s="80">
        <f>IFERROR(MATCH($C226,My_Audit!$B$2:$B$456,0),0)</f>
        <v>0</v>
      </c>
      <c r="AC226" s="80">
        <f>IFERROR(MATCH($E226,Models!$I$2:$I$605,0),0)</f>
        <v>0</v>
      </c>
      <c r="AD226" s="80">
        <f>IFERROR(MATCH($A226,Output_Win!$A$2:$A$243,0),0)</f>
        <v>0</v>
      </c>
    </row>
    <row r="227" spans="1:30">
      <c r="A227" s="40" t="str">
        <f>_xlfn.TEXTJOIN("",TRUE,Input!$A$4,TEXT(ROW(My_Audit!A226)+Input!$A$8-1,"00"))</f>
        <v>W4614</v>
      </c>
      <c r="B227" s="40" t="str">
        <f>_xlfn.TEXTJOIN("-",TRUE,"ITD",Input!$A$2,A227)</f>
        <v>ITD-SHR11749-W4614</v>
      </c>
      <c r="C227" s="41" t="str" cm="1">
        <f t="array" ref="C227">IF(($Y227+$Z227+$AA227+$AD227)=0,"",IFERROR(_xlfn.LET(_xlpm.CSVVal,IF($Y227=0,"",INDEX(CSV!B$2:B$510,$Y227)),_xlpm.MacVal,IF($Z227=0,"",INDEX(Output_Mac!B$2:B$500,$Z227)),_xlpm.WinVal,IF($AD227=0,"",INDEX(Output_Win!B$2:B$243,$AD227)),_xlpm.MyAuditVal,IF($AA227=0,"",INDEX(My_Audit!B$2:B$456,$AA227)),_xlfn.IFS(_xlpm.MyAuditVal&lt;&gt;"",_xlpm.MyAuditVal,_xlpm.MacVal&lt;&gt;"",_xlpm.MacVal,_xlpm.WinVal&lt;&gt;"",_xlpm.WinVal,_xlpm.CSVVal&lt;&gt;"",_xlpm.CSVVal)),""))</f>
        <v/>
      </c>
      <c r="D227" s="41" t="str" cm="1">
        <f t="array" ref="D227">IF(($Y227+$Z227+$AA227+$AD227)=0,"",IFERROR(_xlfn.LET(_xlpm.CSVVal,IF($Y227=0,"",INDEX(CSV!C$2:C$510,$Y227)),_xlpm.MacVal,IF($Z227=0,"",INDEX(Output_Mac!D$2:D$500,$Z227)),_xlpm.WinVal,IF($AD227=0,"",INDEX(Output_Win!D$2:D$243,$AD227)),_xlpm.MyAuditVal,IF($AA227=0,"",INDEX(My_Audit!C$2:C$456,$AA227)),_xlfn.IFS(_xlpm.MyAuditVal&lt;&gt;"",_xlpm.MyAuditVal,_xlpm.MacVal&lt;&gt;"",_xlpm.MacVal,_xlpm.WinVal&lt;&gt;"",_xlpm.WinVal,_xlpm.CSVVal&lt;&gt;"",_xlpm.CSVVal)),""))</f>
        <v/>
      </c>
      <c r="E227" s="41" t="str" cm="1">
        <f t="array" ref="E227">IF(($Y227+$Z227+$AA227+$AD227)=0,"",IFERROR(_xlfn.LET(_xlpm.CSVVal,IF($Y227=0,"",INDEX(CSV!E$2:E$510,$Y227)),_xlpm.MacVal,IF($Z227=0,"",INDEX(Output_Mac!C$2:C$500,$Z227)),_xlpm.WinVal,IF($AD227=0,"",INDEX(Output_Win!C$2:C$243,$AD227)),_xlpm.MyAuditVal,IF($AA227=0,"",INDEX(My_Audit!D$2:D$456,$AA227)),_xlfn.IFS(_xlpm.MyAuditVal&lt;&gt;"",_xlpm.MyAuditVal,_xlpm.MacVal&lt;&gt;"",_xlpm.MacVal,_xlpm.WinVal&lt;&gt;"",_xlpm.WinVal,_xlpm.CSVVal&lt;&gt;"",_xlpm.CSVVal)),""))</f>
        <v/>
      </c>
      <c r="F227" s="41" t="str" cm="1">
        <f t="array" ref="F227">IF(($Y227+$Z227+$AA227+$AD227)=0,"",IFERROR(_xlfn.LET(_xlpm.CSVVal,IF($Y227=0,"",INDEX(CSV!F$2:F$510,$Y227)),_xlpm.MacVal,IF($Z227=0,"",INDEX(Output_Mac!E$2:E$500,$Z227)),_xlpm.WinVal,IF($AD227=0,"",INDEX(Output_Win!E$2:E$243,$AD227)),_xlpm.MyAuditVal,IF($AA227=0,"",INDEX(My_Audit!E$2:E$456,$AA227)),_xlfn.IFS(_xlpm.MyAuditVal&lt;&gt;"",_xlpm.MyAuditVal,_xlpm.MacVal&lt;&gt;"",_xlpm.MacVal,_xlpm.WinVal&lt;&gt;"",_xlpm.WinVal,_xlpm.CSVVal&lt;&gt;"",PROPER(_xlpm.CSVVal))),""))</f>
        <v/>
      </c>
      <c r="G227" s="41" t="str" cm="1">
        <f t="array" ref="G227">IF(($Y227+$Z227+$AA227+$AD227)=0,"",IFERROR(_xlfn.LET(_xlpm.CSVVal,IF($Y227=0,"",INDEX(CSV!G$2:G$510,$Y227)),_xlpm.MacVal,IF($Z227=0,"",INDEX(Output_Mac!G$2:G$500,$Z227)),_xlpm.WinVal,IF($AD227=0,"",INDEX(Output_Win!G$2:G$243,$AD227)),_xlpm.MyAuditVal,IF($AA227=0,"",INDEX(My_Audit!F$2:F$456,$AA227)),_xlfn.IFS(_xlpm.MyAuditVal&lt;&gt;"",_xlpm.MyAuditVal,_xlpm.MacVal&lt;&gt;"",_xlpm.MacVal,_xlpm.WinVal&lt;&gt;"",_xlpm.WinVal,_xlpm.CSVVal&lt;&gt;"",_xlpm.CSVVal)),""))</f>
        <v/>
      </c>
      <c r="H227" s="41" t="str" cm="1">
        <f t="array" ref="H227">IF($Z227&gt;0,INDEX(Output_Mac!H$2:H$500,$Z227),IF($AD227&gt;0,INDEX(Output_Win!H$2:H$243,$AD227),IF($AA227&gt;0,_xlfn.LET(_xlpm.MyAuditVal,INDEX(My_Audit!G$2:G$456,$AA227),IF(_xlpm.MyAuditVal=0,"",_xlpm.MyAuditVal)),"")))</f>
        <v/>
      </c>
      <c r="I227" s="41" t="str" cm="1">
        <f t="array" ref="I227">IF(($Y227+$Z227+$AA227+$AD227)=0,"",IFERROR(_xlfn.LET(_xlpm.CSVVal,IF($Y227=0,"",INDEX(CSV!H$2:H$510,$Y227)),_xlpm.MacVal,IF($Z227=0,"",INDEX(Output_Mac!I$2:I$500,$Z227)),_xlpm.WinVal,IF($AD227=0,"",INDEX(Output_Win!I$2:I$243,$AD227)),_xlpm.MyAuditVal,IF($AA227=0,"",INDEX(My_Audit!H$2:H$456,$AA227)),_xlfn.IFS(_xlpm.MyAuditVal&lt;&gt;"",_xlpm.MyAuditVal,_xlpm.MacVal&lt;&gt;"",_xlpm.MacVal,_xlpm.WinVal&lt;&gt;"",_xlpm.WinVal,_xlpm.CSVVal&lt;&gt;"",_xlpm.CSVVal)),""))</f>
        <v/>
      </c>
      <c r="J227" s="41" t="str" cm="1">
        <f t="array" ref="J227">IF(($Y227+$Z227+$AA227+$AD227)=0,"",IFERROR(_xlfn.LET(_xlpm.CSVVal,IF($Y227=0,"",INDEX(CSV!J$2:J$510,$Y227)),_xlpm.MacVal,IF($Z227=0,"",INDEX(Output_Mac!J$2:J$500,$Z227)),_xlpm.WinVal,IF($AD227=0,"",INDEX(Output_Win!J$2:J$243,$AD227)),_xlpm.MyAuditVal,IF($AA227=0,"",INDEX(My_Audit!I$2:I$456,$AA227)),_xlfn.IFS(_xlpm.MyAuditVal&lt;&gt;"",_xlpm.MyAuditVal,_xlpm.MacVal&lt;&gt;"",_xlpm.MacVal,_xlpm.WinVal&lt;&gt;"",_xlpm.WinVal,_xlpm.CSVVal&lt;&gt;"",_xlpm.CSVVal)),""))</f>
        <v/>
      </c>
      <c r="K227" s="41" t="str" cm="1">
        <f t="array" ref="K227">IF(($Y227+$Z227+$AA227+$AD227)=0,"",IFERROR(_xlfn.LET(_xlpm.CSVVal,IF($Y227=0,"",INDEX(CSV!N$2:N$510,$Y227)),_xlpm.MacVal,IF($Z227=0,"",INDEX(Output_Mac!L$2:L$500,$Z227)),_xlpm.WinVal,IF($AD227=0,"",INDEX(Output_Win!L$2:L$243,$AD227)),_xlpm.MyAuditVal,IF($AA227=0,"",INDEX(My_Audit!J$2:J$456,$AA227)),_xlfn.IFS(_xlpm.MyAuditVal&lt;&gt;"",_xlpm.MyAuditVal,_xlpm.MacVal&lt;&gt;"",_xlpm.MacVal,_xlpm.WinVal&lt;&gt;"",_xlpm.WinVal,_xlpm.CSVVal&lt;&gt;"",_xlpm.CSVVal)),""))</f>
        <v/>
      </c>
      <c r="L227" s="41" t="str" cm="1">
        <f t="array" ref="L227">IF(($Y227+$Z227+$AA227+$AD227)=0,"",IFERROR(_xlfn.LET(_xlpm.CSVVal,IF($Y227=0,"",INDEX(CSV!Q$2:Q$510,$Y227)),_xlpm.MacVal,IF($Z227=0,"",INDEX(Output_Mac!M$2:M$500,$Z227)),_xlpm.WinVal,IF($AD227=0,"",INDEX(Output_Win!M$2:M$243,$AD227)),_xlpm.MyAuditVal,IF($AA227=0,"",INDEX(My_Audit!K$2:K$456,$AA227)),_xlfn.IFS(_xlpm.MyAuditVal&lt;&gt;"",_xlpm.MyAuditVal,_xlpm.MacVal&lt;&gt;"",_xlpm.MacVal,_xlpm.WinVal&lt;&gt;"",_xlpm.WinVal,_xlpm.CSVVal&lt;&gt;"",_xlpm.CSVVal)),""))</f>
        <v/>
      </c>
      <c r="M227" s="41" t="str" cm="1">
        <f t="array" ref="M227">IF(($Y227+$Z227+$AA227+$AD227)=0,"",ExpandDiagCodes(_xlfn.TEXTJOIN(", ",TRUE,IF($AA227=0,"",INDEX(My_Audit!N$2:N$456,$AA227)),IF($Z227=0,"",INDEX(Output_Mac!S$2:S$500,$Z227)),IF($AD227=0,"",INDEX(Output_Win!S$2:S$243,$AD227)),IF($Y227=0,"",INDEX(CSV!AE$2:AE$510,$Y227)))))</f>
        <v/>
      </c>
      <c r="N227" s="41" t="str" cm="1">
        <f t="array" ref="N227">IF(($Y227+$Z227+$AA227+$AD227)=0,"",IFERROR(_xlfn.LET(_xlpm.CSVVal,IF($Y227=0,"",INDEX(CSV!AG$2:AG$510,$Y227)),_xlpm.MacVal,IF($Z227=0,"",INDEX(Output_Mac!T$2:T$500,$Z227)),_xlpm.WinVal,IF($AD227=0,"",INDEX(Output_Win!T$2:T$243,$AD227)),_xlpm.MyAuditVal,IF($AA227=0,"",INDEX(My_Audit!O$2:O$456,$AA227)),_xlfn.IFS(_xlpm.MyAuditVal&lt;&gt;"",_xlpm.MyAuditVal,_xlpm.MacVal&lt;&gt;"",_xlpm.MacVal,_xlpm.WinVal&lt;&gt;"",_xlpm.WinVal,_xlpm.CSVVal&lt;&gt;"",_xlpm.CSVVal)),""))</f>
        <v/>
      </c>
      <c r="O227" s="41" t="str" cm="1">
        <f t="array" ref="O227">IF($AB227=0,"",INDEX(My_Audit!P$2:P$456,$AB227))&amp;""</f>
        <v/>
      </c>
      <c r="P227" s="40"/>
      <c r="Q227" s="41" t="str">
        <f>IF(LEFT(N227,4)="Pass","Nist SP 800-88",My_Audit!R227)&amp;""</f>
        <v/>
      </c>
      <c r="R227" s="40"/>
      <c r="S227" s="40"/>
      <c r="T227" s="41" t="str" cm="1">
        <f t="array" ref="T227">IF($AC227=0,"",INDEX(Models!J$2:J$605,$AC227))</f>
        <v/>
      </c>
      <c r="U227" s="40"/>
      <c r="V227" s="40"/>
      <c r="W227" s="79" t="str" cm="1">
        <f t="array" ref="W227">IF(($Z227+$AA227+$AD227)=0,"",ExpandDiagCodes(_xlfn.TEXTJOIN(", ",TRUE,IF($AA227=0,"",INDEX(My_Audit!L$2:L$456,$AA227)),IF($Z227=0,"",INDEX(Output_Mac!AA$2:AA$500,$Z227)),IF($AD227=0,"",INDEX(Output_Win!AA$2:AA$243,$AD227)))))</f>
        <v/>
      </c>
      <c r="Y227" s="80">
        <f>IFERROR(MATCH($A227,CSV!$A$2:$A$510,0),0)</f>
        <v>0</v>
      </c>
      <c r="Z227" s="80">
        <f>IFERROR(MATCH($A227,Output_Mac!$A$2:$A$500,0),0)</f>
        <v>0</v>
      </c>
      <c r="AA227" s="80">
        <f>IFERROR(MATCH($A227,My_Audit!$A$2:$A$456,0),0)</f>
        <v>226</v>
      </c>
      <c r="AB227" s="80">
        <f>IFERROR(MATCH($C227,My_Audit!$B$2:$B$456,0),0)</f>
        <v>0</v>
      </c>
      <c r="AC227" s="80">
        <f>IFERROR(MATCH($E227,Models!$I$2:$I$605,0),0)</f>
        <v>0</v>
      </c>
      <c r="AD227" s="80">
        <f>IFERROR(MATCH($A227,Output_Win!$A$2:$A$243,0),0)</f>
        <v>0</v>
      </c>
    </row>
    <row r="228" spans="1:30">
      <c r="A228" s="40" t="str">
        <f>_xlfn.TEXTJOIN("",TRUE,Input!$A$4,TEXT(ROW(My_Audit!A227)+Input!$A$8-1,"00"))</f>
        <v>W4615</v>
      </c>
      <c r="B228" s="40" t="str">
        <f>_xlfn.TEXTJOIN("-",TRUE,"ITD",Input!$A$2,A228)</f>
        <v>ITD-SHR11749-W4615</v>
      </c>
      <c r="C228" s="41" t="str" cm="1">
        <f t="array" ref="C228">IF(($Y228+$Z228+$AA228+$AD228)=0,"",IFERROR(_xlfn.LET(_xlpm.CSVVal,IF($Y228=0,"",INDEX(CSV!B$2:B$510,$Y228)),_xlpm.MacVal,IF($Z228=0,"",INDEX(Output_Mac!B$2:B$500,$Z228)),_xlpm.WinVal,IF($AD228=0,"",INDEX(Output_Win!B$2:B$243,$AD228)),_xlpm.MyAuditVal,IF($AA228=0,"",INDEX(My_Audit!B$2:B$456,$AA228)),_xlfn.IFS(_xlpm.MyAuditVal&lt;&gt;"",_xlpm.MyAuditVal,_xlpm.MacVal&lt;&gt;"",_xlpm.MacVal,_xlpm.WinVal&lt;&gt;"",_xlpm.WinVal,_xlpm.CSVVal&lt;&gt;"",_xlpm.CSVVal)),""))</f>
        <v/>
      </c>
      <c r="D228" s="41" t="str" cm="1">
        <f t="array" ref="D228">IF(($Y228+$Z228+$AA228+$AD228)=0,"",IFERROR(_xlfn.LET(_xlpm.CSVVal,IF($Y228=0,"",INDEX(CSV!C$2:C$510,$Y228)),_xlpm.MacVal,IF($Z228=0,"",INDEX(Output_Mac!D$2:D$500,$Z228)),_xlpm.WinVal,IF($AD228=0,"",INDEX(Output_Win!D$2:D$243,$AD228)),_xlpm.MyAuditVal,IF($AA228=0,"",INDEX(My_Audit!C$2:C$456,$AA228)),_xlfn.IFS(_xlpm.MyAuditVal&lt;&gt;"",_xlpm.MyAuditVal,_xlpm.MacVal&lt;&gt;"",_xlpm.MacVal,_xlpm.WinVal&lt;&gt;"",_xlpm.WinVal,_xlpm.CSVVal&lt;&gt;"",_xlpm.CSVVal)),""))</f>
        <v/>
      </c>
      <c r="E228" s="41" t="str" cm="1">
        <f t="array" ref="E228">IF(($Y228+$Z228+$AA228+$AD228)=0,"",IFERROR(_xlfn.LET(_xlpm.CSVVal,IF($Y228=0,"",INDEX(CSV!E$2:E$510,$Y228)),_xlpm.MacVal,IF($Z228=0,"",INDEX(Output_Mac!C$2:C$500,$Z228)),_xlpm.WinVal,IF($AD228=0,"",INDEX(Output_Win!C$2:C$243,$AD228)),_xlpm.MyAuditVal,IF($AA228=0,"",INDEX(My_Audit!D$2:D$456,$AA228)),_xlfn.IFS(_xlpm.MyAuditVal&lt;&gt;"",_xlpm.MyAuditVal,_xlpm.MacVal&lt;&gt;"",_xlpm.MacVal,_xlpm.WinVal&lt;&gt;"",_xlpm.WinVal,_xlpm.CSVVal&lt;&gt;"",_xlpm.CSVVal)),""))</f>
        <v/>
      </c>
      <c r="F228" s="41" t="str" cm="1">
        <f t="array" ref="F228">IF(($Y228+$Z228+$AA228+$AD228)=0,"",IFERROR(_xlfn.LET(_xlpm.CSVVal,IF($Y228=0,"",INDEX(CSV!F$2:F$510,$Y228)),_xlpm.MacVal,IF($Z228=0,"",INDEX(Output_Mac!E$2:E$500,$Z228)),_xlpm.WinVal,IF($AD228=0,"",INDEX(Output_Win!E$2:E$243,$AD228)),_xlpm.MyAuditVal,IF($AA228=0,"",INDEX(My_Audit!E$2:E$456,$AA228)),_xlfn.IFS(_xlpm.MyAuditVal&lt;&gt;"",_xlpm.MyAuditVal,_xlpm.MacVal&lt;&gt;"",_xlpm.MacVal,_xlpm.WinVal&lt;&gt;"",_xlpm.WinVal,_xlpm.CSVVal&lt;&gt;"",PROPER(_xlpm.CSVVal))),""))</f>
        <v/>
      </c>
      <c r="G228" s="41" t="str" cm="1">
        <f t="array" ref="G228">IF(($Y228+$Z228+$AA228+$AD228)=0,"",IFERROR(_xlfn.LET(_xlpm.CSVVal,IF($Y228=0,"",INDEX(CSV!G$2:G$510,$Y228)),_xlpm.MacVal,IF($Z228=0,"",INDEX(Output_Mac!G$2:G$500,$Z228)),_xlpm.WinVal,IF($AD228=0,"",INDEX(Output_Win!G$2:G$243,$AD228)),_xlpm.MyAuditVal,IF($AA228=0,"",INDEX(My_Audit!F$2:F$456,$AA228)),_xlfn.IFS(_xlpm.MyAuditVal&lt;&gt;"",_xlpm.MyAuditVal,_xlpm.MacVal&lt;&gt;"",_xlpm.MacVal,_xlpm.WinVal&lt;&gt;"",_xlpm.WinVal,_xlpm.CSVVal&lt;&gt;"",_xlpm.CSVVal)),""))</f>
        <v/>
      </c>
      <c r="H228" s="41" t="str" cm="1">
        <f t="array" ref="H228">IF($Z228&gt;0,INDEX(Output_Mac!H$2:H$500,$Z228),IF($AD228&gt;0,INDEX(Output_Win!H$2:H$243,$AD228),IF($AA228&gt;0,_xlfn.LET(_xlpm.MyAuditVal,INDEX(My_Audit!G$2:G$456,$AA228),IF(_xlpm.MyAuditVal=0,"",_xlpm.MyAuditVal)),"")))</f>
        <v/>
      </c>
      <c r="I228" s="41" t="str" cm="1">
        <f t="array" ref="I228">IF(($Y228+$Z228+$AA228+$AD228)=0,"",IFERROR(_xlfn.LET(_xlpm.CSVVal,IF($Y228=0,"",INDEX(CSV!H$2:H$510,$Y228)),_xlpm.MacVal,IF($Z228=0,"",INDEX(Output_Mac!I$2:I$500,$Z228)),_xlpm.WinVal,IF($AD228=0,"",INDEX(Output_Win!I$2:I$243,$AD228)),_xlpm.MyAuditVal,IF($AA228=0,"",INDEX(My_Audit!H$2:H$456,$AA228)),_xlfn.IFS(_xlpm.MyAuditVal&lt;&gt;"",_xlpm.MyAuditVal,_xlpm.MacVal&lt;&gt;"",_xlpm.MacVal,_xlpm.WinVal&lt;&gt;"",_xlpm.WinVal,_xlpm.CSVVal&lt;&gt;"",_xlpm.CSVVal)),""))</f>
        <v/>
      </c>
      <c r="J228" s="41" t="str" cm="1">
        <f t="array" ref="J228">IF(($Y228+$Z228+$AA228+$AD228)=0,"",IFERROR(_xlfn.LET(_xlpm.CSVVal,IF($Y228=0,"",INDEX(CSV!J$2:J$510,$Y228)),_xlpm.MacVal,IF($Z228=0,"",INDEX(Output_Mac!J$2:J$500,$Z228)),_xlpm.WinVal,IF($AD228=0,"",INDEX(Output_Win!J$2:J$243,$AD228)),_xlpm.MyAuditVal,IF($AA228=0,"",INDEX(My_Audit!I$2:I$456,$AA228)),_xlfn.IFS(_xlpm.MyAuditVal&lt;&gt;"",_xlpm.MyAuditVal,_xlpm.MacVal&lt;&gt;"",_xlpm.MacVal,_xlpm.WinVal&lt;&gt;"",_xlpm.WinVal,_xlpm.CSVVal&lt;&gt;"",_xlpm.CSVVal)),""))</f>
        <v/>
      </c>
      <c r="K228" s="41" t="str" cm="1">
        <f t="array" ref="K228">IF(($Y228+$Z228+$AA228+$AD228)=0,"",IFERROR(_xlfn.LET(_xlpm.CSVVal,IF($Y228=0,"",INDEX(CSV!N$2:N$510,$Y228)),_xlpm.MacVal,IF($Z228=0,"",INDEX(Output_Mac!L$2:L$500,$Z228)),_xlpm.WinVal,IF($AD228=0,"",INDEX(Output_Win!L$2:L$243,$AD228)),_xlpm.MyAuditVal,IF($AA228=0,"",INDEX(My_Audit!J$2:J$456,$AA228)),_xlfn.IFS(_xlpm.MyAuditVal&lt;&gt;"",_xlpm.MyAuditVal,_xlpm.MacVal&lt;&gt;"",_xlpm.MacVal,_xlpm.WinVal&lt;&gt;"",_xlpm.WinVal,_xlpm.CSVVal&lt;&gt;"",_xlpm.CSVVal)),""))</f>
        <v/>
      </c>
      <c r="L228" s="41" t="str" cm="1">
        <f t="array" ref="L228">IF(($Y228+$Z228+$AA228+$AD228)=0,"",IFERROR(_xlfn.LET(_xlpm.CSVVal,IF($Y228=0,"",INDEX(CSV!Q$2:Q$510,$Y228)),_xlpm.MacVal,IF($Z228=0,"",INDEX(Output_Mac!M$2:M$500,$Z228)),_xlpm.WinVal,IF($AD228=0,"",INDEX(Output_Win!M$2:M$243,$AD228)),_xlpm.MyAuditVal,IF($AA228=0,"",INDEX(My_Audit!K$2:K$456,$AA228)),_xlfn.IFS(_xlpm.MyAuditVal&lt;&gt;"",_xlpm.MyAuditVal,_xlpm.MacVal&lt;&gt;"",_xlpm.MacVal,_xlpm.WinVal&lt;&gt;"",_xlpm.WinVal,_xlpm.CSVVal&lt;&gt;"",_xlpm.CSVVal)),""))</f>
        <v/>
      </c>
      <c r="M228" s="41" t="str" cm="1">
        <f t="array" ref="M228">IF(($Y228+$Z228+$AA228+$AD228)=0,"",ExpandDiagCodes(_xlfn.TEXTJOIN(", ",TRUE,IF($AA228=0,"",INDEX(My_Audit!N$2:N$456,$AA228)),IF($Z228=0,"",INDEX(Output_Mac!S$2:S$500,$Z228)),IF($AD228=0,"",INDEX(Output_Win!S$2:S$243,$AD228)),IF($Y228=0,"",INDEX(CSV!AE$2:AE$510,$Y228)))))</f>
        <v/>
      </c>
      <c r="N228" s="41" t="str" cm="1">
        <f t="array" ref="N228">IF(($Y228+$Z228+$AA228+$AD228)=0,"",IFERROR(_xlfn.LET(_xlpm.CSVVal,IF($Y228=0,"",INDEX(CSV!AG$2:AG$510,$Y228)),_xlpm.MacVal,IF($Z228=0,"",INDEX(Output_Mac!T$2:T$500,$Z228)),_xlpm.WinVal,IF($AD228=0,"",INDEX(Output_Win!T$2:T$243,$AD228)),_xlpm.MyAuditVal,IF($AA228=0,"",INDEX(My_Audit!O$2:O$456,$AA228)),_xlfn.IFS(_xlpm.MyAuditVal&lt;&gt;"",_xlpm.MyAuditVal,_xlpm.MacVal&lt;&gt;"",_xlpm.MacVal,_xlpm.WinVal&lt;&gt;"",_xlpm.WinVal,_xlpm.CSVVal&lt;&gt;"",_xlpm.CSVVal)),""))</f>
        <v/>
      </c>
      <c r="O228" s="41" t="str" cm="1">
        <f t="array" ref="O228">IF($AB228=0,"",INDEX(My_Audit!P$2:P$456,$AB228))&amp;""</f>
        <v/>
      </c>
      <c r="P228" s="40"/>
      <c r="Q228" s="41" t="str">
        <f>IF(LEFT(N228,4)="Pass","Nist SP 800-88",My_Audit!R228)&amp;""</f>
        <v/>
      </c>
      <c r="R228" s="40"/>
      <c r="S228" s="40"/>
      <c r="T228" s="41" t="str" cm="1">
        <f t="array" ref="T228">IF($AC228=0,"",INDEX(Models!J$2:J$605,$AC228))</f>
        <v/>
      </c>
      <c r="U228" s="40"/>
      <c r="V228" s="40"/>
      <c r="W228" s="79" t="str" cm="1">
        <f t="array" ref="W228">IF(($Z228+$AA228+$AD228)=0,"",ExpandDiagCodes(_xlfn.TEXTJOIN(", ",TRUE,IF($AA228=0,"",INDEX(My_Audit!L$2:L$456,$AA228)),IF($Z228=0,"",INDEX(Output_Mac!AA$2:AA$500,$Z228)),IF($AD228=0,"",INDEX(Output_Win!AA$2:AA$243,$AD228)))))</f>
        <v/>
      </c>
      <c r="Y228" s="80">
        <f>IFERROR(MATCH($A228,CSV!$A$2:$A$510,0),0)</f>
        <v>0</v>
      </c>
      <c r="Z228" s="80">
        <f>IFERROR(MATCH($A228,Output_Mac!$A$2:$A$500,0),0)</f>
        <v>0</v>
      </c>
      <c r="AA228" s="80">
        <f>IFERROR(MATCH($A228,My_Audit!$A$2:$A$456,0),0)</f>
        <v>227</v>
      </c>
      <c r="AB228" s="80">
        <f>IFERROR(MATCH($C228,My_Audit!$B$2:$B$456,0),0)</f>
        <v>0</v>
      </c>
      <c r="AC228" s="80">
        <f>IFERROR(MATCH($E228,Models!$I$2:$I$605,0),0)</f>
        <v>0</v>
      </c>
      <c r="AD228" s="80">
        <f>IFERROR(MATCH($A228,Output_Win!$A$2:$A$243,0),0)</f>
        <v>0</v>
      </c>
    </row>
    <row r="229" spans="1:30">
      <c r="A229" s="40" t="str">
        <f>_xlfn.TEXTJOIN("",TRUE,Input!$A$4,TEXT(ROW(My_Audit!A228)+Input!$A$8-1,"00"))</f>
        <v>W4616</v>
      </c>
      <c r="B229" s="40" t="str">
        <f>_xlfn.TEXTJOIN("-",TRUE,"ITD",Input!$A$2,A229)</f>
        <v>ITD-SHR11749-W4616</v>
      </c>
      <c r="C229" s="41" t="str" cm="1">
        <f t="array" ref="C229">IF(($Y229+$Z229+$AA229+$AD229)=0,"",IFERROR(_xlfn.LET(_xlpm.CSVVal,IF($Y229=0,"",INDEX(CSV!B$2:B$510,$Y229)),_xlpm.MacVal,IF($Z229=0,"",INDEX(Output_Mac!B$2:B$500,$Z229)),_xlpm.WinVal,IF($AD229=0,"",INDEX(Output_Win!B$2:B$243,$AD229)),_xlpm.MyAuditVal,IF($AA229=0,"",INDEX(My_Audit!B$2:B$456,$AA229)),_xlfn.IFS(_xlpm.MyAuditVal&lt;&gt;"",_xlpm.MyAuditVal,_xlpm.MacVal&lt;&gt;"",_xlpm.MacVal,_xlpm.WinVal&lt;&gt;"",_xlpm.WinVal,_xlpm.CSVVal&lt;&gt;"",_xlpm.CSVVal)),""))</f>
        <v/>
      </c>
      <c r="D229" s="41" t="str" cm="1">
        <f t="array" ref="D229">IF(($Y229+$Z229+$AA229+$AD229)=0,"",IFERROR(_xlfn.LET(_xlpm.CSVVal,IF($Y229=0,"",INDEX(CSV!C$2:C$510,$Y229)),_xlpm.MacVal,IF($Z229=0,"",INDEX(Output_Mac!D$2:D$500,$Z229)),_xlpm.WinVal,IF($AD229=0,"",INDEX(Output_Win!D$2:D$243,$AD229)),_xlpm.MyAuditVal,IF($AA229=0,"",INDEX(My_Audit!C$2:C$456,$AA229)),_xlfn.IFS(_xlpm.MyAuditVal&lt;&gt;"",_xlpm.MyAuditVal,_xlpm.MacVal&lt;&gt;"",_xlpm.MacVal,_xlpm.WinVal&lt;&gt;"",_xlpm.WinVal,_xlpm.CSVVal&lt;&gt;"",_xlpm.CSVVal)),""))</f>
        <v/>
      </c>
      <c r="E229" s="41" t="str" cm="1">
        <f t="array" ref="E229">IF(($Y229+$Z229+$AA229+$AD229)=0,"",IFERROR(_xlfn.LET(_xlpm.CSVVal,IF($Y229=0,"",INDEX(CSV!E$2:E$510,$Y229)),_xlpm.MacVal,IF($Z229=0,"",INDEX(Output_Mac!C$2:C$500,$Z229)),_xlpm.WinVal,IF($AD229=0,"",INDEX(Output_Win!C$2:C$243,$AD229)),_xlpm.MyAuditVal,IF($AA229=0,"",INDEX(My_Audit!D$2:D$456,$AA229)),_xlfn.IFS(_xlpm.MyAuditVal&lt;&gt;"",_xlpm.MyAuditVal,_xlpm.MacVal&lt;&gt;"",_xlpm.MacVal,_xlpm.WinVal&lt;&gt;"",_xlpm.WinVal,_xlpm.CSVVal&lt;&gt;"",_xlpm.CSVVal)),""))</f>
        <v/>
      </c>
      <c r="F229" s="41" t="str" cm="1">
        <f t="array" ref="F229">IF(($Y229+$Z229+$AA229+$AD229)=0,"",IFERROR(_xlfn.LET(_xlpm.CSVVal,IF($Y229=0,"",INDEX(CSV!F$2:F$510,$Y229)),_xlpm.MacVal,IF($Z229=0,"",INDEX(Output_Mac!E$2:E$500,$Z229)),_xlpm.WinVal,IF($AD229=0,"",INDEX(Output_Win!E$2:E$243,$AD229)),_xlpm.MyAuditVal,IF($AA229=0,"",INDEX(My_Audit!E$2:E$456,$AA229)),_xlfn.IFS(_xlpm.MyAuditVal&lt;&gt;"",_xlpm.MyAuditVal,_xlpm.MacVal&lt;&gt;"",_xlpm.MacVal,_xlpm.WinVal&lt;&gt;"",_xlpm.WinVal,_xlpm.CSVVal&lt;&gt;"",PROPER(_xlpm.CSVVal))),""))</f>
        <v/>
      </c>
      <c r="G229" s="41" t="str" cm="1">
        <f t="array" ref="G229">IF(($Y229+$Z229+$AA229+$AD229)=0,"",IFERROR(_xlfn.LET(_xlpm.CSVVal,IF($Y229=0,"",INDEX(CSV!G$2:G$510,$Y229)),_xlpm.MacVal,IF($Z229=0,"",INDEX(Output_Mac!G$2:G$500,$Z229)),_xlpm.WinVal,IF($AD229=0,"",INDEX(Output_Win!G$2:G$243,$AD229)),_xlpm.MyAuditVal,IF($AA229=0,"",INDEX(My_Audit!F$2:F$456,$AA229)),_xlfn.IFS(_xlpm.MyAuditVal&lt;&gt;"",_xlpm.MyAuditVal,_xlpm.MacVal&lt;&gt;"",_xlpm.MacVal,_xlpm.WinVal&lt;&gt;"",_xlpm.WinVal,_xlpm.CSVVal&lt;&gt;"",_xlpm.CSVVal)),""))</f>
        <v/>
      </c>
      <c r="H229" s="41" t="str" cm="1">
        <f t="array" ref="H229">IF($Z229&gt;0,INDEX(Output_Mac!H$2:H$500,$Z229),IF($AD229&gt;0,INDEX(Output_Win!H$2:H$243,$AD229),IF($AA229&gt;0,_xlfn.LET(_xlpm.MyAuditVal,INDEX(My_Audit!G$2:G$456,$AA229),IF(_xlpm.MyAuditVal=0,"",_xlpm.MyAuditVal)),"")))</f>
        <v/>
      </c>
      <c r="I229" s="41" t="str" cm="1">
        <f t="array" ref="I229">IF(($Y229+$Z229+$AA229+$AD229)=0,"",IFERROR(_xlfn.LET(_xlpm.CSVVal,IF($Y229=0,"",INDEX(CSV!H$2:H$510,$Y229)),_xlpm.MacVal,IF($Z229=0,"",INDEX(Output_Mac!I$2:I$500,$Z229)),_xlpm.WinVal,IF($AD229=0,"",INDEX(Output_Win!I$2:I$243,$AD229)),_xlpm.MyAuditVal,IF($AA229=0,"",INDEX(My_Audit!H$2:H$456,$AA229)),_xlfn.IFS(_xlpm.MyAuditVal&lt;&gt;"",_xlpm.MyAuditVal,_xlpm.MacVal&lt;&gt;"",_xlpm.MacVal,_xlpm.WinVal&lt;&gt;"",_xlpm.WinVal,_xlpm.CSVVal&lt;&gt;"",_xlpm.CSVVal)),""))</f>
        <v/>
      </c>
      <c r="J229" s="41" t="str" cm="1">
        <f t="array" ref="J229">IF(($Y229+$Z229+$AA229+$AD229)=0,"",IFERROR(_xlfn.LET(_xlpm.CSVVal,IF($Y229=0,"",INDEX(CSV!J$2:J$510,$Y229)),_xlpm.MacVal,IF($Z229=0,"",INDEX(Output_Mac!J$2:J$500,$Z229)),_xlpm.WinVal,IF($AD229=0,"",INDEX(Output_Win!J$2:J$243,$AD229)),_xlpm.MyAuditVal,IF($AA229=0,"",INDEX(My_Audit!I$2:I$456,$AA229)),_xlfn.IFS(_xlpm.MyAuditVal&lt;&gt;"",_xlpm.MyAuditVal,_xlpm.MacVal&lt;&gt;"",_xlpm.MacVal,_xlpm.WinVal&lt;&gt;"",_xlpm.WinVal,_xlpm.CSVVal&lt;&gt;"",_xlpm.CSVVal)),""))</f>
        <v/>
      </c>
      <c r="K229" s="41" t="str" cm="1">
        <f t="array" ref="K229">IF(($Y229+$Z229+$AA229+$AD229)=0,"",IFERROR(_xlfn.LET(_xlpm.CSVVal,IF($Y229=0,"",INDEX(CSV!N$2:N$510,$Y229)),_xlpm.MacVal,IF($Z229=0,"",INDEX(Output_Mac!L$2:L$500,$Z229)),_xlpm.WinVal,IF($AD229=0,"",INDEX(Output_Win!L$2:L$243,$AD229)),_xlpm.MyAuditVal,IF($AA229=0,"",INDEX(My_Audit!J$2:J$456,$AA229)),_xlfn.IFS(_xlpm.MyAuditVal&lt;&gt;"",_xlpm.MyAuditVal,_xlpm.MacVal&lt;&gt;"",_xlpm.MacVal,_xlpm.WinVal&lt;&gt;"",_xlpm.WinVal,_xlpm.CSVVal&lt;&gt;"",_xlpm.CSVVal)),""))</f>
        <v/>
      </c>
      <c r="L229" s="41" t="str" cm="1">
        <f t="array" ref="L229">IF(($Y229+$Z229+$AA229+$AD229)=0,"",IFERROR(_xlfn.LET(_xlpm.CSVVal,IF($Y229=0,"",INDEX(CSV!Q$2:Q$510,$Y229)),_xlpm.MacVal,IF($Z229=0,"",INDEX(Output_Mac!M$2:M$500,$Z229)),_xlpm.WinVal,IF($AD229=0,"",INDEX(Output_Win!M$2:M$243,$AD229)),_xlpm.MyAuditVal,IF($AA229=0,"",INDEX(My_Audit!K$2:K$456,$AA229)),_xlfn.IFS(_xlpm.MyAuditVal&lt;&gt;"",_xlpm.MyAuditVal,_xlpm.MacVal&lt;&gt;"",_xlpm.MacVal,_xlpm.WinVal&lt;&gt;"",_xlpm.WinVal,_xlpm.CSVVal&lt;&gt;"",_xlpm.CSVVal)),""))</f>
        <v/>
      </c>
      <c r="M229" s="41" t="str" cm="1">
        <f t="array" ref="M229">IF(($Y229+$Z229+$AA229+$AD229)=0,"",ExpandDiagCodes(_xlfn.TEXTJOIN(", ",TRUE,IF($AA229=0,"",INDEX(My_Audit!N$2:N$456,$AA229)),IF($Z229=0,"",INDEX(Output_Mac!S$2:S$500,$Z229)),IF($AD229=0,"",INDEX(Output_Win!S$2:S$243,$AD229)),IF($Y229=0,"",INDEX(CSV!AE$2:AE$510,$Y229)))))</f>
        <v/>
      </c>
      <c r="N229" s="41" t="str" cm="1">
        <f t="array" ref="N229">IF(($Y229+$Z229+$AA229+$AD229)=0,"",IFERROR(_xlfn.LET(_xlpm.CSVVal,IF($Y229=0,"",INDEX(CSV!AG$2:AG$510,$Y229)),_xlpm.MacVal,IF($Z229=0,"",INDEX(Output_Mac!T$2:T$500,$Z229)),_xlpm.WinVal,IF($AD229=0,"",INDEX(Output_Win!T$2:T$243,$AD229)),_xlpm.MyAuditVal,IF($AA229=0,"",INDEX(My_Audit!O$2:O$456,$AA229)),_xlfn.IFS(_xlpm.MyAuditVal&lt;&gt;"",_xlpm.MyAuditVal,_xlpm.MacVal&lt;&gt;"",_xlpm.MacVal,_xlpm.WinVal&lt;&gt;"",_xlpm.WinVal,_xlpm.CSVVal&lt;&gt;"",_xlpm.CSVVal)),""))</f>
        <v/>
      </c>
      <c r="O229" s="41" t="str" cm="1">
        <f t="array" ref="O229">IF($AB229=0,"",INDEX(My_Audit!P$2:P$456,$AB229))&amp;""</f>
        <v/>
      </c>
      <c r="P229" s="40"/>
      <c r="Q229" s="41" t="str">
        <f>IF(LEFT(N229,4)="Pass","Nist SP 800-88",My_Audit!R229)&amp;""</f>
        <v/>
      </c>
      <c r="R229" s="40"/>
      <c r="S229" s="40"/>
      <c r="T229" s="41" t="str" cm="1">
        <f t="array" ref="T229">IF($AC229=0,"",INDEX(Models!J$2:J$605,$AC229))</f>
        <v/>
      </c>
      <c r="U229" s="40"/>
      <c r="V229" s="40"/>
      <c r="W229" s="79" t="str" cm="1">
        <f t="array" ref="W229">IF(($Z229+$AA229+$AD229)=0,"",ExpandDiagCodes(_xlfn.TEXTJOIN(", ",TRUE,IF($AA229=0,"",INDEX(My_Audit!L$2:L$456,$AA229)),IF($Z229=0,"",INDEX(Output_Mac!AA$2:AA$500,$Z229)),IF($AD229=0,"",INDEX(Output_Win!AA$2:AA$243,$AD229)))))</f>
        <v/>
      </c>
      <c r="Y229" s="80">
        <f>IFERROR(MATCH($A229,CSV!$A$2:$A$510,0),0)</f>
        <v>0</v>
      </c>
      <c r="Z229" s="80">
        <f>IFERROR(MATCH($A229,Output_Mac!$A$2:$A$500,0),0)</f>
        <v>0</v>
      </c>
      <c r="AA229" s="80">
        <f>IFERROR(MATCH($A229,My_Audit!$A$2:$A$456,0),0)</f>
        <v>228</v>
      </c>
      <c r="AB229" s="80">
        <f>IFERROR(MATCH($C229,My_Audit!$B$2:$B$456,0),0)</f>
        <v>0</v>
      </c>
      <c r="AC229" s="80">
        <f>IFERROR(MATCH($E229,Models!$I$2:$I$605,0),0)</f>
        <v>0</v>
      </c>
      <c r="AD229" s="80">
        <f>IFERROR(MATCH($A229,Output_Win!$A$2:$A$243,0),0)</f>
        <v>0</v>
      </c>
    </row>
    <row r="230" spans="1:30">
      <c r="A230" s="40" t="str">
        <f>_xlfn.TEXTJOIN("",TRUE,Input!$A$4,TEXT(ROW(My_Audit!A229)+Input!$A$8-1,"00"))</f>
        <v>W4617</v>
      </c>
      <c r="B230" s="40" t="str">
        <f>_xlfn.TEXTJOIN("-",TRUE,"ITD",Input!$A$2,A230)</f>
        <v>ITD-SHR11749-W4617</v>
      </c>
      <c r="C230" s="41" t="str" cm="1">
        <f t="array" ref="C230">IF(($Y230+$Z230+$AA230+$AD230)=0,"",IFERROR(_xlfn.LET(_xlpm.CSVVal,IF($Y230=0,"",INDEX(CSV!B$2:B$510,$Y230)),_xlpm.MacVal,IF($Z230=0,"",INDEX(Output_Mac!B$2:B$500,$Z230)),_xlpm.WinVal,IF($AD230=0,"",INDEX(Output_Win!B$2:B$243,$AD230)),_xlpm.MyAuditVal,IF($AA230=0,"",INDEX(My_Audit!B$2:B$456,$AA230)),_xlfn.IFS(_xlpm.MyAuditVal&lt;&gt;"",_xlpm.MyAuditVal,_xlpm.MacVal&lt;&gt;"",_xlpm.MacVal,_xlpm.WinVal&lt;&gt;"",_xlpm.WinVal,_xlpm.CSVVal&lt;&gt;"",_xlpm.CSVVal)),""))</f>
        <v/>
      </c>
      <c r="D230" s="41" t="str" cm="1">
        <f t="array" ref="D230">IF(($Y230+$Z230+$AA230+$AD230)=0,"",IFERROR(_xlfn.LET(_xlpm.CSVVal,IF($Y230=0,"",INDEX(CSV!C$2:C$510,$Y230)),_xlpm.MacVal,IF($Z230=0,"",INDEX(Output_Mac!D$2:D$500,$Z230)),_xlpm.WinVal,IF($AD230=0,"",INDEX(Output_Win!D$2:D$243,$AD230)),_xlpm.MyAuditVal,IF($AA230=0,"",INDEX(My_Audit!C$2:C$456,$AA230)),_xlfn.IFS(_xlpm.MyAuditVal&lt;&gt;"",_xlpm.MyAuditVal,_xlpm.MacVal&lt;&gt;"",_xlpm.MacVal,_xlpm.WinVal&lt;&gt;"",_xlpm.WinVal,_xlpm.CSVVal&lt;&gt;"",_xlpm.CSVVal)),""))</f>
        <v/>
      </c>
      <c r="E230" s="41" t="str" cm="1">
        <f t="array" ref="E230">IF(($Y230+$Z230+$AA230+$AD230)=0,"",IFERROR(_xlfn.LET(_xlpm.CSVVal,IF($Y230=0,"",INDEX(CSV!E$2:E$510,$Y230)),_xlpm.MacVal,IF($Z230=0,"",INDEX(Output_Mac!C$2:C$500,$Z230)),_xlpm.WinVal,IF($AD230=0,"",INDEX(Output_Win!C$2:C$243,$AD230)),_xlpm.MyAuditVal,IF($AA230=0,"",INDEX(My_Audit!D$2:D$456,$AA230)),_xlfn.IFS(_xlpm.MyAuditVal&lt;&gt;"",_xlpm.MyAuditVal,_xlpm.MacVal&lt;&gt;"",_xlpm.MacVal,_xlpm.WinVal&lt;&gt;"",_xlpm.WinVal,_xlpm.CSVVal&lt;&gt;"",_xlpm.CSVVal)),""))</f>
        <v/>
      </c>
      <c r="F230" s="41" t="str" cm="1">
        <f t="array" ref="F230">IF(($Y230+$Z230+$AA230+$AD230)=0,"",IFERROR(_xlfn.LET(_xlpm.CSVVal,IF($Y230=0,"",INDEX(CSV!F$2:F$510,$Y230)),_xlpm.MacVal,IF($Z230=0,"",INDEX(Output_Mac!E$2:E$500,$Z230)),_xlpm.WinVal,IF($AD230=0,"",INDEX(Output_Win!E$2:E$243,$AD230)),_xlpm.MyAuditVal,IF($AA230=0,"",INDEX(My_Audit!E$2:E$456,$AA230)),_xlfn.IFS(_xlpm.MyAuditVal&lt;&gt;"",_xlpm.MyAuditVal,_xlpm.MacVal&lt;&gt;"",_xlpm.MacVal,_xlpm.WinVal&lt;&gt;"",_xlpm.WinVal,_xlpm.CSVVal&lt;&gt;"",PROPER(_xlpm.CSVVal))),""))</f>
        <v/>
      </c>
      <c r="G230" s="41" t="str" cm="1">
        <f t="array" ref="G230">IF(($Y230+$Z230+$AA230+$AD230)=0,"",IFERROR(_xlfn.LET(_xlpm.CSVVal,IF($Y230=0,"",INDEX(CSV!G$2:G$510,$Y230)),_xlpm.MacVal,IF($Z230=0,"",INDEX(Output_Mac!G$2:G$500,$Z230)),_xlpm.WinVal,IF($AD230=0,"",INDEX(Output_Win!G$2:G$243,$AD230)),_xlpm.MyAuditVal,IF($AA230=0,"",INDEX(My_Audit!F$2:F$456,$AA230)),_xlfn.IFS(_xlpm.MyAuditVal&lt;&gt;"",_xlpm.MyAuditVal,_xlpm.MacVal&lt;&gt;"",_xlpm.MacVal,_xlpm.WinVal&lt;&gt;"",_xlpm.WinVal,_xlpm.CSVVal&lt;&gt;"",_xlpm.CSVVal)),""))</f>
        <v/>
      </c>
      <c r="H230" s="41" t="str" cm="1">
        <f t="array" ref="H230">IF($Z230&gt;0,INDEX(Output_Mac!H$2:H$500,$Z230),IF($AD230&gt;0,INDEX(Output_Win!H$2:H$243,$AD230),IF($AA230&gt;0,_xlfn.LET(_xlpm.MyAuditVal,INDEX(My_Audit!G$2:G$456,$AA230),IF(_xlpm.MyAuditVal=0,"",_xlpm.MyAuditVal)),"")))</f>
        <v/>
      </c>
      <c r="I230" s="41" t="str" cm="1">
        <f t="array" ref="I230">IF(($Y230+$Z230+$AA230+$AD230)=0,"",IFERROR(_xlfn.LET(_xlpm.CSVVal,IF($Y230=0,"",INDEX(CSV!H$2:H$510,$Y230)),_xlpm.MacVal,IF($Z230=0,"",INDEX(Output_Mac!I$2:I$500,$Z230)),_xlpm.WinVal,IF($AD230=0,"",INDEX(Output_Win!I$2:I$243,$AD230)),_xlpm.MyAuditVal,IF($AA230=0,"",INDEX(My_Audit!H$2:H$456,$AA230)),_xlfn.IFS(_xlpm.MyAuditVal&lt;&gt;"",_xlpm.MyAuditVal,_xlpm.MacVal&lt;&gt;"",_xlpm.MacVal,_xlpm.WinVal&lt;&gt;"",_xlpm.WinVal,_xlpm.CSVVal&lt;&gt;"",_xlpm.CSVVal)),""))</f>
        <v/>
      </c>
      <c r="J230" s="41" t="str" cm="1">
        <f t="array" ref="J230">IF(($Y230+$Z230+$AA230+$AD230)=0,"",IFERROR(_xlfn.LET(_xlpm.CSVVal,IF($Y230=0,"",INDEX(CSV!J$2:J$510,$Y230)),_xlpm.MacVal,IF($Z230=0,"",INDEX(Output_Mac!J$2:J$500,$Z230)),_xlpm.WinVal,IF($AD230=0,"",INDEX(Output_Win!J$2:J$243,$AD230)),_xlpm.MyAuditVal,IF($AA230=0,"",INDEX(My_Audit!I$2:I$456,$AA230)),_xlfn.IFS(_xlpm.MyAuditVal&lt;&gt;"",_xlpm.MyAuditVal,_xlpm.MacVal&lt;&gt;"",_xlpm.MacVal,_xlpm.WinVal&lt;&gt;"",_xlpm.WinVal,_xlpm.CSVVal&lt;&gt;"",_xlpm.CSVVal)),""))</f>
        <v/>
      </c>
      <c r="K230" s="41" t="str" cm="1">
        <f t="array" ref="K230">IF(($Y230+$Z230+$AA230+$AD230)=0,"",IFERROR(_xlfn.LET(_xlpm.CSVVal,IF($Y230=0,"",INDEX(CSV!N$2:N$510,$Y230)),_xlpm.MacVal,IF($Z230=0,"",INDEX(Output_Mac!L$2:L$500,$Z230)),_xlpm.WinVal,IF($AD230=0,"",INDEX(Output_Win!L$2:L$243,$AD230)),_xlpm.MyAuditVal,IF($AA230=0,"",INDEX(My_Audit!J$2:J$456,$AA230)),_xlfn.IFS(_xlpm.MyAuditVal&lt;&gt;"",_xlpm.MyAuditVal,_xlpm.MacVal&lt;&gt;"",_xlpm.MacVal,_xlpm.WinVal&lt;&gt;"",_xlpm.WinVal,_xlpm.CSVVal&lt;&gt;"",_xlpm.CSVVal)),""))</f>
        <v/>
      </c>
      <c r="L230" s="41" t="str" cm="1">
        <f t="array" ref="L230">IF(($Y230+$Z230+$AA230+$AD230)=0,"",IFERROR(_xlfn.LET(_xlpm.CSVVal,IF($Y230=0,"",INDEX(CSV!Q$2:Q$510,$Y230)),_xlpm.MacVal,IF($Z230=0,"",INDEX(Output_Mac!M$2:M$500,$Z230)),_xlpm.WinVal,IF($AD230=0,"",INDEX(Output_Win!M$2:M$243,$AD230)),_xlpm.MyAuditVal,IF($AA230=0,"",INDEX(My_Audit!K$2:K$456,$AA230)),_xlfn.IFS(_xlpm.MyAuditVal&lt;&gt;"",_xlpm.MyAuditVal,_xlpm.MacVal&lt;&gt;"",_xlpm.MacVal,_xlpm.WinVal&lt;&gt;"",_xlpm.WinVal,_xlpm.CSVVal&lt;&gt;"",_xlpm.CSVVal)),""))</f>
        <v/>
      </c>
      <c r="M230" s="41" t="str" cm="1">
        <f t="array" ref="M230">IF(($Y230+$Z230+$AA230+$AD230)=0,"",ExpandDiagCodes(_xlfn.TEXTJOIN(", ",TRUE,IF($AA230=0,"",INDEX(My_Audit!N$2:N$456,$AA230)),IF($Z230=0,"",INDEX(Output_Mac!S$2:S$500,$Z230)),IF($AD230=0,"",INDEX(Output_Win!S$2:S$243,$AD230)),IF($Y230=0,"",INDEX(CSV!AE$2:AE$510,$Y230)))))</f>
        <v/>
      </c>
      <c r="N230" s="41" t="str" cm="1">
        <f t="array" ref="N230">IF(($Y230+$Z230+$AA230+$AD230)=0,"",IFERROR(_xlfn.LET(_xlpm.CSVVal,IF($Y230=0,"",INDEX(CSV!AG$2:AG$510,$Y230)),_xlpm.MacVal,IF($Z230=0,"",INDEX(Output_Mac!T$2:T$500,$Z230)),_xlpm.WinVal,IF($AD230=0,"",INDEX(Output_Win!T$2:T$243,$AD230)),_xlpm.MyAuditVal,IF($AA230=0,"",INDEX(My_Audit!O$2:O$456,$AA230)),_xlfn.IFS(_xlpm.MyAuditVal&lt;&gt;"",_xlpm.MyAuditVal,_xlpm.MacVal&lt;&gt;"",_xlpm.MacVal,_xlpm.WinVal&lt;&gt;"",_xlpm.WinVal,_xlpm.CSVVal&lt;&gt;"",_xlpm.CSVVal)),""))</f>
        <v/>
      </c>
      <c r="O230" s="41" t="str" cm="1">
        <f t="array" ref="O230">IF($AB230=0,"",INDEX(My_Audit!P$2:P$456,$AB230))&amp;""</f>
        <v/>
      </c>
      <c r="P230" s="40"/>
      <c r="Q230" s="41" t="str">
        <f>IF(LEFT(N230,4)="Pass","Nist SP 800-88",My_Audit!R230)&amp;""</f>
        <v/>
      </c>
      <c r="R230" s="40"/>
      <c r="S230" s="40"/>
      <c r="T230" s="41" t="str" cm="1">
        <f t="array" ref="T230">IF($AC230=0,"",INDEX(Models!J$2:J$605,$AC230))</f>
        <v/>
      </c>
      <c r="U230" s="40"/>
      <c r="V230" s="40"/>
      <c r="W230" s="79" t="str" cm="1">
        <f t="array" ref="W230">IF(($Z230+$AA230+$AD230)=0,"",ExpandDiagCodes(_xlfn.TEXTJOIN(", ",TRUE,IF($AA230=0,"",INDEX(My_Audit!L$2:L$456,$AA230)),IF($Z230=0,"",INDEX(Output_Mac!AA$2:AA$500,$Z230)),IF($AD230=0,"",INDEX(Output_Win!AA$2:AA$243,$AD230)))))</f>
        <v/>
      </c>
      <c r="Y230" s="80">
        <f>IFERROR(MATCH($A230,CSV!$A$2:$A$510,0),0)</f>
        <v>0</v>
      </c>
      <c r="Z230" s="80">
        <f>IFERROR(MATCH($A230,Output_Mac!$A$2:$A$500,0),0)</f>
        <v>0</v>
      </c>
      <c r="AA230" s="80">
        <f>IFERROR(MATCH($A230,My_Audit!$A$2:$A$456,0),0)</f>
        <v>229</v>
      </c>
      <c r="AB230" s="80">
        <f>IFERROR(MATCH($C230,My_Audit!$B$2:$B$456,0),0)</f>
        <v>0</v>
      </c>
      <c r="AC230" s="80">
        <f>IFERROR(MATCH($E230,Models!$I$2:$I$605,0),0)</f>
        <v>0</v>
      </c>
      <c r="AD230" s="80">
        <f>IFERROR(MATCH($A230,Output_Win!$A$2:$A$243,0),0)</f>
        <v>0</v>
      </c>
    </row>
    <row r="231" spans="1:30">
      <c r="A231" s="40" t="str">
        <f>_xlfn.TEXTJOIN("",TRUE,Input!$A$4,TEXT(ROW(My_Audit!A230)+Input!$A$8-1,"00"))</f>
        <v>W4618</v>
      </c>
      <c r="B231" s="40" t="str">
        <f>_xlfn.TEXTJOIN("-",TRUE,"ITD",Input!$A$2,A231)</f>
        <v>ITD-SHR11749-W4618</v>
      </c>
      <c r="C231" s="41" t="str" cm="1">
        <f t="array" ref="C231">IF(($Y231+$Z231+$AA231+$AD231)=0,"",IFERROR(_xlfn.LET(_xlpm.CSVVal,IF($Y231=0,"",INDEX(CSV!B$2:B$510,$Y231)),_xlpm.MacVal,IF($Z231=0,"",INDEX(Output_Mac!B$2:B$500,$Z231)),_xlpm.WinVal,IF($AD231=0,"",INDEX(Output_Win!B$2:B$243,$AD231)),_xlpm.MyAuditVal,IF($AA231=0,"",INDEX(My_Audit!B$2:B$456,$AA231)),_xlfn.IFS(_xlpm.MyAuditVal&lt;&gt;"",_xlpm.MyAuditVal,_xlpm.MacVal&lt;&gt;"",_xlpm.MacVal,_xlpm.WinVal&lt;&gt;"",_xlpm.WinVal,_xlpm.CSVVal&lt;&gt;"",_xlpm.CSVVal)),""))</f>
        <v/>
      </c>
      <c r="D231" s="41" t="str" cm="1">
        <f t="array" ref="D231">IF(($Y231+$Z231+$AA231+$AD231)=0,"",IFERROR(_xlfn.LET(_xlpm.CSVVal,IF($Y231=0,"",INDEX(CSV!C$2:C$510,$Y231)),_xlpm.MacVal,IF($Z231=0,"",INDEX(Output_Mac!D$2:D$500,$Z231)),_xlpm.WinVal,IF($AD231=0,"",INDEX(Output_Win!D$2:D$243,$AD231)),_xlpm.MyAuditVal,IF($AA231=0,"",INDEX(My_Audit!C$2:C$456,$AA231)),_xlfn.IFS(_xlpm.MyAuditVal&lt;&gt;"",_xlpm.MyAuditVal,_xlpm.MacVal&lt;&gt;"",_xlpm.MacVal,_xlpm.WinVal&lt;&gt;"",_xlpm.WinVal,_xlpm.CSVVal&lt;&gt;"",_xlpm.CSVVal)),""))</f>
        <v/>
      </c>
      <c r="E231" s="41" t="str" cm="1">
        <f t="array" ref="E231">IF(($Y231+$Z231+$AA231+$AD231)=0,"",IFERROR(_xlfn.LET(_xlpm.CSVVal,IF($Y231=0,"",INDEX(CSV!E$2:E$510,$Y231)),_xlpm.MacVal,IF($Z231=0,"",INDEX(Output_Mac!C$2:C$500,$Z231)),_xlpm.WinVal,IF($AD231=0,"",INDEX(Output_Win!C$2:C$243,$AD231)),_xlpm.MyAuditVal,IF($AA231=0,"",INDEX(My_Audit!D$2:D$456,$AA231)),_xlfn.IFS(_xlpm.MyAuditVal&lt;&gt;"",_xlpm.MyAuditVal,_xlpm.MacVal&lt;&gt;"",_xlpm.MacVal,_xlpm.WinVal&lt;&gt;"",_xlpm.WinVal,_xlpm.CSVVal&lt;&gt;"",_xlpm.CSVVal)),""))</f>
        <v/>
      </c>
      <c r="F231" s="41" t="str" cm="1">
        <f t="array" ref="F231">IF(($Y231+$Z231+$AA231+$AD231)=0,"",IFERROR(_xlfn.LET(_xlpm.CSVVal,IF($Y231=0,"",INDEX(CSV!F$2:F$510,$Y231)),_xlpm.MacVal,IF($Z231=0,"",INDEX(Output_Mac!E$2:E$500,$Z231)),_xlpm.WinVal,IF($AD231=0,"",INDEX(Output_Win!E$2:E$243,$AD231)),_xlpm.MyAuditVal,IF($AA231=0,"",INDEX(My_Audit!E$2:E$456,$AA231)),_xlfn.IFS(_xlpm.MyAuditVal&lt;&gt;"",_xlpm.MyAuditVal,_xlpm.MacVal&lt;&gt;"",_xlpm.MacVal,_xlpm.WinVal&lt;&gt;"",_xlpm.WinVal,_xlpm.CSVVal&lt;&gt;"",PROPER(_xlpm.CSVVal))),""))</f>
        <v/>
      </c>
      <c r="G231" s="41" t="str" cm="1">
        <f t="array" ref="G231">IF(($Y231+$Z231+$AA231+$AD231)=0,"",IFERROR(_xlfn.LET(_xlpm.CSVVal,IF($Y231=0,"",INDEX(CSV!G$2:G$510,$Y231)),_xlpm.MacVal,IF($Z231=0,"",INDEX(Output_Mac!G$2:G$500,$Z231)),_xlpm.WinVal,IF($AD231=0,"",INDEX(Output_Win!G$2:G$243,$AD231)),_xlpm.MyAuditVal,IF($AA231=0,"",INDEX(My_Audit!F$2:F$456,$AA231)),_xlfn.IFS(_xlpm.MyAuditVal&lt;&gt;"",_xlpm.MyAuditVal,_xlpm.MacVal&lt;&gt;"",_xlpm.MacVal,_xlpm.WinVal&lt;&gt;"",_xlpm.WinVal,_xlpm.CSVVal&lt;&gt;"",_xlpm.CSVVal)),""))</f>
        <v/>
      </c>
      <c r="H231" s="41" t="str" cm="1">
        <f t="array" ref="H231">IF($Z231&gt;0,INDEX(Output_Mac!H$2:H$500,$Z231),IF($AD231&gt;0,INDEX(Output_Win!H$2:H$243,$AD231),IF($AA231&gt;0,_xlfn.LET(_xlpm.MyAuditVal,INDEX(My_Audit!G$2:G$456,$AA231),IF(_xlpm.MyAuditVal=0,"",_xlpm.MyAuditVal)),"")))</f>
        <v/>
      </c>
      <c r="I231" s="41" t="str" cm="1">
        <f t="array" ref="I231">IF(($Y231+$Z231+$AA231+$AD231)=0,"",IFERROR(_xlfn.LET(_xlpm.CSVVal,IF($Y231=0,"",INDEX(CSV!H$2:H$510,$Y231)),_xlpm.MacVal,IF($Z231=0,"",INDEX(Output_Mac!I$2:I$500,$Z231)),_xlpm.WinVal,IF($AD231=0,"",INDEX(Output_Win!I$2:I$243,$AD231)),_xlpm.MyAuditVal,IF($AA231=0,"",INDEX(My_Audit!H$2:H$456,$AA231)),_xlfn.IFS(_xlpm.MyAuditVal&lt;&gt;"",_xlpm.MyAuditVal,_xlpm.MacVal&lt;&gt;"",_xlpm.MacVal,_xlpm.WinVal&lt;&gt;"",_xlpm.WinVal,_xlpm.CSVVal&lt;&gt;"",_xlpm.CSVVal)),""))</f>
        <v/>
      </c>
      <c r="J231" s="41" t="str" cm="1">
        <f t="array" ref="J231">IF(($Y231+$Z231+$AA231+$AD231)=0,"",IFERROR(_xlfn.LET(_xlpm.CSVVal,IF($Y231=0,"",INDEX(CSV!J$2:J$510,$Y231)),_xlpm.MacVal,IF($Z231=0,"",INDEX(Output_Mac!J$2:J$500,$Z231)),_xlpm.WinVal,IF($AD231=0,"",INDEX(Output_Win!J$2:J$243,$AD231)),_xlpm.MyAuditVal,IF($AA231=0,"",INDEX(My_Audit!I$2:I$456,$AA231)),_xlfn.IFS(_xlpm.MyAuditVal&lt;&gt;"",_xlpm.MyAuditVal,_xlpm.MacVal&lt;&gt;"",_xlpm.MacVal,_xlpm.WinVal&lt;&gt;"",_xlpm.WinVal,_xlpm.CSVVal&lt;&gt;"",_xlpm.CSVVal)),""))</f>
        <v/>
      </c>
      <c r="K231" s="41" t="str" cm="1">
        <f t="array" ref="K231">IF(($Y231+$Z231+$AA231+$AD231)=0,"",IFERROR(_xlfn.LET(_xlpm.CSVVal,IF($Y231=0,"",INDEX(CSV!N$2:N$510,$Y231)),_xlpm.MacVal,IF($Z231=0,"",INDEX(Output_Mac!L$2:L$500,$Z231)),_xlpm.WinVal,IF($AD231=0,"",INDEX(Output_Win!L$2:L$243,$AD231)),_xlpm.MyAuditVal,IF($AA231=0,"",INDEX(My_Audit!J$2:J$456,$AA231)),_xlfn.IFS(_xlpm.MyAuditVal&lt;&gt;"",_xlpm.MyAuditVal,_xlpm.MacVal&lt;&gt;"",_xlpm.MacVal,_xlpm.WinVal&lt;&gt;"",_xlpm.WinVal,_xlpm.CSVVal&lt;&gt;"",_xlpm.CSVVal)),""))</f>
        <v/>
      </c>
      <c r="L231" s="41" t="str" cm="1">
        <f t="array" ref="L231">IF(($Y231+$Z231+$AA231+$AD231)=0,"",IFERROR(_xlfn.LET(_xlpm.CSVVal,IF($Y231=0,"",INDEX(CSV!Q$2:Q$510,$Y231)),_xlpm.MacVal,IF($Z231=0,"",INDEX(Output_Mac!M$2:M$500,$Z231)),_xlpm.WinVal,IF($AD231=0,"",INDEX(Output_Win!M$2:M$243,$AD231)),_xlpm.MyAuditVal,IF($AA231=0,"",INDEX(My_Audit!K$2:K$456,$AA231)),_xlfn.IFS(_xlpm.MyAuditVal&lt;&gt;"",_xlpm.MyAuditVal,_xlpm.MacVal&lt;&gt;"",_xlpm.MacVal,_xlpm.WinVal&lt;&gt;"",_xlpm.WinVal,_xlpm.CSVVal&lt;&gt;"",_xlpm.CSVVal)),""))</f>
        <v/>
      </c>
      <c r="M231" s="41" t="str" cm="1">
        <f t="array" ref="M231">IF(($Y231+$Z231+$AA231+$AD231)=0,"",ExpandDiagCodes(_xlfn.TEXTJOIN(", ",TRUE,IF($AA231=0,"",INDEX(My_Audit!N$2:N$456,$AA231)),IF($Z231=0,"",INDEX(Output_Mac!S$2:S$500,$Z231)),IF($AD231=0,"",INDEX(Output_Win!S$2:S$243,$AD231)),IF($Y231=0,"",INDEX(CSV!AE$2:AE$510,$Y231)))))</f>
        <v/>
      </c>
      <c r="N231" s="41" t="str" cm="1">
        <f t="array" ref="N231">IF(($Y231+$Z231+$AA231+$AD231)=0,"",IFERROR(_xlfn.LET(_xlpm.CSVVal,IF($Y231=0,"",INDEX(CSV!AG$2:AG$510,$Y231)),_xlpm.MacVal,IF($Z231=0,"",INDEX(Output_Mac!T$2:T$500,$Z231)),_xlpm.WinVal,IF($AD231=0,"",INDEX(Output_Win!T$2:T$243,$AD231)),_xlpm.MyAuditVal,IF($AA231=0,"",INDEX(My_Audit!O$2:O$456,$AA231)),_xlfn.IFS(_xlpm.MyAuditVal&lt;&gt;"",_xlpm.MyAuditVal,_xlpm.MacVal&lt;&gt;"",_xlpm.MacVal,_xlpm.WinVal&lt;&gt;"",_xlpm.WinVal,_xlpm.CSVVal&lt;&gt;"",_xlpm.CSVVal)),""))</f>
        <v/>
      </c>
      <c r="O231" s="41" t="str" cm="1">
        <f t="array" ref="O231">IF($AB231=0,"",INDEX(My_Audit!P$2:P$456,$AB231))&amp;""</f>
        <v/>
      </c>
      <c r="P231" s="40"/>
      <c r="Q231" s="41" t="str">
        <f>IF(LEFT(N231,4)="Pass","Nist SP 800-88",My_Audit!R231)&amp;""</f>
        <v/>
      </c>
      <c r="R231" s="40"/>
      <c r="S231" s="40"/>
      <c r="T231" s="41" t="str" cm="1">
        <f t="array" ref="T231">IF($AC231=0,"",INDEX(Models!J$2:J$605,$AC231))</f>
        <v/>
      </c>
      <c r="U231" s="40"/>
      <c r="V231" s="40"/>
      <c r="W231" s="79" t="str" cm="1">
        <f t="array" ref="W231">IF(($Z231+$AA231+$AD231)=0,"",ExpandDiagCodes(_xlfn.TEXTJOIN(", ",TRUE,IF($AA231=0,"",INDEX(My_Audit!L$2:L$456,$AA231)),IF($Z231=0,"",INDEX(Output_Mac!AA$2:AA$500,$Z231)),IF($AD231=0,"",INDEX(Output_Win!AA$2:AA$243,$AD231)))))</f>
        <v/>
      </c>
      <c r="Y231" s="80">
        <f>IFERROR(MATCH($A231,CSV!$A$2:$A$510,0),0)</f>
        <v>0</v>
      </c>
      <c r="Z231" s="80">
        <f>IFERROR(MATCH($A231,Output_Mac!$A$2:$A$500,0),0)</f>
        <v>0</v>
      </c>
      <c r="AA231" s="80">
        <f>IFERROR(MATCH($A231,My_Audit!$A$2:$A$456,0),0)</f>
        <v>230</v>
      </c>
      <c r="AB231" s="80">
        <f>IFERROR(MATCH($C231,My_Audit!$B$2:$B$456,0),0)</f>
        <v>0</v>
      </c>
      <c r="AC231" s="80">
        <f>IFERROR(MATCH($E231,Models!$I$2:$I$605,0),0)</f>
        <v>0</v>
      </c>
      <c r="AD231" s="80">
        <f>IFERROR(MATCH($A231,Output_Win!$A$2:$A$243,0),0)</f>
        <v>0</v>
      </c>
    </row>
    <row r="232" spans="1:30">
      <c r="A232" s="40" t="str">
        <f>_xlfn.TEXTJOIN("",TRUE,Input!$A$4,TEXT(ROW(My_Audit!A231)+Input!$A$8-1,"00"))</f>
        <v>W4619</v>
      </c>
      <c r="B232" s="40" t="str">
        <f>_xlfn.TEXTJOIN("-",TRUE,"ITD",Input!$A$2,A232)</f>
        <v>ITD-SHR11749-W4619</v>
      </c>
      <c r="C232" s="41" t="str" cm="1">
        <f t="array" ref="C232">IF(($Y232+$Z232+$AA232+$AD232)=0,"",IFERROR(_xlfn.LET(_xlpm.CSVVal,IF($Y232=0,"",INDEX(CSV!B$2:B$510,$Y232)),_xlpm.MacVal,IF($Z232=0,"",INDEX(Output_Mac!B$2:B$500,$Z232)),_xlpm.WinVal,IF($AD232=0,"",INDEX(Output_Win!B$2:B$243,$AD232)),_xlpm.MyAuditVal,IF($AA232=0,"",INDEX(My_Audit!B$2:B$456,$AA232)),_xlfn.IFS(_xlpm.MyAuditVal&lt;&gt;"",_xlpm.MyAuditVal,_xlpm.MacVal&lt;&gt;"",_xlpm.MacVal,_xlpm.WinVal&lt;&gt;"",_xlpm.WinVal,_xlpm.CSVVal&lt;&gt;"",_xlpm.CSVVal)),""))</f>
        <v/>
      </c>
      <c r="D232" s="41" t="str" cm="1">
        <f t="array" ref="D232">IF(($Y232+$Z232+$AA232+$AD232)=0,"",IFERROR(_xlfn.LET(_xlpm.CSVVal,IF($Y232=0,"",INDEX(CSV!C$2:C$510,$Y232)),_xlpm.MacVal,IF($Z232=0,"",INDEX(Output_Mac!D$2:D$500,$Z232)),_xlpm.WinVal,IF($AD232=0,"",INDEX(Output_Win!D$2:D$243,$AD232)),_xlpm.MyAuditVal,IF($AA232=0,"",INDEX(My_Audit!C$2:C$456,$AA232)),_xlfn.IFS(_xlpm.MyAuditVal&lt;&gt;"",_xlpm.MyAuditVal,_xlpm.MacVal&lt;&gt;"",_xlpm.MacVal,_xlpm.WinVal&lt;&gt;"",_xlpm.WinVal,_xlpm.CSVVal&lt;&gt;"",_xlpm.CSVVal)),""))</f>
        <v/>
      </c>
      <c r="E232" s="41" t="str" cm="1">
        <f t="array" ref="E232">IF(($Y232+$Z232+$AA232+$AD232)=0,"",IFERROR(_xlfn.LET(_xlpm.CSVVal,IF($Y232=0,"",INDEX(CSV!E$2:E$510,$Y232)),_xlpm.MacVal,IF($Z232=0,"",INDEX(Output_Mac!C$2:C$500,$Z232)),_xlpm.WinVal,IF($AD232=0,"",INDEX(Output_Win!C$2:C$243,$AD232)),_xlpm.MyAuditVal,IF($AA232=0,"",INDEX(My_Audit!D$2:D$456,$AA232)),_xlfn.IFS(_xlpm.MyAuditVal&lt;&gt;"",_xlpm.MyAuditVal,_xlpm.MacVal&lt;&gt;"",_xlpm.MacVal,_xlpm.WinVal&lt;&gt;"",_xlpm.WinVal,_xlpm.CSVVal&lt;&gt;"",_xlpm.CSVVal)),""))</f>
        <v/>
      </c>
      <c r="F232" s="41" t="str" cm="1">
        <f t="array" ref="F232">IF(($Y232+$Z232+$AA232+$AD232)=0,"",IFERROR(_xlfn.LET(_xlpm.CSVVal,IF($Y232=0,"",INDEX(CSV!F$2:F$510,$Y232)),_xlpm.MacVal,IF($Z232=0,"",INDEX(Output_Mac!E$2:E$500,$Z232)),_xlpm.WinVal,IF($AD232=0,"",INDEX(Output_Win!E$2:E$243,$AD232)),_xlpm.MyAuditVal,IF($AA232=0,"",INDEX(My_Audit!E$2:E$456,$AA232)),_xlfn.IFS(_xlpm.MyAuditVal&lt;&gt;"",_xlpm.MyAuditVal,_xlpm.MacVal&lt;&gt;"",_xlpm.MacVal,_xlpm.WinVal&lt;&gt;"",_xlpm.WinVal,_xlpm.CSVVal&lt;&gt;"",PROPER(_xlpm.CSVVal))),""))</f>
        <v/>
      </c>
      <c r="G232" s="41" t="str" cm="1">
        <f t="array" ref="G232">IF(($Y232+$Z232+$AA232+$AD232)=0,"",IFERROR(_xlfn.LET(_xlpm.CSVVal,IF($Y232=0,"",INDEX(CSV!G$2:G$510,$Y232)),_xlpm.MacVal,IF($Z232=0,"",INDEX(Output_Mac!G$2:G$500,$Z232)),_xlpm.WinVal,IF($AD232=0,"",INDEX(Output_Win!G$2:G$243,$AD232)),_xlpm.MyAuditVal,IF($AA232=0,"",INDEX(My_Audit!F$2:F$456,$AA232)),_xlfn.IFS(_xlpm.MyAuditVal&lt;&gt;"",_xlpm.MyAuditVal,_xlpm.MacVal&lt;&gt;"",_xlpm.MacVal,_xlpm.WinVal&lt;&gt;"",_xlpm.WinVal,_xlpm.CSVVal&lt;&gt;"",_xlpm.CSVVal)),""))</f>
        <v/>
      </c>
      <c r="H232" s="41" t="str" cm="1">
        <f t="array" ref="H232">IF($Z232&gt;0,INDEX(Output_Mac!H$2:H$500,$Z232),IF($AD232&gt;0,INDEX(Output_Win!H$2:H$243,$AD232),IF($AA232&gt;0,_xlfn.LET(_xlpm.MyAuditVal,INDEX(My_Audit!G$2:G$456,$AA232),IF(_xlpm.MyAuditVal=0,"",_xlpm.MyAuditVal)),"")))</f>
        <v/>
      </c>
      <c r="I232" s="41" t="str" cm="1">
        <f t="array" ref="I232">IF(($Y232+$Z232+$AA232+$AD232)=0,"",IFERROR(_xlfn.LET(_xlpm.CSVVal,IF($Y232=0,"",INDEX(CSV!H$2:H$510,$Y232)),_xlpm.MacVal,IF($Z232=0,"",INDEX(Output_Mac!I$2:I$500,$Z232)),_xlpm.WinVal,IF($AD232=0,"",INDEX(Output_Win!I$2:I$243,$AD232)),_xlpm.MyAuditVal,IF($AA232=0,"",INDEX(My_Audit!H$2:H$456,$AA232)),_xlfn.IFS(_xlpm.MyAuditVal&lt;&gt;"",_xlpm.MyAuditVal,_xlpm.MacVal&lt;&gt;"",_xlpm.MacVal,_xlpm.WinVal&lt;&gt;"",_xlpm.WinVal,_xlpm.CSVVal&lt;&gt;"",_xlpm.CSVVal)),""))</f>
        <v/>
      </c>
      <c r="J232" s="41" t="str" cm="1">
        <f t="array" ref="J232">IF(($Y232+$Z232+$AA232+$AD232)=0,"",IFERROR(_xlfn.LET(_xlpm.CSVVal,IF($Y232=0,"",INDEX(CSV!J$2:J$510,$Y232)),_xlpm.MacVal,IF($Z232=0,"",INDEX(Output_Mac!J$2:J$500,$Z232)),_xlpm.WinVal,IF($AD232=0,"",INDEX(Output_Win!J$2:J$243,$AD232)),_xlpm.MyAuditVal,IF($AA232=0,"",INDEX(My_Audit!I$2:I$456,$AA232)),_xlfn.IFS(_xlpm.MyAuditVal&lt;&gt;"",_xlpm.MyAuditVal,_xlpm.MacVal&lt;&gt;"",_xlpm.MacVal,_xlpm.WinVal&lt;&gt;"",_xlpm.WinVal,_xlpm.CSVVal&lt;&gt;"",_xlpm.CSVVal)),""))</f>
        <v/>
      </c>
      <c r="K232" s="41" t="str" cm="1">
        <f t="array" ref="K232">IF(($Y232+$Z232+$AA232+$AD232)=0,"",IFERROR(_xlfn.LET(_xlpm.CSVVal,IF($Y232=0,"",INDEX(CSV!N$2:N$510,$Y232)),_xlpm.MacVal,IF($Z232=0,"",INDEX(Output_Mac!L$2:L$500,$Z232)),_xlpm.WinVal,IF($AD232=0,"",INDEX(Output_Win!L$2:L$243,$AD232)),_xlpm.MyAuditVal,IF($AA232=0,"",INDEX(My_Audit!J$2:J$456,$AA232)),_xlfn.IFS(_xlpm.MyAuditVal&lt;&gt;"",_xlpm.MyAuditVal,_xlpm.MacVal&lt;&gt;"",_xlpm.MacVal,_xlpm.WinVal&lt;&gt;"",_xlpm.WinVal,_xlpm.CSVVal&lt;&gt;"",_xlpm.CSVVal)),""))</f>
        <v/>
      </c>
      <c r="L232" s="41" t="str" cm="1">
        <f t="array" ref="L232">IF(($Y232+$Z232+$AA232+$AD232)=0,"",IFERROR(_xlfn.LET(_xlpm.CSVVal,IF($Y232=0,"",INDEX(CSV!Q$2:Q$510,$Y232)),_xlpm.MacVal,IF($Z232=0,"",INDEX(Output_Mac!M$2:M$500,$Z232)),_xlpm.WinVal,IF($AD232=0,"",INDEX(Output_Win!M$2:M$243,$AD232)),_xlpm.MyAuditVal,IF($AA232=0,"",INDEX(My_Audit!K$2:K$456,$AA232)),_xlfn.IFS(_xlpm.MyAuditVal&lt;&gt;"",_xlpm.MyAuditVal,_xlpm.MacVal&lt;&gt;"",_xlpm.MacVal,_xlpm.WinVal&lt;&gt;"",_xlpm.WinVal,_xlpm.CSVVal&lt;&gt;"",_xlpm.CSVVal)),""))</f>
        <v/>
      </c>
      <c r="M232" s="41" t="str" cm="1">
        <f t="array" ref="M232">IF(($Y232+$Z232+$AA232+$AD232)=0,"",ExpandDiagCodes(_xlfn.TEXTJOIN(", ",TRUE,IF($AA232=0,"",INDEX(My_Audit!N$2:N$456,$AA232)),IF($Z232=0,"",INDEX(Output_Mac!S$2:S$500,$Z232)),IF($AD232=0,"",INDEX(Output_Win!S$2:S$243,$AD232)),IF($Y232=0,"",INDEX(CSV!AE$2:AE$510,$Y232)))))</f>
        <v/>
      </c>
      <c r="N232" s="41" t="str" cm="1">
        <f t="array" ref="N232">IF(($Y232+$Z232+$AA232+$AD232)=0,"",IFERROR(_xlfn.LET(_xlpm.CSVVal,IF($Y232=0,"",INDEX(CSV!AG$2:AG$510,$Y232)),_xlpm.MacVal,IF($Z232=0,"",INDEX(Output_Mac!T$2:T$500,$Z232)),_xlpm.WinVal,IF($AD232=0,"",INDEX(Output_Win!T$2:T$243,$AD232)),_xlpm.MyAuditVal,IF($AA232=0,"",INDEX(My_Audit!O$2:O$456,$AA232)),_xlfn.IFS(_xlpm.MyAuditVal&lt;&gt;"",_xlpm.MyAuditVal,_xlpm.MacVal&lt;&gt;"",_xlpm.MacVal,_xlpm.WinVal&lt;&gt;"",_xlpm.WinVal,_xlpm.CSVVal&lt;&gt;"",_xlpm.CSVVal)),""))</f>
        <v/>
      </c>
      <c r="O232" s="41" t="str" cm="1">
        <f t="array" ref="O232">IF($AB232=0,"",INDEX(My_Audit!P$2:P$456,$AB232))&amp;""</f>
        <v/>
      </c>
      <c r="P232" s="40"/>
      <c r="Q232" s="41" t="str">
        <f>IF(LEFT(N232,4)="Pass","Nist SP 800-88",My_Audit!R232)&amp;""</f>
        <v/>
      </c>
      <c r="R232" s="40"/>
      <c r="S232" s="40"/>
      <c r="T232" s="41" t="str" cm="1">
        <f t="array" ref="T232">IF($AC232=0,"",INDEX(Models!J$2:J$605,$AC232))</f>
        <v/>
      </c>
      <c r="U232" s="40"/>
      <c r="V232" s="40"/>
      <c r="W232" s="79" t="str" cm="1">
        <f t="array" ref="W232">IF(($Z232+$AA232+$AD232)=0,"",ExpandDiagCodes(_xlfn.TEXTJOIN(", ",TRUE,IF($AA232=0,"",INDEX(My_Audit!L$2:L$456,$AA232)),IF($Z232=0,"",INDEX(Output_Mac!AA$2:AA$500,$Z232)),IF($AD232=0,"",INDEX(Output_Win!AA$2:AA$243,$AD232)))))</f>
        <v/>
      </c>
      <c r="Y232" s="80">
        <f>IFERROR(MATCH($A232,CSV!$A$2:$A$510,0),0)</f>
        <v>0</v>
      </c>
      <c r="Z232" s="80">
        <f>IFERROR(MATCH($A232,Output_Mac!$A$2:$A$500,0),0)</f>
        <v>0</v>
      </c>
      <c r="AA232" s="80">
        <f>IFERROR(MATCH($A232,My_Audit!$A$2:$A$456,0),0)</f>
        <v>231</v>
      </c>
      <c r="AB232" s="80">
        <f>IFERROR(MATCH($C232,My_Audit!$B$2:$B$456,0),0)</f>
        <v>0</v>
      </c>
      <c r="AC232" s="80">
        <f>IFERROR(MATCH($E232,Models!$I$2:$I$605,0),0)</f>
        <v>0</v>
      </c>
      <c r="AD232" s="80">
        <f>IFERROR(MATCH($A232,Output_Win!$A$2:$A$243,0),0)</f>
        <v>0</v>
      </c>
    </row>
    <row r="233" spans="1:30">
      <c r="A233" s="40" t="str">
        <f>_xlfn.TEXTJOIN("",TRUE,Input!$A$4,TEXT(ROW(My_Audit!A232)+Input!$A$8-1,"00"))</f>
        <v>W4620</v>
      </c>
      <c r="B233" s="40" t="str">
        <f>_xlfn.TEXTJOIN("-",TRUE,"ITD",Input!$A$2,A233)</f>
        <v>ITD-SHR11749-W4620</v>
      </c>
      <c r="C233" s="41" t="str" cm="1">
        <f t="array" ref="C233">IF(($Y233+$Z233+$AA233+$AD233)=0,"",IFERROR(_xlfn.LET(_xlpm.CSVVal,IF($Y233=0,"",INDEX(CSV!B$2:B$510,$Y233)),_xlpm.MacVal,IF($Z233=0,"",INDEX(Output_Mac!B$2:B$500,$Z233)),_xlpm.WinVal,IF($AD233=0,"",INDEX(Output_Win!B$2:B$243,$AD233)),_xlpm.MyAuditVal,IF($AA233=0,"",INDEX(My_Audit!B$2:B$456,$AA233)),_xlfn.IFS(_xlpm.MyAuditVal&lt;&gt;"",_xlpm.MyAuditVal,_xlpm.MacVal&lt;&gt;"",_xlpm.MacVal,_xlpm.WinVal&lt;&gt;"",_xlpm.WinVal,_xlpm.CSVVal&lt;&gt;"",_xlpm.CSVVal)),""))</f>
        <v/>
      </c>
      <c r="D233" s="41" t="str" cm="1">
        <f t="array" ref="D233">IF(($Y233+$Z233+$AA233+$AD233)=0,"",IFERROR(_xlfn.LET(_xlpm.CSVVal,IF($Y233=0,"",INDEX(CSV!C$2:C$510,$Y233)),_xlpm.MacVal,IF($Z233=0,"",INDEX(Output_Mac!D$2:D$500,$Z233)),_xlpm.WinVal,IF($AD233=0,"",INDEX(Output_Win!D$2:D$243,$AD233)),_xlpm.MyAuditVal,IF($AA233=0,"",INDEX(My_Audit!C$2:C$456,$AA233)),_xlfn.IFS(_xlpm.MyAuditVal&lt;&gt;"",_xlpm.MyAuditVal,_xlpm.MacVal&lt;&gt;"",_xlpm.MacVal,_xlpm.WinVal&lt;&gt;"",_xlpm.WinVal,_xlpm.CSVVal&lt;&gt;"",_xlpm.CSVVal)),""))</f>
        <v/>
      </c>
      <c r="E233" s="41" t="str" cm="1">
        <f t="array" ref="E233">IF(($Y233+$Z233+$AA233+$AD233)=0,"",IFERROR(_xlfn.LET(_xlpm.CSVVal,IF($Y233=0,"",INDEX(CSV!E$2:E$510,$Y233)),_xlpm.MacVal,IF($Z233=0,"",INDEX(Output_Mac!C$2:C$500,$Z233)),_xlpm.WinVal,IF($AD233=0,"",INDEX(Output_Win!C$2:C$243,$AD233)),_xlpm.MyAuditVal,IF($AA233=0,"",INDEX(My_Audit!D$2:D$456,$AA233)),_xlfn.IFS(_xlpm.MyAuditVal&lt;&gt;"",_xlpm.MyAuditVal,_xlpm.MacVal&lt;&gt;"",_xlpm.MacVal,_xlpm.WinVal&lt;&gt;"",_xlpm.WinVal,_xlpm.CSVVal&lt;&gt;"",_xlpm.CSVVal)),""))</f>
        <v/>
      </c>
      <c r="F233" s="41" t="str" cm="1">
        <f t="array" ref="F233">IF(($Y233+$Z233+$AA233+$AD233)=0,"",IFERROR(_xlfn.LET(_xlpm.CSVVal,IF($Y233=0,"",INDEX(CSV!F$2:F$510,$Y233)),_xlpm.MacVal,IF($Z233=0,"",INDEX(Output_Mac!E$2:E$500,$Z233)),_xlpm.WinVal,IF($AD233=0,"",INDEX(Output_Win!E$2:E$243,$AD233)),_xlpm.MyAuditVal,IF($AA233=0,"",INDEX(My_Audit!E$2:E$456,$AA233)),_xlfn.IFS(_xlpm.MyAuditVal&lt;&gt;"",_xlpm.MyAuditVal,_xlpm.MacVal&lt;&gt;"",_xlpm.MacVal,_xlpm.WinVal&lt;&gt;"",_xlpm.WinVal,_xlpm.CSVVal&lt;&gt;"",PROPER(_xlpm.CSVVal))),""))</f>
        <v/>
      </c>
      <c r="G233" s="41" t="str" cm="1">
        <f t="array" ref="G233">IF(($Y233+$Z233+$AA233+$AD233)=0,"",IFERROR(_xlfn.LET(_xlpm.CSVVal,IF($Y233=0,"",INDEX(CSV!G$2:G$510,$Y233)),_xlpm.MacVal,IF($Z233=0,"",INDEX(Output_Mac!G$2:G$500,$Z233)),_xlpm.WinVal,IF($AD233=0,"",INDEX(Output_Win!G$2:G$243,$AD233)),_xlpm.MyAuditVal,IF($AA233=0,"",INDEX(My_Audit!F$2:F$456,$AA233)),_xlfn.IFS(_xlpm.MyAuditVal&lt;&gt;"",_xlpm.MyAuditVal,_xlpm.MacVal&lt;&gt;"",_xlpm.MacVal,_xlpm.WinVal&lt;&gt;"",_xlpm.WinVal,_xlpm.CSVVal&lt;&gt;"",_xlpm.CSVVal)),""))</f>
        <v/>
      </c>
      <c r="H233" s="41" t="str" cm="1">
        <f t="array" ref="H233">IF($Z233&gt;0,INDEX(Output_Mac!H$2:H$500,$Z233),IF($AD233&gt;0,INDEX(Output_Win!H$2:H$243,$AD233),IF($AA233&gt;0,_xlfn.LET(_xlpm.MyAuditVal,INDEX(My_Audit!G$2:G$456,$AA233),IF(_xlpm.MyAuditVal=0,"",_xlpm.MyAuditVal)),"")))</f>
        <v/>
      </c>
      <c r="I233" s="41" t="str" cm="1">
        <f t="array" ref="I233">IF(($Y233+$Z233+$AA233+$AD233)=0,"",IFERROR(_xlfn.LET(_xlpm.CSVVal,IF($Y233=0,"",INDEX(CSV!H$2:H$510,$Y233)),_xlpm.MacVal,IF($Z233=0,"",INDEX(Output_Mac!I$2:I$500,$Z233)),_xlpm.WinVal,IF($AD233=0,"",INDEX(Output_Win!I$2:I$243,$AD233)),_xlpm.MyAuditVal,IF($AA233=0,"",INDEX(My_Audit!H$2:H$456,$AA233)),_xlfn.IFS(_xlpm.MyAuditVal&lt;&gt;"",_xlpm.MyAuditVal,_xlpm.MacVal&lt;&gt;"",_xlpm.MacVal,_xlpm.WinVal&lt;&gt;"",_xlpm.WinVal,_xlpm.CSVVal&lt;&gt;"",_xlpm.CSVVal)),""))</f>
        <v/>
      </c>
      <c r="J233" s="41" t="str" cm="1">
        <f t="array" ref="J233">IF(($Y233+$Z233+$AA233+$AD233)=0,"",IFERROR(_xlfn.LET(_xlpm.CSVVal,IF($Y233=0,"",INDEX(CSV!J$2:J$510,$Y233)),_xlpm.MacVal,IF($Z233=0,"",INDEX(Output_Mac!J$2:J$500,$Z233)),_xlpm.WinVal,IF($AD233=0,"",INDEX(Output_Win!J$2:J$243,$AD233)),_xlpm.MyAuditVal,IF($AA233=0,"",INDEX(My_Audit!I$2:I$456,$AA233)),_xlfn.IFS(_xlpm.MyAuditVal&lt;&gt;"",_xlpm.MyAuditVal,_xlpm.MacVal&lt;&gt;"",_xlpm.MacVal,_xlpm.WinVal&lt;&gt;"",_xlpm.WinVal,_xlpm.CSVVal&lt;&gt;"",_xlpm.CSVVal)),""))</f>
        <v/>
      </c>
      <c r="K233" s="41" t="str" cm="1">
        <f t="array" ref="K233">IF(($Y233+$Z233+$AA233+$AD233)=0,"",IFERROR(_xlfn.LET(_xlpm.CSVVal,IF($Y233=0,"",INDEX(CSV!N$2:N$510,$Y233)),_xlpm.MacVal,IF($Z233=0,"",INDEX(Output_Mac!L$2:L$500,$Z233)),_xlpm.WinVal,IF($AD233=0,"",INDEX(Output_Win!L$2:L$243,$AD233)),_xlpm.MyAuditVal,IF($AA233=0,"",INDEX(My_Audit!J$2:J$456,$AA233)),_xlfn.IFS(_xlpm.MyAuditVal&lt;&gt;"",_xlpm.MyAuditVal,_xlpm.MacVal&lt;&gt;"",_xlpm.MacVal,_xlpm.WinVal&lt;&gt;"",_xlpm.WinVal,_xlpm.CSVVal&lt;&gt;"",_xlpm.CSVVal)),""))</f>
        <v/>
      </c>
      <c r="L233" s="41" t="str" cm="1">
        <f t="array" ref="L233">IF(($Y233+$Z233+$AA233+$AD233)=0,"",IFERROR(_xlfn.LET(_xlpm.CSVVal,IF($Y233=0,"",INDEX(CSV!Q$2:Q$510,$Y233)),_xlpm.MacVal,IF($Z233=0,"",INDEX(Output_Mac!M$2:M$500,$Z233)),_xlpm.WinVal,IF($AD233=0,"",INDEX(Output_Win!M$2:M$243,$AD233)),_xlpm.MyAuditVal,IF($AA233=0,"",INDEX(My_Audit!K$2:K$456,$AA233)),_xlfn.IFS(_xlpm.MyAuditVal&lt;&gt;"",_xlpm.MyAuditVal,_xlpm.MacVal&lt;&gt;"",_xlpm.MacVal,_xlpm.WinVal&lt;&gt;"",_xlpm.WinVal,_xlpm.CSVVal&lt;&gt;"",_xlpm.CSVVal)),""))</f>
        <v/>
      </c>
      <c r="M233" s="41" t="str" cm="1">
        <f t="array" ref="M233">IF(($Y233+$Z233+$AA233+$AD233)=0,"",ExpandDiagCodes(_xlfn.TEXTJOIN(", ",TRUE,IF($AA233=0,"",INDEX(My_Audit!N$2:N$456,$AA233)),IF($Z233=0,"",INDEX(Output_Mac!S$2:S$500,$Z233)),IF($AD233=0,"",INDEX(Output_Win!S$2:S$243,$AD233)),IF($Y233=0,"",INDEX(CSV!AE$2:AE$510,$Y233)))))</f>
        <v/>
      </c>
      <c r="N233" s="41" t="str" cm="1">
        <f t="array" ref="N233">IF(($Y233+$Z233+$AA233+$AD233)=0,"",IFERROR(_xlfn.LET(_xlpm.CSVVal,IF($Y233=0,"",INDEX(CSV!AG$2:AG$510,$Y233)),_xlpm.MacVal,IF($Z233=0,"",INDEX(Output_Mac!T$2:T$500,$Z233)),_xlpm.WinVal,IF($AD233=0,"",INDEX(Output_Win!T$2:T$243,$AD233)),_xlpm.MyAuditVal,IF($AA233=0,"",INDEX(My_Audit!O$2:O$456,$AA233)),_xlfn.IFS(_xlpm.MyAuditVal&lt;&gt;"",_xlpm.MyAuditVal,_xlpm.MacVal&lt;&gt;"",_xlpm.MacVal,_xlpm.WinVal&lt;&gt;"",_xlpm.WinVal,_xlpm.CSVVal&lt;&gt;"",_xlpm.CSVVal)),""))</f>
        <v/>
      </c>
      <c r="O233" s="41" t="str" cm="1">
        <f t="array" ref="O233">IF($AB233=0,"",INDEX(My_Audit!P$2:P$456,$AB233))&amp;""</f>
        <v/>
      </c>
      <c r="P233" s="40"/>
      <c r="Q233" s="41" t="str">
        <f>IF(LEFT(N233,4)="Pass","Nist SP 800-88",My_Audit!R233)&amp;""</f>
        <v/>
      </c>
      <c r="R233" s="40"/>
      <c r="S233" s="40"/>
      <c r="T233" s="41" t="str" cm="1">
        <f t="array" ref="T233">IF($AC233=0,"",INDEX(Models!J$2:J$605,$AC233))</f>
        <v/>
      </c>
      <c r="U233" s="40"/>
      <c r="V233" s="40"/>
      <c r="W233" s="79" t="str" cm="1">
        <f t="array" ref="W233">IF(($Z233+$AA233+$AD233)=0,"",ExpandDiagCodes(_xlfn.TEXTJOIN(", ",TRUE,IF($AA233=0,"",INDEX(My_Audit!L$2:L$456,$AA233)),IF($Z233=0,"",INDEX(Output_Mac!AA$2:AA$500,$Z233)),IF($AD233=0,"",INDEX(Output_Win!AA$2:AA$243,$AD233)))))</f>
        <v/>
      </c>
      <c r="Y233" s="80">
        <f>IFERROR(MATCH($A233,CSV!$A$2:$A$510,0),0)</f>
        <v>0</v>
      </c>
      <c r="Z233" s="80">
        <f>IFERROR(MATCH($A233,Output_Mac!$A$2:$A$500,0),0)</f>
        <v>0</v>
      </c>
      <c r="AA233" s="80">
        <f>IFERROR(MATCH($A233,My_Audit!$A$2:$A$456,0),0)</f>
        <v>232</v>
      </c>
      <c r="AB233" s="80">
        <f>IFERROR(MATCH($C233,My_Audit!$B$2:$B$456,0),0)</f>
        <v>0</v>
      </c>
      <c r="AC233" s="80">
        <f>IFERROR(MATCH($E233,Models!$I$2:$I$605,0),0)</f>
        <v>0</v>
      </c>
      <c r="AD233" s="80">
        <f>IFERROR(MATCH($A233,Output_Win!$A$2:$A$243,0),0)</f>
        <v>0</v>
      </c>
    </row>
    <row r="234" spans="1:30">
      <c r="A234" s="40" t="str">
        <f>_xlfn.TEXTJOIN("",TRUE,Input!$A$4,TEXT(ROW(My_Audit!A233)+Input!$A$8-1,"00"))</f>
        <v>W4621</v>
      </c>
      <c r="B234" s="40" t="str">
        <f>_xlfn.TEXTJOIN("-",TRUE,"ITD",Input!$A$2,A234)</f>
        <v>ITD-SHR11749-W4621</v>
      </c>
      <c r="C234" s="41" t="str" cm="1">
        <f t="array" ref="C234">IF(($Y234+$Z234+$AA234+$AD234)=0,"",IFERROR(_xlfn.LET(_xlpm.CSVVal,IF($Y234=0,"",INDEX(CSV!B$2:B$510,$Y234)),_xlpm.MacVal,IF($Z234=0,"",INDEX(Output_Mac!B$2:B$500,$Z234)),_xlpm.WinVal,IF($AD234=0,"",INDEX(Output_Win!B$2:B$243,$AD234)),_xlpm.MyAuditVal,IF($AA234=0,"",INDEX(My_Audit!B$2:B$456,$AA234)),_xlfn.IFS(_xlpm.MyAuditVal&lt;&gt;"",_xlpm.MyAuditVal,_xlpm.MacVal&lt;&gt;"",_xlpm.MacVal,_xlpm.WinVal&lt;&gt;"",_xlpm.WinVal,_xlpm.CSVVal&lt;&gt;"",_xlpm.CSVVal)),""))</f>
        <v/>
      </c>
      <c r="D234" s="41" t="str" cm="1">
        <f t="array" ref="D234">IF(($Y234+$Z234+$AA234+$AD234)=0,"",IFERROR(_xlfn.LET(_xlpm.CSVVal,IF($Y234=0,"",INDEX(CSV!C$2:C$510,$Y234)),_xlpm.MacVal,IF($Z234=0,"",INDEX(Output_Mac!D$2:D$500,$Z234)),_xlpm.WinVal,IF($AD234=0,"",INDEX(Output_Win!D$2:D$243,$AD234)),_xlpm.MyAuditVal,IF($AA234=0,"",INDEX(My_Audit!C$2:C$456,$AA234)),_xlfn.IFS(_xlpm.MyAuditVal&lt;&gt;"",_xlpm.MyAuditVal,_xlpm.MacVal&lt;&gt;"",_xlpm.MacVal,_xlpm.WinVal&lt;&gt;"",_xlpm.WinVal,_xlpm.CSVVal&lt;&gt;"",_xlpm.CSVVal)),""))</f>
        <v/>
      </c>
      <c r="E234" s="41" t="str" cm="1">
        <f t="array" ref="E234">IF(($Y234+$Z234+$AA234+$AD234)=0,"",IFERROR(_xlfn.LET(_xlpm.CSVVal,IF($Y234=0,"",INDEX(CSV!E$2:E$510,$Y234)),_xlpm.MacVal,IF($Z234=0,"",INDEX(Output_Mac!C$2:C$500,$Z234)),_xlpm.WinVal,IF($AD234=0,"",INDEX(Output_Win!C$2:C$243,$AD234)),_xlpm.MyAuditVal,IF($AA234=0,"",INDEX(My_Audit!D$2:D$456,$AA234)),_xlfn.IFS(_xlpm.MyAuditVal&lt;&gt;"",_xlpm.MyAuditVal,_xlpm.MacVal&lt;&gt;"",_xlpm.MacVal,_xlpm.WinVal&lt;&gt;"",_xlpm.WinVal,_xlpm.CSVVal&lt;&gt;"",_xlpm.CSVVal)),""))</f>
        <v/>
      </c>
      <c r="F234" s="41" t="str" cm="1">
        <f t="array" ref="F234">IF(($Y234+$Z234+$AA234+$AD234)=0,"",IFERROR(_xlfn.LET(_xlpm.CSVVal,IF($Y234=0,"",INDEX(CSV!F$2:F$510,$Y234)),_xlpm.MacVal,IF($Z234=0,"",INDEX(Output_Mac!E$2:E$500,$Z234)),_xlpm.WinVal,IF($AD234=0,"",INDEX(Output_Win!E$2:E$243,$AD234)),_xlpm.MyAuditVal,IF($AA234=0,"",INDEX(My_Audit!E$2:E$456,$AA234)),_xlfn.IFS(_xlpm.MyAuditVal&lt;&gt;"",_xlpm.MyAuditVal,_xlpm.MacVal&lt;&gt;"",_xlpm.MacVal,_xlpm.WinVal&lt;&gt;"",_xlpm.WinVal,_xlpm.CSVVal&lt;&gt;"",PROPER(_xlpm.CSVVal))),""))</f>
        <v/>
      </c>
      <c r="G234" s="41" t="str" cm="1">
        <f t="array" ref="G234">IF(($Y234+$Z234+$AA234+$AD234)=0,"",IFERROR(_xlfn.LET(_xlpm.CSVVal,IF($Y234=0,"",INDEX(CSV!G$2:G$510,$Y234)),_xlpm.MacVal,IF($Z234=0,"",INDEX(Output_Mac!G$2:G$500,$Z234)),_xlpm.WinVal,IF($AD234=0,"",INDEX(Output_Win!G$2:G$243,$AD234)),_xlpm.MyAuditVal,IF($AA234=0,"",INDEX(My_Audit!F$2:F$456,$AA234)),_xlfn.IFS(_xlpm.MyAuditVal&lt;&gt;"",_xlpm.MyAuditVal,_xlpm.MacVal&lt;&gt;"",_xlpm.MacVal,_xlpm.WinVal&lt;&gt;"",_xlpm.WinVal,_xlpm.CSVVal&lt;&gt;"",_xlpm.CSVVal)),""))</f>
        <v/>
      </c>
      <c r="H234" s="41" t="str" cm="1">
        <f t="array" ref="H234">IF($Z234&gt;0,INDEX(Output_Mac!H$2:H$500,$Z234),IF($AD234&gt;0,INDEX(Output_Win!H$2:H$243,$AD234),IF($AA234&gt;0,_xlfn.LET(_xlpm.MyAuditVal,INDEX(My_Audit!G$2:G$456,$AA234),IF(_xlpm.MyAuditVal=0,"",_xlpm.MyAuditVal)),"")))</f>
        <v/>
      </c>
      <c r="I234" s="41" t="str" cm="1">
        <f t="array" ref="I234">IF(($Y234+$Z234+$AA234+$AD234)=0,"",IFERROR(_xlfn.LET(_xlpm.CSVVal,IF($Y234=0,"",INDEX(CSV!H$2:H$510,$Y234)),_xlpm.MacVal,IF($Z234=0,"",INDEX(Output_Mac!I$2:I$500,$Z234)),_xlpm.WinVal,IF($AD234=0,"",INDEX(Output_Win!I$2:I$243,$AD234)),_xlpm.MyAuditVal,IF($AA234=0,"",INDEX(My_Audit!H$2:H$456,$AA234)),_xlfn.IFS(_xlpm.MyAuditVal&lt;&gt;"",_xlpm.MyAuditVal,_xlpm.MacVal&lt;&gt;"",_xlpm.MacVal,_xlpm.WinVal&lt;&gt;"",_xlpm.WinVal,_xlpm.CSVVal&lt;&gt;"",_xlpm.CSVVal)),""))</f>
        <v/>
      </c>
      <c r="J234" s="41" t="str" cm="1">
        <f t="array" ref="J234">IF(($Y234+$Z234+$AA234+$AD234)=0,"",IFERROR(_xlfn.LET(_xlpm.CSVVal,IF($Y234=0,"",INDEX(CSV!J$2:J$510,$Y234)),_xlpm.MacVal,IF($Z234=0,"",INDEX(Output_Mac!J$2:J$500,$Z234)),_xlpm.WinVal,IF($AD234=0,"",INDEX(Output_Win!J$2:J$243,$AD234)),_xlpm.MyAuditVal,IF($AA234=0,"",INDEX(My_Audit!I$2:I$456,$AA234)),_xlfn.IFS(_xlpm.MyAuditVal&lt;&gt;"",_xlpm.MyAuditVal,_xlpm.MacVal&lt;&gt;"",_xlpm.MacVal,_xlpm.WinVal&lt;&gt;"",_xlpm.WinVal,_xlpm.CSVVal&lt;&gt;"",_xlpm.CSVVal)),""))</f>
        <v/>
      </c>
      <c r="K234" s="41" t="str" cm="1">
        <f t="array" ref="K234">IF(($Y234+$Z234+$AA234+$AD234)=0,"",IFERROR(_xlfn.LET(_xlpm.CSVVal,IF($Y234=0,"",INDEX(CSV!N$2:N$510,$Y234)),_xlpm.MacVal,IF($Z234=0,"",INDEX(Output_Mac!L$2:L$500,$Z234)),_xlpm.WinVal,IF($AD234=0,"",INDEX(Output_Win!L$2:L$243,$AD234)),_xlpm.MyAuditVal,IF($AA234=0,"",INDEX(My_Audit!J$2:J$456,$AA234)),_xlfn.IFS(_xlpm.MyAuditVal&lt;&gt;"",_xlpm.MyAuditVal,_xlpm.MacVal&lt;&gt;"",_xlpm.MacVal,_xlpm.WinVal&lt;&gt;"",_xlpm.WinVal,_xlpm.CSVVal&lt;&gt;"",_xlpm.CSVVal)),""))</f>
        <v/>
      </c>
      <c r="L234" s="41" t="str" cm="1">
        <f t="array" ref="L234">IF(($Y234+$Z234+$AA234+$AD234)=0,"",IFERROR(_xlfn.LET(_xlpm.CSVVal,IF($Y234=0,"",INDEX(CSV!Q$2:Q$510,$Y234)),_xlpm.MacVal,IF($Z234=0,"",INDEX(Output_Mac!M$2:M$500,$Z234)),_xlpm.WinVal,IF($AD234=0,"",INDEX(Output_Win!M$2:M$243,$AD234)),_xlpm.MyAuditVal,IF($AA234=0,"",INDEX(My_Audit!K$2:K$456,$AA234)),_xlfn.IFS(_xlpm.MyAuditVal&lt;&gt;"",_xlpm.MyAuditVal,_xlpm.MacVal&lt;&gt;"",_xlpm.MacVal,_xlpm.WinVal&lt;&gt;"",_xlpm.WinVal,_xlpm.CSVVal&lt;&gt;"",_xlpm.CSVVal)),""))</f>
        <v/>
      </c>
      <c r="M234" s="41" t="str" cm="1">
        <f t="array" ref="M234">IF(($Y234+$Z234+$AA234+$AD234)=0,"",ExpandDiagCodes(_xlfn.TEXTJOIN(", ",TRUE,IF($AA234=0,"",INDEX(My_Audit!N$2:N$456,$AA234)),IF($Z234=0,"",INDEX(Output_Mac!S$2:S$500,$Z234)),IF($AD234=0,"",INDEX(Output_Win!S$2:S$243,$AD234)),IF($Y234=0,"",INDEX(CSV!AE$2:AE$510,$Y234)))))</f>
        <v/>
      </c>
      <c r="N234" s="41" t="str" cm="1">
        <f t="array" ref="N234">IF(($Y234+$Z234+$AA234+$AD234)=0,"",IFERROR(_xlfn.LET(_xlpm.CSVVal,IF($Y234=0,"",INDEX(CSV!AG$2:AG$510,$Y234)),_xlpm.MacVal,IF($Z234=0,"",INDEX(Output_Mac!T$2:T$500,$Z234)),_xlpm.WinVal,IF($AD234=0,"",INDEX(Output_Win!T$2:T$243,$AD234)),_xlpm.MyAuditVal,IF($AA234=0,"",INDEX(My_Audit!O$2:O$456,$AA234)),_xlfn.IFS(_xlpm.MyAuditVal&lt;&gt;"",_xlpm.MyAuditVal,_xlpm.MacVal&lt;&gt;"",_xlpm.MacVal,_xlpm.WinVal&lt;&gt;"",_xlpm.WinVal,_xlpm.CSVVal&lt;&gt;"",_xlpm.CSVVal)),""))</f>
        <v/>
      </c>
      <c r="O234" s="41" t="str" cm="1">
        <f t="array" ref="O234">IF($AB234=0,"",INDEX(My_Audit!P$2:P$456,$AB234))&amp;""</f>
        <v/>
      </c>
      <c r="P234" s="40"/>
      <c r="Q234" s="41" t="str">
        <f>IF(LEFT(N234,4)="Pass","Nist SP 800-88",My_Audit!R234)&amp;""</f>
        <v/>
      </c>
      <c r="R234" s="40"/>
      <c r="S234" s="40"/>
      <c r="T234" s="41" t="str" cm="1">
        <f t="array" ref="T234">IF($AC234=0,"",INDEX(Models!J$2:J$605,$AC234))</f>
        <v/>
      </c>
      <c r="U234" s="40"/>
      <c r="V234" s="40"/>
      <c r="W234" s="79" t="str" cm="1">
        <f t="array" ref="W234">IF(($Z234+$AA234+$AD234)=0,"",ExpandDiagCodes(_xlfn.TEXTJOIN(", ",TRUE,IF($AA234=0,"",INDEX(My_Audit!L$2:L$456,$AA234)),IF($Z234=0,"",INDEX(Output_Mac!AA$2:AA$500,$Z234)),IF($AD234=0,"",INDEX(Output_Win!AA$2:AA$243,$AD234)))))</f>
        <v/>
      </c>
      <c r="Y234" s="80">
        <f>IFERROR(MATCH($A234,CSV!$A$2:$A$510,0),0)</f>
        <v>0</v>
      </c>
      <c r="Z234" s="80">
        <f>IFERROR(MATCH($A234,Output_Mac!$A$2:$A$500,0),0)</f>
        <v>0</v>
      </c>
      <c r="AA234" s="80">
        <f>IFERROR(MATCH($A234,My_Audit!$A$2:$A$456,0),0)</f>
        <v>233</v>
      </c>
      <c r="AB234" s="80">
        <f>IFERROR(MATCH($C234,My_Audit!$B$2:$B$456,0),0)</f>
        <v>0</v>
      </c>
      <c r="AC234" s="80">
        <f>IFERROR(MATCH($E234,Models!$I$2:$I$605,0),0)</f>
        <v>0</v>
      </c>
      <c r="AD234" s="80">
        <f>IFERROR(MATCH($A234,Output_Win!$A$2:$A$243,0),0)</f>
        <v>0</v>
      </c>
    </row>
    <row r="235" spans="1:30">
      <c r="A235" s="40" t="str">
        <f>_xlfn.TEXTJOIN("",TRUE,Input!$A$4,TEXT(ROW(My_Audit!A234)+Input!$A$8-1,"00"))</f>
        <v>W4622</v>
      </c>
      <c r="B235" s="40" t="str">
        <f>_xlfn.TEXTJOIN("-",TRUE,"ITD",Input!$A$2,A235)</f>
        <v>ITD-SHR11749-W4622</v>
      </c>
      <c r="C235" s="41" t="str" cm="1">
        <f t="array" ref="C235">IF(($Y235+$Z235+$AA235+$AD235)=0,"",IFERROR(_xlfn.LET(_xlpm.CSVVal,IF($Y235=0,"",INDEX(CSV!B$2:B$510,$Y235)),_xlpm.MacVal,IF($Z235=0,"",INDEX(Output_Mac!B$2:B$500,$Z235)),_xlpm.WinVal,IF($AD235=0,"",INDEX(Output_Win!B$2:B$243,$AD235)),_xlpm.MyAuditVal,IF($AA235=0,"",INDEX(My_Audit!B$2:B$456,$AA235)),_xlfn.IFS(_xlpm.MyAuditVal&lt;&gt;"",_xlpm.MyAuditVal,_xlpm.MacVal&lt;&gt;"",_xlpm.MacVal,_xlpm.WinVal&lt;&gt;"",_xlpm.WinVal,_xlpm.CSVVal&lt;&gt;"",_xlpm.CSVVal)),""))</f>
        <v/>
      </c>
      <c r="D235" s="41" t="str" cm="1">
        <f t="array" ref="D235">IF(($Y235+$Z235+$AA235+$AD235)=0,"",IFERROR(_xlfn.LET(_xlpm.CSVVal,IF($Y235=0,"",INDEX(CSV!C$2:C$510,$Y235)),_xlpm.MacVal,IF($Z235=0,"",INDEX(Output_Mac!D$2:D$500,$Z235)),_xlpm.WinVal,IF($AD235=0,"",INDEX(Output_Win!D$2:D$243,$AD235)),_xlpm.MyAuditVal,IF($AA235=0,"",INDEX(My_Audit!C$2:C$456,$AA235)),_xlfn.IFS(_xlpm.MyAuditVal&lt;&gt;"",_xlpm.MyAuditVal,_xlpm.MacVal&lt;&gt;"",_xlpm.MacVal,_xlpm.WinVal&lt;&gt;"",_xlpm.WinVal,_xlpm.CSVVal&lt;&gt;"",_xlpm.CSVVal)),""))</f>
        <v/>
      </c>
      <c r="E235" s="41" t="str" cm="1">
        <f t="array" ref="E235">IF(($Y235+$Z235+$AA235+$AD235)=0,"",IFERROR(_xlfn.LET(_xlpm.CSVVal,IF($Y235=0,"",INDEX(CSV!E$2:E$510,$Y235)),_xlpm.MacVal,IF($Z235=0,"",INDEX(Output_Mac!C$2:C$500,$Z235)),_xlpm.WinVal,IF($AD235=0,"",INDEX(Output_Win!C$2:C$243,$AD235)),_xlpm.MyAuditVal,IF($AA235=0,"",INDEX(My_Audit!D$2:D$456,$AA235)),_xlfn.IFS(_xlpm.MyAuditVal&lt;&gt;"",_xlpm.MyAuditVal,_xlpm.MacVal&lt;&gt;"",_xlpm.MacVal,_xlpm.WinVal&lt;&gt;"",_xlpm.WinVal,_xlpm.CSVVal&lt;&gt;"",_xlpm.CSVVal)),""))</f>
        <v/>
      </c>
      <c r="F235" s="41" t="str" cm="1">
        <f t="array" ref="F235">IF(($Y235+$Z235+$AA235+$AD235)=0,"",IFERROR(_xlfn.LET(_xlpm.CSVVal,IF($Y235=0,"",INDEX(CSV!F$2:F$510,$Y235)),_xlpm.MacVal,IF($Z235=0,"",INDEX(Output_Mac!E$2:E$500,$Z235)),_xlpm.WinVal,IF($AD235=0,"",INDEX(Output_Win!E$2:E$243,$AD235)),_xlpm.MyAuditVal,IF($AA235=0,"",INDEX(My_Audit!E$2:E$456,$AA235)),_xlfn.IFS(_xlpm.MyAuditVal&lt;&gt;"",_xlpm.MyAuditVal,_xlpm.MacVal&lt;&gt;"",_xlpm.MacVal,_xlpm.WinVal&lt;&gt;"",_xlpm.WinVal,_xlpm.CSVVal&lt;&gt;"",PROPER(_xlpm.CSVVal))),""))</f>
        <v/>
      </c>
      <c r="G235" s="41" t="str" cm="1">
        <f t="array" ref="G235">IF(($Y235+$Z235+$AA235+$AD235)=0,"",IFERROR(_xlfn.LET(_xlpm.CSVVal,IF($Y235=0,"",INDEX(CSV!G$2:G$510,$Y235)),_xlpm.MacVal,IF($Z235=0,"",INDEX(Output_Mac!G$2:G$500,$Z235)),_xlpm.WinVal,IF($AD235=0,"",INDEX(Output_Win!G$2:G$243,$AD235)),_xlpm.MyAuditVal,IF($AA235=0,"",INDEX(My_Audit!F$2:F$456,$AA235)),_xlfn.IFS(_xlpm.MyAuditVal&lt;&gt;"",_xlpm.MyAuditVal,_xlpm.MacVal&lt;&gt;"",_xlpm.MacVal,_xlpm.WinVal&lt;&gt;"",_xlpm.WinVal,_xlpm.CSVVal&lt;&gt;"",_xlpm.CSVVal)),""))</f>
        <v/>
      </c>
      <c r="H235" s="41" t="str" cm="1">
        <f t="array" ref="H235">IF($Z235&gt;0,INDEX(Output_Mac!H$2:H$500,$Z235),IF($AD235&gt;0,INDEX(Output_Win!H$2:H$243,$AD235),IF($AA235&gt;0,_xlfn.LET(_xlpm.MyAuditVal,INDEX(My_Audit!G$2:G$456,$AA235),IF(_xlpm.MyAuditVal=0,"",_xlpm.MyAuditVal)),"")))</f>
        <v/>
      </c>
      <c r="I235" s="41" t="str" cm="1">
        <f t="array" ref="I235">IF(($Y235+$Z235+$AA235+$AD235)=0,"",IFERROR(_xlfn.LET(_xlpm.CSVVal,IF($Y235=0,"",INDEX(CSV!H$2:H$510,$Y235)),_xlpm.MacVal,IF($Z235=0,"",INDEX(Output_Mac!I$2:I$500,$Z235)),_xlpm.WinVal,IF($AD235=0,"",INDEX(Output_Win!I$2:I$243,$AD235)),_xlpm.MyAuditVal,IF($AA235=0,"",INDEX(My_Audit!H$2:H$456,$AA235)),_xlfn.IFS(_xlpm.MyAuditVal&lt;&gt;"",_xlpm.MyAuditVal,_xlpm.MacVal&lt;&gt;"",_xlpm.MacVal,_xlpm.WinVal&lt;&gt;"",_xlpm.WinVal,_xlpm.CSVVal&lt;&gt;"",_xlpm.CSVVal)),""))</f>
        <v/>
      </c>
      <c r="J235" s="41" t="str" cm="1">
        <f t="array" ref="J235">IF(($Y235+$Z235+$AA235+$AD235)=0,"",IFERROR(_xlfn.LET(_xlpm.CSVVal,IF($Y235=0,"",INDEX(CSV!J$2:J$510,$Y235)),_xlpm.MacVal,IF($Z235=0,"",INDEX(Output_Mac!J$2:J$500,$Z235)),_xlpm.WinVal,IF($AD235=0,"",INDEX(Output_Win!J$2:J$243,$AD235)),_xlpm.MyAuditVal,IF($AA235=0,"",INDEX(My_Audit!I$2:I$456,$AA235)),_xlfn.IFS(_xlpm.MyAuditVal&lt;&gt;"",_xlpm.MyAuditVal,_xlpm.MacVal&lt;&gt;"",_xlpm.MacVal,_xlpm.WinVal&lt;&gt;"",_xlpm.WinVal,_xlpm.CSVVal&lt;&gt;"",_xlpm.CSVVal)),""))</f>
        <v/>
      </c>
      <c r="K235" s="41" t="str" cm="1">
        <f t="array" ref="K235">IF(($Y235+$Z235+$AA235+$AD235)=0,"",IFERROR(_xlfn.LET(_xlpm.CSVVal,IF($Y235=0,"",INDEX(CSV!N$2:N$510,$Y235)),_xlpm.MacVal,IF($Z235=0,"",INDEX(Output_Mac!L$2:L$500,$Z235)),_xlpm.WinVal,IF($AD235=0,"",INDEX(Output_Win!L$2:L$243,$AD235)),_xlpm.MyAuditVal,IF($AA235=0,"",INDEX(My_Audit!J$2:J$456,$AA235)),_xlfn.IFS(_xlpm.MyAuditVal&lt;&gt;"",_xlpm.MyAuditVal,_xlpm.MacVal&lt;&gt;"",_xlpm.MacVal,_xlpm.WinVal&lt;&gt;"",_xlpm.WinVal,_xlpm.CSVVal&lt;&gt;"",_xlpm.CSVVal)),""))</f>
        <v/>
      </c>
      <c r="L235" s="41" t="str" cm="1">
        <f t="array" ref="L235">IF(($Y235+$Z235+$AA235+$AD235)=0,"",IFERROR(_xlfn.LET(_xlpm.CSVVal,IF($Y235=0,"",INDEX(CSV!Q$2:Q$510,$Y235)),_xlpm.MacVal,IF($Z235=0,"",INDEX(Output_Mac!M$2:M$500,$Z235)),_xlpm.WinVal,IF($AD235=0,"",INDEX(Output_Win!M$2:M$243,$AD235)),_xlpm.MyAuditVal,IF($AA235=0,"",INDEX(My_Audit!K$2:K$456,$AA235)),_xlfn.IFS(_xlpm.MyAuditVal&lt;&gt;"",_xlpm.MyAuditVal,_xlpm.MacVal&lt;&gt;"",_xlpm.MacVal,_xlpm.WinVal&lt;&gt;"",_xlpm.WinVal,_xlpm.CSVVal&lt;&gt;"",_xlpm.CSVVal)),""))</f>
        <v/>
      </c>
      <c r="M235" s="41" t="str" cm="1">
        <f t="array" ref="M235">IF(($Y235+$Z235+$AA235+$AD235)=0,"",ExpandDiagCodes(_xlfn.TEXTJOIN(", ",TRUE,IF($AA235=0,"",INDEX(My_Audit!N$2:N$456,$AA235)),IF($Z235=0,"",INDEX(Output_Mac!S$2:S$500,$Z235)),IF($AD235=0,"",INDEX(Output_Win!S$2:S$243,$AD235)),IF($Y235=0,"",INDEX(CSV!AE$2:AE$510,$Y235)))))</f>
        <v/>
      </c>
      <c r="N235" s="41" t="str" cm="1">
        <f t="array" ref="N235">IF(($Y235+$Z235+$AA235+$AD235)=0,"",IFERROR(_xlfn.LET(_xlpm.CSVVal,IF($Y235=0,"",INDEX(CSV!AG$2:AG$510,$Y235)),_xlpm.MacVal,IF($Z235=0,"",INDEX(Output_Mac!T$2:T$500,$Z235)),_xlpm.WinVal,IF($AD235=0,"",INDEX(Output_Win!T$2:T$243,$AD235)),_xlpm.MyAuditVal,IF($AA235=0,"",INDEX(My_Audit!O$2:O$456,$AA235)),_xlfn.IFS(_xlpm.MyAuditVal&lt;&gt;"",_xlpm.MyAuditVal,_xlpm.MacVal&lt;&gt;"",_xlpm.MacVal,_xlpm.WinVal&lt;&gt;"",_xlpm.WinVal,_xlpm.CSVVal&lt;&gt;"",_xlpm.CSVVal)),""))</f>
        <v/>
      </c>
      <c r="O235" s="41" t="str" cm="1">
        <f t="array" ref="O235">IF($AB235=0,"",INDEX(My_Audit!P$2:P$456,$AB235))&amp;""</f>
        <v/>
      </c>
      <c r="P235" s="40"/>
      <c r="Q235" s="41" t="str">
        <f>IF(LEFT(N235,4)="Pass","Nist SP 800-88",My_Audit!R235)&amp;""</f>
        <v/>
      </c>
      <c r="R235" s="40"/>
      <c r="S235" s="40"/>
      <c r="T235" s="41" t="str" cm="1">
        <f t="array" ref="T235">IF($AC235=0,"",INDEX(Models!J$2:J$605,$AC235))</f>
        <v/>
      </c>
      <c r="U235" s="40"/>
      <c r="V235" s="40"/>
      <c r="W235" s="79" t="str" cm="1">
        <f t="array" ref="W235">IF(($Z235+$AA235+$AD235)=0,"",ExpandDiagCodes(_xlfn.TEXTJOIN(", ",TRUE,IF($AA235=0,"",INDEX(My_Audit!L$2:L$456,$AA235)),IF($Z235=0,"",INDEX(Output_Mac!AA$2:AA$500,$Z235)),IF($AD235=0,"",INDEX(Output_Win!AA$2:AA$243,$AD235)))))</f>
        <v/>
      </c>
      <c r="Y235" s="80">
        <f>IFERROR(MATCH($A235,CSV!$A$2:$A$510,0),0)</f>
        <v>0</v>
      </c>
      <c r="Z235" s="80">
        <f>IFERROR(MATCH($A235,Output_Mac!$A$2:$A$500,0),0)</f>
        <v>0</v>
      </c>
      <c r="AA235" s="80">
        <f>IFERROR(MATCH($A235,My_Audit!$A$2:$A$456,0),0)</f>
        <v>234</v>
      </c>
      <c r="AB235" s="80">
        <f>IFERROR(MATCH($C235,My_Audit!$B$2:$B$456,0),0)</f>
        <v>0</v>
      </c>
      <c r="AC235" s="80">
        <f>IFERROR(MATCH($E235,Models!$I$2:$I$605,0),0)</f>
        <v>0</v>
      </c>
      <c r="AD235" s="80">
        <f>IFERROR(MATCH($A235,Output_Win!$A$2:$A$243,0),0)</f>
        <v>0</v>
      </c>
    </row>
    <row r="236" spans="1:30">
      <c r="A236" s="40" t="str">
        <f>_xlfn.TEXTJOIN("",TRUE,Input!$A$4,TEXT(ROW(My_Audit!A235)+Input!$A$8-1,"00"))</f>
        <v>W4623</v>
      </c>
      <c r="B236" s="40" t="str">
        <f>_xlfn.TEXTJOIN("-",TRUE,"ITD",Input!$A$2,A236)</f>
        <v>ITD-SHR11749-W4623</v>
      </c>
      <c r="C236" s="41" t="str" cm="1">
        <f t="array" ref="C236">IF(($Y236+$Z236+$AA236+$AD236)=0,"",IFERROR(_xlfn.LET(_xlpm.CSVVal,IF($Y236=0,"",INDEX(CSV!B$2:B$510,$Y236)),_xlpm.MacVal,IF($Z236=0,"",INDEX(Output_Mac!B$2:B$500,$Z236)),_xlpm.WinVal,IF($AD236=0,"",INDEX(Output_Win!B$2:B$243,$AD236)),_xlpm.MyAuditVal,IF($AA236=0,"",INDEX(My_Audit!B$2:B$456,$AA236)),_xlfn.IFS(_xlpm.MyAuditVal&lt;&gt;"",_xlpm.MyAuditVal,_xlpm.MacVal&lt;&gt;"",_xlpm.MacVal,_xlpm.WinVal&lt;&gt;"",_xlpm.WinVal,_xlpm.CSVVal&lt;&gt;"",_xlpm.CSVVal)),""))</f>
        <v/>
      </c>
      <c r="D236" s="41" t="str" cm="1">
        <f t="array" ref="D236">IF(($Y236+$Z236+$AA236+$AD236)=0,"",IFERROR(_xlfn.LET(_xlpm.CSVVal,IF($Y236=0,"",INDEX(CSV!C$2:C$510,$Y236)),_xlpm.MacVal,IF($Z236=0,"",INDEX(Output_Mac!D$2:D$500,$Z236)),_xlpm.WinVal,IF($AD236=0,"",INDEX(Output_Win!D$2:D$243,$AD236)),_xlpm.MyAuditVal,IF($AA236=0,"",INDEX(My_Audit!C$2:C$456,$AA236)),_xlfn.IFS(_xlpm.MyAuditVal&lt;&gt;"",_xlpm.MyAuditVal,_xlpm.MacVal&lt;&gt;"",_xlpm.MacVal,_xlpm.WinVal&lt;&gt;"",_xlpm.WinVal,_xlpm.CSVVal&lt;&gt;"",_xlpm.CSVVal)),""))</f>
        <v/>
      </c>
      <c r="E236" s="41" t="str" cm="1">
        <f t="array" ref="E236">IF(($Y236+$Z236+$AA236+$AD236)=0,"",IFERROR(_xlfn.LET(_xlpm.CSVVal,IF($Y236=0,"",INDEX(CSV!E$2:E$510,$Y236)),_xlpm.MacVal,IF($Z236=0,"",INDEX(Output_Mac!C$2:C$500,$Z236)),_xlpm.WinVal,IF($AD236=0,"",INDEX(Output_Win!C$2:C$243,$AD236)),_xlpm.MyAuditVal,IF($AA236=0,"",INDEX(My_Audit!D$2:D$456,$AA236)),_xlfn.IFS(_xlpm.MyAuditVal&lt;&gt;"",_xlpm.MyAuditVal,_xlpm.MacVal&lt;&gt;"",_xlpm.MacVal,_xlpm.WinVal&lt;&gt;"",_xlpm.WinVal,_xlpm.CSVVal&lt;&gt;"",_xlpm.CSVVal)),""))</f>
        <v/>
      </c>
      <c r="F236" s="41" t="str" cm="1">
        <f t="array" ref="F236">IF(($Y236+$Z236+$AA236+$AD236)=0,"",IFERROR(_xlfn.LET(_xlpm.CSVVal,IF($Y236=0,"",INDEX(CSV!F$2:F$510,$Y236)),_xlpm.MacVal,IF($Z236=0,"",INDEX(Output_Mac!E$2:E$500,$Z236)),_xlpm.WinVal,IF($AD236=0,"",INDEX(Output_Win!E$2:E$243,$AD236)),_xlpm.MyAuditVal,IF($AA236=0,"",INDEX(My_Audit!E$2:E$456,$AA236)),_xlfn.IFS(_xlpm.MyAuditVal&lt;&gt;"",_xlpm.MyAuditVal,_xlpm.MacVal&lt;&gt;"",_xlpm.MacVal,_xlpm.WinVal&lt;&gt;"",_xlpm.WinVal,_xlpm.CSVVal&lt;&gt;"",PROPER(_xlpm.CSVVal))),""))</f>
        <v/>
      </c>
      <c r="G236" s="41" t="str" cm="1">
        <f t="array" ref="G236">IF(($Y236+$Z236+$AA236+$AD236)=0,"",IFERROR(_xlfn.LET(_xlpm.CSVVal,IF($Y236=0,"",INDEX(CSV!G$2:G$510,$Y236)),_xlpm.MacVal,IF($Z236=0,"",INDEX(Output_Mac!G$2:G$500,$Z236)),_xlpm.WinVal,IF($AD236=0,"",INDEX(Output_Win!G$2:G$243,$AD236)),_xlpm.MyAuditVal,IF($AA236=0,"",INDEX(My_Audit!F$2:F$456,$AA236)),_xlfn.IFS(_xlpm.MyAuditVal&lt;&gt;"",_xlpm.MyAuditVal,_xlpm.MacVal&lt;&gt;"",_xlpm.MacVal,_xlpm.WinVal&lt;&gt;"",_xlpm.WinVal,_xlpm.CSVVal&lt;&gt;"",_xlpm.CSVVal)),""))</f>
        <v/>
      </c>
      <c r="H236" s="41" t="str" cm="1">
        <f t="array" ref="H236">IF($Z236&gt;0,INDEX(Output_Mac!H$2:H$500,$Z236),IF($AD236&gt;0,INDEX(Output_Win!H$2:H$243,$AD236),IF($AA236&gt;0,_xlfn.LET(_xlpm.MyAuditVal,INDEX(My_Audit!G$2:G$456,$AA236),IF(_xlpm.MyAuditVal=0,"",_xlpm.MyAuditVal)),"")))</f>
        <v/>
      </c>
      <c r="I236" s="41" t="str" cm="1">
        <f t="array" ref="I236">IF(($Y236+$Z236+$AA236+$AD236)=0,"",IFERROR(_xlfn.LET(_xlpm.CSVVal,IF($Y236=0,"",INDEX(CSV!H$2:H$510,$Y236)),_xlpm.MacVal,IF($Z236=0,"",INDEX(Output_Mac!I$2:I$500,$Z236)),_xlpm.WinVal,IF($AD236=0,"",INDEX(Output_Win!I$2:I$243,$AD236)),_xlpm.MyAuditVal,IF($AA236=0,"",INDEX(My_Audit!H$2:H$456,$AA236)),_xlfn.IFS(_xlpm.MyAuditVal&lt;&gt;"",_xlpm.MyAuditVal,_xlpm.MacVal&lt;&gt;"",_xlpm.MacVal,_xlpm.WinVal&lt;&gt;"",_xlpm.WinVal,_xlpm.CSVVal&lt;&gt;"",_xlpm.CSVVal)),""))</f>
        <v/>
      </c>
      <c r="J236" s="41" t="str" cm="1">
        <f t="array" ref="J236">IF(($Y236+$Z236+$AA236+$AD236)=0,"",IFERROR(_xlfn.LET(_xlpm.CSVVal,IF($Y236=0,"",INDEX(CSV!J$2:J$510,$Y236)),_xlpm.MacVal,IF($Z236=0,"",INDEX(Output_Mac!J$2:J$500,$Z236)),_xlpm.WinVal,IF($AD236=0,"",INDEX(Output_Win!J$2:J$243,$AD236)),_xlpm.MyAuditVal,IF($AA236=0,"",INDEX(My_Audit!I$2:I$456,$AA236)),_xlfn.IFS(_xlpm.MyAuditVal&lt;&gt;"",_xlpm.MyAuditVal,_xlpm.MacVal&lt;&gt;"",_xlpm.MacVal,_xlpm.WinVal&lt;&gt;"",_xlpm.WinVal,_xlpm.CSVVal&lt;&gt;"",_xlpm.CSVVal)),""))</f>
        <v/>
      </c>
      <c r="K236" s="41" t="str" cm="1">
        <f t="array" ref="K236">IF(($Y236+$Z236+$AA236+$AD236)=0,"",IFERROR(_xlfn.LET(_xlpm.CSVVal,IF($Y236=0,"",INDEX(CSV!N$2:N$510,$Y236)),_xlpm.MacVal,IF($Z236=0,"",INDEX(Output_Mac!L$2:L$500,$Z236)),_xlpm.WinVal,IF($AD236=0,"",INDEX(Output_Win!L$2:L$243,$AD236)),_xlpm.MyAuditVal,IF($AA236=0,"",INDEX(My_Audit!J$2:J$456,$AA236)),_xlfn.IFS(_xlpm.MyAuditVal&lt;&gt;"",_xlpm.MyAuditVal,_xlpm.MacVal&lt;&gt;"",_xlpm.MacVal,_xlpm.WinVal&lt;&gt;"",_xlpm.WinVal,_xlpm.CSVVal&lt;&gt;"",_xlpm.CSVVal)),""))</f>
        <v/>
      </c>
      <c r="L236" s="41" t="str" cm="1">
        <f t="array" ref="L236">IF(($Y236+$Z236+$AA236+$AD236)=0,"",IFERROR(_xlfn.LET(_xlpm.CSVVal,IF($Y236=0,"",INDEX(CSV!Q$2:Q$510,$Y236)),_xlpm.MacVal,IF($Z236=0,"",INDEX(Output_Mac!M$2:M$500,$Z236)),_xlpm.WinVal,IF($AD236=0,"",INDEX(Output_Win!M$2:M$243,$AD236)),_xlpm.MyAuditVal,IF($AA236=0,"",INDEX(My_Audit!K$2:K$456,$AA236)),_xlfn.IFS(_xlpm.MyAuditVal&lt;&gt;"",_xlpm.MyAuditVal,_xlpm.MacVal&lt;&gt;"",_xlpm.MacVal,_xlpm.WinVal&lt;&gt;"",_xlpm.WinVal,_xlpm.CSVVal&lt;&gt;"",_xlpm.CSVVal)),""))</f>
        <v/>
      </c>
      <c r="M236" s="41" t="str" cm="1">
        <f t="array" ref="M236">IF(($Y236+$Z236+$AA236+$AD236)=0,"",ExpandDiagCodes(_xlfn.TEXTJOIN(", ",TRUE,IF($AA236=0,"",INDEX(My_Audit!N$2:N$456,$AA236)),IF($Z236=0,"",INDEX(Output_Mac!S$2:S$500,$Z236)),IF($AD236=0,"",INDEX(Output_Win!S$2:S$243,$AD236)),IF($Y236=0,"",INDEX(CSV!AE$2:AE$510,$Y236)))))</f>
        <v/>
      </c>
      <c r="N236" s="41" t="str" cm="1">
        <f t="array" ref="N236">IF(($Y236+$Z236+$AA236+$AD236)=0,"",IFERROR(_xlfn.LET(_xlpm.CSVVal,IF($Y236=0,"",INDEX(CSV!AG$2:AG$510,$Y236)),_xlpm.MacVal,IF($Z236=0,"",INDEX(Output_Mac!T$2:T$500,$Z236)),_xlpm.WinVal,IF($AD236=0,"",INDEX(Output_Win!T$2:T$243,$AD236)),_xlpm.MyAuditVal,IF($AA236=0,"",INDEX(My_Audit!O$2:O$456,$AA236)),_xlfn.IFS(_xlpm.MyAuditVal&lt;&gt;"",_xlpm.MyAuditVal,_xlpm.MacVal&lt;&gt;"",_xlpm.MacVal,_xlpm.WinVal&lt;&gt;"",_xlpm.WinVal,_xlpm.CSVVal&lt;&gt;"",_xlpm.CSVVal)),""))</f>
        <v/>
      </c>
      <c r="O236" s="41" t="str" cm="1">
        <f t="array" ref="O236">IF($AB236=0,"",INDEX(My_Audit!P$2:P$456,$AB236))&amp;""</f>
        <v/>
      </c>
      <c r="P236" s="40"/>
      <c r="Q236" s="41" t="str">
        <f>IF(LEFT(N236,4)="Pass","Nist SP 800-88",My_Audit!R236)&amp;""</f>
        <v/>
      </c>
      <c r="R236" s="40"/>
      <c r="S236" s="40"/>
      <c r="T236" s="41" t="str" cm="1">
        <f t="array" ref="T236">IF($AC236=0,"",INDEX(Models!J$2:J$605,$AC236))</f>
        <v/>
      </c>
      <c r="U236" s="40"/>
      <c r="V236" s="40"/>
      <c r="W236" s="79" t="str" cm="1">
        <f t="array" ref="W236">IF(($Z236+$AA236+$AD236)=0,"",ExpandDiagCodes(_xlfn.TEXTJOIN(", ",TRUE,IF($AA236=0,"",INDEX(My_Audit!L$2:L$456,$AA236)),IF($Z236=0,"",INDEX(Output_Mac!AA$2:AA$500,$Z236)),IF($AD236=0,"",INDEX(Output_Win!AA$2:AA$243,$AD236)))))</f>
        <v/>
      </c>
      <c r="Y236" s="80">
        <f>IFERROR(MATCH($A236,CSV!$A$2:$A$510,0),0)</f>
        <v>0</v>
      </c>
      <c r="Z236" s="80">
        <f>IFERROR(MATCH($A236,Output_Mac!$A$2:$A$500,0),0)</f>
        <v>0</v>
      </c>
      <c r="AA236" s="80">
        <f>IFERROR(MATCH($A236,My_Audit!$A$2:$A$456,0),0)</f>
        <v>235</v>
      </c>
      <c r="AB236" s="80">
        <f>IFERROR(MATCH($C236,My_Audit!$B$2:$B$456,0),0)</f>
        <v>0</v>
      </c>
      <c r="AC236" s="80">
        <f>IFERROR(MATCH($E236,Models!$I$2:$I$605,0),0)</f>
        <v>0</v>
      </c>
      <c r="AD236" s="80">
        <f>IFERROR(MATCH($A236,Output_Win!$A$2:$A$243,0),0)</f>
        <v>0</v>
      </c>
    </row>
    <row r="237" spans="1:30">
      <c r="A237" s="40" t="str">
        <f>_xlfn.TEXTJOIN("",TRUE,Input!$A$4,TEXT(ROW(My_Audit!A236)+Input!$A$8-1,"00"))</f>
        <v>W4624</v>
      </c>
      <c r="B237" s="40" t="str">
        <f>_xlfn.TEXTJOIN("-",TRUE,"ITD",Input!$A$2,A237)</f>
        <v>ITD-SHR11749-W4624</v>
      </c>
      <c r="C237" s="41" t="str" cm="1">
        <f t="array" ref="C237">IF(($Y237+$Z237+$AA237+$AD237)=0,"",IFERROR(_xlfn.LET(_xlpm.CSVVal,IF($Y237=0,"",INDEX(CSV!B$2:B$510,$Y237)),_xlpm.MacVal,IF($Z237=0,"",INDEX(Output_Mac!B$2:B$500,$Z237)),_xlpm.WinVal,IF($AD237=0,"",INDEX(Output_Win!B$2:B$243,$AD237)),_xlpm.MyAuditVal,IF($AA237=0,"",INDEX(My_Audit!B$2:B$456,$AA237)),_xlfn.IFS(_xlpm.MyAuditVal&lt;&gt;"",_xlpm.MyAuditVal,_xlpm.MacVal&lt;&gt;"",_xlpm.MacVal,_xlpm.WinVal&lt;&gt;"",_xlpm.WinVal,_xlpm.CSVVal&lt;&gt;"",_xlpm.CSVVal)),""))</f>
        <v/>
      </c>
      <c r="D237" s="41" t="str" cm="1">
        <f t="array" ref="D237">IF(($Y237+$Z237+$AA237+$AD237)=0,"",IFERROR(_xlfn.LET(_xlpm.CSVVal,IF($Y237=0,"",INDEX(CSV!C$2:C$510,$Y237)),_xlpm.MacVal,IF($Z237=0,"",INDEX(Output_Mac!D$2:D$500,$Z237)),_xlpm.WinVal,IF($AD237=0,"",INDEX(Output_Win!D$2:D$243,$AD237)),_xlpm.MyAuditVal,IF($AA237=0,"",INDEX(My_Audit!C$2:C$456,$AA237)),_xlfn.IFS(_xlpm.MyAuditVal&lt;&gt;"",_xlpm.MyAuditVal,_xlpm.MacVal&lt;&gt;"",_xlpm.MacVal,_xlpm.WinVal&lt;&gt;"",_xlpm.WinVal,_xlpm.CSVVal&lt;&gt;"",_xlpm.CSVVal)),""))</f>
        <v/>
      </c>
      <c r="E237" s="41" t="str" cm="1">
        <f t="array" ref="E237">IF(($Y237+$Z237+$AA237+$AD237)=0,"",IFERROR(_xlfn.LET(_xlpm.CSVVal,IF($Y237=0,"",INDEX(CSV!E$2:E$510,$Y237)),_xlpm.MacVal,IF($Z237=0,"",INDEX(Output_Mac!C$2:C$500,$Z237)),_xlpm.WinVal,IF($AD237=0,"",INDEX(Output_Win!C$2:C$243,$AD237)),_xlpm.MyAuditVal,IF($AA237=0,"",INDEX(My_Audit!D$2:D$456,$AA237)),_xlfn.IFS(_xlpm.MyAuditVal&lt;&gt;"",_xlpm.MyAuditVal,_xlpm.MacVal&lt;&gt;"",_xlpm.MacVal,_xlpm.WinVal&lt;&gt;"",_xlpm.WinVal,_xlpm.CSVVal&lt;&gt;"",_xlpm.CSVVal)),""))</f>
        <v/>
      </c>
      <c r="F237" s="41" t="str" cm="1">
        <f t="array" ref="F237">IF(($Y237+$Z237+$AA237+$AD237)=0,"",IFERROR(_xlfn.LET(_xlpm.CSVVal,IF($Y237=0,"",INDEX(CSV!F$2:F$510,$Y237)),_xlpm.MacVal,IF($Z237=0,"",INDEX(Output_Mac!E$2:E$500,$Z237)),_xlpm.WinVal,IF($AD237=0,"",INDEX(Output_Win!E$2:E$243,$AD237)),_xlpm.MyAuditVal,IF($AA237=0,"",INDEX(My_Audit!E$2:E$456,$AA237)),_xlfn.IFS(_xlpm.MyAuditVal&lt;&gt;"",_xlpm.MyAuditVal,_xlpm.MacVal&lt;&gt;"",_xlpm.MacVal,_xlpm.WinVal&lt;&gt;"",_xlpm.WinVal,_xlpm.CSVVal&lt;&gt;"",PROPER(_xlpm.CSVVal))),""))</f>
        <v/>
      </c>
      <c r="G237" s="41" t="str" cm="1">
        <f t="array" ref="G237">IF(($Y237+$Z237+$AA237+$AD237)=0,"",IFERROR(_xlfn.LET(_xlpm.CSVVal,IF($Y237=0,"",INDEX(CSV!G$2:G$510,$Y237)),_xlpm.MacVal,IF($Z237=0,"",INDEX(Output_Mac!G$2:G$500,$Z237)),_xlpm.WinVal,IF($AD237=0,"",INDEX(Output_Win!G$2:G$243,$AD237)),_xlpm.MyAuditVal,IF($AA237=0,"",INDEX(My_Audit!F$2:F$456,$AA237)),_xlfn.IFS(_xlpm.MyAuditVal&lt;&gt;"",_xlpm.MyAuditVal,_xlpm.MacVal&lt;&gt;"",_xlpm.MacVal,_xlpm.WinVal&lt;&gt;"",_xlpm.WinVal,_xlpm.CSVVal&lt;&gt;"",_xlpm.CSVVal)),""))</f>
        <v/>
      </c>
      <c r="H237" s="41" t="str" cm="1">
        <f t="array" ref="H237">IF($Z237&gt;0,INDEX(Output_Mac!H$2:H$500,$Z237),IF($AD237&gt;0,INDEX(Output_Win!H$2:H$243,$AD237),IF($AA237&gt;0,_xlfn.LET(_xlpm.MyAuditVal,INDEX(My_Audit!G$2:G$456,$AA237),IF(_xlpm.MyAuditVal=0,"",_xlpm.MyAuditVal)),"")))</f>
        <v/>
      </c>
      <c r="I237" s="41" t="str" cm="1">
        <f t="array" ref="I237">IF(($Y237+$Z237+$AA237+$AD237)=0,"",IFERROR(_xlfn.LET(_xlpm.CSVVal,IF($Y237=0,"",INDEX(CSV!H$2:H$510,$Y237)),_xlpm.MacVal,IF($Z237=0,"",INDEX(Output_Mac!I$2:I$500,$Z237)),_xlpm.WinVal,IF($AD237=0,"",INDEX(Output_Win!I$2:I$243,$AD237)),_xlpm.MyAuditVal,IF($AA237=0,"",INDEX(My_Audit!H$2:H$456,$AA237)),_xlfn.IFS(_xlpm.MyAuditVal&lt;&gt;"",_xlpm.MyAuditVal,_xlpm.MacVal&lt;&gt;"",_xlpm.MacVal,_xlpm.WinVal&lt;&gt;"",_xlpm.WinVal,_xlpm.CSVVal&lt;&gt;"",_xlpm.CSVVal)),""))</f>
        <v/>
      </c>
      <c r="J237" s="41" t="str" cm="1">
        <f t="array" ref="J237">IF(($Y237+$Z237+$AA237+$AD237)=0,"",IFERROR(_xlfn.LET(_xlpm.CSVVal,IF($Y237=0,"",INDEX(CSV!J$2:J$510,$Y237)),_xlpm.MacVal,IF($Z237=0,"",INDEX(Output_Mac!J$2:J$500,$Z237)),_xlpm.WinVal,IF($AD237=0,"",INDEX(Output_Win!J$2:J$243,$AD237)),_xlpm.MyAuditVal,IF($AA237=0,"",INDEX(My_Audit!I$2:I$456,$AA237)),_xlfn.IFS(_xlpm.MyAuditVal&lt;&gt;"",_xlpm.MyAuditVal,_xlpm.MacVal&lt;&gt;"",_xlpm.MacVal,_xlpm.WinVal&lt;&gt;"",_xlpm.WinVal,_xlpm.CSVVal&lt;&gt;"",_xlpm.CSVVal)),""))</f>
        <v/>
      </c>
      <c r="K237" s="41" t="str" cm="1">
        <f t="array" ref="K237">IF(($Y237+$Z237+$AA237+$AD237)=0,"",IFERROR(_xlfn.LET(_xlpm.CSVVal,IF($Y237=0,"",INDEX(CSV!N$2:N$510,$Y237)),_xlpm.MacVal,IF($Z237=0,"",INDEX(Output_Mac!L$2:L$500,$Z237)),_xlpm.WinVal,IF($AD237=0,"",INDEX(Output_Win!L$2:L$243,$AD237)),_xlpm.MyAuditVal,IF($AA237=0,"",INDEX(My_Audit!J$2:J$456,$AA237)),_xlfn.IFS(_xlpm.MyAuditVal&lt;&gt;"",_xlpm.MyAuditVal,_xlpm.MacVal&lt;&gt;"",_xlpm.MacVal,_xlpm.WinVal&lt;&gt;"",_xlpm.WinVal,_xlpm.CSVVal&lt;&gt;"",_xlpm.CSVVal)),""))</f>
        <v/>
      </c>
      <c r="L237" s="41" t="str" cm="1">
        <f t="array" ref="L237">IF(($Y237+$Z237+$AA237+$AD237)=0,"",IFERROR(_xlfn.LET(_xlpm.CSVVal,IF($Y237=0,"",INDEX(CSV!Q$2:Q$510,$Y237)),_xlpm.MacVal,IF($Z237=0,"",INDEX(Output_Mac!M$2:M$500,$Z237)),_xlpm.WinVal,IF($AD237=0,"",INDEX(Output_Win!M$2:M$243,$AD237)),_xlpm.MyAuditVal,IF($AA237=0,"",INDEX(My_Audit!K$2:K$456,$AA237)),_xlfn.IFS(_xlpm.MyAuditVal&lt;&gt;"",_xlpm.MyAuditVal,_xlpm.MacVal&lt;&gt;"",_xlpm.MacVal,_xlpm.WinVal&lt;&gt;"",_xlpm.WinVal,_xlpm.CSVVal&lt;&gt;"",_xlpm.CSVVal)),""))</f>
        <v/>
      </c>
      <c r="M237" s="41" t="str" cm="1">
        <f t="array" ref="M237">IF(($Y237+$Z237+$AA237+$AD237)=0,"",ExpandDiagCodes(_xlfn.TEXTJOIN(", ",TRUE,IF($AA237=0,"",INDEX(My_Audit!N$2:N$456,$AA237)),IF($Z237=0,"",INDEX(Output_Mac!S$2:S$500,$Z237)),IF($AD237=0,"",INDEX(Output_Win!S$2:S$243,$AD237)),IF($Y237=0,"",INDEX(CSV!AE$2:AE$510,$Y237)))))</f>
        <v/>
      </c>
      <c r="N237" s="41" t="str" cm="1">
        <f t="array" ref="N237">IF(($Y237+$Z237+$AA237+$AD237)=0,"",IFERROR(_xlfn.LET(_xlpm.CSVVal,IF($Y237=0,"",INDEX(CSV!AG$2:AG$510,$Y237)),_xlpm.MacVal,IF($Z237=0,"",INDEX(Output_Mac!T$2:T$500,$Z237)),_xlpm.WinVal,IF($AD237=0,"",INDEX(Output_Win!T$2:T$243,$AD237)),_xlpm.MyAuditVal,IF($AA237=0,"",INDEX(My_Audit!O$2:O$456,$AA237)),_xlfn.IFS(_xlpm.MyAuditVal&lt;&gt;"",_xlpm.MyAuditVal,_xlpm.MacVal&lt;&gt;"",_xlpm.MacVal,_xlpm.WinVal&lt;&gt;"",_xlpm.WinVal,_xlpm.CSVVal&lt;&gt;"",_xlpm.CSVVal)),""))</f>
        <v/>
      </c>
      <c r="O237" s="41" t="str" cm="1">
        <f t="array" ref="O237">IF($AB237=0,"",INDEX(My_Audit!P$2:P$456,$AB237))&amp;""</f>
        <v/>
      </c>
      <c r="P237" s="40"/>
      <c r="Q237" s="41" t="str">
        <f>IF(LEFT(N237,4)="Pass","Nist SP 800-88",My_Audit!R237)&amp;""</f>
        <v/>
      </c>
      <c r="R237" s="40"/>
      <c r="S237" s="40"/>
      <c r="T237" s="41" t="str" cm="1">
        <f t="array" ref="T237">IF($AC237=0,"",INDEX(Models!J$2:J$605,$AC237))</f>
        <v/>
      </c>
      <c r="U237" s="40"/>
      <c r="V237" s="40"/>
      <c r="W237" s="79" t="str" cm="1">
        <f t="array" ref="W237">IF(($Z237+$AA237+$AD237)=0,"",ExpandDiagCodes(_xlfn.TEXTJOIN(", ",TRUE,IF($AA237=0,"",INDEX(My_Audit!L$2:L$456,$AA237)),IF($Z237=0,"",INDEX(Output_Mac!AA$2:AA$500,$Z237)),IF($AD237=0,"",INDEX(Output_Win!AA$2:AA$243,$AD237)))))</f>
        <v/>
      </c>
      <c r="Y237" s="80">
        <f>IFERROR(MATCH($A237,CSV!$A$2:$A$510,0),0)</f>
        <v>0</v>
      </c>
      <c r="Z237" s="80">
        <f>IFERROR(MATCH($A237,Output_Mac!$A$2:$A$500,0),0)</f>
        <v>0</v>
      </c>
      <c r="AA237" s="80">
        <f>IFERROR(MATCH($A237,My_Audit!$A$2:$A$456,0),0)</f>
        <v>236</v>
      </c>
      <c r="AB237" s="80">
        <f>IFERROR(MATCH($C237,My_Audit!$B$2:$B$456,0),0)</f>
        <v>0</v>
      </c>
      <c r="AC237" s="80">
        <f>IFERROR(MATCH($E237,Models!$I$2:$I$605,0),0)</f>
        <v>0</v>
      </c>
      <c r="AD237" s="80">
        <f>IFERROR(MATCH($A237,Output_Win!$A$2:$A$243,0),0)</f>
        <v>0</v>
      </c>
    </row>
    <row r="238" spans="1:30">
      <c r="A238" s="40" t="str">
        <f>_xlfn.TEXTJOIN("",TRUE,Input!$A$4,TEXT(ROW(My_Audit!A237)+Input!$A$8-1,"00"))</f>
        <v>W4625</v>
      </c>
      <c r="B238" s="40" t="str">
        <f>_xlfn.TEXTJOIN("-",TRUE,"ITD",Input!$A$2,A238)</f>
        <v>ITD-SHR11749-W4625</v>
      </c>
      <c r="C238" s="41" t="str" cm="1">
        <f t="array" ref="C238">IF(($Y238+$Z238+$AA238+$AD238)=0,"",IFERROR(_xlfn.LET(_xlpm.CSVVal,IF($Y238=0,"",INDEX(CSV!B$2:B$510,$Y238)),_xlpm.MacVal,IF($Z238=0,"",INDEX(Output_Mac!B$2:B$500,$Z238)),_xlpm.WinVal,IF($AD238=0,"",INDEX(Output_Win!B$2:B$243,$AD238)),_xlpm.MyAuditVal,IF($AA238=0,"",INDEX(My_Audit!B$2:B$456,$AA238)),_xlfn.IFS(_xlpm.MyAuditVal&lt;&gt;"",_xlpm.MyAuditVal,_xlpm.MacVal&lt;&gt;"",_xlpm.MacVal,_xlpm.WinVal&lt;&gt;"",_xlpm.WinVal,_xlpm.CSVVal&lt;&gt;"",_xlpm.CSVVal)),""))</f>
        <v/>
      </c>
      <c r="D238" s="41" t="str" cm="1">
        <f t="array" ref="D238">IF(($Y238+$Z238+$AA238+$AD238)=0,"",IFERROR(_xlfn.LET(_xlpm.CSVVal,IF($Y238=0,"",INDEX(CSV!C$2:C$510,$Y238)),_xlpm.MacVal,IF($Z238=0,"",INDEX(Output_Mac!D$2:D$500,$Z238)),_xlpm.WinVal,IF($AD238=0,"",INDEX(Output_Win!D$2:D$243,$AD238)),_xlpm.MyAuditVal,IF($AA238=0,"",INDEX(My_Audit!C$2:C$456,$AA238)),_xlfn.IFS(_xlpm.MyAuditVal&lt;&gt;"",_xlpm.MyAuditVal,_xlpm.MacVal&lt;&gt;"",_xlpm.MacVal,_xlpm.WinVal&lt;&gt;"",_xlpm.WinVal,_xlpm.CSVVal&lt;&gt;"",_xlpm.CSVVal)),""))</f>
        <v/>
      </c>
      <c r="E238" s="41" t="str" cm="1">
        <f t="array" ref="E238">IF(($Y238+$Z238+$AA238+$AD238)=0,"",IFERROR(_xlfn.LET(_xlpm.CSVVal,IF($Y238=0,"",INDEX(CSV!E$2:E$510,$Y238)),_xlpm.MacVal,IF($Z238=0,"",INDEX(Output_Mac!C$2:C$500,$Z238)),_xlpm.WinVal,IF($AD238=0,"",INDEX(Output_Win!C$2:C$243,$AD238)),_xlpm.MyAuditVal,IF($AA238=0,"",INDEX(My_Audit!D$2:D$456,$AA238)),_xlfn.IFS(_xlpm.MyAuditVal&lt;&gt;"",_xlpm.MyAuditVal,_xlpm.MacVal&lt;&gt;"",_xlpm.MacVal,_xlpm.WinVal&lt;&gt;"",_xlpm.WinVal,_xlpm.CSVVal&lt;&gt;"",_xlpm.CSVVal)),""))</f>
        <v/>
      </c>
      <c r="F238" s="41" t="str" cm="1">
        <f t="array" ref="F238">IF(($Y238+$Z238+$AA238+$AD238)=0,"",IFERROR(_xlfn.LET(_xlpm.CSVVal,IF($Y238=0,"",INDEX(CSV!F$2:F$510,$Y238)),_xlpm.MacVal,IF($Z238=0,"",INDEX(Output_Mac!E$2:E$500,$Z238)),_xlpm.WinVal,IF($AD238=0,"",INDEX(Output_Win!E$2:E$243,$AD238)),_xlpm.MyAuditVal,IF($AA238=0,"",INDEX(My_Audit!E$2:E$456,$AA238)),_xlfn.IFS(_xlpm.MyAuditVal&lt;&gt;"",_xlpm.MyAuditVal,_xlpm.MacVal&lt;&gt;"",_xlpm.MacVal,_xlpm.WinVal&lt;&gt;"",_xlpm.WinVal,_xlpm.CSVVal&lt;&gt;"",PROPER(_xlpm.CSVVal))),""))</f>
        <v/>
      </c>
      <c r="G238" s="41" t="str" cm="1">
        <f t="array" ref="G238">IF(($Y238+$Z238+$AA238+$AD238)=0,"",IFERROR(_xlfn.LET(_xlpm.CSVVal,IF($Y238=0,"",INDEX(CSV!G$2:G$510,$Y238)),_xlpm.MacVal,IF($Z238=0,"",INDEX(Output_Mac!G$2:G$500,$Z238)),_xlpm.WinVal,IF($AD238=0,"",INDEX(Output_Win!G$2:G$243,$AD238)),_xlpm.MyAuditVal,IF($AA238=0,"",INDEX(My_Audit!F$2:F$456,$AA238)),_xlfn.IFS(_xlpm.MyAuditVal&lt;&gt;"",_xlpm.MyAuditVal,_xlpm.MacVal&lt;&gt;"",_xlpm.MacVal,_xlpm.WinVal&lt;&gt;"",_xlpm.WinVal,_xlpm.CSVVal&lt;&gt;"",_xlpm.CSVVal)),""))</f>
        <v/>
      </c>
      <c r="H238" s="41" t="str" cm="1">
        <f t="array" ref="H238">IF($Z238&gt;0,INDEX(Output_Mac!H$2:H$500,$Z238),IF($AD238&gt;0,INDEX(Output_Win!H$2:H$243,$AD238),IF($AA238&gt;0,_xlfn.LET(_xlpm.MyAuditVal,INDEX(My_Audit!G$2:G$456,$AA238),IF(_xlpm.MyAuditVal=0,"",_xlpm.MyAuditVal)),"")))</f>
        <v/>
      </c>
      <c r="I238" s="41" t="str" cm="1">
        <f t="array" ref="I238">IF(($Y238+$Z238+$AA238+$AD238)=0,"",IFERROR(_xlfn.LET(_xlpm.CSVVal,IF($Y238=0,"",INDEX(CSV!H$2:H$510,$Y238)),_xlpm.MacVal,IF($Z238=0,"",INDEX(Output_Mac!I$2:I$500,$Z238)),_xlpm.WinVal,IF($AD238=0,"",INDEX(Output_Win!I$2:I$243,$AD238)),_xlpm.MyAuditVal,IF($AA238=0,"",INDEX(My_Audit!H$2:H$456,$AA238)),_xlfn.IFS(_xlpm.MyAuditVal&lt;&gt;"",_xlpm.MyAuditVal,_xlpm.MacVal&lt;&gt;"",_xlpm.MacVal,_xlpm.WinVal&lt;&gt;"",_xlpm.WinVal,_xlpm.CSVVal&lt;&gt;"",_xlpm.CSVVal)),""))</f>
        <v/>
      </c>
      <c r="J238" s="41" t="str" cm="1">
        <f t="array" ref="J238">IF(($Y238+$Z238+$AA238+$AD238)=0,"",IFERROR(_xlfn.LET(_xlpm.CSVVal,IF($Y238=0,"",INDEX(CSV!J$2:J$510,$Y238)),_xlpm.MacVal,IF($Z238=0,"",INDEX(Output_Mac!J$2:J$500,$Z238)),_xlpm.WinVal,IF($AD238=0,"",INDEX(Output_Win!J$2:J$243,$AD238)),_xlpm.MyAuditVal,IF($AA238=0,"",INDEX(My_Audit!I$2:I$456,$AA238)),_xlfn.IFS(_xlpm.MyAuditVal&lt;&gt;"",_xlpm.MyAuditVal,_xlpm.MacVal&lt;&gt;"",_xlpm.MacVal,_xlpm.WinVal&lt;&gt;"",_xlpm.WinVal,_xlpm.CSVVal&lt;&gt;"",_xlpm.CSVVal)),""))</f>
        <v/>
      </c>
      <c r="K238" s="41" t="str" cm="1">
        <f t="array" ref="K238">IF(($Y238+$Z238+$AA238+$AD238)=0,"",IFERROR(_xlfn.LET(_xlpm.CSVVal,IF($Y238=0,"",INDEX(CSV!N$2:N$510,$Y238)),_xlpm.MacVal,IF($Z238=0,"",INDEX(Output_Mac!L$2:L$500,$Z238)),_xlpm.WinVal,IF($AD238=0,"",INDEX(Output_Win!L$2:L$243,$AD238)),_xlpm.MyAuditVal,IF($AA238=0,"",INDEX(My_Audit!J$2:J$456,$AA238)),_xlfn.IFS(_xlpm.MyAuditVal&lt;&gt;"",_xlpm.MyAuditVal,_xlpm.MacVal&lt;&gt;"",_xlpm.MacVal,_xlpm.WinVal&lt;&gt;"",_xlpm.WinVal,_xlpm.CSVVal&lt;&gt;"",_xlpm.CSVVal)),""))</f>
        <v/>
      </c>
      <c r="L238" s="41" t="str" cm="1">
        <f t="array" ref="L238">IF(($Y238+$Z238+$AA238+$AD238)=0,"",IFERROR(_xlfn.LET(_xlpm.CSVVal,IF($Y238=0,"",INDEX(CSV!Q$2:Q$510,$Y238)),_xlpm.MacVal,IF($Z238=0,"",INDEX(Output_Mac!M$2:M$500,$Z238)),_xlpm.WinVal,IF($AD238=0,"",INDEX(Output_Win!M$2:M$243,$AD238)),_xlpm.MyAuditVal,IF($AA238=0,"",INDEX(My_Audit!K$2:K$456,$AA238)),_xlfn.IFS(_xlpm.MyAuditVal&lt;&gt;"",_xlpm.MyAuditVal,_xlpm.MacVal&lt;&gt;"",_xlpm.MacVal,_xlpm.WinVal&lt;&gt;"",_xlpm.WinVal,_xlpm.CSVVal&lt;&gt;"",_xlpm.CSVVal)),""))</f>
        <v/>
      </c>
      <c r="M238" s="41" t="str" cm="1">
        <f t="array" ref="M238">IF(($Y238+$Z238+$AA238+$AD238)=0,"",ExpandDiagCodes(_xlfn.TEXTJOIN(", ",TRUE,IF($AA238=0,"",INDEX(My_Audit!N$2:N$456,$AA238)),IF($Z238=0,"",INDEX(Output_Mac!S$2:S$500,$Z238)),IF($AD238=0,"",INDEX(Output_Win!S$2:S$243,$AD238)),IF($Y238=0,"",INDEX(CSV!AE$2:AE$510,$Y238)))))</f>
        <v/>
      </c>
      <c r="N238" s="41" t="str" cm="1">
        <f t="array" ref="N238">IF(($Y238+$Z238+$AA238+$AD238)=0,"",IFERROR(_xlfn.LET(_xlpm.CSVVal,IF($Y238=0,"",INDEX(CSV!AG$2:AG$510,$Y238)),_xlpm.MacVal,IF($Z238=0,"",INDEX(Output_Mac!T$2:T$500,$Z238)),_xlpm.WinVal,IF($AD238=0,"",INDEX(Output_Win!T$2:T$243,$AD238)),_xlpm.MyAuditVal,IF($AA238=0,"",INDEX(My_Audit!O$2:O$456,$AA238)),_xlfn.IFS(_xlpm.MyAuditVal&lt;&gt;"",_xlpm.MyAuditVal,_xlpm.MacVal&lt;&gt;"",_xlpm.MacVal,_xlpm.WinVal&lt;&gt;"",_xlpm.WinVal,_xlpm.CSVVal&lt;&gt;"",_xlpm.CSVVal)),""))</f>
        <v/>
      </c>
      <c r="O238" s="41" t="str" cm="1">
        <f t="array" ref="O238">IF($AB238=0,"",INDEX(My_Audit!P$2:P$456,$AB238))&amp;""</f>
        <v/>
      </c>
      <c r="P238" s="40"/>
      <c r="Q238" s="41" t="str">
        <f>IF(LEFT(N238,4)="Pass","Nist SP 800-88",My_Audit!R238)&amp;""</f>
        <v/>
      </c>
      <c r="R238" s="40"/>
      <c r="S238" s="40"/>
      <c r="T238" s="41" t="str" cm="1">
        <f t="array" ref="T238">IF($AC238=0,"",INDEX(Models!J$2:J$605,$AC238))</f>
        <v/>
      </c>
      <c r="U238" s="40"/>
      <c r="V238" s="40"/>
      <c r="W238" s="79" t="str" cm="1">
        <f t="array" ref="W238">IF(($Z238+$AA238+$AD238)=0,"",ExpandDiagCodes(_xlfn.TEXTJOIN(", ",TRUE,IF($AA238=0,"",INDEX(My_Audit!L$2:L$456,$AA238)),IF($Z238=0,"",INDEX(Output_Mac!AA$2:AA$500,$Z238)),IF($AD238=0,"",INDEX(Output_Win!AA$2:AA$243,$AD238)))))</f>
        <v/>
      </c>
      <c r="Y238" s="80">
        <f>IFERROR(MATCH($A238,CSV!$A$2:$A$510,0),0)</f>
        <v>0</v>
      </c>
      <c r="Z238" s="80">
        <f>IFERROR(MATCH($A238,Output_Mac!$A$2:$A$500,0),0)</f>
        <v>0</v>
      </c>
      <c r="AA238" s="80">
        <f>IFERROR(MATCH($A238,My_Audit!$A$2:$A$456,0),0)</f>
        <v>237</v>
      </c>
      <c r="AB238" s="80">
        <f>IFERROR(MATCH($C238,My_Audit!$B$2:$B$456,0),0)</f>
        <v>0</v>
      </c>
      <c r="AC238" s="80">
        <f>IFERROR(MATCH($E238,Models!$I$2:$I$605,0),0)</f>
        <v>0</v>
      </c>
      <c r="AD238" s="80">
        <f>IFERROR(MATCH($A238,Output_Win!$A$2:$A$243,0),0)</f>
        <v>0</v>
      </c>
    </row>
    <row r="239" spans="1:30">
      <c r="A239" s="40" t="str">
        <f>_xlfn.TEXTJOIN("",TRUE,Input!$A$4,TEXT(ROW(My_Audit!A238)+Input!$A$8-1,"00"))</f>
        <v>W4626</v>
      </c>
      <c r="B239" s="40" t="str">
        <f>_xlfn.TEXTJOIN("-",TRUE,"ITD",Input!$A$2,A239)</f>
        <v>ITD-SHR11749-W4626</v>
      </c>
      <c r="C239" s="41" t="str" cm="1">
        <f t="array" ref="C239">IF(($Y239+$Z239+$AA239+$AD239)=0,"",IFERROR(_xlfn.LET(_xlpm.CSVVal,IF($Y239=0,"",INDEX(CSV!B$2:B$510,$Y239)),_xlpm.MacVal,IF($Z239=0,"",INDEX(Output_Mac!B$2:B$500,$Z239)),_xlpm.WinVal,IF($AD239=0,"",INDEX(Output_Win!B$2:B$243,$AD239)),_xlpm.MyAuditVal,IF($AA239=0,"",INDEX(My_Audit!B$2:B$456,$AA239)),_xlfn.IFS(_xlpm.MyAuditVal&lt;&gt;"",_xlpm.MyAuditVal,_xlpm.MacVal&lt;&gt;"",_xlpm.MacVal,_xlpm.WinVal&lt;&gt;"",_xlpm.WinVal,_xlpm.CSVVal&lt;&gt;"",_xlpm.CSVVal)),""))</f>
        <v/>
      </c>
      <c r="D239" s="41" t="str" cm="1">
        <f t="array" ref="D239">IF(($Y239+$Z239+$AA239+$AD239)=0,"",IFERROR(_xlfn.LET(_xlpm.CSVVal,IF($Y239=0,"",INDEX(CSV!C$2:C$510,$Y239)),_xlpm.MacVal,IF($Z239=0,"",INDEX(Output_Mac!D$2:D$500,$Z239)),_xlpm.WinVal,IF($AD239=0,"",INDEX(Output_Win!D$2:D$243,$AD239)),_xlpm.MyAuditVal,IF($AA239=0,"",INDEX(My_Audit!C$2:C$456,$AA239)),_xlfn.IFS(_xlpm.MyAuditVal&lt;&gt;"",_xlpm.MyAuditVal,_xlpm.MacVal&lt;&gt;"",_xlpm.MacVal,_xlpm.WinVal&lt;&gt;"",_xlpm.WinVal,_xlpm.CSVVal&lt;&gt;"",_xlpm.CSVVal)),""))</f>
        <v/>
      </c>
      <c r="E239" s="41" t="str" cm="1">
        <f t="array" ref="E239">IF(($Y239+$Z239+$AA239+$AD239)=0,"",IFERROR(_xlfn.LET(_xlpm.CSVVal,IF($Y239=0,"",INDEX(CSV!E$2:E$510,$Y239)),_xlpm.MacVal,IF($Z239=0,"",INDEX(Output_Mac!C$2:C$500,$Z239)),_xlpm.WinVal,IF($AD239=0,"",INDEX(Output_Win!C$2:C$243,$AD239)),_xlpm.MyAuditVal,IF($AA239=0,"",INDEX(My_Audit!D$2:D$456,$AA239)),_xlfn.IFS(_xlpm.MyAuditVal&lt;&gt;"",_xlpm.MyAuditVal,_xlpm.MacVal&lt;&gt;"",_xlpm.MacVal,_xlpm.WinVal&lt;&gt;"",_xlpm.WinVal,_xlpm.CSVVal&lt;&gt;"",_xlpm.CSVVal)),""))</f>
        <v/>
      </c>
      <c r="F239" s="41" t="str" cm="1">
        <f t="array" ref="F239">IF(($Y239+$Z239+$AA239+$AD239)=0,"",IFERROR(_xlfn.LET(_xlpm.CSVVal,IF($Y239=0,"",INDEX(CSV!F$2:F$510,$Y239)),_xlpm.MacVal,IF($Z239=0,"",INDEX(Output_Mac!E$2:E$500,$Z239)),_xlpm.WinVal,IF($AD239=0,"",INDEX(Output_Win!E$2:E$243,$AD239)),_xlpm.MyAuditVal,IF($AA239=0,"",INDEX(My_Audit!E$2:E$456,$AA239)),_xlfn.IFS(_xlpm.MyAuditVal&lt;&gt;"",_xlpm.MyAuditVal,_xlpm.MacVal&lt;&gt;"",_xlpm.MacVal,_xlpm.WinVal&lt;&gt;"",_xlpm.WinVal,_xlpm.CSVVal&lt;&gt;"",PROPER(_xlpm.CSVVal))),""))</f>
        <v/>
      </c>
      <c r="G239" s="41" t="str" cm="1">
        <f t="array" ref="G239">IF(($Y239+$Z239+$AA239+$AD239)=0,"",IFERROR(_xlfn.LET(_xlpm.CSVVal,IF($Y239=0,"",INDEX(CSV!G$2:G$510,$Y239)),_xlpm.MacVal,IF($Z239=0,"",INDEX(Output_Mac!G$2:G$500,$Z239)),_xlpm.WinVal,IF($AD239=0,"",INDEX(Output_Win!G$2:G$243,$AD239)),_xlpm.MyAuditVal,IF($AA239=0,"",INDEX(My_Audit!F$2:F$456,$AA239)),_xlfn.IFS(_xlpm.MyAuditVal&lt;&gt;"",_xlpm.MyAuditVal,_xlpm.MacVal&lt;&gt;"",_xlpm.MacVal,_xlpm.WinVal&lt;&gt;"",_xlpm.WinVal,_xlpm.CSVVal&lt;&gt;"",_xlpm.CSVVal)),""))</f>
        <v/>
      </c>
      <c r="H239" s="41" t="str" cm="1">
        <f t="array" ref="H239">IF($Z239&gt;0,INDEX(Output_Mac!H$2:H$500,$Z239),IF($AD239&gt;0,INDEX(Output_Win!H$2:H$243,$AD239),IF($AA239&gt;0,_xlfn.LET(_xlpm.MyAuditVal,INDEX(My_Audit!G$2:G$456,$AA239),IF(_xlpm.MyAuditVal=0,"",_xlpm.MyAuditVal)),"")))</f>
        <v/>
      </c>
      <c r="I239" s="41" t="str" cm="1">
        <f t="array" ref="I239">IF(($Y239+$Z239+$AA239+$AD239)=0,"",IFERROR(_xlfn.LET(_xlpm.CSVVal,IF($Y239=0,"",INDEX(CSV!H$2:H$510,$Y239)),_xlpm.MacVal,IF($Z239=0,"",INDEX(Output_Mac!I$2:I$500,$Z239)),_xlpm.WinVal,IF($AD239=0,"",INDEX(Output_Win!I$2:I$243,$AD239)),_xlpm.MyAuditVal,IF($AA239=0,"",INDEX(My_Audit!H$2:H$456,$AA239)),_xlfn.IFS(_xlpm.MyAuditVal&lt;&gt;"",_xlpm.MyAuditVal,_xlpm.MacVal&lt;&gt;"",_xlpm.MacVal,_xlpm.WinVal&lt;&gt;"",_xlpm.WinVal,_xlpm.CSVVal&lt;&gt;"",_xlpm.CSVVal)),""))</f>
        <v/>
      </c>
      <c r="J239" s="41" t="str" cm="1">
        <f t="array" ref="J239">IF(($Y239+$Z239+$AA239+$AD239)=0,"",IFERROR(_xlfn.LET(_xlpm.CSVVal,IF($Y239=0,"",INDEX(CSV!J$2:J$510,$Y239)),_xlpm.MacVal,IF($Z239=0,"",INDEX(Output_Mac!J$2:J$500,$Z239)),_xlpm.WinVal,IF($AD239=0,"",INDEX(Output_Win!J$2:J$243,$AD239)),_xlpm.MyAuditVal,IF($AA239=0,"",INDEX(My_Audit!I$2:I$456,$AA239)),_xlfn.IFS(_xlpm.MyAuditVal&lt;&gt;"",_xlpm.MyAuditVal,_xlpm.MacVal&lt;&gt;"",_xlpm.MacVal,_xlpm.WinVal&lt;&gt;"",_xlpm.WinVal,_xlpm.CSVVal&lt;&gt;"",_xlpm.CSVVal)),""))</f>
        <v/>
      </c>
      <c r="K239" s="41" t="str" cm="1">
        <f t="array" ref="K239">IF(($Y239+$Z239+$AA239+$AD239)=0,"",IFERROR(_xlfn.LET(_xlpm.CSVVal,IF($Y239=0,"",INDEX(CSV!N$2:N$510,$Y239)),_xlpm.MacVal,IF($Z239=0,"",INDEX(Output_Mac!L$2:L$500,$Z239)),_xlpm.WinVal,IF($AD239=0,"",INDEX(Output_Win!L$2:L$243,$AD239)),_xlpm.MyAuditVal,IF($AA239=0,"",INDEX(My_Audit!J$2:J$456,$AA239)),_xlfn.IFS(_xlpm.MyAuditVal&lt;&gt;"",_xlpm.MyAuditVal,_xlpm.MacVal&lt;&gt;"",_xlpm.MacVal,_xlpm.WinVal&lt;&gt;"",_xlpm.WinVal,_xlpm.CSVVal&lt;&gt;"",_xlpm.CSVVal)),""))</f>
        <v/>
      </c>
      <c r="L239" s="41" t="str" cm="1">
        <f t="array" ref="L239">IF(($Y239+$Z239+$AA239+$AD239)=0,"",IFERROR(_xlfn.LET(_xlpm.CSVVal,IF($Y239=0,"",INDEX(CSV!Q$2:Q$510,$Y239)),_xlpm.MacVal,IF($Z239=0,"",INDEX(Output_Mac!M$2:M$500,$Z239)),_xlpm.WinVal,IF($AD239=0,"",INDEX(Output_Win!M$2:M$243,$AD239)),_xlpm.MyAuditVal,IF($AA239=0,"",INDEX(My_Audit!K$2:K$456,$AA239)),_xlfn.IFS(_xlpm.MyAuditVal&lt;&gt;"",_xlpm.MyAuditVal,_xlpm.MacVal&lt;&gt;"",_xlpm.MacVal,_xlpm.WinVal&lt;&gt;"",_xlpm.WinVal,_xlpm.CSVVal&lt;&gt;"",_xlpm.CSVVal)),""))</f>
        <v/>
      </c>
      <c r="M239" s="41" t="str" cm="1">
        <f t="array" ref="M239">IF(($Y239+$Z239+$AA239+$AD239)=0,"",ExpandDiagCodes(_xlfn.TEXTJOIN(", ",TRUE,IF($AA239=0,"",INDEX(My_Audit!N$2:N$456,$AA239)),IF($Z239=0,"",INDEX(Output_Mac!S$2:S$500,$Z239)),IF($AD239=0,"",INDEX(Output_Win!S$2:S$243,$AD239)),IF($Y239=0,"",INDEX(CSV!AE$2:AE$510,$Y239)))))</f>
        <v/>
      </c>
      <c r="N239" s="41" t="str" cm="1">
        <f t="array" ref="N239">IF(($Y239+$Z239+$AA239+$AD239)=0,"",IFERROR(_xlfn.LET(_xlpm.CSVVal,IF($Y239=0,"",INDEX(CSV!AG$2:AG$510,$Y239)),_xlpm.MacVal,IF($Z239=0,"",INDEX(Output_Mac!T$2:T$500,$Z239)),_xlpm.WinVal,IF($AD239=0,"",INDEX(Output_Win!T$2:T$243,$AD239)),_xlpm.MyAuditVal,IF($AA239=0,"",INDEX(My_Audit!O$2:O$456,$AA239)),_xlfn.IFS(_xlpm.MyAuditVal&lt;&gt;"",_xlpm.MyAuditVal,_xlpm.MacVal&lt;&gt;"",_xlpm.MacVal,_xlpm.WinVal&lt;&gt;"",_xlpm.WinVal,_xlpm.CSVVal&lt;&gt;"",_xlpm.CSVVal)),""))</f>
        <v/>
      </c>
      <c r="O239" s="41" t="str" cm="1">
        <f t="array" ref="O239">IF($AB239=0,"",INDEX(My_Audit!P$2:P$456,$AB239))&amp;""</f>
        <v/>
      </c>
      <c r="P239" s="40"/>
      <c r="Q239" s="41" t="str">
        <f>IF(LEFT(N239,4)="Pass","Nist SP 800-88",My_Audit!R239)&amp;""</f>
        <v/>
      </c>
      <c r="R239" s="40"/>
      <c r="S239" s="40"/>
      <c r="T239" s="41" t="str" cm="1">
        <f t="array" ref="T239">IF($AC239=0,"",INDEX(Models!J$2:J$605,$AC239))</f>
        <v/>
      </c>
      <c r="U239" s="40"/>
      <c r="V239" s="40"/>
      <c r="W239" s="79" t="str" cm="1">
        <f t="array" ref="W239">IF(($Z239+$AA239+$AD239)=0,"",ExpandDiagCodes(_xlfn.TEXTJOIN(", ",TRUE,IF($AA239=0,"",INDEX(My_Audit!L$2:L$456,$AA239)),IF($Z239=0,"",INDEX(Output_Mac!AA$2:AA$500,$Z239)),IF($AD239=0,"",INDEX(Output_Win!AA$2:AA$243,$AD239)))))</f>
        <v/>
      </c>
      <c r="Y239" s="80">
        <f>IFERROR(MATCH($A239,CSV!$A$2:$A$510,0),0)</f>
        <v>0</v>
      </c>
      <c r="Z239" s="80">
        <f>IFERROR(MATCH($A239,Output_Mac!$A$2:$A$500,0),0)</f>
        <v>0</v>
      </c>
      <c r="AA239" s="80">
        <f>IFERROR(MATCH($A239,My_Audit!$A$2:$A$456,0),0)</f>
        <v>238</v>
      </c>
      <c r="AB239" s="80">
        <f>IFERROR(MATCH($C239,My_Audit!$B$2:$B$456,0),0)</f>
        <v>0</v>
      </c>
      <c r="AC239" s="80">
        <f>IFERROR(MATCH($E239,Models!$I$2:$I$605,0),0)</f>
        <v>0</v>
      </c>
      <c r="AD239" s="80">
        <f>IFERROR(MATCH($A239,Output_Win!$A$2:$A$243,0),0)</f>
        <v>0</v>
      </c>
    </row>
    <row r="240" spans="1:30">
      <c r="A240" s="40" t="str">
        <f>_xlfn.TEXTJOIN("",TRUE,Input!$A$4,TEXT(ROW(My_Audit!A239)+Input!$A$8-1,"00"))</f>
        <v>W4627</v>
      </c>
      <c r="B240" s="40" t="str">
        <f>_xlfn.TEXTJOIN("-",TRUE,"ITD",Input!$A$2,A240)</f>
        <v>ITD-SHR11749-W4627</v>
      </c>
      <c r="C240" s="41" t="str" cm="1">
        <f t="array" ref="C240">IF(($Y240+$Z240+$AA240+$AD240)=0,"",IFERROR(_xlfn.LET(_xlpm.CSVVal,IF($Y240=0,"",INDEX(CSV!B$2:B$510,$Y240)),_xlpm.MacVal,IF($Z240=0,"",INDEX(Output_Mac!B$2:B$500,$Z240)),_xlpm.WinVal,IF($AD240=0,"",INDEX(Output_Win!B$2:B$243,$AD240)),_xlpm.MyAuditVal,IF($AA240=0,"",INDEX(My_Audit!B$2:B$456,$AA240)),_xlfn.IFS(_xlpm.MyAuditVal&lt;&gt;"",_xlpm.MyAuditVal,_xlpm.MacVal&lt;&gt;"",_xlpm.MacVal,_xlpm.WinVal&lt;&gt;"",_xlpm.WinVal,_xlpm.CSVVal&lt;&gt;"",_xlpm.CSVVal)),""))</f>
        <v/>
      </c>
      <c r="D240" s="41" t="str" cm="1">
        <f t="array" ref="D240">IF(($Y240+$Z240+$AA240+$AD240)=0,"",IFERROR(_xlfn.LET(_xlpm.CSVVal,IF($Y240=0,"",INDEX(CSV!C$2:C$510,$Y240)),_xlpm.MacVal,IF($Z240=0,"",INDEX(Output_Mac!D$2:D$500,$Z240)),_xlpm.WinVal,IF($AD240=0,"",INDEX(Output_Win!D$2:D$243,$AD240)),_xlpm.MyAuditVal,IF($AA240=0,"",INDEX(My_Audit!C$2:C$456,$AA240)),_xlfn.IFS(_xlpm.MyAuditVal&lt;&gt;"",_xlpm.MyAuditVal,_xlpm.MacVal&lt;&gt;"",_xlpm.MacVal,_xlpm.WinVal&lt;&gt;"",_xlpm.WinVal,_xlpm.CSVVal&lt;&gt;"",_xlpm.CSVVal)),""))</f>
        <v/>
      </c>
      <c r="E240" s="41" t="str" cm="1">
        <f t="array" ref="E240">IF(($Y240+$Z240+$AA240+$AD240)=0,"",IFERROR(_xlfn.LET(_xlpm.CSVVal,IF($Y240=0,"",INDEX(CSV!E$2:E$510,$Y240)),_xlpm.MacVal,IF($Z240=0,"",INDEX(Output_Mac!C$2:C$500,$Z240)),_xlpm.WinVal,IF($AD240=0,"",INDEX(Output_Win!C$2:C$243,$AD240)),_xlpm.MyAuditVal,IF($AA240=0,"",INDEX(My_Audit!D$2:D$456,$AA240)),_xlfn.IFS(_xlpm.MyAuditVal&lt;&gt;"",_xlpm.MyAuditVal,_xlpm.MacVal&lt;&gt;"",_xlpm.MacVal,_xlpm.WinVal&lt;&gt;"",_xlpm.WinVal,_xlpm.CSVVal&lt;&gt;"",_xlpm.CSVVal)),""))</f>
        <v/>
      </c>
      <c r="F240" s="41" t="str" cm="1">
        <f t="array" ref="F240">IF(($Y240+$Z240+$AA240+$AD240)=0,"",IFERROR(_xlfn.LET(_xlpm.CSVVal,IF($Y240=0,"",INDEX(CSV!F$2:F$510,$Y240)),_xlpm.MacVal,IF($Z240=0,"",INDEX(Output_Mac!E$2:E$500,$Z240)),_xlpm.WinVal,IF($AD240=0,"",INDEX(Output_Win!E$2:E$243,$AD240)),_xlpm.MyAuditVal,IF($AA240=0,"",INDEX(My_Audit!E$2:E$456,$AA240)),_xlfn.IFS(_xlpm.MyAuditVal&lt;&gt;"",_xlpm.MyAuditVal,_xlpm.MacVal&lt;&gt;"",_xlpm.MacVal,_xlpm.WinVal&lt;&gt;"",_xlpm.WinVal,_xlpm.CSVVal&lt;&gt;"",PROPER(_xlpm.CSVVal))),""))</f>
        <v/>
      </c>
      <c r="G240" s="41" t="str" cm="1">
        <f t="array" ref="G240">IF(($Y240+$Z240+$AA240+$AD240)=0,"",IFERROR(_xlfn.LET(_xlpm.CSVVal,IF($Y240=0,"",INDEX(CSV!G$2:G$510,$Y240)),_xlpm.MacVal,IF($Z240=0,"",INDEX(Output_Mac!G$2:G$500,$Z240)),_xlpm.WinVal,IF($AD240=0,"",INDEX(Output_Win!G$2:G$243,$AD240)),_xlpm.MyAuditVal,IF($AA240=0,"",INDEX(My_Audit!F$2:F$456,$AA240)),_xlfn.IFS(_xlpm.MyAuditVal&lt;&gt;"",_xlpm.MyAuditVal,_xlpm.MacVal&lt;&gt;"",_xlpm.MacVal,_xlpm.WinVal&lt;&gt;"",_xlpm.WinVal,_xlpm.CSVVal&lt;&gt;"",_xlpm.CSVVal)),""))</f>
        <v/>
      </c>
      <c r="H240" s="41" t="str" cm="1">
        <f t="array" ref="H240">IF($Z240&gt;0,INDEX(Output_Mac!H$2:H$500,$Z240),IF($AD240&gt;0,INDEX(Output_Win!H$2:H$243,$AD240),IF($AA240&gt;0,_xlfn.LET(_xlpm.MyAuditVal,INDEX(My_Audit!G$2:G$456,$AA240),IF(_xlpm.MyAuditVal=0,"",_xlpm.MyAuditVal)),"")))</f>
        <v/>
      </c>
      <c r="I240" s="41" t="str" cm="1">
        <f t="array" ref="I240">IF(($Y240+$Z240+$AA240+$AD240)=0,"",IFERROR(_xlfn.LET(_xlpm.CSVVal,IF($Y240=0,"",INDEX(CSV!H$2:H$510,$Y240)),_xlpm.MacVal,IF($Z240=0,"",INDEX(Output_Mac!I$2:I$500,$Z240)),_xlpm.WinVal,IF($AD240=0,"",INDEX(Output_Win!I$2:I$243,$AD240)),_xlpm.MyAuditVal,IF($AA240=0,"",INDEX(My_Audit!H$2:H$456,$AA240)),_xlfn.IFS(_xlpm.MyAuditVal&lt;&gt;"",_xlpm.MyAuditVal,_xlpm.MacVal&lt;&gt;"",_xlpm.MacVal,_xlpm.WinVal&lt;&gt;"",_xlpm.WinVal,_xlpm.CSVVal&lt;&gt;"",_xlpm.CSVVal)),""))</f>
        <v/>
      </c>
      <c r="J240" s="41" t="str" cm="1">
        <f t="array" ref="J240">IF(($Y240+$Z240+$AA240+$AD240)=0,"",IFERROR(_xlfn.LET(_xlpm.CSVVal,IF($Y240=0,"",INDEX(CSV!J$2:J$510,$Y240)),_xlpm.MacVal,IF($Z240=0,"",INDEX(Output_Mac!J$2:J$500,$Z240)),_xlpm.WinVal,IF($AD240=0,"",INDEX(Output_Win!J$2:J$243,$AD240)),_xlpm.MyAuditVal,IF($AA240=0,"",INDEX(My_Audit!I$2:I$456,$AA240)),_xlfn.IFS(_xlpm.MyAuditVal&lt;&gt;"",_xlpm.MyAuditVal,_xlpm.MacVal&lt;&gt;"",_xlpm.MacVal,_xlpm.WinVal&lt;&gt;"",_xlpm.WinVal,_xlpm.CSVVal&lt;&gt;"",_xlpm.CSVVal)),""))</f>
        <v/>
      </c>
      <c r="K240" s="41" t="str" cm="1">
        <f t="array" ref="K240">IF(($Y240+$Z240+$AA240+$AD240)=0,"",IFERROR(_xlfn.LET(_xlpm.CSVVal,IF($Y240=0,"",INDEX(CSV!N$2:N$510,$Y240)),_xlpm.MacVal,IF($Z240=0,"",INDEX(Output_Mac!L$2:L$500,$Z240)),_xlpm.WinVal,IF($AD240=0,"",INDEX(Output_Win!L$2:L$243,$AD240)),_xlpm.MyAuditVal,IF($AA240=0,"",INDEX(My_Audit!J$2:J$456,$AA240)),_xlfn.IFS(_xlpm.MyAuditVal&lt;&gt;"",_xlpm.MyAuditVal,_xlpm.MacVal&lt;&gt;"",_xlpm.MacVal,_xlpm.WinVal&lt;&gt;"",_xlpm.WinVal,_xlpm.CSVVal&lt;&gt;"",_xlpm.CSVVal)),""))</f>
        <v/>
      </c>
      <c r="L240" s="41" t="str" cm="1">
        <f t="array" ref="L240">IF(($Y240+$Z240+$AA240+$AD240)=0,"",IFERROR(_xlfn.LET(_xlpm.CSVVal,IF($Y240=0,"",INDEX(CSV!Q$2:Q$510,$Y240)),_xlpm.MacVal,IF($Z240=0,"",INDEX(Output_Mac!M$2:M$500,$Z240)),_xlpm.WinVal,IF($AD240=0,"",INDEX(Output_Win!M$2:M$243,$AD240)),_xlpm.MyAuditVal,IF($AA240=0,"",INDEX(My_Audit!K$2:K$456,$AA240)),_xlfn.IFS(_xlpm.MyAuditVal&lt;&gt;"",_xlpm.MyAuditVal,_xlpm.MacVal&lt;&gt;"",_xlpm.MacVal,_xlpm.WinVal&lt;&gt;"",_xlpm.WinVal,_xlpm.CSVVal&lt;&gt;"",_xlpm.CSVVal)),""))</f>
        <v/>
      </c>
      <c r="M240" s="41" t="str" cm="1">
        <f t="array" ref="M240">IF(($Y240+$Z240+$AA240+$AD240)=0,"",ExpandDiagCodes(_xlfn.TEXTJOIN(", ",TRUE,IF($AA240=0,"",INDEX(My_Audit!N$2:N$456,$AA240)),IF($Z240=0,"",INDEX(Output_Mac!S$2:S$500,$Z240)),IF($AD240=0,"",INDEX(Output_Win!S$2:S$243,$AD240)),IF($Y240=0,"",INDEX(CSV!AE$2:AE$510,$Y240)))))</f>
        <v/>
      </c>
      <c r="N240" s="41" t="str" cm="1">
        <f t="array" ref="N240">IF(($Y240+$Z240+$AA240+$AD240)=0,"",IFERROR(_xlfn.LET(_xlpm.CSVVal,IF($Y240=0,"",INDEX(CSV!AG$2:AG$510,$Y240)),_xlpm.MacVal,IF($Z240=0,"",INDEX(Output_Mac!T$2:T$500,$Z240)),_xlpm.WinVal,IF($AD240=0,"",INDEX(Output_Win!T$2:T$243,$AD240)),_xlpm.MyAuditVal,IF($AA240=0,"",INDEX(My_Audit!O$2:O$456,$AA240)),_xlfn.IFS(_xlpm.MyAuditVal&lt;&gt;"",_xlpm.MyAuditVal,_xlpm.MacVal&lt;&gt;"",_xlpm.MacVal,_xlpm.WinVal&lt;&gt;"",_xlpm.WinVal,_xlpm.CSVVal&lt;&gt;"",_xlpm.CSVVal)),""))</f>
        <v/>
      </c>
      <c r="O240" s="41" t="str" cm="1">
        <f t="array" ref="O240">IF($AB240=0,"",INDEX(My_Audit!P$2:P$456,$AB240))&amp;""</f>
        <v/>
      </c>
      <c r="P240" s="40"/>
      <c r="Q240" s="41" t="str">
        <f>IF(LEFT(N240,4)="Pass","Nist SP 800-88",My_Audit!R240)&amp;""</f>
        <v/>
      </c>
      <c r="R240" s="40"/>
      <c r="S240" s="40"/>
      <c r="T240" s="41" t="str" cm="1">
        <f t="array" ref="T240">IF($AC240=0,"",INDEX(Models!J$2:J$605,$AC240))</f>
        <v/>
      </c>
      <c r="U240" s="40"/>
      <c r="V240" s="40"/>
      <c r="W240" s="79" t="str" cm="1">
        <f t="array" ref="W240">IF(($Z240+$AA240+$AD240)=0,"",ExpandDiagCodes(_xlfn.TEXTJOIN(", ",TRUE,IF($AA240=0,"",INDEX(My_Audit!L$2:L$456,$AA240)),IF($Z240=0,"",INDEX(Output_Mac!AA$2:AA$500,$Z240)),IF($AD240=0,"",INDEX(Output_Win!AA$2:AA$243,$AD240)))))</f>
        <v/>
      </c>
      <c r="Y240" s="80">
        <f>IFERROR(MATCH($A240,CSV!$A$2:$A$510,0),0)</f>
        <v>0</v>
      </c>
      <c r="Z240" s="80">
        <f>IFERROR(MATCH($A240,Output_Mac!$A$2:$A$500,0),0)</f>
        <v>0</v>
      </c>
      <c r="AA240" s="80">
        <f>IFERROR(MATCH($A240,My_Audit!$A$2:$A$456,0),0)</f>
        <v>239</v>
      </c>
      <c r="AB240" s="80">
        <f>IFERROR(MATCH($C240,My_Audit!$B$2:$B$456,0),0)</f>
        <v>0</v>
      </c>
      <c r="AC240" s="80">
        <f>IFERROR(MATCH($E240,Models!$I$2:$I$605,0),0)</f>
        <v>0</v>
      </c>
      <c r="AD240" s="80">
        <f>IFERROR(MATCH($A240,Output_Win!$A$2:$A$243,0),0)</f>
        <v>0</v>
      </c>
    </row>
    <row r="241" spans="1:30">
      <c r="A241" s="40" t="str">
        <f>_xlfn.TEXTJOIN("",TRUE,Input!$A$4,TEXT(ROW(My_Audit!A240)+Input!$A$8-1,"00"))</f>
        <v>W4628</v>
      </c>
      <c r="B241" s="40" t="str">
        <f>_xlfn.TEXTJOIN("-",TRUE,"ITD",Input!$A$2,A241)</f>
        <v>ITD-SHR11749-W4628</v>
      </c>
      <c r="C241" s="41" t="str" cm="1">
        <f t="array" ref="C241">IF(($Y241+$Z241+$AA241+$AD241)=0,"",IFERROR(_xlfn.LET(_xlpm.CSVVal,IF($Y241=0,"",INDEX(CSV!B$2:B$510,$Y241)),_xlpm.MacVal,IF($Z241=0,"",INDEX(Output_Mac!B$2:B$500,$Z241)),_xlpm.WinVal,IF($AD241=0,"",INDEX(Output_Win!B$2:B$243,$AD241)),_xlpm.MyAuditVal,IF($AA241=0,"",INDEX(My_Audit!B$2:B$456,$AA241)),_xlfn.IFS(_xlpm.MyAuditVal&lt;&gt;"",_xlpm.MyAuditVal,_xlpm.MacVal&lt;&gt;"",_xlpm.MacVal,_xlpm.WinVal&lt;&gt;"",_xlpm.WinVal,_xlpm.CSVVal&lt;&gt;"",_xlpm.CSVVal)),""))</f>
        <v/>
      </c>
      <c r="D241" s="41" t="str" cm="1">
        <f t="array" ref="D241">IF(($Y241+$Z241+$AA241+$AD241)=0,"",IFERROR(_xlfn.LET(_xlpm.CSVVal,IF($Y241=0,"",INDEX(CSV!C$2:C$510,$Y241)),_xlpm.MacVal,IF($Z241=0,"",INDEX(Output_Mac!D$2:D$500,$Z241)),_xlpm.WinVal,IF($AD241=0,"",INDEX(Output_Win!D$2:D$243,$AD241)),_xlpm.MyAuditVal,IF($AA241=0,"",INDEX(My_Audit!C$2:C$456,$AA241)),_xlfn.IFS(_xlpm.MyAuditVal&lt;&gt;"",_xlpm.MyAuditVal,_xlpm.MacVal&lt;&gt;"",_xlpm.MacVal,_xlpm.WinVal&lt;&gt;"",_xlpm.WinVal,_xlpm.CSVVal&lt;&gt;"",_xlpm.CSVVal)),""))</f>
        <v/>
      </c>
      <c r="E241" s="41" t="str" cm="1">
        <f t="array" ref="E241">IF(($Y241+$Z241+$AA241+$AD241)=0,"",IFERROR(_xlfn.LET(_xlpm.CSVVal,IF($Y241=0,"",INDEX(CSV!E$2:E$510,$Y241)),_xlpm.MacVal,IF($Z241=0,"",INDEX(Output_Mac!C$2:C$500,$Z241)),_xlpm.WinVal,IF($AD241=0,"",INDEX(Output_Win!C$2:C$243,$AD241)),_xlpm.MyAuditVal,IF($AA241=0,"",INDEX(My_Audit!D$2:D$456,$AA241)),_xlfn.IFS(_xlpm.MyAuditVal&lt;&gt;"",_xlpm.MyAuditVal,_xlpm.MacVal&lt;&gt;"",_xlpm.MacVal,_xlpm.WinVal&lt;&gt;"",_xlpm.WinVal,_xlpm.CSVVal&lt;&gt;"",_xlpm.CSVVal)),""))</f>
        <v/>
      </c>
      <c r="F241" s="41" t="str" cm="1">
        <f t="array" ref="F241">IF(($Y241+$Z241+$AA241+$AD241)=0,"",IFERROR(_xlfn.LET(_xlpm.CSVVal,IF($Y241=0,"",INDEX(CSV!F$2:F$510,$Y241)),_xlpm.MacVal,IF($Z241=0,"",INDEX(Output_Mac!E$2:E$500,$Z241)),_xlpm.WinVal,IF($AD241=0,"",INDEX(Output_Win!E$2:E$243,$AD241)),_xlpm.MyAuditVal,IF($AA241=0,"",INDEX(My_Audit!E$2:E$456,$AA241)),_xlfn.IFS(_xlpm.MyAuditVal&lt;&gt;"",_xlpm.MyAuditVal,_xlpm.MacVal&lt;&gt;"",_xlpm.MacVal,_xlpm.WinVal&lt;&gt;"",_xlpm.WinVal,_xlpm.CSVVal&lt;&gt;"",PROPER(_xlpm.CSVVal))),""))</f>
        <v/>
      </c>
      <c r="G241" s="41" t="str" cm="1">
        <f t="array" ref="G241">IF(($Y241+$Z241+$AA241+$AD241)=0,"",IFERROR(_xlfn.LET(_xlpm.CSVVal,IF($Y241=0,"",INDEX(CSV!G$2:G$510,$Y241)),_xlpm.MacVal,IF($Z241=0,"",INDEX(Output_Mac!G$2:G$500,$Z241)),_xlpm.WinVal,IF($AD241=0,"",INDEX(Output_Win!G$2:G$243,$AD241)),_xlpm.MyAuditVal,IF($AA241=0,"",INDEX(My_Audit!F$2:F$456,$AA241)),_xlfn.IFS(_xlpm.MyAuditVal&lt;&gt;"",_xlpm.MyAuditVal,_xlpm.MacVal&lt;&gt;"",_xlpm.MacVal,_xlpm.WinVal&lt;&gt;"",_xlpm.WinVal,_xlpm.CSVVal&lt;&gt;"",_xlpm.CSVVal)),""))</f>
        <v/>
      </c>
      <c r="H241" s="41" t="str" cm="1">
        <f t="array" ref="H241">IF($Z241&gt;0,INDEX(Output_Mac!H$2:H$500,$Z241),IF($AD241&gt;0,INDEX(Output_Win!H$2:H$243,$AD241),IF($AA241&gt;0,_xlfn.LET(_xlpm.MyAuditVal,INDEX(My_Audit!G$2:G$456,$AA241),IF(_xlpm.MyAuditVal=0,"",_xlpm.MyAuditVal)),"")))</f>
        <v/>
      </c>
      <c r="I241" s="41" t="str" cm="1">
        <f t="array" ref="I241">IF(($Y241+$Z241+$AA241+$AD241)=0,"",IFERROR(_xlfn.LET(_xlpm.CSVVal,IF($Y241=0,"",INDEX(CSV!H$2:H$510,$Y241)),_xlpm.MacVal,IF($Z241=0,"",INDEX(Output_Mac!I$2:I$500,$Z241)),_xlpm.WinVal,IF($AD241=0,"",INDEX(Output_Win!I$2:I$243,$AD241)),_xlpm.MyAuditVal,IF($AA241=0,"",INDEX(My_Audit!H$2:H$456,$AA241)),_xlfn.IFS(_xlpm.MyAuditVal&lt;&gt;"",_xlpm.MyAuditVal,_xlpm.MacVal&lt;&gt;"",_xlpm.MacVal,_xlpm.WinVal&lt;&gt;"",_xlpm.WinVal,_xlpm.CSVVal&lt;&gt;"",_xlpm.CSVVal)),""))</f>
        <v/>
      </c>
      <c r="J241" s="41" t="str" cm="1">
        <f t="array" ref="J241">IF(($Y241+$Z241+$AA241+$AD241)=0,"",IFERROR(_xlfn.LET(_xlpm.CSVVal,IF($Y241=0,"",INDEX(CSV!J$2:J$510,$Y241)),_xlpm.MacVal,IF($Z241=0,"",INDEX(Output_Mac!J$2:J$500,$Z241)),_xlpm.WinVal,IF($AD241=0,"",INDEX(Output_Win!J$2:J$243,$AD241)),_xlpm.MyAuditVal,IF($AA241=0,"",INDEX(My_Audit!I$2:I$456,$AA241)),_xlfn.IFS(_xlpm.MyAuditVal&lt;&gt;"",_xlpm.MyAuditVal,_xlpm.MacVal&lt;&gt;"",_xlpm.MacVal,_xlpm.WinVal&lt;&gt;"",_xlpm.WinVal,_xlpm.CSVVal&lt;&gt;"",_xlpm.CSVVal)),""))</f>
        <v/>
      </c>
      <c r="K241" s="41" t="str" cm="1">
        <f t="array" ref="K241">IF(($Y241+$Z241+$AA241+$AD241)=0,"",IFERROR(_xlfn.LET(_xlpm.CSVVal,IF($Y241=0,"",INDEX(CSV!N$2:N$510,$Y241)),_xlpm.MacVal,IF($Z241=0,"",INDEX(Output_Mac!L$2:L$500,$Z241)),_xlpm.WinVal,IF($AD241=0,"",INDEX(Output_Win!L$2:L$243,$AD241)),_xlpm.MyAuditVal,IF($AA241=0,"",INDEX(My_Audit!J$2:J$456,$AA241)),_xlfn.IFS(_xlpm.MyAuditVal&lt;&gt;"",_xlpm.MyAuditVal,_xlpm.MacVal&lt;&gt;"",_xlpm.MacVal,_xlpm.WinVal&lt;&gt;"",_xlpm.WinVal,_xlpm.CSVVal&lt;&gt;"",_xlpm.CSVVal)),""))</f>
        <v/>
      </c>
      <c r="L241" s="41" t="str" cm="1">
        <f t="array" ref="L241">IF(($Y241+$Z241+$AA241+$AD241)=0,"",IFERROR(_xlfn.LET(_xlpm.CSVVal,IF($Y241=0,"",INDEX(CSV!Q$2:Q$510,$Y241)),_xlpm.MacVal,IF($Z241=0,"",INDEX(Output_Mac!M$2:M$500,$Z241)),_xlpm.WinVal,IF($AD241=0,"",INDEX(Output_Win!M$2:M$243,$AD241)),_xlpm.MyAuditVal,IF($AA241=0,"",INDEX(My_Audit!K$2:K$456,$AA241)),_xlfn.IFS(_xlpm.MyAuditVal&lt;&gt;"",_xlpm.MyAuditVal,_xlpm.MacVal&lt;&gt;"",_xlpm.MacVal,_xlpm.WinVal&lt;&gt;"",_xlpm.WinVal,_xlpm.CSVVal&lt;&gt;"",_xlpm.CSVVal)),""))</f>
        <v/>
      </c>
      <c r="M241" s="41" t="str" cm="1">
        <f t="array" ref="M241">IF(($Y241+$Z241+$AA241+$AD241)=0,"",ExpandDiagCodes(_xlfn.TEXTJOIN(", ",TRUE,IF($AA241=0,"",INDEX(My_Audit!N$2:N$456,$AA241)),IF($Z241=0,"",INDEX(Output_Mac!S$2:S$500,$Z241)),IF($AD241=0,"",INDEX(Output_Win!S$2:S$243,$AD241)),IF($Y241=0,"",INDEX(CSV!AE$2:AE$510,$Y241)))))</f>
        <v/>
      </c>
      <c r="N241" s="41" t="str" cm="1">
        <f t="array" ref="N241">IF(($Y241+$Z241+$AA241+$AD241)=0,"",IFERROR(_xlfn.LET(_xlpm.CSVVal,IF($Y241=0,"",INDEX(CSV!AG$2:AG$510,$Y241)),_xlpm.MacVal,IF($Z241=0,"",INDEX(Output_Mac!T$2:T$500,$Z241)),_xlpm.WinVal,IF($AD241=0,"",INDEX(Output_Win!T$2:T$243,$AD241)),_xlpm.MyAuditVal,IF($AA241=0,"",INDEX(My_Audit!O$2:O$456,$AA241)),_xlfn.IFS(_xlpm.MyAuditVal&lt;&gt;"",_xlpm.MyAuditVal,_xlpm.MacVal&lt;&gt;"",_xlpm.MacVal,_xlpm.WinVal&lt;&gt;"",_xlpm.WinVal,_xlpm.CSVVal&lt;&gt;"",_xlpm.CSVVal)),""))</f>
        <v/>
      </c>
      <c r="O241" s="41" t="str" cm="1">
        <f t="array" ref="O241">IF($AB241=0,"",INDEX(My_Audit!P$2:P$456,$AB241))&amp;""</f>
        <v/>
      </c>
      <c r="P241" s="40"/>
      <c r="Q241" s="41" t="str">
        <f>IF(LEFT(N241,4)="Pass","Nist SP 800-88",My_Audit!R241)&amp;""</f>
        <v/>
      </c>
      <c r="R241" s="40"/>
      <c r="S241" s="40"/>
      <c r="T241" s="41" t="str" cm="1">
        <f t="array" ref="T241">IF($AC241=0,"",INDEX(Models!J$2:J$605,$AC241))</f>
        <v/>
      </c>
      <c r="U241" s="40"/>
      <c r="V241" s="40"/>
      <c r="W241" s="79" t="str" cm="1">
        <f t="array" ref="W241">IF(($Z241+$AA241+$AD241)=0,"",ExpandDiagCodes(_xlfn.TEXTJOIN(", ",TRUE,IF($AA241=0,"",INDEX(My_Audit!L$2:L$456,$AA241)),IF($Z241=0,"",INDEX(Output_Mac!AA$2:AA$500,$Z241)),IF($AD241=0,"",INDEX(Output_Win!AA$2:AA$243,$AD241)))))</f>
        <v/>
      </c>
      <c r="Y241" s="80">
        <f>IFERROR(MATCH($A241,CSV!$A$2:$A$510,0),0)</f>
        <v>0</v>
      </c>
      <c r="Z241" s="80">
        <f>IFERROR(MATCH($A241,Output_Mac!$A$2:$A$500,0),0)</f>
        <v>0</v>
      </c>
      <c r="AA241" s="80">
        <f>IFERROR(MATCH($A241,My_Audit!$A$2:$A$456,0),0)</f>
        <v>240</v>
      </c>
      <c r="AB241" s="80">
        <f>IFERROR(MATCH($C241,My_Audit!$B$2:$B$456,0),0)</f>
        <v>0</v>
      </c>
      <c r="AC241" s="80">
        <f>IFERROR(MATCH($E241,Models!$I$2:$I$605,0),0)</f>
        <v>0</v>
      </c>
      <c r="AD241" s="80">
        <f>IFERROR(MATCH($A241,Output_Win!$A$2:$A$243,0),0)</f>
        <v>0</v>
      </c>
    </row>
    <row r="242" spans="1:30">
      <c r="A242" s="40" t="str">
        <f>_xlfn.TEXTJOIN("",TRUE,Input!$A$4,TEXT(ROW(My_Audit!A241)+Input!$A$8-1,"00"))</f>
        <v>W4629</v>
      </c>
      <c r="B242" s="40" t="str">
        <f>_xlfn.TEXTJOIN("-",TRUE,"ITD",Input!$A$2,A242)</f>
        <v>ITD-SHR11749-W4629</v>
      </c>
      <c r="C242" s="41" t="str" cm="1">
        <f t="array" ref="C242">IF(($Y242+$Z242+$AA242+$AD242)=0,"",IFERROR(_xlfn.LET(_xlpm.CSVVal,IF($Y242=0,"",INDEX(CSV!B$2:B$510,$Y242)),_xlpm.MacVal,IF($Z242=0,"",INDEX(Output_Mac!B$2:B$500,$Z242)),_xlpm.WinVal,IF($AD242=0,"",INDEX(Output_Win!B$2:B$243,$AD242)),_xlpm.MyAuditVal,IF($AA242=0,"",INDEX(My_Audit!B$2:B$456,$AA242)),_xlfn.IFS(_xlpm.MyAuditVal&lt;&gt;"",_xlpm.MyAuditVal,_xlpm.MacVal&lt;&gt;"",_xlpm.MacVal,_xlpm.WinVal&lt;&gt;"",_xlpm.WinVal,_xlpm.CSVVal&lt;&gt;"",_xlpm.CSVVal)),""))</f>
        <v/>
      </c>
      <c r="D242" s="41" t="str" cm="1">
        <f t="array" ref="D242">IF(($Y242+$Z242+$AA242+$AD242)=0,"",IFERROR(_xlfn.LET(_xlpm.CSVVal,IF($Y242=0,"",INDEX(CSV!C$2:C$510,$Y242)),_xlpm.MacVal,IF($Z242=0,"",INDEX(Output_Mac!D$2:D$500,$Z242)),_xlpm.WinVal,IF($AD242=0,"",INDEX(Output_Win!D$2:D$243,$AD242)),_xlpm.MyAuditVal,IF($AA242=0,"",INDEX(My_Audit!C$2:C$456,$AA242)),_xlfn.IFS(_xlpm.MyAuditVal&lt;&gt;"",_xlpm.MyAuditVal,_xlpm.MacVal&lt;&gt;"",_xlpm.MacVal,_xlpm.WinVal&lt;&gt;"",_xlpm.WinVal,_xlpm.CSVVal&lt;&gt;"",_xlpm.CSVVal)),""))</f>
        <v/>
      </c>
      <c r="E242" s="41" t="str" cm="1">
        <f t="array" ref="E242">IF(($Y242+$Z242+$AA242+$AD242)=0,"",IFERROR(_xlfn.LET(_xlpm.CSVVal,IF($Y242=0,"",INDEX(CSV!E$2:E$510,$Y242)),_xlpm.MacVal,IF($Z242=0,"",INDEX(Output_Mac!C$2:C$500,$Z242)),_xlpm.WinVal,IF($AD242=0,"",INDEX(Output_Win!C$2:C$243,$AD242)),_xlpm.MyAuditVal,IF($AA242=0,"",INDEX(My_Audit!D$2:D$456,$AA242)),_xlfn.IFS(_xlpm.MyAuditVal&lt;&gt;"",_xlpm.MyAuditVal,_xlpm.MacVal&lt;&gt;"",_xlpm.MacVal,_xlpm.WinVal&lt;&gt;"",_xlpm.WinVal,_xlpm.CSVVal&lt;&gt;"",_xlpm.CSVVal)),""))</f>
        <v/>
      </c>
      <c r="F242" s="41" t="str" cm="1">
        <f t="array" ref="F242">IF(($Y242+$Z242+$AA242+$AD242)=0,"",IFERROR(_xlfn.LET(_xlpm.CSVVal,IF($Y242=0,"",INDEX(CSV!F$2:F$510,$Y242)),_xlpm.MacVal,IF($Z242=0,"",INDEX(Output_Mac!E$2:E$500,$Z242)),_xlpm.WinVal,IF($AD242=0,"",INDEX(Output_Win!E$2:E$243,$AD242)),_xlpm.MyAuditVal,IF($AA242=0,"",INDEX(My_Audit!E$2:E$456,$AA242)),_xlfn.IFS(_xlpm.MyAuditVal&lt;&gt;"",_xlpm.MyAuditVal,_xlpm.MacVal&lt;&gt;"",_xlpm.MacVal,_xlpm.WinVal&lt;&gt;"",_xlpm.WinVal,_xlpm.CSVVal&lt;&gt;"",PROPER(_xlpm.CSVVal))),""))</f>
        <v/>
      </c>
      <c r="G242" s="41" t="str" cm="1">
        <f t="array" ref="G242">IF(($Y242+$Z242+$AA242+$AD242)=0,"",IFERROR(_xlfn.LET(_xlpm.CSVVal,IF($Y242=0,"",INDEX(CSV!G$2:G$510,$Y242)),_xlpm.MacVal,IF($Z242=0,"",INDEX(Output_Mac!G$2:G$500,$Z242)),_xlpm.WinVal,IF($AD242=0,"",INDEX(Output_Win!G$2:G$243,$AD242)),_xlpm.MyAuditVal,IF($AA242=0,"",INDEX(My_Audit!F$2:F$456,$AA242)),_xlfn.IFS(_xlpm.MyAuditVal&lt;&gt;"",_xlpm.MyAuditVal,_xlpm.MacVal&lt;&gt;"",_xlpm.MacVal,_xlpm.WinVal&lt;&gt;"",_xlpm.WinVal,_xlpm.CSVVal&lt;&gt;"",_xlpm.CSVVal)),""))</f>
        <v/>
      </c>
      <c r="H242" s="41" t="str" cm="1">
        <f t="array" ref="H242">IF($Z242&gt;0,INDEX(Output_Mac!H$2:H$500,$Z242),IF($AD242&gt;0,INDEX(Output_Win!H$2:H$243,$AD242),IF($AA242&gt;0,_xlfn.LET(_xlpm.MyAuditVal,INDEX(My_Audit!G$2:G$456,$AA242),IF(_xlpm.MyAuditVal=0,"",_xlpm.MyAuditVal)),"")))</f>
        <v/>
      </c>
      <c r="I242" s="41" t="str" cm="1">
        <f t="array" ref="I242">IF(($Y242+$Z242+$AA242+$AD242)=0,"",IFERROR(_xlfn.LET(_xlpm.CSVVal,IF($Y242=0,"",INDEX(CSV!H$2:H$510,$Y242)),_xlpm.MacVal,IF($Z242=0,"",INDEX(Output_Mac!I$2:I$500,$Z242)),_xlpm.WinVal,IF($AD242=0,"",INDEX(Output_Win!I$2:I$243,$AD242)),_xlpm.MyAuditVal,IF($AA242=0,"",INDEX(My_Audit!H$2:H$456,$AA242)),_xlfn.IFS(_xlpm.MyAuditVal&lt;&gt;"",_xlpm.MyAuditVal,_xlpm.MacVal&lt;&gt;"",_xlpm.MacVal,_xlpm.WinVal&lt;&gt;"",_xlpm.WinVal,_xlpm.CSVVal&lt;&gt;"",_xlpm.CSVVal)),""))</f>
        <v/>
      </c>
      <c r="J242" s="41" t="str" cm="1">
        <f t="array" ref="J242">IF(($Y242+$Z242+$AA242+$AD242)=0,"",IFERROR(_xlfn.LET(_xlpm.CSVVal,IF($Y242=0,"",INDEX(CSV!J$2:J$510,$Y242)),_xlpm.MacVal,IF($Z242=0,"",INDEX(Output_Mac!J$2:J$500,$Z242)),_xlpm.WinVal,IF($AD242=0,"",INDEX(Output_Win!J$2:J$243,$AD242)),_xlpm.MyAuditVal,IF($AA242=0,"",INDEX(My_Audit!I$2:I$456,$AA242)),_xlfn.IFS(_xlpm.MyAuditVal&lt;&gt;"",_xlpm.MyAuditVal,_xlpm.MacVal&lt;&gt;"",_xlpm.MacVal,_xlpm.WinVal&lt;&gt;"",_xlpm.WinVal,_xlpm.CSVVal&lt;&gt;"",_xlpm.CSVVal)),""))</f>
        <v/>
      </c>
      <c r="K242" s="41" t="str" cm="1">
        <f t="array" ref="K242">IF(($Y242+$Z242+$AA242+$AD242)=0,"",IFERROR(_xlfn.LET(_xlpm.CSVVal,IF($Y242=0,"",INDEX(CSV!N$2:N$510,$Y242)),_xlpm.MacVal,IF($Z242=0,"",INDEX(Output_Mac!L$2:L$500,$Z242)),_xlpm.WinVal,IF($AD242=0,"",INDEX(Output_Win!L$2:L$243,$AD242)),_xlpm.MyAuditVal,IF($AA242=0,"",INDEX(My_Audit!J$2:J$456,$AA242)),_xlfn.IFS(_xlpm.MyAuditVal&lt;&gt;"",_xlpm.MyAuditVal,_xlpm.MacVal&lt;&gt;"",_xlpm.MacVal,_xlpm.WinVal&lt;&gt;"",_xlpm.WinVal,_xlpm.CSVVal&lt;&gt;"",_xlpm.CSVVal)),""))</f>
        <v/>
      </c>
      <c r="L242" s="41" t="str" cm="1">
        <f t="array" ref="L242">IF(($Y242+$Z242+$AA242+$AD242)=0,"",IFERROR(_xlfn.LET(_xlpm.CSVVal,IF($Y242=0,"",INDEX(CSV!Q$2:Q$510,$Y242)),_xlpm.MacVal,IF($Z242=0,"",INDEX(Output_Mac!M$2:M$500,$Z242)),_xlpm.WinVal,IF($AD242=0,"",INDEX(Output_Win!M$2:M$243,$AD242)),_xlpm.MyAuditVal,IF($AA242=0,"",INDEX(My_Audit!K$2:K$456,$AA242)),_xlfn.IFS(_xlpm.MyAuditVal&lt;&gt;"",_xlpm.MyAuditVal,_xlpm.MacVal&lt;&gt;"",_xlpm.MacVal,_xlpm.WinVal&lt;&gt;"",_xlpm.WinVal,_xlpm.CSVVal&lt;&gt;"",_xlpm.CSVVal)),""))</f>
        <v/>
      </c>
      <c r="M242" s="41" t="str" cm="1">
        <f t="array" ref="M242">IF(($Y242+$Z242+$AA242+$AD242)=0,"",ExpandDiagCodes(_xlfn.TEXTJOIN(", ",TRUE,IF($AA242=0,"",INDEX(My_Audit!N$2:N$456,$AA242)),IF($Z242=0,"",INDEX(Output_Mac!S$2:S$500,$Z242)),IF($AD242=0,"",INDEX(Output_Win!S$2:S$243,$AD242)),IF($Y242=0,"",INDEX(CSV!AE$2:AE$510,$Y242)))))</f>
        <v/>
      </c>
      <c r="N242" s="41" t="str" cm="1">
        <f t="array" ref="N242">IF(($Y242+$Z242+$AA242+$AD242)=0,"",IFERROR(_xlfn.LET(_xlpm.CSVVal,IF($Y242=0,"",INDEX(CSV!AG$2:AG$510,$Y242)),_xlpm.MacVal,IF($Z242=0,"",INDEX(Output_Mac!T$2:T$500,$Z242)),_xlpm.WinVal,IF($AD242=0,"",INDEX(Output_Win!T$2:T$243,$AD242)),_xlpm.MyAuditVal,IF($AA242=0,"",INDEX(My_Audit!O$2:O$456,$AA242)),_xlfn.IFS(_xlpm.MyAuditVal&lt;&gt;"",_xlpm.MyAuditVal,_xlpm.MacVal&lt;&gt;"",_xlpm.MacVal,_xlpm.WinVal&lt;&gt;"",_xlpm.WinVal,_xlpm.CSVVal&lt;&gt;"",_xlpm.CSVVal)),""))</f>
        <v/>
      </c>
      <c r="O242" s="41" t="str" cm="1">
        <f t="array" ref="O242">IF($AB242=0,"",INDEX(My_Audit!P$2:P$456,$AB242))&amp;""</f>
        <v/>
      </c>
      <c r="P242" s="40"/>
      <c r="Q242" s="41" t="str">
        <f>IF(LEFT(N242,4)="Pass","Nist SP 800-88",My_Audit!R242)&amp;""</f>
        <v/>
      </c>
      <c r="R242" s="40"/>
      <c r="S242" s="40"/>
      <c r="T242" s="41" t="str" cm="1">
        <f t="array" ref="T242">IF($AC242=0,"",INDEX(Models!J$2:J$605,$AC242))</f>
        <v/>
      </c>
      <c r="U242" s="40"/>
      <c r="V242" s="40"/>
      <c r="W242" s="79" t="str" cm="1">
        <f t="array" ref="W242">IF(($Z242+$AA242+$AD242)=0,"",ExpandDiagCodes(_xlfn.TEXTJOIN(", ",TRUE,IF($AA242=0,"",INDEX(My_Audit!L$2:L$456,$AA242)),IF($Z242=0,"",INDEX(Output_Mac!AA$2:AA$500,$Z242)),IF($AD242=0,"",INDEX(Output_Win!AA$2:AA$243,$AD242)))))</f>
        <v/>
      </c>
      <c r="Y242" s="80">
        <f>IFERROR(MATCH($A242,CSV!$A$2:$A$510,0),0)</f>
        <v>0</v>
      </c>
      <c r="Z242" s="80">
        <f>IFERROR(MATCH($A242,Output_Mac!$A$2:$A$500,0),0)</f>
        <v>0</v>
      </c>
      <c r="AA242" s="80">
        <f>IFERROR(MATCH($A242,My_Audit!$A$2:$A$456,0),0)</f>
        <v>241</v>
      </c>
      <c r="AB242" s="80">
        <f>IFERROR(MATCH($C242,My_Audit!$B$2:$B$456,0),0)</f>
        <v>0</v>
      </c>
      <c r="AC242" s="80">
        <f>IFERROR(MATCH($E242,Models!$I$2:$I$605,0),0)</f>
        <v>0</v>
      </c>
      <c r="AD242" s="80">
        <f>IFERROR(MATCH($A242,Output_Win!$A$2:$A$243,0),0)</f>
        <v>0</v>
      </c>
    </row>
    <row r="243" spans="1:30">
      <c r="A243" s="40" t="str">
        <f>_xlfn.TEXTJOIN("",TRUE,Input!$A$4,TEXT(ROW(My_Audit!A242)+Input!$A$8-1,"00"))</f>
        <v>W4630</v>
      </c>
      <c r="B243" s="40" t="str">
        <f>_xlfn.TEXTJOIN("-",TRUE,"ITD",Input!$A$2,A243)</f>
        <v>ITD-SHR11749-W4630</v>
      </c>
      <c r="C243" s="41" t="str" cm="1">
        <f t="array" ref="C243">IF(($Y243+$Z243+$AA243+$AD243)=0,"",IFERROR(_xlfn.LET(_xlpm.CSVVal,IF($Y243=0,"",INDEX(CSV!B$2:B$510,$Y243)),_xlpm.MacVal,IF($Z243=0,"",INDEX(Output_Mac!B$2:B$500,$Z243)),_xlpm.WinVal,IF($AD243=0,"",INDEX(Output_Win!B$2:B$243,$AD243)),_xlpm.MyAuditVal,IF($AA243=0,"",INDEX(My_Audit!B$2:B$456,$AA243)),_xlfn.IFS(_xlpm.MyAuditVal&lt;&gt;"",_xlpm.MyAuditVal,_xlpm.MacVal&lt;&gt;"",_xlpm.MacVal,_xlpm.WinVal&lt;&gt;"",_xlpm.WinVal,_xlpm.CSVVal&lt;&gt;"",_xlpm.CSVVal)),""))</f>
        <v/>
      </c>
      <c r="D243" s="41" t="str" cm="1">
        <f t="array" ref="D243">IF(($Y243+$Z243+$AA243+$AD243)=0,"",IFERROR(_xlfn.LET(_xlpm.CSVVal,IF($Y243=0,"",INDEX(CSV!C$2:C$510,$Y243)),_xlpm.MacVal,IF($Z243=0,"",INDEX(Output_Mac!D$2:D$500,$Z243)),_xlpm.WinVal,IF($AD243=0,"",INDEX(Output_Win!D$2:D$243,$AD243)),_xlpm.MyAuditVal,IF($AA243=0,"",INDEX(My_Audit!C$2:C$456,$AA243)),_xlfn.IFS(_xlpm.MyAuditVal&lt;&gt;"",_xlpm.MyAuditVal,_xlpm.MacVal&lt;&gt;"",_xlpm.MacVal,_xlpm.WinVal&lt;&gt;"",_xlpm.WinVal,_xlpm.CSVVal&lt;&gt;"",_xlpm.CSVVal)),""))</f>
        <v/>
      </c>
      <c r="E243" s="41" t="str" cm="1">
        <f t="array" ref="E243">IF(($Y243+$Z243+$AA243+$AD243)=0,"",IFERROR(_xlfn.LET(_xlpm.CSVVal,IF($Y243=0,"",INDEX(CSV!E$2:E$510,$Y243)),_xlpm.MacVal,IF($Z243=0,"",INDEX(Output_Mac!C$2:C$500,$Z243)),_xlpm.WinVal,IF($AD243=0,"",INDEX(Output_Win!C$2:C$243,$AD243)),_xlpm.MyAuditVal,IF($AA243=0,"",INDEX(My_Audit!D$2:D$456,$AA243)),_xlfn.IFS(_xlpm.MyAuditVal&lt;&gt;"",_xlpm.MyAuditVal,_xlpm.MacVal&lt;&gt;"",_xlpm.MacVal,_xlpm.WinVal&lt;&gt;"",_xlpm.WinVal,_xlpm.CSVVal&lt;&gt;"",_xlpm.CSVVal)),""))</f>
        <v/>
      </c>
      <c r="F243" s="41" t="str" cm="1">
        <f t="array" ref="F243">IF(($Y243+$Z243+$AA243+$AD243)=0,"",IFERROR(_xlfn.LET(_xlpm.CSVVal,IF($Y243=0,"",INDEX(CSV!F$2:F$510,$Y243)),_xlpm.MacVal,IF($Z243=0,"",INDEX(Output_Mac!E$2:E$500,$Z243)),_xlpm.WinVal,IF($AD243=0,"",INDEX(Output_Win!E$2:E$243,$AD243)),_xlpm.MyAuditVal,IF($AA243=0,"",INDEX(My_Audit!E$2:E$456,$AA243)),_xlfn.IFS(_xlpm.MyAuditVal&lt;&gt;"",_xlpm.MyAuditVal,_xlpm.MacVal&lt;&gt;"",_xlpm.MacVal,_xlpm.WinVal&lt;&gt;"",_xlpm.WinVal,_xlpm.CSVVal&lt;&gt;"",PROPER(_xlpm.CSVVal))),""))</f>
        <v/>
      </c>
      <c r="G243" s="41" t="str" cm="1">
        <f t="array" ref="G243">IF(($Y243+$Z243+$AA243+$AD243)=0,"",IFERROR(_xlfn.LET(_xlpm.CSVVal,IF($Y243=0,"",INDEX(CSV!G$2:G$510,$Y243)),_xlpm.MacVal,IF($Z243=0,"",INDEX(Output_Mac!G$2:G$500,$Z243)),_xlpm.WinVal,IF($AD243=0,"",INDEX(Output_Win!G$2:G$243,$AD243)),_xlpm.MyAuditVal,IF($AA243=0,"",INDEX(My_Audit!F$2:F$456,$AA243)),_xlfn.IFS(_xlpm.MyAuditVal&lt;&gt;"",_xlpm.MyAuditVal,_xlpm.MacVal&lt;&gt;"",_xlpm.MacVal,_xlpm.WinVal&lt;&gt;"",_xlpm.WinVal,_xlpm.CSVVal&lt;&gt;"",_xlpm.CSVVal)),""))</f>
        <v/>
      </c>
      <c r="H243" s="41" t="str" cm="1">
        <f t="array" ref="H243">IF($Z243&gt;0,INDEX(Output_Mac!H$2:H$500,$Z243),IF($AD243&gt;0,INDEX(Output_Win!H$2:H$243,$AD243),IF($AA243&gt;0,_xlfn.LET(_xlpm.MyAuditVal,INDEX(My_Audit!G$2:G$456,$AA243),IF(_xlpm.MyAuditVal=0,"",_xlpm.MyAuditVal)),"")))</f>
        <v/>
      </c>
      <c r="I243" s="41" t="str" cm="1">
        <f t="array" ref="I243">IF(($Y243+$Z243+$AA243+$AD243)=0,"",IFERROR(_xlfn.LET(_xlpm.CSVVal,IF($Y243=0,"",INDEX(CSV!H$2:H$510,$Y243)),_xlpm.MacVal,IF($Z243=0,"",INDEX(Output_Mac!I$2:I$500,$Z243)),_xlpm.WinVal,IF($AD243=0,"",INDEX(Output_Win!I$2:I$243,$AD243)),_xlpm.MyAuditVal,IF($AA243=0,"",INDEX(My_Audit!H$2:H$456,$AA243)),_xlfn.IFS(_xlpm.MyAuditVal&lt;&gt;"",_xlpm.MyAuditVal,_xlpm.MacVal&lt;&gt;"",_xlpm.MacVal,_xlpm.WinVal&lt;&gt;"",_xlpm.WinVal,_xlpm.CSVVal&lt;&gt;"",_xlpm.CSVVal)),""))</f>
        <v/>
      </c>
      <c r="J243" s="41" t="str" cm="1">
        <f t="array" ref="J243">IF(($Y243+$Z243+$AA243+$AD243)=0,"",IFERROR(_xlfn.LET(_xlpm.CSVVal,IF($Y243=0,"",INDEX(CSV!J$2:J$510,$Y243)),_xlpm.MacVal,IF($Z243=0,"",INDEX(Output_Mac!J$2:J$500,$Z243)),_xlpm.WinVal,IF($AD243=0,"",INDEX(Output_Win!J$2:J$243,$AD243)),_xlpm.MyAuditVal,IF($AA243=0,"",INDEX(My_Audit!I$2:I$456,$AA243)),_xlfn.IFS(_xlpm.MyAuditVal&lt;&gt;"",_xlpm.MyAuditVal,_xlpm.MacVal&lt;&gt;"",_xlpm.MacVal,_xlpm.WinVal&lt;&gt;"",_xlpm.WinVal,_xlpm.CSVVal&lt;&gt;"",_xlpm.CSVVal)),""))</f>
        <v/>
      </c>
      <c r="K243" s="41" t="str" cm="1">
        <f t="array" ref="K243">IF(($Y243+$Z243+$AA243+$AD243)=0,"",IFERROR(_xlfn.LET(_xlpm.CSVVal,IF($Y243=0,"",INDEX(CSV!N$2:N$510,$Y243)),_xlpm.MacVal,IF($Z243=0,"",INDEX(Output_Mac!L$2:L$500,$Z243)),_xlpm.WinVal,IF($AD243=0,"",INDEX(Output_Win!L$2:L$243,$AD243)),_xlpm.MyAuditVal,IF($AA243=0,"",INDEX(My_Audit!J$2:J$456,$AA243)),_xlfn.IFS(_xlpm.MyAuditVal&lt;&gt;"",_xlpm.MyAuditVal,_xlpm.MacVal&lt;&gt;"",_xlpm.MacVal,_xlpm.WinVal&lt;&gt;"",_xlpm.WinVal,_xlpm.CSVVal&lt;&gt;"",_xlpm.CSVVal)),""))</f>
        <v/>
      </c>
      <c r="L243" s="41" t="str" cm="1">
        <f t="array" ref="L243">IF(($Y243+$Z243+$AA243+$AD243)=0,"",IFERROR(_xlfn.LET(_xlpm.CSVVal,IF($Y243=0,"",INDEX(CSV!Q$2:Q$510,$Y243)),_xlpm.MacVal,IF($Z243=0,"",INDEX(Output_Mac!M$2:M$500,$Z243)),_xlpm.WinVal,IF($AD243=0,"",INDEX(Output_Win!M$2:M$243,$AD243)),_xlpm.MyAuditVal,IF($AA243=0,"",INDEX(My_Audit!K$2:K$456,$AA243)),_xlfn.IFS(_xlpm.MyAuditVal&lt;&gt;"",_xlpm.MyAuditVal,_xlpm.MacVal&lt;&gt;"",_xlpm.MacVal,_xlpm.WinVal&lt;&gt;"",_xlpm.WinVal,_xlpm.CSVVal&lt;&gt;"",_xlpm.CSVVal)),""))</f>
        <v/>
      </c>
      <c r="M243" s="41" t="str" cm="1">
        <f t="array" ref="M243">IF(($Y243+$Z243+$AA243+$AD243)=0,"",ExpandDiagCodes(_xlfn.TEXTJOIN(", ",TRUE,IF($AA243=0,"",INDEX(My_Audit!N$2:N$456,$AA243)),IF($Z243=0,"",INDEX(Output_Mac!S$2:S$500,$Z243)),IF($AD243=0,"",INDEX(Output_Win!S$2:S$243,$AD243)),IF($Y243=0,"",INDEX(CSV!AE$2:AE$510,$Y243)))))</f>
        <v/>
      </c>
      <c r="N243" s="41" t="str" cm="1">
        <f t="array" ref="N243">IF(($Y243+$Z243+$AA243+$AD243)=0,"",IFERROR(_xlfn.LET(_xlpm.CSVVal,IF($Y243=0,"",INDEX(CSV!AG$2:AG$510,$Y243)),_xlpm.MacVal,IF($Z243=0,"",INDEX(Output_Mac!T$2:T$500,$Z243)),_xlpm.WinVal,IF($AD243=0,"",INDEX(Output_Win!T$2:T$243,$AD243)),_xlpm.MyAuditVal,IF($AA243=0,"",INDEX(My_Audit!O$2:O$456,$AA243)),_xlfn.IFS(_xlpm.MyAuditVal&lt;&gt;"",_xlpm.MyAuditVal,_xlpm.MacVal&lt;&gt;"",_xlpm.MacVal,_xlpm.WinVal&lt;&gt;"",_xlpm.WinVal,_xlpm.CSVVal&lt;&gt;"",_xlpm.CSVVal)),""))</f>
        <v/>
      </c>
      <c r="O243" s="41" t="str" cm="1">
        <f t="array" ref="O243">IF($AB243=0,"",INDEX(My_Audit!P$2:P$456,$AB243))&amp;""</f>
        <v/>
      </c>
      <c r="P243" s="40"/>
      <c r="Q243" s="41" t="str">
        <f>IF(LEFT(N243,4)="Pass","Nist SP 800-88",My_Audit!R243)&amp;""</f>
        <v/>
      </c>
      <c r="R243" s="40"/>
      <c r="S243" s="40"/>
      <c r="T243" s="41" t="str" cm="1">
        <f t="array" ref="T243">IF($AC243=0,"",INDEX(Models!J$2:J$605,$AC243))</f>
        <v/>
      </c>
      <c r="U243" s="40"/>
      <c r="V243" s="40"/>
      <c r="W243" s="79" t="str" cm="1">
        <f t="array" ref="W243">IF(($Z243+$AA243+$AD243)=0,"",ExpandDiagCodes(_xlfn.TEXTJOIN(", ",TRUE,IF($AA243=0,"",INDEX(My_Audit!L$2:L$456,$AA243)),IF($Z243=0,"",INDEX(Output_Mac!AA$2:AA$500,$Z243)),IF($AD243=0,"",INDEX(Output_Win!AA$2:AA$243,$AD243)))))</f>
        <v/>
      </c>
      <c r="Y243" s="80">
        <f>IFERROR(MATCH($A243,CSV!$A$2:$A$510,0),0)</f>
        <v>0</v>
      </c>
      <c r="Z243" s="80">
        <f>IFERROR(MATCH($A243,Output_Mac!$A$2:$A$500,0),0)</f>
        <v>0</v>
      </c>
      <c r="AA243" s="80">
        <f>IFERROR(MATCH($A243,My_Audit!$A$2:$A$456,0),0)</f>
        <v>242</v>
      </c>
      <c r="AB243" s="80">
        <f>IFERROR(MATCH($C243,My_Audit!$B$2:$B$456,0),0)</f>
        <v>0</v>
      </c>
      <c r="AC243" s="80">
        <f>IFERROR(MATCH($E243,Models!$I$2:$I$605,0),0)</f>
        <v>0</v>
      </c>
      <c r="AD243" s="80">
        <f>IFERROR(MATCH($A243,Output_Win!$A$2:$A$243,0),0)</f>
        <v>0</v>
      </c>
    </row>
    <row r="244" spans="1:30">
      <c r="A244" s="40" t="str">
        <f>_xlfn.TEXTJOIN("",TRUE,Input!$A$4,TEXT(ROW(My_Audit!A243)+Input!$A$8-1,"00"))</f>
        <v>W4631</v>
      </c>
      <c r="B244" s="40" t="str">
        <f>_xlfn.TEXTJOIN("-",TRUE,"ITD",Input!$A$2,A244)</f>
        <v>ITD-SHR11749-W4631</v>
      </c>
      <c r="C244" s="41" t="str" cm="1">
        <f t="array" ref="C244">IF(($Y244+$Z244+$AA244+$AD244)=0,"",IFERROR(_xlfn.LET(_xlpm.CSVVal,IF($Y244=0,"",INDEX(CSV!B$2:B$510,$Y244)),_xlpm.MacVal,IF($Z244=0,"",INDEX(Output_Mac!B$2:B$500,$Z244)),_xlpm.WinVal,IF($AD244=0,"",INDEX(Output_Win!B$2:B$243,$AD244)),_xlpm.MyAuditVal,IF($AA244=0,"",INDEX(My_Audit!B$2:B$456,$AA244)),_xlfn.IFS(_xlpm.MyAuditVal&lt;&gt;"",_xlpm.MyAuditVal,_xlpm.MacVal&lt;&gt;"",_xlpm.MacVal,_xlpm.WinVal&lt;&gt;"",_xlpm.WinVal,_xlpm.CSVVal&lt;&gt;"",_xlpm.CSVVal)),""))</f>
        <v/>
      </c>
      <c r="D244" s="41" t="str" cm="1">
        <f t="array" ref="D244">IF(($Y244+$Z244+$AA244+$AD244)=0,"",IFERROR(_xlfn.LET(_xlpm.CSVVal,IF($Y244=0,"",INDEX(CSV!C$2:C$510,$Y244)),_xlpm.MacVal,IF($Z244=0,"",INDEX(Output_Mac!D$2:D$500,$Z244)),_xlpm.WinVal,IF($AD244=0,"",INDEX(Output_Win!D$2:D$243,$AD244)),_xlpm.MyAuditVal,IF($AA244=0,"",INDEX(My_Audit!C$2:C$456,$AA244)),_xlfn.IFS(_xlpm.MyAuditVal&lt;&gt;"",_xlpm.MyAuditVal,_xlpm.MacVal&lt;&gt;"",_xlpm.MacVal,_xlpm.WinVal&lt;&gt;"",_xlpm.WinVal,_xlpm.CSVVal&lt;&gt;"",_xlpm.CSVVal)),""))</f>
        <v/>
      </c>
      <c r="E244" s="41" t="str" cm="1">
        <f t="array" ref="E244">IF(($Y244+$Z244+$AA244+$AD244)=0,"",IFERROR(_xlfn.LET(_xlpm.CSVVal,IF($Y244=0,"",INDEX(CSV!E$2:E$510,$Y244)),_xlpm.MacVal,IF($Z244=0,"",INDEX(Output_Mac!C$2:C$500,$Z244)),_xlpm.WinVal,IF($AD244=0,"",INDEX(Output_Win!C$2:C$243,$AD244)),_xlpm.MyAuditVal,IF($AA244=0,"",INDEX(My_Audit!D$2:D$456,$AA244)),_xlfn.IFS(_xlpm.MyAuditVal&lt;&gt;"",_xlpm.MyAuditVal,_xlpm.MacVal&lt;&gt;"",_xlpm.MacVal,_xlpm.WinVal&lt;&gt;"",_xlpm.WinVal,_xlpm.CSVVal&lt;&gt;"",_xlpm.CSVVal)),""))</f>
        <v/>
      </c>
      <c r="F244" s="41" t="str" cm="1">
        <f t="array" ref="F244">IF(($Y244+$Z244+$AA244+$AD244)=0,"",IFERROR(_xlfn.LET(_xlpm.CSVVal,IF($Y244=0,"",INDEX(CSV!F$2:F$510,$Y244)),_xlpm.MacVal,IF($Z244=0,"",INDEX(Output_Mac!E$2:E$500,$Z244)),_xlpm.WinVal,IF($AD244=0,"",INDEX(Output_Win!E$2:E$243,$AD244)),_xlpm.MyAuditVal,IF($AA244=0,"",INDEX(My_Audit!E$2:E$456,$AA244)),_xlfn.IFS(_xlpm.MyAuditVal&lt;&gt;"",_xlpm.MyAuditVal,_xlpm.MacVal&lt;&gt;"",_xlpm.MacVal,_xlpm.WinVal&lt;&gt;"",_xlpm.WinVal,_xlpm.CSVVal&lt;&gt;"",PROPER(_xlpm.CSVVal))),""))</f>
        <v/>
      </c>
      <c r="G244" s="41" t="str" cm="1">
        <f t="array" ref="G244">IF(($Y244+$Z244+$AA244+$AD244)=0,"",IFERROR(_xlfn.LET(_xlpm.CSVVal,IF($Y244=0,"",INDEX(CSV!G$2:G$510,$Y244)),_xlpm.MacVal,IF($Z244=0,"",INDEX(Output_Mac!G$2:G$500,$Z244)),_xlpm.WinVal,IF($AD244=0,"",INDEX(Output_Win!G$2:G$243,$AD244)),_xlpm.MyAuditVal,IF($AA244=0,"",INDEX(My_Audit!F$2:F$456,$AA244)),_xlfn.IFS(_xlpm.MyAuditVal&lt;&gt;"",_xlpm.MyAuditVal,_xlpm.MacVal&lt;&gt;"",_xlpm.MacVal,_xlpm.WinVal&lt;&gt;"",_xlpm.WinVal,_xlpm.CSVVal&lt;&gt;"",_xlpm.CSVVal)),""))</f>
        <v/>
      </c>
      <c r="H244" s="41" t="str" cm="1">
        <f t="array" ref="H244">IF($Z244&gt;0,INDEX(Output_Mac!H$2:H$500,$Z244),IF($AD244&gt;0,INDEX(Output_Win!H$2:H$243,$AD244),IF($AA244&gt;0,_xlfn.LET(_xlpm.MyAuditVal,INDEX(My_Audit!G$2:G$456,$AA244),IF(_xlpm.MyAuditVal=0,"",_xlpm.MyAuditVal)),"")))</f>
        <v/>
      </c>
      <c r="I244" s="41" t="str" cm="1">
        <f t="array" ref="I244">IF(($Y244+$Z244+$AA244+$AD244)=0,"",IFERROR(_xlfn.LET(_xlpm.CSVVal,IF($Y244=0,"",INDEX(CSV!H$2:H$510,$Y244)),_xlpm.MacVal,IF($Z244=0,"",INDEX(Output_Mac!I$2:I$500,$Z244)),_xlpm.WinVal,IF($AD244=0,"",INDEX(Output_Win!I$2:I$243,$AD244)),_xlpm.MyAuditVal,IF($AA244=0,"",INDEX(My_Audit!H$2:H$456,$AA244)),_xlfn.IFS(_xlpm.MyAuditVal&lt;&gt;"",_xlpm.MyAuditVal,_xlpm.MacVal&lt;&gt;"",_xlpm.MacVal,_xlpm.WinVal&lt;&gt;"",_xlpm.WinVal,_xlpm.CSVVal&lt;&gt;"",_xlpm.CSVVal)),""))</f>
        <v/>
      </c>
      <c r="J244" s="41" t="str" cm="1">
        <f t="array" ref="J244">IF(($Y244+$Z244+$AA244+$AD244)=0,"",IFERROR(_xlfn.LET(_xlpm.CSVVal,IF($Y244=0,"",INDEX(CSV!J$2:J$510,$Y244)),_xlpm.MacVal,IF($Z244=0,"",INDEX(Output_Mac!J$2:J$500,$Z244)),_xlpm.WinVal,IF($AD244=0,"",INDEX(Output_Win!J$2:J$243,$AD244)),_xlpm.MyAuditVal,IF($AA244=0,"",INDEX(My_Audit!I$2:I$456,$AA244)),_xlfn.IFS(_xlpm.MyAuditVal&lt;&gt;"",_xlpm.MyAuditVal,_xlpm.MacVal&lt;&gt;"",_xlpm.MacVal,_xlpm.WinVal&lt;&gt;"",_xlpm.WinVal,_xlpm.CSVVal&lt;&gt;"",_xlpm.CSVVal)),""))</f>
        <v/>
      </c>
      <c r="K244" s="41" t="str" cm="1">
        <f t="array" ref="K244">IF(($Y244+$Z244+$AA244+$AD244)=0,"",IFERROR(_xlfn.LET(_xlpm.CSVVal,IF($Y244=0,"",INDEX(CSV!N$2:N$510,$Y244)),_xlpm.MacVal,IF($Z244=0,"",INDEX(Output_Mac!L$2:L$500,$Z244)),_xlpm.WinVal,IF($AD244=0,"",INDEX(Output_Win!L$2:L$243,$AD244)),_xlpm.MyAuditVal,IF($AA244=0,"",INDEX(My_Audit!J$2:J$456,$AA244)),_xlfn.IFS(_xlpm.MyAuditVal&lt;&gt;"",_xlpm.MyAuditVal,_xlpm.MacVal&lt;&gt;"",_xlpm.MacVal,_xlpm.WinVal&lt;&gt;"",_xlpm.WinVal,_xlpm.CSVVal&lt;&gt;"",_xlpm.CSVVal)),""))</f>
        <v/>
      </c>
      <c r="L244" s="41" t="str" cm="1">
        <f t="array" ref="L244">IF(($Y244+$Z244+$AA244+$AD244)=0,"",IFERROR(_xlfn.LET(_xlpm.CSVVal,IF($Y244=0,"",INDEX(CSV!Q$2:Q$510,$Y244)),_xlpm.MacVal,IF($Z244=0,"",INDEX(Output_Mac!M$2:M$500,$Z244)),_xlpm.WinVal,IF($AD244=0,"",INDEX(Output_Win!M$2:M$243,$AD244)),_xlpm.MyAuditVal,IF($AA244=0,"",INDEX(My_Audit!K$2:K$456,$AA244)),_xlfn.IFS(_xlpm.MyAuditVal&lt;&gt;"",_xlpm.MyAuditVal,_xlpm.MacVal&lt;&gt;"",_xlpm.MacVal,_xlpm.WinVal&lt;&gt;"",_xlpm.WinVal,_xlpm.CSVVal&lt;&gt;"",_xlpm.CSVVal)),""))</f>
        <v/>
      </c>
      <c r="M244" s="41" t="str" cm="1">
        <f t="array" ref="M244">IF(($Y244+$Z244+$AA244+$AD244)=0,"",ExpandDiagCodes(_xlfn.TEXTJOIN(", ",TRUE,IF($AA244=0,"",INDEX(My_Audit!N$2:N$456,$AA244)),IF($Z244=0,"",INDEX(Output_Mac!S$2:S$500,$Z244)),IF($AD244=0,"",INDEX(Output_Win!S$2:S$243,$AD244)),IF($Y244=0,"",INDEX(CSV!AE$2:AE$510,$Y244)))))</f>
        <v/>
      </c>
      <c r="N244" s="41" t="str" cm="1">
        <f t="array" ref="N244">IF(($Y244+$Z244+$AA244+$AD244)=0,"",IFERROR(_xlfn.LET(_xlpm.CSVVal,IF($Y244=0,"",INDEX(CSV!AG$2:AG$510,$Y244)),_xlpm.MacVal,IF($Z244=0,"",INDEX(Output_Mac!T$2:T$500,$Z244)),_xlpm.WinVal,IF($AD244=0,"",INDEX(Output_Win!T$2:T$243,$AD244)),_xlpm.MyAuditVal,IF($AA244=0,"",INDEX(My_Audit!O$2:O$456,$AA244)),_xlfn.IFS(_xlpm.MyAuditVal&lt;&gt;"",_xlpm.MyAuditVal,_xlpm.MacVal&lt;&gt;"",_xlpm.MacVal,_xlpm.WinVal&lt;&gt;"",_xlpm.WinVal,_xlpm.CSVVal&lt;&gt;"",_xlpm.CSVVal)),""))</f>
        <v/>
      </c>
      <c r="O244" s="41" t="str" cm="1">
        <f t="array" ref="O244">IF($AB244=0,"",INDEX(My_Audit!P$2:P$456,$AB244))&amp;""</f>
        <v/>
      </c>
      <c r="P244" s="40"/>
      <c r="Q244" s="41" t="str">
        <f>IF(LEFT(N244,4)="Pass","Nist SP 800-88",My_Audit!R244)&amp;""</f>
        <v/>
      </c>
      <c r="R244" s="40"/>
      <c r="S244" s="40"/>
      <c r="T244" s="41" t="str" cm="1">
        <f t="array" ref="T244">IF($AC244=0,"",INDEX(Models!J$2:J$605,$AC244))</f>
        <v/>
      </c>
      <c r="U244" s="40"/>
      <c r="V244" s="40"/>
      <c r="W244" s="79" t="str" cm="1">
        <f t="array" ref="W244">IF(($Z244+$AA244+$AD244)=0,"",ExpandDiagCodes(_xlfn.TEXTJOIN(", ",TRUE,IF($AA244=0,"",INDEX(My_Audit!L$2:L$456,$AA244)),IF($Z244=0,"",INDEX(Output_Mac!AA$2:AA$500,$Z244)),IF($AD244=0,"",INDEX(Output_Win!AA$2:AA$243,$AD244)))))</f>
        <v/>
      </c>
      <c r="Y244" s="80">
        <f>IFERROR(MATCH($A244,CSV!$A$2:$A$510,0),0)</f>
        <v>0</v>
      </c>
      <c r="Z244" s="80">
        <f>IFERROR(MATCH($A244,Output_Mac!$A$2:$A$500,0),0)</f>
        <v>0</v>
      </c>
      <c r="AA244" s="80">
        <f>IFERROR(MATCH($A244,My_Audit!$A$2:$A$456,0),0)</f>
        <v>243</v>
      </c>
      <c r="AB244" s="80">
        <f>IFERROR(MATCH($C244,My_Audit!$B$2:$B$456,0),0)</f>
        <v>0</v>
      </c>
      <c r="AC244" s="80">
        <f>IFERROR(MATCH($E244,Models!$I$2:$I$605,0),0)</f>
        <v>0</v>
      </c>
      <c r="AD244" s="80">
        <f>IFERROR(MATCH($A244,Output_Win!$A$2:$A$243,0),0)</f>
        <v>0</v>
      </c>
    </row>
    <row r="245" spans="1:30">
      <c r="A245" s="40" t="str">
        <f>_xlfn.TEXTJOIN("",TRUE,Input!$A$4,TEXT(ROW(My_Audit!A244)+Input!$A$8-1,"00"))</f>
        <v>W4632</v>
      </c>
      <c r="B245" s="40" t="str">
        <f>_xlfn.TEXTJOIN("-",TRUE,"ITD",Input!$A$2,A245)</f>
        <v>ITD-SHR11749-W4632</v>
      </c>
      <c r="C245" s="41" t="str" cm="1">
        <f t="array" ref="C245">IF(($Y245+$Z245+$AA245+$AD245)=0,"",IFERROR(_xlfn.LET(_xlpm.CSVVal,IF($Y245=0,"",INDEX(CSV!B$2:B$510,$Y245)),_xlpm.MacVal,IF($Z245=0,"",INDEX(Output_Mac!B$2:B$500,$Z245)),_xlpm.WinVal,IF($AD245=0,"",INDEX(Output_Win!B$2:B$243,$AD245)),_xlpm.MyAuditVal,IF($AA245=0,"",INDEX(My_Audit!B$2:B$456,$AA245)),_xlfn.IFS(_xlpm.MyAuditVal&lt;&gt;"",_xlpm.MyAuditVal,_xlpm.MacVal&lt;&gt;"",_xlpm.MacVal,_xlpm.WinVal&lt;&gt;"",_xlpm.WinVal,_xlpm.CSVVal&lt;&gt;"",_xlpm.CSVVal)),""))</f>
        <v/>
      </c>
      <c r="D245" s="41" t="str" cm="1">
        <f t="array" ref="D245">IF(($Y245+$Z245+$AA245+$AD245)=0,"",IFERROR(_xlfn.LET(_xlpm.CSVVal,IF($Y245=0,"",INDEX(CSV!C$2:C$510,$Y245)),_xlpm.MacVal,IF($Z245=0,"",INDEX(Output_Mac!D$2:D$500,$Z245)),_xlpm.WinVal,IF($AD245=0,"",INDEX(Output_Win!D$2:D$243,$AD245)),_xlpm.MyAuditVal,IF($AA245=0,"",INDEX(My_Audit!C$2:C$456,$AA245)),_xlfn.IFS(_xlpm.MyAuditVal&lt;&gt;"",_xlpm.MyAuditVal,_xlpm.MacVal&lt;&gt;"",_xlpm.MacVal,_xlpm.WinVal&lt;&gt;"",_xlpm.WinVal,_xlpm.CSVVal&lt;&gt;"",_xlpm.CSVVal)),""))</f>
        <v/>
      </c>
      <c r="E245" s="41" t="str" cm="1">
        <f t="array" ref="E245">IF(($Y245+$Z245+$AA245+$AD245)=0,"",IFERROR(_xlfn.LET(_xlpm.CSVVal,IF($Y245=0,"",INDEX(CSV!E$2:E$510,$Y245)),_xlpm.MacVal,IF($Z245=0,"",INDEX(Output_Mac!C$2:C$500,$Z245)),_xlpm.WinVal,IF($AD245=0,"",INDEX(Output_Win!C$2:C$243,$AD245)),_xlpm.MyAuditVal,IF($AA245=0,"",INDEX(My_Audit!D$2:D$456,$AA245)),_xlfn.IFS(_xlpm.MyAuditVal&lt;&gt;"",_xlpm.MyAuditVal,_xlpm.MacVal&lt;&gt;"",_xlpm.MacVal,_xlpm.WinVal&lt;&gt;"",_xlpm.WinVal,_xlpm.CSVVal&lt;&gt;"",_xlpm.CSVVal)),""))</f>
        <v/>
      </c>
      <c r="F245" s="41" t="str" cm="1">
        <f t="array" ref="F245">IF(($Y245+$Z245+$AA245+$AD245)=0,"",IFERROR(_xlfn.LET(_xlpm.CSVVal,IF($Y245=0,"",INDEX(CSV!F$2:F$510,$Y245)),_xlpm.MacVal,IF($Z245=0,"",INDEX(Output_Mac!E$2:E$500,$Z245)),_xlpm.WinVal,IF($AD245=0,"",INDEX(Output_Win!E$2:E$243,$AD245)),_xlpm.MyAuditVal,IF($AA245=0,"",INDEX(My_Audit!E$2:E$456,$AA245)),_xlfn.IFS(_xlpm.MyAuditVal&lt;&gt;"",_xlpm.MyAuditVal,_xlpm.MacVal&lt;&gt;"",_xlpm.MacVal,_xlpm.WinVal&lt;&gt;"",_xlpm.WinVal,_xlpm.CSVVal&lt;&gt;"",PROPER(_xlpm.CSVVal))),""))</f>
        <v/>
      </c>
      <c r="G245" s="41" t="str" cm="1">
        <f t="array" ref="G245">IF(($Y245+$Z245+$AA245+$AD245)=0,"",IFERROR(_xlfn.LET(_xlpm.CSVVal,IF($Y245=0,"",INDEX(CSV!G$2:G$510,$Y245)),_xlpm.MacVal,IF($Z245=0,"",INDEX(Output_Mac!G$2:G$500,$Z245)),_xlpm.WinVal,IF($AD245=0,"",INDEX(Output_Win!G$2:G$243,$AD245)),_xlpm.MyAuditVal,IF($AA245=0,"",INDEX(My_Audit!F$2:F$456,$AA245)),_xlfn.IFS(_xlpm.MyAuditVal&lt;&gt;"",_xlpm.MyAuditVal,_xlpm.MacVal&lt;&gt;"",_xlpm.MacVal,_xlpm.WinVal&lt;&gt;"",_xlpm.WinVal,_xlpm.CSVVal&lt;&gt;"",_xlpm.CSVVal)),""))</f>
        <v/>
      </c>
      <c r="H245" s="41" t="str" cm="1">
        <f t="array" ref="H245">IF($Z245&gt;0,INDEX(Output_Mac!H$2:H$500,$Z245),IF($AD245&gt;0,INDEX(Output_Win!H$2:H$243,$AD245),IF($AA245&gt;0,_xlfn.LET(_xlpm.MyAuditVal,INDEX(My_Audit!G$2:G$456,$AA245),IF(_xlpm.MyAuditVal=0,"",_xlpm.MyAuditVal)),"")))</f>
        <v/>
      </c>
      <c r="I245" s="41" t="str" cm="1">
        <f t="array" ref="I245">IF(($Y245+$Z245+$AA245+$AD245)=0,"",IFERROR(_xlfn.LET(_xlpm.CSVVal,IF($Y245=0,"",INDEX(CSV!H$2:H$510,$Y245)),_xlpm.MacVal,IF($Z245=0,"",INDEX(Output_Mac!I$2:I$500,$Z245)),_xlpm.WinVal,IF($AD245=0,"",INDEX(Output_Win!I$2:I$243,$AD245)),_xlpm.MyAuditVal,IF($AA245=0,"",INDEX(My_Audit!H$2:H$456,$AA245)),_xlfn.IFS(_xlpm.MyAuditVal&lt;&gt;"",_xlpm.MyAuditVal,_xlpm.MacVal&lt;&gt;"",_xlpm.MacVal,_xlpm.WinVal&lt;&gt;"",_xlpm.WinVal,_xlpm.CSVVal&lt;&gt;"",_xlpm.CSVVal)),""))</f>
        <v/>
      </c>
      <c r="J245" s="41" t="str" cm="1">
        <f t="array" ref="J245">IF(($Y245+$Z245+$AA245+$AD245)=0,"",IFERROR(_xlfn.LET(_xlpm.CSVVal,IF($Y245=0,"",INDEX(CSV!J$2:J$510,$Y245)),_xlpm.MacVal,IF($Z245=0,"",INDEX(Output_Mac!J$2:J$500,$Z245)),_xlpm.WinVal,IF($AD245=0,"",INDEX(Output_Win!J$2:J$243,$AD245)),_xlpm.MyAuditVal,IF($AA245=0,"",INDEX(My_Audit!I$2:I$456,$AA245)),_xlfn.IFS(_xlpm.MyAuditVal&lt;&gt;"",_xlpm.MyAuditVal,_xlpm.MacVal&lt;&gt;"",_xlpm.MacVal,_xlpm.WinVal&lt;&gt;"",_xlpm.WinVal,_xlpm.CSVVal&lt;&gt;"",_xlpm.CSVVal)),""))</f>
        <v/>
      </c>
      <c r="K245" s="41" t="str" cm="1">
        <f t="array" ref="K245">IF(($Y245+$Z245+$AA245+$AD245)=0,"",IFERROR(_xlfn.LET(_xlpm.CSVVal,IF($Y245=0,"",INDEX(CSV!N$2:N$510,$Y245)),_xlpm.MacVal,IF($Z245=0,"",INDEX(Output_Mac!L$2:L$500,$Z245)),_xlpm.WinVal,IF($AD245=0,"",INDEX(Output_Win!L$2:L$243,$AD245)),_xlpm.MyAuditVal,IF($AA245=0,"",INDEX(My_Audit!J$2:J$456,$AA245)),_xlfn.IFS(_xlpm.MyAuditVal&lt;&gt;"",_xlpm.MyAuditVal,_xlpm.MacVal&lt;&gt;"",_xlpm.MacVal,_xlpm.WinVal&lt;&gt;"",_xlpm.WinVal,_xlpm.CSVVal&lt;&gt;"",_xlpm.CSVVal)),""))</f>
        <v/>
      </c>
      <c r="L245" s="41" t="str" cm="1">
        <f t="array" ref="L245">IF(($Y245+$Z245+$AA245+$AD245)=0,"",IFERROR(_xlfn.LET(_xlpm.CSVVal,IF($Y245=0,"",INDEX(CSV!Q$2:Q$510,$Y245)),_xlpm.MacVal,IF($Z245=0,"",INDEX(Output_Mac!M$2:M$500,$Z245)),_xlpm.WinVal,IF($AD245=0,"",INDEX(Output_Win!M$2:M$243,$AD245)),_xlpm.MyAuditVal,IF($AA245=0,"",INDEX(My_Audit!K$2:K$456,$AA245)),_xlfn.IFS(_xlpm.MyAuditVal&lt;&gt;"",_xlpm.MyAuditVal,_xlpm.MacVal&lt;&gt;"",_xlpm.MacVal,_xlpm.WinVal&lt;&gt;"",_xlpm.WinVal,_xlpm.CSVVal&lt;&gt;"",_xlpm.CSVVal)),""))</f>
        <v/>
      </c>
      <c r="M245" s="41" t="str" cm="1">
        <f t="array" ref="M245">IF(($Y245+$Z245+$AA245+$AD245)=0,"",ExpandDiagCodes(_xlfn.TEXTJOIN(", ",TRUE,IF($AA245=0,"",INDEX(My_Audit!N$2:N$456,$AA245)),IF($Z245=0,"",INDEX(Output_Mac!S$2:S$500,$Z245)),IF($AD245=0,"",INDEX(Output_Win!S$2:S$243,$AD245)),IF($Y245=0,"",INDEX(CSV!AE$2:AE$510,$Y245)))))</f>
        <v/>
      </c>
      <c r="N245" s="41" t="str" cm="1">
        <f t="array" ref="N245">IF(($Y245+$Z245+$AA245+$AD245)=0,"",IFERROR(_xlfn.LET(_xlpm.CSVVal,IF($Y245=0,"",INDEX(CSV!AG$2:AG$510,$Y245)),_xlpm.MacVal,IF($Z245=0,"",INDEX(Output_Mac!T$2:T$500,$Z245)),_xlpm.WinVal,IF($AD245=0,"",INDEX(Output_Win!T$2:T$243,$AD245)),_xlpm.MyAuditVal,IF($AA245=0,"",INDEX(My_Audit!O$2:O$456,$AA245)),_xlfn.IFS(_xlpm.MyAuditVal&lt;&gt;"",_xlpm.MyAuditVal,_xlpm.MacVal&lt;&gt;"",_xlpm.MacVal,_xlpm.WinVal&lt;&gt;"",_xlpm.WinVal,_xlpm.CSVVal&lt;&gt;"",_xlpm.CSVVal)),""))</f>
        <v/>
      </c>
      <c r="O245" s="41" t="str" cm="1">
        <f t="array" ref="O245">IF($AB245=0,"",INDEX(My_Audit!P$2:P$456,$AB245))&amp;""</f>
        <v/>
      </c>
      <c r="P245" s="40"/>
      <c r="Q245" s="41" t="str">
        <f>IF(LEFT(N245,4)="Pass","Nist SP 800-88",My_Audit!R245)&amp;""</f>
        <v/>
      </c>
      <c r="R245" s="40"/>
      <c r="S245" s="40"/>
      <c r="T245" s="41" t="str" cm="1">
        <f t="array" ref="T245">IF($AC245=0,"",INDEX(Models!J$2:J$605,$AC245))</f>
        <v/>
      </c>
      <c r="U245" s="40"/>
      <c r="V245" s="40"/>
      <c r="W245" s="79" t="str" cm="1">
        <f t="array" ref="W245">IF(($Z245+$AA245+$AD245)=0,"",ExpandDiagCodes(_xlfn.TEXTJOIN(", ",TRUE,IF($AA245=0,"",INDEX(My_Audit!L$2:L$456,$AA245)),IF($Z245=0,"",INDEX(Output_Mac!AA$2:AA$500,$Z245)),IF($AD245=0,"",INDEX(Output_Win!AA$2:AA$243,$AD245)))))</f>
        <v/>
      </c>
      <c r="Y245" s="80">
        <f>IFERROR(MATCH($A245,CSV!$A$2:$A$510,0),0)</f>
        <v>0</v>
      </c>
      <c r="Z245" s="80">
        <f>IFERROR(MATCH($A245,Output_Mac!$A$2:$A$500,0),0)</f>
        <v>0</v>
      </c>
      <c r="AA245" s="80">
        <f>IFERROR(MATCH($A245,My_Audit!$A$2:$A$456,0),0)</f>
        <v>244</v>
      </c>
      <c r="AB245" s="80">
        <f>IFERROR(MATCH($C245,My_Audit!$B$2:$B$456,0),0)</f>
        <v>0</v>
      </c>
      <c r="AC245" s="80">
        <f>IFERROR(MATCH($E245,Models!$I$2:$I$605,0),0)</f>
        <v>0</v>
      </c>
      <c r="AD245" s="80">
        <f>IFERROR(MATCH($A245,Output_Win!$A$2:$A$243,0),0)</f>
        <v>0</v>
      </c>
    </row>
    <row r="246" spans="1:30">
      <c r="A246" s="40" t="str">
        <f>_xlfn.TEXTJOIN("",TRUE,Input!$A$4,TEXT(ROW(My_Audit!A245)+Input!$A$8-1,"00"))</f>
        <v>W4633</v>
      </c>
      <c r="B246" s="40" t="str">
        <f>_xlfn.TEXTJOIN("-",TRUE,"ITD",Input!$A$2,A246)</f>
        <v>ITD-SHR11749-W4633</v>
      </c>
      <c r="C246" s="41" t="str" cm="1">
        <f t="array" ref="C246">IF(($Y246+$Z246+$AA246+$AD246)=0,"",IFERROR(_xlfn.LET(_xlpm.CSVVal,IF($Y246=0,"",INDEX(CSV!B$2:B$510,$Y246)),_xlpm.MacVal,IF($Z246=0,"",INDEX(Output_Mac!B$2:B$500,$Z246)),_xlpm.WinVal,IF($AD246=0,"",INDEX(Output_Win!B$2:B$243,$AD246)),_xlpm.MyAuditVal,IF($AA246=0,"",INDEX(My_Audit!B$2:B$456,$AA246)),_xlfn.IFS(_xlpm.MyAuditVal&lt;&gt;"",_xlpm.MyAuditVal,_xlpm.MacVal&lt;&gt;"",_xlpm.MacVal,_xlpm.WinVal&lt;&gt;"",_xlpm.WinVal,_xlpm.CSVVal&lt;&gt;"",_xlpm.CSVVal)),""))</f>
        <v/>
      </c>
      <c r="D246" s="41" t="str" cm="1">
        <f t="array" ref="D246">IF(($Y246+$Z246+$AA246+$AD246)=0,"",IFERROR(_xlfn.LET(_xlpm.CSVVal,IF($Y246=0,"",INDEX(CSV!C$2:C$510,$Y246)),_xlpm.MacVal,IF($Z246=0,"",INDEX(Output_Mac!D$2:D$500,$Z246)),_xlpm.WinVal,IF($AD246=0,"",INDEX(Output_Win!D$2:D$243,$AD246)),_xlpm.MyAuditVal,IF($AA246=0,"",INDEX(My_Audit!C$2:C$456,$AA246)),_xlfn.IFS(_xlpm.MyAuditVal&lt;&gt;"",_xlpm.MyAuditVal,_xlpm.MacVal&lt;&gt;"",_xlpm.MacVal,_xlpm.WinVal&lt;&gt;"",_xlpm.WinVal,_xlpm.CSVVal&lt;&gt;"",_xlpm.CSVVal)),""))</f>
        <v/>
      </c>
      <c r="E246" s="41" t="str" cm="1">
        <f t="array" ref="E246">IF(($Y246+$Z246+$AA246+$AD246)=0,"",IFERROR(_xlfn.LET(_xlpm.CSVVal,IF($Y246=0,"",INDEX(CSV!E$2:E$510,$Y246)),_xlpm.MacVal,IF($Z246=0,"",INDEX(Output_Mac!C$2:C$500,$Z246)),_xlpm.WinVal,IF($AD246=0,"",INDEX(Output_Win!C$2:C$243,$AD246)),_xlpm.MyAuditVal,IF($AA246=0,"",INDEX(My_Audit!D$2:D$456,$AA246)),_xlfn.IFS(_xlpm.MyAuditVal&lt;&gt;"",_xlpm.MyAuditVal,_xlpm.MacVal&lt;&gt;"",_xlpm.MacVal,_xlpm.WinVal&lt;&gt;"",_xlpm.WinVal,_xlpm.CSVVal&lt;&gt;"",_xlpm.CSVVal)),""))</f>
        <v/>
      </c>
      <c r="F246" s="41" t="str" cm="1">
        <f t="array" ref="F246">IF(($Y246+$Z246+$AA246+$AD246)=0,"",IFERROR(_xlfn.LET(_xlpm.CSVVal,IF($Y246=0,"",INDEX(CSV!F$2:F$510,$Y246)),_xlpm.MacVal,IF($Z246=0,"",INDEX(Output_Mac!E$2:E$500,$Z246)),_xlpm.WinVal,IF($AD246=0,"",INDEX(Output_Win!E$2:E$243,$AD246)),_xlpm.MyAuditVal,IF($AA246=0,"",INDEX(My_Audit!E$2:E$456,$AA246)),_xlfn.IFS(_xlpm.MyAuditVal&lt;&gt;"",_xlpm.MyAuditVal,_xlpm.MacVal&lt;&gt;"",_xlpm.MacVal,_xlpm.WinVal&lt;&gt;"",_xlpm.WinVal,_xlpm.CSVVal&lt;&gt;"",PROPER(_xlpm.CSVVal))),""))</f>
        <v/>
      </c>
      <c r="G246" s="41" t="str" cm="1">
        <f t="array" ref="G246">IF(($Y246+$Z246+$AA246+$AD246)=0,"",IFERROR(_xlfn.LET(_xlpm.CSVVal,IF($Y246=0,"",INDEX(CSV!G$2:G$510,$Y246)),_xlpm.MacVal,IF($Z246=0,"",INDEX(Output_Mac!G$2:G$500,$Z246)),_xlpm.WinVal,IF($AD246=0,"",INDEX(Output_Win!G$2:G$243,$AD246)),_xlpm.MyAuditVal,IF($AA246=0,"",INDEX(My_Audit!F$2:F$456,$AA246)),_xlfn.IFS(_xlpm.MyAuditVal&lt;&gt;"",_xlpm.MyAuditVal,_xlpm.MacVal&lt;&gt;"",_xlpm.MacVal,_xlpm.WinVal&lt;&gt;"",_xlpm.WinVal,_xlpm.CSVVal&lt;&gt;"",_xlpm.CSVVal)),""))</f>
        <v/>
      </c>
      <c r="H246" s="41" t="str" cm="1">
        <f t="array" ref="H246">IF($Z246&gt;0,INDEX(Output_Mac!H$2:H$500,$Z246),IF($AD246&gt;0,INDEX(Output_Win!H$2:H$243,$AD246),IF($AA246&gt;0,_xlfn.LET(_xlpm.MyAuditVal,INDEX(My_Audit!G$2:G$456,$AA246),IF(_xlpm.MyAuditVal=0,"",_xlpm.MyAuditVal)),"")))</f>
        <v/>
      </c>
      <c r="I246" s="41" t="str" cm="1">
        <f t="array" ref="I246">IF(($Y246+$Z246+$AA246+$AD246)=0,"",IFERROR(_xlfn.LET(_xlpm.CSVVal,IF($Y246=0,"",INDEX(CSV!H$2:H$510,$Y246)),_xlpm.MacVal,IF($Z246=0,"",INDEX(Output_Mac!I$2:I$500,$Z246)),_xlpm.WinVal,IF($AD246=0,"",INDEX(Output_Win!I$2:I$243,$AD246)),_xlpm.MyAuditVal,IF($AA246=0,"",INDEX(My_Audit!H$2:H$456,$AA246)),_xlfn.IFS(_xlpm.MyAuditVal&lt;&gt;"",_xlpm.MyAuditVal,_xlpm.MacVal&lt;&gt;"",_xlpm.MacVal,_xlpm.WinVal&lt;&gt;"",_xlpm.WinVal,_xlpm.CSVVal&lt;&gt;"",_xlpm.CSVVal)),""))</f>
        <v/>
      </c>
      <c r="J246" s="41" t="str" cm="1">
        <f t="array" ref="J246">IF(($Y246+$Z246+$AA246+$AD246)=0,"",IFERROR(_xlfn.LET(_xlpm.CSVVal,IF($Y246=0,"",INDEX(CSV!J$2:J$510,$Y246)),_xlpm.MacVal,IF($Z246=0,"",INDEX(Output_Mac!J$2:J$500,$Z246)),_xlpm.WinVal,IF($AD246=0,"",INDEX(Output_Win!J$2:J$243,$AD246)),_xlpm.MyAuditVal,IF($AA246=0,"",INDEX(My_Audit!I$2:I$456,$AA246)),_xlfn.IFS(_xlpm.MyAuditVal&lt;&gt;"",_xlpm.MyAuditVal,_xlpm.MacVal&lt;&gt;"",_xlpm.MacVal,_xlpm.WinVal&lt;&gt;"",_xlpm.WinVal,_xlpm.CSVVal&lt;&gt;"",_xlpm.CSVVal)),""))</f>
        <v/>
      </c>
      <c r="K246" s="41" t="str" cm="1">
        <f t="array" ref="K246">IF(($Y246+$Z246+$AA246+$AD246)=0,"",IFERROR(_xlfn.LET(_xlpm.CSVVal,IF($Y246=0,"",INDEX(CSV!N$2:N$510,$Y246)),_xlpm.MacVal,IF($Z246=0,"",INDEX(Output_Mac!L$2:L$500,$Z246)),_xlpm.WinVal,IF($AD246=0,"",INDEX(Output_Win!L$2:L$243,$AD246)),_xlpm.MyAuditVal,IF($AA246=0,"",INDEX(My_Audit!J$2:J$456,$AA246)),_xlfn.IFS(_xlpm.MyAuditVal&lt;&gt;"",_xlpm.MyAuditVal,_xlpm.MacVal&lt;&gt;"",_xlpm.MacVal,_xlpm.WinVal&lt;&gt;"",_xlpm.WinVal,_xlpm.CSVVal&lt;&gt;"",_xlpm.CSVVal)),""))</f>
        <v/>
      </c>
      <c r="L246" s="41" t="str" cm="1">
        <f t="array" ref="L246">IF(($Y246+$Z246+$AA246+$AD246)=0,"",IFERROR(_xlfn.LET(_xlpm.CSVVal,IF($Y246=0,"",INDEX(CSV!Q$2:Q$510,$Y246)),_xlpm.MacVal,IF($Z246=0,"",INDEX(Output_Mac!M$2:M$500,$Z246)),_xlpm.WinVal,IF($AD246=0,"",INDEX(Output_Win!M$2:M$243,$AD246)),_xlpm.MyAuditVal,IF($AA246=0,"",INDEX(My_Audit!K$2:K$456,$AA246)),_xlfn.IFS(_xlpm.MyAuditVal&lt;&gt;"",_xlpm.MyAuditVal,_xlpm.MacVal&lt;&gt;"",_xlpm.MacVal,_xlpm.WinVal&lt;&gt;"",_xlpm.WinVal,_xlpm.CSVVal&lt;&gt;"",_xlpm.CSVVal)),""))</f>
        <v/>
      </c>
      <c r="M246" s="41" t="str" cm="1">
        <f t="array" ref="M246">IF(($Y246+$Z246+$AA246+$AD246)=0,"",ExpandDiagCodes(_xlfn.TEXTJOIN(", ",TRUE,IF($AA246=0,"",INDEX(My_Audit!N$2:N$456,$AA246)),IF($Z246=0,"",INDEX(Output_Mac!S$2:S$500,$Z246)),IF($AD246=0,"",INDEX(Output_Win!S$2:S$243,$AD246)),IF($Y246=0,"",INDEX(CSV!AE$2:AE$510,$Y246)))))</f>
        <v/>
      </c>
      <c r="N246" s="41" t="str" cm="1">
        <f t="array" ref="N246">IF(($Y246+$Z246+$AA246+$AD246)=0,"",IFERROR(_xlfn.LET(_xlpm.CSVVal,IF($Y246=0,"",INDEX(CSV!AG$2:AG$510,$Y246)),_xlpm.MacVal,IF($Z246=0,"",INDEX(Output_Mac!T$2:T$500,$Z246)),_xlpm.WinVal,IF($AD246=0,"",INDEX(Output_Win!T$2:T$243,$AD246)),_xlpm.MyAuditVal,IF($AA246=0,"",INDEX(My_Audit!O$2:O$456,$AA246)),_xlfn.IFS(_xlpm.MyAuditVal&lt;&gt;"",_xlpm.MyAuditVal,_xlpm.MacVal&lt;&gt;"",_xlpm.MacVal,_xlpm.WinVal&lt;&gt;"",_xlpm.WinVal,_xlpm.CSVVal&lt;&gt;"",_xlpm.CSVVal)),""))</f>
        <v/>
      </c>
      <c r="O246" s="41" t="str" cm="1">
        <f t="array" ref="O246">IF($AB246=0,"",INDEX(My_Audit!P$2:P$456,$AB246))&amp;""</f>
        <v/>
      </c>
      <c r="P246" s="40"/>
      <c r="Q246" s="41" t="str">
        <f>IF(LEFT(N246,4)="Pass","Nist SP 800-88",My_Audit!R246)&amp;""</f>
        <v/>
      </c>
      <c r="R246" s="40"/>
      <c r="S246" s="40"/>
      <c r="T246" s="41" t="str" cm="1">
        <f t="array" ref="T246">IF($AC246=0,"",INDEX(Models!J$2:J$605,$AC246))</f>
        <v/>
      </c>
      <c r="U246" s="40"/>
      <c r="V246" s="40"/>
      <c r="W246" s="79" t="str" cm="1">
        <f t="array" ref="W246">IF(($Z246+$AA246+$AD246)=0,"",ExpandDiagCodes(_xlfn.TEXTJOIN(", ",TRUE,IF($AA246=0,"",INDEX(My_Audit!L$2:L$456,$AA246)),IF($Z246=0,"",INDEX(Output_Mac!AA$2:AA$500,$Z246)),IF($AD246=0,"",INDEX(Output_Win!AA$2:AA$243,$AD246)))))</f>
        <v/>
      </c>
      <c r="Y246" s="80">
        <f>IFERROR(MATCH($A246,CSV!$A$2:$A$510,0),0)</f>
        <v>0</v>
      </c>
      <c r="Z246" s="80">
        <f>IFERROR(MATCH($A246,Output_Mac!$A$2:$A$500,0),0)</f>
        <v>0</v>
      </c>
      <c r="AA246" s="80">
        <f>IFERROR(MATCH($A246,My_Audit!$A$2:$A$456,0),0)</f>
        <v>245</v>
      </c>
      <c r="AB246" s="80">
        <f>IFERROR(MATCH($C246,My_Audit!$B$2:$B$456,0),0)</f>
        <v>0</v>
      </c>
      <c r="AC246" s="80">
        <f>IFERROR(MATCH($E246,Models!$I$2:$I$605,0),0)</f>
        <v>0</v>
      </c>
      <c r="AD246" s="80">
        <f>IFERROR(MATCH($A246,Output_Win!$A$2:$A$243,0),0)</f>
        <v>0</v>
      </c>
    </row>
    <row r="247" spans="1:30">
      <c r="A247" s="40" t="str">
        <f>_xlfn.TEXTJOIN("",TRUE,Input!$A$4,TEXT(ROW(My_Audit!A246)+Input!$A$8-1,"00"))</f>
        <v>W4634</v>
      </c>
      <c r="B247" s="40" t="str">
        <f>_xlfn.TEXTJOIN("-",TRUE,"ITD",Input!$A$2,A247)</f>
        <v>ITD-SHR11749-W4634</v>
      </c>
      <c r="C247" s="41" t="str" cm="1">
        <f t="array" ref="C247">IF(($Y247+$Z247+$AA247+$AD247)=0,"",IFERROR(_xlfn.LET(_xlpm.CSVVal,IF($Y247=0,"",INDEX(CSV!B$2:B$510,$Y247)),_xlpm.MacVal,IF($Z247=0,"",INDEX(Output_Mac!B$2:B$500,$Z247)),_xlpm.WinVal,IF($AD247=0,"",INDEX(Output_Win!B$2:B$243,$AD247)),_xlpm.MyAuditVal,IF($AA247=0,"",INDEX(My_Audit!B$2:B$456,$AA247)),_xlfn.IFS(_xlpm.MyAuditVal&lt;&gt;"",_xlpm.MyAuditVal,_xlpm.MacVal&lt;&gt;"",_xlpm.MacVal,_xlpm.WinVal&lt;&gt;"",_xlpm.WinVal,_xlpm.CSVVal&lt;&gt;"",_xlpm.CSVVal)),""))</f>
        <v/>
      </c>
      <c r="D247" s="41" t="str" cm="1">
        <f t="array" ref="D247">IF(($Y247+$Z247+$AA247+$AD247)=0,"",IFERROR(_xlfn.LET(_xlpm.CSVVal,IF($Y247=0,"",INDEX(CSV!C$2:C$510,$Y247)),_xlpm.MacVal,IF($Z247=0,"",INDEX(Output_Mac!D$2:D$500,$Z247)),_xlpm.WinVal,IF($AD247=0,"",INDEX(Output_Win!D$2:D$243,$AD247)),_xlpm.MyAuditVal,IF($AA247=0,"",INDEX(My_Audit!C$2:C$456,$AA247)),_xlfn.IFS(_xlpm.MyAuditVal&lt;&gt;"",_xlpm.MyAuditVal,_xlpm.MacVal&lt;&gt;"",_xlpm.MacVal,_xlpm.WinVal&lt;&gt;"",_xlpm.WinVal,_xlpm.CSVVal&lt;&gt;"",_xlpm.CSVVal)),""))</f>
        <v/>
      </c>
      <c r="E247" s="41" t="str" cm="1">
        <f t="array" ref="E247">IF(($Y247+$Z247+$AA247+$AD247)=0,"",IFERROR(_xlfn.LET(_xlpm.CSVVal,IF($Y247=0,"",INDEX(CSV!E$2:E$510,$Y247)),_xlpm.MacVal,IF($Z247=0,"",INDEX(Output_Mac!C$2:C$500,$Z247)),_xlpm.WinVal,IF($AD247=0,"",INDEX(Output_Win!C$2:C$243,$AD247)),_xlpm.MyAuditVal,IF($AA247=0,"",INDEX(My_Audit!D$2:D$456,$AA247)),_xlfn.IFS(_xlpm.MyAuditVal&lt;&gt;"",_xlpm.MyAuditVal,_xlpm.MacVal&lt;&gt;"",_xlpm.MacVal,_xlpm.WinVal&lt;&gt;"",_xlpm.WinVal,_xlpm.CSVVal&lt;&gt;"",_xlpm.CSVVal)),""))</f>
        <v/>
      </c>
      <c r="F247" s="41" t="str" cm="1">
        <f t="array" ref="F247">IF(($Y247+$Z247+$AA247+$AD247)=0,"",IFERROR(_xlfn.LET(_xlpm.CSVVal,IF($Y247=0,"",INDEX(CSV!F$2:F$510,$Y247)),_xlpm.MacVal,IF($Z247=0,"",INDEX(Output_Mac!E$2:E$500,$Z247)),_xlpm.WinVal,IF($AD247=0,"",INDEX(Output_Win!E$2:E$243,$AD247)),_xlpm.MyAuditVal,IF($AA247=0,"",INDEX(My_Audit!E$2:E$456,$AA247)),_xlfn.IFS(_xlpm.MyAuditVal&lt;&gt;"",_xlpm.MyAuditVal,_xlpm.MacVal&lt;&gt;"",_xlpm.MacVal,_xlpm.WinVal&lt;&gt;"",_xlpm.WinVal,_xlpm.CSVVal&lt;&gt;"",PROPER(_xlpm.CSVVal))),""))</f>
        <v/>
      </c>
      <c r="G247" s="41" t="str" cm="1">
        <f t="array" ref="G247">IF(($Y247+$Z247+$AA247+$AD247)=0,"",IFERROR(_xlfn.LET(_xlpm.CSVVal,IF($Y247=0,"",INDEX(CSV!G$2:G$510,$Y247)),_xlpm.MacVal,IF($Z247=0,"",INDEX(Output_Mac!G$2:G$500,$Z247)),_xlpm.WinVal,IF($AD247=0,"",INDEX(Output_Win!G$2:G$243,$AD247)),_xlpm.MyAuditVal,IF($AA247=0,"",INDEX(My_Audit!F$2:F$456,$AA247)),_xlfn.IFS(_xlpm.MyAuditVal&lt;&gt;"",_xlpm.MyAuditVal,_xlpm.MacVal&lt;&gt;"",_xlpm.MacVal,_xlpm.WinVal&lt;&gt;"",_xlpm.WinVal,_xlpm.CSVVal&lt;&gt;"",_xlpm.CSVVal)),""))</f>
        <v/>
      </c>
      <c r="H247" s="41" t="str" cm="1">
        <f t="array" ref="H247">IF($Z247&gt;0,INDEX(Output_Mac!H$2:H$500,$Z247),IF($AD247&gt;0,INDEX(Output_Win!H$2:H$243,$AD247),IF($AA247&gt;0,_xlfn.LET(_xlpm.MyAuditVal,INDEX(My_Audit!G$2:G$456,$AA247),IF(_xlpm.MyAuditVal=0,"",_xlpm.MyAuditVal)),"")))</f>
        <v/>
      </c>
      <c r="I247" s="41" t="str" cm="1">
        <f t="array" ref="I247">IF(($Y247+$Z247+$AA247+$AD247)=0,"",IFERROR(_xlfn.LET(_xlpm.CSVVal,IF($Y247=0,"",INDEX(CSV!H$2:H$510,$Y247)),_xlpm.MacVal,IF($Z247=0,"",INDEX(Output_Mac!I$2:I$500,$Z247)),_xlpm.WinVal,IF($AD247=0,"",INDEX(Output_Win!I$2:I$243,$AD247)),_xlpm.MyAuditVal,IF($AA247=0,"",INDEX(My_Audit!H$2:H$456,$AA247)),_xlfn.IFS(_xlpm.MyAuditVal&lt;&gt;"",_xlpm.MyAuditVal,_xlpm.MacVal&lt;&gt;"",_xlpm.MacVal,_xlpm.WinVal&lt;&gt;"",_xlpm.WinVal,_xlpm.CSVVal&lt;&gt;"",_xlpm.CSVVal)),""))</f>
        <v/>
      </c>
      <c r="J247" s="41" t="str" cm="1">
        <f t="array" ref="J247">IF(($Y247+$Z247+$AA247+$AD247)=0,"",IFERROR(_xlfn.LET(_xlpm.CSVVal,IF($Y247=0,"",INDEX(CSV!J$2:J$510,$Y247)),_xlpm.MacVal,IF($Z247=0,"",INDEX(Output_Mac!J$2:J$500,$Z247)),_xlpm.WinVal,IF($AD247=0,"",INDEX(Output_Win!J$2:J$243,$AD247)),_xlpm.MyAuditVal,IF($AA247=0,"",INDEX(My_Audit!I$2:I$456,$AA247)),_xlfn.IFS(_xlpm.MyAuditVal&lt;&gt;"",_xlpm.MyAuditVal,_xlpm.MacVal&lt;&gt;"",_xlpm.MacVal,_xlpm.WinVal&lt;&gt;"",_xlpm.WinVal,_xlpm.CSVVal&lt;&gt;"",_xlpm.CSVVal)),""))</f>
        <v/>
      </c>
      <c r="K247" s="41" t="str" cm="1">
        <f t="array" ref="K247">IF(($Y247+$Z247+$AA247+$AD247)=0,"",IFERROR(_xlfn.LET(_xlpm.CSVVal,IF($Y247=0,"",INDEX(CSV!N$2:N$510,$Y247)),_xlpm.MacVal,IF($Z247=0,"",INDEX(Output_Mac!L$2:L$500,$Z247)),_xlpm.WinVal,IF($AD247=0,"",INDEX(Output_Win!L$2:L$243,$AD247)),_xlpm.MyAuditVal,IF($AA247=0,"",INDEX(My_Audit!J$2:J$456,$AA247)),_xlfn.IFS(_xlpm.MyAuditVal&lt;&gt;"",_xlpm.MyAuditVal,_xlpm.MacVal&lt;&gt;"",_xlpm.MacVal,_xlpm.WinVal&lt;&gt;"",_xlpm.WinVal,_xlpm.CSVVal&lt;&gt;"",_xlpm.CSVVal)),""))</f>
        <v/>
      </c>
      <c r="L247" s="41" t="str" cm="1">
        <f t="array" ref="L247">IF(($Y247+$Z247+$AA247+$AD247)=0,"",IFERROR(_xlfn.LET(_xlpm.CSVVal,IF($Y247=0,"",INDEX(CSV!Q$2:Q$510,$Y247)),_xlpm.MacVal,IF($Z247=0,"",INDEX(Output_Mac!M$2:M$500,$Z247)),_xlpm.WinVal,IF($AD247=0,"",INDEX(Output_Win!M$2:M$243,$AD247)),_xlpm.MyAuditVal,IF($AA247=0,"",INDEX(My_Audit!K$2:K$456,$AA247)),_xlfn.IFS(_xlpm.MyAuditVal&lt;&gt;"",_xlpm.MyAuditVal,_xlpm.MacVal&lt;&gt;"",_xlpm.MacVal,_xlpm.WinVal&lt;&gt;"",_xlpm.WinVal,_xlpm.CSVVal&lt;&gt;"",_xlpm.CSVVal)),""))</f>
        <v/>
      </c>
      <c r="M247" s="41" t="str" cm="1">
        <f t="array" ref="M247">IF(($Y247+$Z247+$AA247+$AD247)=0,"",ExpandDiagCodes(_xlfn.TEXTJOIN(", ",TRUE,IF($AA247=0,"",INDEX(My_Audit!N$2:N$456,$AA247)),IF($Z247=0,"",INDEX(Output_Mac!S$2:S$500,$Z247)),IF($AD247=0,"",INDEX(Output_Win!S$2:S$243,$AD247)),IF($Y247=0,"",INDEX(CSV!AE$2:AE$510,$Y247)))))</f>
        <v/>
      </c>
      <c r="N247" s="41" t="str" cm="1">
        <f t="array" ref="N247">IF(($Y247+$Z247+$AA247+$AD247)=0,"",IFERROR(_xlfn.LET(_xlpm.CSVVal,IF($Y247=0,"",INDEX(CSV!AG$2:AG$510,$Y247)),_xlpm.MacVal,IF($Z247=0,"",INDEX(Output_Mac!T$2:T$500,$Z247)),_xlpm.WinVal,IF($AD247=0,"",INDEX(Output_Win!T$2:T$243,$AD247)),_xlpm.MyAuditVal,IF($AA247=0,"",INDEX(My_Audit!O$2:O$456,$AA247)),_xlfn.IFS(_xlpm.MyAuditVal&lt;&gt;"",_xlpm.MyAuditVal,_xlpm.MacVal&lt;&gt;"",_xlpm.MacVal,_xlpm.WinVal&lt;&gt;"",_xlpm.WinVal,_xlpm.CSVVal&lt;&gt;"",_xlpm.CSVVal)),""))</f>
        <v/>
      </c>
      <c r="O247" s="41" t="str" cm="1">
        <f t="array" ref="O247">IF($AB247=0,"",INDEX(My_Audit!P$2:P$456,$AB247))&amp;""</f>
        <v/>
      </c>
      <c r="P247" s="40"/>
      <c r="Q247" s="41" t="str">
        <f>IF(LEFT(N247,4)="Pass","Nist SP 800-88",My_Audit!R247)&amp;""</f>
        <v/>
      </c>
      <c r="R247" s="40"/>
      <c r="S247" s="40"/>
      <c r="T247" s="41" t="str" cm="1">
        <f t="array" ref="T247">IF($AC247=0,"",INDEX(Models!J$2:J$605,$AC247))</f>
        <v/>
      </c>
      <c r="U247" s="40"/>
      <c r="V247" s="40"/>
      <c r="W247" s="79" t="str" cm="1">
        <f t="array" ref="W247">IF(($Z247+$AA247+$AD247)=0,"",ExpandDiagCodes(_xlfn.TEXTJOIN(", ",TRUE,IF($AA247=0,"",INDEX(My_Audit!L$2:L$456,$AA247)),IF($Z247=0,"",INDEX(Output_Mac!AA$2:AA$500,$Z247)),IF($AD247=0,"",INDEX(Output_Win!AA$2:AA$243,$AD247)))))</f>
        <v/>
      </c>
      <c r="Y247" s="80">
        <f>IFERROR(MATCH($A247,CSV!$A$2:$A$510,0),0)</f>
        <v>0</v>
      </c>
      <c r="Z247" s="80">
        <f>IFERROR(MATCH($A247,Output_Mac!$A$2:$A$500,0),0)</f>
        <v>0</v>
      </c>
      <c r="AA247" s="80">
        <f>IFERROR(MATCH($A247,My_Audit!$A$2:$A$456,0),0)</f>
        <v>246</v>
      </c>
      <c r="AB247" s="80">
        <f>IFERROR(MATCH($C247,My_Audit!$B$2:$B$456,0),0)</f>
        <v>0</v>
      </c>
      <c r="AC247" s="80">
        <f>IFERROR(MATCH($E247,Models!$I$2:$I$605,0),0)</f>
        <v>0</v>
      </c>
      <c r="AD247" s="80">
        <f>IFERROR(MATCH($A247,Output_Win!$A$2:$A$243,0),0)</f>
        <v>0</v>
      </c>
    </row>
    <row r="248" spans="1:30">
      <c r="A248" s="40" t="str">
        <f>_xlfn.TEXTJOIN("",TRUE,Input!$A$4,TEXT(ROW(My_Audit!A247)+Input!$A$8-1,"00"))</f>
        <v>W4635</v>
      </c>
      <c r="B248" s="40" t="str">
        <f>_xlfn.TEXTJOIN("-",TRUE,"ITD",Input!$A$2,A248)</f>
        <v>ITD-SHR11749-W4635</v>
      </c>
      <c r="C248" s="41" t="str" cm="1">
        <f t="array" ref="C248">IF(($Y248+$Z248+$AA248+$AD248)=0,"",IFERROR(_xlfn.LET(_xlpm.CSVVal,IF($Y248=0,"",INDEX(CSV!B$2:B$510,$Y248)),_xlpm.MacVal,IF($Z248=0,"",INDEX(Output_Mac!B$2:B$500,$Z248)),_xlpm.WinVal,IF($AD248=0,"",INDEX(Output_Win!B$2:B$243,$AD248)),_xlpm.MyAuditVal,IF($AA248=0,"",INDEX(My_Audit!B$2:B$456,$AA248)),_xlfn.IFS(_xlpm.MyAuditVal&lt;&gt;"",_xlpm.MyAuditVal,_xlpm.MacVal&lt;&gt;"",_xlpm.MacVal,_xlpm.WinVal&lt;&gt;"",_xlpm.WinVal,_xlpm.CSVVal&lt;&gt;"",_xlpm.CSVVal)),""))</f>
        <v/>
      </c>
      <c r="D248" s="41" t="str" cm="1">
        <f t="array" ref="D248">IF(($Y248+$Z248+$AA248+$AD248)=0,"",IFERROR(_xlfn.LET(_xlpm.CSVVal,IF($Y248=0,"",INDEX(CSV!C$2:C$510,$Y248)),_xlpm.MacVal,IF($Z248=0,"",INDEX(Output_Mac!D$2:D$500,$Z248)),_xlpm.WinVal,IF($AD248=0,"",INDEX(Output_Win!D$2:D$243,$AD248)),_xlpm.MyAuditVal,IF($AA248=0,"",INDEX(My_Audit!C$2:C$456,$AA248)),_xlfn.IFS(_xlpm.MyAuditVal&lt;&gt;"",_xlpm.MyAuditVal,_xlpm.MacVal&lt;&gt;"",_xlpm.MacVal,_xlpm.WinVal&lt;&gt;"",_xlpm.WinVal,_xlpm.CSVVal&lt;&gt;"",_xlpm.CSVVal)),""))</f>
        <v/>
      </c>
      <c r="E248" s="41" t="str" cm="1">
        <f t="array" ref="E248">IF(($Y248+$Z248+$AA248+$AD248)=0,"",IFERROR(_xlfn.LET(_xlpm.CSVVal,IF($Y248=0,"",INDEX(CSV!E$2:E$510,$Y248)),_xlpm.MacVal,IF($Z248=0,"",INDEX(Output_Mac!C$2:C$500,$Z248)),_xlpm.WinVal,IF($AD248=0,"",INDEX(Output_Win!C$2:C$243,$AD248)),_xlpm.MyAuditVal,IF($AA248=0,"",INDEX(My_Audit!D$2:D$456,$AA248)),_xlfn.IFS(_xlpm.MyAuditVal&lt;&gt;"",_xlpm.MyAuditVal,_xlpm.MacVal&lt;&gt;"",_xlpm.MacVal,_xlpm.WinVal&lt;&gt;"",_xlpm.WinVal,_xlpm.CSVVal&lt;&gt;"",_xlpm.CSVVal)),""))</f>
        <v/>
      </c>
      <c r="F248" s="41" t="str" cm="1">
        <f t="array" ref="F248">IF(($Y248+$Z248+$AA248+$AD248)=0,"",IFERROR(_xlfn.LET(_xlpm.CSVVal,IF($Y248=0,"",INDEX(CSV!F$2:F$510,$Y248)),_xlpm.MacVal,IF($Z248=0,"",INDEX(Output_Mac!E$2:E$500,$Z248)),_xlpm.WinVal,IF($AD248=0,"",INDEX(Output_Win!E$2:E$243,$AD248)),_xlpm.MyAuditVal,IF($AA248=0,"",INDEX(My_Audit!E$2:E$456,$AA248)),_xlfn.IFS(_xlpm.MyAuditVal&lt;&gt;"",_xlpm.MyAuditVal,_xlpm.MacVal&lt;&gt;"",_xlpm.MacVal,_xlpm.WinVal&lt;&gt;"",_xlpm.WinVal,_xlpm.CSVVal&lt;&gt;"",PROPER(_xlpm.CSVVal))),""))</f>
        <v/>
      </c>
      <c r="G248" s="41" t="str" cm="1">
        <f t="array" ref="G248">IF(($Y248+$Z248+$AA248+$AD248)=0,"",IFERROR(_xlfn.LET(_xlpm.CSVVal,IF($Y248=0,"",INDEX(CSV!G$2:G$510,$Y248)),_xlpm.MacVal,IF($Z248=0,"",INDEX(Output_Mac!G$2:G$500,$Z248)),_xlpm.WinVal,IF($AD248=0,"",INDEX(Output_Win!G$2:G$243,$AD248)),_xlpm.MyAuditVal,IF($AA248=0,"",INDEX(My_Audit!F$2:F$456,$AA248)),_xlfn.IFS(_xlpm.MyAuditVal&lt;&gt;"",_xlpm.MyAuditVal,_xlpm.MacVal&lt;&gt;"",_xlpm.MacVal,_xlpm.WinVal&lt;&gt;"",_xlpm.WinVal,_xlpm.CSVVal&lt;&gt;"",_xlpm.CSVVal)),""))</f>
        <v/>
      </c>
      <c r="H248" s="41" t="str" cm="1">
        <f t="array" ref="H248">IF($Z248&gt;0,INDEX(Output_Mac!H$2:H$500,$Z248),IF($AD248&gt;0,INDEX(Output_Win!H$2:H$243,$AD248),IF($AA248&gt;0,_xlfn.LET(_xlpm.MyAuditVal,INDEX(My_Audit!G$2:G$456,$AA248),IF(_xlpm.MyAuditVal=0,"",_xlpm.MyAuditVal)),"")))</f>
        <v/>
      </c>
      <c r="I248" s="41" t="str" cm="1">
        <f t="array" ref="I248">IF(($Y248+$Z248+$AA248+$AD248)=0,"",IFERROR(_xlfn.LET(_xlpm.CSVVal,IF($Y248=0,"",INDEX(CSV!H$2:H$510,$Y248)),_xlpm.MacVal,IF($Z248=0,"",INDEX(Output_Mac!I$2:I$500,$Z248)),_xlpm.WinVal,IF($AD248=0,"",INDEX(Output_Win!I$2:I$243,$AD248)),_xlpm.MyAuditVal,IF($AA248=0,"",INDEX(My_Audit!H$2:H$456,$AA248)),_xlfn.IFS(_xlpm.MyAuditVal&lt;&gt;"",_xlpm.MyAuditVal,_xlpm.MacVal&lt;&gt;"",_xlpm.MacVal,_xlpm.WinVal&lt;&gt;"",_xlpm.WinVal,_xlpm.CSVVal&lt;&gt;"",_xlpm.CSVVal)),""))</f>
        <v/>
      </c>
      <c r="J248" s="41" t="str" cm="1">
        <f t="array" ref="J248">IF(($Y248+$Z248+$AA248+$AD248)=0,"",IFERROR(_xlfn.LET(_xlpm.CSVVal,IF($Y248=0,"",INDEX(CSV!J$2:J$510,$Y248)),_xlpm.MacVal,IF($Z248=0,"",INDEX(Output_Mac!J$2:J$500,$Z248)),_xlpm.WinVal,IF($AD248=0,"",INDEX(Output_Win!J$2:J$243,$AD248)),_xlpm.MyAuditVal,IF($AA248=0,"",INDEX(My_Audit!I$2:I$456,$AA248)),_xlfn.IFS(_xlpm.MyAuditVal&lt;&gt;"",_xlpm.MyAuditVal,_xlpm.MacVal&lt;&gt;"",_xlpm.MacVal,_xlpm.WinVal&lt;&gt;"",_xlpm.WinVal,_xlpm.CSVVal&lt;&gt;"",_xlpm.CSVVal)),""))</f>
        <v/>
      </c>
      <c r="K248" s="41" t="str" cm="1">
        <f t="array" ref="K248">IF(($Y248+$Z248+$AA248+$AD248)=0,"",IFERROR(_xlfn.LET(_xlpm.CSVVal,IF($Y248=0,"",INDEX(CSV!N$2:N$510,$Y248)),_xlpm.MacVal,IF($Z248=0,"",INDEX(Output_Mac!L$2:L$500,$Z248)),_xlpm.WinVal,IF($AD248=0,"",INDEX(Output_Win!L$2:L$243,$AD248)),_xlpm.MyAuditVal,IF($AA248=0,"",INDEX(My_Audit!J$2:J$456,$AA248)),_xlfn.IFS(_xlpm.MyAuditVal&lt;&gt;"",_xlpm.MyAuditVal,_xlpm.MacVal&lt;&gt;"",_xlpm.MacVal,_xlpm.WinVal&lt;&gt;"",_xlpm.WinVal,_xlpm.CSVVal&lt;&gt;"",_xlpm.CSVVal)),""))</f>
        <v/>
      </c>
      <c r="L248" s="41" t="str" cm="1">
        <f t="array" ref="L248">IF(($Y248+$Z248+$AA248+$AD248)=0,"",IFERROR(_xlfn.LET(_xlpm.CSVVal,IF($Y248=0,"",INDEX(CSV!Q$2:Q$510,$Y248)),_xlpm.MacVal,IF($Z248=0,"",INDEX(Output_Mac!M$2:M$500,$Z248)),_xlpm.WinVal,IF($AD248=0,"",INDEX(Output_Win!M$2:M$243,$AD248)),_xlpm.MyAuditVal,IF($AA248=0,"",INDEX(My_Audit!K$2:K$456,$AA248)),_xlfn.IFS(_xlpm.MyAuditVal&lt;&gt;"",_xlpm.MyAuditVal,_xlpm.MacVal&lt;&gt;"",_xlpm.MacVal,_xlpm.WinVal&lt;&gt;"",_xlpm.WinVal,_xlpm.CSVVal&lt;&gt;"",_xlpm.CSVVal)),""))</f>
        <v/>
      </c>
      <c r="M248" s="41" t="str" cm="1">
        <f t="array" ref="M248">IF(($Y248+$Z248+$AA248+$AD248)=0,"",ExpandDiagCodes(_xlfn.TEXTJOIN(", ",TRUE,IF($AA248=0,"",INDEX(My_Audit!N$2:N$456,$AA248)),IF($Z248=0,"",INDEX(Output_Mac!S$2:S$500,$Z248)),IF($AD248=0,"",INDEX(Output_Win!S$2:S$243,$AD248)),IF($Y248=0,"",INDEX(CSV!AE$2:AE$510,$Y248)))))</f>
        <v/>
      </c>
      <c r="N248" s="41" t="str" cm="1">
        <f t="array" ref="N248">IF(($Y248+$Z248+$AA248+$AD248)=0,"",IFERROR(_xlfn.LET(_xlpm.CSVVal,IF($Y248=0,"",INDEX(CSV!AG$2:AG$510,$Y248)),_xlpm.MacVal,IF($Z248=0,"",INDEX(Output_Mac!T$2:T$500,$Z248)),_xlpm.WinVal,IF($AD248=0,"",INDEX(Output_Win!T$2:T$243,$AD248)),_xlpm.MyAuditVal,IF($AA248=0,"",INDEX(My_Audit!O$2:O$456,$AA248)),_xlfn.IFS(_xlpm.MyAuditVal&lt;&gt;"",_xlpm.MyAuditVal,_xlpm.MacVal&lt;&gt;"",_xlpm.MacVal,_xlpm.WinVal&lt;&gt;"",_xlpm.WinVal,_xlpm.CSVVal&lt;&gt;"",_xlpm.CSVVal)),""))</f>
        <v/>
      </c>
      <c r="O248" s="41" t="str" cm="1">
        <f t="array" ref="O248">IF($AB248=0,"",INDEX(My_Audit!P$2:P$456,$AB248))&amp;""</f>
        <v/>
      </c>
      <c r="P248" s="40"/>
      <c r="Q248" s="41" t="str">
        <f>IF(LEFT(N248,4)="Pass","Nist SP 800-88",My_Audit!R248)&amp;""</f>
        <v/>
      </c>
      <c r="R248" s="40"/>
      <c r="S248" s="40"/>
      <c r="T248" s="41" t="str" cm="1">
        <f t="array" ref="T248">IF($AC248=0,"",INDEX(Models!J$2:J$605,$AC248))</f>
        <v/>
      </c>
      <c r="U248" s="40"/>
      <c r="V248" s="40"/>
      <c r="W248" s="79" t="str" cm="1">
        <f t="array" ref="W248">IF(($Z248+$AA248+$AD248)=0,"",ExpandDiagCodes(_xlfn.TEXTJOIN(", ",TRUE,IF($AA248=0,"",INDEX(My_Audit!L$2:L$456,$AA248)),IF($Z248=0,"",INDEX(Output_Mac!AA$2:AA$500,$Z248)),IF($AD248=0,"",INDEX(Output_Win!AA$2:AA$243,$AD248)))))</f>
        <v/>
      </c>
      <c r="Y248" s="80">
        <f>IFERROR(MATCH($A248,CSV!$A$2:$A$510,0),0)</f>
        <v>0</v>
      </c>
      <c r="Z248" s="80">
        <f>IFERROR(MATCH($A248,Output_Mac!$A$2:$A$500,0),0)</f>
        <v>0</v>
      </c>
      <c r="AA248" s="80">
        <f>IFERROR(MATCH($A248,My_Audit!$A$2:$A$456,0),0)</f>
        <v>247</v>
      </c>
      <c r="AB248" s="80">
        <f>IFERROR(MATCH($C248,My_Audit!$B$2:$B$456,0),0)</f>
        <v>0</v>
      </c>
      <c r="AC248" s="80">
        <f>IFERROR(MATCH($E248,Models!$I$2:$I$605,0),0)</f>
        <v>0</v>
      </c>
      <c r="AD248" s="80">
        <f>IFERROR(MATCH($A248,Output_Win!$A$2:$A$243,0),0)</f>
        <v>0</v>
      </c>
    </row>
    <row r="249" spans="1:30">
      <c r="A249" s="40" t="str">
        <f>_xlfn.TEXTJOIN("",TRUE,Input!$A$4,TEXT(ROW(My_Audit!A248)+Input!$A$8-1,"00"))</f>
        <v>W4636</v>
      </c>
      <c r="B249" s="40" t="str">
        <f>_xlfn.TEXTJOIN("-",TRUE,"ITD",Input!$A$2,A249)</f>
        <v>ITD-SHR11749-W4636</v>
      </c>
      <c r="C249" s="41" t="str" cm="1">
        <f t="array" ref="C249">IF(($Y249+$Z249+$AA249+$AD249)=0,"",IFERROR(_xlfn.LET(_xlpm.CSVVal,IF($Y249=0,"",INDEX(CSV!B$2:B$510,$Y249)),_xlpm.MacVal,IF($Z249=0,"",INDEX(Output_Mac!B$2:B$500,$Z249)),_xlpm.WinVal,IF($AD249=0,"",INDEX(Output_Win!B$2:B$243,$AD249)),_xlpm.MyAuditVal,IF($AA249=0,"",INDEX(My_Audit!B$2:B$456,$AA249)),_xlfn.IFS(_xlpm.MyAuditVal&lt;&gt;"",_xlpm.MyAuditVal,_xlpm.MacVal&lt;&gt;"",_xlpm.MacVal,_xlpm.WinVal&lt;&gt;"",_xlpm.WinVal,_xlpm.CSVVal&lt;&gt;"",_xlpm.CSVVal)),""))</f>
        <v/>
      </c>
      <c r="D249" s="41" t="str" cm="1">
        <f t="array" ref="D249">IF(($Y249+$Z249+$AA249+$AD249)=0,"",IFERROR(_xlfn.LET(_xlpm.CSVVal,IF($Y249=0,"",INDEX(CSV!C$2:C$510,$Y249)),_xlpm.MacVal,IF($Z249=0,"",INDEX(Output_Mac!D$2:D$500,$Z249)),_xlpm.WinVal,IF($AD249=0,"",INDEX(Output_Win!D$2:D$243,$AD249)),_xlpm.MyAuditVal,IF($AA249=0,"",INDEX(My_Audit!C$2:C$456,$AA249)),_xlfn.IFS(_xlpm.MyAuditVal&lt;&gt;"",_xlpm.MyAuditVal,_xlpm.MacVal&lt;&gt;"",_xlpm.MacVal,_xlpm.WinVal&lt;&gt;"",_xlpm.WinVal,_xlpm.CSVVal&lt;&gt;"",_xlpm.CSVVal)),""))</f>
        <v/>
      </c>
      <c r="E249" s="41" t="str" cm="1">
        <f t="array" ref="E249">IF(($Y249+$Z249+$AA249+$AD249)=0,"",IFERROR(_xlfn.LET(_xlpm.CSVVal,IF($Y249=0,"",INDEX(CSV!E$2:E$510,$Y249)),_xlpm.MacVal,IF($Z249=0,"",INDEX(Output_Mac!C$2:C$500,$Z249)),_xlpm.WinVal,IF($AD249=0,"",INDEX(Output_Win!C$2:C$243,$AD249)),_xlpm.MyAuditVal,IF($AA249=0,"",INDEX(My_Audit!D$2:D$456,$AA249)),_xlfn.IFS(_xlpm.MyAuditVal&lt;&gt;"",_xlpm.MyAuditVal,_xlpm.MacVal&lt;&gt;"",_xlpm.MacVal,_xlpm.WinVal&lt;&gt;"",_xlpm.WinVal,_xlpm.CSVVal&lt;&gt;"",_xlpm.CSVVal)),""))</f>
        <v/>
      </c>
      <c r="F249" s="41" t="str" cm="1">
        <f t="array" ref="F249">IF(($Y249+$Z249+$AA249+$AD249)=0,"",IFERROR(_xlfn.LET(_xlpm.CSVVal,IF($Y249=0,"",INDEX(CSV!F$2:F$510,$Y249)),_xlpm.MacVal,IF($Z249=0,"",INDEX(Output_Mac!E$2:E$500,$Z249)),_xlpm.WinVal,IF($AD249=0,"",INDEX(Output_Win!E$2:E$243,$AD249)),_xlpm.MyAuditVal,IF($AA249=0,"",INDEX(My_Audit!E$2:E$456,$AA249)),_xlfn.IFS(_xlpm.MyAuditVal&lt;&gt;"",_xlpm.MyAuditVal,_xlpm.MacVal&lt;&gt;"",_xlpm.MacVal,_xlpm.WinVal&lt;&gt;"",_xlpm.WinVal,_xlpm.CSVVal&lt;&gt;"",PROPER(_xlpm.CSVVal))),""))</f>
        <v/>
      </c>
      <c r="G249" s="41" t="str" cm="1">
        <f t="array" ref="G249">IF(($Y249+$Z249+$AA249+$AD249)=0,"",IFERROR(_xlfn.LET(_xlpm.CSVVal,IF($Y249=0,"",INDEX(CSV!G$2:G$510,$Y249)),_xlpm.MacVal,IF($Z249=0,"",INDEX(Output_Mac!G$2:G$500,$Z249)),_xlpm.WinVal,IF($AD249=0,"",INDEX(Output_Win!G$2:G$243,$AD249)),_xlpm.MyAuditVal,IF($AA249=0,"",INDEX(My_Audit!F$2:F$456,$AA249)),_xlfn.IFS(_xlpm.MyAuditVal&lt;&gt;"",_xlpm.MyAuditVal,_xlpm.MacVal&lt;&gt;"",_xlpm.MacVal,_xlpm.WinVal&lt;&gt;"",_xlpm.WinVal,_xlpm.CSVVal&lt;&gt;"",_xlpm.CSVVal)),""))</f>
        <v/>
      </c>
      <c r="H249" s="41" t="str" cm="1">
        <f t="array" ref="H249">IF($Z249&gt;0,INDEX(Output_Mac!H$2:H$500,$Z249),IF($AD249&gt;0,INDEX(Output_Win!H$2:H$243,$AD249),IF($AA249&gt;0,_xlfn.LET(_xlpm.MyAuditVal,INDEX(My_Audit!G$2:G$456,$AA249),IF(_xlpm.MyAuditVal=0,"",_xlpm.MyAuditVal)),"")))</f>
        <v/>
      </c>
      <c r="I249" s="41" t="str" cm="1">
        <f t="array" ref="I249">IF(($Y249+$Z249+$AA249+$AD249)=0,"",IFERROR(_xlfn.LET(_xlpm.CSVVal,IF($Y249=0,"",INDEX(CSV!H$2:H$510,$Y249)),_xlpm.MacVal,IF($Z249=0,"",INDEX(Output_Mac!I$2:I$500,$Z249)),_xlpm.WinVal,IF($AD249=0,"",INDEX(Output_Win!I$2:I$243,$AD249)),_xlpm.MyAuditVal,IF($AA249=0,"",INDEX(My_Audit!H$2:H$456,$AA249)),_xlfn.IFS(_xlpm.MyAuditVal&lt;&gt;"",_xlpm.MyAuditVal,_xlpm.MacVal&lt;&gt;"",_xlpm.MacVal,_xlpm.WinVal&lt;&gt;"",_xlpm.WinVal,_xlpm.CSVVal&lt;&gt;"",_xlpm.CSVVal)),""))</f>
        <v/>
      </c>
      <c r="J249" s="41" t="str" cm="1">
        <f t="array" ref="J249">IF(($Y249+$Z249+$AA249+$AD249)=0,"",IFERROR(_xlfn.LET(_xlpm.CSVVal,IF($Y249=0,"",INDEX(CSV!J$2:J$510,$Y249)),_xlpm.MacVal,IF($Z249=0,"",INDEX(Output_Mac!J$2:J$500,$Z249)),_xlpm.WinVal,IF($AD249=0,"",INDEX(Output_Win!J$2:J$243,$AD249)),_xlpm.MyAuditVal,IF($AA249=0,"",INDEX(My_Audit!I$2:I$456,$AA249)),_xlfn.IFS(_xlpm.MyAuditVal&lt;&gt;"",_xlpm.MyAuditVal,_xlpm.MacVal&lt;&gt;"",_xlpm.MacVal,_xlpm.WinVal&lt;&gt;"",_xlpm.WinVal,_xlpm.CSVVal&lt;&gt;"",_xlpm.CSVVal)),""))</f>
        <v/>
      </c>
      <c r="K249" s="41" t="str" cm="1">
        <f t="array" ref="K249">IF(($Y249+$Z249+$AA249+$AD249)=0,"",IFERROR(_xlfn.LET(_xlpm.CSVVal,IF($Y249=0,"",INDEX(CSV!N$2:N$510,$Y249)),_xlpm.MacVal,IF($Z249=0,"",INDEX(Output_Mac!L$2:L$500,$Z249)),_xlpm.WinVal,IF($AD249=0,"",INDEX(Output_Win!L$2:L$243,$AD249)),_xlpm.MyAuditVal,IF($AA249=0,"",INDEX(My_Audit!J$2:J$456,$AA249)),_xlfn.IFS(_xlpm.MyAuditVal&lt;&gt;"",_xlpm.MyAuditVal,_xlpm.MacVal&lt;&gt;"",_xlpm.MacVal,_xlpm.WinVal&lt;&gt;"",_xlpm.WinVal,_xlpm.CSVVal&lt;&gt;"",_xlpm.CSVVal)),""))</f>
        <v/>
      </c>
      <c r="L249" s="41" t="str" cm="1">
        <f t="array" ref="L249">IF(($Y249+$Z249+$AA249+$AD249)=0,"",IFERROR(_xlfn.LET(_xlpm.CSVVal,IF($Y249=0,"",INDEX(CSV!Q$2:Q$510,$Y249)),_xlpm.MacVal,IF($Z249=0,"",INDEX(Output_Mac!M$2:M$500,$Z249)),_xlpm.WinVal,IF($AD249=0,"",INDEX(Output_Win!M$2:M$243,$AD249)),_xlpm.MyAuditVal,IF($AA249=0,"",INDEX(My_Audit!K$2:K$456,$AA249)),_xlfn.IFS(_xlpm.MyAuditVal&lt;&gt;"",_xlpm.MyAuditVal,_xlpm.MacVal&lt;&gt;"",_xlpm.MacVal,_xlpm.WinVal&lt;&gt;"",_xlpm.WinVal,_xlpm.CSVVal&lt;&gt;"",_xlpm.CSVVal)),""))</f>
        <v/>
      </c>
      <c r="M249" s="41" t="str" cm="1">
        <f t="array" ref="M249">IF(($Y249+$Z249+$AA249+$AD249)=0,"",ExpandDiagCodes(_xlfn.TEXTJOIN(", ",TRUE,IF($AA249=0,"",INDEX(My_Audit!N$2:N$456,$AA249)),IF($Z249=0,"",INDEX(Output_Mac!S$2:S$500,$Z249)),IF($AD249=0,"",INDEX(Output_Win!S$2:S$243,$AD249)),IF($Y249=0,"",INDEX(CSV!AE$2:AE$510,$Y249)))))</f>
        <v/>
      </c>
      <c r="N249" s="41" t="str" cm="1">
        <f t="array" ref="N249">IF(($Y249+$Z249+$AA249+$AD249)=0,"",IFERROR(_xlfn.LET(_xlpm.CSVVal,IF($Y249=0,"",INDEX(CSV!AG$2:AG$510,$Y249)),_xlpm.MacVal,IF($Z249=0,"",INDEX(Output_Mac!T$2:T$500,$Z249)),_xlpm.WinVal,IF($AD249=0,"",INDEX(Output_Win!T$2:T$243,$AD249)),_xlpm.MyAuditVal,IF($AA249=0,"",INDEX(My_Audit!O$2:O$456,$AA249)),_xlfn.IFS(_xlpm.MyAuditVal&lt;&gt;"",_xlpm.MyAuditVal,_xlpm.MacVal&lt;&gt;"",_xlpm.MacVal,_xlpm.WinVal&lt;&gt;"",_xlpm.WinVal,_xlpm.CSVVal&lt;&gt;"",_xlpm.CSVVal)),""))</f>
        <v/>
      </c>
      <c r="O249" s="41" t="str" cm="1">
        <f t="array" ref="O249">IF($AB249=0,"",INDEX(My_Audit!P$2:P$456,$AB249))&amp;""</f>
        <v/>
      </c>
      <c r="P249" s="40"/>
      <c r="Q249" s="41" t="str">
        <f>IF(LEFT(N249,4)="Pass","Nist SP 800-88",My_Audit!R249)&amp;""</f>
        <v/>
      </c>
      <c r="R249" s="40"/>
      <c r="S249" s="40"/>
      <c r="T249" s="41" t="str" cm="1">
        <f t="array" ref="T249">IF($AC249=0,"",INDEX(Models!J$2:J$605,$AC249))</f>
        <v/>
      </c>
      <c r="U249" s="40"/>
      <c r="V249" s="40"/>
      <c r="W249" s="79" t="str" cm="1">
        <f t="array" ref="W249">IF(($Z249+$AA249+$AD249)=0,"",ExpandDiagCodes(_xlfn.TEXTJOIN(", ",TRUE,IF($AA249=0,"",INDEX(My_Audit!L$2:L$456,$AA249)),IF($Z249=0,"",INDEX(Output_Mac!AA$2:AA$500,$Z249)),IF($AD249=0,"",INDEX(Output_Win!AA$2:AA$243,$AD249)))))</f>
        <v/>
      </c>
      <c r="Y249" s="80">
        <f>IFERROR(MATCH($A249,CSV!$A$2:$A$510,0),0)</f>
        <v>0</v>
      </c>
      <c r="Z249" s="80">
        <f>IFERROR(MATCH($A249,Output_Mac!$A$2:$A$500,0),0)</f>
        <v>0</v>
      </c>
      <c r="AA249" s="80">
        <f>IFERROR(MATCH($A249,My_Audit!$A$2:$A$456,0),0)</f>
        <v>248</v>
      </c>
      <c r="AB249" s="80">
        <f>IFERROR(MATCH($C249,My_Audit!$B$2:$B$456,0),0)</f>
        <v>0</v>
      </c>
      <c r="AC249" s="80">
        <f>IFERROR(MATCH($E249,Models!$I$2:$I$605,0),0)</f>
        <v>0</v>
      </c>
      <c r="AD249" s="80">
        <f>IFERROR(MATCH($A249,Output_Win!$A$2:$A$243,0),0)</f>
        <v>0</v>
      </c>
    </row>
    <row r="250" spans="1:30">
      <c r="A250" s="40" t="str">
        <f>_xlfn.TEXTJOIN("",TRUE,Input!$A$4,TEXT(ROW(My_Audit!A249)+Input!$A$8-1,"00"))</f>
        <v>W4637</v>
      </c>
      <c r="B250" s="40" t="str">
        <f>_xlfn.TEXTJOIN("-",TRUE,"ITD",Input!$A$2,A250)</f>
        <v>ITD-SHR11749-W4637</v>
      </c>
      <c r="C250" s="41" t="str" cm="1">
        <f t="array" ref="C250">IF(($Y250+$Z250+$AA250+$AD250)=0,"",IFERROR(_xlfn.LET(_xlpm.CSVVal,IF($Y250=0,"",INDEX(CSV!B$2:B$510,$Y250)),_xlpm.MacVal,IF($Z250=0,"",INDEX(Output_Mac!B$2:B$500,$Z250)),_xlpm.WinVal,IF($AD250=0,"",INDEX(Output_Win!B$2:B$243,$AD250)),_xlpm.MyAuditVal,IF($AA250=0,"",INDEX(My_Audit!B$2:B$456,$AA250)),_xlfn.IFS(_xlpm.MyAuditVal&lt;&gt;"",_xlpm.MyAuditVal,_xlpm.MacVal&lt;&gt;"",_xlpm.MacVal,_xlpm.WinVal&lt;&gt;"",_xlpm.WinVal,_xlpm.CSVVal&lt;&gt;"",_xlpm.CSVVal)),""))</f>
        <v/>
      </c>
      <c r="D250" s="41" t="str" cm="1">
        <f t="array" ref="D250">IF(($Y250+$Z250+$AA250+$AD250)=0,"",IFERROR(_xlfn.LET(_xlpm.CSVVal,IF($Y250=0,"",INDEX(CSV!C$2:C$510,$Y250)),_xlpm.MacVal,IF($Z250=0,"",INDEX(Output_Mac!D$2:D$500,$Z250)),_xlpm.WinVal,IF($AD250=0,"",INDEX(Output_Win!D$2:D$243,$AD250)),_xlpm.MyAuditVal,IF($AA250=0,"",INDEX(My_Audit!C$2:C$456,$AA250)),_xlfn.IFS(_xlpm.MyAuditVal&lt;&gt;"",_xlpm.MyAuditVal,_xlpm.MacVal&lt;&gt;"",_xlpm.MacVal,_xlpm.WinVal&lt;&gt;"",_xlpm.WinVal,_xlpm.CSVVal&lt;&gt;"",_xlpm.CSVVal)),""))</f>
        <v/>
      </c>
      <c r="E250" s="41" t="str" cm="1">
        <f t="array" ref="E250">IF(($Y250+$Z250+$AA250+$AD250)=0,"",IFERROR(_xlfn.LET(_xlpm.CSVVal,IF($Y250=0,"",INDEX(CSV!E$2:E$510,$Y250)),_xlpm.MacVal,IF($Z250=0,"",INDEX(Output_Mac!C$2:C$500,$Z250)),_xlpm.WinVal,IF($AD250=0,"",INDEX(Output_Win!C$2:C$243,$AD250)),_xlpm.MyAuditVal,IF($AA250=0,"",INDEX(My_Audit!D$2:D$456,$AA250)),_xlfn.IFS(_xlpm.MyAuditVal&lt;&gt;"",_xlpm.MyAuditVal,_xlpm.MacVal&lt;&gt;"",_xlpm.MacVal,_xlpm.WinVal&lt;&gt;"",_xlpm.WinVal,_xlpm.CSVVal&lt;&gt;"",_xlpm.CSVVal)),""))</f>
        <v/>
      </c>
      <c r="F250" s="41" t="str" cm="1">
        <f t="array" ref="F250">IF(($Y250+$Z250+$AA250+$AD250)=0,"",IFERROR(_xlfn.LET(_xlpm.CSVVal,IF($Y250=0,"",INDEX(CSV!F$2:F$510,$Y250)),_xlpm.MacVal,IF($Z250=0,"",INDEX(Output_Mac!E$2:E$500,$Z250)),_xlpm.WinVal,IF($AD250=0,"",INDEX(Output_Win!E$2:E$243,$AD250)),_xlpm.MyAuditVal,IF($AA250=0,"",INDEX(My_Audit!E$2:E$456,$AA250)),_xlfn.IFS(_xlpm.MyAuditVal&lt;&gt;"",_xlpm.MyAuditVal,_xlpm.MacVal&lt;&gt;"",_xlpm.MacVal,_xlpm.WinVal&lt;&gt;"",_xlpm.WinVal,_xlpm.CSVVal&lt;&gt;"",PROPER(_xlpm.CSVVal))),""))</f>
        <v/>
      </c>
      <c r="G250" s="41" t="str" cm="1">
        <f t="array" ref="G250">IF(($Y250+$Z250+$AA250+$AD250)=0,"",IFERROR(_xlfn.LET(_xlpm.CSVVal,IF($Y250=0,"",INDEX(CSV!G$2:G$510,$Y250)),_xlpm.MacVal,IF($Z250=0,"",INDEX(Output_Mac!G$2:G$500,$Z250)),_xlpm.WinVal,IF($AD250=0,"",INDEX(Output_Win!G$2:G$243,$AD250)),_xlpm.MyAuditVal,IF($AA250=0,"",INDEX(My_Audit!F$2:F$456,$AA250)),_xlfn.IFS(_xlpm.MyAuditVal&lt;&gt;"",_xlpm.MyAuditVal,_xlpm.MacVal&lt;&gt;"",_xlpm.MacVal,_xlpm.WinVal&lt;&gt;"",_xlpm.WinVal,_xlpm.CSVVal&lt;&gt;"",_xlpm.CSVVal)),""))</f>
        <v/>
      </c>
      <c r="H250" s="41" t="str" cm="1">
        <f t="array" ref="H250">IF($Z250&gt;0,INDEX(Output_Mac!H$2:H$500,$Z250),IF($AD250&gt;0,INDEX(Output_Win!H$2:H$243,$AD250),IF($AA250&gt;0,_xlfn.LET(_xlpm.MyAuditVal,INDEX(My_Audit!G$2:G$456,$AA250),IF(_xlpm.MyAuditVal=0,"",_xlpm.MyAuditVal)),"")))</f>
        <v/>
      </c>
      <c r="I250" s="41" t="str" cm="1">
        <f t="array" ref="I250">IF(($Y250+$Z250+$AA250+$AD250)=0,"",IFERROR(_xlfn.LET(_xlpm.CSVVal,IF($Y250=0,"",INDEX(CSV!H$2:H$510,$Y250)),_xlpm.MacVal,IF($Z250=0,"",INDEX(Output_Mac!I$2:I$500,$Z250)),_xlpm.WinVal,IF($AD250=0,"",INDEX(Output_Win!I$2:I$243,$AD250)),_xlpm.MyAuditVal,IF($AA250=0,"",INDEX(My_Audit!H$2:H$456,$AA250)),_xlfn.IFS(_xlpm.MyAuditVal&lt;&gt;"",_xlpm.MyAuditVal,_xlpm.MacVal&lt;&gt;"",_xlpm.MacVal,_xlpm.WinVal&lt;&gt;"",_xlpm.WinVal,_xlpm.CSVVal&lt;&gt;"",_xlpm.CSVVal)),""))</f>
        <v/>
      </c>
      <c r="J250" s="41" t="str" cm="1">
        <f t="array" ref="J250">IF(($Y250+$Z250+$AA250+$AD250)=0,"",IFERROR(_xlfn.LET(_xlpm.CSVVal,IF($Y250=0,"",INDEX(CSV!J$2:J$510,$Y250)),_xlpm.MacVal,IF($Z250=0,"",INDEX(Output_Mac!J$2:J$500,$Z250)),_xlpm.WinVal,IF($AD250=0,"",INDEX(Output_Win!J$2:J$243,$AD250)),_xlpm.MyAuditVal,IF($AA250=0,"",INDEX(My_Audit!I$2:I$456,$AA250)),_xlfn.IFS(_xlpm.MyAuditVal&lt;&gt;"",_xlpm.MyAuditVal,_xlpm.MacVal&lt;&gt;"",_xlpm.MacVal,_xlpm.WinVal&lt;&gt;"",_xlpm.WinVal,_xlpm.CSVVal&lt;&gt;"",_xlpm.CSVVal)),""))</f>
        <v/>
      </c>
      <c r="K250" s="41" t="str" cm="1">
        <f t="array" ref="K250">IF(($Y250+$Z250+$AA250+$AD250)=0,"",IFERROR(_xlfn.LET(_xlpm.CSVVal,IF($Y250=0,"",INDEX(CSV!N$2:N$510,$Y250)),_xlpm.MacVal,IF($Z250=0,"",INDEX(Output_Mac!L$2:L$500,$Z250)),_xlpm.WinVal,IF($AD250=0,"",INDEX(Output_Win!L$2:L$243,$AD250)),_xlpm.MyAuditVal,IF($AA250=0,"",INDEX(My_Audit!J$2:J$456,$AA250)),_xlfn.IFS(_xlpm.MyAuditVal&lt;&gt;"",_xlpm.MyAuditVal,_xlpm.MacVal&lt;&gt;"",_xlpm.MacVal,_xlpm.WinVal&lt;&gt;"",_xlpm.WinVal,_xlpm.CSVVal&lt;&gt;"",_xlpm.CSVVal)),""))</f>
        <v/>
      </c>
      <c r="L250" s="41" t="str" cm="1">
        <f t="array" ref="L250">IF(($Y250+$Z250+$AA250+$AD250)=0,"",IFERROR(_xlfn.LET(_xlpm.CSVVal,IF($Y250=0,"",INDEX(CSV!Q$2:Q$510,$Y250)),_xlpm.MacVal,IF($Z250=0,"",INDEX(Output_Mac!M$2:M$500,$Z250)),_xlpm.WinVal,IF($AD250=0,"",INDEX(Output_Win!M$2:M$243,$AD250)),_xlpm.MyAuditVal,IF($AA250=0,"",INDEX(My_Audit!K$2:K$456,$AA250)),_xlfn.IFS(_xlpm.MyAuditVal&lt;&gt;"",_xlpm.MyAuditVal,_xlpm.MacVal&lt;&gt;"",_xlpm.MacVal,_xlpm.WinVal&lt;&gt;"",_xlpm.WinVal,_xlpm.CSVVal&lt;&gt;"",_xlpm.CSVVal)),""))</f>
        <v/>
      </c>
      <c r="M250" s="41" t="str" cm="1">
        <f t="array" ref="M250">IF(($Y250+$Z250+$AA250+$AD250)=0,"",ExpandDiagCodes(_xlfn.TEXTJOIN(", ",TRUE,IF($AA250=0,"",INDEX(My_Audit!N$2:N$456,$AA250)),IF($Z250=0,"",INDEX(Output_Mac!S$2:S$500,$Z250)),IF($AD250=0,"",INDEX(Output_Win!S$2:S$243,$AD250)),IF($Y250=0,"",INDEX(CSV!AE$2:AE$510,$Y250)))))</f>
        <v/>
      </c>
      <c r="N250" s="41" t="str" cm="1">
        <f t="array" ref="N250">IF(($Y250+$Z250+$AA250+$AD250)=0,"",IFERROR(_xlfn.LET(_xlpm.CSVVal,IF($Y250=0,"",INDEX(CSV!AG$2:AG$510,$Y250)),_xlpm.MacVal,IF($Z250=0,"",INDEX(Output_Mac!T$2:T$500,$Z250)),_xlpm.WinVal,IF($AD250=0,"",INDEX(Output_Win!T$2:T$243,$AD250)),_xlpm.MyAuditVal,IF($AA250=0,"",INDEX(My_Audit!O$2:O$456,$AA250)),_xlfn.IFS(_xlpm.MyAuditVal&lt;&gt;"",_xlpm.MyAuditVal,_xlpm.MacVal&lt;&gt;"",_xlpm.MacVal,_xlpm.WinVal&lt;&gt;"",_xlpm.WinVal,_xlpm.CSVVal&lt;&gt;"",_xlpm.CSVVal)),""))</f>
        <v/>
      </c>
      <c r="O250" s="41" t="str" cm="1">
        <f t="array" ref="O250">IF($AB250=0,"",INDEX(My_Audit!P$2:P$456,$AB250))&amp;""</f>
        <v/>
      </c>
      <c r="P250" s="40"/>
      <c r="Q250" s="41" t="str">
        <f>IF(LEFT(N250,4)="Pass","Nist SP 800-88",My_Audit!R250)&amp;""</f>
        <v/>
      </c>
      <c r="R250" s="40"/>
      <c r="S250" s="40"/>
      <c r="T250" s="41" t="str" cm="1">
        <f t="array" ref="T250">IF($AC250=0,"",INDEX(Models!J$2:J$605,$AC250))</f>
        <v/>
      </c>
      <c r="U250" s="40"/>
      <c r="V250" s="40"/>
      <c r="W250" s="79" t="str" cm="1">
        <f t="array" ref="W250">IF(($Z250+$AA250+$AD250)=0,"",ExpandDiagCodes(_xlfn.TEXTJOIN(", ",TRUE,IF($AA250=0,"",INDEX(My_Audit!L$2:L$456,$AA250)),IF($Z250=0,"",INDEX(Output_Mac!AA$2:AA$500,$Z250)),IF($AD250=0,"",INDEX(Output_Win!AA$2:AA$243,$AD250)))))</f>
        <v/>
      </c>
      <c r="Y250" s="80">
        <f>IFERROR(MATCH($A250,CSV!$A$2:$A$510,0),0)</f>
        <v>0</v>
      </c>
      <c r="Z250" s="80">
        <f>IFERROR(MATCH($A250,Output_Mac!$A$2:$A$500,0),0)</f>
        <v>0</v>
      </c>
      <c r="AA250" s="80">
        <f>IFERROR(MATCH($A250,My_Audit!$A$2:$A$456,0),0)</f>
        <v>249</v>
      </c>
      <c r="AB250" s="80">
        <f>IFERROR(MATCH($C250,My_Audit!$B$2:$B$456,0),0)</f>
        <v>0</v>
      </c>
      <c r="AC250" s="80">
        <f>IFERROR(MATCH($E250,Models!$I$2:$I$605,0),0)</f>
        <v>0</v>
      </c>
      <c r="AD250" s="80">
        <f>IFERROR(MATCH($A250,Output_Win!$A$2:$A$243,0),0)</f>
        <v>0</v>
      </c>
    </row>
    <row r="251" spans="1:30">
      <c r="A251" s="40" t="str">
        <f>_xlfn.TEXTJOIN("",TRUE,Input!$A$4,TEXT(ROW(My_Audit!A250)+Input!$A$8-1,"00"))</f>
        <v>W4638</v>
      </c>
      <c r="B251" s="40" t="str">
        <f>_xlfn.TEXTJOIN("-",TRUE,"ITD",Input!$A$2,A251)</f>
        <v>ITD-SHR11749-W4638</v>
      </c>
      <c r="C251" s="41" t="str" cm="1">
        <f t="array" ref="C251">IF(($Y251+$Z251+$AA251+$AD251)=0,"",IFERROR(_xlfn.LET(_xlpm.CSVVal,IF($Y251=0,"",INDEX(CSV!B$2:B$510,$Y251)),_xlpm.MacVal,IF($Z251=0,"",INDEX(Output_Mac!B$2:B$500,$Z251)),_xlpm.WinVal,IF($AD251=0,"",INDEX(Output_Win!B$2:B$243,$AD251)),_xlpm.MyAuditVal,IF($AA251=0,"",INDEX(My_Audit!B$2:B$456,$AA251)),_xlfn.IFS(_xlpm.MyAuditVal&lt;&gt;"",_xlpm.MyAuditVal,_xlpm.MacVal&lt;&gt;"",_xlpm.MacVal,_xlpm.WinVal&lt;&gt;"",_xlpm.WinVal,_xlpm.CSVVal&lt;&gt;"",_xlpm.CSVVal)),""))</f>
        <v/>
      </c>
      <c r="D251" s="41" t="str" cm="1">
        <f t="array" ref="D251">IF(($Y251+$Z251+$AA251+$AD251)=0,"",IFERROR(_xlfn.LET(_xlpm.CSVVal,IF($Y251=0,"",INDEX(CSV!C$2:C$510,$Y251)),_xlpm.MacVal,IF($Z251=0,"",INDEX(Output_Mac!D$2:D$500,$Z251)),_xlpm.WinVal,IF($AD251=0,"",INDEX(Output_Win!D$2:D$243,$AD251)),_xlpm.MyAuditVal,IF($AA251=0,"",INDEX(My_Audit!C$2:C$456,$AA251)),_xlfn.IFS(_xlpm.MyAuditVal&lt;&gt;"",_xlpm.MyAuditVal,_xlpm.MacVal&lt;&gt;"",_xlpm.MacVal,_xlpm.WinVal&lt;&gt;"",_xlpm.WinVal,_xlpm.CSVVal&lt;&gt;"",_xlpm.CSVVal)),""))</f>
        <v/>
      </c>
      <c r="E251" s="41" t="str" cm="1">
        <f t="array" ref="E251">IF(($Y251+$Z251+$AA251+$AD251)=0,"",IFERROR(_xlfn.LET(_xlpm.CSVVal,IF($Y251=0,"",INDEX(CSV!E$2:E$510,$Y251)),_xlpm.MacVal,IF($Z251=0,"",INDEX(Output_Mac!C$2:C$500,$Z251)),_xlpm.WinVal,IF($AD251=0,"",INDEX(Output_Win!C$2:C$243,$AD251)),_xlpm.MyAuditVal,IF($AA251=0,"",INDEX(My_Audit!D$2:D$456,$AA251)),_xlfn.IFS(_xlpm.MyAuditVal&lt;&gt;"",_xlpm.MyAuditVal,_xlpm.MacVal&lt;&gt;"",_xlpm.MacVal,_xlpm.WinVal&lt;&gt;"",_xlpm.WinVal,_xlpm.CSVVal&lt;&gt;"",_xlpm.CSVVal)),""))</f>
        <v/>
      </c>
      <c r="F251" s="41" t="str" cm="1">
        <f t="array" ref="F251">IF(($Y251+$Z251+$AA251+$AD251)=0,"",IFERROR(_xlfn.LET(_xlpm.CSVVal,IF($Y251=0,"",INDEX(CSV!F$2:F$510,$Y251)),_xlpm.MacVal,IF($Z251=0,"",INDEX(Output_Mac!E$2:E$500,$Z251)),_xlpm.WinVal,IF($AD251=0,"",INDEX(Output_Win!E$2:E$243,$AD251)),_xlpm.MyAuditVal,IF($AA251=0,"",INDEX(My_Audit!E$2:E$456,$AA251)),_xlfn.IFS(_xlpm.MyAuditVal&lt;&gt;"",_xlpm.MyAuditVal,_xlpm.MacVal&lt;&gt;"",_xlpm.MacVal,_xlpm.WinVal&lt;&gt;"",_xlpm.WinVal,_xlpm.CSVVal&lt;&gt;"",PROPER(_xlpm.CSVVal))),""))</f>
        <v/>
      </c>
      <c r="G251" s="41" t="str" cm="1">
        <f t="array" ref="G251">IF(($Y251+$Z251+$AA251+$AD251)=0,"",IFERROR(_xlfn.LET(_xlpm.CSVVal,IF($Y251=0,"",INDEX(CSV!G$2:G$510,$Y251)),_xlpm.MacVal,IF($Z251=0,"",INDEX(Output_Mac!G$2:G$500,$Z251)),_xlpm.WinVal,IF($AD251=0,"",INDEX(Output_Win!G$2:G$243,$AD251)),_xlpm.MyAuditVal,IF($AA251=0,"",INDEX(My_Audit!F$2:F$456,$AA251)),_xlfn.IFS(_xlpm.MyAuditVal&lt;&gt;"",_xlpm.MyAuditVal,_xlpm.MacVal&lt;&gt;"",_xlpm.MacVal,_xlpm.WinVal&lt;&gt;"",_xlpm.WinVal,_xlpm.CSVVal&lt;&gt;"",_xlpm.CSVVal)),""))</f>
        <v/>
      </c>
      <c r="H251" s="41" t="str" cm="1">
        <f t="array" ref="H251">IF($Z251&gt;0,INDEX(Output_Mac!H$2:H$500,$Z251),IF($AD251&gt;0,INDEX(Output_Win!H$2:H$243,$AD251),IF($AA251&gt;0,_xlfn.LET(_xlpm.MyAuditVal,INDEX(My_Audit!G$2:G$456,$AA251),IF(_xlpm.MyAuditVal=0,"",_xlpm.MyAuditVal)),"")))</f>
        <v/>
      </c>
      <c r="I251" s="41" t="str" cm="1">
        <f t="array" ref="I251">IF(($Y251+$Z251+$AA251+$AD251)=0,"",IFERROR(_xlfn.LET(_xlpm.CSVVal,IF($Y251=0,"",INDEX(CSV!H$2:H$510,$Y251)),_xlpm.MacVal,IF($Z251=0,"",INDEX(Output_Mac!I$2:I$500,$Z251)),_xlpm.WinVal,IF($AD251=0,"",INDEX(Output_Win!I$2:I$243,$AD251)),_xlpm.MyAuditVal,IF($AA251=0,"",INDEX(My_Audit!H$2:H$456,$AA251)),_xlfn.IFS(_xlpm.MyAuditVal&lt;&gt;"",_xlpm.MyAuditVal,_xlpm.MacVal&lt;&gt;"",_xlpm.MacVal,_xlpm.WinVal&lt;&gt;"",_xlpm.WinVal,_xlpm.CSVVal&lt;&gt;"",_xlpm.CSVVal)),""))</f>
        <v/>
      </c>
      <c r="J251" s="41" t="str" cm="1">
        <f t="array" ref="J251">IF(($Y251+$Z251+$AA251+$AD251)=0,"",IFERROR(_xlfn.LET(_xlpm.CSVVal,IF($Y251=0,"",INDEX(CSV!J$2:J$510,$Y251)),_xlpm.MacVal,IF($Z251=0,"",INDEX(Output_Mac!J$2:J$500,$Z251)),_xlpm.WinVal,IF($AD251=0,"",INDEX(Output_Win!J$2:J$243,$AD251)),_xlpm.MyAuditVal,IF($AA251=0,"",INDEX(My_Audit!I$2:I$456,$AA251)),_xlfn.IFS(_xlpm.MyAuditVal&lt;&gt;"",_xlpm.MyAuditVal,_xlpm.MacVal&lt;&gt;"",_xlpm.MacVal,_xlpm.WinVal&lt;&gt;"",_xlpm.WinVal,_xlpm.CSVVal&lt;&gt;"",_xlpm.CSVVal)),""))</f>
        <v/>
      </c>
      <c r="K251" s="41" t="str" cm="1">
        <f t="array" ref="K251">IF(($Y251+$Z251+$AA251+$AD251)=0,"",IFERROR(_xlfn.LET(_xlpm.CSVVal,IF($Y251=0,"",INDEX(CSV!N$2:N$510,$Y251)),_xlpm.MacVal,IF($Z251=0,"",INDEX(Output_Mac!L$2:L$500,$Z251)),_xlpm.WinVal,IF($AD251=0,"",INDEX(Output_Win!L$2:L$243,$AD251)),_xlpm.MyAuditVal,IF($AA251=0,"",INDEX(My_Audit!J$2:J$456,$AA251)),_xlfn.IFS(_xlpm.MyAuditVal&lt;&gt;"",_xlpm.MyAuditVal,_xlpm.MacVal&lt;&gt;"",_xlpm.MacVal,_xlpm.WinVal&lt;&gt;"",_xlpm.WinVal,_xlpm.CSVVal&lt;&gt;"",_xlpm.CSVVal)),""))</f>
        <v/>
      </c>
      <c r="L251" s="41" t="str" cm="1">
        <f t="array" ref="L251">IF(($Y251+$Z251+$AA251+$AD251)=0,"",IFERROR(_xlfn.LET(_xlpm.CSVVal,IF($Y251=0,"",INDEX(CSV!Q$2:Q$510,$Y251)),_xlpm.MacVal,IF($Z251=0,"",INDEX(Output_Mac!M$2:M$500,$Z251)),_xlpm.WinVal,IF($AD251=0,"",INDEX(Output_Win!M$2:M$243,$AD251)),_xlpm.MyAuditVal,IF($AA251=0,"",INDEX(My_Audit!K$2:K$456,$AA251)),_xlfn.IFS(_xlpm.MyAuditVal&lt;&gt;"",_xlpm.MyAuditVal,_xlpm.MacVal&lt;&gt;"",_xlpm.MacVal,_xlpm.WinVal&lt;&gt;"",_xlpm.WinVal,_xlpm.CSVVal&lt;&gt;"",_xlpm.CSVVal)),""))</f>
        <v/>
      </c>
      <c r="M251" s="41" t="str" cm="1">
        <f t="array" ref="M251">IF(($Y251+$Z251+$AA251+$AD251)=0,"",ExpandDiagCodes(_xlfn.TEXTJOIN(", ",TRUE,IF($AA251=0,"",INDEX(My_Audit!N$2:N$456,$AA251)),IF($Z251=0,"",INDEX(Output_Mac!S$2:S$500,$Z251)),IF($AD251=0,"",INDEX(Output_Win!S$2:S$243,$AD251)),IF($Y251=0,"",INDEX(CSV!AE$2:AE$510,$Y251)))))</f>
        <v/>
      </c>
      <c r="N251" s="41" t="str" cm="1">
        <f t="array" ref="N251">IF(($Y251+$Z251+$AA251+$AD251)=0,"",IFERROR(_xlfn.LET(_xlpm.CSVVal,IF($Y251=0,"",INDEX(CSV!AG$2:AG$510,$Y251)),_xlpm.MacVal,IF($Z251=0,"",INDEX(Output_Mac!T$2:T$500,$Z251)),_xlpm.WinVal,IF($AD251=0,"",INDEX(Output_Win!T$2:T$243,$AD251)),_xlpm.MyAuditVal,IF($AA251=0,"",INDEX(My_Audit!O$2:O$456,$AA251)),_xlfn.IFS(_xlpm.MyAuditVal&lt;&gt;"",_xlpm.MyAuditVal,_xlpm.MacVal&lt;&gt;"",_xlpm.MacVal,_xlpm.WinVal&lt;&gt;"",_xlpm.WinVal,_xlpm.CSVVal&lt;&gt;"",_xlpm.CSVVal)),""))</f>
        <v/>
      </c>
      <c r="O251" s="41" t="str" cm="1">
        <f t="array" ref="O251">IF($AB251=0,"",INDEX(My_Audit!P$2:P$456,$AB251))&amp;""</f>
        <v/>
      </c>
      <c r="P251" s="40"/>
      <c r="Q251" s="41" t="str">
        <f>IF(LEFT(N251,4)="Pass","Nist SP 800-88",My_Audit!R251)&amp;""</f>
        <v/>
      </c>
      <c r="R251" s="40"/>
      <c r="S251" s="40"/>
      <c r="T251" s="41" t="str" cm="1">
        <f t="array" ref="T251">IF($AC251=0,"",INDEX(Models!J$2:J$605,$AC251))</f>
        <v/>
      </c>
      <c r="U251" s="40"/>
      <c r="V251" s="40"/>
      <c r="W251" s="79" t="str" cm="1">
        <f t="array" ref="W251">IF(($Z251+$AA251+$AD251)=0,"",ExpandDiagCodes(_xlfn.TEXTJOIN(", ",TRUE,IF($AA251=0,"",INDEX(My_Audit!L$2:L$456,$AA251)),IF($Z251=0,"",INDEX(Output_Mac!AA$2:AA$500,$Z251)),IF($AD251=0,"",INDEX(Output_Win!AA$2:AA$243,$AD251)))))</f>
        <v/>
      </c>
      <c r="Y251" s="80">
        <f>IFERROR(MATCH($A251,CSV!$A$2:$A$510,0),0)</f>
        <v>0</v>
      </c>
      <c r="Z251" s="80">
        <f>IFERROR(MATCH($A251,Output_Mac!$A$2:$A$500,0),0)</f>
        <v>0</v>
      </c>
      <c r="AA251" s="80">
        <f>IFERROR(MATCH($A251,My_Audit!$A$2:$A$456,0),0)</f>
        <v>250</v>
      </c>
      <c r="AB251" s="80">
        <f>IFERROR(MATCH($C251,My_Audit!$B$2:$B$456,0),0)</f>
        <v>0</v>
      </c>
      <c r="AC251" s="80">
        <f>IFERROR(MATCH($E251,Models!$I$2:$I$605,0),0)</f>
        <v>0</v>
      </c>
      <c r="AD251" s="80">
        <f>IFERROR(MATCH($A251,Output_Win!$A$2:$A$243,0),0)</f>
        <v>0</v>
      </c>
    </row>
    <row r="252" spans="1:30">
      <c r="A252" s="40" t="str">
        <f>_xlfn.TEXTJOIN("",TRUE,Input!$A$4,TEXT(ROW(My_Audit!A251)+Input!$A$8-1,"00"))</f>
        <v>W4639</v>
      </c>
      <c r="B252" s="40" t="str">
        <f>_xlfn.TEXTJOIN("-",TRUE,"ITD",Input!$A$2,A252)</f>
        <v>ITD-SHR11749-W4639</v>
      </c>
      <c r="C252" s="41" t="str" cm="1">
        <f t="array" ref="C252">IF(($Y252+$Z252+$AA252+$AD252)=0,"",IFERROR(_xlfn.LET(_xlpm.CSVVal,IF($Y252=0,"",INDEX(CSV!B$2:B$510,$Y252)),_xlpm.MacVal,IF($Z252=0,"",INDEX(Output_Mac!B$2:B$500,$Z252)),_xlpm.WinVal,IF($AD252=0,"",INDEX(Output_Win!B$2:B$243,$AD252)),_xlpm.MyAuditVal,IF($AA252=0,"",INDEX(My_Audit!B$2:B$456,$AA252)),_xlfn.IFS(_xlpm.MyAuditVal&lt;&gt;"",_xlpm.MyAuditVal,_xlpm.MacVal&lt;&gt;"",_xlpm.MacVal,_xlpm.WinVal&lt;&gt;"",_xlpm.WinVal,_xlpm.CSVVal&lt;&gt;"",_xlpm.CSVVal)),""))</f>
        <v/>
      </c>
      <c r="D252" s="41" t="str" cm="1">
        <f t="array" ref="D252">IF(($Y252+$Z252+$AA252+$AD252)=0,"",IFERROR(_xlfn.LET(_xlpm.CSVVal,IF($Y252=0,"",INDEX(CSV!C$2:C$510,$Y252)),_xlpm.MacVal,IF($Z252=0,"",INDEX(Output_Mac!D$2:D$500,$Z252)),_xlpm.WinVal,IF($AD252=0,"",INDEX(Output_Win!D$2:D$243,$AD252)),_xlpm.MyAuditVal,IF($AA252=0,"",INDEX(My_Audit!C$2:C$456,$AA252)),_xlfn.IFS(_xlpm.MyAuditVal&lt;&gt;"",_xlpm.MyAuditVal,_xlpm.MacVal&lt;&gt;"",_xlpm.MacVal,_xlpm.WinVal&lt;&gt;"",_xlpm.WinVal,_xlpm.CSVVal&lt;&gt;"",_xlpm.CSVVal)),""))</f>
        <v/>
      </c>
      <c r="E252" s="41" t="str" cm="1">
        <f t="array" ref="E252">IF(($Y252+$Z252+$AA252+$AD252)=0,"",IFERROR(_xlfn.LET(_xlpm.CSVVal,IF($Y252=0,"",INDEX(CSV!E$2:E$510,$Y252)),_xlpm.MacVal,IF($Z252=0,"",INDEX(Output_Mac!C$2:C$500,$Z252)),_xlpm.WinVal,IF($AD252=0,"",INDEX(Output_Win!C$2:C$243,$AD252)),_xlpm.MyAuditVal,IF($AA252=0,"",INDEX(My_Audit!D$2:D$456,$AA252)),_xlfn.IFS(_xlpm.MyAuditVal&lt;&gt;"",_xlpm.MyAuditVal,_xlpm.MacVal&lt;&gt;"",_xlpm.MacVal,_xlpm.WinVal&lt;&gt;"",_xlpm.WinVal,_xlpm.CSVVal&lt;&gt;"",_xlpm.CSVVal)),""))</f>
        <v/>
      </c>
      <c r="F252" s="41" t="str" cm="1">
        <f t="array" ref="F252">IF(($Y252+$Z252+$AA252+$AD252)=0,"",IFERROR(_xlfn.LET(_xlpm.CSVVal,IF($Y252=0,"",INDEX(CSV!F$2:F$510,$Y252)),_xlpm.MacVal,IF($Z252=0,"",INDEX(Output_Mac!E$2:E$500,$Z252)),_xlpm.WinVal,IF($AD252=0,"",INDEX(Output_Win!E$2:E$243,$AD252)),_xlpm.MyAuditVal,IF($AA252=0,"",INDEX(My_Audit!E$2:E$456,$AA252)),_xlfn.IFS(_xlpm.MyAuditVal&lt;&gt;"",_xlpm.MyAuditVal,_xlpm.MacVal&lt;&gt;"",_xlpm.MacVal,_xlpm.WinVal&lt;&gt;"",_xlpm.WinVal,_xlpm.CSVVal&lt;&gt;"",PROPER(_xlpm.CSVVal))),""))</f>
        <v/>
      </c>
      <c r="G252" s="41" t="str" cm="1">
        <f t="array" ref="G252">IF(($Y252+$Z252+$AA252+$AD252)=0,"",IFERROR(_xlfn.LET(_xlpm.CSVVal,IF($Y252=0,"",INDEX(CSV!G$2:G$510,$Y252)),_xlpm.MacVal,IF($Z252=0,"",INDEX(Output_Mac!G$2:G$500,$Z252)),_xlpm.WinVal,IF($AD252=0,"",INDEX(Output_Win!G$2:G$243,$AD252)),_xlpm.MyAuditVal,IF($AA252=0,"",INDEX(My_Audit!F$2:F$456,$AA252)),_xlfn.IFS(_xlpm.MyAuditVal&lt;&gt;"",_xlpm.MyAuditVal,_xlpm.MacVal&lt;&gt;"",_xlpm.MacVal,_xlpm.WinVal&lt;&gt;"",_xlpm.WinVal,_xlpm.CSVVal&lt;&gt;"",_xlpm.CSVVal)),""))</f>
        <v/>
      </c>
      <c r="H252" s="41" t="str" cm="1">
        <f t="array" ref="H252">IF($Z252&gt;0,INDEX(Output_Mac!H$2:H$500,$Z252),IF($AD252&gt;0,INDEX(Output_Win!H$2:H$243,$AD252),IF($AA252&gt;0,_xlfn.LET(_xlpm.MyAuditVal,INDEX(My_Audit!G$2:G$456,$AA252),IF(_xlpm.MyAuditVal=0,"",_xlpm.MyAuditVal)),"")))</f>
        <v/>
      </c>
      <c r="I252" s="41" t="str" cm="1">
        <f t="array" ref="I252">IF(($Y252+$Z252+$AA252+$AD252)=0,"",IFERROR(_xlfn.LET(_xlpm.CSVVal,IF($Y252=0,"",INDEX(CSV!H$2:H$510,$Y252)),_xlpm.MacVal,IF($Z252=0,"",INDEX(Output_Mac!I$2:I$500,$Z252)),_xlpm.WinVal,IF($AD252=0,"",INDEX(Output_Win!I$2:I$243,$AD252)),_xlpm.MyAuditVal,IF($AA252=0,"",INDEX(My_Audit!H$2:H$456,$AA252)),_xlfn.IFS(_xlpm.MyAuditVal&lt;&gt;"",_xlpm.MyAuditVal,_xlpm.MacVal&lt;&gt;"",_xlpm.MacVal,_xlpm.WinVal&lt;&gt;"",_xlpm.WinVal,_xlpm.CSVVal&lt;&gt;"",_xlpm.CSVVal)),""))</f>
        <v/>
      </c>
      <c r="J252" s="41" t="str" cm="1">
        <f t="array" ref="J252">IF(($Y252+$Z252+$AA252+$AD252)=0,"",IFERROR(_xlfn.LET(_xlpm.CSVVal,IF($Y252=0,"",INDEX(CSV!J$2:J$510,$Y252)),_xlpm.MacVal,IF($Z252=0,"",INDEX(Output_Mac!J$2:J$500,$Z252)),_xlpm.WinVal,IF($AD252=0,"",INDEX(Output_Win!J$2:J$243,$AD252)),_xlpm.MyAuditVal,IF($AA252=0,"",INDEX(My_Audit!I$2:I$456,$AA252)),_xlfn.IFS(_xlpm.MyAuditVal&lt;&gt;"",_xlpm.MyAuditVal,_xlpm.MacVal&lt;&gt;"",_xlpm.MacVal,_xlpm.WinVal&lt;&gt;"",_xlpm.WinVal,_xlpm.CSVVal&lt;&gt;"",_xlpm.CSVVal)),""))</f>
        <v/>
      </c>
      <c r="K252" s="41" t="str" cm="1">
        <f t="array" ref="K252">IF(($Y252+$Z252+$AA252+$AD252)=0,"",IFERROR(_xlfn.LET(_xlpm.CSVVal,IF($Y252=0,"",INDEX(CSV!N$2:N$510,$Y252)),_xlpm.MacVal,IF($Z252=0,"",INDEX(Output_Mac!L$2:L$500,$Z252)),_xlpm.WinVal,IF($AD252=0,"",INDEX(Output_Win!L$2:L$243,$AD252)),_xlpm.MyAuditVal,IF($AA252=0,"",INDEX(My_Audit!J$2:J$456,$AA252)),_xlfn.IFS(_xlpm.MyAuditVal&lt;&gt;"",_xlpm.MyAuditVal,_xlpm.MacVal&lt;&gt;"",_xlpm.MacVal,_xlpm.WinVal&lt;&gt;"",_xlpm.WinVal,_xlpm.CSVVal&lt;&gt;"",_xlpm.CSVVal)),""))</f>
        <v/>
      </c>
      <c r="L252" s="41" t="str" cm="1">
        <f t="array" ref="L252">IF(($Y252+$Z252+$AA252+$AD252)=0,"",IFERROR(_xlfn.LET(_xlpm.CSVVal,IF($Y252=0,"",INDEX(CSV!Q$2:Q$510,$Y252)),_xlpm.MacVal,IF($Z252=0,"",INDEX(Output_Mac!M$2:M$500,$Z252)),_xlpm.WinVal,IF($AD252=0,"",INDEX(Output_Win!M$2:M$243,$AD252)),_xlpm.MyAuditVal,IF($AA252=0,"",INDEX(My_Audit!K$2:K$456,$AA252)),_xlfn.IFS(_xlpm.MyAuditVal&lt;&gt;"",_xlpm.MyAuditVal,_xlpm.MacVal&lt;&gt;"",_xlpm.MacVal,_xlpm.WinVal&lt;&gt;"",_xlpm.WinVal,_xlpm.CSVVal&lt;&gt;"",_xlpm.CSVVal)),""))</f>
        <v/>
      </c>
      <c r="M252" s="41" t="str" cm="1">
        <f t="array" ref="M252">IF(($Y252+$Z252+$AA252+$AD252)=0,"",ExpandDiagCodes(_xlfn.TEXTJOIN(", ",TRUE,IF($AA252=0,"",INDEX(My_Audit!N$2:N$456,$AA252)),IF($Z252=0,"",INDEX(Output_Mac!S$2:S$500,$Z252)),IF($AD252=0,"",INDEX(Output_Win!S$2:S$243,$AD252)),IF($Y252=0,"",INDEX(CSV!AE$2:AE$510,$Y252)))))</f>
        <v/>
      </c>
      <c r="N252" s="41" t="str" cm="1">
        <f t="array" ref="N252">IF(($Y252+$Z252+$AA252+$AD252)=0,"",IFERROR(_xlfn.LET(_xlpm.CSVVal,IF($Y252=0,"",INDEX(CSV!AG$2:AG$510,$Y252)),_xlpm.MacVal,IF($Z252=0,"",INDEX(Output_Mac!T$2:T$500,$Z252)),_xlpm.WinVal,IF($AD252=0,"",INDEX(Output_Win!T$2:T$243,$AD252)),_xlpm.MyAuditVal,IF($AA252=0,"",INDEX(My_Audit!O$2:O$456,$AA252)),_xlfn.IFS(_xlpm.MyAuditVal&lt;&gt;"",_xlpm.MyAuditVal,_xlpm.MacVal&lt;&gt;"",_xlpm.MacVal,_xlpm.WinVal&lt;&gt;"",_xlpm.WinVal,_xlpm.CSVVal&lt;&gt;"",_xlpm.CSVVal)),""))</f>
        <v/>
      </c>
      <c r="O252" s="41" t="str" cm="1">
        <f t="array" ref="O252">IF($AB252=0,"",INDEX(My_Audit!P$2:P$456,$AB252))&amp;""</f>
        <v/>
      </c>
      <c r="P252" s="40"/>
      <c r="Q252" s="41" t="str">
        <f>IF(LEFT(N252,4)="Pass","Nist SP 800-88",My_Audit!R252)&amp;""</f>
        <v/>
      </c>
      <c r="R252" s="40"/>
      <c r="S252" s="40"/>
      <c r="T252" s="41" t="str" cm="1">
        <f t="array" ref="T252">IF($AC252=0,"",INDEX(Models!J$2:J$605,$AC252))</f>
        <v/>
      </c>
      <c r="U252" s="40"/>
      <c r="V252" s="40"/>
      <c r="W252" s="79" t="str" cm="1">
        <f t="array" ref="W252">IF(($Z252+$AA252+$AD252)=0,"",ExpandDiagCodes(_xlfn.TEXTJOIN(", ",TRUE,IF($AA252=0,"",INDEX(My_Audit!L$2:L$456,$AA252)),IF($Z252=0,"",INDEX(Output_Mac!AA$2:AA$500,$Z252)),IF($AD252=0,"",INDEX(Output_Win!AA$2:AA$243,$AD252)))))</f>
        <v/>
      </c>
      <c r="Y252" s="80">
        <f>IFERROR(MATCH($A252,CSV!$A$2:$A$510,0),0)</f>
        <v>0</v>
      </c>
      <c r="Z252" s="80">
        <f>IFERROR(MATCH($A252,Output_Mac!$A$2:$A$500,0),0)</f>
        <v>0</v>
      </c>
      <c r="AA252" s="80">
        <f>IFERROR(MATCH($A252,My_Audit!$A$2:$A$456,0),0)</f>
        <v>251</v>
      </c>
      <c r="AB252" s="80">
        <f>IFERROR(MATCH($C252,My_Audit!$B$2:$B$456,0),0)</f>
        <v>0</v>
      </c>
      <c r="AC252" s="80">
        <f>IFERROR(MATCH($E252,Models!$I$2:$I$605,0),0)</f>
        <v>0</v>
      </c>
      <c r="AD252" s="80">
        <f>IFERROR(MATCH($A252,Output_Win!$A$2:$A$243,0),0)</f>
        <v>0</v>
      </c>
    </row>
    <row r="253" spans="1:30">
      <c r="A253" s="40" t="str">
        <f>_xlfn.TEXTJOIN("",TRUE,Input!$A$4,TEXT(ROW(My_Audit!A252)+Input!$A$8-1,"00"))</f>
        <v>W4640</v>
      </c>
      <c r="B253" s="40" t="str">
        <f>_xlfn.TEXTJOIN("-",TRUE,"ITD",Input!$A$2,A253)</f>
        <v>ITD-SHR11749-W4640</v>
      </c>
      <c r="C253" s="41" t="str" cm="1">
        <f t="array" ref="C253">IF(($Y253+$Z253+$AA253+$AD253)=0,"",IFERROR(_xlfn.LET(_xlpm.CSVVal,IF($Y253=0,"",INDEX(CSV!B$2:B$510,$Y253)),_xlpm.MacVal,IF($Z253=0,"",INDEX(Output_Mac!B$2:B$500,$Z253)),_xlpm.WinVal,IF($AD253=0,"",INDEX(Output_Win!B$2:B$243,$AD253)),_xlpm.MyAuditVal,IF($AA253=0,"",INDEX(My_Audit!B$2:B$456,$AA253)),_xlfn.IFS(_xlpm.MyAuditVal&lt;&gt;"",_xlpm.MyAuditVal,_xlpm.MacVal&lt;&gt;"",_xlpm.MacVal,_xlpm.WinVal&lt;&gt;"",_xlpm.WinVal,_xlpm.CSVVal&lt;&gt;"",_xlpm.CSVVal)),""))</f>
        <v/>
      </c>
      <c r="D253" s="41" t="str" cm="1">
        <f t="array" ref="D253">IF(($Y253+$Z253+$AA253+$AD253)=0,"",IFERROR(_xlfn.LET(_xlpm.CSVVal,IF($Y253=0,"",INDEX(CSV!C$2:C$510,$Y253)),_xlpm.MacVal,IF($Z253=0,"",INDEX(Output_Mac!D$2:D$500,$Z253)),_xlpm.WinVal,IF($AD253=0,"",INDEX(Output_Win!D$2:D$243,$AD253)),_xlpm.MyAuditVal,IF($AA253=0,"",INDEX(My_Audit!C$2:C$456,$AA253)),_xlfn.IFS(_xlpm.MyAuditVal&lt;&gt;"",_xlpm.MyAuditVal,_xlpm.MacVal&lt;&gt;"",_xlpm.MacVal,_xlpm.WinVal&lt;&gt;"",_xlpm.WinVal,_xlpm.CSVVal&lt;&gt;"",_xlpm.CSVVal)),""))</f>
        <v/>
      </c>
      <c r="E253" s="41" t="str" cm="1">
        <f t="array" ref="E253">IF(($Y253+$Z253+$AA253+$AD253)=0,"",IFERROR(_xlfn.LET(_xlpm.CSVVal,IF($Y253=0,"",INDEX(CSV!E$2:E$510,$Y253)),_xlpm.MacVal,IF($Z253=0,"",INDEX(Output_Mac!C$2:C$500,$Z253)),_xlpm.WinVal,IF($AD253=0,"",INDEX(Output_Win!C$2:C$243,$AD253)),_xlpm.MyAuditVal,IF($AA253=0,"",INDEX(My_Audit!D$2:D$456,$AA253)),_xlfn.IFS(_xlpm.MyAuditVal&lt;&gt;"",_xlpm.MyAuditVal,_xlpm.MacVal&lt;&gt;"",_xlpm.MacVal,_xlpm.WinVal&lt;&gt;"",_xlpm.WinVal,_xlpm.CSVVal&lt;&gt;"",_xlpm.CSVVal)),""))</f>
        <v/>
      </c>
      <c r="F253" s="41" t="str" cm="1">
        <f t="array" ref="F253">IF(($Y253+$Z253+$AA253+$AD253)=0,"",IFERROR(_xlfn.LET(_xlpm.CSVVal,IF($Y253=0,"",INDEX(CSV!F$2:F$510,$Y253)),_xlpm.MacVal,IF($Z253=0,"",INDEX(Output_Mac!E$2:E$500,$Z253)),_xlpm.WinVal,IF($AD253=0,"",INDEX(Output_Win!E$2:E$243,$AD253)),_xlpm.MyAuditVal,IF($AA253=0,"",INDEX(My_Audit!E$2:E$456,$AA253)),_xlfn.IFS(_xlpm.MyAuditVal&lt;&gt;"",_xlpm.MyAuditVal,_xlpm.MacVal&lt;&gt;"",_xlpm.MacVal,_xlpm.WinVal&lt;&gt;"",_xlpm.WinVal,_xlpm.CSVVal&lt;&gt;"",PROPER(_xlpm.CSVVal))),""))</f>
        <v/>
      </c>
      <c r="G253" s="41" t="str" cm="1">
        <f t="array" ref="G253">IF(($Y253+$Z253+$AA253+$AD253)=0,"",IFERROR(_xlfn.LET(_xlpm.CSVVal,IF($Y253=0,"",INDEX(CSV!G$2:G$510,$Y253)),_xlpm.MacVal,IF($Z253=0,"",INDEX(Output_Mac!G$2:G$500,$Z253)),_xlpm.WinVal,IF($AD253=0,"",INDEX(Output_Win!G$2:G$243,$AD253)),_xlpm.MyAuditVal,IF($AA253=0,"",INDEX(My_Audit!F$2:F$456,$AA253)),_xlfn.IFS(_xlpm.MyAuditVal&lt;&gt;"",_xlpm.MyAuditVal,_xlpm.MacVal&lt;&gt;"",_xlpm.MacVal,_xlpm.WinVal&lt;&gt;"",_xlpm.WinVal,_xlpm.CSVVal&lt;&gt;"",_xlpm.CSVVal)),""))</f>
        <v/>
      </c>
      <c r="H253" s="41" t="str" cm="1">
        <f t="array" ref="H253">IF($Z253&gt;0,INDEX(Output_Mac!H$2:H$500,$Z253),IF($AD253&gt;0,INDEX(Output_Win!H$2:H$243,$AD253),IF($AA253&gt;0,_xlfn.LET(_xlpm.MyAuditVal,INDEX(My_Audit!G$2:G$456,$AA253),IF(_xlpm.MyAuditVal=0,"",_xlpm.MyAuditVal)),"")))</f>
        <v/>
      </c>
      <c r="I253" s="41" t="str" cm="1">
        <f t="array" ref="I253">IF(($Y253+$Z253+$AA253+$AD253)=0,"",IFERROR(_xlfn.LET(_xlpm.CSVVal,IF($Y253=0,"",INDEX(CSV!H$2:H$510,$Y253)),_xlpm.MacVal,IF($Z253=0,"",INDEX(Output_Mac!I$2:I$500,$Z253)),_xlpm.WinVal,IF($AD253=0,"",INDEX(Output_Win!I$2:I$243,$AD253)),_xlpm.MyAuditVal,IF($AA253=0,"",INDEX(My_Audit!H$2:H$456,$AA253)),_xlfn.IFS(_xlpm.MyAuditVal&lt;&gt;"",_xlpm.MyAuditVal,_xlpm.MacVal&lt;&gt;"",_xlpm.MacVal,_xlpm.WinVal&lt;&gt;"",_xlpm.WinVal,_xlpm.CSVVal&lt;&gt;"",_xlpm.CSVVal)),""))</f>
        <v/>
      </c>
      <c r="J253" s="41" t="str" cm="1">
        <f t="array" ref="J253">IF(($Y253+$Z253+$AA253+$AD253)=0,"",IFERROR(_xlfn.LET(_xlpm.CSVVal,IF($Y253=0,"",INDEX(CSV!J$2:J$510,$Y253)),_xlpm.MacVal,IF($Z253=0,"",INDEX(Output_Mac!J$2:J$500,$Z253)),_xlpm.WinVal,IF($AD253=0,"",INDEX(Output_Win!J$2:J$243,$AD253)),_xlpm.MyAuditVal,IF($AA253=0,"",INDEX(My_Audit!I$2:I$456,$AA253)),_xlfn.IFS(_xlpm.MyAuditVal&lt;&gt;"",_xlpm.MyAuditVal,_xlpm.MacVal&lt;&gt;"",_xlpm.MacVal,_xlpm.WinVal&lt;&gt;"",_xlpm.WinVal,_xlpm.CSVVal&lt;&gt;"",_xlpm.CSVVal)),""))</f>
        <v/>
      </c>
      <c r="K253" s="41" t="str" cm="1">
        <f t="array" ref="K253">IF(($Y253+$Z253+$AA253+$AD253)=0,"",IFERROR(_xlfn.LET(_xlpm.CSVVal,IF($Y253=0,"",INDEX(CSV!N$2:N$510,$Y253)),_xlpm.MacVal,IF($Z253=0,"",INDEX(Output_Mac!L$2:L$500,$Z253)),_xlpm.WinVal,IF($AD253=0,"",INDEX(Output_Win!L$2:L$243,$AD253)),_xlpm.MyAuditVal,IF($AA253=0,"",INDEX(My_Audit!J$2:J$456,$AA253)),_xlfn.IFS(_xlpm.MyAuditVal&lt;&gt;"",_xlpm.MyAuditVal,_xlpm.MacVal&lt;&gt;"",_xlpm.MacVal,_xlpm.WinVal&lt;&gt;"",_xlpm.WinVal,_xlpm.CSVVal&lt;&gt;"",_xlpm.CSVVal)),""))</f>
        <v/>
      </c>
      <c r="L253" s="41" t="str" cm="1">
        <f t="array" ref="L253">IF(($Y253+$Z253+$AA253+$AD253)=0,"",IFERROR(_xlfn.LET(_xlpm.CSVVal,IF($Y253=0,"",INDEX(CSV!Q$2:Q$510,$Y253)),_xlpm.MacVal,IF($Z253=0,"",INDEX(Output_Mac!M$2:M$500,$Z253)),_xlpm.WinVal,IF($AD253=0,"",INDEX(Output_Win!M$2:M$243,$AD253)),_xlpm.MyAuditVal,IF($AA253=0,"",INDEX(My_Audit!K$2:K$456,$AA253)),_xlfn.IFS(_xlpm.MyAuditVal&lt;&gt;"",_xlpm.MyAuditVal,_xlpm.MacVal&lt;&gt;"",_xlpm.MacVal,_xlpm.WinVal&lt;&gt;"",_xlpm.WinVal,_xlpm.CSVVal&lt;&gt;"",_xlpm.CSVVal)),""))</f>
        <v/>
      </c>
      <c r="M253" s="41" t="str" cm="1">
        <f t="array" ref="M253">IF(($Y253+$Z253+$AA253+$AD253)=0,"",ExpandDiagCodes(_xlfn.TEXTJOIN(", ",TRUE,IF($AA253=0,"",INDEX(My_Audit!N$2:N$456,$AA253)),IF($Z253=0,"",INDEX(Output_Mac!S$2:S$500,$Z253)),IF($AD253=0,"",INDEX(Output_Win!S$2:S$243,$AD253)),IF($Y253=0,"",INDEX(CSV!AE$2:AE$510,$Y253)))))</f>
        <v/>
      </c>
      <c r="N253" s="41" t="str" cm="1">
        <f t="array" ref="N253">IF(($Y253+$Z253+$AA253+$AD253)=0,"",IFERROR(_xlfn.LET(_xlpm.CSVVal,IF($Y253=0,"",INDEX(CSV!AG$2:AG$510,$Y253)),_xlpm.MacVal,IF($Z253=0,"",INDEX(Output_Mac!T$2:T$500,$Z253)),_xlpm.WinVal,IF($AD253=0,"",INDEX(Output_Win!T$2:T$243,$AD253)),_xlpm.MyAuditVal,IF($AA253=0,"",INDEX(My_Audit!O$2:O$456,$AA253)),_xlfn.IFS(_xlpm.MyAuditVal&lt;&gt;"",_xlpm.MyAuditVal,_xlpm.MacVal&lt;&gt;"",_xlpm.MacVal,_xlpm.WinVal&lt;&gt;"",_xlpm.WinVal,_xlpm.CSVVal&lt;&gt;"",_xlpm.CSVVal)),""))</f>
        <v/>
      </c>
      <c r="O253" s="41" t="str" cm="1">
        <f t="array" ref="O253">IF($AB253=0,"",INDEX(My_Audit!P$2:P$456,$AB253))&amp;""</f>
        <v/>
      </c>
      <c r="P253" s="40"/>
      <c r="Q253" s="41" t="str">
        <f>IF(LEFT(N253,4)="Pass","Nist SP 800-88",My_Audit!R253)&amp;""</f>
        <v/>
      </c>
      <c r="R253" s="40"/>
      <c r="S253" s="40"/>
      <c r="T253" s="41" t="str" cm="1">
        <f t="array" ref="T253">IF($AC253=0,"",INDEX(Models!J$2:J$605,$AC253))</f>
        <v/>
      </c>
      <c r="U253" s="40"/>
      <c r="V253" s="40"/>
      <c r="W253" s="79" t="str" cm="1">
        <f t="array" ref="W253">IF(($Z253+$AA253+$AD253)=0,"",ExpandDiagCodes(_xlfn.TEXTJOIN(", ",TRUE,IF($AA253=0,"",INDEX(My_Audit!L$2:L$456,$AA253)),IF($Z253=0,"",INDEX(Output_Mac!AA$2:AA$500,$Z253)),IF($AD253=0,"",INDEX(Output_Win!AA$2:AA$243,$AD253)))))</f>
        <v/>
      </c>
      <c r="Y253" s="80">
        <f>IFERROR(MATCH($A253,CSV!$A$2:$A$510,0),0)</f>
        <v>0</v>
      </c>
      <c r="Z253" s="80">
        <f>IFERROR(MATCH($A253,Output_Mac!$A$2:$A$500,0),0)</f>
        <v>0</v>
      </c>
      <c r="AA253" s="80">
        <f>IFERROR(MATCH($A253,My_Audit!$A$2:$A$456,0),0)</f>
        <v>252</v>
      </c>
      <c r="AB253" s="80">
        <f>IFERROR(MATCH($C253,My_Audit!$B$2:$B$456,0),0)</f>
        <v>0</v>
      </c>
      <c r="AC253" s="80">
        <f>IFERROR(MATCH($E253,Models!$I$2:$I$605,0),0)</f>
        <v>0</v>
      </c>
      <c r="AD253" s="80">
        <f>IFERROR(MATCH($A253,Output_Win!$A$2:$A$243,0),0)</f>
        <v>0</v>
      </c>
    </row>
    <row r="254" spans="1:30">
      <c r="A254" s="40" t="str">
        <f>_xlfn.TEXTJOIN("",TRUE,Input!$A$4,TEXT(ROW(My_Audit!A253)+Input!$A$8-1,"00"))</f>
        <v>W4641</v>
      </c>
      <c r="B254" s="40" t="str">
        <f>_xlfn.TEXTJOIN("-",TRUE,"ITD",Input!$A$2,A254)</f>
        <v>ITD-SHR11749-W4641</v>
      </c>
      <c r="C254" s="41" t="str" cm="1">
        <f t="array" ref="C254">IF(($Y254+$Z254+$AA254+$AD254)=0,"",IFERROR(_xlfn.LET(_xlpm.CSVVal,IF($Y254=0,"",INDEX(CSV!B$2:B$510,$Y254)),_xlpm.MacVal,IF($Z254=0,"",INDEX(Output_Mac!B$2:B$500,$Z254)),_xlpm.WinVal,IF($AD254=0,"",INDEX(Output_Win!B$2:B$243,$AD254)),_xlpm.MyAuditVal,IF($AA254=0,"",INDEX(My_Audit!B$2:B$456,$AA254)),_xlfn.IFS(_xlpm.MyAuditVal&lt;&gt;"",_xlpm.MyAuditVal,_xlpm.MacVal&lt;&gt;"",_xlpm.MacVal,_xlpm.WinVal&lt;&gt;"",_xlpm.WinVal,_xlpm.CSVVal&lt;&gt;"",_xlpm.CSVVal)),""))</f>
        <v/>
      </c>
      <c r="D254" s="41" t="str" cm="1">
        <f t="array" ref="D254">IF(($Y254+$Z254+$AA254+$AD254)=0,"",IFERROR(_xlfn.LET(_xlpm.CSVVal,IF($Y254=0,"",INDEX(CSV!C$2:C$510,$Y254)),_xlpm.MacVal,IF($Z254=0,"",INDEX(Output_Mac!D$2:D$500,$Z254)),_xlpm.WinVal,IF($AD254=0,"",INDEX(Output_Win!D$2:D$243,$AD254)),_xlpm.MyAuditVal,IF($AA254=0,"",INDEX(My_Audit!C$2:C$456,$AA254)),_xlfn.IFS(_xlpm.MyAuditVal&lt;&gt;"",_xlpm.MyAuditVal,_xlpm.MacVal&lt;&gt;"",_xlpm.MacVal,_xlpm.WinVal&lt;&gt;"",_xlpm.WinVal,_xlpm.CSVVal&lt;&gt;"",_xlpm.CSVVal)),""))</f>
        <v/>
      </c>
      <c r="E254" s="41" t="str" cm="1">
        <f t="array" ref="E254">IF(($Y254+$Z254+$AA254+$AD254)=0,"",IFERROR(_xlfn.LET(_xlpm.CSVVal,IF($Y254=0,"",INDEX(CSV!E$2:E$510,$Y254)),_xlpm.MacVal,IF($Z254=0,"",INDEX(Output_Mac!C$2:C$500,$Z254)),_xlpm.WinVal,IF($AD254=0,"",INDEX(Output_Win!C$2:C$243,$AD254)),_xlpm.MyAuditVal,IF($AA254=0,"",INDEX(My_Audit!D$2:D$456,$AA254)),_xlfn.IFS(_xlpm.MyAuditVal&lt;&gt;"",_xlpm.MyAuditVal,_xlpm.MacVal&lt;&gt;"",_xlpm.MacVal,_xlpm.WinVal&lt;&gt;"",_xlpm.WinVal,_xlpm.CSVVal&lt;&gt;"",_xlpm.CSVVal)),""))</f>
        <v/>
      </c>
      <c r="F254" s="41" t="str" cm="1">
        <f t="array" ref="F254">IF(($Y254+$Z254+$AA254+$AD254)=0,"",IFERROR(_xlfn.LET(_xlpm.CSVVal,IF($Y254=0,"",INDEX(CSV!F$2:F$510,$Y254)),_xlpm.MacVal,IF($Z254=0,"",INDEX(Output_Mac!E$2:E$500,$Z254)),_xlpm.WinVal,IF($AD254=0,"",INDEX(Output_Win!E$2:E$243,$AD254)),_xlpm.MyAuditVal,IF($AA254=0,"",INDEX(My_Audit!E$2:E$456,$AA254)),_xlfn.IFS(_xlpm.MyAuditVal&lt;&gt;"",_xlpm.MyAuditVal,_xlpm.MacVal&lt;&gt;"",_xlpm.MacVal,_xlpm.WinVal&lt;&gt;"",_xlpm.WinVal,_xlpm.CSVVal&lt;&gt;"",PROPER(_xlpm.CSVVal))),""))</f>
        <v/>
      </c>
      <c r="G254" s="41" t="str" cm="1">
        <f t="array" ref="G254">IF(($Y254+$Z254+$AA254+$AD254)=0,"",IFERROR(_xlfn.LET(_xlpm.CSVVal,IF($Y254=0,"",INDEX(CSV!G$2:G$510,$Y254)),_xlpm.MacVal,IF($Z254=0,"",INDEX(Output_Mac!G$2:G$500,$Z254)),_xlpm.WinVal,IF($AD254=0,"",INDEX(Output_Win!G$2:G$243,$AD254)),_xlpm.MyAuditVal,IF($AA254=0,"",INDEX(My_Audit!F$2:F$456,$AA254)),_xlfn.IFS(_xlpm.MyAuditVal&lt;&gt;"",_xlpm.MyAuditVal,_xlpm.MacVal&lt;&gt;"",_xlpm.MacVal,_xlpm.WinVal&lt;&gt;"",_xlpm.WinVal,_xlpm.CSVVal&lt;&gt;"",_xlpm.CSVVal)),""))</f>
        <v/>
      </c>
      <c r="H254" s="41" t="str" cm="1">
        <f t="array" ref="H254">IF($Z254&gt;0,INDEX(Output_Mac!H$2:H$500,$Z254),IF($AD254&gt;0,INDEX(Output_Win!H$2:H$243,$AD254),IF($AA254&gt;0,_xlfn.LET(_xlpm.MyAuditVal,INDEX(My_Audit!G$2:G$456,$AA254),IF(_xlpm.MyAuditVal=0,"",_xlpm.MyAuditVal)),"")))</f>
        <v/>
      </c>
      <c r="I254" s="41" t="str" cm="1">
        <f t="array" ref="I254">IF(($Y254+$Z254+$AA254+$AD254)=0,"",IFERROR(_xlfn.LET(_xlpm.CSVVal,IF($Y254=0,"",INDEX(CSV!H$2:H$510,$Y254)),_xlpm.MacVal,IF($Z254=0,"",INDEX(Output_Mac!I$2:I$500,$Z254)),_xlpm.WinVal,IF($AD254=0,"",INDEX(Output_Win!I$2:I$243,$AD254)),_xlpm.MyAuditVal,IF($AA254=0,"",INDEX(My_Audit!H$2:H$456,$AA254)),_xlfn.IFS(_xlpm.MyAuditVal&lt;&gt;"",_xlpm.MyAuditVal,_xlpm.MacVal&lt;&gt;"",_xlpm.MacVal,_xlpm.WinVal&lt;&gt;"",_xlpm.WinVal,_xlpm.CSVVal&lt;&gt;"",_xlpm.CSVVal)),""))</f>
        <v/>
      </c>
      <c r="J254" s="41" t="str" cm="1">
        <f t="array" ref="J254">IF(($Y254+$Z254+$AA254+$AD254)=0,"",IFERROR(_xlfn.LET(_xlpm.CSVVal,IF($Y254=0,"",INDEX(CSV!J$2:J$510,$Y254)),_xlpm.MacVal,IF($Z254=0,"",INDEX(Output_Mac!J$2:J$500,$Z254)),_xlpm.WinVal,IF($AD254=0,"",INDEX(Output_Win!J$2:J$243,$AD254)),_xlpm.MyAuditVal,IF($AA254=0,"",INDEX(My_Audit!I$2:I$456,$AA254)),_xlfn.IFS(_xlpm.MyAuditVal&lt;&gt;"",_xlpm.MyAuditVal,_xlpm.MacVal&lt;&gt;"",_xlpm.MacVal,_xlpm.WinVal&lt;&gt;"",_xlpm.WinVal,_xlpm.CSVVal&lt;&gt;"",_xlpm.CSVVal)),""))</f>
        <v/>
      </c>
      <c r="K254" s="41" t="str" cm="1">
        <f t="array" ref="K254">IF(($Y254+$Z254+$AA254+$AD254)=0,"",IFERROR(_xlfn.LET(_xlpm.CSVVal,IF($Y254=0,"",INDEX(CSV!N$2:N$510,$Y254)),_xlpm.MacVal,IF($Z254=0,"",INDEX(Output_Mac!L$2:L$500,$Z254)),_xlpm.WinVal,IF($AD254=0,"",INDEX(Output_Win!L$2:L$243,$AD254)),_xlpm.MyAuditVal,IF($AA254=0,"",INDEX(My_Audit!J$2:J$456,$AA254)),_xlfn.IFS(_xlpm.MyAuditVal&lt;&gt;"",_xlpm.MyAuditVal,_xlpm.MacVal&lt;&gt;"",_xlpm.MacVal,_xlpm.WinVal&lt;&gt;"",_xlpm.WinVal,_xlpm.CSVVal&lt;&gt;"",_xlpm.CSVVal)),""))</f>
        <v/>
      </c>
      <c r="L254" s="41" t="str" cm="1">
        <f t="array" ref="L254">IF(($Y254+$Z254+$AA254+$AD254)=0,"",IFERROR(_xlfn.LET(_xlpm.CSVVal,IF($Y254=0,"",INDEX(CSV!Q$2:Q$510,$Y254)),_xlpm.MacVal,IF($Z254=0,"",INDEX(Output_Mac!M$2:M$500,$Z254)),_xlpm.WinVal,IF($AD254=0,"",INDEX(Output_Win!M$2:M$243,$AD254)),_xlpm.MyAuditVal,IF($AA254=0,"",INDEX(My_Audit!K$2:K$456,$AA254)),_xlfn.IFS(_xlpm.MyAuditVal&lt;&gt;"",_xlpm.MyAuditVal,_xlpm.MacVal&lt;&gt;"",_xlpm.MacVal,_xlpm.WinVal&lt;&gt;"",_xlpm.WinVal,_xlpm.CSVVal&lt;&gt;"",_xlpm.CSVVal)),""))</f>
        <v/>
      </c>
      <c r="M254" s="41" t="str" cm="1">
        <f t="array" ref="M254">IF(($Y254+$Z254+$AA254+$AD254)=0,"",ExpandDiagCodes(_xlfn.TEXTJOIN(", ",TRUE,IF($AA254=0,"",INDEX(My_Audit!N$2:N$456,$AA254)),IF($Z254=0,"",INDEX(Output_Mac!S$2:S$500,$Z254)),IF($AD254=0,"",INDEX(Output_Win!S$2:S$243,$AD254)),IF($Y254=0,"",INDEX(CSV!AE$2:AE$510,$Y254)))))</f>
        <v/>
      </c>
      <c r="N254" s="41" t="str" cm="1">
        <f t="array" ref="N254">IF(($Y254+$Z254+$AA254+$AD254)=0,"",IFERROR(_xlfn.LET(_xlpm.CSVVal,IF($Y254=0,"",INDEX(CSV!AG$2:AG$510,$Y254)),_xlpm.MacVal,IF($Z254=0,"",INDEX(Output_Mac!T$2:T$500,$Z254)),_xlpm.WinVal,IF($AD254=0,"",INDEX(Output_Win!T$2:T$243,$AD254)),_xlpm.MyAuditVal,IF($AA254=0,"",INDEX(My_Audit!O$2:O$456,$AA254)),_xlfn.IFS(_xlpm.MyAuditVal&lt;&gt;"",_xlpm.MyAuditVal,_xlpm.MacVal&lt;&gt;"",_xlpm.MacVal,_xlpm.WinVal&lt;&gt;"",_xlpm.WinVal,_xlpm.CSVVal&lt;&gt;"",_xlpm.CSVVal)),""))</f>
        <v/>
      </c>
      <c r="O254" s="41" t="str" cm="1">
        <f t="array" ref="O254">IF($AB254=0,"",INDEX(My_Audit!P$2:P$456,$AB254))&amp;""</f>
        <v/>
      </c>
      <c r="P254" s="40"/>
      <c r="Q254" s="41" t="str">
        <f>IF(LEFT(N254,4)="Pass","Nist SP 800-88",My_Audit!R254)&amp;""</f>
        <v/>
      </c>
      <c r="R254" s="40"/>
      <c r="S254" s="40"/>
      <c r="T254" s="41" t="str" cm="1">
        <f t="array" ref="T254">IF($AC254=0,"",INDEX(Models!J$2:J$605,$AC254))</f>
        <v/>
      </c>
      <c r="U254" s="40"/>
      <c r="V254" s="40"/>
      <c r="W254" s="79" t="str" cm="1">
        <f t="array" ref="W254">IF(($Z254+$AA254+$AD254)=0,"",ExpandDiagCodes(_xlfn.TEXTJOIN(", ",TRUE,IF($AA254=0,"",INDEX(My_Audit!L$2:L$456,$AA254)),IF($Z254=0,"",INDEX(Output_Mac!AA$2:AA$500,$Z254)),IF($AD254=0,"",INDEX(Output_Win!AA$2:AA$243,$AD254)))))</f>
        <v/>
      </c>
      <c r="Y254" s="80">
        <f>IFERROR(MATCH($A254,CSV!$A$2:$A$510,0),0)</f>
        <v>0</v>
      </c>
      <c r="Z254" s="80">
        <f>IFERROR(MATCH($A254,Output_Mac!$A$2:$A$500,0),0)</f>
        <v>0</v>
      </c>
      <c r="AA254" s="80">
        <f>IFERROR(MATCH($A254,My_Audit!$A$2:$A$456,0),0)</f>
        <v>253</v>
      </c>
      <c r="AB254" s="80">
        <f>IFERROR(MATCH($C254,My_Audit!$B$2:$B$456,0),0)</f>
        <v>0</v>
      </c>
      <c r="AC254" s="80">
        <f>IFERROR(MATCH($E254,Models!$I$2:$I$605,0),0)</f>
        <v>0</v>
      </c>
      <c r="AD254" s="80">
        <f>IFERROR(MATCH($A254,Output_Win!$A$2:$A$243,0),0)</f>
        <v>0</v>
      </c>
    </row>
    <row r="255" spans="1:30">
      <c r="A255" s="40" t="str">
        <f>_xlfn.TEXTJOIN("",TRUE,Input!$A$4,TEXT(ROW(My_Audit!A254)+Input!$A$8-1,"00"))</f>
        <v>W4642</v>
      </c>
      <c r="B255" s="40" t="str">
        <f>_xlfn.TEXTJOIN("-",TRUE,"ITD",Input!$A$2,A255)</f>
        <v>ITD-SHR11749-W4642</v>
      </c>
      <c r="C255" s="41" t="str" cm="1">
        <f t="array" ref="C255">IF(($Y255+$Z255+$AA255+$AD255)=0,"",IFERROR(_xlfn.LET(_xlpm.CSVVal,IF($Y255=0,"",INDEX(CSV!B$2:B$510,$Y255)),_xlpm.MacVal,IF($Z255=0,"",INDEX(Output_Mac!B$2:B$500,$Z255)),_xlpm.WinVal,IF($AD255=0,"",INDEX(Output_Win!B$2:B$243,$AD255)),_xlpm.MyAuditVal,IF($AA255=0,"",INDEX(My_Audit!B$2:B$456,$AA255)),_xlfn.IFS(_xlpm.MyAuditVal&lt;&gt;"",_xlpm.MyAuditVal,_xlpm.MacVal&lt;&gt;"",_xlpm.MacVal,_xlpm.WinVal&lt;&gt;"",_xlpm.WinVal,_xlpm.CSVVal&lt;&gt;"",_xlpm.CSVVal)),""))</f>
        <v/>
      </c>
      <c r="D255" s="41" t="str" cm="1">
        <f t="array" ref="D255">IF(($Y255+$Z255+$AA255+$AD255)=0,"",IFERROR(_xlfn.LET(_xlpm.CSVVal,IF($Y255=0,"",INDEX(CSV!C$2:C$510,$Y255)),_xlpm.MacVal,IF($Z255=0,"",INDEX(Output_Mac!D$2:D$500,$Z255)),_xlpm.WinVal,IF($AD255=0,"",INDEX(Output_Win!D$2:D$243,$AD255)),_xlpm.MyAuditVal,IF($AA255=0,"",INDEX(My_Audit!C$2:C$456,$AA255)),_xlfn.IFS(_xlpm.MyAuditVal&lt;&gt;"",_xlpm.MyAuditVal,_xlpm.MacVal&lt;&gt;"",_xlpm.MacVal,_xlpm.WinVal&lt;&gt;"",_xlpm.WinVal,_xlpm.CSVVal&lt;&gt;"",_xlpm.CSVVal)),""))</f>
        <v/>
      </c>
      <c r="E255" s="41" t="str" cm="1">
        <f t="array" ref="E255">IF(($Y255+$Z255+$AA255+$AD255)=0,"",IFERROR(_xlfn.LET(_xlpm.CSVVal,IF($Y255=0,"",INDEX(CSV!E$2:E$510,$Y255)),_xlpm.MacVal,IF($Z255=0,"",INDEX(Output_Mac!C$2:C$500,$Z255)),_xlpm.WinVal,IF($AD255=0,"",INDEX(Output_Win!C$2:C$243,$AD255)),_xlpm.MyAuditVal,IF($AA255=0,"",INDEX(My_Audit!D$2:D$456,$AA255)),_xlfn.IFS(_xlpm.MyAuditVal&lt;&gt;"",_xlpm.MyAuditVal,_xlpm.MacVal&lt;&gt;"",_xlpm.MacVal,_xlpm.WinVal&lt;&gt;"",_xlpm.WinVal,_xlpm.CSVVal&lt;&gt;"",_xlpm.CSVVal)),""))</f>
        <v/>
      </c>
      <c r="F255" s="41" t="str" cm="1">
        <f t="array" ref="F255">IF(($Y255+$Z255+$AA255+$AD255)=0,"",IFERROR(_xlfn.LET(_xlpm.CSVVal,IF($Y255=0,"",INDEX(CSV!F$2:F$510,$Y255)),_xlpm.MacVal,IF($Z255=0,"",INDEX(Output_Mac!E$2:E$500,$Z255)),_xlpm.WinVal,IF($AD255=0,"",INDEX(Output_Win!E$2:E$243,$AD255)),_xlpm.MyAuditVal,IF($AA255=0,"",INDEX(My_Audit!E$2:E$456,$AA255)),_xlfn.IFS(_xlpm.MyAuditVal&lt;&gt;"",_xlpm.MyAuditVal,_xlpm.MacVal&lt;&gt;"",_xlpm.MacVal,_xlpm.WinVal&lt;&gt;"",_xlpm.WinVal,_xlpm.CSVVal&lt;&gt;"",PROPER(_xlpm.CSVVal))),""))</f>
        <v/>
      </c>
      <c r="G255" s="41" t="str" cm="1">
        <f t="array" ref="G255">IF(($Y255+$Z255+$AA255+$AD255)=0,"",IFERROR(_xlfn.LET(_xlpm.CSVVal,IF($Y255=0,"",INDEX(CSV!G$2:G$510,$Y255)),_xlpm.MacVal,IF($Z255=0,"",INDEX(Output_Mac!G$2:G$500,$Z255)),_xlpm.WinVal,IF($AD255=0,"",INDEX(Output_Win!G$2:G$243,$AD255)),_xlpm.MyAuditVal,IF($AA255=0,"",INDEX(My_Audit!F$2:F$456,$AA255)),_xlfn.IFS(_xlpm.MyAuditVal&lt;&gt;"",_xlpm.MyAuditVal,_xlpm.MacVal&lt;&gt;"",_xlpm.MacVal,_xlpm.WinVal&lt;&gt;"",_xlpm.WinVal,_xlpm.CSVVal&lt;&gt;"",_xlpm.CSVVal)),""))</f>
        <v/>
      </c>
      <c r="H255" s="41" t="str" cm="1">
        <f t="array" ref="H255">IF($Z255&gt;0,INDEX(Output_Mac!H$2:H$500,$Z255),IF($AD255&gt;0,INDEX(Output_Win!H$2:H$243,$AD255),IF($AA255&gt;0,_xlfn.LET(_xlpm.MyAuditVal,INDEX(My_Audit!G$2:G$456,$AA255),IF(_xlpm.MyAuditVal=0,"",_xlpm.MyAuditVal)),"")))</f>
        <v/>
      </c>
      <c r="I255" s="41" t="str" cm="1">
        <f t="array" ref="I255">IF(($Y255+$Z255+$AA255+$AD255)=0,"",IFERROR(_xlfn.LET(_xlpm.CSVVal,IF($Y255=0,"",INDEX(CSV!H$2:H$510,$Y255)),_xlpm.MacVal,IF($Z255=0,"",INDEX(Output_Mac!I$2:I$500,$Z255)),_xlpm.WinVal,IF($AD255=0,"",INDEX(Output_Win!I$2:I$243,$AD255)),_xlpm.MyAuditVal,IF($AA255=0,"",INDEX(My_Audit!H$2:H$456,$AA255)),_xlfn.IFS(_xlpm.MyAuditVal&lt;&gt;"",_xlpm.MyAuditVal,_xlpm.MacVal&lt;&gt;"",_xlpm.MacVal,_xlpm.WinVal&lt;&gt;"",_xlpm.WinVal,_xlpm.CSVVal&lt;&gt;"",_xlpm.CSVVal)),""))</f>
        <v/>
      </c>
      <c r="J255" s="41" t="str" cm="1">
        <f t="array" ref="J255">IF(($Y255+$Z255+$AA255+$AD255)=0,"",IFERROR(_xlfn.LET(_xlpm.CSVVal,IF($Y255=0,"",INDEX(CSV!J$2:J$510,$Y255)),_xlpm.MacVal,IF($Z255=0,"",INDEX(Output_Mac!J$2:J$500,$Z255)),_xlpm.WinVal,IF($AD255=0,"",INDEX(Output_Win!J$2:J$243,$AD255)),_xlpm.MyAuditVal,IF($AA255=0,"",INDEX(My_Audit!I$2:I$456,$AA255)),_xlfn.IFS(_xlpm.MyAuditVal&lt;&gt;"",_xlpm.MyAuditVal,_xlpm.MacVal&lt;&gt;"",_xlpm.MacVal,_xlpm.WinVal&lt;&gt;"",_xlpm.WinVal,_xlpm.CSVVal&lt;&gt;"",_xlpm.CSVVal)),""))</f>
        <v/>
      </c>
      <c r="K255" s="41" t="str" cm="1">
        <f t="array" ref="K255">IF(($Y255+$Z255+$AA255+$AD255)=0,"",IFERROR(_xlfn.LET(_xlpm.CSVVal,IF($Y255=0,"",INDEX(CSV!N$2:N$510,$Y255)),_xlpm.MacVal,IF($Z255=0,"",INDEX(Output_Mac!L$2:L$500,$Z255)),_xlpm.WinVal,IF($AD255=0,"",INDEX(Output_Win!L$2:L$243,$AD255)),_xlpm.MyAuditVal,IF($AA255=0,"",INDEX(My_Audit!J$2:J$456,$AA255)),_xlfn.IFS(_xlpm.MyAuditVal&lt;&gt;"",_xlpm.MyAuditVal,_xlpm.MacVal&lt;&gt;"",_xlpm.MacVal,_xlpm.WinVal&lt;&gt;"",_xlpm.WinVal,_xlpm.CSVVal&lt;&gt;"",_xlpm.CSVVal)),""))</f>
        <v/>
      </c>
      <c r="L255" s="41" t="str" cm="1">
        <f t="array" ref="L255">IF(($Y255+$Z255+$AA255+$AD255)=0,"",IFERROR(_xlfn.LET(_xlpm.CSVVal,IF($Y255=0,"",INDEX(CSV!Q$2:Q$510,$Y255)),_xlpm.MacVal,IF($Z255=0,"",INDEX(Output_Mac!M$2:M$500,$Z255)),_xlpm.WinVal,IF($AD255=0,"",INDEX(Output_Win!M$2:M$243,$AD255)),_xlpm.MyAuditVal,IF($AA255=0,"",INDEX(My_Audit!K$2:K$456,$AA255)),_xlfn.IFS(_xlpm.MyAuditVal&lt;&gt;"",_xlpm.MyAuditVal,_xlpm.MacVal&lt;&gt;"",_xlpm.MacVal,_xlpm.WinVal&lt;&gt;"",_xlpm.WinVal,_xlpm.CSVVal&lt;&gt;"",_xlpm.CSVVal)),""))</f>
        <v/>
      </c>
      <c r="M255" s="41" t="str" cm="1">
        <f t="array" ref="M255">IF(($Y255+$Z255+$AA255+$AD255)=0,"",ExpandDiagCodes(_xlfn.TEXTJOIN(", ",TRUE,IF($AA255=0,"",INDEX(My_Audit!N$2:N$456,$AA255)),IF($Z255=0,"",INDEX(Output_Mac!S$2:S$500,$Z255)),IF($AD255=0,"",INDEX(Output_Win!S$2:S$243,$AD255)),IF($Y255=0,"",INDEX(CSV!AE$2:AE$510,$Y255)))))</f>
        <v/>
      </c>
      <c r="N255" s="41" t="str" cm="1">
        <f t="array" ref="N255">IF(($Y255+$Z255+$AA255+$AD255)=0,"",IFERROR(_xlfn.LET(_xlpm.CSVVal,IF($Y255=0,"",INDEX(CSV!AG$2:AG$510,$Y255)),_xlpm.MacVal,IF($Z255=0,"",INDEX(Output_Mac!T$2:T$500,$Z255)),_xlpm.WinVal,IF($AD255=0,"",INDEX(Output_Win!T$2:T$243,$AD255)),_xlpm.MyAuditVal,IF($AA255=0,"",INDEX(My_Audit!O$2:O$456,$AA255)),_xlfn.IFS(_xlpm.MyAuditVal&lt;&gt;"",_xlpm.MyAuditVal,_xlpm.MacVal&lt;&gt;"",_xlpm.MacVal,_xlpm.WinVal&lt;&gt;"",_xlpm.WinVal,_xlpm.CSVVal&lt;&gt;"",_xlpm.CSVVal)),""))</f>
        <v/>
      </c>
      <c r="O255" s="41" t="str" cm="1">
        <f t="array" ref="O255">IF($AB255=0,"",INDEX(My_Audit!P$2:P$456,$AB255))&amp;""</f>
        <v/>
      </c>
      <c r="P255" s="40"/>
      <c r="Q255" s="41" t="str">
        <f>IF(LEFT(N255,4)="Pass","Nist SP 800-88",My_Audit!R255)&amp;""</f>
        <v/>
      </c>
      <c r="R255" s="40"/>
      <c r="S255" s="40"/>
      <c r="T255" s="41" t="str" cm="1">
        <f t="array" ref="T255">IF($AC255=0,"",INDEX(Models!J$2:J$605,$AC255))</f>
        <v/>
      </c>
      <c r="U255" s="40"/>
      <c r="V255" s="40"/>
      <c r="W255" s="79" t="str" cm="1">
        <f t="array" ref="W255">IF(($Z255+$AA255+$AD255)=0,"",ExpandDiagCodes(_xlfn.TEXTJOIN(", ",TRUE,IF($AA255=0,"",INDEX(My_Audit!L$2:L$456,$AA255)),IF($Z255=0,"",INDEX(Output_Mac!AA$2:AA$500,$Z255)),IF($AD255=0,"",INDEX(Output_Win!AA$2:AA$243,$AD255)))))</f>
        <v/>
      </c>
      <c r="Y255" s="80">
        <f>IFERROR(MATCH($A255,CSV!$A$2:$A$510,0),0)</f>
        <v>0</v>
      </c>
      <c r="Z255" s="80">
        <f>IFERROR(MATCH($A255,Output_Mac!$A$2:$A$500,0),0)</f>
        <v>0</v>
      </c>
      <c r="AA255" s="80">
        <f>IFERROR(MATCH($A255,My_Audit!$A$2:$A$456,0),0)</f>
        <v>254</v>
      </c>
      <c r="AB255" s="80">
        <f>IFERROR(MATCH($C255,My_Audit!$B$2:$B$456,0),0)</f>
        <v>0</v>
      </c>
      <c r="AC255" s="80">
        <f>IFERROR(MATCH($E255,Models!$I$2:$I$605,0),0)</f>
        <v>0</v>
      </c>
      <c r="AD255" s="80">
        <f>IFERROR(MATCH($A255,Output_Win!$A$2:$A$243,0),0)</f>
        <v>0</v>
      </c>
    </row>
    <row r="256" spans="1:30">
      <c r="A256" s="40" t="str">
        <f>_xlfn.TEXTJOIN("",TRUE,Input!$A$4,TEXT(ROW(My_Audit!A255)+Input!$A$8-1,"00"))</f>
        <v>W4643</v>
      </c>
      <c r="B256" s="40" t="str">
        <f>_xlfn.TEXTJOIN("-",TRUE,"ITD",Input!$A$2,A256)</f>
        <v>ITD-SHR11749-W4643</v>
      </c>
      <c r="C256" s="41" t="str" cm="1">
        <f t="array" ref="C256">IF(($Y256+$Z256+$AA256+$AD256)=0,"",IFERROR(_xlfn.LET(_xlpm.CSVVal,IF($Y256=0,"",INDEX(CSV!B$2:B$510,$Y256)),_xlpm.MacVal,IF($Z256=0,"",INDEX(Output_Mac!B$2:B$500,$Z256)),_xlpm.WinVal,IF($AD256=0,"",INDEX(Output_Win!B$2:B$243,$AD256)),_xlpm.MyAuditVal,IF($AA256=0,"",INDEX(My_Audit!B$2:B$456,$AA256)),_xlfn.IFS(_xlpm.MyAuditVal&lt;&gt;"",_xlpm.MyAuditVal,_xlpm.MacVal&lt;&gt;"",_xlpm.MacVal,_xlpm.WinVal&lt;&gt;"",_xlpm.WinVal,_xlpm.CSVVal&lt;&gt;"",_xlpm.CSVVal)),""))</f>
        <v/>
      </c>
      <c r="D256" s="41" t="str" cm="1">
        <f t="array" ref="D256">IF(($Y256+$Z256+$AA256+$AD256)=0,"",IFERROR(_xlfn.LET(_xlpm.CSVVal,IF($Y256=0,"",INDEX(CSV!C$2:C$510,$Y256)),_xlpm.MacVal,IF($Z256=0,"",INDEX(Output_Mac!D$2:D$500,$Z256)),_xlpm.WinVal,IF($AD256=0,"",INDEX(Output_Win!D$2:D$243,$AD256)),_xlpm.MyAuditVal,IF($AA256=0,"",INDEX(My_Audit!C$2:C$456,$AA256)),_xlfn.IFS(_xlpm.MyAuditVal&lt;&gt;"",_xlpm.MyAuditVal,_xlpm.MacVal&lt;&gt;"",_xlpm.MacVal,_xlpm.WinVal&lt;&gt;"",_xlpm.WinVal,_xlpm.CSVVal&lt;&gt;"",_xlpm.CSVVal)),""))</f>
        <v/>
      </c>
      <c r="E256" s="41" t="str" cm="1">
        <f t="array" ref="E256">IF(($Y256+$Z256+$AA256+$AD256)=0,"",IFERROR(_xlfn.LET(_xlpm.CSVVal,IF($Y256=0,"",INDEX(CSV!E$2:E$510,$Y256)),_xlpm.MacVal,IF($Z256=0,"",INDEX(Output_Mac!C$2:C$500,$Z256)),_xlpm.WinVal,IF($AD256=0,"",INDEX(Output_Win!C$2:C$243,$AD256)),_xlpm.MyAuditVal,IF($AA256=0,"",INDEX(My_Audit!D$2:D$456,$AA256)),_xlfn.IFS(_xlpm.MyAuditVal&lt;&gt;"",_xlpm.MyAuditVal,_xlpm.MacVal&lt;&gt;"",_xlpm.MacVal,_xlpm.WinVal&lt;&gt;"",_xlpm.WinVal,_xlpm.CSVVal&lt;&gt;"",_xlpm.CSVVal)),""))</f>
        <v/>
      </c>
      <c r="F256" s="41" t="str" cm="1">
        <f t="array" ref="F256">IF(($Y256+$Z256+$AA256+$AD256)=0,"",IFERROR(_xlfn.LET(_xlpm.CSVVal,IF($Y256=0,"",INDEX(CSV!F$2:F$510,$Y256)),_xlpm.MacVal,IF($Z256=0,"",INDEX(Output_Mac!E$2:E$500,$Z256)),_xlpm.WinVal,IF($AD256=0,"",INDEX(Output_Win!E$2:E$243,$AD256)),_xlpm.MyAuditVal,IF($AA256=0,"",INDEX(My_Audit!E$2:E$456,$AA256)),_xlfn.IFS(_xlpm.MyAuditVal&lt;&gt;"",_xlpm.MyAuditVal,_xlpm.MacVal&lt;&gt;"",_xlpm.MacVal,_xlpm.WinVal&lt;&gt;"",_xlpm.WinVal,_xlpm.CSVVal&lt;&gt;"",PROPER(_xlpm.CSVVal))),""))</f>
        <v/>
      </c>
      <c r="G256" s="41" t="str" cm="1">
        <f t="array" ref="G256">IF(($Y256+$Z256+$AA256+$AD256)=0,"",IFERROR(_xlfn.LET(_xlpm.CSVVal,IF($Y256=0,"",INDEX(CSV!G$2:G$510,$Y256)),_xlpm.MacVal,IF($Z256=0,"",INDEX(Output_Mac!G$2:G$500,$Z256)),_xlpm.WinVal,IF($AD256=0,"",INDEX(Output_Win!G$2:G$243,$AD256)),_xlpm.MyAuditVal,IF($AA256=0,"",INDEX(My_Audit!F$2:F$456,$AA256)),_xlfn.IFS(_xlpm.MyAuditVal&lt;&gt;"",_xlpm.MyAuditVal,_xlpm.MacVal&lt;&gt;"",_xlpm.MacVal,_xlpm.WinVal&lt;&gt;"",_xlpm.WinVal,_xlpm.CSVVal&lt;&gt;"",_xlpm.CSVVal)),""))</f>
        <v/>
      </c>
      <c r="H256" s="41" t="str" cm="1">
        <f t="array" ref="H256">IF($Z256&gt;0,INDEX(Output_Mac!H$2:H$500,$Z256),IF($AD256&gt;0,INDEX(Output_Win!H$2:H$243,$AD256),IF($AA256&gt;0,_xlfn.LET(_xlpm.MyAuditVal,INDEX(My_Audit!G$2:G$456,$AA256),IF(_xlpm.MyAuditVal=0,"",_xlpm.MyAuditVal)),"")))</f>
        <v/>
      </c>
      <c r="I256" s="41" t="str" cm="1">
        <f t="array" ref="I256">IF(($Y256+$Z256+$AA256+$AD256)=0,"",IFERROR(_xlfn.LET(_xlpm.CSVVal,IF($Y256=0,"",INDEX(CSV!H$2:H$510,$Y256)),_xlpm.MacVal,IF($Z256=0,"",INDEX(Output_Mac!I$2:I$500,$Z256)),_xlpm.WinVal,IF($AD256=0,"",INDEX(Output_Win!I$2:I$243,$AD256)),_xlpm.MyAuditVal,IF($AA256=0,"",INDEX(My_Audit!H$2:H$456,$AA256)),_xlfn.IFS(_xlpm.MyAuditVal&lt;&gt;"",_xlpm.MyAuditVal,_xlpm.MacVal&lt;&gt;"",_xlpm.MacVal,_xlpm.WinVal&lt;&gt;"",_xlpm.WinVal,_xlpm.CSVVal&lt;&gt;"",_xlpm.CSVVal)),""))</f>
        <v/>
      </c>
      <c r="J256" s="41" t="str" cm="1">
        <f t="array" ref="J256">IF(($Y256+$Z256+$AA256+$AD256)=0,"",IFERROR(_xlfn.LET(_xlpm.CSVVal,IF($Y256=0,"",INDEX(CSV!J$2:J$510,$Y256)),_xlpm.MacVal,IF($Z256=0,"",INDEX(Output_Mac!J$2:J$500,$Z256)),_xlpm.WinVal,IF($AD256=0,"",INDEX(Output_Win!J$2:J$243,$AD256)),_xlpm.MyAuditVal,IF($AA256=0,"",INDEX(My_Audit!I$2:I$456,$AA256)),_xlfn.IFS(_xlpm.MyAuditVal&lt;&gt;"",_xlpm.MyAuditVal,_xlpm.MacVal&lt;&gt;"",_xlpm.MacVal,_xlpm.WinVal&lt;&gt;"",_xlpm.WinVal,_xlpm.CSVVal&lt;&gt;"",_xlpm.CSVVal)),""))</f>
        <v/>
      </c>
      <c r="K256" s="41" t="str" cm="1">
        <f t="array" ref="K256">IF(($Y256+$Z256+$AA256+$AD256)=0,"",IFERROR(_xlfn.LET(_xlpm.CSVVal,IF($Y256=0,"",INDEX(CSV!N$2:N$510,$Y256)),_xlpm.MacVal,IF($Z256=0,"",INDEX(Output_Mac!L$2:L$500,$Z256)),_xlpm.WinVal,IF($AD256=0,"",INDEX(Output_Win!L$2:L$243,$AD256)),_xlpm.MyAuditVal,IF($AA256=0,"",INDEX(My_Audit!J$2:J$456,$AA256)),_xlfn.IFS(_xlpm.MyAuditVal&lt;&gt;"",_xlpm.MyAuditVal,_xlpm.MacVal&lt;&gt;"",_xlpm.MacVal,_xlpm.WinVal&lt;&gt;"",_xlpm.WinVal,_xlpm.CSVVal&lt;&gt;"",_xlpm.CSVVal)),""))</f>
        <v/>
      </c>
      <c r="L256" s="41" t="str" cm="1">
        <f t="array" ref="L256">IF(($Y256+$Z256+$AA256+$AD256)=0,"",IFERROR(_xlfn.LET(_xlpm.CSVVal,IF($Y256=0,"",INDEX(CSV!Q$2:Q$510,$Y256)),_xlpm.MacVal,IF($Z256=0,"",INDEX(Output_Mac!M$2:M$500,$Z256)),_xlpm.WinVal,IF($AD256=0,"",INDEX(Output_Win!M$2:M$243,$AD256)),_xlpm.MyAuditVal,IF($AA256=0,"",INDEX(My_Audit!K$2:K$456,$AA256)),_xlfn.IFS(_xlpm.MyAuditVal&lt;&gt;"",_xlpm.MyAuditVal,_xlpm.MacVal&lt;&gt;"",_xlpm.MacVal,_xlpm.WinVal&lt;&gt;"",_xlpm.WinVal,_xlpm.CSVVal&lt;&gt;"",_xlpm.CSVVal)),""))</f>
        <v/>
      </c>
      <c r="M256" s="41" t="str" cm="1">
        <f t="array" ref="M256">IF(($Y256+$Z256+$AA256+$AD256)=0,"",ExpandDiagCodes(_xlfn.TEXTJOIN(", ",TRUE,IF($AA256=0,"",INDEX(My_Audit!N$2:N$456,$AA256)),IF($Z256=0,"",INDEX(Output_Mac!S$2:S$500,$Z256)),IF($AD256=0,"",INDEX(Output_Win!S$2:S$243,$AD256)),IF($Y256=0,"",INDEX(CSV!AE$2:AE$510,$Y256)))))</f>
        <v/>
      </c>
      <c r="N256" s="41" t="str" cm="1">
        <f t="array" ref="N256">IF(($Y256+$Z256+$AA256+$AD256)=0,"",IFERROR(_xlfn.LET(_xlpm.CSVVal,IF($Y256=0,"",INDEX(CSV!AG$2:AG$510,$Y256)),_xlpm.MacVal,IF($Z256=0,"",INDEX(Output_Mac!T$2:T$500,$Z256)),_xlpm.WinVal,IF($AD256=0,"",INDEX(Output_Win!T$2:T$243,$AD256)),_xlpm.MyAuditVal,IF($AA256=0,"",INDEX(My_Audit!O$2:O$456,$AA256)),_xlfn.IFS(_xlpm.MyAuditVal&lt;&gt;"",_xlpm.MyAuditVal,_xlpm.MacVal&lt;&gt;"",_xlpm.MacVal,_xlpm.WinVal&lt;&gt;"",_xlpm.WinVal,_xlpm.CSVVal&lt;&gt;"",_xlpm.CSVVal)),""))</f>
        <v/>
      </c>
      <c r="O256" s="41" t="str" cm="1">
        <f t="array" ref="O256">IF($AB256=0,"",INDEX(My_Audit!P$2:P$456,$AB256))&amp;""</f>
        <v/>
      </c>
      <c r="P256" s="40"/>
      <c r="Q256" s="41" t="str">
        <f>IF(LEFT(N256,4)="Pass","Nist SP 800-88",My_Audit!R256)&amp;""</f>
        <v/>
      </c>
      <c r="R256" s="40"/>
      <c r="S256" s="40"/>
      <c r="T256" s="41" t="str" cm="1">
        <f t="array" ref="T256">IF($AC256=0,"",INDEX(Models!J$2:J$605,$AC256))</f>
        <v/>
      </c>
      <c r="U256" s="40"/>
      <c r="V256" s="40"/>
      <c r="W256" s="79" t="str" cm="1">
        <f t="array" ref="W256">IF(($Z256+$AA256+$AD256)=0,"",ExpandDiagCodes(_xlfn.TEXTJOIN(", ",TRUE,IF($AA256=0,"",INDEX(My_Audit!L$2:L$456,$AA256)),IF($Z256=0,"",INDEX(Output_Mac!AA$2:AA$500,$Z256)),IF($AD256=0,"",INDEX(Output_Win!AA$2:AA$243,$AD256)))))</f>
        <v/>
      </c>
      <c r="Y256" s="80">
        <f>IFERROR(MATCH($A256,CSV!$A$2:$A$510,0),0)</f>
        <v>0</v>
      </c>
      <c r="Z256" s="80">
        <f>IFERROR(MATCH($A256,Output_Mac!$A$2:$A$500,0),0)</f>
        <v>0</v>
      </c>
      <c r="AA256" s="80">
        <f>IFERROR(MATCH($A256,My_Audit!$A$2:$A$456,0),0)</f>
        <v>255</v>
      </c>
      <c r="AB256" s="80">
        <f>IFERROR(MATCH($C256,My_Audit!$B$2:$B$456,0),0)</f>
        <v>0</v>
      </c>
      <c r="AC256" s="80">
        <f>IFERROR(MATCH($E256,Models!$I$2:$I$605,0),0)</f>
        <v>0</v>
      </c>
      <c r="AD256" s="80">
        <f>IFERROR(MATCH($A256,Output_Win!$A$2:$A$243,0),0)</f>
        <v>0</v>
      </c>
    </row>
    <row r="257" spans="1:30">
      <c r="A257" s="40" t="str">
        <f>_xlfn.TEXTJOIN("",TRUE,Input!$A$4,TEXT(ROW(My_Audit!A256)+Input!$A$8-1,"00"))</f>
        <v>W4644</v>
      </c>
      <c r="B257" s="40" t="str">
        <f>_xlfn.TEXTJOIN("-",TRUE,"ITD",Input!$A$2,A257)</f>
        <v>ITD-SHR11749-W4644</v>
      </c>
      <c r="C257" s="41" t="str" cm="1">
        <f t="array" ref="C257">IF(($Y257+$Z257+$AA257+$AD257)=0,"",IFERROR(_xlfn.LET(_xlpm.CSVVal,IF($Y257=0,"",INDEX(CSV!B$2:B$510,$Y257)),_xlpm.MacVal,IF($Z257=0,"",INDEX(Output_Mac!B$2:B$500,$Z257)),_xlpm.WinVal,IF($AD257=0,"",INDEX(Output_Win!B$2:B$243,$AD257)),_xlpm.MyAuditVal,IF($AA257=0,"",INDEX(My_Audit!B$2:B$456,$AA257)),_xlfn.IFS(_xlpm.MyAuditVal&lt;&gt;"",_xlpm.MyAuditVal,_xlpm.MacVal&lt;&gt;"",_xlpm.MacVal,_xlpm.WinVal&lt;&gt;"",_xlpm.WinVal,_xlpm.CSVVal&lt;&gt;"",_xlpm.CSVVal)),""))</f>
        <v/>
      </c>
      <c r="D257" s="41" t="str" cm="1">
        <f t="array" ref="D257">IF(($Y257+$Z257+$AA257+$AD257)=0,"",IFERROR(_xlfn.LET(_xlpm.CSVVal,IF($Y257=0,"",INDEX(CSV!C$2:C$510,$Y257)),_xlpm.MacVal,IF($Z257=0,"",INDEX(Output_Mac!D$2:D$500,$Z257)),_xlpm.WinVal,IF($AD257=0,"",INDEX(Output_Win!D$2:D$243,$AD257)),_xlpm.MyAuditVal,IF($AA257=0,"",INDEX(My_Audit!C$2:C$456,$AA257)),_xlfn.IFS(_xlpm.MyAuditVal&lt;&gt;"",_xlpm.MyAuditVal,_xlpm.MacVal&lt;&gt;"",_xlpm.MacVal,_xlpm.WinVal&lt;&gt;"",_xlpm.WinVal,_xlpm.CSVVal&lt;&gt;"",_xlpm.CSVVal)),""))</f>
        <v/>
      </c>
      <c r="E257" s="41" t="str" cm="1">
        <f t="array" ref="E257">IF(($Y257+$Z257+$AA257+$AD257)=0,"",IFERROR(_xlfn.LET(_xlpm.CSVVal,IF($Y257=0,"",INDEX(CSV!E$2:E$510,$Y257)),_xlpm.MacVal,IF($Z257=0,"",INDEX(Output_Mac!C$2:C$500,$Z257)),_xlpm.WinVal,IF($AD257=0,"",INDEX(Output_Win!C$2:C$243,$AD257)),_xlpm.MyAuditVal,IF($AA257=0,"",INDEX(My_Audit!D$2:D$456,$AA257)),_xlfn.IFS(_xlpm.MyAuditVal&lt;&gt;"",_xlpm.MyAuditVal,_xlpm.MacVal&lt;&gt;"",_xlpm.MacVal,_xlpm.WinVal&lt;&gt;"",_xlpm.WinVal,_xlpm.CSVVal&lt;&gt;"",_xlpm.CSVVal)),""))</f>
        <v/>
      </c>
      <c r="F257" s="41" t="str" cm="1">
        <f t="array" ref="F257">IF(($Y257+$Z257+$AA257+$AD257)=0,"",IFERROR(_xlfn.LET(_xlpm.CSVVal,IF($Y257=0,"",INDEX(CSV!F$2:F$510,$Y257)),_xlpm.MacVal,IF($Z257=0,"",INDEX(Output_Mac!E$2:E$500,$Z257)),_xlpm.WinVal,IF($AD257=0,"",INDEX(Output_Win!E$2:E$243,$AD257)),_xlpm.MyAuditVal,IF($AA257=0,"",INDEX(My_Audit!E$2:E$456,$AA257)),_xlfn.IFS(_xlpm.MyAuditVal&lt;&gt;"",_xlpm.MyAuditVal,_xlpm.MacVal&lt;&gt;"",_xlpm.MacVal,_xlpm.WinVal&lt;&gt;"",_xlpm.WinVal,_xlpm.CSVVal&lt;&gt;"",PROPER(_xlpm.CSVVal))),""))</f>
        <v/>
      </c>
      <c r="G257" s="41" t="str" cm="1">
        <f t="array" ref="G257">IF(($Y257+$Z257+$AA257+$AD257)=0,"",IFERROR(_xlfn.LET(_xlpm.CSVVal,IF($Y257=0,"",INDEX(CSV!G$2:G$510,$Y257)),_xlpm.MacVal,IF($Z257=0,"",INDEX(Output_Mac!G$2:G$500,$Z257)),_xlpm.WinVal,IF($AD257=0,"",INDEX(Output_Win!G$2:G$243,$AD257)),_xlpm.MyAuditVal,IF($AA257=0,"",INDEX(My_Audit!F$2:F$456,$AA257)),_xlfn.IFS(_xlpm.MyAuditVal&lt;&gt;"",_xlpm.MyAuditVal,_xlpm.MacVal&lt;&gt;"",_xlpm.MacVal,_xlpm.WinVal&lt;&gt;"",_xlpm.WinVal,_xlpm.CSVVal&lt;&gt;"",_xlpm.CSVVal)),""))</f>
        <v/>
      </c>
      <c r="H257" s="41" t="str" cm="1">
        <f t="array" ref="H257">IF($Z257&gt;0,INDEX(Output_Mac!H$2:H$500,$Z257),IF($AD257&gt;0,INDEX(Output_Win!H$2:H$243,$AD257),IF($AA257&gt;0,_xlfn.LET(_xlpm.MyAuditVal,INDEX(My_Audit!G$2:G$456,$AA257),IF(_xlpm.MyAuditVal=0,"",_xlpm.MyAuditVal)),"")))</f>
        <v/>
      </c>
      <c r="I257" s="41" t="str" cm="1">
        <f t="array" ref="I257">IF(($Y257+$Z257+$AA257+$AD257)=0,"",IFERROR(_xlfn.LET(_xlpm.CSVVal,IF($Y257=0,"",INDEX(CSV!H$2:H$510,$Y257)),_xlpm.MacVal,IF($Z257=0,"",INDEX(Output_Mac!I$2:I$500,$Z257)),_xlpm.WinVal,IF($AD257=0,"",INDEX(Output_Win!I$2:I$243,$AD257)),_xlpm.MyAuditVal,IF($AA257=0,"",INDEX(My_Audit!H$2:H$456,$AA257)),_xlfn.IFS(_xlpm.MyAuditVal&lt;&gt;"",_xlpm.MyAuditVal,_xlpm.MacVal&lt;&gt;"",_xlpm.MacVal,_xlpm.WinVal&lt;&gt;"",_xlpm.WinVal,_xlpm.CSVVal&lt;&gt;"",_xlpm.CSVVal)),""))</f>
        <v/>
      </c>
      <c r="J257" s="41" t="str" cm="1">
        <f t="array" ref="J257">IF(($Y257+$Z257+$AA257+$AD257)=0,"",IFERROR(_xlfn.LET(_xlpm.CSVVal,IF($Y257=0,"",INDEX(CSV!J$2:J$510,$Y257)),_xlpm.MacVal,IF($Z257=0,"",INDEX(Output_Mac!J$2:J$500,$Z257)),_xlpm.WinVal,IF($AD257=0,"",INDEX(Output_Win!J$2:J$243,$AD257)),_xlpm.MyAuditVal,IF($AA257=0,"",INDEX(My_Audit!I$2:I$456,$AA257)),_xlfn.IFS(_xlpm.MyAuditVal&lt;&gt;"",_xlpm.MyAuditVal,_xlpm.MacVal&lt;&gt;"",_xlpm.MacVal,_xlpm.WinVal&lt;&gt;"",_xlpm.WinVal,_xlpm.CSVVal&lt;&gt;"",_xlpm.CSVVal)),""))</f>
        <v/>
      </c>
      <c r="K257" s="41" t="str" cm="1">
        <f t="array" ref="K257">IF(($Y257+$Z257+$AA257+$AD257)=0,"",IFERROR(_xlfn.LET(_xlpm.CSVVal,IF($Y257=0,"",INDEX(CSV!N$2:N$510,$Y257)),_xlpm.MacVal,IF($Z257=0,"",INDEX(Output_Mac!L$2:L$500,$Z257)),_xlpm.WinVal,IF($AD257=0,"",INDEX(Output_Win!L$2:L$243,$AD257)),_xlpm.MyAuditVal,IF($AA257=0,"",INDEX(My_Audit!J$2:J$456,$AA257)),_xlfn.IFS(_xlpm.MyAuditVal&lt;&gt;"",_xlpm.MyAuditVal,_xlpm.MacVal&lt;&gt;"",_xlpm.MacVal,_xlpm.WinVal&lt;&gt;"",_xlpm.WinVal,_xlpm.CSVVal&lt;&gt;"",_xlpm.CSVVal)),""))</f>
        <v/>
      </c>
      <c r="L257" s="41" t="str" cm="1">
        <f t="array" ref="L257">IF(($Y257+$Z257+$AA257+$AD257)=0,"",IFERROR(_xlfn.LET(_xlpm.CSVVal,IF($Y257=0,"",INDEX(CSV!Q$2:Q$510,$Y257)),_xlpm.MacVal,IF($Z257=0,"",INDEX(Output_Mac!M$2:M$500,$Z257)),_xlpm.WinVal,IF($AD257=0,"",INDEX(Output_Win!M$2:M$243,$AD257)),_xlpm.MyAuditVal,IF($AA257=0,"",INDEX(My_Audit!K$2:K$456,$AA257)),_xlfn.IFS(_xlpm.MyAuditVal&lt;&gt;"",_xlpm.MyAuditVal,_xlpm.MacVal&lt;&gt;"",_xlpm.MacVal,_xlpm.WinVal&lt;&gt;"",_xlpm.WinVal,_xlpm.CSVVal&lt;&gt;"",_xlpm.CSVVal)),""))</f>
        <v/>
      </c>
      <c r="M257" s="41" t="str" cm="1">
        <f t="array" ref="M257">IF(($Y257+$Z257+$AA257+$AD257)=0,"",ExpandDiagCodes(_xlfn.TEXTJOIN(", ",TRUE,IF($AA257=0,"",INDEX(My_Audit!N$2:N$456,$AA257)),IF($Z257=0,"",INDEX(Output_Mac!S$2:S$500,$Z257)),IF($AD257=0,"",INDEX(Output_Win!S$2:S$243,$AD257)),IF($Y257=0,"",INDEX(CSV!AE$2:AE$510,$Y257)))))</f>
        <v/>
      </c>
      <c r="N257" s="41" t="str" cm="1">
        <f t="array" ref="N257">IF(($Y257+$Z257+$AA257+$AD257)=0,"",IFERROR(_xlfn.LET(_xlpm.CSVVal,IF($Y257=0,"",INDEX(CSV!AG$2:AG$510,$Y257)),_xlpm.MacVal,IF($Z257=0,"",INDEX(Output_Mac!T$2:T$500,$Z257)),_xlpm.WinVal,IF($AD257=0,"",INDEX(Output_Win!T$2:T$243,$AD257)),_xlpm.MyAuditVal,IF($AA257=0,"",INDEX(My_Audit!O$2:O$456,$AA257)),_xlfn.IFS(_xlpm.MyAuditVal&lt;&gt;"",_xlpm.MyAuditVal,_xlpm.MacVal&lt;&gt;"",_xlpm.MacVal,_xlpm.WinVal&lt;&gt;"",_xlpm.WinVal,_xlpm.CSVVal&lt;&gt;"",_xlpm.CSVVal)),""))</f>
        <v/>
      </c>
      <c r="O257" s="41" t="str" cm="1">
        <f t="array" ref="O257">IF($AB257=0,"",INDEX(My_Audit!P$2:P$456,$AB257))&amp;""</f>
        <v/>
      </c>
      <c r="P257" s="40"/>
      <c r="Q257" s="41" t="str">
        <f>IF(LEFT(N257,4)="Pass","Nist SP 800-88",My_Audit!R257)&amp;""</f>
        <v/>
      </c>
      <c r="R257" s="40"/>
      <c r="S257" s="40"/>
      <c r="T257" s="41" t="str" cm="1">
        <f t="array" ref="T257">IF($AC257=0,"",INDEX(Models!J$2:J$605,$AC257))</f>
        <v/>
      </c>
      <c r="U257" s="40"/>
      <c r="V257" s="40"/>
      <c r="W257" s="79" t="str" cm="1">
        <f t="array" ref="W257">IF(($Z257+$AA257+$AD257)=0,"",ExpandDiagCodes(_xlfn.TEXTJOIN(", ",TRUE,IF($AA257=0,"",INDEX(My_Audit!L$2:L$456,$AA257)),IF($Z257=0,"",INDEX(Output_Mac!AA$2:AA$500,$Z257)),IF($AD257=0,"",INDEX(Output_Win!AA$2:AA$243,$AD257)))))</f>
        <v/>
      </c>
      <c r="Y257" s="80">
        <f>IFERROR(MATCH($A257,CSV!$A$2:$A$510,0),0)</f>
        <v>0</v>
      </c>
      <c r="Z257" s="80">
        <f>IFERROR(MATCH($A257,Output_Mac!$A$2:$A$500,0),0)</f>
        <v>0</v>
      </c>
      <c r="AA257" s="80">
        <f>IFERROR(MATCH($A257,My_Audit!$A$2:$A$456,0),0)</f>
        <v>256</v>
      </c>
      <c r="AB257" s="80">
        <f>IFERROR(MATCH($C257,My_Audit!$B$2:$B$456,0),0)</f>
        <v>0</v>
      </c>
      <c r="AC257" s="80">
        <f>IFERROR(MATCH($E257,Models!$I$2:$I$605,0),0)</f>
        <v>0</v>
      </c>
      <c r="AD257" s="80">
        <f>IFERROR(MATCH($A257,Output_Win!$A$2:$A$243,0),0)</f>
        <v>0</v>
      </c>
    </row>
    <row r="258" spans="1:30">
      <c r="A258" s="40" t="str">
        <f>_xlfn.TEXTJOIN("",TRUE,Input!$A$4,TEXT(ROW(My_Audit!A257)+Input!$A$8-1,"00"))</f>
        <v>W4645</v>
      </c>
      <c r="B258" s="40" t="str">
        <f>_xlfn.TEXTJOIN("-",TRUE,"ITD",Input!$A$2,A258)</f>
        <v>ITD-SHR11749-W4645</v>
      </c>
      <c r="C258" s="41" t="str" cm="1">
        <f t="array" ref="C258">IF(($Y258+$Z258+$AA258+$AD258)=0,"",IFERROR(_xlfn.LET(_xlpm.CSVVal,IF($Y258=0,"",INDEX(CSV!B$2:B$510,$Y258)),_xlpm.MacVal,IF($Z258=0,"",INDEX(Output_Mac!B$2:B$500,$Z258)),_xlpm.WinVal,IF($AD258=0,"",INDEX(Output_Win!B$2:B$243,$AD258)),_xlpm.MyAuditVal,IF($AA258=0,"",INDEX(My_Audit!B$2:B$456,$AA258)),_xlfn.IFS(_xlpm.MyAuditVal&lt;&gt;"",_xlpm.MyAuditVal,_xlpm.MacVal&lt;&gt;"",_xlpm.MacVal,_xlpm.WinVal&lt;&gt;"",_xlpm.WinVal,_xlpm.CSVVal&lt;&gt;"",_xlpm.CSVVal)),""))</f>
        <v/>
      </c>
      <c r="D258" s="41" t="str" cm="1">
        <f t="array" ref="D258">IF(($Y258+$Z258+$AA258+$AD258)=0,"",IFERROR(_xlfn.LET(_xlpm.CSVVal,IF($Y258=0,"",INDEX(CSV!C$2:C$510,$Y258)),_xlpm.MacVal,IF($Z258=0,"",INDEX(Output_Mac!D$2:D$500,$Z258)),_xlpm.WinVal,IF($AD258=0,"",INDEX(Output_Win!D$2:D$243,$AD258)),_xlpm.MyAuditVal,IF($AA258=0,"",INDEX(My_Audit!C$2:C$456,$AA258)),_xlfn.IFS(_xlpm.MyAuditVal&lt;&gt;"",_xlpm.MyAuditVal,_xlpm.MacVal&lt;&gt;"",_xlpm.MacVal,_xlpm.WinVal&lt;&gt;"",_xlpm.WinVal,_xlpm.CSVVal&lt;&gt;"",_xlpm.CSVVal)),""))</f>
        <v/>
      </c>
      <c r="E258" s="41" t="str" cm="1">
        <f t="array" ref="E258">IF(($Y258+$Z258+$AA258+$AD258)=0,"",IFERROR(_xlfn.LET(_xlpm.CSVVal,IF($Y258=0,"",INDEX(CSV!E$2:E$510,$Y258)),_xlpm.MacVal,IF($Z258=0,"",INDEX(Output_Mac!C$2:C$500,$Z258)),_xlpm.WinVal,IF($AD258=0,"",INDEX(Output_Win!C$2:C$243,$AD258)),_xlpm.MyAuditVal,IF($AA258=0,"",INDEX(My_Audit!D$2:D$456,$AA258)),_xlfn.IFS(_xlpm.MyAuditVal&lt;&gt;"",_xlpm.MyAuditVal,_xlpm.MacVal&lt;&gt;"",_xlpm.MacVal,_xlpm.WinVal&lt;&gt;"",_xlpm.WinVal,_xlpm.CSVVal&lt;&gt;"",_xlpm.CSVVal)),""))</f>
        <v/>
      </c>
      <c r="F258" s="41" t="str" cm="1">
        <f t="array" ref="F258">IF(($Y258+$Z258+$AA258+$AD258)=0,"",IFERROR(_xlfn.LET(_xlpm.CSVVal,IF($Y258=0,"",INDEX(CSV!F$2:F$510,$Y258)),_xlpm.MacVal,IF($Z258=0,"",INDEX(Output_Mac!E$2:E$500,$Z258)),_xlpm.WinVal,IF($AD258=0,"",INDEX(Output_Win!E$2:E$243,$AD258)),_xlpm.MyAuditVal,IF($AA258=0,"",INDEX(My_Audit!E$2:E$456,$AA258)),_xlfn.IFS(_xlpm.MyAuditVal&lt;&gt;"",_xlpm.MyAuditVal,_xlpm.MacVal&lt;&gt;"",_xlpm.MacVal,_xlpm.WinVal&lt;&gt;"",_xlpm.WinVal,_xlpm.CSVVal&lt;&gt;"",PROPER(_xlpm.CSVVal))),""))</f>
        <v/>
      </c>
      <c r="G258" s="41" t="str" cm="1">
        <f t="array" ref="G258">IF(($Y258+$Z258+$AA258+$AD258)=0,"",IFERROR(_xlfn.LET(_xlpm.CSVVal,IF($Y258=0,"",INDEX(CSV!G$2:G$510,$Y258)),_xlpm.MacVal,IF($Z258=0,"",INDEX(Output_Mac!G$2:G$500,$Z258)),_xlpm.WinVal,IF($AD258=0,"",INDEX(Output_Win!G$2:G$243,$AD258)),_xlpm.MyAuditVal,IF($AA258=0,"",INDEX(My_Audit!F$2:F$456,$AA258)),_xlfn.IFS(_xlpm.MyAuditVal&lt;&gt;"",_xlpm.MyAuditVal,_xlpm.MacVal&lt;&gt;"",_xlpm.MacVal,_xlpm.WinVal&lt;&gt;"",_xlpm.WinVal,_xlpm.CSVVal&lt;&gt;"",_xlpm.CSVVal)),""))</f>
        <v/>
      </c>
      <c r="H258" s="41" t="str" cm="1">
        <f t="array" ref="H258">IF($Z258&gt;0,INDEX(Output_Mac!H$2:H$500,$Z258),IF($AD258&gt;0,INDEX(Output_Win!H$2:H$243,$AD258),IF($AA258&gt;0,_xlfn.LET(_xlpm.MyAuditVal,INDEX(My_Audit!G$2:G$456,$AA258),IF(_xlpm.MyAuditVal=0,"",_xlpm.MyAuditVal)),"")))</f>
        <v/>
      </c>
      <c r="I258" s="41" t="str" cm="1">
        <f t="array" ref="I258">IF(($Y258+$Z258+$AA258+$AD258)=0,"",IFERROR(_xlfn.LET(_xlpm.CSVVal,IF($Y258=0,"",INDEX(CSV!H$2:H$510,$Y258)),_xlpm.MacVal,IF($Z258=0,"",INDEX(Output_Mac!I$2:I$500,$Z258)),_xlpm.WinVal,IF($AD258=0,"",INDEX(Output_Win!I$2:I$243,$AD258)),_xlpm.MyAuditVal,IF($AA258=0,"",INDEX(My_Audit!H$2:H$456,$AA258)),_xlfn.IFS(_xlpm.MyAuditVal&lt;&gt;"",_xlpm.MyAuditVal,_xlpm.MacVal&lt;&gt;"",_xlpm.MacVal,_xlpm.WinVal&lt;&gt;"",_xlpm.WinVal,_xlpm.CSVVal&lt;&gt;"",_xlpm.CSVVal)),""))</f>
        <v/>
      </c>
      <c r="J258" s="41" t="str" cm="1">
        <f t="array" ref="J258">IF(($Y258+$Z258+$AA258+$AD258)=0,"",IFERROR(_xlfn.LET(_xlpm.CSVVal,IF($Y258=0,"",INDEX(CSV!J$2:J$510,$Y258)),_xlpm.MacVal,IF($Z258=0,"",INDEX(Output_Mac!J$2:J$500,$Z258)),_xlpm.WinVal,IF($AD258=0,"",INDEX(Output_Win!J$2:J$243,$AD258)),_xlpm.MyAuditVal,IF($AA258=0,"",INDEX(My_Audit!I$2:I$456,$AA258)),_xlfn.IFS(_xlpm.MyAuditVal&lt;&gt;"",_xlpm.MyAuditVal,_xlpm.MacVal&lt;&gt;"",_xlpm.MacVal,_xlpm.WinVal&lt;&gt;"",_xlpm.WinVal,_xlpm.CSVVal&lt;&gt;"",_xlpm.CSVVal)),""))</f>
        <v/>
      </c>
      <c r="K258" s="41" t="str" cm="1">
        <f t="array" ref="K258">IF(($Y258+$Z258+$AA258+$AD258)=0,"",IFERROR(_xlfn.LET(_xlpm.CSVVal,IF($Y258=0,"",INDEX(CSV!N$2:N$510,$Y258)),_xlpm.MacVal,IF($Z258=0,"",INDEX(Output_Mac!L$2:L$500,$Z258)),_xlpm.WinVal,IF($AD258=0,"",INDEX(Output_Win!L$2:L$243,$AD258)),_xlpm.MyAuditVal,IF($AA258=0,"",INDEX(My_Audit!J$2:J$456,$AA258)),_xlfn.IFS(_xlpm.MyAuditVal&lt;&gt;"",_xlpm.MyAuditVal,_xlpm.MacVal&lt;&gt;"",_xlpm.MacVal,_xlpm.WinVal&lt;&gt;"",_xlpm.WinVal,_xlpm.CSVVal&lt;&gt;"",_xlpm.CSVVal)),""))</f>
        <v/>
      </c>
      <c r="L258" s="41" t="str" cm="1">
        <f t="array" ref="L258">IF(($Y258+$Z258+$AA258+$AD258)=0,"",IFERROR(_xlfn.LET(_xlpm.CSVVal,IF($Y258=0,"",INDEX(CSV!Q$2:Q$510,$Y258)),_xlpm.MacVal,IF($Z258=0,"",INDEX(Output_Mac!M$2:M$500,$Z258)),_xlpm.WinVal,IF($AD258=0,"",INDEX(Output_Win!M$2:M$243,$AD258)),_xlpm.MyAuditVal,IF($AA258=0,"",INDEX(My_Audit!K$2:K$456,$AA258)),_xlfn.IFS(_xlpm.MyAuditVal&lt;&gt;"",_xlpm.MyAuditVal,_xlpm.MacVal&lt;&gt;"",_xlpm.MacVal,_xlpm.WinVal&lt;&gt;"",_xlpm.WinVal,_xlpm.CSVVal&lt;&gt;"",_xlpm.CSVVal)),""))</f>
        <v/>
      </c>
      <c r="M258" s="41" t="str" cm="1">
        <f t="array" ref="M258">IF(($Y258+$Z258+$AA258+$AD258)=0,"",ExpandDiagCodes(_xlfn.TEXTJOIN(", ",TRUE,IF($AA258=0,"",INDEX(My_Audit!N$2:N$456,$AA258)),IF($Z258=0,"",INDEX(Output_Mac!S$2:S$500,$Z258)),IF($AD258=0,"",INDEX(Output_Win!S$2:S$243,$AD258)),IF($Y258=0,"",INDEX(CSV!AE$2:AE$510,$Y258)))))</f>
        <v/>
      </c>
      <c r="N258" s="41" t="str" cm="1">
        <f t="array" ref="N258">IF(($Y258+$Z258+$AA258+$AD258)=0,"",IFERROR(_xlfn.LET(_xlpm.CSVVal,IF($Y258=0,"",INDEX(CSV!AG$2:AG$510,$Y258)),_xlpm.MacVal,IF($Z258=0,"",INDEX(Output_Mac!T$2:T$500,$Z258)),_xlpm.WinVal,IF($AD258=0,"",INDEX(Output_Win!T$2:T$243,$AD258)),_xlpm.MyAuditVal,IF($AA258=0,"",INDEX(My_Audit!O$2:O$456,$AA258)),_xlfn.IFS(_xlpm.MyAuditVal&lt;&gt;"",_xlpm.MyAuditVal,_xlpm.MacVal&lt;&gt;"",_xlpm.MacVal,_xlpm.WinVal&lt;&gt;"",_xlpm.WinVal,_xlpm.CSVVal&lt;&gt;"",_xlpm.CSVVal)),""))</f>
        <v/>
      </c>
      <c r="O258" s="41" t="str" cm="1">
        <f t="array" ref="O258">IF($AB258=0,"",INDEX(My_Audit!P$2:P$456,$AB258))&amp;""</f>
        <v/>
      </c>
      <c r="P258" s="40"/>
      <c r="Q258" s="41" t="str">
        <f>IF(LEFT(N258,4)="Pass","Nist SP 800-88",My_Audit!R258)&amp;""</f>
        <v/>
      </c>
      <c r="R258" s="40"/>
      <c r="S258" s="40"/>
      <c r="T258" s="41" t="str" cm="1">
        <f t="array" ref="T258">IF($AC258=0,"",INDEX(Models!J$2:J$605,$AC258))</f>
        <v/>
      </c>
      <c r="U258" s="40"/>
      <c r="V258" s="40"/>
      <c r="W258" s="79" t="str" cm="1">
        <f t="array" ref="W258">IF(($Z258+$AA258+$AD258)=0,"",ExpandDiagCodes(_xlfn.TEXTJOIN(", ",TRUE,IF($AA258=0,"",INDEX(My_Audit!L$2:L$456,$AA258)),IF($Z258=0,"",INDEX(Output_Mac!AA$2:AA$500,$Z258)),IF($AD258=0,"",INDEX(Output_Win!AA$2:AA$243,$AD258)))))</f>
        <v/>
      </c>
      <c r="Y258" s="80">
        <f>IFERROR(MATCH($A258,CSV!$A$2:$A$510,0),0)</f>
        <v>0</v>
      </c>
      <c r="Z258" s="80">
        <f>IFERROR(MATCH($A258,Output_Mac!$A$2:$A$500,0),0)</f>
        <v>0</v>
      </c>
      <c r="AA258" s="80">
        <f>IFERROR(MATCH($A258,My_Audit!$A$2:$A$456,0),0)</f>
        <v>257</v>
      </c>
      <c r="AB258" s="80">
        <f>IFERROR(MATCH($C258,My_Audit!$B$2:$B$456,0),0)</f>
        <v>0</v>
      </c>
      <c r="AC258" s="80">
        <f>IFERROR(MATCH($E258,Models!$I$2:$I$605,0),0)</f>
        <v>0</v>
      </c>
      <c r="AD258" s="80">
        <f>IFERROR(MATCH($A258,Output_Win!$A$2:$A$243,0),0)</f>
        <v>0</v>
      </c>
    </row>
    <row r="259" spans="1:30">
      <c r="A259" s="40" t="str">
        <f>_xlfn.TEXTJOIN("",TRUE,Input!$A$4,TEXT(ROW(My_Audit!A258)+Input!$A$8-1,"00"))</f>
        <v>W4646</v>
      </c>
      <c r="B259" s="40" t="str">
        <f>_xlfn.TEXTJOIN("-",TRUE,"ITD",Input!$A$2,A259)</f>
        <v>ITD-SHR11749-W4646</v>
      </c>
      <c r="C259" s="41" t="str" cm="1">
        <f t="array" ref="C259">IF(($Y259+$Z259+$AA259+$AD259)=0,"",IFERROR(_xlfn.LET(_xlpm.CSVVal,IF($Y259=0,"",INDEX(CSV!B$2:B$510,$Y259)),_xlpm.MacVal,IF($Z259=0,"",INDEX(Output_Mac!B$2:B$500,$Z259)),_xlpm.WinVal,IF($AD259=0,"",INDEX(Output_Win!B$2:B$243,$AD259)),_xlpm.MyAuditVal,IF($AA259=0,"",INDEX(My_Audit!B$2:B$456,$AA259)),_xlfn.IFS(_xlpm.MyAuditVal&lt;&gt;"",_xlpm.MyAuditVal,_xlpm.MacVal&lt;&gt;"",_xlpm.MacVal,_xlpm.WinVal&lt;&gt;"",_xlpm.WinVal,_xlpm.CSVVal&lt;&gt;"",_xlpm.CSVVal)),""))</f>
        <v/>
      </c>
      <c r="D259" s="41" t="str" cm="1">
        <f t="array" ref="D259">IF(($Y259+$Z259+$AA259+$AD259)=0,"",IFERROR(_xlfn.LET(_xlpm.CSVVal,IF($Y259=0,"",INDEX(CSV!C$2:C$510,$Y259)),_xlpm.MacVal,IF($Z259=0,"",INDEX(Output_Mac!D$2:D$500,$Z259)),_xlpm.WinVal,IF($AD259=0,"",INDEX(Output_Win!D$2:D$243,$AD259)),_xlpm.MyAuditVal,IF($AA259=0,"",INDEX(My_Audit!C$2:C$456,$AA259)),_xlfn.IFS(_xlpm.MyAuditVal&lt;&gt;"",_xlpm.MyAuditVal,_xlpm.MacVal&lt;&gt;"",_xlpm.MacVal,_xlpm.WinVal&lt;&gt;"",_xlpm.WinVal,_xlpm.CSVVal&lt;&gt;"",_xlpm.CSVVal)),""))</f>
        <v/>
      </c>
      <c r="E259" s="41" t="str" cm="1">
        <f t="array" ref="E259">IF(($Y259+$Z259+$AA259+$AD259)=0,"",IFERROR(_xlfn.LET(_xlpm.CSVVal,IF($Y259=0,"",INDEX(CSV!E$2:E$510,$Y259)),_xlpm.MacVal,IF($Z259=0,"",INDEX(Output_Mac!C$2:C$500,$Z259)),_xlpm.WinVal,IF($AD259=0,"",INDEX(Output_Win!C$2:C$243,$AD259)),_xlpm.MyAuditVal,IF($AA259=0,"",INDEX(My_Audit!D$2:D$456,$AA259)),_xlfn.IFS(_xlpm.MyAuditVal&lt;&gt;"",_xlpm.MyAuditVal,_xlpm.MacVal&lt;&gt;"",_xlpm.MacVal,_xlpm.WinVal&lt;&gt;"",_xlpm.WinVal,_xlpm.CSVVal&lt;&gt;"",_xlpm.CSVVal)),""))</f>
        <v/>
      </c>
      <c r="F259" s="41" t="str" cm="1">
        <f t="array" ref="F259">IF(($Y259+$Z259+$AA259+$AD259)=0,"",IFERROR(_xlfn.LET(_xlpm.CSVVal,IF($Y259=0,"",INDEX(CSV!F$2:F$510,$Y259)),_xlpm.MacVal,IF($Z259=0,"",INDEX(Output_Mac!E$2:E$500,$Z259)),_xlpm.WinVal,IF($AD259=0,"",INDEX(Output_Win!E$2:E$243,$AD259)),_xlpm.MyAuditVal,IF($AA259=0,"",INDEX(My_Audit!E$2:E$456,$AA259)),_xlfn.IFS(_xlpm.MyAuditVal&lt;&gt;"",_xlpm.MyAuditVal,_xlpm.MacVal&lt;&gt;"",_xlpm.MacVal,_xlpm.WinVal&lt;&gt;"",_xlpm.WinVal,_xlpm.CSVVal&lt;&gt;"",PROPER(_xlpm.CSVVal))),""))</f>
        <v/>
      </c>
      <c r="G259" s="41" t="str" cm="1">
        <f t="array" ref="G259">IF(($Y259+$Z259+$AA259+$AD259)=0,"",IFERROR(_xlfn.LET(_xlpm.CSVVal,IF($Y259=0,"",INDEX(CSV!G$2:G$510,$Y259)),_xlpm.MacVal,IF($Z259=0,"",INDEX(Output_Mac!G$2:G$500,$Z259)),_xlpm.WinVal,IF($AD259=0,"",INDEX(Output_Win!G$2:G$243,$AD259)),_xlpm.MyAuditVal,IF($AA259=0,"",INDEX(My_Audit!F$2:F$456,$AA259)),_xlfn.IFS(_xlpm.MyAuditVal&lt;&gt;"",_xlpm.MyAuditVal,_xlpm.MacVal&lt;&gt;"",_xlpm.MacVal,_xlpm.WinVal&lt;&gt;"",_xlpm.WinVal,_xlpm.CSVVal&lt;&gt;"",_xlpm.CSVVal)),""))</f>
        <v/>
      </c>
      <c r="H259" s="41" t="str" cm="1">
        <f t="array" ref="H259">IF($Z259&gt;0,INDEX(Output_Mac!H$2:H$500,$Z259),IF($AD259&gt;0,INDEX(Output_Win!H$2:H$243,$AD259),IF($AA259&gt;0,_xlfn.LET(_xlpm.MyAuditVal,INDEX(My_Audit!G$2:G$456,$AA259),IF(_xlpm.MyAuditVal=0,"",_xlpm.MyAuditVal)),"")))</f>
        <v/>
      </c>
      <c r="I259" s="41" t="str" cm="1">
        <f t="array" ref="I259">IF(($Y259+$Z259+$AA259+$AD259)=0,"",IFERROR(_xlfn.LET(_xlpm.CSVVal,IF($Y259=0,"",INDEX(CSV!H$2:H$510,$Y259)),_xlpm.MacVal,IF($Z259=0,"",INDEX(Output_Mac!I$2:I$500,$Z259)),_xlpm.WinVal,IF($AD259=0,"",INDEX(Output_Win!I$2:I$243,$AD259)),_xlpm.MyAuditVal,IF($AA259=0,"",INDEX(My_Audit!H$2:H$456,$AA259)),_xlfn.IFS(_xlpm.MyAuditVal&lt;&gt;"",_xlpm.MyAuditVal,_xlpm.MacVal&lt;&gt;"",_xlpm.MacVal,_xlpm.WinVal&lt;&gt;"",_xlpm.WinVal,_xlpm.CSVVal&lt;&gt;"",_xlpm.CSVVal)),""))</f>
        <v/>
      </c>
      <c r="J259" s="41" t="str" cm="1">
        <f t="array" ref="J259">IF(($Y259+$Z259+$AA259+$AD259)=0,"",IFERROR(_xlfn.LET(_xlpm.CSVVal,IF($Y259=0,"",INDEX(CSV!J$2:J$510,$Y259)),_xlpm.MacVal,IF($Z259=0,"",INDEX(Output_Mac!J$2:J$500,$Z259)),_xlpm.WinVal,IF($AD259=0,"",INDEX(Output_Win!J$2:J$243,$AD259)),_xlpm.MyAuditVal,IF($AA259=0,"",INDEX(My_Audit!I$2:I$456,$AA259)),_xlfn.IFS(_xlpm.MyAuditVal&lt;&gt;"",_xlpm.MyAuditVal,_xlpm.MacVal&lt;&gt;"",_xlpm.MacVal,_xlpm.WinVal&lt;&gt;"",_xlpm.WinVal,_xlpm.CSVVal&lt;&gt;"",_xlpm.CSVVal)),""))</f>
        <v/>
      </c>
      <c r="K259" s="41" t="str" cm="1">
        <f t="array" ref="K259">IF(($Y259+$Z259+$AA259+$AD259)=0,"",IFERROR(_xlfn.LET(_xlpm.CSVVal,IF($Y259=0,"",INDEX(CSV!N$2:N$510,$Y259)),_xlpm.MacVal,IF($Z259=0,"",INDEX(Output_Mac!L$2:L$500,$Z259)),_xlpm.WinVal,IF($AD259=0,"",INDEX(Output_Win!L$2:L$243,$AD259)),_xlpm.MyAuditVal,IF($AA259=0,"",INDEX(My_Audit!J$2:J$456,$AA259)),_xlfn.IFS(_xlpm.MyAuditVal&lt;&gt;"",_xlpm.MyAuditVal,_xlpm.MacVal&lt;&gt;"",_xlpm.MacVal,_xlpm.WinVal&lt;&gt;"",_xlpm.WinVal,_xlpm.CSVVal&lt;&gt;"",_xlpm.CSVVal)),""))</f>
        <v/>
      </c>
      <c r="L259" s="41" t="str" cm="1">
        <f t="array" ref="L259">IF(($Y259+$Z259+$AA259+$AD259)=0,"",IFERROR(_xlfn.LET(_xlpm.CSVVal,IF($Y259=0,"",INDEX(CSV!Q$2:Q$510,$Y259)),_xlpm.MacVal,IF($Z259=0,"",INDEX(Output_Mac!M$2:M$500,$Z259)),_xlpm.WinVal,IF($AD259=0,"",INDEX(Output_Win!M$2:M$243,$AD259)),_xlpm.MyAuditVal,IF($AA259=0,"",INDEX(My_Audit!K$2:K$456,$AA259)),_xlfn.IFS(_xlpm.MyAuditVal&lt;&gt;"",_xlpm.MyAuditVal,_xlpm.MacVal&lt;&gt;"",_xlpm.MacVal,_xlpm.WinVal&lt;&gt;"",_xlpm.WinVal,_xlpm.CSVVal&lt;&gt;"",_xlpm.CSVVal)),""))</f>
        <v/>
      </c>
      <c r="M259" s="41" t="str" cm="1">
        <f t="array" ref="M259">IF(($Y259+$Z259+$AA259+$AD259)=0,"",ExpandDiagCodes(_xlfn.TEXTJOIN(", ",TRUE,IF($AA259=0,"",INDEX(My_Audit!N$2:N$456,$AA259)),IF($Z259=0,"",INDEX(Output_Mac!S$2:S$500,$Z259)),IF($AD259=0,"",INDEX(Output_Win!S$2:S$243,$AD259)),IF($Y259=0,"",INDEX(CSV!AE$2:AE$510,$Y259)))))</f>
        <v/>
      </c>
      <c r="N259" s="41" t="str" cm="1">
        <f t="array" ref="N259">IF(($Y259+$Z259+$AA259+$AD259)=0,"",IFERROR(_xlfn.LET(_xlpm.CSVVal,IF($Y259=0,"",INDEX(CSV!AG$2:AG$510,$Y259)),_xlpm.MacVal,IF($Z259=0,"",INDEX(Output_Mac!T$2:T$500,$Z259)),_xlpm.WinVal,IF($AD259=0,"",INDEX(Output_Win!T$2:T$243,$AD259)),_xlpm.MyAuditVal,IF($AA259=0,"",INDEX(My_Audit!O$2:O$456,$AA259)),_xlfn.IFS(_xlpm.MyAuditVal&lt;&gt;"",_xlpm.MyAuditVal,_xlpm.MacVal&lt;&gt;"",_xlpm.MacVal,_xlpm.WinVal&lt;&gt;"",_xlpm.WinVal,_xlpm.CSVVal&lt;&gt;"",_xlpm.CSVVal)),""))</f>
        <v/>
      </c>
      <c r="O259" s="41" t="str" cm="1">
        <f t="array" ref="O259">IF($AB259=0,"",INDEX(My_Audit!P$2:P$456,$AB259))&amp;""</f>
        <v/>
      </c>
      <c r="P259" s="40"/>
      <c r="Q259" s="41" t="str">
        <f>IF(LEFT(N259,4)="Pass","Nist SP 800-88",My_Audit!R259)&amp;""</f>
        <v/>
      </c>
      <c r="R259" s="40"/>
      <c r="S259" s="40"/>
      <c r="T259" s="41" t="str" cm="1">
        <f t="array" ref="T259">IF($AC259=0,"",INDEX(Models!J$2:J$605,$AC259))</f>
        <v/>
      </c>
      <c r="U259" s="40"/>
      <c r="V259" s="40"/>
      <c r="W259" s="79" t="str" cm="1">
        <f t="array" ref="W259">IF(($Z259+$AA259+$AD259)=0,"",ExpandDiagCodes(_xlfn.TEXTJOIN(", ",TRUE,IF($AA259=0,"",INDEX(My_Audit!L$2:L$456,$AA259)),IF($Z259=0,"",INDEX(Output_Mac!AA$2:AA$500,$Z259)),IF($AD259=0,"",INDEX(Output_Win!AA$2:AA$243,$AD259)))))</f>
        <v/>
      </c>
      <c r="Y259" s="80">
        <f>IFERROR(MATCH($A259,CSV!$A$2:$A$510,0),0)</f>
        <v>0</v>
      </c>
      <c r="Z259" s="80">
        <f>IFERROR(MATCH($A259,Output_Mac!$A$2:$A$500,0),0)</f>
        <v>0</v>
      </c>
      <c r="AA259" s="80">
        <f>IFERROR(MATCH($A259,My_Audit!$A$2:$A$456,0),0)</f>
        <v>258</v>
      </c>
      <c r="AB259" s="80">
        <f>IFERROR(MATCH($C259,My_Audit!$B$2:$B$456,0),0)</f>
        <v>0</v>
      </c>
      <c r="AC259" s="80">
        <f>IFERROR(MATCH($E259,Models!$I$2:$I$605,0),0)</f>
        <v>0</v>
      </c>
      <c r="AD259" s="80">
        <f>IFERROR(MATCH($A259,Output_Win!$A$2:$A$243,0),0)</f>
        <v>0</v>
      </c>
    </row>
    <row r="260" spans="1:30">
      <c r="A260" s="40" t="str">
        <f>_xlfn.TEXTJOIN("",TRUE,Input!$A$4,TEXT(ROW(My_Audit!A259)+Input!$A$8-1,"00"))</f>
        <v>W4647</v>
      </c>
      <c r="B260" s="40" t="str">
        <f>_xlfn.TEXTJOIN("-",TRUE,"ITD",Input!$A$2,A260)</f>
        <v>ITD-SHR11749-W4647</v>
      </c>
      <c r="C260" s="41" t="str" cm="1">
        <f t="array" ref="C260">IF(($Y260+$Z260+$AA260+$AD260)=0,"",IFERROR(_xlfn.LET(_xlpm.CSVVal,IF($Y260=0,"",INDEX(CSV!B$2:B$510,$Y260)),_xlpm.MacVal,IF($Z260=0,"",INDEX(Output_Mac!B$2:B$500,$Z260)),_xlpm.WinVal,IF($AD260=0,"",INDEX(Output_Win!B$2:B$243,$AD260)),_xlpm.MyAuditVal,IF($AA260=0,"",INDEX(My_Audit!B$2:B$456,$AA260)),_xlfn.IFS(_xlpm.MyAuditVal&lt;&gt;"",_xlpm.MyAuditVal,_xlpm.MacVal&lt;&gt;"",_xlpm.MacVal,_xlpm.WinVal&lt;&gt;"",_xlpm.WinVal,_xlpm.CSVVal&lt;&gt;"",_xlpm.CSVVal)),""))</f>
        <v/>
      </c>
      <c r="D260" s="41" t="str" cm="1">
        <f t="array" ref="D260">IF(($Y260+$Z260+$AA260+$AD260)=0,"",IFERROR(_xlfn.LET(_xlpm.CSVVal,IF($Y260=0,"",INDEX(CSV!C$2:C$510,$Y260)),_xlpm.MacVal,IF($Z260=0,"",INDEX(Output_Mac!D$2:D$500,$Z260)),_xlpm.WinVal,IF($AD260=0,"",INDEX(Output_Win!D$2:D$243,$AD260)),_xlpm.MyAuditVal,IF($AA260=0,"",INDEX(My_Audit!C$2:C$456,$AA260)),_xlfn.IFS(_xlpm.MyAuditVal&lt;&gt;"",_xlpm.MyAuditVal,_xlpm.MacVal&lt;&gt;"",_xlpm.MacVal,_xlpm.WinVal&lt;&gt;"",_xlpm.WinVal,_xlpm.CSVVal&lt;&gt;"",_xlpm.CSVVal)),""))</f>
        <v/>
      </c>
      <c r="E260" s="41" t="str" cm="1">
        <f t="array" ref="E260">IF(($Y260+$Z260+$AA260+$AD260)=0,"",IFERROR(_xlfn.LET(_xlpm.CSVVal,IF($Y260=0,"",INDEX(CSV!E$2:E$510,$Y260)),_xlpm.MacVal,IF($Z260=0,"",INDEX(Output_Mac!C$2:C$500,$Z260)),_xlpm.WinVal,IF($AD260=0,"",INDEX(Output_Win!C$2:C$243,$AD260)),_xlpm.MyAuditVal,IF($AA260=0,"",INDEX(My_Audit!D$2:D$456,$AA260)),_xlfn.IFS(_xlpm.MyAuditVal&lt;&gt;"",_xlpm.MyAuditVal,_xlpm.MacVal&lt;&gt;"",_xlpm.MacVal,_xlpm.WinVal&lt;&gt;"",_xlpm.WinVal,_xlpm.CSVVal&lt;&gt;"",_xlpm.CSVVal)),""))</f>
        <v/>
      </c>
      <c r="F260" s="41" t="str" cm="1">
        <f t="array" ref="F260">IF(($Y260+$Z260+$AA260+$AD260)=0,"",IFERROR(_xlfn.LET(_xlpm.CSVVal,IF($Y260=0,"",INDEX(CSV!F$2:F$510,$Y260)),_xlpm.MacVal,IF($Z260=0,"",INDEX(Output_Mac!E$2:E$500,$Z260)),_xlpm.WinVal,IF($AD260=0,"",INDEX(Output_Win!E$2:E$243,$AD260)),_xlpm.MyAuditVal,IF($AA260=0,"",INDEX(My_Audit!E$2:E$456,$AA260)),_xlfn.IFS(_xlpm.MyAuditVal&lt;&gt;"",_xlpm.MyAuditVal,_xlpm.MacVal&lt;&gt;"",_xlpm.MacVal,_xlpm.WinVal&lt;&gt;"",_xlpm.WinVal,_xlpm.CSVVal&lt;&gt;"",PROPER(_xlpm.CSVVal))),""))</f>
        <v/>
      </c>
      <c r="G260" s="41" t="str" cm="1">
        <f t="array" ref="G260">IF(($Y260+$Z260+$AA260+$AD260)=0,"",IFERROR(_xlfn.LET(_xlpm.CSVVal,IF($Y260=0,"",INDEX(CSV!G$2:G$510,$Y260)),_xlpm.MacVal,IF($Z260=0,"",INDEX(Output_Mac!G$2:G$500,$Z260)),_xlpm.WinVal,IF($AD260=0,"",INDEX(Output_Win!G$2:G$243,$AD260)),_xlpm.MyAuditVal,IF($AA260=0,"",INDEX(My_Audit!F$2:F$456,$AA260)),_xlfn.IFS(_xlpm.MyAuditVal&lt;&gt;"",_xlpm.MyAuditVal,_xlpm.MacVal&lt;&gt;"",_xlpm.MacVal,_xlpm.WinVal&lt;&gt;"",_xlpm.WinVal,_xlpm.CSVVal&lt;&gt;"",_xlpm.CSVVal)),""))</f>
        <v/>
      </c>
      <c r="H260" s="41" t="str" cm="1">
        <f t="array" ref="H260">IF($Z260&gt;0,INDEX(Output_Mac!H$2:H$500,$Z260),IF($AD260&gt;0,INDEX(Output_Win!H$2:H$243,$AD260),IF($AA260&gt;0,_xlfn.LET(_xlpm.MyAuditVal,INDEX(My_Audit!G$2:G$456,$AA260),IF(_xlpm.MyAuditVal=0,"",_xlpm.MyAuditVal)),"")))</f>
        <v/>
      </c>
      <c r="I260" s="41" t="str" cm="1">
        <f t="array" ref="I260">IF(($Y260+$Z260+$AA260+$AD260)=0,"",IFERROR(_xlfn.LET(_xlpm.CSVVal,IF($Y260=0,"",INDEX(CSV!H$2:H$510,$Y260)),_xlpm.MacVal,IF($Z260=0,"",INDEX(Output_Mac!I$2:I$500,$Z260)),_xlpm.WinVal,IF($AD260=0,"",INDEX(Output_Win!I$2:I$243,$AD260)),_xlpm.MyAuditVal,IF($AA260=0,"",INDEX(My_Audit!H$2:H$456,$AA260)),_xlfn.IFS(_xlpm.MyAuditVal&lt;&gt;"",_xlpm.MyAuditVal,_xlpm.MacVal&lt;&gt;"",_xlpm.MacVal,_xlpm.WinVal&lt;&gt;"",_xlpm.WinVal,_xlpm.CSVVal&lt;&gt;"",_xlpm.CSVVal)),""))</f>
        <v/>
      </c>
      <c r="J260" s="41" t="str" cm="1">
        <f t="array" ref="J260">IF(($Y260+$Z260+$AA260+$AD260)=0,"",IFERROR(_xlfn.LET(_xlpm.CSVVal,IF($Y260=0,"",INDEX(CSV!J$2:J$510,$Y260)),_xlpm.MacVal,IF($Z260=0,"",INDEX(Output_Mac!J$2:J$500,$Z260)),_xlpm.WinVal,IF($AD260=0,"",INDEX(Output_Win!J$2:J$243,$AD260)),_xlpm.MyAuditVal,IF($AA260=0,"",INDEX(My_Audit!I$2:I$456,$AA260)),_xlfn.IFS(_xlpm.MyAuditVal&lt;&gt;"",_xlpm.MyAuditVal,_xlpm.MacVal&lt;&gt;"",_xlpm.MacVal,_xlpm.WinVal&lt;&gt;"",_xlpm.WinVal,_xlpm.CSVVal&lt;&gt;"",_xlpm.CSVVal)),""))</f>
        <v/>
      </c>
      <c r="K260" s="41" t="str" cm="1">
        <f t="array" ref="K260">IF(($Y260+$Z260+$AA260+$AD260)=0,"",IFERROR(_xlfn.LET(_xlpm.CSVVal,IF($Y260=0,"",INDEX(CSV!N$2:N$510,$Y260)),_xlpm.MacVal,IF($Z260=0,"",INDEX(Output_Mac!L$2:L$500,$Z260)),_xlpm.WinVal,IF($AD260=0,"",INDEX(Output_Win!L$2:L$243,$AD260)),_xlpm.MyAuditVal,IF($AA260=0,"",INDEX(My_Audit!J$2:J$456,$AA260)),_xlfn.IFS(_xlpm.MyAuditVal&lt;&gt;"",_xlpm.MyAuditVal,_xlpm.MacVal&lt;&gt;"",_xlpm.MacVal,_xlpm.WinVal&lt;&gt;"",_xlpm.WinVal,_xlpm.CSVVal&lt;&gt;"",_xlpm.CSVVal)),""))</f>
        <v/>
      </c>
      <c r="L260" s="41" t="str" cm="1">
        <f t="array" ref="L260">IF(($Y260+$Z260+$AA260+$AD260)=0,"",IFERROR(_xlfn.LET(_xlpm.CSVVal,IF($Y260=0,"",INDEX(CSV!Q$2:Q$510,$Y260)),_xlpm.MacVal,IF($Z260=0,"",INDEX(Output_Mac!M$2:M$500,$Z260)),_xlpm.WinVal,IF($AD260=0,"",INDEX(Output_Win!M$2:M$243,$AD260)),_xlpm.MyAuditVal,IF($AA260=0,"",INDEX(My_Audit!K$2:K$456,$AA260)),_xlfn.IFS(_xlpm.MyAuditVal&lt;&gt;"",_xlpm.MyAuditVal,_xlpm.MacVal&lt;&gt;"",_xlpm.MacVal,_xlpm.WinVal&lt;&gt;"",_xlpm.WinVal,_xlpm.CSVVal&lt;&gt;"",_xlpm.CSVVal)),""))</f>
        <v/>
      </c>
      <c r="M260" s="41" t="str" cm="1">
        <f t="array" ref="M260">IF(($Y260+$Z260+$AA260+$AD260)=0,"",ExpandDiagCodes(_xlfn.TEXTJOIN(", ",TRUE,IF($AA260=0,"",INDEX(My_Audit!N$2:N$456,$AA260)),IF($Z260=0,"",INDEX(Output_Mac!S$2:S$500,$Z260)),IF($AD260=0,"",INDEX(Output_Win!S$2:S$243,$AD260)),IF($Y260=0,"",INDEX(CSV!AE$2:AE$510,$Y260)))))</f>
        <v/>
      </c>
      <c r="N260" s="41" t="str" cm="1">
        <f t="array" ref="N260">IF(($Y260+$Z260+$AA260+$AD260)=0,"",IFERROR(_xlfn.LET(_xlpm.CSVVal,IF($Y260=0,"",INDEX(CSV!AG$2:AG$510,$Y260)),_xlpm.MacVal,IF($Z260=0,"",INDEX(Output_Mac!T$2:T$500,$Z260)),_xlpm.WinVal,IF($AD260=0,"",INDEX(Output_Win!T$2:T$243,$AD260)),_xlpm.MyAuditVal,IF($AA260=0,"",INDEX(My_Audit!O$2:O$456,$AA260)),_xlfn.IFS(_xlpm.MyAuditVal&lt;&gt;"",_xlpm.MyAuditVal,_xlpm.MacVal&lt;&gt;"",_xlpm.MacVal,_xlpm.WinVal&lt;&gt;"",_xlpm.WinVal,_xlpm.CSVVal&lt;&gt;"",_xlpm.CSVVal)),""))</f>
        <v/>
      </c>
      <c r="O260" s="41" t="str" cm="1">
        <f t="array" ref="O260">IF($AB260=0,"",INDEX(My_Audit!P$2:P$456,$AB260))&amp;""</f>
        <v/>
      </c>
      <c r="P260" s="40"/>
      <c r="Q260" s="41" t="str">
        <f>IF(LEFT(N260,4)="Pass","Nist SP 800-88",My_Audit!R260)&amp;""</f>
        <v/>
      </c>
      <c r="R260" s="40"/>
      <c r="S260" s="40"/>
      <c r="T260" s="41" t="str" cm="1">
        <f t="array" ref="T260">IF($AC260=0,"",INDEX(Models!J$2:J$605,$AC260))</f>
        <v/>
      </c>
      <c r="U260" s="40"/>
      <c r="V260" s="40"/>
      <c r="W260" s="79" t="str" cm="1">
        <f t="array" ref="W260">IF(($Z260+$AA260+$AD260)=0,"",ExpandDiagCodes(_xlfn.TEXTJOIN(", ",TRUE,IF($AA260=0,"",INDEX(My_Audit!L$2:L$456,$AA260)),IF($Z260=0,"",INDEX(Output_Mac!AA$2:AA$500,$Z260)),IF($AD260=0,"",INDEX(Output_Win!AA$2:AA$243,$AD260)))))</f>
        <v/>
      </c>
      <c r="Y260" s="80">
        <f>IFERROR(MATCH($A260,CSV!$A$2:$A$510,0),0)</f>
        <v>0</v>
      </c>
      <c r="Z260" s="80">
        <f>IFERROR(MATCH($A260,Output_Mac!$A$2:$A$500,0),0)</f>
        <v>0</v>
      </c>
      <c r="AA260" s="80">
        <f>IFERROR(MATCH($A260,My_Audit!$A$2:$A$456,0),0)</f>
        <v>259</v>
      </c>
      <c r="AB260" s="80">
        <f>IFERROR(MATCH($C260,My_Audit!$B$2:$B$456,0),0)</f>
        <v>0</v>
      </c>
      <c r="AC260" s="80">
        <f>IFERROR(MATCH($E260,Models!$I$2:$I$605,0),0)</f>
        <v>0</v>
      </c>
      <c r="AD260" s="80">
        <f>IFERROR(MATCH($A260,Output_Win!$A$2:$A$243,0),0)</f>
        <v>0</v>
      </c>
    </row>
    <row r="261" spans="1:30">
      <c r="A261" s="40" t="str">
        <f>_xlfn.TEXTJOIN("",TRUE,Input!$A$4,TEXT(ROW(My_Audit!A260)+Input!$A$8-1,"00"))</f>
        <v>W4648</v>
      </c>
      <c r="B261" s="40" t="str">
        <f>_xlfn.TEXTJOIN("-",TRUE,"ITD",Input!$A$2,A261)</f>
        <v>ITD-SHR11749-W4648</v>
      </c>
      <c r="C261" s="41" t="str" cm="1">
        <f t="array" ref="C261">IF(($Y261+$Z261+$AA261+$AD261)=0,"",IFERROR(_xlfn.LET(_xlpm.CSVVal,IF($Y261=0,"",INDEX(CSV!B$2:B$510,$Y261)),_xlpm.MacVal,IF($Z261=0,"",INDEX(Output_Mac!B$2:B$500,$Z261)),_xlpm.WinVal,IF($AD261=0,"",INDEX(Output_Win!B$2:B$243,$AD261)),_xlpm.MyAuditVal,IF($AA261=0,"",INDEX(My_Audit!B$2:B$456,$AA261)),_xlfn.IFS(_xlpm.MyAuditVal&lt;&gt;"",_xlpm.MyAuditVal,_xlpm.MacVal&lt;&gt;"",_xlpm.MacVal,_xlpm.WinVal&lt;&gt;"",_xlpm.WinVal,_xlpm.CSVVal&lt;&gt;"",_xlpm.CSVVal)),""))</f>
        <v/>
      </c>
      <c r="D261" s="41" t="str" cm="1">
        <f t="array" ref="D261">IF(($Y261+$Z261+$AA261+$AD261)=0,"",IFERROR(_xlfn.LET(_xlpm.CSVVal,IF($Y261=0,"",INDEX(CSV!C$2:C$510,$Y261)),_xlpm.MacVal,IF($Z261=0,"",INDEX(Output_Mac!D$2:D$500,$Z261)),_xlpm.WinVal,IF($AD261=0,"",INDEX(Output_Win!D$2:D$243,$AD261)),_xlpm.MyAuditVal,IF($AA261=0,"",INDEX(My_Audit!C$2:C$456,$AA261)),_xlfn.IFS(_xlpm.MyAuditVal&lt;&gt;"",_xlpm.MyAuditVal,_xlpm.MacVal&lt;&gt;"",_xlpm.MacVal,_xlpm.WinVal&lt;&gt;"",_xlpm.WinVal,_xlpm.CSVVal&lt;&gt;"",_xlpm.CSVVal)),""))</f>
        <v/>
      </c>
      <c r="E261" s="41" t="str" cm="1">
        <f t="array" ref="E261">IF(($Y261+$Z261+$AA261+$AD261)=0,"",IFERROR(_xlfn.LET(_xlpm.CSVVal,IF($Y261=0,"",INDEX(CSV!E$2:E$510,$Y261)),_xlpm.MacVal,IF($Z261=0,"",INDEX(Output_Mac!C$2:C$500,$Z261)),_xlpm.WinVal,IF($AD261=0,"",INDEX(Output_Win!C$2:C$243,$AD261)),_xlpm.MyAuditVal,IF($AA261=0,"",INDEX(My_Audit!D$2:D$456,$AA261)),_xlfn.IFS(_xlpm.MyAuditVal&lt;&gt;"",_xlpm.MyAuditVal,_xlpm.MacVal&lt;&gt;"",_xlpm.MacVal,_xlpm.WinVal&lt;&gt;"",_xlpm.WinVal,_xlpm.CSVVal&lt;&gt;"",_xlpm.CSVVal)),""))</f>
        <v/>
      </c>
      <c r="F261" s="41" t="str" cm="1">
        <f t="array" ref="F261">IF(($Y261+$Z261+$AA261+$AD261)=0,"",IFERROR(_xlfn.LET(_xlpm.CSVVal,IF($Y261=0,"",INDEX(CSV!F$2:F$510,$Y261)),_xlpm.MacVal,IF($Z261=0,"",INDEX(Output_Mac!E$2:E$500,$Z261)),_xlpm.WinVal,IF($AD261=0,"",INDEX(Output_Win!E$2:E$243,$AD261)),_xlpm.MyAuditVal,IF($AA261=0,"",INDEX(My_Audit!E$2:E$456,$AA261)),_xlfn.IFS(_xlpm.MyAuditVal&lt;&gt;"",_xlpm.MyAuditVal,_xlpm.MacVal&lt;&gt;"",_xlpm.MacVal,_xlpm.WinVal&lt;&gt;"",_xlpm.WinVal,_xlpm.CSVVal&lt;&gt;"",PROPER(_xlpm.CSVVal))),""))</f>
        <v/>
      </c>
      <c r="G261" s="41" t="str" cm="1">
        <f t="array" ref="G261">IF(($Y261+$Z261+$AA261+$AD261)=0,"",IFERROR(_xlfn.LET(_xlpm.CSVVal,IF($Y261=0,"",INDEX(CSV!G$2:G$510,$Y261)),_xlpm.MacVal,IF($Z261=0,"",INDEX(Output_Mac!G$2:G$500,$Z261)),_xlpm.WinVal,IF($AD261=0,"",INDEX(Output_Win!G$2:G$243,$AD261)),_xlpm.MyAuditVal,IF($AA261=0,"",INDEX(My_Audit!F$2:F$456,$AA261)),_xlfn.IFS(_xlpm.MyAuditVal&lt;&gt;"",_xlpm.MyAuditVal,_xlpm.MacVal&lt;&gt;"",_xlpm.MacVal,_xlpm.WinVal&lt;&gt;"",_xlpm.WinVal,_xlpm.CSVVal&lt;&gt;"",_xlpm.CSVVal)),""))</f>
        <v/>
      </c>
      <c r="H261" s="41" t="str" cm="1">
        <f t="array" ref="H261">IF($Z261&gt;0,INDEX(Output_Mac!H$2:H$500,$Z261),IF($AD261&gt;0,INDEX(Output_Win!H$2:H$243,$AD261),IF($AA261&gt;0,_xlfn.LET(_xlpm.MyAuditVal,INDEX(My_Audit!G$2:G$456,$AA261),IF(_xlpm.MyAuditVal=0,"",_xlpm.MyAuditVal)),"")))</f>
        <v/>
      </c>
      <c r="I261" s="41" t="str" cm="1">
        <f t="array" ref="I261">IF(($Y261+$Z261+$AA261+$AD261)=0,"",IFERROR(_xlfn.LET(_xlpm.CSVVal,IF($Y261=0,"",INDEX(CSV!H$2:H$510,$Y261)),_xlpm.MacVal,IF($Z261=0,"",INDEX(Output_Mac!I$2:I$500,$Z261)),_xlpm.WinVal,IF($AD261=0,"",INDEX(Output_Win!I$2:I$243,$AD261)),_xlpm.MyAuditVal,IF($AA261=0,"",INDEX(My_Audit!H$2:H$456,$AA261)),_xlfn.IFS(_xlpm.MyAuditVal&lt;&gt;"",_xlpm.MyAuditVal,_xlpm.MacVal&lt;&gt;"",_xlpm.MacVal,_xlpm.WinVal&lt;&gt;"",_xlpm.WinVal,_xlpm.CSVVal&lt;&gt;"",_xlpm.CSVVal)),""))</f>
        <v/>
      </c>
      <c r="J261" s="41" t="str" cm="1">
        <f t="array" ref="J261">IF(($Y261+$Z261+$AA261+$AD261)=0,"",IFERROR(_xlfn.LET(_xlpm.CSVVal,IF($Y261=0,"",INDEX(CSV!J$2:J$510,$Y261)),_xlpm.MacVal,IF($Z261=0,"",INDEX(Output_Mac!J$2:J$500,$Z261)),_xlpm.WinVal,IF($AD261=0,"",INDEX(Output_Win!J$2:J$243,$AD261)),_xlpm.MyAuditVal,IF($AA261=0,"",INDEX(My_Audit!I$2:I$456,$AA261)),_xlfn.IFS(_xlpm.MyAuditVal&lt;&gt;"",_xlpm.MyAuditVal,_xlpm.MacVal&lt;&gt;"",_xlpm.MacVal,_xlpm.WinVal&lt;&gt;"",_xlpm.WinVal,_xlpm.CSVVal&lt;&gt;"",_xlpm.CSVVal)),""))</f>
        <v/>
      </c>
      <c r="K261" s="41" t="str" cm="1">
        <f t="array" ref="K261">IF(($Y261+$Z261+$AA261+$AD261)=0,"",IFERROR(_xlfn.LET(_xlpm.CSVVal,IF($Y261=0,"",INDEX(CSV!N$2:N$510,$Y261)),_xlpm.MacVal,IF($Z261=0,"",INDEX(Output_Mac!L$2:L$500,$Z261)),_xlpm.WinVal,IF($AD261=0,"",INDEX(Output_Win!L$2:L$243,$AD261)),_xlpm.MyAuditVal,IF($AA261=0,"",INDEX(My_Audit!J$2:J$456,$AA261)),_xlfn.IFS(_xlpm.MyAuditVal&lt;&gt;"",_xlpm.MyAuditVal,_xlpm.MacVal&lt;&gt;"",_xlpm.MacVal,_xlpm.WinVal&lt;&gt;"",_xlpm.WinVal,_xlpm.CSVVal&lt;&gt;"",_xlpm.CSVVal)),""))</f>
        <v/>
      </c>
      <c r="L261" s="41" t="str" cm="1">
        <f t="array" ref="L261">IF(($Y261+$Z261+$AA261+$AD261)=0,"",IFERROR(_xlfn.LET(_xlpm.CSVVal,IF($Y261=0,"",INDEX(CSV!Q$2:Q$510,$Y261)),_xlpm.MacVal,IF($Z261=0,"",INDEX(Output_Mac!M$2:M$500,$Z261)),_xlpm.WinVal,IF($AD261=0,"",INDEX(Output_Win!M$2:M$243,$AD261)),_xlpm.MyAuditVal,IF($AA261=0,"",INDEX(My_Audit!K$2:K$456,$AA261)),_xlfn.IFS(_xlpm.MyAuditVal&lt;&gt;"",_xlpm.MyAuditVal,_xlpm.MacVal&lt;&gt;"",_xlpm.MacVal,_xlpm.WinVal&lt;&gt;"",_xlpm.WinVal,_xlpm.CSVVal&lt;&gt;"",_xlpm.CSVVal)),""))</f>
        <v/>
      </c>
      <c r="M261" s="41" t="str" cm="1">
        <f t="array" ref="M261">IF(($Y261+$Z261+$AA261+$AD261)=0,"",ExpandDiagCodes(_xlfn.TEXTJOIN(", ",TRUE,IF($AA261=0,"",INDEX(My_Audit!N$2:N$456,$AA261)),IF($Z261=0,"",INDEX(Output_Mac!S$2:S$500,$Z261)),IF($AD261=0,"",INDEX(Output_Win!S$2:S$243,$AD261)),IF($Y261=0,"",INDEX(CSV!AE$2:AE$510,$Y261)))))</f>
        <v/>
      </c>
      <c r="N261" s="41" t="str" cm="1">
        <f t="array" ref="N261">IF(($Y261+$Z261+$AA261+$AD261)=0,"",IFERROR(_xlfn.LET(_xlpm.CSVVal,IF($Y261=0,"",INDEX(CSV!AG$2:AG$510,$Y261)),_xlpm.MacVal,IF($Z261=0,"",INDEX(Output_Mac!T$2:T$500,$Z261)),_xlpm.WinVal,IF($AD261=0,"",INDEX(Output_Win!T$2:T$243,$AD261)),_xlpm.MyAuditVal,IF($AA261=0,"",INDEX(My_Audit!O$2:O$456,$AA261)),_xlfn.IFS(_xlpm.MyAuditVal&lt;&gt;"",_xlpm.MyAuditVal,_xlpm.MacVal&lt;&gt;"",_xlpm.MacVal,_xlpm.WinVal&lt;&gt;"",_xlpm.WinVal,_xlpm.CSVVal&lt;&gt;"",_xlpm.CSVVal)),""))</f>
        <v/>
      </c>
      <c r="O261" s="41" t="str" cm="1">
        <f t="array" ref="O261">IF($AB261=0,"",INDEX(My_Audit!P$2:P$456,$AB261))&amp;""</f>
        <v/>
      </c>
      <c r="P261" s="40"/>
      <c r="Q261" s="41" t="str">
        <f>IF(LEFT(N261,4)="Pass","Nist SP 800-88",My_Audit!R261)&amp;""</f>
        <v/>
      </c>
      <c r="R261" s="40"/>
      <c r="S261" s="40"/>
      <c r="T261" s="41" t="str" cm="1">
        <f t="array" ref="T261">IF($AC261=0,"",INDEX(Models!J$2:J$605,$AC261))</f>
        <v/>
      </c>
      <c r="U261" s="40"/>
      <c r="V261" s="40"/>
      <c r="W261" s="79" t="str" cm="1">
        <f t="array" ref="W261">IF(($Z261+$AA261+$AD261)=0,"",ExpandDiagCodes(_xlfn.TEXTJOIN(", ",TRUE,IF($AA261=0,"",INDEX(My_Audit!L$2:L$456,$AA261)),IF($Z261=0,"",INDEX(Output_Mac!AA$2:AA$500,$Z261)),IF($AD261=0,"",INDEX(Output_Win!AA$2:AA$243,$AD261)))))</f>
        <v/>
      </c>
      <c r="Y261" s="80">
        <f>IFERROR(MATCH($A261,CSV!$A$2:$A$510,0),0)</f>
        <v>0</v>
      </c>
      <c r="Z261" s="80">
        <f>IFERROR(MATCH($A261,Output_Mac!$A$2:$A$500,0),0)</f>
        <v>0</v>
      </c>
      <c r="AA261" s="80">
        <f>IFERROR(MATCH($A261,My_Audit!$A$2:$A$456,0),0)</f>
        <v>260</v>
      </c>
      <c r="AB261" s="80">
        <f>IFERROR(MATCH($C261,My_Audit!$B$2:$B$456,0),0)</f>
        <v>0</v>
      </c>
      <c r="AC261" s="80">
        <f>IFERROR(MATCH($E261,Models!$I$2:$I$605,0),0)</f>
        <v>0</v>
      </c>
      <c r="AD261" s="80">
        <f>IFERROR(MATCH($A261,Output_Win!$A$2:$A$243,0),0)</f>
        <v>0</v>
      </c>
    </row>
    <row r="262" spans="1:30">
      <c r="A262" s="40" t="str">
        <f>_xlfn.TEXTJOIN("",TRUE,Input!$A$4,TEXT(ROW(My_Audit!A261)+Input!$A$8-1,"00"))</f>
        <v>W4649</v>
      </c>
      <c r="B262" s="40" t="str">
        <f>_xlfn.TEXTJOIN("-",TRUE,"ITD",Input!$A$2,A262)</f>
        <v>ITD-SHR11749-W4649</v>
      </c>
      <c r="C262" s="41" t="str" cm="1">
        <f t="array" ref="C262">IF(($Y262+$Z262+$AA262+$AD262)=0,"",IFERROR(_xlfn.LET(_xlpm.CSVVal,IF($Y262=0,"",INDEX(CSV!B$2:B$510,$Y262)),_xlpm.MacVal,IF($Z262=0,"",INDEX(Output_Mac!B$2:B$500,$Z262)),_xlpm.WinVal,IF($AD262=0,"",INDEX(Output_Win!B$2:B$243,$AD262)),_xlpm.MyAuditVal,IF($AA262=0,"",INDEX(My_Audit!B$2:B$456,$AA262)),_xlfn.IFS(_xlpm.MyAuditVal&lt;&gt;"",_xlpm.MyAuditVal,_xlpm.MacVal&lt;&gt;"",_xlpm.MacVal,_xlpm.WinVal&lt;&gt;"",_xlpm.WinVal,_xlpm.CSVVal&lt;&gt;"",_xlpm.CSVVal)),""))</f>
        <v/>
      </c>
      <c r="D262" s="41" t="str" cm="1">
        <f t="array" ref="D262">IF(($Y262+$Z262+$AA262+$AD262)=0,"",IFERROR(_xlfn.LET(_xlpm.CSVVal,IF($Y262=0,"",INDEX(CSV!C$2:C$510,$Y262)),_xlpm.MacVal,IF($Z262=0,"",INDEX(Output_Mac!D$2:D$500,$Z262)),_xlpm.WinVal,IF($AD262=0,"",INDEX(Output_Win!D$2:D$243,$AD262)),_xlpm.MyAuditVal,IF($AA262=0,"",INDEX(My_Audit!C$2:C$456,$AA262)),_xlfn.IFS(_xlpm.MyAuditVal&lt;&gt;"",_xlpm.MyAuditVal,_xlpm.MacVal&lt;&gt;"",_xlpm.MacVal,_xlpm.WinVal&lt;&gt;"",_xlpm.WinVal,_xlpm.CSVVal&lt;&gt;"",_xlpm.CSVVal)),""))</f>
        <v/>
      </c>
      <c r="E262" s="41" t="str" cm="1">
        <f t="array" ref="E262">IF(($Y262+$Z262+$AA262+$AD262)=0,"",IFERROR(_xlfn.LET(_xlpm.CSVVal,IF($Y262=0,"",INDEX(CSV!E$2:E$510,$Y262)),_xlpm.MacVal,IF($Z262=0,"",INDEX(Output_Mac!C$2:C$500,$Z262)),_xlpm.WinVal,IF($AD262=0,"",INDEX(Output_Win!C$2:C$243,$AD262)),_xlpm.MyAuditVal,IF($AA262=0,"",INDEX(My_Audit!D$2:D$456,$AA262)),_xlfn.IFS(_xlpm.MyAuditVal&lt;&gt;"",_xlpm.MyAuditVal,_xlpm.MacVal&lt;&gt;"",_xlpm.MacVal,_xlpm.WinVal&lt;&gt;"",_xlpm.WinVal,_xlpm.CSVVal&lt;&gt;"",_xlpm.CSVVal)),""))</f>
        <v/>
      </c>
      <c r="F262" s="41" t="str" cm="1">
        <f t="array" ref="F262">IF(($Y262+$Z262+$AA262+$AD262)=0,"",IFERROR(_xlfn.LET(_xlpm.CSVVal,IF($Y262=0,"",INDEX(CSV!F$2:F$510,$Y262)),_xlpm.MacVal,IF($Z262=0,"",INDEX(Output_Mac!E$2:E$500,$Z262)),_xlpm.WinVal,IF($AD262=0,"",INDEX(Output_Win!E$2:E$243,$AD262)),_xlpm.MyAuditVal,IF($AA262=0,"",INDEX(My_Audit!E$2:E$456,$AA262)),_xlfn.IFS(_xlpm.MyAuditVal&lt;&gt;"",_xlpm.MyAuditVal,_xlpm.MacVal&lt;&gt;"",_xlpm.MacVal,_xlpm.WinVal&lt;&gt;"",_xlpm.WinVal,_xlpm.CSVVal&lt;&gt;"",PROPER(_xlpm.CSVVal))),""))</f>
        <v/>
      </c>
      <c r="G262" s="41" t="str" cm="1">
        <f t="array" ref="G262">IF(($Y262+$Z262+$AA262+$AD262)=0,"",IFERROR(_xlfn.LET(_xlpm.CSVVal,IF($Y262=0,"",INDEX(CSV!G$2:G$510,$Y262)),_xlpm.MacVal,IF($Z262=0,"",INDEX(Output_Mac!G$2:G$500,$Z262)),_xlpm.WinVal,IF($AD262=0,"",INDEX(Output_Win!G$2:G$243,$AD262)),_xlpm.MyAuditVal,IF($AA262=0,"",INDEX(My_Audit!F$2:F$456,$AA262)),_xlfn.IFS(_xlpm.MyAuditVal&lt;&gt;"",_xlpm.MyAuditVal,_xlpm.MacVal&lt;&gt;"",_xlpm.MacVal,_xlpm.WinVal&lt;&gt;"",_xlpm.WinVal,_xlpm.CSVVal&lt;&gt;"",_xlpm.CSVVal)),""))</f>
        <v/>
      </c>
      <c r="H262" s="41" t="str" cm="1">
        <f t="array" ref="H262">IF($Z262&gt;0,INDEX(Output_Mac!H$2:H$500,$Z262),IF($AD262&gt;0,INDEX(Output_Win!H$2:H$243,$AD262),IF($AA262&gt;0,_xlfn.LET(_xlpm.MyAuditVal,INDEX(My_Audit!G$2:G$456,$AA262),IF(_xlpm.MyAuditVal=0,"",_xlpm.MyAuditVal)),"")))</f>
        <v/>
      </c>
      <c r="I262" s="41" t="str" cm="1">
        <f t="array" ref="I262">IF(($Y262+$Z262+$AA262+$AD262)=0,"",IFERROR(_xlfn.LET(_xlpm.CSVVal,IF($Y262=0,"",INDEX(CSV!H$2:H$510,$Y262)),_xlpm.MacVal,IF($Z262=0,"",INDEX(Output_Mac!I$2:I$500,$Z262)),_xlpm.WinVal,IF($AD262=0,"",INDEX(Output_Win!I$2:I$243,$AD262)),_xlpm.MyAuditVal,IF($AA262=0,"",INDEX(My_Audit!H$2:H$456,$AA262)),_xlfn.IFS(_xlpm.MyAuditVal&lt;&gt;"",_xlpm.MyAuditVal,_xlpm.MacVal&lt;&gt;"",_xlpm.MacVal,_xlpm.WinVal&lt;&gt;"",_xlpm.WinVal,_xlpm.CSVVal&lt;&gt;"",_xlpm.CSVVal)),""))</f>
        <v/>
      </c>
      <c r="J262" s="41" t="str" cm="1">
        <f t="array" ref="J262">IF(($Y262+$Z262+$AA262+$AD262)=0,"",IFERROR(_xlfn.LET(_xlpm.CSVVal,IF($Y262=0,"",INDEX(CSV!J$2:J$510,$Y262)),_xlpm.MacVal,IF($Z262=0,"",INDEX(Output_Mac!J$2:J$500,$Z262)),_xlpm.WinVal,IF($AD262=0,"",INDEX(Output_Win!J$2:J$243,$AD262)),_xlpm.MyAuditVal,IF($AA262=0,"",INDEX(My_Audit!I$2:I$456,$AA262)),_xlfn.IFS(_xlpm.MyAuditVal&lt;&gt;"",_xlpm.MyAuditVal,_xlpm.MacVal&lt;&gt;"",_xlpm.MacVal,_xlpm.WinVal&lt;&gt;"",_xlpm.WinVal,_xlpm.CSVVal&lt;&gt;"",_xlpm.CSVVal)),""))</f>
        <v/>
      </c>
      <c r="K262" s="41" t="str" cm="1">
        <f t="array" ref="K262">IF(($Y262+$Z262+$AA262+$AD262)=0,"",IFERROR(_xlfn.LET(_xlpm.CSVVal,IF($Y262=0,"",INDEX(CSV!N$2:N$510,$Y262)),_xlpm.MacVal,IF($Z262=0,"",INDEX(Output_Mac!L$2:L$500,$Z262)),_xlpm.WinVal,IF($AD262=0,"",INDEX(Output_Win!L$2:L$243,$AD262)),_xlpm.MyAuditVal,IF($AA262=0,"",INDEX(My_Audit!J$2:J$456,$AA262)),_xlfn.IFS(_xlpm.MyAuditVal&lt;&gt;"",_xlpm.MyAuditVal,_xlpm.MacVal&lt;&gt;"",_xlpm.MacVal,_xlpm.WinVal&lt;&gt;"",_xlpm.WinVal,_xlpm.CSVVal&lt;&gt;"",_xlpm.CSVVal)),""))</f>
        <v/>
      </c>
      <c r="L262" s="41" t="str" cm="1">
        <f t="array" ref="L262">IF(($Y262+$Z262+$AA262+$AD262)=0,"",IFERROR(_xlfn.LET(_xlpm.CSVVal,IF($Y262=0,"",INDEX(CSV!Q$2:Q$510,$Y262)),_xlpm.MacVal,IF($Z262=0,"",INDEX(Output_Mac!M$2:M$500,$Z262)),_xlpm.WinVal,IF($AD262=0,"",INDEX(Output_Win!M$2:M$243,$AD262)),_xlpm.MyAuditVal,IF($AA262=0,"",INDEX(My_Audit!K$2:K$456,$AA262)),_xlfn.IFS(_xlpm.MyAuditVal&lt;&gt;"",_xlpm.MyAuditVal,_xlpm.MacVal&lt;&gt;"",_xlpm.MacVal,_xlpm.WinVal&lt;&gt;"",_xlpm.WinVal,_xlpm.CSVVal&lt;&gt;"",_xlpm.CSVVal)),""))</f>
        <v/>
      </c>
      <c r="M262" s="41" t="str" cm="1">
        <f t="array" ref="M262">IF(($Y262+$Z262+$AA262+$AD262)=0,"",ExpandDiagCodes(_xlfn.TEXTJOIN(", ",TRUE,IF($AA262=0,"",INDEX(My_Audit!N$2:N$456,$AA262)),IF($Z262=0,"",INDEX(Output_Mac!S$2:S$500,$Z262)),IF($AD262=0,"",INDEX(Output_Win!S$2:S$243,$AD262)),IF($Y262=0,"",INDEX(CSV!AE$2:AE$510,$Y262)))))</f>
        <v/>
      </c>
      <c r="N262" s="41" t="str" cm="1">
        <f t="array" ref="N262">IF(($Y262+$Z262+$AA262+$AD262)=0,"",IFERROR(_xlfn.LET(_xlpm.CSVVal,IF($Y262=0,"",INDEX(CSV!AG$2:AG$510,$Y262)),_xlpm.MacVal,IF($Z262=0,"",INDEX(Output_Mac!T$2:T$500,$Z262)),_xlpm.WinVal,IF($AD262=0,"",INDEX(Output_Win!T$2:T$243,$AD262)),_xlpm.MyAuditVal,IF($AA262=0,"",INDEX(My_Audit!O$2:O$456,$AA262)),_xlfn.IFS(_xlpm.MyAuditVal&lt;&gt;"",_xlpm.MyAuditVal,_xlpm.MacVal&lt;&gt;"",_xlpm.MacVal,_xlpm.WinVal&lt;&gt;"",_xlpm.WinVal,_xlpm.CSVVal&lt;&gt;"",_xlpm.CSVVal)),""))</f>
        <v/>
      </c>
      <c r="O262" s="41" t="str" cm="1">
        <f t="array" ref="O262">IF($AB262=0,"",INDEX(My_Audit!P$2:P$456,$AB262))&amp;""</f>
        <v/>
      </c>
      <c r="P262" s="40"/>
      <c r="Q262" s="41" t="str">
        <f>IF(LEFT(N262,4)="Pass","Nist SP 800-88",My_Audit!R262)&amp;""</f>
        <v/>
      </c>
      <c r="R262" s="40"/>
      <c r="S262" s="40"/>
      <c r="T262" s="41" t="str" cm="1">
        <f t="array" ref="T262">IF($AC262=0,"",INDEX(Models!J$2:J$605,$AC262))</f>
        <v/>
      </c>
      <c r="U262" s="40"/>
      <c r="V262" s="40"/>
      <c r="W262" s="79" t="str" cm="1">
        <f t="array" ref="W262">IF(($Z262+$AA262+$AD262)=0,"",ExpandDiagCodes(_xlfn.TEXTJOIN(", ",TRUE,IF($AA262=0,"",INDEX(My_Audit!L$2:L$456,$AA262)),IF($Z262=0,"",INDEX(Output_Mac!AA$2:AA$500,$Z262)),IF($AD262=0,"",INDEX(Output_Win!AA$2:AA$243,$AD262)))))</f>
        <v/>
      </c>
      <c r="Y262" s="80">
        <f>IFERROR(MATCH($A262,CSV!$A$2:$A$510,0),0)</f>
        <v>0</v>
      </c>
      <c r="Z262" s="80">
        <f>IFERROR(MATCH($A262,Output_Mac!$A$2:$A$500,0),0)</f>
        <v>0</v>
      </c>
      <c r="AA262" s="80">
        <f>IFERROR(MATCH($A262,My_Audit!$A$2:$A$456,0),0)</f>
        <v>261</v>
      </c>
      <c r="AB262" s="80">
        <f>IFERROR(MATCH($C262,My_Audit!$B$2:$B$456,0),0)</f>
        <v>0</v>
      </c>
      <c r="AC262" s="80">
        <f>IFERROR(MATCH($E262,Models!$I$2:$I$605,0),0)</f>
        <v>0</v>
      </c>
      <c r="AD262" s="80">
        <f>IFERROR(MATCH($A262,Output_Win!$A$2:$A$243,0),0)</f>
        <v>0</v>
      </c>
    </row>
    <row r="263" spans="1:30">
      <c r="A263" s="40" t="str">
        <f>_xlfn.TEXTJOIN("",TRUE,Input!$A$4,TEXT(ROW(My_Audit!A262)+Input!$A$8-1,"00"))</f>
        <v>W4650</v>
      </c>
      <c r="B263" s="40" t="str">
        <f>_xlfn.TEXTJOIN("-",TRUE,"ITD",Input!$A$2,A263)</f>
        <v>ITD-SHR11749-W4650</v>
      </c>
      <c r="C263" s="41" t="str" cm="1">
        <f t="array" ref="C263">IF(($Y263+$Z263+$AA263+$AD263)=0,"",IFERROR(_xlfn.LET(_xlpm.CSVVal,IF($Y263=0,"",INDEX(CSV!B$2:B$510,$Y263)),_xlpm.MacVal,IF($Z263=0,"",INDEX(Output_Mac!B$2:B$500,$Z263)),_xlpm.WinVal,IF($AD263=0,"",INDEX(Output_Win!B$2:B$243,$AD263)),_xlpm.MyAuditVal,IF($AA263=0,"",INDEX(My_Audit!B$2:B$456,$AA263)),_xlfn.IFS(_xlpm.MyAuditVal&lt;&gt;"",_xlpm.MyAuditVal,_xlpm.MacVal&lt;&gt;"",_xlpm.MacVal,_xlpm.WinVal&lt;&gt;"",_xlpm.WinVal,_xlpm.CSVVal&lt;&gt;"",_xlpm.CSVVal)),""))</f>
        <v/>
      </c>
      <c r="D263" s="41" t="str" cm="1">
        <f t="array" ref="D263">IF(($Y263+$Z263+$AA263+$AD263)=0,"",IFERROR(_xlfn.LET(_xlpm.CSVVal,IF($Y263=0,"",INDEX(CSV!C$2:C$510,$Y263)),_xlpm.MacVal,IF($Z263=0,"",INDEX(Output_Mac!D$2:D$500,$Z263)),_xlpm.WinVal,IF($AD263=0,"",INDEX(Output_Win!D$2:D$243,$AD263)),_xlpm.MyAuditVal,IF($AA263=0,"",INDEX(My_Audit!C$2:C$456,$AA263)),_xlfn.IFS(_xlpm.MyAuditVal&lt;&gt;"",_xlpm.MyAuditVal,_xlpm.MacVal&lt;&gt;"",_xlpm.MacVal,_xlpm.WinVal&lt;&gt;"",_xlpm.WinVal,_xlpm.CSVVal&lt;&gt;"",_xlpm.CSVVal)),""))</f>
        <v/>
      </c>
      <c r="E263" s="41" t="str" cm="1">
        <f t="array" ref="E263">IF(($Y263+$Z263+$AA263+$AD263)=0,"",IFERROR(_xlfn.LET(_xlpm.CSVVal,IF($Y263=0,"",INDEX(CSV!E$2:E$510,$Y263)),_xlpm.MacVal,IF($Z263=0,"",INDEX(Output_Mac!C$2:C$500,$Z263)),_xlpm.WinVal,IF($AD263=0,"",INDEX(Output_Win!C$2:C$243,$AD263)),_xlpm.MyAuditVal,IF($AA263=0,"",INDEX(My_Audit!D$2:D$456,$AA263)),_xlfn.IFS(_xlpm.MyAuditVal&lt;&gt;"",_xlpm.MyAuditVal,_xlpm.MacVal&lt;&gt;"",_xlpm.MacVal,_xlpm.WinVal&lt;&gt;"",_xlpm.WinVal,_xlpm.CSVVal&lt;&gt;"",_xlpm.CSVVal)),""))</f>
        <v/>
      </c>
      <c r="F263" s="41" t="str" cm="1">
        <f t="array" ref="F263">IF(($Y263+$Z263+$AA263+$AD263)=0,"",IFERROR(_xlfn.LET(_xlpm.CSVVal,IF($Y263=0,"",INDEX(CSV!F$2:F$510,$Y263)),_xlpm.MacVal,IF($Z263=0,"",INDEX(Output_Mac!E$2:E$500,$Z263)),_xlpm.WinVal,IF($AD263=0,"",INDEX(Output_Win!E$2:E$243,$AD263)),_xlpm.MyAuditVal,IF($AA263=0,"",INDEX(My_Audit!E$2:E$456,$AA263)),_xlfn.IFS(_xlpm.MyAuditVal&lt;&gt;"",_xlpm.MyAuditVal,_xlpm.MacVal&lt;&gt;"",_xlpm.MacVal,_xlpm.WinVal&lt;&gt;"",_xlpm.WinVal,_xlpm.CSVVal&lt;&gt;"",PROPER(_xlpm.CSVVal))),""))</f>
        <v/>
      </c>
      <c r="G263" s="41" t="str" cm="1">
        <f t="array" ref="G263">IF(($Y263+$Z263+$AA263+$AD263)=0,"",IFERROR(_xlfn.LET(_xlpm.CSVVal,IF($Y263=0,"",INDEX(CSV!G$2:G$510,$Y263)),_xlpm.MacVal,IF($Z263=0,"",INDEX(Output_Mac!G$2:G$500,$Z263)),_xlpm.WinVal,IF($AD263=0,"",INDEX(Output_Win!G$2:G$243,$AD263)),_xlpm.MyAuditVal,IF($AA263=0,"",INDEX(My_Audit!F$2:F$456,$AA263)),_xlfn.IFS(_xlpm.MyAuditVal&lt;&gt;"",_xlpm.MyAuditVal,_xlpm.MacVal&lt;&gt;"",_xlpm.MacVal,_xlpm.WinVal&lt;&gt;"",_xlpm.WinVal,_xlpm.CSVVal&lt;&gt;"",_xlpm.CSVVal)),""))</f>
        <v/>
      </c>
      <c r="H263" s="41" t="str" cm="1">
        <f t="array" ref="H263">IF($Z263&gt;0,INDEX(Output_Mac!H$2:H$500,$Z263),IF($AD263&gt;0,INDEX(Output_Win!H$2:H$243,$AD263),IF($AA263&gt;0,_xlfn.LET(_xlpm.MyAuditVal,INDEX(My_Audit!G$2:G$456,$AA263),IF(_xlpm.MyAuditVal=0,"",_xlpm.MyAuditVal)),"")))</f>
        <v/>
      </c>
      <c r="I263" s="41" t="str" cm="1">
        <f t="array" ref="I263">IF(($Y263+$Z263+$AA263+$AD263)=0,"",IFERROR(_xlfn.LET(_xlpm.CSVVal,IF($Y263=0,"",INDEX(CSV!H$2:H$510,$Y263)),_xlpm.MacVal,IF($Z263=0,"",INDEX(Output_Mac!I$2:I$500,$Z263)),_xlpm.WinVal,IF($AD263=0,"",INDEX(Output_Win!I$2:I$243,$AD263)),_xlpm.MyAuditVal,IF($AA263=0,"",INDEX(My_Audit!H$2:H$456,$AA263)),_xlfn.IFS(_xlpm.MyAuditVal&lt;&gt;"",_xlpm.MyAuditVal,_xlpm.MacVal&lt;&gt;"",_xlpm.MacVal,_xlpm.WinVal&lt;&gt;"",_xlpm.WinVal,_xlpm.CSVVal&lt;&gt;"",_xlpm.CSVVal)),""))</f>
        <v/>
      </c>
      <c r="J263" s="41" t="str" cm="1">
        <f t="array" ref="J263">IF(($Y263+$Z263+$AA263+$AD263)=0,"",IFERROR(_xlfn.LET(_xlpm.CSVVal,IF($Y263=0,"",INDEX(CSV!J$2:J$510,$Y263)),_xlpm.MacVal,IF($Z263=0,"",INDEX(Output_Mac!J$2:J$500,$Z263)),_xlpm.WinVal,IF($AD263=0,"",INDEX(Output_Win!J$2:J$243,$AD263)),_xlpm.MyAuditVal,IF($AA263=0,"",INDEX(My_Audit!I$2:I$456,$AA263)),_xlfn.IFS(_xlpm.MyAuditVal&lt;&gt;"",_xlpm.MyAuditVal,_xlpm.MacVal&lt;&gt;"",_xlpm.MacVal,_xlpm.WinVal&lt;&gt;"",_xlpm.WinVal,_xlpm.CSVVal&lt;&gt;"",_xlpm.CSVVal)),""))</f>
        <v/>
      </c>
      <c r="K263" s="41" t="str" cm="1">
        <f t="array" ref="K263">IF(($Y263+$Z263+$AA263+$AD263)=0,"",IFERROR(_xlfn.LET(_xlpm.CSVVal,IF($Y263=0,"",INDEX(CSV!N$2:N$510,$Y263)),_xlpm.MacVal,IF($Z263=0,"",INDEX(Output_Mac!L$2:L$500,$Z263)),_xlpm.WinVal,IF($AD263=0,"",INDEX(Output_Win!L$2:L$243,$AD263)),_xlpm.MyAuditVal,IF($AA263=0,"",INDEX(My_Audit!J$2:J$456,$AA263)),_xlfn.IFS(_xlpm.MyAuditVal&lt;&gt;"",_xlpm.MyAuditVal,_xlpm.MacVal&lt;&gt;"",_xlpm.MacVal,_xlpm.WinVal&lt;&gt;"",_xlpm.WinVal,_xlpm.CSVVal&lt;&gt;"",_xlpm.CSVVal)),""))</f>
        <v/>
      </c>
      <c r="L263" s="41" t="str" cm="1">
        <f t="array" ref="L263">IF(($Y263+$Z263+$AA263+$AD263)=0,"",IFERROR(_xlfn.LET(_xlpm.CSVVal,IF($Y263=0,"",INDEX(CSV!Q$2:Q$510,$Y263)),_xlpm.MacVal,IF($Z263=0,"",INDEX(Output_Mac!M$2:M$500,$Z263)),_xlpm.WinVal,IF($AD263=0,"",INDEX(Output_Win!M$2:M$243,$AD263)),_xlpm.MyAuditVal,IF($AA263=0,"",INDEX(My_Audit!K$2:K$456,$AA263)),_xlfn.IFS(_xlpm.MyAuditVal&lt;&gt;"",_xlpm.MyAuditVal,_xlpm.MacVal&lt;&gt;"",_xlpm.MacVal,_xlpm.WinVal&lt;&gt;"",_xlpm.WinVal,_xlpm.CSVVal&lt;&gt;"",_xlpm.CSVVal)),""))</f>
        <v/>
      </c>
      <c r="M263" s="41" t="str" cm="1">
        <f t="array" ref="M263">IF(($Y263+$Z263+$AA263+$AD263)=0,"",ExpandDiagCodes(_xlfn.TEXTJOIN(", ",TRUE,IF($AA263=0,"",INDEX(My_Audit!N$2:N$456,$AA263)),IF($Z263=0,"",INDEX(Output_Mac!S$2:S$500,$Z263)),IF($AD263=0,"",INDEX(Output_Win!S$2:S$243,$AD263)),IF($Y263=0,"",INDEX(CSV!AE$2:AE$510,$Y263)))))</f>
        <v/>
      </c>
      <c r="N263" s="41" t="str" cm="1">
        <f t="array" ref="N263">IF(($Y263+$Z263+$AA263+$AD263)=0,"",IFERROR(_xlfn.LET(_xlpm.CSVVal,IF($Y263=0,"",INDEX(CSV!AG$2:AG$510,$Y263)),_xlpm.MacVal,IF($Z263=0,"",INDEX(Output_Mac!T$2:T$500,$Z263)),_xlpm.WinVal,IF($AD263=0,"",INDEX(Output_Win!T$2:T$243,$AD263)),_xlpm.MyAuditVal,IF($AA263=0,"",INDEX(My_Audit!O$2:O$456,$AA263)),_xlfn.IFS(_xlpm.MyAuditVal&lt;&gt;"",_xlpm.MyAuditVal,_xlpm.MacVal&lt;&gt;"",_xlpm.MacVal,_xlpm.WinVal&lt;&gt;"",_xlpm.WinVal,_xlpm.CSVVal&lt;&gt;"",_xlpm.CSVVal)),""))</f>
        <v/>
      </c>
      <c r="O263" s="41" t="str" cm="1">
        <f t="array" ref="O263">IF($AB263=0,"",INDEX(My_Audit!P$2:P$456,$AB263))&amp;""</f>
        <v/>
      </c>
      <c r="P263" s="40"/>
      <c r="Q263" s="41" t="str">
        <f>IF(LEFT(N263,4)="Pass","Nist SP 800-88",My_Audit!R263)&amp;""</f>
        <v/>
      </c>
      <c r="R263" s="40"/>
      <c r="S263" s="40"/>
      <c r="T263" s="41" t="str" cm="1">
        <f t="array" ref="T263">IF($AC263=0,"",INDEX(Models!J$2:J$605,$AC263))</f>
        <v/>
      </c>
      <c r="U263" s="40"/>
      <c r="V263" s="40"/>
      <c r="W263" s="79" t="str" cm="1">
        <f t="array" ref="W263">IF(($Z263+$AA263+$AD263)=0,"",ExpandDiagCodes(_xlfn.TEXTJOIN(", ",TRUE,IF($AA263=0,"",INDEX(My_Audit!L$2:L$456,$AA263)),IF($Z263=0,"",INDEX(Output_Mac!AA$2:AA$500,$Z263)),IF($AD263=0,"",INDEX(Output_Win!AA$2:AA$243,$AD263)))))</f>
        <v/>
      </c>
      <c r="Y263" s="80">
        <f>IFERROR(MATCH($A263,CSV!$A$2:$A$510,0),0)</f>
        <v>0</v>
      </c>
      <c r="Z263" s="80">
        <f>IFERROR(MATCH($A263,Output_Mac!$A$2:$A$500,0),0)</f>
        <v>0</v>
      </c>
      <c r="AA263" s="80">
        <f>IFERROR(MATCH($A263,My_Audit!$A$2:$A$456,0),0)</f>
        <v>262</v>
      </c>
      <c r="AB263" s="80">
        <f>IFERROR(MATCH($C263,My_Audit!$B$2:$B$456,0),0)</f>
        <v>0</v>
      </c>
      <c r="AC263" s="80">
        <f>IFERROR(MATCH($E263,Models!$I$2:$I$605,0),0)</f>
        <v>0</v>
      </c>
      <c r="AD263" s="80">
        <f>IFERROR(MATCH($A263,Output_Win!$A$2:$A$243,0),0)</f>
        <v>0</v>
      </c>
    </row>
    <row r="264" spans="1:30">
      <c r="A264" s="40" t="str">
        <f>_xlfn.TEXTJOIN("",TRUE,Input!$A$4,TEXT(ROW(My_Audit!A263)+Input!$A$8-1,"00"))</f>
        <v>W4651</v>
      </c>
      <c r="B264" s="40" t="str">
        <f>_xlfn.TEXTJOIN("-",TRUE,"ITD",Input!$A$2,A264)</f>
        <v>ITD-SHR11749-W4651</v>
      </c>
      <c r="C264" s="41" t="str" cm="1">
        <f t="array" ref="C264">IF(($Y264+$Z264+$AA264+$AD264)=0,"",IFERROR(_xlfn.LET(_xlpm.CSVVal,IF($Y264=0,"",INDEX(CSV!B$2:B$510,$Y264)),_xlpm.MacVal,IF($Z264=0,"",INDEX(Output_Mac!B$2:B$500,$Z264)),_xlpm.WinVal,IF($AD264=0,"",INDEX(Output_Win!B$2:B$243,$AD264)),_xlpm.MyAuditVal,IF($AA264=0,"",INDEX(My_Audit!B$2:B$456,$AA264)),_xlfn.IFS(_xlpm.MyAuditVal&lt;&gt;"",_xlpm.MyAuditVal,_xlpm.MacVal&lt;&gt;"",_xlpm.MacVal,_xlpm.WinVal&lt;&gt;"",_xlpm.WinVal,_xlpm.CSVVal&lt;&gt;"",_xlpm.CSVVal)),""))</f>
        <v/>
      </c>
      <c r="D264" s="41" t="str" cm="1">
        <f t="array" ref="D264">IF(($Y264+$Z264+$AA264+$AD264)=0,"",IFERROR(_xlfn.LET(_xlpm.CSVVal,IF($Y264=0,"",INDEX(CSV!C$2:C$510,$Y264)),_xlpm.MacVal,IF($Z264=0,"",INDEX(Output_Mac!D$2:D$500,$Z264)),_xlpm.WinVal,IF($AD264=0,"",INDEX(Output_Win!D$2:D$243,$AD264)),_xlpm.MyAuditVal,IF($AA264=0,"",INDEX(My_Audit!C$2:C$456,$AA264)),_xlfn.IFS(_xlpm.MyAuditVal&lt;&gt;"",_xlpm.MyAuditVal,_xlpm.MacVal&lt;&gt;"",_xlpm.MacVal,_xlpm.WinVal&lt;&gt;"",_xlpm.WinVal,_xlpm.CSVVal&lt;&gt;"",_xlpm.CSVVal)),""))</f>
        <v/>
      </c>
      <c r="E264" s="41" t="str" cm="1">
        <f t="array" ref="E264">IF(($Y264+$Z264+$AA264+$AD264)=0,"",IFERROR(_xlfn.LET(_xlpm.CSVVal,IF($Y264=0,"",INDEX(CSV!E$2:E$510,$Y264)),_xlpm.MacVal,IF($Z264=0,"",INDEX(Output_Mac!C$2:C$500,$Z264)),_xlpm.WinVal,IF($AD264=0,"",INDEX(Output_Win!C$2:C$243,$AD264)),_xlpm.MyAuditVal,IF($AA264=0,"",INDEX(My_Audit!D$2:D$456,$AA264)),_xlfn.IFS(_xlpm.MyAuditVal&lt;&gt;"",_xlpm.MyAuditVal,_xlpm.MacVal&lt;&gt;"",_xlpm.MacVal,_xlpm.WinVal&lt;&gt;"",_xlpm.WinVal,_xlpm.CSVVal&lt;&gt;"",_xlpm.CSVVal)),""))</f>
        <v/>
      </c>
      <c r="F264" s="41" t="str" cm="1">
        <f t="array" ref="F264">IF(($Y264+$Z264+$AA264+$AD264)=0,"",IFERROR(_xlfn.LET(_xlpm.CSVVal,IF($Y264=0,"",INDEX(CSV!F$2:F$510,$Y264)),_xlpm.MacVal,IF($Z264=0,"",INDEX(Output_Mac!E$2:E$500,$Z264)),_xlpm.WinVal,IF($AD264=0,"",INDEX(Output_Win!E$2:E$243,$AD264)),_xlpm.MyAuditVal,IF($AA264=0,"",INDEX(My_Audit!E$2:E$456,$AA264)),_xlfn.IFS(_xlpm.MyAuditVal&lt;&gt;"",_xlpm.MyAuditVal,_xlpm.MacVal&lt;&gt;"",_xlpm.MacVal,_xlpm.WinVal&lt;&gt;"",_xlpm.WinVal,_xlpm.CSVVal&lt;&gt;"",PROPER(_xlpm.CSVVal))),""))</f>
        <v/>
      </c>
      <c r="G264" s="41" t="str" cm="1">
        <f t="array" ref="G264">IF(($Y264+$Z264+$AA264+$AD264)=0,"",IFERROR(_xlfn.LET(_xlpm.CSVVal,IF($Y264=0,"",INDEX(CSV!G$2:G$510,$Y264)),_xlpm.MacVal,IF($Z264=0,"",INDEX(Output_Mac!G$2:G$500,$Z264)),_xlpm.WinVal,IF($AD264=0,"",INDEX(Output_Win!G$2:G$243,$AD264)),_xlpm.MyAuditVal,IF($AA264=0,"",INDEX(My_Audit!F$2:F$456,$AA264)),_xlfn.IFS(_xlpm.MyAuditVal&lt;&gt;"",_xlpm.MyAuditVal,_xlpm.MacVal&lt;&gt;"",_xlpm.MacVal,_xlpm.WinVal&lt;&gt;"",_xlpm.WinVal,_xlpm.CSVVal&lt;&gt;"",_xlpm.CSVVal)),""))</f>
        <v/>
      </c>
      <c r="H264" s="41" t="str" cm="1">
        <f t="array" ref="H264">IF($Z264&gt;0,INDEX(Output_Mac!H$2:H$500,$Z264),IF($AD264&gt;0,INDEX(Output_Win!H$2:H$243,$AD264),IF($AA264&gt;0,_xlfn.LET(_xlpm.MyAuditVal,INDEX(My_Audit!G$2:G$456,$AA264),IF(_xlpm.MyAuditVal=0,"",_xlpm.MyAuditVal)),"")))</f>
        <v/>
      </c>
      <c r="I264" s="41" t="str" cm="1">
        <f t="array" ref="I264">IF(($Y264+$Z264+$AA264+$AD264)=0,"",IFERROR(_xlfn.LET(_xlpm.CSVVal,IF($Y264=0,"",INDEX(CSV!H$2:H$510,$Y264)),_xlpm.MacVal,IF($Z264=0,"",INDEX(Output_Mac!I$2:I$500,$Z264)),_xlpm.WinVal,IF($AD264=0,"",INDEX(Output_Win!I$2:I$243,$AD264)),_xlpm.MyAuditVal,IF($AA264=0,"",INDEX(My_Audit!H$2:H$456,$AA264)),_xlfn.IFS(_xlpm.MyAuditVal&lt;&gt;"",_xlpm.MyAuditVal,_xlpm.MacVal&lt;&gt;"",_xlpm.MacVal,_xlpm.WinVal&lt;&gt;"",_xlpm.WinVal,_xlpm.CSVVal&lt;&gt;"",_xlpm.CSVVal)),""))</f>
        <v/>
      </c>
      <c r="J264" s="41" t="str" cm="1">
        <f t="array" ref="J264">IF(($Y264+$Z264+$AA264+$AD264)=0,"",IFERROR(_xlfn.LET(_xlpm.CSVVal,IF($Y264=0,"",INDEX(CSV!J$2:J$510,$Y264)),_xlpm.MacVal,IF($Z264=0,"",INDEX(Output_Mac!J$2:J$500,$Z264)),_xlpm.WinVal,IF($AD264=0,"",INDEX(Output_Win!J$2:J$243,$AD264)),_xlpm.MyAuditVal,IF($AA264=0,"",INDEX(My_Audit!I$2:I$456,$AA264)),_xlfn.IFS(_xlpm.MyAuditVal&lt;&gt;"",_xlpm.MyAuditVal,_xlpm.MacVal&lt;&gt;"",_xlpm.MacVal,_xlpm.WinVal&lt;&gt;"",_xlpm.WinVal,_xlpm.CSVVal&lt;&gt;"",_xlpm.CSVVal)),""))</f>
        <v/>
      </c>
      <c r="K264" s="41" t="str" cm="1">
        <f t="array" ref="K264">IF(($Y264+$Z264+$AA264+$AD264)=0,"",IFERROR(_xlfn.LET(_xlpm.CSVVal,IF($Y264=0,"",INDEX(CSV!N$2:N$510,$Y264)),_xlpm.MacVal,IF($Z264=0,"",INDEX(Output_Mac!L$2:L$500,$Z264)),_xlpm.WinVal,IF($AD264=0,"",INDEX(Output_Win!L$2:L$243,$AD264)),_xlpm.MyAuditVal,IF($AA264=0,"",INDEX(My_Audit!J$2:J$456,$AA264)),_xlfn.IFS(_xlpm.MyAuditVal&lt;&gt;"",_xlpm.MyAuditVal,_xlpm.MacVal&lt;&gt;"",_xlpm.MacVal,_xlpm.WinVal&lt;&gt;"",_xlpm.WinVal,_xlpm.CSVVal&lt;&gt;"",_xlpm.CSVVal)),""))</f>
        <v/>
      </c>
      <c r="L264" s="41" t="str" cm="1">
        <f t="array" ref="L264">IF(($Y264+$Z264+$AA264+$AD264)=0,"",IFERROR(_xlfn.LET(_xlpm.CSVVal,IF($Y264=0,"",INDEX(CSV!Q$2:Q$510,$Y264)),_xlpm.MacVal,IF($Z264=0,"",INDEX(Output_Mac!M$2:M$500,$Z264)),_xlpm.WinVal,IF($AD264=0,"",INDEX(Output_Win!M$2:M$243,$AD264)),_xlpm.MyAuditVal,IF($AA264=0,"",INDEX(My_Audit!K$2:K$456,$AA264)),_xlfn.IFS(_xlpm.MyAuditVal&lt;&gt;"",_xlpm.MyAuditVal,_xlpm.MacVal&lt;&gt;"",_xlpm.MacVal,_xlpm.WinVal&lt;&gt;"",_xlpm.WinVal,_xlpm.CSVVal&lt;&gt;"",_xlpm.CSVVal)),""))</f>
        <v/>
      </c>
      <c r="M264" s="41" t="str" cm="1">
        <f t="array" ref="M264">IF(($Y264+$Z264+$AA264+$AD264)=0,"",ExpandDiagCodes(_xlfn.TEXTJOIN(", ",TRUE,IF($AA264=0,"",INDEX(My_Audit!N$2:N$456,$AA264)),IF($Z264=0,"",INDEX(Output_Mac!S$2:S$500,$Z264)),IF($AD264=0,"",INDEX(Output_Win!S$2:S$243,$AD264)),IF($Y264=0,"",INDEX(CSV!AE$2:AE$510,$Y264)))))</f>
        <v/>
      </c>
      <c r="N264" s="41" t="str" cm="1">
        <f t="array" ref="N264">IF(($Y264+$Z264+$AA264+$AD264)=0,"",IFERROR(_xlfn.LET(_xlpm.CSVVal,IF($Y264=0,"",INDEX(CSV!AG$2:AG$510,$Y264)),_xlpm.MacVal,IF($Z264=0,"",INDEX(Output_Mac!T$2:T$500,$Z264)),_xlpm.WinVal,IF($AD264=0,"",INDEX(Output_Win!T$2:T$243,$AD264)),_xlpm.MyAuditVal,IF($AA264=0,"",INDEX(My_Audit!O$2:O$456,$AA264)),_xlfn.IFS(_xlpm.MyAuditVal&lt;&gt;"",_xlpm.MyAuditVal,_xlpm.MacVal&lt;&gt;"",_xlpm.MacVal,_xlpm.WinVal&lt;&gt;"",_xlpm.WinVal,_xlpm.CSVVal&lt;&gt;"",_xlpm.CSVVal)),""))</f>
        <v/>
      </c>
      <c r="O264" s="41" t="str" cm="1">
        <f t="array" ref="O264">IF($AB264=0,"",INDEX(My_Audit!P$2:P$456,$AB264))&amp;""</f>
        <v/>
      </c>
      <c r="P264" s="40"/>
      <c r="Q264" s="41" t="str">
        <f>IF(LEFT(N264,4)="Pass","Nist SP 800-88",My_Audit!R264)&amp;""</f>
        <v/>
      </c>
      <c r="R264" s="40"/>
      <c r="S264" s="40"/>
      <c r="T264" s="41" t="str" cm="1">
        <f t="array" ref="T264">IF($AC264=0,"",INDEX(Models!J$2:J$605,$AC264))</f>
        <v/>
      </c>
      <c r="U264" s="40"/>
      <c r="V264" s="40"/>
      <c r="W264" s="79" t="str" cm="1">
        <f t="array" ref="W264">IF(($Z264+$AA264+$AD264)=0,"",ExpandDiagCodes(_xlfn.TEXTJOIN(", ",TRUE,IF($AA264=0,"",INDEX(My_Audit!L$2:L$456,$AA264)),IF($Z264=0,"",INDEX(Output_Mac!AA$2:AA$500,$Z264)),IF($AD264=0,"",INDEX(Output_Win!AA$2:AA$243,$AD264)))))</f>
        <v/>
      </c>
      <c r="Y264" s="80">
        <f>IFERROR(MATCH($A264,CSV!$A$2:$A$510,0),0)</f>
        <v>0</v>
      </c>
      <c r="Z264" s="80">
        <f>IFERROR(MATCH($A264,Output_Mac!$A$2:$A$500,0),0)</f>
        <v>0</v>
      </c>
      <c r="AA264" s="80">
        <f>IFERROR(MATCH($A264,My_Audit!$A$2:$A$456,0),0)</f>
        <v>263</v>
      </c>
      <c r="AB264" s="80">
        <f>IFERROR(MATCH($C264,My_Audit!$B$2:$B$456,0),0)</f>
        <v>0</v>
      </c>
      <c r="AC264" s="80">
        <f>IFERROR(MATCH($E264,Models!$I$2:$I$605,0),0)</f>
        <v>0</v>
      </c>
      <c r="AD264" s="80">
        <f>IFERROR(MATCH($A264,Output_Win!$A$2:$A$243,0),0)</f>
        <v>0</v>
      </c>
    </row>
    <row r="265" spans="1:30">
      <c r="A265" s="40" t="str">
        <f>_xlfn.TEXTJOIN("",TRUE,Input!$A$4,TEXT(ROW(My_Audit!A264)+Input!$A$8-1,"00"))</f>
        <v>W4652</v>
      </c>
      <c r="B265" s="40" t="str">
        <f>_xlfn.TEXTJOIN("-",TRUE,"ITD",Input!$A$2,A265)</f>
        <v>ITD-SHR11749-W4652</v>
      </c>
      <c r="C265" s="41" t="str" cm="1">
        <f t="array" ref="C265">IF(($Y265+$Z265+$AA265+$AD265)=0,"",IFERROR(_xlfn.LET(_xlpm.CSVVal,IF($Y265=0,"",INDEX(CSV!B$2:B$510,$Y265)),_xlpm.MacVal,IF($Z265=0,"",INDEX(Output_Mac!B$2:B$500,$Z265)),_xlpm.WinVal,IF($AD265=0,"",INDEX(Output_Win!B$2:B$243,$AD265)),_xlpm.MyAuditVal,IF($AA265=0,"",INDEX(My_Audit!B$2:B$456,$AA265)),_xlfn.IFS(_xlpm.MyAuditVal&lt;&gt;"",_xlpm.MyAuditVal,_xlpm.MacVal&lt;&gt;"",_xlpm.MacVal,_xlpm.WinVal&lt;&gt;"",_xlpm.WinVal,_xlpm.CSVVal&lt;&gt;"",_xlpm.CSVVal)),""))</f>
        <v/>
      </c>
      <c r="D265" s="41" t="str" cm="1">
        <f t="array" ref="D265">IF(($Y265+$Z265+$AA265+$AD265)=0,"",IFERROR(_xlfn.LET(_xlpm.CSVVal,IF($Y265=0,"",INDEX(CSV!C$2:C$510,$Y265)),_xlpm.MacVal,IF($Z265=0,"",INDEX(Output_Mac!D$2:D$500,$Z265)),_xlpm.WinVal,IF($AD265=0,"",INDEX(Output_Win!D$2:D$243,$AD265)),_xlpm.MyAuditVal,IF($AA265=0,"",INDEX(My_Audit!C$2:C$456,$AA265)),_xlfn.IFS(_xlpm.MyAuditVal&lt;&gt;"",_xlpm.MyAuditVal,_xlpm.MacVal&lt;&gt;"",_xlpm.MacVal,_xlpm.WinVal&lt;&gt;"",_xlpm.WinVal,_xlpm.CSVVal&lt;&gt;"",_xlpm.CSVVal)),""))</f>
        <v/>
      </c>
      <c r="E265" s="41" t="str" cm="1">
        <f t="array" ref="E265">IF(($Y265+$Z265+$AA265+$AD265)=0,"",IFERROR(_xlfn.LET(_xlpm.CSVVal,IF($Y265=0,"",INDEX(CSV!E$2:E$510,$Y265)),_xlpm.MacVal,IF($Z265=0,"",INDEX(Output_Mac!C$2:C$500,$Z265)),_xlpm.WinVal,IF($AD265=0,"",INDEX(Output_Win!C$2:C$243,$AD265)),_xlpm.MyAuditVal,IF($AA265=0,"",INDEX(My_Audit!D$2:D$456,$AA265)),_xlfn.IFS(_xlpm.MyAuditVal&lt;&gt;"",_xlpm.MyAuditVal,_xlpm.MacVal&lt;&gt;"",_xlpm.MacVal,_xlpm.WinVal&lt;&gt;"",_xlpm.WinVal,_xlpm.CSVVal&lt;&gt;"",_xlpm.CSVVal)),""))</f>
        <v/>
      </c>
      <c r="F265" s="41" t="str" cm="1">
        <f t="array" ref="F265">IF(($Y265+$Z265+$AA265+$AD265)=0,"",IFERROR(_xlfn.LET(_xlpm.CSVVal,IF($Y265=0,"",INDEX(CSV!F$2:F$510,$Y265)),_xlpm.MacVal,IF($Z265=0,"",INDEX(Output_Mac!E$2:E$500,$Z265)),_xlpm.WinVal,IF($AD265=0,"",INDEX(Output_Win!E$2:E$243,$AD265)),_xlpm.MyAuditVal,IF($AA265=0,"",INDEX(My_Audit!E$2:E$456,$AA265)),_xlfn.IFS(_xlpm.MyAuditVal&lt;&gt;"",_xlpm.MyAuditVal,_xlpm.MacVal&lt;&gt;"",_xlpm.MacVal,_xlpm.WinVal&lt;&gt;"",_xlpm.WinVal,_xlpm.CSVVal&lt;&gt;"",PROPER(_xlpm.CSVVal))),""))</f>
        <v/>
      </c>
      <c r="G265" s="41" t="str" cm="1">
        <f t="array" ref="G265">IF(($Y265+$Z265+$AA265+$AD265)=0,"",IFERROR(_xlfn.LET(_xlpm.CSVVal,IF($Y265=0,"",INDEX(CSV!G$2:G$510,$Y265)),_xlpm.MacVal,IF($Z265=0,"",INDEX(Output_Mac!G$2:G$500,$Z265)),_xlpm.WinVal,IF($AD265=0,"",INDEX(Output_Win!G$2:G$243,$AD265)),_xlpm.MyAuditVal,IF($AA265=0,"",INDEX(My_Audit!F$2:F$456,$AA265)),_xlfn.IFS(_xlpm.MyAuditVal&lt;&gt;"",_xlpm.MyAuditVal,_xlpm.MacVal&lt;&gt;"",_xlpm.MacVal,_xlpm.WinVal&lt;&gt;"",_xlpm.WinVal,_xlpm.CSVVal&lt;&gt;"",_xlpm.CSVVal)),""))</f>
        <v/>
      </c>
      <c r="H265" s="41" t="str" cm="1">
        <f t="array" ref="H265">IF($Z265&gt;0,INDEX(Output_Mac!H$2:H$500,$Z265),IF($AD265&gt;0,INDEX(Output_Win!H$2:H$243,$AD265),IF($AA265&gt;0,_xlfn.LET(_xlpm.MyAuditVal,INDEX(My_Audit!G$2:G$456,$AA265),IF(_xlpm.MyAuditVal=0,"",_xlpm.MyAuditVal)),"")))</f>
        <v/>
      </c>
      <c r="I265" s="41" t="str" cm="1">
        <f t="array" ref="I265">IF(($Y265+$Z265+$AA265+$AD265)=0,"",IFERROR(_xlfn.LET(_xlpm.CSVVal,IF($Y265=0,"",INDEX(CSV!H$2:H$510,$Y265)),_xlpm.MacVal,IF($Z265=0,"",INDEX(Output_Mac!I$2:I$500,$Z265)),_xlpm.WinVal,IF($AD265=0,"",INDEX(Output_Win!I$2:I$243,$AD265)),_xlpm.MyAuditVal,IF($AA265=0,"",INDEX(My_Audit!H$2:H$456,$AA265)),_xlfn.IFS(_xlpm.MyAuditVal&lt;&gt;"",_xlpm.MyAuditVal,_xlpm.MacVal&lt;&gt;"",_xlpm.MacVal,_xlpm.WinVal&lt;&gt;"",_xlpm.WinVal,_xlpm.CSVVal&lt;&gt;"",_xlpm.CSVVal)),""))</f>
        <v/>
      </c>
      <c r="J265" s="41" t="str" cm="1">
        <f t="array" ref="J265">IF(($Y265+$Z265+$AA265+$AD265)=0,"",IFERROR(_xlfn.LET(_xlpm.CSVVal,IF($Y265=0,"",INDEX(CSV!J$2:J$510,$Y265)),_xlpm.MacVal,IF($Z265=0,"",INDEX(Output_Mac!J$2:J$500,$Z265)),_xlpm.WinVal,IF($AD265=0,"",INDEX(Output_Win!J$2:J$243,$AD265)),_xlpm.MyAuditVal,IF($AA265=0,"",INDEX(My_Audit!I$2:I$456,$AA265)),_xlfn.IFS(_xlpm.MyAuditVal&lt;&gt;"",_xlpm.MyAuditVal,_xlpm.MacVal&lt;&gt;"",_xlpm.MacVal,_xlpm.WinVal&lt;&gt;"",_xlpm.WinVal,_xlpm.CSVVal&lt;&gt;"",_xlpm.CSVVal)),""))</f>
        <v/>
      </c>
      <c r="K265" s="41" t="str" cm="1">
        <f t="array" ref="K265">IF(($Y265+$Z265+$AA265+$AD265)=0,"",IFERROR(_xlfn.LET(_xlpm.CSVVal,IF($Y265=0,"",INDEX(CSV!N$2:N$510,$Y265)),_xlpm.MacVal,IF($Z265=0,"",INDEX(Output_Mac!L$2:L$500,$Z265)),_xlpm.WinVal,IF($AD265=0,"",INDEX(Output_Win!L$2:L$243,$AD265)),_xlpm.MyAuditVal,IF($AA265=0,"",INDEX(My_Audit!J$2:J$456,$AA265)),_xlfn.IFS(_xlpm.MyAuditVal&lt;&gt;"",_xlpm.MyAuditVal,_xlpm.MacVal&lt;&gt;"",_xlpm.MacVal,_xlpm.WinVal&lt;&gt;"",_xlpm.WinVal,_xlpm.CSVVal&lt;&gt;"",_xlpm.CSVVal)),""))</f>
        <v/>
      </c>
      <c r="L265" s="41" t="str" cm="1">
        <f t="array" ref="L265">IF(($Y265+$Z265+$AA265+$AD265)=0,"",IFERROR(_xlfn.LET(_xlpm.CSVVal,IF($Y265=0,"",INDEX(CSV!Q$2:Q$510,$Y265)),_xlpm.MacVal,IF($Z265=0,"",INDEX(Output_Mac!M$2:M$500,$Z265)),_xlpm.WinVal,IF($AD265=0,"",INDEX(Output_Win!M$2:M$243,$AD265)),_xlpm.MyAuditVal,IF($AA265=0,"",INDEX(My_Audit!K$2:K$456,$AA265)),_xlfn.IFS(_xlpm.MyAuditVal&lt;&gt;"",_xlpm.MyAuditVal,_xlpm.MacVal&lt;&gt;"",_xlpm.MacVal,_xlpm.WinVal&lt;&gt;"",_xlpm.WinVal,_xlpm.CSVVal&lt;&gt;"",_xlpm.CSVVal)),""))</f>
        <v/>
      </c>
      <c r="M265" s="41" t="str" cm="1">
        <f t="array" ref="M265">IF(($Y265+$Z265+$AA265+$AD265)=0,"",ExpandDiagCodes(_xlfn.TEXTJOIN(", ",TRUE,IF($AA265=0,"",INDEX(My_Audit!N$2:N$456,$AA265)),IF($Z265=0,"",INDEX(Output_Mac!S$2:S$500,$Z265)),IF($AD265=0,"",INDEX(Output_Win!S$2:S$243,$AD265)),IF($Y265=0,"",INDEX(CSV!AE$2:AE$510,$Y265)))))</f>
        <v/>
      </c>
      <c r="N265" s="41" t="str" cm="1">
        <f t="array" ref="N265">IF(($Y265+$Z265+$AA265+$AD265)=0,"",IFERROR(_xlfn.LET(_xlpm.CSVVal,IF($Y265=0,"",INDEX(CSV!AG$2:AG$510,$Y265)),_xlpm.MacVal,IF($Z265=0,"",INDEX(Output_Mac!T$2:T$500,$Z265)),_xlpm.WinVal,IF($AD265=0,"",INDEX(Output_Win!T$2:T$243,$AD265)),_xlpm.MyAuditVal,IF($AA265=0,"",INDEX(My_Audit!O$2:O$456,$AA265)),_xlfn.IFS(_xlpm.MyAuditVal&lt;&gt;"",_xlpm.MyAuditVal,_xlpm.MacVal&lt;&gt;"",_xlpm.MacVal,_xlpm.WinVal&lt;&gt;"",_xlpm.WinVal,_xlpm.CSVVal&lt;&gt;"",_xlpm.CSVVal)),""))</f>
        <v/>
      </c>
      <c r="O265" s="41" t="str" cm="1">
        <f t="array" ref="O265">IF($AB265=0,"",INDEX(My_Audit!P$2:P$456,$AB265))&amp;""</f>
        <v/>
      </c>
      <c r="P265" s="40"/>
      <c r="Q265" s="41" t="str">
        <f>IF(LEFT(N265,4)="Pass","Nist SP 800-88",My_Audit!R265)&amp;""</f>
        <v/>
      </c>
      <c r="R265" s="40"/>
      <c r="S265" s="40"/>
      <c r="T265" s="41" t="str" cm="1">
        <f t="array" ref="T265">IF($AC265=0,"",INDEX(Models!J$2:J$605,$AC265))</f>
        <v/>
      </c>
      <c r="U265" s="40"/>
      <c r="V265" s="40"/>
      <c r="W265" s="79" t="str" cm="1">
        <f t="array" ref="W265">IF(($Z265+$AA265+$AD265)=0,"",ExpandDiagCodes(_xlfn.TEXTJOIN(", ",TRUE,IF($AA265=0,"",INDEX(My_Audit!L$2:L$456,$AA265)),IF($Z265=0,"",INDEX(Output_Mac!AA$2:AA$500,$Z265)),IF($AD265=0,"",INDEX(Output_Win!AA$2:AA$243,$AD265)))))</f>
        <v/>
      </c>
      <c r="Y265" s="80">
        <f>IFERROR(MATCH($A265,CSV!$A$2:$A$510,0),0)</f>
        <v>0</v>
      </c>
      <c r="Z265" s="80">
        <f>IFERROR(MATCH($A265,Output_Mac!$A$2:$A$500,0),0)</f>
        <v>0</v>
      </c>
      <c r="AA265" s="80">
        <f>IFERROR(MATCH($A265,My_Audit!$A$2:$A$456,0),0)</f>
        <v>264</v>
      </c>
      <c r="AB265" s="80">
        <f>IFERROR(MATCH($C265,My_Audit!$B$2:$B$456,0),0)</f>
        <v>0</v>
      </c>
      <c r="AC265" s="80">
        <f>IFERROR(MATCH($E265,Models!$I$2:$I$605,0),0)</f>
        <v>0</v>
      </c>
      <c r="AD265" s="80">
        <f>IFERROR(MATCH($A265,Output_Win!$A$2:$A$243,0),0)</f>
        <v>0</v>
      </c>
    </row>
    <row r="266" spans="1:30">
      <c r="A266" s="40" t="str">
        <f>_xlfn.TEXTJOIN("",TRUE,Input!$A$4,TEXT(ROW(My_Audit!A265)+Input!$A$8-1,"00"))</f>
        <v>W4653</v>
      </c>
      <c r="B266" s="40" t="str">
        <f>_xlfn.TEXTJOIN("-",TRUE,"ITD",Input!$A$2,A266)</f>
        <v>ITD-SHR11749-W4653</v>
      </c>
      <c r="C266" s="41" t="str" cm="1">
        <f t="array" ref="C266">IF(($Y266+$Z266+$AA266+$AD266)=0,"",IFERROR(_xlfn.LET(_xlpm.CSVVal,IF($Y266=0,"",INDEX(CSV!B$2:B$510,$Y266)),_xlpm.MacVal,IF($Z266=0,"",INDEX(Output_Mac!B$2:B$500,$Z266)),_xlpm.WinVal,IF($AD266=0,"",INDEX(Output_Win!B$2:B$243,$AD266)),_xlpm.MyAuditVal,IF($AA266=0,"",INDEX(My_Audit!B$2:B$456,$AA266)),_xlfn.IFS(_xlpm.MyAuditVal&lt;&gt;"",_xlpm.MyAuditVal,_xlpm.MacVal&lt;&gt;"",_xlpm.MacVal,_xlpm.WinVal&lt;&gt;"",_xlpm.WinVal,_xlpm.CSVVal&lt;&gt;"",_xlpm.CSVVal)),""))</f>
        <v/>
      </c>
      <c r="D266" s="41" t="str" cm="1">
        <f t="array" ref="D266">IF(($Y266+$Z266+$AA266+$AD266)=0,"",IFERROR(_xlfn.LET(_xlpm.CSVVal,IF($Y266=0,"",INDEX(CSV!C$2:C$510,$Y266)),_xlpm.MacVal,IF($Z266=0,"",INDEX(Output_Mac!D$2:D$500,$Z266)),_xlpm.WinVal,IF($AD266=0,"",INDEX(Output_Win!D$2:D$243,$AD266)),_xlpm.MyAuditVal,IF($AA266=0,"",INDEX(My_Audit!C$2:C$456,$AA266)),_xlfn.IFS(_xlpm.MyAuditVal&lt;&gt;"",_xlpm.MyAuditVal,_xlpm.MacVal&lt;&gt;"",_xlpm.MacVal,_xlpm.WinVal&lt;&gt;"",_xlpm.WinVal,_xlpm.CSVVal&lt;&gt;"",_xlpm.CSVVal)),""))</f>
        <v/>
      </c>
      <c r="E266" s="41" t="str" cm="1">
        <f t="array" ref="E266">IF(($Y266+$Z266+$AA266+$AD266)=0,"",IFERROR(_xlfn.LET(_xlpm.CSVVal,IF($Y266=0,"",INDEX(CSV!E$2:E$510,$Y266)),_xlpm.MacVal,IF($Z266=0,"",INDEX(Output_Mac!C$2:C$500,$Z266)),_xlpm.WinVal,IF($AD266=0,"",INDEX(Output_Win!C$2:C$243,$AD266)),_xlpm.MyAuditVal,IF($AA266=0,"",INDEX(My_Audit!D$2:D$456,$AA266)),_xlfn.IFS(_xlpm.MyAuditVal&lt;&gt;"",_xlpm.MyAuditVal,_xlpm.MacVal&lt;&gt;"",_xlpm.MacVal,_xlpm.WinVal&lt;&gt;"",_xlpm.WinVal,_xlpm.CSVVal&lt;&gt;"",_xlpm.CSVVal)),""))</f>
        <v/>
      </c>
      <c r="F266" s="41" t="str" cm="1">
        <f t="array" ref="F266">IF(($Y266+$Z266+$AA266+$AD266)=0,"",IFERROR(_xlfn.LET(_xlpm.CSVVal,IF($Y266=0,"",INDEX(CSV!F$2:F$510,$Y266)),_xlpm.MacVal,IF($Z266=0,"",INDEX(Output_Mac!E$2:E$500,$Z266)),_xlpm.WinVal,IF($AD266=0,"",INDEX(Output_Win!E$2:E$243,$AD266)),_xlpm.MyAuditVal,IF($AA266=0,"",INDEX(My_Audit!E$2:E$456,$AA266)),_xlfn.IFS(_xlpm.MyAuditVal&lt;&gt;"",_xlpm.MyAuditVal,_xlpm.MacVal&lt;&gt;"",_xlpm.MacVal,_xlpm.WinVal&lt;&gt;"",_xlpm.WinVal,_xlpm.CSVVal&lt;&gt;"",PROPER(_xlpm.CSVVal))),""))</f>
        <v/>
      </c>
      <c r="G266" s="41" t="str" cm="1">
        <f t="array" ref="G266">IF(($Y266+$Z266+$AA266+$AD266)=0,"",IFERROR(_xlfn.LET(_xlpm.CSVVal,IF($Y266=0,"",INDEX(CSV!G$2:G$510,$Y266)),_xlpm.MacVal,IF($Z266=0,"",INDEX(Output_Mac!G$2:G$500,$Z266)),_xlpm.WinVal,IF($AD266=0,"",INDEX(Output_Win!G$2:G$243,$AD266)),_xlpm.MyAuditVal,IF($AA266=0,"",INDEX(My_Audit!F$2:F$456,$AA266)),_xlfn.IFS(_xlpm.MyAuditVal&lt;&gt;"",_xlpm.MyAuditVal,_xlpm.MacVal&lt;&gt;"",_xlpm.MacVal,_xlpm.WinVal&lt;&gt;"",_xlpm.WinVal,_xlpm.CSVVal&lt;&gt;"",_xlpm.CSVVal)),""))</f>
        <v/>
      </c>
      <c r="H266" s="41" t="str" cm="1">
        <f t="array" ref="H266">IF($Z266&gt;0,INDEX(Output_Mac!H$2:H$500,$Z266),IF($AD266&gt;0,INDEX(Output_Win!H$2:H$243,$AD266),IF($AA266&gt;0,_xlfn.LET(_xlpm.MyAuditVal,INDEX(My_Audit!G$2:G$456,$AA266),IF(_xlpm.MyAuditVal=0,"",_xlpm.MyAuditVal)),"")))</f>
        <v/>
      </c>
      <c r="I266" s="41" t="str" cm="1">
        <f t="array" ref="I266">IF(($Y266+$Z266+$AA266+$AD266)=0,"",IFERROR(_xlfn.LET(_xlpm.CSVVal,IF($Y266=0,"",INDEX(CSV!H$2:H$510,$Y266)),_xlpm.MacVal,IF($Z266=0,"",INDEX(Output_Mac!I$2:I$500,$Z266)),_xlpm.WinVal,IF($AD266=0,"",INDEX(Output_Win!I$2:I$243,$AD266)),_xlpm.MyAuditVal,IF($AA266=0,"",INDEX(My_Audit!H$2:H$456,$AA266)),_xlfn.IFS(_xlpm.MyAuditVal&lt;&gt;"",_xlpm.MyAuditVal,_xlpm.MacVal&lt;&gt;"",_xlpm.MacVal,_xlpm.WinVal&lt;&gt;"",_xlpm.WinVal,_xlpm.CSVVal&lt;&gt;"",_xlpm.CSVVal)),""))</f>
        <v/>
      </c>
      <c r="J266" s="41" t="str" cm="1">
        <f t="array" ref="J266">IF(($Y266+$Z266+$AA266+$AD266)=0,"",IFERROR(_xlfn.LET(_xlpm.CSVVal,IF($Y266=0,"",INDEX(CSV!J$2:J$510,$Y266)),_xlpm.MacVal,IF($Z266=0,"",INDEX(Output_Mac!J$2:J$500,$Z266)),_xlpm.WinVal,IF($AD266=0,"",INDEX(Output_Win!J$2:J$243,$AD266)),_xlpm.MyAuditVal,IF($AA266=0,"",INDEX(My_Audit!I$2:I$456,$AA266)),_xlfn.IFS(_xlpm.MyAuditVal&lt;&gt;"",_xlpm.MyAuditVal,_xlpm.MacVal&lt;&gt;"",_xlpm.MacVal,_xlpm.WinVal&lt;&gt;"",_xlpm.WinVal,_xlpm.CSVVal&lt;&gt;"",_xlpm.CSVVal)),""))</f>
        <v/>
      </c>
      <c r="K266" s="41" t="str" cm="1">
        <f t="array" ref="K266">IF(($Y266+$Z266+$AA266+$AD266)=0,"",IFERROR(_xlfn.LET(_xlpm.CSVVal,IF($Y266=0,"",INDEX(CSV!N$2:N$510,$Y266)),_xlpm.MacVal,IF($Z266=0,"",INDEX(Output_Mac!L$2:L$500,$Z266)),_xlpm.WinVal,IF($AD266=0,"",INDEX(Output_Win!L$2:L$243,$AD266)),_xlpm.MyAuditVal,IF($AA266=0,"",INDEX(My_Audit!J$2:J$456,$AA266)),_xlfn.IFS(_xlpm.MyAuditVal&lt;&gt;"",_xlpm.MyAuditVal,_xlpm.MacVal&lt;&gt;"",_xlpm.MacVal,_xlpm.WinVal&lt;&gt;"",_xlpm.WinVal,_xlpm.CSVVal&lt;&gt;"",_xlpm.CSVVal)),""))</f>
        <v/>
      </c>
      <c r="L266" s="41" t="str" cm="1">
        <f t="array" ref="L266">IF(($Y266+$Z266+$AA266+$AD266)=0,"",IFERROR(_xlfn.LET(_xlpm.CSVVal,IF($Y266=0,"",INDEX(CSV!Q$2:Q$510,$Y266)),_xlpm.MacVal,IF($Z266=0,"",INDEX(Output_Mac!M$2:M$500,$Z266)),_xlpm.WinVal,IF($AD266=0,"",INDEX(Output_Win!M$2:M$243,$AD266)),_xlpm.MyAuditVal,IF($AA266=0,"",INDEX(My_Audit!K$2:K$456,$AA266)),_xlfn.IFS(_xlpm.MyAuditVal&lt;&gt;"",_xlpm.MyAuditVal,_xlpm.MacVal&lt;&gt;"",_xlpm.MacVal,_xlpm.WinVal&lt;&gt;"",_xlpm.WinVal,_xlpm.CSVVal&lt;&gt;"",_xlpm.CSVVal)),""))</f>
        <v/>
      </c>
      <c r="M266" s="41" t="str" cm="1">
        <f t="array" ref="M266">IF(($Y266+$Z266+$AA266+$AD266)=0,"",ExpandDiagCodes(_xlfn.TEXTJOIN(", ",TRUE,IF($AA266=0,"",INDEX(My_Audit!N$2:N$456,$AA266)),IF($Z266=0,"",INDEX(Output_Mac!S$2:S$500,$Z266)),IF($AD266=0,"",INDEX(Output_Win!S$2:S$243,$AD266)),IF($Y266=0,"",INDEX(CSV!AE$2:AE$510,$Y266)))))</f>
        <v/>
      </c>
      <c r="N266" s="41" t="str" cm="1">
        <f t="array" ref="N266">IF(($Y266+$Z266+$AA266+$AD266)=0,"",IFERROR(_xlfn.LET(_xlpm.CSVVal,IF($Y266=0,"",INDEX(CSV!AG$2:AG$510,$Y266)),_xlpm.MacVal,IF($Z266=0,"",INDEX(Output_Mac!T$2:T$500,$Z266)),_xlpm.WinVal,IF($AD266=0,"",INDEX(Output_Win!T$2:T$243,$AD266)),_xlpm.MyAuditVal,IF($AA266=0,"",INDEX(My_Audit!O$2:O$456,$AA266)),_xlfn.IFS(_xlpm.MyAuditVal&lt;&gt;"",_xlpm.MyAuditVal,_xlpm.MacVal&lt;&gt;"",_xlpm.MacVal,_xlpm.WinVal&lt;&gt;"",_xlpm.WinVal,_xlpm.CSVVal&lt;&gt;"",_xlpm.CSVVal)),""))</f>
        <v/>
      </c>
      <c r="O266" s="41" t="str" cm="1">
        <f t="array" ref="O266">IF($AB266=0,"",INDEX(My_Audit!P$2:P$456,$AB266))&amp;""</f>
        <v/>
      </c>
      <c r="P266" s="40"/>
      <c r="Q266" s="41" t="str">
        <f>IF(LEFT(N266,4)="Pass","Nist SP 800-88",My_Audit!R266)&amp;""</f>
        <v/>
      </c>
      <c r="R266" s="40"/>
      <c r="S266" s="40"/>
      <c r="T266" s="41" t="str" cm="1">
        <f t="array" ref="T266">IF($AC266=0,"",INDEX(Models!J$2:J$605,$AC266))</f>
        <v/>
      </c>
      <c r="U266" s="40"/>
      <c r="V266" s="40"/>
      <c r="W266" s="79" t="str" cm="1">
        <f t="array" ref="W266">IF(($Z266+$AA266+$AD266)=0,"",ExpandDiagCodes(_xlfn.TEXTJOIN(", ",TRUE,IF($AA266=0,"",INDEX(My_Audit!L$2:L$456,$AA266)),IF($Z266=0,"",INDEX(Output_Mac!AA$2:AA$500,$Z266)),IF($AD266=0,"",INDEX(Output_Win!AA$2:AA$243,$AD266)))))</f>
        <v/>
      </c>
      <c r="Y266" s="80">
        <f>IFERROR(MATCH($A266,CSV!$A$2:$A$510,0),0)</f>
        <v>0</v>
      </c>
      <c r="Z266" s="80">
        <f>IFERROR(MATCH($A266,Output_Mac!$A$2:$A$500,0),0)</f>
        <v>0</v>
      </c>
      <c r="AA266" s="80">
        <f>IFERROR(MATCH($A266,My_Audit!$A$2:$A$456,0),0)</f>
        <v>265</v>
      </c>
      <c r="AB266" s="80">
        <f>IFERROR(MATCH($C266,My_Audit!$B$2:$B$456,0),0)</f>
        <v>0</v>
      </c>
      <c r="AC266" s="80">
        <f>IFERROR(MATCH($E266,Models!$I$2:$I$605,0),0)</f>
        <v>0</v>
      </c>
      <c r="AD266" s="80">
        <f>IFERROR(MATCH($A266,Output_Win!$A$2:$A$243,0),0)</f>
        <v>0</v>
      </c>
    </row>
    <row r="267" spans="1:30">
      <c r="A267" s="40" t="str">
        <f>_xlfn.TEXTJOIN("",TRUE,Input!$A$4,TEXT(ROW(My_Audit!A266)+Input!$A$8-1,"00"))</f>
        <v>W4654</v>
      </c>
      <c r="B267" s="40" t="str">
        <f>_xlfn.TEXTJOIN("-",TRUE,"ITD",Input!$A$2,A267)</f>
        <v>ITD-SHR11749-W4654</v>
      </c>
      <c r="C267" s="41" t="str" cm="1">
        <f t="array" ref="C267">IF(($Y267+$Z267+$AA267+$AD267)=0,"",IFERROR(_xlfn.LET(_xlpm.CSVVal,IF($Y267=0,"",INDEX(CSV!B$2:B$510,$Y267)),_xlpm.MacVal,IF($Z267=0,"",INDEX(Output_Mac!B$2:B$500,$Z267)),_xlpm.WinVal,IF($AD267=0,"",INDEX(Output_Win!B$2:B$243,$AD267)),_xlpm.MyAuditVal,IF($AA267=0,"",INDEX(My_Audit!B$2:B$456,$AA267)),_xlfn.IFS(_xlpm.MyAuditVal&lt;&gt;"",_xlpm.MyAuditVal,_xlpm.MacVal&lt;&gt;"",_xlpm.MacVal,_xlpm.WinVal&lt;&gt;"",_xlpm.WinVal,_xlpm.CSVVal&lt;&gt;"",_xlpm.CSVVal)),""))</f>
        <v/>
      </c>
      <c r="D267" s="41" t="str" cm="1">
        <f t="array" ref="D267">IF(($Y267+$Z267+$AA267+$AD267)=0,"",IFERROR(_xlfn.LET(_xlpm.CSVVal,IF($Y267=0,"",INDEX(CSV!C$2:C$510,$Y267)),_xlpm.MacVal,IF($Z267=0,"",INDEX(Output_Mac!D$2:D$500,$Z267)),_xlpm.WinVal,IF($AD267=0,"",INDEX(Output_Win!D$2:D$243,$AD267)),_xlpm.MyAuditVal,IF($AA267=0,"",INDEX(My_Audit!C$2:C$456,$AA267)),_xlfn.IFS(_xlpm.MyAuditVal&lt;&gt;"",_xlpm.MyAuditVal,_xlpm.MacVal&lt;&gt;"",_xlpm.MacVal,_xlpm.WinVal&lt;&gt;"",_xlpm.WinVal,_xlpm.CSVVal&lt;&gt;"",_xlpm.CSVVal)),""))</f>
        <v/>
      </c>
      <c r="E267" s="41" t="str" cm="1">
        <f t="array" ref="E267">IF(($Y267+$Z267+$AA267+$AD267)=0,"",IFERROR(_xlfn.LET(_xlpm.CSVVal,IF($Y267=0,"",INDEX(CSV!E$2:E$510,$Y267)),_xlpm.MacVal,IF($Z267=0,"",INDEX(Output_Mac!C$2:C$500,$Z267)),_xlpm.WinVal,IF($AD267=0,"",INDEX(Output_Win!C$2:C$243,$AD267)),_xlpm.MyAuditVal,IF($AA267=0,"",INDEX(My_Audit!D$2:D$456,$AA267)),_xlfn.IFS(_xlpm.MyAuditVal&lt;&gt;"",_xlpm.MyAuditVal,_xlpm.MacVal&lt;&gt;"",_xlpm.MacVal,_xlpm.WinVal&lt;&gt;"",_xlpm.WinVal,_xlpm.CSVVal&lt;&gt;"",_xlpm.CSVVal)),""))</f>
        <v/>
      </c>
      <c r="F267" s="41" t="str" cm="1">
        <f t="array" ref="F267">IF(($Y267+$Z267+$AA267+$AD267)=0,"",IFERROR(_xlfn.LET(_xlpm.CSVVal,IF($Y267=0,"",INDEX(CSV!F$2:F$510,$Y267)),_xlpm.MacVal,IF($Z267=0,"",INDEX(Output_Mac!E$2:E$500,$Z267)),_xlpm.WinVal,IF($AD267=0,"",INDEX(Output_Win!E$2:E$243,$AD267)),_xlpm.MyAuditVal,IF($AA267=0,"",INDEX(My_Audit!E$2:E$456,$AA267)),_xlfn.IFS(_xlpm.MyAuditVal&lt;&gt;"",_xlpm.MyAuditVal,_xlpm.MacVal&lt;&gt;"",_xlpm.MacVal,_xlpm.WinVal&lt;&gt;"",_xlpm.WinVal,_xlpm.CSVVal&lt;&gt;"",PROPER(_xlpm.CSVVal))),""))</f>
        <v/>
      </c>
      <c r="G267" s="41" t="str" cm="1">
        <f t="array" ref="G267">IF(($Y267+$Z267+$AA267+$AD267)=0,"",IFERROR(_xlfn.LET(_xlpm.CSVVal,IF($Y267=0,"",INDEX(CSV!G$2:G$510,$Y267)),_xlpm.MacVal,IF($Z267=0,"",INDEX(Output_Mac!G$2:G$500,$Z267)),_xlpm.WinVal,IF($AD267=0,"",INDEX(Output_Win!G$2:G$243,$AD267)),_xlpm.MyAuditVal,IF($AA267=0,"",INDEX(My_Audit!F$2:F$456,$AA267)),_xlfn.IFS(_xlpm.MyAuditVal&lt;&gt;"",_xlpm.MyAuditVal,_xlpm.MacVal&lt;&gt;"",_xlpm.MacVal,_xlpm.WinVal&lt;&gt;"",_xlpm.WinVal,_xlpm.CSVVal&lt;&gt;"",_xlpm.CSVVal)),""))</f>
        <v/>
      </c>
      <c r="H267" s="41" t="str" cm="1">
        <f t="array" ref="H267">IF($Z267&gt;0,INDEX(Output_Mac!H$2:H$500,$Z267),IF($AD267&gt;0,INDEX(Output_Win!H$2:H$243,$AD267),IF($AA267&gt;0,_xlfn.LET(_xlpm.MyAuditVal,INDEX(My_Audit!G$2:G$456,$AA267),IF(_xlpm.MyAuditVal=0,"",_xlpm.MyAuditVal)),"")))</f>
        <v/>
      </c>
      <c r="I267" s="41" t="str" cm="1">
        <f t="array" ref="I267">IF(($Y267+$Z267+$AA267+$AD267)=0,"",IFERROR(_xlfn.LET(_xlpm.CSVVal,IF($Y267=0,"",INDEX(CSV!H$2:H$510,$Y267)),_xlpm.MacVal,IF($Z267=0,"",INDEX(Output_Mac!I$2:I$500,$Z267)),_xlpm.WinVal,IF($AD267=0,"",INDEX(Output_Win!I$2:I$243,$AD267)),_xlpm.MyAuditVal,IF($AA267=0,"",INDEX(My_Audit!H$2:H$456,$AA267)),_xlfn.IFS(_xlpm.MyAuditVal&lt;&gt;"",_xlpm.MyAuditVal,_xlpm.MacVal&lt;&gt;"",_xlpm.MacVal,_xlpm.WinVal&lt;&gt;"",_xlpm.WinVal,_xlpm.CSVVal&lt;&gt;"",_xlpm.CSVVal)),""))</f>
        <v/>
      </c>
      <c r="J267" s="41" t="str" cm="1">
        <f t="array" ref="J267">IF(($Y267+$Z267+$AA267+$AD267)=0,"",IFERROR(_xlfn.LET(_xlpm.CSVVal,IF($Y267=0,"",INDEX(CSV!J$2:J$510,$Y267)),_xlpm.MacVal,IF($Z267=0,"",INDEX(Output_Mac!J$2:J$500,$Z267)),_xlpm.WinVal,IF($AD267=0,"",INDEX(Output_Win!J$2:J$243,$AD267)),_xlpm.MyAuditVal,IF($AA267=0,"",INDEX(My_Audit!I$2:I$456,$AA267)),_xlfn.IFS(_xlpm.MyAuditVal&lt;&gt;"",_xlpm.MyAuditVal,_xlpm.MacVal&lt;&gt;"",_xlpm.MacVal,_xlpm.WinVal&lt;&gt;"",_xlpm.WinVal,_xlpm.CSVVal&lt;&gt;"",_xlpm.CSVVal)),""))</f>
        <v/>
      </c>
      <c r="K267" s="41" t="str" cm="1">
        <f t="array" ref="K267">IF(($Y267+$Z267+$AA267+$AD267)=0,"",IFERROR(_xlfn.LET(_xlpm.CSVVal,IF($Y267=0,"",INDEX(CSV!N$2:N$510,$Y267)),_xlpm.MacVal,IF($Z267=0,"",INDEX(Output_Mac!L$2:L$500,$Z267)),_xlpm.WinVal,IF($AD267=0,"",INDEX(Output_Win!L$2:L$243,$AD267)),_xlpm.MyAuditVal,IF($AA267=0,"",INDEX(My_Audit!J$2:J$456,$AA267)),_xlfn.IFS(_xlpm.MyAuditVal&lt;&gt;"",_xlpm.MyAuditVal,_xlpm.MacVal&lt;&gt;"",_xlpm.MacVal,_xlpm.WinVal&lt;&gt;"",_xlpm.WinVal,_xlpm.CSVVal&lt;&gt;"",_xlpm.CSVVal)),""))</f>
        <v/>
      </c>
      <c r="L267" s="41" t="str" cm="1">
        <f t="array" ref="L267">IF(($Y267+$Z267+$AA267+$AD267)=0,"",IFERROR(_xlfn.LET(_xlpm.CSVVal,IF($Y267=0,"",INDEX(CSV!Q$2:Q$510,$Y267)),_xlpm.MacVal,IF($Z267=0,"",INDEX(Output_Mac!M$2:M$500,$Z267)),_xlpm.WinVal,IF($AD267=0,"",INDEX(Output_Win!M$2:M$243,$AD267)),_xlpm.MyAuditVal,IF($AA267=0,"",INDEX(My_Audit!K$2:K$456,$AA267)),_xlfn.IFS(_xlpm.MyAuditVal&lt;&gt;"",_xlpm.MyAuditVal,_xlpm.MacVal&lt;&gt;"",_xlpm.MacVal,_xlpm.WinVal&lt;&gt;"",_xlpm.WinVal,_xlpm.CSVVal&lt;&gt;"",_xlpm.CSVVal)),""))</f>
        <v/>
      </c>
      <c r="M267" s="41" t="str" cm="1">
        <f t="array" ref="M267">IF(($Y267+$Z267+$AA267+$AD267)=0,"",ExpandDiagCodes(_xlfn.TEXTJOIN(", ",TRUE,IF($AA267=0,"",INDEX(My_Audit!N$2:N$456,$AA267)),IF($Z267=0,"",INDEX(Output_Mac!S$2:S$500,$Z267)),IF($AD267=0,"",INDEX(Output_Win!S$2:S$243,$AD267)),IF($Y267=0,"",INDEX(CSV!AE$2:AE$510,$Y267)))))</f>
        <v/>
      </c>
      <c r="N267" s="41" t="str" cm="1">
        <f t="array" ref="N267">IF(($Y267+$Z267+$AA267+$AD267)=0,"",IFERROR(_xlfn.LET(_xlpm.CSVVal,IF($Y267=0,"",INDEX(CSV!AG$2:AG$510,$Y267)),_xlpm.MacVal,IF($Z267=0,"",INDEX(Output_Mac!T$2:T$500,$Z267)),_xlpm.WinVal,IF($AD267=0,"",INDEX(Output_Win!T$2:T$243,$AD267)),_xlpm.MyAuditVal,IF($AA267=0,"",INDEX(My_Audit!O$2:O$456,$AA267)),_xlfn.IFS(_xlpm.MyAuditVal&lt;&gt;"",_xlpm.MyAuditVal,_xlpm.MacVal&lt;&gt;"",_xlpm.MacVal,_xlpm.WinVal&lt;&gt;"",_xlpm.WinVal,_xlpm.CSVVal&lt;&gt;"",_xlpm.CSVVal)),""))</f>
        <v/>
      </c>
      <c r="O267" s="41" t="str" cm="1">
        <f t="array" ref="O267">IF($AB267=0,"",INDEX(My_Audit!P$2:P$456,$AB267))&amp;""</f>
        <v/>
      </c>
      <c r="P267" s="40"/>
      <c r="Q267" s="41" t="str">
        <f>IF(LEFT(N267,4)="Pass","Nist SP 800-88",My_Audit!R267)&amp;""</f>
        <v/>
      </c>
      <c r="R267" s="40"/>
      <c r="S267" s="40"/>
      <c r="T267" s="41" t="str" cm="1">
        <f t="array" ref="T267">IF($AC267=0,"",INDEX(Models!J$2:J$605,$AC267))</f>
        <v/>
      </c>
      <c r="U267" s="40"/>
      <c r="V267" s="40"/>
      <c r="W267" s="79" t="str" cm="1">
        <f t="array" ref="W267">IF(($Z267+$AA267+$AD267)=0,"",ExpandDiagCodes(_xlfn.TEXTJOIN(", ",TRUE,IF($AA267=0,"",INDEX(My_Audit!L$2:L$456,$AA267)),IF($Z267=0,"",INDEX(Output_Mac!AA$2:AA$500,$Z267)),IF($AD267=0,"",INDEX(Output_Win!AA$2:AA$243,$AD267)))))</f>
        <v/>
      </c>
      <c r="Y267" s="80">
        <f>IFERROR(MATCH($A267,CSV!$A$2:$A$510,0),0)</f>
        <v>0</v>
      </c>
      <c r="Z267" s="80">
        <f>IFERROR(MATCH($A267,Output_Mac!$A$2:$A$500,0),0)</f>
        <v>0</v>
      </c>
      <c r="AA267" s="80">
        <f>IFERROR(MATCH($A267,My_Audit!$A$2:$A$456,0),0)</f>
        <v>266</v>
      </c>
      <c r="AB267" s="80">
        <f>IFERROR(MATCH($C267,My_Audit!$B$2:$B$456,0),0)</f>
        <v>0</v>
      </c>
      <c r="AC267" s="80">
        <f>IFERROR(MATCH($E267,Models!$I$2:$I$605,0),0)</f>
        <v>0</v>
      </c>
      <c r="AD267" s="80">
        <f>IFERROR(MATCH($A267,Output_Win!$A$2:$A$243,0),0)</f>
        <v>0</v>
      </c>
    </row>
    <row r="268" spans="1:30">
      <c r="A268" s="40" t="str">
        <f>_xlfn.TEXTJOIN("",TRUE,Input!$A$4,TEXT(ROW(My_Audit!A267)+Input!$A$8-1,"00"))</f>
        <v>W4655</v>
      </c>
      <c r="B268" s="40" t="str">
        <f>_xlfn.TEXTJOIN("-",TRUE,"ITD",Input!$A$2,A268)</f>
        <v>ITD-SHR11749-W4655</v>
      </c>
      <c r="C268" s="41" t="str" cm="1">
        <f t="array" ref="C268">IF(($Y268+$Z268+$AA268+$AD268)=0,"",IFERROR(_xlfn.LET(_xlpm.CSVVal,IF($Y268=0,"",INDEX(CSV!B$2:B$510,$Y268)),_xlpm.MacVal,IF($Z268=0,"",INDEX(Output_Mac!B$2:B$500,$Z268)),_xlpm.WinVal,IF($AD268=0,"",INDEX(Output_Win!B$2:B$243,$AD268)),_xlpm.MyAuditVal,IF($AA268=0,"",INDEX(My_Audit!B$2:B$456,$AA268)),_xlfn.IFS(_xlpm.MyAuditVal&lt;&gt;"",_xlpm.MyAuditVal,_xlpm.MacVal&lt;&gt;"",_xlpm.MacVal,_xlpm.WinVal&lt;&gt;"",_xlpm.WinVal,_xlpm.CSVVal&lt;&gt;"",_xlpm.CSVVal)),""))</f>
        <v/>
      </c>
      <c r="D268" s="41" t="str" cm="1">
        <f t="array" ref="D268">IF(($Y268+$Z268+$AA268+$AD268)=0,"",IFERROR(_xlfn.LET(_xlpm.CSVVal,IF($Y268=0,"",INDEX(CSV!C$2:C$510,$Y268)),_xlpm.MacVal,IF($Z268=0,"",INDEX(Output_Mac!D$2:D$500,$Z268)),_xlpm.WinVal,IF($AD268=0,"",INDEX(Output_Win!D$2:D$243,$AD268)),_xlpm.MyAuditVal,IF($AA268=0,"",INDEX(My_Audit!C$2:C$456,$AA268)),_xlfn.IFS(_xlpm.MyAuditVal&lt;&gt;"",_xlpm.MyAuditVal,_xlpm.MacVal&lt;&gt;"",_xlpm.MacVal,_xlpm.WinVal&lt;&gt;"",_xlpm.WinVal,_xlpm.CSVVal&lt;&gt;"",_xlpm.CSVVal)),""))</f>
        <v/>
      </c>
      <c r="E268" s="41" t="str" cm="1">
        <f t="array" ref="E268">IF(($Y268+$Z268+$AA268+$AD268)=0,"",IFERROR(_xlfn.LET(_xlpm.CSVVal,IF($Y268=0,"",INDEX(CSV!E$2:E$510,$Y268)),_xlpm.MacVal,IF($Z268=0,"",INDEX(Output_Mac!C$2:C$500,$Z268)),_xlpm.WinVal,IF($AD268=0,"",INDEX(Output_Win!C$2:C$243,$AD268)),_xlpm.MyAuditVal,IF($AA268=0,"",INDEX(My_Audit!D$2:D$456,$AA268)),_xlfn.IFS(_xlpm.MyAuditVal&lt;&gt;"",_xlpm.MyAuditVal,_xlpm.MacVal&lt;&gt;"",_xlpm.MacVal,_xlpm.WinVal&lt;&gt;"",_xlpm.WinVal,_xlpm.CSVVal&lt;&gt;"",_xlpm.CSVVal)),""))</f>
        <v/>
      </c>
      <c r="F268" s="41" t="str" cm="1">
        <f t="array" ref="F268">IF(($Y268+$Z268+$AA268+$AD268)=0,"",IFERROR(_xlfn.LET(_xlpm.CSVVal,IF($Y268=0,"",INDEX(CSV!F$2:F$510,$Y268)),_xlpm.MacVal,IF($Z268=0,"",INDEX(Output_Mac!E$2:E$500,$Z268)),_xlpm.WinVal,IF($AD268=0,"",INDEX(Output_Win!E$2:E$243,$AD268)),_xlpm.MyAuditVal,IF($AA268=0,"",INDEX(My_Audit!E$2:E$456,$AA268)),_xlfn.IFS(_xlpm.MyAuditVal&lt;&gt;"",_xlpm.MyAuditVal,_xlpm.MacVal&lt;&gt;"",_xlpm.MacVal,_xlpm.WinVal&lt;&gt;"",_xlpm.WinVal,_xlpm.CSVVal&lt;&gt;"",PROPER(_xlpm.CSVVal))),""))</f>
        <v/>
      </c>
      <c r="G268" s="41" t="str" cm="1">
        <f t="array" ref="G268">IF(($Y268+$Z268+$AA268+$AD268)=0,"",IFERROR(_xlfn.LET(_xlpm.CSVVal,IF($Y268=0,"",INDEX(CSV!G$2:G$510,$Y268)),_xlpm.MacVal,IF($Z268=0,"",INDEX(Output_Mac!G$2:G$500,$Z268)),_xlpm.WinVal,IF($AD268=0,"",INDEX(Output_Win!G$2:G$243,$AD268)),_xlpm.MyAuditVal,IF($AA268=0,"",INDEX(My_Audit!F$2:F$456,$AA268)),_xlfn.IFS(_xlpm.MyAuditVal&lt;&gt;"",_xlpm.MyAuditVal,_xlpm.MacVal&lt;&gt;"",_xlpm.MacVal,_xlpm.WinVal&lt;&gt;"",_xlpm.WinVal,_xlpm.CSVVal&lt;&gt;"",_xlpm.CSVVal)),""))</f>
        <v/>
      </c>
      <c r="H268" s="41" t="str" cm="1">
        <f t="array" ref="H268">IF($Z268&gt;0,INDEX(Output_Mac!H$2:H$500,$Z268),IF($AD268&gt;0,INDEX(Output_Win!H$2:H$243,$AD268),IF($AA268&gt;0,_xlfn.LET(_xlpm.MyAuditVal,INDEX(My_Audit!G$2:G$456,$AA268),IF(_xlpm.MyAuditVal=0,"",_xlpm.MyAuditVal)),"")))</f>
        <v/>
      </c>
      <c r="I268" s="41" t="str" cm="1">
        <f t="array" ref="I268">IF(($Y268+$Z268+$AA268+$AD268)=0,"",IFERROR(_xlfn.LET(_xlpm.CSVVal,IF($Y268=0,"",INDEX(CSV!H$2:H$510,$Y268)),_xlpm.MacVal,IF($Z268=0,"",INDEX(Output_Mac!I$2:I$500,$Z268)),_xlpm.WinVal,IF($AD268=0,"",INDEX(Output_Win!I$2:I$243,$AD268)),_xlpm.MyAuditVal,IF($AA268=0,"",INDEX(My_Audit!H$2:H$456,$AA268)),_xlfn.IFS(_xlpm.MyAuditVal&lt;&gt;"",_xlpm.MyAuditVal,_xlpm.MacVal&lt;&gt;"",_xlpm.MacVal,_xlpm.WinVal&lt;&gt;"",_xlpm.WinVal,_xlpm.CSVVal&lt;&gt;"",_xlpm.CSVVal)),""))</f>
        <v/>
      </c>
      <c r="J268" s="41" t="str" cm="1">
        <f t="array" ref="J268">IF(($Y268+$Z268+$AA268+$AD268)=0,"",IFERROR(_xlfn.LET(_xlpm.CSVVal,IF($Y268=0,"",INDEX(CSV!J$2:J$510,$Y268)),_xlpm.MacVal,IF($Z268=0,"",INDEX(Output_Mac!J$2:J$500,$Z268)),_xlpm.WinVal,IF($AD268=0,"",INDEX(Output_Win!J$2:J$243,$AD268)),_xlpm.MyAuditVal,IF($AA268=0,"",INDEX(My_Audit!I$2:I$456,$AA268)),_xlfn.IFS(_xlpm.MyAuditVal&lt;&gt;"",_xlpm.MyAuditVal,_xlpm.MacVal&lt;&gt;"",_xlpm.MacVal,_xlpm.WinVal&lt;&gt;"",_xlpm.WinVal,_xlpm.CSVVal&lt;&gt;"",_xlpm.CSVVal)),""))</f>
        <v/>
      </c>
      <c r="K268" s="41" t="str" cm="1">
        <f t="array" ref="K268">IF(($Y268+$Z268+$AA268+$AD268)=0,"",IFERROR(_xlfn.LET(_xlpm.CSVVal,IF($Y268=0,"",INDEX(CSV!N$2:N$510,$Y268)),_xlpm.MacVal,IF($Z268=0,"",INDEX(Output_Mac!L$2:L$500,$Z268)),_xlpm.WinVal,IF($AD268=0,"",INDEX(Output_Win!L$2:L$243,$AD268)),_xlpm.MyAuditVal,IF($AA268=0,"",INDEX(My_Audit!J$2:J$456,$AA268)),_xlfn.IFS(_xlpm.MyAuditVal&lt;&gt;"",_xlpm.MyAuditVal,_xlpm.MacVal&lt;&gt;"",_xlpm.MacVal,_xlpm.WinVal&lt;&gt;"",_xlpm.WinVal,_xlpm.CSVVal&lt;&gt;"",_xlpm.CSVVal)),""))</f>
        <v/>
      </c>
      <c r="L268" s="41" t="str" cm="1">
        <f t="array" ref="L268">IF(($Y268+$Z268+$AA268+$AD268)=0,"",IFERROR(_xlfn.LET(_xlpm.CSVVal,IF($Y268=0,"",INDEX(CSV!Q$2:Q$510,$Y268)),_xlpm.MacVal,IF($Z268=0,"",INDEX(Output_Mac!M$2:M$500,$Z268)),_xlpm.WinVal,IF($AD268=0,"",INDEX(Output_Win!M$2:M$243,$AD268)),_xlpm.MyAuditVal,IF($AA268=0,"",INDEX(My_Audit!K$2:K$456,$AA268)),_xlfn.IFS(_xlpm.MyAuditVal&lt;&gt;"",_xlpm.MyAuditVal,_xlpm.MacVal&lt;&gt;"",_xlpm.MacVal,_xlpm.WinVal&lt;&gt;"",_xlpm.WinVal,_xlpm.CSVVal&lt;&gt;"",_xlpm.CSVVal)),""))</f>
        <v/>
      </c>
      <c r="M268" s="41" t="str" cm="1">
        <f t="array" ref="M268">IF(($Y268+$Z268+$AA268+$AD268)=0,"",ExpandDiagCodes(_xlfn.TEXTJOIN(", ",TRUE,IF($AA268=0,"",INDEX(My_Audit!N$2:N$456,$AA268)),IF($Z268=0,"",INDEX(Output_Mac!S$2:S$500,$Z268)),IF($AD268=0,"",INDEX(Output_Win!S$2:S$243,$AD268)),IF($Y268=0,"",INDEX(CSV!AE$2:AE$510,$Y268)))))</f>
        <v/>
      </c>
      <c r="N268" s="41" t="str" cm="1">
        <f t="array" ref="N268">IF(($Y268+$Z268+$AA268+$AD268)=0,"",IFERROR(_xlfn.LET(_xlpm.CSVVal,IF($Y268=0,"",INDEX(CSV!AG$2:AG$510,$Y268)),_xlpm.MacVal,IF($Z268=0,"",INDEX(Output_Mac!T$2:T$500,$Z268)),_xlpm.WinVal,IF($AD268=0,"",INDEX(Output_Win!T$2:T$243,$AD268)),_xlpm.MyAuditVal,IF($AA268=0,"",INDEX(My_Audit!O$2:O$456,$AA268)),_xlfn.IFS(_xlpm.MyAuditVal&lt;&gt;"",_xlpm.MyAuditVal,_xlpm.MacVal&lt;&gt;"",_xlpm.MacVal,_xlpm.WinVal&lt;&gt;"",_xlpm.WinVal,_xlpm.CSVVal&lt;&gt;"",_xlpm.CSVVal)),""))</f>
        <v/>
      </c>
      <c r="O268" s="41" t="str" cm="1">
        <f t="array" ref="O268">IF($AB268=0,"",INDEX(My_Audit!P$2:P$456,$AB268))&amp;""</f>
        <v/>
      </c>
      <c r="P268" s="40"/>
      <c r="Q268" s="41" t="str">
        <f>IF(LEFT(N268,4)="Pass","Nist SP 800-88",My_Audit!R268)&amp;""</f>
        <v/>
      </c>
      <c r="R268" s="40"/>
      <c r="S268" s="40"/>
      <c r="T268" s="41" t="str" cm="1">
        <f t="array" ref="T268">IF($AC268=0,"",INDEX(Models!J$2:J$605,$AC268))</f>
        <v/>
      </c>
      <c r="U268" s="40"/>
      <c r="V268" s="40"/>
      <c r="W268" s="79" t="str" cm="1">
        <f t="array" ref="W268">IF(($Z268+$AA268+$AD268)=0,"",ExpandDiagCodes(_xlfn.TEXTJOIN(", ",TRUE,IF($AA268=0,"",INDEX(My_Audit!L$2:L$456,$AA268)),IF($Z268=0,"",INDEX(Output_Mac!AA$2:AA$500,$Z268)),IF($AD268=0,"",INDEX(Output_Win!AA$2:AA$243,$AD268)))))</f>
        <v/>
      </c>
      <c r="Y268" s="80">
        <f>IFERROR(MATCH($A268,CSV!$A$2:$A$510,0),0)</f>
        <v>0</v>
      </c>
      <c r="Z268" s="80">
        <f>IFERROR(MATCH($A268,Output_Mac!$A$2:$A$500,0),0)</f>
        <v>0</v>
      </c>
      <c r="AA268" s="80">
        <f>IFERROR(MATCH($A268,My_Audit!$A$2:$A$456,0),0)</f>
        <v>267</v>
      </c>
      <c r="AB268" s="80">
        <f>IFERROR(MATCH($C268,My_Audit!$B$2:$B$456,0),0)</f>
        <v>0</v>
      </c>
      <c r="AC268" s="80">
        <f>IFERROR(MATCH($E268,Models!$I$2:$I$605,0),0)</f>
        <v>0</v>
      </c>
      <c r="AD268" s="80">
        <f>IFERROR(MATCH($A268,Output_Win!$A$2:$A$243,0),0)</f>
        <v>0</v>
      </c>
    </row>
    <row r="269" spans="1:30">
      <c r="A269" s="40" t="str">
        <f>_xlfn.TEXTJOIN("",TRUE,Input!$A$4,TEXT(ROW(My_Audit!A268)+Input!$A$8-1,"00"))</f>
        <v>W4656</v>
      </c>
      <c r="B269" s="40" t="str">
        <f>_xlfn.TEXTJOIN("-",TRUE,"ITD",Input!$A$2,A269)</f>
        <v>ITD-SHR11749-W4656</v>
      </c>
      <c r="C269" s="41" t="str" cm="1">
        <f t="array" ref="C269">IF(($Y269+$Z269+$AA269+$AD269)=0,"",IFERROR(_xlfn.LET(_xlpm.CSVVal,IF($Y269=0,"",INDEX(CSV!B$2:B$510,$Y269)),_xlpm.MacVal,IF($Z269=0,"",INDEX(Output_Mac!B$2:B$500,$Z269)),_xlpm.WinVal,IF($AD269=0,"",INDEX(Output_Win!B$2:B$243,$AD269)),_xlpm.MyAuditVal,IF($AA269=0,"",INDEX(My_Audit!B$2:B$456,$AA269)),_xlfn.IFS(_xlpm.MyAuditVal&lt;&gt;"",_xlpm.MyAuditVal,_xlpm.MacVal&lt;&gt;"",_xlpm.MacVal,_xlpm.WinVal&lt;&gt;"",_xlpm.WinVal,_xlpm.CSVVal&lt;&gt;"",_xlpm.CSVVal)),""))</f>
        <v/>
      </c>
      <c r="D269" s="41" t="str" cm="1">
        <f t="array" ref="D269">IF(($Y269+$Z269+$AA269+$AD269)=0,"",IFERROR(_xlfn.LET(_xlpm.CSVVal,IF($Y269=0,"",INDEX(CSV!C$2:C$510,$Y269)),_xlpm.MacVal,IF($Z269=0,"",INDEX(Output_Mac!D$2:D$500,$Z269)),_xlpm.WinVal,IF($AD269=0,"",INDEX(Output_Win!D$2:D$243,$AD269)),_xlpm.MyAuditVal,IF($AA269=0,"",INDEX(My_Audit!C$2:C$456,$AA269)),_xlfn.IFS(_xlpm.MyAuditVal&lt;&gt;"",_xlpm.MyAuditVal,_xlpm.MacVal&lt;&gt;"",_xlpm.MacVal,_xlpm.WinVal&lt;&gt;"",_xlpm.WinVal,_xlpm.CSVVal&lt;&gt;"",_xlpm.CSVVal)),""))</f>
        <v/>
      </c>
      <c r="E269" s="41" t="str" cm="1">
        <f t="array" ref="E269">IF(($Y269+$Z269+$AA269+$AD269)=0,"",IFERROR(_xlfn.LET(_xlpm.CSVVal,IF($Y269=0,"",INDEX(CSV!E$2:E$510,$Y269)),_xlpm.MacVal,IF($Z269=0,"",INDEX(Output_Mac!C$2:C$500,$Z269)),_xlpm.WinVal,IF($AD269=0,"",INDEX(Output_Win!C$2:C$243,$AD269)),_xlpm.MyAuditVal,IF($AA269=0,"",INDEX(My_Audit!D$2:D$456,$AA269)),_xlfn.IFS(_xlpm.MyAuditVal&lt;&gt;"",_xlpm.MyAuditVal,_xlpm.MacVal&lt;&gt;"",_xlpm.MacVal,_xlpm.WinVal&lt;&gt;"",_xlpm.WinVal,_xlpm.CSVVal&lt;&gt;"",_xlpm.CSVVal)),""))</f>
        <v/>
      </c>
      <c r="F269" s="41" t="str" cm="1">
        <f t="array" ref="F269">IF(($Y269+$Z269+$AA269+$AD269)=0,"",IFERROR(_xlfn.LET(_xlpm.CSVVal,IF($Y269=0,"",INDEX(CSV!F$2:F$510,$Y269)),_xlpm.MacVal,IF($Z269=0,"",INDEX(Output_Mac!E$2:E$500,$Z269)),_xlpm.WinVal,IF($AD269=0,"",INDEX(Output_Win!E$2:E$243,$AD269)),_xlpm.MyAuditVal,IF($AA269=0,"",INDEX(My_Audit!E$2:E$456,$AA269)),_xlfn.IFS(_xlpm.MyAuditVal&lt;&gt;"",_xlpm.MyAuditVal,_xlpm.MacVal&lt;&gt;"",_xlpm.MacVal,_xlpm.WinVal&lt;&gt;"",_xlpm.WinVal,_xlpm.CSVVal&lt;&gt;"",PROPER(_xlpm.CSVVal))),""))</f>
        <v/>
      </c>
      <c r="G269" s="41" t="str" cm="1">
        <f t="array" ref="G269">IF(($Y269+$Z269+$AA269+$AD269)=0,"",IFERROR(_xlfn.LET(_xlpm.CSVVal,IF($Y269=0,"",INDEX(CSV!G$2:G$510,$Y269)),_xlpm.MacVal,IF($Z269=0,"",INDEX(Output_Mac!G$2:G$500,$Z269)),_xlpm.WinVal,IF($AD269=0,"",INDEX(Output_Win!G$2:G$243,$AD269)),_xlpm.MyAuditVal,IF($AA269=0,"",INDEX(My_Audit!F$2:F$456,$AA269)),_xlfn.IFS(_xlpm.MyAuditVal&lt;&gt;"",_xlpm.MyAuditVal,_xlpm.MacVal&lt;&gt;"",_xlpm.MacVal,_xlpm.WinVal&lt;&gt;"",_xlpm.WinVal,_xlpm.CSVVal&lt;&gt;"",_xlpm.CSVVal)),""))</f>
        <v/>
      </c>
      <c r="H269" s="41" t="str" cm="1">
        <f t="array" ref="H269">IF($Z269&gt;0,INDEX(Output_Mac!H$2:H$500,$Z269),IF($AD269&gt;0,INDEX(Output_Win!H$2:H$243,$AD269),IF($AA269&gt;0,_xlfn.LET(_xlpm.MyAuditVal,INDEX(My_Audit!G$2:G$456,$AA269),IF(_xlpm.MyAuditVal=0,"",_xlpm.MyAuditVal)),"")))</f>
        <v/>
      </c>
      <c r="I269" s="41" t="str" cm="1">
        <f t="array" ref="I269">IF(($Y269+$Z269+$AA269+$AD269)=0,"",IFERROR(_xlfn.LET(_xlpm.CSVVal,IF($Y269=0,"",INDEX(CSV!H$2:H$510,$Y269)),_xlpm.MacVal,IF($Z269=0,"",INDEX(Output_Mac!I$2:I$500,$Z269)),_xlpm.WinVal,IF($AD269=0,"",INDEX(Output_Win!I$2:I$243,$AD269)),_xlpm.MyAuditVal,IF($AA269=0,"",INDEX(My_Audit!H$2:H$456,$AA269)),_xlfn.IFS(_xlpm.MyAuditVal&lt;&gt;"",_xlpm.MyAuditVal,_xlpm.MacVal&lt;&gt;"",_xlpm.MacVal,_xlpm.WinVal&lt;&gt;"",_xlpm.WinVal,_xlpm.CSVVal&lt;&gt;"",_xlpm.CSVVal)),""))</f>
        <v/>
      </c>
      <c r="J269" s="41" t="str" cm="1">
        <f t="array" ref="J269">IF(($Y269+$Z269+$AA269+$AD269)=0,"",IFERROR(_xlfn.LET(_xlpm.CSVVal,IF($Y269=0,"",INDEX(CSV!J$2:J$510,$Y269)),_xlpm.MacVal,IF($Z269=0,"",INDEX(Output_Mac!J$2:J$500,$Z269)),_xlpm.WinVal,IF($AD269=0,"",INDEX(Output_Win!J$2:J$243,$AD269)),_xlpm.MyAuditVal,IF($AA269=0,"",INDEX(My_Audit!I$2:I$456,$AA269)),_xlfn.IFS(_xlpm.MyAuditVal&lt;&gt;"",_xlpm.MyAuditVal,_xlpm.MacVal&lt;&gt;"",_xlpm.MacVal,_xlpm.WinVal&lt;&gt;"",_xlpm.WinVal,_xlpm.CSVVal&lt;&gt;"",_xlpm.CSVVal)),""))</f>
        <v/>
      </c>
      <c r="K269" s="41" t="str" cm="1">
        <f t="array" ref="K269">IF(($Y269+$Z269+$AA269+$AD269)=0,"",IFERROR(_xlfn.LET(_xlpm.CSVVal,IF($Y269=0,"",INDEX(CSV!N$2:N$510,$Y269)),_xlpm.MacVal,IF($Z269=0,"",INDEX(Output_Mac!L$2:L$500,$Z269)),_xlpm.WinVal,IF($AD269=0,"",INDEX(Output_Win!L$2:L$243,$AD269)),_xlpm.MyAuditVal,IF($AA269=0,"",INDEX(My_Audit!J$2:J$456,$AA269)),_xlfn.IFS(_xlpm.MyAuditVal&lt;&gt;"",_xlpm.MyAuditVal,_xlpm.MacVal&lt;&gt;"",_xlpm.MacVal,_xlpm.WinVal&lt;&gt;"",_xlpm.WinVal,_xlpm.CSVVal&lt;&gt;"",_xlpm.CSVVal)),""))</f>
        <v/>
      </c>
      <c r="L269" s="41" t="str" cm="1">
        <f t="array" ref="L269">IF(($Y269+$Z269+$AA269+$AD269)=0,"",IFERROR(_xlfn.LET(_xlpm.CSVVal,IF($Y269=0,"",INDEX(CSV!Q$2:Q$510,$Y269)),_xlpm.MacVal,IF($Z269=0,"",INDEX(Output_Mac!M$2:M$500,$Z269)),_xlpm.WinVal,IF($AD269=0,"",INDEX(Output_Win!M$2:M$243,$AD269)),_xlpm.MyAuditVal,IF($AA269=0,"",INDEX(My_Audit!K$2:K$456,$AA269)),_xlfn.IFS(_xlpm.MyAuditVal&lt;&gt;"",_xlpm.MyAuditVal,_xlpm.MacVal&lt;&gt;"",_xlpm.MacVal,_xlpm.WinVal&lt;&gt;"",_xlpm.WinVal,_xlpm.CSVVal&lt;&gt;"",_xlpm.CSVVal)),""))</f>
        <v/>
      </c>
      <c r="M269" s="41" t="str" cm="1">
        <f t="array" ref="M269">IF(($Y269+$Z269+$AA269+$AD269)=0,"",ExpandDiagCodes(_xlfn.TEXTJOIN(", ",TRUE,IF($AA269=0,"",INDEX(My_Audit!N$2:N$456,$AA269)),IF($Z269=0,"",INDEX(Output_Mac!S$2:S$500,$Z269)),IF($AD269=0,"",INDEX(Output_Win!S$2:S$243,$AD269)),IF($Y269=0,"",INDEX(CSV!AE$2:AE$510,$Y269)))))</f>
        <v/>
      </c>
      <c r="N269" s="41" t="str" cm="1">
        <f t="array" ref="N269">IF(($Y269+$Z269+$AA269+$AD269)=0,"",IFERROR(_xlfn.LET(_xlpm.CSVVal,IF($Y269=0,"",INDEX(CSV!AG$2:AG$510,$Y269)),_xlpm.MacVal,IF($Z269=0,"",INDEX(Output_Mac!T$2:T$500,$Z269)),_xlpm.WinVal,IF($AD269=0,"",INDEX(Output_Win!T$2:T$243,$AD269)),_xlpm.MyAuditVal,IF($AA269=0,"",INDEX(My_Audit!O$2:O$456,$AA269)),_xlfn.IFS(_xlpm.MyAuditVal&lt;&gt;"",_xlpm.MyAuditVal,_xlpm.MacVal&lt;&gt;"",_xlpm.MacVal,_xlpm.WinVal&lt;&gt;"",_xlpm.WinVal,_xlpm.CSVVal&lt;&gt;"",_xlpm.CSVVal)),""))</f>
        <v/>
      </c>
      <c r="O269" s="41" t="str" cm="1">
        <f t="array" ref="O269">IF($AB269=0,"",INDEX(My_Audit!P$2:P$456,$AB269))&amp;""</f>
        <v/>
      </c>
      <c r="P269" s="40"/>
      <c r="Q269" s="41" t="str">
        <f>IF(LEFT(N269,4)="Pass","Nist SP 800-88",My_Audit!R269)&amp;""</f>
        <v/>
      </c>
      <c r="R269" s="40"/>
      <c r="S269" s="40"/>
      <c r="T269" s="41" t="str" cm="1">
        <f t="array" ref="T269">IF($AC269=0,"",INDEX(Models!J$2:J$605,$AC269))</f>
        <v/>
      </c>
      <c r="U269" s="40"/>
      <c r="V269" s="40"/>
      <c r="W269" s="79" t="str" cm="1">
        <f t="array" ref="W269">IF(($Z269+$AA269+$AD269)=0,"",ExpandDiagCodes(_xlfn.TEXTJOIN(", ",TRUE,IF($AA269=0,"",INDEX(My_Audit!L$2:L$456,$AA269)),IF($Z269=0,"",INDEX(Output_Mac!AA$2:AA$500,$Z269)),IF($AD269=0,"",INDEX(Output_Win!AA$2:AA$243,$AD269)))))</f>
        <v/>
      </c>
      <c r="Y269" s="80">
        <f>IFERROR(MATCH($A269,CSV!$A$2:$A$510,0),0)</f>
        <v>0</v>
      </c>
      <c r="Z269" s="80">
        <f>IFERROR(MATCH($A269,Output_Mac!$A$2:$A$500,0),0)</f>
        <v>0</v>
      </c>
      <c r="AA269" s="80">
        <f>IFERROR(MATCH($A269,My_Audit!$A$2:$A$456,0),0)</f>
        <v>268</v>
      </c>
      <c r="AB269" s="80">
        <f>IFERROR(MATCH($C269,My_Audit!$B$2:$B$456,0),0)</f>
        <v>0</v>
      </c>
      <c r="AC269" s="80">
        <f>IFERROR(MATCH($E269,Models!$I$2:$I$605,0),0)</f>
        <v>0</v>
      </c>
      <c r="AD269" s="80">
        <f>IFERROR(MATCH($A269,Output_Win!$A$2:$A$243,0),0)</f>
        <v>0</v>
      </c>
    </row>
    <row r="270" spans="1:30">
      <c r="A270" s="40" t="str">
        <f>_xlfn.TEXTJOIN("",TRUE,Input!$A$4,TEXT(ROW(My_Audit!A269)+Input!$A$8-1,"00"))</f>
        <v>W4657</v>
      </c>
      <c r="B270" s="40" t="str">
        <f>_xlfn.TEXTJOIN("-",TRUE,"ITD",Input!$A$2,A270)</f>
        <v>ITD-SHR11749-W4657</v>
      </c>
      <c r="C270" s="41" t="str" cm="1">
        <f t="array" ref="C270">IF(($Y270+$Z270+$AA270+$AD270)=0,"",IFERROR(_xlfn.LET(_xlpm.CSVVal,IF($Y270=0,"",INDEX(CSV!B$2:B$510,$Y270)),_xlpm.MacVal,IF($Z270=0,"",INDEX(Output_Mac!B$2:B$500,$Z270)),_xlpm.WinVal,IF($AD270=0,"",INDEX(Output_Win!B$2:B$243,$AD270)),_xlpm.MyAuditVal,IF($AA270=0,"",INDEX(My_Audit!B$2:B$456,$AA270)),_xlfn.IFS(_xlpm.MyAuditVal&lt;&gt;"",_xlpm.MyAuditVal,_xlpm.MacVal&lt;&gt;"",_xlpm.MacVal,_xlpm.WinVal&lt;&gt;"",_xlpm.WinVal,_xlpm.CSVVal&lt;&gt;"",_xlpm.CSVVal)),""))</f>
        <v/>
      </c>
      <c r="D270" s="41" t="str" cm="1">
        <f t="array" ref="D270">IF(($Y270+$Z270+$AA270+$AD270)=0,"",IFERROR(_xlfn.LET(_xlpm.CSVVal,IF($Y270=0,"",INDEX(CSV!C$2:C$510,$Y270)),_xlpm.MacVal,IF($Z270=0,"",INDEX(Output_Mac!D$2:D$500,$Z270)),_xlpm.WinVal,IF($AD270=0,"",INDEX(Output_Win!D$2:D$243,$AD270)),_xlpm.MyAuditVal,IF($AA270=0,"",INDEX(My_Audit!C$2:C$456,$AA270)),_xlfn.IFS(_xlpm.MyAuditVal&lt;&gt;"",_xlpm.MyAuditVal,_xlpm.MacVal&lt;&gt;"",_xlpm.MacVal,_xlpm.WinVal&lt;&gt;"",_xlpm.WinVal,_xlpm.CSVVal&lt;&gt;"",_xlpm.CSVVal)),""))</f>
        <v/>
      </c>
      <c r="E270" s="41" t="str" cm="1">
        <f t="array" ref="E270">IF(($Y270+$Z270+$AA270+$AD270)=0,"",IFERROR(_xlfn.LET(_xlpm.CSVVal,IF($Y270=0,"",INDEX(CSV!E$2:E$510,$Y270)),_xlpm.MacVal,IF($Z270=0,"",INDEX(Output_Mac!C$2:C$500,$Z270)),_xlpm.WinVal,IF($AD270=0,"",INDEX(Output_Win!C$2:C$243,$AD270)),_xlpm.MyAuditVal,IF($AA270=0,"",INDEX(My_Audit!D$2:D$456,$AA270)),_xlfn.IFS(_xlpm.MyAuditVal&lt;&gt;"",_xlpm.MyAuditVal,_xlpm.MacVal&lt;&gt;"",_xlpm.MacVal,_xlpm.WinVal&lt;&gt;"",_xlpm.WinVal,_xlpm.CSVVal&lt;&gt;"",_xlpm.CSVVal)),""))</f>
        <v/>
      </c>
      <c r="F270" s="41" t="str" cm="1">
        <f t="array" ref="F270">IF(($Y270+$Z270+$AA270+$AD270)=0,"",IFERROR(_xlfn.LET(_xlpm.CSVVal,IF($Y270=0,"",INDEX(CSV!F$2:F$510,$Y270)),_xlpm.MacVal,IF($Z270=0,"",INDEX(Output_Mac!E$2:E$500,$Z270)),_xlpm.WinVal,IF($AD270=0,"",INDEX(Output_Win!E$2:E$243,$AD270)),_xlpm.MyAuditVal,IF($AA270=0,"",INDEX(My_Audit!E$2:E$456,$AA270)),_xlfn.IFS(_xlpm.MyAuditVal&lt;&gt;"",_xlpm.MyAuditVal,_xlpm.MacVal&lt;&gt;"",_xlpm.MacVal,_xlpm.WinVal&lt;&gt;"",_xlpm.WinVal,_xlpm.CSVVal&lt;&gt;"",PROPER(_xlpm.CSVVal))),""))</f>
        <v/>
      </c>
      <c r="G270" s="41" t="str" cm="1">
        <f t="array" ref="G270">IF(($Y270+$Z270+$AA270+$AD270)=0,"",IFERROR(_xlfn.LET(_xlpm.CSVVal,IF($Y270=0,"",INDEX(CSV!G$2:G$510,$Y270)),_xlpm.MacVal,IF($Z270=0,"",INDEX(Output_Mac!G$2:G$500,$Z270)),_xlpm.WinVal,IF($AD270=0,"",INDEX(Output_Win!G$2:G$243,$AD270)),_xlpm.MyAuditVal,IF($AA270=0,"",INDEX(My_Audit!F$2:F$456,$AA270)),_xlfn.IFS(_xlpm.MyAuditVal&lt;&gt;"",_xlpm.MyAuditVal,_xlpm.MacVal&lt;&gt;"",_xlpm.MacVal,_xlpm.WinVal&lt;&gt;"",_xlpm.WinVal,_xlpm.CSVVal&lt;&gt;"",_xlpm.CSVVal)),""))</f>
        <v/>
      </c>
      <c r="H270" s="41" t="str" cm="1">
        <f t="array" ref="H270">IF($Z270&gt;0,INDEX(Output_Mac!H$2:H$500,$Z270),IF($AD270&gt;0,INDEX(Output_Win!H$2:H$243,$AD270),IF($AA270&gt;0,_xlfn.LET(_xlpm.MyAuditVal,INDEX(My_Audit!G$2:G$456,$AA270),IF(_xlpm.MyAuditVal=0,"",_xlpm.MyAuditVal)),"")))</f>
        <v/>
      </c>
      <c r="I270" s="41" t="str" cm="1">
        <f t="array" ref="I270">IF(($Y270+$Z270+$AA270+$AD270)=0,"",IFERROR(_xlfn.LET(_xlpm.CSVVal,IF($Y270=0,"",INDEX(CSV!H$2:H$510,$Y270)),_xlpm.MacVal,IF($Z270=0,"",INDEX(Output_Mac!I$2:I$500,$Z270)),_xlpm.WinVal,IF($AD270=0,"",INDEX(Output_Win!I$2:I$243,$AD270)),_xlpm.MyAuditVal,IF($AA270=0,"",INDEX(My_Audit!H$2:H$456,$AA270)),_xlfn.IFS(_xlpm.MyAuditVal&lt;&gt;"",_xlpm.MyAuditVal,_xlpm.MacVal&lt;&gt;"",_xlpm.MacVal,_xlpm.WinVal&lt;&gt;"",_xlpm.WinVal,_xlpm.CSVVal&lt;&gt;"",_xlpm.CSVVal)),""))</f>
        <v/>
      </c>
      <c r="J270" s="41" t="str" cm="1">
        <f t="array" ref="J270">IF(($Y270+$Z270+$AA270+$AD270)=0,"",IFERROR(_xlfn.LET(_xlpm.CSVVal,IF($Y270=0,"",INDEX(CSV!J$2:J$510,$Y270)),_xlpm.MacVal,IF($Z270=0,"",INDEX(Output_Mac!J$2:J$500,$Z270)),_xlpm.WinVal,IF($AD270=0,"",INDEX(Output_Win!J$2:J$243,$AD270)),_xlpm.MyAuditVal,IF($AA270=0,"",INDEX(My_Audit!I$2:I$456,$AA270)),_xlfn.IFS(_xlpm.MyAuditVal&lt;&gt;"",_xlpm.MyAuditVal,_xlpm.MacVal&lt;&gt;"",_xlpm.MacVal,_xlpm.WinVal&lt;&gt;"",_xlpm.WinVal,_xlpm.CSVVal&lt;&gt;"",_xlpm.CSVVal)),""))</f>
        <v/>
      </c>
      <c r="K270" s="41" t="str" cm="1">
        <f t="array" ref="K270">IF(($Y270+$Z270+$AA270+$AD270)=0,"",IFERROR(_xlfn.LET(_xlpm.CSVVal,IF($Y270=0,"",INDEX(CSV!N$2:N$510,$Y270)),_xlpm.MacVal,IF($Z270=0,"",INDEX(Output_Mac!L$2:L$500,$Z270)),_xlpm.WinVal,IF($AD270=0,"",INDEX(Output_Win!L$2:L$243,$AD270)),_xlpm.MyAuditVal,IF($AA270=0,"",INDEX(My_Audit!J$2:J$456,$AA270)),_xlfn.IFS(_xlpm.MyAuditVal&lt;&gt;"",_xlpm.MyAuditVal,_xlpm.MacVal&lt;&gt;"",_xlpm.MacVal,_xlpm.WinVal&lt;&gt;"",_xlpm.WinVal,_xlpm.CSVVal&lt;&gt;"",_xlpm.CSVVal)),""))</f>
        <v/>
      </c>
      <c r="L270" s="41" t="str" cm="1">
        <f t="array" ref="L270">IF(($Y270+$Z270+$AA270+$AD270)=0,"",IFERROR(_xlfn.LET(_xlpm.CSVVal,IF($Y270=0,"",INDEX(CSV!Q$2:Q$510,$Y270)),_xlpm.MacVal,IF($Z270=0,"",INDEX(Output_Mac!M$2:M$500,$Z270)),_xlpm.WinVal,IF($AD270=0,"",INDEX(Output_Win!M$2:M$243,$AD270)),_xlpm.MyAuditVal,IF($AA270=0,"",INDEX(My_Audit!K$2:K$456,$AA270)),_xlfn.IFS(_xlpm.MyAuditVal&lt;&gt;"",_xlpm.MyAuditVal,_xlpm.MacVal&lt;&gt;"",_xlpm.MacVal,_xlpm.WinVal&lt;&gt;"",_xlpm.WinVal,_xlpm.CSVVal&lt;&gt;"",_xlpm.CSVVal)),""))</f>
        <v/>
      </c>
      <c r="M270" s="41" t="str" cm="1">
        <f t="array" ref="M270">IF(($Y270+$Z270+$AA270+$AD270)=0,"",ExpandDiagCodes(_xlfn.TEXTJOIN(", ",TRUE,IF($AA270=0,"",INDEX(My_Audit!N$2:N$456,$AA270)),IF($Z270=0,"",INDEX(Output_Mac!S$2:S$500,$Z270)),IF($AD270=0,"",INDEX(Output_Win!S$2:S$243,$AD270)),IF($Y270=0,"",INDEX(CSV!AE$2:AE$510,$Y270)))))</f>
        <v/>
      </c>
      <c r="N270" s="41" t="str" cm="1">
        <f t="array" ref="N270">IF(($Y270+$Z270+$AA270+$AD270)=0,"",IFERROR(_xlfn.LET(_xlpm.CSVVal,IF($Y270=0,"",INDEX(CSV!AG$2:AG$510,$Y270)),_xlpm.MacVal,IF($Z270=0,"",INDEX(Output_Mac!T$2:T$500,$Z270)),_xlpm.WinVal,IF($AD270=0,"",INDEX(Output_Win!T$2:T$243,$AD270)),_xlpm.MyAuditVal,IF($AA270=0,"",INDEX(My_Audit!O$2:O$456,$AA270)),_xlfn.IFS(_xlpm.MyAuditVal&lt;&gt;"",_xlpm.MyAuditVal,_xlpm.MacVal&lt;&gt;"",_xlpm.MacVal,_xlpm.WinVal&lt;&gt;"",_xlpm.WinVal,_xlpm.CSVVal&lt;&gt;"",_xlpm.CSVVal)),""))</f>
        <v/>
      </c>
      <c r="O270" s="41" t="str" cm="1">
        <f t="array" ref="O270">IF($AB270=0,"",INDEX(My_Audit!P$2:P$456,$AB270))&amp;""</f>
        <v/>
      </c>
      <c r="P270" s="40"/>
      <c r="Q270" s="41" t="str">
        <f>IF(LEFT(N270,4)="Pass","Nist SP 800-88",My_Audit!R270)&amp;""</f>
        <v/>
      </c>
      <c r="R270" s="40"/>
      <c r="S270" s="40"/>
      <c r="T270" s="41" t="str" cm="1">
        <f t="array" ref="T270">IF($AC270=0,"",INDEX(Models!J$2:J$605,$AC270))</f>
        <v/>
      </c>
      <c r="U270" s="40"/>
      <c r="V270" s="40"/>
      <c r="W270" s="79" t="str" cm="1">
        <f t="array" ref="W270">IF(($Z270+$AA270+$AD270)=0,"",ExpandDiagCodes(_xlfn.TEXTJOIN(", ",TRUE,IF($AA270=0,"",INDEX(My_Audit!L$2:L$456,$AA270)),IF($Z270=0,"",INDEX(Output_Mac!AA$2:AA$500,$Z270)),IF($AD270=0,"",INDEX(Output_Win!AA$2:AA$243,$AD270)))))</f>
        <v/>
      </c>
      <c r="Y270" s="80">
        <f>IFERROR(MATCH($A270,CSV!$A$2:$A$510,0),0)</f>
        <v>0</v>
      </c>
      <c r="Z270" s="80">
        <f>IFERROR(MATCH($A270,Output_Mac!$A$2:$A$500,0),0)</f>
        <v>0</v>
      </c>
      <c r="AA270" s="80">
        <f>IFERROR(MATCH($A270,My_Audit!$A$2:$A$456,0),0)</f>
        <v>269</v>
      </c>
      <c r="AB270" s="80">
        <f>IFERROR(MATCH($C270,My_Audit!$B$2:$B$456,0),0)</f>
        <v>0</v>
      </c>
      <c r="AC270" s="80">
        <f>IFERROR(MATCH($E270,Models!$I$2:$I$605,0),0)</f>
        <v>0</v>
      </c>
      <c r="AD270" s="80">
        <f>IFERROR(MATCH($A270,Output_Win!$A$2:$A$243,0),0)</f>
        <v>0</v>
      </c>
    </row>
    <row r="271" spans="1:30">
      <c r="A271" s="40" t="str">
        <f>_xlfn.TEXTJOIN("",TRUE,Input!$A$4,TEXT(ROW(My_Audit!A270)+Input!$A$8-1,"00"))</f>
        <v>W4658</v>
      </c>
      <c r="B271" s="40" t="str">
        <f>_xlfn.TEXTJOIN("-",TRUE,"ITD",Input!$A$2,A271)</f>
        <v>ITD-SHR11749-W4658</v>
      </c>
      <c r="C271" s="41" t="str" cm="1">
        <f t="array" ref="C271">IF(($Y271+$Z271+$AA271+$AD271)=0,"",IFERROR(_xlfn.LET(_xlpm.CSVVal,IF($Y271=0,"",INDEX(CSV!B$2:B$510,$Y271)),_xlpm.MacVal,IF($Z271=0,"",INDEX(Output_Mac!B$2:B$500,$Z271)),_xlpm.WinVal,IF($AD271=0,"",INDEX(Output_Win!B$2:B$243,$AD271)),_xlpm.MyAuditVal,IF($AA271=0,"",INDEX(My_Audit!B$2:B$456,$AA271)),_xlfn.IFS(_xlpm.MyAuditVal&lt;&gt;"",_xlpm.MyAuditVal,_xlpm.MacVal&lt;&gt;"",_xlpm.MacVal,_xlpm.WinVal&lt;&gt;"",_xlpm.WinVal,_xlpm.CSVVal&lt;&gt;"",_xlpm.CSVVal)),""))</f>
        <v/>
      </c>
      <c r="D271" s="41" t="str" cm="1">
        <f t="array" ref="D271">IF(($Y271+$Z271+$AA271+$AD271)=0,"",IFERROR(_xlfn.LET(_xlpm.CSVVal,IF($Y271=0,"",INDEX(CSV!C$2:C$510,$Y271)),_xlpm.MacVal,IF($Z271=0,"",INDEX(Output_Mac!D$2:D$500,$Z271)),_xlpm.WinVal,IF($AD271=0,"",INDEX(Output_Win!D$2:D$243,$AD271)),_xlpm.MyAuditVal,IF($AA271=0,"",INDEX(My_Audit!C$2:C$456,$AA271)),_xlfn.IFS(_xlpm.MyAuditVal&lt;&gt;"",_xlpm.MyAuditVal,_xlpm.MacVal&lt;&gt;"",_xlpm.MacVal,_xlpm.WinVal&lt;&gt;"",_xlpm.WinVal,_xlpm.CSVVal&lt;&gt;"",_xlpm.CSVVal)),""))</f>
        <v/>
      </c>
      <c r="E271" s="41" t="str" cm="1">
        <f t="array" ref="E271">IF(($Y271+$Z271+$AA271+$AD271)=0,"",IFERROR(_xlfn.LET(_xlpm.CSVVal,IF($Y271=0,"",INDEX(CSV!E$2:E$510,$Y271)),_xlpm.MacVal,IF($Z271=0,"",INDEX(Output_Mac!C$2:C$500,$Z271)),_xlpm.WinVal,IF($AD271=0,"",INDEX(Output_Win!C$2:C$243,$AD271)),_xlpm.MyAuditVal,IF($AA271=0,"",INDEX(My_Audit!D$2:D$456,$AA271)),_xlfn.IFS(_xlpm.MyAuditVal&lt;&gt;"",_xlpm.MyAuditVal,_xlpm.MacVal&lt;&gt;"",_xlpm.MacVal,_xlpm.WinVal&lt;&gt;"",_xlpm.WinVal,_xlpm.CSVVal&lt;&gt;"",_xlpm.CSVVal)),""))</f>
        <v/>
      </c>
      <c r="F271" s="41" t="str" cm="1">
        <f t="array" ref="F271">IF(($Y271+$Z271+$AA271+$AD271)=0,"",IFERROR(_xlfn.LET(_xlpm.CSVVal,IF($Y271=0,"",INDEX(CSV!F$2:F$510,$Y271)),_xlpm.MacVal,IF($Z271=0,"",INDEX(Output_Mac!E$2:E$500,$Z271)),_xlpm.WinVal,IF($AD271=0,"",INDEX(Output_Win!E$2:E$243,$AD271)),_xlpm.MyAuditVal,IF($AA271=0,"",INDEX(My_Audit!E$2:E$456,$AA271)),_xlfn.IFS(_xlpm.MyAuditVal&lt;&gt;"",_xlpm.MyAuditVal,_xlpm.MacVal&lt;&gt;"",_xlpm.MacVal,_xlpm.WinVal&lt;&gt;"",_xlpm.WinVal,_xlpm.CSVVal&lt;&gt;"",PROPER(_xlpm.CSVVal))),""))</f>
        <v/>
      </c>
      <c r="G271" s="41" t="str" cm="1">
        <f t="array" ref="G271">IF(($Y271+$Z271+$AA271+$AD271)=0,"",IFERROR(_xlfn.LET(_xlpm.CSVVal,IF($Y271=0,"",INDEX(CSV!G$2:G$510,$Y271)),_xlpm.MacVal,IF($Z271=0,"",INDEX(Output_Mac!G$2:G$500,$Z271)),_xlpm.WinVal,IF($AD271=0,"",INDEX(Output_Win!G$2:G$243,$AD271)),_xlpm.MyAuditVal,IF($AA271=0,"",INDEX(My_Audit!F$2:F$456,$AA271)),_xlfn.IFS(_xlpm.MyAuditVal&lt;&gt;"",_xlpm.MyAuditVal,_xlpm.MacVal&lt;&gt;"",_xlpm.MacVal,_xlpm.WinVal&lt;&gt;"",_xlpm.WinVal,_xlpm.CSVVal&lt;&gt;"",_xlpm.CSVVal)),""))</f>
        <v/>
      </c>
      <c r="H271" s="41" t="str" cm="1">
        <f t="array" ref="H271">IF($Z271&gt;0,INDEX(Output_Mac!H$2:H$500,$Z271),IF($AD271&gt;0,INDEX(Output_Win!H$2:H$243,$AD271),IF($AA271&gt;0,_xlfn.LET(_xlpm.MyAuditVal,INDEX(My_Audit!G$2:G$456,$AA271),IF(_xlpm.MyAuditVal=0,"",_xlpm.MyAuditVal)),"")))</f>
        <v/>
      </c>
      <c r="I271" s="41" t="str" cm="1">
        <f t="array" ref="I271">IF(($Y271+$Z271+$AA271+$AD271)=0,"",IFERROR(_xlfn.LET(_xlpm.CSVVal,IF($Y271=0,"",INDEX(CSV!H$2:H$510,$Y271)),_xlpm.MacVal,IF($Z271=0,"",INDEX(Output_Mac!I$2:I$500,$Z271)),_xlpm.WinVal,IF($AD271=0,"",INDEX(Output_Win!I$2:I$243,$AD271)),_xlpm.MyAuditVal,IF($AA271=0,"",INDEX(My_Audit!H$2:H$456,$AA271)),_xlfn.IFS(_xlpm.MyAuditVal&lt;&gt;"",_xlpm.MyAuditVal,_xlpm.MacVal&lt;&gt;"",_xlpm.MacVal,_xlpm.WinVal&lt;&gt;"",_xlpm.WinVal,_xlpm.CSVVal&lt;&gt;"",_xlpm.CSVVal)),""))</f>
        <v/>
      </c>
      <c r="J271" s="41" t="str" cm="1">
        <f t="array" ref="J271">IF(($Y271+$Z271+$AA271+$AD271)=0,"",IFERROR(_xlfn.LET(_xlpm.CSVVal,IF($Y271=0,"",INDEX(CSV!J$2:J$510,$Y271)),_xlpm.MacVal,IF($Z271=0,"",INDEX(Output_Mac!J$2:J$500,$Z271)),_xlpm.WinVal,IF($AD271=0,"",INDEX(Output_Win!J$2:J$243,$AD271)),_xlpm.MyAuditVal,IF($AA271=0,"",INDEX(My_Audit!I$2:I$456,$AA271)),_xlfn.IFS(_xlpm.MyAuditVal&lt;&gt;"",_xlpm.MyAuditVal,_xlpm.MacVal&lt;&gt;"",_xlpm.MacVal,_xlpm.WinVal&lt;&gt;"",_xlpm.WinVal,_xlpm.CSVVal&lt;&gt;"",_xlpm.CSVVal)),""))</f>
        <v/>
      </c>
      <c r="K271" s="41" t="str" cm="1">
        <f t="array" ref="K271">IF(($Y271+$Z271+$AA271+$AD271)=0,"",IFERROR(_xlfn.LET(_xlpm.CSVVal,IF($Y271=0,"",INDEX(CSV!N$2:N$510,$Y271)),_xlpm.MacVal,IF($Z271=0,"",INDEX(Output_Mac!L$2:L$500,$Z271)),_xlpm.WinVal,IF($AD271=0,"",INDEX(Output_Win!L$2:L$243,$AD271)),_xlpm.MyAuditVal,IF($AA271=0,"",INDEX(My_Audit!J$2:J$456,$AA271)),_xlfn.IFS(_xlpm.MyAuditVal&lt;&gt;"",_xlpm.MyAuditVal,_xlpm.MacVal&lt;&gt;"",_xlpm.MacVal,_xlpm.WinVal&lt;&gt;"",_xlpm.WinVal,_xlpm.CSVVal&lt;&gt;"",_xlpm.CSVVal)),""))</f>
        <v/>
      </c>
      <c r="L271" s="41" t="str" cm="1">
        <f t="array" ref="L271">IF(($Y271+$Z271+$AA271+$AD271)=0,"",IFERROR(_xlfn.LET(_xlpm.CSVVal,IF($Y271=0,"",INDEX(CSV!Q$2:Q$510,$Y271)),_xlpm.MacVal,IF($Z271=0,"",INDEX(Output_Mac!M$2:M$500,$Z271)),_xlpm.WinVal,IF($AD271=0,"",INDEX(Output_Win!M$2:M$243,$AD271)),_xlpm.MyAuditVal,IF($AA271=0,"",INDEX(My_Audit!K$2:K$456,$AA271)),_xlfn.IFS(_xlpm.MyAuditVal&lt;&gt;"",_xlpm.MyAuditVal,_xlpm.MacVal&lt;&gt;"",_xlpm.MacVal,_xlpm.WinVal&lt;&gt;"",_xlpm.WinVal,_xlpm.CSVVal&lt;&gt;"",_xlpm.CSVVal)),""))</f>
        <v/>
      </c>
      <c r="M271" s="41" t="str" cm="1">
        <f t="array" ref="M271">IF(($Y271+$Z271+$AA271+$AD271)=0,"",ExpandDiagCodes(_xlfn.TEXTJOIN(", ",TRUE,IF($AA271=0,"",INDEX(My_Audit!N$2:N$456,$AA271)),IF($Z271=0,"",INDEX(Output_Mac!S$2:S$500,$Z271)),IF($AD271=0,"",INDEX(Output_Win!S$2:S$243,$AD271)),IF($Y271=0,"",INDEX(CSV!AE$2:AE$510,$Y271)))))</f>
        <v/>
      </c>
      <c r="N271" s="41" t="str" cm="1">
        <f t="array" ref="N271">IF(($Y271+$Z271+$AA271+$AD271)=0,"",IFERROR(_xlfn.LET(_xlpm.CSVVal,IF($Y271=0,"",INDEX(CSV!AG$2:AG$510,$Y271)),_xlpm.MacVal,IF($Z271=0,"",INDEX(Output_Mac!T$2:T$500,$Z271)),_xlpm.WinVal,IF($AD271=0,"",INDEX(Output_Win!T$2:T$243,$AD271)),_xlpm.MyAuditVal,IF($AA271=0,"",INDEX(My_Audit!O$2:O$456,$AA271)),_xlfn.IFS(_xlpm.MyAuditVal&lt;&gt;"",_xlpm.MyAuditVal,_xlpm.MacVal&lt;&gt;"",_xlpm.MacVal,_xlpm.WinVal&lt;&gt;"",_xlpm.WinVal,_xlpm.CSVVal&lt;&gt;"",_xlpm.CSVVal)),""))</f>
        <v/>
      </c>
      <c r="O271" s="41" t="str" cm="1">
        <f t="array" ref="O271">IF($AB271=0,"",INDEX(My_Audit!P$2:P$456,$AB271))&amp;""</f>
        <v/>
      </c>
      <c r="P271" s="40"/>
      <c r="Q271" s="41" t="str">
        <f>IF(LEFT(N271,4)="Pass","Nist SP 800-88",My_Audit!R271)&amp;""</f>
        <v/>
      </c>
      <c r="R271" s="40"/>
      <c r="S271" s="40"/>
      <c r="T271" s="41" t="str" cm="1">
        <f t="array" ref="T271">IF($AC271=0,"",INDEX(Models!J$2:J$605,$AC271))</f>
        <v/>
      </c>
      <c r="U271" s="40"/>
      <c r="V271" s="40"/>
      <c r="W271" s="79" t="str" cm="1">
        <f t="array" ref="W271">IF(($Z271+$AA271+$AD271)=0,"",ExpandDiagCodes(_xlfn.TEXTJOIN(", ",TRUE,IF($AA271=0,"",INDEX(My_Audit!L$2:L$456,$AA271)),IF($Z271=0,"",INDEX(Output_Mac!AA$2:AA$500,$Z271)),IF($AD271=0,"",INDEX(Output_Win!AA$2:AA$243,$AD271)))))</f>
        <v/>
      </c>
      <c r="Y271" s="80">
        <f>IFERROR(MATCH($A271,CSV!$A$2:$A$510,0),0)</f>
        <v>0</v>
      </c>
      <c r="Z271" s="80">
        <f>IFERROR(MATCH($A271,Output_Mac!$A$2:$A$500,0),0)</f>
        <v>0</v>
      </c>
      <c r="AA271" s="80">
        <f>IFERROR(MATCH($A271,My_Audit!$A$2:$A$456,0),0)</f>
        <v>270</v>
      </c>
      <c r="AB271" s="80">
        <f>IFERROR(MATCH($C271,My_Audit!$B$2:$B$456,0),0)</f>
        <v>0</v>
      </c>
      <c r="AC271" s="80">
        <f>IFERROR(MATCH($E271,Models!$I$2:$I$605,0),0)</f>
        <v>0</v>
      </c>
      <c r="AD271" s="80">
        <f>IFERROR(MATCH($A271,Output_Win!$A$2:$A$243,0),0)</f>
        <v>0</v>
      </c>
    </row>
    <row r="272" spans="1:30">
      <c r="A272" s="40" t="str">
        <f>_xlfn.TEXTJOIN("",TRUE,Input!$A$4,TEXT(ROW(My_Audit!A271)+Input!$A$8-1,"00"))</f>
        <v>W4659</v>
      </c>
      <c r="B272" s="40" t="str">
        <f>_xlfn.TEXTJOIN("-",TRUE,"ITD",Input!$A$2,A272)</f>
        <v>ITD-SHR11749-W4659</v>
      </c>
      <c r="C272" s="41" t="str" cm="1">
        <f t="array" ref="C272">IF(($Y272+$Z272+$AA272+$AD272)=0,"",IFERROR(_xlfn.LET(_xlpm.CSVVal,IF($Y272=0,"",INDEX(CSV!B$2:B$510,$Y272)),_xlpm.MacVal,IF($Z272=0,"",INDEX(Output_Mac!B$2:B$500,$Z272)),_xlpm.WinVal,IF($AD272=0,"",INDEX(Output_Win!B$2:B$243,$AD272)),_xlpm.MyAuditVal,IF($AA272=0,"",INDEX(My_Audit!B$2:B$456,$AA272)),_xlfn.IFS(_xlpm.MyAuditVal&lt;&gt;"",_xlpm.MyAuditVal,_xlpm.MacVal&lt;&gt;"",_xlpm.MacVal,_xlpm.WinVal&lt;&gt;"",_xlpm.WinVal,_xlpm.CSVVal&lt;&gt;"",_xlpm.CSVVal)),""))</f>
        <v/>
      </c>
      <c r="D272" s="41" t="str" cm="1">
        <f t="array" ref="D272">IF(($Y272+$Z272+$AA272+$AD272)=0,"",IFERROR(_xlfn.LET(_xlpm.CSVVal,IF($Y272=0,"",INDEX(CSV!C$2:C$510,$Y272)),_xlpm.MacVal,IF($Z272=0,"",INDEX(Output_Mac!D$2:D$500,$Z272)),_xlpm.WinVal,IF($AD272=0,"",INDEX(Output_Win!D$2:D$243,$AD272)),_xlpm.MyAuditVal,IF($AA272=0,"",INDEX(My_Audit!C$2:C$456,$AA272)),_xlfn.IFS(_xlpm.MyAuditVal&lt;&gt;"",_xlpm.MyAuditVal,_xlpm.MacVal&lt;&gt;"",_xlpm.MacVal,_xlpm.WinVal&lt;&gt;"",_xlpm.WinVal,_xlpm.CSVVal&lt;&gt;"",_xlpm.CSVVal)),""))</f>
        <v/>
      </c>
      <c r="E272" s="41" t="str" cm="1">
        <f t="array" ref="E272">IF(($Y272+$Z272+$AA272+$AD272)=0,"",IFERROR(_xlfn.LET(_xlpm.CSVVal,IF($Y272=0,"",INDEX(CSV!E$2:E$510,$Y272)),_xlpm.MacVal,IF($Z272=0,"",INDEX(Output_Mac!C$2:C$500,$Z272)),_xlpm.WinVal,IF($AD272=0,"",INDEX(Output_Win!C$2:C$243,$AD272)),_xlpm.MyAuditVal,IF($AA272=0,"",INDEX(My_Audit!D$2:D$456,$AA272)),_xlfn.IFS(_xlpm.MyAuditVal&lt;&gt;"",_xlpm.MyAuditVal,_xlpm.MacVal&lt;&gt;"",_xlpm.MacVal,_xlpm.WinVal&lt;&gt;"",_xlpm.WinVal,_xlpm.CSVVal&lt;&gt;"",_xlpm.CSVVal)),""))</f>
        <v/>
      </c>
      <c r="F272" s="41" t="str" cm="1">
        <f t="array" ref="F272">IF(($Y272+$Z272+$AA272+$AD272)=0,"",IFERROR(_xlfn.LET(_xlpm.CSVVal,IF($Y272=0,"",INDEX(CSV!F$2:F$510,$Y272)),_xlpm.MacVal,IF($Z272=0,"",INDEX(Output_Mac!E$2:E$500,$Z272)),_xlpm.WinVal,IF($AD272=0,"",INDEX(Output_Win!E$2:E$243,$AD272)),_xlpm.MyAuditVal,IF($AA272=0,"",INDEX(My_Audit!E$2:E$456,$AA272)),_xlfn.IFS(_xlpm.MyAuditVal&lt;&gt;"",_xlpm.MyAuditVal,_xlpm.MacVal&lt;&gt;"",_xlpm.MacVal,_xlpm.WinVal&lt;&gt;"",_xlpm.WinVal,_xlpm.CSVVal&lt;&gt;"",PROPER(_xlpm.CSVVal))),""))</f>
        <v/>
      </c>
      <c r="G272" s="41" t="str" cm="1">
        <f t="array" ref="G272">IF(($Y272+$Z272+$AA272+$AD272)=0,"",IFERROR(_xlfn.LET(_xlpm.CSVVal,IF($Y272=0,"",INDEX(CSV!G$2:G$510,$Y272)),_xlpm.MacVal,IF($Z272=0,"",INDEX(Output_Mac!G$2:G$500,$Z272)),_xlpm.WinVal,IF($AD272=0,"",INDEX(Output_Win!G$2:G$243,$AD272)),_xlpm.MyAuditVal,IF($AA272=0,"",INDEX(My_Audit!F$2:F$456,$AA272)),_xlfn.IFS(_xlpm.MyAuditVal&lt;&gt;"",_xlpm.MyAuditVal,_xlpm.MacVal&lt;&gt;"",_xlpm.MacVal,_xlpm.WinVal&lt;&gt;"",_xlpm.WinVal,_xlpm.CSVVal&lt;&gt;"",_xlpm.CSVVal)),""))</f>
        <v/>
      </c>
      <c r="H272" s="41" t="str" cm="1">
        <f t="array" ref="H272">IF($Z272&gt;0,INDEX(Output_Mac!H$2:H$500,$Z272),IF($AD272&gt;0,INDEX(Output_Win!H$2:H$243,$AD272),IF($AA272&gt;0,_xlfn.LET(_xlpm.MyAuditVal,INDEX(My_Audit!G$2:G$456,$AA272),IF(_xlpm.MyAuditVal=0,"",_xlpm.MyAuditVal)),"")))</f>
        <v/>
      </c>
      <c r="I272" s="41" t="str" cm="1">
        <f t="array" ref="I272">IF(($Y272+$Z272+$AA272+$AD272)=0,"",IFERROR(_xlfn.LET(_xlpm.CSVVal,IF($Y272=0,"",INDEX(CSV!H$2:H$510,$Y272)),_xlpm.MacVal,IF($Z272=0,"",INDEX(Output_Mac!I$2:I$500,$Z272)),_xlpm.WinVal,IF($AD272=0,"",INDEX(Output_Win!I$2:I$243,$AD272)),_xlpm.MyAuditVal,IF($AA272=0,"",INDEX(My_Audit!H$2:H$456,$AA272)),_xlfn.IFS(_xlpm.MyAuditVal&lt;&gt;"",_xlpm.MyAuditVal,_xlpm.MacVal&lt;&gt;"",_xlpm.MacVal,_xlpm.WinVal&lt;&gt;"",_xlpm.WinVal,_xlpm.CSVVal&lt;&gt;"",_xlpm.CSVVal)),""))</f>
        <v/>
      </c>
      <c r="J272" s="41" t="str" cm="1">
        <f t="array" ref="J272">IF(($Y272+$Z272+$AA272+$AD272)=0,"",IFERROR(_xlfn.LET(_xlpm.CSVVal,IF($Y272=0,"",INDEX(CSV!J$2:J$510,$Y272)),_xlpm.MacVal,IF($Z272=0,"",INDEX(Output_Mac!J$2:J$500,$Z272)),_xlpm.WinVal,IF($AD272=0,"",INDEX(Output_Win!J$2:J$243,$AD272)),_xlpm.MyAuditVal,IF($AA272=0,"",INDEX(My_Audit!I$2:I$456,$AA272)),_xlfn.IFS(_xlpm.MyAuditVal&lt;&gt;"",_xlpm.MyAuditVal,_xlpm.MacVal&lt;&gt;"",_xlpm.MacVal,_xlpm.WinVal&lt;&gt;"",_xlpm.WinVal,_xlpm.CSVVal&lt;&gt;"",_xlpm.CSVVal)),""))</f>
        <v/>
      </c>
      <c r="K272" s="41" t="str" cm="1">
        <f t="array" ref="K272">IF(($Y272+$Z272+$AA272+$AD272)=0,"",IFERROR(_xlfn.LET(_xlpm.CSVVal,IF($Y272=0,"",INDEX(CSV!N$2:N$510,$Y272)),_xlpm.MacVal,IF($Z272=0,"",INDEX(Output_Mac!L$2:L$500,$Z272)),_xlpm.WinVal,IF($AD272=0,"",INDEX(Output_Win!L$2:L$243,$AD272)),_xlpm.MyAuditVal,IF($AA272=0,"",INDEX(My_Audit!J$2:J$456,$AA272)),_xlfn.IFS(_xlpm.MyAuditVal&lt;&gt;"",_xlpm.MyAuditVal,_xlpm.MacVal&lt;&gt;"",_xlpm.MacVal,_xlpm.WinVal&lt;&gt;"",_xlpm.WinVal,_xlpm.CSVVal&lt;&gt;"",_xlpm.CSVVal)),""))</f>
        <v/>
      </c>
      <c r="L272" s="41" t="str" cm="1">
        <f t="array" ref="L272">IF(($Y272+$Z272+$AA272+$AD272)=0,"",IFERROR(_xlfn.LET(_xlpm.CSVVal,IF($Y272=0,"",INDEX(CSV!Q$2:Q$510,$Y272)),_xlpm.MacVal,IF($Z272=0,"",INDEX(Output_Mac!M$2:M$500,$Z272)),_xlpm.WinVal,IF($AD272=0,"",INDEX(Output_Win!M$2:M$243,$AD272)),_xlpm.MyAuditVal,IF($AA272=0,"",INDEX(My_Audit!K$2:K$456,$AA272)),_xlfn.IFS(_xlpm.MyAuditVal&lt;&gt;"",_xlpm.MyAuditVal,_xlpm.MacVal&lt;&gt;"",_xlpm.MacVal,_xlpm.WinVal&lt;&gt;"",_xlpm.WinVal,_xlpm.CSVVal&lt;&gt;"",_xlpm.CSVVal)),""))</f>
        <v/>
      </c>
      <c r="M272" s="41" t="str" cm="1">
        <f t="array" ref="M272">IF(($Y272+$Z272+$AA272+$AD272)=0,"",ExpandDiagCodes(_xlfn.TEXTJOIN(", ",TRUE,IF($AA272=0,"",INDEX(My_Audit!N$2:N$456,$AA272)),IF($Z272=0,"",INDEX(Output_Mac!S$2:S$500,$Z272)),IF($AD272=0,"",INDEX(Output_Win!S$2:S$243,$AD272)),IF($Y272=0,"",INDEX(CSV!AE$2:AE$510,$Y272)))))</f>
        <v/>
      </c>
      <c r="N272" s="41" t="str" cm="1">
        <f t="array" ref="N272">IF(($Y272+$Z272+$AA272+$AD272)=0,"",IFERROR(_xlfn.LET(_xlpm.CSVVal,IF($Y272=0,"",INDEX(CSV!AG$2:AG$510,$Y272)),_xlpm.MacVal,IF($Z272=0,"",INDEX(Output_Mac!T$2:T$500,$Z272)),_xlpm.WinVal,IF($AD272=0,"",INDEX(Output_Win!T$2:T$243,$AD272)),_xlpm.MyAuditVal,IF($AA272=0,"",INDEX(My_Audit!O$2:O$456,$AA272)),_xlfn.IFS(_xlpm.MyAuditVal&lt;&gt;"",_xlpm.MyAuditVal,_xlpm.MacVal&lt;&gt;"",_xlpm.MacVal,_xlpm.WinVal&lt;&gt;"",_xlpm.WinVal,_xlpm.CSVVal&lt;&gt;"",_xlpm.CSVVal)),""))</f>
        <v/>
      </c>
      <c r="O272" s="41" t="str" cm="1">
        <f t="array" ref="O272">IF($AB272=0,"",INDEX(My_Audit!P$2:P$456,$AB272))&amp;""</f>
        <v/>
      </c>
      <c r="P272" s="40"/>
      <c r="Q272" s="41" t="str">
        <f>IF(LEFT(N272,4)="Pass","Nist SP 800-88",My_Audit!R272)&amp;""</f>
        <v/>
      </c>
      <c r="R272" s="40"/>
      <c r="S272" s="40"/>
      <c r="T272" s="41" t="str" cm="1">
        <f t="array" ref="T272">IF($AC272=0,"",INDEX(Models!J$2:J$605,$AC272))</f>
        <v/>
      </c>
      <c r="U272" s="40"/>
      <c r="V272" s="40"/>
      <c r="W272" s="79" t="str" cm="1">
        <f t="array" ref="W272">IF(($Z272+$AA272+$AD272)=0,"",ExpandDiagCodes(_xlfn.TEXTJOIN(", ",TRUE,IF($AA272=0,"",INDEX(My_Audit!L$2:L$456,$AA272)),IF($Z272=0,"",INDEX(Output_Mac!AA$2:AA$500,$Z272)),IF($AD272=0,"",INDEX(Output_Win!AA$2:AA$243,$AD272)))))</f>
        <v/>
      </c>
      <c r="Y272" s="80">
        <f>IFERROR(MATCH($A272,CSV!$A$2:$A$510,0),0)</f>
        <v>0</v>
      </c>
      <c r="Z272" s="80">
        <f>IFERROR(MATCH($A272,Output_Mac!$A$2:$A$500,0),0)</f>
        <v>0</v>
      </c>
      <c r="AA272" s="80">
        <f>IFERROR(MATCH($A272,My_Audit!$A$2:$A$456,0),0)</f>
        <v>271</v>
      </c>
      <c r="AB272" s="80">
        <f>IFERROR(MATCH($C272,My_Audit!$B$2:$B$456,0),0)</f>
        <v>0</v>
      </c>
      <c r="AC272" s="80">
        <f>IFERROR(MATCH($E272,Models!$I$2:$I$605,0),0)</f>
        <v>0</v>
      </c>
      <c r="AD272" s="80">
        <f>IFERROR(MATCH($A272,Output_Win!$A$2:$A$243,0),0)</f>
        <v>0</v>
      </c>
    </row>
    <row r="273" spans="1:30">
      <c r="A273" s="40" t="str">
        <f>_xlfn.TEXTJOIN("",TRUE,Input!$A$4,TEXT(ROW(My_Audit!A272)+Input!$A$8-1,"00"))</f>
        <v>W4660</v>
      </c>
      <c r="B273" s="40" t="str">
        <f>_xlfn.TEXTJOIN("-",TRUE,"ITD",Input!$A$2,A273)</f>
        <v>ITD-SHR11749-W4660</v>
      </c>
      <c r="C273" s="41" t="str" cm="1">
        <f t="array" ref="C273">IF(($Y273+$Z273+$AA273+$AD273)=0,"",IFERROR(_xlfn.LET(_xlpm.CSVVal,IF($Y273=0,"",INDEX(CSV!B$2:B$510,$Y273)),_xlpm.MacVal,IF($Z273=0,"",INDEX(Output_Mac!B$2:B$500,$Z273)),_xlpm.WinVal,IF($AD273=0,"",INDEX(Output_Win!B$2:B$243,$AD273)),_xlpm.MyAuditVal,IF($AA273=0,"",INDEX(My_Audit!B$2:B$456,$AA273)),_xlfn.IFS(_xlpm.MyAuditVal&lt;&gt;"",_xlpm.MyAuditVal,_xlpm.MacVal&lt;&gt;"",_xlpm.MacVal,_xlpm.WinVal&lt;&gt;"",_xlpm.WinVal,_xlpm.CSVVal&lt;&gt;"",_xlpm.CSVVal)),""))</f>
        <v/>
      </c>
      <c r="D273" s="41" t="str" cm="1">
        <f t="array" ref="D273">IF(($Y273+$Z273+$AA273+$AD273)=0,"",IFERROR(_xlfn.LET(_xlpm.CSVVal,IF($Y273=0,"",INDEX(CSV!C$2:C$510,$Y273)),_xlpm.MacVal,IF($Z273=0,"",INDEX(Output_Mac!D$2:D$500,$Z273)),_xlpm.WinVal,IF($AD273=0,"",INDEX(Output_Win!D$2:D$243,$AD273)),_xlpm.MyAuditVal,IF($AA273=0,"",INDEX(My_Audit!C$2:C$456,$AA273)),_xlfn.IFS(_xlpm.MyAuditVal&lt;&gt;"",_xlpm.MyAuditVal,_xlpm.MacVal&lt;&gt;"",_xlpm.MacVal,_xlpm.WinVal&lt;&gt;"",_xlpm.WinVal,_xlpm.CSVVal&lt;&gt;"",_xlpm.CSVVal)),""))</f>
        <v/>
      </c>
      <c r="E273" s="41" t="str" cm="1">
        <f t="array" ref="E273">IF(($Y273+$Z273+$AA273+$AD273)=0,"",IFERROR(_xlfn.LET(_xlpm.CSVVal,IF($Y273=0,"",INDEX(CSV!E$2:E$510,$Y273)),_xlpm.MacVal,IF($Z273=0,"",INDEX(Output_Mac!C$2:C$500,$Z273)),_xlpm.WinVal,IF($AD273=0,"",INDEX(Output_Win!C$2:C$243,$AD273)),_xlpm.MyAuditVal,IF($AA273=0,"",INDEX(My_Audit!D$2:D$456,$AA273)),_xlfn.IFS(_xlpm.MyAuditVal&lt;&gt;"",_xlpm.MyAuditVal,_xlpm.MacVal&lt;&gt;"",_xlpm.MacVal,_xlpm.WinVal&lt;&gt;"",_xlpm.WinVal,_xlpm.CSVVal&lt;&gt;"",_xlpm.CSVVal)),""))</f>
        <v/>
      </c>
      <c r="F273" s="41" t="str" cm="1">
        <f t="array" ref="F273">IF(($Y273+$Z273+$AA273+$AD273)=0,"",IFERROR(_xlfn.LET(_xlpm.CSVVal,IF($Y273=0,"",INDEX(CSV!F$2:F$510,$Y273)),_xlpm.MacVal,IF($Z273=0,"",INDEX(Output_Mac!E$2:E$500,$Z273)),_xlpm.WinVal,IF($AD273=0,"",INDEX(Output_Win!E$2:E$243,$AD273)),_xlpm.MyAuditVal,IF($AA273=0,"",INDEX(My_Audit!E$2:E$456,$AA273)),_xlfn.IFS(_xlpm.MyAuditVal&lt;&gt;"",_xlpm.MyAuditVal,_xlpm.MacVal&lt;&gt;"",_xlpm.MacVal,_xlpm.WinVal&lt;&gt;"",_xlpm.WinVal,_xlpm.CSVVal&lt;&gt;"",PROPER(_xlpm.CSVVal))),""))</f>
        <v/>
      </c>
      <c r="G273" s="41" t="str" cm="1">
        <f t="array" ref="G273">IF(($Y273+$Z273+$AA273+$AD273)=0,"",IFERROR(_xlfn.LET(_xlpm.CSVVal,IF($Y273=0,"",INDEX(CSV!G$2:G$510,$Y273)),_xlpm.MacVal,IF($Z273=0,"",INDEX(Output_Mac!G$2:G$500,$Z273)),_xlpm.WinVal,IF($AD273=0,"",INDEX(Output_Win!G$2:G$243,$AD273)),_xlpm.MyAuditVal,IF($AA273=0,"",INDEX(My_Audit!F$2:F$456,$AA273)),_xlfn.IFS(_xlpm.MyAuditVal&lt;&gt;"",_xlpm.MyAuditVal,_xlpm.MacVal&lt;&gt;"",_xlpm.MacVal,_xlpm.WinVal&lt;&gt;"",_xlpm.WinVal,_xlpm.CSVVal&lt;&gt;"",_xlpm.CSVVal)),""))</f>
        <v/>
      </c>
      <c r="H273" s="41" t="str" cm="1">
        <f t="array" ref="H273">IF($Z273&gt;0,INDEX(Output_Mac!H$2:H$500,$Z273),IF($AD273&gt;0,INDEX(Output_Win!H$2:H$243,$AD273),IF($AA273&gt;0,_xlfn.LET(_xlpm.MyAuditVal,INDEX(My_Audit!G$2:G$456,$AA273),IF(_xlpm.MyAuditVal=0,"",_xlpm.MyAuditVal)),"")))</f>
        <v/>
      </c>
      <c r="I273" s="41" t="str" cm="1">
        <f t="array" ref="I273">IF(($Y273+$Z273+$AA273+$AD273)=0,"",IFERROR(_xlfn.LET(_xlpm.CSVVal,IF($Y273=0,"",INDEX(CSV!H$2:H$510,$Y273)),_xlpm.MacVal,IF($Z273=0,"",INDEX(Output_Mac!I$2:I$500,$Z273)),_xlpm.WinVal,IF($AD273=0,"",INDEX(Output_Win!I$2:I$243,$AD273)),_xlpm.MyAuditVal,IF($AA273=0,"",INDEX(My_Audit!H$2:H$456,$AA273)),_xlfn.IFS(_xlpm.MyAuditVal&lt;&gt;"",_xlpm.MyAuditVal,_xlpm.MacVal&lt;&gt;"",_xlpm.MacVal,_xlpm.WinVal&lt;&gt;"",_xlpm.WinVal,_xlpm.CSVVal&lt;&gt;"",_xlpm.CSVVal)),""))</f>
        <v/>
      </c>
      <c r="J273" s="41" t="str" cm="1">
        <f t="array" ref="J273">IF(($Y273+$Z273+$AA273+$AD273)=0,"",IFERROR(_xlfn.LET(_xlpm.CSVVal,IF($Y273=0,"",INDEX(CSV!J$2:J$510,$Y273)),_xlpm.MacVal,IF($Z273=0,"",INDEX(Output_Mac!J$2:J$500,$Z273)),_xlpm.WinVal,IF($AD273=0,"",INDEX(Output_Win!J$2:J$243,$AD273)),_xlpm.MyAuditVal,IF($AA273=0,"",INDEX(My_Audit!I$2:I$456,$AA273)),_xlfn.IFS(_xlpm.MyAuditVal&lt;&gt;"",_xlpm.MyAuditVal,_xlpm.MacVal&lt;&gt;"",_xlpm.MacVal,_xlpm.WinVal&lt;&gt;"",_xlpm.WinVal,_xlpm.CSVVal&lt;&gt;"",_xlpm.CSVVal)),""))</f>
        <v/>
      </c>
      <c r="K273" s="41" t="str" cm="1">
        <f t="array" ref="K273">IF(($Y273+$Z273+$AA273+$AD273)=0,"",IFERROR(_xlfn.LET(_xlpm.CSVVal,IF($Y273=0,"",INDEX(CSV!N$2:N$510,$Y273)),_xlpm.MacVal,IF($Z273=0,"",INDEX(Output_Mac!L$2:L$500,$Z273)),_xlpm.WinVal,IF($AD273=0,"",INDEX(Output_Win!L$2:L$243,$AD273)),_xlpm.MyAuditVal,IF($AA273=0,"",INDEX(My_Audit!J$2:J$456,$AA273)),_xlfn.IFS(_xlpm.MyAuditVal&lt;&gt;"",_xlpm.MyAuditVal,_xlpm.MacVal&lt;&gt;"",_xlpm.MacVal,_xlpm.WinVal&lt;&gt;"",_xlpm.WinVal,_xlpm.CSVVal&lt;&gt;"",_xlpm.CSVVal)),""))</f>
        <v/>
      </c>
      <c r="L273" s="41" t="str" cm="1">
        <f t="array" ref="L273">IF(($Y273+$Z273+$AA273+$AD273)=0,"",IFERROR(_xlfn.LET(_xlpm.CSVVal,IF($Y273=0,"",INDEX(CSV!Q$2:Q$510,$Y273)),_xlpm.MacVal,IF($Z273=0,"",INDEX(Output_Mac!M$2:M$500,$Z273)),_xlpm.WinVal,IF($AD273=0,"",INDEX(Output_Win!M$2:M$243,$AD273)),_xlpm.MyAuditVal,IF($AA273=0,"",INDEX(My_Audit!K$2:K$456,$AA273)),_xlfn.IFS(_xlpm.MyAuditVal&lt;&gt;"",_xlpm.MyAuditVal,_xlpm.MacVal&lt;&gt;"",_xlpm.MacVal,_xlpm.WinVal&lt;&gt;"",_xlpm.WinVal,_xlpm.CSVVal&lt;&gt;"",_xlpm.CSVVal)),""))</f>
        <v/>
      </c>
      <c r="M273" s="41" t="str" cm="1">
        <f t="array" ref="M273">IF(($Y273+$Z273+$AA273+$AD273)=0,"",ExpandDiagCodes(_xlfn.TEXTJOIN(", ",TRUE,IF($AA273=0,"",INDEX(My_Audit!N$2:N$456,$AA273)),IF($Z273=0,"",INDEX(Output_Mac!S$2:S$500,$Z273)),IF($AD273=0,"",INDEX(Output_Win!S$2:S$243,$AD273)),IF($Y273=0,"",INDEX(CSV!AE$2:AE$510,$Y273)))))</f>
        <v/>
      </c>
      <c r="N273" s="41" t="str" cm="1">
        <f t="array" ref="N273">IF(($Y273+$Z273+$AA273+$AD273)=0,"",IFERROR(_xlfn.LET(_xlpm.CSVVal,IF($Y273=0,"",INDEX(CSV!AG$2:AG$510,$Y273)),_xlpm.MacVal,IF($Z273=0,"",INDEX(Output_Mac!T$2:T$500,$Z273)),_xlpm.WinVal,IF($AD273=0,"",INDEX(Output_Win!T$2:T$243,$AD273)),_xlpm.MyAuditVal,IF($AA273=0,"",INDEX(My_Audit!O$2:O$456,$AA273)),_xlfn.IFS(_xlpm.MyAuditVal&lt;&gt;"",_xlpm.MyAuditVal,_xlpm.MacVal&lt;&gt;"",_xlpm.MacVal,_xlpm.WinVal&lt;&gt;"",_xlpm.WinVal,_xlpm.CSVVal&lt;&gt;"",_xlpm.CSVVal)),""))</f>
        <v/>
      </c>
      <c r="O273" s="41" t="str" cm="1">
        <f t="array" ref="O273">IF($AB273=0,"",INDEX(My_Audit!P$2:P$456,$AB273))&amp;""</f>
        <v/>
      </c>
      <c r="P273" s="40"/>
      <c r="Q273" s="41" t="str">
        <f>IF(LEFT(N273,4)="Pass","Nist SP 800-88",My_Audit!R273)&amp;""</f>
        <v/>
      </c>
      <c r="R273" s="40"/>
      <c r="S273" s="40"/>
      <c r="T273" s="41" t="str" cm="1">
        <f t="array" ref="T273">IF($AC273=0,"",INDEX(Models!J$2:J$605,$AC273))</f>
        <v/>
      </c>
      <c r="U273" s="40"/>
      <c r="V273" s="40"/>
      <c r="W273" s="79" t="str" cm="1">
        <f t="array" ref="W273">IF(($Z273+$AA273+$AD273)=0,"",ExpandDiagCodes(_xlfn.TEXTJOIN(", ",TRUE,IF($AA273=0,"",INDEX(My_Audit!L$2:L$456,$AA273)),IF($Z273=0,"",INDEX(Output_Mac!AA$2:AA$500,$Z273)),IF($AD273=0,"",INDEX(Output_Win!AA$2:AA$243,$AD273)))))</f>
        <v/>
      </c>
      <c r="Y273" s="80">
        <f>IFERROR(MATCH($A273,CSV!$A$2:$A$510,0),0)</f>
        <v>0</v>
      </c>
      <c r="Z273" s="80">
        <f>IFERROR(MATCH($A273,Output_Mac!$A$2:$A$500,0),0)</f>
        <v>0</v>
      </c>
      <c r="AA273" s="80">
        <f>IFERROR(MATCH($A273,My_Audit!$A$2:$A$456,0),0)</f>
        <v>272</v>
      </c>
      <c r="AB273" s="80">
        <f>IFERROR(MATCH($C273,My_Audit!$B$2:$B$456,0),0)</f>
        <v>0</v>
      </c>
      <c r="AC273" s="80">
        <f>IFERROR(MATCH($E273,Models!$I$2:$I$605,0),0)</f>
        <v>0</v>
      </c>
      <c r="AD273" s="80">
        <f>IFERROR(MATCH($A273,Output_Win!$A$2:$A$243,0),0)</f>
        <v>0</v>
      </c>
    </row>
    <row r="274" spans="1:30">
      <c r="A274" s="40" t="str">
        <f>_xlfn.TEXTJOIN("",TRUE,Input!$A$4,TEXT(ROW(My_Audit!A273)+Input!$A$8-1,"00"))</f>
        <v>W4661</v>
      </c>
      <c r="B274" s="40" t="str">
        <f>_xlfn.TEXTJOIN("-",TRUE,"ITD",Input!$A$2,A274)</f>
        <v>ITD-SHR11749-W4661</v>
      </c>
      <c r="C274" s="41" t="str" cm="1">
        <f t="array" ref="C274">IF(($Y274+$Z274+$AA274+$AD274)=0,"",IFERROR(_xlfn.LET(_xlpm.CSVVal,IF($Y274=0,"",INDEX(CSV!B$2:B$510,$Y274)),_xlpm.MacVal,IF($Z274=0,"",INDEX(Output_Mac!B$2:B$500,$Z274)),_xlpm.WinVal,IF($AD274=0,"",INDEX(Output_Win!B$2:B$243,$AD274)),_xlpm.MyAuditVal,IF($AA274=0,"",INDEX(My_Audit!B$2:B$456,$AA274)),_xlfn.IFS(_xlpm.MyAuditVal&lt;&gt;"",_xlpm.MyAuditVal,_xlpm.MacVal&lt;&gt;"",_xlpm.MacVal,_xlpm.WinVal&lt;&gt;"",_xlpm.WinVal,_xlpm.CSVVal&lt;&gt;"",_xlpm.CSVVal)),""))</f>
        <v/>
      </c>
      <c r="D274" s="41" t="str" cm="1">
        <f t="array" ref="D274">IF(($Y274+$Z274+$AA274+$AD274)=0,"",IFERROR(_xlfn.LET(_xlpm.CSVVal,IF($Y274=0,"",INDEX(CSV!C$2:C$510,$Y274)),_xlpm.MacVal,IF($Z274=0,"",INDEX(Output_Mac!D$2:D$500,$Z274)),_xlpm.WinVal,IF($AD274=0,"",INDEX(Output_Win!D$2:D$243,$AD274)),_xlpm.MyAuditVal,IF($AA274=0,"",INDEX(My_Audit!C$2:C$456,$AA274)),_xlfn.IFS(_xlpm.MyAuditVal&lt;&gt;"",_xlpm.MyAuditVal,_xlpm.MacVal&lt;&gt;"",_xlpm.MacVal,_xlpm.WinVal&lt;&gt;"",_xlpm.WinVal,_xlpm.CSVVal&lt;&gt;"",_xlpm.CSVVal)),""))</f>
        <v/>
      </c>
      <c r="E274" s="41" t="str" cm="1">
        <f t="array" ref="E274">IF(($Y274+$Z274+$AA274+$AD274)=0,"",IFERROR(_xlfn.LET(_xlpm.CSVVal,IF($Y274=0,"",INDEX(CSV!E$2:E$510,$Y274)),_xlpm.MacVal,IF($Z274=0,"",INDEX(Output_Mac!C$2:C$500,$Z274)),_xlpm.WinVal,IF($AD274=0,"",INDEX(Output_Win!C$2:C$243,$AD274)),_xlpm.MyAuditVal,IF($AA274=0,"",INDEX(My_Audit!D$2:D$456,$AA274)),_xlfn.IFS(_xlpm.MyAuditVal&lt;&gt;"",_xlpm.MyAuditVal,_xlpm.MacVal&lt;&gt;"",_xlpm.MacVal,_xlpm.WinVal&lt;&gt;"",_xlpm.WinVal,_xlpm.CSVVal&lt;&gt;"",_xlpm.CSVVal)),""))</f>
        <v/>
      </c>
      <c r="F274" s="41" t="str" cm="1">
        <f t="array" ref="F274">IF(($Y274+$Z274+$AA274+$AD274)=0,"",IFERROR(_xlfn.LET(_xlpm.CSVVal,IF($Y274=0,"",INDEX(CSV!F$2:F$510,$Y274)),_xlpm.MacVal,IF($Z274=0,"",INDEX(Output_Mac!E$2:E$500,$Z274)),_xlpm.WinVal,IF($AD274=0,"",INDEX(Output_Win!E$2:E$243,$AD274)),_xlpm.MyAuditVal,IF($AA274=0,"",INDEX(My_Audit!E$2:E$456,$AA274)),_xlfn.IFS(_xlpm.MyAuditVal&lt;&gt;"",_xlpm.MyAuditVal,_xlpm.MacVal&lt;&gt;"",_xlpm.MacVal,_xlpm.WinVal&lt;&gt;"",_xlpm.WinVal,_xlpm.CSVVal&lt;&gt;"",PROPER(_xlpm.CSVVal))),""))</f>
        <v/>
      </c>
      <c r="G274" s="41" t="str" cm="1">
        <f t="array" ref="G274">IF(($Y274+$Z274+$AA274+$AD274)=0,"",IFERROR(_xlfn.LET(_xlpm.CSVVal,IF($Y274=0,"",INDEX(CSV!G$2:G$510,$Y274)),_xlpm.MacVal,IF($Z274=0,"",INDEX(Output_Mac!G$2:G$500,$Z274)),_xlpm.WinVal,IF($AD274=0,"",INDEX(Output_Win!G$2:G$243,$AD274)),_xlpm.MyAuditVal,IF($AA274=0,"",INDEX(My_Audit!F$2:F$456,$AA274)),_xlfn.IFS(_xlpm.MyAuditVal&lt;&gt;"",_xlpm.MyAuditVal,_xlpm.MacVal&lt;&gt;"",_xlpm.MacVal,_xlpm.WinVal&lt;&gt;"",_xlpm.WinVal,_xlpm.CSVVal&lt;&gt;"",_xlpm.CSVVal)),""))</f>
        <v/>
      </c>
      <c r="H274" s="41" t="str" cm="1">
        <f t="array" ref="H274">IF($Z274&gt;0,INDEX(Output_Mac!H$2:H$500,$Z274),IF($AD274&gt;0,INDEX(Output_Win!H$2:H$243,$AD274),IF($AA274&gt;0,_xlfn.LET(_xlpm.MyAuditVal,INDEX(My_Audit!G$2:G$456,$AA274),IF(_xlpm.MyAuditVal=0,"",_xlpm.MyAuditVal)),"")))</f>
        <v/>
      </c>
      <c r="I274" s="41" t="str" cm="1">
        <f t="array" ref="I274">IF(($Y274+$Z274+$AA274+$AD274)=0,"",IFERROR(_xlfn.LET(_xlpm.CSVVal,IF($Y274=0,"",INDEX(CSV!H$2:H$510,$Y274)),_xlpm.MacVal,IF($Z274=0,"",INDEX(Output_Mac!I$2:I$500,$Z274)),_xlpm.WinVal,IF($AD274=0,"",INDEX(Output_Win!I$2:I$243,$AD274)),_xlpm.MyAuditVal,IF($AA274=0,"",INDEX(My_Audit!H$2:H$456,$AA274)),_xlfn.IFS(_xlpm.MyAuditVal&lt;&gt;"",_xlpm.MyAuditVal,_xlpm.MacVal&lt;&gt;"",_xlpm.MacVal,_xlpm.WinVal&lt;&gt;"",_xlpm.WinVal,_xlpm.CSVVal&lt;&gt;"",_xlpm.CSVVal)),""))</f>
        <v/>
      </c>
      <c r="J274" s="41" t="str" cm="1">
        <f t="array" ref="J274">IF(($Y274+$Z274+$AA274+$AD274)=0,"",IFERROR(_xlfn.LET(_xlpm.CSVVal,IF($Y274=0,"",INDEX(CSV!J$2:J$510,$Y274)),_xlpm.MacVal,IF($Z274=0,"",INDEX(Output_Mac!J$2:J$500,$Z274)),_xlpm.WinVal,IF($AD274=0,"",INDEX(Output_Win!J$2:J$243,$AD274)),_xlpm.MyAuditVal,IF($AA274=0,"",INDEX(My_Audit!I$2:I$456,$AA274)),_xlfn.IFS(_xlpm.MyAuditVal&lt;&gt;"",_xlpm.MyAuditVal,_xlpm.MacVal&lt;&gt;"",_xlpm.MacVal,_xlpm.WinVal&lt;&gt;"",_xlpm.WinVal,_xlpm.CSVVal&lt;&gt;"",_xlpm.CSVVal)),""))</f>
        <v/>
      </c>
      <c r="K274" s="41" t="str" cm="1">
        <f t="array" ref="K274">IF(($Y274+$Z274+$AA274+$AD274)=0,"",IFERROR(_xlfn.LET(_xlpm.CSVVal,IF($Y274=0,"",INDEX(CSV!N$2:N$510,$Y274)),_xlpm.MacVal,IF($Z274=0,"",INDEX(Output_Mac!L$2:L$500,$Z274)),_xlpm.WinVal,IF($AD274=0,"",INDEX(Output_Win!L$2:L$243,$AD274)),_xlpm.MyAuditVal,IF($AA274=0,"",INDEX(My_Audit!J$2:J$456,$AA274)),_xlfn.IFS(_xlpm.MyAuditVal&lt;&gt;"",_xlpm.MyAuditVal,_xlpm.MacVal&lt;&gt;"",_xlpm.MacVal,_xlpm.WinVal&lt;&gt;"",_xlpm.WinVal,_xlpm.CSVVal&lt;&gt;"",_xlpm.CSVVal)),""))</f>
        <v/>
      </c>
      <c r="L274" s="41" t="str" cm="1">
        <f t="array" ref="L274">IF(($Y274+$Z274+$AA274+$AD274)=0,"",IFERROR(_xlfn.LET(_xlpm.CSVVal,IF($Y274=0,"",INDEX(CSV!Q$2:Q$510,$Y274)),_xlpm.MacVal,IF($Z274=0,"",INDEX(Output_Mac!M$2:M$500,$Z274)),_xlpm.WinVal,IF($AD274=0,"",INDEX(Output_Win!M$2:M$243,$AD274)),_xlpm.MyAuditVal,IF($AA274=0,"",INDEX(My_Audit!K$2:K$456,$AA274)),_xlfn.IFS(_xlpm.MyAuditVal&lt;&gt;"",_xlpm.MyAuditVal,_xlpm.MacVal&lt;&gt;"",_xlpm.MacVal,_xlpm.WinVal&lt;&gt;"",_xlpm.WinVal,_xlpm.CSVVal&lt;&gt;"",_xlpm.CSVVal)),""))</f>
        <v/>
      </c>
      <c r="M274" s="41" t="str" cm="1">
        <f t="array" ref="M274">IF(($Y274+$Z274+$AA274+$AD274)=0,"",ExpandDiagCodes(_xlfn.TEXTJOIN(", ",TRUE,IF($AA274=0,"",INDEX(My_Audit!N$2:N$456,$AA274)),IF($Z274=0,"",INDEX(Output_Mac!S$2:S$500,$Z274)),IF($AD274=0,"",INDEX(Output_Win!S$2:S$243,$AD274)),IF($Y274=0,"",INDEX(CSV!AE$2:AE$510,$Y274)))))</f>
        <v/>
      </c>
      <c r="N274" s="41" t="str" cm="1">
        <f t="array" ref="N274">IF(($Y274+$Z274+$AA274+$AD274)=0,"",IFERROR(_xlfn.LET(_xlpm.CSVVal,IF($Y274=0,"",INDEX(CSV!AG$2:AG$510,$Y274)),_xlpm.MacVal,IF($Z274=0,"",INDEX(Output_Mac!T$2:T$500,$Z274)),_xlpm.WinVal,IF($AD274=0,"",INDEX(Output_Win!T$2:T$243,$AD274)),_xlpm.MyAuditVal,IF($AA274=0,"",INDEX(My_Audit!O$2:O$456,$AA274)),_xlfn.IFS(_xlpm.MyAuditVal&lt;&gt;"",_xlpm.MyAuditVal,_xlpm.MacVal&lt;&gt;"",_xlpm.MacVal,_xlpm.WinVal&lt;&gt;"",_xlpm.WinVal,_xlpm.CSVVal&lt;&gt;"",_xlpm.CSVVal)),""))</f>
        <v/>
      </c>
      <c r="O274" s="41" t="str" cm="1">
        <f t="array" ref="O274">IF($AB274=0,"",INDEX(My_Audit!P$2:P$456,$AB274))&amp;""</f>
        <v/>
      </c>
      <c r="P274" s="40"/>
      <c r="Q274" s="41" t="str">
        <f>IF(LEFT(N274,4)="Pass","Nist SP 800-88",My_Audit!R274)&amp;""</f>
        <v/>
      </c>
      <c r="R274" s="40"/>
      <c r="S274" s="40"/>
      <c r="T274" s="41" t="str" cm="1">
        <f t="array" ref="T274">IF($AC274=0,"",INDEX(Models!J$2:J$605,$AC274))</f>
        <v/>
      </c>
      <c r="U274" s="40"/>
      <c r="V274" s="40"/>
      <c r="W274" s="79" t="str" cm="1">
        <f t="array" ref="W274">IF(($Z274+$AA274+$AD274)=0,"",ExpandDiagCodes(_xlfn.TEXTJOIN(", ",TRUE,IF($AA274=0,"",INDEX(My_Audit!L$2:L$456,$AA274)),IF($Z274=0,"",INDEX(Output_Mac!AA$2:AA$500,$Z274)),IF($AD274=0,"",INDEX(Output_Win!AA$2:AA$243,$AD274)))))</f>
        <v/>
      </c>
      <c r="Y274" s="80">
        <f>IFERROR(MATCH($A274,CSV!$A$2:$A$510,0),0)</f>
        <v>0</v>
      </c>
      <c r="Z274" s="80">
        <f>IFERROR(MATCH($A274,Output_Mac!$A$2:$A$500,0),0)</f>
        <v>0</v>
      </c>
      <c r="AA274" s="80">
        <f>IFERROR(MATCH($A274,My_Audit!$A$2:$A$456,0),0)</f>
        <v>273</v>
      </c>
      <c r="AB274" s="80">
        <f>IFERROR(MATCH($C274,My_Audit!$B$2:$B$456,0),0)</f>
        <v>0</v>
      </c>
      <c r="AC274" s="80">
        <f>IFERROR(MATCH($E274,Models!$I$2:$I$605,0),0)</f>
        <v>0</v>
      </c>
      <c r="AD274" s="80">
        <f>IFERROR(MATCH($A274,Output_Win!$A$2:$A$243,0),0)</f>
        <v>0</v>
      </c>
    </row>
    <row r="275" spans="1:30">
      <c r="A275" s="40" t="str">
        <f>_xlfn.TEXTJOIN("",TRUE,Input!$A$4,TEXT(ROW(My_Audit!A274)+Input!$A$8-1,"00"))</f>
        <v>W4662</v>
      </c>
      <c r="B275" s="40" t="str">
        <f>_xlfn.TEXTJOIN("-",TRUE,"ITD",Input!$A$2,A275)</f>
        <v>ITD-SHR11749-W4662</v>
      </c>
      <c r="C275" s="41" t="str" cm="1">
        <f t="array" ref="C275">IF(($Y275+$Z275+$AA275+$AD275)=0,"",IFERROR(_xlfn.LET(_xlpm.CSVVal,IF($Y275=0,"",INDEX(CSV!B$2:B$510,$Y275)),_xlpm.MacVal,IF($Z275=0,"",INDEX(Output_Mac!B$2:B$500,$Z275)),_xlpm.WinVal,IF($AD275=0,"",INDEX(Output_Win!B$2:B$243,$AD275)),_xlpm.MyAuditVal,IF($AA275=0,"",INDEX(My_Audit!B$2:B$456,$AA275)),_xlfn.IFS(_xlpm.MyAuditVal&lt;&gt;"",_xlpm.MyAuditVal,_xlpm.MacVal&lt;&gt;"",_xlpm.MacVal,_xlpm.WinVal&lt;&gt;"",_xlpm.WinVal,_xlpm.CSVVal&lt;&gt;"",_xlpm.CSVVal)),""))</f>
        <v/>
      </c>
      <c r="D275" s="41" t="str" cm="1">
        <f t="array" ref="D275">IF(($Y275+$Z275+$AA275+$AD275)=0,"",IFERROR(_xlfn.LET(_xlpm.CSVVal,IF($Y275=0,"",INDEX(CSV!C$2:C$510,$Y275)),_xlpm.MacVal,IF($Z275=0,"",INDEX(Output_Mac!D$2:D$500,$Z275)),_xlpm.WinVal,IF($AD275=0,"",INDEX(Output_Win!D$2:D$243,$AD275)),_xlpm.MyAuditVal,IF($AA275=0,"",INDEX(My_Audit!C$2:C$456,$AA275)),_xlfn.IFS(_xlpm.MyAuditVal&lt;&gt;"",_xlpm.MyAuditVal,_xlpm.MacVal&lt;&gt;"",_xlpm.MacVal,_xlpm.WinVal&lt;&gt;"",_xlpm.WinVal,_xlpm.CSVVal&lt;&gt;"",_xlpm.CSVVal)),""))</f>
        <v/>
      </c>
      <c r="E275" s="41" t="str" cm="1">
        <f t="array" ref="E275">IF(($Y275+$Z275+$AA275+$AD275)=0,"",IFERROR(_xlfn.LET(_xlpm.CSVVal,IF($Y275=0,"",INDEX(CSV!E$2:E$510,$Y275)),_xlpm.MacVal,IF($Z275=0,"",INDEX(Output_Mac!C$2:C$500,$Z275)),_xlpm.WinVal,IF($AD275=0,"",INDEX(Output_Win!C$2:C$243,$AD275)),_xlpm.MyAuditVal,IF($AA275=0,"",INDEX(My_Audit!D$2:D$456,$AA275)),_xlfn.IFS(_xlpm.MyAuditVal&lt;&gt;"",_xlpm.MyAuditVal,_xlpm.MacVal&lt;&gt;"",_xlpm.MacVal,_xlpm.WinVal&lt;&gt;"",_xlpm.WinVal,_xlpm.CSVVal&lt;&gt;"",_xlpm.CSVVal)),""))</f>
        <v/>
      </c>
      <c r="F275" s="41" t="str" cm="1">
        <f t="array" ref="F275">IF(($Y275+$Z275+$AA275+$AD275)=0,"",IFERROR(_xlfn.LET(_xlpm.CSVVal,IF($Y275=0,"",INDEX(CSV!F$2:F$510,$Y275)),_xlpm.MacVal,IF($Z275=0,"",INDEX(Output_Mac!E$2:E$500,$Z275)),_xlpm.WinVal,IF($AD275=0,"",INDEX(Output_Win!E$2:E$243,$AD275)),_xlpm.MyAuditVal,IF($AA275=0,"",INDEX(My_Audit!E$2:E$456,$AA275)),_xlfn.IFS(_xlpm.MyAuditVal&lt;&gt;"",_xlpm.MyAuditVal,_xlpm.MacVal&lt;&gt;"",_xlpm.MacVal,_xlpm.WinVal&lt;&gt;"",_xlpm.WinVal,_xlpm.CSVVal&lt;&gt;"",PROPER(_xlpm.CSVVal))),""))</f>
        <v/>
      </c>
      <c r="G275" s="41" t="str" cm="1">
        <f t="array" ref="G275">IF(($Y275+$Z275+$AA275+$AD275)=0,"",IFERROR(_xlfn.LET(_xlpm.CSVVal,IF($Y275=0,"",INDEX(CSV!G$2:G$510,$Y275)),_xlpm.MacVal,IF($Z275=0,"",INDEX(Output_Mac!G$2:G$500,$Z275)),_xlpm.WinVal,IF($AD275=0,"",INDEX(Output_Win!G$2:G$243,$AD275)),_xlpm.MyAuditVal,IF($AA275=0,"",INDEX(My_Audit!F$2:F$456,$AA275)),_xlfn.IFS(_xlpm.MyAuditVal&lt;&gt;"",_xlpm.MyAuditVal,_xlpm.MacVal&lt;&gt;"",_xlpm.MacVal,_xlpm.WinVal&lt;&gt;"",_xlpm.WinVal,_xlpm.CSVVal&lt;&gt;"",_xlpm.CSVVal)),""))</f>
        <v/>
      </c>
      <c r="H275" s="41" t="str" cm="1">
        <f t="array" ref="H275">IF($Z275&gt;0,INDEX(Output_Mac!H$2:H$500,$Z275),IF($AD275&gt;0,INDEX(Output_Win!H$2:H$243,$AD275),IF($AA275&gt;0,_xlfn.LET(_xlpm.MyAuditVal,INDEX(My_Audit!G$2:G$456,$AA275),IF(_xlpm.MyAuditVal=0,"",_xlpm.MyAuditVal)),"")))</f>
        <v/>
      </c>
      <c r="I275" s="41" t="str" cm="1">
        <f t="array" ref="I275">IF(($Y275+$Z275+$AA275+$AD275)=0,"",IFERROR(_xlfn.LET(_xlpm.CSVVal,IF($Y275=0,"",INDEX(CSV!H$2:H$510,$Y275)),_xlpm.MacVal,IF($Z275=0,"",INDEX(Output_Mac!I$2:I$500,$Z275)),_xlpm.WinVal,IF($AD275=0,"",INDEX(Output_Win!I$2:I$243,$AD275)),_xlpm.MyAuditVal,IF($AA275=0,"",INDEX(My_Audit!H$2:H$456,$AA275)),_xlfn.IFS(_xlpm.MyAuditVal&lt;&gt;"",_xlpm.MyAuditVal,_xlpm.MacVal&lt;&gt;"",_xlpm.MacVal,_xlpm.WinVal&lt;&gt;"",_xlpm.WinVal,_xlpm.CSVVal&lt;&gt;"",_xlpm.CSVVal)),""))</f>
        <v/>
      </c>
      <c r="J275" s="41" t="str" cm="1">
        <f t="array" ref="J275">IF(($Y275+$Z275+$AA275+$AD275)=0,"",IFERROR(_xlfn.LET(_xlpm.CSVVal,IF($Y275=0,"",INDEX(CSV!J$2:J$510,$Y275)),_xlpm.MacVal,IF($Z275=0,"",INDEX(Output_Mac!J$2:J$500,$Z275)),_xlpm.WinVal,IF($AD275=0,"",INDEX(Output_Win!J$2:J$243,$AD275)),_xlpm.MyAuditVal,IF($AA275=0,"",INDEX(My_Audit!I$2:I$456,$AA275)),_xlfn.IFS(_xlpm.MyAuditVal&lt;&gt;"",_xlpm.MyAuditVal,_xlpm.MacVal&lt;&gt;"",_xlpm.MacVal,_xlpm.WinVal&lt;&gt;"",_xlpm.WinVal,_xlpm.CSVVal&lt;&gt;"",_xlpm.CSVVal)),""))</f>
        <v/>
      </c>
      <c r="K275" s="41" t="str" cm="1">
        <f t="array" ref="K275">IF(($Y275+$Z275+$AA275+$AD275)=0,"",IFERROR(_xlfn.LET(_xlpm.CSVVal,IF($Y275=0,"",INDEX(CSV!N$2:N$510,$Y275)),_xlpm.MacVal,IF($Z275=0,"",INDEX(Output_Mac!L$2:L$500,$Z275)),_xlpm.WinVal,IF($AD275=0,"",INDEX(Output_Win!L$2:L$243,$AD275)),_xlpm.MyAuditVal,IF($AA275=0,"",INDEX(My_Audit!J$2:J$456,$AA275)),_xlfn.IFS(_xlpm.MyAuditVal&lt;&gt;"",_xlpm.MyAuditVal,_xlpm.MacVal&lt;&gt;"",_xlpm.MacVal,_xlpm.WinVal&lt;&gt;"",_xlpm.WinVal,_xlpm.CSVVal&lt;&gt;"",_xlpm.CSVVal)),""))</f>
        <v/>
      </c>
      <c r="L275" s="41" t="str" cm="1">
        <f t="array" ref="L275">IF(($Y275+$Z275+$AA275+$AD275)=0,"",IFERROR(_xlfn.LET(_xlpm.CSVVal,IF($Y275=0,"",INDEX(CSV!Q$2:Q$510,$Y275)),_xlpm.MacVal,IF($Z275=0,"",INDEX(Output_Mac!M$2:M$500,$Z275)),_xlpm.WinVal,IF($AD275=0,"",INDEX(Output_Win!M$2:M$243,$AD275)),_xlpm.MyAuditVal,IF($AA275=0,"",INDEX(My_Audit!K$2:K$456,$AA275)),_xlfn.IFS(_xlpm.MyAuditVal&lt;&gt;"",_xlpm.MyAuditVal,_xlpm.MacVal&lt;&gt;"",_xlpm.MacVal,_xlpm.WinVal&lt;&gt;"",_xlpm.WinVal,_xlpm.CSVVal&lt;&gt;"",_xlpm.CSVVal)),""))</f>
        <v/>
      </c>
      <c r="M275" s="41" t="str" cm="1">
        <f t="array" ref="M275">IF(($Y275+$Z275+$AA275+$AD275)=0,"",ExpandDiagCodes(_xlfn.TEXTJOIN(", ",TRUE,IF($AA275=0,"",INDEX(My_Audit!N$2:N$456,$AA275)),IF($Z275=0,"",INDEX(Output_Mac!S$2:S$500,$Z275)),IF($AD275=0,"",INDEX(Output_Win!S$2:S$243,$AD275)),IF($Y275=0,"",INDEX(CSV!AE$2:AE$510,$Y275)))))</f>
        <v/>
      </c>
      <c r="N275" s="41" t="str" cm="1">
        <f t="array" ref="N275">IF(($Y275+$Z275+$AA275+$AD275)=0,"",IFERROR(_xlfn.LET(_xlpm.CSVVal,IF($Y275=0,"",INDEX(CSV!AG$2:AG$510,$Y275)),_xlpm.MacVal,IF($Z275=0,"",INDEX(Output_Mac!T$2:T$500,$Z275)),_xlpm.WinVal,IF($AD275=0,"",INDEX(Output_Win!T$2:T$243,$AD275)),_xlpm.MyAuditVal,IF($AA275=0,"",INDEX(My_Audit!O$2:O$456,$AA275)),_xlfn.IFS(_xlpm.MyAuditVal&lt;&gt;"",_xlpm.MyAuditVal,_xlpm.MacVal&lt;&gt;"",_xlpm.MacVal,_xlpm.WinVal&lt;&gt;"",_xlpm.WinVal,_xlpm.CSVVal&lt;&gt;"",_xlpm.CSVVal)),""))</f>
        <v/>
      </c>
      <c r="O275" s="41" t="str" cm="1">
        <f t="array" ref="O275">IF($AB275=0,"",INDEX(My_Audit!P$2:P$456,$AB275))&amp;""</f>
        <v/>
      </c>
      <c r="P275" s="40"/>
      <c r="Q275" s="41" t="str">
        <f>IF(LEFT(N275,4)="Pass","Nist SP 800-88",My_Audit!R275)&amp;""</f>
        <v/>
      </c>
      <c r="R275" s="40"/>
      <c r="S275" s="40"/>
      <c r="T275" s="41" t="str" cm="1">
        <f t="array" ref="T275">IF($AC275=0,"",INDEX(Models!J$2:J$605,$AC275))</f>
        <v/>
      </c>
      <c r="U275" s="40"/>
      <c r="V275" s="40"/>
      <c r="W275" s="79" t="str" cm="1">
        <f t="array" ref="W275">IF(($Z275+$AA275+$AD275)=0,"",ExpandDiagCodes(_xlfn.TEXTJOIN(", ",TRUE,IF($AA275=0,"",INDEX(My_Audit!L$2:L$456,$AA275)),IF($Z275=0,"",INDEX(Output_Mac!AA$2:AA$500,$Z275)),IF($AD275=0,"",INDEX(Output_Win!AA$2:AA$243,$AD275)))))</f>
        <v/>
      </c>
      <c r="Y275" s="80">
        <f>IFERROR(MATCH($A275,CSV!$A$2:$A$510,0),0)</f>
        <v>0</v>
      </c>
      <c r="Z275" s="80">
        <f>IFERROR(MATCH($A275,Output_Mac!$A$2:$A$500,0),0)</f>
        <v>0</v>
      </c>
      <c r="AA275" s="80">
        <f>IFERROR(MATCH($A275,My_Audit!$A$2:$A$456,0),0)</f>
        <v>274</v>
      </c>
      <c r="AB275" s="80">
        <f>IFERROR(MATCH($C275,My_Audit!$B$2:$B$456,0),0)</f>
        <v>0</v>
      </c>
      <c r="AC275" s="80">
        <f>IFERROR(MATCH($E275,Models!$I$2:$I$605,0),0)</f>
        <v>0</v>
      </c>
      <c r="AD275" s="80">
        <f>IFERROR(MATCH($A275,Output_Win!$A$2:$A$243,0),0)</f>
        <v>0</v>
      </c>
    </row>
    <row r="276" spans="1:30">
      <c r="A276" s="40" t="str">
        <f>_xlfn.TEXTJOIN("",TRUE,Input!$A$4,TEXT(ROW(My_Audit!A275)+Input!$A$8-1,"00"))</f>
        <v>W4663</v>
      </c>
      <c r="B276" s="40" t="str">
        <f>_xlfn.TEXTJOIN("-",TRUE,"ITD",Input!$A$2,A276)</f>
        <v>ITD-SHR11749-W4663</v>
      </c>
      <c r="C276" s="41" t="str" cm="1">
        <f t="array" ref="C276">IF(($Y276+$Z276+$AA276+$AD276)=0,"",IFERROR(_xlfn.LET(_xlpm.CSVVal,IF($Y276=0,"",INDEX(CSV!B$2:B$510,$Y276)),_xlpm.MacVal,IF($Z276=0,"",INDEX(Output_Mac!B$2:B$500,$Z276)),_xlpm.WinVal,IF($AD276=0,"",INDEX(Output_Win!B$2:B$243,$AD276)),_xlpm.MyAuditVal,IF($AA276=0,"",INDEX(My_Audit!B$2:B$456,$AA276)),_xlfn.IFS(_xlpm.MyAuditVal&lt;&gt;"",_xlpm.MyAuditVal,_xlpm.MacVal&lt;&gt;"",_xlpm.MacVal,_xlpm.WinVal&lt;&gt;"",_xlpm.WinVal,_xlpm.CSVVal&lt;&gt;"",_xlpm.CSVVal)),""))</f>
        <v/>
      </c>
      <c r="D276" s="41" t="str" cm="1">
        <f t="array" ref="D276">IF(($Y276+$Z276+$AA276+$AD276)=0,"",IFERROR(_xlfn.LET(_xlpm.CSVVal,IF($Y276=0,"",INDEX(CSV!C$2:C$510,$Y276)),_xlpm.MacVal,IF($Z276=0,"",INDEX(Output_Mac!D$2:D$500,$Z276)),_xlpm.WinVal,IF($AD276=0,"",INDEX(Output_Win!D$2:D$243,$AD276)),_xlpm.MyAuditVal,IF($AA276=0,"",INDEX(My_Audit!C$2:C$456,$AA276)),_xlfn.IFS(_xlpm.MyAuditVal&lt;&gt;"",_xlpm.MyAuditVal,_xlpm.MacVal&lt;&gt;"",_xlpm.MacVal,_xlpm.WinVal&lt;&gt;"",_xlpm.WinVal,_xlpm.CSVVal&lt;&gt;"",_xlpm.CSVVal)),""))</f>
        <v/>
      </c>
      <c r="E276" s="41" t="str" cm="1">
        <f t="array" ref="E276">IF(($Y276+$Z276+$AA276+$AD276)=0,"",IFERROR(_xlfn.LET(_xlpm.CSVVal,IF($Y276=0,"",INDEX(CSV!E$2:E$510,$Y276)),_xlpm.MacVal,IF($Z276=0,"",INDEX(Output_Mac!C$2:C$500,$Z276)),_xlpm.WinVal,IF($AD276=0,"",INDEX(Output_Win!C$2:C$243,$AD276)),_xlpm.MyAuditVal,IF($AA276=0,"",INDEX(My_Audit!D$2:D$456,$AA276)),_xlfn.IFS(_xlpm.MyAuditVal&lt;&gt;"",_xlpm.MyAuditVal,_xlpm.MacVal&lt;&gt;"",_xlpm.MacVal,_xlpm.WinVal&lt;&gt;"",_xlpm.WinVal,_xlpm.CSVVal&lt;&gt;"",_xlpm.CSVVal)),""))</f>
        <v/>
      </c>
      <c r="F276" s="41" t="str" cm="1">
        <f t="array" ref="F276">IF(($Y276+$Z276+$AA276+$AD276)=0,"",IFERROR(_xlfn.LET(_xlpm.CSVVal,IF($Y276=0,"",INDEX(CSV!F$2:F$510,$Y276)),_xlpm.MacVal,IF($Z276=0,"",INDEX(Output_Mac!E$2:E$500,$Z276)),_xlpm.WinVal,IF($AD276=0,"",INDEX(Output_Win!E$2:E$243,$AD276)),_xlpm.MyAuditVal,IF($AA276=0,"",INDEX(My_Audit!E$2:E$456,$AA276)),_xlfn.IFS(_xlpm.MyAuditVal&lt;&gt;"",_xlpm.MyAuditVal,_xlpm.MacVal&lt;&gt;"",_xlpm.MacVal,_xlpm.WinVal&lt;&gt;"",_xlpm.WinVal,_xlpm.CSVVal&lt;&gt;"",PROPER(_xlpm.CSVVal))),""))</f>
        <v/>
      </c>
      <c r="G276" s="41" t="str" cm="1">
        <f t="array" ref="G276">IF(($Y276+$Z276+$AA276+$AD276)=0,"",IFERROR(_xlfn.LET(_xlpm.CSVVal,IF($Y276=0,"",INDEX(CSV!G$2:G$510,$Y276)),_xlpm.MacVal,IF($Z276=0,"",INDEX(Output_Mac!G$2:G$500,$Z276)),_xlpm.WinVal,IF($AD276=0,"",INDEX(Output_Win!G$2:G$243,$AD276)),_xlpm.MyAuditVal,IF($AA276=0,"",INDEX(My_Audit!F$2:F$456,$AA276)),_xlfn.IFS(_xlpm.MyAuditVal&lt;&gt;"",_xlpm.MyAuditVal,_xlpm.MacVal&lt;&gt;"",_xlpm.MacVal,_xlpm.WinVal&lt;&gt;"",_xlpm.WinVal,_xlpm.CSVVal&lt;&gt;"",_xlpm.CSVVal)),""))</f>
        <v/>
      </c>
      <c r="H276" s="41" t="str" cm="1">
        <f t="array" ref="H276">IF($Z276&gt;0,INDEX(Output_Mac!H$2:H$500,$Z276),IF($AD276&gt;0,INDEX(Output_Win!H$2:H$243,$AD276),IF($AA276&gt;0,_xlfn.LET(_xlpm.MyAuditVal,INDEX(My_Audit!G$2:G$456,$AA276),IF(_xlpm.MyAuditVal=0,"",_xlpm.MyAuditVal)),"")))</f>
        <v/>
      </c>
      <c r="I276" s="41" t="str" cm="1">
        <f t="array" ref="I276">IF(($Y276+$Z276+$AA276+$AD276)=0,"",IFERROR(_xlfn.LET(_xlpm.CSVVal,IF($Y276=0,"",INDEX(CSV!H$2:H$510,$Y276)),_xlpm.MacVal,IF($Z276=0,"",INDEX(Output_Mac!I$2:I$500,$Z276)),_xlpm.WinVal,IF($AD276=0,"",INDEX(Output_Win!I$2:I$243,$AD276)),_xlpm.MyAuditVal,IF($AA276=0,"",INDEX(My_Audit!H$2:H$456,$AA276)),_xlfn.IFS(_xlpm.MyAuditVal&lt;&gt;"",_xlpm.MyAuditVal,_xlpm.MacVal&lt;&gt;"",_xlpm.MacVal,_xlpm.WinVal&lt;&gt;"",_xlpm.WinVal,_xlpm.CSVVal&lt;&gt;"",_xlpm.CSVVal)),""))</f>
        <v/>
      </c>
      <c r="J276" s="41" t="str" cm="1">
        <f t="array" ref="J276">IF(($Y276+$Z276+$AA276+$AD276)=0,"",IFERROR(_xlfn.LET(_xlpm.CSVVal,IF($Y276=0,"",INDEX(CSV!J$2:J$510,$Y276)),_xlpm.MacVal,IF($Z276=0,"",INDEX(Output_Mac!J$2:J$500,$Z276)),_xlpm.WinVal,IF($AD276=0,"",INDEX(Output_Win!J$2:J$243,$AD276)),_xlpm.MyAuditVal,IF($AA276=0,"",INDEX(My_Audit!I$2:I$456,$AA276)),_xlfn.IFS(_xlpm.MyAuditVal&lt;&gt;"",_xlpm.MyAuditVal,_xlpm.MacVal&lt;&gt;"",_xlpm.MacVal,_xlpm.WinVal&lt;&gt;"",_xlpm.WinVal,_xlpm.CSVVal&lt;&gt;"",_xlpm.CSVVal)),""))</f>
        <v/>
      </c>
      <c r="K276" s="41" t="str" cm="1">
        <f t="array" ref="K276">IF(($Y276+$Z276+$AA276+$AD276)=0,"",IFERROR(_xlfn.LET(_xlpm.CSVVal,IF($Y276=0,"",INDEX(CSV!N$2:N$510,$Y276)),_xlpm.MacVal,IF($Z276=0,"",INDEX(Output_Mac!L$2:L$500,$Z276)),_xlpm.WinVal,IF($AD276=0,"",INDEX(Output_Win!L$2:L$243,$AD276)),_xlpm.MyAuditVal,IF($AA276=0,"",INDEX(My_Audit!J$2:J$456,$AA276)),_xlfn.IFS(_xlpm.MyAuditVal&lt;&gt;"",_xlpm.MyAuditVal,_xlpm.MacVal&lt;&gt;"",_xlpm.MacVal,_xlpm.WinVal&lt;&gt;"",_xlpm.WinVal,_xlpm.CSVVal&lt;&gt;"",_xlpm.CSVVal)),""))</f>
        <v/>
      </c>
      <c r="L276" s="41" t="str" cm="1">
        <f t="array" ref="L276">IF(($Y276+$Z276+$AA276+$AD276)=0,"",IFERROR(_xlfn.LET(_xlpm.CSVVal,IF($Y276=0,"",INDEX(CSV!Q$2:Q$510,$Y276)),_xlpm.MacVal,IF($Z276=0,"",INDEX(Output_Mac!M$2:M$500,$Z276)),_xlpm.WinVal,IF($AD276=0,"",INDEX(Output_Win!M$2:M$243,$AD276)),_xlpm.MyAuditVal,IF($AA276=0,"",INDEX(My_Audit!K$2:K$456,$AA276)),_xlfn.IFS(_xlpm.MyAuditVal&lt;&gt;"",_xlpm.MyAuditVal,_xlpm.MacVal&lt;&gt;"",_xlpm.MacVal,_xlpm.WinVal&lt;&gt;"",_xlpm.WinVal,_xlpm.CSVVal&lt;&gt;"",_xlpm.CSVVal)),""))</f>
        <v/>
      </c>
      <c r="M276" s="41" t="str" cm="1">
        <f t="array" ref="M276">IF(($Y276+$Z276+$AA276+$AD276)=0,"",ExpandDiagCodes(_xlfn.TEXTJOIN(", ",TRUE,IF($AA276=0,"",INDEX(My_Audit!N$2:N$456,$AA276)),IF($Z276=0,"",INDEX(Output_Mac!S$2:S$500,$Z276)),IF($AD276=0,"",INDEX(Output_Win!S$2:S$243,$AD276)),IF($Y276=0,"",INDEX(CSV!AE$2:AE$510,$Y276)))))</f>
        <v/>
      </c>
      <c r="N276" s="41" t="str" cm="1">
        <f t="array" ref="N276">IF(($Y276+$Z276+$AA276+$AD276)=0,"",IFERROR(_xlfn.LET(_xlpm.CSVVal,IF($Y276=0,"",INDEX(CSV!AG$2:AG$510,$Y276)),_xlpm.MacVal,IF($Z276=0,"",INDEX(Output_Mac!T$2:T$500,$Z276)),_xlpm.WinVal,IF($AD276=0,"",INDEX(Output_Win!T$2:T$243,$AD276)),_xlpm.MyAuditVal,IF($AA276=0,"",INDEX(My_Audit!O$2:O$456,$AA276)),_xlfn.IFS(_xlpm.MyAuditVal&lt;&gt;"",_xlpm.MyAuditVal,_xlpm.MacVal&lt;&gt;"",_xlpm.MacVal,_xlpm.WinVal&lt;&gt;"",_xlpm.WinVal,_xlpm.CSVVal&lt;&gt;"",_xlpm.CSVVal)),""))</f>
        <v/>
      </c>
      <c r="O276" s="41" t="str" cm="1">
        <f t="array" ref="O276">IF($AB276=0,"",INDEX(My_Audit!P$2:P$456,$AB276))&amp;""</f>
        <v/>
      </c>
      <c r="P276" s="40"/>
      <c r="Q276" s="41" t="str">
        <f>IF(LEFT(N276,4)="Pass","Nist SP 800-88",My_Audit!R276)&amp;""</f>
        <v/>
      </c>
      <c r="R276" s="40"/>
      <c r="S276" s="40"/>
      <c r="T276" s="41" t="str" cm="1">
        <f t="array" ref="T276">IF($AC276=0,"",INDEX(Models!J$2:J$605,$AC276))</f>
        <v/>
      </c>
      <c r="U276" s="40"/>
      <c r="V276" s="40"/>
      <c r="W276" s="79" t="str" cm="1">
        <f t="array" ref="W276">IF(($Z276+$AA276+$AD276)=0,"",ExpandDiagCodes(_xlfn.TEXTJOIN(", ",TRUE,IF($AA276=0,"",INDEX(My_Audit!L$2:L$456,$AA276)),IF($Z276=0,"",INDEX(Output_Mac!AA$2:AA$500,$Z276)),IF($AD276=0,"",INDEX(Output_Win!AA$2:AA$243,$AD276)))))</f>
        <v/>
      </c>
      <c r="Y276" s="80">
        <f>IFERROR(MATCH($A276,CSV!$A$2:$A$510,0),0)</f>
        <v>0</v>
      </c>
      <c r="Z276" s="80">
        <f>IFERROR(MATCH($A276,Output_Mac!$A$2:$A$500,0),0)</f>
        <v>0</v>
      </c>
      <c r="AA276" s="80">
        <f>IFERROR(MATCH($A276,My_Audit!$A$2:$A$456,0),0)</f>
        <v>275</v>
      </c>
      <c r="AB276" s="80">
        <f>IFERROR(MATCH($C276,My_Audit!$B$2:$B$456,0),0)</f>
        <v>0</v>
      </c>
      <c r="AC276" s="80">
        <f>IFERROR(MATCH($E276,Models!$I$2:$I$605,0),0)</f>
        <v>0</v>
      </c>
      <c r="AD276" s="80">
        <f>IFERROR(MATCH($A276,Output_Win!$A$2:$A$243,0),0)</f>
        <v>0</v>
      </c>
    </row>
    <row r="277" spans="1:30">
      <c r="A277" s="40" t="str">
        <f>_xlfn.TEXTJOIN("",TRUE,Input!$A$4,TEXT(ROW(My_Audit!A276)+Input!$A$8-1,"00"))</f>
        <v>W4664</v>
      </c>
      <c r="B277" s="40" t="str">
        <f>_xlfn.TEXTJOIN("-",TRUE,"ITD",Input!$A$2,A277)</f>
        <v>ITD-SHR11749-W4664</v>
      </c>
      <c r="C277" s="41" t="str" cm="1">
        <f t="array" ref="C277">IF(($Y277+$Z277+$AA277+$AD277)=0,"",IFERROR(_xlfn.LET(_xlpm.CSVVal,IF($Y277=0,"",INDEX(CSV!B$2:B$510,$Y277)),_xlpm.MacVal,IF($Z277=0,"",INDEX(Output_Mac!B$2:B$500,$Z277)),_xlpm.WinVal,IF($AD277=0,"",INDEX(Output_Win!B$2:B$243,$AD277)),_xlpm.MyAuditVal,IF($AA277=0,"",INDEX(My_Audit!B$2:B$456,$AA277)),_xlfn.IFS(_xlpm.MyAuditVal&lt;&gt;"",_xlpm.MyAuditVal,_xlpm.MacVal&lt;&gt;"",_xlpm.MacVal,_xlpm.WinVal&lt;&gt;"",_xlpm.WinVal,_xlpm.CSVVal&lt;&gt;"",_xlpm.CSVVal)),""))</f>
        <v/>
      </c>
      <c r="D277" s="41" t="str" cm="1">
        <f t="array" ref="D277">IF(($Y277+$Z277+$AA277+$AD277)=0,"",IFERROR(_xlfn.LET(_xlpm.CSVVal,IF($Y277=0,"",INDEX(CSV!C$2:C$510,$Y277)),_xlpm.MacVal,IF($Z277=0,"",INDEX(Output_Mac!D$2:D$500,$Z277)),_xlpm.WinVal,IF($AD277=0,"",INDEX(Output_Win!D$2:D$243,$AD277)),_xlpm.MyAuditVal,IF($AA277=0,"",INDEX(My_Audit!C$2:C$456,$AA277)),_xlfn.IFS(_xlpm.MyAuditVal&lt;&gt;"",_xlpm.MyAuditVal,_xlpm.MacVal&lt;&gt;"",_xlpm.MacVal,_xlpm.WinVal&lt;&gt;"",_xlpm.WinVal,_xlpm.CSVVal&lt;&gt;"",_xlpm.CSVVal)),""))</f>
        <v/>
      </c>
      <c r="E277" s="41" t="str" cm="1">
        <f t="array" ref="E277">IF(($Y277+$Z277+$AA277+$AD277)=0,"",IFERROR(_xlfn.LET(_xlpm.CSVVal,IF($Y277=0,"",INDEX(CSV!E$2:E$510,$Y277)),_xlpm.MacVal,IF($Z277=0,"",INDEX(Output_Mac!C$2:C$500,$Z277)),_xlpm.WinVal,IF($AD277=0,"",INDEX(Output_Win!C$2:C$243,$AD277)),_xlpm.MyAuditVal,IF($AA277=0,"",INDEX(My_Audit!D$2:D$456,$AA277)),_xlfn.IFS(_xlpm.MyAuditVal&lt;&gt;"",_xlpm.MyAuditVal,_xlpm.MacVal&lt;&gt;"",_xlpm.MacVal,_xlpm.WinVal&lt;&gt;"",_xlpm.WinVal,_xlpm.CSVVal&lt;&gt;"",_xlpm.CSVVal)),""))</f>
        <v/>
      </c>
      <c r="F277" s="41" t="str" cm="1">
        <f t="array" ref="F277">IF(($Y277+$Z277+$AA277+$AD277)=0,"",IFERROR(_xlfn.LET(_xlpm.CSVVal,IF($Y277=0,"",INDEX(CSV!F$2:F$510,$Y277)),_xlpm.MacVal,IF($Z277=0,"",INDEX(Output_Mac!E$2:E$500,$Z277)),_xlpm.WinVal,IF($AD277=0,"",INDEX(Output_Win!E$2:E$243,$AD277)),_xlpm.MyAuditVal,IF($AA277=0,"",INDEX(My_Audit!E$2:E$456,$AA277)),_xlfn.IFS(_xlpm.MyAuditVal&lt;&gt;"",_xlpm.MyAuditVal,_xlpm.MacVal&lt;&gt;"",_xlpm.MacVal,_xlpm.WinVal&lt;&gt;"",_xlpm.WinVal,_xlpm.CSVVal&lt;&gt;"",PROPER(_xlpm.CSVVal))),""))</f>
        <v/>
      </c>
      <c r="G277" s="41" t="str" cm="1">
        <f t="array" ref="G277">IF(($Y277+$Z277+$AA277+$AD277)=0,"",IFERROR(_xlfn.LET(_xlpm.CSVVal,IF($Y277=0,"",INDEX(CSV!G$2:G$510,$Y277)),_xlpm.MacVal,IF($Z277=0,"",INDEX(Output_Mac!G$2:G$500,$Z277)),_xlpm.WinVal,IF($AD277=0,"",INDEX(Output_Win!G$2:G$243,$AD277)),_xlpm.MyAuditVal,IF($AA277=0,"",INDEX(My_Audit!F$2:F$456,$AA277)),_xlfn.IFS(_xlpm.MyAuditVal&lt;&gt;"",_xlpm.MyAuditVal,_xlpm.MacVal&lt;&gt;"",_xlpm.MacVal,_xlpm.WinVal&lt;&gt;"",_xlpm.WinVal,_xlpm.CSVVal&lt;&gt;"",_xlpm.CSVVal)),""))</f>
        <v/>
      </c>
      <c r="H277" s="41" t="str" cm="1">
        <f t="array" ref="H277">IF($Z277&gt;0,INDEX(Output_Mac!H$2:H$500,$Z277),IF($AD277&gt;0,INDEX(Output_Win!H$2:H$243,$AD277),IF($AA277&gt;0,_xlfn.LET(_xlpm.MyAuditVal,INDEX(My_Audit!G$2:G$456,$AA277),IF(_xlpm.MyAuditVal=0,"",_xlpm.MyAuditVal)),"")))</f>
        <v/>
      </c>
      <c r="I277" s="41" t="str" cm="1">
        <f t="array" ref="I277">IF(($Y277+$Z277+$AA277+$AD277)=0,"",IFERROR(_xlfn.LET(_xlpm.CSVVal,IF($Y277=0,"",INDEX(CSV!H$2:H$510,$Y277)),_xlpm.MacVal,IF($Z277=0,"",INDEX(Output_Mac!I$2:I$500,$Z277)),_xlpm.WinVal,IF($AD277=0,"",INDEX(Output_Win!I$2:I$243,$AD277)),_xlpm.MyAuditVal,IF($AA277=0,"",INDEX(My_Audit!H$2:H$456,$AA277)),_xlfn.IFS(_xlpm.MyAuditVal&lt;&gt;"",_xlpm.MyAuditVal,_xlpm.MacVal&lt;&gt;"",_xlpm.MacVal,_xlpm.WinVal&lt;&gt;"",_xlpm.WinVal,_xlpm.CSVVal&lt;&gt;"",_xlpm.CSVVal)),""))</f>
        <v/>
      </c>
      <c r="J277" s="41" t="str" cm="1">
        <f t="array" ref="J277">IF(($Y277+$Z277+$AA277+$AD277)=0,"",IFERROR(_xlfn.LET(_xlpm.CSVVal,IF($Y277=0,"",INDEX(CSV!J$2:J$510,$Y277)),_xlpm.MacVal,IF($Z277=0,"",INDEX(Output_Mac!J$2:J$500,$Z277)),_xlpm.WinVal,IF($AD277=0,"",INDEX(Output_Win!J$2:J$243,$AD277)),_xlpm.MyAuditVal,IF($AA277=0,"",INDEX(My_Audit!I$2:I$456,$AA277)),_xlfn.IFS(_xlpm.MyAuditVal&lt;&gt;"",_xlpm.MyAuditVal,_xlpm.MacVal&lt;&gt;"",_xlpm.MacVal,_xlpm.WinVal&lt;&gt;"",_xlpm.WinVal,_xlpm.CSVVal&lt;&gt;"",_xlpm.CSVVal)),""))</f>
        <v/>
      </c>
      <c r="K277" s="41" t="str" cm="1">
        <f t="array" ref="K277">IF(($Y277+$Z277+$AA277+$AD277)=0,"",IFERROR(_xlfn.LET(_xlpm.CSVVal,IF($Y277=0,"",INDEX(CSV!N$2:N$510,$Y277)),_xlpm.MacVal,IF($Z277=0,"",INDEX(Output_Mac!L$2:L$500,$Z277)),_xlpm.WinVal,IF($AD277=0,"",INDEX(Output_Win!L$2:L$243,$AD277)),_xlpm.MyAuditVal,IF($AA277=0,"",INDEX(My_Audit!J$2:J$456,$AA277)),_xlfn.IFS(_xlpm.MyAuditVal&lt;&gt;"",_xlpm.MyAuditVal,_xlpm.MacVal&lt;&gt;"",_xlpm.MacVal,_xlpm.WinVal&lt;&gt;"",_xlpm.WinVal,_xlpm.CSVVal&lt;&gt;"",_xlpm.CSVVal)),""))</f>
        <v/>
      </c>
      <c r="L277" s="41" t="str" cm="1">
        <f t="array" ref="L277">IF(($Y277+$Z277+$AA277+$AD277)=0,"",IFERROR(_xlfn.LET(_xlpm.CSVVal,IF($Y277=0,"",INDEX(CSV!Q$2:Q$510,$Y277)),_xlpm.MacVal,IF($Z277=0,"",INDEX(Output_Mac!M$2:M$500,$Z277)),_xlpm.WinVal,IF($AD277=0,"",INDEX(Output_Win!M$2:M$243,$AD277)),_xlpm.MyAuditVal,IF($AA277=0,"",INDEX(My_Audit!K$2:K$456,$AA277)),_xlfn.IFS(_xlpm.MyAuditVal&lt;&gt;"",_xlpm.MyAuditVal,_xlpm.MacVal&lt;&gt;"",_xlpm.MacVal,_xlpm.WinVal&lt;&gt;"",_xlpm.WinVal,_xlpm.CSVVal&lt;&gt;"",_xlpm.CSVVal)),""))</f>
        <v/>
      </c>
      <c r="M277" s="41" t="str" cm="1">
        <f t="array" ref="M277">IF(($Y277+$Z277+$AA277+$AD277)=0,"",ExpandDiagCodes(_xlfn.TEXTJOIN(", ",TRUE,IF($AA277=0,"",INDEX(My_Audit!N$2:N$456,$AA277)),IF($Z277=0,"",INDEX(Output_Mac!S$2:S$500,$Z277)),IF($AD277=0,"",INDEX(Output_Win!S$2:S$243,$AD277)),IF($Y277=0,"",INDEX(CSV!AE$2:AE$510,$Y277)))))</f>
        <v/>
      </c>
      <c r="N277" s="41" t="str" cm="1">
        <f t="array" ref="N277">IF(($Y277+$Z277+$AA277+$AD277)=0,"",IFERROR(_xlfn.LET(_xlpm.CSVVal,IF($Y277=0,"",INDEX(CSV!AG$2:AG$510,$Y277)),_xlpm.MacVal,IF($Z277=0,"",INDEX(Output_Mac!T$2:T$500,$Z277)),_xlpm.WinVal,IF($AD277=0,"",INDEX(Output_Win!T$2:T$243,$AD277)),_xlpm.MyAuditVal,IF($AA277=0,"",INDEX(My_Audit!O$2:O$456,$AA277)),_xlfn.IFS(_xlpm.MyAuditVal&lt;&gt;"",_xlpm.MyAuditVal,_xlpm.MacVal&lt;&gt;"",_xlpm.MacVal,_xlpm.WinVal&lt;&gt;"",_xlpm.WinVal,_xlpm.CSVVal&lt;&gt;"",_xlpm.CSVVal)),""))</f>
        <v/>
      </c>
      <c r="O277" s="41" t="str" cm="1">
        <f t="array" ref="O277">IF($AB277=0,"",INDEX(My_Audit!P$2:P$456,$AB277))&amp;""</f>
        <v/>
      </c>
      <c r="P277" s="40"/>
      <c r="Q277" s="41" t="str">
        <f>IF(LEFT(N277,4)="Pass","Nist SP 800-88",My_Audit!R277)&amp;""</f>
        <v/>
      </c>
      <c r="R277" s="40"/>
      <c r="S277" s="40"/>
      <c r="T277" s="41" t="str" cm="1">
        <f t="array" ref="T277">IF($AC277=0,"",INDEX(Models!J$2:J$605,$AC277))</f>
        <v/>
      </c>
      <c r="U277" s="40"/>
      <c r="V277" s="40"/>
      <c r="W277" s="79" t="str" cm="1">
        <f t="array" ref="W277">IF(($Z277+$AA277+$AD277)=0,"",ExpandDiagCodes(_xlfn.TEXTJOIN(", ",TRUE,IF($AA277=0,"",INDEX(My_Audit!L$2:L$456,$AA277)),IF($Z277=0,"",INDEX(Output_Mac!AA$2:AA$500,$Z277)),IF($AD277=0,"",INDEX(Output_Win!AA$2:AA$243,$AD277)))))</f>
        <v/>
      </c>
      <c r="Y277" s="80">
        <f>IFERROR(MATCH($A277,CSV!$A$2:$A$510,0),0)</f>
        <v>0</v>
      </c>
      <c r="Z277" s="80">
        <f>IFERROR(MATCH($A277,Output_Mac!$A$2:$A$500,0),0)</f>
        <v>0</v>
      </c>
      <c r="AA277" s="80">
        <f>IFERROR(MATCH($A277,My_Audit!$A$2:$A$456,0),0)</f>
        <v>276</v>
      </c>
      <c r="AB277" s="80">
        <f>IFERROR(MATCH($C277,My_Audit!$B$2:$B$456,0),0)</f>
        <v>0</v>
      </c>
      <c r="AC277" s="80">
        <f>IFERROR(MATCH($E277,Models!$I$2:$I$605,0),0)</f>
        <v>0</v>
      </c>
      <c r="AD277" s="80">
        <f>IFERROR(MATCH($A277,Output_Win!$A$2:$A$243,0),0)</f>
        <v>0</v>
      </c>
    </row>
    <row r="278" spans="1:30">
      <c r="A278" s="40" t="str">
        <f>_xlfn.TEXTJOIN("",TRUE,Input!$A$4,TEXT(ROW(My_Audit!A277)+Input!$A$8-1,"00"))</f>
        <v>W4665</v>
      </c>
      <c r="B278" s="40" t="str">
        <f>_xlfn.TEXTJOIN("-",TRUE,"ITD",Input!$A$2,A278)</f>
        <v>ITD-SHR11749-W4665</v>
      </c>
      <c r="C278" s="41" t="str" cm="1">
        <f t="array" ref="C278">IF(($Y278+$Z278+$AA278+$AD278)=0,"",IFERROR(_xlfn.LET(_xlpm.CSVVal,IF($Y278=0,"",INDEX(CSV!B$2:B$510,$Y278)),_xlpm.MacVal,IF($Z278=0,"",INDEX(Output_Mac!B$2:B$500,$Z278)),_xlpm.WinVal,IF($AD278=0,"",INDEX(Output_Win!B$2:B$243,$AD278)),_xlpm.MyAuditVal,IF($AA278=0,"",INDEX(My_Audit!B$2:B$456,$AA278)),_xlfn.IFS(_xlpm.MyAuditVal&lt;&gt;"",_xlpm.MyAuditVal,_xlpm.MacVal&lt;&gt;"",_xlpm.MacVal,_xlpm.WinVal&lt;&gt;"",_xlpm.WinVal,_xlpm.CSVVal&lt;&gt;"",_xlpm.CSVVal)),""))</f>
        <v/>
      </c>
      <c r="D278" s="41" t="str" cm="1">
        <f t="array" ref="D278">IF(($Y278+$Z278+$AA278+$AD278)=0,"",IFERROR(_xlfn.LET(_xlpm.CSVVal,IF($Y278=0,"",INDEX(CSV!C$2:C$510,$Y278)),_xlpm.MacVal,IF($Z278=0,"",INDEX(Output_Mac!D$2:D$500,$Z278)),_xlpm.WinVal,IF($AD278=0,"",INDEX(Output_Win!D$2:D$243,$AD278)),_xlpm.MyAuditVal,IF($AA278=0,"",INDEX(My_Audit!C$2:C$456,$AA278)),_xlfn.IFS(_xlpm.MyAuditVal&lt;&gt;"",_xlpm.MyAuditVal,_xlpm.MacVal&lt;&gt;"",_xlpm.MacVal,_xlpm.WinVal&lt;&gt;"",_xlpm.WinVal,_xlpm.CSVVal&lt;&gt;"",_xlpm.CSVVal)),""))</f>
        <v/>
      </c>
      <c r="E278" s="41" t="str" cm="1">
        <f t="array" ref="E278">IF(($Y278+$Z278+$AA278+$AD278)=0,"",IFERROR(_xlfn.LET(_xlpm.CSVVal,IF($Y278=0,"",INDEX(CSV!E$2:E$510,$Y278)),_xlpm.MacVal,IF($Z278=0,"",INDEX(Output_Mac!C$2:C$500,$Z278)),_xlpm.WinVal,IF($AD278=0,"",INDEX(Output_Win!C$2:C$243,$AD278)),_xlpm.MyAuditVal,IF($AA278=0,"",INDEX(My_Audit!D$2:D$456,$AA278)),_xlfn.IFS(_xlpm.MyAuditVal&lt;&gt;"",_xlpm.MyAuditVal,_xlpm.MacVal&lt;&gt;"",_xlpm.MacVal,_xlpm.WinVal&lt;&gt;"",_xlpm.WinVal,_xlpm.CSVVal&lt;&gt;"",_xlpm.CSVVal)),""))</f>
        <v/>
      </c>
      <c r="F278" s="41" t="str" cm="1">
        <f t="array" ref="F278">IF(($Y278+$Z278+$AA278+$AD278)=0,"",IFERROR(_xlfn.LET(_xlpm.CSVVal,IF($Y278=0,"",INDEX(CSV!F$2:F$510,$Y278)),_xlpm.MacVal,IF($Z278=0,"",INDEX(Output_Mac!E$2:E$500,$Z278)),_xlpm.WinVal,IF($AD278=0,"",INDEX(Output_Win!E$2:E$243,$AD278)),_xlpm.MyAuditVal,IF($AA278=0,"",INDEX(My_Audit!E$2:E$456,$AA278)),_xlfn.IFS(_xlpm.MyAuditVal&lt;&gt;"",_xlpm.MyAuditVal,_xlpm.MacVal&lt;&gt;"",_xlpm.MacVal,_xlpm.WinVal&lt;&gt;"",_xlpm.WinVal,_xlpm.CSVVal&lt;&gt;"",PROPER(_xlpm.CSVVal))),""))</f>
        <v/>
      </c>
      <c r="G278" s="41" t="str" cm="1">
        <f t="array" ref="G278">IF(($Y278+$Z278+$AA278+$AD278)=0,"",IFERROR(_xlfn.LET(_xlpm.CSVVal,IF($Y278=0,"",INDEX(CSV!G$2:G$510,$Y278)),_xlpm.MacVal,IF($Z278=0,"",INDEX(Output_Mac!G$2:G$500,$Z278)),_xlpm.WinVal,IF($AD278=0,"",INDEX(Output_Win!G$2:G$243,$AD278)),_xlpm.MyAuditVal,IF($AA278=0,"",INDEX(My_Audit!F$2:F$456,$AA278)),_xlfn.IFS(_xlpm.MyAuditVal&lt;&gt;"",_xlpm.MyAuditVal,_xlpm.MacVal&lt;&gt;"",_xlpm.MacVal,_xlpm.WinVal&lt;&gt;"",_xlpm.WinVal,_xlpm.CSVVal&lt;&gt;"",_xlpm.CSVVal)),""))</f>
        <v/>
      </c>
      <c r="H278" s="41" t="str" cm="1">
        <f t="array" ref="H278">IF($Z278&gt;0,INDEX(Output_Mac!H$2:H$500,$Z278),IF($AD278&gt;0,INDEX(Output_Win!H$2:H$243,$AD278),IF($AA278&gt;0,_xlfn.LET(_xlpm.MyAuditVal,INDEX(My_Audit!G$2:G$456,$AA278),IF(_xlpm.MyAuditVal=0,"",_xlpm.MyAuditVal)),"")))</f>
        <v/>
      </c>
      <c r="I278" s="41" t="str" cm="1">
        <f t="array" ref="I278">IF(($Y278+$Z278+$AA278+$AD278)=0,"",IFERROR(_xlfn.LET(_xlpm.CSVVal,IF($Y278=0,"",INDEX(CSV!H$2:H$510,$Y278)),_xlpm.MacVal,IF($Z278=0,"",INDEX(Output_Mac!I$2:I$500,$Z278)),_xlpm.WinVal,IF($AD278=0,"",INDEX(Output_Win!I$2:I$243,$AD278)),_xlpm.MyAuditVal,IF($AA278=0,"",INDEX(My_Audit!H$2:H$456,$AA278)),_xlfn.IFS(_xlpm.MyAuditVal&lt;&gt;"",_xlpm.MyAuditVal,_xlpm.MacVal&lt;&gt;"",_xlpm.MacVal,_xlpm.WinVal&lt;&gt;"",_xlpm.WinVal,_xlpm.CSVVal&lt;&gt;"",_xlpm.CSVVal)),""))</f>
        <v/>
      </c>
      <c r="J278" s="41" t="str" cm="1">
        <f t="array" ref="J278">IF(($Y278+$Z278+$AA278+$AD278)=0,"",IFERROR(_xlfn.LET(_xlpm.CSVVal,IF($Y278=0,"",INDEX(CSV!J$2:J$510,$Y278)),_xlpm.MacVal,IF($Z278=0,"",INDEX(Output_Mac!J$2:J$500,$Z278)),_xlpm.WinVal,IF($AD278=0,"",INDEX(Output_Win!J$2:J$243,$AD278)),_xlpm.MyAuditVal,IF($AA278=0,"",INDEX(My_Audit!I$2:I$456,$AA278)),_xlfn.IFS(_xlpm.MyAuditVal&lt;&gt;"",_xlpm.MyAuditVal,_xlpm.MacVal&lt;&gt;"",_xlpm.MacVal,_xlpm.WinVal&lt;&gt;"",_xlpm.WinVal,_xlpm.CSVVal&lt;&gt;"",_xlpm.CSVVal)),""))</f>
        <v/>
      </c>
      <c r="K278" s="41" t="str" cm="1">
        <f t="array" ref="K278">IF(($Y278+$Z278+$AA278+$AD278)=0,"",IFERROR(_xlfn.LET(_xlpm.CSVVal,IF($Y278=0,"",INDEX(CSV!N$2:N$510,$Y278)),_xlpm.MacVal,IF($Z278=0,"",INDEX(Output_Mac!L$2:L$500,$Z278)),_xlpm.WinVal,IF($AD278=0,"",INDEX(Output_Win!L$2:L$243,$AD278)),_xlpm.MyAuditVal,IF($AA278=0,"",INDEX(My_Audit!J$2:J$456,$AA278)),_xlfn.IFS(_xlpm.MyAuditVal&lt;&gt;"",_xlpm.MyAuditVal,_xlpm.MacVal&lt;&gt;"",_xlpm.MacVal,_xlpm.WinVal&lt;&gt;"",_xlpm.WinVal,_xlpm.CSVVal&lt;&gt;"",_xlpm.CSVVal)),""))</f>
        <v/>
      </c>
      <c r="L278" s="41" t="str" cm="1">
        <f t="array" ref="L278">IF(($Y278+$Z278+$AA278+$AD278)=0,"",IFERROR(_xlfn.LET(_xlpm.CSVVal,IF($Y278=0,"",INDEX(CSV!Q$2:Q$510,$Y278)),_xlpm.MacVal,IF($Z278=0,"",INDEX(Output_Mac!M$2:M$500,$Z278)),_xlpm.WinVal,IF($AD278=0,"",INDEX(Output_Win!M$2:M$243,$AD278)),_xlpm.MyAuditVal,IF($AA278=0,"",INDEX(My_Audit!K$2:K$456,$AA278)),_xlfn.IFS(_xlpm.MyAuditVal&lt;&gt;"",_xlpm.MyAuditVal,_xlpm.MacVal&lt;&gt;"",_xlpm.MacVal,_xlpm.WinVal&lt;&gt;"",_xlpm.WinVal,_xlpm.CSVVal&lt;&gt;"",_xlpm.CSVVal)),""))</f>
        <v/>
      </c>
      <c r="M278" s="41" t="str" cm="1">
        <f t="array" ref="M278">IF(($Y278+$Z278+$AA278+$AD278)=0,"",ExpandDiagCodes(_xlfn.TEXTJOIN(", ",TRUE,IF($AA278=0,"",INDEX(My_Audit!N$2:N$456,$AA278)),IF($Z278=0,"",INDEX(Output_Mac!S$2:S$500,$Z278)),IF($AD278=0,"",INDEX(Output_Win!S$2:S$243,$AD278)),IF($Y278=0,"",INDEX(CSV!AE$2:AE$510,$Y278)))))</f>
        <v/>
      </c>
      <c r="N278" s="41" t="str" cm="1">
        <f t="array" ref="N278">IF(($Y278+$Z278+$AA278+$AD278)=0,"",IFERROR(_xlfn.LET(_xlpm.CSVVal,IF($Y278=0,"",INDEX(CSV!AG$2:AG$510,$Y278)),_xlpm.MacVal,IF($Z278=0,"",INDEX(Output_Mac!T$2:T$500,$Z278)),_xlpm.WinVal,IF($AD278=0,"",INDEX(Output_Win!T$2:T$243,$AD278)),_xlpm.MyAuditVal,IF($AA278=0,"",INDEX(My_Audit!O$2:O$456,$AA278)),_xlfn.IFS(_xlpm.MyAuditVal&lt;&gt;"",_xlpm.MyAuditVal,_xlpm.MacVal&lt;&gt;"",_xlpm.MacVal,_xlpm.WinVal&lt;&gt;"",_xlpm.WinVal,_xlpm.CSVVal&lt;&gt;"",_xlpm.CSVVal)),""))</f>
        <v/>
      </c>
      <c r="O278" s="41" t="str" cm="1">
        <f t="array" ref="O278">IF($AB278=0,"",INDEX(My_Audit!P$2:P$456,$AB278))&amp;""</f>
        <v/>
      </c>
      <c r="P278" s="40"/>
      <c r="Q278" s="41" t="str">
        <f>IF(LEFT(N278,4)="Pass","Nist SP 800-88",My_Audit!R278)&amp;""</f>
        <v/>
      </c>
      <c r="R278" s="40"/>
      <c r="S278" s="40"/>
      <c r="T278" s="41" t="str" cm="1">
        <f t="array" ref="T278">IF($AC278=0,"",INDEX(Models!J$2:J$605,$AC278))</f>
        <v/>
      </c>
      <c r="U278" s="40"/>
      <c r="V278" s="40"/>
      <c r="W278" s="79" t="str" cm="1">
        <f t="array" ref="W278">IF(($Z278+$AA278+$AD278)=0,"",ExpandDiagCodes(_xlfn.TEXTJOIN(", ",TRUE,IF($AA278=0,"",INDEX(My_Audit!L$2:L$456,$AA278)),IF($Z278=0,"",INDEX(Output_Mac!AA$2:AA$500,$Z278)),IF($AD278=0,"",INDEX(Output_Win!AA$2:AA$243,$AD278)))))</f>
        <v/>
      </c>
      <c r="Y278" s="80">
        <f>IFERROR(MATCH($A278,CSV!$A$2:$A$510,0),0)</f>
        <v>0</v>
      </c>
      <c r="Z278" s="80">
        <f>IFERROR(MATCH($A278,Output_Mac!$A$2:$A$500,0),0)</f>
        <v>0</v>
      </c>
      <c r="AA278" s="80">
        <f>IFERROR(MATCH($A278,My_Audit!$A$2:$A$456,0),0)</f>
        <v>277</v>
      </c>
      <c r="AB278" s="80">
        <f>IFERROR(MATCH($C278,My_Audit!$B$2:$B$456,0),0)</f>
        <v>0</v>
      </c>
      <c r="AC278" s="80">
        <f>IFERROR(MATCH($E278,Models!$I$2:$I$605,0),0)</f>
        <v>0</v>
      </c>
      <c r="AD278" s="80">
        <f>IFERROR(MATCH($A278,Output_Win!$A$2:$A$243,0),0)</f>
        <v>0</v>
      </c>
    </row>
    <row r="279" spans="1:30">
      <c r="A279" s="40" t="str">
        <f>_xlfn.TEXTJOIN("",TRUE,Input!$A$4,TEXT(ROW(My_Audit!A278)+Input!$A$8-1,"00"))</f>
        <v>W4666</v>
      </c>
      <c r="B279" s="40" t="str">
        <f>_xlfn.TEXTJOIN("-",TRUE,"ITD",Input!$A$2,A279)</f>
        <v>ITD-SHR11749-W4666</v>
      </c>
      <c r="C279" s="41" t="str" cm="1">
        <f t="array" ref="C279">IF(($Y279+$Z279+$AA279+$AD279)=0,"",IFERROR(_xlfn.LET(_xlpm.CSVVal,IF($Y279=0,"",INDEX(CSV!B$2:B$510,$Y279)),_xlpm.MacVal,IF($Z279=0,"",INDEX(Output_Mac!B$2:B$500,$Z279)),_xlpm.WinVal,IF($AD279=0,"",INDEX(Output_Win!B$2:B$243,$AD279)),_xlpm.MyAuditVal,IF($AA279=0,"",INDEX(My_Audit!B$2:B$456,$AA279)),_xlfn.IFS(_xlpm.MyAuditVal&lt;&gt;"",_xlpm.MyAuditVal,_xlpm.MacVal&lt;&gt;"",_xlpm.MacVal,_xlpm.WinVal&lt;&gt;"",_xlpm.WinVal,_xlpm.CSVVal&lt;&gt;"",_xlpm.CSVVal)),""))</f>
        <v/>
      </c>
      <c r="D279" s="41" t="str" cm="1">
        <f t="array" ref="D279">IF(($Y279+$Z279+$AA279+$AD279)=0,"",IFERROR(_xlfn.LET(_xlpm.CSVVal,IF($Y279=0,"",INDEX(CSV!C$2:C$510,$Y279)),_xlpm.MacVal,IF($Z279=0,"",INDEX(Output_Mac!D$2:D$500,$Z279)),_xlpm.WinVal,IF($AD279=0,"",INDEX(Output_Win!D$2:D$243,$AD279)),_xlpm.MyAuditVal,IF($AA279=0,"",INDEX(My_Audit!C$2:C$456,$AA279)),_xlfn.IFS(_xlpm.MyAuditVal&lt;&gt;"",_xlpm.MyAuditVal,_xlpm.MacVal&lt;&gt;"",_xlpm.MacVal,_xlpm.WinVal&lt;&gt;"",_xlpm.WinVal,_xlpm.CSVVal&lt;&gt;"",_xlpm.CSVVal)),""))</f>
        <v/>
      </c>
      <c r="E279" s="41" t="str" cm="1">
        <f t="array" ref="E279">IF(($Y279+$Z279+$AA279+$AD279)=0,"",IFERROR(_xlfn.LET(_xlpm.CSVVal,IF($Y279=0,"",INDEX(CSV!E$2:E$510,$Y279)),_xlpm.MacVal,IF($Z279=0,"",INDEX(Output_Mac!C$2:C$500,$Z279)),_xlpm.WinVal,IF($AD279=0,"",INDEX(Output_Win!C$2:C$243,$AD279)),_xlpm.MyAuditVal,IF($AA279=0,"",INDEX(My_Audit!D$2:D$456,$AA279)),_xlfn.IFS(_xlpm.MyAuditVal&lt;&gt;"",_xlpm.MyAuditVal,_xlpm.MacVal&lt;&gt;"",_xlpm.MacVal,_xlpm.WinVal&lt;&gt;"",_xlpm.WinVal,_xlpm.CSVVal&lt;&gt;"",_xlpm.CSVVal)),""))</f>
        <v/>
      </c>
      <c r="F279" s="41" t="str" cm="1">
        <f t="array" ref="F279">IF(($Y279+$Z279+$AA279+$AD279)=0,"",IFERROR(_xlfn.LET(_xlpm.CSVVal,IF($Y279=0,"",INDEX(CSV!F$2:F$510,$Y279)),_xlpm.MacVal,IF($Z279=0,"",INDEX(Output_Mac!E$2:E$500,$Z279)),_xlpm.WinVal,IF($AD279=0,"",INDEX(Output_Win!E$2:E$243,$AD279)),_xlpm.MyAuditVal,IF($AA279=0,"",INDEX(My_Audit!E$2:E$456,$AA279)),_xlfn.IFS(_xlpm.MyAuditVal&lt;&gt;"",_xlpm.MyAuditVal,_xlpm.MacVal&lt;&gt;"",_xlpm.MacVal,_xlpm.WinVal&lt;&gt;"",_xlpm.WinVal,_xlpm.CSVVal&lt;&gt;"",PROPER(_xlpm.CSVVal))),""))</f>
        <v/>
      </c>
      <c r="G279" s="41" t="str" cm="1">
        <f t="array" ref="G279">IF(($Y279+$Z279+$AA279+$AD279)=0,"",IFERROR(_xlfn.LET(_xlpm.CSVVal,IF($Y279=0,"",INDEX(CSV!G$2:G$510,$Y279)),_xlpm.MacVal,IF($Z279=0,"",INDEX(Output_Mac!G$2:G$500,$Z279)),_xlpm.WinVal,IF($AD279=0,"",INDEX(Output_Win!G$2:G$243,$AD279)),_xlpm.MyAuditVal,IF($AA279=0,"",INDEX(My_Audit!F$2:F$456,$AA279)),_xlfn.IFS(_xlpm.MyAuditVal&lt;&gt;"",_xlpm.MyAuditVal,_xlpm.MacVal&lt;&gt;"",_xlpm.MacVal,_xlpm.WinVal&lt;&gt;"",_xlpm.WinVal,_xlpm.CSVVal&lt;&gt;"",_xlpm.CSVVal)),""))</f>
        <v/>
      </c>
      <c r="H279" s="41" t="str" cm="1">
        <f t="array" ref="H279">IF($Z279&gt;0,INDEX(Output_Mac!H$2:H$500,$Z279),IF($AD279&gt;0,INDEX(Output_Win!H$2:H$243,$AD279),IF($AA279&gt;0,_xlfn.LET(_xlpm.MyAuditVal,INDEX(My_Audit!G$2:G$456,$AA279),IF(_xlpm.MyAuditVal=0,"",_xlpm.MyAuditVal)),"")))</f>
        <v/>
      </c>
      <c r="I279" s="41" t="str" cm="1">
        <f t="array" ref="I279">IF(($Y279+$Z279+$AA279+$AD279)=0,"",IFERROR(_xlfn.LET(_xlpm.CSVVal,IF($Y279=0,"",INDEX(CSV!H$2:H$510,$Y279)),_xlpm.MacVal,IF($Z279=0,"",INDEX(Output_Mac!I$2:I$500,$Z279)),_xlpm.WinVal,IF($AD279=0,"",INDEX(Output_Win!I$2:I$243,$AD279)),_xlpm.MyAuditVal,IF($AA279=0,"",INDEX(My_Audit!H$2:H$456,$AA279)),_xlfn.IFS(_xlpm.MyAuditVal&lt;&gt;"",_xlpm.MyAuditVal,_xlpm.MacVal&lt;&gt;"",_xlpm.MacVal,_xlpm.WinVal&lt;&gt;"",_xlpm.WinVal,_xlpm.CSVVal&lt;&gt;"",_xlpm.CSVVal)),""))</f>
        <v/>
      </c>
      <c r="J279" s="41" t="str" cm="1">
        <f t="array" ref="J279">IF(($Y279+$Z279+$AA279+$AD279)=0,"",IFERROR(_xlfn.LET(_xlpm.CSVVal,IF($Y279=0,"",INDEX(CSV!J$2:J$510,$Y279)),_xlpm.MacVal,IF($Z279=0,"",INDEX(Output_Mac!J$2:J$500,$Z279)),_xlpm.WinVal,IF($AD279=0,"",INDEX(Output_Win!J$2:J$243,$AD279)),_xlpm.MyAuditVal,IF($AA279=0,"",INDEX(My_Audit!I$2:I$456,$AA279)),_xlfn.IFS(_xlpm.MyAuditVal&lt;&gt;"",_xlpm.MyAuditVal,_xlpm.MacVal&lt;&gt;"",_xlpm.MacVal,_xlpm.WinVal&lt;&gt;"",_xlpm.WinVal,_xlpm.CSVVal&lt;&gt;"",_xlpm.CSVVal)),""))</f>
        <v/>
      </c>
      <c r="K279" s="41" t="str" cm="1">
        <f t="array" ref="K279">IF(($Y279+$Z279+$AA279+$AD279)=0,"",IFERROR(_xlfn.LET(_xlpm.CSVVal,IF($Y279=0,"",INDEX(CSV!N$2:N$510,$Y279)),_xlpm.MacVal,IF($Z279=0,"",INDEX(Output_Mac!L$2:L$500,$Z279)),_xlpm.WinVal,IF($AD279=0,"",INDEX(Output_Win!L$2:L$243,$AD279)),_xlpm.MyAuditVal,IF($AA279=0,"",INDEX(My_Audit!J$2:J$456,$AA279)),_xlfn.IFS(_xlpm.MyAuditVal&lt;&gt;"",_xlpm.MyAuditVal,_xlpm.MacVal&lt;&gt;"",_xlpm.MacVal,_xlpm.WinVal&lt;&gt;"",_xlpm.WinVal,_xlpm.CSVVal&lt;&gt;"",_xlpm.CSVVal)),""))</f>
        <v/>
      </c>
      <c r="L279" s="41" t="str" cm="1">
        <f t="array" ref="L279">IF(($Y279+$Z279+$AA279+$AD279)=0,"",IFERROR(_xlfn.LET(_xlpm.CSVVal,IF($Y279=0,"",INDEX(CSV!Q$2:Q$510,$Y279)),_xlpm.MacVal,IF($Z279=0,"",INDEX(Output_Mac!M$2:M$500,$Z279)),_xlpm.WinVal,IF($AD279=0,"",INDEX(Output_Win!M$2:M$243,$AD279)),_xlpm.MyAuditVal,IF($AA279=0,"",INDEX(My_Audit!K$2:K$456,$AA279)),_xlfn.IFS(_xlpm.MyAuditVal&lt;&gt;"",_xlpm.MyAuditVal,_xlpm.MacVal&lt;&gt;"",_xlpm.MacVal,_xlpm.WinVal&lt;&gt;"",_xlpm.WinVal,_xlpm.CSVVal&lt;&gt;"",_xlpm.CSVVal)),""))</f>
        <v/>
      </c>
      <c r="M279" s="41" t="str" cm="1">
        <f t="array" ref="M279">IF(($Y279+$Z279+$AA279+$AD279)=0,"",ExpandDiagCodes(_xlfn.TEXTJOIN(", ",TRUE,IF($AA279=0,"",INDEX(My_Audit!N$2:N$456,$AA279)),IF($Z279=0,"",INDEX(Output_Mac!S$2:S$500,$Z279)),IF($AD279=0,"",INDEX(Output_Win!S$2:S$243,$AD279)),IF($Y279=0,"",INDEX(CSV!AE$2:AE$510,$Y279)))))</f>
        <v/>
      </c>
      <c r="N279" s="41" t="str" cm="1">
        <f t="array" ref="N279">IF(($Y279+$Z279+$AA279+$AD279)=0,"",IFERROR(_xlfn.LET(_xlpm.CSVVal,IF($Y279=0,"",INDEX(CSV!AG$2:AG$510,$Y279)),_xlpm.MacVal,IF($Z279=0,"",INDEX(Output_Mac!T$2:T$500,$Z279)),_xlpm.WinVal,IF($AD279=0,"",INDEX(Output_Win!T$2:T$243,$AD279)),_xlpm.MyAuditVal,IF($AA279=0,"",INDEX(My_Audit!O$2:O$456,$AA279)),_xlfn.IFS(_xlpm.MyAuditVal&lt;&gt;"",_xlpm.MyAuditVal,_xlpm.MacVal&lt;&gt;"",_xlpm.MacVal,_xlpm.WinVal&lt;&gt;"",_xlpm.WinVal,_xlpm.CSVVal&lt;&gt;"",_xlpm.CSVVal)),""))</f>
        <v/>
      </c>
      <c r="O279" s="41" t="str" cm="1">
        <f t="array" ref="O279">IF($AB279=0,"",INDEX(My_Audit!P$2:P$456,$AB279))&amp;""</f>
        <v/>
      </c>
      <c r="P279" s="40"/>
      <c r="Q279" s="41" t="str">
        <f>IF(LEFT(N279,4)="Pass","Nist SP 800-88",My_Audit!R279)&amp;""</f>
        <v/>
      </c>
      <c r="R279" s="40"/>
      <c r="S279" s="40"/>
      <c r="T279" s="41" t="str" cm="1">
        <f t="array" ref="T279">IF($AC279=0,"",INDEX(Models!J$2:J$605,$AC279))</f>
        <v/>
      </c>
      <c r="U279" s="40"/>
      <c r="V279" s="40"/>
      <c r="W279" s="79" t="str" cm="1">
        <f t="array" ref="W279">IF(($Z279+$AA279+$AD279)=0,"",ExpandDiagCodes(_xlfn.TEXTJOIN(", ",TRUE,IF($AA279=0,"",INDEX(My_Audit!L$2:L$456,$AA279)),IF($Z279=0,"",INDEX(Output_Mac!AA$2:AA$500,$Z279)),IF($AD279=0,"",INDEX(Output_Win!AA$2:AA$243,$AD279)))))</f>
        <v/>
      </c>
      <c r="Y279" s="80">
        <f>IFERROR(MATCH($A279,CSV!$A$2:$A$510,0),0)</f>
        <v>0</v>
      </c>
      <c r="Z279" s="80">
        <f>IFERROR(MATCH($A279,Output_Mac!$A$2:$A$500,0),0)</f>
        <v>0</v>
      </c>
      <c r="AA279" s="80">
        <f>IFERROR(MATCH($A279,My_Audit!$A$2:$A$456,0),0)</f>
        <v>278</v>
      </c>
      <c r="AB279" s="80">
        <f>IFERROR(MATCH($C279,My_Audit!$B$2:$B$456,0),0)</f>
        <v>0</v>
      </c>
      <c r="AC279" s="80">
        <f>IFERROR(MATCH($E279,Models!$I$2:$I$605,0),0)</f>
        <v>0</v>
      </c>
      <c r="AD279" s="80">
        <f>IFERROR(MATCH($A279,Output_Win!$A$2:$A$243,0),0)</f>
        <v>0</v>
      </c>
    </row>
    <row r="280" spans="1:30">
      <c r="A280" s="40" t="str">
        <f>_xlfn.TEXTJOIN("",TRUE,Input!$A$4,TEXT(ROW(My_Audit!A279)+Input!$A$8-1,"00"))</f>
        <v>W4667</v>
      </c>
      <c r="B280" s="40" t="str">
        <f>_xlfn.TEXTJOIN("-",TRUE,"ITD",Input!$A$2,A280)</f>
        <v>ITD-SHR11749-W4667</v>
      </c>
      <c r="C280" s="41" t="str" cm="1">
        <f t="array" ref="C280">IF(($Y280+$Z280+$AA280+$AD280)=0,"",IFERROR(_xlfn.LET(_xlpm.CSVVal,IF($Y280=0,"",INDEX(CSV!B$2:B$510,$Y280)),_xlpm.MacVal,IF($Z280=0,"",INDEX(Output_Mac!B$2:B$500,$Z280)),_xlpm.WinVal,IF($AD280=0,"",INDEX(Output_Win!B$2:B$243,$AD280)),_xlpm.MyAuditVal,IF($AA280=0,"",INDEX(My_Audit!B$2:B$456,$AA280)),_xlfn.IFS(_xlpm.MyAuditVal&lt;&gt;"",_xlpm.MyAuditVal,_xlpm.MacVal&lt;&gt;"",_xlpm.MacVal,_xlpm.WinVal&lt;&gt;"",_xlpm.WinVal,_xlpm.CSVVal&lt;&gt;"",_xlpm.CSVVal)),""))</f>
        <v/>
      </c>
      <c r="D280" s="41" t="str" cm="1">
        <f t="array" ref="D280">IF(($Y280+$Z280+$AA280+$AD280)=0,"",IFERROR(_xlfn.LET(_xlpm.CSVVal,IF($Y280=0,"",INDEX(CSV!C$2:C$510,$Y280)),_xlpm.MacVal,IF($Z280=0,"",INDEX(Output_Mac!D$2:D$500,$Z280)),_xlpm.WinVal,IF($AD280=0,"",INDEX(Output_Win!D$2:D$243,$AD280)),_xlpm.MyAuditVal,IF($AA280=0,"",INDEX(My_Audit!C$2:C$456,$AA280)),_xlfn.IFS(_xlpm.MyAuditVal&lt;&gt;"",_xlpm.MyAuditVal,_xlpm.MacVal&lt;&gt;"",_xlpm.MacVal,_xlpm.WinVal&lt;&gt;"",_xlpm.WinVal,_xlpm.CSVVal&lt;&gt;"",_xlpm.CSVVal)),""))</f>
        <v/>
      </c>
      <c r="E280" s="41" t="str" cm="1">
        <f t="array" ref="E280">IF(($Y280+$Z280+$AA280+$AD280)=0,"",IFERROR(_xlfn.LET(_xlpm.CSVVal,IF($Y280=0,"",INDEX(CSV!E$2:E$510,$Y280)),_xlpm.MacVal,IF($Z280=0,"",INDEX(Output_Mac!C$2:C$500,$Z280)),_xlpm.WinVal,IF($AD280=0,"",INDEX(Output_Win!C$2:C$243,$AD280)),_xlpm.MyAuditVal,IF($AA280=0,"",INDEX(My_Audit!D$2:D$456,$AA280)),_xlfn.IFS(_xlpm.MyAuditVal&lt;&gt;"",_xlpm.MyAuditVal,_xlpm.MacVal&lt;&gt;"",_xlpm.MacVal,_xlpm.WinVal&lt;&gt;"",_xlpm.WinVal,_xlpm.CSVVal&lt;&gt;"",_xlpm.CSVVal)),""))</f>
        <v/>
      </c>
      <c r="F280" s="41" t="str" cm="1">
        <f t="array" ref="F280">IF(($Y280+$Z280+$AA280+$AD280)=0,"",IFERROR(_xlfn.LET(_xlpm.CSVVal,IF($Y280=0,"",INDEX(CSV!F$2:F$510,$Y280)),_xlpm.MacVal,IF($Z280=0,"",INDEX(Output_Mac!E$2:E$500,$Z280)),_xlpm.WinVal,IF($AD280=0,"",INDEX(Output_Win!E$2:E$243,$AD280)),_xlpm.MyAuditVal,IF($AA280=0,"",INDEX(My_Audit!E$2:E$456,$AA280)),_xlfn.IFS(_xlpm.MyAuditVal&lt;&gt;"",_xlpm.MyAuditVal,_xlpm.MacVal&lt;&gt;"",_xlpm.MacVal,_xlpm.WinVal&lt;&gt;"",_xlpm.WinVal,_xlpm.CSVVal&lt;&gt;"",PROPER(_xlpm.CSVVal))),""))</f>
        <v/>
      </c>
      <c r="G280" s="41" t="str" cm="1">
        <f t="array" ref="G280">IF(($Y280+$Z280+$AA280+$AD280)=0,"",IFERROR(_xlfn.LET(_xlpm.CSVVal,IF($Y280=0,"",INDEX(CSV!G$2:G$510,$Y280)),_xlpm.MacVal,IF($Z280=0,"",INDEX(Output_Mac!G$2:G$500,$Z280)),_xlpm.WinVal,IF($AD280=0,"",INDEX(Output_Win!G$2:G$243,$AD280)),_xlpm.MyAuditVal,IF($AA280=0,"",INDEX(My_Audit!F$2:F$456,$AA280)),_xlfn.IFS(_xlpm.MyAuditVal&lt;&gt;"",_xlpm.MyAuditVal,_xlpm.MacVal&lt;&gt;"",_xlpm.MacVal,_xlpm.WinVal&lt;&gt;"",_xlpm.WinVal,_xlpm.CSVVal&lt;&gt;"",_xlpm.CSVVal)),""))</f>
        <v/>
      </c>
      <c r="H280" s="41" t="str" cm="1">
        <f t="array" ref="H280">IF($Z280&gt;0,INDEX(Output_Mac!H$2:H$500,$Z280),IF($AD280&gt;0,INDEX(Output_Win!H$2:H$243,$AD280),IF($AA280&gt;0,_xlfn.LET(_xlpm.MyAuditVal,INDEX(My_Audit!G$2:G$456,$AA280),IF(_xlpm.MyAuditVal=0,"",_xlpm.MyAuditVal)),"")))</f>
        <v/>
      </c>
      <c r="I280" s="41" t="str" cm="1">
        <f t="array" ref="I280">IF(($Y280+$Z280+$AA280+$AD280)=0,"",IFERROR(_xlfn.LET(_xlpm.CSVVal,IF($Y280=0,"",INDEX(CSV!H$2:H$510,$Y280)),_xlpm.MacVal,IF($Z280=0,"",INDEX(Output_Mac!I$2:I$500,$Z280)),_xlpm.WinVal,IF($AD280=0,"",INDEX(Output_Win!I$2:I$243,$AD280)),_xlpm.MyAuditVal,IF($AA280=0,"",INDEX(My_Audit!H$2:H$456,$AA280)),_xlfn.IFS(_xlpm.MyAuditVal&lt;&gt;"",_xlpm.MyAuditVal,_xlpm.MacVal&lt;&gt;"",_xlpm.MacVal,_xlpm.WinVal&lt;&gt;"",_xlpm.WinVal,_xlpm.CSVVal&lt;&gt;"",_xlpm.CSVVal)),""))</f>
        <v/>
      </c>
      <c r="J280" s="41" t="str" cm="1">
        <f t="array" ref="J280">IF(($Y280+$Z280+$AA280+$AD280)=0,"",IFERROR(_xlfn.LET(_xlpm.CSVVal,IF($Y280=0,"",INDEX(CSV!J$2:J$510,$Y280)),_xlpm.MacVal,IF($Z280=0,"",INDEX(Output_Mac!J$2:J$500,$Z280)),_xlpm.WinVal,IF($AD280=0,"",INDEX(Output_Win!J$2:J$243,$AD280)),_xlpm.MyAuditVal,IF($AA280=0,"",INDEX(My_Audit!I$2:I$456,$AA280)),_xlfn.IFS(_xlpm.MyAuditVal&lt;&gt;"",_xlpm.MyAuditVal,_xlpm.MacVal&lt;&gt;"",_xlpm.MacVal,_xlpm.WinVal&lt;&gt;"",_xlpm.WinVal,_xlpm.CSVVal&lt;&gt;"",_xlpm.CSVVal)),""))</f>
        <v/>
      </c>
      <c r="K280" s="41" t="str" cm="1">
        <f t="array" ref="K280">IF(($Y280+$Z280+$AA280+$AD280)=0,"",IFERROR(_xlfn.LET(_xlpm.CSVVal,IF($Y280=0,"",INDEX(CSV!N$2:N$510,$Y280)),_xlpm.MacVal,IF($Z280=0,"",INDEX(Output_Mac!L$2:L$500,$Z280)),_xlpm.WinVal,IF($AD280=0,"",INDEX(Output_Win!L$2:L$243,$AD280)),_xlpm.MyAuditVal,IF($AA280=0,"",INDEX(My_Audit!J$2:J$456,$AA280)),_xlfn.IFS(_xlpm.MyAuditVal&lt;&gt;"",_xlpm.MyAuditVal,_xlpm.MacVal&lt;&gt;"",_xlpm.MacVal,_xlpm.WinVal&lt;&gt;"",_xlpm.WinVal,_xlpm.CSVVal&lt;&gt;"",_xlpm.CSVVal)),""))</f>
        <v/>
      </c>
      <c r="L280" s="41" t="str" cm="1">
        <f t="array" ref="L280">IF(($Y280+$Z280+$AA280+$AD280)=0,"",IFERROR(_xlfn.LET(_xlpm.CSVVal,IF($Y280=0,"",INDEX(CSV!Q$2:Q$510,$Y280)),_xlpm.MacVal,IF($Z280=0,"",INDEX(Output_Mac!M$2:M$500,$Z280)),_xlpm.WinVal,IF($AD280=0,"",INDEX(Output_Win!M$2:M$243,$AD280)),_xlpm.MyAuditVal,IF($AA280=0,"",INDEX(My_Audit!K$2:K$456,$AA280)),_xlfn.IFS(_xlpm.MyAuditVal&lt;&gt;"",_xlpm.MyAuditVal,_xlpm.MacVal&lt;&gt;"",_xlpm.MacVal,_xlpm.WinVal&lt;&gt;"",_xlpm.WinVal,_xlpm.CSVVal&lt;&gt;"",_xlpm.CSVVal)),""))</f>
        <v/>
      </c>
      <c r="M280" s="41" t="str" cm="1">
        <f t="array" ref="M280">IF(($Y280+$Z280+$AA280+$AD280)=0,"",ExpandDiagCodes(_xlfn.TEXTJOIN(", ",TRUE,IF($AA280=0,"",INDEX(My_Audit!N$2:N$456,$AA280)),IF($Z280=0,"",INDEX(Output_Mac!S$2:S$500,$Z280)),IF($AD280=0,"",INDEX(Output_Win!S$2:S$243,$AD280)),IF($Y280=0,"",INDEX(CSV!AE$2:AE$510,$Y280)))))</f>
        <v/>
      </c>
      <c r="N280" s="41" t="str" cm="1">
        <f t="array" ref="N280">IF(($Y280+$Z280+$AA280+$AD280)=0,"",IFERROR(_xlfn.LET(_xlpm.CSVVal,IF($Y280=0,"",INDEX(CSV!AG$2:AG$510,$Y280)),_xlpm.MacVal,IF($Z280=0,"",INDEX(Output_Mac!T$2:T$500,$Z280)),_xlpm.WinVal,IF($AD280=0,"",INDEX(Output_Win!T$2:T$243,$AD280)),_xlpm.MyAuditVal,IF($AA280=0,"",INDEX(My_Audit!O$2:O$456,$AA280)),_xlfn.IFS(_xlpm.MyAuditVal&lt;&gt;"",_xlpm.MyAuditVal,_xlpm.MacVal&lt;&gt;"",_xlpm.MacVal,_xlpm.WinVal&lt;&gt;"",_xlpm.WinVal,_xlpm.CSVVal&lt;&gt;"",_xlpm.CSVVal)),""))</f>
        <v/>
      </c>
      <c r="O280" s="41" t="str" cm="1">
        <f t="array" ref="O280">IF($AB280=0,"",INDEX(My_Audit!P$2:P$456,$AB280))&amp;""</f>
        <v/>
      </c>
      <c r="P280" s="40"/>
      <c r="Q280" s="41" t="str">
        <f>IF(LEFT(N280,4)="Pass","Nist SP 800-88",My_Audit!R280)&amp;""</f>
        <v/>
      </c>
      <c r="R280" s="40"/>
      <c r="S280" s="40"/>
      <c r="T280" s="41" t="str" cm="1">
        <f t="array" ref="T280">IF($AC280=0,"",INDEX(Models!J$2:J$605,$AC280))</f>
        <v/>
      </c>
      <c r="U280" s="40"/>
      <c r="V280" s="40"/>
      <c r="W280" s="79" t="str" cm="1">
        <f t="array" ref="W280">IF(($Z280+$AA280+$AD280)=0,"",ExpandDiagCodes(_xlfn.TEXTJOIN(", ",TRUE,IF($AA280=0,"",INDEX(My_Audit!L$2:L$456,$AA280)),IF($Z280=0,"",INDEX(Output_Mac!AA$2:AA$500,$Z280)),IF($AD280=0,"",INDEX(Output_Win!AA$2:AA$243,$AD280)))))</f>
        <v/>
      </c>
      <c r="Y280" s="80">
        <f>IFERROR(MATCH($A280,CSV!$A$2:$A$510,0),0)</f>
        <v>0</v>
      </c>
      <c r="Z280" s="80">
        <f>IFERROR(MATCH($A280,Output_Mac!$A$2:$A$500,0),0)</f>
        <v>0</v>
      </c>
      <c r="AA280" s="80">
        <f>IFERROR(MATCH($A280,My_Audit!$A$2:$A$456,0),0)</f>
        <v>279</v>
      </c>
      <c r="AB280" s="80">
        <f>IFERROR(MATCH($C280,My_Audit!$B$2:$B$456,0),0)</f>
        <v>0</v>
      </c>
      <c r="AC280" s="80">
        <f>IFERROR(MATCH($E280,Models!$I$2:$I$605,0),0)</f>
        <v>0</v>
      </c>
      <c r="AD280" s="80">
        <f>IFERROR(MATCH($A280,Output_Win!$A$2:$A$243,0),0)</f>
        <v>0</v>
      </c>
    </row>
    <row r="281" spans="1:30">
      <c r="A281" s="40" t="str">
        <f>_xlfn.TEXTJOIN("",TRUE,Input!$A$4,TEXT(ROW(My_Audit!A280)+Input!$A$8-1,"00"))</f>
        <v>W4668</v>
      </c>
      <c r="B281" s="40" t="str">
        <f>_xlfn.TEXTJOIN("-",TRUE,"ITD",Input!$A$2,A281)</f>
        <v>ITD-SHR11749-W4668</v>
      </c>
      <c r="C281" s="41" t="str" cm="1">
        <f t="array" ref="C281">IF(($Y281+$Z281+$AA281+$AD281)=0,"",IFERROR(_xlfn.LET(_xlpm.CSVVal,IF($Y281=0,"",INDEX(CSV!B$2:B$510,$Y281)),_xlpm.MacVal,IF($Z281=0,"",INDEX(Output_Mac!B$2:B$500,$Z281)),_xlpm.WinVal,IF($AD281=0,"",INDEX(Output_Win!B$2:B$243,$AD281)),_xlpm.MyAuditVal,IF($AA281=0,"",INDEX(My_Audit!B$2:B$456,$AA281)),_xlfn.IFS(_xlpm.MyAuditVal&lt;&gt;"",_xlpm.MyAuditVal,_xlpm.MacVal&lt;&gt;"",_xlpm.MacVal,_xlpm.WinVal&lt;&gt;"",_xlpm.WinVal,_xlpm.CSVVal&lt;&gt;"",_xlpm.CSVVal)),""))</f>
        <v/>
      </c>
      <c r="D281" s="41" t="str" cm="1">
        <f t="array" ref="D281">IF(($Y281+$Z281+$AA281+$AD281)=0,"",IFERROR(_xlfn.LET(_xlpm.CSVVal,IF($Y281=0,"",INDEX(CSV!C$2:C$510,$Y281)),_xlpm.MacVal,IF($Z281=0,"",INDEX(Output_Mac!D$2:D$500,$Z281)),_xlpm.WinVal,IF($AD281=0,"",INDEX(Output_Win!D$2:D$243,$AD281)),_xlpm.MyAuditVal,IF($AA281=0,"",INDEX(My_Audit!C$2:C$456,$AA281)),_xlfn.IFS(_xlpm.MyAuditVal&lt;&gt;"",_xlpm.MyAuditVal,_xlpm.MacVal&lt;&gt;"",_xlpm.MacVal,_xlpm.WinVal&lt;&gt;"",_xlpm.WinVal,_xlpm.CSVVal&lt;&gt;"",_xlpm.CSVVal)),""))</f>
        <v/>
      </c>
      <c r="E281" s="41" t="str" cm="1">
        <f t="array" ref="E281">IF(($Y281+$Z281+$AA281+$AD281)=0,"",IFERROR(_xlfn.LET(_xlpm.CSVVal,IF($Y281=0,"",INDEX(CSV!E$2:E$510,$Y281)),_xlpm.MacVal,IF($Z281=0,"",INDEX(Output_Mac!C$2:C$500,$Z281)),_xlpm.WinVal,IF($AD281=0,"",INDEX(Output_Win!C$2:C$243,$AD281)),_xlpm.MyAuditVal,IF($AA281=0,"",INDEX(My_Audit!D$2:D$456,$AA281)),_xlfn.IFS(_xlpm.MyAuditVal&lt;&gt;"",_xlpm.MyAuditVal,_xlpm.MacVal&lt;&gt;"",_xlpm.MacVal,_xlpm.WinVal&lt;&gt;"",_xlpm.WinVal,_xlpm.CSVVal&lt;&gt;"",_xlpm.CSVVal)),""))</f>
        <v/>
      </c>
      <c r="F281" s="41" t="str" cm="1">
        <f t="array" ref="F281">IF(($Y281+$Z281+$AA281+$AD281)=0,"",IFERROR(_xlfn.LET(_xlpm.CSVVal,IF($Y281=0,"",INDEX(CSV!F$2:F$510,$Y281)),_xlpm.MacVal,IF($Z281=0,"",INDEX(Output_Mac!E$2:E$500,$Z281)),_xlpm.WinVal,IF($AD281=0,"",INDEX(Output_Win!E$2:E$243,$AD281)),_xlpm.MyAuditVal,IF($AA281=0,"",INDEX(My_Audit!E$2:E$456,$AA281)),_xlfn.IFS(_xlpm.MyAuditVal&lt;&gt;"",_xlpm.MyAuditVal,_xlpm.MacVal&lt;&gt;"",_xlpm.MacVal,_xlpm.WinVal&lt;&gt;"",_xlpm.WinVal,_xlpm.CSVVal&lt;&gt;"",PROPER(_xlpm.CSVVal))),""))</f>
        <v/>
      </c>
      <c r="G281" s="41" t="str" cm="1">
        <f t="array" ref="G281">IF(($Y281+$Z281+$AA281+$AD281)=0,"",IFERROR(_xlfn.LET(_xlpm.CSVVal,IF($Y281=0,"",INDEX(CSV!G$2:G$510,$Y281)),_xlpm.MacVal,IF($Z281=0,"",INDEX(Output_Mac!G$2:G$500,$Z281)),_xlpm.WinVal,IF($AD281=0,"",INDEX(Output_Win!G$2:G$243,$AD281)),_xlpm.MyAuditVal,IF($AA281=0,"",INDEX(My_Audit!F$2:F$456,$AA281)),_xlfn.IFS(_xlpm.MyAuditVal&lt;&gt;"",_xlpm.MyAuditVal,_xlpm.MacVal&lt;&gt;"",_xlpm.MacVal,_xlpm.WinVal&lt;&gt;"",_xlpm.WinVal,_xlpm.CSVVal&lt;&gt;"",_xlpm.CSVVal)),""))</f>
        <v/>
      </c>
      <c r="H281" s="41" t="str" cm="1">
        <f t="array" ref="H281">IF($Z281&gt;0,INDEX(Output_Mac!H$2:H$500,$Z281),IF($AD281&gt;0,INDEX(Output_Win!H$2:H$243,$AD281),IF($AA281&gt;0,_xlfn.LET(_xlpm.MyAuditVal,INDEX(My_Audit!G$2:G$456,$AA281),IF(_xlpm.MyAuditVal=0,"",_xlpm.MyAuditVal)),"")))</f>
        <v/>
      </c>
      <c r="I281" s="41" t="str" cm="1">
        <f t="array" ref="I281">IF(($Y281+$Z281+$AA281+$AD281)=0,"",IFERROR(_xlfn.LET(_xlpm.CSVVal,IF($Y281=0,"",INDEX(CSV!H$2:H$510,$Y281)),_xlpm.MacVal,IF($Z281=0,"",INDEX(Output_Mac!I$2:I$500,$Z281)),_xlpm.WinVal,IF($AD281=0,"",INDEX(Output_Win!I$2:I$243,$AD281)),_xlpm.MyAuditVal,IF($AA281=0,"",INDEX(My_Audit!H$2:H$456,$AA281)),_xlfn.IFS(_xlpm.MyAuditVal&lt;&gt;"",_xlpm.MyAuditVal,_xlpm.MacVal&lt;&gt;"",_xlpm.MacVal,_xlpm.WinVal&lt;&gt;"",_xlpm.WinVal,_xlpm.CSVVal&lt;&gt;"",_xlpm.CSVVal)),""))</f>
        <v/>
      </c>
      <c r="J281" s="41" t="str" cm="1">
        <f t="array" ref="J281">IF(($Y281+$Z281+$AA281+$AD281)=0,"",IFERROR(_xlfn.LET(_xlpm.CSVVal,IF($Y281=0,"",INDEX(CSV!J$2:J$510,$Y281)),_xlpm.MacVal,IF($Z281=0,"",INDEX(Output_Mac!J$2:J$500,$Z281)),_xlpm.WinVal,IF($AD281=0,"",INDEX(Output_Win!J$2:J$243,$AD281)),_xlpm.MyAuditVal,IF($AA281=0,"",INDEX(My_Audit!I$2:I$456,$AA281)),_xlfn.IFS(_xlpm.MyAuditVal&lt;&gt;"",_xlpm.MyAuditVal,_xlpm.MacVal&lt;&gt;"",_xlpm.MacVal,_xlpm.WinVal&lt;&gt;"",_xlpm.WinVal,_xlpm.CSVVal&lt;&gt;"",_xlpm.CSVVal)),""))</f>
        <v/>
      </c>
      <c r="K281" s="41" t="str" cm="1">
        <f t="array" ref="K281">IF(($Y281+$Z281+$AA281+$AD281)=0,"",IFERROR(_xlfn.LET(_xlpm.CSVVal,IF($Y281=0,"",INDEX(CSV!N$2:N$510,$Y281)),_xlpm.MacVal,IF($Z281=0,"",INDEX(Output_Mac!L$2:L$500,$Z281)),_xlpm.WinVal,IF($AD281=0,"",INDEX(Output_Win!L$2:L$243,$AD281)),_xlpm.MyAuditVal,IF($AA281=0,"",INDEX(My_Audit!J$2:J$456,$AA281)),_xlfn.IFS(_xlpm.MyAuditVal&lt;&gt;"",_xlpm.MyAuditVal,_xlpm.MacVal&lt;&gt;"",_xlpm.MacVal,_xlpm.WinVal&lt;&gt;"",_xlpm.WinVal,_xlpm.CSVVal&lt;&gt;"",_xlpm.CSVVal)),""))</f>
        <v/>
      </c>
      <c r="L281" s="41" t="str" cm="1">
        <f t="array" ref="L281">IF(($Y281+$Z281+$AA281+$AD281)=0,"",IFERROR(_xlfn.LET(_xlpm.CSVVal,IF($Y281=0,"",INDEX(CSV!Q$2:Q$510,$Y281)),_xlpm.MacVal,IF($Z281=0,"",INDEX(Output_Mac!M$2:M$500,$Z281)),_xlpm.WinVal,IF($AD281=0,"",INDEX(Output_Win!M$2:M$243,$AD281)),_xlpm.MyAuditVal,IF($AA281=0,"",INDEX(My_Audit!K$2:K$456,$AA281)),_xlfn.IFS(_xlpm.MyAuditVal&lt;&gt;"",_xlpm.MyAuditVal,_xlpm.MacVal&lt;&gt;"",_xlpm.MacVal,_xlpm.WinVal&lt;&gt;"",_xlpm.WinVal,_xlpm.CSVVal&lt;&gt;"",_xlpm.CSVVal)),""))</f>
        <v/>
      </c>
      <c r="M281" s="41" t="str" cm="1">
        <f t="array" ref="M281">IF(($Y281+$Z281+$AA281+$AD281)=0,"",ExpandDiagCodes(_xlfn.TEXTJOIN(", ",TRUE,IF($AA281=0,"",INDEX(My_Audit!N$2:N$456,$AA281)),IF($Z281=0,"",INDEX(Output_Mac!S$2:S$500,$Z281)),IF($AD281=0,"",INDEX(Output_Win!S$2:S$243,$AD281)),IF($Y281=0,"",INDEX(CSV!AE$2:AE$510,$Y281)))))</f>
        <v/>
      </c>
      <c r="N281" s="41" t="str" cm="1">
        <f t="array" ref="N281">IF(($Y281+$Z281+$AA281+$AD281)=0,"",IFERROR(_xlfn.LET(_xlpm.CSVVal,IF($Y281=0,"",INDEX(CSV!AG$2:AG$510,$Y281)),_xlpm.MacVal,IF($Z281=0,"",INDEX(Output_Mac!T$2:T$500,$Z281)),_xlpm.WinVal,IF($AD281=0,"",INDEX(Output_Win!T$2:T$243,$AD281)),_xlpm.MyAuditVal,IF($AA281=0,"",INDEX(My_Audit!O$2:O$456,$AA281)),_xlfn.IFS(_xlpm.MyAuditVal&lt;&gt;"",_xlpm.MyAuditVal,_xlpm.MacVal&lt;&gt;"",_xlpm.MacVal,_xlpm.WinVal&lt;&gt;"",_xlpm.WinVal,_xlpm.CSVVal&lt;&gt;"",_xlpm.CSVVal)),""))</f>
        <v/>
      </c>
      <c r="O281" s="41" t="str" cm="1">
        <f t="array" ref="O281">IF($AB281=0,"",INDEX(My_Audit!P$2:P$456,$AB281))&amp;""</f>
        <v/>
      </c>
      <c r="P281" s="40"/>
      <c r="Q281" s="41" t="str">
        <f>IF(LEFT(N281,4)="Pass","Nist SP 800-88",My_Audit!R281)&amp;""</f>
        <v/>
      </c>
      <c r="R281" s="40"/>
      <c r="S281" s="40"/>
      <c r="T281" s="41" t="str" cm="1">
        <f t="array" ref="T281">IF($AC281=0,"",INDEX(Models!J$2:J$605,$AC281))</f>
        <v/>
      </c>
      <c r="U281" s="40"/>
      <c r="V281" s="40"/>
      <c r="W281" s="79" t="str" cm="1">
        <f t="array" ref="W281">IF(($Z281+$AA281+$AD281)=0,"",ExpandDiagCodes(_xlfn.TEXTJOIN(", ",TRUE,IF($AA281=0,"",INDEX(My_Audit!L$2:L$456,$AA281)),IF($Z281=0,"",INDEX(Output_Mac!AA$2:AA$500,$Z281)),IF($AD281=0,"",INDEX(Output_Win!AA$2:AA$243,$AD281)))))</f>
        <v/>
      </c>
      <c r="Y281" s="80">
        <f>IFERROR(MATCH($A281,CSV!$A$2:$A$510,0),0)</f>
        <v>0</v>
      </c>
      <c r="Z281" s="80">
        <f>IFERROR(MATCH($A281,Output_Mac!$A$2:$A$500,0),0)</f>
        <v>0</v>
      </c>
      <c r="AA281" s="80">
        <f>IFERROR(MATCH($A281,My_Audit!$A$2:$A$456,0),0)</f>
        <v>280</v>
      </c>
      <c r="AB281" s="80">
        <f>IFERROR(MATCH($C281,My_Audit!$B$2:$B$456,0),0)</f>
        <v>0</v>
      </c>
      <c r="AC281" s="80">
        <f>IFERROR(MATCH($E281,Models!$I$2:$I$605,0),0)</f>
        <v>0</v>
      </c>
      <c r="AD281" s="80">
        <f>IFERROR(MATCH($A281,Output_Win!$A$2:$A$243,0),0)</f>
        <v>0</v>
      </c>
    </row>
    <row r="282" spans="1:30">
      <c r="A282" s="40" t="str">
        <f>_xlfn.TEXTJOIN("",TRUE,Input!$A$4,TEXT(ROW(My_Audit!A281)+Input!$A$8-1,"00"))</f>
        <v>W4669</v>
      </c>
      <c r="B282" s="40" t="str">
        <f>_xlfn.TEXTJOIN("-",TRUE,"ITD",Input!$A$2,A282)</f>
        <v>ITD-SHR11749-W4669</v>
      </c>
      <c r="C282" s="41" t="str" cm="1">
        <f t="array" ref="C282">IF(($Y282+$Z282+$AA282+$AD282)=0,"",IFERROR(_xlfn.LET(_xlpm.CSVVal,IF($Y282=0,"",INDEX(CSV!B$2:B$510,$Y282)),_xlpm.MacVal,IF($Z282=0,"",INDEX(Output_Mac!B$2:B$500,$Z282)),_xlpm.WinVal,IF($AD282=0,"",INDEX(Output_Win!B$2:B$243,$AD282)),_xlpm.MyAuditVal,IF($AA282=0,"",INDEX(My_Audit!B$2:B$456,$AA282)),_xlfn.IFS(_xlpm.MyAuditVal&lt;&gt;"",_xlpm.MyAuditVal,_xlpm.MacVal&lt;&gt;"",_xlpm.MacVal,_xlpm.WinVal&lt;&gt;"",_xlpm.WinVal,_xlpm.CSVVal&lt;&gt;"",_xlpm.CSVVal)),""))</f>
        <v/>
      </c>
      <c r="D282" s="41" t="str" cm="1">
        <f t="array" ref="D282">IF(($Y282+$Z282+$AA282+$AD282)=0,"",IFERROR(_xlfn.LET(_xlpm.CSVVal,IF($Y282=0,"",INDEX(CSV!C$2:C$510,$Y282)),_xlpm.MacVal,IF($Z282=0,"",INDEX(Output_Mac!D$2:D$500,$Z282)),_xlpm.WinVal,IF($AD282=0,"",INDEX(Output_Win!D$2:D$243,$AD282)),_xlpm.MyAuditVal,IF($AA282=0,"",INDEX(My_Audit!C$2:C$456,$AA282)),_xlfn.IFS(_xlpm.MyAuditVal&lt;&gt;"",_xlpm.MyAuditVal,_xlpm.MacVal&lt;&gt;"",_xlpm.MacVal,_xlpm.WinVal&lt;&gt;"",_xlpm.WinVal,_xlpm.CSVVal&lt;&gt;"",_xlpm.CSVVal)),""))</f>
        <v/>
      </c>
      <c r="E282" s="41" t="str" cm="1">
        <f t="array" ref="E282">IF(($Y282+$Z282+$AA282+$AD282)=0,"",IFERROR(_xlfn.LET(_xlpm.CSVVal,IF($Y282=0,"",INDEX(CSV!E$2:E$510,$Y282)),_xlpm.MacVal,IF($Z282=0,"",INDEX(Output_Mac!C$2:C$500,$Z282)),_xlpm.WinVal,IF($AD282=0,"",INDEX(Output_Win!C$2:C$243,$AD282)),_xlpm.MyAuditVal,IF($AA282=0,"",INDEX(My_Audit!D$2:D$456,$AA282)),_xlfn.IFS(_xlpm.MyAuditVal&lt;&gt;"",_xlpm.MyAuditVal,_xlpm.MacVal&lt;&gt;"",_xlpm.MacVal,_xlpm.WinVal&lt;&gt;"",_xlpm.WinVal,_xlpm.CSVVal&lt;&gt;"",_xlpm.CSVVal)),""))</f>
        <v/>
      </c>
      <c r="F282" s="41" t="str" cm="1">
        <f t="array" ref="F282">IF(($Y282+$Z282+$AA282+$AD282)=0,"",IFERROR(_xlfn.LET(_xlpm.CSVVal,IF($Y282=0,"",INDEX(CSV!F$2:F$510,$Y282)),_xlpm.MacVal,IF($Z282=0,"",INDEX(Output_Mac!E$2:E$500,$Z282)),_xlpm.WinVal,IF($AD282=0,"",INDEX(Output_Win!E$2:E$243,$AD282)),_xlpm.MyAuditVal,IF($AA282=0,"",INDEX(My_Audit!E$2:E$456,$AA282)),_xlfn.IFS(_xlpm.MyAuditVal&lt;&gt;"",_xlpm.MyAuditVal,_xlpm.MacVal&lt;&gt;"",_xlpm.MacVal,_xlpm.WinVal&lt;&gt;"",_xlpm.WinVal,_xlpm.CSVVal&lt;&gt;"",PROPER(_xlpm.CSVVal))),""))</f>
        <v/>
      </c>
      <c r="G282" s="41" t="str" cm="1">
        <f t="array" ref="G282">IF(($Y282+$Z282+$AA282+$AD282)=0,"",IFERROR(_xlfn.LET(_xlpm.CSVVal,IF($Y282=0,"",INDEX(CSV!G$2:G$510,$Y282)),_xlpm.MacVal,IF($Z282=0,"",INDEX(Output_Mac!G$2:G$500,$Z282)),_xlpm.WinVal,IF($AD282=0,"",INDEX(Output_Win!G$2:G$243,$AD282)),_xlpm.MyAuditVal,IF($AA282=0,"",INDEX(My_Audit!F$2:F$456,$AA282)),_xlfn.IFS(_xlpm.MyAuditVal&lt;&gt;"",_xlpm.MyAuditVal,_xlpm.MacVal&lt;&gt;"",_xlpm.MacVal,_xlpm.WinVal&lt;&gt;"",_xlpm.WinVal,_xlpm.CSVVal&lt;&gt;"",_xlpm.CSVVal)),""))</f>
        <v/>
      </c>
      <c r="H282" s="41" t="str" cm="1">
        <f t="array" ref="H282">IF($Z282&gt;0,INDEX(Output_Mac!H$2:H$500,$Z282),IF($AD282&gt;0,INDEX(Output_Win!H$2:H$243,$AD282),IF($AA282&gt;0,_xlfn.LET(_xlpm.MyAuditVal,INDEX(My_Audit!G$2:G$456,$AA282),IF(_xlpm.MyAuditVal=0,"",_xlpm.MyAuditVal)),"")))</f>
        <v/>
      </c>
      <c r="I282" s="41" t="str" cm="1">
        <f t="array" ref="I282">IF(($Y282+$Z282+$AA282+$AD282)=0,"",IFERROR(_xlfn.LET(_xlpm.CSVVal,IF($Y282=0,"",INDEX(CSV!H$2:H$510,$Y282)),_xlpm.MacVal,IF($Z282=0,"",INDEX(Output_Mac!I$2:I$500,$Z282)),_xlpm.WinVal,IF($AD282=0,"",INDEX(Output_Win!I$2:I$243,$AD282)),_xlpm.MyAuditVal,IF($AA282=0,"",INDEX(My_Audit!H$2:H$456,$AA282)),_xlfn.IFS(_xlpm.MyAuditVal&lt;&gt;"",_xlpm.MyAuditVal,_xlpm.MacVal&lt;&gt;"",_xlpm.MacVal,_xlpm.WinVal&lt;&gt;"",_xlpm.WinVal,_xlpm.CSVVal&lt;&gt;"",_xlpm.CSVVal)),""))</f>
        <v/>
      </c>
      <c r="J282" s="41" t="str" cm="1">
        <f t="array" ref="J282">IF(($Y282+$Z282+$AA282+$AD282)=0,"",IFERROR(_xlfn.LET(_xlpm.CSVVal,IF($Y282=0,"",INDEX(CSV!J$2:J$510,$Y282)),_xlpm.MacVal,IF($Z282=0,"",INDEX(Output_Mac!J$2:J$500,$Z282)),_xlpm.WinVal,IF($AD282=0,"",INDEX(Output_Win!J$2:J$243,$AD282)),_xlpm.MyAuditVal,IF($AA282=0,"",INDEX(My_Audit!I$2:I$456,$AA282)),_xlfn.IFS(_xlpm.MyAuditVal&lt;&gt;"",_xlpm.MyAuditVal,_xlpm.MacVal&lt;&gt;"",_xlpm.MacVal,_xlpm.WinVal&lt;&gt;"",_xlpm.WinVal,_xlpm.CSVVal&lt;&gt;"",_xlpm.CSVVal)),""))</f>
        <v/>
      </c>
      <c r="K282" s="41" t="str" cm="1">
        <f t="array" ref="K282">IF(($Y282+$Z282+$AA282+$AD282)=0,"",IFERROR(_xlfn.LET(_xlpm.CSVVal,IF($Y282=0,"",INDEX(CSV!N$2:N$510,$Y282)),_xlpm.MacVal,IF($Z282=0,"",INDEX(Output_Mac!L$2:L$500,$Z282)),_xlpm.WinVal,IF($AD282=0,"",INDEX(Output_Win!L$2:L$243,$AD282)),_xlpm.MyAuditVal,IF($AA282=0,"",INDEX(My_Audit!J$2:J$456,$AA282)),_xlfn.IFS(_xlpm.MyAuditVal&lt;&gt;"",_xlpm.MyAuditVal,_xlpm.MacVal&lt;&gt;"",_xlpm.MacVal,_xlpm.WinVal&lt;&gt;"",_xlpm.WinVal,_xlpm.CSVVal&lt;&gt;"",_xlpm.CSVVal)),""))</f>
        <v/>
      </c>
      <c r="L282" s="41" t="str" cm="1">
        <f t="array" ref="L282">IF(($Y282+$Z282+$AA282+$AD282)=0,"",IFERROR(_xlfn.LET(_xlpm.CSVVal,IF($Y282=0,"",INDEX(CSV!Q$2:Q$510,$Y282)),_xlpm.MacVal,IF($Z282=0,"",INDEX(Output_Mac!M$2:M$500,$Z282)),_xlpm.WinVal,IF($AD282=0,"",INDEX(Output_Win!M$2:M$243,$AD282)),_xlpm.MyAuditVal,IF($AA282=0,"",INDEX(My_Audit!K$2:K$456,$AA282)),_xlfn.IFS(_xlpm.MyAuditVal&lt;&gt;"",_xlpm.MyAuditVal,_xlpm.MacVal&lt;&gt;"",_xlpm.MacVal,_xlpm.WinVal&lt;&gt;"",_xlpm.WinVal,_xlpm.CSVVal&lt;&gt;"",_xlpm.CSVVal)),""))</f>
        <v/>
      </c>
      <c r="M282" s="41" t="str" cm="1">
        <f t="array" ref="M282">IF(($Y282+$Z282+$AA282+$AD282)=0,"",ExpandDiagCodes(_xlfn.TEXTJOIN(", ",TRUE,IF($AA282=0,"",INDEX(My_Audit!N$2:N$456,$AA282)),IF($Z282=0,"",INDEX(Output_Mac!S$2:S$500,$Z282)),IF($AD282=0,"",INDEX(Output_Win!S$2:S$243,$AD282)),IF($Y282=0,"",INDEX(CSV!AE$2:AE$510,$Y282)))))</f>
        <v/>
      </c>
      <c r="N282" s="41" t="str" cm="1">
        <f t="array" ref="N282">IF(($Y282+$Z282+$AA282+$AD282)=0,"",IFERROR(_xlfn.LET(_xlpm.CSVVal,IF($Y282=0,"",INDEX(CSV!AG$2:AG$510,$Y282)),_xlpm.MacVal,IF($Z282=0,"",INDEX(Output_Mac!T$2:T$500,$Z282)),_xlpm.WinVal,IF($AD282=0,"",INDEX(Output_Win!T$2:T$243,$AD282)),_xlpm.MyAuditVal,IF($AA282=0,"",INDEX(My_Audit!O$2:O$456,$AA282)),_xlfn.IFS(_xlpm.MyAuditVal&lt;&gt;"",_xlpm.MyAuditVal,_xlpm.MacVal&lt;&gt;"",_xlpm.MacVal,_xlpm.WinVal&lt;&gt;"",_xlpm.WinVal,_xlpm.CSVVal&lt;&gt;"",_xlpm.CSVVal)),""))</f>
        <v/>
      </c>
      <c r="O282" s="41" t="str" cm="1">
        <f t="array" ref="O282">IF($AB282=0,"",INDEX(My_Audit!P$2:P$456,$AB282))&amp;""</f>
        <v/>
      </c>
      <c r="P282" s="40"/>
      <c r="Q282" s="41" t="str">
        <f>IF(LEFT(N282,4)="Pass","Nist SP 800-88",My_Audit!R282)&amp;""</f>
        <v/>
      </c>
      <c r="R282" s="40"/>
      <c r="S282" s="40"/>
      <c r="T282" s="41" t="str" cm="1">
        <f t="array" ref="T282">IF($AC282=0,"",INDEX(Models!J$2:J$605,$AC282))</f>
        <v/>
      </c>
      <c r="U282" s="40"/>
      <c r="V282" s="40"/>
      <c r="W282" s="79" t="str" cm="1">
        <f t="array" ref="W282">IF(($Z282+$AA282+$AD282)=0,"",ExpandDiagCodes(_xlfn.TEXTJOIN(", ",TRUE,IF($AA282=0,"",INDEX(My_Audit!L$2:L$456,$AA282)),IF($Z282=0,"",INDEX(Output_Mac!AA$2:AA$500,$Z282)),IF($AD282=0,"",INDEX(Output_Win!AA$2:AA$243,$AD282)))))</f>
        <v/>
      </c>
      <c r="Y282" s="80">
        <f>IFERROR(MATCH($A282,CSV!$A$2:$A$510,0),0)</f>
        <v>0</v>
      </c>
      <c r="Z282" s="80">
        <f>IFERROR(MATCH($A282,Output_Mac!$A$2:$A$500,0),0)</f>
        <v>0</v>
      </c>
      <c r="AA282" s="80">
        <f>IFERROR(MATCH($A282,My_Audit!$A$2:$A$456,0),0)</f>
        <v>281</v>
      </c>
      <c r="AB282" s="80">
        <f>IFERROR(MATCH($C282,My_Audit!$B$2:$B$456,0),0)</f>
        <v>0</v>
      </c>
      <c r="AC282" s="80">
        <f>IFERROR(MATCH($E282,Models!$I$2:$I$605,0),0)</f>
        <v>0</v>
      </c>
      <c r="AD282" s="80">
        <f>IFERROR(MATCH($A282,Output_Win!$A$2:$A$243,0),0)</f>
        <v>0</v>
      </c>
    </row>
    <row r="283" spans="1:30">
      <c r="A283" s="40" t="str">
        <f>_xlfn.TEXTJOIN("",TRUE,Input!$A$4,TEXT(ROW(My_Audit!A282)+Input!$A$8-1,"00"))</f>
        <v>W4670</v>
      </c>
      <c r="B283" s="40" t="str">
        <f>_xlfn.TEXTJOIN("-",TRUE,"ITD",Input!$A$2,A283)</f>
        <v>ITD-SHR11749-W4670</v>
      </c>
      <c r="C283" s="41" t="str" cm="1">
        <f t="array" ref="C283">IF(($Y283+$Z283+$AA283+$AD283)=0,"",IFERROR(_xlfn.LET(_xlpm.CSVVal,IF($Y283=0,"",INDEX(CSV!B$2:B$510,$Y283)),_xlpm.MacVal,IF($Z283=0,"",INDEX(Output_Mac!B$2:B$500,$Z283)),_xlpm.WinVal,IF($AD283=0,"",INDEX(Output_Win!B$2:B$243,$AD283)),_xlpm.MyAuditVal,IF($AA283=0,"",INDEX(My_Audit!B$2:B$456,$AA283)),_xlfn.IFS(_xlpm.MyAuditVal&lt;&gt;"",_xlpm.MyAuditVal,_xlpm.MacVal&lt;&gt;"",_xlpm.MacVal,_xlpm.WinVal&lt;&gt;"",_xlpm.WinVal,_xlpm.CSVVal&lt;&gt;"",_xlpm.CSVVal)),""))</f>
        <v/>
      </c>
      <c r="D283" s="41" t="str" cm="1">
        <f t="array" ref="D283">IF(($Y283+$Z283+$AA283+$AD283)=0,"",IFERROR(_xlfn.LET(_xlpm.CSVVal,IF($Y283=0,"",INDEX(CSV!C$2:C$510,$Y283)),_xlpm.MacVal,IF($Z283=0,"",INDEX(Output_Mac!D$2:D$500,$Z283)),_xlpm.WinVal,IF($AD283=0,"",INDEX(Output_Win!D$2:D$243,$AD283)),_xlpm.MyAuditVal,IF($AA283=0,"",INDEX(My_Audit!C$2:C$456,$AA283)),_xlfn.IFS(_xlpm.MyAuditVal&lt;&gt;"",_xlpm.MyAuditVal,_xlpm.MacVal&lt;&gt;"",_xlpm.MacVal,_xlpm.WinVal&lt;&gt;"",_xlpm.WinVal,_xlpm.CSVVal&lt;&gt;"",_xlpm.CSVVal)),""))</f>
        <v/>
      </c>
      <c r="E283" s="41" t="str" cm="1">
        <f t="array" ref="E283">IF(($Y283+$Z283+$AA283+$AD283)=0,"",IFERROR(_xlfn.LET(_xlpm.CSVVal,IF($Y283=0,"",INDEX(CSV!E$2:E$510,$Y283)),_xlpm.MacVal,IF($Z283=0,"",INDEX(Output_Mac!C$2:C$500,$Z283)),_xlpm.WinVal,IF($AD283=0,"",INDEX(Output_Win!C$2:C$243,$AD283)),_xlpm.MyAuditVal,IF($AA283=0,"",INDEX(My_Audit!D$2:D$456,$AA283)),_xlfn.IFS(_xlpm.MyAuditVal&lt;&gt;"",_xlpm.MyAuditVal,_xlpm.MacVal&lt;&gt;"",_xlpm.MacVal,_xlpm.WinVal&lt;&gt;"",_xlpm.WinVal,_xlpm.CSVVal&lt;&gt;"",_xlpm.CSVVal)),""))</f>
        <v/>
      </c>
      <c r="F283" s="41" t="str" cm="1">
        <f t="array" ref="F283">IF(($Y283+$Z283+$AA283+$AD283)=0,"",IFERROR(_xlfn.LET(_xlpm.CSVVal,IF($Y283=0,"",INDEX(CSV!F$2:F$510,$Y283)),_xlpm.MacVal,IF($Z283=0,"",INDEX(Output_Mac!E$2:E$500,$Z283)),_xlpm.WinVal,IF($AD283=0,"",INDEX(Output_Win!E$2:E$243,$AD283)),_xlpm.MyAuditVal,IF($AA283=0,"",INDEX(My_Audit!E$2:E$456,$AA283)),_xlfn.IFS(_xlpm.MyAuditVal&lt;&gt;"",_xlpm.MyAuditVal,_xlpm.MacVal&lt;&gt;"",_xlpm.MacVal,_xlpm.WinVal&lt;&gt;"",_xlpm.WinVal,_xlpm.CSVVal&lt;&gt;"",PROPER(_xlpm.CSVVal))),""))</f>
        <v/>
      </c>
      <c r="G283" s="41" t="str" cm="1">
        <f t="array" ref="G283">IF(($Y283+$Z283+$AA283+$AD283)=0,"",IFERROR(_xlfn.LET(_xlpm.CSVVal,IF($Y283=0,"",INDEX(CSV!G$2:G$510,$Y283)),_xlpm.MacVal,IF($Z283=0,"",INDEX(Output_Mac!G$2:G$500,$Z283)),_xlpm.WinVal,IF($AD283=0,"",INDEX(Output_Win!G$2:G$243,$AD283)),_xlpm.MyAuditVal,IF($AA283=0,"",INDEX(My_Audit!F$2:F$456,$AA283)),_xlfn.IFS(_xlpm.MyAuditVal&lt;&gt;"",_xlpm.MyAuditVal,_xlpm.MacVal&lt;&gt;"",_xlpm.MacVal,_xlpm.WinVal&lt;&gt;"",_xlpm.WinVal,_xlpm.CSVVal&lt;&gt;"",_xlpm.CSVVal)),""))</f>
        <v/>
      </c>
      <c r="H283" s="41" t="str" cm="1">
        <f t="array" ref="H283">IF($Z283&gt;0,INDEX(Output_Mac!H$2:H$500,$Z283),IF($AD283&gt;0,INDEX(Output_Win!H$2:H$243,$AD283),IF($AA283&gt;0,_xlfn.LET(_xlpm.MyAuditVal,INDEX(My_Audit!G$2:G$456,$AA283),IF(_xlpm.MyAuditVal=0,"",_xlpm.MyAuditVal)),"")))</f>
        <v/>
      </c>
      <c r="I283" s="41" t="str" cm="1">
        <f t="array" ref="I283">IF(($Y283+$Z283+$AA283+$AD283)=0,"",IFERROR(_xlfn.LET(_xlpm.CSVVal,IF($Y283=0,"",INDEX(CSV!H$2:H$510,$Y283)),_xlpm.MacVal,IF($Z283=0,"",INDEX(Output_Mac!I$2:I$500,$Z283)),_xlpm.WinVal,IF($AD283=0,"",INDEX(Output_Win!I$2:I$243,$AD283)),_xlpm.MyAuditVal,IF($AA283=0,"",INDEX(My_Audit!H$2:H$456,$AA283)),_xlfn.IFS(_xlpm.MyAuditVal&lt;&gt;"",_xlpm.MyAuditVal,_xlpm.MacVal&lt;&gt;"",_xlpm.MacVal,_xlpm.WinVal&lt;&gt;"",_xlpm.WinVal,_xlpm.CSVVal&lt;&gt;"",_xlpm.CSVVal)),""))</f>
        <v/>
      </c>
      <c r="J283" s="41" t="str" cm="1">
        <f t="array" ref="J283">IF(($Y283+$Z283+$AA283+$AD283)=0,"",IFERROR(_xlfn.LET(_xlpm.CSVVal,IF($Y283=0,"",INDEX(CSV!J$2:J$510,$Y283)),_xlpm.MacVal,IF($Z283=0,"",INDEX(Output_Mac!J$2:J$500,$Z283)),_xlpm.WinVal,IF($AD283=0,"",INDEX(Output_Win!J$2:J$243,$AD283)),_xlpm.MyAuditVal,IF($AA283=0,"",INDEX(My_Audit!I$2:I$456,$AA283)),_xlfn.IFS(_xlpm.MyAuditVal&lt;&gt;"",_xlpm.MyAuditVal,_xlpm.MacVal&lt;&gt;"",_xlpm.MacVal,_xlpm.WinVal&lt;&gt;"",_xlpm.WinVal,_xlpm.CSVVal&lt;&gt;"",_xlpm.CSVVal)),""))</f>
        <v/>
      </c>
      <c r="K283" s="41" t="str" cm="1">
        <f t="array" ref="K283">IF(($Y283+$Z283+$AA283+$AD283)=0,"",IFERROR(_xlfn.LET(_xlpm.CSVVal,IF($Y283=0,"",INDEX(CSV!N$2:N$510,$Y283)),_xlpm.MacVal,IF($Z283=0,"",INDEX(Output_Mac!L$2:L$500,$Z283)),_xlpm.WinVal,IF($AD283=0,"",INDEX(Output_Win!L$2:L$243,$AD283)),_xlpm.MyAuditVal,IF($AA283=0,"",INDEX(My_Audit!J$2:J$456,$AA283)),_xlfn.IFS(_xlpm.MyAuditVal&lt;&gt;"",_xlpm.MyAuditVal,_xlpm.MacVal&lt;&gt;"",_xlpm.MacVal,_xlpm.WinVal&lt;&gt;"",_xlpm.WinVal,_xlpm.CSVVal&lt;&gt;"",_xlpm.CSVVal)),""))</f>
        <v/>
      </c>
      <c r="L283" s="41" t="str" cm="1">
        <f t="array" ref="L283">IF(($Y283+$Z283+$AA283+$AD283)=0,"",IFERROR(_xlfn.LET(_xlpm.CSVVal,IF($Y283=0,"",INDEX(CSV!Q$2:Q$510,$Y283)),_xlpm.MacVal,IF($Z283=0,"",INDEX(Output_Mac!M$2:M$500,$Z283)),_xlpm.WinVal,IF($AD283=0,"",INDEX(Output_Win!M$2:M$243,$AD283)),_xlpm.MyAuditVal,IF($AA283=0,"",INDEX(My_Audit!K$2:K$456,$AA283)),_xlfn.IFS(_xlpm.MyAuditVal&lt;&gt;"",_xlpm.MyAuditVal,_xlpm.MacVal&lt;&gt;"",_xlpm.MacVal,_xlpm.WinVal&lt;&gt;"",_xlpm.WinVal,_xlpm.CSVVal&lt;&gt;"",_xlpm.CSVVal)),""))</f>
        <v/>
      </c>
      <c r="M283" s="41" t="str" cm="1">
        <f t="array" ref="M283">IF(($Y283+$Z283+$AA283+$AD283)=0,"",ExpandDiagCodes(_xlfn.TEXTJOIN(", ",TRUE,IF($AA283=0,"",INDEX(My_Audit!N$2:N$456,$AA283)),IF($Z283=0,"",INDEX(Output_Mac!S$2:S$500,$Z283)),IF($AD283=0,"",INDEX(Output_Win!S$2:S$243,$AD283)),IF($Y283=0,"",INDEX(CSV!AE$2:AE$510,$Y283)))))</f>
        <v/>
      </c>
      <c r="N283" s="41" t="str" cm="1">
        <f t="array" ref="N283">IF(($Y283+$Z283+$AA283+$AD283)=0,"",IFERROR(_xlfn.LET(_xlpm.CSVVal,IF($Y283=0,"",INDEX(CSV!AG$2:AG$510,$Y283)),_xlpm.MacVal,IF($Z283=0,"",INDEX(Output_Mac!T$2:T$500,$Z283)),_xlpm.WinVal,IF($AD283=0,"",INDEX(Output_Win!T$2:T$243,$AD283)),_xlpm.MyAuditVal,IF($AA283=0,"",INDEX(My_Audit!O$2:O$456,$AA283)),_xlfn.IFS(_xlpm.MyAuditVal&lt;&gt;"",_xlpm.MyAuditVal,_xlpm.MacVal&lt;&gt;"",_xlpm.MacVal,_xlpm.WinVal&lt;&gt;"",_xlpm.WinVal,_xlpm.CSVVal&lt;&gt;"",_xlpm.CSVVal)),""))</f>
        <v/>
      </c>
      <c r="O283" s="41" t="str" cm="1">
        <f t="array" ref="O283">IF($AB283=0,"",INDEX(My_Audit!P$2:P$456,$AB283))&amp;""</f>
        <v/>
      </c>
      <c r="P283" s="40"/>
      <c r="Q283" s="41" t="str">
        <f>IF(LEFT(N283,4)="Pass","Nist SP 800-88",My_Audit!R283)&amp;""</f>
        <v/>
      </c>
      <c r="R283" s="40"/>
      <c r="S283" s="40"/>
      <c r="T283" s="41" t="str" cm="1">
        <f t="array" ref="T283">IF($AC283=0,"",INDEX(Models!J$2:J$605,$AC283))</f>
        <v/>
      </c>
      <c r="U283" s="40"/>
      <c r="V283" s="40"/>
      <c r="W283" s="79" t="str" cm="1">
        <f t="array" ref="W283">IF(($Z283+$AA283+$AD283)=0,"",ExpandDiagCodes(_xlfn.TEXTJOIN(", ",TRUE,IF($AA283=0,"",INDEX(My_Audit!L$2:L$456,$AA283)),IF($Z283=0,"",INDEX(Output_Mac!AA$2:AA$500,$Z283)),IF($AD283=0,"",INDEX(Output_Win!AA$2:AA$243,$AD283)))))</f>
        <v/>
      </c>
      <c r="Y283" s="80">
        <f>IFERROR(MATCH($A283,CSV!$A$2:$A$510,0),0)</f>
        <v>0</v>
      </c>
      <c r="Z283" s="80">
        <f>IFERROR(MATCH($A283,Output_Mac!$A$2:$A$500,0),0)</f>
        <v>0</v>
      </c>
      <c r="AA283" s="80">
        <f>IFERROR(MATCH($A283,My_Audit!$A$2:$A$456,0),0)</f>
        <v>282</v>
      </c>
      <c r="AB283" s="80">
        <f>IFERROR(MATCH($C283,My_Audit!$B$2:$B$456,0),0)</f>
        <v>0</v>
      </c>
      <c r="AC283" s="80">
        <f>IFERROR(MATCH($E283,Models!$I$2:$I$605,0),0)</f>
        <v>0</v>
      </c>
      <c r="AD283" s="80">
        <f>IFERROR(MATCH($A283,Output_Win!$A$2:$A$243,0),0)</f>
        <v>0</v>
      </c>
    </row>
    <row r="284" spans="1:30">
      <c r="A284" s="40" t="str">
        <f>_xlfn.TEXTJOIN("",TRUE,Input!$A$4,TEXT(ROW(My_Audit!A283)+Input!$A$8-1,"00"))</f>
        <v>W4671</v>
      </c>
      <c r="B284" s="40" t="str">
        <f>_xlfn.TEXTJOIN("-",TRUE,"ITD",Input!$A$2,A284)</f>
        <v>ITD-SHR11749-W4671</v>
      </c>
      <c r="C284" s="41" t="str" cm="1">
        <f t="array" ref="C284">IF(($Y284+$Z284+$AA284+$AD284)=0,"",IFERROR(_xlfn.LET(_xlpm.CSVVal,IF($Y284=0,"",INDEX(CSV!B$2:B$510,$Y284)),_xlpm.MacVal,IF($Z284=0,"",INDEX(Output_Mac!B$2:B$500,$Z284)),_xlpm.WinVal,IF($AD284=0,"",INDEX(Output_Win!B$2:B$243,$AD284)),_xlpm.MyAuditVal,IF($AA284=0,"",INDEX(My_Audit!B$2:B$456,$AA284)),_xlfn.IFS(_xlpm.MyAuditVal&lt;&gt;"",_xlpm.MyAuditVal,_xlpm.MacVal&lt;&gt;"",_xlpm.MacVal,_xlpm.WinVal&lt;&gt;"",_xlpm.WinVal,_xlpm.CSVVal&lt;&gt;"",_xlpm.CSVVal)),""))</f>
        <v/>
      </c>
      <c r="D284" s="41" t="str" cm="1">
        <f t="array" ref="D284">IF(($Y284+$Z284+$AA284+$AD284)=0,"",IFERROR(_xlfn.LET(_xlpm.CSVVal,IF($Y284=0,"",INDEX(CSV!C$2:C$510,$Y284)),_xlpm.MacVal,IF($Z284=0,"",INDEX(Output_Mac!D$2:D$500,$Z284)),_xlpm.WinVal,IF($AD284=0,"",INDEX(Output_Win!D$2:D$243,$AD284)),_xlpm.MyAuditVal,IF($AA284=0,"",INDEX(My_Audit!C$2:C$456,$AA284)),_xlfn.IFS(_xlpm.MyAuditVal&lt;&gt;"",_xlpm.MyAuditVal,_xlpm.MacVal&lt;&gt;"",_xlpm.MacVal,_xlpm.WinVal&lt;&gt;"",_xlpm.WinVal,_xlpm.CSVVal&lt;&gt;"",_xlpm.CSVVal)),""))</f>
        <v/>
      </c>
      <c r="E284" s="41" t="str" cm="1">
        <f t="array" ref="E284">IF(($Y284+$Z284+$AA284+$AD284)=0,"",IFERROR(_xlfn.LET(_xlpm.CSVVal,IF($Y284=0,"",INDEX(CSV!E$2:E$510,$Y284)),_xlpm.MacVal,IF($Z284=0,"",INDEX(Output_Mac!C$2:C$500,$Z284)),_xlpm.WinVal,IF($AD284=0,"",INDEX(Output_Win!C$2:C$243,$AD284)),_xlpm.MyAuditVal,IF($AA284=0,"",INDEX(My_Audit!D$2:D$456,$AA284)),_xlfn.IFS(_xlpm.MyAuditVal&lt;&gt;"",_xlpm.MyAuditVal,_xlpm.MacVal&lt;&gt;"",_xlpm.MacVal,_xlpm.WinVal&lt;&gt;"",_xlpm.WinVal,_xlpm.CSVVal&lt;&gt;"",_xlpm.CSVVal)),""))</f>
        <v/>
      </c>
      <c r="F284" s="41" t="str" cm="1">
        <f t="array" ref="F284">IF(($Y284+$Z284+$AA284+$AD284)=0,"",IFERROR(_xlfn.LET(_xlpm.CSVVal,IF($Y284=0,"",INDEX(CSV!F$2:F$510,$Y284)),_xlpm.MacVal,IF($Z284=0,"",INDEX(Output_Mac!E$2:E$500,$Z284)),_xlpm.WinVal,IF($AD284=0,"",INDEX(Output_Win!E$2:E$243,$AD284)),_xlpm.MyAuditVal,IF($AA284=0,"",INDEX(My_Audit!E$2:E$456,$AA284)),_xlfn.IFS(_xlpm.MyAuditVal&lt;&gt;"",_xlpm.MyAuditVal,_xlpm.MacVal&lt;&gt;"",_xlpm.MacVal,_xlpm.WinVal&lt;&gt;"",_xlpm.WinVal,_xlpm.CSVVal&lt;&gt;"",PROPER(_xlpm.CSVVal))),""))</f>
        <v/>
      </c>
      <c r="G284" s="41" t="str" cm="1">
        <f t="array" ref="G284">IF(($Y284+$Z284+$AA284+$AD284)=0,"",IFERROR(_xlfn.LET(_xlpm.CSVVal,IF($Y284=0,"",INDEX(CSV!G$2:G$510,$Y284)),_xlpm.MacVal,IF($Z284=0,"",INDEX(Output_Mac!G$2:G$500,$Z284)),_xlpm.WinVal,IF($AD284=0,"",INDEX(Output_Win!G$2:G$243,$AD284)),_xlpm.MyAuditVal,IF($AA284=0,"",INDEX(My_Audit!F$2:F$456,$AA284)),_xlfn.IFS(_xlpm.MyAuditVal&lt;&gt;"",_xlpm.MyAuditVal,_xlpm.MacVal&lt;&gt;"",_xlpm.MacVal,_xlpm.WinVal&lt;&gt;"",_xlpm.WinVal,_xlpm.CSVVal&lt;&gt;"",_xlpm.CSVVal)),""))</f>
        <v/>
      </c>
      <c r="H284" s="41" t="str" cm="1">
        <f t="array" ref="H284">IF($Z284&gt;0,INDEX(Output_Mac!H$2:H$500,$Z284),IF($AD284&gt;0,INDEX(Output_Win!H$2:H$243,$AD284),IF($AA284&gt;0,_xlfn.LET(_xlpm.MyAuditVal,INDEX(My_Audit!G$2:G$456,$AA284),IF(_xlpm.MyAuditVal=0,"",_xlpm.MyAuditVal)),"")))</f>
        <v/>
      </c>
      <c r="I284" s="41" t="str" cm="1">
        <f t="array" ref="I284">IF(($Y284+$Z284+$AA284+$AD284)=0,"",IFERROR(_xlfn.LET(_xlpm.CSVVal,IF($Y284=0,"",INDEX(CSV!H$2:H$510,$Y284)),_xlpm.MacVal,IF($Z284=0,"",INDEX(Output_Mac!I$2:I$500,$Z284)),_xlpm.WinVal,IF($AD284=0,"",INDEX(Output_Win!I$2:I$243,$AD284)),_xlpm.MyAuditVal,IF($AA284=0,"",INDEX(My_Audit!H$2:H$456,$AA284)),_xlfn.IFS(_xlpm.MyAuditVal&lt;&gt;"",_xlpm.MyAuditVal,_xlpm.MacVal&lt;&gt;"",_xlpm.MacVal,_xlpm.WinVal&lt;&gt;"",_xlpm.WinVal,_xlpm.CSVVal&lt;&gt;"",_xlpm.CSVVal)),""))</f>
        <v/>
      </c>
      <c r="J284" s="41" t="str" cm="1">
        <f t="array" ref="J284">IF(($Y284+$Z284+$AA284+$AD284)=0,"",IFERROR(_xlfn.LET(_xlpm.CSVVal,IF($Y284=0,"",INDEX(CSV!J$2:J$510,$Y284)),_xlpm.MacVal,IF($Z284=0,"",INDEX(Output_Mac!J$2:J$500,$Z284)),_xlpm.WinVal,IF($AD284=0,"",INDEX(Output_Win!J$2:J$243,$AD284)),_xlpm.MyAuditVal,IF($AA284=0,"",INDEX(My_Audit!I$2:I$456,$AA284)),_xlfn.IFS(_xlpm.MyAuditVal&lt;&gt;"",_xlpm.MyAuditVal,_xlpm.MacVal&lt;&gt;"",_xlpm.MacVal,_xlpm.WinVal&lt;&gt;"",_xlpm.WinVal,_xlpm.CSVVal&lt;&gt;"",_xlpm.CSVVal)),""))</f>
        <v/>
      </c>
      <c r="K284" s="41" t="str" cm="1">
        <f t="array" ref="K284">IF(($Y284+$Z284+$AA284+$AD284)=0,"",IFERROR(_xlfn.LET(_xlpm.CSVVal,IF($Y284=0,"",INDEX(CSV!N$2:N$510,$Y284)),_xlpm.MacVal,IF($Z284=0,"",INDEX(Output_Mac!L$2:L$500,$Z284)),_xlpm.WinVal,IF($AD284=0,"",INDEX(Output_Win!L$2:L$243,$AD284)),_xlpm.MyAuditVal,IF($AA284=0,"",INDEX(My_Audit!J$2:J$456,$AA284)),_xlfn.IFS(_xlpm.MyAuditVal&lt;&gt;"",_xlpm.MyAuditVal,_xlpm.MacVal&lt;&gt;"",_xlpm.MacVal,_xlpm.WinVal&lt;&gt;"",_xlpm.WinVal,_xlpm.CSVVal&lt;&gt;"",_xlpm.CSVVal)),""))</f>
        <v/>
      </c>
      <c r="L284" s="41" t="str" cm="1">
        <f t="array" ref="L284">IF(($Y284+$Z284+$AA284+$AD284)=0,"",IFERROR(_xlfn.LET(_xlpm.CSVVal,IF($Y284=0,"",INDEX(CSV!Q$2:Q$510,$Y284)),_xlpm.MacVal,IF($Z284=0,"",INDEX(Output_Mac!M$2:M$500,$Z284)),_xlpm.WinVal,IF($AD284=0,"",INDEX(Output_Win!M$2:M$243,$AD284)),_xlpm.MyAuditVal,IF($AA284=0,"",INDEX(My_Audit!K$2:K$456,$AA284)),_xlfn.IFS(_xlpm.MyAuditVal&lt;&gt;"",_xlpm.MyAuditVal,_xlpm.MacVal&lt;&gt;"",_xlpm.MacVal,_xlpm.WinVal&lt;&gt;"",_xlpm.WinVal,_xlpm.CSVVal&lt;&gt;"",_xlpm.CSVVal)),""))</f>
        <v/>
      </c>
      <c r="M284" s="41" t="str" cm="1">
        <f t="array" ref="M284">IF(($Y284+$Z284+$AA284+$AD284)=0,"",ExpandDiagCodes(_xlfn.TEXTJOIN(", ",TRUE,IF($AA284=0,"",INDEX(My_Audit!N$2:N$456,$AA284)),IF($Z284=0,"",INDEX(Output_Mac!S$2:S$500,$Z284)),IF($AD284=0,"",INDEX(Output_Win!S$2:S$243,$AD284)),IF($Y284=0,"",INDEX(CSV!AE$2:AE$510,$Y284)))))</f>
        <v/>
      </c>
      <c r="N284" s="41" t="str" cm="1">
        <f t="array" ref="N284">IF(($Y284+$Z284+$AA284+$AD284)=0,"",IFERROR(_xlfn.LET(_xlpm.CSVVal,IF($Y284=0,"",INDEX(CSV!AG$2:AG$510,$Y284)),_xlpm.MacVal,IF($Z284=0,"",INDEX(Output_Mac!T$2:T$500,$Z284)),_xlpm.WinVal,IF($AD284=0,"",INDEX(Output_Win!T$2:T$243,$AD284)),_xlpm.MyAuditVal,IF($AA284=0,"",INDEX(My_Audit!O$2:O$456,$AA284)),_xlfn.IFS(_xlpm.MyAuditVal&lt;&gt;"",_xlpm.MyAuditVal,_xlpm.MacVal&lt;&gt;"",_xlpm.MacVal,_xlpm.WinVal&lt;&gt;"",_xlpm.WinVal,_xlpm.CSVVal&lt;&gt;"",_xlpm.CSVVal)),""))</f>
        <v/>
      </c>
      <c r="O284" s="41" t="str" cm="1">
        <f t="array" ref="O284">IF($AB284=0,"",INDEX(My_Audit!P$2:P$456,$AB284))&amp;""</f>
        <v/>
      </c>
      <c r="P284" s="40"/>
      <c r="Q284" s="41" t="str">
        <f>IF(LEFT(N284,4)="Pass","Nist SP 800-88",My_Audit!R284)&amp;""</f>
        <v/>
      </c>
      <c r="R284" s="40"/>
      <c r="S284" s="40"/>
      <c r="T284" s="41" t="str" cm="1">
        <f t="array" ref="T284">IF($AC284=0,"",INDEX(Models!J$2:J$605,$AC284))</f>
        <v/>
      </c>
      <c r="U284" s="40"/>
      <c r="V284" s="40"/>
      <c r="W284" s="79" t="str" cm="1">
        <f t="array" ref="W284">IF(($Z284+$AA284+$AD284)=0,"",ExpandDiagCodes(_xlfn.TEXTJOIN(", ",TRUE,IF($AA284=0,"",INDEX(My_Audit!L$2:L$456,$AA284)),IF($Z284=0,"",INDEX(Output_Mac!AA$2:AA$500,$Z284)),IF($AD284=0,"",INDEX(Output_Win!AA$2:AA$243,$AD284)))))</f>
        <v/>
      </c>
      <c r="Y284" s="80">
        <f>IFERROR(MATCH($A284,CSV!$A$2:$A$510,0),0)</f>
        <v>0</v>
      </c>
      <c r="Z284" s="80">
        <f>IFERROR(MATCH($A284,Output_Mac!$A$2:$A$500,0),0)</f>
        <v>0</v>
      </c>
      <c r="AA284" s="80">
        <f>IFERROR(MATCH($A284,My_Audit!$A$2:$A$456,0),0)</f>
        <v>283</v>
      </c>
      <c r="AB284" s="80">
        <f>IFERROR(MATCH($C284,My_Audit!$B$2:$B$456,0),0)</f>
        <v>0</v>
      </c>
      <c r="AC284" s="80">
        <f>IFERROR(MATCH($E284,Models!$I$2:$I$605,0),0)</f>
        <v>0</v>
      </c>
      <c r="AD284" s="80">
        <f>IFERROR(MATCH($A284,Output_Win!$A$2:$A$243,0),0)</f>
        <v>0</v>
      </c>
    </row>
    <row r="285" spans="1:30">
      <c r="A285" s="40" t="str">
        <f>_xlfn.TEXTJOIN("",TRUE,Input!$A$4,TEXT(ROW(My_Audit!A284)+Input!$A$8-1,"00"))</f>
        <v>W4672</v>
      </c>
      <c r="B285" s="40" t="str">
        <f>_xlfn.TEXTJOIN("-",TRUE,"ITD",Input!$A$2,A285)</f>
        <v>ITD-SHR11749-W4672</v>
      </c>
      <c r="C285" s="41" t="str" cm="1">
        <f t="array" ref="C285">IF(($Y285+$Z285+$AA285+$AD285)=0,"",IFERROR(_xlfn.LET(_xlpm.CSVVal,IF($Y285=0,"",INDEX(CSV!B$2:B$510,$Y285)),_xlpm.MacVal,IF($Z285=0,"",INDEX(Output_Mac!B$2:B$500,$Z285)),_xlpm.WinVal,IF($AD285=0,"",INDEX(Output_Win!B$2:B$243,$AD285)),_xlpm.MyAuditVal,IF($AA285=0,"",INDEX(My_Audit!B$2:B$456,$AA285)),_xlfn.IFS(_xlpm.MyAuditVal&lt;&gt;"",_xlpm.MyAuditVal,_xlpm.MacVal&lt;&gt;"",_xlpm.MacVal,_xlpm.WinVal&lt;&gt;"",_xlpm.WinVal,_xlpm.CSVVal&lt;&gt;"",_xlpm.CSVVal)),""))</f>
        <v/>
      </c>
      <c r="D285" s="41" t="str" cm="1">
        <f t="array" ref="D285">IF(($Y285+$Z285+$AA285+$AD285)=0,"",IFERROR(_xlfn.LET(_xlpm.CSVVal,IF($Y285=0,"",INDEX(CSV!C$2:C$510,$Y285)),_xlpm.MacVal,IF($Z285=0,"",INDEX(Output_Mac!D$2:D$500,$Z285)),_xlpm.WinVal,IF($AD285=0,"",INDEX(Output_Win!D$2:D$243,$AD285)),_xlpm.MyAuditVal,IF($AA285=0,"",INDEX(My_Audit!C$2:C$456,$AA285)),_xlfn.IFS(_xlpm.MyAuditVal&lt;&gt;"",_xlpm.MyAuditVal,_xlpm.MacVal&lt;&gt;"",_xlpm.MacVal,_xlpm.WinVal&lt;&gt;"",_xlpm.WinVal,_xlpm.CSVVal&lt;&gt;"",_xlpm.CSVVal)),""))</f>
        <v/>
      </c>
      <c r="E285" s="41" t="str" cm="1">
        <f t="array" ref="E285">IF(($Y285+$Z285+$AA285+$AD285)=0,"",IFERROR(_xlfn.LET(_xlpm.CSVVal,IF($Y285=0,"",INDEX(CSV!E$2:E$510,$Y285)),_xlpm.MacVal,IF($Z285=0,"",INDEX(Output_Mac!C$2:C$500,$Z285)),_xlpm.WinVal,IF($AD285=0,"",INDEX(Output_Win!C$2:C$243,$AD285)),_xlpm.MyAuditVal,IF($AA285=0,"",INDEX(My_Audit!D$2:D$456,$AA285)),_xlfn.IFS(_xlpm.MyAuditVal&lt;&gt;"",_xlpm.MyAuditVal,_xlpm.MacVal&lt;&gt;"",_xlpm.MacVal,_xlpm.WinVal&lt;&gt;"",_xlpm.WinVal,_xlpm.CSVVal&lt;&gt;"",_xlpm.CSVVal)),""))</f>
        <v/>
      </c>
      <c r="F285" s="41" t="str" cm="1">
        <f t="array" ref="F285">IF(($Y285+$Z285+$AA285+$AD285)=0,"",IFERROR(_xlfn.LET(_xlpm.CSVVal,IF($Y285=0,"",INDEX(CSV!F$2:F$510,$Y285)),_xlpm.MacVal,IF($Z285=0,"",INDEX(Output_Mac!E$2:E$500,$Z285)),_xlpm.WinVal,IF($AD285=0,"",INDEX(Output_Win!E$2:E$243,$AD285)),_xlpm.MyAuditVal,IF($AA285=0,"",INDEX(My_Audit!E$2:E$456,$AA285)),_xlfn.IFS(_xlpm.MyAuditVal&lt;&gt;"",_xlpm.MyAuditVal,_xlpm.MacVal&lt;&gt;"",_xlpm.MacVal,_xlpm.WinVal&lt;&gt;"",_xlpm.WinVal,_xlpm.CSVVal&lt;&gt;"",PROPER(_xlpm.CSVVal))),""))</f>
        <v/>
      </c>
      <c r="G285" s="41" t="str" cm="1">
        <f t="array" ref="G285">IF(($Y285+$Z285+$AA285+$AD285)=0,"",IFERROR(_xlfn.LET(_xlpm.CSVVal,IF($Y285=0,"",INDEX(CSV!G$2:G$510,$Y285)),_xlpm.MacVal,IF($Z285=0,"",INDEX(Output_Mac!G$2:G$500,$Z285)),_xlpm.WinVal,IF($AD285=0,"",INDEX(Output_Win!G$2:G$243,$AD285)),_xlpm.MyAuditVal,IF($AA285=0,"",INDEX(My_Audit!F$2:F$456,$AA285)),_xlfn.IFS(_xlpm.MyAuditVal&lt;&gt;"",_xlpm.MyAuditVal,_xlpm.MacVal&lt;&gt;"",_xlpm.MacVal,_xlpm.WinVal&lt;&gt;"",_xlpm.WinVal,_xlpm.CSVVal&lt;&gt;"",_xlpm.CSVVal)),""))</f>
        <v/>
      </c>
      <c r="H285" s="41" t="str" cm="1">
        <f t="array" ref="H285">IF($Z285&gt;0,INDEX(Output_Mac!H$2:H$500,$Z285),IF($AD285&gt;0,INDEX(Output_Win!H$2:H$243,$AD285),IF($AA285&gt;0,_xlfn.LET(_xlpm.MyAuditVal,INDEX(My_Audit!G$2:G$456,$AA285),IF(_xlpm.MyAuditVal=0,"",_xlpm.MyAuditVal)),"")))</f>
        <v/>
      </c>
      <c r="I285" s="41" t="str" cm="1">
        <f t="array" ref="I285">IF(($Y285+$Z285+$AA285+$AD285)=0,"",IFERROR(_xlfn.LET(_xlpm.CSVVal,IF($Y285=0,"",INDEX(CSV!H$2:H$510,$Y285)),_xlpm.MacVal,IF($Z285=0,"",INDEX(Output_Mac!I$2:I$500,$Z285)),_xlpm.WinVal,IF($AD285=0,"",INDEX(Output_Win!I$2:I$243,$AD285)),_xlpm.MyAuditVal,IF($AA285=0,"",INDEX(My_Audit!H$2:H$456,$AA285)),_xlfn.IFS(_xlpm.MyAuditVal&lt;&gt;"",_xlpm.MyAuditVal,_xlpm.MacVal&lt;&gt;"",_xlpm.MacVal,_xlpm.WinVal&lt;&gt;"",_xlpm.WinVal,_xlpm.CSVVal&lt;&gt;"",_xlpm.CSVVal)),""))</f>
        <v/>
      </c>
      <c r="J285" s="41" t="str" cm="1">
        <f t="array" ref="J285">IF(($Y285+$Z285+$AA285+$AD285)=0,"",IFERROR(_xlfn.LET(_xlpm.CSVVal,IF($Y285=0,"",INDEX(CSV!J$2:J$510,$Y285)),_xlpm.MacVal,IF($Z285=0,"",INDEX(Output_Mac!J$2:J$500,$Z285)),_xlpm.WinVal,IF($AD285=0,"",INDEX(Output_Win!J$2:J$243,$AD285)),_xlpm.MyAuditVal,IF($AA285=0,"",INDEX(My_Audit!I$2:I$456,$AA285)),_xlfn.IFS(_xlpm.MyAuditVal&lt;&gt;"",_xlpm.MyAuditVal,_xlpm.MacVal&lt;&gt;"",_xlpm.MacVal,_xlpm.WinVal&lt;&gt;"",_xlpm.WinVal,_xlpm.CSVVal&lt;&gt;"",_xlpm.CSVVal)),""))</f>
        <v/>
      </c>
      <c r="K285" s="41" t="str" cm="1">
        <f t="array" ref="K285">IF(($Y285+$Z285+$AA285+$AD285)=0,"",IFERROR(_xlfn.LET(_xlpm.CSVVal,IF($Y285=0,"",INDEX(CSV!N$2:N$510,$Y285)),_xlpm.MacVal,IF($Z285=0,"",INDEX(Output_Mac!L$2:L$500,$Z285)),_xlpm.WinVal,IF($AD285=0,"",INDEX(Output_Win!L$2:L$243,$AD285)),_xlpm.MyAuditVal,IF($AA285=0,"",INDEX(My_Audit!J$2:J$456,$AA285)),_xlfn.IFS(_xlpm.MyAuditVal&lt;&gt;"",_xlpm.MyAuditVal,_xlpm.MacVal&lt;&gt;"",_xlpm.MacVal,_xlpm.WinVal&lt;&gt;"",_xlpm.WinVal,_xlpm.CSVVal&lt;&gt;"",_xlpm.CSVVal)),""))</f>
        <v/>
      </c>
      <c r="L285" s="41" t="str" cm="1">
        <f t="array" ref="L285">IF(($Y285+$Z285+$AA285+$AD285)=0,"",IFERROR(_xlfn.LET(_xlpm.CSVVal,IF($Y285=0,"",INDEX(CSV!Q$2:Q$510,$Y285)),_xlpm.MacVal,IF($Z285=0,"",INDEX(Output_Mac!M$2:M$500,$Z285)),_xlpm.WinVal,IF($AD285=0,"",INDEX(Output_Win!M$2:M$243,$AD285)),_xlpm.MyAuditVal,IF($AA285=0,"",INDEX(My_Audit!K$2:K$456,$AA285)),_xlfn.IFS(_xlpm.MyAuditVal&lt;&gt;"",_xlpm.MyAuditVal,_xlpm.MacVal&lt;&gt;"",_xlpm.MacVal,_xlpm.WinVal&lt;&gt;"",_xlpm.WinVal,_xlpm.CSVVal&lt;&gt;"",_xlpm.CSVVal)),""))</f>
        <v/>
      </c>
      <c r="M285" s="41" t="str" cm="1">
        <f t="array" ref="M285">IF(($Y285+$Z285+$AA285+$AD285)=0,"",ExpandDiagCodes(_xlfn.TEXTJOIN(", ",TRUE,IF($AA285=0,"",INDEX(My_Audit!N$2:N$456,$AA285)),IF($Z285=0,"",INDEX(Output_Mac!S$2:S$500,$Z285)),IF($AD285=0,"",INDEX(Output_Win!S$2:S$243,$AD285)),IF($Y285=0,"",INDEX(CSV!AE$2:AE$510,$Y285)))))</f>
        <v/>
      </c>
      <c r="N285" s="41" t="str" cm="1">
        <f t="array" ref="N285">IF(($Y285+$Z285+$AA285+$AD285)=0,"",IFERROR(_xlfn.LET(_xlpm.CSVVal,IF($Y285=0,"",INDEX(CSV!AG$2:AG$510,$Y285)),_xlpm.MacVal,IF($Z285=0,"",INDEX(Output_Mac!T$2:T$500,$Z285)),_xlpm.WinVal,IF($AD285=0,"",INDEX(Output_Win!T$2:T$243,$AD285)),_xlpm.MyAuditVal,IF($AA285=0,"",INDEX(My_Audit!O$2:O$456,$AA285)),_xlfn.IFS(_xlpm.MyAuditVal&lt;&gt;"",_xlpm.MyAuditVal,_xlpm.MacVal&lt;&gt;"",_xlpm.MacVal,_xlpm.WinVal&lt;&gt;"",_xlpm.WinVal,_xlpm.CSVVal&lt;&gt;"",_xlpm.CSVVal)),""))</f>
        <v/>
      </c>
      <c r="O285" s="41" t="str" cm="1">
        <f t="array" ref="O285">IF($AB285=0,"",INDEX(My_Audit!P$2:P$456,$AB285))&amp;""</f>
        <v/>
      </c>
      <c r="P285" s="40"/>
      <c r="Q285" s="41" t="str">
        <f>IF(LEFT(N285,4)="Pass","Nist SP 800-88",My_Audit!R285)&amp;""</f>
        <v/>
      </c>
      <c r="R285" s="40"/>
      <c r="S285" s="40"/>
      <c r="T285" s="41" t="str" cm="1">
        <f t="array" ref="T285">IF($AC285=0,"",INDEX(Models!J$2:J$605,$AC285))</f>
        <v/>
      </c>
      <c r="U285" s="40"/>
      <c r="V285" s="40"/>
      <c r="W285" s="79" t="str" cm="1">
        <f t="array" ref="W285">IF(($Z285+$AA285+$AD285)=0,"",ExpandDiagCodes(_xlfn.TEXTJOIN(", ",TRUE,IF($AA285=0,"",INDEX(My_Audit!L$2:L$456,$AA285)),IF($Z285=0,"",INDEX(Output_Mac!AA$2:AA$500,$Z285)),IF($AD285=0,"",INDEX(Output_Win!AA$2:AA$243,$AD285)))))</f>
        <v/>
      </c>
      <c r="Y285" s="80">
        <f>IFERROR(MATCH($A285,CSV!$A$2:$A$510,0),0)</f>
        <v>0</v>
      </c>
      <c r="Z285" s="80">
        <f>IFERROR(MATCH($A285,Output_Mac!$A$2:$A$500,0),0)</f>
        <v>0</v>
      </c>
      <c r="AA285" s="80">
        <f>IFERROR(MATCH($A285,My_Audit!$A$2:$A$456,0),0)</f>
        <v>284</v>
      </c>
      <c r="AB285" s="80">
        <f>IFERROR(MATCH($C285,My_Audit!$B$2:$B$456,0),0)</f>
        <v>0</v>
      </c>
      <c r="AC285" s="80">
        <f>IFERROR(MATCH($E285,Models!$I$2:$I$605,0),0)</f>
        <v>0</v>
      </c>
      <c r="AD285" s="80">
        <f>IFERROR(MATCH($A285,Output_Win!$A$2:$A$243,0),0)</f>
        <v>0</v>
      </c>
    </row>
    <row r="286" spans="1:30">
      <c r="A286" s="40" t="str">
        <f>_xlfn.TEXTJOIN("",TRUE,Input!$A$4,TEXT(ROW(My_Audit!A285)+Input!$A$8-1,"00"))</f>
        <v>W4673</v>
      </c>
      <c r="B286" s="40" t="str">
        <f>_xlfn.TEXTJOIN("-",TRUE,"ITD",Input!$A$2,A286)</f>
        <v>ITD-SHR11749-W4673</v>
      </c>
      <c r="C286" s="41" t="str" cm="1">
        <f t="array" ref="C286">IF(($Y286+$Z286+$AA286+$AD286)=0,"",IFERROR(_xlfn.LET(_xlpm.CSVVal,IF($Y286=0,"",INDEX(CSV!B$2:B$510,$Y286)),_xlpm.MacVal,IF($Z286=0,"",INDEX(Output_Mac!B$2:B$500,$Z286)),_xlpm.WinVal,IF($AD286=0,"",INDEX(Output_Win!B$2:B$243,$AD286)),_xlpm.MyAuditVal,IF($AA286=0,"",INDEX(My_Audit!B$2:B$456,$AA286)),_xlfn.IFS(_xlpm.MyAuditVal&lt;&gt;"",_xlpm.MyAuditVal,_xlpm.MacVal&lt;&gt;"",_xlpm.MacVal,_xlpm.WinVal&lt;&gt;"",_xlpm.WinVal,_xlpm.CSVVal&lt;&gt;"",_xlpm.CSVVal)),""))</f>
        <v/>
      </c>
      <c r="D286" s="41" t="str" cm="1">
        <f t="array" ref="D286">IF(($Y286+$Z286+$AA286+$AD286)=0,"",IFERROR(_xlfn.LET(_xlpm.CSVVal,IF($Y286=0,"",INDEX(CSV!C$2:C$510,$Y286)),_xlpm.MacVal,IF($Z286=0,"",INDEX(Output_Mac!D$2:D$500,$Z286)),_xlpm.WinVal,IF($AD286=0,"",INDEX(Output_Win!D$2:D$243,$AD286)),_xlpm.MyAuditVal,IF($AA286=0,"",INDEX(My_Audit!C$2:C$456,$AA286)),_xlfn.IFS(_xlpm.MyAuditVal&lt;&gt;"",_xlpm.MyAuditVal,_xlpm.MacVal&lt;&gt;"",_xlpm.MacVal,_xlpm.WinVal&lt;&gt;"",_xlpm.WinVal,_xlpm.CSVVal&lt;&gt;"",_xlpm.CSVVal)),""))</f>
        <v/>
      </c>
      <c r="E286" s="41" t="str" cm="1">
        <f t="array" ref="E286">IF(($Y286+$Z286+$AA286+$AD286)=0,"",IFERROR(_xlfn.LET(_xlpm.CSVVal,IF($Y286=0,"",INDEX(CSV!E$2:E$510,$Y286)),_xlpm.MacVal,IF($Z286=0,"",INDEX(Output_Mac!C$2:C$500,$Z286)),_xlpm.WinVal,IF($AD286=0,"",INDEX(Output_Win!C$2:C$243,$AD286)),_xlpm.MyAuditVal,IF($AA286=0,"",INDEX(My_Audit!D$2:D$456,$AA286)),_xlfn.IFS(_xlpm.MyAuditVal&lt;&gt;"",_xlpm.MyAuditVal,_xlpm.MacVal&lt;&gt;"",_xlpm.MacVal,_xlpm.WinVal&lt;&gt;"",_xlpm.WinVal,_xlpm.CSVVal&lt;&gt;"",_xlpm.CSVVal)),""))</f>
        <v/>
      </c>
      <c r="F286" s="41" t="str" cm="1">
        <f t="array" ref="F286">IF(($Y286+$Z286+$AA286+$AD286)=0,"",IFERROR(_xlfn.LET(_xlpm.CSVVal,IF($Y286=0,"",INDEX(CSV!F$2:F$510,$Y286)),_xlpm.MacVal,IF($Z286=0,"",INDEX(Output_Mac!E$2:E$500,$Z286)),_xlpm.WinVal,IF($AD286=0,"",INDEX(Output_Win!E$2:E$243,$AD286)),_xlpm.MyAuditVal,IF($AA286=0,"",INDEX(My_Audit!E$2:E$456,$AA286)),_xlfn.IFS(_xlpm.MyAuditVal&lt;&gt;"",_xlpm.MyAuditVal,_xlpm.MacVal&lt;&gt;"",_xlpm.MacVal,_xlpm.WinVal&lt;&gt;"",_xlpm.WinVal,_xlpm.CSVVal&lt;&gt;"",PROPER(_xlpm.CSVVal))),""))</f>
        <v/>
      </c>
      <c r="G286" s="41" t="str" cm="1">
        <f t="array" ref="G286">IF(($Y286+$Z286+$AA286+$AD286)=0,"",IFERROR(_xlfn.LET(_xlpm.CSVVal,IF($Y286=0,"",INDEX(CSV!G$2:G$510,$Y286)),_xlpm.MacVal,IF($Z286=0,"",INDEX(Output_Mac!G$2:G$500,$Z286)),_xlpm.WinVal,IF($AD286=0,"",INDEX(Output_Win!G$2:G$243,$AD286)),_xlpm.MyAuditVal,IF($AA286=0,"",INDEX(My_Audit!F$2:F$456,$AA286)),_xlfn.IFS(_xlpm.MyAuditVal&lt;&gt;"",_xlpm.MyAuditVal,_xlpm.MacVal&lt;&gt;"",_xlpm.MacVal,_xlpm.WinVal&lt;&gt;"",_xlpm.WinVal,_xlpm.CSVVal&lt;&gt;"",_xlpm.CSVVal)),""))</f>
        <v/>
      </c>
      <c r="H286" s="41" t="str" cm="1">
        <f t="array" ref="H286">IF($Z286&gt;0,INDEX(Output_Mac!H$2:H$500,$Z286),IF($AD286&gt;0,INDEX(Output_Win!H$2:H$243,$AD286),IF($AA286&gt;0,_xlfn.LET(_xlpm.MyAuditVal,INDEX(My_Audit!G$2:G$456,$AA286),IF(_xlpm.MyAuditVal=0,"",_xlpm.MyAuditVal)),"")))</f>
        <v/>
      </c>
      <c r="I286" s="41" t="str" cm="1">
        <f t="array" ref="I286">IF(($Y286+$Z286+$AA286+$AD286)=0,"",IFERROR(_xlfn.LET(_xlpm.CSVVal,IF($Y286=0,"",INDEX(CSV!H$2:H$510,$Y286)),_xlpm.MacVal,IF($Z286=0,"",INDEX(Output_Mac!I$2:I$500,$Z286)),_xlpm.WinVal,IF($AD286=0,"",INDEX(Output_Win!I$2:I$243,$AD286)),_xlpm.MyAuditVal,IF($AA286=0,"",INDEX(My_Audit!H$2:H$456,$AA286)),_xlfn.IFS(_xlpm.MyAuditVal&lt;&gt;"",_xlpm.MyAuditVal,_xlpm.MacVal&lt;&gt;"",_xlpm.MacVal,_xlpm.WinVal&lt;&gt;"",_xlpm.WinVal,_xlpm.CSVVal&lt;&gt;"",_xlpm.CSVVal)),""))</f>
        <v/>
      </c>
      <c r="J286" s="41" t="str" cm="1">
        <f t="array" ref="J286">IF(($Y286+$Z286+$AA286+$AD286)=0,"",IFERROR(_xlfn.LET(_xlpm.CSVVal,IF($Y286=0,"",INDEX(CSV!J$2:J$510,$Y286)),_xlpm.MacVal,IF($Z286=0,"",INDEX(Output_Mac!J$2:J$500,$Z286)),_xlpm.WinVal,IF($AD286=0,"",INDEX(Output_Win!J$2:J$243,$AD286)),_xlpm.MyAuditVal,IF($AA286=0,"",INDEX(My_Audit!I$2:I$456,$AA286)),_xlfn.IFS(_xlpm.MyAuditVal&lt;&gt;"",_xlpm.MyAuditVal,_xlpm.MacVal&lt;&gt;"",_xlpm.MacVal,_xlpm.WinVal&lt;&gt;"",_xlpm.WinVal,_xlpm.CSVVal&lt;&gt;"",_xlpm.CSVVal)),""))</f>
        <v/>
      </c>
      <c r="K286" s="41" t="str" cm="1">
        <f t="array" ref="K286">IF(($Y286+$Z286+$AA286+$AD286)=0,"",IFERROR(_xlfn.LET(_xlpm.CSVVal,IF($Y286=0,"",INDEX(CSV!N$2:N$510,$Y286)),_xlpm.MacVal,IF($Z286=0,"",INDEX(Output_Mac!L$2:L$500,$Z286)),_xlpm.WinVal,IF($AD286=0,"",INDEX(Output_Win!L$2:L$243,$AD286)),_xlpm.MyAuditVal,IF($AA286=0,"",INDEX(My_Audit!J$2:J$456,$AA286)),_xlfn.IFS(_xlpm.MyAuditVal&lt;&gt;"",_xlpm.MyAuditVal,_xlpm.MacVal&lt;&gt;"",_xlpm.MacVal,_xlpm.WinVal&lt;&gt;"",_xlpm.WinVal,_xlpm.CSVVal&lt;&gt;"",_xlpm.CSVVal)),""))</f>
        <v/>
      </c>
      <c r="L286" s="41" t="str" cm="1">
        <f t="array" ref="L286">IF(($Y286+$Z286+$AA286+$AD286)=0,"",IFERROR(_xlfn.LET(_xlpm.CSVVal,IF($Y286=0,"",INDEX(CSV!Q$2:Q$510,$Y286)),_xlpm.MacVal,IF($Z286=0,"",INDEX(Output_Mac!M$2:M$500,$Z286)),_xlpm.WinVal,IF($AD286=0,"",INDEX(Output_Win!M$2:M$243,$AD286)),_xlpm.MyAuditVal,IF($AA286=0,"",INDEX(My_Audit!K$2:K$456,$AA286)),_xlfn.IFS(_xlpm.MyAuditVal&lt;&gt;"",_xlpm.MyAuditVal,_xlpm.MacVal&lt;&gt;"",_xlpm.MacVal,_xlpm.WinVal&lt;&gt;"",_xlpm.WinVal,_xlpm.CSVVal&lt;&gt;"",_xlpm.CSVVal)),""))</f>
        <v/>
      </c>
      <c r="M286" s="41" t="str" cm="1">
        <f t="array" ref="M286">IF(($Y286+$Z286+$AA286+$AD286)=0,"",ExpandDiagCodes(_xlfn.TEXTJOIN(", ",TRUE,IF($AA286=0,"",INDEX(My_Audit!N$2:N$456,$AA286)),IF($Z286=0,"",INDEX(Output_Mac!S$2:S$500,$Z286)),IF($AD286=0,"",INDEX(Output_Win!S$2:S$243,$AD286)),IF($Y286=0,"",INDEX(CSV!AE$2:AE$510,$Y286)))))</f>
        <v/>
      </c>
      <c r="N286" s="41" t="str" cm="1">
        <f t="array" ref="N286">IF(($Y286+$Z286+$AA286+$AD286)=0,"",IFERROR(_xlfn.LET(_xlpm.CSVVal,IF($Y286=0,"",INDEX(CSV!AG$2:AG$510,$Y286)),_xlpm.MacVal,IF($Z286=0,"",INDEX(Output_Mac!T$2:T$500,$Z286)),_xlpm.WinVal,IF($AD286=0,"",INDEX(Output_Win!T$2:T$243,$AD286)),_xlpm.MyAuditVal,IF($AA286=0,"",INDEX(My_Audit!O$2:O$456,$AA286)),_xlfn.IFS(_xlpm.MyAuditVal&lt;&gt;"",_xlpm.MyAuditVal,_xlpm.MacVal&lt;&gt;"",_xlpm.MacVal,_xlpm.WinVal&lt;&gt;"",_xlpm.WinVal,_xlpm.CSVVal&lt;&gt;"",_xlpm.CSVVal)),""))</f>
        <v/>
      </c>
      <c r="O286" s="41" t="str" cm="1">
        <f t="array" ref="O286">IF($AB286=0,"",INDEX(My_Audit!P$2:P$456,$AB286))&amp;""</f>
        <v/>
      </c>
      <c r="P286" s="40"/>
      <c r="Q286" s="41" t="str">
        <f>IF(LEFT(N286,4)="Pass","Nist SP 800-88",My_Audit!R286)&amp;""</f>
        <v/>
      </c>
      <c r="R286" s="40"/>
      <c r="S286" s="40"/>
      <c r="T286" s="41" t="str" cm="1">
        <f t="array" ref="T286">IF($AC286=0,"",INDEX(Models!J$2:J$605,$AC286))</f>
        <v/>
      </c>
      <c r="U286" s="40"/>
      <c r="V286" s="40"/>
      <c r="W286" s="79" t="str" cm="1">
        <f t="array" ref="W286">IF(($Z286+$AA286+$AD286)=0,"",ExpandDiagCodes(_xlfn.TEXTJOIN(", ",TRUE,IF($AA286=0,"",INDEX(My_Audit!L$2:L$456,$AA286)),IF($Z286=0,"",INDEX(Output_Mac!AA$2:AA$500,$Z286)),IF($AD286=0,"",INDEX(Output_Win!AA$2:AA$243,$AD286)))))</f>
        <v/>
      </c>
      <c r="Y286" s="80">
        <f>IFERROR(MATCH($A286,CSV!$A$2:$A$510,0),0)</f>
        <v>0</v>
      </c>
      <c r="Z286" s="80">
        <f>IFERROR(MATCH($A286,Output_Mac!$A$2:$A$500,0),0)</f>
        <v>0</v>
      </c>
      <c r="AA286" s="80">
        <f>IFERROR(MATCH($A286,My_Audit!$A$2:$A$456,0),0)</f>
        <v>285</v>
      </c>
      <c r="AB286" s="80">
        <f>IFERROR(MATCH($C286,My_Audit!$B$2:$B$456,0),0)</f>
        <v>0</v>
      </c>
      <c r="AC286" s="80">
        <f>IFERROR(MATCH($E286,Models!$I$2:$I$605,0),0)</f>
        <v>0</v>
      </c>
      <c r="AD286" s="80">
        <f>IFERROR(MATCH($A286,Output_Win!$A$2:$A$243,0),0)</f>
        <v>0</v>
      </c>
    </row>
    <row r="287" spans="1:30">
      <c r="A287" s="40" t="str">
        <f>_xlfn.TEXTJOIN("",TRUE,Input!$A$4,TEXT(ROW(My_Audit!A286)+Input!$A$8-1,"00"))</f>
        <v>W4674</v>
      </c>
      <c r="B287" s="40" t="str">
        <f>_xlfn.TEXTJOIN("-",TRUE,"ITD",Input!$A$2,A287)</f>
        <v>ITD-SHR11749-W4674</v>
      </c>
      <c r="C287" s="41" t="str" cm="1">
        <f t="array" ref="C287">IF(($Y287+$Z287+$AA287+$AD287)=0,"",IFERROR(_xlfn.LET(_xlpm.CSVVal,IF($Y287=0,"",INDEX(CSV!B$2:B$510,$Y287)),_xlpm.MacVal,IF($Z287=0,"",INDEX(Output_Mac!B$2:B$500,$Z287)),_xlpm.WinVal,IF($AD287=0,"",INDEX(Output_Win!B$2:B$243,$AD287)),_xlpm.MyAuditVal,IF($AA287=0,"",INDEX(My_Audit!B$2:B$456,$AA287)),_xlfn.IFS(_xlpm.MyAuditVal&lt;&gt;"",_xlpm.MyAuditVal,_xlpm.MacVal&lt;&gt;"",_xlpm.MacVal,_xlpm.WinVal&lt;&gt;"",_xlpm.WinVal,_xlpm.CSVVal&lt;&gt;"",_xlpm.CSVVal)),""))</f>
        <v/>
      </c>
      <c r="D287" s="41" t="str" cm="1">
        <f t="array" ref="D287">IF(($Y287+$Z287+$AA287+$AD287)=0,"",IFERROR(_xlfn.LET(_xlpm.CSVVal,IF($Y287=0,"",INDEX(CSV!C$2:C$510,$Y287)),_xlpm.MacVal,IF($Z287=0,"",INDEX(Output_Mac!D$2:D$500,$Z287)),_xlpm.WinVal,IF($AD287=0,"",INDEX(Output_Win!D$2:D$243,$AD287)),_xlpm.MyAuditVal,IF($AA287=0,"",INDEX(My_Audit!C$2:C$456,$AA287)),_xlfn.IFS(_xlpm.MyAuditVal&lt;&gt;"",_xlpm.MyAuditVal,_xlpm.MacVal&lt;&gt;"",_xlpm.MacVal,_xlpm.WinVal&lt;&gt;"",_xlpm.WinVal,_xlpm.CSVVal&lt;&gt;"",_xlpm.CSVVal)),""))</f>
        <v/>
      </c>
      <c r="E287" s="41" t="str" cm="1">
        <f t="array" ref="E287">IF(($Y287+$Z287+$AA287+$AD287)=0,"",IFERROR(_xlfn.LET(_xlpm.CSVVal,IF($Y287=0,"",INDEX(CSV!E$2:E$510,$Y287)),_xlpm.MacVal,IF($Z287=0,"",INDEX(Output_Mac!C$2:C$500,$Z287)),_xlpm.WinVal,IF($AD287=0,"",INDEX(Output_Win!C$2:C$243,$AD287)),_xlpm.MyAuditVal,IF($AA287=0,"",INDEX(My_Audit!D$2:D$456,$AA287)),_xlfn.IFS(_xlpm.MyAuditVal&lt;&gt;"",_xlpm.MyAuditVal,_xlpm.MacVal&lt;&gt;"",_xlpm.MacVal,_xlpm.WinVal&lt;&gt;"",_xlpm.WinVal,_xlpm.CSVVal&lt;&gt;"",_xlpm.CSVVal)),""))</f>
        <v/>
      </c>
      <c r="F287" s="41" t="str" cm="1">
        <f t="array" ref="F287">IF(($Y287+$Z287+$AA287+$AD287)=0,"",IFERROR(_xlfn.LET(_xlpm.CSVVal,IF($Y287=0,"",INDEX(CSV!F$2:F$510,$Y287)),_xlpm.MacVal,IF($Z287=0,"",INDEX(Output_Mac!E$2:E$500,$Z287)),_xlpm.WinVal,IF($AD287=0,"",INDEX(Output_Win!E$2:E$243,$AD287)),_xlpm.MyAuditVal,IF($AA287=0,"",INDEX(My_Audit!E$2:E$456,$AA287)),_xlfn.IFS(_xlpm.MyAuditVal&lt;&gt;"",_xlpm.MyAuditVal,_xlpm.MacVal&lt;&gt;"",_xlpm.MacVal,_xlpm.WinVal&lt;&gt;"",_xlpm.WinVal,_xlpm.CSVVal&lt;&gt;"",PROPER(_xlpm.CSVVal))),""))</f>
        <v/>
      </c>
      <c r="G287" s="41" t="str" cm="1">
        <f t="array" ref="G287">IF(($Y287+$Z287+$AA287+$AD287)=0,"",IFERROR(_xlfn.LET(_xlpm.CSVVal,IF($Y287=0,"",INDEX(CSV!G$2:G$510,$Y287)),_xlpm.MacVal,IF($Z287=0,"",INDEX(Output_Mac!G$2:G$500,$Z287)),_xlpm.WinVal,IF($AD287=0,"",INDEX(Output_Win!G$2:G$243,$AD287)),_xlpm.MyAuditVal,IF($AA287=0,"",INDEX(My_Audit!F$2:F$456,$AA287)),_xlfn.IFS(_xlpm.MyAuditVal&lt;&gt;"",_xlpm.MyAuditVal,_xlpm.MacVal&lt;&gt;"",_xlpm.MacVal,_xlpm.WinVal&lt;&gt;"",_xlpm.WinVal,_xlpm.CSVVal&lt;&gt;"",_xlpm.CSVVal)),""))</f>
        <v/>
      </c>
      <c r="H287" s="41" t="str" cm="1">
        <f t="array" ref="H287">IF($Z287&gt;0,INDEX(Output_Mac!H$2:H$500,$Z287),IF($AD287&gt;0,INDEX(Output_Win!H$2:H$243,$AD287),IF($AA287&gt;0,_xlfn.LET(_xlpm.MyAuditVal,INDEX(My_Audit!G$2:G$456,$AA287),IF(_xlpm.MyAuditVal=0,"",_xlpm.MyAuditVal)),"")))</f>
        <v/>
      </c>
      <c r="I287" s="41" t="str" cm="1">
        <f t="array" ref="I287">IF(($Y287+$Z287+$AA287+$AD287)=0,"",IFERROR(_xlfn.LET(_xlpm.CSVVal,IF($Y287=0,"",INDEX(CSV!H$2:H$510,$Y287)),_xlpm.MacVal,IF($Z287=0,"",INDEX(Output_Mac!I$2:I$500,$Z287)),_xlpm.WinVal,IF($AD287=0,"",INDEX(Output_Win!I$2:I$243,$AD287)),_xlpm.MyAuditVal,IF($AA287=0,"",INDEX(My_Audit!H$2:H$456,$AA287)),_xlfn.IFS(_xlpm.MyAuditVal&lt;&gt;"",_xlpm.MyAuditVal,_xlpm.MacVal&lt;&gt;"",_xlpm.MacVal,_xlpm.WinVal&lt;&gt;"",_xlpm.WinVal,_xlpm.CSVVal&lt;&gt;"",_xlpm.CSVVal)),""))</f>
        <v/>
      </c>
      <c r="J287" s="41" t="str" cm="1">
        <f t="array" ref="J287">IF(($Y287+$Z287+$AA287+$AD287)=0,"",IFERROR(_xlfn.LET(_xlpm.CSVVal,IF($Y287=0,"",INDEX(CSV!J$2:J$510,$Y287)),_xlpm.MacVal,IF($Z287=0,"",INDEX(Output_Mac!J$2:J$500,$Z287)),_xlpm.WinVal,IF($AD287=0,"",INDEX(Output_Win!J$2:J$243,$AD287)),_xlpm.MyAuditVal,IF($AA287=0,"",INDEX(My_Audit!I$2:I$456,$AA287)),_xlfn.IFS(_xlpm.MyAuditVal&lt;&gt;"",_xlpm.MyAuditVal,_xlpm.MacVal&lt;&gt;"",_xlpm.MacVal,_xlpm.WinVal&lt;&gt;"",_xlpm.WinVal,_xlpm.CSVVal&lt;&gt;"",_xlpm.CSVVal)),""))</f>
        <v/>
      </c>
      <c r="K287" s="41" t="str" cm="1">
        <f t="array" ref="K287">IF(($Y287+$Z287+$AA287+$AD287)=0,"",IFERROR(_xlfn.LET(_xlpm.CSVVal,IF($Y287=0,"",INDEX(CSV!N$2:N$510,$Y287)),_xlpm.MacVal,IF($Z287=0,"",INDEX(Output_Mac!L$2:L$500,$Z287)),_xlpm.WinVal,IF($AD287=0,"",INDEX(Output_Win!L$2:L$243,$AD287)),_xlpm.MyAuditVal,IF($AA287=0,"",INDEX(My_Audit!J$2:J$456,$AA287)),_xlfn.IFS(_xlpm.MyAuditVal&lt;&gt;"",_xlpm.MyAuditVal,_xlpm.MacVal&lt;&gt;"",_xlpm.MacVal,_xlpm.WinVal&lt;&gt;"",_xlpm.WinVal,_xlpm.CSVVal&lt;&gt;"",_xlpm.CSVVal)),""))</f>
        <v/>
      </c>
      <c r="L287" s="41" t="str" cm="1">
        <f t="array" ref="L287">IF(($Y287+$Z287+$AA287+$AD287)=0,"",IFERROR(_xlfn.LET(_xlpm.CSVVal,IF($Y287=0,"",INDEX(CSV!Q$2:Q$510,$Y287)),_xlpm.MacVal,IF($Z287=0,"",INDEX(Output_Mac!M$2:M$500,$Z287)),_xlpm.WinVal,IF($AD287=0,"",INDEX(Output_Win!M$2:M$243,$AD287)),_xlpm.MyAuditVal,IF($AA287=0,"",INDEX(My_Audit!K$2:K$456,$AA287)),_xlfn.IFS(_xlpm.MyAuditVal&lt;&gt;"",_xlpm.MyAuditVal,_xlpm.MacVal&lt;&gt;"",_xlpm.MacVal,_xlpm.WinVal&lt;&gt;"",_xlpm.WinVal,_xlpm.CSVVal&lt;&gt;"",_xlpm.CSVVal)),""))</f>
        <v/>
      </c>
      <c r="M287" s="41" t="str" cm="1">
        <f t="array" ref="M287">IF(($Y287+$Z287+$AA287+$AD287)=0,"",ExpandDiagCodes(_xlfn.TEXTJOIN(", ",TRUE,IF($AA287=0,"",INDEX(My_Audit!N$2:N$456,$AA287)),IF($Z287=0,"",INDEX(Output_Mac!S$2:S$500,$Z287)),IF($AD287=0,"",INDEX(Output_Win!S$2:S$243,$AD287)),IF($Y287=0,"",INDEX(CSV!AE$2:AE$510,$Y287)))))</f>
        <v/>
      </c>
      <c r="N287" s="41" t="str" cm="1">
        <f t="array" ref="N287">IF(($Y287+$Z287+$AA287+$AD287)=0,"",IFERROR(_xlfn.LET(_xlpm.CSVVal,IF($Y287=0,"",INDEX(CSV!AG$2:AG$510,$Y287)),_xlpm.MacVal,IF($Z287=0,"",INDEX(Output_Mac!T$2:T$500,$Z287)),_xlpm.WinVal,IF($AD287=0,"",INDEX(Output_Win!T$2:T$243,$AD287)),_xlpm.MyAuditVal,IF($AA287=0,"",INDEX(My_Audit!O$2:O$456,$AA287)),_xlfn.IFS(_xlpm.MyAuditVal&lt;&gt;"",_xlpm.MyAuditVal,_xlpm.MacVal&lt;&gt;"",_xlpm.MacVal,_xlpm.WinVal&lt;&gt;"",_xlpm.WinVal,_xlpm.CSVVal&lt;&gt;"",_xlpm.CSVVal)),""))</f>
        <v/>
      </c>
      <c r="O287" s="41" t="str" cm="1">
        <f t="array" ref="O287">IF($AB287=0,"",INDEX(My_Audit!P$2:P$456,$AB287))&amp;""</f>
        <v/>
      </c>
      <c r="P287" s="40"/>
      <c r="Q287" s="41" t="str">
        <f>IF(LEFT(N287,4)="Pass","Nist SP 800-88",My_Audit!R287)&amp;""</f>
        <v/>
      </c>
      <c r="R287" s="40"/>
      <c r="S287" s="40"/>
      <c r="T287" s="41" t="str" cm="1">
        <f t="array" ref="T287">IF($AC287=0,"",INDEX(Models!J$2:J$605,$AC287))</f>
        <v/>
      </c>
      <c r="U287" s="40"/>
      <c r="V287" s="40"/>
      <c r="W287" s="79" t="str" cm="1">
        <f t="array" ref="W287">IF(($Z287+$AA287+$AD287)=0,"",ExpandDiagCodes(_xlfn.TEXTJOIN(", ",TRUE,IF($AA287=0,"",INDEX(My_Audit!L$2:L$456,$AA287)),IF($Z287=0,"",INDEX(Output_Mac!AA$2:AA$500,$Z287)),IF($AD287=0,"",INDEX(Output_Win!AA$2:AA$243,$AD287)))))</f>
        <v/>
      </c>
      <c r="Y287" s="80">
        <f>IFERROR(MATCH($A287,CSV!$A$2:$A$510,0),0)</f>
        <v>0</v>
      </c>
      <c r="Z287" s="80">
        <f>IFERROR(MATCH($A287,Output_Mac!$A$2:$A$500,0),0)</f>
        <v>0</v>
      </c>
      <c r="AA287" s="80">
        <f>IFERROR(MATCH($A287,My_Audit!$A$2:$A$456,0),0)</f>
        <v>286</v>
      </c>
      <c r="AB287" s="80">
        <f>IFERROR(MATCH($C287,My_Audit!$B$2:$B$456,0),0)</f>
        <v>0</v>
      </c>
      <c r="AC287" s="80">
        <f>IFERROR(MATCH($E287,Models!$I$2:$I$605,0),0)</f>
        <v>0</v>
      </c>
      <c r="AD287" s="80">
        <f>IFERROR(MATCH($A287,Output_Win!$A$2:$A$243,0),0)</f>
        <v>0</v>
      </c>
    </row>
    <row r="288" spans="1:30">
      <c r="A288" s="40" t="str">
        <f>_xlfn.TEXTJOIN("",TRUE,Input!$A$4,TEXT(ROW(My_Audit!A287)+Input!$A$8-1,"00"))</f>
        <v>W4675</v>
      </c>
      <c r="B288" s="40" t="str">
        <f>_xlfn.TEXTJOIN("-",TRUE,"ITD",Input!$A$2,A288)</f>
        <v>ITD-SHR11749-W4675</v>
      </c>
      <c r="C288" s="41" t="str" cm="1">
        <f t="array" ref="C288">IF(($Y288+$Z288+$AA288+$AD288)=0,"",IFERROR(_xlfn.LET(_xlpm.CSVVal,IF($Y288=0,"",INDEX(CSV!B$2:B$510,$Y288)),_xlpm.MacVal,IF($Z288=0,"",INDEX(Output_Mac!B$2:B$500,$Z288)),_xlpm.WinVal,IF($AD288=0,"",INDEX(Output_Win!B$2:B$243,$AD288)),_xlpm.MyAuditVal,IF($AA288=0,"",INDEX(My_Audit!B$2:B$456,$AA288)),_xlfn.IFS(_xlpm.MyAuditVal&lt;&gt;"",_xlpm.MyAuditVal,_xlpm.MacVal&lt;&gt;"",_xlpm.MacVal,_xlpm.WinVal&lt;&gt;"",_xlpm.WinVal,_xlpm.CSVVal&lt;&gt;"",_xlpm.CSVVal)),""))</f>
        <v/>
      </c>
      <c r="D288" s="41" t="str" cm="1">
        <f t="array" ref="D288">IF(($Y288+$Z288+$AA288+$AD288)=0,"",IFERROR(_xlfn.LET(_xlpm.CSVVal,IF($Y288=0,"",INDEX(CSV!C$2:C$510,$Y288)),_xlpm.MacVal,IF($Z288=0,"",INDEX(Output_Mac!D$2:D$500,$Z288)),_xlpm.WinVal,IF($AD288=0,"",INDEX(Output_Win!D$2:D$243,$AD288)),_xlpm.MyAuditVal,IF($AA288=0,"",INDEX(My_Audit!C$2:C$456,$AA288)),_xlfn.IFS(_xlpm.MyAuditVal&lt;&gt;"",_xlpm.MyAuditVal,_xlpm.MacVal&lt;&gt;"",_xlpm.MacVal,_xlpm.WinVal&lt;&gt;"",_xlpm.WinVal,_xlpm.CSVVal&lt;&gt;"",_xlpm.CSVVal)),""))</f>
        <v/>
      </c>
      <c r="E288" s="41" t="str" cm="1">
        <f t="array" ref="E288">IF(($Y288+$Z288+$AA288+$AD288)=0,"",IFERROR(_xlfn.LET(_xlpm.CSVVal,IF($Y288=0,"",INDEX(CSV!E$2:E$510,$Y288)),_xlpm.MacVal,IF($Z288=0,"",INDEX(Output_Mac!C$2:C$500,$Z288)),_xlpm.WinVal,IF($AD288=0,"",INDEX(Output_Win!C$2:C$243,$AD288)),_xlpm.MyAuditVal,IF($AA288=0,"",INDEX(My_Audit!D$2:D$456,$AA288)),_xlfn.IFS(_xlpm.MyAuditVal&lt;&gt;"",_xlpm.MyAuditVal,_xlpm.MacVal&lt;&gt;"",_xlpm.MacVal,_xlpm.WinVal&lt;&gt;"",_xlpm.WinVal,_xlpm.CSVVal&lt;&gt;"",_xlpm.CSVVal)),""))</f>
        <v/>
      </c>
      <c r="F288" s="41" t="str" cm="1">
        <f t="array" ref="F288">IF(($Y288+$Z288+$AA288+$AD288)=0,"",IFERROR(_xlfn.LET(_xlpm.CSVVal,IF($Y288=0,"",INDEX(CSV!F$2:F$510,$Y288)),_xlpm.MacVal,IF($Z288=0,"",INDEX(Output_Mac!E$2:E$500,$Z288)),_xlpm.WinVal,IF($AD288=0,"",INDEX(Output_Win!E$2:E$243,$AD288)),_xlpm.MyAuditVal,IF($AA288=0,"",INDEX(My_Audit!E$2:E$456,$AA288)),_xlfn.IFS(_xlpm.MyAuditVal&lt;&gt;"",_xlpm.MyAuditVal,_xlpm.MacVal&lt;&gt;"",_xlpm.MacVal,_xlpm.WinVal&lt;&gt;"",_xlpm.WinVal,_xlpm.CSVVal&lt;&gt;"",PROPER(_xlpm.CSVVal))),""))</f>
        <v/>
      </c>
      <c r="G288" s="41" t="str" cm="1">
        <f t="array" ref="G288">IF(($Y288+$Z288+$AA288+$AD288)=0,"",IFERROR(_xlfn.LET(_xlpm.CSVVal,IF($Y288=0,"",INDEX(CSV!G$2:G$510,$Y288)),_xlpm.MacVal,IF($Z288=0,"",INDEX(Output_Mac!G$2:G$500,$Z288)),_xlpm.WinVal,IF($AD288=0,"",INDEX(Output_Win!G$2:G$243,$AD288)),_xlpm.MyAuditVal,IF($AA288=0,"",INDEX(My_Audit!F$2:F$456,$AA288)),_xlfn.IFS(_xlpm.MyAuditVal&lt;&gt;"",_xlpm.MyAuditVal,_xlpm.MacVal&lt;&gt;"",_xlpm.MacVal,_xlpm.WinVal&lt;&gt;"",_xlpm.WinVal,_xlpm.CSVVal&lt;&gt;"",_xlpm.CSVVal)),""))</f>
        <v/>
      </c>
      <c r="H288" s="41" t="str" cm="1">
        <f t="array" ref="H288">IF($Z288&gt;0,INDEX(Output_Mac!H$2:H$500,$Z288),IF($AD288&gt;0,INDEX(Output_Win!H$2:H$243,$AD288),IF($AA288&gt;0,_xlfn.LET(_xlpm.MyAuditVal,INDEX(My_Audit!G$2:G$456,$AA288),IF(_xlpm.MyAuditVal=0,"",_xlpm.MyAuditVal)),"")))</f>
        <v/>
      </c>
      <c r="I288" s="41" t="str" cm="1">
        <f t="array" ref="I288">IF(($Y288+$Z288+$AA288+$AD288)=0,"",IFERROR(_xlfn.LET(_xlpm.CSVVal,IF($Y288=0,"",INDEX(CSV!H$2:H$510,$Y288)),_xlpm.MacVal,IF($Z288=0,"",INDEX(Output_Mac!I$2:I$500,$Z288)),_xlpm.WinVal,IF($AD288=0,"",INDEX(Output_Win!I$2:I$243,$AD288)),_xlpm.MyAuditVal,IF($AA288=0,"",INDEX(My_Audit!H$2:H$456,$AA288)),_xlfn.IFS(_xlpm.MyAuditVal&lt;&gt;"",_xlpm.MyAuditVal,_xlpm.MacVal&lt;&gt;"",_xlpm.MacVal,_xlpm.WinVal&lt;&gt;"",_xlpm.WinVal,_xlpm.CSVVal&lt;&gt;"",_xlpm.CSVVal)),""))</f>
        <v/>
      </c>
      <c r="J288" s="41" t="str" cm="1">
        <f t="array" ref="J288">IF(($Y288+$Z288+$AA288+$AD288)=0,"",IFERROR(_xlfn.LET(_xlpm.CSVVal,IF($Y288=0,"",INDEX(CSV!J$2:J$510,$Y288)),_xlpm.MacVal,IF($Z288=0,"",INDEX(Output_Mac!J$2:J$500,$Z288)),_xlpm.WinVal,IF($AD288=0,"",INDEX(Output_Win!J$2:J$243,$AD288)),_xlpm.MyAuditVal,IF($AA288=0,"",INDEX(My_Audit!I$2:I$456,$AA288)),_xlfn.IFS(_xlpm.MyAuditVal&lt;&gt;"",_xlpm.MyAuditVal,_xlpm.MacVal&lt;&gt;"",_xlpm.MacVal,_xlpm.WinVal&lt;&gt;"",_xlpm.WinVal,_xlpm.CSVVal&lt;&gt;"",_xlpm.CSVVal)),""))</f>
        <v/>
      </c>
      <c r="K288" s="41" t="str" cm="1">
        <f t="array" ref="K288">IF(($Y288+$Z288+$AA288+$AD288)=0,"",IFERROR(_xlfn.LET(_xlpm.CSVVal,IF($Y288=0,"",INDEX(CSV!N$2:N$510,$Y288)),_xlpm.MacVal,IF($Z288=0,"",INDEX(Output_Mac!L$2:L$500,$Z288)),_xlpm.WinVal,IF($AD288=0,"",INDEX(Output_Win!L$2:L$243,$AD288)),_xlpm.MyAuditVal,IF($AA288=0,"",INDEX(My_Audit!J$2:J$456,$AA288)),_xlfn.IFS(_xlpm.MyAuditVal&lt;&gt;"",_xlpm.MyAuditVal,_xlpm.MacVal&lt;&gt;"",_xlpm.MacVal,_xlpm.WinVal&lt;&gt;"",_xlpm.WinVal,_xlpm.CSVVal&lt;&gt;"",_xlpm.CSVVal)),""))</f>
        <v/>
      </c>
      <c r="L288" s="41" t="str" cm="1">
        <f t="array" ref="L288">IF(($Y288+$Z288+$AA288+$AD288)=0,"",IFERROR(_xlfn.LET(_xlpm.CSVVal,IF($Y288=0,"",INDEX(CSV!Q$2:Q$510,$Y288)),_xlpm.MacVal,IF($Z288=0,"",INDEX(Output_Mac!M$2:M$500,$Z288)),_xlpm.WinVal,IF($AD288=0,"",INDEX(Output_Win!M$2:M$243,$AD288)),_xlpm.MyAuditVal,IF($AA288=0,"",INDEX(My_Audit!K$2:K$456,$AA288)),_xlfn.IFS(_xlpm.MyAuditVal&lt;&gt;"",_xlpm.MyAuditVal,_xlpm.MacVal&lt;&gt;"",_xlpm.MacVal,_xlpm.WinVal&lt;&gt;"",_xlpm.WinVal,_xlpm.CSVVal&lt;&gt;"",_xlpm.CSVVal)),""))</f>
        <v/>
      </c>
      <c r="M288" s="41" t="str" cm="1">
        <f t="array" ref="M288">IF(($Y288+$Z288+$AA288+$AD288)=0,"",ExpandDiagCodes(_xlfn.TEXTJOIN(", ",TRUE,IF($AA288=0,"",INDEX(My_Audit!N$2:N$456,$AA288)),IF($Z288=0,"",INDEX(Output_Mac!S$2:S$500,$Z288)),IF($AD288=0,"",INDEX(Output_Win!S$2:S$243,$AD288)),IF($Y288=0,"",INDEX(CSV!AE$2:AE$510,$Y288)))))</f>
        <v/>
      </c>
      <c r="N288" s="41" t="str" cm="1">
        <f t="array" ref="N288">IF(($Y288+$Z288+$AA288+$AD288)=0,"",IFERROR(_xlfn.LET(_xlpm.CSVVal,IF($Y288=0,"",INDEX(CSV!AG$2:AG$510,$Y288)),_xlpm.MacVal,IF($Z288=0,"",INDEX(Output_Mac!T$2:T$500,$Z288)),_xlpm.WinVal,IF($AD288=0,"",INDEX(Output_Win!T$2:T$243,$AD288)),_xlpm.MyAuditVal,IF($AA288=0,"",INDEX(My_Audit!O$2:O$456,$AA288)),_xlfn.IFS(_xlpm.MyAuditVal&lt;&gt;"",_xlpm.MyAuditVal,_xlpm.MacVal&lt;&gt;"",_xlpm.MacVal,_xlpm.WinVal&lt;&gt;"",_xlpm.WinVal,_xlpm.CSVVal&lt;&gt;"",_xlpm.CSVVal)),""))</f>
        <v/>
      </c>
      <c r="O288" s="41" t="str" cm="1">
        <f t="array" ref="O288">IF($AB288=0,"",INDEX(My_Audit!P$2:P$456,$AB288))&amp;""</f>
        <v/>
      </c>
      <c r="P288" s="40"/>
      <c r="Q288" s="41" t="str">
        <f>IF(LEFT(N288,4)="Pass","Nist SP 800-88",My_Audit!R288)&amp;""</f>
        <v/>
      </c>
      <c r="R288" s="40"/>
      <c r="S288" s="40"/>
      <c r="T288" s="41" t="str" cm="1">
        <f t="array" ref="T288">IF($AC288=0,"",INDEX(Models!J$2:J$605,$AC288))</f>
        <v/>
      </c>
      <c r="U288" s="40"/>
      <c r="V288" s="40"/>
      <c r="W288" s="79" t="str" cm="1">
        <f t="array" ref="W288">IF(($Z288+$AA288+$AD288)=0,"",ExpandDiagCodes(_xlfn.TEXTJOIN(", ",TRUE,IF($AA288=0,"",INDEX(My_Audit!L$2:L$456,$AA288)),IF($Z288=0,"",INDEX(Output_Mac!AA$2:AA$500,$Z288)),IF($AD288=0,"",INDEX(Output_Win!AA$2:AA$243,$AD288)))))</f>
        <v/>
      </c>
      <c r="Y288" s="80">
        <f>IFERROR(MATCH($A288,CSV!$A$2:$A$510,0),0)</f>
        <v>0</v>
      </c>
      <c r="Z288" s="80">
        <f>IFERROR(MATCH($A288,Output_Mac!$A$2:$A$500,0),0)</f>
        <v>0</v>
      </c>
      <c r="AA288" s="80">
        <f>IFERROR(MATCH($A288,My_Audit!$A$2:$A$456,0),0)</f>
        <v>287</v>
      </c>
      <c r="AB288" s="80">
        <f>IFERROR(MATCH($C288,My_Audit!$B$2:$B$456,0),0)</f>
        <v>0</v>
      </c>
      <c r="AC288" s="80">
        <f>IFERROR(MATCH($E288,Models!$I$2:$I$605,0),0)</f>
        <v>0</v>
      </c>
      <c r="AD288" s="80">
        <f>IFERROR(MATCH($A288,Output_Win!$A$2:$A$243,0),0)</f>
        <v>0</v>
      </c>
    </row>
    <row r="289" spans="1:30">
      <c r="A289" s="40" t="str">
        <f>_xlfn.TEXTJOIN("",TRUE,Input!$A$4,TEXT(ROW(My_Audit!A288)+Input!$A$8-1,"00"))</f>
        <v>W4676</v>
      </c>
      <c r="B289" s="40" t="str">
        <f>_xlfn.TEXTJOIN("-",TRUE,"ITD",Input!$A$2,A289)</f>
        <v>ITD-SHR11749-W4676</v>
      </c>
      <c r="C289" s="41" t="str" cm="1">
        <f t="array" ref="C289">IF(($Y289+$Z289+$AA289+$AD289)=0,"",IFERROR(_xlfn.LET(_xlpm.CSVVal,IF($Y289=0,"",INDEX(CSV!B$2:B$510,$Y289)),_xlpm.MacVal,IF($Z289=0,"",INDEX(Output_Mac!B$2:B$500,$Z289)),_xlpm.WinVal,IF($AD289=0,"",INDEX(Output_Win!B$2:B$243,$AD289)),_xlpm.MyAuditVal,IF($AA289=0,"",INDEX(My_Audit!B$2:B$456,$AA289)),_xlfn.IFS(_xlpm.MyAuditVal&lt;&gt;"",_xlpm.MyAuditVal,_xlpm.MacVal&lt;&gt;"",_xlpm.MacVal,_xlpm.WinVal&lt;&gt;"",_xlpm.WinVal,_xlpm.CSVVal&lt;&gt;"",_xlpm.CSVVal)),""))</f>
        <v/>
      </c>
      <c r="D289" s="41" t="str" cm="1">
        <f t="array" ref="D289">IF(($Y289+$Z289+$AA289+$AD289)=0,"",IFERROR(_xlfn.LET(_xlpm.CSVVal,IF($Y289=0,"",INDEX(CSV!C$2:C$510,$Y289)),_xlpm.MacVal,IF($Z289=0,"",INDEX(Output_Mac!D$2:D$500,$Z289)),_xlpm.WinVal,IF($AD289=0,"",INDEX(Output_Win!D$2:D$243,$AD289)),_xlpm.MyAuditVal,IF($AA289=0,"",INDEX(My_Audit!C$2:C$456,$AA289)),_xlfn.IFS(_xlpm.MyAuditVal&lt;&gt;"",_xlpm.MyAuditVal,_xlpm.MacVal&lt;&gt;"",_xlpm.MacVal,_xlpm.WinVal&lt;&gt;"",_xlpm.WinVal,_xlpm.CSVVal&lt;&gt;"",_xlpm.CSVVal)),""))</f>
        <v/>
      </c>
      <c r="E289" s="41" t="str" cm="1">
        <f t="array" ref="E289">IF(($Y289+$Z289+$AA289+$AD289)=0,"",IFERROR(_xlfn.LET(_xlpm.CSVVal,IF($Y289=0,"",INDEX(CSV!E$2:E$510,$Y289)),_xlpm.MacVal,IF($Z289=0,"",INDEX(Output_Mac!C$2:C$500,$Z289)),_xlpm.WinVal,IF($AD289=0,"",INDEX(Output_Win!C$2:C$243,$AD289)),_xlpm.MyAuditVal,IF($AA289=0,"",INDEX(My_Audit!D$2:D$456,$AA289)),_xlfn.IFS(_xlpm.MyAuditVal&lt;&gt;"",_xlpm.MyAuditVal,_xlpm.MacVal&lt;&gt;"",_xlpm.MacVal,_xlpm.WinVal&lt;&gt;"",_xlpm.WinVal,_xlpm.CSVVal&lt;&gt;"",_xlpm.CSVVal)),""))</f>
        <v/>
      </c>
      <c r="F289" s="41" t="str" cm="1">
        <f t="array" ref="F289">IF(($Y289+$Z289+$AA289+$AD289)=0,"",IFERROR(_xlfn.LET(_xlpm.CSVVal,IF($Y289=0,"",INDEX(CSV!F$2:F$510,$Y289)),_xlpm.MacVal,IF($Z289=0,"",INDEX(Output_Mac!E$2:E$500,$Z289)),_xlpm.WinVal,IF($AD289=0,"",INDEX(Output_Win!E$2:E$243,$AD289)),_xlpm.MyAuditVal,IF($AA289=0,"",INDEX(My_Audit!E$2:E$456,$AA289)),_xlfn.IFS(_xlpm.MyAuditVal&lt;&gt;"",_xlpm.MyAuditVal,_xlpm.MacVal&lt;&gt;"",_xlpm.MacVal,_xlpm.WinVal&lt;&gt;"",_xlpm.WinVal,_xlpm.CSVVal&lt;&gt;"",PROPER(_xlpm.CSVVal))),""))</f>
        <v/>
      </c>
      <c r="G289" s="41" t="str" cm="1">
        <f t="array" ref="G289">IF(($Y289+$Z289+$AA289+$AD289)=0,"",IFERROR(_xlfn.LET(_xlpm.CSVVal,IF($Y289=0,"",INDEX(CSV!G$2:G$510,$Y289)),_xlpm.MacVal,IF($Z289=0,"",INDEX(Output_Mac!G$2:G$500,$Z289)),_xlpm.WinVal,IF($AD289=0,"",INDEX(Output_Win!G$2:G$243,$AD289)),_xlpm.MyAuditVal,IF($AA289=0,"",INDEX(My_Audit!F$2:F$456,$AA289)),_xlfn.IFS(_xlpm.MyAuditVal&lt;&gt;"",_xlpm.MyAuditVal,_xlpm.MacVal&lt;&gt;"",_xlpm.MacVal,_xlpm.WinVal&lt;&gt;"",_xlpm.WinVal,_xlpm.CSVVal&lt;&gt;"",_xlpm.CSVVal)),""))</f>
        <v/>
      </c>
      <c r="H289" s="41" t="str" cm="1">
        <f t="array" ref="H289">IF($Z289&gt;0,INDEX(Output_Mac!H$2:H$500,$Z289),IF($AD289&gt;0,INDEX(Output_Win!H$2:H$243,$AD289),IF($AA289&gt;0,_xlfn.LET(_xlpm.MyAuditVal,INDEX(My_Audit!G$2:G$456,$AA289),IF(_xlpm.MyAuditVal=0,"",_xlpm.MyAuditVal)),"")))</f>
        <v/>
      </c>
      <c r="I289" s="41" t="str" cm="1">
        <f t="array" ref="I289">IF(($Y289+$Z289+$AA289+$AD289)=0,"",IFERROR(_xlfn.LET(_xlpm.CSVVal,IF($Y289=0,"",INDEX(CSV!H$2:H$510,$Y289)),_xlpm.MacVal,IF($Z289=0,"",INDEX(Output_Mac!I$2:I$500,$Z289)),_xlpm.WinVal,IF($AD289=0,"",INDEX(Output_Win!I$2:I$243,$AD289)),_xlpm.MyAuditVal,IF($AA289=0,"",INDEX(My_Audit!H$2:H$456,$AA289)),_xlfn.IFS(_xlpm.MyAuditVal&lt;&gt;"",_xlpm.MyAuditVal,_xlpm.MacVal&lt;&gt;"",_xlpm.MacVal,_xlpm.WinVal&lt;&gt;"",_xlpm.WinVal,_xlpm.CSVVal&lt;&gt;"",_xlpm.CSVVal)),""))</f>
        <v/>
      </c>
      <c r="J289" s="41" t="str" cm="1">
        <f t="array" ref="J289">IF(($Y289+$Z289+$AA289+$AD289)=0,"",IFERROR(_xlfn.LET(_xlpm.CSVVal,IF($Y289=0,"",INDEX(CSV!J$2:J$510,$Y289)),_xlpm.MacVal,IF($Z289=0,"",INDEX(Output_Mac!J$2:J$500,$Z289)),_xlpm.WinVal,IF($AD289=0,"",INDEX(Output_Win!J$2:J$243,$AD289)),_xlpm.MyAuditVal,IF($AA289=0,"",INDEX(My_Audit!I$2:I$456,$AA289)),_xlfn.IFS(_xlpm.MyAuditVal&lt;&gt;"",_xlpm.MyAuditVal,_xlpm.MacVal&lt;&gt;"",_xlpm.MacVal,_xlpm.WinVal&lt;&gt;"",_xlpm.WinVal,_xlpm.CSVVal&lt;&gt;"",_xlpm.CSVVal)),""))</f>
        <v/>
      </c>
      <c r="K289" s="41" t="str" cm="1">
        <f t="array" ref="K289">IF(($Y289+$Z289+$AA289+$AD289)=0,"",IFERROR(_xlfn.LET(_xlpm.CSVVal,IF($Y289=0,"",INDEX(CSV!N$2:N$510,$Y289)),_xlpm.MacVal,IF($Z289=0,"",INDEX(Output_Mac!L$2:L$500,$Z289)),_xlpm.WinVal,IF($AD289=0,"",INDEX(Output_Win!L$2:L$243,$AD289)),_xlpm.MyAuditVal,IF($AA289=0,"",INDEX(My_Audit!J$2:J$456,$AA289)),_xlfn.IFS(_xlpm.MyAuditVal&lt;&gt;"",_xlpm.MyAuditVal,_xlpm.MacVal&lt;&gt;"",_xlpm.MacVal,_xlpm.WinVal&lt;&gt;"",_xlpm.WinVal,_xlpm.CSVVal&lt;&gt;"",_xlpm.CSVVal)),""))</f>
        <v/>
      </c>
      <c r="L289" s="41" t="str" cm="1">
        <f t="array" ref="L289">IF(($Y289+$Z289+$AA289+$AD289)=0,"",IFERROR(_xlfn.LET(_xlpm.CSVVal,IF($Y289=0,"",INDEX(CSV!Q$2:Q$510,$Y289)),_xlpm.MacVal,IF($Z289=0,"",INDEX(Output_Mac!M$2:M$500,$Z289)),_xlpm.WinVal,IF($AD289=0,"",INDEX(Output_Win!M$2:M$243,$AD289)),_xlpm.MyAuditVal,IF($AA289=0,"",INDEX(My_Audit!K$2:K$456,$AA289)),_xlfn.IFS(_xlpm.MyAuditVal&lt;&gt;"",_xlpm.MyAuditVal,_xlpm.MacVal&lt;&gt;"",_xlpm.MacVal,_xlpm.WinVal&lt;&gt;"",_xlpm.WinVal,_xlpm.CSVVal&lt;&gt;"",_xlpm.CSVVal)),""))</f>
        <v/>
      </c>
      <c r="M289" s="41" t="str" cm="1">
        <f t="array" ref="M289">IF(($Y289+$Z289+$AA289+$AD289)=0,"",ExpandDiagCodes(_xlfn.TEXTJOIN(", ",TRUE,IF($AA289=0,"",INDEX(My_Audit!N$2:N$456,$AA289)),IF($Z289=0,"",INDEX(Output_Mac!S$2:S$500,$Z289)),IF($AD289=0,"",INDEX(Output_Win!S$2:S$243,$AD289)),IF($Y289=0,"",INDEX(CSV!AE$2:AE$510,$Y289)))))</f>
        <v/>
      </c>
      <c r="N289" s="41" t="str" cm="1">
        <f t="array" ref="N289">IF(($Y289+$Z289+$AA289+$AD289)=0,"",IFERROR(_xlfn.LET(_xlpm.CSVVal,IF($Y289=0,"",INDEX(CSV!AG$2:AG$510,$Y289)),_xlpm.MacVal,IF($Z289=0,"",INDEX(Output_Mac!T$2:T$500,$Z289)),_xlpm.WinVal,IF($AD289=0,"",INDEX(Output_Win!T$2:T$243,$AD289)),_xlpm.MyAuditVal,IF($AA289=0,"",INDEX(My_Audit!O$2:O$456,$AA289)),_xlfn.IFS(_xlpm.MyAuditVal&lt;&gt;"",_xlpm.MyAuditVal,_xlpm.MacVal&lt;&gt;"",_xlpm.MacVal,_xlpm.WinVal&lt;&gt;"",_xlpm.WinVal,_xlpm.CSVVal&lt;&gt;"",_xlpm.CSVVal)),""))</f>
        <v/>
      </c>
      <c r="O289" s="41" t="str" cm="1">
        <f t="array" ref="O289">IF($AB289=0,"",INDEX(My_Audit!P$2:P$456,$AB289))&amp;""</f>
        <v/>
      </c>
      <c r="P289" s="40"/>
      <c r="Q289" s="41" t="str">
        <f>IF(LEFT(N289,4)="Pass","Nist SP 800-88",My_Audit!R289)&amp;""</f>
        <v/>
      </c>
      <c r="R289" s="40"/>
      <c r="S289" s="40"/>
      <c r="T289" s="41" t="str" cm="1">
        <f t="array" ref="T289">IF($AC289=0,"",INDEX(Models!J$2:J$605,$AC289))</f>
        <v/>
      </c>
      <c r="U289" s="40"/>
      <c r="V289" s="40"/>
      <c r="W289" s="79" t="str" cm="1">
        <f t="array" ref="W289">IF(($Z289+$AA289+$AD289)=0,"",ExpandDiagCodes(_xlfn.TEXTJOIN(", ",TRUE,IF($AA289=0,"",INDEX(My_Audit!L$2:L$456,$AA289)),IF($Z289=0,"",INDEX(Output_Mac!AA$2:AA$500,$Z289)),IF($AD289=0,"",INDEX(Output_Win!AA$2:AA$243,$AD289)))))</f>
        <v/>
      </c>
      <c r="Y289" s="80">
        <f>IFERROR(MATCH($A289,CSV!$A$2:$A$510,0),0)</f>
        <v>0</v>
      </c>
      <c r="Z289" s="80">
        <f>IFERROR(MATCH($A289,Output_Mac!$A$2:$A$500,0),0)</f>
        <v>0</v>
      </c>
      <c r="AA289" s="80">
        <f>IFERROR(MATCH($A289,My_Audit!$A$2:$A$456,0),0)</f>
        <v>288</v>
      </c>
      <c r="AB289" s="80">
        <f>IFERROR(MATCH($C289,My_Audit!$B$2:$B$456,0),0)</f>
        <v>0</v>
      </c>
      <c r="AC289" s="80">
        <f>IFERROR(MATCH($E289,Models!$I$2:$I$605,0),0)</f>
        <v>0</v>
      </c>
      <c r="AD289" s="80">
        <f>IFERROR(MATCH($A289,Output_Win!$A$2:$A$243,0),0)</f>
        <v>0</v>
      </c>
    </row>
    <row r="290" spans="1:30">
      <c r="A290" s="40" t="str">
        <f>_xlfn.TEXTJOIN("",TRUE,Input!$A$4,TEXT(ROW(My_Audit!A289)+Input!$A$8-1,"00"))</f>
        <v>W4677</v>
      </c>
      <c r="B290" s="40" t="str">
        <f>_xlfn.TEXTJOIN("-",TRUE,"ITD",Input!$A$2,A290)</f>
        <v>ITD-SHR11749-W4677</v>
      </c>
      <c r="C290" s="41" t="str" cm="1">
        <f t="array" ref="C290">IF(($Y290+$Z290+$AA290+$AD290)=0,"",IFERROR(_xlfn.LET(_xlpm.CSVVal,IF($Y290=0,"",INDEX(CSV!B$2:B$510,$Y290)),_xlpm.MacVal,IF($Z290=0,"",INDEX(Output_Mac!B$2:B$500,$Z290)),_xlpm.WinVal,IF($AD290=0,"",INDEX(Output_Win!B$2:B$243,$AD290)),_xlpm.MyAuditVal,IF($AA290=0,"",INDEX(My_Audit!B$2:B$456,$AA290)),_xlfn.IFS(_xlpm.MyAuditVal&lt;&gt;"",_xlpm.MyAuditVal,_xlpm.MacVal&lt;&gt;"",_xlpm.MacVal,_xlpm.WinVal&lt;&gt;"",_xlpm.WinVal,_xlpm.CSVVal&lt;&gt;"",_xlpm.CSVVal)),""))</f>
        <v/>
      </c>
      <c r="D290" s="41" t="str" cm="1">
        <f t="array" ref="D290">IF(($Y290+$Z290+$AA290+$AD290)=0,"",IFERROR(_xlfn.LET(_xlpm.CSVVal,IF($Y290=0,"",INDEX(CSV!C$2:C$510,$Y290)),_xlpm.MacVal,IF($Z290=0,"",INDEX(Output_Mac!D$2:D$500,$Z290)),_xlpm.WinVal,IF($AD290=0,"",INDEX(Output_Win!D$2:D$243,$AD290)),_xlpm.MyAuditVal,IF($AA290=0,"",INDEX(My_Audit!C$2:C$456,$AA290)),_xlfn.IFS(_xlpm.MyAuditVal&lt;&gt;"",_xlpm.MyAuditVal,_xlpm.MacVal&lt;&gt;"",_xlpm.MacVal,_xlpm.WinVal&lt;&gt;"",_xlpm.WinVal,_xlpm.CSVVal&lt;&gt;"",_xlpm.CSVVal)),""))</f>
        <v/>
      </c>
      <c r="E290" s="41" t="str" cm="1">
        <f t="array" ref="E290">IF(($Y290+$Z290+$AA290+$AD290)=0,"",IFERROR(_xlfn.LET(_xlpm.CSVVal,IF($Y290=0,"",INDEX(CSV!E$2:E$510,$Y290)),_xlpm.MacVal,IF($Z290=0,"",INDEX(Output_Mac!C$2:C$500,$Z290)),_xlpm.WinVal,IF($AD290=0,"",INDEX(Output_Win!C$2:C$243,$AD290)),_xlpm.MyAuditVal,IF($AA290=0,"",INDEX(My_Audit!D$2:D$456,$AA290)),_xlfn.IFS(_xlpm.MyAuditVal&lt;&gt;"",_xlpm.MyAuditVal,_xlpm.MacVal&lt;&gt;"",_xlpm.MacVal,_xlpm.WinVal&lt;&gt;"",_xlpm.WinVal,_xlpm.CSVVal&lt;&gt;"",_xlpm.CSVVal)),""))</f>
        <v/>
      </c>
      <c r="F290" s="41" t="str" cm="1">
        <f t="array" ref="F290">IF(($Y290+$Z290+$AA290+$AD290)=0,"",IFERROR(_xlfn.LET(_xlpm.CSVVal,IF($Y290=0,"",INDEX(CSV!F$2:F$510,$Y290)),_xlpm.MacVal,IF($Z290=0,"",INDEX(Output_Mac!E$2:E$500,$Z290)),_xlpm.WinVal,IF($AD290=0,"",INDEX(Output_Win!E$2:E$243,$AD290)),_xlpm.MyAuditVal,IF($AA290=0,"",INDEX(My_Audit!E$2:E$456,$AA290)),_xlfn.IFS(_xlpm.MyAuditVal&lt;&gt;"",_xlpm.MyAuditVal,_xlpm.MacVal&lt;&gt;"",_xlpm.MacVal,_xlpm.WinVal&lt;&gt;"",_xlpm.WinVal,_xlpm.CSVVal&lt;&gt;"",PROPER(_xlpm.CSVVal))),""))</f>
        <v/>
      </c>
      <c r="G290" s="41" t="str" cm="1">
        <f t="array" ref="G290">IF(($Y290+$Z290+$AA290+$AD290)=0,"",IFERROR(_xlfn.LET(_xlpm.CSVVal,IF($Y290=0,"",INDEX(CSV!G$2:G$510,$Y290)),_xlpm.MacVal,IF($Z290=0,"",INDEX(Output_Mac!G$2:G$500,$Z290)),_xlpm.WinVal,IF($AD290=0,"",INDEX(Output_Win!G$2:G$243,$AD290)),_xlpm.MyAuditVal,IF($AA290=0,"",INDEX(My_Audit!F$2:F$456,$AA290)),_xlfn.IFS(_xlpm.MyAuditVal&lt;&gt;"",_xlpm.MyAuditVal,_xlpm.MacVal&lt;&gt;"",_xlpm.MacVal,_xlpm.WinVal&lt;&gt;"",_xlpm.WinVal,_xlpm.CSVVal&lt;&gt;"",_xlpm.CSVVal)),""))</f>
        <v/>
      </c>
      <c r="H290" s="41" t="str" cm="1">
        <f t="array" ref="H290">IF($Z290&gt;0,INDEX(Output_Mac!H$2:H$500,$Z290),IF($AD290&gt;0,INDEX(Output_Win!H$2:H$243,$AD290),IF($AA290&gt;0,_xlfn.LET(_xlpm.MyAuditVal,INDEX(My_Audit!G$2:G$456,$AA290),IF(_xlpm.MyAuditVal=0,"",_xlpm.MyAuditVal)),"")))</f>
        <v/>
      </c>
      <c r="I290" s="41" t="str" cm="1">
        <f t="array" ref="I290">IF(($Y290+$Z290+$AA290+$AD290)=0,"",IFERROR(_xlfn.LET(_xlpm.CSVVal,IF($Y290=0,"",INDEX(CSV!H$2:H$510,$Y290)),_xlpm.MacVal,IF($Z290=0,"",INDEX(Output_Mac!I$2:I$500,$Z290)),_xlpm.WinVal,IF($AD290=0,"",INDEX(Output_Win!I$2:I$243,$AD290)),_xlpm.MyAuditVal,IF($AA290=0,"",INDEX(My_Audit!H$2:H$456,$AA290)),_xlfn.IFS(_xlpm.MyAuditVal&lt;&gt;"",_xlpm.MyAuditVal,_xlpm.MacVal&lt;&gt;"",_xlpm.MacVal,_xlpm.WinVal&lt;&gt;"",_xlpm.WinVal,_xlpm.CSVVal&lt;&gt;"",_xlpm.CSVVal)),""))</f>
        <v/>
      </c>
      <c r="J290" s="41" t="str" cm="1">
        <f t="array" ref="J290">IF(($Y290+$Z290+$AA290+$AD290)=0,"",IFERROR(_xlfn.LET(_xlpm.CSVVal,IF($Y290=0,"",INDEX(CSV!J$2:J$510,$Y290)),_xlpm.MacVal,IF($Z290=0,"",INDEX(Output_Mac!J$2:J$500,$Z290)),_xlpm.WinVal,IF($AD290=0,"",INDEX(Output_Win!J$2:J$243,$AD290)),_xlpm.MyAuditVal,IF($AA290=0,"",INDEX(My_Audit!I$2:I$456,$AA290)),_xlfn.IFS(_xlpm.MyAuditVal&lt;&gt;"",_xlpm.MyAuditVal,_xlpm.MacVal&lt;&gt;"",_xlpm.MacVal,_xlpm.WinVal&lt;&gt;"",_xlpm.WinVal,_xlpm.CSVVal&lt;&gt;"",_xlpm.CSVVal)),""))</f>
        <v/>
      </c>
      <c r="K290" s="41" t="str" cm="1">
        <f t="array" ref="K290">IF(($Y290+$Z290+$AA290+$AD290)=0,"",IFERROR(_xlfn.LET(_xlpm.CSVVal,IF($Y290=0,"",INDEX(CSV!N$2:N$510,$Y290)),_xlpm.MacVal,IF($Z290=0,"",INDEX(Output_Mac!L$2:L$500,$Z290)),_xlpm.WinVal,IF($AD290=0,"",INDEX(Output_Win!L$2:L$243,$AD290)),_xlpm.MyAuditVal,IF($AA290=0,"",INDEX(My_Audit!J$2:J$456,$AA290)),_xlfn.IFS(_xlpm.MyAuditVal&lt;&gt;"",_xlpm.MyAuditVal,_xlpm.MacVal&lt;&gt;"",_xlpm.MacVal,_xlpm.WinVal&lt;&gt;"",_xlpm.WinVal,_xlpm.CSVVal&lt;&gt;"",_xlpm.CSVVal)),""))</f>
        <v/>
      </c>
      <c r="L290" s="41" t="str" cm="1">
        <f t="array" ref="L290">IF(($Y290+$Z290+$AA290+$AD290)=0,"",IFERROR(_xlfn.LET(_xlpm.CSVVal,IF($Y290=0,"",INDEX(CSV!Q$2:Q$510,$Y290)),_xlpm.MacVal,IF($Z290=0,"",INDEX(Output_Mac!M$2:M$500,$Z290)),_xlpm.WinVal,IF($AD290=0,"",INDEX(Output_Win!M$2:M$243,$AD290)),_xlpm.MyAuditVal,IF($AA290=0,"",INDEX(My_Audit!K$2:K$456,$AA290)),_xlfn.IFS(_xlpm.MyAuditVal&lt;&gt;"",_xlpm.MyAuditVal,_xlpm.MacVal&lt;&gt;"",_xlpm.MacVal,_xlpm.WinVal&lt;&gt;"",_xlpm.WinVal,_xlpm.CSVVal&lt;&gt;"",_xlpm.CSVVal)),""))</f>
        <v/>
      </c>
      <c r="M290" s="41" t="str" cm="1">
        <f t="array" ref="M290">IF(($Y290+$Z290+$AA290+$AD290)=0,"",ExpandDiagCodes(_xlfn.TEXTJOIN(", ",TRUE,IF($AA290=0,"",INDEX(My_Audit!N$2:N$456,$AA290)),IF($Z290=0,"",INDEX(Output_Mac!S$2:S$500,$Z290)),IF($AD290=0,"",INDEX(Output_Win!S$2:S$243,$AD290)),IF($Y290=0,"",INDEX(CSV!AE$2:AE$510,$Y290)))))</f>
        <v/>
      </c>
      <c r="N290" s="41" t="str" cm="1">
        <f t="array" ref="N290">IF(($Y290+$Z290+$AA290+$AD290)=0,"",IFERROR(_xlfn.LET(_xlpm.CSVVal,IF($Y290=0,"",INDEX(CSV!AG$2:AG$510,$Y290)),_xlpm.MacVal,IF($Z290=0,"",INDEX(Output_Mac!T$2:T$500,$Z290)),_xlpm.WinVal,IF($AD290=0,"",INDEX(Output_Win!T$2:T$243,$AD290)),_xlpm.MyAuditVal,IF($AA290=0,"",INDEX(My_Audit!O$2:O$456,$AA290)),_xlfn.IFS(_xlpm.MyAuditVal&lt;&gt;"",_xlpm.MyAuditVal,_xlpm.MacVal&lt;&gt;"",_xlpm.MacVal,_xlpm.WinVal&lt;&gt;"",_xlpm.WinVal,_xlpm.CSVVal&lt;&gt;"",_xlpm.CSVVal)),""))</f>
        <v/>
      </c>
      <c r="O290" s="41" t="str" cm="1">
        <f t="array" ref="O290">IF($AB290=0,"",INDEX(My_Audit!P$2:P$456,$AB290))&amp;""</f>
        <v/>
      </c>
      <c r="P290" s="40"/>
      <c r="Q290" s="41" t="str">
        <f>IF(LEFT(N290,4)="Pass","Nist SP 800-88",My_Audit!R290)&amp;""</f>
        <v/>
      </c>
      <c r="R290" s="40"/>
      <c r="S290" s="40"/>
      <c r="T290" s="41" t="str" cm="1">
        <f t="array" ref="T290">IF($AC290=0,"",INDEX(Models!J$2:J$605,$AC290))</f>
        <v/>
      </c>
      <c r="U290" s="40"/>
      <c r="V290" s="40"/>
      <c r="W290" s="79" t="str" cm="1">
        <f t="array" ref="W290">IF(($Z290+$AA290+$AD290)=0,"",ExpandDiagCodes(_xlfn.TEXTJOIN(", ",TRUE,IF($AA290=0,"",INDEX(My_Audit!L$2:L$456,$AA290)),IF($Z290=0,"",INDEX(Output_Mac!AA$2:AA$500,$Z290)),IF($AD290=0,"",INDEX(Output_Win!AA$2:AA$243,$AD290)))))</f>
        <v/>
      </c>
      <c r="Y290" s="80">
        <f>IFERROR(MATCH($A290,CSV!$A$2:$A$510,0),0)</f>
        <v>0</v>
      </c>
      <c r="Z290" s="80">
        <f>IFERROR(MATCH($A290,Output_Mac!$A$2:$A$500,0),0)</f>
        <v>0</v>
      </c>
      <c r="AA290" s="80">
        <f>IFERROR(MATCH($A290,My_Audit!$A$2:$A$456,0),0)</f>
        <v>289</v>
      </c>
      <c r="AB290" s="80">
        <f>IFERROR(MATCH($C290,My_Audit!$B$2:$B$456,0),0)</f>
        <v>0</v>
      </c>
      <c r="AC290" s="80">
        <f>IFERROR(MATCH($E290,Models!$I$2:$I$605,0),0)</f>
        <v>0</v>
      </c>
      <c r="AD290" s="80">
        <f>IFERROR(MATCH($A290,Output_Win!$A$2:$A$243,0),0)</f>
        <v>0</v>
      </c>
    </row>
    <row r="291" spans="1:30">
      <c r="A291" s="40" t="str">
        <f>_xlfn.TEXTJOIN("",TRUE,Input!$A$4,TEXT(ROW(My_Audit!A290)+Input!$A$8-1,"00"))</f>
        <v>W4678</v>
      </c>
      <c r="B291" s="40" t="str">
        <f>_xlfn.TEXTJOIN("-",TRUE,"ITD",Input!$A$2,A291)</f>
        <v>ITD-SHR11749-W4678</v>
      </c>
      <c r="C291" s="41" t="str" cm="1">
        <f t="array" ref="C291">IF(($Y291+$Z291+$AA291+$AD291)=0,"",IFERROR(_xlfn.LET(_xlpm.CSVVal,IF($Y291=0,"",INDEX(CSV!B$2:B$510,$Y291)),_xlpm.MacVal,IF($Z291=0,"",INDEX(Output_Mac!B$2:B$500,$Z291)),_xlpm.WinVal,IF($AD291=0,"",INDEX(Output_Win!B$2:B$243,$AD291)),_xlpm.MyAuditVal,IF($AA291=0,"",INDEX(My_Audit!B$2:B$456,$AA291)),_xlfn.IFS(_xlpm.MyAuditVal&lt;&gt;"",_xlpm.MyAuditVal,_xlpm.MacVal&lt;&gt;"",_xlpm.MacVal,_xlpm.WinVal&lt;&gt;"",_xlpm.WinVal,_xlpm.CSVVal&lt;&gt;"",_xlpm.CSVVal)),""))</f>
        <v/>
      </c>
      <c r="D291" s="41" t="str" cm="1">
        <f t="array" ref="D291">IF(($Y291+$Z291+$AA291+$AD291)=0,"",IFERROR(_xlfn.LET(_xlpm.CSVVal,IF($Y291=0,"",INDEX(CSV!C$2:C$510,$Y291)),_xlpm.MacVal,IF($Z291=0,"",INDEX(Output_Mac!D$2:D$500,$Z291)),_xlpm.WinVal,IF($AD291=0,"",INDEX(Output_Win!D$2:D$243,$AD291)),_xlpm.MyAuditVal,IF($AA291=0,"",INDEX(My_Audit!C$2:C$456,$AA291)),_xlfn.IFS(_xlpm.MyAuditVal&lt;&gt;"",_xlpm.MyAuditVal,_xlpm.MacVal&lt;&gt;"",_xlpm.MacVal,_xlpm.WinVal&lt;&gt;"",_xlpm.WinVal,_xlpm.CSVVal&lt;&gt;"",_xlpm.CSVVal)),""))</f>
        <v/>
      </c>
      <c r="E291" s="41" t="str" cm="1">
        <f t="array" ref="E291">IF(($Y291+$Z291+$AA291+$AD291)=0,"",IFERROR(_xlfn.LET(_xlpm.CSVVal,IF($Y291=0,"",INDEX(CSV!E$2:E$510,$Y291)),_xlpm.MacVal,IF($Z291=0,"",INDEX(Output_Mac!C$2:C$500,$Z291)),_xlpm.WinVal,IF($AD291=0,"",INDEX(Output_Win!C$2:C$243,$AD291)),_xlpm.MyAuditVal,IF($AA291=0,"",INDEX(My_Audit!D$2:D$456,$AA291)),_xlfn.IFS(_xlpm.MyAuditVal&lt;&gt;"",_xlpm.MyAuditVal,_xlpm.MacVal&lt;&gt;"",_xlpm.MacVal,_xlpm.WinVal&lt;&gt;"",_xlpm.WinVal,_xlpm.CSVVal&lt;&gt;"",_xlpm.CSVVal)),""))</f>
        <v/>
      </c>
      <c r="F291" s="41" t="str" cm="1">
        <f t="array" ref="F291">IF(($Y291+$Z291+$AA291+$AD291)=0,"",IFERROR(_xlfn.LET(_xlpm.CSVVal,IF($Y291=0,"",INDEX(CSV!F$2:F$510,$Y291)),_xlpm.MacVal,IF($Z291=0,"",INDEX(Output_Mac!E$2:E$500,$Z291)),_xlpm.WinVal,IF($AD291=0,"",INDEX(Output_Win!E$2:E$243,$AD291)),_xlpm.MyAuditVal,IF($AA291=0,"",INDEX(My_Audit!E$2:E$456,$AA291)),_xlfn.IFS(_xlpm.MyAuditVal&lt;&gt;"",_xlpm.MyAuditVal,_xlpm.MacVal&lt;&gt;"",_xlpm.MacVal,_xlpm.WinVal&lt;&gt;"",_xlpm.WinVal,_xlpm.CSVVal&lt;&gt;"",PROPER(_xlpm.CSVVal))),""))</f>
        <v/>
      </c>
      <c r="G291" s="41" t="str" cm="1">
        <f t="array" ref="G291">IF(($Y291+$Z291+$AA291+$AD291)=0,"",IFERROR(_xlfn.LET(_xlpm.CSVVal,IF($Y291=0,"",INDEX(CSV!G$2:G$510,$Y291)),_xlpm.MacVal,IF($Z291=0,"",INDEX(Output_Mac!G$2:G$500,$Z291)),_xlpm.WinVal,IF($AD291=0,"",INDEX(Output_Win!G$2:G$243,$AD291)),_xlpm.MyAuditVal,IF($AA291=0,"",INDEX(My_Audit!F$2:F$456,$AA291)),_xlfn.IFS(_xlpm.MyAuditVal&lt;&gt;"",_xlpm.MyAuditVal,_xlpm.MacVal&lt;&gt;"",_xlpm.MacVal,_xlpm.WinVal&lt;&gt;"",_xlpm.WinVal,_xlpm.CSVVal&lt;&gt;"",_xlpm.CSVVal)),""))</f>
        <v/>
      </c>
      <c r="H291" s="41" t="str" cm="1">
        <f t="array" ref="H291">IF($Z291&gt;0,INDEX(Output_Mac!H$2:H$500,$Z291),IF($AD291&gt;0,INDEX(Output_Win!H$2:H$243,$AD291),IF($AA291&gt;0,_xlfn.LET(_xlpm.MyAuditVal,INDEX(My_Audit!G$2:G$456,$AA291),IF(_xlpm.MyAuditVal=0,"",_xlpm.MyAuditVal)),"")))</f>
        <v/>
      </c>
      <c r="I291" s="41" t="str" cm="1">
        <f t="array" ref="I291">IF(($Y291+$Z291+$AA291+$AD291)=0,"",IFERROR(_xlfn.LET(_xlpm.CSVVal,IF($Y291=0,"",INDEX(CSV!H$2:H$510,$Y291)),_xlpm.MacVal,IF($Z291=0,"",INDEX(Output_Mac!I$2:I$500,$Z291)),_xlpm.WinVal,IF($AD291=0,"",INDEX(Output_Win!I$2:I$243,$AD291)),_xlpm.MyAuditVal,IF($AA291=0,"",INDEX(My_Audit!H$2:H$456,$AA291)),_xlfn.IFS(_xlpm.MyAuditVal&lt;&gt;"",_xlpm.MyAuditVal,_xlpm.MacVal&lt;&gt;"",_xlpm.MacVal,_xlpm.WinVal&lt;&gt;"",_xlpm.WinVal,_xlpm.CSVVal&lt;&gt;"",_xlpm.CSVVal)),""))</f>
        <v/>
      </c>
      <c r="J291" s="41" t="str" cm="1">
        <f t="array" ref="J291">IF(($Y291+$Z291+$AA291+$AD291)=0,"",IFERROR(_xlfn.LET(_xlpm.CSVVal,IF($Y291=0,"",INDEX(CSV!J$2:J$510,$Y291)),_xlpm.MacVal,IF($Z291=0,"",INDEX(Output_Mac!J$2:J$500,$Z291)),_xlpm.WinVal,IF($AD291=0,"",INDEX(Output_Win!J$2:J$243,$AD291)),_xlpm.MyAuditVal,IF($AA291=0,"",INDEX(My_Audit!I$2:I$456,$AA291)),_xlfn.IFS(_xlpm.MyAuditVal&lt;&gt;"",_xlpm.MyAuditVal,_xlpm.MacVal&lt;&gt;"",_xlpm.MacVal,_xlpm.WinVal&lt;&gt;"",_xlpm.WinVal,_xlpm.CSVVal&lt;&gt;"",_xlpm.CSVVal)),""))</f>
        <v/>
      </c>
      <c r="K291" s="41" t="str" cm="1">
        <f t="array" ref="K291">IF(($Y291+$Z291+$AA291+$AD291)=0,"",IFERROR(_xlfn.LET(_xlpm.CSVVal,IF($Y291=0,"",INDEX(CSV!N$2:N$510,$Y291)),_xlpm.MacVal,IF($Z291=0,"",INDEX(Output_Mac!L$2:L$500,$Z291)),_xlpm.WinVal,IF($AD291=0,"",INDEX(Output_Win!L$2:L$243,$AD291)),_xlpm.MyAuditVal,IF($AA291=0,"",INDEX(My_Audit!J$2:J$456,$AA291)),_xlfn.IFS(_xlpm.MyAuditVal&lt;&gt;"",_xlpm.MyAuditVal,_xlpm.MacVal&lt;&gt;"",_xlpm.MacVal,_xlpm.WinVal&lt;&gt;"",_xlpm.WinVal,_xlpm.CSVVal&lt;&gt;"",_xlpm.CSVVal)),""))</f>
        <v/>
      </c>
      <c r="L291" s="41" t="str" cm="1">
        <f t="array" ref="L291">IF(($Y291+$Z291+$AA291+$AD291)=0,"",IFERROR(_xlfn.LET(_xlpm.CSVVal,IF($Y291=0,"",INDEX(CSV!Q$2:Q$510,$Y291)),_xlpm.MacVal,IF($Z291=0,"",INDEX(Output_Mac!M$2:M$500,$Z291)),_xlpm.WinVal,IF($AD291=0,"",INDEX(Output_Win!M$2:M$243,$AD291)),_xlpm.MyAuditVal,IF($AA291=0,"",INDEX(My_Audit!K$2:K$456,$AA291)),_xlfn.IFS(_xlpm.MyAuditVal&lt;&gt;"",_xlpm.MyAuditVal,_xlpm.MacVal&lt;&gt;"",_xlpm.MacVal,_xlpm.WinVal&lt;&gt;"",_xlpm.WinVal,_xlpm.CSVVal&lt;&gt;"",_xlpm.CSVVal)),""))</f>
        <v/>
      </c>
      <c r="M291" s="41" t="str" cm="1">
        <f t="array" ref="M291">IF(($Y291+$Z291+$AA291+$AD291)=0,"",ExpandDiagCodes(_xlfn.TEXTJOIN(", ",TRUE,IF($AA291=0,"",INDEX(My_Audit!N$2:N$456,$AA291)),IF($Z291=0,"",INDEX(Output_Mac!S$2:S$500,$Z291)),IF($AD291=0,"",INDEX(Output_Win!S$2:S$243,$AD291)),IF($Y291=0,"",INDEX(CSV!AE$2:AE$510,$Y291)))))</f>
        <v/>
      </c>
      <c r="N291" s="41" t="str" cm="1">
        <f t="array" ref="N291">IF(($Y291+$Z291+$AA291+$AD291)=0,"",IFERROR(_xlfn.LET(_xlpm.CSVVal,IF($Y291=0,"",INDEX(CSV!AG$2:AG$510,$Y291)),_xlpm.MacVal,IF($Z291=0,"",INDEX(Output_Mac!T$2:T$500,$Z291)),_xlpm.WinVal,IF($AD291=0,"",INDEX(Output_Win!T$2:T$243,$AD291)),_xlpm.MyAuditVal,IF($AA291=0,"",INDEX(My_Audit!O$2:O$456,$AA291)),_xlfn.IFS(_xlpm.MyAuditVal&lt;&gt;"",_xlpm.MyAuditVal,_xlpm.MacVal&lt;&gt;"",_xlpm.MacVal,_xlpm.WinVal&lt;&gt;"",_xlpm.WinVal,_xlpm.CSVVal&lt;&gt;"",_xlpm.CSVVal)),""))</f>
        <v/>
      </c>
      <c r="O291" s="41" t="str" cm="1">
        <f t="array" ref="O291">IF($AB291=0,"",INDEX(My_Audit!P$2:P$456,$AB291))&amp;""</f>
        <v/>
      </c>
      <c r="P291" s="40"/>
      <c r="Q291" s="41" t="str">
        <f>IF(LEFT(N291,4)="Pass","Nist SP 800-88",My_Audit!R291)&amp;""</f>
        <v/>
      </c>
      <c r="R291" s="40"/>
      <c r="S291" s="40"/>
      <c r="T291" s="41" t="str" cm="1">
        <f t="array" ref="T291">IF($AC291=0,"",INDEX(Models!J$2:J$605,$AC291))</f>
        <v/>
      </c>
      <c r="U291" s="40"/>
      <c r="V291" s="40"/>
      <c r="W291" s="79" t="str" cm="1">
        <f t="array" ref="W291">IF(($Z291+$AA291+$AD291)=0,"",ExpandDiagCodes(_xlfn.TEXTJOIN(", ",TRUE,IF($AA291=0,"",INDEX(My_Audit!L$2:L$456,$AA291)),IF($Z291=0,"",INDEX(Output_Mac!AA$2:AA$500,$Z291)),IF($AD291=0,"",INDEX(Output_Win!AA$2:AA$243,$AD291)))))</f>
        <v/>
      </c>
      <c r="Y291" s="80">
        <f>IFERROR(MATCH($A291,CSV!$A$2:$A$510,0),0)</f>
        <v>0</v>
      </c>
      <c r="Z291" s="80">
        <f>IFERROR(MATCH($A291,Output_Mac!$A$2:$A$500,0),0)</f>
        <v>0</v>
      </c>
      <c r="AA291" s="80">
        <f>IFERROR(MATCH($A291,My_Audit!$A$2:$A$456,0),0)</f>
        <v>290</v>
      </c>
      <c r="AB291" s="80">
        <f>IFERROR(MATCH($C291,My_Audit!$B$2:$B$456,0),0)</f>
        <v>0</v>
      </c>
      <c r="AC291" s="80">
        <f>IFERROR(MATCH($E291,Models!$I$2:$I$605,0),0)</f>
        <v>0</v>
      </c>
      <c r="AD291" s="80">
        <f>IFERROR(MATCH($A291,Output_Win!$A$2:$A$243,0),0)</f>
        <v>0</v>
      </c>
    </row>
    <row r="292" spans="1:30">
      <c r="A292" s="40" t="str">
        <f>_xlfn.TEXTJOIN("",TRUE,Input!$A$4,TEXT(ROW(My_Audit!A291)+Input!$A$8-1,"00"))</f>
        <v>W4679</v>
      </c>
      <c r="B292" s="40" t="str">
        <f>_xlfn.TEXTJOIN("-",TRUE,"ITD",Input!$A$2,A292)</f>
        <v>ITD-SHR11749-W4679</v>
      </c>
      <c r="C292" s="41" t="str" cm="1">
        <f t="array" ref="C292">IF(($Y292+$Z292+$AA292+$AD292)=0,"",IFERROR(_xlfn.LET(_xlpm.CSVVal,IF($Y292=0,"",INDEX(CSV!B$2:B$510,$Y292)),_xlpm.MacVal,IF($Z292=0,"",INDEX(Output_Mac!B$2:B$500,$Z292)),_xlpm.WinVal,IF($AD292=0,"",INDEX(Output_Win!B$2:B$243,$AD292)),_xlpm.MyAuditVal,IF($AA292=0,"",INDEX(My_Audit!B$2:B$456,$AA292)),_xlfn.IFS(_xlpm.MyAuditVal&lt;&gt;"",_xlpm.MyAuditVal,_xlpm.MacVal&lt;&gt;"",_xlpm.MacVal,_xlpm.WinVal&lt;&gt;"",_xlpm.WinVal,_xlpm.CSVVal&lt;&gt;"",_xlpm.CSVVal)),""))</f>
        <v/>
      </c>
      <c r="D292" s="41" t="str" cm="1">
        <f t="array" ref="D292">IF(($Y292+$Z292+$AA292+$AD292)=0,"",IFERROR(_xlfn.LET(_xlpm.CSVVal,IF($Y292=0,"",INDEX(CSV!C$2:C$510,$Y292)),_xlpm.MacVal,IF($Z292=0,"",INDEX(Output_Mac!D$2:D$500,$Z292)),_xlpm.WinVal,IF($AD292=0,"",INDEX(Output_Win!D$2:D$243,$AD292)),_xlpm.MyAuditVal,IF($AA292=0,"",INDEX(My_Audit!C$2:C$456,$AA292)),_xlfn.IFS(_xlpm.MyAuditVal&lt;&gt;"",_xlpm.MyAuditVal,_xlpm.MacVal&lt;&gt;"",_xlpm.MacVal,_xlpm.WinVal&lt;&gt;"",_xlpm.WinVal,_xlpm.CSVVal&lt;&gt;"",_xlpm.CSVVal)),""))</f>
        <v/>
      </c>
      <c r="E292" s="41" t="str" cm="1">
        <f t="array" ref="E292">IF(($Y292+$Z292+$AA292+$AD292)=0,"",IFERROR(_xlfn.LET(_xlpm.CSVVal,IF($Y292=0,"",INDEX(CSV!E$2:E$510,$Y292)),_xlpm.MacVal,IF($Z292=0,"",INDEX(Output_Mac!C$2:C$500,$Z292)),_xlpm.WinVal,IF($AD292=0,"",INDEX(Output_Win!C$2:C$243,$AD292)),_xlpm.MyAuditVal,IF($AA292=0,"",INDEX(My_Audit!D$2:D$456,$AA292)),_xlfn.IFS(_xlpm.MyAuditVal&lt;&gt;"",_xlpm.MyAuditVal,_xlpm.MacVal&lt;&gt;"",_xlpm.MacVal,_xlpm.WinVal&lt;&gt;"",_xlpm.WinVal,_xlpm.CSVVal&lt;&gt;"",_xlpm.CSVVal)),""))</f>
        <v/>
      </c>
      <c r="F292" s="41" t="str" cm="1">
        <f t="array" ref="F292">IF(($Y292+$Z292+$AA292+$AD292)=0,"",IFERROR(_xlfn.LET(_xlpm.CSVVal,IF($Y292=0,"",INDEX(CSV!F$2:F$510,$Y292)),_xlpm.MacVal,IF($Z292=0,"",INDEX(Output_Mac!E$2:E$500,$Z292)),_xlpm.WinVal,IF($AD292=0,"",INDEX(Output_Win!E$2:E$243,$AD292)),_xlpm.MyAuditVal,IF($AA292=0,"",INDEX(My_Audit!E$2:E$456,$AA292)),_xlfn.IFS(_xlpm.MyAuditVal&lt;&gt;"",_xlpm.MyAuditVal,_xlpm.MacVal&lt;&gt;"",_xlpm.MacVal,_xlpm.WinVal&lt;&gt;"",_xlpm.WinVal,_xlpm.CSVVal&lt;&gt;"",PROPER(_xlpm.CSVVal))),""))</f>
        <v/>
      </c>
      <c r="G292" s="41" t="str" cm="1">
        <f t="array" ref="G292">IF(($Y292+$Z292+$AA292+$AD292)=0,"",IFERROR(_xlfn.LET(_xlpm.CSVVal,IF($Y292=0,"",INDEX(CSV!G$2:G$510,$Y292)),_xlpm.MacVal,IF($Z292=0,"",INDEX(Output_Mac!G$2:G$500,$Z292)),_xlpm.WinVal,IF($AD292=0,"",INDEX(Output_Win!G$2:G$243,$AD292)),_xlpm.MyAuditVal,IF($AA292=0,"",INDEX(My_Audit!F$2:F$456,$AA292)),_xlfn.IFS(_xlpm.MyAuditVal&lt;&gt;"",_xlpm.MyAuditVal,_xlpm.MacVal&lt;&gt;"",_xlpm.MacVal,_xlpm.WinVal&lt;&gt;"",_xlpm.WinVal,_xlpm.CSVVal&lt;&gt;"",_xlpm.CSVVal)),""))</f>
        <v/>
      </c>
      <c r="H292" s="41" t="str" cm="1">
        <f t="array" ref="H292">IF($Z292&gt;0,INDEX(Output_Mac!H$2:H$500,$Z292),IF($AD292&gt;0,INDEX(Output_Win!H$2:H$243,$AD292),IF($AA292&gt;0,_xlfn.LET(_xlpm.MyAuditVal,INDEX(My_Audit!G$2:G$456,$AA292),IF(_xlpm.MyAuditVal=0,"",_xlpm.MyAuditVal)),"")))</f>
        <v/>
      </c>
      <c r="I292" s="41" t="str" cm="1">
        <f t="array" ref="I292">IF(($Y292+$Z292+$AA292+$AD292)=0,"",IFERROR(_xlfn.LET(_xlpm.CSVVal,IF($Y292=0,"",INDEX(CSV!H$2:H$510,$Y292)),_xlpm.MacVal,IF($Z292=0,"",INDEX(Output_Mac!I$2:I$500,$Z292)),_xlpm.WinVal,IF($AD292=0,"",INDEX(Output_Win!I$2:I$243,$AD292)),_xlpm.MyAuditVal,IF($AA292=0,"",INDEX(My_Audit!H$2:H$456,$AA292)),_xlfn.IFS(_xlpm.MyAuditVal&lt;&gt;"",_xlpm.MyAuditVal,_xlpm.MacVal&lt;&gt;"",_xlpm.MacVal,_xlpm.WinVal&lt;&gt;"",_xlpm.WinVal,_xlpm.CSVVal&lt;&gt;"",_xlpm.CSVVal)),""))</f>
        <v/>
      </c>
      <c r="J292" s="41" t="str" cm="1">
        <f t="array" ref="J292">IF(($Y292+$Z292+$AA292+$AD292)=0,"",IFERROR(_xlfn.LET(_xlpm.CSVVal,IF($Y292=0,"",INDEX(CSV!J$2:J$510,$Y292)),_xlpm.MacVal,IF($Z292=0,"",INDEX(Output_Mac!J$2:J$500,$Z292)),_xlpm.WinVal,IF($AD292=0,"",INDEX(Output_Win!J$2:J$243,$AD292)),_xlpm.MyAuditVal,IF($AA292=0,"",INDEX(My_Audit!I$2:I$456,$AA292)),_xlfn.IFS(_xlpm.MyAuditVal&lt;&gt;"",_xlpm.MyAuditVal,_xlpm.MacVal&lt;&gt;"",_xlpm.MacVal,_xlpm.WinVal&lt;&gt;"",_xlpm.WinVal,_xlpm.CSVVal&lt;&gt;"",_xlpm.CSVVal)),""))</f>
        <v/>
      </c>
      <c r="K292" s="41" t="str" cm="1">
        <f t="array" ref="K292">IF(($Y292+$Z292+$AA292+$AD292)=0,"",IFERROR(_xlfn.LET(_xlpm.CSVVal,IF($Y292=0,"",INDEX(CSV!N$2:N$510,$Y292)),_xlpm.MacVal,IF($Z292=0,"",INDEX(Output_Mac!L$2:L$500,$Z292)),_xlpm.WinVal,IF($AD292=0,"",INDEX(Output_Win!L$2:L$243,$AD292)),_xlpm.MyAuditVal,IF($AA292=0,"",INDEX(My_Audit!J$2:J$456,$AA292)),_xlfn.IFS(_xlpm.MyAuditVal&lt;&gt;"",_xlpm.MyAuditVal,_xlpm.MacVal&lt;&gt;"",_xlpm.MacVal,_xlpm.WinVal&lt;&gt;"",_xlpm.WinVal,_xlpm.CSVVal&lt;&gt;"",_xlpm.CSVVal)),""))</f>
        <v/>
      </c>
      <c r="L292" s="41" t="str" cm="1">
        <f t="array" ref="L292">IF(($Y292+$Z292+$AA292+$AD292)=0,"",IFERROR(_xlfn.LET(_xlpm.CSVVal,IF($Y292=0,"",INDEX(CSV!Q$2:Q$510,$Y292)),_xlpm.MacVal,IF($Z292=0,"",INDEX(Output_Mac!M$2:M$500,$Z292)),_xlpm.WinVal,IF($AD292=0,"",INDEX(Output_Win!M$2:M$243,$AD292)),_xlpm.MyAuditVal,IF($AA292=0,"",INDEX(My_Audit!K$2:K$456,$AA292)),_xlfn.IFS(_xlpm.MyAuditVal&lt;&gt;"",_xlpm.MyAuditVal,_xlpm.MacVal&lt;&gt;"",_xlpm.MacVal,_xlpm.WinVal&lt;&gt;"",_xlpm.WinVal,_xlpm.CSVVal&lt;&gt;"",_xlpm.CSVVal)),""))</f>
        <v/>
      </c>
      <c r="M292" s="41" t="str" cm="1">
        <f t="array" ref="M292">IF(($Y292+$Z292+$AA292+$AD292)=0,"",ExpandDiagCodes(_xlfn.TEXTJOIN(", ",TRUE,IF($AA292=0,"",INDEX(My_Audit!N$2:N$456,$AA292)),IF($Z292=0,"",INDEX(Output_Mac!S$2:S$500,$Z292)),IF($AD292=0,"",INDEX(Output_Win!S$2:S$243,$AD292)),IF($Y292=0,"",INDEX(CSV!AE$2:AE$510,$Y292)))))</f>
        <v/>
      </c>
      <c r="N292" s="41" t="str" cm="1">
        <f t="array" ref="N292">IF(($Y292+$Z292+$AA292+$AD292)=0,"",IFERROR(_xlfn.LET(_xlpm.CSVVal,IF($Y292=0,"",INDEX(CSV!AG$2:AG$510,$Y292)),_xlpm.MacVal,IF($Z292=0,"",INDEX(Output_Mac!T$2:T$500,$Z292)),_xlpm.WinVal,IF($AD292=0,"",INDEX(Output_Win!T$2:T$243,$AD292)),_xlpm.MyAuditVal,IF($AA292=0,"",INDEX(My_Audit!O$2:O$456,$AA292)),_xlfn.IFS(_xlpm.MyAuditVal&lt;&gt;"",_xlpm.MyAuditVal,_xlpm.MacVal&lt;&gt;"",_xlpm.MacVal,_xlpm.WinVal&lt;&gt;"",_xlpm.WinVal,_xlpm.CSVVal&lt;&gt;"",_xlpm.CSVVal)),""))</f>
        <v/>
      </c>
      <c r="O292" s="41" t="str" cm="1">
        <f t="array" ref="O292">IF($AB292=0,"",INDEX(My_Audit!P$2:P$456,$AB292))&amp;""</f>
        <v/>
      </c>
      <c r="P292" s="40"/>
      <c r="Q292" s="41" t="str">
        <f>IF(LEFT(N292,4)="Pass","Nist SP 800-88",My_Audit!R292)&amp;""</f>
        <v/>
      </c>
      <c r="R292" s="40"/>
      <c r="S292" s="40"/>
      <c r="T292" s="41" t="str" cm="1">
        <f t="array" ref="T292">IF($AC292=0,"",INDEX(Models!J$2:J$605,$AC292))</f>
        <v/>
      </c>
      <c r="U292" s="40"/>
      <c r="V292" s="40"/>
      <c r="W292" s="79" t="str" cm="1">
        <f t="array" ref="W292">IF(($Z292+$AA292+$AD292)=0,"",ExpandDiagCodes(_xlfn.TEXTJOIN(", ",TRUE,IF($AA292=0,"",INDEX(My_Audit!L$2:L$456,$AA292)),IF($Z292=0,"",INDEX(Output_Mac!AA$2:AA$500,$Z292)),IF($AD292=0,"",INDEX(Output_Win!AA$2:AA$243,$AD292)))))</f>
        <v/>
      </c>
      <c r="Y292" s="80">
        <f>IFERROR(MATCH($A292,CSV!$A$2:$A$510,0),0)</f>
        <v>0</v>
      </c>
      <c r="Z292" s="80">
        <f>IFERROR(MATCH($A292,Output_Mac!$A$2:$A$500,0),0)</f>
        <v>0</v>
      </c>
      <c r="AA292" s="80">
        <f>IFERROR(MATCH($A292,My_Audit!$A$2:$A$456,0),0)</f>
        <v>291</v>
      </c>
      <c r="AB292" s="80">
        <f>IFERROR(MATCH($C292,My_Audit!$B$2:$B$456,0),0)</f>
        <v>0</v>
      </c>
      <c r="AC292" s="80">
        <f>IFERROR(MATCH($E292,Models!$I$2:$I$605,0),0)</f>
        <v>0</v>
      </c>
      <c r="AD292" s="80">
        <f>IFERROR(MATCH($A292,Output_Win!$A$2:$A$243,0),0)</f>
        <v>0</v>
      </c>
    </row>
    <row r="293" spans="1:30">
      <c r="A293" s="40" t="str">
        <f>_xlfn.TEXTJOIN("",TRUE,Input!$A$4,TEXT(ROW(My_Audit!A292)+Input!$A$8-1,"00"))</f>
        <v>W4680</v>
      </c>
      <c r="B293" s="40" t="str">
        <f>_xlfn.TEXTJOIN("-",TRUE,"ITD",Input!$A$2,A293)</f>
        <v>ITD-SHR11749-W4680</v>
      </c>
      <c r="C293" s="41" t="str" cm="1">
        <f t="array" ref="C293">IF(($Y293+$Z293+$AA293+$AD293)=0,"",IFERROR(_xlfn.LET(_xlpm.CSVVal,IF($Y293=0,"",INDEX(CSV!B$2:B$510,$Y293)),_xlpm.MacVal,IF($Z293=0,"",INDEX(Output_Mac!B$2:B$500,$Z293)),_xlpm.WinVal,IF($AD293=0,"",INDEX(Output_Win!B$2:B$243,$AD293)),_xlpm.MyAuditVal,IF($AA293=0,"",INDEX(My_Audit!B$2:B$456,$AA293)),_xlfn.IFS(_xlpm.MyAuditVal&lt;&gt;"",_xlpm.MyAuditVal,_xlpm.MacVal&lt;&gt;"",_xlpm.MacVal,_xlpm.WinVal&lt;&gt;"",_xlpm.WinVal,_xlpm.CSVVal&lt;&gt;"",_xlpm.CSVVal)),""))</f>
        <v/>
      </c>
      <c r="D293" s="41" t="str" cm="1">
        <f t="array" ref="D293">IF(($Y293+$Z293+$AA293+$AD293)=0,"",IFERROR(_xlfn.LET(_xlpm.CSVVal,IF($Y293=0,"",INDEX(CSV!C$2:C$510,$Y293)),_xlpm.MacVal,IF($Z293=0,"",INDEX(Output_Mac!D$2:D$500,$Z293)),_xlpm.WinVal,IF($AD293=0,"",INDEX(Output_Win!D$2:D$243,$AD293)),_xlpm.MyAuditVal,IF($AA293=0,"",INDEX(My_Audit!C$2:C$456,$AA293)),_xlfn.IFS(_xlpm.MyAuditVal&lt;&gt;"",_xlpm.MyAuditVal,_xlpm.MacVal&lt;&gt;"",_xlpm.MacVal,_xlpm.WinVal&lt;&gt;"",_xlpm.WinVal,_xlpm.CSVVal&lt;&gt;"",_xlpm.CSVVal)),""))</f>
        <v/>
      </c>
      <c r="E293" s="41" t="str" cm="1">
        <f t="array" ref="E293">IF(($Y293+$Z293+$AA293+$AD293)=0,"",IFERROR(_xlfn.LET(_xlpm.CSVVal,IF($Y293=0,"",INDEX(CSV!E$2:E$510,$Y293)),_xlpm.MacVal,IF($Z293=0,"",INDEX(Output_Mac!C$2:C$500,$Z293)),_xlpm.WinVal,IF($AD293=0,"",INDEX(Output_Win!C$2:C$243,$AD293)),_xlpm.MyAuditVal,IF($AA293=0,"",INDEX(My_Audit!D$2:D$456,$AA293)),_xlfn.IFS(_xlpm.MyAuditVal&lt;&gt;"",_xlpm.MyAuditVal,_xlpm.MacVal&lt;&gt;"",_xlpm.MacVal,_xlpm.WinVal&lt;&gt;"",_xlpm.WinVal,_xlpm.CSVVal&lt;&gt;"",_xlpm.CSVVal)),""))</f>
        <v/>
      </c>
      <c r="F293" s="41" t="str" cm="1">
        <f t="array" ref="F293">IF(($Y293+$Z293+$AA293+$AD293)=0,"",IFERROR(_xlfn.LET(_xlpm.CSVVal,IF($Y293=0,"",INDEX(CSV!F$2:F$510,$Y293)),_xlpm.MacVal,IF($Z293=0,"",INDEX(Output_Mac!E$2:E$500,$Z293)),_xlpm.WinVal,IF($AD293=0,"",INDEX(Output_Win!E$2:E$243,$AD293)),_xlpm.MyAuditVal,IF($AA293=0,"",INDEX(My_Audit!E$2:E$456,$AA293)),_xlfn.IFS(_xlpm.MyAuditVal&lt;&gt;"",_xlpm.MyAuditVal,_xlpm.MacVal&lt;&gt;"",_xlpm.MacVal,_xlpm.WinVal&lt;&gt;"",_xlpm.WinVal,_xlpm.CSVVal&lt;&gt;"",PROPER(_xlpm.CSVVal))),""))</f>
        <v/>
      </c>
      <c r="G293" s="41" t="str" cm="1">
        <f t="array" ref="G293">IF(($Y293+$Z293+$AA293+$AD293)=0,"",IFERROR(_xlfn.LET(_xlpm.CSVVal,IF($Y293=0,"",INDEX(CSV!G$2:G$510,$Y293)),_xlpm.MacVal,IF($Z293=0,"",INDEX(Output_Mac!G$2:G$500,$Z293)),_xlpm.WinVal,IF($AD293=0,"",INDEX(Output_Win!G$2:G$243,$AD293)),_xlpm.MyAuditVal,IF($AA293=0,"",INDEX(My_Audit!F$2:F$456,$AA293)),_xlfn.IFS(_xlpm.MyAuditVal&lt;&gt;"",_xlpm.MyAuditVal,_xlpm.MacVal&lt;&gt;"",_xlpm.MacVal,_xlpm.WinVal&lt;&gt;"",_xlpm.WinVal,_xlpm.CSVVal&lt;&gt;"",_xlpm.CSVVal)),""))</f>
        <v/>
      </c>
      <c r="H293" s="41" t="str" cm="1">
        <f t="array" ref="H293">IF($Z293&gt;0,INDEX(Output_Mac!H$2:H$500,$Z293),IF($AD293&gt;0,INDEX(Output_Win!H$2:H$243,$AD293),IF($AA293&gt;0,_xlfn.LET(_xlpm.MyAuditVal,INDEX(My_Audit!G$2:G$456,$AA293),IF(_xlpm.MyAuditVal=0,"",_xlpm.MyAuditVal)),"")))</f>
        <v/>
      </c>
      <c r="I293" s="41" t="str" cm="1">
        <f t="array" ref="I293">IF(($Y293+$Z293+$AA293+$AD293)=0,"",IFERROR(_xlfn.LET(_xlpm.CSVVal,IF($Y293=0,"",INDEX(CSV!H$2:H$510,$Y293)),_xlpm.MacVal,IF($Z293=0,"",INDEX(Output_Mac!I$2:I$500,$Z293)),_xlpm.WinVal,IF($AD293=0,"",INDEX(Output_Win!I$2:I$243,$AD293)),_xlpm.MyAuditVal,IF($AA293=0,"",INDEX(My_Audit!H$2:H$456,$AA293)),_xlfn.IFS(_xlpm.MyAuditVal&lt;&gt;"",_xlpm.MyAuditVal,_xlpm.MacVal&lt;&gt;"",_xlpm.MacVal,_xlpm.WinVal&lt;&gt;"",_xlpm.WinVal,_xlpm.CSVVal&lt;&gt;"",_xlpm.CSVVal)),""))</f>
        <v/>
      </c>
      <c r="J293" s="41" t="str" cm="1">
        <f t="array" ref="J293">IF(($Y293+$Z293+$AA293+$AD293)=0,"",IFERROR(_xlfn.LET(_xlpm.CSVVal,IF($Y293=0,"",INDEX(CSV!J$2:J$510,$Y293)),_xlpm.MacVal,IF($Z293=0,"",INDEX(Output_Mac!J$2:J$500,$Z293)),_xlpm.WinVal,IF($AD293=0,"",INDEX(Output_Win!J$2:J$243,$AD293)),_xlpm.MyAuditVal,IF($AA293=0,"",INDEX(My_Audit!I$2:I$456,$AA293)),_xlfn.IFS(_xlpm.MyAuditVal&lt;&gt;"",_xlpm.MyAuditVal,_xlpm.MacVal&lt;&gt;"",_xlpm.MacVal,_xlpm.WinVal&lt;&gt;"",_xlpm.WinVal,_xlpm.CSVVal&lt;&gt;"",_xlpm.CSVVal)),""))</f>
        <v/>
      </c>
      <c r="K293" s="41" t="str" cm="1">
        <f t="array" ref="K293">IF(($Y293+$Z293+$AA293+$AD293)=0,"",IFERROR(_xlfn.LET(_xlpm.CSVVal,IF($Y293=0,"",INDEX(CSV!N$2:N$510,$Y293)),_xlpm.MacVal,IF($Z293=0,"",INDEX(Output_Mac!L$2:L$500,$Z293)),_xlpm.WinVal,IF($AD293=0,"",INDEX(Output_Win!L$2:L$243,$AD293)),_xlpm.MyAuditVal,IF($AA293=0,"",INDEX(My_Audit!J$2:J$456,$AA293)),_xlfn.IFS(_xlpm.MyAuditVal&lt;&gt;"",_xlpm.MyAuditVal,_xlpm.MacVal&lt;&gt;"",_xlpm.MacVal,_xlpm.WinVal&lt;&gt;"",_xlpm.WinVal,_xlpm.CSVVal&lt;&gt;"",_xlpm.CSVVal)),""))</f>
        <v/>
      </c>
      <c r="L293" s="41" t="str" cm="1">
        <f t="array" ref="L293">IF(($Y293+$Z293+$AA293+$AD293)=0,"",IFERROR(_xlfn.LET(_xlpm.CSVVal,IF($Y293=0,"",INDEX(CSV!Q$2:Q$510,$Y293)),_xlpm.MacVal,IF($Z293=0,"",INDEX(Output_Mac!M$2:M$500,$Z293)),_xlpm.WinVal,IF($AD293=0,"",INDEX(Output_Win!M$2:M$243,$AD293)),_xlpm.MyAuditVal,IF($AA293=0,"",INDEX(My_Audit!K$2:K$456,$AA293)),_xlfn.IFS(_xlpm.MyAuditVal&lt;&gt;"",_xlpm.MyAuditVal,_xlpm.MacVal&lt;&gt;"",_xlpm.MacVal,_xlpm.WinVal&lt;&gt;"",_xlpm.WinVal,_xlpm.CSVVal&lt;&gt;"",_xlpm.CSVVal)),""))</f>
        <v/>
      </c>
      <c r="M293" s="41" t="str" cm="1">
        <f t="array" ref="M293">IF(($Y293+$Z293+$AA293+$AD293)=0,"",ExpandDiagCodes(_xlfn.TEXTJOIN(", ",TRUE,IF($AA293=0,"",INDEX(My_Audit!N$2:N$456,$AA293)),IF($Z293=0,"",INDEX(Output_Mac!S$2:S$500,$Z293)),IF($AD293=0,"",INDEX(Output_Win!S$2:S$243,$AD293)),IF($Y293=0,"",INDEX(CSV!AE$2:AE$510,$Y293)))))</f>
        <v/>
      </c>
      <c r="N293" s="41" t="str" cm="1">
        <f t="array" ref="N293">IF(($Y293+$Z293+$AA293+$AD293)=0,"",IFERROR(_xlfn.LET(_xlpm.CSVVal,IF($Y293=0,"",INDEX(CSV!AG$2:AG$510,$Y293)),_xlpm.MacVal,IF($Z293=0,"",INDEX(Output_Mac!T$2:T$500,$Z293)),_xlpm.WinVal,IF($AD293=0,"",INDEX(Output_Win!T$2:T$243,$AD293)),_xlpm.MyAuditVal,IF($AA293=0,"",INDEX(My_Audit!O$2:O$456,$AA293)),_xlfn.IFS(_xlpm.MyAuditVal&lt;&gt;"",_xlpm.MyAuditVal,_xlpm.MacVal&lt;&gt;"",_xlpm.MacVal,_xlpm.WinVal&lt;&gt;"",_xlpm.WinVal,_xlpm.CSVVal&lt;&gt;"",_xlpm.CSVVal)),""))</f>
        <v/>
      </c>
      <c r="O293" s="41" t="str" cm="1">
        <f t="array" ref="O293">IF($AB293=0,"",INDEX(My_Audit!P$2:P$456,$AB293))&amp;""</f>
        <v/>
      </c>
      <c r="P293" s="40"/>
      <c r="Q293" s="41" t="str">
        <f>IF(LEFT(N293,4)="Pass","Nist SP 800-88",My_Audit!R293)&amp;""</f>
        <v/>
      </c>
      <c r="R293" s="40"/>
      <c r="S293" s="40"/>
      <c r="T293" s="41" t="str" cm="1">
        <f t="array" ref="T293">IF($AC293=0,"",INDEX(Models!J$2:J$605,$AC293))</f>
        <v/>
      </c>
      <c r="U293" s="40"/>
      <c r="V293" s="40"/>
      <c r="W293" s="79" t="str" cm="1">
        <f t="array" ref="W293">IF(($Z293+$AA293+$AD293)=0,"",ExpandDiagCodes(_xlfn.TEXTJOIN(", ",TRUE,IF($AA293=0,"",INDEX(My_Audit!L$2:L$456,$AA293)),IF($Z293=0,"",INDEX(Output_Mac!AA$2:AA$500,$Z293)),IF($AD293=0,"",INDEX(Output_Win!AA$2:AA$243,$AD293)))))</f>
        <v/>
      </c>
      <c r="Y293" s="80">
        <f>IFERROR(MATCH($A293,CSV!$A$2:$A$510,0),0)</f>
        <v>0</v>
      </c>
      <c r="Z293" s="80">
        <f>IFERROR(MATCH($A293,Output_Mac!$A$2:$A$500,0),0)</f>
        <v>0</v>
      </c>
      <c r="AA293" s="80">
        <f>IFERROR(MATCH($A293,My_Audit!$A$2:$A$456,0),0)</f>
        <v>292</v>
      </c>
      <c r="AB293" s="80">
        <f>IFERROR(MATCH($C293,My_Audit!$B$2:$B$456,0),0)</f>
        <v>0</v>
      </c>
      <c r="AC293" s="80">
        <f>IFERROR(MATCH($E293,Models!$I$2:$I$605,0),0)</f>
        <v>0</v>
      </c>
      <c r="AD293" s="80">
        <f>IFERROR(MATCH($A293,Output_Win!$A$2:$A$243,0),0)</f>
        <v>0</v>
      </c>
    </row>
    <row r="294" spans="1:30">
      <c r="A294" s="40" t="str">
        <f>_xlfn.TEXTJOIN("",TRUE,Input!$A$4,TEXT(ROW(My_Audit!A293)+Input!$A$8-1,"00"))</f>
        <v>W4681</v>
      </c>
      <c r="B294" s="40" t="str">
        <f>_xlfn.TEXTJOIN("-",TRUE,"ITD",Input!$A$2,A294)</f>
        <v>ITD-SHR11749-W4681</v>
      </c>
      <c r="C294" s="41" t="str" cm="1">
        <f t="array" ref="C294">IF(($Y294+$Z294+$AA294+$AD294)=0,"",IFERROR(_xlfn.LET(_xlpm.CSVVal,IF($Y294=0,"",INDEX(CSV!B$2:B$510,$Y294)),_xlpm.MacVal,IF($Z294=0,"",INDEX(Output_Mac!B$2:B$500,$Z294)),_xlpm.WinVal,IF($AD294=0,"",INDEX(Output_Win!B$2:B$243,$AD294)),_xlpm.MyAuditVal,IF($AA294=0,"",INDEX(My_Audit!B$2:B$456,$AA294)),_xlfn.IFS(_xlpm.MyAuditVal&lt;&gt;"",_xlpm.MyAuditVal,_xlpm.MacVal&lt;&gt;"",_xlpm.MacVal,_xlpm.WinVal&lt;&gt;"",_xlpm.WinVal,_xlpm.CSVVal&lt;&gt;"",_xlpm.CSVVal)),""))</f>
        <v/>
      </c>
      <c r="D294" s="41" t="str" cm="1">
        <f t="array" ref="D294">IF(($Y294+$Z294+$AA294+$AD294)=0,"",IFERROR(_xlfn.LET(_xlpm.CSVVal,IF($Y294=0,"",INDEX(CSV!C$2:C$510,$Y294)),_xlpm.MacVal,IF($Z294=0,"",INDEX(Output_Mac!D$2:D$500,$Z294)),_xlpm.WinVal,IF($AD294=0,"",INDEX(Output_Win!D$2:D$243,$AD294)),_xlpm.MyAuditVal,IF($AA294=0,"",INDEX(My_Audit!C$2:C$456,$AA294)),_xlfn.IFS(_xlpm.MyAuditVal&lt;&gt;"",_xlpm.MyAuditVal,_xlpm.MacVal&lt;&gt;"",_xlpm.MacVal,_xlpm.WinVal&lt;&gt;"",_xlpm.WinVal,_xlpm.CSVVal&lt;&gt;"",_xlpm.CSVVal)),""))</f>
        <v/>
      </c>
      <c r="E294" s="41" t="str" cm="1">
        <f t="array" ref="E294">IF(($Y294+$Z294+$AA294+$AD294)=0,"",IFERROR(_xlfn.LET(_xlpm.CSVVal,IF($Y294=0,"",INDEX(CSV!E$2:E$510,$Y294)),_xlpm.MacVal,IF($Z294=0,"",INDEX(Output_Mac!C$2:C$500,$Z294)),_xlpm.WinVal,IF($AD294=0,"",INDEX(Output_Win!C$2:C$243,$AD294)),_xlpm.MyAuditVal,IF($AA294=0,"",INDEX(My_Audit!D$2:D$456,$AA294)),_xlfn.IFS(_xlpm.MyAuditVal&lt;&gt;"",_xlpm.MyAuditVal,_xlpm.MacVal&lt;&gt;"",_xlpm.MacVal,_xlpm.WinVal&lt;&gt;"",_xlpm.WinVal,_xlpm.CSVVal&lt;&gt;"",_xlpm.CSVVal)),""))</f>
        <v/>
      </c>
      <c r="F294" s="41" t="str" cm="1">
        <f t="array" ref="F294">IF(($Y294+$Z294+$AA294+$AD294)=0,"",IFERROR(_xlfn.LET(_xlpm.CSVVal,IF($Y294=0,"",INDEX(CSV!F$2:F$510,$Y294)),_xlpm.MacVal,IF($Z294=0,"",INDEX(Output_Mac!E$2:E$500,$Z294)),_xlpm.WinVal,IF($AD294=0,"",INDEX(Output_Win!E$2:E$243,$AD294)),_xlpm.MyAuditVal,IF($AA294=0,"",INDEX(My_Audit!E$2:E$456,$AA294)),_xlfn.IFS(_xlpm.MyAuditVal&lt;&gt;"",_xlpm.MyAuditVal,_xlpm.MacVal&lt;&gt;"",_xlpm.MacVal,_xlpm.WinVal&lt;&gt;"",_xlpm.WinVal,_xlpm.CSVVal&lt;&gt;"",PROPER(_xlpm.CSVVal))),""))</f>
        <v/>
      </c>
      <c r="G294" s="41" t="str" cm="1">
        <f t="array" ref="G294">IF(($Y294+$Z294+$AA294+$AD294)=0,"",IFERROR(_xlfn.LET(_xlpm.CSVVal,IF($Y294=0,"",INDEX(CSV!G$2:G$510,$Y294)),_xlpm.MacVal,IF($Z294=0,"",INDEX(Output_Mac!G$2:G$500,$Z294)),_xlpm.WinVal,IF($AD294=0,"",INDEX(Output_Win!G$2:G$243,$AD294)),_xlpm.MyAuditVal,IF($AA294=0,"",INDEX(My_Audit!F$2:F$456,$AA294)),_xlfn.IFS(_xlpm.MyAuditVal&lt;&gt;"",_xlpm.MyAuditVal,_xlpm.MacVal&lt;&gt;"",_xlpm.MacVal,_xlpm.WinVal&lt;&gt;"",_xlpm.WinVal,_xlpm.CSVVal&lt;&gt;"",_xlpm.CSVVal)),""))</f>
        <v/>
      </c>
      <c r="H294" s="41" t="str" cm="1">
        <f t="array" ref="H294">IF($Z294&gt;0,INDEX(Output_Mac!H$2:H$500,$Z294),IF($AD294&gt;0,INDEX(Output_Win!H$2:H$243,$AD294),IF($AA294&gt;0,_xlfn.LET(_xlpm.MyAuditVal,INDEX(My_Audit!G$2:G$456,$AA294),IF(_xlpm.MyAuditVal=0,"",_xlpm.MyAuditVal)),"")))</f>
        <v/>
      </c>
      <c r="I294" s="41" t="str" cm="1">
        <f t="array" ref="I294">IF(($Y294+$Z294+$AA294+$AD294)=0,"",IFERROR(_xlfn.LET(_xlpm.CSVVal,IF($Y294=0,"",INDEX(CSV!H$2:H$510,$Y294)),_xlpm.MacVal,IF($Z294=0,"",INDEX(Output_Mac!I$2:I$500,$Z294)),_xlpm.WinVal,IF($AD294=0,"",INDEX(Output_Win!I$2:I$243,$AD294)),_xlpm.MyAuditVal,IF($AA294=0,"",INDEX(My_Audit!H$2:H$456,$AA294)),_xlfn.IFS(_xlpm.MyAuditVal&lt;&gt;"",_xlpm.MyAuditVal,_xlpm.MacVal&lt;&gt;"",_xlpm.MacVal,_xlpm.WinVal&lt;&gt;"",_xlpm.WinVal,_xlpm.CSVVal&lt;&gt;"",_xlpm.CSVVal)),""))</f>
        <v/>
      </c>
      <c r="J294" s="41" t="str" cm="1">
        <f t="array" ref="J294">IF(($Y294+$Z294+$AA294+$AD294)=0,"",IFERROR(_xlfn.LET(_xlpm.CSVVal,IF($Y294=0,"",INDEX(CSV!J$2:J$510,$Y294)),_xlpm.MacVal,IF($Z294=0,"",INDEX(Output_Mac!J$2:J$500,$Z294)),_xlpm.WinVal,IF($AD294=0,"",INDEX(Output_Win!J$2:J$243,$AD294)),_xlpm.MyAuditVal,IF($AA294=0,"",INDEX(My_Audit!I$2:I$456,$AA294)),_xlfn.IFS(_xlpm.MyAuditVal&lt;&gt;"",_xlpm.MyAuditVal,_xlpm.MacVal&lt;&gt;"",_xlpm.MacVal,_xlpm.WinVal&lt;&gt;"",_xlpm.WinVal,_xlpm.CSVVal&lt;&gt;"",_xlpm.CSVVal)),""))</f>
        <v/>
      </c>
      <c r="K294" s="41" t="str" cm="1">
        <f t="array" ref="K294">IF(($Y294+$Z294+$AA294+$AD294)=0,"",IFERROR(_xlfn.LET(_xlpm.CSVVal,IF($Y294=0,"",INDEX(CSV!N$2:N$510,$Y294)),_xlpm.MacVal,IF($Z294=0,"",INDEX(Output_Mac!L$2:L$500,$Z294)),_xlpm.WinVal,IF($AD294=0,"",INDEX(Output_Win!L$2:L$243,$AD294)),_xlpm.MyAuditVal,IF($AA294=0,"",INDEX(My_Audit!J$2:J$456,$AA294)),_xlfn.IFS(_xlpm.MyAuditVal&lt;&gt;"",_xlpm.MyAuditVal,_xlpm.MacVal&lt;&gt;"",_xlpm.MacVal,_xlpm.WinVal&lt;&gt;"",_xlpm.WinVal,_xlpm.CSVVal&lt;&gt;"",_xlpm.CSVVal)),""))</f>
        <v/>
      </c>
      <c r="L294" s="41" t="str" cm="1">
        <f t="array" ref="L294">IF(($Y294+$Z294+$AA294+$AD294)=0,"",IFERROR(_xlfn.LET(_xlpm.CSVVal,IF($Y294=0,"",INDEX(CSV!Q$2:Q$510,$Y294)),_xlpm.MacVal,IF($Z294=0,"",INDEX(Output_Mac!M$2:M$500,$Z294)),_xlpm.WinVal,IF($AD294=0,"",INDEX(Output_Win!M$2:M$243,$AD294)),_xlpm.MyAuditVal,IF($AA294=0,"",INDEX(My_Audit!K$2:K$456,$AA294)),_xlfn.IFS(_xlpm.MyAuditVal&lt;&gt;"",_xlpm.MyAuditVal,_xlpm.MacVal&lt;&gt;"",_xlpm.MacVal,_xlpm.WinVal&lt;&gt;"",_xlpm.WinVal,_xlpm.CSVVal&lt;&gt;"",_xlpm.CSVVal)),""))</f>
        <v/>
      </c>
      <c r="M294" s="41" t="str" cm="1">
        <f t="array" ref="M294">IF(($Y294+$Z294+$AA294+$AD294)=0,"",ExpandDiagCodes(_xlfn.TEXTJOIN(", ",TRUE,IF($AA294=0,"",INDEX(My_Audit!N$2:N$456,$AA294)),IF($Z294=0,"",INDEX(Output_Mac!S$2:S$500,$Z294)),IF($AD294=0,"",INDEX(Output_Win!S$2:S$243,$AD294)),IF($Y294=0,"",INDEX(CSV!AE$2:AE$510,$Y294)))))</f>
        <v/>
      </c>
      <c r="N294" s="41" t="str" cm="1">
        <f t="array" ref="N294">IF(($Y294+$Z294+$AA294+$AD294)=0,"",IFERROR(_xlfn.LET(_xlpm.CSVVal,IF($Y294=0,"",INDEX(CSV!AG$2:AG$510,$Y294)),_xlpm.MacVal,IF($Z294=0,"",INDEX(Output_Mac!T$2:T$500,$Z294)),_xlpm.WinVal,IF($AD294=0,"",INDEX(Output_Win!T$2:T$243,$AD294)),_xlpm.MyAuditVal,IF($AA294=0,"",INDEX(My_Audit!O$2:O$456,$AA294)),_xlfn.IFS(_xlpm.MyAuditVal&lt;&gt;"",_xlpm.MyAuditVal,_xlpm.MacVal&lt;&gt;"",_xlpm.MacVal,_xlpm.WinVal&lt;&gt;"",_xlpm.WinVal,_xlpm.CSVVal&lt;&gt;"",_xlpm.CSVVal)),""))</f>
        <v/>
      </c>
      <c r="O294" s="41" t="str" cm="1">
        <f t="array" ref="O294">IF($AB294=0,"",INDEX(My_Audit!P$2:P$456,$AB294))&amp;""</f>
        <v/>
      </c>
      <c r="P294" s="40"/>
      <c r="Q294" s="41" t="str">
        <f>IF(LEFT(N294,4)="Pass","Nist SP 800-88",My_Audit!R294)&amp;""</f>
        <v/>
      </c>
      <c r="R294" s="40"/>
      <c r="S294" s="40"/>
      <c r="T294" s="41" t="str" cm="1">
        <f t="array" ref="T294">IF($AC294=0,"",INDEX(Models!J$2:J$605,$AC294))</f>
        <v/>
      </c>
      <c r="U294" s="40"/>
      <c r="V294" s="40"/>
      <c r="W294" s="79" t="str" cm="1">
        <f t="array" ref="W294">IF(($Z294+$AA294+$AD294)=0,"",ExpandDiagCodes(_xlfn.TEXTJOIN(", ",TRUE,IF($AA294=0,"",INDEX(My_Audit!L$2:L$456,$AA294)),IF($Z294=0,"",INDEX(Output_Mac!AA$2:AA$500,$Z294)),IF($AD294=0,"",INDEX(Output_Win!AA$2:AA$243,$AD294)))))</f>
        <v/>
      </c>
      <c r="Y294" s="80">
        <f>IFERROR(MATCH($A294,CSV!$A$2:$A$510,0),0)</f>
        <v>0</v>
      </c>
      <c r="Z294" s="80">
        <f>IFERROR(MATCH($A294,Output_Mac!$A$2:$A$500,0),0)</f>
        <v>0</v>
      </c>
      <c r="AA294" s="80">
        <f>IFERROR(MATCH($A294,My_Audit!$A$2:$A$456,0),0)</f>
        <v>293</v>
      </c>
      <c r="AB294" s="80">
        <f>IFERROR(MATCH($C294,My_Audit!$B$2:$B$456,0),0)</f>
        <v>0</v>
      </c>
      <c r="AC294" s="80">
        <f>IFERROR(MATCH($E294,Models!$I$2:$I$605,0),0)</f>
        <v>0</v>
      </c>
      <c r="AD294" s="80">
        <f>IFERROR(MATCH($A294,Output_Win!$A$2:$A$243,0),0)</f>
        <v>0</v>
      </c>
    </row>
    <row r="295" spans="1:30">
      <c r="A295" s="40" t="str">
        <f>_xlfn.TEXTJOIN("",TRUE,Input!$A$4,TEXT(ROW(My_Audit!A294)+Input!$A$8-1,"00"))</f>
        <v>W4682</v>
      </c>
      <c r="B295" s="40" t="str">
        <f>_xlfn.TEXTJOIN("-",TRUE,"ITD",Input!$A$2,A295)</f>
        <v>ITD-SHR11749-W4682</v>
      </c>
      <c r="C295" s="41" t="str" cm="1">
        <f t="array" ref="C295">IF(($Y295+$Z295+$AA295+$AD295)=0,"",IFERROR(_xlfn.LET(_xlpm.CSVVal,IF($Y295=0,"",INDEX(CSV!B$2:B$510,$Y295)),_xlpm.MacVal,IF($Z295=0,"",INDEX(Output_Mac!B$2:B$500,$Z295)),_xlpm.WinVal,IF($AD295=0,"",INDEX(Output_Win!B$2:B$243,$AD295)),_xlpm.MyAuditVal,IF($AA295=0,"",INDEX(My_Audit!B$2:B$456,$AA295)),_xlfn.IFS(_xlpm.MyAuditVal&lt;&gt;"",_xlpm.MyAuditVal,_xlpm.MacVal&lt;&gt;"",_xlpm.MacVal,_xlpm.WinVal&lt;&gt;"",_xlpm.WinVal,_xlpm.CSVVal&lt;&gt;"",_xlpm.CSVVal)),""))</f>
        <v/>
      </c>
      <c r="D295" s="41" t="str" cm="1">
        <f t="array" ref="D295">IF(($Y295+$Z295+$AA295+$AD295)=0,"",IFERROR(_xlfn.LET(_xlpm.CSVVal,IF($Y295=0,"",INDEX(CSV!C$2:C$510,$Y295)),_xlpm.MacVal,IF($Z295=0,"",INDEX(Output_Mac!D$2:D$500,$Z295)),_xlpm.WinVal,IF($AD295=0,"",INDEX(Output_Win!D$2:D$243,$AD295)),_xlpm.MyAuditVal,IF($AA295=0,"",INDEX(My_Audit!C$2:C$456,$AA295)),_xlfn.IFS(_xlpm.MyAuditVal&lt;&gt;"",_xlpm.MyAuditVal,_xlpm.MacVal&lt;&gt;"",_xlpm.MacVal,_xlpm.WinVal&lt;&gt;"",_xlpm.WinVal,_xlpm.CSVVal&lt;&gt;"",_xlpm.CSVVal)),""))</f>
        <v/>
      </c>
      <c r="E295" s="41" t="str" cm="1">
        <f t="array" ref="E295">IF(($Y295+$Z295+$AA295+$AD295)=0,"",IFERROR(_xlfn.LET(_xlpm.CSVVal,IF($Y295=0,"",INDEX(CSV!E$2:E$510,$Y295)),_xlpm.MacVal,IF($Z295=0,"",INDEX(Output_Mac!C$2:C$500,$Z295)),_xlpm.WinVal,IF($AD295=0,"",INDEX(Output_Win!C$2:C$243,$AD295)),_xlpm.MyAuditVal,IF($AA295=0,"",INDEX(My_Audit!D$2:D$456,$AA295)),_xlfn.IFS(_xlpm.MyAuditVal&lt;&gt;"",_xlpm.MyAuditVal,_xlpm.MacVal&lt;&gt;"",_xlpm.MacVal,_xlpm.WinVal&lt;&gt;"",_xlpm.WinVal,_xlpm.CSVVal&lt;&gt;"",_xlpm.CSVVal)),""))</f>
        <v/>
      </c>
      <c r="F295" s="41" t="str" cm="1">
        <f t="array" ref="F295">IF(($Y295+$Z295+$AA295+$AD295)=0,"",IFERROR(_xlfn.LET(_xlpm.CSVVal,IF($Y295=0,"",INDEX(CSV!F$2:F$510,$Y295)),_xlpm.MacVal,IF($Z295=0,"",INDEX(Output_Mac!E$2:E$500,$Z295)),_xlpm.WinVal,IF($AD295=0,"",INDEX(Output_Win!E$2:E$243,$AD295)),_xlpm.MyAuditVal,IF($AA295=0,"",INDEX(My_Audit!E$2:E$456,$AA295)),_xlfn.IFS(_xlpm.MyAuditVal&lt;&gt;"",_xlpm.MyAuditVal,_xlpm.MacVal&lt;&gt;"",_xlpm.MacVal,_xlpm.WinVal&lt;&gt;"",_xlpm.WinVal,_xlpm.CSVVal&lt;&gt;"",PROPER(_xlpm.CSVVal))),""))</f>
        <v/>
      </c>
      <c r="G295" s="41" t="str" cm="1">
        <f t="array" ref="G295">IF(($Y295+$Z295+$AA295+$AD295)=0,"",IFERROR(_xlfn.LET(_xlpm.CSVVal,IF($Y295=0,"",INDEX(CSV!G$2:G$510,$Y295)),_xlpm.MacVal,IF($Z295=0,"",INDEX(Output_Mac!G$2:G$500,$Z295)),_xlpm.WinVal,IF($AD295=0,"",INDEX(Output_Win!G$2:G$243,$AD295)),_xlpm.MyAuditVal,IF($AA295=0,"",INDEX(My_Audit!F$2:F$456,$AA295)),_xlfn.IFS(_xlpm.MyAuditVal&lt;&gt;"",_xlpm.MyAuditVal,_xlpm.MacVal&lt;&gt;"",_xlpm.MacVal,_xlpm.WinVal&lt;&gt;"",_xlpm.WinVal,_xlpm.CSVVal&lt;&gt;"",_xlpm.CSVVal)),""))</f>
        <v/>
      </c>
      <c r="H295" s="41" t="str" cm="1">
        <f t="array" ref="H295">IF($Z295&gt;0,INDEX(Output_Mac!H$2:H$500,$Z295),IF($AD295&gt;0,INDEX(Output_Win!H$2:H$243,$AD295),IF($AA295&gt;0,_xlfn.LET(_xlpm.MyAuditVal,INDEX(My_Audit!G$2:G$456,$AA295),IF(_xlpm.MyAuditVal=0,"",_xlpm.MyAuditVal)),"")))</f>
        <v/>
      </c>
      <c r="I295" s="41" t="str" cm="1">
        <f t="array" ref="I295">IF(($Y295+$Z295+$AA295+$AD295)=0,"",IFERROR(_xlfn.LET(_xlpm.CSVVal,IF($Y295=0,"",INDEX(CSV!H$2:H$510,$Y295)),_xlpm.MacVal,IF($Z295=0,"",INDEX(Output_Mac!I$2:I$500,$Z295)),_xlpm.WinVal,IF($AD295=0,"",INDEX(Output_Win!I$2:I$243,$AD295)),_xlpm.MyAuditVal,IF($AA295=0,"",INDEX(My_Audit!H$2:H$456,$AA295)),_xlfn.IFS(_xlpm.MyAuditVal&lt;&gt;"",_xlpm.MyAuditVal,_xlpm.MacVal&lt;&gt;"",_xlpm.MacVal,_xlpm.WinVal&lt;&gt;"",_xlpm.WinVal,_xlpm.CSVVal&lt;&gt;"",_xlpm.CSVVal)),""))</f>
        <v/>
      </c>
      <c r="J295" s="41" t="str" cm="1">
        <f t="array" ref="J295">IF(($Y295+$Z295+$AA295+$AD295)=0,"",IFERROR(_xlfn.LET(_xlpm.CSVVal,IF($Y295=0,"",INDEX(CSV!J$2:J$510,$Y295)),_xlpm.MacVal,IF($Z295=0,"",INDEX(Output_Mac!J$2:J$500,$Z295)),_xlpm.WinVal,IF($AD295=0,"",INDEX(Output_Win!J$2:J$243,$AD295)),_xlpm.MyAuditVal,IF($AA295=0,"",INDEX(My_Audit!I$2:I$456,$AA295)),_xlfn.IFS(_xlpm.MyAuditVal&lt;&gt;"",_xlpm.MyAuditVal,_xlpm.MacVal&lt;&gt;"",_xlpm.MacVal,_xlpm.WinVal&lt;&gt;"",_xlpm.WinVal,_xlpm.CSVVal&lt;&gt;"",_xlpm.CSVVal)),""))</f>
        <v/>
      </c>
      <c r="K295" s="41" t="str" cm="1">
        <f t="array" ref="K295">IF(($Y295+$Z295+$AA295+$AD295)=0,"",IFERROR(_xlfn.LET(_xlpm.CSVVal,IF($Y295=0,"",INDEX(CSV!N$2:N$510,$Y295)),_xlpm.MacVal,IF($Z295=0,"",INDEX(Output_Mac!L$2:L$500,$Z295)),_xlpm.WinVal,IF($AD295=0,"",INDEX(Output_Win!L$2:L$243,$AD295)),_xlpm.MyAuditVal,IF($AA295=0,"",INDEX(My_Audit!J$2:J$456,$AA295)),_xlfn.IFS(_xlpm.MyAuditVal&lt;&gt;"",_xlpm.MyAuditVal,_xlpm.MacVal&lt;&gt;"",_xlpm.MacVal,_xlpm.WinVal&lt;&gt;"",_xlpm.WinVal,_xlpm.CSVVal&lt;&gt;"",_xlpm.CSVVal)),""))</f>
        <v/>
      </c>
      <c r="L295" s="41" t="str" cm="1">
        <f t="array" ref="L295">IF(($Y295+$Z295+$AA295+$AD295)=0,"",IFERROR(_xlfn.LET(_xlpm.CSVVal,IF($Y295=0,"",INDEX(CSV!Q$2:Q$510,$Y295)),_xlpm.MacVal,IF($Z295=0,"",INDEX(Output_Mac!M$2:M$500,$Z295)),_xlpm.WinVal,IF($AD295=0,"",INDEX(Output_Win!M$2:M$243,$AD295)),_xlpm.MyAuditVal,IF($AA295=0,"",INDEX(My_Audit!K$2:K$456,$AA295)),_xlfn.IFS(_xlpm.MyAuditVal&lt;&gt;"",_xlpm.MyAuditVal,_xlpm.MacVal&lt;&gt;"",_xlpm.MacVal,_xlpm.WinVal&lt;&gt;"",_xlpm.WinVal,_xlpm.CSVVal&lt;&gt;"",_xlpm.CSVVal)),""))</f>
        <v/>
      </c>
      <c r="M295" s="41" t="str" cm="1">
        <f t="array" ref="M295">IF(($Y295+$Z295+$AA295+$AD295)=0,"",ExpandDiagCodes(_xlfn.TEXTJOIN(", ",TRUE,IF($AA295=0,"",INDEX(My_Audit!N$2:N$456,$AA295)),IF($Z295=0,"",INDEX(Output_Mac!S$2:S$500,$Z295)),IF($AD295=0,"",INDEX(Output_Win!S$2:S$243,$AD295)),IF($Y295=0,"",INDEX(CSV!AE$2:AE$510,$Y295)))))</f>
        <v/>
      </c>
      <c r="N295" s="41" t="str" cm="1">
        <f t="array" ref="N295">IF(($Y295+$Z295+$AA295+$AD295)=0,"",IFERROR(_xlfn.LET(_xlpm.CSVVal,IF($Y295=0,"",INDEX(CSV!AG$2:AG$510,$Y295)),_xlpm.MacVal,IF($Z295=0,"",INDEX(Output_Mac!T$2:T$500,$Z295)),_xlpm.WinVal,IF($AD295=0,"",INDEX(Output_Win!T$2:T$243,$AD295)),_xlpm.MyAuditVal,IF($AA295=0,"",INDEX(My_Audit!O$2:O$456,$AA295)),_xlfn.IFS(_xlpm.MyAuditVal&lt;&gt;"",_xlpm.MyAuditVal,_xlpm.MacVal&lt;&gt;"",_xlpm.MacVal,_xlpm.WinVal&lt;&gt;"",_xlpm.WinVal,_xlpm.CSVVal&lt;&gt;"",_xlpm.CSVVal)),""))</f>
        <v/>
      </c>
      <c r="O295" s="41" t="str" cm="1">
        <f t="array" ref="O295">IF($AB295=0,"",INDEX(My_Audit!P$2:P$456,$AB295))&amp;""</f>
        <v/>
      </c>
      <c r="P295" s="40"/>
      <c r="Q295" s="41" t="str">
        <f>IF(LEFT(N295,4)="Pass","Nist SP 800-88",My_Audit!R295)&amp;""</f>
        <v/>
      </c>
      <c r="R295" s="40"/>
      <c r="S295" s="40"/>
      <c r="T295" s="41" t="str" cm="1">
        <f t="array" ref="T295">IF($AC295=0,"",INDEX(Models!J$2:J$605,$AC295))</f>
        <v/>
      </c>
      <c r="U295" s="40"/>
      <c r="V295" s="40"/>
      <c r="W295" s="79" t="str" cm="1">
        <f t="array" ref="W295">IF(($Z295+$AA295+$AD295)=0,"",ExpandDiagCodes(_xlfn.TEXTJOIN(", ",TRUE,IF($AA295=0,"",INDEX(My_Audit!L$2:L$456,$AA295)),IF($Z295=0,"",INDEX(Output_Mac!AA$2:AA$500,$Z295)),IF($AD295=0,"",INDEX(Output_Win!AA$2:AA$243,$AD295)))))</f>
        <v/>
      </c>
      <c r="Y295" s="80">
        <f>IFERROR(MATCH($A295,CSV!$A$2:$A$510,0),0)</f>
        <v>0</v>
      </c>
      <c r="Z295" s="80">
        <f>IFERROR(MATCH($A295,Output_Mac!$A$2:$A$500,0),0)</f>
        <v>0</v>
      </c>
      <c r="AA295" s="80">
        <f>IFERROR(MATCH($A295,My_Audit!$A$2:$A$456,0),0)</f>
        <v>294</v>
      </c>
      <c r="AB295" s="80">
        <f>IFERROR(MATCH($C295,My_Audit!$B$2:$B$456,0),0)</f>
        <v>0</v>
      </c>
      <c r="AC295" s="80">
        <f>IFERROR(MATCH($E295,Models!$I$2:$I$605,0),0)</f>
        <v>0</v>
      </c>
      <c r="AD295" s="80">
        <f>IFERROR(MATCH($A295,Output_Win!$A$2:$A$243,0),0)</f>
        <v>0</v>
      </c>
    </row>
    <row r="296" spans="1:30">
      <c r="A296" s="40" t="str">
        <f>_xlfn.TEXTJOIN("",TRUE,Input!$A$4,TEXT(ROW(My_Audit!A295)+Input!$A$8-1,"00"))</f>
        <v>W4683</v>
      </c>
      <c r="B296" s="40" t="str">
        <f>_xlfn.TEXTJOIN("-",TRUE,"ITD",Input!$A$2,A296)</f>
        <v>ITD-SHR11749-W4683</v>
      </c>
      <c r="C296" s="41" t="str" cm="1">
        <f t="array" ref="C296">IF(($Y296+$Z296+$AA296+$AD296)=0,"",IFERROR(_xlfn.LET(_xlpm.CSVVal,IF($Y296=0,"",INDEX(CSV!B$2:B$510,$Y296)),_xlpm.MacVal,IF($Z296=0,"",INDEX(Output_Mac!B$2:B$500,$Z296)),_xlpm.WinVal,IF($AD296=0,"",INDEX(Output_Win!B$2:B$243,$AD296)),_xlpm.MyAuditVal,IF($AA296=0,"",INDEX(My_Audit!B$2:B$456,$AA296)),_xlfn.IFS(_xlpm.MyAuditVal&lt;&gt;"",_xlpm.MyAuditVal,_xlpm.MacVal&lt;&gt;"",_xlpm.MacVal,_xlpm.WinVal&lt;&gt;"",_xlpm.WinVal,_xlpm.CSVVal&lt;&gt;"",_xlpm.CSVVal)),""))</f>
        <v/>
      </c>
      <c r="D296" s="41" t="str" cm="1">
        <f t="array" ref="D296">IF(($Y296+$Z296+$AA296+$AD296)=0,"",IFERROR(_xlfn.LET(_xlpm.CSVVal,IF($Y296=0,"",INDEX(CSV!C$2:C$510,$Y296)),_xlpm.MacVal,IF($Z296=0,"",INDEX(Output_Mac!D$2:D$500,$Z296)),_xlpm.WinVal,IF($AD296=0,"",INDEX(Output_Win!D$2:D$243,$AD296)),_xlpm.MyAuditVal,IF($AA296=0,"",INDEX(My_Audit!C$2:C$456,$AA296)),_xlfn.IFS(_xlpm.MyAuditVal&lt;&gt;"",_xlpm.MyAuditVal,_xlpm.MacVal&lt;&gt;"",_xlpm.MacVal,_xlpm.WinVal&lt;&gt;"",_xlpm.WinVal,_xlpm.CSVVal&lt;&gt;"",_xlpm.CSVVal)),""))</f>
        <v/>
      </c>
      <c r="E296" s="41" t="str" cm="1">
        <f t="array" ref="E296">IF(($Y296+$Z296+$AA296+$AD296)=0,"",IFERROR(_xlfn.LET(_xlpm.CSVVal,IF($Y296=0,"",INDEX(CSV!E$2:E$510,$Y296)),_xlpm.MacVal,IF($Z296=0,"",INDEX(Output_Mac!C$2:C$500,$Z296)),_xlpm.WinVal,IF($AD296=0,"",INDEX(Output_Win!C$2:C$243,$AD296)),_xlpm.MyAuditVal,IF($AA296=0,"",INDEX(My_Audit!D$2:D$456,$AA296)),_xlfn.IFS(_xlpm.MyAuditVal&lt;&gt;"",_xlpm.MyAuditVal,_xlpm.MacVal&lt;&gt;"",_xlpm.MacVal,_xlpm.WinVal&lt;&gt;"",_xlpm.WinVal,_xlpm.CSVVal&lt;&gt;"",_xlpm.CSVVal)),""))</f>
        <v/>
      </c>
      <c r="F296" s="41" t="str" cm="1">
        <f t="array" ref="F296">IF(($Y296+$Z296+$AA296+$AD296)=0,"",IFERROR(_xlfn.LET(_xlpm.CSVVal,IF($Y296=0,"",INDEX(CSV!F$2:F$510,$Y296)),_xlpm.MacVal,IF($Z296=0,"",INDEX(Output_Mac!E$2:E$500,$Z296)),_xlpm.WinVal,IF($AD296=0,"",INDEX(Output_Win!E$2:E$243,$AD296)),_xlpm.MyAuditVal,IF($AA296=0,"",INDEX(My_Audit!E$2:E$456,$AA296)),_xlfn.IFS(_xlpm.MyAuditVal&lt;&gt;"",_xlpm.MyAuditVal,_xlpm.MacVal&lt;&gt;"",_xlpm.MacVal,_xlpm.WinVal&lt;&gt;"",_xlpm.WinVal,_xlpm.CSVVal&lt;&gt;"",PROPER(_xlpm.CSVVal))),""))</f>
        <v/>
      </c>
      <c r="G296" s="41" t="str" cm="1">
        <f t="array" ref="G296">IF(($Y296+$Z296+$AA296+$AD296)=0,"",IFERROR(_xlfn.LET(_xlpm.CSVVal,IF($Y296=0,"",INDEX(CSV!G$2:G$510,$Y296)),_xlpm.MacVal,IF($Z296=0,"",INDEX(Output_Mac!G$2:G$500,$Z296)),_xlpm.WinVal,IF($AD296=0,"",INDEX(Output_Win!G$2:G$243,$AD296)),_xlpm.MyAuditVal,IF($AA296=0,"",INDEX(My_Audit!F$2:F$456,$AA296)),_xlfn.IFS(_xlpm.MyAuditVal&lt;&gt;"",_xlpm.MyAuditVal,_xlpm.MacVal&lt;&gt;"",_xlpm.MacVal,_xlpm.WinVal&lt;&gt;"",_xlpm.WinVal,_xlpm.CSVVal&lt;&gt;"",_xlpm.CSVVal)),""))</f>
        <v/>
      </c>
      <c r="H296" s="41" t="str" cm="1">
        <f t="array" ref="H296">IF($Z296&gt;0,INDEX(Output_Mac!H$2:H$500,$Z296),IF($AD296&gt;0,INDEX(Output_Win!H$2:H$243,$AD296),IF($AA296&gt;0,_xlfn.LET(_xlpm.MyAuditVal,INDEX(My_Audit!G$2:G$456,$AA296),IF(_xlpm.MyAuditVal=0,"",_xlpm.MyAuditVal)),"")))</f>
        <v/>
      </c>
      <c r="I296" s="41" t="str" cm="1">
        <f t="array" ref="I296">IF(($Y296+$Z296+$AA296+$AD296)=0,"",IFERROR(_xlfn.LET(_xlpm.CSVVal,IF($Y296=0,"",INDEX(CSV!H$2:H$510,$Y296)),_xlpm.MacVal,IF($Z296=0,"",INDEX(Output_Mac!I$2:I$500,$Z296)),_xlpm.WinVal,IF($AD296=0,"",INDEX(Output_Win!I$2:I$243,$AD296)),_xlpm.MyAuditVal,IF($AA296=0,"",INDEX(My_Audit!H$2:H$456,$AA296)),_xlfn.IFS(_xlpm.MyAuditVal&lt;&gt;"",_xlpm.MyAuditVal,_xlpm.MacVal&lt;&gt;"",_xlpm.MacVal,_xlpm.WinVal&lt;&gt;"",_xlpm.WinVal,_xlpm.CSVVal&lt;&gt;"",_xlpm.CSVVal)),""))</f>
        <v/>
      </c>
      <c r="J296" s="41" t="str" cm="1">
        <f t="array" ref="J296">IF(($Y296+$Z296+$AA296+$AD296)=0,"",IFERROR(_xlfn.LET(_xlpm.CSVVal,IF($Y296=0,"",INDEX(CSV!J$2:J$510,$Y296)),_xlpm.MacVal,IF($Z296=0,"",INDEX(Output_Mac!J$2:J$500,$Z296)),_xlpm.WinVal,IF($AD296=0,"",INDEX(Output_Win!J$2:J$243,$AD296)),_xlpm.MyAuditVal,IF($AA296=0,"",INDEX(My_Audit!I$2:I$456,$AA296)),_xlfn.IFS(_xlpm.MyAuditVal&lt;&gt;"",_xlpm.MyAuditVal,_xlpm.MacVal&lt;&gt;"",_xlpm.MacVal,_xlpm.WinVal&lt;&gt;"",_xlpm.WinVal,_xlpm.CSVVal&lt;&gt;"",_xlpm.CSVVal)),""))</f>
        <v/>
      </c>
      <c r="K296" s="41" t="str" cm="1">
        <f t="array" ref="K296">IF(($Y296+$Z296+$AA296+$AD296)=0,"",IFERROR(_xlfn.LET(_xlpm.CSVVal,IF($Y296=0,"",INDEX(CSV!N$2:N$510,$Y296)),_xlpm.MacVal,IF($Z296=0,"",INDEX(Output_Mac!L$2:L$500,$Z296)),_xlpm.WinVal,IF($AD296=0,"",INDEX(Output_Win!L$2:L$243,$AD296)),_xlpm.MyAuditVal,IF($AA296=0,"",INDEX(My_Audit!J$2:J$456,$AA296)),_xlfn.IFS(_xlpm.MyAuditVal&lt;&gt;"",_xlpm.MyAuditVal,_xlpm.MacVal&lt;&gt;"",_xlpm.MacVal,_xlpm.WinVal&lt;&gt;"",_xlpm.WinVal,_xlpm.CSVVal&lt;&gt;"",_xlpm.CSVVal)),""))</f>
        <v/>
      </c>
      <c r="L296" s="41" t="str" cm="1">
        <f t="array" ref="L296">IF(($Y296+$Z296+$AA296+$AD296)=0,"",IFERROR(_xlfn.LET(_xlpm.CSVVal,IF($Y296=0,"",INDEX(CSV!Q$2:Q$510,$Y296)),_xlpm.MacVal,IF($Z296=0,"",INDEX(Output_Mac!M$2:M$500,$Z296)),_xlpm.WinVal,IF($AD296=0,"",INDEX(Output_Win!M$2:M$243,$AD296)),_xlpm.MyAuditVal,IF($AA296=0,"",INDEX(My_Audit!K$2:K$456,$AA296)),_xlfn.IFS(_xlpm.MyAuditVal&lt;&gt;"",_xlpm.MyAuditVal,_xlpm.MacVal&lt;&gt;"",_xlpm.MacVal,_xlpm.WinVal&lt;&gt;"",_xlpm.WinVal,_xlpm.CSVVal&lt;&gt;"",_xlpm.CSVVal)),""))</f>
        <v/>
      </c>
      <c r="M296" s="41" t="str" cm="1">
        <f t="array" ref="M296">IF(($Y296+$Z296+$AA296+$AD296)=0,"",ExpandDiagCodes(_xlfn.TEXTJOIN(", ",TRUE,IF($AA296=0,"",INDEX(My_Audit!N$2:N$456,$AA296)),IF($Z296=0,"",INDEX(Output_Mac!S$2:S$500,$Z296)),IF($AD296=0,"",INDEX(Output_Win!S$2:S$243,$AD296)),IF($Y296=0,"",INDEX(CSV!AE$2:AE$510,$Y296)))))</f>
        <v/>
      </c>
      <c r="N296" s="41" t="str" cm="1">
        <f t="array" ref="N296">IF(($Y296+$Z296+$AA296+$AD296)=0,"",IFERROR(_xlfn.LET(_xlpm.CSVVal,IF($Y296=0,"",INDEX(CSV!AG$2:AG$510,$Y296)),_xlpm.MacVal,IF($Z296=0,"",INDEX(Output_Mac!T$2:T$500,$Z296)),_xlpm.WinVal,IF($AD296=0,"",INDEX(Output_Win!T$2:T$243,$AD296)),_xlpm.MyAuditVal,IF($AA296=0,"",INDEX(My_Audit!O$2:O$456,$AA296)),_xlfn.IFS(_xlpm.MyAuditVal&lt;&gt;"",_xlpm.MyAuditVal,_xlpm.MacVal&lt;&gt;"",_xlpm.MacVal,_xlpm.WinVal&lt;&gt;"",_xlpm.WinVal,_xlpm.CSVVal&lt;&gt;"",_xlpm.CSVVal)),""))</f>
        <v/>
      </c>
      <c r="O296" s="41" t="str" cm="1">
        <f t="array" ref="O296">IF($AB296=0,"",INDEX(My_Audit!P$2:P$456,$AB296))&amp;""</f>
        <v/>
      </c>
      <c r="P296" s="40"/>
      <c r="Q296" s="41" t="str">
        <f>IF(LEFT(N296,4)="Pass","Nist SP 800-88",My_Audit!R296)&amp;""</f>
        <v/>
      </c>
      <c r="R296" s="40"/>
      <c r="S296" s="40"/>
      <c r="T296" s="41" t="str" cm="1">
        <f t="array" ref="T296">IF($AC296=0,"",INDEX(Models!J$2:J$605,$AC296))</f>
        <v/>
      </c>
      <c r="U296" s="40"/>
      <c r="V296" s="40"/>
      <c r="W296" s="79" t="str" cm="1">
        <f t="array" ref="W296">IF(($Z296+$AA296+$AD296)=0,"",ExpandDiagCodes(_xlfn.TEXTJOIN(", ",TRUE,IF($AA296=0,"",INDEX(My_Audit!L$2:L$456,$AA296)),IF($Z296=0,"",INDEX(Output_Mac!AA$2:AA$500,$Z296)),IF($AD296=0,"",INDEX(Output_Win!AA$2:AA$243,$AD296)))))</f>
        <v/>
      </c>
      <c r="Y296" s="80">
        <f>IFERROR(MATCH($A296,CSV!$A$2:$A$510,0),0)</f>
        <v>0</v>
      </c>
      <c r="Z296" s="80">
        <f>IFERROR(MATCH($A296,Output_Mac!$A$2:$A$500,0),0)</f>
        <v>0</v>
      </c>
      <c r="AA296" s="80">
        <f>IFERROR(MATCH($A296,My_Audit!$A$2:$A$456,0),0)</f>
        <v>295</v>
      </c>
      <c r="AB296" s="80">
        <f>IFERROR(MATCH($C296,My_Audit!$B$2:$B$456,0),0)</f>
        <v>0</v>
      </c>
      <c r="AC296" s="80">
        <f>IFERROR(MATCH($E296,Models!$I$2:$I$605,0),0)</f>
        <v>0</v>
      </c>
      <c r="AD296" s="80">
        <f>IFERROR(MATCH($A296,Output_Win!$A$2:$A$243,0),0)</f>
        <v>0</v>
      </c>
    </row>
    <row r="297" spans="1:30">
      <c r="A297" s="40" t="str">
        <f>_xlfn.TEXTJOIN("",TRUE,Input!$A$4,TEXT(ROW(My_Audit!A296)+Input!$A$8-1,"00"))</f>
        <v>W4684</v>
      </c>
      <c r="B297" s="40" t="str">
        <f>_xlfn.TEXTJOIN("-",TRUE,"ITD",Input!$A$2,A297)</f>
        <v>ITD-SHR11749-W4684</v>
      </c>
      <c r="C297" s="41" t="str" cm="1">
        <f t="array" ref="C297">IF(($Y297+$Z297+$AA297+$AD297)=0,"",IFERROR(_xlfn.LET(_xlpm.CSVVal,IF($Y297=0,"",INDEX(CSV!B$2:B$510,$Y297)),_xlpm.MacVal,IF($Z297=0,"",INDEX(Output_Mac!B$2:B$500,$Z297)),_xlpm.WinVal,IF($AD297=0,"",INDEX(Output_Win!B$2:B$243,$AD297)),_xlpm.MyAuditVal,IF($AA297=0,"",INDEX(My_Audit!B$2:B$456,$AA297)),_xlfn.IFS(_xlpm.MyAuditVal&lt;&gt;"",_xlpm.MyAuditVal,_xlpm.MacVal&lt;&gt;"",_xlpm.MacVal,_xlpm.WinVal&lt;&gt;"",_xlpm.WinVal,_xlpm.CSVVal&lt;&gt;"",_xlpm.CSVVal)),""))</f>
        <v/>
      </c>
      <c r="D297" s="41" t="str" cm="1">
        <f t="array" ref="D297">IF(($Y297+$Z297+$AA297+$AD297)=0,"",IFERROR(_xlfn.LET(_xlpm.CSVVal,IF($Y297=0,"",INDEX(CSV!C$2:C$510,$Y297)),_xlpm.MacVal,IF($Z297=0,"",INDEX(Output_Mac!D$2:D$500,$Z297)),_xlpm.WinVal,IF($AD297=0,"",INDEX(Output_Win!D$2:D$243,$AD297)),_xlpm.MyAuditVal,IF($AA297=0,"",INDEX(My_Audit!C$2:C$456,$AA297)),_xlfn.IFS(_xlpm.MyAuditVal&lt;&gt;"",_xlpm.MyAuditVal,_xlpm.MacVal&lt;&gt;"",_xlpm.MacVal,_xlpm.WinVal&lt;&gt;"",_xlpm.WinVal,_xlpm.CSVVal&lt;&gt;"",_xlpm.CSVVal)),""))</f>
        <v/>
      </c>
      <c r="E297" s="41" t="str" cm="1">
        <f t="array" ref="E297">IF(($Y297+$Z297+$AA297+$AD297)=0,"",IFERROR(_xlfn.LET(_xlpm.CSVVal,IF($Y297=0,"",INDEX(CSV!E$2:E$510,$Y297)),_xlpm.MacVal,IF($Z297=0,"",INDEX(Output_Mac!C$2:C$500,$Z297)),_xlpm.WinVal,IF($AD297=0,"",INDEX(Output_Win!C$2:C$243,$AD297)),_xlpm.MyAuditVal,IF($AA297=0,"",INDEX(My_Audit!D$2:D$456,$AA297)),_xlfn.IFS(_xlpm.MyAuditVal&lt;&gt;"",_xlpm.MyAuditVal,_xlpm.MacVal&lt;&gt;"",_xlpm.MacVal,_xlpm.WinVal&lt;&gt;"",_xlpm.WinVal,_xlpm.CSVVal&lt;&gt;"",_xlpm.CSVVal)),""))</f>
        <v/>
      </c>
      <c r="F297" s="41" t="str" cm="1">
        <f t="array" ref="F297">IF(($Y297+$Z297+$AA297+$AD297)=0,"",IFERROR(_xlfn.LET(_xlpm.CSVVal,IF($Y297=0,"",INDEX(CSV!F$2:F$510,$Y297)),_xlpm.MacVal,IF($Z297=0,"",INDEX(Output_Mac!E$2:E$500,$Z297)),_xlpm.WinVal,IF($AD297=0,"",INDEX(Output_Win!E$2:E$243,$AD297)),_xlpm.MyAuditVal,IF($AA297=0,"",INDEX(My_Audit!E$2:E$456,$AA297)),_xlfn.IFS(_xlpm.MyAuditVal&lt;&gt;"",_xlpm.MyAuditVal,_xlpm.MacVal&lt;&gt;"",_xlpm.MacVal,_xlpm.WinVal&lt;&gt;"",_xlpm.WinVal,_xlpm.CSVVal&lt;&gt;"",PROPER(_xlpm.CSVVal))),""))</f>
        <v/>
      </c>
      <c r="G297" s="41" t="str" cm="1">
        <f t="array" ref="G297">IF(($Y297+$Z297+$AA297+$AD297)=0,"",IFERROR(_xlfn.LET(_xlpm.CSVVal,IF($Y297=0,"",INDEX(CSV!G$2:G$510,$Y297)),_xlpm.MacVal,IF($Z297=0,"",INDEX(Output_Mac!G$2:G$500,$Z297)),_xlpm.WinVal,IF($AD297=0,"",INDEX(Output_Win!G$2:G$243,$AD297)),_xlpm.MyAuditVal,IF($AA297=0,"",INDEX(My_Audit!F$2:F$456,$AA297)),_xlfn.IFS(_xlpm.MyAuditVal&lt;&gt;"",_xlpm.MyAuditVal,_xlpm.MacVal&lt;&gt;"",_xlpm.MacVal,_xlpm.WinVal&lt;&gt;"",_xlpm.WinVal,_xlpm.CSVVal&lt;&gt;"",_xlpm.CSVVal)),""))</f>
        <v/>
      </c>
      <c r="H297" s="41" t="str" cm="1">
        <f t="array" ref="H297">IF($Z297&gt;0,INDEX(Output_Mac!H$2:H$500,$Z297),IF($AD297&gt;0,INDEX(Output_Win!H$2:H$243,$AD297),IF($AA297&gt;0,_xlfn.LET(_xlpm.MyAuditVal,INDEX(My_Audit!G$2:G$456,$AA297),IF(_xlpm.MyAuditVal=0,"",_xlpm.MyAuditVal)),"")))</f>
        <v/>
      </c>
      <c r="I297" s="41" t="str" cm="1">
        <f t="array" ref="I297">IF(($Y297+$Z297+$AA297+$AD297)=0,"",IFERROR(_xlfn.LET(_xlpm.CSVVal,IF($Y297=0,"",INDEX(CSV!H$2:H$510,$Y297)),_xlpm.MacVal,IF($Z297=0,"",INDEX(Output_Mac!I$2:I$500,$Z297)),_xlpm.WinVal,IF($AD297=0,"",INDEX(Output_Win!I$2:I$243,$AD297)),_xlpm.MyAuditVal,IF($AA297=0,"",INDEX(My_Audit!H$2:H$456,$AA297)),_xlfn.IFS(_xlpm.MyAuditVal&lt;&gt;"",_xlpm.MyAuditVal,_xlpm.MacVal&lt;&gt;"",_xlpm.MacVal,_xlpm.WinVal&lt;&gt;"",_xlpm.WinVal,_xlpm.CSVVal&lt;&gt;"",_xlpm.CSVVal)),""))</f>
        <v/>
      </c>
      <c r="J297" s="41" t="str" cm="1">
        <f t="array" ref="J297">IF(($Y297+$Z297+$AA297+$AD297)=0,"",IFERROR(_xlfn.LET(_xlpm.CSVVal,IF($Y297=0,"",INDEX(CSV!J$2:J$510,$Y297)),_xlpm.MacVal,IF($Z297=0,"",INDEX(Output_Mac!J$2:J$500,$Z297)),_xlpm.WinVal,IF($AD297=0,"",INDEX(Output_Win!J$2:J$243,$AD297)),_xlpm.MyAuditVal,IF($AA297=0,"",INDEX(My_Audit!I$2:I$456,$AA297)),_xlfn.IFS(_xlpm.MyAuditVal&lt;&gt;"",_xlpm.MyAuditVal,_xlpm.MacVal&lt;&gt;"",_xlpm.MacVal,_xlpm.WinVal&lt;&gt;"",_xlpm.WinVal,_xlpm.CSVVal&lt;&gt;"",_xlpm.CSVVal)),""))</f>
        <v/>
      </c>
      <c r="K297" s="41" t="str" cm="1">
        <f t="array" ref="K297">IF(($Y297+$Z297+$AA297+$AD297)=0,"",IFERROR(_xlfn.LET(_xlpm.CSVVal,IF($Y297=0,"",INDEX(CSV!N$2:N$510,$Y297)),_xlpm.MacVal,IF($Z297=0,"",INDEX(Output_Mac!L$2:L$500,$Z297)),_xlpm.WinVal,IF($AD297=0,"",INDEX(Output_Win!L$2:L$243,$AD297)),_xlpm.MyAuditVal,IF($AA297=0,"",INDEX(My_Audit!J$2:J$456,$AA297)),_xlfn.IFS(_xlpm.MyAuditVal&lt;&gt;"",_xlpm.MyAuditVal,_xlpm.MacVal&lt;&gt;"",_xlpm.MacVal,_xlpm.WinVal&lt;&gt;"",_xlpm.WinVal,_xlpm.CSVVal&lt;&gt;"",_xlpm.CSVVal)),""))</f>
        <v/>
      </c>
      <c r="L297" s="41" t="str" cm="1">
        <f t="array" ref="L297">IF(($Y297+$Z297+$AA297+$AD297)=0,"",IFERROR(_xlfn.LET(_xlpm.CSVVal,IF($Y297=0,"",INDEX(CSV!Q$2:Q$510,$Y297)),_xlpm.MacVal,IF($Z297=0,"",INDEX(Output_Mac!M$2:M$500,$Z297)),_xlpm.WinVal,IF($AD297=0,"",INDEX(Output_Win!M$2:M$243,$AD297)),_xlpm.MyAuditVal,IF($AA297=0,"",INDEX(My_Audit!K$2:K$456,$AA297)),_xlfn.IFS(_xlpm.MyAuditVal&lt;&gt;"",_xlpm.MyAuditVal,_xlpm.MacVal&lt;&gt;"",_xlpm.MacVal,_xlpm.WinVal&lt;&gt;"",_xlpm.WinVal,_xlpm.CSVVal&lt;&gt;"",_xlpm.CSVVal)),""))</f>
        <v/>
      </c>
      <c r="M297" s="41" t="str" cm="1">
        <f t="array" ref="M297">IF(($Y297+$Z297+$AA297+$AD297)=0,"",ExpandDiagCodes(_xlfn.TEXTJOIN(", ",TRUE,IF($AA297=0,"",INDEX(My_Audit!N$2:N$456,$AA297)),IF($Z297=0,"",INDEX(Output_Mac!S$2:S$500,$Z297)),IF($AD297=0,"",INDEX(Output_Win!S$2:S$243,$AD297)),IF($Y297=0,"",INDEX(CSV!AE$2:AE$510,$Y297)))))</f>
        <v/>
      </c>
      <c r="N297" s="41" t="str" cm="1">
        <f t="array" ref="N297">IF(($Y297+$Z297+$AA297+$AD297)=0,"",IFERROR(_xlfn.LET(_xlpm.CSVVal,IF($Y297=0,"",INDEX(CSV!AG$2:AG$510,$Y297)),_xlpm.MacVal,IF($Z297=0,"",INDEX(Output_Mac!T$2:T$500,$Z297)),_xlpm.WinVal,IF($AD297=0,"",INDEX(Output_Win!T$2:T$243,$AD297)),_xlpm.MyAuditVal,IF($AA297=0,"",INDEX(My_Audit!O$2:O$456,$AA297)),_xlfn.IFS(_xlpm.MyAuditVal&lt;&gt;"",_xlpm.MyAuditVal,_xlpm.MacVal&lt;&gt;"",_xlpm.MacVal,_xlpm.WinVal&lt;&gt;"",_xlpm.WinVal,_xlpm.CSVVal&lt;&gt;"",_xlpm.CSVVal)),""))</f>
        <v/>
      </c>
      <c r="O297" s="41" t="str" cm="1">
        <f t="array" ref="O297">IF($AB297=0,"",INDEX(My_Audit!P$2:P$456,$AB297))&amp;""</f>
        <v/>
      </c>
      <c r="P297" s="40"/>
      <c r="Q297" s="41" t="str">
        <f>IF(LEFT(N297,4)="Pass","Nist SP 800-88",My_Audit!R297)&amp;""</f>
        <v/>
      </c>
      <c r="R297" s="40"/>
      <c r="S297" s="40"/>
      <c r="T297" s="41" t="str" cm="1">
        <f t="array" ref="T297">IF($AC297=0,"",INDEX(Models!J$2:J$605,$AC297))</f>
        <v/>
      </c>
      <c r="U297" s="40"/>
      <c r="V297" s="40"/>
      <c r="W297" s="79" t="str" cm="1">
        <f t="array" ref="W297">IF(($Z297+$AA297+$AD297)=0,"",ExpandDiagCodes(_xlfn.TEXTJOIN(", ",TRUE,IF($AA297=0,"",INDEX(My_Audit!L$2:L$456,$AA297)),IF($Z297=0,"",INDEX(Output_Mac!AA$2:AA$500,$Z297)),IF($AD297=0,"",INDEX(Output_Win!AA$2:AA$243,$AD297)))))</f>
        <v/>
      </c>
      <c r="Y297" s="80">
        <f>IFERROR(MATCH($A297,CSV!$A$2:$A$510,0),0)</f>
        <v>0</v>
      </c>
      <c r="Z297" s="80">
        <f>IFERROR(MATCH($A297,Output_Mac!$A$2:$A$500,0),0)</f>
        <v>0</v>
      </c>
      <c r="AA297" s="80">
        <f>IFERROR(MATCH($A297,My_Audit!$A$2:$A$456,0),0)</f>
        <v>296</v>
      </c>
      <c r="AB297" s="80">
        <f>IFERROR(MATCH($C297,My_Audit!$B$2:$B$456,0),0)</f>
        <v>0</v>
      </c>
      <c r="AC297" s="80">
        <f>IFERROR(MATCH($E297,Models!$I$2:$I$605,0),0)</f>
        <v>0</v>
      </c>
      <c r="AD297" s="80">
        <f>IFERROR(MATCH($A297,Output_Win!$A$2:$A$243,0),0)</f>
        <v>0</v>
      </c>
    </row>
    <row r="298" spans="1:30">
      <c r="A298" s="40" t="str">
        <f>_xlfn.TEXTJOIN("",TRUE,Input!$A$4,TEXT(ROW(My_Audit!A297)+Input!$A$8-1,"00"))</f>
        <v>W4685</v>
      </c>
      <c r="B298" s="40" t="str">
        <f>_xlfn.TEXTJOIN("-",TRUE,"ITD",Input!$A$2,A298)</f>
        <v>ITD-SHR11749-W4685</v>
      </c>
      <c r="C298" s="41" t="str" cm="1">
        <f t="array" ref="C298">IF(($Y298+$Z298+$AA298+$AD298)=0,"",IFERROR(_xlfn.LET(_xlpm.CSVVal,IF($Y298=0,"",INDEX(CSV!B$2:B$510,$Y298)),_xlpm.MacVal,IF($Z298=0,"",INDEX(Output_Mac!B$2:B$500,$Z298)),_xlpm.WinVal,IF($AD298=0,"",INDEX(Output_Win!B$2:B$243,$AD298)),_xlpm.MyAuditVal,IF($AA298=0,"",INDEX(My_Audit!B$2:B$456,$AA298)),_xlfn.IFS(_xlpm.MyAuditVal&lt;&gt;"",_xlpm.MyAuditVal,_xlpm.MacVal&lt;&gt;"",_xlpm.MacVal,_xlpm.WinVal&lt;&gt;"",_xlpm.WinVal,_xlpm.CSVVal&lt;&gt;"",_xlpm.CSVVal)),""))</f>
        <v/>
      </c>
      <c r="D298" s="41" t="str" cm="1">
        <f t="array" ref="D298">IF(($Y298+$Z298+$AA298+$AD298)=0,"",IFERROR(_xlfn.LET(_xlpm.CSVVal,IF($Y298=0,"",INDEX(CSV!C$2:C$510,$Y298)),_xlpm.MacVal,IF($Z298=0,"",INDEX(Output_Mac!D$2:D$500,$Z298)),_xlpm.WinVal,IF($AD298=0,"",INDEX(Output_Win!D$2:D$243,$AD298)),_xlpm.MyAuditVal,IF($AA298=0,"",INDEX(My_Audit!C$2:C$456,$AA298)),_xlfn.IFS(_xlpm.MyAuditVal&lt;&gt;"",_xlpm.MyAuditVal,_xlpm.MacVal&lt;&gt;"",_xlpm.MacVal,_xlpm.WinVal&lt;&gt;"",_xlpm.WinVal,_xlpm.CSVVal&lt;&gt;"",_xlpm.CSVVal)),""))</f>
        <v/>
      </c>
      <c r="E298" s="41" t="str" cm="1">
        <f t="array" ref="E298">IF(($Y298+$Z298+$AA298+$AD298)=0,"",IFERROR(_xlfn.LET(_xlpm.CSVVal,IF($Y298=0,"",INDEX(CSV!E$2:E$510,$Y298)),_xlpm.MacVal,IF($Z298=0,"",INDEX(Output_Mac!C$2:C$500,$Z298)),_xlpm.WinVal,IF($AD298=0,"",INDEX(Output_Win!C$2:C$243,$AD298)),_xlpm.MyAuditVal,IF($AA298=0,"",INDEX(My_Audit!D$2:D$456,$AA298)),_xlfn.IFS(_xlpm.MyAuditVal&lt;&gt;"",_xlpm.MyAuditVal,_xlpm.MacVal&lt;&gt;"",_xlpm.MacVal,_xlpm.WinVal&lt;&gt;"",_xlpm.WinVal,_xlpm.CSVVal&lt;&gt;"",_xlpm.CSVVal)),""))</f>
        <v/>
      </c>
      <c r="F298" s="41" t="str" cm="1">
        <f t="array" ref="F298">IF(($Y298+$Z298+$AA298+$AD298)=0,"",IFERROR(_xlfn.LET(_xlpm.CSVVal,IF($Y298=0,"",INDEX(CSV!F$2:F$510,$Y298)),_xlpm.MacVal,IF($Z298=0,"",INDEX(Output_Mac!E$2:E$500,$Z298)),_xlpm.WinVal,IF($AD298=0,"",INDEX(Output_Win!E$2:E$243,$AD298)),_xlpm.MyAuditVal,IF($AA298=0,"",INDEX(My_Audit!E$2:E$456,$AA298)),_xlfn.IFS(_xlpm.MyAuditVal&lt;&gt;"",_xlpm.MyAuditVal,_xlpm.MacVal&lt;&gt;"",_xlpm.MacVal,_xlpm.WinVal&lt;&gt;"",_xlpm.WinVal,_xlpm.CSVVal&lt;&gt;"",PROPER(_xlpm.CSVVal))),""))</f>
        <v/>
      </c>
      <c r="G298" s="41" t="str" cm="1">
        <f t="array" ref="G298">IF(($Y298+$Z298+$AA298+$AD298)=0,"",IFERROR(_xlfn.LET(_xlpm.CSVVal,IF($Y298=0,"",INDEX(CSV!G$2:G$510,$Y298)),_xlpm.MacVal,IF($Z298=0,"",INDEX(Output_Mac!G$2:G$500,$Z298)),_xlpm.WinVal,IF($AD298=0,"",INDEX(Output_Win!G$2:G$243,$AD298)),_xlpm.MyAuditVal,IF($AA298=0,"",INDEX(My_Audit!F$2:F$456,$AA298)),_xlfn.IFS(_xlpm.MyAuditVal&lt;&gt;"",_xlpm.MyAuditVal,_xlpm.MacVal&lt;&gt;"",_xlpm.MacVal,_xlpm.WinVal&lt;&gt;"",_xlpm.WinVal,_xlpm.CSVVal&lt;&gt;"",_xlpm.CSVVal)),""))</f>
        <v/>
      </c>
      <c r="H298" s="41" t="str" cm="1">
        <f t="array" ref="H298">IF($Z298&gt;0,INDEX(Output_Mac!H$2:H$500,$Z298),IF($AD298&gt;0,INDEX(Output_Win!H$2:H$243,$AD298),IF($AA298&gt;0,_xlfn.LET(_xlpm.MyAuditVal,INDEX(My_Audit!G$2:G$456,$AA298),IF(_xlpm.MyAuditVal=0,"",_xlpm.MyAuditVal)),"")))</f>
        <v/>
      </c>
      <c r="I298" s="41" t="str" cm="1">
        <f t="array" ref="I298">IF(($Y298+$Z298+$AA298+$AD298)=0,"",IFERROR(_xlfn.LET(_xlpm.CSVVal,IF($Y298=0,"",INDEX(CSV!H$2:H$510,$Y298)),_xlpm.MacVal,IF($Z298=0,"",INDEX(Output_Mac!I$2:I$500,$Z298)),_xlpm.WinVal,IF($AD298=0,"",INDEX(Output_Win!I$2:I$243,$AD298)),_xlpm.MyAuditVal,IF($AA298=0,"",INDEX(My_Audit!H$2:H$456,$AA298)),_xlfn.IFS(_xlpm.MyAuditVal&lt;&gt;"",_xlpm.MyAuditVal,_xlpm.MacVal&lt;&gt;"",_xlpm.MacVal,_xlpm.WinVal&lt;&gt;"",_xlpm.WinVal,_xlpm.CSVVal&lt;&gt;"",_xlpm.CSVVal)),""))</f>
        <v/>
      </c>
      <c r="J298" s="41" t="str" cm="1">
        <f t="array" ref="J298">IF(($Y298+$Z298+$AA298+$AD298)=0,"",IFERROR(_xlfn.LET(_xlpm.CSVVal,IF($Y298=0,"",INDEX(CSV!J$2:J$510,$Y298)),_xlpm.MacVal,IF($Z298=0,"",INDEX(Output_Mac!J$2:J$500,$Z298)),_xlpm.WinVal,IF($AD298=0,"",INDEX(Output_Win!J$2:J$243,$AD298)),_xlpm.MyAuditVal,IF($AA298=0,"",INDEX(My_Audit!I$2:I$456,$AA298)),_xlfn.IFS(_xlpm.MyAuditVal&lt;&gt;"",_xlpm.MyAuditVal,_xlpm.MacVal&lt;&gt;"",_xlpm.MacVal,_xlpm.WinVal&lt;&gt;"",_xlpm.WinVal,_xlpm.CSVVal&lt;&gt;"",_xlpm.CSVVal)),""))</f>
        <v/>
      </c>
      <c r="K298" s="41" t="str" cm="1">
        <f t="array" ref="K298">IF(($Y298+$Z298+$AA298+$AD298)=0,"",IFERROR(_xlfn.LET(_xlpm.CSVVal,IF($Y298=0,"",INDEX(CSV!N$2:N$510,$Y298)),_xlpm.MacVal,IF($Z298=0,"",INDEX(Output_Mac!L$2:L$500,$Z298)),_xlpm.WinVal,IF($AD298=0,"",INDEX(Output_Win!L$2:L$243,$AD298)),_xlpm.MyAuditVal,IF($AA298=0,"",INDEX(My_Audit!J$2:J$456,$AA298)),_xlfn.IFS(_xlpm.MyAuditVal&lt;&gt;"",_xlpm.MyAuditVal,_xlpm.MacVal&lt;&gt;"",_xlpm.MacVal,_xlpm.WinVal&lt;&gt;"",_xlpm.WinVal,_xlpm.CSVVal&lt;&gt;"",_xlpm.CSVVal)),""))</f>
        <v/>
      </c>
      <c r="L298" s="41" t="str" cm="1">
        <f t="array" ref="L298">IF(($Y298+$Z298+$AA298+$AD298)=0,"",IFERROR(_xlfn.LET(_xlpm.CSVVal,IF($Y298=0,"",INDEX(CSV!Q$2:Q$510,$Y298)),_xlpm.MacVal,IF($Z298=0,"",INDEX(Output_Mac!M$2:M$500,$Z298)),_xlpm.WinVal,IF($AD298=0,"",INDEX(Output_Win!M$2:M$243,$AD298)),_xlpm.MyAuditVal,IF($AA298=0,"",INDEX(My_Audit!K$2:K$456,$AA298)),_xlfn.IFS(_xlpm.MyAuditVal&lt;&gt;"",_xlpm.MyAuditVal,_xlpm.MacVal&lt;&gt;"",_xlpm.MacVal,_xlpm.WinVal&lt;&gt;"",_xlpm.WinVal,_xlpm.CSVVal&lt;&gt;"",_xlpm.CSVVal)),""))</f>
        <v/>
      </c>
      <c r="M298" s="41" t="str" cm="1">
        <f t="array" ref="M298">IF(($Y298+$Z298+$AA298+$AD298)=0,"",ExpandDiagCodes(_xlfn.TEXTJOIN(", ",TRUE,IF($AA298=0,"",INDEX(My_Audit!N$2:N$456,$AA298)),IF($Z298=0,"",INDEX(Output_Mac!S$2:S$500,$Z298)),IF($AD298=0,"",INDEX(Output_Win!S$2:S$243,$AD298)),IF($Y298=0,"",INDEX(CSV!AE$2:AE$510,$Y298)))))</f>
        <v/>
      </c>
      <c r="N298" s="41" t="str" cm="1">
        <f t="array" ref="N298">IF(($Y298+$Z298+$AA298+$AD298)=0,"",IFERROR(_xlfn.LET(_xlpm.CSVVal,IF($Y298=0,"",INDEX(CSV!AG$2:AG$510,$Y298)),_xlpm.MacVal,IF($Z298=0,"",INDEX(Output_Mac!T$2:T$500,$Z298)),_xlpm.WinVal,IF($AD298=0,"",INDEX(Output_Win!T$2:T$243,$AD298)),_xlpm.MyAuditVal,IF($AA298=0,"",INDEX(My_Audit!O$2:O$456,$AA298)),_xlfn.IFS(_xlpm.MyAuditVal&lt;&gt;"",_xlpm.MyAuditVal,_xlpm.MacVal&lt;&gt;"",_xlpm.MacVal,_xlpm.WinVal&lt;&gt;"",_xlpm.WinVal,_xlpm.CSVVal&lt;&gt;"",_xlpm.CSVVal)),""))</f>
        <v/>
      </c>
      <c r="O298" s="41" t="str" cm="1">
        <f t="array" ref="O298">IF($AB298=0,"",INDEX(My_Audit!P$2:P$456,$AB298))&amp;""</f>
        <v/>
      </c>
      <c r="P298" s="40"/>
      <c r="Q298" s="41" t="str">
        <f>IF(LEFT(N298,4)="Pass","Nist SP 800-88",My_Audit!R298)&amp;""</f>
        <v/>
      </c>
      <c r="R298" s="40"/>
      <c r="S298" s="40"/>
      <c r="T298" s="41" t="str" cm="1">
        <f t="array" ref="T298">IF($AC298=0,"",INDEX(Models!J$2:J$605,$AC298))</f>
        <v/>
      </c>
      <c r="U298" s="40"/>
      <c r="V298" s="40"/>
      <c r="W298" s="79" t="str" cm="1">
        <f t="array" ref="W298">IF(($Z298+$AA298+$AD298)=0,"",ExpandDiagCodes(_xlfn.TEXTJOIN(", ",TRUE,IF($AA298=0,"",INDEX(My_Audit!L$2:L$456,$AA298)),IF($Z298=0,"",INDEX(Output_Mac!AA$2:AA$500,$Z298)),IF($AD298=0,"",INDEX(Output_Win!AA$2:AA$243,$AD298)))))</f>
        <v/>
      </c>
      <c r="Y298" s="80">
        <f>IFERROR(MATCH($A298,CSV!$A$2:$A$510,0),0)</f>
        <v>0</v>
      </c>
      <c r="Z298" s="80">
        <f>IFERROR(MATCH($A298,Output_Mac!$A$2:$A$500,0),0)</f>
        <v>0</v>
      </c>
      <c r="AA298" s="80">
        <f>IFERROR(MATCH($A298,My_Audit!$A$2:$A$456,0),0)</f>
        <v>297</v>
      </c>
      <c r="AB298" s="80">
        <f>IFERROR(MATCH($C298,My_Audit!$B$2:$B$456,0),0)</f>
        <v>0</v>
      </c>
      <c r="AC298" s="80">
        <f>IFERROR(MATCH($E298,Models!$I$2:$I$605,0),0)</f>
        <v>0</v>
      </c>
      <c r="AD298" s="80">
        <f>IFERROR(MATCH($A298,Output_Win!$A$2:$A$243,0),0)</f>
        <v>0</v>
      </c>
    </row>
    <row r="299" spans="1:30">
      <c r="A299" s="40" t="str">
        <f>_xlfn.TEXTJOIN("",TRUE,Input!$A$4,TEXT(ROW(My_Audit!A298)+Input!$A$8-1,"00"))</f>
        <v>W4686</v>
      </c>
      <c r="B299" s="40" t="str">
        <f>_xlfn.TEXTJOIN("-",TRUE,"ITD",Input!$A$2,A299)</f>
        <v>ITD-SHR11749-W4686</v>
      </c>
      <c r="C299" s="41" t="str" cm="1">
        <f t="array" ref="C299">IF(($Y299+$Z299+$AA299+$AD299)=0,"",IFERROR(_xlfn.LET(_xlpm.CSVVal,IF($Y299=0,"",INDEX(CSV!B$2:B$510,$Y299)),_xlpm.MacVal,IF($Z299=0,"",INDEX(Output_Mac!B$2:B$500,$Z299)),_xlpm.WinVal,IF($AD299=0,"",INDEX(Output_Win!B$2:B$243,$AD299)),_xlpm.MyAuditVal,IF($AA299=0,"",INDEX(My_Audit!B$2:B$456,$AA299)),_xlfn.IFS(_xlpm.MyAuditVal&lt;&gt;"",_xlpm.MyAuditVal,_xlpm.MacVal&lt;&gt;"",_xlpm.MacVal,_xlpm.WinVal&lt;&gt;"",_xlpm.WinVal,_xlpm.CSVVal&lt;&gt;"",_xlpm.CSVVal)),""))</f>
        <v/>
      </c>
      <c r="D299" s="41" t="str" cm="1">
        <f t="array" ref="D299">IF(($Y299+$Z299+$AA299+$AD299)=0,"",IFERROR(_xlfn.LET(_xlpm.CSVVal,IF($Y299=0,"",INDEX(CSV!C$2:C$510,$Y299)),_xlpm.MacVal,IF($Z299=0,"",INDEX(Output_Mac!D$2:D$500,$Z299)),_xlpm.WinVal,IF($AD299=0,"",INDEX(Output_Win!D$2:D$243,$AD299)),_xlpm.MyAuditVal,IF($AA299=0,"",INDEX(My_Audit!C$2:C$456,$AA299)),_xlfn.IFS(_xlpm.MyAuditVal&lt;&gt;"",_xlpm.MyAuditVal,_xlpm.MacVal&lt;&gt;"",_xlpm.MacVal,_xlpm.WinVal&lt;&gt;"",_xlpm.WinVal,_xlpm.CSVVal&lt;&gt;"",_xlpm.CSVVal)),""))</f>
        <v/>
      </c>
      <c r="E299" s="41" t="str" cm="1">
        <f t="array" ref="E299">IF(($Y299+$Z299+$AA299+$AD299)=0,"",IFERROR(_xlfn.LET(_xlpm.CSVVal,IF($Y299=0,"",INDEX(CSV!E$2:E$510,$Y299)),_xlpm.MacVal,IF($Z299=0,"",INDEX(Output_Mac!C$2:C$500,$Z299)),_xlpm.WinVal,IF($AD299=0,"",INDEX(Output_Win!C$2:C$243,$AD299)),_xlpm.MyAuditVal,IF($AA299=0,"",INDEX(My_Audit!D$2:D$456,$AA299)),_xlfn.IFS(_xlpm.MyAuditVal&lt;&gt;"",_xlpm.MyAuditVal,_xlpm.MacVal&lt;&gt;"",_xlpm.MacVal,_xlpm.WinVal&lt;&gt;"",_xlpm.WinVal,_xlpm.CSVVal&lt;&gt;"",_xlpm.CSVVal)),""))</f>
        <v/>
      </c>
      <c r="F299" s="41" t="str" cm="1">
        <f t="array" ref="F299">IF(($Y299+$Z299+$AA299+$AD299)=0,"",IFERROR(_xlfn.LET(_xlpm.CSVVal,IF($Y299=0,"",INDEX(CSV!F$2:F$510,$Y299)),_xlpm.MacVal,IF($Z299=0,"",INDEX(Output_Mac!E$2:E$500,$Z299)),_xlpm.WinVal,IF($AD299=0,"",INDEX(Output_Win!E$2:E$243,$AD299)),_xlpm.MyAuditVal,IF($AA299=0,"",INDEX(My_Audit!E$2:E$456,$AA299)),_xlfn.IFS(_xlpm.MyAuditVal&lt;&gt;"",_xlpm.MyAuditVal,_xlpm.MacVal&lt;&gt;"",_xlpm.MacVal,_xlpm.WinVal&lt;&gt;"",_xlpm.WinVal,_xlpm.CSVVal&lt;&gt;"",PROPER(_xlpm.CSVVal))),""))</f>
        <v/>
      </c>
      <c r="G299" s="41" t="str" cm="1">
        <f t="array" ref="G299">IF(($Y299+$Z299+$AA299+$AD299)=0,"",IFERROR(_xlfn.LET(_xlpm.CSVVal,IF($Y299=0,"",INDEX(CSV!G$2:G$510,$Y299)),_xlpm.MacVal,IF($Z299=0,"",INDEX(Output_Mac!G$2:G$500,$Z299)),_xlpm.WinVal,IF($AD299=0,"",INDEX(Output_Win!G$2:G$243,$AD299)),_xlpm.MyAuditVal,IF($AA299=0,"",INDEX(My_Audit!F$2:F$456,$AA299)),_xlfn.IFS(_xlpm.MyAuditVal&lt;&gt;"",_xlpm.MyAuditVal,_xlpm.MacVal&lt;&gt;"",_xlpm.MacVal,_xlpm.WinVal&lt;&gt;"",_xlpm.WinVal,_xlpm.CSVVal&lt;&gt;"",_xlpm.CSVVal)),""))</f>
        <v/>
      </c>
      <c r="H299" s="41" t="str" cm="1">
        <f t="array" ref="H299">IF($Z299&gt;0,INDEX(Output_Mac!H$2:H$500,$Z299),IF($AD299&gt;0,INDEX(Output_Win!H$2:H$243,$AD299),IF($AA299&gt;0,_xlfn.LET(_xlpm.MyAuditVal,INDEX(My_Audit!G$2:G$456,$AA299),IF(_xlpm.MyAuditVal=0,"",_xlpm.MyAuditVal)),"")))</f>
        <v/>
      </c>
      <c r="I299" s="41" t="str" cm="1">
        <f t="array" ref="I299">IF(($Y299+$Z299+$AA299+$AD299)=0,"",IFERROR(_xlfn.LET(_xlpm.CSVVal,IF($Y299=0,"",INDEX(CSV!H$2:H$510,$Y299)),_xlpm.MacVal,IF($Z299=0,"",INDEX(Output_Mac!I$2:I$500,$Z299)),_xlpm.WinVal,IF($AD299=0,"",INDEX(Output_Win!I$2:I$243,$AD299)),_xlpm.MyAuditVal,IF($AA299=0,"",INDEX(My_Audit!H$2:H$456,$AA299)),_xlfn.IFS(_xlpm.MyAuditVal&lt;&gt;"",_xlpm.MyAuditVal,_xlpm.MacVal&lt;&gt;"",_xlpm.MacVal,_xlpm.WinVal&lt;&gt;"",_xlpm.WinVal,_xlpm.CSVVal&lt;&gt;"",_xlpm.CSVVal)),""))</f>
        <v/>
      </c>
      <c r="J299" s="41" t="str" cm="1">
        <f t="array" ref="J299">IF(($Y299+$Z299+$AA299+$AD299)=0,"",IFERROR(_xlfn.LET(_xlpm.CSVVal,IF($Y299=0,"",INDEX(CSV!J$2:J$510,$Y299)),_xlpm.MacVal,IF($Z299=0,"",INDEX(Output_Mac!J$2:J$500,$Z299)),_xlpm.WinVal,IF($AD299=0,"",INDEX(Output_Win!J$2:J$243,$AD299)),_xlpm.MyAuditVal,IF($AA299=0,"",INDEX(My_Audit!I$2:I$456,$AA299)),_xlfn.IFS(_xlpm.MyAuditVal&lt;&gt;"",_xlpm.MyAuditVal,_xlpm.MacVal&lt;&gt;"",_xlpm.MacVal,_xlpm.WinVal&lt;&gt;"",_xlpm.WinVal,_xlpm.CSVVal&lt;&gt;"",_xlpm.CSVVal)),""))</f>
        <v/>
      </c>
      <c r="K299" s="41" t="str" cm="1">
        <f t="array" ref="K299">IF(($Y299+$Z299+$AA299+$AD299)=0,"",IFERROR(_xlfn.LET(_xlpm.CSVVal,IF($Y299=0,"",INDEX(CSV!N$2:N$510,$Y299)),_xlpm.MacVal,IF($Z299=0,"",INDEX(Output_Mac!L$2:L$500,$Z299)),_xlpm.WinVal,IF($AD299=0,"",INDEX(Output_Win!L$2:L$243,$AD299)),_xlpm.MyAuditVal,IF($AA299=0,"",INDEX(My_Audit!J$2:J$456,$AA299)),_xlfn.IFS(_xlpm.MyAuditVal&lt;&gt;"",_xlpm.MyAuditVal,_xlpm.MacVal&lt;&gt;"",_xlpm.MacVal,_xlpm.WinVal&lt;&gt;"",_xlpm.WinVal,_xlpm.CSVVal&lt;&gt;"",_xlpm.CSVVal)),""))</f>
        <v/>
      </c>
      <c r="L299" s="41" t="str" cm="1">
        <f t="array" ref="L299">IF(($Y299+$Z299+$AA299+$AD299)=0,"",IFERROR(_xlfn.LET(_xlpm.CSVVal,IF($Y299=0,"",INDEX(CSV!Q$2:Q$510,$Y299)),_xlpm.MacVal,IF($Z299=0,"",INDEX(Output_Mac!M$2:M$500,$Z299)),_xlpm.WinVal,IF($AD299=0,"",INDEX(Output_Win!M$2:M$243,$AD299)),_xlpm.MyAuditVal,IF($AA299=0,"",INDEX(My_Audit!K$2:K$456,$AA299)),_xlfn.IFS(_xlpm.MyAuditVal&lt;&gt;"",_xlpm.MyAuditVal,_xlpm.MacVal&lt;&gt;"",_xlpm.MacVal,_xlpm.WinVal&lt;&gt;"",_xlpm.WinVal,_xlpm.CSVVal&lt;&gt;"",_xlpm.CSVVal)),""))</f>
        <v/>
      </c>
      <c r="M299" s="41" t="str" cm="1">
        <f t="array" ref="M299">IF(($Y299+$Z299+$AA299+$AD299)=0,"",ExpandDiagCodes(_xlfn.TEXTJOIN(", ",TRUE,IF($AA299=0,"",INDEX(My_Audit!N$2:N$456,$AA299)),IF($Z299=0,"",INDEX(Output_Mac!S$2:S$500,$Z299)),IF($AD299=0,"",INDEX(Output_Win!S$2:S$243,$AD299)),IF($Y299=0,"",INDEX(CSV!AE$2:AE$510,$Y299)))))</f>
        <v/>
      </c>
      <c r="N299" s="41" t="str" cm="1">
        <f t="array" ref="N299">IF(($Y299+$Z299+$AA299+$AD299)=0,"",IFERROR(_xlfn.LET(_xlpm.CSVVal,IF($Y299=0,"",INDEX(CSV!AG$2:AG$510,$Y299)),_xlpm.MacVal,IF($Z299=0,"",INDEX(Output_Mac!T$2:T$500,$Z299)),_xlpm.WinVal,IF($AD299=0,"",INDEX(Output_Win!T$2:T$243,$AD299)),_xlpm.MyAuditVal,IF($AA299=0,"",INDEX(My_Audit!O$2:O$456,$AA299)),_xlfn.IFS(_xlpm.MyAuditVal&lt;&gt;"",_xlpm.MyAuditVal,_xlpm.MacVal&lt;&gt;"",_xlpm.MacVal,_xlpm.WinVal&lt;&gt;"",_xlpm.WinVal,_xlpm.CSVVal&lt;&gt;"",_xlpm.CSVVal)),""))</f>
        <v/>
      </c>
      <c r="O299" s="41" t="str" cm="1">
        <f t="array" ref="O299">IF($AB299=0,"",INDEX(My_Audit!P$2:P$456,$AB299))&amp;""</f>
        <v/>
      </c>
      <c r="P299" s="40"/>
      <c r="Q299" s="41" t="str">
        <f>IF(LEFT(N299,4)="Pass","Nist SP 800-88",My_Audit!R299)&amp;""</f>
        <v/>
      </c>
      <c r="R299" s="40"/>
      <c r="S299" s="40"/>
      <c r="T299" s="41" t="str" cm="1">
        <f t="array" ref="T299">IF($AC299=0,"",INDEX(Models!J$2:J$605,$AC299))</f>
        <v/>
      </c>
      <c r="U299" s="40"/>
      <c r="V299" s="40"/>
      <c r="W299" s="79" t="str" cm="1">
        <f t="array" ref="W299">IF(($Z299+$AA299+$AD299)=0,"",ExpandDiagCodes(_xlfn.TEXTJOIN(", ",TRUE,IF($AA299=0,"",INDEX(My_Audit!L$2:L$456,$AA299)),IF($Z299=0,"",INDEX(Output_Mac!AA$2:AA$500,$Z299)),IF($AD299=0,"",INDEX(Output_Win!AA$2:AA$243,$AD299)))))</f>
        <v/>
      </c>
      <c r="Y299" s="80">
        <f>IFERROR(MATCH($A299,CSV!$A$2:$A$510,0),0)</f>
        <v>0</v>
      </c>
      <c r="Z299" s="80">
        <f>IFERROR(MATCH($A299,Output_Mac!$A$2:$A$500,0),0)</f>
        <v>0</v>
      </c>
      <c r="AA299" s="80">
        <f>IFERROR(MATCH($A299,My_Audit!$A$2:$A$456,0),0)</f>
        <v>298</v>
      </c>
      <c r="AB299" s="80">
        <f>IFERROR(MATCH($C299,My_Audit!$B$2:$B$456,0),0)</f>
        <v>0</v>
      </c>
      <c r="AC299" s="80">
        <f>IFERROR(MATCH($E299,Models!$I$2:$I$605,0),0)</f>
        <v>0</v>
      </c>
      <c r="AD299" s="80">
        <f>IFERROR(MATCH($A299,Output_Win!$A$2:$A$243,0),0)</f>
        <v>0</v>
      </c>
    </row>
    <row r="300" spans="1:30">
      <c r="A300" s="40" t="str">
        <f>_xlfn.TEXTJOIN("",TRUE,Input!$A$4,TEXT(ROW(My_Audit!A299)+Input!$A$8-1,"00"))</f>
        <v>W4687</v>
      </c>
      <c r="B300" s="40" t="str">
        <f>_xlfn.TEXTJOIN("-",TRUE,"ITD",Input!$A$2,A300)</f>
        <v>ITD-SHR11749-W4687</v>
      </c>
      <c r="C300" s="41" t="str" cm="1">
        <f t="array" ref="C300">IF(($Y300+$Z300+$AA300+$AD300)=0,"",IFERROR(_xlfn.LET(_xlpm.CSVVal,IF($Y300=0,"",INDEX(CSV!B$2:B$510,$Y300)),_xlpm.MacVal,IF($Z300=0,"",INDEX(Output_Mac!B$2:B$500,$Z300)),_xlpm.WinVal,IF($AD300=0,"",INDEX(Output_Win!B$2:B$243,$AD300)),_xlpm.MyAuditVal,IF($AA300=0,"",INDEX(My_Audit!B$2:B$456,$AA300)),_xlfn.IFS(_xlpm.MyAuditVal&lt;&gt;"",_xlpm.MyAuditVal,_xlpm.MacVal&lt;&gt;"",_xlpm.MacVal,_xlpm.WinVal&lt;&gt;"",_xlpm.WinVal,_xlpm.CSVVal&lt;&gt;"",_xlpm.CSVVal)),""))</f>
        <v/>
      </c>
      <c r="D300" s="41" t="str" cm="1">
        <f t="array" ref="D300">IF(($Y300+$Z300+$AA300+$AD300)=0,"",IFERROR(_xlfn.LET(_xlpm.CSVVal,IF($Y300=0,"",INDEX(CSV!C$2:C$510,$Y300)),_xlpm.MacVal,IF($Z300=0,"",INDEX(Output_Mac!D$2:D$500,$Z300)),_xlpm.WinVal,IF($AD300=0,"",INDEX(Output_Win!D$2:D$243,$AD300)),_xlpm.MyAuditVal,IF($AA300=0,"",INDEX(My_Audit!C$2:C$456,$AA300)),_xlfn.IFS(_xlpm.MyAuditVal&lt;&gt;"",_xlpm.MyAuditVal,_xlpm.MacVal&lt;&gt;"",_xlpm.MacVal,_xlpm.WinVal&lt;&gt;"",_xlpm.WinVal,_xlpm.CSVVal&lt;&gt;"",_xlpm.CSVVal)),""))</f>
        <v/>
      </c>
      <c r="E300" s="41" t="str" cm="1">
        <f t="array" ref="E300">IF(($Y300+$Z300+$AA300+$AD300)=0,"",IFERROR(_xlfn.LET(_xlpm.CSVVal,IF($Y300=0,"",INDEX(CSV!E$2:E$510,$Y300)),_xlpm.MacVal,IF($Z300=0,"",INDEX(Output_Mac!C$2:C$500,$Z300)),_xlpm.WinVal,IF($AD300=0,"",INDEX(Output_Win!C$2:C$243,$AD300)),_xlpm.MyAuditVal,IF($AA300=0,"",INDEX(My_Audit!D$2:D$456,$AA300)),_xlfn.IFS(_xlpm.MyAuditVal&lt;&gt;"",_xlpm.MyAuditVal,_xlpm.MacVal&lt;&gt;"",_xlpm.MacVal,_xlpm.WinVal&lt;&gt;"",_xlpm.WinVal,_xlpm.CSVVal&lt;&gt;"",_xlpm.CSVVal)),""))</f>
        <v/>
      </c>
      <c r="F300" s="41" t="str" cm="1">
        <f t="array" ref="F300">IF(($Y300+$Z300+$AA300+$AD300)=0,"",IFERROR(_xlfn.LET(_xlpm.CSVVal,IF($Y300=0,"",INDEX(CSV!F$2:F$510,$Y300)),_xlpm.MacVal,IF($Z300=0,"",INDEX(Output_Mac!E$2:E$500,$Z300)),_xlpm.WinVal,IF($AD300=0,"",INDEX(Output_Win!E$2:E$243,$AD300)),_xlpm.MyAuditVal,IF($AA300=0,"",INDEX(My_Audit!E$2:E$456,$AA300)),_xlfn.IFS(_xlpm.MyAuditVal&lt;&gt;"",_xlpm.MyAuditVal,_xlpm.MacVal&lt;&gt;"",_xlpm.MacVal,_xlpm.WinVal&lt;&gt;"",_xlpm.WinVal,_xlpm.CSVVal&lt;&gt;"",PROPER(_xlpm.CSVVal))),""))</f>
        <v/>
      </c>
      <c r="G300" s="41" t="str" cm="1">
        <f t="array" ref="G300">IF(($Y300+$Z300+$AA300+$AD300)=0,"",IFERROR(_xlfn.LET(_xlpm.CSVVal,IF($Y300=0,"",INDEX(CSV!G$2:G$510,$Y300)),_xlpm.MacVal,IF($Z300=0,"",INDEX(Output_Mac!G$2:G$500,$Z300)),_xlpm.WinVal,IF($AD300=0,"",INDEX(Output_Win!G$2:G$243,$AD300)),_xlpm.MyAuditVal,IF($AA300=0,"",INDEX(My_Audit!F$2:F$456,$AA300)),_xlfn.IFS(_xlpm.MyAuditVal&lt;&gt;"",_xlpm.MyAuditVal,_xlpm.MacVal&lt;&gt;"",_xlpm.MacVal,_xlpm.WinVal&lt;&gt;"",_xlpm.WinVal,_xlpm.CSVVal&lt;&gt;"",_xlpm.CSVVal)),""))</f>
        <v/>
      </c>
      <c r="H300" s="41" t="str" cm="1">
        <f t="array" ref="H300">IF($Z300&gt;0,INDEX(Output_Mac!H$2:H$500,$Z300),IF($AD300&gt;0,INDEX(Output_Win!H$2:H$243,$AD300),IF($AA300&gt;0,_xlfn.LET(_xlpm.MyAuditVal,INDEX(My_Audit!G$2:G$456,$AA300),IF(_xlpm.MyAuditVal=0,"",_xlpm.MyAuditVal)),"")))</f>
        <v/>
      </c>
      <c r="I300" s="41" t="str" cm="1">
        <f t="array" ref="I300">IF(($Y300+$Z300+$AA300+$AD300)=0,"",IFERROR(_xlfn.LET(_xlpm.CSVVal,IF($Y300=0,"",INDEX(CSV!H$2:H$510,$Y300)),_xlpm.MacVal,IF($Z300=0,"",INDEX(Output_Mac!I$2:I$500,$Z300)),_xlpm.WinVal,IF($AD300=0,"",INDEX(Output_Win!I$2:I$243,$AD300)),_xlpm.MyAuditVal,IF($AA300=0,"",INDEX(My_Audit!H$2:H$456,$AA300)),_xlfn.IFS(_xlpm.MyAuditVal&lt;&gt;"",_xlpm.MyAuditVal,_xlpm.MacVal&lt;&gt;"",_xlpm.MacVal,_xlpm.WinVal&lt;&gt;"",_xlpm.WinVal,_xlpm.CSVVal&lt;&gt;"",_xlpm.CSVVal)),""))</f>
        <v/>
      </c>
      <c r="J300" s="41" t="str" cm="1">
        <f t="array" ref="J300">IF(($Y300+$Z300+$AA300+$AD300)=0,"",IFERROR(_xlfn.LET(_xlpm.CSVVal,IF($Y300=0,"",INDEX(CSV!J$2:J$510,$Y300)),_xlpm.MacVal,IF($Z300=0,"",INDEX(Output_Mac!J$2:J$500,$Z300)),_xlpm.WinVal,IF($AD300=0,"",INDEX(Output_Win!J$2:J$243,$AD300)),_xlpm.MyAuditVal,IF($AA300=0,"",INDEX(My_Audit!I$2:I$456,$AA300)),_xlfn.IFS(_xlpm.MyAuditVal&lt;&gt;"",_xlpm.MyAuditVal,_xlpm.MacVal&lt;&gt;"",_xlpm.MacVal,_xlpm.WinVal&lt;&gt;"",_xlpm.WinVal,_xlpm.CSVVal&lt;&gt;"",_xlpm.CSVVal)),""))</f>
        <v/>
      </c>
      <c r="K300" s="41" t="str" cm="1">
        <f t="array" ref="K300">IF(($Y300+$Z300+$AA300+$AD300)=0,"",IFERROR(_xlfn.LET(_xlpm.CSVVal,IF($Y300=0,"",INDEX(CSV!N$2:N$510,$Y300)),_xlpm.MacVal,IF($Z300=0,"",INDEX(Output_Mac!L$2:L$500,$Z300)),_xlpm.WinVal,IF($AD300=0,"",INDEX(Output_Win!L$2:L$243,$AD300)),_xlpm.MyAuditVal,IF($AA300=0,"",INDEX(My_Audit!J$2:J$456,$AA300)),_xlfn.IFS(_xlpm.MyAuditVal&lt;&gt;"",_xlpm.MyAuditVal,_xlpm.MacVal&lt;&gt;"",_xlpm.MacVal,_xlpm.WinVal&lt;&gt;"",_xlpm.WinVal,_xlpm.CSVVal&lt;&gt;"",_xlpm.CSVVal)),""))</f>
        <v/>
      </c>
      <c r="L300" s="41" t="str" cm="1">
        <f t="array" ref="L300">IF(($Y300+$Z300+$AA300+$AD300)=0,"",IFERROR(_xlfn.LET(_xlpm.CSVVal,IF($Y300=0,"",INDEX(CSV!Q$2:Q$510,$Y300)),_xlpm.MacVal,IF($Z300=0,"",INDEX(Output_Mac!M$2:M$500,$Z300)),_xlpm.WinVal,IF($AD300=0,"",INDEX(Output_Win!M$2:M$243,$AD300)),_xlpm.MyAuditVal,IF($AA300=0,"",INDEX(My_Audit!K$2:K$456,$AA300)),_xlfn.IFS(_xlpm.MyAuditVal&lt;&gt;"",_xlpm.MyAuditVal,_xlpm.MacVal&lt;&gt;"",_xlpm.MacVal,_xlpm.WinVal&lt;&gt;"",_xlpm.WinVal,_xlpm.CSVVal&lt;&gt;"",_xlpm.CSVVal)),""))</f>
        <v/>
      </c>
      <c r="M300" s="41" t="str" cm="1">
        <f t="array" ref="M300">IF(($Y300+$Z300+$AA300+$AD300)=0,"",ExpandDiagCodes(_xlfn.TEXTJOIN(", ",TRUE,IF($AA300=0,"",INDEX(My_Audit!N$2:N$456,$AA300)),IF($Z300=0,"",INDEX(Output_Mac!S$2:S$500,$Z300)),IF($AD300=0,"",INDEX(Output_Win!S$2:S$243,$AD300)),IF($Y300=0,"",INDEX(CSV!AE$2:AE$510,$Y300)))))</f>
        <v/>
      </c>
      <c r="N300" s="41" t="str" cm="1">
        <f t="array" ref="N300">IF(($Y300+$Z300+$AA300+$AD300)=0,"",IFERROR(_xlfn.LET(_xlpm.CSVVal,IF($Y300=0,"",INDEX(CSV!AG$2:AG$510,$Y300)),_xlpm.MacVal,IF($Z300=0,"",INDEX(Output_Mac!T$2:T$500,$Z300)),_xlpm.WinVal,IF($AD300=0,"",INDEX(Output_Win!T$2:T$243,$AD300)),_xlpm.MyAuditVal,IF($AA300=0,"",INDEX(My_Audit!O$2:O$456,$AA300)),_xlfn.IFS(_xlpm.MyAuditVal&lt;&gt;"",_xlpm.MyAuditVal,_xlpm.MacVal&lt;&gt;"",_xlpm.MacVal,_xlpm.WinVal&lt;&gt;"",_xlpm.WinVal,_xlpm.CSVVal&lt;&gt;"",_xlpm.CSVVal)),""))</f>
        <v/>
      </c>
      <c r="O300" s="41" t="str" cm="1">
        <f t="array" ref="O300">IF($AB300=0,"",INDEX(My_Audit!P$2:P$456,$AB300))&amp;""</f>
        <v/>
      </c>
      <c r="P300" s="40"/>
      <c r="Q300" s="41" t="str">
        <f>IF(LEFT(N300,4)="Pass","Nist SP 800-88",My_Audit!R300)&amp;""</f>
        <v/>
      </c>
      <c r="R300" s="40"/>
      <c r="S300" s="40"/>
      <c r="T300" s="41" t="str" cm="1">
        <f t="array" ref="T300">IF($AC300=0,"",INDEX(Models!J$2:J$605,$AC300))</f>
        <v/>
      </c>
      <c r="U300" s="40"/>
      <c r="V300" s="40"/>
      <c r="W300" s="79" t="str" cm="1">
        <f t="array" ref="W300">IF(($Z300+$AA300+$AD300)=0,"",ExpandDiagCodes(_xlfn.TEXTJOIN(", ",TRUE,IF($AA300=0,"",INDEX(My_Audit!L$2:L$456,$AA300)),IF($Z300=0,"",INDEX(Output_Mac!AA$2:AA$500,$Z300)),IF($AD300=0,"",INDEX(Output_Win!AA$2:AA$243,$AD300)))))</f>
        <v/>
      </c>
      <c r="Y300" s="80">
        <f>IFERROR(MATCH($A300,CSV!$A$2:$A$510,0),0)</f>
        <v>0</v>
      </c>
      <c r="Z300" s="80">
        <f>IFERROR(MATCH($A300,Output_Mac!$A$2:$A$500,0),0)</f>
        <v>0</v>
      </c>
      <c r="AA300" s="80">
        <f>IFERROR(MATCH($A300,My_Audit!$A$2:$A$456,0),0)</f>
        <v>299</v>
      </c>
      <c r="AB300" s="80">
        <f>IFERROR(MATCH($C300,My_Audit!$B$2:$B$456,0),0)</f>
        <v>0</v>
      </c>
      <c r="AC300" s="80">
        <f>IFERROR(MATCH($E300,Models!$I$2:$I$605,0),0)</f>
        <v>0</v>
      </c>
      <c r="AD300" s="80">
        <f>IFERROR(MATCH($A300,Output_Win!$A$2:$A$243,0),0)</f>
        <v>0</v>
      </c>
    </row>
    <row r="301" spans="1:30">
      <c r="A301" s="40" t="str">
        <f>_xlfn.TEXTJOIN("",TRUE,Input!$A$4,TEXT(ROW(My_Audit!A300)+Input!$A$8-1,"00"))</f>
        <v>W4688</v>
      </c>
      <c r="B301" s="40" t="str">
        <f>_xlfn.TEXTJOIN("-",TRUE,"ITD",Input!$A$2,A301)</f>
        <v>ITD-SHR11749-W4688</v>
      </c>
      <c r="C301" s="41" t="str" cm="1">
        <f t="array" ref="C301">IF(($Y301+$Z301+$AA301+$AD301)=0,"",IFERROR(_xlfn.LET(_xlpm.CSVVal,IF($Y301=0,"",INDEX(CSV!B$2:B$510,$Y301)),_xlpm.MacVal,IF($Z301=0,"",INDEX(Output_Mac!B$2:B$500,$Z301)),_xlpm.WinVal,IF($AD301=0,"",INDEX(Output_Win!B$2:B$243,$AD301)),_xlpm.MyAuditVal,IF($AA301=0,"",INDEX(My_Audit!B$2:B$456,$AA301)),_xlfn.IFS(_xlpm.MyAuditVal&lt;&gt;"",_xlpm.MyAuditVal,_xlpm.MacVal&lt;&gt;"",_xlpm.MacVal,_xlpm.WinVal&lt;&gt;"",_xlpm.WinVal,_xlpm.CSVVal&lt;&gt;"",_xlpm.CSVVal)),""))</f>
        <v/>
      </c>
      <c r="D301" s="41" t="str" cm="1">
        <f t="array" ref="D301">IF(($Y301+$Z301+$AA301+$AD301)=0,"",IFERROR(_xlfn.LET(_xlpm.CSVVal,IF($Y301=0,"",INDEX(CSV!C$2:C$510,$Y301)),_xlpm.MacVal,IF($Z301=0,"",INDEX(Output_Mac!D$2:D$500,$Z301)),_xlpm.WinVal,IF($AD301=0,"",INDEX(Output_Win!D$2:D$243,$AD301)),_xlpm.MyAuditVal,IF($AA301=0,"",INDEX(My_Audit!C$2:C$456,$AA301)),_xlfn.IFS(_xlpm.MyAuditVal&lt;&gt;"",_xlpm.MyAuditVal,_xlpm.MacVal&lt;&gt;"",_xlpm.MacVal,_xlpm.WinVal&lt;&gt;"",_xlpm.WinVal,_xlpm.CSVVal&lt;&gt;"",_xlpm.CSVVal)),""))</f>
        <v/>
      </c>
      <c r="E301" s="41" t="str" cm="1">
        <f t="array" ref="E301">IF(($Y301+$Z301+$AA301+$AD301)=0,"",IFERROR(_xlfn.LET(_xlpm.CSVVal,IF($Y301=0,"",INDEX(CSV!E$2:E$510,$Y301)),_xlpm.MacVal,IF($Z301=0,"",INDEX(Output_Mac!C$2:C$500,$Z301)),_xlpm.WinVal,IF($AD301=0,"",INDEX(Output_Win!C$2:C$243,$AD301)),_xlpm.MyAuditVal,IF($AA301=0,"",INDEX(My_Audit!D$2:D$456,$AA301)),_xlfn.IFS(_xlpm.MyAuditVal&lt;&gt;"",_xlpm.MyAuditVal,_xlpm.MacVal&lt;&gt;"",_xlpm.MacVal,_xlpm.WinVal&lt;&gt;"",_xlpm.WinVal,_xlpm.CSVVal&lt;&gt;"",_xlpm.CSVVal)),""))</f>
        <v/>
      </c>
      <c r="F301" s="41" t="str" cm="1">
        <f t="array" ref="F301">IF(($Y301+$Z301+$AA301+$AD301)=0,"",IFERROR(_xlfn.LET(_xlpm.CSVVal,IF($Y301=0,"",INDEX(CSV!F$2:F$510,$Y301)),_xlpm.MacVal,IF($Z301=0,"",INDEX(Output_Mac!E$2:E$500,$Z301)),_xlpm.WinVal,IF($AD301=0,"",INDEX(Output_Win!E$2:E$243,$AD301)),_xlpm.MyAuditVal,IF($AA301=0,"",INDEX(My_Audit!E$2:E$456,$AA301)),_xlfn.IFS(_xlpm.MyAuditVal&lt;&gt;"",_xlpm.MyAuditVal,_xlpm.MacVal&lt;&gt;"",_xlpm.MacVal,_xlpm.WinVal&lt;&gt;"",_xlpm.WinVal,_xlpm.CSVVal&lt;&gt;"",PROPER(_xlpm.CSVVal))),""))</f>
        <v/>
      </c>
      <c r="G301" s="41" t="str" cm="1">
        <f t="array" ref="G301">IF(($Y301+$Z301+$AA301+$AD301)=0,"",IFERROR(_xlfn.LET(_xlpm.CSVVal,IF($Y301=0,"",INDEX(CSV!G$2:G$510,$Y301)),_xlpm.MacVal,IF($Z301=0,"",INDEX(Output_Mac!G$2:G$500,$Z301)),_xlpm.WinVal,IF($AD301=0,"",INDEX(Output_Win!G$2:G$243,$AD301)),_xlpm.MyAuditVal,IF($AA301=0,"",INDEX(My_Audit!F$2:F$456,$AA301)),_xlfn.IFS(_xlpm.MyAuditVal&lt;&gt;"",_xlpm.MyAuditVal,_xlpm.MacVal&lt;&gt;"",_xlpm.MacVal,_xlpm.WinVal&lt;&gt;"",_xlpm.WinVal,_xlpm.CSVVal&lt;&gt;"",_xlpm.CSVVal)),""))</f>
        <v/>
      </c>
      <c r="H301" s="41" t="str" cm="1">
        <f t="array" ref="H301">IF($Z301&gt;0,INDEX(Output_Mac!H$2:H$500,$Z301),IF($AD301&gt;0,INDEX(Output_Win!H$2:H$243,$AD301),IF($AA301&gt;0,_xlfn.LET(_xlpm.MyAuditVal,INDEX(My_Audit!G$2:G$456,$AA301),IF(_xlpm.MyAuditVal=0,"",_xlpm.MyAuditVal)),"")))</f>
        <v/>
      </c>
      <c r="I301" s="41" t="str" cm="1">
        <f t="array" ref="I301">IF(($Y301+$Z301+$AA301+$AD301)=0,"",IFERROR(_xlfn.LET(_xlpm.CSVVal,IF($Y301=0,"",INDEX(CSV!H$2:H$510,$Y301)),_xlpm.MacVal,IF($Z301=0,"",INDEX(Output_Mac!I$2:I$500,$Z301)),_xlpm.WinVal,IF($AD301=0,"",INDEX(Output_Win!I$2:I$243,$AD301)),_xlpm.MyAuditVal,IF($AA301=0,"",INDEX(My_Audit!H$2:H$456,$AA301)),_xlfn.IFS(_xlpm.MyAuditVal&lt;&gt;"",_xlpm.MyAuditVal,_xlpm.MacVal&lt;&gt;"",_xlpm.MacVal,_xlpm.WinVal&lt;&gt;"",_xlpm.WinVal,_xlpm.CSVVal&lt;&gt;"",_xlpm.CSVVal)),""))</f>
        <v/>
      </c>
      <c r="J301" s="41" t="str" cm="1">
        <f t="array" ref="J301">IF(($Y301+$Z301+$AA301+$AD301)=0,"",IFERROR(_xlfn.LET(_xlpm.CSVVal,IF($Y301=0,"",INDEX(CSV!J$2:J$510,$Y301)),_xlpm.MacVal,IF($Z301=0,"",INDEX(Output_Mac!J$2:J$500,$Z301)),_xlpm.WinVal,IF($AD301=0,"",INDEX(Output_Win!J$2:J$243,$AD301)),_xlpm.MyAuditVal,IF($AA301=0,"",INDEX(My_Audit!I$2:I$456,$AA301)),_xlfn.IFS(_xlpm.MyAuditVal&lt;&gt;"",_xlpm.MyAuditVal,_xlpm.MacVal&lt;&gt;"",_xlpm.MacVal,_xlpm.WinVal&lt;&gt;"",_xlpm.WinVal,_xlpm.CSVVal&lt;&gt;"",_xlpm.CSVVal)),""))</f>
        <v/>
      </c>
      <c r="K301" s="41" t="str" cm="1">
        <f t="array" ref="K301">IF(($Y301+$Z301+$AA301+$AD301)=0,"",IFERROR(_xlfn.LET(_xlpm.CSVVal,IF($Y301=0,"",INDEX(CSV!N$2:N$510,$Y301)),_xlpm.MacVal,IF($Z301=0,"",INDEX(Output_Mac!L$2:L$500,$Z301)),_xlpm.WinVal,IF($AD301=0,"",INDEX(Output_Win!L$2:L$243,$AD301)),_xlpm.MyAuditVal,IF($AA301=0,"",INDEX(My_Audit!J$2:J$456,$AA301)),_xlfn.IFS(_xlpm.MyAuditVal&lt;&gt;"",_xlpm.MyAuditVal,_xlpm.MacVal&lt;&gt;"",_xlpm.MacVal,_xlpm.WinVal&lt;&gt;"",_xlpm.WinVal,_xlpm.CSVVal&lt;&gt;"",_xlpm.CSVVal)),""))</f>
        <v/>
      </c>
      <c r="L301" s="41" t="str" cm="1">
        <f t="array" ref="L301">IF(($Y301+$Z301+$AA301+$AD301)=0,"",IFERROR(_xlfn.LET(_xlpm.CSVVal,IF($Y301=0,"",INDEX(CSV!Q$2:Q$510,$Y301)),_xlpm.MacVal,IF($Z301=0,"",INDEX(Output_Mac!M$2:M$500,$Z301)),_xlpm.WinVal,IF($AD301=0,"",INDEX(Output_Win!M$2:M$243,$AD301)),_xlpm.MyAuditVal,IF($AA301=0,"",INDEX(My_Audit!K$2:K$456,$AA301)),_xlfn.IFS(_xlpm.MyAuditVal&lt;&gt;"",_xlpm.MyAuditVal,_xlpm.MacVal&lt;&gt;"",_xlpm.MacVal,_xlpm.WinVal&lt;&gt;"",_xlpm.WinVal,_xlpm.CSVVal&lt;&gt;"",_xlpm.CSVVal)),""))</f>
        <v/>
      </c>
      <c r="M301" s="41" t="str" cm="1">
        <f t="array" ref="M301">IF(($Y301+$Z301+$AA301+$AD301)=0,"",ExpandDiagCodes(_xlfn.TEXTJOIN(", ",TRUE,IF($AA301=0,"",INDEX(My_Audit!N$2:N$456,$AA301)),IF($Z301=0,"",INDEX(Output_Mac!S$2:S$500,$Z301)),IF($AD301=0,"",INDEX(Output_Win!S$2:S$243,$AD301)),IF($Y301=0,"",INDEX(CSV!AE$2:AE$510,$Y301)))))</f>
        <v/>
      </c>
      <c r="N301" s="41" t="str" cm="1">
        <f t="array" ref="N301">IF(($Y301+$Z301+$AA301+$AD301)=0,"",IFERROR(_xlfn.LET(_xlpm.CSVVal,IF($Y301=0,"",INDEX(CSV!AG$2:AG$510,$Y301)),_xlpm.MacVal,IF($Z301=0,"",INDEX(Output_Mac!T$2:T$500,$Z301)),_xlpm.WinVal,IF($AD301=0,"",INDEX(Output_Win!T$2:T$243,$AD301)),_xlpm.MyAuditVal,IF($AA301=0,"",INDEX(My_Audit!O$2:O$456,$AA301)),_xlfn.IFS(_xlpm.MyAuditVal&lt;&gt;"",_xlpm.MyAuditVal,_xlpm.MacVal&lt;&gt;"",_xlpm.MacVal,_xlpm.WinVal&lt;&gt;"",_xlpm.WinVal,_xlpm.CSVVal&lt;&gt;"",_xlpm.CSVVal)),""))</f>
        <v/>
      </c>
      <c r="O301" s="41" t="str" cm="1">
        <f t="array" ref="O301">IF($AB301=0,"",INDEX(My_Audit!P$2:P$456,$AB301))&amp;""</f>
        <v/>
      </c>
      <c r="P301" s="40"/>
      <c r="Q301" s="41" t="str">
        <f>IF(LEFT(N301,4)="Pass","Nist SP 800-88",My_Audit!R301)&amp;""</f>
        <v/>
      </c>
      <c r="R301" s="40"/>
      <c r="S301" s="40"/>
      <c r="T301" s="41" t="str" cm="1">
        <f t="array" ref="T301">IF($AC301=0,"",INDEX(Models!J$2:J$605,$AC301))</f>
        <v/>
      </c>
      <c r="U301" s="40"/>
      <c r="V301" s="40"/>
      <c r="W301" s="79" t="str" cm="1">
        <f t="array" ref="W301">IF(($Z301+$AA301+$AD301)=0,"",ExpandDiagCodes(_xlfn.TEXTJOIN(", ",TRUE,IF($AA301=0,"",INDEX(My_Audit!L$2:L$456,$AA301)),IF($Z301=0,"",INDEX(Output_Mac!AA$2:AA$500,$Z301)),IF($AD301=0,"",INDEX(Output_Win!AA$2:AA$243,$AD301)))))</f>
        <v/>
      </c>
      <c r="Y301" s="80">
        <f>IFERROR(MATCH($A301,CSV!$A$2:$A$510,0),0)</f>
        <v>0</v>
      </c>
      <c r="Z301" s="80">
        <f>IFERROR(MATCH($A301,Output_Mac!$A$2:$A$500,0),0)</f>
        <v>0</v>
      </c>
      <c r="AA301" s="80">
        <f>IFERROR(MATCH($A301,My_Audit!$A$2:$A$456,0),0)</f>
        <v>300</v>
      </c>
      <c r="AB301" s="80">
        <f>IFERROR(MATCH($C301,My_Audit!$B$2:$B$456,0),0)</f>
        <v>0</v>
      </c>
      <c r="AC301" s="80">
        <f>IFERROR(MATCH($E301,Models!$I$2:$I$605,0),0)</f>
        <v>0</v>
      </c>
      <c r="AD301" s="80">
        <f>IFERROR(MATCH($A301,Output_Win!$A$2:$A$243,0),0)</f>
        <v>0</v>
      </c>
    </row>
    <row r="302" spans="1:30">
      <c r="A302" s="40" t="str">
        <f>_xlfn.TEXTJOIN("",TRUE,Input!$A$4,TEXT(ROW(My_Audit!A301)+Input!$A$8-1,"00"))</f>
        <v>W4689</v>
      </c>
      <c r="B302" s="40" t="str">
        <f>_xlfn.TEXTJOIN("-",TRUE,"ITD",Input!$A$2,A302)</f>
        <v>ITD-SHR11749-W4689</v>
      </c>
      <c r="C302" s="41" t="str" cm="1">
        <f t="array" ref="C302">IF(($Y302+$Z302+$AA302+$AD302)=0,"",IFERROR(_xlfn.LET(_xlpm.CSVVal,IF($Y302=0,"",INDEX(CSV!B$2:B$510,$Y302)),_xlpm.MacVal,IF($Z302=0,"",INDEX(Output_Mac!B$2:B$500,$Z302)),_xlpm.WinVal,IF($AD302=0,"",INDEX(Output_Win!B$2:B$243,$AD302)),_xlpm.MyAuditVal,IF($AA302=0,"",INDEX(My_Audit!B$2:B$456,$AA302)),_xlfn.IFS(_xlpm.MyAuditVal&lt;&gt;"",_xlpm.MyAuditVal,_xlpm.MacVal&lt;&gt;"",_xlpm.MacVal,_xlpm.WinVal&lt;&gt;"",_xlpm.WinVal,_xlpm.CSVVal&lt;&gt;"",_xlpm.CSVVal)),""))</f>
        <v/>
      </c>
      <c r="D302" s="41" t="str" cm="1">
        <f t="array" ref="D302">IF(($Y302+$Z302+$AA302+$AD302)=0,"",IFERROR(_xlfn.LET(_xlpm.CSVVal,IF($Y302=0,"",INDEX(CSV!C$2:C$510,$Y302)),_xlpm.MacVal,IF($Z302=0,"",INDEX(Output_Mac!D$2:D$500,$Z302)),_xlpm.WinVal,IF($AD302=0,"",INDEX(Output_Win!D$2:D$243,$AD302)),_xlpm.MyAuditVal,IF($AA302=0,"",INDEX(My_Audit!C$2:C$456,$AA302)),_xlfn.IFS(_xlpm.MyAuditVal&lt;&gt;"",_xlpm.MyAuditVal,_xlpm.MacVal&lt;&gt;"",_xlpm.MacVal,_xlpm.WinVal&lt;&gt;"",_xlpm.WinVal,_xlpm.CSVVal&lt;&gt;"",_xlpm.CSVVal)),""))</f>
        <v/>
      </c>
      <c r="E302" s="41" t="str" cm="1">
        <f t="array" ref="E302">IF(($Y302+$Z302+$AA302+$AD302)=0,"",IFERROR(_xlfn.LET(_xlpm.CSVVal,IF($Y302=0,"",INDEX(CSV!E$2:E$510,$Y302)),_xlpm.MacVal,IF($Z302=0,"",INDEX(Output_Mac!C$2:C$500,$Z302)),_xlpm.WinVal,IF($AD302=0,"",INDEX(Output_Win!C$2:C$243,$AD302)),_xlpm.MyAuditVal,IF($AA302=0,"",INDEX(My_Audit!D$2:D$456,$AA302)),_xlfn.IFS(_xlpm.MyAuditVal&lt;&gt;"",_xlpm.MyAuditVal,_xlpm.MacVal&lt;&gt;"",_xlpm.MacVal,_xlpm.WinVal&lt;&gt;"",_xlpm.WinVal,_xlpm.CSVVal&lt;&gt;"",_xlpm.CSVVal)),""))</f>
        <v/>
      </c>
      <c r="F302" s="41" t="str" cm="1">
        <f t="array" ref="F302">IF(($Y302+$Z302+$AA302+$AD302)=0,"",IFERROR(_xlfn.LET(_xlpm.CSVVal,IF($Y302=0,"",INDEX(CSV!F$2:F$510,$Y302)),_xlpm.MacVal,IF($Z302=0,"",INDEX(Output_Mac!E$2:E$500,$Z302)),_xlpm.WinVal,IF($AD302=0,"",INDEX(Output_Win!E$2:E$243,$AD302)),_xlpm.MyAuditVal,IF($AA302=0,"",INDEX(My_Audit!E$2:E$456,$AA302)),_xlfn.IFS(_xlpm.MyAuditVal&lt;&gt;"",_xlpm.MyAuditVal,_xlpm.MacVal&lt;&gt;"",_xlpm.MacVal,_xlpm.WinVal&lt;&gt;"",_xlpm.WinVal,_xlpm.CSVVal&lt;&gt;"",PROPER(_xlpm.CSVVal))),""))</f>
        <v/>
      </c>
      <c r="G302" s="41" t="str" cm="1">
        <f t="array" ref="G302">IF(($Y302+$Z302+$AA302+$AD302)=0,"",IFERROR(_xlfn.LET(_xlpm.CSVVal,IF($Y302=0,"",INDEX(CSV!G$2:G$510,$Y302)),_xlpm.MacVal,IF($Z302=0,"",INDEX(Output_Mac!G$2:G$500,$Z302)),_xlpm.WinVal,IF($AD302=0,"",INDEX(Output_Win!G$2:G$243,$AD302)),_xlpm.MyAuditVal,IF($AA302=0,"",INDEX(My_Audit!F$2:F$456,$AA302)),_xlfn.IFS(_xlpm.MyAuditVal&lt;&gt;"",_xlpm.MyAuditVal,_xlpm.MacVal&lt;&gt;"",_xlpm.MacVal,_xlpm.WinVal&lt;&gt;"",_xlpm.WinVal,_xlpm.CSVVal&lt;&gt;"",_xlpm.CSVVal)),""))</f>
        <v/>
      </c>
      <c r="H302" s="41" t="str" cm="1">
        <f t="array" ref="H302">IF($Z302&gt;0,INDEX(Output_Mac!H$2:H$500,$Z302),IF($AD302&gt;0,INDEX(Output_Win!H$2:H$243,$AD302),IF($AA302&gt;0,_xlfn.LET(_xlpm.MyAuditVal,INDEX(My_Audit!G$2:G$456,$AA302),IF(_xlpm.MyAuditVal=0,"",_xlpm.MyAuditVal)),"")))</f>
        <v/>
      </c>
      <c r="I302" s="41" t="str" cm="1">
        <f t="array" ref="I302">IF(($Y302+$Z302+$AA302+$AD302)=0,"",IFERROR(_xlfn.LET(_xlpm.CSVVal,IF($Y302=0,"",INDEX(CSV!H$2:H$510,$Y302)),_xlpm.MacVal,IF($Z302=0,"",INDEX(Output_Mac!I$2:I$500,$Z302)),_xlpm.WinVal,IF($AD302=0,"",INDEX(Output_Win!I$2:I$243,$AD302)),_xlpm.MyAuditVal,IF($AA302=0,"",INDEX(My_Audit!H$2:H$456,$AA302)),_xlfn.IFS(_xlpm.MyAuditVal&lt;&gt;"",_xlpm.MyAuditVal,_xlpm.MacVal&lt;&gt;"",_xlpm.MacVal,_xlpm.WinVal&lt;&gt;"",_xlpm.WinVal,_xlpm.CSVVal&lt;&gt;"",_xlpm.CSVVal)),""))</f>
        <v/>
      </c>
      <c r="J302" s="41" t="str" cm="1">
        <f t="array" ref="J302">IF(($Y302+$Z302+$AA302+$AD302)=0,"",IFERROR(_xlfn.LET(_xlpm.CSVVal,IF($Y302=0,"",INDEX(CSV!J$2:J$510,$Y302)),_xlpm.MacVal,IF($Z302=0,"",INDEX(Output_Mac!J$2:J$500,$Z302)),_xlpm.WinVal,IF($AD302=0,"",INDEX(Output_Win!J$2:J$243,$AD302)),_xlpm.MyAuditVal,IF($AA302=0,"",INDEX(My_Audit!I$2:I$456,$AA302)),_xlfn.IFS(_xlpm.MyAuditVal&lt;&gt;"",_xlpm.MyAuditVal,_xlpm.MacVal&lt;&gt;"",_xlpm.MacVal,_xlpm.WinVal&lt;&gt;"",_xlpm.WinVal,_xlpm.CSVVal&lt;&gt;"",_xlpm.CSVVal)),""))</f>
        <v/>
      </c>
      <c r="K302" s="41" t="str" cm="1">
        <f t="array" ref="K302">IF(($Y302+$Z302+$AA302+$AD302)=0,"",IFERROR(_xlfn.LET(_xlpm.CSVVal,IF($Y302=0,"",INDEX(CSV!N$2:N$510,$Y302)),_xlpm.MacVal,IF($Z302=0,"",INDEX(Output_Mac!L$2:L$500,$Z302)),_xlpm.WinVal,IF($AD302=0,"",INDEX(Output_Win!L$2:L$243,$AD302)),_xlpm.MyAuditVal,IF($AA302=0,"",INDEX(My_Audit!J$2:J$456,$AA302)),_xlfn.IFS(_xlpm.MyAuditVal&lt;&gt;"",_xlpm.MyAuditVal,_xlpm.MacVal&lt;&gt;"",_xlpm.MacVal,_xlpm.WinVal&lt;&gt;"",_xlpm.WinVal,_xlpm.CSVVal&lt;&gt;"",_xlpm.CSVVal)),""))</f>
        <v/>
      </c>
      <c r="L302" s="41" t="str" cm="1">
        <f t="array" ref="L302">IF(($Y302+$Z302+$AA302+$AD302)=0,"",IFERROR(_xlfn.LET(_xlpm.CSVVal,IF($Y302=0,"",INDEX(CSV!Q$2:Q$510,$Y302)),_xlpm.MacVal,IF($Z302=0,"",INDEX(Output_Mac!M$2:M$500,$Z302)),_xlpm.WinVal,IF($AD302=0,"",INDEX(Output_Win!M$2:M$243,$AD302)),_xlpm.MyAuditVal,IF($AA302=0,"",INDEX(My_Audit!K$2:K$456,$AA302)),_xlfn.IFS(_xlpm.MyAuditVal&lt;&gt;"",_xlpm.MyAuditVal,_xlpm.MacVal&lt;&gt;"",_xlpm.MacVal,_xlpm.WinVal&lt;&gt;"",_xlpm.WinVal,_xlpm.CSVVal&lt;&gt;"",_xlpm.CSVVal)),""))</f>
        <v/>
      </c>
      <c r="M302" s="41" t="str" cm="1">
        <f t="array" ref="M302">IF(($Y302+$Z302+$AA302+$AD302)=0,"",ExpandDiagCodes(_xlfn.TEXTJOIN(", ",TRUE,IF($AA302=0,"",INDEX(My_Audit!N$2:N$456,$AA302)),IF($Z302=0,"",INDEX(Output_Mac!S$2:S$500,$Z302)),IF($AD302=0,"",INDEX(Output_Win!S$2:S$243,$AD302)),IF($Y302=0,"",INDEX(CSV!AE$2:AE$510,$Y302)))))</f>
        <v/>
      </c>
      <c r="N302" s="41" t="str" cm="1">
        <f t="array" ref="N302">IF(($Y302+$Z302+$AA302+$AD302)=0,"",IFERROR(_xlfn.LET(_xlpm.CSVVal,IF($Y302=0,"",INDEX(CSV!AG$2:AG$510,$Y302)),_xlpm.MacVal,IF($Z302=0,"",INDEX(Output_Mac!T$2:T$500,$Z302)),_xlpm.WinVal,IF($AD302=0,"",INDEX(Output_Win!T$2:T$243,$AD302)),_xlpm.MyAuditVal,IF($AA302=0,"",INDEX(My_Audit!O$2:O$456,$AA302)),_xlfn.IFS(_xlpm.MyAuditVal&lt;&gt;"",_xlpm.MyAuditVal,_xlpm.MacVal&lt;&gt;"",_xlpm.MacVal,_xlpm.WinVal&lt;&gt;"",_xlpm.WinVal,_xlpm.CSVVal&lt;&gt;"",_xlpm.CSVVal)),""))</f>
        <v/>
      </c>
      <c r="O302" s="41" t="str" cm="1">
        <f t="array" ref="O302">IF($AB302=0,"",INDEX(My_Audit!P$2:P$456,$AB302))&amp;""</f>
        <v/>
      </c>
      <c r="P302" s="40"/>
      <c r="Q302" s="41" t="str">
        <f>IF(LEFT(N302,4)="Pass","Nist SP 800-88",My_Audit!R302)&amp;""</f>
        <v/>
      </c>
      <c r="R302" s="40"/>
      <c r="S302" s="40"/>
      <c r="T302" s="41" t="str" cm="1">
        <f t="array" ref="T302">IF($AC302=0,"",INDEX(Models!J$2:J$605,$AC302))</f>
        <v/>
      </c>
      <c r="U302" s="40"/>
      <c r="V302" s="40"/>
      <c r="W302" s="79" t="str" cm="1">
        <f t="array" ref="W302">IF(($Z302+$AA302+$AD302)=0,"",ExpandDiagCodes(_xlfn.TEXTJOIN(", ",TRUE,IF($AA302=0,"",INDEX(My_Audit!L$2:L$456,$AA302)),IF($Z302=0,"",INDEX(Output_Mac!AA$2:AA$500,$Z302)),IF($AD302=0,"",INDEX(Output_Win!AA$2:AA$243,$AD302)))))</f>
        <v/>
      </c>
      <c r="Y302" s="80">
        <f>IFERROR(MATCH($A302,CSV!$A$2:$A$510,0),0)</f>
        <v>0</v>
      </c>
      <c r="Z302" s="80">
        <f>IFERROR(MATCH($A302,Output_Mac!$A$2:$A$500,0),0)</f>
        <v>0</v>
      </c>
      <c r="AA302" s="80">
        <f>IFERROR(MATCH($A302,My_Audit!$A$2:$A$456,0),0)</f>
        <v>301</v>
      </c>
      <c r="AB302" s="80">
        <f>IFERROR(MATCH($C302,My_Audit!$B$2:$B$456,0),0)</f>
        <v>0</v>
      </c>
      <c r="AC302" s="80">
        <f>IFERROR(MATCH($E302,Models!$I$2:$I$605,0),0)</f>
        <v>0</v>
      </c>
      <c r="AD302" s="80">
        <f>IFERROR(MATCH($A302,Output_Win!$A$2:$A$243,0),0)</f>
        <v>0</v>
      </c>
    </row>
    <row r="303" spans="1:30">
      <c r="A303" s="40" t="str">
        <f>_xlfn.TEXTJOIN("",TRUE,Input!$A$4,TEXT(ROW(My_Audit!A302)+Input!$A$8-1,"00"))</f>
        <v>W4690</v>
      </c>
      <c r="B303" s="40" t="str">
        <f>_xlfn.TEXTJOIN("-",TRUE,"ITD",Input!$A$2,A303)</f>
        <v>ITD-SHR11749-W4690</v>
      </c>
      <c r="C303" s="41" t="str" cm="1">
        <f t="array" ref="C303">IF(($Y303+$Z303+$AA303+$AD303)=0,"",IFERROR(_xlfn.LET(_xlpm.CSVVal,IF($Y303=0,"",INDEX(CSV!B$2:B$510,$Y303)),_xlpm.MacVal,IF($Z303=0,"",INDEX(Output_Mac!B$2:B$500,$Z303)),_xlpm.WinVal,IF($AD303=0,"",INDEX(Output_Win!B$2:B$243,$AD303)),_xlpm.MyAuditVal,IF($AA303=0,"",INDEX(My_Audit!B$2:B$456,$AA303)),_xlfn.IFS(_xlpm.MyAuditVal&lt;&gt;"",_xlpm.MyAuditVal,_xlpm.MacVal&lt;&gt;"",_xlpm.MacVal,_xlpm.WinVal&lt;&gt;"",_xlpm.WinVal,_xlpm.CSVVal&lt;&gt;"",_xlpm.CSVVal)),""))</f>
        <v/>
      </c>
      <c r="D303" s="41" t="str" cm="1">
        <f t="array" ref="D303">IF(($Y303+$Z303+$AA303+$AD303)=0,"",IFERROR(_xlfn.LET(_xlpm.CSVVal,IF($Y303=0,"",INDEX(CSV!C$2:C$510,$Y303)),_xlpm.MacVal,IF($Z303=0,"",INDEX(Output_Mac!D$2:D$500,$Z303)),_xlpm.WinVal,IF($AD303=0,"",INDEX(Output_Win!D$2:D$243,$AD303)),_xlpm.MyAuditVal,IF($AA303=0,"",INDEX(My_Audit!C$2:C$456,$AA303)),_xlfn.IFS(_xlpm.MyAuditVal&lt;&gt;"",_xlpm.MyAuditVal,_xlpm.MacVal&lt;&gt;"",_xlpm.MacVal,_xlpm.WinVal&lt;&gt;"",_xlpm.WinVal,_xlpm.CSVVal&lt;&gt;"",_xlpm.CSVVal)),""))</f>
        <v/>
      </c>
      <c r="E303" s="41" t="str" cm="1">
        <f t="array" ref="E303">IF(($Y303+$Z303+$AA303+$AD303)=0,"",IFERROR(_xlfn.LET(_xlpm.CSVVal,IF($Y303=0,"",INDEX(CSV!E$2:E$510,$Y303)),_xlpm.MacVal,IF($Z303=0,"",INDEX(Output_Mac!C$2:C$500,$Z303)),_xlpm.WinVal,IF($AD303=0,"",INDEX(Output_Win!C$2:C$243,$AD303)),_xlpm.MyAuditVal,IF($AA303=0,"",INDEX(My_Audit!D$2:D$456,$AA303)),_xlfn.IFS(_xlpm.MyAuditVal&lt;&gt;"",_xlpm.MyAuditVal,_xlpm.MacVal&lt;&gt;"",_xlpm.MacVal,_xlpm.WinVal&lt;&gt;"",_xlpm.WinVal,_xlpm.CSVVal&lt;&gt;"",_xlpm.CSVVal)),""))</f>
        <v/>
      </c>
      <c r="F303" s="41" t="str" cm="1">
        <f t="array" ref="F303">IF(($Y303+$Z303+$AA303+$AD303)=0,"",IFERROR(_xlfn.LET(_xlpm.CSVVal,IF($Y303=0,"",INDEX(CSV!F$2:F$510,$Y303)),_xlpm.MacVal,IF($Z303=0,"",INDEX(Output_Mac!E$2:E$500,$Z303)),_xlpm.WinVal,IF($AD303=0,"",INDEX(Output_Win!E$2:E$243,$AD303)),_xlpm.MyAuditVal,IF($AA303=0,"",INDEX(My_Audit!E$2:E$456,$AA303)),_xlfn.IFS(_xlpm.MyAuditVal&lt;&gt;"",_xlpm.MyAuditVal,_xlpm.MacVal&lt;&gt;"",_xlpm.MacVal,_xlpm.WinVal&lt;&gt;"",_xlpm.WinVal,_xlpm.CSVVal&lt;&gt;"",PROPER(_xlpm.CSVVal))),""))</f>
        <v/>
      </c>
      <c r="G303" s="41" t="str" cm="1">
        <f t="array" ref="G303">IF(($Y303+$Z303+$AA303+$AD303)=0,"",IFERROR(_xlfn.LET(_xlpm.CSVVal,IF($Y303=0,"",INDEX(CSV!G$2:G$510,$Y303)),_xlpm.MacVal,IF($Z303=0,"",INDEX(Output_Mac!G$2:G$500,$Z303)),_xlpm.WinVal,IF($AD303=0,"",INDEX(Output_Win!G$2:G$243,$AD303)),_xlpm.MyAuditVal,IF($AA303=0,"",INDEX(My_Audit!F$2:F$456,$AA303)),_xlfn.IFS(_xlpm.MyAuditVal&lt;&gt;"",_xlpm.MyAuditVal,_xlpm.MacVal&lt;&gt;"",_xlpm.MacVal,_xlpm.WinVal&lt;&gt;"",_xlpm.WinVal,_xlpm.CSVVal&lt;&gt;"",_xlpm.CSVVal)),""))</f>
        <v/>
      </c>
      <c r="H303" s="41" t="str" cm="1">
        <f t="array" ref="H303">IF($Z303&gt;0,INDEX(Output_Mac!H$2:H$500,$Z303),IF($AD303&gt;0,INDEX(Output_Win!H$2:H$243,$AD303),IF($AA303&gt;0,_xlfn.LET(_xlpm.MyAuditVal,INDEX(My_Audit!G$2:G$456,$AA303),IF(_xlpm.MyAuditVal=0,"",_xlpm.MyAuditVal)),"")))</f>
        <v/>
      </c>
      <c r="I303" s="41" t="str" cm="1">
        <f t="array" ref="I303">IF(($Y303+$Z303+$AA303+$AD303)=0,"",IFERROR(_xlfn.LET(_xlpm.CSVVal,IF($Y303=0,"",INDEX(CSV!H$2:H$510,$Y303)),_xlpm.MacVal,IF($Z303=0,"",INDEX(Output_Mac!I$2:I$500,$Z303)),_xlpm.WinVal,IF($AD303=0,"",INDEX(Output_Win!I$2:I$243,$AD303)),_xlpm.MyAuditVal,IF($AA303=0,"",INDEX(My_Audit!H$2:H$456,$AA303)),_xlfn.IFS(_xlpm.MyAuditVal&lt;&gt;"",_xlpm.MyAuditVal,_xlpm.MacVal&lt;&gt;"",_xlpm.MacVal,_xlpm.WinVal&lt;&gt;"",_xlpm.WinVal,_xlpm.CSVVal&lt;&gt;"",_xlpm.CSVVal)),""))</f>
        <v/>
      </c>
      <c r="J303" s="41" t="str" cm="1">
        <f t="array" ref="J303">IF(($Y303+$Z303+$AA303+$AD303)=0,"",IFERROR(_xlfn.LET(_xlpm.CSVVal,IF($Y303=0,"",INDEX(CSV!J$2:J$510,$Y303)),_xlpm.MacVal,IF($Z303=0,"",INDEX(Output_Mac!J$2:J$500,$Z303)),_xlpm.WinVal,IF($AD303=0,"",INDEX(Output_Win!J$2:J$243,$AD303)),_xlpm.MyAuditVal,IF($AA303=0,"",INDEX(My_Audit!I$2:I$456,$AA303)),_xlfn.IFS(_xlpm.MyAuditVal&lt;&gt;"",_xlpm.MyAuditVal,_xlpm.MacVal&lt;&gt;"",_xlpm.MacVal,_xlpm.WinVal&lt;&gt;"",_xlpm.WinVal,_xlpm.CSVVal&lt;&gt;"",_xlpm.CSVVal)),""))</f>
        <v/>
      </c>
      <c r="K303" s="41" t="str" cm="1">
        <f t="array" ref="K303">IF(($Y303+$Z303+$AA303+$AD303)=0,"",IFERROR(_xlfn.LET(_xlpm.CSVVal,IF($Y303=0,"",INDEX(CSV!N$2:N$510,$Y303)),_xlpm.MacVal,IF($Z303=0,"",INDEX(Output_Mac!L$2:L$500,$Z303)),_xlpm.WinVal,IF($AD303=0,"",INDEX(Output_Win!L$2:L$243,$AD303)),_xlpm.MyAuditVal,IF($AA303=0,"",INDEX(My_Audit!J$2:J$456,$AA303)),_xlfn.IFS(_xlpm.MyAuditVal&lt;&gt;"",_xlpm.MyAuditVal,_xlpm.MacVal&lt;&gt;"",_xlpm.MacVal,_xlpm.WinVal&lt;&gt;"",_xlpm.WinVal,_xlpm.CSVVal&lt;&gt;"",_xlpm.CSVVal)),""))</f>
        <v/>
      </c>
      <c r="L303" s="41" t="str" cm="1">
        <f t="array" ref="L303">IF(($Y303+$Z303+$AA303+$AD303)=0,"",IFERROR(_xlfn.LET(_xlpm.CSVVal,IF($Y303=0,"",INDEX(CSV!Q$2:Q$510,$Y303)),_xlpm.MacVal,IF($Z303=0,"",INDEX(Output_Mac!M$2:M$500,$Z303)),_xlpm.WinVal,IF($AD303=0,"",INDEX(Output_Win!M$2:M$243,$AD303)),_xlpm.MyAuditVal,IF($AA303=0,"",INDEX(My_Audit!K$2:K$456,$AA303)),_xlfn.IFS(_xlpm.MyAuditVal&lt;&gt;"",_xlpm.MyAuditVal,_xlpm.MacVal&lt;&gt;"",_xlpm.MacVal,_xlpm.WinVal&lt;&gt;"",_xlpm.WinVal,_xlpm.CSVVal&lt;&gt;"",_xlpm.CSVVal)),""))</f>
        <v/>
      </c>
      <c r="M303" s="41" t="str" cm="1">
        <f t="array" ref="M303">IF(($Y303+$Z303+$AA303+$AD303)=0,"",ExpandDiagCodes(_xlfn.TEXTJOIN(", ",TRUE,IF($AA303=0,"",INDEX(My_Audit!N$2:N$456,$AA303)),IF($Z303=0,"",INDEX(Output_Mac!S$2:S$500,$Z303)),IF($AD303=0,"",INDEX(Output_Win!S$2:S$243,$AD303)),IF($Y303=0,"",INDEX(CSV!AE$2:AE$510,$Y303)))))</f>
        <v/>
      </c>
      <c r="N303" s="41" t="str" cm="1">
        <f t="array" ref="N303">IF(($Y303+$Z303+$AA303+$AD303)=0,"",IFERROR(_xlfn.LET(_xlpm.CSVVal,IF($Y303=0,"",INDEX(CSV!AG$2:AG$510,$Y303)),_xlpm.MacVal,IF($Z303=0,"",INDEX(Output_Mac!T$2:T$500,$Z303)),_xlpm.WinVal,IF($AD303=0,"",INDEX(Output_Win!T$2:T$243,$AD303)),_xlpm.MyAuditVal,IF($AA303=0,"",INDEX(My_Audit!O$2:O$456,$AA303)),_xlfn.IFS(_xlpm.MyAuditVal&lt;&gt;"",_xlpm.MyAuditVal,_xlpm.MacVal&lt;&gt;"",_xlpm.MacVal,_xlpm.WinVal&lt;&gt;"",_xlpm.WinVal,_xlpm.CSVVal&lt;&gt;"",_xlpm.CSVVal)),""))</f>
        <v/>
      </c>
      <c r="O303" s="41" t="str" cm="1">
        <f t="array" ref="O303">IF($AB303=0,"",INDEX(My_Audit!P$2:P$456,$AB303))&amp;""</f>
        <v/>
      </c>
      <c r="P303" s="40"/>
      <c r="Q303" s="41" t="str">
        <f>IF(LEFT(N303,4)="Pass","Nist SP 800-88",My_Audit!R303)&amp;""</f>
        <v/>
      </c>
      <c r="R303" s="40"/>
      <c r="S303" s="40"/>
      <c r="T303" s="41" t="str" cm="1">
        <f t="array" ref="T303">IF($AC303=0,"",INDEX(Models!J$2:J$605,$AC303))</f>
        <v/>
      </c>
      <c r="U303" s="40"/>
      <c r="V303" s="40"/>
      <c r="W303" s="79" t="str" cm="1">
        <f t="array" ref="W303">IF(($Z303+$AA303+$AD303)=0,"",ExpandDiagCodes(_xlfn.TEXTJOIN(", ",TRUE,IF($AA303=0,"",INDEX(My_Audit!L$2:L$456,$AA303)),IF($Z303=0,"",INDEX(Output_Mac!AA$2:AA$500,$Z303)),IF($AD303=0,"",INDEX(Output_Win!AA$2:AA$243,$AD303)))))</f>
        <v/>
      </c>
      <c r="Y303" s="80">
        <f>IFERROR(MATCH($A303,CSV!$A$2:$A$510,0),0)</f>
        <v>0</v>
      </c>
      <c r="Z303" s="80">
        <f>IFERROR(MATCH($A303,Output_Mac!$A$2:$A$500,0),0)</f>
        <v>0</v>
      </c>
      <c r="AA303" s="80">
        <f>IFERROR(MATCH($A303,My_Audit!$A$2:$A$456,0),0)</f>
        <v>302</v>
      </c>
      <c r="AB303" s="80">
        <f>IFERROR(MATCH($C303,My_Audit!$B$2:$B$456,0),0)</f>
        <v>0</v>
      </c>
      <c r="AC303" s="80">
        <f>IFERROR(MATCH($E303,Models!$I$2:$I$605,0),0)</f>
        <v>0</v>
      </c>
      <c r="AD303" s="80">
        <f>IFERROR(MATCH($A303,Output_Win!$A$2:$A$243,0),0)</f>
        <v>0</v>
      </c>
    </row>
    <row r="304" spans="1:30">
      <c r="A304" s="40" t="str">
        <f>_xlfn.TEXTJOIN("",TRUE,Input!$A$4,TEXT(ROW(My_Audit!A303)+Input!$A$8-1,"00"))</f>
        <v>W4691</v>
      </c>
      <c r="B304" s="40" t="str">
        <f>_xlfn.TEXTJOIN("-",TRUE,"ITD",Input!$A$2,A304)</f>
        <v>ITD-SHR11749-W4691</v>
      </c>
      <c r="C304" s="41" t="str" cm="1">
        <f t="array" ref="C304">IF(($Y304+$Z304+$AA304+$AD304)=0,"",IFERROR(_xlfn.LET(_xlpm.CSVVal,IF($Y304=0,"",INDEX(CSV!B$2:B$510,$Y304)),_xlpm.MacVal,IF($Z304=0,"",INDEX(Output_Mac!B$2:B$500,$Z304)),_xlpm.WinVal,IF($AD304=0,"",INDEX(Output_Win!B$2:B$243,$AD304)),_xlpm.MyAuditVal,IF($AA304=0,"",INDEX(My_Audit!B$2:B$456,$AA304)),_xlfn.IFS(_xlpm.MyAuditVal&lt;&gt;"",_xlpm.MyAuditVal,_xlpm.MacVal&lt;&gt;"",_xlpm.MacVal,_xlpm.WinVal&lt;&gt;"",_xlpm.WinVal,_xlpm.CSVVal&lt;&gt;"",_xlpm.CSVVal)),""))</f>
        <v/>
      </c>
      <c r="D304" s="41" t="str" cm="1">
        <f t="array" ref="D304">IF(($Y304+$Z304+$AA304+$AD304)=0,"",IFERROR(_xlfn.LET(_xlpm.CSVVal,IF($Y304=0,"",INDEX(CSV!C$2:C$510,$Y304)),_xlpm.MacVal,IF($Z304=0,"",INDEX(Output_Mac!D$2:D$500,$Z304)),_xlpm.WinVal,IF($AD304=0,"",INDEX(Output_Win!D$2:D$243,$AD304)),_xlpm.MyAuditVal,IF($AA304=0,"",INDEX(My_Audit!C$2:C$456,$AA304)),_xlfn.IFS(_xlpm.MyAuditVal&lt;&gt;"",_xlpm.MyAuditVal,_xlpm.MacVal&lt;&gt;"",_xlpm.MacVal,_xlpm.WinVal&lt;&gt;"",_xlpm.WinVal,_xlpm.CSVVal&lt;&gt;"",_xlpm.CSVVal)),""))</f>
        <v/>
      </c>
      <c r="E304" s="41" t="str" cm="1">
        <f t="array" ref="E304">IF(($Y304+$Z304+$AA304+$AD304)=0,"",IFERROR(_xlfn.LET(_xlpm.CSVVal,IF($Y304=0,"",INDEX(CSV!E$2:E$510,$Y304)),_xlpm.MacVal,IF($Z304=0,"",INDEX(Output_Mac!C$2:C$500,$Z304)),_xlpm.WinVal,IF($AD304=0,"",INDEX(Output_Win!C$2:C$243,$AD304)),_xlpm.MyAuditVal,IF($AA304=0,"",INDEX(My_Audit!D$2:D$456,$AA304)),_xlfn.IFS(_xlpm.MyAuditVal&lt;&gt;"",_xlpm.MyAuditVal,_xlpm.MacVal&lt;&gt;"",_xlpm.MacVal,_xlpm.WinVal&lt;&gt;"",_xlpm.WinVal,_xlpm.CSVVal&lt;&gt;"",_xlpm.CSVVal)),""))</f>
        <v/>
      </c>
      <c r="F304" s="41" t="str" cm="1">
        <f t="array" ref="F304">IF(($Y304+$Z304+$AA304+$AD304)=0,"",IFERROR(_xlfn.LET(_xlpm.CSVVal,IF($Y304=0,"",INDEX(CSV!F$2:F$510,$Y304)),_xlpm.MacVal,IF($Z304=0,"",INDEX(Output_Mac!E$2:E$500,$Z304)),_xlpm.WinVal,IF($AD304=0,"",INDEX(Output_Win!E$2:E$243,$AD304)),_xlpm.MyAuditVal,IF($AA304=0,"",INDEX(My_Audit!E$2:E$456,$AA304)),_xlfn.IFS(_xlpm.MyAuditVal&lt;&gt;"",_xlpm.MyAuditVal,_xlpm.MacVal&lt;&gt;"",_xlpm.MacVal,_xlpm.WinVal&lt;&gt;"",_xlpm.WinVal,_xlpm.CSVVal&lt;&gt;"",PROPER(_xlpm.CSVVal))),""))</f>
        <v/>
      </c>
      <c r="G304" s="41" t="str" cm="1">
        <f t="array" ref="G304">IF(($Y304+$Z304+$AA304+$AD304)=0,"",IFERROR(_xlfn.LET(_xlpm.CSVVal,IF($Y304=0,"",INDEX(CSV!G$2:G$510,$Y304)),_xlpm.MacVal,IF($Z304=0,"",INDEX(Output_Mac!G$2:G$500,$Z304)),_xlpm.WinVal,IF($AD304=0,"",INDEX(Output_Win!G$2:G$243,$AD304)),_xlpm.MyAuditVal,IF($AA304=0,"",INDEX(My_Audit!F$2:F$456,$AA304)),_xlfn.IFS(_xlpm.MyAuditVal&lt;&gt;"",_xlpm.MyAuditVal,_xlpm.MacVal&lt;&gt;"",_xlpm.MacVal,_xlpm.WinVal&lt;&gt;"",_xlpm.WinVal,_xlpm.CSVVal&lt;&gt;"",_xlpm.CSVVal)),""))</f>
        <v/>
      </c>
      <c r="H304" s="41" t="str" cm="1">
        <f t="array" ref="H304">IF($Z304&gt;0,INDEX(Output_Mac!H$2:H$500,$Z304),IF($AD304&gt;0,INDEX(Output_Win!H$2:H$243,$AD304),IF($AA304&gt;0,_xlfn.LET(_xlpm.MyAuditVal,INDEX(My_Audit!G$2:G$456,$AA304),IF(_xlpm.MyAuditVal=0,"",_xlpm.MyAuditVal)),"")))</f>
        <v/>
      </c>
      <c r="I304" s="41" t="str" cm="1">
        <f t="array" ref="I304">IF(($Y304+$Z304+$AA304+$AD304)=0,"",IFERROR(_xlfn.LET(_xlpm.CSVVal,IF($Y304=0,"",INDEX(CSV!H$2:H$510,$Y304)),_xlpm.MacVal,IF($Z304=0,"",INDEX(Output_Mac!I$2:I$500,$Z304)),_xlpm.WinVal,IF($AD304=0,"",INDEX(Output_Win!I$2:I$243,$AD304)),_xlpm.MyAuditVal,IF($AA304=0,"",INDEX(My_Audit!H$2:H$456,$AA304)),_xlfn.IFS(_xlpm.MyAuditVal&lt;&gt;"",_xlpm.MyAuditVal,_xlpm.MacVal&lt;&gt;"",_xlpm.MacVal,_xlpm.WinVal&lt;&gt;"",_xlpm.WinVal,_xlpm.CSVVal&lt;&gt;"",_xlpm.CSVVal)),""))</f>
        <v/>
      </c>
      <c r="J304" s="41" t="str" cm="1">
        <f t="array" ref="J304">IF(($Y304+$Z304+$AA304+$AD304)=0,"",IFERROR(_xlfn.LET(_xlpm.CSVVal,IF($Y304=0,"",INDEX(CSV!J$2:J$510,$Y304)),_xlpm.MacVal,IF($Z304=0,"",INDEX(Output_Mac!J$2:J$500,$Z304)),_xlpm.WinVal,IF($AD304=0,"",INDEX(Output_Win!J$2:J$243,$AD304)),_xlpm.MyAuditVal,IF($AA304=0,"",INDEX(My_Audit!I$2:I$456,$AA304)),_xlfn.IFS(_xlpm.MyAuditVal&lt;&gt;"",_xlpm.MyAuditVal,_xlpm.MacVal&lt;&gt;"",_xlpm.MacVal,_xlpm.WinVal&lt;&gt;"",_xlpm.WinVal,_xlpm.CSVVal&lt;&gt;"",_xlpm.CSVVal)),""))</f>
        <v/>
      </c>
      <c r="K304" s="41" t="str" cm="1">
        <f t="array" ref="K304">IF(($Y304+$Z304+$AA304+$AD304)=0,"",IFERROR(_xlfn.LET(_xlpm.CSVVal,IF($Y304=0,"",INDEX(CSV!N$2:N$510,$Y304)),_xlpm.MacVal,IF($Z304=0,"",INDEX(Output_Mac!L$2:L$500,$Z304)),_xlpm.WinVal,IF($AD304=0,"",INDEX(Output_Win!L$2:L$243,$AD304)),_xlpm.MyAuditVal,IF($AA304=0,"",INDEX(My_Audit!J$2:J$456,$AA304)),_xlfn.IFS(_xlpm.MyAuditVal&lt;&gt;"",_xlpm.MyAuditVal,_xlpm.MacVal&lt;&gt;"",_xlpm.MacVal,_xlpm.WinVal&lt;&gt;"",_xlpm.WinVal,_xlpm.CSVVal&lt;&gt;"",_xlpm.CSVVal)),""))</f>
        <v/>
      </c>
      <c r="L304" s="41" t="str" cm="1">
        <f t="array" ref="L304">IF(($Y304+$Z304+$AA304+$AD304)=0,"",IFERROR(_xlfn.LET(_xlpm.CSVVal,IF($Y304=0,"",INDEX(CSV!Q$2:Q$510,$Y304)),_xlpm.MacVal,IF($Z304=0,"",INDEX(Output_Mac!M$2:M$500,$Z304)),_xlpm.WinVal,IF($AD304=0,"",INDEX(Output_Win!M$2:M$243,$AD304)),_xlpm.MyAuditVal,IF($AA304=0,"",INDEX(My_Audit!K$2:K$456,$AA304)),_xlfn.IFS(_xlpm.MyAuditVal&lt;&gt;"",_xlpm.MyAuditVal,_xlpm.MacVal&lt;&gt;"",_xlpm.MacVal,_xlpm.WinVal&lt;&gt;"",_xlpm.WinVal,_xlpm.CSVVal&lt;&gt;"",_xlpm.CSVVal)),""))</f>
        <v/>
      </c>
      <c r="M304" s="41" t="str" cm="1">
        <f t="array" ref="M304">IF(($Y304+$Z304+$AA304+$AD304)=0,"",ExpandDiagCodes(_xlfn.TEXTJOIN(", ",TRUE,IF($AA304=0,"",INDEX(My_Audit!N$2:N$456,$AA304)),IF($Z304=0,"",INDEX(Output_Mac!S$2:S$500,$Z304)),IF($AD304=0,"",INDEX(Output_Win!S$2:S$243,$AD304)),IF($Y304=0,"",INDEX(CSV!AE$2:AE$510,$Y304)))))</f>
        <v/>
      </c>
      <c r="N304" s="41" t="str" cm="1">
        <f t="array" ref="N304">IF(($Y304+$Z304+$AA304+$AD304)=0,"",IFERROR(_xlfn.LET(_xlpm.CSVVal,IF($Y304=0,"",INDEX(CSV!AG$2:AG$510,$Y304)),_xlpm.MacVal,IF($Z304=0,"",INDEX(Output_Mac!T$2:T$500,$Z304)),_xlpm.WinVal,IF($AD304=0,"",INDEX(Output_Win!T$2:T$243,$AD304)),_xlpm.MyAuditVal,IF($AA304=0,"",INDEX(My_Audit!O$2:O$456,$AA304)),_xlfn.IFS(_xlpm.MyAuditVal&lt;&gt;"",_xlpm.MyAuditVal,_xlpm.MacVal&lt;&gt;"",_xlpm.MacVal,_xlpm.WinVal&lt;&gt;"",_xlpm.WinVal,_xlpm.CSVVal&lt;&gt;"",_xlpm.CSVVal)),""))</f>
        <v/>
      </c>
      <c r="O304" s="41" t="str" cm="1">
        <f t="array" ref="O304">IF($AB304=0,"",INDEX(My_Audit!P$2:P$456,$AB304))&amp;""</f>
        <v/>
      </c>
      <c r="P304" s="40"/>
      <c r="Q304" s="41" t="str">
        <f>IF(LEFT(N304,4)="Pass","Nist SP 800-88",My_Audit!R304)&amp;""</f>
        <v/>
      </c>
      <c r="R304" s="40"/>
      <c r="S304" s="40"/>
      <c r="T304" s="41" t="str" cm="1">
        <f t="array" ref="T304">IF($AC304=0,"",INDEX(Models!J$2:J$605,$AC304))</f>
        <v/>
      </c>
      <c r="U304" s="40"/>
      <c r="V304" s="40"/>
      <c r="W304" s="79" t="str" cm="1">
        <f t="array" ref="W304">IF(($Z304+$AA304+$AD304)=0,"",ExpandDiagCodes(_xlfn.TEXTJOIN(", ",TRUE,IF($AA304=0,"",INDEX(My_Audit!L$2:L$456,$AA304)),IF($Z304=0,"",INDEX(Output_Mac!AA$2:AA$500,$Z304)),IF($AD304=0,"",INDEX(Output_Win!AA$2:AA$243,$AD304)))))</f>
        <v/>
      </c>
      <c r="Y304" s="80">
        <f>IFERROR(MATCH($A304,CSV!$A$2:$A$510,0),0)</f>
        <v>0</v>
      </c>
      <c r="Z304" s="80">
        <f>IFERROR(MATCH($A304,Output_Mac!$A$2:$A$500,0),0)</f>
        <v>0</v>
      </c>
      <c r="AA304" s="80">
        <f>IFERROR(MATCH($A304,My_Audit!$A$2:$A$456,0),0)</f>
        <v>303</v>
      </c>
      <c r="AB304" s="80">
        <f>IFERROR(MATCH($C304,My_Audit!$B$2:$B$456,0),0)</f>
        <v>0</v>
      </c>
      <c r="AC304" s="80">
        <f>IFERROR(MATCH($E304,Models!$I$2:$I$605,0),0)</f>
        <v>0</v>
      </c>
      <c r="AD304" s="80">
        <f>IFERROR(MATCH($A304,Output_Win!$A$2:$A$243,0),0)</f>
        <v>0</v>
      </c>
    </row>
    <row r="305" spans="1:30">
      <c r="A305" s="40" t="str">
        <f>_xlfn.TEXTJOIN("",TRUE,Input!$A$4,TEXT(ROW(My_Audit!A304)+Input!$A$8-1,"00"))</f>
        <v>W4692</v>
      </c>
      <c r="B305" s="40" t="str">
        <f>_xlfn.TEXTJOIN("-",TRUE,"ITD",Input!$A$2,A305)</f>
        <v>ITD-SHR11749-W4692</v>
      </c>
      <c r="C305" s="41" t="str" cm="1">
        <f t="array" ref="C305">IF(($Y305+$Z305+$AA305+$AD305)=0,"",IFERROR(_xlfn.LET(_xlpm.CSVVal,IF($Y305=0,"",INDEX(CSV!B$2:B$510,$Y305)),_xlpm.MacVal,IF($Z305=0,"",INDEX(Output_Mac!B$2:B$500,$Z305)),_xlpm.WinVal,IF($AD305=0,"",INDEX(Output_Win!B$2:B$243,$AD305)),_xlpm.MyAuditVal,IF($AA305=0,"",INDEX(My_Audit!B$2:B$456,$AA305)),_xlfn.IFS(_xlpm.MyAuditVal&lt;&gt;"",_xlpm.MyAuditVal,_xlpm.MacVal&lt;&gt;"",_xlpm.MacVal,_xlpm.WinVal&lt;&gt;"",_xlpm.WinVal,_xlpm.CSVVal&lt;&gt;"",_xlpm.CSVVal)),""))</f>
        <v/>
      </c>
      <c r="D305" s="41" t="str" cm="1">
        <f t="array" ref="D305">IF(($Y305+$Z305+$AA305+$AD305)=0,"",IFERROR(_xlfn.LET(_xlpm.CSVVal,IF($Y305=0,"",INDEX(CSV!C$2:C$510,$Y305)),_xlpm.MacVal,IF($Z305=0,"",INDEX(Output_Mac!D$2:D$500,$Z305)),_xlpm.WinVal,IF($AD305=0,"",INDEX(Output_Win!D$2:D$243,$AD305)),_xlpm.MyAuditVal,IF($AA305=0,"",INDEX(My_Audit!C$2:C$456,$AA305)),_xlfn.IFS(_xlpm.MyAuditVal&lt;&gt;"",_xlpm.MyAuditVal,_xlpm.MacVal&lt;&gt;"",_xlpm.MacVal,_xlpm.WinVal&lt;&gt;"",_xlpm.WinVal,_xlpm.CSVVal&lt;&gt;"",_xlpm.CSVVal)),""))</f>
        <v/>
      </c>
      <c r="E305" s="41" t="str" cm="1">
        <f t="array" ref="E305">IF(($Y305+$Z305+$AA305+$AD305)=0,"",IFERROR(_xlfn.LET(_xlpm.CSVVal,IF($Y305=0,"",INDEX(CSV!E$2:E$510,$Y305)),_xlpm.MacVal,IF($Z305=0,"",INDEX(Output_Mac!C$2:C$500,$Z305)),_xlpm.WinVal,IF($AD305=0,"",INDEX(Output_Win!C$2:C$243,$AD305)),_xlpm.MyAuditVal,IF($AA305=0,"",INDEX(My_Audit!D$2:D$456,$AA305)),_xlfn.IFS(_xlpm.MyAuditVal&lt;&gt;"",_xlpm.MyAuditVal,_xlpm.MacVal&lt;&gt;"",_xlpm.MacVal,_xlpm.WinVal&lt;&gt;"",_xlpm.WinVal,_xlpm.CSVVal&lt;&gt;"",_xlpm.CSVVal)),""))</f>
        <v/>
      </c>
      <c r="F305" s="41" t="str" cm="1">
        <f t="array" ref="F305">IF(($Y305+$Z305+$AA305+$AD305)=0,"",IFERROR(_xlfn.LET(_xlpm.CSVVal,IF($Y305=0,"",INDEX(CSV!F$2:F$510,$Y305)),_xlpm.MacVal,IF($Z305=0,"",INDEX(Output_Mac!E$2:E$500,$Z305)),_xlpm.WinVal,IF($AD305=0,"",INDEX(Output_Win!E$2:E$243,$AD305)),_xlpm.MyAuditVal,IF($AA305=0,"",INDEX(My_Audit!E$2:E$456,$AA305)),_xlfn.IFS(_xlpm.MyAuditVal&lt;&gt;"",_xlpm.MyAuditVal,_xlpm.MacVal&lt;&gt;"",_xlpm.MacVal,_xlpm.WinVal&lt;&gt;"",_xlpm.WinVal,_xlpm.CSVVal&lt;&gt;"",PROPER(_xlpm.CSVVal))),""))</f>
        <v/>
      </c>
      <c r="G305" s="41" t="str" cm="1">
        <f t="array" ref="G305">IF(($Y305+$Z305+$AA305+$AD305)=0,"",IFERROR(_xlfn.LET(_xlpm.CSVVal,IF($Y305=0,"",INDEX(CSV!G$2:G$510,$Y305)),_xlpm.MacVal,IF($Z305=0,"",INDEX(Output_Mac!G$2:G$500,$Z305)),_xlpm.WinVal,IF($AD305=0,"",INDEX(Output_Win!G$2:G$243,$AD305)),_xlpm.MyAuditVal,IF($AA305=0,"",INDEX(My_Audit!F$2:F$456,$AA305)),_xlfn.IFS(_xlpm.MyAuditVal&lt;&gt;"",_xlpm.MyAuditVal,_xlpm.MacVal&lt;&gt;"",_xlpm.MacVal,_xlpm.WinVal&lt;&gt;"",_xlpm.WinVal,_xlpm.CSVVal&lt;&gt;"",_xlpm.CSVVal)),""))</f>
        <v/>
      </c>
      <c r="H305" s="41" t="str" cm="1">
        <f t="array" ref="H305">IF($Z305&gt;0,INDEX(Output_Mac!H$2:H$500,$Z305),IF($AD305&gt;0,INDEX(Output_Win!H$2:H$243,$AD305),IF($AA305&gt;0,_xlfn.LET(_xlpm.MyAuditVal,INDEX(My_Audit!G$2:G$456,$AA305),IF(_xlpm.MyAuditVal=0,"",_xlpm.MyAuditVal)),"")))</f>
        <v/>
      </c>
      <c r="I305" s="41" t="str" cm="1">
        <f t="array" ref="I305">IF(($Y305+$Z305+$AA305+$AD305)=0,"",IFERROR(_xlfn.LET(_xlpm.CSVVal,IF($Y305=0,"",INDEX(CSV!H$2:H$510,$Y305)),_xlpm.MacVal,IF($Z305=0,"",INDEX(Output_Mac!I$2:I$500,$Z305)),_xlpm.WinVal,IF($AD305=0,"",INDEX(Output_Win!I$2:I$243,$AD305)),_xlpm.MyAuditVal,IF($AA305=0,"",INDEX(My_Audit!H$2:H$456,$AA305)),_xlfn.IFS(_xlpm.MyAuditVal&lt;&gt;"",_xlpm.MyAuditVal,_xlpm.MacVal&lt;&gt;"",_xlpm.MacVal,_xlpm.WinVal&lt;&gt;"",_xlpm.WinVal,_xlpm.CSVVal&lt;&gt;"",_xlpm.CSVVal)),""))</f>
        <v/>
      </c>
      <c r="J305" s="41" t="str" cm="1">
        <f t="array" ref="J305">IF(($Y305+$Z305+$AA305+$AD305)=0,"",IFERROR(_xlfn.LET(_xlpm.CSVVal,IF($Y305=0,"",INDEX(CSV!J$2:J$510,$Y305)),_xlpm.MacVal,IF($Z305=0,"",INDEX(Output_Mac!J$2:J$500,$Z305)),_xlpm.WinVal,IF($AD305=0,"",INDEX(Output_Win!J$2:J$243,$AD305)),_xlpm.MyAuditVal,IF($AA305=0,"",INDEX(My_Audit!I$2:I$456,$AA305)),_xlfn.IFS(_xlpm.MyAuditVal&lt;&gt;"",_xlpm.MyAuditVal,_xlpm.MacVal&lt;&gt;"",_xlpm.MacVal,_xlpm.WinVal&lt;&gt;"",_xlpm.WinVal,_xlpm.CSVVal&lt;&gt;"",_xlpm.CSVVal)),""))</f>
        <v/>
      </c>
      <c r="K305" s="41" t="str" cm="1">
        <f t="array" ref="K305">IF(($Y305+$Z305+$AA305+$AD305)=0,"",IFERROR(_xlfn.LET(_xlpm.CSVVal,IF($Y305=0,"",INDEX(CSV!N$2:N$510,$Y305)),_xlpm.MacVal,IF($Z305=0,"",INDEX(Output_Mac!L$2:L$500,$Z305)),_xlpm.WinVal,IF($AD305=0,"",INDEX(Output_Win!L$2:L$243,$AD305)),_xlpm.MyAuditVal,IF($AA305=0,"",INDEX(My_Audit!J$2:J$456,$AA305)),_xlfn.IFS(_xlpm.MyAuditVal&lt;&gt;"",_xlpm.MyAuditVal,_xlpm.MacVal&lt;&gt;"",_xlpm.MacVal,_xlpm.WinVal&lt;&gt;"",_xlpm.WinVal,_xlpm.CSVVal&lt;&gt;"",_xlpm.CSVVal)),""))</f>
        <v/>
      </c>
      <c r="L305" s="41" t="str" cm="1">
        <f t="array" ref="L305">IF(($Y305+$Z305+$AA305+$AD305)=0,"",IFERROR(_xlfn.LET(_xlpm.CSVVal,IF($Y305=0,"",INDEX(CSV!Q$2:Q$510,$Y305)),_xlpm.MacVal,IF($Z305=0,"",INDEX(Output_Mac!M$2:M$500,$Z305)),_xlpm.WinVal,IF($AD305=0,"",INDEX(Output_Win!M$2:M$243,$AD305)),_xlpm.MyAuditVal,IF($AA305=0,"",INDEX(My_Audit!K$2:K$456,$AA305)),_xlfn.IFS(_xlpm.MyAuditVal&lt;&gt;"",_xlpm.MyAuditVal,_xlpm.MacVal&lt;&gt;"",_xlpm.MacVal,_xlpm.WinVal&lt;&gt;"",_xlpm.WinVal,_xlpm.CSVVal&lt;&gt;"",_xlpm.CSVVal)),""))</f>
        <v/>
      </c>
      <c r="M305" s="41" t="str" cm="1">
        <f t="array" ref="M305">IF(($Y305+$Z305+$AA305+$AD305)=0,"",ExpandDiagCodes(_xlfn.TEXTJOIN(", ",TRUE,IF($AA305=0,"",INDEX(My_Audit!N$2:N$456,$AA305)),IF($Z305=0,"",INDEX(Output_Mac!S$2:S$500,$Z305)),IF($AD305=0,"",INDEX(Output_Win!S$2:S$243,$AD305)),IF($Y305=0,"",INDEX(CSV!AE$2:AE$510,$Y305)))))</f>
        <v/>
      </c>
      <c r="N305" s="41" t="str" cm="1">
        <f t="array" ref="N305">IF(($Y305+$Z305+$AA305+$AD305)=0,"",IFERROR(_xlfn.LET(_xlpm.CSVVal,IF($Y305=0,"",INDEX(CSV!AG$2:AG$510,$Y305)),_xlpm.MacVal,IF($Z305=0,"",INDEX(Output_Mac!T$2:T$500,$Z305)),_xlpm.WinVal,IF($AD305=0,"",INDEX(Output_Win!T$2:T$243,$AD305)),_xlpm.MyAuditVal,IF($AA305=0,"",INDEX(My_Audit!O$2:O$456,$AA305)),_xlfn.IFS(_xlpm.MyAuditVal&lt;&gt;"",_xlpm.MyAuditVal,_xlpm.MacVal&lt;&gt;"",_xlpm.MacVal,_xlpm.WinVal&lt;&gt;"",_xlpm.WinVal,_xlpm.CSVVal&lt;&gt;"",_xlpm.CSVVal)),""))</f>
        <v/>
      </c>
      <c r="O305" s="41" t="str" cm="1">
        <f t="array" ref="O305">IF($AB305=0,"",INDEX(My_Audit!P$2:P$456,$AB305))&amp;""</f>
        <v/>
      </c>
      <c r="P305" s="40"/>
      <c r="Q305" s="41" t="str">
        <f>IF(LEFT(N305,4)="Pass","Nist SP 800-88",My_Audit!R305)&amp;""</f>
        <v/>
      </c>
      <c r="R305" s="40"/>
      <c r="S305" s="40"/>
      <c r="T305" s="41" t="str" cm="1">
        <f t="array" ref="T305">IF($AC305=0,"",INDEX(Models!J$2:J$605,$AC305))</f>
        <v/>
      </c>
      <c r="U305" s="40"/>
      <c r="V305" s="40"/>
      <c r="W305" s="79" t="str" cm="1">
        <f t="array" ref="W305">IF(($Z305+$AA305+$AD305)=0,"",ExpandDiagCodes(_xlfn.TEXTJOIN(", ",TRUE,IF($AA305=0,"",INDEX(My_Audit!L$2:L$456,$AA305)),IF($Z305=0,"",INDEX(Output_Mac!AA$2:AA$500,$Z305)),IF($AD305=0,"",INDEX(Output_Win!AA$2:AA$243,$AD305)))))</f>
        <v/>
      </c>
      <c r="Y305" s="80">
        <f>IFERROR(MATCH($A305,CSV!$A$2:$A$510,0),0)</f>
        <v>0</v>
      </c>
      <c r="Z305" s="80">
        <f>IFERROR(MATCH($A305,Output_Mac!$A$2:$A$500,0),0)</f>
        <v>0</v>
      </c>
      <c r="AA305" s="80">
        <f>IFERROR(MATCH($A305,My_Audit!$A$2:$A$456,0),0)</f>
        <v>304</v>
      </c>
      <c r="AB305" s="80">
        <f>IFERROR(MATCH($C305,My_Audit!$B$2:$B$456,0),0)</f>
        <v>0</v>
      </c>
      <c r="AC305" s="80">
        <f>IFERROR(MATCH($E305,Models!$I$2:$I$605,0),0)</f>
        <v>0</v>
      </c>
      <c r="AD305" s="80">
        <f>IFERROR(MATCH($A305,Output_Win!$A$2:$A$243,0),0)</f>
        <v>0</v>
      </c>
    </row>
    <row r="306" spans="1:30">
      <c r="A306" s="40" t="str">
        <f>_xlfn.TEXTJOIN("",TRUE,Input!$A$4,TEXT(ROW(My_Audit!A305)+Input!$A$8-1,"00"))</f>
        <v>W4693</v>
      </c>
      <c r="B306" s="40" t="str">
        <f>_xlfn.TEXTJOIN("-",TRUE,"ITD",Input!$A$2,A306)</f>
        <v>ITD-SHR11749-W4693</v>
      </c>
      <c r="C306" s="41" t="str" cm="1">
        <f t="array" ref="C306">IF(($Y306+$Z306+$AA306+$AD306)=0,"",IFERROR(_xlfn.LET(_xlpm.CSVVal,IF($Y306=0,"",INDEX(CSV!B$2:B$510,$Y306)),_xlpm.MacVal,IF($Z306=0,"",INDEX(Output_Mac!B$2:B$500,$Z306)),_xlpm.WinVal,IF($AD306=0,"",INDEX(Output_Win!B$2:B$243,$AD306)),_xlpm.MyAuditVal,IF($AA306=0,"",INDEX(My_Audit!B$2:B$456,$AA306)),_xlfn.IFS(_xlpm.MyAuditVal&lt;&gt;"",_xlpm.MyAuditVal,_xlpm.MacVal&lt;&gt;"",_xlpm.MacVal,_xlpm.WinVal&lt;&gt;"",_xlpm.WinVal,_xlpm.CSVVal&lt;&gt;"",_xlpm.CSVVal)),""))</f>
        <v/>
      </c>
      <c r="D306" s="41" t="str" cm="1">
        <f t="array" ref="D306">IF(($Y306+$Z306+$AA306+$AD306)=0,"",IFERROR(_xlfn.LET(_xlpm.CSVVal,IF($Y306=0,"",INDEX(CSV!C$2:C$510,$Y306)),_xlpm.MacVal,IF($Z306=0,"",INDEX(Output_Mac!D$2:D$500,$Z306)),_xlpm.WinVal,IF($AD306=0,"",INDEX(Output_Win!D$2:D$243,$AD306)),_xlpm.MyAuditVal,IF($AA306=0,"",INDEX(My_Audit!C$2:C$456,$AA306)),_xlfn.IFS(_xlpm.MyAuditVal&lt;&gt;"",_xlpm.MyAuditVal,_xlpm.MacVal&lt;&gt;"",_xlpm.MacVal,_xlpm.WinVal&lt;&gt;"",_xlpm.WinVal,_xlpm.CSVVal&lt;&gt;"",_xlpm.CSVVal)),""))</f>
        <v/>
      </c>
      <c r="E306" s="41" t="str" cm="1">
        <f t="array" ref="E306">IF(($Y306+$Z306+$AA306+$AD306)=0,"",IFERROR(_xlfn.LET(_xlpm.CSVVal,IF($Y306=0,"",INDEX(CSV!E$2:E$510,$Y306)),_xlpm.MacVal,IF($Z306=0,"",INDEX(Output_Mac!C$2:C$500,$Z306)),_xlpm.WinVal,IF($AD306=0,"",INDEX(Output_Win!C$2:C$243,$AD306)),_xlpm.MyAuditVal,IF($AA306=0,"",INDEX(My_Audit!D$2:D$456,$AA306)),_xlfn.IFS(_xlpm.MyAuditVal&lt;&gt;"",_xlpm.MyAuditVal,_xlpm.MacVal&lt;&gt;"",_xlpm.MacVal,_xlpm.WinVal&lt;&gt;"",_xlpm.WinVal,_xlpm.CSVVal&lt;&gt;"",_xlpm.CSVVal)),""))</f>
        <v/>
      </c>
      <c r="F306" s="41" t="str" cm="1">
        <f t="array" ref="F306">IF(($Y306+$Z306+$AA306+$AD306)=0,"",IFERROR(_xlfn.LET(_xlpm.CSVVal,IF($Y306=0,"",INDEX(CSV!F$2:F$510,$Y306)),_xlpm.MacVal,IF($Z306=0,"",INDEX(Output_Mac!E$2:E$500,$Z306)),_xlpm.WinVal,IF($AD306=0,"",INDEX(Output_Win!E$2:E$243,$AD306)),_xlpm.MyAuditVal,IF($AA306=0,"",INDEX(My_Audit!E$2:E$456,$AA306)),_xlfn.IFS(_xlpm.MyAuditVal&lt;&gt;"",_xlpm.MyAuditVal,_xlpm.MacVal&lt;&gt;"",_xlpm.MacVal,_xlpm.WinVal&lt;&gt;"",_xlpm.WinVal,_xlpm.CSVVal&lt;&gt;"",PROPER(_xlpm.CSVVal))),""))</f>
        <v/>
      </c>
      <c r="G306" s="41" t="str" cm="1">
        <f t="array" ref="G306">IF(($Y306+$Z306+$AA306+$AD306)=0,"",IFERROR(_xlfn.LET(_xlpm.CSVVal,IF($Y306=0,"",INDEX(CSV!G$2:G$510,$Y306)),_xlpm.MacVal,IF($Z306=0,"",INDEX(Output_Mac!G$2:G$500,$Z306)),_xlpm.WinVal,IF($AD306=0,"",INDEX(Output_Win!G$2:G$243,$AD306)),_xlpm.MyAuditVal,IF($AA306=0,"",INDEX(My_Audit!F$2:F$456,$AA306)),_xlfn.IFS(_xlpm.MyAuditVal&lt;&gt;"",_xlpm.MyAuditVal,_xlpm.MacVal&lt;&gt;"",_xlpm.MacVal,_xlpm.WinVal&lt;&gt;"",_xlpm.WinVal,_xlpm.CSVVal&lt;&gt;"",_xlpm.CSVVal)),""))</f>
        <v/>
      </c>
      <c r="H306" s="41" t="str" cm="1">
        <f t="array" ref="H306">IF($Z306&gt;0,INDEX(Output_Mac!H$2:H$500,$Z306),IF($AD306&gt;0,INDEX(Output_Win!H$2:H$243,$AD306),IF($AA306&gt;0,_xlfn.LET(_xlpm.MyAuditVal,INDEX(My_Audit!G$2:G$456,$AA306),IF(_xlpm.MyAuditVal=0,"",_xlpm.MyAuditVal)),"")))</f>
        <v/>
      </c>
      <c r="I306" s="41" t="str" cm="1">
        <f t="array" ref="I306">IF(($Y306+$Z306+$AA306+$AD306)=0,"",IFERROR(_xlfn.LET(_xlpm.CSVVal,IF($Y306=0,"",INDEX(CSV!H$2:H$510,$Y306)),_xlpm.MacVal,IF($Z306=0,"",INDEX(Output_Mac!I$2:I$500,$Z306)),_xlpm.WinVal,IF($AD306=0,"",INDEX(Output_Win!I$2:I$243,$AD306)),_xlpm.MyAuditVal,IF($AA306=0,"",INDEX(My_Audit!H$2:H$456,$AA306)),_xlfn.IFS(_xlpm.MyAuditVal&lt;&gt;"",_xlpm.MyAuditVal,_xlpm.MacVal&lt;&gt;"",_xlpm.MacVal,_xlpm.WinVal&lt;&gt;"",_xlpm.WinVal,_xlpm.CSVVal&lt;&gt;"",_xlpm.CSVVal)),""))</f>
        <v/>
      </c>
      <c r="J306" s="41" t="str" cm="1">
        <f t="array" ref="J306">IF(($Y306+$Z306+$AA306+$AD306)=0,"",IFERROR(_xlfn.LET(_xlpm.CSVVal,IF($Y306=0,"",INDEX(CSV!J$2:J$510,$Y306)),_xlpm.MacVal,IF($Z306=0,"",INDEX(Output_Mac!J$2:J$500,$Z306)),_xlpm.WinVal,IF($AD306=0,"",INDEX(Output_Win!J$2:J$243,$AD306)),_xlpm.MyAuditVal,IF($AA306=0,"",INDEX(My_Audit!I$2:I$456,$AA306)),_xlfn.IFS(_xlpm.MyAuditVal&lt;&gt;"",_xlpm.MyAuditVal,_xlpm.MacVal&lt;&gt;"",_xlpm.MacVal,_xlpm.WinVal&lt;&gt;"",_xlpm.WinVal,_xlpm.CSVVal&lt;&gt;"",_xlpm.CSVVal)),""))</f>
        <v/>
      </c>
      <c r="K306" s="41" t="str" cm="1">
        <f t="array" ref="K306">IF(($Y306+$Z306+$AA306+$AD306)=0,"",IFERROR(_xlfn.LET(_xlpm.CSVVal,IF($Y306=0,"",INDEX(CSV!N$2:N$510,$Y306)),_xlpm.MacVal,IF($Z306=0,"",INDEX(Output_Mac!L$2:L$500,$Z306)),_xlpm.WinVal,IF($AD306=0,"",INDEX(Output_Win!L$2:L$243,$AD306)),_xlpm.MyAuditVal,IF($AA306=0,"",INDEX(My_Audit!J$2:J$456,$AA306)),_xlfn.IFS(_xlpm.MyAuditVal&lt;&gt;"",_xlpm.MyAuditVal,_xlpm.MacVal&lt;&gt;"",_xlpm.MacVal,_xlpm.WinVal&lt;&gt;"",_xlpm.WinVal,_xlpm.CSVVal&lt;&gt;"",_xlpm.CSVVal)),""))</f>
        <v/>
      </c>
      <c r="L306" s="41" t="str" cm="1">
        <f t="array" ref="L306">IF(($Y306+$Z306+$AA306+$AD306)=0,"",IFERROR(_xlfn.LET(_xlpm.CSVVal,IF($Y306=0,"",INDEX(CSV!Q$2:Q$510,$Y306)),_xlpm.MacVal,IF($Z306=0,"",INDEX(Output_Mac!M$2:M$500,$Z306)),_xlpm.WinVal,IF($AD306=0,"",INDEX(Output_Win!M$2:M$243,$AD306)),_xlpm.MyAuditVal,IF($AA306=0,"",INDEX(My_Audit!K$2:K$456,$AA306)),_xlfn.IFS(_xlpm.MyAuditVal&lt;&gt;"",_xlpm.MyAuditVal,_xlpm.MacVal&lt;&gt;"",_xlpm.MacVal,_xlpm.WinVal&lt;&gt;"",_xlpm.WinVal,_xlpm.CSVVal&lt;&gt;"",_xlpm.CSVVal)),""))</f>
        <v/>
      </c>
      <c r="M306" s="41" t="str" cm="1">
        <f t="array" ref="M306">IF(($Y306+$Z306+$AA306+$AD306)=0,"",ExpandDiagCodes(_xlfn.TEXTJOIN(", ",TRUE,IF($AA306=0,"",INDEX(My_Audit!N$2:N$456,$AA306)),IF($Z306=0,"",INDEX(Output_Mac!S$2:S$500,$Z306)),IF($AD306=0,"",INDEX(Output_Win!S$2:S$243,$AD306)),IF($Y306=0,"",INDEX(CSV!AE$2:AE$510,$Y306)))))</f>
        <v/>
      </c>
      <c r="N306" s="41" t="str" cm="1">
        <f t="array" ref="N306">IF(($Y306+$Z306+$AA306+$AD306)=0,"",IFERROR(_xlfn.LET(_xlpm.CSVVal,IF($Y306=0,"",INDEX(CSV!AG$2:AG$510,$Y306)),_xlpm.MacVal,IF($Z306=0,"",INDEX(Output_Mac!T$2:T$500,$Z306)),_xlpm.WinVal,IF($AD306=0,"",INDEX(Output_Win!T$2:T$243,$AD306)),_xlpm.MyAuditVal,IF($AA306=0,"",INDEX(My_Audit!O$2:O$456,$AA306)),_xlfn.IFS(_xlpm.MyAuditVal&lt;&gt;"",_xlpm.MyAuditVal,_xlpm.MacVal&lt;&gt;"",_xlpm.MacVal,_xlpm.WinVal&lt;&gt;"",_xlpm.WinVal,_xlpm.CSVVal&lt;&gt;"",_xlpm.CSVVal)),""))</f>
        <v/>
      </c>
      <c r="O306" s="41" t="str" cm="1">
        <f t="array" ref="O306">IF($AB306=0,"",INDEX(My_Audit!P$2:P$456,$AB306))&amp;""</f>
        <v/>
      </c>
      <c r="P306" s="40"/>
      <c r="Q306" s="41" t="str">
        <f>IF(LEFT(N306,4)="Pass","Nist SP 800-88",My_Audit!R306)&amp;""</f>
        <v/>
      </c>
      <c r="R306" s="40"/>
      <c r="S306" s="40"/>
      <c r="T306" s="41" t="str" cm="1">
        <f t="array" ref="T306">IF($AC306=0,"",INDEX(Models!J$2:J$605,$AC306))</f>
        <v/>
      </c>
      <c r="U306" s="40"/>
      <c r="V306" s="40"/>
      <c r="W306" s="79" t="str" cm="1">
        <f t="array" ref="W306">IF(($Z306+$AA306+$AD306)=0,"",ExpandDiagCodes(_xlfn.TEXTJOIN(", ",TRUE,IF($AA306=0,"",INDEX(My_Audit!L$2:L$456,$AA306)),IF($Z306=0,"",INDEX(Output_Mac!AA$2:AA$500,$Z306)),IF($AD306=0,"",INDEX(Output_Win!AA$2:AA$243,$AD306)))))</f>
        <v/>
      </c>
      <c r="Y306" s="80">
        <f>IFERROR(MATCH($A306,CSV!$A$2:$A$510,0),0)</f>
        <v>0</v>
      </c>
      <c r="Z306" s="80">
        <f>IFERROR(MATCH($A306,Output_Mac!$A$2:$A$500,0),0)</f>
        <v>0</v>
      </c>
      <c r="AA306" s="80">
        <f>IFERROR(MATCH($A306,My_Audit!$A$2:$A$456,0),0)</f>
        <v>305</v>
      </c>
      <c r="AB306" s="80">
        <f>IFERROR(MATCH($C306,My_Audit!$B$2:$B$456,0),0)</f>
        <v>0</v>
      </c>
      <c r="AC306" s="80">
        <f>IFERROR(MATCH($E306,Models!$I$2:$I$605,0),0)</f>
        <v>0</v>
      </c>
      <c r="AD306" s="80">
        <f>IFERROR(MATCH($A306,Output_Win!$A$2:$A$243,0),0)</f>
        <v>0</v>
      </c>
    </row>
    <row r="307" spans="1:30">
      <c r="A307" s="40" t="str">
        <f>_xlfn.TEXTJOIN("",TRUE,Input!$A$4,TEXT(ROW(My_Audit!A306)+Input!$A$8-1,"00"))</f>
        <v>W4694</v>
      </c>
      <c r="B307" s="40" t="str">
        <f>_xlfn.TEXTJOIN("-",TRUE,"ITD",Input!$A$2,A307)</f>
        <v>ITD-SHR11749-W4694</v>
      </c>
      <c r="C307" s="41" t="str" cm="1">
        <f t="array" ref="C307">IF(($Y307+$Z307+$AA307+$AD307)=0,"",IFERROR(_xlfn.LET(_xlpm.CSVVal,IF($Y307=0,"",INDEX(CSV!B$2:B$510,$Y307)),_xlpm.MacVal,IF($Z307=0,"",INDEX(Output_Mac!B$2:B$500,$Z307)),_xlpm.WinVal,IF($AD307=0,"",INDEX(Output_Win!B$2:B$243,$AD307)),_xlpm.MyAuditVal,IF($AA307=0,"",INDEX(My_Audit!B$2:B$456,$AA307)),_xlfn.IFS(_xlpm.MyAuditVal&lt;&gt;"",_xlpm.MyAuditVal,_xlpm.MacVal&lt;&gt;"",_xlpm.MacVal,_xlpm.WinVal&lt;&gt;"",_xlpm.WinVal,_xlpm.CSVVal&lt;&gt;"",_xlpm.CSVVal)),""))</f>
        <v/>
      </c>
      <c r="D307" s="41" t="str" cm="1">
        <f t="array" ref="D307">IF(($Y307+$Z307+$AA307+$AD307)=0,"",IFERROR(_xlfn.LET(_xlpm.CSVVal,IF($Y307=0,"",INDEX(CSV!C$2:C$510,$Y307)),_xlpm.MacVal,IF($Z307=0,"",INDEX(Output_Mac!D$2:D$500,$Z307)),_xlpm.WinVal,IF($AD307=0,"",INDEX(Output_Win!D$2:D$243,$AD307)),_xlpm.MyAuditVal,IF($AA307=0,"",INDEX(My_Audit!C$2:C$456,$AA307)),_xlfn.IFS(_xlpm.MyAuditVal&lt;&gt;"",_xlpm.MyAuditVal,_xlpm.MacVal&lt;&gt;"",_xlpm.MacVal,_xlpm.WinVal&lt;&gt;"",_xlpm.WinVal,_xlpm.CSVVal&lt;&gt;"",_xlpm.CSVVal)),""))</f>
        <v/>
      </c>
      <c r="E307" s="41" t="str" cm="1">
        <f t="array" ref="E307">IF(($Y307+$Z307+$AA307+$AD307)=0,"",IFERROR(_xlfn.LET(_xlpm.CSVVal,IF($Y307=0,"",INDEX(CSV!E$2:E$510,$Y307)),_xlpm.MacVal,IF($Z307=0,"",INDEX(Output_Mac!C$2:C$500,$Z307)),_xlpm.WinVal,IF($AD307=0,"",INDEX(Output_Win!C$2:C$243,$AD307)),_xlpm.MyAuditVal,IF($AA307=0,"",INDEX(My_Audit!D$2:D$456,$AA307)),_xlfn.IFS(_xlpm.MyAuditVal&lt;&gt;"",_xlpm.MyAuditVal,_xlpm.MacVal&lt;&gt;"",_xlpm.MacVal,_xlpm.WinVal&lt;&gt;"",_xlpm.WinVal,_xlpm.CSVVal&lt;&gt;"",_xlpm.CSVVal)),""))</f>
        <v/>
      </c>
      <c r="F307" s="41" t="str" cm="1">
        <f t="array" ref="F307">IF(($Y307+$Z307+$AA307+$AD307)=0,"",IFERROR(_xlfn.LET(_xlpm.CSVVal,IF($Y307=0,"",INDEX(CSV!F$2:F$510,$Y307)),_xlpm.MacVal,IF($Z307=0,"",INDEX(Output_Mac!E$2:E$500,$Z307)),_xlpm.WinVal,IF($AD307=0,"",INDEX(Output_Win!E$2:E$243,$AD307)),_xlpm.MyAuditVal,IF($AA307=0,"",INDEX(My_Audit!E$2:E$456,$AA307)),_xlfn.IFS(_xlpm.MyAuditVal&lt;&gt;"",_xlpm.MyAuditVal,_xlpm.MacVal&lt;&gt;"",_xlpm.MacVal,_xlpm.WinVal&lt;&gt;"",_xlpm.WinVal,_xlpm.CSVVal&lt;&gt;"",PROPER(_xlpm.CSVVal))),""))</f>
        <v/>
      </c>
      <c r="G307" s="41" t="str" cm="1">
        <f t="array" ref="G307">IF(($Y307+$Z307+$AA307+$AD307)=0,"",IFERROR(_xlfn.LET(_xlpm.CSVVal,IF($Y307=0,"",INDEX(CSV!G$2:G$510,$Y307)),_xlpm.MacVal,IF($Z307=0,"",INDEX(Output_Mac!G$2:G$500,$Z307)),_xlpm.WinVal,IF($AD307=0,"",INDEX(Output_Win!G$2:G$243,$AD307)),_xlpm.MyAuditVal,IF($AA307=0,"",INDEX(My_Audit!F$2:F$456,$AA307)),_xlfn.IFS(_xlpm.MyAuditVal&lt;&gt;"",_xlpm.MyAuditVal,_xlpm.MacVal&lt;&gt;"",_xlpm.MacVal,_xlpm.WinVal&lt;&gt;"",_xlpm.WinVal,_xlpm.CSVVal&lt;&gt;"",_xlpm.CSVVal)),""))</f>
        <v/>
      </c>
      <c r="H307" s="41" t="str" cm="1">
        <f t="array" ref="H307">IF($Z307&gt;0,INDEX(Output_Mac!H$2:H$500,$Z307),IF($AD307&gt;0,INDEX(Output_Win!H$2:H$243,$AD307),IF($AA307&gt;0,_xlfn.LET(_xlpm.MyAuditVal,INDEX(My_Audit!G$2:G$456,$AA307),IF(_xlpm.MyAuditVal=0,"",_xlpm.MyAuditVal)),"")))</f>
        <v/>
      </c>
      <c r="I307" s="41" t="str" cm="1">
        <f t="array" ref="I307">IF(($Y307+$Z307+$AA307+$AD307)=0,"",IFERROR(_xlfn.LET(_xlpm.CSVVal,IF($Y307=0,"",INDEX(CSV!H$2:H$510,$Y307)),_xlpm.MacVal,IF($Z307=0,"",INDEX(Output_Mac!I$2:I$500,$Z307)),_xlpm.WinVal,IF($AD307=0,"",INDEX(Output_Win!I$2:I$243,$AD307)),_xlpm.MyAuditVal,IF($AA307=0,"",INDEX(My_Audit!H$2:H$456,$AA307)),_xlfn.IFS(_xlpm.MyAuditVal&lt;&gt;"",_xlpm.MyAuditVal,_xlpm.MacVal&lt;&gt;"",_xlpm.MacVal,_xlpm.WinVal&lt;&gt;"",_xlpm.WinVal,_xlpm.CSVVal&lt;&gt;"",_xlpm.CSVVal)),""))</f>
        <v/>
      </c>
      <c r="J307" s="41" t="str" cm="1">
        <f t="array" ref="J307">IF(($Y307+$Z307+$AA307+$AD307)=0,"",IFERROR(_xlfn.LET(_xlpm.CSVVal,IF($Y307=0,"",INDEX(CSV!J$2:J$510,$Y307)),_xlpm.MacVal,IF($Z307=0,"",INDEX(Output_Mac!J$2:J$500,$Z307)),_xlpm.WinVal,IF($AD307=0,"",INDEX(Output_Win!J$2:J$243,$AD307)),_xlpm.MyAuditVal,IF($AA307=0,"",INDEX(My_Audit!I$2:I$456,$AA307)),_xlfn.IFS(_xlpm.MyAuditVal&lt;&gt;"",_xlpm.MyAuditVal,_xlpm.MacVal&lt;&gt;"",_xlpm.MacVal,_xlpm.WinVal&lt;&gt;"",_xlpm.WinVal,_xlpm.CSVVal&lt;&gt;"",_xlpm.CSVVal)),""))</f>
        <v/>
      </c>
      <c r="K307" s="41" t="str" cm="1">
        <f t="array" ref="K307">IF(($Y307+$Z307+$AA307+$AD307)=0,"",IFERROR(_xlfn.LET(_xlpm.CSVVal,IF($Y307=0,"",INDEX(CSV!N$2:N$510,$Y307)),_xlpm.MacVal,IF($Z307=0,"",INDEX(Output_Mac!L$2:L$500,$Z307)),_xlpm.WinVal,IF($AD307=0,"",INDEX(Output_Win!L$2:L$243,$AD307)),_xlpm.MyAuditVal,IF($AA307=0,"",INDEX(My_Audit!J$2:J$456,$AA307)),_xlfn.IFS(_xlpm.MyAuditVal&lt;&gt;"",_xlpm.MyAuditVal,_xlpm.MacVal&lt;&gt;"",_xlpm.MacVal,_xlpm.WinVal&lt;&gt;"",_xlpm.WinVal,_xlpm.CSVVal&lt;&gt;"",_xlpm.CSVVal)),""))</f>
        <v/>
      </c>
      <c r="L307" s="41" t="str" cm="1">
        <f t="array" ref="L307">IF(($Y307+$Z307+$AA307+$AD307)=0,"",IFERROR(_xlfn.LET(_xlpm.CSVVal,IF($Y307=0,"",INDEX(CSV!Q$2:Q$510,$Y307)),_xlpm.MacVal,IF($Z307=0,"",INDEX(Output_Mac!M$2:M$500,$Z307)),_xlpm.WinVal,IF($AD307=0,"",INDEX(Output_Win!M$2:M$243,$AD307)),_xlpm.MyAuditVal,IF($AA307=0,"",INDEX(My_Audit!K$2:K$456,$AA307)),_xlfn.IFS(_xlpm.MyAuditVal&lt;&gt;"",_xlpm.MyAuditVal,_xlpm.MacVal&lt;&gt;"",_xlpm.MacVal,_xlpm.WinVal&lt;&gt;"",_xlpm.WinVal,_xlpm.CSVVal&lt;&gt;"",_xlpm.CSVVal)),""))</f>
        <v/>
      </c>
      <c r="M307" s="41" t="str" cm="1">
        <f t="array" ref="M307">IF(($Y307+$Z307+$AA307+$AD307)=0,"",ExpandDiagCodes(_xlfn.TEXTJOIN(", ",TRUE,IF($AA307=0,"",INDEX(My_Audit!N$2:N$456,$AA307)),IF($Z307=0,"",INDEX(Output_Mac!S$2:S$500,$Z307)),IF($AD307=0,"",INDEX(Output_Win!S$2:S$243,$AD307)),IF($Y307=0,"",INDEX(CSV!AE$2:AE$510,$Y307)))))</f>
        <v/>
      </c>
      <c r="N307" s="41" t="str" cm="1">
        <f t="array" ref="N307">IF(($Y307+$Z307+$AA307+$AD307)=0,"",IFERROR(_xlfn.LET(_xlpm.CSVVal,IF($Y307=0,"",INDEX(CSV!AG$2:AG$510,$Y307)),_xlpm.MacVal,IF($Z307=0,"",INDEX(Output_Mac!T$2:T$500,$Z307)),_xlpm.WinVal,IF($AD307=0,"",INDEX(Output_Win!T$2:T$243,$AD307)),_xlpm.MyAuditVal,IF($AA307=0,"",INDEX(My_Audit!O$2:O$456,$AA307)),_xlfn.IFS(_xlpm.MyAuditVal&lt;&gt;"",_xlpm.MyAuditVal,_xlpm.MacVal&lt;&gt;"",_xlpm.MacVal,_xlpm.WinVal&lt;&gt;"",_xlpm.WinVal,_xlpm.CSVVal&lt;&gt;"",_xlpm.CSVVal)),""))</f>
        <v/>
      </c>
      <c r="O307" s="41" t="str" cm="1">
        <f t="array" ref="O307">IF($AB307=0,"",INDEX(My_Audit!P$2:P$456,$AB307))&amp;""</f>
        <v/>
      </c>
      <c r="P307" s="40"/>
      <c r="Q307" s="41" t="str">
        <f>IF(LEFT(N307,4)="Pass","Nist SP 800-88",My_Audit!R307)&amp;""</f>
        <v/>
      </c>
      <c r="R307" s="40"/>
      <c r="S307" s="40"/>
      <c r="T307" s="41" t="str" cm="1">
        <f t="array" ref="T307">IF($AC307=0,"",INDEX(Models!J$2:J$605,$AC307))</f>
        <v/>
      </c>
      <c r="U307" s="40"/>
      <c r="V307" s="40"/>
      <c r="W307" s="79" t="str" cm="1">
        <f t="array" ref="W307">IF(($Z307+$AA307+$AD307)=0,"",ExpandDiagCodes(_xlfn.TEXTJOIN(", ",TRUE,IF($AA307=0,"",INDEX(My_Audit!L$2:L$456,$AA307)),IF($Z307=0,"",INDEX(Output_Mac!AA$2:AA$500,$Z307)),IF($AD307=0,"",INDEX(Output_Win!AA$2:AA$243,$AD307)))))</f>
        <v/>
      </c>
      <c r="Y307" s="80">
        <f>IFERROR(MATCH($A307,CSV!$A$2:$A$510,0),0)</f>
        <v>0</v>
      </c>
      <c r="Z307" s="80">
        <f>IFERROR(MATCH($A307,Output_Mac!$A$2:$A$500,0),0)</f>
        <v>0</v>
      </c>
      <c r="AA307" s="80">
        <f>IFERROR(MATCH($A307,My_Audit!$A$2:$A$456,0),0)</f>
        <v>306</v>
      </c>
      <c r="AB307" s="80">
        <f>IFERROR(MATCH($C307,My_Audit!$B$2:$B$456,0),0)</f>
        <v>0</v>
      </c>
      <c r="AC307" s="80">
        <f>IFERROR(MATCH($E307,Models!$I$2:$I$605,0),0)</f>
        <v>0</v>
      </c>
      <c r="AD307" s="80">
        <f>IFERROR(MATCH($A307,Output_Win!$A$2:$A$243,0),0)</f>
        <v>0</v>
      </c>
    </row>
    <row r="308" spans="1:30">
      <c r="A308" s="40" t="str">
        <f>_xlfn.TEXTJOIN("",TRUE,Input!$A$4,TEXT(ROW(My_Audit!A307)+Input!$A$8-1,"00"))</f>
        <v>W4695</v>
      </c>
      <c r="B308" s="40" t="str">
        <f>_xlfn.TEXTJOIN("-",TRUE,"ITD",Input!$A$2,A308)</f>
        <v>ITD-SHR11749-W4695</v>
      </c>
      <c r="C308" s="41" t="str" cm="1">
        <f t="array" ref="C308">IF(($Y308+$Z308+$AA308+$AD308)=0,"",IFERROR(_xlfn.LET(_xlpm.CSVVal,IF($Y308=0,"",INDEX(CSV!B$2:B$510,$Y308)),_xlpm.MacVal,IF($Z308=0,"",INDEX(Output_Mac!B$2:B$500,$Z308)),_xlpm.WinVal,IF($AD308=0,"",INDEX(Output_Win!B$2:B$243,$AD308)),_xlpm.MyAuditVal,IF($AA308=0,"",INDEX(My_Audit!B$2:B$456,$AA308)),_xlfn.IFS(_xlpm.MyAuditVal&lt;&gt;"",_xlpm.MyAuditVal,_xlpm.MacVal&lt;&gt;"",_xlpm.MacVal,_xlpm.WinVal&lt;&gt;"",_xlpm.WinVal,_xlpm.CSVVal&lt;&gt;"",_xlpm.CSVVal)),""))</f>
        <v/>
      </c>
      <c r="D308" s="41" t="str" cm="1">
        <f t="array" ref="D308">IF(($Y308+$Z308+$AA308+$AD308)=0,"",IFERROR(_xlfn.LET(_xlpm.CSVVal,IF($Y308=0,"",INDEX(CSV!C$2:C$510,$Y308)),_xlpm.MacVal,IF($Z308=0,"",INDEX(Output_Mac!D$2:D$500,$Z308)),_xlpm.WinVal,IF($AD308=0,"",INDEX(Output_Win!D$2:D$243,$AD308)),_xlpm.MyAuditVal,IF($AA308=0,"",INDEX(My_Audit!C$2:C$456,$AA308)),_xlfn.IFS(_xlpm.MyAuditVal&lt;&gt;"",_xlpm.MyAuditVal,_xlpm.MacVal&lt;&gt;"",_xlpm.MacVal,_xlpm.WinVal&lt;&gt;"",_xlpm.WinVal,_xlpm.CSVVal&lt;&gt;"",_xlpm.CSVVal)),""))</f>
        <v/>
      </c>
      <c r="E308" s="41" t="str" cm="1">
        <f t="array" ref="E308">IF(($Y308+$Z308+$AA308+$AD308)=0,"",IFERROR(_xlfn.LET(_xlpm.CSVVal,IF($Y308=0,"",INDEX(CSV!E$2:E$510,$Y308)),_xlpm.MacVal,IF($Z308=0,"",INDEX(Output_Mac!C$2:C$500,$Z308)),_xlpm.WinVal,IF($AD308=0,"",INDEX(Output_Win!C$2:C$243,$AD308)),_xlpm.MyAuditVal,IF($AA308=0,"",INDEX(My_Audit!D$2:D$456,$AA308)),_xlfn.IFS(_xlpm.MyAuditVal&lt;&gt;"",_xlpm.MyAuditVal,_xlpm.MacVal&lt;&gt;"",_xlpm.MacVal,_xlpm.WinVal&lt;&gt;"",_xlpm.WinVal,_xlpm.CSVVal&lt;&gt;"",_xlpm.CSVVal)),""))</f>
        <v/>
      </c>
      <c r="F308" s="41" t="str" cm="1">
        <f t="array" ref="F308">IF(($Y308+$Z308+$AA308+$AD308)=0,"",IFERROR(_xlfn.LET(_xlpm.CSVVal,IF($Y308=0,"",INDEX(CSV!F$2:F$510,$Y308)),_xlpm.MacVal,IF($Z308=0,"",INDEX(Output_Mac!E$2:E$500,$Z308)),_xlpm.WinVal,IF($AD308=0,"",INDEX(Output_Win!E$2:E$243,$AD308)),_xlpm.MyAuditVal,IF($AA308=0,"",INDEX(My_Audit!E$2:E$456,$AA308)),_xlfn.IFS(_xlpm.MyAuditVal&lt;&gt;"",_xlpm.MyAuditVal,_xlpm.MacVal&lt;&gt;"",_xlpm.MacVal,_xlpm.WinVal&lt;&gt;"",_xlpm.WinVal,_xlpm.CSVVal&lt;&gt;"",PROPER(_xlpm.CSVVal))),""))</f>
        <v/>
      </c>
      <c r="G308" s="41" t="str" cm="1">
        <f t="array" ref="G308">IF(($Y308+$Z308+$AA308+$AD308)=0,"",IFERROR(_xlfn.LET(_xlpm.CSVVal,IF($Y308=0,"",INDEX(CSV!G$2:G$510,$Y308)),_xlpm.MacVal,IF($Z308=0,"",INDEX(Output_Mac!G$2:G$500,$Z308)),_xlpm.WinVal,IF($AD308=0,"",INDEX(Output_Win!G$2:G$243,$AD308)),_xlpm.MyAuditVal,IF($AA308=0,"",INDEX(My_Audit!F$2:F$456,$AA308)),_xlfn.IFS(_xlpm.MyAuditVal&lt;&gt;"",_xlpm.MyAuditVal,_xlpm.MacVal&lt;&gt;"",_xlpm.MacVal,_xlpm.WinVal&lt;&gt;"",_xlpm.WinVal,_xlpm.CSVVal&lt;&gt;"",_xlpm.CSVVal)),""))</f>
        <v/>
      </c>
      <c r="H308" s="41" t="str" cm="1">
        <f t="array" ref="H308">IF($Z308&gt;0,INDEX(Output_Mac!H$2:H$500,$Z308),IF($AD308&gt;0,INDEX(Output_Win!H$2:H$243,$AD308),IF($AA308&gt;0,_xlfn.LET(_xlpm.MyAuditVal,INDEX(My_Audit!G$2:G$456,$AA308),IF(_xlpm.MyAuditVal=0,"",_xlpm.MyAuditVal)),"")))</f>
        <v/>
      </c>
      <c r="I308" s="41" t="str" cm="1">
        <f t="array" ref="I308">IF(($Y308+$Z308+$AA308+$AD308)=0,"",IFERROR(_xlfn.LET(_xlpm.CSVVal,IF($Y308=0,"",INDEX(CSV!H$2:H$510,$Y308)),_xlpm.MacVal,IF($Z308=0,"",INDEX(Output_Mac!I$2:I$500,$Z308)),_xlpm.WinVal,IF($AD308=0,"",INDEX(Output_Win!I$2:I$243,$AD308)),_xlpm.MyAuditVal,IF($AA308=0,"",INDEX(My_Audit!H$2:H$456,$AA308)),_xlfn.IFS(_xlpm.MyAuditVal&lt;&gt;"",_xlpm.MyAuditVal,_xlpm.MacVal&lt;&gt;"",_xlpm.MacVal,_xlpm.WinVal&lt;&gt;"",_xlpm.WinVal,_xlpm.CSVVal&lt;&gt;"",_xlpm.CSVVal)),""))</f>
        <v/>
      </c>
      <c r="J308" s="41" t="str" cm="1">
        <f t="array" ref="J308">IF(($Y308+$Z308+$AA308+$AD308)=0,"",IFERROR(_xlfn.LET(_xlpm.CSVVal,IF($Y308=0,"",INDEX(CSV!J$2:J$510,$Y308)),_xlpm.MacVal,IF($Z308=0,"",INDEX(Output_Mac!J$2:J$500,$Z308)),_xlpm.WinVal,IF($AD308=0,"",INDEX(Output_Win!J$2:J$243,$AD308)),_xlpm.MyAuditVal,IF($AA308=0,"",INDEX(My_Audit!I$2:I$456,$AA308)),_xlfn.IFS(_xlpm.MyAuditVal&lt;&gt;"",_xlpm.MyAuditVal,_xlpm.MacVal&lt;&gt;"",_xlpm.MacVal,_xlpm.WinVal&lt;&gt;"",_xlpm.WinVal,_xlpm.CSVVal&lt;&gt;"",_xlpm.CSVVal)),""))</f>
        <v/>
      </c>
      <c r="K308" s="41" t="str" cm="1">
        <f t="array" ref="K308">IF(($Y308+$Z308+$AA308+$AD308)=0,"",IFERROR(_xlfn.LET(_xlpm.CSVVal,IF($Y308=0,"",INDEX(CSV!N$2:N$510,$Y308)),_xlpm.MacVal,IF($Z308=0,"",INDEX(Output_Mac!L$2:L$500,$Z308)),_xlpm.WinVal,IF($AD308=0,"",INDEX(Output_Win!L$2:L$243,$AD308)),_xlpm.MyAuditVal,IF($AA308=0,"",INDEX(My_Audit!J$2:J$456,$AA308)),_xlfn.IFS(_xlpm.MyAuditVal&lt;&gt;"",_xlpm.MyAuditVal,_xlpm.MacVal&lt;&gt;"",_xlpm.MacVal,_xlpm.WinVal&lt;&gt;"",_xlpm.WinVal,_xlpm.CSVVal&lt;&gt;"",_xlpm.CSVVal)),""))</f>
        <v/>
      </c>
      <c r="L308" s="41" t="str" cm="1">
        <f t="array" ref="L308">IF(($Y308+$Z308+$AA308+$AD308)=0,"",IFERROR(_xlfn.LET(_xlpm.CSVVal,IF($Y308=0,"",INDEX(CSV!Q$2:Q$510,$Y308)),_xlpm.MacVal,IF($Z308=0,"",INDEX(Output_Mac!M$2:M$500,$Z308)),_xlpm.WinVal,IF($AD308=0,"",INDEX(Output_Win!M$2:M$243,$AD308)),_xlpm.MyAuditVal,IF($AA308=0,"",INDEX(My_Audit!K$2:K$456,$AA308)),_xlfn.IFS(_xlpm.MyAuditVal&lt;&gt;"",_xlpm.MyAuditVal,_xlpm.MacVal&lt;&gt;"",_xlpm.MacVal,_xlpm.WinVal&lt;&gt;"",_xlpm.WinVal,_xlpm.CSVVal&lt;&gt;"",_xlpm.CSVVal)),""))</f>
        <v/>
      </c>
      <c r="M308" s="41" t="str" cm="1">
        <f t="array" ref="M308">IF(($Y308+$Z308+$AA308+$AD308)=0,"",ExpandDiagCodes(_xlfn.TEXTJOIN(", ",TRUE,IF($AA308=0,"",INDEX(My_Audit!N$2:N$456,$AA308)),IF($Z308=0,"",INDEX(Output_Mac!S$2:S$500,$Z308)),IF($AD308=0,"",INDEX(Output_Win!S$2:S$243,$AD308)),IF($Y308=0,"",INDEX(CSV!AE$2:AE$510,$Y308)))))</f>
        <v/>
      </c>
      <c r="N308" s="41" t="str" cm="1">
        <f t="array" ref="N308">IF(($Y308+$Z308+$AA308+$AD308)=0,"",IFERROR(_xlfn.LET(_xlpm.CSVVal,IF($Y308=0,"",INDEX(CSV!AG$2:AG$510,$Y308)),_xlpm.MacVal,IF($Z308=0,"",INDEX(Output_Mac!T$2:T$500,$Z308)),_xlpm.WinVal,IF($AD308=0,"",INDEX(Output_Win!T$2:T$243,$AD308)),_xlpm.MyAuditVal,IF($AA308=0,"",INDEX(My_Audit!O$2:O$456,$AA308)),_xlfn.IFS(_xlpm.MyAuditVal&lt;&gt;"",_xlpm.MyAuditVal,_xlpm.MacVal&lt;&gt;"",_xlpm.MacVal,_xlpm.WinVal&lt;&gt;"",_xlpm.WinVal,_xlpm.CSVVal&lt;&gt;"",_xlpm.CSVVal)),""))</f>
        <v/>
      </c>
      <c r="O308" s="41" t="str" cm="1">
        <f t="array" ref="O308">IF($AB308=0,"",INDEX(My_Audit!P$2:P$456,$AB308))&amp;""</f>
        <v/>
      </c>
      <c r="P308" s="40"/>
      <c r="Q308" s="41" t="str">
        <f>IF(LEFT(N308,4)="Pass","Nist SP 800-88",My_Audit!R308)&amp;""</f>
        <v/>
      </c>
      <c r="R308" s="40"/>
      <c r="S308" s="40"/>
      <c r="T308" s="41" t="str" cm="1">
        <f t="array" ref="T308">IF($AC308=0,"",INDEX(Models!J$2:J$605,$AC308))</f>
        <v/>
      </c>
      <c r="U308" s="40"/>
      <c r="V308" s="40"/>
      <c r="W308" s="79" t="str" cm="1">
        <f t="array" ref="W308">IF(($Z308+$AA308+$AD308)=0,"",ExpandDiagCodes(_xlfn.TEXTJOIN(", ",TRUE,IF($AA308=0,"",INDEX(My_Audit!L$2:L$456,$AA308)),IF($Z308=0,"",INDEX(Output_Mac!AA$2:AA$500,$Z308)),IF($AD308=0,"",INDEX(Output_Win!AA$2:AA$243,$AD308)))))</f>
        <v/>
      </c>
      <c r="Y308" s="80">
        <f>IFERROR(MATCH($A308,CSV!$A$2:$A$510,0),0)</f>
        <v>0</v>
      </c>
      <c r="Z308" s="80">
        <f>IFERROR(MATCH($A308,Output_Mac!$A$2:$A$500,0),0)</f>
        <v>0</v>
      </c>
      <c r="AA308" s="80">
        <f>IFERROR(MATCH($A308,My_Audit!$A$2:$A$456,0),0)</f>
        <v>307</v>
      </c>
      <c r="AB308" s="80">
        <f>IFERROR(MATCH($C308,My_Audit!$B$2:$B$456,0),0)</f>
        <v>0</v>
      </c>
      <c r="AC308" s="80">
        <f>IFERROR(MATCH($E308,Models!$I$2:$I$605,0),0)</f>
        <v>0</v>
      </c>
      <c r="AD308" s="80">
        <f>IFERROR(MATCH($A308,Output_Win!$A$2:$A$243,0),0)</f>
        <v>0</v>
      </c>
    </row>
    <row r="309" spans="1:30">
      <c r="A309" s="40" t="str">
        <f>_xlfn.TEXTJOIN("",TRUE,Input!$A$4,TEXT(ROW(My_Audit!A308)+Input!$A$8-1,"00"))</f>
        <v>W4696</v>
      </c>
      <c r="B309" s="40" t="str">
        <f>_xlfn.TEXTJOIN("-",TRUE,"ITD",Input!$A$2,A309)</f>
        <v>ITD-SHR11749-W4696</v>
      </c>
      <c r="C309" s="41" t="str" cm="1">
        <f t="array" ref="C309">IF(($Y309+$Z309+$AA309+$AD309)=0,"",IFERROR(_xlfn.LET(_xlpm.CSVVal,IF($Y309=0,"",INDEX(CSV!B$2:B$510,$Y309)),_xlpm.MacVal,IF($Z309=0,"",INDEX(Output_Mac!B$2:B$500,$Z309)),_xlpm.WinVal,IF($AD309=0,"",INDEX(Output_Win!B$2:B$243,$AD309)),_xlpm.MyAuditVal,IF($AA309=0,"",INDEX(My_Audit!B$2:B$456,$AA309)),_xlfn.IFS(_xlpm.MyAuditVal&lt;&gt;"",_xlpm.MyAuditVal,_xlpm.MacVal&lt;&gt;"",_xlpm.MacVal,_xlpm.WinVal&lt;&gt;"",_xlpm.WinVal,_xlpm.CSVVal&lt;&gt;"",_xlpm.CSVVal)),""))</f>
        <v/>
      </c>
      <c r="D309" s="41" t="str" cm="1">
        <f t="array" ref="D309">IF(($Y309+$Z309+$AA309+$AD309)=0,"",IFERROR(_xlfn.LET(_xlpm.CSVVal,IF($Y309=0,"",INDEX(CSV!C$2:C$510,$Y309)),_xlpm.MacVal,IF($Z309=0,"",INDEX(Output_Mac!D$2:D$500,$Z309)),_xlpm.WinVal,IF($AD309=0,"",INDEX(Output_Win!D$2:D$243,$AD309)),_xlpm.MyAuditVal,IF($AA309=0,"",INDEX(My_Audit!C$2:C$456,$AA309)),_xlfn.IFS(_xlpm.MyAuditVal&lt;&gt;"",_xlpm.MyAuditVal,_xlpm.MacVal&lt;&gt;"",_xlpm.MacVal,_xlpm.WinVal&lt;&gt;"",_xlpm.WinVal,_xlpm.CSVVal&lt;&gt;"",_xlpm.CSVVal)),""))</f>
        <v/>
      </c>
      <c r="E309" s="41" t="str" cm="1">
        <f t="array" ref="E309">IF(($Y309+$Z309+$AA309+$AD309)=0,"",IFERROR(_xlfn.LET(_xlpm.CSVVal,IF($Y309=0,"",INDEX(CSV!E$2:E$510,$Y309)),_xlpm.MacVal,IF($Z309=0,"",INDEX(Output_Mac!C$2:C$500,$Z309)),_xlpm.WinVal,IF($AD309=0,"",INDEX(Output_Win!C$2:C$243,$AD309)),_xlpm.MyAuditVal,IF($AA309=0,"",INDEX(My_Audit!D$2:D$456,$AA309)),_xlfn.IFS(_xlpm.MyAuditVal&lt;&gt;"",_xlpm.MyAuditVal,_xlpm.MacVal&lt;&gt;"",_xlpm.MacVal,_xlpm.WinVal&lt;&gt;"",_xlpm.WinVal,_xlpm.CSVVal&lt;&gt;"",_xlpm.CSVVal)),""))</f>
        <v/>
      </c>
      <c r="F309" s="41" t="str" cm="1">
        <f t="array" ref="F309">IF(($Y309+$Z309+$AA309+$AD309)=0,"",IFERROR(_xlfn.LET(_xlpm.CSVVal,IF($Y309=0,"",INDEX(CSV!F$2:F$510,$Y309)),_xlpm.MacVal,IF($Z309=0,"",INDEX(Output_Mac!E$2:E$500,$Z309)),_xlpm.WinVal,IF($AD309=0,"",INDEX(Output_Win!E$2:E$243,$AD309)),_xlpm.MyAuditVal,IF($AA309=0,"",INDEX(My_Audit!E$2:E$456,$AA309)),_xlfn.IFS(_xlpm.MyAuditVal&lt;&gt;"",_xlpm.MyAuditVal,_xlpm.MacVal&lt;&gt;"",_xlpm.MacVal,_xlpm.WinVal&lt;&gt;"",_xlpm.WinVal,_xlpm.CSVVal&lt;&gt;"",PROPER(_xlpm.CSVVal))),""))</f>
        <v/>
      </c>
      <c r="G309" s="41" t="str" cm="1">
        <f t="array" ref="G309">IF(($Y309+$Z309+$AA309+$AD309)=0,"",IFERROR(_xlfn.LET(_xlpm.CSVVal,IF($Y309=0,"",INDEX(CSV!G$2:G$510,$Y309)),_xlpm.MacVal,IF($Z309=0,"",INDEX(Output_Mac!G$2:G$500,$Z309)),_xlpm.WinVal,IF($AD309=0,"",INDEX(Output_Win!G$2:G$243,$AD309)),_xlpm.MyAuditVal,IF($AA309=0,"",INDEX(My_Audit!F$2:F$456,$AA309)),_xlfn.IFS(_xlpm.MyAuditVal&lt;&gt;"",_xlpm.MyAuditVal,_xlpm.MacVal&lt;&gt;"",_xlpm.MacVal,_xlpm.WinVal&lt;&gt;"",_xlpm.WinVal,_xlpm.CSVVal&lt;&gt;"",_xlpm.CSVVal)),""))</f>
        <v/>
      </c>
      <c r="H309" s="41" t="str" cm="1">
        <f t="array" ref="H309">IF($Z309&gt;0,INDEX(Output_Mac!H$2:H$500,$Z309),IF($AD309&gt;0,INDEX(Output_Win!H$2:H$243,$AD309),IF($AA309&gt;0,_xlfn.LET(_xlpm.MyAuditVal,INDEX(My_Audit!G$2:G$456,$AA309),IF(_xlpm.MyAuditVal=0,"",_xlpm.MyAuditVal)),"")))</f>
        <v/>
      </c>
      <c r="I309" s="41" t="str" cm="1">
        <f t="array" ref="I309">IF(($Y309+$Z309+$AA309+$AD309)=0,"",IFERROR(_xlfn.LET(_xlpm.CSVVal,IF($Y309=0,"",INDEX(CSV!H$2:H$510,$Y309)),_xlpm.MacVal,IF($Z309=0,"",INDEX(Output_Mac!I$2:I$500,$Z309)),_xlpm.WinVal,IF($AD309=0,"",INDEX(Output_Win!I$2:I$243,$AD309)),_xlpm.MyAuditVal,IF($AA309=0,"",INDEX(My_Audit!H$2:H$456,$AA309)),_xlfn.IFS(_xlpm.MyAuditVal&lt;&gt;"",_xlpm.MyAuditVal,_xlpm.MacVal&lt;&gt;"",_xlpm.MacVal,_xlpm.WinVal&lt;&gt;"",_xlpm.WinVal,_xlpm.CSVVal&lt;&gt;"",_xlpm.CSVVal)),""))</f>
        <v/>
      </c>
      <c r="J309" s="41" t="str" cm="1">
        <f t="array" ref="J309">IF(($Y309+$Z309+$AA309+$AD309)=0,"",IFERROR(_xlfn.LET(_xlpm.CSVVal,IF($Y309=0,"",INDEX(CSV!J$2:J$510,$Y309)),_xlpm.MacVal,IF($Z309=0,"",INDEX(Output_Mac!J$2:J$500,$Z309)),_xlpm.WinVal,IF($AD309=0,"",INDEX(Output_Win!J$2:J$243,$AD309)),_xlpm.MyAuditVal,IF($AA309=0,"",INDEX(My_Audit!I$2:I$456,$AA309)),_xlfn.IFS(_xlpm.MyAuditVal&lt;&gt;"",_xlpm.MyAuditVal,_xlpm.MacVal&lt;&gt;"",_xlpm.MacVal,_xlpm.WinVal&lt;&gt;"",_xlpm.WinVal,_xlpm.CSVVal&lt;&gt;"",_xlpm.CSVVal)),""))</f>
        <v/>
      </c>
      <c r="K309" s="41" t="str" cm="1">
        <f t="array" ref="K309">IF(($Y309+$Z309+$AA309+$AD309)=0,"",IFERROR(_xlfn.LET(_xlpm.CSVVal,IF($Y309=0,"",INDEX(CSV!N$2:N$510,$Y309)),_xlpm.MacVal,IF($Z309=0,"",INDEX(Output_Mac!L$2:L$500,$Z309)),_xlpm.WinVal,IF($AD309=0,"",INDEX(Output_Win!L$2:L$243,$AD309)),_xlpm.MyAuditVal,IF($AA309=0,"",INDEX(My_Audit!J$2:J$456,$AA309)),_xlfn.IFS(_xlpm.MyAuditVal&lt;&gt;"",_xlpm.MyAuditVal,_xlpm.MacVal&lt;&gt;"",_xlpm.MacVal,_xlpm.WinVal&lt;&gt;"",_xlpm.WinVal,_xlpm.CSVVal&lt;&gt;"",_xlpm.CSVVal)),""))</f>
        <v/>
      </c>
      <c r="L309" s="41" t="str" cm="1">
        <f t="array" ref="L309">IF(($Y309+$Z309+$AA309+$AD309)=0,"",IFERROR(_xlfn.LET(_xlpm.CSVVal,IF($Y309=0,"",INDEX(CSV!Q$2:Q$510,$Y309)),_xlpm.MacVal,IF($Z309=0,"",INDEX(Output_Mac!M$2:M$500,$Z309)),_xlpm.WinVal,IF($AD309=0,"",INDEX(Output_Win!M$2:M$243,$AD309)),_xlpm.MyAuditVal,IF($AA309=0,"",INDEX(My_Audit!K$2:K$456,$AA309)),_xlfn.IFS(_xlpm.MyAuditVal&lt;&gt;"",_xlpm.MyAuditVal,_xlpm.MacVal&lt;&gt;"",_xlpm.MacVal,_xlpm.WinVal&lt;&gt;"",_xlpm.WinVal,_xlpm.CSVVal&lt;&gt;"",_xlpm.CSVVal)),""))</f>
        <v/>
      </c>
      <c r="M309" s="41" t="str" cm="1">
        <f t="array" ref="M309">IF(($Y309+$Z309+$AA309+$AD309)=0,"",ExpandDiagCodes(_xlfn.TEXTJOIN(", ",TRUE,IF($AA309=0,"",INDEX(My_Audit!N$2:N$456,$AA309)),IF($Z309=0,"",INDEX(Output_Mac!S$2:S$500,$Z309)),IF($AD309=0,"",INDEX(Output_Win!S$2:S$243,$AD309)),IF($Y309=0,"",INDEX(CSV!AE$2:AE$510,$Y309)))))</f>
        <v/>
      </c>
      <c r="N309" s="41" t="str" cm="1">
        <f t="array" ref="N309">IF(($Y309+$Z309+$AA309+$AD309)=0,"",IFERROR(_xlfn.LET(_xlpm.CSVVal,IF($Y309=0,"",INDEX(CSV!AG$2:AG$510,$Y309)),_xlpm.MacVal,IF($Z309=0,"",INDEX(Output_Mac!T$2:T$500,$Z309)),_xlpm.WinVal,IF($AD309=0,"",INDEX(Output_Win!T$2:T$243,$AD309)),_xlpm.MyAuditVal,IF($AA309=0,"",INDEX(My_Audit!O$2:O$456,$AA309)),_xlfn.IFS(_xlpm.MyAuditVal&lt;&gt;"",_xlpm.MyAuditVal,_xlpm.MacVal&lt;&gt;"",_xlpm.MacVal,_xlpm.WinVal&lt;&gt;"",_xlpm.WinVal,_xlpm.CSVVal&lt;&gt;"",_xlpm.CSVVal)),""))</f>
        <v/>
      </c>
      <c r="O309" s="41" t="str" cm="1">
        <f t="array" ref="O309">IF($AB309=0,"",INDEX(My_Audit!P$2:P$456,$AB309))&amp;""</f>
        <v/>
      </c>
      <c r="P309" s="40"/>
      <c r="Q309" s="41" t="str">
        <f>IF(LEFT(N309,4)="Pass","Nist SP 800-88",My_Audit!R309)&amp;""</f>
        <v/>
      </c>
      <c r="R309" s="40"/>
      <c r="S309" s="40"/>
      <c r="T309" s="41" t="str" cm="1">
        <f t="array" ref="T309">IF($AC309=0,"",INDEX(Models!J$2:J$605,$AC309))</f>
        <v/>
      </c>
      <c r="U309" s="40"/>
      <c r="V309" s="40"/>
      <c r="W309" s="79" t="str" cm="1">
        <f t="array" ref="W309">IF(($Z309+$AA309+$AD309)=0,"",ExpandDiagCodes(_xlfn.TEXTJOIN(", ",TRUE,IF($AA309=0,"",INDEX(My_Audit!L$2:L$456,$AA309)),IF($Z309=0,"",INDEX(Output_Mac!AA$2:AA$500,$Z309)),IF($AD309=0,"",INDEX(Output_Win!AA$2:AA$243,$AD309)))))</f>
        <v/>
      </c>
      <c r="Y309" s="80">
        <f>IFERROR(MATCH($A309,CSV!$A$2:$A$510,0),0)</f>
        <v>0</v>
      </c>
      <c r="Z309" s="80">
        <f>IFERROR(MATCH($A309,Output_Mac!$A$2:$A$500,0),0)</f>
        <v>0</v>
      </c>
      <c r="AA309" s="80">
        <f>IFERROR(MATCH($A309,My_Audit!$A$2:$A$456,0),0)</f>
        <v>308</v>
      </c>
      <c r="AB309" s="80">
        <f>IFERROR(MATCH($C309,My_Audit!$B$2:$B$456,0),0)</f>
        <v>0</v>
      </c>
      <c r="AC309" s="80">
        <f>IFERROR(MATCH($E309,Models!$I$2:$I$605,0),0)</f>
        <v>0</v>
      </c>
      <c r="AD309" s="80">
        <f>IFERROR(MATCH($A309,Output_Win!$A$2:$A$243,0),0)</f>
        <v>0</v>
      </c>
    </row>
    <row r="310" spans="1:30">
      <c r="A310" s="40" t="str">
        <f>_xlfn.TEXTJOIN("",TRUE,Input!$A$4,TEXT(ROW(My_Audit!A309)+Input!$A$8-1,"00"))</f>
        <v>W4697</v>
      </c>
      <c r="B310" s="40" t="str">
        <f>_xlfn.TEXTJOIN("-",TRUE,"ITD",Input!$A$2,A310)</f>
        <v>ITD-SHR11749-W4697</v>
      </c>
      <c r="C310" s="41" t="str" cm="1">
        <f t="array" ref="C310">IF(($Y310+$Z310+$AA310+$AD310)=0,"",IFERROR(_xlfn.LET(_xlpm.CSVVal,IF($Y310=0,"",INDEX(CSV!B$2:B$510,$Y310)),_xlpm.MacVal,IF($Z310=0,"",INDEX(Output_Mac!B$2:B$500,$Z310)),_xlpm.WinVal,IF($AD310=0,"",INDEX(Output_Win!B$2:B$243,$AD310)),_xlpm.MyAuditVal,IF($AA310=0,"",INDEX(My_Audit!B$2:B$456,$AA310)),_xlfn.IFS(_xlpm.MyAuditVal&lt;&gt;"",_xlpm.MyAuditVal,_xlpm.MacVal&lt;&gt;"",_xlpm.MacVal,_xlpm.WinVal&lt;&gt;"",_xlpm.WinVal,_xlpm.CSVVal&lt;&gt;"",_xlpm.CSVVal)),""))</f>
        <v/>
      </c>
      <c r="D310" s="41" t="str" cm="1">
        <f t="array" ref="D310">IF(($Y310+$Z310+$AA310+$AD310)=0,"",IFERROR(_xlfn.LET(_xlpm.CSVVal,IF($Y310=0,"",INDEX(CSV!C$2:C$510,$Y310)),_xlpm.MacVal,IF($Z310=0,"",INDEX(Output_Mac!D$2:D$500,$Z310)),_xlpm.WinVal,IF($AD310=0,"",INDEX(Output_Win!D$2:D$243,$AD310)),_xlpm.MyAuditVal,IF($AA310=0,"",INDEX(My_Audit!C$2:C$456,$AA310)),_xlfn.IFS(_xlpm.MyAuditVal&lt;&gt;"",_xlpm.MyAuditVal,_xlpm.MacVal&lt;&gt;"",_xlpm.MacVal,_xlpm.WinVal&lt;&gt;"",_xlpm.WinVal,_xlpm.CSVVal&lt;&gt;"",_xlpm.CSVVal)),""))</f>
        <v/>
      </c>
      <c r="E310" s="41" t="str" cm="1">
        <f t="array" ref="E310">IF(($Y310+$Z310+$AA310+$AD310)=0,"",IFERROR(_xlfn.LET(_xlpm.CSVVal,IF($Y310=0,"",INDEX(CSV!E$2:E$510,$Y310)),_xlpm.MacVal,IF($Z310=0,"",INDEX(Output_Mac!C$2:C$500,$Z310)),_xlpm.WinVal,IF($AD310=0,"",INDEX(Output_Win!C$2:C$243,$AD310)),_xlpm.MyAuditVal,IF($AA310=0,"",INDEX(My_Audit!D$2:D$456,$AA310)),_xlfn.IFS(_xlpm.MyAuditVal&lt;&gt;"",_xlpm.MyAuditVal,_xlpm.MacVal&lt;&gt;"",_xlpm.MacVal,_xlpm.WinVal&lt;&gt;"",_xlpm.WinVal,_xlpm.CSVVal&lt;&gt;"",_xlpm.CSVVal)),""))</f>
        <v/>
      </c>
      <c r="F310" s="41" t="str" cm="1">
        <f t="array" ref="F310">IF(($Y310+$Z310+$AA310+$AD310)=0,"",IFERROR(_xlfn.LET(_xlpm.CSVVal,IF($Y310=0,"",INDEX(CSV!F$2:F$510,$Y310)),_xlpm.MacVal,IF($Z310=0,"",INDEX(Output_Mac!E$2:E$500,$Z310)),_xlpm.WinVal,IF($AD310=0,"",INDEX(Output_Win!E$2:E$243,$AD310)),_xlpm.MyAuditVal,IF($AA310=0,"",INDEX(My_Audit!E$2:E$456,$AA310)),_xlfn.IFS(_xlpm.MyAuditVal&lt;&gt;"",_xlpm.MyAuditVal,_xlpm.MacVal&lt;&gt;"",_xlpm.MacVal,_xlpm.WinVal&lt;&gt;"",_xlpm.WinVal,_xlpm.CSVVal&lt;&gt;"",PROPER(_xlpm.CSVVal))),""))</f>
        <v/>
      </c>
      <c r="G310" s="41" t="str" cm="1">
        <f t="array" ref="G310">IF(($Y310+$Z310+$AA310+$AD310)=0,"",IFERROR(_xlfn.LET(_xlpm.CSVVal,IF($Y310=0,"",INDEX(CSV!G$2:G$510,$Y310)),_xlpm.MacVal,IF($Z310=0,"",INDEX(Output_Mac!G$2:G$500,$Z310)),_xlpm.WinVal,IF($AD310=0,"",INDEX(Output_Win!G$2:G$243,$AD310)),_xlpm.MyAuditVal,IF($AA310=0,"",INDEX(My_Audit!F$2:F$456,$AA310)),_xlfn.IFS(_xlpm.MyAuditVal&lt;&gt;"",_xlpm.MyAuditVal,_xlpm.MacVal&lt;&gt;"",_xlpm.MacVal,_xlpm.WinVal&lt;&gt;"",_xlpm.WinVal,_xlpm.CSVVal&lt;&gt;"",_xlpm.CSVVal)),""))</f>
        <v/>
      </c>
      <c r="H310" s="41" t="str" cm="1">
        <f t="array" ref="H310">IF($Z310&gt;0,INDEX(Output_Mac!H$2:H$500,$Z310),IF($AD310&gt;0,INDEX(Output_Win!H$2:H$243,$AD310),IF($AA310&gt;0,_xlfn.LET(_xlpm.MyAuditVal,INDEX(My_Audit!G$2:G$456,$AA310),IF(_xlpm.MyAuditVal=0,"",_xlpm.MyAuditVal)),"")))</f>
        <v/>
      </c>
      <c r="I310" s="41" t="str" cm="1">
        <f t="array" ref="I310">IF(($Y310+$Z310+$AA310+$AD310)=0,"",IFERROR(_xlfn.LET(_xlpm.CSVVal,IF($Y310=0,"",INDEX(CSV!H$2:H$510,$Y310)),_xlpm.MacVal,IF($Z310=0,"",INDEX(Output_Mac!I$2:I$500,$Z310)),_xlpm.WinVal,IF($AD310=0,"",INDEX(Output_Win!I$2:I$243,$AD310)),_xlpm.MyAuditVal,IF($AA310=0,"",INDEX(My_Audit!H$2:H$456,$AA310)),_xlfn.IFS(_xlpm.MyAuditVal&lt;&gt;"",_xlpm.MyAuditVal,_xlpm.MacVal&lt;&gt;"",_xlpm.MacVal,_xlpm.WinVal&lt;&gt;"",_xlpm.WinVal,_xlpm.CSVVal&lt;&gt;"",_xlpm.CSVVal)),""))</f>
        <v/>
      </c>
      <c r="J310" s="41" t="str" cm="1">
        <f t="array" ref="J310">IF(($Y310+$Z310+$AA310+$AD310)=0,"",IFERROR(_xlfn.LET(_xlpm.CSVVal,IF($Y310=0,"",INDEX(CSV!J$2:J$510,$Y310)),_xlpm.MacVal,IF($Z310=0,"",INDEX(Output_Mac!J$2:J$500,$Z310)),_xlpm.WinVal,IF($AD310=0,"",INDEX(Output_Win!J$2:J$243,$AD310)),_xlpm.MyAuditVal,IF($AA310=0,"",INDEX(My_Audit!I$2:I$456,$AA310)),_xlfn.IFS(_xlpm.MyAuditVal&lt;&gt;"",_xlpm.MyAuditVal,_xlpm.MacVal&lt;&gt;"",_xlpm.MacVal,_xlpm.WinVal&lt;&gt;"",_xlpm.WinVal,_xlpm.CSVVal&lt;&gt;"",_xlpm.CSVVal)),""))</f>
        <v/>
      </c>
      <c r="K310" s="41" t="str" cm="1">
        <f t="array" ref="K310">IF(($Y310+$Z310+$AA310+$AD310)=0,"",IFERROR(_xlfn.LET(_xlpm.CSVVal,IF($Y310=0,"",INDEX(CSV!N$2:N$510,$Y310)),_xlpm.MacVal,IF($Z310=0,"",INDEX(Output_Mac!L$2:L$500,$Z310)),_xlpm.WinVal,IF($AD310=0,"",INDEX(Output_Win!L$2:L$243,$AD310)),_xlpm.MyAuditVal,IF($AA310=0,"",INDEX(My_Audit!J$2:J$456,$AA310)),_xlfn.IFS(_xlpm.MyAuditVal&lt;&gt;"",_xlpm.MyAuditVal,_xlpm.MacVal&lt;&gt;"",_xlpm.MacVal,_xlpm.WinVal&lt;&gt;"",_xlpm.WinVal,_xlpm.CSVVal&lt;&gt;"",_xlpm.CSVVal)),""))</f>
        <v/>
      </c>
      <c r="L310" s="41" t="str" cm="1">
        <f t="array" ref="L310">IF(($Y310+$Z310+$AA310+$AD310)=0,"",IFERROR(_xlfn.LET(_xlpm.CSVVal,IF($Y310=0,"",INDEX(CSV!Q$2:Q$510,$Y310)),_xlpm.MacVal,IF($Z310=0,"",INDEX(Output_Mac!M$2:M$500,$Z310)),_xlpm.WinVal,IF($AD310=0,"",INDEX(Output_Win!M$2:M$243,$AD310)),_xlpm.MyAuditVal,IF($AA310=0,"",INDEX(My_Audit!K$2:K$456,$AA310)),_xlfn.IFS(_xlpm.MyAuditVal&lt;&gt;"",_xlpm.MyAuditVal,_xlpm.MacVal&lt;&gt;"",_xlpm.MacVal,_xlpm.WinVal&lt;&gt;"",_xlpm.WinVal,_xlpm.CSVVal&lt;&gt;"",_xlpm.CSVVal)),""))</f>
        <v/>
      </c>
      <c r="M310" s="41" t="str" cm="1">
        <f t="array" ref="M310">IF(($Y310+$Z310+$AA310+$AD310)=0,"",ExpandDiagCodes(_xlfn.TEXTJOIN(", ",TRUE,IF($AA310=0,"",INDEX(My_Audit!N$2:N$456,$AA310)),IF($Z310=0,"",INDEX(Output_Mac!S$2:S$500,$Z310)),IF($AD310=0,"",INDEX(Output_Win!S$2:S$243,$AD310)),IF($Y310=0,"",INDEX(CSV!AE$2:AE$510,$Y310)))))</f>
        <v/>
      </c>
      <c r="N310" s="41" t="str" cm="1">
        <f t="array" ref="N310">IF(($Y310+$Z310+$AA310+$AD310)=0,"",IFERROR(_xlfn.LET(_xlpm.CSVVal,IF($Y310=0,"",INDEX(CSV!AG$2:AG$510,$Y310)),_xlpm.MacVal,IF($Z310=0,"",INDEX(Output_Mac!T$2:T$500,$Z310)),_xlpm.WinVal,IF($AD310=0,"",INDEX(Output_Win!T$2:T$243,$AD310)),_xlpm.MyAuditVal,IF($AA310=0,"",INDEX(My_Audit!O$2:O$456,$AA310)),_xlfn.IFS(_xlpm.MyAuditVal&lt;&gt;"",_xlpm.MyAuditVal,_xlpm.MacVal&lt;&gt;"",_xlpm.MacVal,_xlpm.WinVal&lt;&gt;"",_xlpm.WinVal,_xlpm.CSVVal&lt;&gt;"",_xlpm.CSVVal)),""))</f>
        <v/>
      </c>
      <c r="O310" s="41" t="str" cm="1">
        <f t="array" ref="O310">IF($AB310=0,"",INDEX(My_Audit!P$2:P$456,$AB310))&amp;""</f>
        <v/>
      </c>
      <c r="P310" s="40"/>
      <c r="Q310" s="41" t="str">
        <f>IF(LEFT(N310,4)="Pass","Nist SP 800-88",My_Audit!R310)&amp;""</f>
        <v/>
      </c>
      <c r="R310" s="40"/>
      <c r="S310" s="40"/>
      <c r="T310" s="41" t="str" cm="1">
        <f t="array" ref="T310">IF($AC310=0,"",INDEX(Models!J$2:J$605,$AC310))</f>
        <v/>
      </c>
      <c r="U310" s="40"/>
      <c r="V310" s="40"/>
      <c r="W310" s="79" t="str" cm="1">
        <f t="array" ref="W310">IF(($Z310+$AA310+$AD310)=0,"",ExpandDiagCodes(_xlfn.TEXTJOIN(", ",TRUE,IF($AA310=0,"",INDEX(My_Audit!L$2:L$456,$AA310)),IF($Z310=0,"",INDEX(Output_Mac!AA$2:AA$500,$Z310)),IF($AD310=0,"",INDEX(Output_Win!AA$2:AA$243,$AD310)))))</f>
        <v/>
      </c>
      <c r="Y310" s="80">
        <f>IFERROR(MATCH($A310,CSV!$A$2:$A$510,0),0)</f>
        <v>0</v>
      </c>
      <c r="Z310" s="80">
        <f>IFERROR(MATCH($A310,Output_Mac!$A$2:$A$500,0),0)</f>
        <v>0</v>
      </c>
      <c r="AA310" s="80">
        <f>IFERROR(MATCH($A310,My_Audit!$A$2:$A$456,0),0)</f>
        <v>309</v>
      </c>
      <c r="AB310" s="80">
        <f>IFERROR(MATCH($C310,My_Audit!$B$2:$B$456,0),0)</f>
        <v>0</v>
      </c>
      <c r="AC310" s="80">
        <f>IFERROR(MATCH($E310,Models!$I$2:$I$605,0),0)</f>
        <v>0</v>
      </c>
      <c r="AD310" s="80">
        <f>IFERROR(MATCH($A310,Output_Win!$A$2:$A$243,0),0)</f>
        <v>0</v>
      </c>
    </row>
    <row r="311" spans="1:30">
      <c r="A311" s="40" t="str">
        <f>_xlfn.TEXTJOIN("",TRUE,Input!$A$4,TEXT(ROW(My_Audit!A310)+Input!$A$8-1,"00"))</f>
        <v>W4698</v>
      </c>
      <c r="B311" s="40" t="str">
        <f>_xlfn.TEXTJOIN("-",TRUE,"ITD",Input!$A$2,A311)</f>
        <v>ITD-SHR11749-W4698</v>
      </c>
      <c r="C311" s="41" t="str" cm="1">
        <f t="array" ref="C311">IF(($Y311+$Z311+$AA311+$AD311)=0,"",IFERROR(_xlfn.LET(_xlpm.CSVVal,IF($Y311=0,"",INDEX(CSV!B$2:B$510,$Y311)),_xlpm.MacVal,IF($Z311=0,"",INDEX(Output_Mac!B$2:B$500,$Z311)),_xlpm.WinVal,IF($AD311=0,"",INDEX(Output_Win!B$2:B$243,$AD311)),_xlpm.MyAuditVal,IF($AA311=0,"",INDEX(My_Audit!B$2:B$456,$AA311)),_xlfn.IFS(_xlpm.MyAuditVal&lt;&gt;"",_xlpm.MyAuditVal,_xlpm.MacVal&lt;&gt;"",_xlpm.MacVal,_xlpm.WinVal&lt;&gt;"",_xlpm.WinVal,_xlpm.CSVVal&lt;&gt;"",_xlpm.CSVVal)),""))</f>
        <v/>
      </c>
      <c r="D311" s="41" t="str" cm="1">
        <f t="array" ref="D311">IF(($Y311+$Z311+$AA311+$AD311)=0,"",IFERROR(_xlfn.LET(_xlpm.CSVVal,IF($Y311=0,"",INDEX(CSV!C$2:C$510,$Y311)),_xlpm.MacVal,IF($Z311=0,"",INDEX(Output_Mac!D$2:D$500,$Z311)),_xlpm.WinVal,IF($AD311=0,"",INDEX(Output_Win!D$2:D$243,$AD311)),_xlpm.MyAuditVal,IF($AA311=0,"",INDEX(My_Audit!C$2:C$456,$AA311)),_xlfn.IFS(_xlpm.MyAuditVal&lt;&gt;"",_xlpm.MyAuditVal,_xlpm.MacVal&lt;&gt;"",_xlpm.MacVal,_xlpm.WinVal&lt;&gt;"",_xlpm.WinVal,_xlpm.CSVVal&lt;&gt;"",_xlpm.CSVVal)),""))</f>
        <v/>
      </c>
      <c r="E311" s="41" t="str" cm="1">
        <f t="array" ref="E311">IF(($Y311+$Z311+$AA311+$AD311)=0,"",IFERROR(_xlfn.LET(_xlpm.CSVVal,IF($Y311=0,"",INDEX(CSV!E$2:E$510,$Y311)),_xlpm.MacVal,IF($Z311=0,"",INDEX(Output_Mac!C$2:C$500,$Z311)),_xlpm.WinVal,IF($AD311=0,"",INDEX(Output_Win!C$2:C$243,$AD311)),_xlpm.MyAuditVal,IF($AA311=0,"",INDEX(My_Audit!D$2:D$456,$AA311)),_xlfn.IFS(_xlpm.MyAuditVal&lt;&gt;"",_xlpm.MyAuditVal,_xlpm.MacVal&lt;&gt;"",_xlpm.MacVal,_xlpm.WinVal&lt;&gt;"",_xlpm.WinVal,_xlpm.CSVVal&lt;&gt;"",_xlpm.CSVVal)),""))</f>
        <v/>
      </c>
      <c r="F311" s="41" t="str" cm="1">
        <f t="array" ref="F311">IF(($Y311+$Z311+$AA311+$AD311)=0,"",IFERROR(_xlfn.LET(_xlpm.CSVVal,IF($Y311=0,"",INDEX(CSV!F$2:F$510,$Y311)),_xlpm.MacVal,IF($Z311=0,"",INDEX(Output_Mac!E$2:E$500,$Z311)),_xlpm.WinVal,IF($AD311=0,"",INDEX(Output_Win!E$2:E$243,$AD311)),_xlpm.MyAuditVal,IF($AA311=0,"",INDEX(My_Audit!E$2:E$456,$AA311)),_xlfn.IFS(_xlpm.MyAuditVal&lt;&gt;"",_xlpm.MyAuditVal,_xlpm.MacVal&lt;&gt;"",_xlpm.MacVal,_xlpm.WinVal&lt;&gt;"",_xlpm.WinVal,_xlpm.CSVVal&lt;&gt;"",PROPER(_xlpm.CSVVal))),""))</f>
        <v/>
      </c>
      <c r="G311" s="41" t="str" cm="1">
        <f t="array" ref="G311">IF(($Y311+$Z311+$AA311+$AD311)=0,"",IFERROR(_xlfn.LET(_xlpm.CSVVal,IF($Y311=0,"",INDEX(CSV!G$2:G$510,$Y311)),_xlpm.MacVal,IF($Z311=0,"",INDEX(Output_Mac!G$2:G$500,$Z311)),_xlpm.WinVal,IF($AD311=0,"",INDEX(Output_Win!G$2:G$243,$AD311)),_xlpm.MyAuditVal,IF($AA311=0,"",INDEX(My_Audit!F$2:F$456,$AA311)),_xlfn.IFS(_xlpm.MyAuditVal&lt;&gt;"",_xlpm.MyAuditVal,_xlpm.MacVal&lt;&gt;"",_xlpm.MacVal,_xlpm.WinVal&lt;&gt;"",_xlpm.WinVal,_xlpm.CSVVal&lt;&gt;"",_xlpm.CSVVal)),""))</f>
        <v/>
      </c>
      <c r="H311" s="41" t="str" cm="1">
        <f t="array" ref="H311">IF($Z311&gt;0,INDEX(Output_Mac!H$2:H$500,$Z311),IF($AD311&gt;0,INDEX(Output_Win!H$2:H$243,$AD311),IF($AA311&gt;0,_xlfn.LET(_xlpm.MyAuditVal,INDEX(My_Audit!G$2:G$456,$AA311),IF(_xlpm.MyAuditVal=0,"",_xlpm.MyAuditVal)),"")))</f>
        <v/>
      </c>
      <c r="I311" s="41" t="str" cm="1">
        <f t="array" ref="I311">IF(($Y311+$Z311+$AA311+$AD311)=0,"",IFERROR(_xlfn.LET(_xlpm.CSVVal,IF($Y311=0,"",INDEX(CSV!H$2:H$510,$Y311)),_xlpm.MacVal,IF($Z311=0,"",INDEX(Output_Mac!I$2:I$500,$Z311)),_xlpm.WinVal,IF($AD311=0,"",INDEX(Output_Win!I$2:I$243,$AD311)),_xlpm.MyAuditVal,IF($AA311=0,"",INDEX(My_Audit!H$2:H$456,$AA311)),_xlfn.IFS(_xlpm.MyAuditVal&lt;&gt;"",_xlpm.MyAuditVal,_xlpm.MacVal&lt;&gt;"",_xlpm.MacVal,_xlpm.WinVal&lt;&gt;"",_xlpm.WinVal,_xlpm.CSVVal&lt;&gt;"",_xlpm.CSVVal)),""))</f>
        <v/>
      </c>
      <c r="J311" s="41" t="str" cm="1">
        <f t="array" ref="J311">IF(($Y311+$Z311+$AA311+$AD311)=0,"",IFERROR(_xlfn.LET(_xlpm.CSVVal,IF($Y311=0,"",INDEX(CSV!J$2:J$510,$Y311)),_xlpm.MacVal,IF($Z311=0,"",INDEX(Output_Mac!J$2:J$500,$Z311)),_xlpm.WinVal,IF($AD311=0,"",INDEX(Output_Win!J$2:J$243,$AD311)),_xlpm.MyAuditVal,IF($AA311=0,"",INDEX(My_Audit!I$2:I$456,$AA311)),_xlfn.IFS(_xlpm.MyAuditVal&lt;&gt;"",_xlpm.MyAuditVal,_xlpm.MacVal&lt;&gt;"",_xlpm.MacVal,_xlpm.WinVal&lt;&gt;"",_xlpm.WinVal,_xlpm.CSVVal&lt;&gt;"",_xlpm.CSVVal)),""))</f>
        <v/>
      </c>
      <c r="K311" s="41" t="str" cm="1">
        <f t="array" ref="K311">IF(($Y311+$Z311+$AA311+$AD311)=0,"",IFERROR(_xlfn.LET(_xlpm.CSVVal,IF($Y311=0,"",INDEX(CSV!N$2:N$510,$Y311)),_xlpm.MacVal,IF($Z311=0,"",INDEX(Output_Mac!L$2:L$500,$Z311)),_xlpm.WinVal,IF($AD311=0,"",INDEX(Output_Win!L$2:L$243,$AD311)),_xlpm.MyAuditVal,IF($AA311=0,"",INDEX(My_Audit!J$2:J$456,$AA311)),_xlfn.IFS(_xlpm.MyAuditVal&lt;&gt;"",_xlpm.MyAuditVal,_xlpm.MacVal&lt;&gt;"",_xlpm.MacVal,_xlpm.WinVal&lt;&gt;"",_xlpm.WinVal,_xlpm.CSVVal&lt;&gt;"",_xlpm.CSVVal)),""))</f>
        <v/>
      </c>
      <c r="L311" s="41" t="str" cm="1">
        <f t="array" ref="L311">IF(($Y311+$Z311+$AA311+$AD311)=0,"",IFERROR(_xlfn.LET(_xlpm.CSVVal,IF($Y311=0,"",INDEX(CSV!Q$2:Q$510,$Y311)),_xlpm.MacVal,IF($Z311=0,"",INDEX(Output_Mac!M$2:M$500,$Z311)),_xlpm.WinVal,IF($AD311=0,"",INDEX(Output_Win!M$2:M$243,$AD311)),_xlpm.MyAuditVal,IF($AA311=0,"",INDEX(My_Audit!K$2:K$456,$AA311)),_xlfn.IFS(_xlpm.MyAuditVal&lt;&gt;"",_xlpm.MyAuditVal,_xlpm.MacVal&lt;&gt;"",_xlpm.MacVal,_xlpm.WinVal&lt;&gt;"",_xlpm.WinVal,_xlpm.CSVVal&lt;&gt;"",_xlpm.CSVVal)),""))</f>
        <v/>
      </c>
      <c r="M311" s="41" t="str" cm="1">
        <f t="array" ref="M311">IF(($Y311+$Z311+$AA311+$AD311)=0,"",ExpandDiagCodes(_xlfn.TEXTJOIN(", ",TRUE,IF($AA311=0,"",INDEX(My_Audit!N$2:N$456,$AA311)),IF($Z311=0,"",INDEX(Output_Mac!S$2:S$500,$Z311)),IF($AD311=0,"",INDEX(Output_Win!S$2:S$243,$AD311)),IF($Y311=0,"",INDEX(CSV!AE$2:AE$510,$Y311)))))</f>
        <v/>
      </c>
      <c r="N311" s="41" t="str" cm="1">
        <f t="array" ref="N311">IF(($Y311+$Z311+$AA311+$AD311)=0,"",IFERROR(_xlfn.LET(_xlpm.CSVVal,IF($Y311=0,"",INDEX(CSV!AG$2:AG$510,$Y311)),_xlpm.MacVal,IF($Z311=0,"",INDEX(Output_Mac!T$2:T$500,$Z311)),_xlpm.WinVal,IF($AD311=0,"",INDEX(Output_Win!T$2:T$243,$AD311)),_xlpm.MyAuditVal,IF($AA311=0,"",INDEX(My_Audit!O$2:O$456,$AA311)),_xlfn.IFS(_xlpm.MyAuditVal&lt;&gt;"",_xlpm.MyAuditVal,_xlpm.MacVal&lt;&gt;"",_xlpm.MacVal,_xlpm.WinVal&lt;&gt;"",_xlpm.WinVal,_xlpm.CSVVal&lt;&gt;"",_xlpm.CSVVal)),""))</f>
        <v/>
      </c>
      <c r="O311" s="41" t="str" cm="1">
        <f t="array" ref="O311">IF($AB311=0,"",INDEX(My_Audit!P$2:P$456,$AB311))&amp;""</f>
        <v/>
      </c>
      <c r="P311" s="40"/>
      <c r="Q311" s="41" t="str">
        <f>IF(LEFT(N311,4)="Pass","Nist SP 800-88",My_Audit!R311)&amp;""</f>
        <v/>
      </c>
      <c r="R311" s="40"/>
      <c r="S311" s="40"/>
      <c r="T311" s="41" t="str" cm="1">
        <f t="array" ref="T311">IF($AC311=0,"",INDEX(Models!J$2:J$605,$AC311))</f>
        <v/>
      </c>
      <c r="U311" s="40"/>
      <c r="V311" s="40"/>
      <c r="W311" s="79" t="str" cm="1">
        <f t="array" ref="W311">IF(($Z311+$AA311+$AD311)=0,"",ExpandDiagCodes(_xlfn.TEXTJOIN(", ",TRUE,IF($AA311=0,"",INDEX(My_Audit!L$2:L$456,$AA311)),IF($Z311=0,"",INDEX(Output_Mac!AA$2:AA$500,$Z311)),IF($AD311=0,"",INDEX(Output_Win!AA$2:AA$243,$AD311)))))</f>
        <v/>
      </c>
      <c r="Y311" s="80">
        <f>IFERROR(MATCH($A311,CSV!$A$2:$A$510,0),0)</f>
        <v>0</v>
      </c>
      <c r="Z311" s="80">
        <f>IFERROR(MATCH($A311,Output_Mac!$A$2:$A$500,0),0)</f>
        <v>0</v>
      </c>
      <c r="AA311" s="80">
        <f>IFERROR(MATCH($A311,My_Audit!$A$2:$A$456,0),0)</f>
        <v>310</v>
      </c>
      <c r="AB311" s="80">
        <f>IFERROR(MATCH($C311,My_Audit!$B$2:$B$456,0),0)</f>
        <v>0</v>
      </c>
      <c r="AC311" s="80">
        <f>IFERROR(MATCH($E311,Models!$I$2:$I$605,0),0)</f>
        <v>0</v>
      </c>
      <c r="AD311" s="80">
        <f>IFERROR(MATCH($A311,Output_Win!$A$2:$A$243,0),0)</f>
        <v>0</v>
      </c>
    </row>
    <row r="312" spans="1:30">
      <c r="A312" s="40" t="str">
        <f>_xlfn.TEXTJOIN("",TRUE,Input!$A$4,TEXT(ROW(My_Audit!A311)+Input!$A$8-1,"00"))</f>
        <v>W4699</v>
      </c>
      <c r="B312" s="40" t="str">
        <f>_xlfn.TEXTJOIN("-",TRUE,"ITD",Input!$A$2,A312)</f>
        <v>ITD-SHR11749-W4699</v>
      </c>
      <c r="C312" s="41" t="str" cm="1">
        <f t="array" ref="C312">IF(($Y312+$Z312+$AA312+$AD312)=0,"",IFERROR(_xlfn.LET(_xlpm.CSVVal,IF($Y312=0,"",INDEX(CSV!B$2:B$510,$Y312)),_xlpm.MacVal,IF($Z312=0,"",INDEX(Output_Mac!B$2:B$500,$Z312)),_xlpm.WinVal,IF($AD312=0,"",INDEX(Output_Win!B$2:B$243,$AD312)),_xlpm.MyAuditVal,IF($AA312=0,"",INDEX(My_Audit!B$2:B$456,$AA312)),_xlfn.IFS(_xlpm.MyAuditVal&lt;&gt;"",_xlpm.MyAuditVal,_xlpm.MacVal&lt;&gt;"",_xlpm.MacVal,_xlpm.WinVal&lt;&gt;"",_xlpm.WinVal,_xlpm.CSVVal&lt;&gt;"",_xlpm.CSVVal)),""))</f>
        <v/>
      </c>
      <c r="D312" s="41" t="str" cm="1">
        <f t="array" ref="D312">IF(($Y312+$Z312+$AA312+$AD312)=0,"",IFERROR(_xlfn.LET(_xlpm.CSVVal,IF($Y312=0,"",INDEX(CSV!C$2:C$510,$Y312)),_xlpm.MacVal,IF($Z312=0,"",INDEX(Output_Mac!D$2:D$500,$Z312)),_xlpm.WinVal,IF($AD312=0,"",INDEX(Output_Win!D$2:D$243,$AD312)),_xlpm.MyAuditVal,IF($AA312=0,"",INDEX(My_Audit!C$2:C$456,$AA312)),_xlfn.IFS(_xlpm.MyAuditVal&lt;&gt;"",_xlpm.MyAuditVal,_xlpm.MacVal&lt;&gt;"",_xlpm.MacVal,_xlpm.WinVal&lt;&gt;"",_xlpm.WinVal,_xlpm.CSVVal&lt;&gt;"",_xlpm.CSVVal)),""))</f>
        <v/>
      </c>
      <c r="E312" s="41" t="str" cm="1">
        <f t="array" ref="E312">IF(($Y312+$Z312+$AA312+$AD312)=0,"",IFERROR(_xlfn.LET(_xlpm.CSVVal,IF($Y312=0,"",INDEX(CSV!E$2:E$510,$Y312)),_xlpm.MacVal,IF($Z312=0,"",INDEX(Output_Mac!C$2:C$500,$Z312)),_xlpm.WinVal,IF($AD312=0,"",INDEX(Output_Win!C$2:C$243,$AD312)),_xlpm.MyAuditVal,IF($AA312=0,"",INDEX(My_Audit!D$2:D$456,$AA312)),_xlfn.IFS(_xlpm.MyAuditVal&lt;&gt;"",_xlpm.MyAuditVal,_xlpm.MacVal&lt;&gt;"",_xlpm.MacVal,_xlpm.WinVal&lt;&gt;"",_xlpm.WinVal,_xlpm.CSVVal&lt;&gt;"",_xlpm.CSVVal)),""))</f>
        <v/>
      </c>
      <c r="F312" s="41" t="str" cm="1">
        <f t="array" ref="F312">IF(($Y312+$Z312+$AA312+$AD312)=0,"",IFERROR(_xlfn.LET(_xlpm.CSVVal,IF($Y312=0,"",INDEX(CSV!F$2:F$510,$Y312)),_xlpm.MacVal,IF($Z312=0,"",INDEX(Output_Mac!E$2:E$500,$Z312)),_xlpm.WinVal,IF($AD312=0,"",INDEX(Output_Win!E$2:E$243,$AD312)),_xlpm.MyAuditVal,IF($AA312=0,"",INDEX(My_Audit!E$2:E$456,$AA312)),_xlfn.IFS(_xlpm.MyAuditVal&lt;&gt;"",_xlpm.MyAuditVal,_xlpm.MacVal&lt;&gt;"",_xlpm.MacVal,_xlpm.WinVal&lt;&gt;"",_xlpm.WinVal,_xlpm.CSVVal&lt;&gt;"",PROPER(_xlpm.CSVVal))),""))</f>
        <v/>
      </c>
      <c r="G312" s="41" t="str" cm="1">
        <f t="array" ref="G312">IF(($Y312+$Z312+$AA312+$AD312)=0,"",IFERROR(_xlfn.LET(_xlpm.CSVVal,IF($Y312=0,"",INDEX(CSV!G$2:G$510,$Y312)),_xlpm.MacVal,IF($Z312=0,"",INDEX(Output_Mac!G$2:G$500,$Z312)),_xlpm.WinVal,IF($AD312=0,"",INDEX(Output_Win!G$2:G$243,$AD312)),_xlpm.MyAuditVal,IF($AA312=0,"",INDEX(My_Audit!F$2:F$456,$AA312)),_xlfn.IFS(_xlpm.MyAuditVal&lt;&gt;"",_xlpm.MyAuditVal,_xlpm.MacVal&lt;&gt;"",_xlpm.MacVal,_xlpm.WinVal&lt;&gt;"",_xlpm.WinVal,_xlpm.CSVVal&lt;&gt;"",_xlpm.CSVVal)),""))</f>
        <v/>
      </c>
      <c r="H312" s="41" t="str" cm="1">
        <f t="array" ref="H312">IF($Z312&gt;0,INDEX(Output_Mac!H$2:H$500,$Z312),IF($AD312&gt;0,INDEX(Output_Win!H$2:H$243,$AD312),IF($AA312&gt;0,_xlfn.LET(_xlpm.MyAuditVal,INDEX(My_Audit!G$2:G$456,$AA312),IF(_xlpm.MyAuditVal=0,"",_xlpm.MyAuditVal)),"")))</f>
        <v/>
      </c>
      <c r="I312" s="41" t="str" cm="1">
        <f t="array" ref="I312">IF(($Y312+$Z312+$AA312+$AD312)=0,"",IFERROR(_xlfn.LET(_xlpm.CSVVal,IF($Y312=0,"",INDEX(CSV!H$2:H$510,$Y312)),_xlpm.MacVal,IF($Z312=0,"",INDEX(Output_Mac!I$2:I$500,$Z312)),_xlpm.WinVal,IF($AD312=0,"",INDEX(Output_Win!I$2:I$243,$AD312)),_xlpm.MyAuditVal,IF($AA312=0,"",INDEX(My_Audit!H$2:H$456,$AA312)),_xlfn.IFS(_xlpm.MyAuditVal&lt;&gt;"",_xlpm.MyAuditVal,_xlpm.MacVal&lt;&gt;"",_xlpm.MacVal,_xlpm.WinVal&lt;&gt;"",_xlpm.WinVal,_xlpm.CSVVal&lt;&gt;"",_xlpm.CSVVal)),""))</f>
        <v/>
      </c>
      <c r="J312" s="41" t="str" cm="1">
        <f t="array" ref="J312">IF(($Y312+$Z312+$AA312+$AD312)=0,"",IFERROR(_xlfn.LET(_xlpm.CSVVal,IF($Y312=0,"",INDEX(CSV!J$2:J$510,$Y312)),_xlpm.MacVal,IF($Z312=0,"",INDEX(Output_Mac!J$2:J$500,$Z312)),_xlpm.WinVal,IF($AD312=0,"",INDEX(Output_Win!J$2:J$243,$AD312)),_xlpm.MyAuditVal,IF($AA312=0,"",INDEX(My_Audit!I$2:I$456,$AA312)),_xlfn.IFS(_xlpm.MyAuditVal&lt;&gt;"",_xlpm.MyAuditVal,_xlpm.MacVal&lt;&gt;"",_xlpm.MacVal,_xlpm.WinVal&lt;&gt;"",_xlpm.WinVal,_xlpm.CSVVal&lt;&gt;"",_xlpm.CSVVal)),""))</f>
        <v/>
      </c>
      <c r="K312" s="41" t="str" cm="1">
        <f t="array" ref="K312">IF(($Y312+$Z312+$AA312+$AD312)=0,"",IFERROR(_xlfn.LET(_xlpm.CSVVal,IF($Y312=0,"",INDEX(CSV!N$2:N$510,$Y312)),_xlpm.MacVal,IF($Z312=0,"",INDEX(Output_Mac!L$2:L$500,$Z312)),_xlpm.WinVal,IF($AD312=0,"",INDEX(Output_Win!L$2:L$243,$AD312)),_xlpm.MyAuditVal,IF($AA312=0,"",INDEX(My_Audit!J$2:J$456,$AA312)),_xlfn.IFS(_xlpm.MyAuditVal&lt;&gt;"",_xlpm.MyAuditVal,_xlpm.MacVal&lt;&gt;"",_xlpm.MacVal,_xlpm.WinVal&lt;&gt;"",_xlpm.WinVal,_xlpm.CSVVal&lt;&gt;"",_xlpm.CSVVal)),""))</f>
        <v/>
      </c>
      <c r="L312" s="41" t="str" cm="1">
        <f t="array" ref="L312">IF(($Y312+$Z312+$AA312+$AD312)=0,"",IFERROR(_xlfn.LET(_xlpm.CSVVal,IF($Y312=0,"",INDEX(CSV!Q$2:Q$510,$Y312)),_xlpm.MacVal,IF($Z312=0,"",INDEX(Output_Mac!M$2:M$500,$Z312)),_xlpm.WinVal,IF($AD312=0,"",INDEX(Output_Win!M$2:M$243,$AD312)),_xlpm.MyAuditVal,IF($AA312=0,"",INDEX(My_Audit!K$2:K$456,$AA312)),_xlfn.IFS(_xlpm.MyAuditVal&lt;&gt;"",_xlpm.MyAuditVal,_xlpm.MacVal&lt;&gt;"",_xlpm.MacVal,_xlpm.WinVal&lt;&gt;"",_xlpm.WinVal,_xlpm.CSVVal&lt;&gt;"",_xlpm.CSVVal)),""))</f>
        <v/>
      </c>
      <c r="M312" s="41" t="str" cm="1">
        <f t="array" ref="M312">IF(($Y312+$Z312+$AA312+$AD312)=0,"",ExpandDiagCodes(_xlfn.TEXTJOIN(", ",TRUE,IF($AA312=0,"",INDEX(My_Audit!N$2:N$456,$AA312)),IF($Z312=0,"",INDEX(Output_Mac!S$2:S$500,$Z312)),IF($AD312=0,"",INDEX(Output_Win!S$2:S$243,$AD312)),IF($Y312=0,"",INDEX(CSV!AE$2:AE$510,$Y312)))))</f>
        <v/>
      </c>
      <c r="N312" s="41" t="str" cm="1">
        <f t="array" ref="N312">IF(($Y312+$Z312+$AA312+$AD312)=0,"",IFERROR(_xlfn.LET(_xlpm.CSVVal,IF($Y312=0,"",INDEX(CSV!AG$2:AG$510,$Y312)),_xlpm.MacVal,IF($Z312=0,"",INDEX(Output_Mac!T$2:T$500,$Z312)),_xlpm.WinVal,IF($AD312=0,"",INDEX(Output_Win!T$2:T$243,$AD312)),_xlpm.MyAuditVal,IF($AA312=0,"",INDEX(My_Audit!O$2:O$456,$AA312)),_xlfn.IFS(_xlpm.MyAuditVal&lt;&gt;"",_xlpm.MyAuditVal,_xlpm.MacVal&lt;&gt;"",_xlpm.MacVal,_xlpm.WinVal&lt;&gt;"",_xlpm.WinVal,_xlpm.CSVVal&lt;&gt;"",_xlpm.CSVVal)),""))</f>
        <v/>
      </c>
      <c r="O312" s="41" t="str" cm="1">
        <f t="array" ref="O312">IF($AB312=0,"",INDEX(My_Audit!P$2:P$456,$AB312))&amp;""</f>
        <v/>
      </c>
      <c r="P312" s="40"/>
      <c r="Q312" s="41" t="str">
        <f>IF(LEFT(N312,4)="Pass","Nist SP 800-88",My_Audit!R312)&amp;""</f>
        <v/>
      </c>
      <c r="R312" s="40"/>
      <c r="S312" s="40"/>
      <c r="T312" s="41" t="str" cm="1">
        <f t="array" ref="T312">IF($AC312=0,"",INDEX(Models!J$2:J$605,$AC312))</f>
        <v/>
      </c>
      <c r="U312" s="40"/>
      <c r="V312" s="40"/>
      <c r="W312" s="79" t="str" cm="1">
        <f t="array" ref="W312">IF(($Z312+$AA312+$AD312)=0,"",ExpandDiagCodes(_xlfn.TEXTJOIN(", ",TRUE,IF($AA312=0,"",INDEX(My_Audit!L$2:L$456,$AA312)),IF($Z312=0,"",INDEX(Output_Mac!AA$2:AA$500,$Z312)),IF($AD312=0,"",INDEX(Output_Win!AA$2:AA$243,$AD312)))))</f>
        <v/>
      </c>
      <c r="Y312" s="80">
        <f>IFERROR(MATCH($A312,CSV!$A$2:$A$510,0),0)</f>
        <v>0</v>
      </c>
      <c r="Z312" s="80">
        <f>IFERROR(MATCH($A312,Output_Mac!$A$2:$A$500,0),0)</f>
        <v>0</v>
      </c>
      <c r="AA312" s="80">
        <f>IFERROR(MATCH($A312,My_Audit!$A$2:$A$456,0),0)</f>
        <v>311</v>
      </c>
      <c r="AB312" s="80">
        <f>IFERROR(MATCH($C312,My_Audit!$B$2:$B$456,0),0)</f>
        <v>0</v>
      </c>
      <c r="AC312" s="80">
        <f>IFERROR(MATCH($E312,Models!$I$2:$I$605,0),0)</f>
        <v>0</v>
      </c>
      <c r="AD312" s="80">
        <f>IFERROR(MATCH($A312,Output_Win!$A$2:$A$243,0),0)</f>
        <v>0</v>
      </c>
    </row>
    <row r="313" spans="1:30">
      <c r="A313" s="40" t="str">
        <f>_xlfn.TEXTJOIN("",TRUE,Input!$A$4,TEXT(ROW(My_Audit!A312)+Input!$A$8-1,"00"))</f>
        <v>W4700</v>
      </c>
      <c r="B313" s="40" t="str">
        <f>_xlfn.TEXTJOIN("-",TRUE,"ITD",Input!$A$2,A313)</f>
        <v>ITD-SHR11749-W4700</v>
      </c>
      <c r="C313" s="41" t="str" cm="1">
        <f t="array" ref="C313">IF(($Y313+$Z313+$AA313+$AD313)=0,"",IFERROR(_xlfn.LET(_xlpm.CSVVal,IF($Y313=0,"",INDEX(CSV!B$2:B$510,$Y313)),_xlpm.MacVal,IF($Z313=0,"",INDEX(Output_Mac!B$2:B$500,$Z313)),_xlpm.WinVal,IF($AD313=0,"",INDEX(Output_Win!B$2:B$243,$AD313)),_xlpm.MyAuditVal,IF($AA313=0,"",INDEX(My_Audit!B$2:B$456,$AA313)),_xlfn.IFS(_xlpm.MyAuditVal&lt;&gt;"",_xlpm.MyAuditVal,_xlpm.MacVal&lt;&gt;"",_xlpm.MacVal,_xlpm.WinVal&lt;&gt;"",_xlpm.WinVal,_xlpm.CSVVal&lt;&gt;"",_xlpm.CSVVal)),""))</f>
        <v/>
      </c>
      <c r="D313" s="41" t="str" cm="1">
        <f t="array" ref="D313">IF(($Y313+$Z313+$AA313+$AD313)=0,"",IFERROR(_xlfn.LET(_xlpm.CSVVal,IF($Y313=0,"",INDEX(CSV!C$2:C$510,$Y313)),_xlpm.MacVal,IF($Z313=0,"",INDEX(Output_Mac!D$2:D$500,$Z313)),_xlpm.WinVal,IF($AD313=0,"",INDEX(Output_Win!D$2:D$243,$AD313)),_xlpm.MyAuditVal,IF($AA313=0,"",INDEX(My_Audit!C$2:C$456,$AA313)),_xlfn.IFS(_xlpm.MyAuditVal&lt;&gt;"",_xlpm.MyAuditVal,_xlpm.MacVal&lt;&gt;"",_xlpm.MacVal,_xlpm.WinVal&lt;&gt;"",_xlpm.WinVal,_xlpm.CSVVal&lt;&gt;"",_xlpm.CSVVal)),""))</f>
        <v/>
      </c>
      <c r="E313" s="41" t="str" cm="1">
        <f t="array" ref="E313">IF(($Y313+$Z313+$AA313+$AD313)=0,"",IFERROR(_xlfn.LET(_xlpm.CSVVal,IF($Y313=0,"",INDEX(CSV!E$2:E$510,$Y313)),_xlpm.MacVal,IF($Z313=0,"",INDEX(Output_Mac!C$2:C$500,$Z313)),_xlpm.WinVal,IF($AD313=0,"",INDEX(Output_Win!C$2:C$243,$AD313)),_xlpm.MyAuditVal,IF($AA313=0,"",INDEX(My_Audit!D$2:D$456,$AA313)),_xlfn.IFS(_xlpm.MyAuditVal&lt;&gt;"",_xlpm.MyAuditVal,_xlpm.MacVal&lt;&gt;"",_xlpm.MacVal,_xlpm.WinVal&lt;&gt;"",_xlpm.WinVal,_xlpm.CSVVal&lt;&gt;"",_xlpm.CSVVal)),""))</f>
        <v/>
      </c>
      <c r="F313" s="41" t="str" cm="1">
        <f t="array" ref="F313">IF(($Y313+$Z313+$AA313+$AD313)=0,"",IFERROR(_xlfn.LET(_xlpm.CSVVal,IF($Y313=0,"",INDEX(CSV!F$2:F$510,$Y313)),_xlpm.MacVal,IF($Z313=0,"",INDEX(Output_Mac!E$2:E$500,$Z313)),_xlpm.WinVal,IF($AD313=0,"",INDEX(Output_Win!E$2:E$243,$AD313)),_xlpm.MyAuditVal,IF($AA313=0,"",INDEX(My_Audit!E$2:E$456,$AA313)),_xlfn.IFS(_xlpm.MyAuditVal&lt;&gt;"",_xlpm.MyAuditVal,_xlpm.MacVal&lt;&gt;"",_xlpm.MacVal,_xlpm.WinVal&lt;&gt;"",_xlpm.WinVal,_xlpm.CSVVal&lt;&gt;"",PROPER(_xlpm.CSVVal))),""))</f>
        <v/>
      </c>
      <c r="G313" s="41" t="str" cm="1">
        <f t="array" ref="G313">IF(($Y313+$Z313+$AA313+$AD313)=0,"",IFERROR(_xlfn.LET(_xlpm.CSVVal,IF($Y313=0,"",INDEX(CSV!G$2:G$510,$Y313)),_xlpm.MacVal,IF($Z313=0,"",INDEX(Output_Mac!G$2:G$500,$Z313)),_xlpm.WinVal,IF($AD313=0,"",INDEX(Output_Win!G$2:G$243,$AD313)),_xlpm.MyAuditVal,IF($AA313=0,"",INDEX(My_Audit!F$2:F$456,$AA313)),_xlfn.IFS(_xlpm.MyAuditVal&lt;&gt;"",_xlpm.MyAuditVal,_xlpm.MacVal&lt;&gt;"",_xlpm.MacVal,_xlpm.WinVal&lt;&gt;"",_xlpm.WinVal,_xlpm.CSVVal&lt;&gt;"",_xlpm.CSVVal)),""))</f>
        <v/>
      </c>
      <c r="H313" s="41" t="str" cm="1">
        <f t="array" ref="H313">IF($Z313&gt;0,INDEX(Output_Mac!H$2:H$500,$Z313),IF($AD313&gt;0,INDEX(Output_Win!H$2:H$243,$AD313),IF($AA313&gt;0,_xlfn.LET(_xlpm.MyAuditVal,INDEX(My_Audit!G$2:G$456,$AA313),IF(_xlpm.MyAuditVal=0,"",_xlpm.MyAuditVal)),"")))</f>
        <v/>
      </c>
      <c r="I313" s="41" t="str" cm="1">
        <f t="array" ref="I313">IF(($Y313+$Z313+$AA313+$AD313)=0,"",IFERROR(_xlfn.LET(_xlpm.CSVVal,IF($Y313=0,"",INDEX(CSV!H$2:H$510,$Y313)),_xlpm.MacVal,IF($Z313=0,"",INDEX(Output_Mac!I$2:I$500,$Z313)),_xlpm.WinVal,IF($AD313=0,"",INDEX(Output_Win!I$2:I$243,$AD313)),_xlpm.MyAuditVal,IF($AA313=0,"",INDEX(My_Audit!H$2:H$456,$AA313)),_xlfn.IFS(_xlpm.MyAuditVal&lt;&gt;"",_xlpm.MyAuditVal,_xlpm.MacVal&lt;&gt;"",_xlpm.MacVal,_xlpm.WinVal&lt;&gt;"",_xlpm.WinVal,_xlpm.CSVVal&lt;&gt;"",_xlpm.CSVVal)),""))</f>
        <v/>
      </c>
      <c r="J313" s="41" t="str" cm="1">
        <f t="array" ref="J313">IF(($Y313+$Z313+$AA313+$AD313)=0,"",IFERROR(_xlfn.LET(_xlpm.CSVVal,IF($Y313=0,"",INDEX(CSV!J$2:J$510,$Y313)),_xlpm.MacVal,IF($Z313=0,"",INDEX(Output_Mac!J$2:J$500,$Z313)),_xlpm.WinVal,IF($AD313=0,"",INDEX(Output_Win!J$2:J$243,$AD313)),_xlpm.MyAuditVal,IF($AA313=0,"",INDEX(My_Audit!I$2:I$456,$AA313)),_xlfn.IFS(_xlpm.MyAuditVal&lt;&gt;"",_xlpm.MyAuditVal,_xlpm.MacVal&lt;&gt;"",_xlpm.MacVal,_xlpm.WinVal&lt;&gt;"",_xlpm.WinVal,_xlpm.CSVVal&lt;&gt;"",_xlpm.CSVVal)),""))</f>
        <v/>
      </c>
      <c r="K313" s="41" t="str" cm="1">
        <f t="array" ref="K313">IF(($Y313+$Z313+$AA313+$AD313)=0,"",IFERROR(_xlfn.LET(_xlpm.CSVVal,IF($Y313=0,"",INDEX(CSV!N$2:N$510,$Y313)),_xlpm.MacVal,IF($Z313=0,"",INDEX(Output_Mac!L$2:L$500,$Z313)),_xlpm.WinVal,IF($AD313=0,"",INDEX(Output_Win!L$2:L$243,$AD313)),_xlpm.MyAuditVal,IF($AA313=0,"",INDEX(My_Audit!J$2:J$456,$AA313)),_xlfn.IFS(_xlpm.MyAuditVal&lt;&gt;"",_xlpm.MyAuditVal,_xlpm.MacVal&lt;&gt;"",_xlpm.MacVal,_xlpm.WinVal&lt;&gt;"",_xlpm.WinVal,_xlpm.CSVVal&lt;&gt;"",_xlpm.CSVVal)),""))</f>
        <v/>
      </c>
      <c r="L313" s="41" t="str" cm="1">
        <f t="array" ref="L313">IF(($Y313+$Z313+$AA313+$AD313)=0,"",IFERROR(_xlfn.LET(_xlpm.CSVVal,IF($Y313=0,"",INDEX(CSV!Q$2:Q$510,$Y313)),_xlpm.MacVal,IF($Z313=0,"",INDEX(Output_Mac!M$2:M$500,$Z313)),_xlpm.WinVal,IF($AD313=0,"",INDEX(Output_Win!M$2:M$243,$AD313)),_xlpm.MyAuditVal,IF($AA313=0,"",INDEX(My_Audit!K$2:K$456,$AA313)),_xlfn.IFS(_xlpm.MyAuditVal&lt;&gt;"",_xlpm.MyAuditVal,_xlpm.MacVal&lt;&gt;"",_xlpm.MacVal,_xlpm.WinVal&lt;&gt;"",_xlpm.WinVal,_xlpm.CSVVal&lt;&gt;"",_xlpm.CSVVal)),""))</f>
        <v/>
      </c>
      <c r="M313" s="41" t="str" cm="1">
        <f t="array" ref="M313">IF(($Y313+$Z313+$AA313+$AD313)=0,"",ExpandDiagCodes(_xlfn.TEXTJOIN(", ",TRUE,IF($AA313=0,"",INDEX(My_Audit!N$2:N$456,$AA313)),IF($Z313=0,"",INDEX(Output_Mac!S$2:S$500,$Z313)),IF($AD313=0,"",INDEX(Output_Win!S$2:S$243,$AD313)),IF($Y313=0,"",INDEX(CSV!AE$2:AE$510,$Y313)))))</f>
        <v/>
      </c>
      <c r="N313" s="41" t="str" cm="1">
        <f t="array" ref="N313">IF(($Y313+$Z313+$AA313+$AD313)=0,"",IFERROR(_xlfn.LET(_xlpm.CSVVal,IF($Y313=0,"",INDEX(CSV!AG$2:AG$510,$Y313)),_xlpm.MacVal,IF($Z313=0,"",INDEX(Output_Mac!T$2:T$500,$Z313)),_xlpm.WinVal,IF($AD313=0,"",INDEX(Output_Win!T$2:T$243,$AD313)),_xlpm.MyAuditVal,IF($AA313=0,"",INDEX(My_Audit!O$2:O$456,$AA313)),_xlfn.IFS(_xlpm.MyAuditVal&lt;&gt;"",_xlpm.MyAuditVal,_xlpm.MacVal&lt;&gt;"",_xlpm.MacVal,_xlpm.WinVal&lt;&gt;"",_xlpm.WinVal,_xlpm.CSVVal&lt;&gt;"",_xlpm.CSVVal)),""))</f>
        <v/>
      </c>
      <c r="O313" s="41" t="str" cm="1">
        <f t="array" ref="O313">IF($AB313=0,"",INDEX(My_Audit!P$2:P$456,$AB313))&amp;""</f>
        <v/>
      </c>
      <c r="P313" s="40"/>
      <c r="Q313" s="41" t="str">
        <f>IF(LEFT(N313,4)="Pass","Nist SP 800-88",My_Audit!R313)&amp;""</f>
        <v/>
      </c>
      <c r="R313" s="40"/>
      <c r="S313" s="40"/>
      <c r="T313" s="41" t="str" cm="1">
        <f t="array" ref="T313">IF($AC313=0,"",INDEX(Models!J$2:J$605,$AC313))</f>
        <v/>
      </c>
      <c r="U313" s="40"/>
      <c r="V313" s="40"/>
      <c r="W313" s="79" t="str" cm="1">
        <f t="array" ref="W313">IF(($Z313+$AA313+$AD313)=0,"",ExpandDiagCodes(_xlfn.TEXTJOIN(", ",TRUE,IF($AA313=0,"",INDEX(My_Audit!L$2:L$456,$AA313)),IF($Z313=0,"",INDEX(Output_Mac!AA$2:AA$500,$Z313)),IF($AD313=0,"",INDEX(Output_Win!AA$2:AA$243,$AD313)))))</f>
        <v/>
      </c>
      <c r="Y313" s="80">
        <f>IFERROR(MATCH($A313,CSV!$A$2:$A$510,0),0)</f>
        <v>0</v>
      </c>
      <c r="Z313" s="80">
        <f>IFERROR(MATCH($A313,Output_Mac!$A$2:$A$500,0),0)</f>
        <v>0</v>
      </c>
      <c r="AA313" s="80">
        <f>IFERROR(MATCH($A313,My_Audit!$A$2:$A$456,0),0)</f>
        <v>312</v>
      </c>
      <c r="AB313" s="80">
        <f>IFERROR(MATCH($C313,My_Audit!$B$2:$B$456,0),0)</f>
        <v>0</v>
      </c>
      <c r="AC313" s="80">
        <f>IFERROR(MATCH($E313,Models!$I$2:$I$605,0),0)</f>
        <v>0</v>
      </c>
      <c r="AD313" s="80">
        <f>IFERROR(MATCH($A313,Output_Win!$A$2:$A$243,0),0)</f>
        <v>0</v>
      </c>
    </row>
    <row r="314" spans="1:30">
      <c r="A314" s="40" t="str">
        <f>_xlfn.TEXTJOIN("",TRUE,Input!$A$4,TEXT(ROW(My_Audit!A313)+Input!$A$8-1,"00"))</f>
        <v>W4701</v>
      </c>
      <c r="B314" s="40" t="str">
        <f>_xlfn.TEXTJOIN("-",TRUE,"ITD",Input!$A$2,A314)</f>
        <v>ITD-SHR11749-W4701</v>
      </c>
      <c r="C314" s="41" t="str" cm="1">
        <f t="array" ref="C314">IF(($Y314+$Z314+$AA314+$AD314)=0,"",IFERROR(_xlfn.LET(_xlpm.CSVVal,IF($Y314=0,"",INDEX(CSV!B$2:B$510,$Y314)),_xlpm.MacVal,IF($Z314=0,"",INDEX(Output_Mac!B$2:B$500,$Z314)),_xlpm.WinVal,IF($AD314=0,"",INDEX(Output_Win!B$2:B$243,$AD314)),_xlpm.MyAuditVal,IF($AA314=0,"",INDEX(My_Audit!B$2:B$456,$AA314)),_xlfn.IFS(_xlpm.MyAuditVal&lt;&gt;"",_xlpm.MyAuditVal,_xlpm.MacVal&lt;&gt;"",_xlpm.MacVal,_xlpm.WinVal&lt;&gt;"",_xlpm.WinVal,_xlpm.CSVVal&lt;&gt;"",_xlpm.CSVVal)),""))</f>
        <v/>
      </c>
      <c r="D314" s="41" t="str" cm="1">
        <f t="array" ref="D314">IF(($Y314+$Z314+$AA314+$AD314)=0,"",IFERROR(_xlfn.LET(_xlpm.CSVVal,IF($Y314=0,"",INDEX(CSV!C$2:C$510,$Y314)),_xlpm.MacVal,IF($Z314=0,"",INDEX(Output_Mac!D$2:D$500,$Z314)),_xlpm.WinVal,IF($AD314=0,"",INDEX(Output_Win!D$2:D$243,$AD314)),_xlpm.MyAuditVal,IF($AA314=0,"",INDEX(My_Audit!C$2:C$456,$AA314)),_xlfn.IFS(_xlpm.MyAuditVal&lt;&gt;"",_xlpm.MyAuditVal,_xlpm.MacVal&lt;&gt;"",_xlpm.MacVal,_xlpm.WinVal&lt;&gt;"",_xlpm.WinVal,_xlpm.CSVVal&lt;&gt;"",_xlpm.CSVVal)),""))</f>
        <v/>
      </c>
      <c r="E314" s="41" t="str" cm="1">
        <f t="array" ref="E314">IF(($Y314+$Z314+$AA314+$AD314)=0,"",IFERROR(_xlfn.LET(_xlpm.CSVVal,IF($Y314=0,"",INDEX(CSV!E$2:E$510,$Y314)),_xlpm.MacVal,IF($Z314=0,"",INDEX(Output_Mac!C$2:C$500,$Z314)),_xlpm.WinVal,IF($AD314=0,"",INDEX(Output_Win!C$2:C$243,$AD314)),_xlpm.MyAuditVal,IF($AA314=0,"",INDEX(My_Audit!D$2:D$456,$AA314)),_xlfn.IFS(_xlpm.MyAuditVal&lt;&gt;"",_xlpm.MyAuditVal,_xlpm.MacVal&lt;&gt;"",_xlpm.MacVal,_xlpm.WinVal&lt;&gt;"",_xlpm.WinVal,_xlpm.CSVVal&lt;&gt;"",_xlpm.CSVVal)),""))</f>
        <v/>
      </c>
      <c r="F314" s="41" t="str" cm="1">
        <f t="array" ref="F314">IF(($Y314+$Z314+$AA314+$AD314)=0,"",IFERROR(_xlfn.LET(_xlpm.CSVVal,IF($Y314=0,"",INDEX(CSV!F$2:F$510,$Y314)),_xlpm.MacVal,IF($Z314=0,"",INDEX(Output_Mac!E$2:E$500,$Z314)),_xlpm.WinVal,IF($AD314=0,"",INDEX(Output_Win!E$2:E$243,$AD314)),_xlpm.MyAuditVal,IF($AA314=0,"",INDEX(My_Audit!E$2:E$456,$AA314)),_xlfn.IFS(_xlpm.MyAuditVal&lt;&gt;"",_xlpm.MyAuditVal,_xlpm.MacVal&lt;&gt;"",_xlpm.MacVal,_xlpm.WinVal&lt;&gt;"",_xlpm.WinVal,_xlpm.CSVVal&lt;&gt;"",PROPER(_xlpm.CSVVal))),""))</f>
        <v/>
      </c>
      <c r="G314" s="41" t="str" cm="1">
        <f t="array" ref="G314">IF(($Y314+$Z314+$AA314+$AD314)=0,"",IFERROR(_xlfn.LET(_xlpm.CSVVal,IF($Y314=0,"",INDEX(CSV!G$2:G$510,$Y314)),_xlpm.MacVal,IF($Z314=0,"",INDEX(Output_Mac!G$2:G$500,$Z314)),_xlpm.WinVal,IF($AD314=0,"",INDEX(Output_Win!G$2:G$243,$AD314)),_xlpm.MyAuditVal,IF($AA314=0,"",INDEX(My_Audit!F$2:F$456,$AA314)),_xlfn.IFS(_xlpm.MyAuditVal&lt;&gt;"",_xlpm.MyAuditVal,_xlpm.MacVal&lt;&gt;"",_xlpm.MacVal,_xlpm.WinVal&lt;&gt;"",_xlpm.WinVal,_xlpm.CSVVal&lt;&gt;"",_xlpm.CSVVal)),""))</f>
        <v/>
      </c>
      <c r="H314" s="41" t="str" cm="1">
        <f t="array" ref="H314">IF($Z314&gt;0,INDEX(Output_Mac!H$2:H$500,$Z314),IF($AD314&gt;0,INDEX(Output_Win!H$2:H$243,$AD314),IF($AA314&gt;0,_xlfn.LET(_xlpm.MyAuditVal,INDEX(My_Audit!G$2:G$456,$AA314),IF(_xlpm.MyAuditVal=0,"",_xlpm.MyAuditVal)),"")))</f>
        <v/>
      </c>
      <c r="I314" s="41" t="str" cm="1">
        <f t="array" ref="I314">IF(($Y314+$Z314+$AA314+$AD314)=0,"",IFERROR(_xlfn.LET(_xlpm.CSVVal,IF($Y314=0,"",INDEX(CSV!H$2:H$510,$Y314)),_xlpm.MacVal,IF($Z314=0,"",INDEX(Output_Mac!I$2:I$500,$Z314)),_xlpm.WinVal,IF($AD314=0,"",INDEX(Output_Win!I$2:I$243,$AD314)),_xlpm.MyAuditVal,IF($AA314=0,"",INDEX(My_Audit!H$2:H$456,$AA314)),_xlfn.IFS(_xlpm.MyAuditVal&lt;&gt;"",_xlpm.MyAuditVal,_xlpm.MacVal&lt;&gt;"",_xlpm.MacVal,_xlpm.WinVal&lt;&gt;"",_xlpm.WinVal,_xlpm.CSVVal&lt;&gt;"",_xlpm.CSVVal)),""))</f>
        <v/>
      </c>
      <c r="J314" s="41" t="str" cm="1">
        <f t="array" ref="J314">IF(($Y314+$Z314+$AA314+$AD314)=0,"",IFERROR(_xlfn.LET(_xlpm.CSVVal,IF($Y314=0,"",INDEX(CSV!J$2:J$510,$Y314)),_xlpm.MacVal,IF($Z314=0,"",INDEX(Output_Mac!J$2:J$500,$Z314)),_xlpm.WinVal,IF($AD314=0,"",INDEX(Output_Win!J$2:J$243,$AD314)),_xlpm.MyAuditVal,IF($AA314=0,"",INDEX(My_Audit!I$2:I$456,$AA314)),_xlfn.IFS(_xlpm.MyAuditVal&lt;&gt;"",_xlpm.MyAuditVal,_xlpm.MacVal&lt;&gt;"",_xlpm.MacVal,_xlpm.WinVal&lt;&gt;"",_xlpm.WinVal,_xlpm.CSVVal&lt;&gt;"",_xlpm.CSVVal)),""))</f>
        <v/>
      </c>
      <c r="K314" s="41" t="str" cm="1">
        <f t="array" ref="K314">IF(($Y314+$Z314+$AA314+$AD314)=0,"",IFERROR(_xlfn.LET(_xlpm.CSVVal,IF($Y314=0,"",INDEX(CSV!N$2:N$510,$Y314)),_xlpm.MacVal,IF($Z314=0,"",INDEX(Output_Mac!L$2:L$500,$Z314)),_xlpm.WinVal,IF($AD314=0,"",INDEX(Output_Win!L$2:L$243,$AD314)),_xlpm.MyAuditVal,IF($AA314=0,"",INDEX(My_Audit!J$2:J$456,$AA314)),_xlfn.IFS(_xlpm.MyAuditVal&lt;&gt;"",_xlpm.MyAuditVal,_xlpm.MacVal&lt;&gt;"",_xlpm.MacVal,_xlpm.WinVal&lt;&gt;"",_xlpm.WinVal,_xlpm.CSVVal&lt;&gt;"",_xlpm.CSVVal)),""))</f>
        <v/>
      </c>
      <c r="L314" s="41" t="str" cm="1">
        <f t="array" ref="L314">IF(($Y314+$Z314+$AA314+$AD314)=0,"",IFERROR(_xlfn.LET(_xlpm.CSVVal,IF($Y314=0,"",INDEX(CSV!Q$2:Q$510,$Y314)),_xlpm.MacVal,IF($Z314=0,"",INDEX(Output_Mac!M$2:M$500,$Z314)),_xlpm.WinVal,IF($AD314=0,"",INDEX(Output_Win!M$2:M$243,$AD314)),_xlpm.MyAuditVal,IF($AA314=0,"",INDEX(My_Audit!K$2:K$456,$AA314)),_xlfn.IFS(_xlpm.MyAuditVal&lt;&gt;"",_xlpm.MyAuditVal,_xlpm.MacVal&lt;&gt;"",_xlpm.MacVal,_xlpm.WinVal&lt;&gt;"",_xlpm.WinVal,_xlpm.CSVVal&lt;&gt;"",_xlpm.CSVVal)),""))</f>
        <v/>
      </c>
      <c r="M314" s="41" t="str" cm="1">
        <f t="array" ref="M314">IF(($Y314+$Z314+$AA314+$AD314)=0,"",ExpandDiagCodes(_xlfn.TEXTJOIN(", ",TRUE,IF($AA314=0,"",INDEX(My_Audit!N$2:N$456,$AA314)),IF($Z314=0,"",INDEX(Output_Mac!S$2:S$500,$Z314)),IF($AD314=0,"",INDEX(Output_Win!S$2:S$243,$AD314)),IF($Y314=0,"",INDEX(CSV!AE$2:AE$510,$Y314)))))</f>
        <v/>
      </c>
      <c r="N314" s="41" t="str" cm="1">
        <f t="array" ref="N314">IF(($Y314+$Z314+$AA314+$AD314)=0,"",IFERROR(_xlfn.LET(_xlpm.CSVVal,IF($Y314=0,"",INDEX(CSV!AG$2:AG$510,$Y314)),_xlpm.MacVal,IF($Z314=0,"",INDEX(Output_Mac!T$2:T$500,$Z314)),_xlpm.WinVal,IF($AD314=0,"",INDEX(Output_Win!T$2:T$243,$AD314)),_xlpm.MyAuditVal,IF($AA314=0,"",INDEX(My_Audit!O$2:O$456,$AA314)),_xlfn.IFS(_xlpm.MyAuditVal&lt;&gt;"",_xlpm.MyAuditVal,_xlpm.MacVal&lt;&gt;"",_xlpm.MacVal,_xlpm.WinVal&lt;&gt;"",_xlpm.WinVal,_xlpm.CSVVal&lt;&gt;"",_xlpm.CSVVal)),""))</f>
        <v/>
      </c>
      <c r="O314" s="41" t="str" cm="1">
        <f t="array" ref="O314">IF($AB314=0,"",INDEX(My_Audit!P$2:P$456,$AB314))&amp;""</f>
        <v/>
      </c>
      <c r="P314" s="40"/>
      <c r="Q314" s="41" t="str">
        <f>IF(LEFT(N314,4)="Pass","Nist SP 800-88",My_Audit!R314)&amp;""</f>
        <v/>
      </c>
      <c r="R314" s="40"/>
      <c r="S314" s="40"/>
      <c r="T314" s="41" t="str" cm="1">
        <f t="array" ref="T314">IF($AC314=0,"",INDEX(Models!J$2:J$605,$AC314))</f>
        <v/>
      </c>
      <c r="U314" s="40"/>
      <c r="V314" s="40"/>
      <c r="W314" s="79" t="str" cm="1">
        <f t="array" ref="W314">IF(($Z314+$AA314+$AD314)=0,"",ExpandDiagCodes(_xlfn.TEXTJOIN(", ",TRUE,IF($AA314=0,"",INDEX(My_Audit!L$2:L$456,$AA314)),IF($Z314=0,"",INDEX(Output_Mac!AA$2:AA$500,$Z314)),IF($AD314=0,"",INDEX(Output_Win!AA$2:AA$243,$AD314)))))</f>
        <v/>
      </c>
      <c r="Y314" s="80">
        <f>IFERROR(MATCH($A314,CSV!$A$2:$A$510,0),0)</f>
        <v>0</v>
      </c>
      <c r="Z314" s="80">
        <f>IFERROR(MATCH($A314,Output_Mac!$A$2:$A$500,0),0)</f>
        <v>0</v>
      </c>
      <c r="AA314" s="80">
        <f>IFERROR(MATCH($A314,My_Audit!$A$2:$A$456,0),0)</f>
        <v>313</v>
      </c>
      <c r="AB314" s="80">
        <f>IFERROR(MATCH($C314,My_Audit!$B$2:$B$456,0),0)</f>
        <v>0</v>
      </c>
      <c r="AC314" s="80">
        <f>IFERROR(MATCH($E314,Models!$I$2:$I$605,0),0)</f>
        <v>0</v>
      </c>
      <c r="AD314" s="80">
        <f>IFERROR(MATCH($A314,Output_Win!$A$2:$A$243,0),0)</f>
        <v>0</v>
      </c>
    </row>
    <row r="315" spans="1:30">
      <c r="A315" s="40" t="str">
        <f>_xlfn.TEXTJOIN("",TRUE,Input!$A$4,TEXT(ROW(My_Audit!A314)+Input!$A$8-1,"00"))</f>
        <v>W4702</v>
      </c>
      <c r="B315" s="40" t="str">
        <f>_xlfn.TEXTJOIN("-",TRUE,"ITD",Input!$A$2,A315)</f>
        <v>ITD-SHR11749-W4702</v>
      </c>
      <c r="C315" s="41" t="str" cm="1">
        <f t="array" ref="C315">IF(($Y315+$Z315+$AA315+$AD315)=0,"",IFERROR(_xlfn.LET(_xlpm.CSVVal,IF($Y315=0,"",INDEX(CSV!B$2:B$510,$Y315)),_xlpm.MacVal,IF($Z315=0,"",INDEX(Output_Mac!B$2:B$500,$Z315)),_xlpm.WinVal,IF($AD315=0,"",INDEX(Output_Win!B$2:B$243,$AD315)),_xlpm.MyAuditVal,IF($AA315=0,"",INDEX(My_Audit!B$2:B$456,$AA315)),_xlfn.IFS(_xlpm.MyAuditVal&lt;&gt;"",_xlpm.MyAuditVal,_xlpm.MacVal&lt;&gt;"",_xlpm.MacVal,_xlpm.WinVal&lt;&gt;"",_xlpm.WinVal,_xlpm.CSVVal&lt;&gt;"",_xlpm.CSVVal)),""))</f>
        <v/>
      </c>
      <c r="D315" s="41" t="str" cm="1">
        <f t="array" ref="D315">IF(($Y315+$Z315+$AA315+$AD315)=0,"",IFERROR(_xlfn.LET(_xlpm.CSVVal,IF($Y315=0,"",INDEX(CSV!C$2:C$510,$Y315)),_xlpm.MacVal,IF($Z315=0,"",INDEX(Output_Mac!D$2:D$500,$Z315)),_xlpm.WinVal,IF($AD315=0,"",INDEX(Output_Win!D$2:D$243,$AD315)),_xlpm.MyAuditVal,IF($AA315=0,"",INDEX(My_Audit!C$2:C$456,$AA315)),_xlfn.IFS(_xlpm.MyAuditVal&lt;&gt;"",_xlpm.MyAuditVal,_xlpm.MacVal&lt;&gt;"",_xlpm.MacVal,_xlpm.WinVal&lt;&gt;"",_xlpm.WinVal,_xlpm.CSVVal&lt;&gt;"",_xlpm.CSVVal)),""))</f>
        <v/>
      </c>
      <c r="E315" s="41" t="str" cm="1">
        <f t="array" ref="E315">IF(($Y315+$Z315+$AA315+$AD315)=0,"",IFERROR(_xlfn.LET(_xlpm.CSVVal,IF($Y315=0,"",INDEX(CSV!E$2:E$510,$Y315)),_xlpm.MacVal,IF($Z315=0,"",INDEX(Output_Mac!C$2:C$500,$Z315)),_xlpm.WinVal,IF($AD315=0,"",INDEX(Output_Win!C$2:C$243,$AD315)),_xlpm.MyAuditVal,IF($AA315=0,"",INDEX(My_Audit!D$2:D$456,$AA315)),_xlfn.IFS(_xlpm.MyAuditVal&lt;&gt;"",_xlpm.MyAuditVal,_xlpm.MacVal&lt;&gt;"",_xlpm.MacVal,_xlpm.WinVal&lt;&gt;"",_xlpm.WinVal,_xlpm.CSVVal&lt;&gt;"",_xlpm.CSVVal)),""))</f>
        <v/>
      </c>
      <c r="F315" s="41" t="str" cm="1">
        <f t="array" ref="F315">IF(($Y315+$Z315+$AA315+$AD315)=0,"",IFERROR(_xlfn.LET(_xlpm.CSVVal,IF($Y315=0,"",INDEX(CSV!F$2:F$510,$Y315)),_xlpm.MacVal,IF($Z315=0,"",INDEX(Output_Mac!E$2:E$500,$Z315)),_xlpm.WinVal,IF($AD315=0,"",INDEX(Output_Win!E$2:E$243,$AD315)),_xlpm.MyAuditVal,IF($AA315=0,"",INDEX(My_Audit!E$2:E$456,$AA315)),_xlfn.IFS(_xlpm.MyAuditVal&lt;&gt;"",_xlpm.MyAuditVal,_xlpm.MacVal&lt;&gt;"",_xlpm.MacVal,_xlpm.WinVal&lt;&gt;"",_xlpm.WinVal,_xlpm.CSVVal&lt;&gt;"",PROPER(_xlpm.CSVVal))),""))</f>
        <v/>
      </c>
      <c r="G315" s="41" t="str" cm="1">
        <f t="array" ref="G315">IF(($Y315+$Z315+$AA315+$AD315)=0,"",IFERROR(_xlfn.LET(_xlpm.CSVVal,IF($Y315=0,"",INDEX(CSV!G$2:G$510,$Y315)),_xlpm.MacVal,IF($Z315=0,"",INDEX(Output_Mac!G$2:G$500,$Z315)),_xlpm.WinVal,IF($AD315=0,"",INDEX(Output_Win!G$2:G$243,$AD315)),_xlpm.MyAuditVal,IF($AA315=0,"",INDEX(My_Audit!F$2:F$456,$AA315)),_xlfn.IFS(_xlpm.MyAuditVal&lt;&gt;"",_xlpm.MyAuditVal,_xlpm.MacVal&lt;&gt;"",_xlpm.MacVal,_xlpm.WinVal&lt;&gt;"",_xlpm.WinVal,_xlpm.CSVVal&lt;&gt;"",_xlpm.CSVVal)),""))</f>
        <v/>
      </c>
      <c r="H315" s="41" t="str" cm="1">
        <f t="array" ref="H315">IF($Z315&gt;0,INDEX(Output_Mac!H$2:H$500,$Z315),IF($AD315&gt;0,INDEX(Output_Win!H$2:H$243,$AD315),IF($AA315&gt;0,_xlfn.LET(_xlpm.MyAuditVal,INDEX(My_Audit!G$2:G$456,$AA315),IF(_xlpm.MyAuditVal=0,"",_xlpm.MyAuditVal)),"")))</f>
        <v/>
      </c>
      <c r="I315" s="41" t="str" cm="1">
        <f t="array" ref="I315">IF(($Y315+$Z315+$AA315+$AD315)=0,"",IFERROR(_xlfn.LET(_xlpm.CSVVal,IF($Y315=0,"",INDEX(CSV!H$2:H$510,$Y315)),_xlpm.MacVal,IF($Z315=0,"",INDEX(Output_Mac!I$2:I$500,$Z315)),_xlpm.WinVal,IF($AD315=0,"",INDEX(Output_Win!I$2:I$243,$AD315)),_xlpm.MyAuditVal,IF($AA315=0,"",INDEX(My_Audit!H$2:H$456,$AA315)),_xlfn.IFS(_xlpm.MyAuditVal&lt;&gt;"",_xlpm.MyAuditVal,_xlpm.MacVal&lt;&gt;"",_xlpm.MacVal,_xlpm.WinVal&lt;&gt;"",_xlpm.WinVal,_xlpm.CSVVal&lt;&gt;"",_xlpm.CSVVal)),""))</f>
        <v/>
      </c>
      <c r="J315" s="41" t="str" cm="1">
        <f t="array" ref="J315">IF(($Y315+$Z315+$AA315+$AD315)=0,"",IFERROR(_xlfn.LET(_xlpm.CSVVal,IF($Y315=0,"",INDEX(CSV!J$2:J$510,$Y315)),_xlpm.MacVal,IF($Z315=0,"",INDEX(Output_Mac!J$2:J$500,$Z315)),_xlpm.WinVal,IF($AD315=0,"",INDEX(Output_Win!J$2:J$243,$AD315)),_xlpm.MyAuditVal,IF($AA315=0,"",INDEX(My_Audit!I$2:I$456,$AA315)),_xlfn.IFS(_xlpm.MyAuditVal&lt;&gt;"",_xlpm.MyAuditVal,_xlpm.MacVal&lt;&gt;"",_xlpm.MacVal,_xlpm.WinVal&lt;&gt;"",_xlpm.WinVal,_xlpm.CSVVal&lt;&gt;"",_xlpm.CSVVal)),""))</f>
        <v/>
      </c>
      <c r="K315" s="41" t="str" cm="1">
        <f t="array" ref="K315">IF(($Y315+$Z315+$AA315+$AD315)=0,"",IFERROR(_xlfn.LET(_xlpm.CSVVal,IF($Y315=0,"",INDEX(CSV!N$2:N$510,$Y315)),_xlpm.MacVal,IF($Z315=0,"",INDEX(Output_Mac!L$2:L$500,$Z315)),_xlpm.WinVal,IF($AD315=0,"",INDEX(Output_Win!L$2:L$243,$AD315)),_xlpm.MyAuditVal,IF($AA315=0,"",INDEX(My_Audit!J$2:J$456,$AA315)),_xlfn.IFS(_xlpm.MyAuditVal&lt;&gt;"",_xlpm.MyAuditVal,_xlpm.MacVal&lt;&gt;"",_xlpm.MacVal,_xlpm.WinVal&lt;&gt;"",_xlpm.WinVal,_xlpm.CSVVal&lt;&gt;"",_xlpm.CSVVal)),""))</f>
        <v/>
      </c>
      <c r="L315" s="41" t="str" cm="1">
        <f t="array" ref="L315">IF(($Y315+$Z315+$AA315+$AD315)=0,"",IFERROR(_xlfn.LET(_xlpm.CSVVal,IF($Y315=0,"",INDEX(CSV!Q$2:Q$510,$Y315)),_xlpm.MacVal,IF($Z315=0,"",INDEX(Output_Mac!M$2:M$500,$Z315)),_xlpm.WinVal,IF($AD315=0,"",INDEX(Output_Win!M$2:M$243,$AD315)),_xlpm.MyAuditVal,IF($AA315=0,"",INDEX(My_Audit!K$2:K$456,$AA315)),_xlfn.IFS(_xlpm.MyAuditVal&lt;&gt;"",_xlpm.MyAuditVal,_xlpm.MacVal&lt;&gt;"",_xlpm.MacVal,_xlpm.WinVal&lt;&gt;"",_xlpm.WinVal,_xlpm.CSVVal&lt;&gt;"",_xlpm.CSVVal)),""))</f>
        <v/>
      </c>
      <c r="M315" s="41" t="str" cm="1">
        <f t="array" ref="M315">IF(($Y315+$Z315+$AA315+$AD315)=0,"",ExpandDiagCodes(_xlfn.TEXTJOIN(", ",TRUE,IF($AA315=0,"",INDEX(My_Audit!N$2:N$456,$AA315)),IF($Z315=0,"",INDEX(Output_Mac!S$2:S$500,$Z315)),IF($AD315=0,"",INDEX(Output_Win!S$2:S$243,$AD315)),IF($Y315=0,"",INDEX(CSV!AE$2:AE$510,$Y315)))))</f>
        <v/>
      </c>
      <c r="N315" s="41" t="str" cm="1">
        <f t="array" ref="N315">IF(($Y315+$Z315+$AA315+$AD315)=0,"",IFERROR(_xlfn.LET(_xlpm.CSVVal,IF($Y315=0,"",INDEX(CSV!AG$2:AG$510,$Y315)),_xlpm.MacVal,IF($Z315=0,"",INDEX(Output_Mac!T$2:T$500,$Z315)),_xlpm.WinVal,IF($AD315=0,"",INDEX(Output_Win!T$2:T$243,$AD315)),_xlpm.MyAuditVal,IF($AA315=0,"",INDEX(My_Audit!O$2:O$456,$AA315)),_xlfn.IFS(_xlpm.MyAuditVal&lt;&gt;"",_xlpm.MyAuditVal,_xlpm.MacVal&lt;&gt;"",_xlpm.MacVal,_xlpm.WinVal&lt;&gt;"",_xlpm.WinVal,_xlpm.CSVVal&lt;&gt;"",_xlpm.CSVVal)),""))</f>
        <v/>
      </c>
      <c r="O315" s="41" t="str" cm="1">
        <f t="array" ref="O315">IF($AB315=0,"",INDEX(My_Audit!P$2:P$456,$AB315))&amp;""</f>
        <v/>
      </c>
      <c r="P315" s="40"/>
      <c r="Q315" s="41" t="str">
        <f>IF(LEFT(N315,4)="Pass","Nist SP 800-88",My_Audit!R315)&amp;""</f>
        <v/>
      </c>
      <c r="R315" s="40"/>
      <c r="S315" s="40"/>
      <c r="T315" s="41" t="str" cm="1">
        <f t="array" ref="T315">IF($AC315=0,"",INDEX(Models!J$2:J$605,$AC315))</f>
        <v/>
      </c>
      <c r="U315" s="40"/>
      <c r="V315" s="40"/>
      <c r="W315" s="79" t="str" cm="1">
        <f t="array" ref="W315">IF(($Z315+$AA315+$AD315)=0,"",ExpandDiagCodes(_xlfn.TEXTJOIN(", ",TRUE,IF($AA315=0,"",INDEX(My_Audit!L$2:L$456,$AA315)),IF($Z315=0,"",INDEX(Output_Mac!AA$2:AA$500,$Z315)),IF($AD315=0,"",INDEX(Output_Win!AA$2:AA$243,$AD315)))))</f>
        <v/>
      </c>
      <c r="Y315" s="80">
        <f>IFERROR(MATCH($A315,CSV!$A$2:$A$510,0),0)</f>
        <v>0</v>
      </c>
      <c r="Z315" s="80">
        <f>IFERROR(MATCH($A315,Output_Mac!$A$2:$A$500,0),0)</f>
        <v>0</v>
      </c>
      <c r="AA315" s="80">
        <f>IFERROR(MATCH($A315,My_Audit!$A$2:$A$456,0),0)</f>
        <v>314</v>
      </c>
      <c r="AB315" s="80">
        <f>IFERROR(MATCH($C315,My_Audit!$B$2:$B$456,0),0)</f>
        <v>0</v>
      </c>
      <c r="AC315" s="80">
        <f>IFERROR(MATCH($E315,Models!$I$2:$I$605,0),0)</f>
        <v>0</v>
      </c>
      <c r="AD315" s="80">
        <f>IFERROR(MATCH($A315,Output_Win!$A$2:$A$243,0),0)</f>
        <v>0</v>
      </c>
    </row>
    <row r="316" spans="1:30">
      <c r="A316" s="40" t="str">
        <f>_xlfn.TEXTJOIN("",TRUE,Input!$A$4,TEXT(ROW(My_Audit!A315)+Input!$A$8-1,"00"))</f>
        <v>W4703</v>
      </c>
      <c r="B316" s="40" t="str">
        <f>_xlfn.TEXTJOIN("-",TRUE,"ITD",Input!$A$2,A316)</f>
        <v>ITD-SHR11749-W4703</v>
      </c>
      <c r="C316" s="41" t="str" cm="1">
        <f t="array" ref="C316">IF(($Y316+$Z316+$AA316+$AD316)=0,"",IFERROR(_xlfn.LET(_xlpm.CSVVal,IF($Y316=0,"",INDEX(CSV!B$2:B$510,$Y316)),_xlpm.MacVal,IF($Z316=0,"",INDEX(Output_Mac!B$2:B$500,$Z316)),_xlpm.WinVal,IF($AD316=0,"",INDEX(Output_Win!B$2:B$243,$AD316)),_xlpm.MyAuditVal,IF($AA316=0,"",INDEX(My_Audit!B$2:B$456,$AA316)),_xlfn.IFS(_xlpm.MyAuditVal&lt;&gt;"",_xlpm.MyAuditVal,_xlpm.MacVal&lt;&gt;"",_xlpm.MacVal,_xlpm.WinVal&lt;&gt;"",_xlpm.WinVal,_xlpm.CSVVal&lt;&gt;"",_xlpm.CSVVal)),""))</f>
        <v/>
      </c>
      <c r="D316" s="41" t="str" cm="1">
        <f t="array" ref="D316">IF(($Y316+$Z316+$AA316+$AD316)=0,"",IFERROR(_xlfn.LET(_xlpm.CSVVal,IF($Y316=0,"",INDEX(CSV!C$2:C$510,$Y316)),_xlpm.MacVal,IF($Z316=0,"",INDEX(Output_Mac!D$2:D$500,$Z316)),_xlpm.WinVal,IF($AD316=0,"",INDEX(Output_Win!D$2:D$243,$AD316)),_xlpm.MyAuditVal,IF($AA316=0,"",INDEX(My_Audit!C$2:C$456,$AA316)),_xlfn.IFS(_xlpm.MyAuditVal&lt;&gt;"",_xlpm.MyAuditVal,_xlpm.MacVal&lt;&gt;"",_xlpm.MacVal,_xlpm.WinVal&lt;&gt;"",_xlpm.WinVal,_xlpm.CSVVal&lt;&gt;"",_xlpm.CSVVal)),""))</f>
        <v/>
      </c>
      <c r="E316" s="41" t="str" cm="1">
        <f t="array" ref="E316">IF(($Y316+$Z316+$AA316+$AD316)=0,"",IFERROR(_xlfn.LET(_xlpm.CSVVal,IF($Y316=0,"",INDEX(CSV!E$2:E$510,$Y316)),_xlpm.MacVal,IF($Z316=0,"",INDEX(Output_Mac!C$2:C$500,$Z316)),_xlpm.WinVal,IF($AD316=0,"",INDEX(Output_Win!C$2:C$243,$AD316)),_xlpm.MyAuditVal,IF($AA316=0,"",INDEX(My_Audit!D$2:D$456,$AA316)),_xlfn.IFS(_xlpm.MyAuditVal&lt;&gt;"",_xlpm.MyAuditVal,_xlpm.MacVal&lt;&gt;"",_xlpm.MacVal,_xlpm.WinVal&lt;&gt;"",_xlpm.WinVal,_xlpm.CSVVal&lt;&gt;"",_xlpm.CSVVal)),""))</f>
        <v/>
      </c>
      <c r="F316" s="41" t="str" cm="1">
        <f t="array" ref="F316">IF(($Y316+$Z316+$AA316+$AD316)=0,"",IFERROR(_xlfn.LET(_xlpm.CSVVal,IF($Y316=0,"",INDEX(CSV!F$2:F$510,$Y316)),_xlpm.MacVal,IF($Z316=0,"",INDEX(Output_Mac!E$2:E$500,$Z316)),_xlpm.WinVal,IF($AD316=0,"",INDEX(Output_Win!E$2:E$243,$AD316)),_xlpm.MyAuditVal,IF($AA316=0,"",INDEX(My_Audit!E$2:E$456,$AA316)),_xlfn.IFS(_xlpm.MyAuditVal&lt;&gt;"",_xlpm.MyAuditVal,_xlpm.MacVal&lt;&gt;"",_xlpm.MacVal,_xlpm.WinVal&lt;&gt;"",_xlpm.WinVal,_xlpm.CSVVal&lt;&gt;"",PROPER(_xlpm.CSVVal))),""))</f>
        <v/>
      </c>
      <c r="G316" s="41" t="str" cm="1">
        <f t="array" ref="G316">IF(($Y316+$Z316+$AA316+$AD316)=0,"",IFERROR(_xlfn.LET(_xlpm.CSVVal,IF($Y316=0,"",INDEX(CSV!G$2:G$510,$Y316)),_xlpm.MacVal,IF($Z316=0,"",INDEX(Output_Mac!G$2:G$500,$Z316)),_xlpm.WinVal,IF($AD316=0,"",INDEX(Output_Win!G$2:G$243,$AD316)),_xlpm.MyAuditVal,IF($AA316=0,"",INDEX(My_Audit!F$2:F$456,$AA316)),_xlfn.IFS(_xlpm.MyAuditVal&lt;&gt;"",_xlpm.MyAuditVal,_xlpm.MacVal&lt;&gt;"",_xlpm.MacVal,_xlpm.WinVal&lt;&gt;"",_xlpm.WinVal,_xlpm.CSVVal&lt;&gt;"",_xlpm.CSVVal)),""))</f>
        <v/>
      </c>
      <c r="H316" s="41" t="str" cm="1">
        <f t="array" ref="H316">IF($Z316&gt;0,INDEX(Output_Mac!H$2:H$500,$Z316),IF($AD316&gt;0,INDEX(Output_Win!H$2:H$243,$AD316),IF($AA316&gt;0,_xlfn.LET(_xlpm.MyAuditVal,INDEX(My_Audit!G$2:G$456,$AA316),IF(_xlpm.MyAuditVal=0,"",_xlpm.MyAuditVal)),"")))</f>
        <v/>
      </c>
      <c r="I316" s="41" t="str" cm="1">
        <f t="array" ref="I316">IF(($Y316+$Z316+$AA316+$AD316)=0,"",IFERROR(_xlfn.LET(_xlpm.CSVVal,IF($Y316=0,"",INDEX(CSV!H$2:H$510,$Y316)),_xlpm.MacVal,IF($Z316=0,"",INDEX(Output_Mac!I$2:I$500,$Z316)),_xlpm.WinVal,IF($AD316=0,"",INDEX(Output_Win!I$2:I$243,$AD316)),_xlpm.MyAuditVal,IF($AA316=0,"",INDEX(My_Audit!H$2:H$456,$AA316)),_xlfn.IFS(_xlpm.MyAuditVal&lt;&gt;"",_xlpm.MyAuditVal,_xlpm.MacVal&lt;&gt;"",_xlpm.MacVal,_xlpm.WinVal&lt;&gt;"",_xlpm.WinVal,_xlpm.CSVVal&lt;&gt;"",_xlpm.CSVVal)),""))</f>
        <v/>
      </c>
      <c r="J316" s="41" t="str" cm="1">
        <f t="array" ref="J316">IF(($Y316+$Z316+$AA316+$AD316)=0,"",IFERROR(_xlfn.LET(_xlpm.CSVVal,IF($Y316=0,"",INDEX(CSV!J$2:J$510,$Y316)),_xlpm.MacVal,IF($Z316=0,"",INDEX(Output_Mac!J$2:J$500,$Z316)),_xlpm.WinVal,IF($AD316=0,"",INDEX(Output_Win!J$2:J$243,$AD316)),_xlpm.MyAuditVal,IF($AA316=0,"",INDEX(My_Audit!I$2:I$456,$AA316)),_xlfn.IFS(_xlpm.MyAuditVal&lt;&gt;"",_xlpm.MyAuditVal,_xlpm.MacVal&lt;&gt;"",_xlpm.MacVal,_xlpm.WinVal&lt;&gt;"",_xlpm.WinVal,_xlpm.CSVVal&lt;&gt;"",_xlpm.CSVVal)),""))</f>
        <v/>
      </c>
      <c r="K316" s="41" t="str" cm="1">
        <f t="array" ref="K316">IF(($Y316+$Z316+$AA316+$AD316)=0,"",IFERROR(_xlfn.LET(_xlpm.CSVVal,IF($Y316=0,"",INDEX(CSV!N$2:N$510,$Y316)),_xlpm.MacVal,IF($Z316=0,"",INDEX(Output_Mac!L$2:L$500,$Z316)),_xlpm.WinVal,IF($AD316=0,"",INDEX(Output_Win!L$2:L$243,$AD316)),_xlpm.MyAuditVal,IF($AA316=0,"",INDEX(My_Audit!J$2:J$456,$AA316)),_xlfn.IFS(_xlpm.MyAuditVal&lt;&gt;"",_xlpm.MyAuditVal,_xlpm.MacVal&lt;&gt;"",_xlpm.MacVal,_xlpm.WinVal&lt;&gt;"",_xlpm.WinVal,_xlpm.CSVVal&lt;&gt;"",_xlpm.CSVVal)),""))</f>
        <v/>
      </c>
      <c r="L316" s="41" t="str" cm="1">
        <f t="array" ref="L316">IF(($Y316+$Z316+$AA316+$AD316)=0,"",IFERROR(_xlfn.LET(_xlpm.CSVVal,IF($Y316=0,"",INDEX(CSV!Q$2:Q$510,$Y316)),_xlpm.MacVal,IF($Z316=0,"",INDEX(Output_Mac!M$2:M$500,$Z316)),_xlpm.WinVal,IF($AD316=0,"",INDEX(Output_Win!M$2:M$243,$AD316)),_xlpm.MyAuditVal,IF($AA316=0,"",INDEX(My_Audit!K$2:K$456,$AA316)),_xlfn.IFS(_xlpm.MyAuditVal&lt;&gt;"",_xlpm.MyAuditVal,_xlpm.MacVal&lt;&gt;"",_xlpm.MacVal,_xlpm.WinVal&lt;&gt;"",_xlpm.WinVal,_xlpm.CSVVal&lt;&gt;"",_xlpm.CSVVal)),""))</f>
        <v/>
      </c>
      <c r="M316" s="41" t="str" cm="1">
        <f t="array" ref="M316">IF(($Y316+$Z316+$AA316+$AD316)=0,"",ExpandDiagCodes(_xlfn.TEXTJOIN(", ",TRUE,IF($AA316=0,"",INDEX(My_Audit!N$2:N$456,$AA316)),IF($Z316=0,"",INDEX(Output_Mac!S$2:S$500,$Z316)),IF($AD316=0,"",INDEX(Output_Win!S$2:S$243,$AD316)),IF($Y316=0,"",INDEX(CSV!AE$2:AE$510,$Y316)))))</f>
        <v/>
      </c>
      <c r="N316" s="41" t="str" cm="1">
        <f t="array" ref="N316">IF(($Y316+$Z316+$AA316+$AD316)=0,"",IFERROR(_xlfn.LET(_xlpm.CSVVal,IF($Y316=0,"",INDEX(CSV!AG$2:AG$510,$Y316)),_xlpm.MacVal,IF($Z316=0,"",INDEX(Output_Mac!T$2:T$500,$Z316)),_xlpm.WinVal,IF($AD316=0,"",INDEX(Output_Win!T$2:T$243,$AD316)),_xlpm.MyAuditVal,IF($AA316=0,"",INDEX(My_Audit!O$2:O$456,$AA316)),_xlfn.IFS(_xlpm.MyAuditVal&lt;&gt;"",_xlpm.MyAuditVal,_xlpm.MacVal&lt;&gt;"",_xlpm.MacVal,_xlpm.WinVal&lt;&gt;"",_xlpm.WinVal,_xlpm.CSVVal&lt;&gt;"",_xlpm.CSVVal)),""))</f>
        <v/>
      </c>
      <c r="O316" s="41" t="str" cm="1">
        <f t="array" ref="O316">IF($AB316=0,"",INDEX(My_Audit!P$2:P$456,$AB316))&amp;""</f>
        <v/>
      </c>
      <c r="P316" s="40"/>
      <c r="Q316" s="41" t="str">
        <f>IF(LEFT(N316,4)="Pass","Nist SP 800-88",My_Audit!R316)&amp;""</f>
        <v/>
      </c>
      <c r="R316" s="40"/>
      <c r="S316" s="40"/>
      <c r="T316" s="41" t="str" cm="1">
        <f t="array" ref="T316">IF($AC316=0,"",INDEX(Models!J$2:J$605,$AC316))</f>
        <v/>
      </c>
      <c r="U316" s="40"/>
      <c r="V316" s="40"/>
      <c r="W316" s="79" t="str" cm="1">
        <f t="array" ref="W316">IF(($Z316+$AA316+$AD316)=0,"",ExpandDiagCodes(_xlfn.TEXTJOIN(", ",TRUE,IF($AA316=0,"",INDEX(My_Audit!L$2:L$456,$AA316)),IF($Z316=0,"",INDEX(Output_Mac!AA$2:AA$500,$Z316)),IF($AD316=0,"",INDEX(Output_Win!AA$2:AA$243,$AD316)))))</f>
        <v/>
      </c>
      <c r="Y316" s="80">
        <f>IFERROR(MATCH($A316,CSV!$A$2:$A$510,0),0)</f>
        <v>0</v>
      </c>
      <c r="Z316" s="80">
        <f>IFERROR(MATCH($A316,Output_Mac!$A$2:$A$500,0),0)</f>
        <v>0</v>
      </c>
      <c r="AA316" s="80">
        <f>IFERROR(MATCH($A316,My_Audit!$A$2:$A$456,0),0)</f>
        <v>315</v>
      </c>
      <c r="AB316" s="80">
        <f>IFERROR(MATCH($C316,My_Audit!$B$2:$B$456,0),0)</f>
        <v>0</v>
      </c>
      <c r="AC316" s="80">
        <f>IFERROR(MATCH($E316,Models!$I$2:$I$605,0),0)</f>
        <v>0</v>
      </c>
      <c r="AD316" s="80">
        <f>IFERROR(MATCH($A316,Output_Win!$A$2:$A$243,0),0)</f>
        <v>0</v>
      </c>
    </row>
    <row r="317" spans="1:30">
      <c r="A317" s="40" t="str">
        <f>_xlfn.TEXTJOIN("",TRUE,Input!$A$4,TEXT(ROW(My_Audit!A316)+Input!$A$8-1,"00"))</f>
        <v>W4704</v>
      </c>
      <c r="B317" s="40" t="str">
        <f>_xlfn.TEXTJOIN("-",TRUE,"ITD",Input!$A$2,A317)</f>
        <v>ITD-SHR11749-W4704</v>
      </c>
      <c r="C317" s="41" t="str" cm="1">
        <f t="array" ref="C317">IF(($Y317+$Z317+$AA317+$AD317)=0,"",IFERROR(_xlfn.LET(_xlpm.CSVVal,IF($Y317=0,"",INDEX(CSV!B$2:B$510,$Y317)),_xlpm.MacVal,IF($Z317=0,"",INDEX(Output_Mac!B$2:B$500,$Z317)),_xlpm.WinVal,IF($AD317=0,"",INDEX(Output_Win!B$2:B$243,$AD317)),_xlpm.MyAuditVal,IF($AA317=0,"",INDEX(My_Audit!B$2:B$456,$AA317)),_xlfn.IFS(_xlpm.MyAuditVal&lt;&gt;"",_xlpm.MyAuditVal,_xlpm.MacVal&lt;&gt;"",_xlpm.MacVal,_xlpm.WinVal&lt;&gt;"",_xlpm.WinVal,_xlpm.CSVVal&lt;&gt;"",_xlpm.CSVVal)),""))</f>
        <v/>
      </c>
      <c r="D317" s="41" t="str" cm="1">
        <f t="array" ref="D317">IF(($Y317+$Z317+$AA317+$AD317)=0,"",IFERROR(_xlfn.LET(_xlpm.CSVVal,IF($Y317=0,"",INDEX(CSV!C$2:C$510,$Y317)),_xlpm.MacVal,IF($Z317=0,"",INDEX(Output_Mac!D$2:D$500,$Z317)),_xlpm.WinVal,IF($AD317=0,"",INDEX(Output_Win!D$2:D$243,$AD317)),_xlpm.MyAuditVal,IF($AA317=0,"",INDEX(My_Audit!C$2:C$456,$AA317)),_xlfn.IFS(_xlpm.MyAuditVal&lt;&gt;"",_xlpm.MyAuditVal,_xlpm.MacVal&lt;&gt;"",_xlpm.MacVal,_xlpm.WinVal&lt;&gt;"",_xlpm.WinVal,_xlpm.CSVVal&lt;&gt;"",_xlpm.CSVVal)),""))</f>
        <v/>
      </c>
      <c r="E317" s="41" t="str" cm="1">
        <f t="array" ref="E317">IF(($Y317+$Z317+$AA317+$AD317)=0,"",IFERROR(_xlfn.LET(_xlpm.CSVVal,IF($Y317=0,"",INDEX(CSV!E$2:E$510,$Y317)),_xlpm.MacVal,IF($Z317=0,"",INDEX(Output_Mac!C$2:C$500,$Z317)),_xlpm.WinVal,IF($AD317=0,"",INDEX(Output_Win!C$2:C$243,$AD317)),_xlpm.MyAuditVal,IF($AA317=0,"",INDEX(My_Audit!D$2:D$456,$AA317)),_xlfn.IFS(_xlpm.MyAuditVal&lt;&gt;"",_xlpm.MyAuditVal,_xlpm.MacVal&lt;&gt;"",_xlpm.MacVal,_xlpm.WinVal&lt;&gt;"",_xlpm.WinVal,_xlpm.CSVVal&lt;&gt;"",_xlpm.CSVVal)),""))</f>
        <v/>
      </c>
      <c r="F317" s="41" t="str" cm="1">
        <f t="array" ref="F317">IF(($Y317+$Z317+$AA317+$AD317)=0,"",IFERROR(_xlfn.LET(_xlpm.CSVVal,IF($Y317=0,"",INDEX(CSV!F$2:F$510,$Y317)),_xlpm.MacVal,IF($Z317=0,"",INDEX(Output_Mac!E$2:E$500,$Z317)),_xlpm.WinVal,IF($AD317=0,"",INDEX(Output_Win!E$2:E$243,$AD317)),_xlpm.MyAuditVal,IF($AA317=0,"",INDEX(My_Audit!E$2:E$456,$AA317)),_xlfn.IFS(_xlpm.MyAuditVal&lt;&gt;"",_xlpm.MyAuditVal,_xlpm.MacVal&lt;&gt;"",_xlpm.MacVal,_xlpm.WinVal&lt;&gt;"",_xlpm.WinVal,_xlpm.CSVVal&lt;&gt;"",PROPER(_xlpm.CSVVal))),""))</f>
        <v/>
      </c>
      <c r="G317" s="41" t="str" cm="1">
        <f t="array" ref="G317">IF(($Y317+$Z317+$AA317+$AD317)=0,"",IFERROR(_xlfn.LET(_xlpm.CSVVal,IF($Y317=0,"",INDEX(CSV!G$2:G$510,$Y317)),_xlpm.MacVal,IF($Z317=0,"",INDEX(Output_Mac!G$2:G$500,$Z317)),_xlpm.WinVal,IF($AD317=0,"",INDEX(Output_Win!G$2:G$243,$AD317)),_xlpm.MyAuditVal,IF($AA317=0,"",INDEX(My_Audit!F$2:F$456,$AA317)),_xlfn.IFS(_xlpm.MyAuditVal&lt;&gt;"",_xlpm.MyAuditVal,_xlpm.MacVal&lt;&gt;"",_xlpm.MacVal,_xlpm.WinVal&lt;&gt;"",_xlpm.WinVal,_xlpm.CSVVal&lt;&gt;"",_xlpm.CSVVal)),""))</f>
        <v/>
      </c>
      <c r="H317" s="41" t="str" cm="1">
        <f t="array" ref="H317">IF($Z317&gt;0,INDEX(Output_Mac!H$2:H$500,$Z317),IF($AD317&gt;0,INDEX(Output_Win!H$2:H$243,$AD317),IF($AA317&gt;0,_xlfn.LET(_xlpm.MyAuditVal,INDEX(My_Audit!G$2:G$456,$AA317),IF(_xlpm.MyAuditVal=0,"",_xlpm.MyAuditVal)),"")))</f>
        <v/>
      </c>
      <c r="I317" s="41" t="str" cm="1">
        <f t="array" ref="I317">IF(($Y317+$Z317+$AA317+$AD317)=0,"",IFERROR(_xlfn.LET(_xlpm.CSVVal,IF($Y317=0,"",INDEX(CSV!H$2:H$510,$Y317)),_xlpm.MacVal,IF($Z317=0,"",INDEX(Output_Mac!I$2:I$500,$Z317)),_xlpm.WinVal,IF($AD317=0,"",INDEX(Output_Win!I$2:I$243,$AD317)),_xlpm.MyAuditVal,IF($AA317=0,"",INDEX(My_Audit!H$2:H$456,$AA317)),_xlfn.IFS(_xlpm.MyAuditVal&lt;&gt;"",_xlpm.MyAuditVal,_xlpm.MacVal&lt;&gt;"",_xlpm.MacVal,_xlpm.WinVal&lt;&gt;"",_xlpm.WinVal,_xlpm.CSVVal&lt;&gt;"",_xlpm.CSVVal)),""))</f>
        <v/>
      </c>
      <c r="J317" s="41" t="str" cm="1">
        <f t="array" ref="J317">IF(($Y317+$Z317+$AA317+$AD317)=0,"",IFERROR(_xlfn.LET(_xlpm.CSVVal,IF($Y317=0,"",INDEX(CSV!J$2:J$510,$Y317)),_xlpm.MacVal,IF($Z317=0,"",INDEX(Output_Mac!J$2:J$500,$Z317)),_xlpm.WinVal,IF($AD317=0,"",INDEX(Output_Win!J$2:J$243,$AD317)),_xlpm.MyAuditVal,IF($AA317=0,"",INDEX(My_Audit!I$2:I$456,$AA317)),_xlfn.IFS(_xlpm.MyAuditVal&lt;&gt;"",_xlpm.MyAuditVal,_xlpm.MacVal&lt;&gt;"",_xlpm.MacVal,_xlpm.WinVal&lt;&gt;"",_xlpm.WinVal,_xlpm.CSVVal&lt;&gt;"",_xlpm.CSVVal)),""))</f>
        <v/>
      </c>
      <c r="K317" s="41" t="str" cm="1">
        <f t="array" ref="K317">IF(($Y317+$Z317+$AA317+$AD317)=0,"",IFERROR(_xlfn.LET(_xlpm.CSVVal,IF($Y317=0,"",INDEX(CSV!N$2:N$510,$Y317)),_xlpm.MacVal,IF($Z317=0,"",INDEX(Output_Mac!L$2:L$500,$Z317)),_xlpm.WinVal,IF($AD317=0,"",INDEX(Output_Win!L$2:L$243,$AD317)),_xlpm.MyAuditVal,IF($AA317=0,"",INDEX(My_Audit!J$2:J$456,$AA317)),_xlfn.IFS(_xlpm.MyAuditVal&lt;&gt;"",_xlpm.MyAuditVal,_xlpm.MacVal&lt;&gt;"",_xlpm.MacVal,_xlpm.WinVal&lt;&gt;"",_xlpm.WinVal,_xlpm.CSVVal&lt;&gt;"",_xlpm.CSVVal)),""))</f>
        <v/>
      </c>
      <c r="L317" s="41" t="str" cm="1">
        <f t="array" ref="L317">IF(($Y317+$Z317+$AA317+$AD317)=0,"",IFERROR(_xlfn.LET(_xlpm.CSVVal,IF($Y317=0,"",INDEX(CSV!Q$2:Q$510,$Y317)),_xlpm.MacVal,IF($Z317=0,"",INDEX(Output_Mac!M$2:M$500,$Z317)),_xlpm.WinVal,IF($AD317=0,"",INDEX(Output_Win!M$2:M$243,$AD317)),_xlpm.MyAuditVal,IF($AA317=0,"",INDEX(My_Audit!K$2:K$456,$AA317)),_xlfn.IFS(_xlpm.MyAuditVal&lt;&gt;"",_xlpm.MyAuditVal,_xlpm.MacVal&lt;&gt;"",_xlpm.MacVal,_xlpm.WinVal&lt;&gt;"",_xlpm.WinVal,_xlpm.CSVVal&lt;&gt;"",_xlpm.CSVVal)),""))</f>
        <v/>
      </c>
      <c r="M317" s="41" t="str" cm="1">
        <f t="array" ref="M317">IF(($Y317+$Z317+$AA317+$AD317)=0,"",ExpandDiagCodes(_xlfn.TEXTJOIN(", ",TRUE,IF($AA317=0,"",INDEX(My_Audit!N$2:N$456,$AA317)),IF($Z317=0,"",INDEX(Output_Mac!S$2:S$500,$Z317)),IF($AD317=0,"",INDEX(Output_Win!S$2:S$243,$AD317)),IF($Y317=0,"",INDEX(CSV!AE$2:AE$510,$Y317)))))</f>
        <v/>
      </c>
      <c r="N317" s="41" t="str" cm="1">
        <f t="array" ref="N317">IF(($Y317+$Z317+$AA317+$AD317)=0,"",IFERROR(_xlfn.LET(_xlpm.CSVVal,IF($Y317=0,"",INDEX(CSV!AG$2:AG$510,$Y317)),_xlpm.MacVal,IF($Z317=0,"",INDEX(Output_Mac!T$2:T$500,$Z317)),_xlpm.WinVal,IF($AD317=0,"",INDEX(Output_Win!T$2:T$243,$AD317)),_xlpm.MyAuditVal,IF($AA317=0,"",INDEX(My_Audit!O$2:O$456,$AA317)),_xlfn.IFS(_xlpm.MyAuditVal&lt;&gt;"",_xlpm.MyAuditVal,_xlpm.MacVal&lt;&gt;"",_xlpm.MacVal,_xlpm.WinVal&lt;&gt;"",_xlpm.WinVal,_xlpm.CSVVal&lt;&gt;"",_xlpm.CSVVal)),""))</f>
        <v/>
      </c>
      <c r="O317" s="41" t="str" cm="1">
        <f t="array" ref="O317">IF($AB317=0,"",INDEX(My_Audit!P$2:P$456,$AB317))&amp;""</f>
        <v/>
      </c>
      <c r="P317" s="40"/>
      <c r="Q317" s="41" t="str">
        <f>IF(LEFT(N317,4)="Pass","Nist SP 800-88",My_Audit!R317)&amp;""</f>
        <v/>
      </c>
      <c r="R317" s="40"/>
      <c r="S317" s="40"/>
      <c r="T317" s="41" t="str" cm="1">
        <f t="array" ref="T317">IF($AC317=0,"",INDEX(Models!J$2:J$605,$AC317))</f>
        <v/>
      </c>
      <c r="U317" s="40"/>
      <c r="V317" s="40"/>
      <c r="W317" s="79" t="str" cm="1">
        <f t="array" ref="W317">IF(($Z317+$AA317+$AD317)=0,"",ExpandDiagCodes(_xlfn.TEXTJOIN(", ",TRUE,IF($AA317=0,"",INDEX(My_Audit!L$2:L$456,$AA317)),IF($Z317=0,"",INDEX(Output_Mac!AA$2:AA$500,$Z317)),IF($AD317=0,"",INDEX(Output_Win!AA$2:AA$243,$AD317)))))</f>
        <v/>
      </c>
      <c r="Y317" s="80">
        <f>IFERROR(MATCH($A317,CSV!$A$2:$A$510,0),0)</f>
        <v>0</v>
      </c>
      <c r="Z317" s="80">
        <f>IFERROR(MATCH($A317,Output_Mac!$A$2:$A$500,0),0)</f>
        <v>0</v>
      </c>
      <c r="AA317" s="80">
        <f>IFERROR(MATCH($A317,My_Audit!$A$2:$A$456,0),0)</f>
        <v>316</v>
      </c>
      <c r="AB317" s="80">
        <f>IFERROR(MATCH($C317,My_Audit!$B$2:$B$456,0),0)</f>
        <v>0</v>
      </c>
      <c r="AC317" s="80">
        <f>IFERROR(MATCH($E317,Models!$I$2:$I$605,0),0)</f>
        <v>0</v>
      </c>
      <c r="AD317" s="80">
        <f>IFERROR(MATCH($A317,Output_Win!$A$2:$A$243,0),0)</f>
        <v>0</v>
      </c>
    </row>
    <row r="318" spans="1:30">
      <c r="A318" s="40" t="str">
        <f>_xlfn.TEXTJOIN("",TRUE,Input!$A$4,TEXT(ROW(My_Audit!A317)+Input!$A$8-1,"00"))</f>
        <v>W4705</v>
      </c>
      <c r="B318" s="40" t="str">
        <f>_xlfn.TEXTJOIN("-",TRUE,"ITD",Input!$A$2,A318)</f>
        <v>ITD-SHR11749-W4705</v>
      </c>
      <c r="C318" s="41" t="str" cm="1">
        <f t="array" ref="C318">IF(($Y318+$Z318+$AA318+$AD318)=0,"",IFERROR(_xlfn.LET(_xlpm.CSVVal,IF($Y318=0,"",INDEX(CSV!B$2:B$510,$Y318)),_xlpm.MacVal,IF($Z318=0,"",INDEX(Output_Mac!B$2:B$500,$Z318)),_xlpm.WinVal,IF($AD318=0,"",INDEX(Output_Win!B$2:B$243,$AD318)),_xlpm.MyAuditVal,IF($AA318=0,"",INDEX(My_Audit!B$2:B$456,$AA318)),_xlfn.IFS(_xlpm.MyAuditVal&lt;&gt;"",_xlpm.MyAuditVal,_xlpm.MacVal&lt;&gt;"",_xlpm.MacVal,_xlpm.WinVal&lt;&gt;"",_xlpm.WinVal,_xlpm.CSVVal&lt;&gt;"",_xlpm.CSVVal)),""))</f>
        <v/>
      </c>
      <c r="D318" s="41" t="str" cm="1">
        <f t="array" ref="D318">IF(($Y318+$Z318+$AA318+$AD318)=0,"",IFERROR(_xlfn.LET(_xlpm.CSVVal,IF($Y318=0,"",INDEX(CSV!C$2:C$510,$Y318)),_xlpm.MacVal,IF($Z318=0,"",INDEX(Output_Mac!D$2:D$500,$Z318)),_xlpm.WinVal,IF($AD318=0,"",INDEX(Output_Win!D$2:D$243,$AD318)),_xlpm.MyAuditVal,IF($AA318=0,"",INDEX(My_Audit!C$2:C$456,$AA318)),_xlfn.IFS(_xlpm.MyAuditVal&lt;&gt;"",_xlpm.MyAuditVal,_xlpm.MacVal&lt;&gt;"",_xlpm.MacVal,_xlpm.WinVal&lt;&gt;"",_xlpm.WinVal,_xlpm.CSVVal&lt;&gt;"",_xlpm.CSVVal)),""))</f>
        <v/>
      </c>
      <c r="E318" s="41" t="str" cm="1">
        <f t="array" ref="E318">IF(($Y318+$Z318+$AA318+$AD318)=0,"",IFERROR(_xlfn.LET(_xlpm.CSVVal,IF($Y318=0,"",INDEX(CSV!E$2:E$510,$Y318)),_xlpm.MacVal,IF($Z318=0,"",INDEX(Output_Mac!C$2:C$500,$Z318)),_xlpm.WinVal,IF($AD318=0,"",INDEX(Output_Win!C$2:C$243,$AD318)),_xlpm.MyAuditVal,IF($AA318=0,"",INDEX(My_Audit!D$2:D$456,$AA318)),_xlfn.IFS(_xlpm.MyAuditVal&lt;&gt;"",_xlpm.MyAuditVal,_xlpm.MacVal&lt;&gt;"",_xlpm.MacVal,_xlpm.WinVal&lt;&gt;"",_xlpm.WinVal,_xlpm.CSVVal&lt;&gt;"",_xlpm.CSVVal)),""))</f>
        <v/>
      </c>
      <c r="F318" s="41" t="str" cm="1">
        <f t="array" ref="F318">IF(($Y318+$Z318+$AA318+$AD318)=0,"",IFERROR(_xlfn.LET(_xlpm.CSVVal,IF($Y318=0,"",INDEX(CSV!F$2:F$510,$Y318)),_xlpm.MacVal,IF($Z318=0,"",INDEX(Output_Mac!E$2:E$500,$Z318)),_xlpm.WinVal,IF($AD318=0,"",INDEX(Output_Win!E$2:E$243,$AD318)),_xlpm.MyAuditVal,IF($AA318=0,"",INDEX(My_Audit!E$2:E$456,$AA318)),_xlfn.IFS(_xlpm.MyAuditVal&lt;&gt;"",_xlpm.MyAuditVal,_xlpm.MacVal&lt;&gt;"",_xlpm.MacVal,_xlpm.WinVal&lt;&gt;"",_xlpm.WinVal,_xlpm.CSVVal&lt;&gt;"",PROPER(_xlpm.CSVVal))),""))</f>
        <v/>
      </c>
      <c r="G318" s="41" t="str" cm="1">
        <f t="array" ref="G318">IF(($Y318+$Z318+$AA318+$AD318)=0,"",IFERROR(_xlfn.LET(_xlpm.CSVVal,IF($Y318=0,"",INDEX(CSV!G$2:G$510,$Y318)),_xlpm.MacVal,IF($Z318=0,"",INDEX(Output_Mac!G$2:G$500,$Z318)),_xlpm.WinVal,IF($AD318=0,"",INDEX(Output_Win!G$2:G$243,$AD318)),_xlpm.MyAuditVal,IF($AA318=0,"",INDEX(My_Audit!F$2:F$456,$AA318)),_xlfn.IFS(_xlpm.MyAuditVal&lt;&gt;"",_xlpm.MyAuditVal,_xlpm.MacVal&lt;&gt;"",_xlpm.MacVal,_xlpm.WinVal&lt;&gt;"",_xlpm.WinVal,_xlpm.CSVVal&lt;&gt;"",_xlpm.CSVVal)),""))</f>
        <v/>
      </c>
      <c r="H318" s="41" t="str" cm="1">
        <f t="array" ref="H318">IF($Z318&gt;0,INDEX(Output_Mac!H$2:H$500,$Z318),IF($AD318&gt;0,INDEX(Output_Win!H$2:H$243,$AD318),IF($AA318&gt;0,_xlfn.LET(_xlpm.MyAuditVal,INDEX(My_Audit!G$2:G$456,$AA318),IF(_xlpm.MyAuditVal=0,"",_xlpm.MyAuditVal)),"")))</f>
        <v/>
      </c>
      <c r="I318" s="41" t="str" cm="1">
        <f t="array" ref="I318">IF(($Y318+$Z318+$AA318+$AD318)=0,"",IFERROR(_xlfn.LET(_xlpm.CSVVal,IF($Y318=0,"",INDEX(CSV!H$2:H$510,$Y318)),_xlpm.MacVal,IF($Z318=0,"",INDEX(Output_Mac!I$2:I$500,$Z318)),_xlpm.WinVal,IF($AD318=0,"",INDEX(Output_Win!I$2:I$243,$AD318)),_xlpm.MyAuditVal,IF($AA318=0,"",INDEX(My_Audit!H$2:H$456,$AA318)),_xlfn.IFS(_xlpm.MyAuditVal&lt;&gt;"",_xlpm.MyAuditVal,_xlpm.MacVal&lt;&gt;"",_xlpm.MacVal,_xlpm.WinVal&lt;&gt;"",_xlpm.WinVal,_xlpm.CSVVal&lt;&gt;"",_xlpm.CSVVal)),""))</f>
        <v/>
      </c>
      <c r="J318" s="41" t="str" cm="1">
        <f t="array" ref="J318">IF(($Y318+$Z318+$AA318+$AD318)=0,"",IFERROR(_xlfn.LET(_xlpm.CSVVal,IF($Y318=0,"",INDEX(CSV!J$2:J$510,$Y318)),_xlpm.MacVal,IF($Z318=0,"",INDEX(Output_Mac!J$2:J$500,$Z318)),_xlpm.WinVal,IF($AD318=0,"",INDEX(Output_Win!J$2:J$243,$AD318)),_xlpm.MyAuditVal,IF($AA318=0,"",INDEX(My_Audit!I$2:I$456,$AA318)),_xlfn.IFS(_xlpm.MyAuditVal&lt;&gt;"",_xlpm.MyAuditVal,_xlpm.MacVal&lt;&gt;"",_xlpm.MacVal,_xlpm.WinVal&lt;&gt;"",_xlpm.WinVal,_xlpm.CSVVal&lt;&gt;"",_xlpm.CSVVal)),""))</f>
        <v/>
      </c>
      <c r="K318" s="41" t="str" cm="1">
        <f t="array" ref="K318">IF(($Y318+$Z318+$AA318+$AD318)=0,"",IFERROR(_xlfn.LET(_xlpm.CSVVal,IF($Y318=0,"",INDEX(CSV!N$2:N$510,$Y318)),_xlpm.MacVal,IF($Z318=0,"",INDEX(Output_Mac!L$2:L$500,$Z318)),_xlpm.WinVal,IF($AD318=0,"",INDEX(Output_Win!L$2:L$243,$AD318)),_xlpm.MyAuditVal,IF($AA318=0,"",INDEX(My_Audit!J$2:J$456,$AA318)),_xlfn.IFS(_xlpm.MyAuditVal&lt;&gt;"",_xlpm.MyAuditVal,_xlpm.MacVal&lt;&gt;"",_xlpm.MacVal,_xlpm.WinVal&lt;&gt;"",_xlpm.WinVal,_xlpm.CSVVal&lt;&gt;"",_xlpm.CSVVal)),""))</f>
        <v/>
      </c>
      <c r="L318" s="41" t="str" cm="1">
        <f t="array" ref="L318">IF(($Y318+$Z318+$AA318+$AD318)=0,"",IFERROR(_xlfn.LET(_xlpm.CSVVal,IF($Y318=0,"",INDEX(CSV!Q$2:Q$510,$Y318)),_xlpm.MacVal,IF($Z318=0,"",INDEX(Output_Mac!M$2:M$500,$Z318)),_xlpm.WinVal,IF($AD318=0,"",INDEX(Output_Win!M$2:M$243,$AD318)),_xlpm.MyAuditVal,IF($AA318=0,"",INDEX(My_Audit!K$2:K$456,$AA318)),_xlfn.IFS(_xlpm.MyAuditVal&lt;&gt;"",_xlpm.MyAuditVal,_xlpm.MacVal&lt;&gt;"",_xlpm.MacVal,_xlpm.WinVal&lt;&gt;"",_xlpm.WinVal,_xlpm.CSVVal&lt;&gt;"",_xlpm.CSVVal)),""))</f>
        <v/>
      </c>
      <c r="M318" s="41" t="str" cm="1">
        <f t="array" ref="M318">IF(($Y318+$Z318+$AA318+$AD318)=0,"",ExpandDiagCodes(_xlfn.TEXTJOIN(", ",TRUE,IF($AA318=0,"",INDEX(My_Audit!N$2:N$456,$AA318)),IF($Z318=0,"",INDEX(Output_Mac!S$2:S$500,$Z318)),IF($AD318=0,"",INDEX(Output_Win!S$2:S$243,$AD318)),IF($Y318=0,"",INDEX(CSV!AE$2:AE$510,$Y318)))))</f>
        <v/>
      </c>
      <c r="N318" s="41" t="str" cm="1">
        <f t="array" ref="N318">IF(($Y318+$Z318+$AA318+$AD318)=0,"",IFERROR(_xlfn.LET(_xlpm.CSVVal,IF($Y318=0,"",INDEX(CSV!AG$2:AG$510,$Y318)),_xlpm.MacVal,IF($Z318=0,"",INDEX(Output_Mac!T$2:T$500,$Z318)),_xlpm.WinVal,IF($AD318=0,"",INDEX(Output_Win!T$2:T$243,$AD318)),_xlpm.MyAuditVal,IF($AA318=0,"",INDEX(My_Audit!O$2:O$456,$AA318)),_xlfn.IFS(_xlpm.MyAuditVal&lt;&gt;"",_xlpm.MyAuditVal,_xlpm.MacVal&lt;&gt;"",_xlpm.MacVal,_xlpm.WinVal&lt;&gt;"",_xlpm.WinVal,_xlpm.CSVVal&lt;&gt;"",_xlpm.CSVVal)),""))</f>
        <v/>
      </c>
      <c r="O318" s="41" t="str" cm="1">
        <f t="array" ref="O318">IF($AB318=0,"",INDEX(My_Audit!P$2:P$456,$AB318))&amp;""</f>
        <v/>
      </c>
      <c r="P318" s="40"/>
      <c r="Q318" s="41" t="str">
        <f>IF(LEFT(N318,4)="Pass","Nist SP 800-88",My_Audit!R318)&amp;""</f>
        <v/>
      </c>
      <c r="R318" s="40"/>
      <c r="S318" s="40"/>
      <c r="T318" s="41" t="str" cm="1">
        <f t="array" ref="T318">IF($AC318=0,"",INDEX(Models!J$2:J$605,$AC318))</f>
        <v/>
      </c>
      <c r="U318" s="40"/>
      <c r="V318" s="40"/>
      <c r="W318" s="79" t="str" cm="1">
        <f t="array" ref="W318">IF(($Z318+$AA318+$AD318)=0,"",ExpandDiagCodes(_xlfn.TEXTJOIN(", ",TRUE,IF($AA318=0,"",INDEX(My_Audit!L$2:L$456,$AA318)),IF($Z318=0,"",INDEX(Output_Mac!AA$2:AA$500,$Z318)),IF($AD318=0,"",INDEX(Output_Win!AA$2:AA$243,$AD318)))))</f>
        <v/>
      </c>
      <c r="Y318" s="80">
        <f>IFERROR(MATCH($A318,CSV!$A$2:$A$510,0),0)</f>
        <v>0</v>
      </c>
      <c r="Z318" s="80">
        <f>IFERROR(MATCH($A318,Output_Mac!$A$2:$A$500,0),0)</f>
        <v>0</v>
      </c>
      <c r="AA318" s="80">
        <f>IFERROR(MATCH($A318,My_Audit!$A$2:$A$456,0),0)</f>
        <v>317</v>
      </c>
      <c r="AB318" s="80">
        <f>IFERROR(MATCH($C318,My_Audit!$B$2:$B$456,0),0)</f>
        <v>0</v>
      </c>
      <c r="AC318" s="80">
        <f>IFERROR(MATCH($E318,Models!$I$2:$I$605,0),0)</f>
        <v>0</v>
      </c>
      <c r="AD318" s="80">
        <f>IFERROR(MATCH($A318,Output_Win!$A$2:$A$243,0),0)</f>
        <v>0</v>
      </c>
    </row>
    <row r="319" spans="1:30">
      <c r="A319" s="40" t="str">
        <f>_xlfn.TEXTJOIN("",TRUE,Input!$A$4,TEXT(ROW(My_Audit!A318)+Input!$A$8-1,"00"))</f>
        <v>W4706</v>
      </c>
      <c r="B319" s="40" t="str">
        <f>_xlfn.TEXTJOIN("-",TRUE,"ITD",Input!$A$2,A319)</f>
        <v>ITD-SHR11749-W4706</v>
      </c>
      <c r="C319" s="41" t="str" cm="1">
        <f t="array" ref="C319">IF(($Y319+$Z319+$AA319+$AD319)=0,"",IFERROR(_xlfn.LET(_xlpm.CSVVal,IF($Y319=0,"",INDEX(CSV!B$2:B$510,$Y319)),_xlpm.MacVal,IF($Z319=0,"",INDEX(Output_Mac!B$2:B$500,$Z319)),_xlpm.WinVal,IF($AD319=0,"",INDEX(Output_Win!B$2:B$243,$AD319)),_xlpm.MyAuditVal,IF($AA319=0,"",INDEX(My_Audit!B$2:B$456,$AA319)),_xlfn.IFS(_xlpm.MyAuditVal&lt;&gt;"",_xlpm.MyAuditVal,_xlpm.MacVal&lt;&gt;"",_xlpm.MacVal,_xlpm.WinVal&lt;&gt;"",_xlpm.WinVal,_xlpm.CSVVal&lt;&gt;"",_xlpm.CSVVal)),""))</f>
        <v/>
      </c>
      <c r="D319" s="41" t="str" cm="1">
        <f t="array" ref="D319">IF(($Y319+$Z319+$AA319+$AD319)=0,"",IFERROR(_xlfn.LET(_xlpm.CSVVal,IF($Y319=0,"",INDEX(CSV!C$2:C$510,$Y319)),_xlpm.MacVal,IF($Z319=0,"",INDEX(Output_Mac!D$2:D$500,$Z319)),_xlpm.WinVal,IF($AD319=0,"",INDEX(Output_Win!D$2:D$243,$AD319)),_xlpm.MyAuditVal,IF($AA319=0,"",INDEX(My_Audit!C$2:C$456,$AA319)),_xlfn.IFS(_xlpm.MyAuditVal&lt;&gt;"",_xlpm.MyAuditVal,_xlpm.MacVal&lt;&gt;"",_xlpm.MacVal,_xlpm.WinVal&lt;&gt;"",_xlpm.WinVal,_xlpm.CSVVal&lt;&gt;"",_xlpm.CSVVal)),""))</f>
        <v/>
      </c>
      <c r="E319" s="41" t="str" cm="1">
        <f t="array" ref="E319">IF(($Y319+$Z319+$AA319+$AD319)=0,"",IFERROR(_xlfn.LET(_xlpm.CSVVal,IF($Y319=0,"",INDEX(CSV!E$2:E$510,$Y319)),_xlpm.MacVal,IF($Z319=0,"",INDEX(Output_Mac!C$2:C$500,$Z319)),_xlpm.WinVal,IF($AD319=0,"",INDEX(Output_Win!C$2:C$243,$AD319)),_xlpm.MyAuditVal,IF($AA319=0,"",INDEX(My_Audit!D$2:D$456,$AA319)),_xlfn.IFS(_xlpm.MyAuditVal&lt;&gt;"",_xlpm.MyAuditVal,_xlpm.MacVal&lt;&gt;"",_xlpm.MacVal,_xlpm.WinVal&lt;&gt;"",_xlpm.WinVal,_xlpm.CSVVal&lt;&gt;"",_xlpm.CSVVal)),""))</f>
        <v/>
      </c>
      <c r="F319" s="41" t="str" cm="1">
        <f t="array" ref="F319">IF(($Y319+$Z319+$AA319+$AD319)=0,"",IFERROR(_xlfn.LET(_xlpm.CSVVal,IF($Y319=0,"",INDEX(CSV!F$2:F$510,$Y319)),_xlpm.MacVal,IF($Z319=0,"",INDEX(Output_Mac!E$2:E$500,$Z319)),_xlpm.WinVal,IF($AD319=0,"",INDEX(Output_Win!E$2:E$243,$AD319)),_xlpm.MyAuditVal,IF($AA319=0,"",INDEX(My_Audit!E$2:E$456,$AA319)),_xlfn.IFS(_xlpm.MyAuditVal&lt;&gt;"",_xlpm.MyAuditVal,_xlpm.MacVal&lt;&gt;"",_xlpm.MacVal,_xlpm.WinVal&lt;&gt;"",_xlpm.WinVal,_xlpm.CSVVal&lt;&gt;"",PROPER(_xlpm.CSVVal))),""))</f>
        <v/>
      </c>
      <c r="G319" s="41" t="str" cm="1">
        <f t="array" ref="G319">IF(($Y319+$Z319+$AA319+$AD319)=0,"",IFERROR(_xlfn.LET(_xlpm.CSVVal,IF($Y319=0,"",INDEX(CSV!G$2:G$510,$Y319)),_xlpm.MacVal,IF($Z319=0,"",INDEX(Output_Mac!G$2:G$500,$Z319)),_xlpm.WinVal,IF($AD319=0,"",INDEX(Output_Win!G$2:G$243,$AD319)),_xlpm.MyAuditVal,IF($AA319=0,"",INDEX(My_Audit!F$2:F$456,$AA319)),_xlfn.IFS(_xlpm.MyAuditVal&lt;&gt;"",_xlpm.MyAuditVal,_xlpm.MacVal&lt;&gt;"",_xlpm.MacVal,_xlpm.WinVal&lt;&gt;"",_xlpm.WinVal,_xlpm.CSVVal&lt;&gt;"",_xlpm.CSVVal)),""))</f>
        <v/>
      </c>
      <c r="H319" s="41" t="str" cm="1">
        <f t="array" ref="H319">IF($Z319&gt;0,INDEX(Output_Mac!H$2:H$500,$Z319),IF($AD319&gt;0,INDEX(Output_Win!H$2:H$243,$AD319),IF($AA319&gt;0,_xlfn.LET(_xlpm.MyAuditVal,INDEX(My_Audit!G$2:G$456,$AA319),IF(_xlpm.MyAuditVal=0,"",_xlpm.MyAuditVal)),"")))</f>
        <v/>
      </c>
      <c r="I319" s="41" t="str" cm="1">
        <f t="array" ref="I319">IF(($Y319+$Z319+$AA319+$AD319)=0,"",IFERROR(_xlfn.LET(_xlpm.CSVVal,IF($Y319=0,"",INDEX(CSV!H$2:H$510,$Y319)),_xlpm.MacVal,IF($Z319=0,"",INDEX(Output_Mac!I$2:I$500,$Z319)),_xlpm.WinVal,IF($AD319=0,"",INDEX(Output_Win!I$2:I$243,$AD319)),_xlpm.MyAuditVal,IF($AA319=0,"",INDEX(My_Audit!H$2:H$456,$AA319)),_xlfn.IFS(_xlpm.MyAuditVal&lt;&gt;"",_xlpm.MyAuditVal,_xlpm.MacVal&lt;&gt;"",_xlpm.MacVal,_xlpm.WinVal&lt;&gt;"",_xlpm.WinVal,_xlpm.CSVVal&lt;&gt;"",_xlpm.CSVVal)),""))</f>
        <v/>
      </c>
      <c r="J319" s="41" t="str" cm="1">
        <f t="array" ref="J319">IF(($Y319+$Z319+$AA319+$AD319)=0,"",IFERROR(_xlfn.LET(_xlpm.CSVVal,IF($Y319=0,"",INDEX(CSV!J$2:J$510,$Y319)),_xlpm.MacVal,IF($Z319=0,"",INDEX(Output_Mac!J$2:J$500,$Z319)),_xlpm.WinVal,IF($AD319=0,"",INDEX(Output_Win!J$2:J$243,$AD319)),_xlpm.MyAuditVal,IF($AA319=0,"",INDEX(My_Audit!I$2:I$456,$AA319)),_xlfn.IFS(_xlpm.MyAuditVal&lt;&gt;"",_xlpm.MyAuditVal,_xlpm.MacVal&lt;&gt;"",_xlpm.MacVal,_xlpm.WinVal&lt;&gt;"",_xlpm.WinVal,_xlpm.CSVVal&lt;&gt;"",_xlpm.CSVVal)),""))</f>
        <v/>
      </c>
      <c r="K319" s="41" t="str" cm="1">
        <f t="array" ref="K319">IF(($Y319+$Z319+$AA319+$AD319)=0,"",IFERROR(_xlfn.LET(_xlpm.CSVVal,IF($Y319=0,"",INDEX(CSV!N$2:N$510,$Y319)),_xlpm.MacVal,IF($Z319=0,"",INDEX(Output_Mac!L$2:L$500,$Z319)),_xlpm.WinVal,IF($AD319=0,"",INDEX(Output_Win!L$2:L$243,$AD319)),_xlpm.MyAuditVal,IF($AA319=0,"",INDEX(My_Audit!J$2:J$456,$AA319)),_xlfn.IFS(_xlpm.MyAuditVal&lt;&gt;"",_xlpm.MyAuditVal,_xlpm.MacVal&lt;&gt;"",_xlpm.MacVal,_xlpm.WinVal&lt;&gt;"",_xlpm.WinVal,_xlpm.CSVVal&lt;&gt;"",_xlpm.CSVVal)),""))</f>
        <v/>
      </c>
      <c r="L319" s="41" t="str" cm="1">
        <f t="array" ref="L319">IF(($Y319+$Z319+$AA319+$AD319)=0,"",IFERROR(_xlfn.LET(_xlpm.CSVVal,IF($Y319=0,"",INDEX(CSV!Q$2:Q$510,$Y319)),_xlpm.MacVal,IF($Z319=0,"",INDEX(Output_Mac!M$2:M$500,$Z319)),_xlpm.WinVal,IF($AD319=0,"",INDEX(Output_Win!M$2:M$243,$AD319)),_xlpm.MyAuditVal,IF($AA319=0,"",INDEX(My_Audit!K$2:K$456,$AA319)),_xlfn.IFS(_xlpm.MyAuditVal&lt;&gt;"",_xlpm.MyAuditVal,_xlpm.MacVal&lt;&gt;"",_xlpm.MacVal,_xlpm.WinVal&lt;&gt;"",_xlpm.WinVal,_xlpm.CSVVal&lt;&gt;"",_xlpm.CSVVal)),""))</f>
        <v/>
      </c>
      <c r="M319" s="41" t="str" cm="1">
        <f t="array" ref="M319">IF(($Y319+$Z319+$AA319+$AD319)=0,"",ExpandDiagCodes(_xlfn.TEXTJOIN(", ",TRUE,IF($AA319=0,"",INDEX(My_Audit!N$2:N$456,$AA319)),IF($Z319=0,"",INDEX(Output_Mac!S$2:S$500,$Z319)),IF($AD319=0,"",INDEX(Output_Win!S$2:S$243,$AD319)),IF($Y319=0,"",INDEX(CSV!AE$2:AE$510,$Y319)))))</f>
        <v/>
      </c>
      <c r="N319" s="41" t="str" cm="1">
        <f t="array" ref="N319">IF(($Y319+$Z319+$AA319+$AD319)=0,"",IFERROR(_xlfn.LET(_xlpm.CSVVal,IF($Y319=0,"",INDEX(CSV!AG$2:AG$510,$Y319)),_xlpm.MacVal,IF($Z319=0,"",INDEX(Output_Mac!T$2:T$500,$Z319)),_xlpm.WinVal,IF($AD319=0,"",INDEX(Output_Win!T$2:T$243,$AD319)),_xlpm.MyAuditVal,IF($AA319=0,"",INDEX(My_Audit!O$2:O$456,$AA319)),_xlfn.IFS(_xlpm.MyAuditVal&lt;&gt;"",_xlpm.MyAuditVal,_xlpm.MacVal&lt;&gt;"",_xlpm.MacVal,_xlpm.WinVal&lt;&gt;"",_xlpm.WinVal,_xlpm.CSVVal&lt;&gt;"",_xlpm.CSVVal)),""))</f>
        <v/>
      </c>
      <c r="O319" s="41" t="str" cm="1">
        <f t="array" ref="O319">IF($AB319=0,"",INDEX(My_Audit!P$2:P$456,$AB319))&amp;""</f>
        <v/>
      </c>
      <c r="P319" s="40"/>
      <c r="Q319" s="41" t="str">
        <f>IF(LEFT(N319,4)="Pass","Nist SP 800-88",My_Audit!R319)&amp;""</f>
        <v/>
      </c>
      <c r="R319" s="40"/>
      <c r="S319" s="40"/>
      <c r="T319" s="41" t="str" cm="1">
        <f t="array" ref="T319">IF($AC319=0,"",INDEX(Models!J$2:J$605,$AC319))</f>
        <v/>
      </c>
      <c r="U319" s="40"/>
      <c r="V319" s="40"/>
      <c r="W319" s="79" t="str" cm="1">
        <f t="array" ref="W319">IF(($Z319+$AA319+$AD319)=0,"",ExpandDiagCodes(_xlfn.TEXTJOIN(", ",TRUE,IF($AA319=0,"",INDEX(My_Audit!L$2:L$456,$AA319)),IF($Z319=0,"",INDEX(Output_Mac!AA$2:AA$500,$Z319)),IF($AD319=0,"",INDEX(Output_Win!AA$2:AA$243,$AD319)))))</f>
        <v/>
      </c>
      <c r="Y319" s="80">
        <f>IFERROR(MATCH($A319,CSV!$A$2:$A$510,0),0)</f>
        <v>0</v>
      </c>
      <c r="Z319" s="80">
        <f>IFERROR(MATCH($A319,Output_Mac!$A$2:$A$500,0),0)</f>
        <v>0</v>
      </c>
      <c r="AA319" s="80">
        <f>IFERROR(MATCH($A319,My_Audit!$A$2:$A$456,0),0)</f>
        <v>318</v>
      </c>
      <c r="AB319" s="80">
        <f>IFERROR(MATCH($C319,My_Audit!$B$2:$B$456,0),0)</f>
        <v>0</v>
      </c>
      <c r="AC319" s="80">
        <f>IFERROR(MATCH($E319,Models!$I$2:$I$605,0),0)</f>
        <v>0</v>
      </c>
      <c r="AD319" s="80">
        <f>IFERROR(MATCH($A319,Output_Win!$A$2:$A$243,0),0)</f>
        <v>0</v>
      </c>
    </row>
    <row r="320" spans="1:30">
      <c r="A320" s="40" t="str">
        <f>_xlfn.TEXTJOIN("",TRUE,Input!$A$4,TEXT(ROW(My_Audit!A319)+Input!$A$8-1,"00"))</f>
        <v>W4707</v>
      </c>
      <c r="B320" s="40" t="str">
        <f>_xlfn.TEXTJOIN("-",TRUE,"ITD",Input!$A$2,A320)</f>
        <v>ITD-SHR11749-W4707</v>
      </c>
      <c r="C320" s="41" t="str" cm="1">
        <f t="array" ref="C320">IF(($Y320+$Z320+$AA320+$AD320)=0,"",IFERROR(_xlfn.LET(_xlpm.CSVVal,IF($Y320=0,"",INDEX(CSV!B$2:B$510,$Y320)),_xlpm.MacVal,IF($Z320=0,"",INDEX(Output_Mac!B$2:B$500,$Z320)),_xlpm.WinVal,IF($AD320=0,"",INDEX(Output_Win!B$2:B$243,$AD320)),_xlpm.MyAuditVal,IF($AA320=0,"",INDEX(My_Audit!B$2:B$456,$AA320)),_xlfn.IFS(_xlpm.MyAuditVal&lt;&gt;"",_xlpm.MyAuditVal,_xlpm.MacVal&lt;&gt;"",_xlpm.MacVal,_xlpm.WinVal&lt;&gt;"",_xlpm.WinVal,_xlpm.CSVVal&lt;&gt;"",_xlpm.CSVVal)),""))</f>
        <v/>
      </c>
      <c r="D320" s="41" t="str" cm="1">
        <f t="array" ref="D320">IF(($Y320+$Z320+$AA320+$AD320)=0,"",IFERROR(_xlfn.LET(_xlpm.CSVVal,IF($Y320=0,"",INDEX(CSV!C$2:C$510,$Y320)),_xlpm.MacVal,IF($Z320=0,"",INDEX(Output_Mac!D$2:D$500,$Z320)),_xlpm.WinVal,IF($AD320=0,"",INDEX(Output_Win!D$2:D$243,$AD320)),_xlpm.MyAuditVal,IF($AA320=0,"",INDEX(My_Audit!C$2:C$456,$AA320)),_xlfn.IFS(_xlpm.MyAuditVal&lt;&gt;"",_xlpm.MyAuditVal,_xlpm.MacVal&lt;&gt;"",_xlpm.MacVal,_xlpm.WinVal&lt;&gt;"",_xlpm.WinVal,_xlpm.CSVVal&lt;&gt;"",_xlpm.CSVVal)),""))</f>
        <v/>
      </c>
      <c r="E320" s="41" t="str" cm="1">
        <f t="array" ref="E320">IF(($Y320+$Z320+$AA320+$AD320)=0,"",IFERROR(_xlfn.LET(_xlpm.CSVVal,IF($Y320=0,"",INDEX(CSV!E$2:E$510,$Y320)),_xlpm.MacVal,IF($Z320=0,"",INDEX(Output_Mac!C$2:C$500,$Z320)),_xlpm.WinVal,IF($AD320=0,"",INDEX(Output_Win!C$2:C$243,$AD320)),_xlpm.MyAuditVal,IF($AA320=0,"",INDEX(My_Audit!D$2:D$456,$AA320)),_xlfn.IFS(_xlpm.MyAuditVal&lt;&gt;"",_xlpm.MyAuditVal,_xlpm.MacVal&lt;&gt;"",_xlpm.MacVal,_xlpm.WinVal&lt;&gt;"",_xlpm.WinVal,_xlpm.CSVVal&lt;&gt;"",_xlpm.CSVVal)),""))</f>
        <v/>
      </c>
      <c r="F320" s="41" t="str" cm="1">
        <f t="array" ref="F320">IF(($Y320+$Z320+$AA320+$AD320)=0,"",IFERROR(_xlfn.LET(_xlpm.CSVVal,IF($Y320=0,"",INDEX(CSV!F$2:F$510,$Y320)),_xlpm.MacVal,IF($Z320=0,"",INDEX(Output_Mac!E$2:E$500,$Z320)),_xlpm.WinVal,IF($AD320=0,"",INDEX(Output_Win!E$2:E$243,$AD320)),_xlpm.MyAuditVal,IF($AA320=0,"",INDEX(My_Audit!E$2:E$456,$AA320)),_xlfn.IFS(_xlpm.MyAuditVal&lt;&gt;"",_xlpm.MyAuditVal,_xlpm.MacVal&lt;&gt;"",_xlpm.MacVal,_xlpm.WinVal&lt;&gt;"",_xlpm.WinVal,_xlpm.CSVVal&lt;&gt;"",PROPER(_xlpm.CSVVal))),""))</f>
        <v/>
      </c>
      <c r="G320" s="41" t="str" cm="1">
        <f t="array" ref="G320">IF(($Y320+$Z320+$AA320+$AD320)=0,"",IFERROR(_xlfn.LET(_xlpm.CSVVal,IF($Y320=0,"",INDEX(CSV!G$2:G$510,$Y320)),_xlpm.MacVal,IF($Z320=0,"",INDEX(Output_Mac!G$2:G$500,$Z320)),_xlpm.WinVal,IF($AD320=0,"",INDEX(Output_Win!G$2:G$243,$AD320)),_xlpm.MyAuditVal,IF($AA320=0,"",INDEX(My_Audit!F$2:F$456,$AA320)),_xlfn.IFS(_xlpm.MyAuditVal&lt;&gt;"",_xlpm.MyAuditVal,_xlpm.MacVal&lt;&gt;"",_xlpm.MacVal,_xlpm.WinVal&lt;&gt;"",_xlpm.WinVal,_xlpm.CSVVal&lt;&gt;"",_xlpm.CSVVal)),""))</f>
        <v/>
      </c>
      <c r="H320" s="41" t="str" cm="1">
        <f t="array" ref="H320">IF($Z320&gt;0,INDEX(Output_Mac!H$2:H$500,$Z320),IF($AD320&gt;0,INDEX(Output_Win!H$2:H$243,$AD320),IF($AA320&gt;0,_xlfn.LET(_xlpm.MyAuditVal,INDEX(My_Audit!G$2:G$456,$AA320),IF(_xlpm.MyAuditVal=0,"",_xlpm.MyAuditVal)),"")))</f>
        <v/>
      </c>
      <c r="I320" s="41" t="str" cm="1">
        <f t="array" ref="I320">IF(($Y320+$Z320+$AA320+$AD320)=0,"",IFERROR(_xlfn.LET(_xlpm.CSVVal,IF($Y320=0,"",INDEX(CSV!H$2:H$510,$Y320)),_xlpm.MacVal,IF($Z320=0,"",INDEX(Output_Mac!I$2:I$500,$Z320)),_xlpm.WinVal,IF($AD320=0,"",INDEX(Output_Win!I$2:I$243,$AD320)),_xlpm.MyAuditVal,IF($AA320=0,"",INDEX(My_Audit!H$2:H$456,$AA320)),_xlfn.IFS(_xlpm.MyAuditVal&lt;&gt;"",_xlpm.MyAuditVal,_xlpm.MacVal&lt;&gt;"",_xlpm.MacVal,_xlpm.WinVal&lt;&gt;"",_xlpm.WinVal,_xlpm.CSVVal&lt;&gt;"",_xlpm.CSVVal)),""))</f>
        <v/>
      </c>
      <c r="J320" s="41" t="str" cm="1">
        <f t="array" ref="J320">IF(($Y320+$Z320+$AA320+$AD320)=0,"",IFERROR(_xlfn.LET(_xlpm.CSVVal,IF($Y320=0,"",INDEX(CSV!J$2:J$510,$Y320)),_xlpm.MacVal,IF($Z320=0,"",INDEX(Output_Mac!J$2:J$500,$Z320)),_xlpm.WinVal,IF($AD320=0,"",INDEX(Output_Win!J$2:J$243,$AD320)),_xlpm.MyAuditVal,IF($AA320=0,"",INDEX(My_Audit!I$2:I$456,$AA320)),_xlfn.IFS(_xlpm.MyAuditVal&lt;&gt;"",_xlpm.MyAuditVal,_xlpm.MacVal&lt;&gt;"",_xlpm.MacVal,_xlpm.WinVal&lt;&gt;"",_xlpm.WinVal,_xlpm.CSVVal&lt;&gt;"",_xlpm.CSVVal)),""))</f>
        <v/>
      </c>
      <c r="K320" s="41" t="str" cm="1">
        <f t="array" ref="K320">IF(($Y320+$Z320+$AA320+$AD320)=0,"",IFERROR(_xlfn.LET(_xlpm.CSVVal,IF($Y320=0,"",INDEX(CSV!N$2:N$510,$Y320)),_xlpm.MacVal,IF($Z320=0,"",INDEX(Output_Mac!L$2:L$500,$Z320)),_xlpm.WinVal,IF($AD320=0,"",INDEX(Output_Win!L$2:L$243,$AD320)),_xlpm.MyAuditVal,IF($AA320=0,"",INDEX(My_Audit!J$2:J$456,$AA320)),_xlfn.IFS(_xlpm.MyAuditVal&lt;&gt;"",_xlpm.MyAuditVal,_xlpm.MacVal&lt;&gt;"",_xlpm.MacVal,_xlpm.WinVal&lt;&gt;"",_xlpm.WinVal,_xlpm.CSVVal&lt;&gt;"",_xlpm.CSVVal)),""))</f>
        <v/>
      </c>
      <c r="L320" s="41" t="str" cm="1">
        <f t="array" ref="L320">IF(($Y320+$Z320+$AA320+$AD320)=0,"",IFERROR(_xlfn.LET(_xlpm.CSVVal,IF($Y320=0,"",INDEX(CSV!Q$2:Q$510,$Y320)),_xlpm.MacVal,IF($Z320=0,"",INDEX(Output_Mac!M$2:M$500,$Z320)),_xlpm.WinVal,IF($AD320=0,"",INDEX(Output_Win!M$2:M$243,$AD320)),_xlpm.MyAuditVal,IF($AA320=0,"",INDEX(My_Audit!K$2:K$456,$AA320)),_xlfn.IFS(_xlpm.MyAuditVal&lt;&gt;"",_xlpm.MyAuditVal,_xlpm.MacVal&lt;&gt;"",_xlpm.MacVal,_xlpm.WinVal&lt;&gt;"",_xlpm.WinVal,_xlpm.CSVVal&lt;&gt;"",_xlpm.CSVVal)),""))</f>
        <v/>
      </c>
      <c r="M320" s="41" t="str" cm="1">
        <f t="array" ref="M320">IF(($Y320+$Z320+$AA320+$AD320)=0,"",ExpandDiagCodes(_xlfn.TEXTJOIN(", ",TRUE,IF($AA320=0,"",INDEX(My_Audit!N$2:N$456,$AA320)),IF($Z320=0,"",INDEX(Output_Mac!S$2:S$500,$Z320)),IF($AD320=0,"",INDEX(Output_Win!S$2:S$243,$AD320)),IF($Y320=0,"",INDEX(CSV!AE$2:AE$510,$Y320)))))</f>
        <v/>
      </c>
      <c r="N320" s="41" t="str" cm="1">
        <f t="array" ref="N320">IF(($Y320+$Z320+$AA320+$AD320)=0,"",IFERROR(_xlfn.LET(_xlpm.CSVVal,IF($Y320=0,"",INDEX(CSV!AG$2:AG$510,$Y320)),_xlpm.MacVal,IF($Z320=0,"",INDEX(Output_Mac!T$2:T$500,$Z320)),_xlpm.WinVal,IF($AD320=0,"",INDEX(Output_Win!T$2:T$243,$AD320)),_xlpm.MyAuditVal,IF($AA320=0,"",INDEX(My_Audit!O$2:O$456,$AA320)),_xlfn.IFS(_xlpm.MyAuditVal&lt;&gt;"",_xlpm.MyAuditVal,_xlpm.MacVal&lt;&gt;"",_xlpm.MacVal,_xlpm.WinVal&lt;&gt;"",_xlpm.WinVal,_xlpm.CSVVal&lt;&gt;"",_xlpm.CSVVal)),""))</f>
        <v/>
      </c>
      <c r="O320" s="41" t="str" cm="1">
        <f t="array" ref="O320">IF($AB320=0,"",INDEX(My_Audit!P$2:P$456,$AB320))&amp;""</f>
        <v/>
      </c>
      <c r="P320" s="40"/>
      <c r="Q320" s="41" t="str">
        <f>IF(LEFT(N320,4)="Pass","Nist SP 800-88",My_Audit!R320)&amp;""</f>
        <v/>
      </c>
      <c r="R320" s="40"/>
      <c r="S320" s="40"/>
      <c r="T320" s="41" t="str" cm="1">
        <f t="array" ref="T320">IF($AC320=0,"",INDEX(Models!J$2:J$605,$AC320))</f>
        <v/>
      </c>
      <c r="U320" s="40"/>
      <c r="V320" s="40"/>
      <c r="W320" s="79" t="str" cm="1">
        <f t="array" ref="W320">IF(($Z320+$AA320+$AD320)=0,"",ExpandDiagCodes(_xlfn.TEXTJOIN(", ",TRUE,IF($AA320=0,"",INDEX(My_Audit!L$2:L$456,$AA320)),IF($Z320=0,"",INDEX(Output_Mac!AA$2:AA$500,$Z320)),IF($AD320=0,"",INDEX(Output_Win!AA$2:AA$243,$AD320)))))</f>
        <v/>
      </c>
      <c r="Y320" s="80">
        <f>IFERROR(MATCH($A320,CSV!$A$2:$A$510,0),0)</f>
        <v>0</v>
      </c>
      <c r="Z320" s="80">
        <f>IFERROR(MATCH($A320,Output_Mac!$A$2:$A$500,0),0)</f>
        <v>0</v>
      </c>
      <c r="AA320" s="80">
        <f>IFERROR(MATCH($A320,My_Audit!$A$2:$A$456,0),0)</f>
        <v>319</v>
      </c>
      <c r="AB320" s="80">
        <f>IFERROR(MATCH($C320,My_Audit!$B$2:$B$456,0),0)</f>
        <v>0</v>
      </c>
      <c r="AC320" s="80">
        <f>IFERROR(MATCH($E320,Models!$I$2:$I$605,0),0)</f>
        <v>0</v>
      </c>
      <c r="AD320" s="80">
        <f>IFERROR(MATCH($A320,Output_Win!$A$2:$A$243,0),0)</f>
        <v>0</v>
      </c>
    </row>
    <row r="321" spans="1:30">
      <c r="A321" s="40" t="str">
        <f>_xlfn.TEXTJOIN("",TRUE,Input!$A$4,TEXT(ROW(My_Audit!A320)+Input!$A$8-1,"00"))</f>
        <v>W4708</v>
      </c>
      <c r="B321" s="40" t="str">
        <f>_xlfn.TEXTJOIN("-",TRUE,"ITD",Input!$A$2,A321)</f>
        <v>ITD-SHR11749-W4708</v>
      </c>
      <c r="C321" s="41" t="str" cm="1">
        <f t="array" ref="C321">IF(($Y321+$Z321+$AA321+$AD321)=0,"",IFERROR(_xlfn.LET(_xlpm.CSVVal,IF($Y321=0,"",INDEX(CSV!B$2:B$510,$Y321)),_xlpm.MacVal,IF($Z321=0,"",INDEX(Output_Mac!B$2:B$500,$Z321)),_xlpm.WinVal,IF($AD321=0,"",INDEX(Output_Win!B$2:B$243,$AD321)),_xlpm.MyAuditVal,IF($AA321=0,"",INDEX(My_Audit!B$2:B$456,$AA321)),_xlfn.IFS(_xlpm.MyAuditVal&lt;&gt;"",_xlpm.MyAuditVal,_xlpm.MacVal&lt;&gt;"",_xlpm.MacVal,_xlpm.WinVal&lt;&gt;"",_xlpm.WinVal,_xlpm.CSVVal&lt;&gt;"",_xlpm.CSVVal)),""))</f>
        <v/>
      </c>
      <c r="D321" s="41" t="str" cm="1">
        <f t="array" ref="D321">IF(($Y321+$Z321+$AA321+$AD321)=0,"",IFERROR(_xlfn.LET(_xlpm.CSVVal,IF($Y321=0,"",INDEX(CSV!C$2:C$510,$Y321)),_xlpm.MacVal,IF($Z321=0,"",INDEX(Output_Mac!D$2:D$500,$Z321)),_xlpm.WinVal,IF($AD321=0,"",INDEX(Output_Win!D$2:D$243,$AD321)),_xlpm.MyAuditVal,IF($AA321=0,"",INDEX(My_Audit!C$2:C$456,$AA321)),_xlfn.IFS(_xlpm.MyAuditVal&lt;&gt;"",_xlpm.MyAuditVal,_xlpm.MacVal&lt;&gt;"",_xlpm.MacVal,_xlpm.WinVal&lt;&gt;"",_xlpm.WinVal,_xlpm.CSVVal&lt;&gt;"",_xlpm.CSVVal)),""))</f>
        <v/>
      </c>
      <c r="E321" s="41" t="str" cm="1">
        <f t="array" ref="E321">IF(($Y321+$Z321+$AA321+$AD321)=0,"",IFERROR(_xlfn.LET(_xlpm.CSVVal,IF($Y321=0,"",INDEX(CSV!E$2:E$510,$Y321)),_xlpm.MacVal,IF($Z321=0,"",INDEX(Output_Mac!C$2:C$500,$Z321)),_xlpm.WinVal,IF($AD321=0,"",INDEX(Output_Win!C$2:C$243,$AD321)),_xlpm.MyAuditVal,IF($AA321=0,"",INDEX(My_Audit!D$2:D$456,$AA321)),_xlfn.IFS(_xlpm.MyAuditVal&lt;&gt;"",_xlpm.MyAuditVal,_xlpm.MacVal&lt;&gt;"",_xlpm.MacVal,_xlpm.WinVal&lt;&gt;"",_xlpm.WinVal,_xlpm.CSVVal&lt;&gt;"",_xlpm.CSVVal)),""))</f>
        <v/>
      </c>
      <c r="F321" s="41" t="str" cm="1">
        <f t="array" ref="F321">IF(($Y321+$Z321+$AA321+$AD321)=0,"",IFERROR(_xlfn.LET(_xlpm.CSVVal,IF($Y321=0,"",INDEX(CSV!F$2:F$510,$Y321)),_xlpm.MacVal,IF($Z321=0,"",INDEX(Output_Mac!E$2:E$500,$Z321)),_xlpm.WinVal,IF($AD321=0,"",INDEX(Output_Win!E$2:E$243,$AD321)),_xlpm.MyAuditVal,IF($AA321=0,"",INDEX(My_Audit!E$2:E$456,$AA321)),_xlfn.IFS(_xlpm.MyAuditVal&lt;&gt;"",_xlpm.MyAuditVal,_xlpm.MacVal&lt;&gt;"",_xlpm.MacVal,_xlpm.WinVal&lt;&gt;"",_xlpm.WinVal,_xlpm.CSVVal&lt;&gt;"",PROPER(_xlpm.CSVVal))),""))</f>
        <v/>
      </c>
      <c r="G321" s="41" t="str" cm="1">
        <f t="array" ref="G321">IF(($Y321+$Z321+$AA321+$AD321)=0,"",IFERROR(_xlfn.LET(_xlpm.CSVVal,IF($Y321=0,"",INDEX(CSV!G$2:G$510,$Y321)),_xlpm.MacVal,IF($Z321=0,"",INDEX(Output_Mac!G$2:G$500,$Z321)),_xlpm.WinVal,IF($AD321=0,"",INDEX(Output_Win!G$2:G$243,$AD321)),_xlpm.MyAuditVal,IF($AA321=0,"",INDEX(My_Audit!F$2:F$456,$AA321)),_xlfn.IFS(_xlpm.MyAuditVal&lt;&gt;"",_xlpm.MyAuditVal,_xlpm.MacVal&lt;&gt;"",_xlpm.MacVal,_xlpm.WinVal&lt;&gt;"",_xlpm.WinVal,_xlpm.CSVVal&lt;&gt;"",_xlpm.CSVVal)),""))</f>
        <v/>
      </c>
      <c r="H321" s="41" t="str" cm="1">
        <f t="array" ref="H321">IF($Z321&gt;0,INDEX(Output_Mac!H$2:H$500,$Z321),IF($AD321&gt;0,INDEX(Output_Win!H$2:H$243,$AD321),IF($AA321&gt;0,_xlfn.LET(_xlpm.MyAuditVal,INDEX(My_Audit!G$2:G$456,$AA321),IF(_xlpm.MyAuditVal=0,"",_xlpm.MyAuditVal)),"")))</f>
        <v/>
      </c>
      <c r="I321" s="41" t="str" cm="1">
        <f t="array" ref="I321">IF(($Y321+$Z321+$AA321+$AD321)=0,"",IFERROR(_xlfn.LET(_xlpm.CSVVal,IF($Y321=0,"",INDEX(CSV!H$2:H$510,$Y321)),_xlpm.MacVal,IF($Z321=0,"",INDEX(Output_Mac!I$2:I$500,$Z321)),_xlpm.WinVal,IF($AD321=0,"",INDEX(Output_Win!I$2:I$243,$AD321)),_xlpm.MyAuditVal,IF($AA321=0,"",INDEX(My_Audit!H$2:H$456,$AA321)),_xlfn.IFS(_xlpm.MyAuditVal&lt;&gt;"",_xlpm.MyAuditVal,_xlpm.MacVal&lt;&gt;"",_xlpm.MacVal,_xlpm.WinVal&lt;&gt;"",_xlpm.WinVal,_xlpm.CSVVal&lt;&gt;"",_xlpm.CSVVal)),""))</f>
        <v/>
      </c>
      <c r="J321" s="41" t="str" cm="1">
        <f t="array" ref="J321">IF(($Y321+$Z321+$AA321+$AD321)=0,"",IFERROR(_xlfn.LET(_xlpm.CSVVal,IF($Y321=0,"",INDEX(CSV!J$2:J$510,$Y321)),_xlpm.MacVal,IF($Z321=0,"",INDEX(Output_Mac!J$2:J$500,$Z321)),_xlpm.WinVal,IF($AD321=0,"",INDEX(Output_Win!J$2:J$243,$AD321)),_xlpm.MyAuditVal,IF($AA321=0,"",INDEX(My_Audit!I$2:I$456,$AA321)),_xlfn.IFS(_xlpm.MyAuditVal&lt;&gt;"",_xlpm.MyAuditVal,_xlpm.MacVal&lt;&gt;"",_xlpm.MacVal,_xlpm.WinVal&lt;&gt;"",_xlpm.WinVal,_xlpm.CSVVal&lt;&gt;"",_xlpm.CSVVal)),""))</f>
        <v/>
      </c>
      <c r="K321" s="41" t="str" cm="1">
        <f t="array" ref="K321">IF(($Y321+$Z321+$AA321+$AD321)=0,"",IFERROR(_xlfn.LET(_xlpm.CSVVal,IF($Y321=0,"",INDEX(CSV!N$2:N$510,$Y321)),_xlpm.MacVal,IF($Z321=0,"",INDEX(Output_Mac!L$2:L$500,$Z321)),_xlpm.WinVal,IF($AD321=0,"",INDEX(Output_Win!L$2:L$243,$AD321)),_xlpm.MyAuditVal,IF($AA321=0,"",INDEX(My_Audit!J$2:J$456,$AA321)),_xlfn.IFS(_xlpm.MyAuditVal&lt;&gt;"",_xlpm.MyAuditVal,_xlpm.MacVal&lt;&gt;"",_xlpm.MacVal,_xlpm.WinVal&lt;&gt;"",_xlpm.WinVal,_xlpm.CSVVal&lt;&gt;"",_xlpm.CSVVal)),""))</f>
        <v/>
      </c>
      <c r="L321" s="41" t="str" cm="1">
        <f t="array" ref="L321">IF(($Y321+$Z321+$AA321+$AD321)=0,"",IFERROR(_xlfn.LET(_xlpm.CSVVal,IF($Y321=0,"",INDEX(CSV!Q$2:Q$510,$Y321)),_xlpm.MacVal,IF($Z321=0,"",INDEX(Output_Mac!M$2:M$500,$Z321)),_xlpm.WinVal,IF($AD321=0,"",INDEX(Output_Win!M$2:M$243,$AD321)),_xlpm.MyAuditVal,IF($AA321=0,"",INDEX(My_Audit!K$2:K$456,$AA321)),_xlfn.IFS(_xlpm.MyAuditVal&lt;&gt;"",_xlpm.MyAuditVal,_xlpm.MacVal&lt;&gt;"",_xlpm.MacVal,_xlpm.WinVal&lt;&gt;"",_xlpm.WinVal,_xlpm.CSVVal&lt;&gt;"",_xlpm.CSVVal)),""))</f>
        <v/>
      </c>
      <c r="M321" s="41" t="str" cm="1">
        <f t="array" ref="M321">IF(($Y321+$Z321+$AA321+$AD321)=0,"",ExpandDiagCodes(_xlfn.TEXTJOIN(", ",TRUE,IF($AA321=0,"",INDEX(My_Audit!N$2:N$456,$AA321)),IF($Z321=0,"",INDEX(Output_Mac!S$2:S$500,$Z321)),IF($AD321=0,"",INDEX(Output_Win!S$2:S$243,$AD321)),IF($Y321=0,"",INDEX(CSV!AE$2:AE$510,$Y321)))))</f>
        <v/>
      </c>
      <c r="N321" s="41" t="str" cm="1">
        <f t="array" ref="N321">IF(($Y321+$Z321+$AA321+$AD321)=0,"",IFERROR(_xlfn.LET(_xlpm.CSVVal,IF($Y321=0,"",INDEX(CSV!AG$2:AG$510,$Y321)),_xlpm.MacVal,IF($Z321=0,"",INDEX(Output_Mac!T$2:T$500,$Z321)),_xlpm.WinVal,IF($AD321=0,"",INDEX(Output_Win!T$2:T$243,$AD321)),_xlpm.MyAuditVal,IF($AA321=0,"",INDEX(My_Audit!O$2:O$456,$AA321)),_xlfn.IFS(_xlpm.MyAuditVal&lt;&gt;"",_xlpm.MyAuditVal,_xlpm.MacVal&lt;&gt;"",_xlpm.MacVal,_xlpm.WinVal&lt;&gt;"",_xlpm.WinVal,_xlpm.CSVVal&lt;&gt;"",_xlpm.CSVVal)),""))</f>
        <v/>
      </c>
      <c r="O321" s="41" t="str" cm="1">
        <f t="array" ref="O321">IF($AB321=0,"",INDEX(My_Audit!P$2:P$456,$AB321))&amp;""</f>
        <v/>
      </c>
      <c r="P321" s="40"/>
      <c r="Q321" s="41" t="str">
        <f>IF(LEFT(N321,4)="Pass","Nist SP 800-88",My_Audit!R321)&amp;""</f>
        <v/>
      </c>
      <c r="R321" s="40"/>
      <c r="S321" s="40"/>
      <c r="T321" s="41" t="str" cm="1">
        <f t="array" ref="T321">IF($AC321=0,"",INDEX(Models!J$2:J$605,$AC321))</f>
        <v/>
      </c>
      <c r="U321" s="40"/>
      <c r="V321" s="40"/>
      <c r="W321" s="79" t="str" cm="1">
        <f t="array" ref="W321">IF(($Z321+$AA321+$AD321)=0,"",ExpandDiagCodes(_xlfn.TEXTJOIN(", ",TRUE,IF($AA321=0,"",INDEX(My_Audit!L$2:L$456,$AA321)),IF($Z321=0,"",INDEX(Output_Mac!AA$2:AA$500,$Z321)),IF($AD321=0,"",INDEX(Output_Win!AA$2:AA$243,$AD321)))))</f>
        <v/>
      </c>
      <c r="Y321" s="80">
        <f>IFERROR(MATCH($A321,CSV!$A$2:$A$510,0),0)</f>
        <v>0</v>
      </c>
      <c r="Z321" s="80">
        <f>IFERROR(MATCH($A321,Output_Mac!$A$2:$A$500,0),0)</f>
        <v>0</v>
      </c>
      <c r="AA321" s="80">
        <f>IFERROR(MATCH($A321,My_Audit!$A$2:$A$456,0),0)</f>
        <v>320</v>
      </c>
      <c r="AB321" s="80">
        <f>IFERROR(MATCH($C321,My_Audit!$B$2:$B$456,0),0)</f>
        <v>0</v>
      </c>
      <c r="AC321" s="80">
        <f>IFERROR(MATCH($E321,Models!$I$2:$I$605,0),0)</f>
        <v>0</v>
      </c>
      <c r="AD321" s="80">
        <f>IFERROR(MATCH($A321,Output_Win!$A$2:$A$243,0),0)</f>
        <v>0</v>
      </c>
    </row>
    <row r="322" spans="1:30">
      <c r="A322" s="40" t="str">
        <f>_xlfn.TEXTJOIN("",TRUE,Input!$A$4,TEXT(ROW(My_Audit!A321)+Input!$A$8-1,"00"))</f>
        <v>W4709</v>
      </c>
      <c r="B322" s="40" t="str">
        <f>_xlfn.TEXTJOIN("-",TRUE,"ITD",Input!$A$2,A322)</f>
        <v>ITD-SHR11749-W4709</v>
      </c>
      <c r="C322" s="41" t="str" cm="1">
        <f t="array" ref="C322">IF(($Y322+$Z322+$AA322+$AD322)=0,"",IFERROR(_xlfn.LET(_xlpm.CSVVal,IF($Y322=0,"",INDEX(CSV!B$2:B$510,$Y322)),_xlpm.MacVal,IF($Z322=0,"",INDEX(Output_Mac!B$2:B$500,$Z322)),_xlpm.WinVal,IF($AD322=0,"",INDEX(Output_Win!B$2:B$243,$AD322)),_xlpm.MyAuditVal,IF($AA322=0,"",INDEX(My_Audit!B$2:B$456,$AA322)),_xlfn.IFS(_xlpm.MyAuditVal&lt;&gt;"",_xlpm.MyAuditVal,_xlpm.MacVal&lt;&gt;"",_xlpm.MacVal,_xlpm.WinVal&lt;&gt;"",_xlpm.WinVal,_xlpm.CSVVal&lt;&gt;"",_xlpm.CSVVal)),""))</f>
        <v/>
      </c>
      <c r="D322" s="41" t="str" cm="1">
        <f t="array" ref="D322">IF(($Y322+$Z322+$AA322+$AD322)=0,"",IFERROR(_xlfn.LET(_xlpm.CSVVal,IF($Y322=0,"",INDEX(CSV!C$2:C$510,$Y322)),_xlpm.MacVal,IF($Z322=0,"",INDEX(Output_Mac!D$2:D$500,$Z322)),_xlpm.WinVal,IF($AD322=0,"",INDEX(Output_Win!D$2:D$243,$AD322)),_xlpm.MyAuditVal,IF($AA322=0,"",INDEX(My_Audit!C$2:C$456,$AA322)),_xlfn.IFS(_xlpm.MyAuditVal&lt;&gt;"",_xlpm.MyAuditVal,_xlpm.MacVal&lt;&gt;"",_xlpm.MacVal,_xlpm.WinVal&lt;&gt;"",_xlpm.WinVal,_xlpm.CSVVal&lt;&gt;"",_xlpm.CSVVal)),""))</f>
        <v/>
      </c>
      <c r="E322" s="41" t="str" cm="1">
        <f t="array" ref="E322">IF(($Y322+$Z322+$AA322+$AD322)=0,"",IFERROR(_xlfn.LET(_xlpm.CSVVal,IF($Y322=0,"",INDEX(CSV!E$2:E$510,$Y322)),_xlpm.MacVal,IF($Z322=0,"",INDEX(Output_Mac!C$2:C$500,$Z322)),_xlpm.WinVal,IF($AD322=0,"",INDEX(Output_Win!C$2:C$243,$AD322)),_xlpm.MyAuditVal,IF($AA322=0,"",INDEX(My_Audit!D$2:D$456,$AA322)),_xlfn.IFS(_xlpm.MyAuditVal&lt;&gt;"",_xlpm.MyAuditVal,_xlpm.MacVal&lt;&gt;"",_xlpm.MacVal,_xlpm.WinVal&lt;&gt;"",_xlpm.WinVal,_xlpm.CSVVal&lt;&gt;"",_xlpm.CSVVal)),""))</f>
        <v/>
      </c>
      <c r="F322" s="41" t="str" cm="1">
        <f t="array" ref="F322">IF(($Y322+$Z322+$AA322+$AD322)=0,"",IFERROR(_xlfn.LET(_xlpm.CSVVal,IF($Y322=0,"",INDEX(CSV!F$2:F$510,$Y322)),_xlpm.MacVal,IF($Z322=0,"",INDEX(Output_Mac!E$2:E$500,$Z322)),_xlpm.WinVal,IF($AD322=0,"",INDEX(Output_Win!E$2:E$243,$AD322)),_xlpm.MyAuditVal,IF($AA322=0,"",INDEX(My_Audit!E$2:E$456,$AA322)),_xlfn.IFS(_xlpm.MyAuditVal&lt;&gt;"",_xlpm.MyAuditVal,_xlpm.MacVal&lt;&gt;"",_xlpm.MacVal,_xlpm.WinVal&lt;&gt;"",_xlpm.WinVal,_xlpm.CSVVal&lt;&gt;"",PROPER(_xlpm.CSVVal))),""))</f>
        <v/>
      </c>
      <c r="G322" s="41" t="str" cm="1">
        <f t="array" ref="G322">IF(($Y322+$Z322+$AA322+$AD322)=0,"",IFERROR(_xlfn.LET(_xlpm.CSVVal,IF($Y322=0,"",INDEX(CSV!G$2:G$510,$Y322)),_xlpm.MacVal,IF($Z322=0,"",INDEX(Output_Mac!G$2:G$500,$Z322)),_xlpm.WinVal,IF($AD322=0,"",INDEX(Output_Win!G$2:G$243,$AD322)),_xlpm.MyAuditVal,IF($AA322=0,"",INDEX(My_Audit!F$2:F$456,$AA322)),_xlfn.IFS(_xlpm.MyAuditVal&lt;&gt;"",_xlpm.MyAuditVal,_xlpm.MacVal&lt;&gt;"",_xlpm.MacVal,_xlpm.WinVal&lt;&gt;"",_xlpm.WinVal,_xlpm.CSVVal&lt;&gt;"",_xlpm.CSVVal)),""))</f>
        <v/>
      </c>
      <c r="H322" s="41" t="str" cm="1">
        <f t="array" ref="H322">IF($Z322&gt;0,INDEX(Output_Mac!H$2:H$500,$Z322),IF($AD322&gt;0,INDEX(Output_Win!H$2:H$243,$AD322),IF($AA322&gt;0,_xlfn.LET(_xlpm.MyAuditVal,INDEX(My_Audit!G$2:G$456,$AA322),IF(_xlpm.MyAuditVal=0,"",_xlpm.MyAuditVal)),"")))</f>
        <v/>
      </c>
      <c r="I322" s="41" t="str" cm="1">
        <f t="array" ref="I322">IF(($Y322+$Z322+$AA322+$AD322)=0,"",IFERROR(_xlfn.LET(_xlpm.CSVVal,IF($Y322=0,"",INDEX(CSV!H$2:H$510,$Y322)),_xlpm.MacVal,IF($Z322=0,"",INDEX(Output_Mac!I$2:I$500,$Z322)),_xlpm.WinVal,IF($AD322=0,"",INDEX(Output_Win!I$2:I$243,$AD322)),_xlpm.MyAuditVal,IF($AA322=0,"",INDEX(My_Audit!H$2:H$456,$AA322)),_xlfn.IFS(_xlpm.MyAuditVal&lt;&gt;"",_xlpm.MyAuditVal,_xlpm.MacVal&lt;&gt;"",_xlpm.MacVal,_xlpm.WinVal&lt;&gt;"",_xlpm.WinVal,_xlpm.CSVVal&lt;&gt;"",_xlpm.CSVVal)),""))</f>
        <v/>
      </c>
      <c r="J322" s="41" t="str" cm="1">
        <f t="array" ref="J322">IF(($Y322+$Z322+$AA322+$AD322)=0,"",IFERROR(_xlfn.LET(_xlpm.CSVVal,IF($Y322=0,"",INDEX(CSV!J$2:J$510,$Y322)),_xlpm.MacVal,IF($Z322=0,"",INDEX(Output_Mac!J$2:J$500,$Z322)),_xlpm.WinVal,IF($AD322=0,"",INDEX(Output_Win!J$2:J$243,$AD322)),_xlpm.MyAuditVal,IF($AA322=0,"",INDEX(My_Audit!I$2:I$456,$AA322)),_xlfn.IFS(_xlpm.MyAuditVal&lt;&gt;"",_xlpm.MyAuditVal,_xlpm.MacVal&lt;&gt;"",_xlpm.MacVal,_xlpm.WinVal&lt;&gt;"",_xlpm.WinVal,_xlpm.CSVVal&lt;&gt;"",_xlpm.CSVVal)),""))</f>
        <v/>
      </c>
      <c r="K322" s="41" t="str" cm="1">
        <f t="array" ref="K322">IF(($Y322+$Z322+$AA322+$AD322)=0,"",IFERROR(_xlfn.LET(_xlpm.CSVVal,IF($Y322=0,"",INDEX(CSV!N$2:N$510,$Y322)),_xlpm.MacVal,IF($Z322=0,"",INDEX(Output_Mac!L$2:L$500,$Z322)),_xlpm.WinVal,IF($AD322=0,"",INDEX(Output_Win!L$2:L$243,$AD322)),_xlpm.MyAuditVal,IF($AA322=0,"",INDEX(My_Audit!J$2:J$456,$AA322)),_xlfn.IFS(_xlpm.MyAuditVal&lt;&gt;"",_xlpm.MyAuditVal,_xlpm.MacVal&lt;&gt;"",_xlpm.MacVal,_xlpm.WinVal&lt;&gt;"",_xlpm.WinVal,_xlpm.CSVVal&lt;&gt;"",_xlpm.CSVVal)),""))</f>
        <v/>
      </c>
      <c r="L322" s="41" t="str" cm="1">
        <f t="array" ref="L322">IF(($Y322+$Z322+$AA322+$AD322)=0,"",IFERROR(_xlfn.LET(_xlpm.CSVVal,IF($Y322=0,"",INDEX(CSV!Q$2:Q$510,$Y322)),_xlpm.MacVal,IF($Z322=0,"",INDEX(Output_Mac!M$2:M$500,$Z322)),_xlpm.WinVal,IF($AD322=0,"",INDEX(Output_Win!M$2:M$243,$AD322)),_xlpm.MyAuditVal,IF($AA322=0,"",INDEX(My_Audit!K$2:K$456,$AA322)),_xlfn.IFS(_xlpm.MyAuditVal&lt;&gt;"",_xlpm.MyAuditVal,_xlpm.MacVal&lt;&gt;"",_xlpm.MacVal,_xlpm.WinVal&lt;&gt;"",_xlpm.WinVal,_xlpm.CSVVal&lt;&gt;"",_xlpm.CSVVal)),""))</f>
        <v/>
      </c>
      <c r="M322" s="41" t="str" cm="1">
        <f t="array" ref="M322">IF(($Y322+$Z322+$AA322+$AD322)=0,"",ExpandDiagCodes(_xlfn.TEXTJOIN(", ",TRUE,IF($AA322=0,"",INDEX(My_Audit!N$2:N$456,$AA322)),IF($Z322=0,"",INDEX(Output_Mac!S$2:S$500,$Z322)),IF($AD322=0,"",INDEX(Output_Win!S$2:S$243,$AD322)),IF($Y322=0,"",INDEX(CSV!AE$2:AE$510,$Y322)))))</f>
        <v/>
      </c>
      <c r="N322" s="41" t="str" cm="1">
        <f t="array" ref="N322">IF(($Y322+$Z322+$AA322+$AD322)=0,"",IFERROR(_xlfn.LET(_xlpm.CSVVal,IF($Y322=0,"",INDEX(CSV!AG$2:AG$510,$Y322)),_xlpm.MacVal,IF($Z322=0,"",INDEX(Output_Mac!T$2:T$500,$Z322)),_xlpm.WinVal,IF($AD322=0,"",INDEX(Output_Win!T$2:T$243,$AD322)),_xlpm.MyAuditVal,IF($AA322=0,"",INDEX(My_Audit!O$2:O$456,$AA322)),_xlfn.IFS(_xlpm.MyAuditVal&lt;&gt;"",_xlpm.MyAuditVal,_xlpm.MacVal&lt;&gt;"",_xlpm.MacVal,_xlpm.WinVal&lt;&gt;"",_xlpm.WinVal,_xlpm.CSVVal&lt;&gt;"",_xlpm.CSVVal)),""))</f>
        <v/>
      </c>
      <c r="O322" s="41" t="str" cm="1">
        <f t="array" ref="O322">IF($AB322=0,"",INDEX(My_Audit!P$2:P$456,$AB322))&amp;""</f>
        <v/>
      </c>
      <c r="P322" s="40"/>
      <c r="Q322" s="41" t="str">
        <f>IF(LEFT(N322,4)="Pass","Nist SP 800-88",My_Audit!R322)&amp;""</f>
        <v/>
      </c>
      <c r="R322" s="40"/>
      <c r="S322" s="40"/>
      <c r="T322" s="41" t="str" cm="1">
        <f t="array" ref="T322">IF($AC322=0,"",INDEX(Models!J$2:J$605,$AC322))</f>
        <v/>
      </c>
      <c r="U322" s="40"/>
      <c r="V322" s="40"/>
      <c r="W322" s="79" t="str" cm="1">
        <f t="array" ref="W322">IF(($Z322+$AA322+$AD322)=0,"",ExpandDiagCodes(_xlfn.TEXTJOIN(", ",TRUE,IF($AA322=0,"",INDEX(My_Audit!L$2:L$456,$AA322)),IF($Z322=0,"",INDEX(Output_Mac!AA$2:AA$500,$Z322)),IF($AD322=0,"",INDEX(Output_Win!AA$2:AA$243,$AD322)))))</f>
        <v/>
      </c>
      <c r="Y322" s="80">
        <f>IFERROR(MATCH($A322,CSV!$A$2:$A$510,0),0)</f>
        <v>0</v>
      </c>
      <c r="Z322" s="80">
        <f>IFERROR(MATCH($A322,Output_Mac!$A$2:$A$500,0),0)</f>
        <v>0</v>
      </c>
      <c r="AA322" s="80">
        <f>IFERROR(MATCH($A322,My_Audit!$A$2:$A$456,0),0)</f>
        <v>321</v>
      </c>
      <c r="AB322" s="80">
        <f>IFERROR(MATCH($C322,My_Audit!$B$2:$B$456,0),0)</f>
        <v>0</v>
      </c>
      <c r="AC322" s="80">
        <f>IFERROR(MATCH($E322,Models!$I$2:$I$605,0),0)</f>
        <v>0</v>
      </c>
      <c r="AD322" s="80">
        <f>IFERROR(MATCH($A322,Output_Win!$A$2:$A$243,0),0)</f>
        <v>0</v>
      </c>
    </row>
    <row r="323" spans="1:30">
      <c r="A323" s="40" t="str">
        <f>_xlfn.TEXTJOIN("",TRUE,Input!$A$4,TEXT(ROW(My_Audit!A322)+Input!$A$8-1,"00"))</f>
        <v>W4710</v>
      </c>
      <c r="B323" s="40" t="str">
        <f>_xlfn.TEXTJOIN("-",TRUE,"ITD",Input!$A$2,A323)</f>
        <v>ITD-SHR11749-W4710</v>
      </c>
      <c r="C323" s="41" t="str" cm="1">
        <f t="array" ref="C323">IF(($Y323+$Z323+$AA323+$AD323)=0,"",IFERROR(_xlfn.LET(_xlpm.CSVVal,IF($Y323=0,"",INDEX(CSV!B$2:B$510,$Y323)),_xlpm.MacVal,IF($Z323=0,"",INDEX(Output_Mac!B$2:B$500,$Z323)),_xlpm.WinVal,IF($AD323=0,"",INDEX(Output_Win!B$2:B$243,$AD323)),_xlpm.MyAuditVal,IF($AA323=0,"",INDEX(My_Audit!B$2:B$456,$AA323)),_xlfn.IFS(_xlpm.MyAuditVal&lt;&gt;"",_xlpm.MyAuditVal,_xlpm.MacVal&lt;&gt;"",_xlpm.MacVal,_xlpm.WinVal&lt;&gt;"",_xlpm.WinVal,_xlpm.CSVVal&lt;&gt;"",_xlpm.CSVVal)),""))</f>
        <v/>
      </c>
      <c r="D323" s="41" t="str" cm="1">
        <f t="array" ref="D323">IF(($Y323+$Z323+$AA323+$AD323)=0,"",IFERROR(_xlfn.LET(_xlpm.CSVVal,IF($Y323=0,"",INDEX(CSV!C$2:C$510,$Y323)),_xlpm.MacVal,IF($Z323=0,"",INDEX(Output_Mac!D$2:D$500,$Z323)),_xlpm.WinVal,IF($AD323=0,"",INDEX(Output_Win!D$2:D$243,$AD323)),_xlpm.MyAuditVal,IF($AA323=0,"",INDEX(My_Audit!C$2:C$456,$AA323)),_xlfn.IFS(_xlpm.MyAuditVal&lt;&gt;"",_xlpm.MyAuditVal,_xlpm.MacVal&lt;&gt;"",_xlpm.MacVal,_xlpm.WinVal&lt;&gt;"",_xlpm.WinVal,_xlpm.CSVVal&lt;&gt;"",_xlpm.CSVVal)),""))</f>
        <v/>
      </c>
      <c r="E323" s="41" t="str" cm="1">
        <f t="array" ref="E323">IF(($Y323+$Z323+$AA323+$AD323)=0,"",IFERROR(_xlfn.LET(_xlpm.CSVVal,IF($Y323=0,"",INDEX(CSV!E$2:E$510,$Y323)),_xlpm.MacVal,IF($Z323=0,"",INDEX(Output_Mac!C$2:C$500,$Z323)),_xlpm.WinVal,IF($AD323=0,"",INDEX(Output_Win!C$2:C$243,$AD323)),_xlpm.MyAuditVal,IF($AA323=0,"",INDEX(My_Audit!D$2:D$456,$AA323)),_xlfn.IFS(_xlpm.MyAuditVal&lt;&gt;"",_xlpm.MyAuditVal,_xlpm.MacVal&lt;&gt;"",_xlpm.MacVal,_xlpm.WinVal&lt;&gt;"",_xlpm.WinVal,_xlpm.CSVVal&lt;&gt;"",_xlpm.CSVVal)),""))</f>
        <v/>
      </c>
      <c r="F323" s="41" t="str" cm="1">
        <f t="array" ref="F323">IF(($Y323+$Z323+$AA323+$AD323)=0,"",IFERROR(_xlfn.LET(_xlpm.CSVVal,IF($Y323=0,"",INDEX(CSV!F$2:F$510,$Y323)),_xlpm.MacVal,IF($Z323=0,"",INDEX(Output_Mac!E$2:E$500,$Z323)),_xlpm.WinVal,IF($AD323=0,"",INDEX(Output_Win!E$2:E$243,$AD323)),_xlpm.MyAuditVal,IF($AA323=0,"",INDEX(My_Audit!E$2:E$456,$AA323)),_xlfn.IFS(_xlpm.MyAuditVal&lt;&gt;"",_xlpm.MyAuditVal,_xlpm.MacVal&lt;&gt;"",_xlpm.MacVal,_xlpm.WinVal&lt;&gt;"",_xlpm.WinVal,_xlpm.CSVVal&lt;&gt;"",PROPER(_xlpm.CSVVal))),""))</f>
        <v/>
      </c>
      <c r="G323" s="41" t="str" cm="1">
        <f t="array" ref="G323">IF(($Y323+$Z323+$AA323+$AD323)=0,"",IFERROR(_xlfn.LET(_xlpm.CSVVal,IF($Y323=0,"",INDEX(CSV!G$2:G$510,$Y323)),_xlpm.MacVal,IF($Z323=0,"",INDEX(Output_Mac!G$2:G$500,$Z323)),_xlpm.WinVal,IF($AD323=0,"",INDEX(Output_Win!G$2:G$243,$AD323)),_xlpm.MyAuditVal,IF($AA323=0,"",INDEX(My_Audit!F$2:F$456,$AA323)),_xlfn.IFS(_xlpm.MyAuditVal&lt;&gt;"",_xlpm.MyAuditVal,_xlpm.MacVal&lt;&gt;"",_xlpm.MacVal,_xlpm.WinVal&lt;&gt;"",_xlpm.WinVal,_xlpm.CSVVal&lt;&gt;"",_xlpm.CSVVal)),""))</f>
        <v/>
      </c>
      <c r="H323" s="41" t="str" cm="1">
        <f t="array" ref="H323">IF($Z323&gt;0,INDEX(Output_Mac!H$2:H$500,$Z323),IF($AD323&gt;0,INDEX(Output_Win!H$2:H$243,$AD323),IF($AA323&gt;0,_xlfn.LET(_xlpm.MyAuditVal,INDEX(My_Audit!G$2:G$456,$AA323),IF(_xlpm.MyAuditVal=0,"",_xlpm.MyAuditVal)),"")))</f>
        <v/>
      </c>
      <c r="I323" s="41" t="str" cm="1">
        <f t="array" ref="I323">IF(($Y323+$Z323+$AA323+$AD323)=0,"",IFERROR(_xlfn.LET(_xlpm.CSVVal,IF($Y323=0,"",INDEX(CSV!H$2:H$510,$Y323)),_xlpm.MacVal,IF($Z323=0,"",INDEX(Output_Mac!I$2:I$500,$Z323)),_xlpm.WinVal,IF($AD323=0,"",INDEX(Output_Win!I$2:I$243,$AD323)),_xlpm.MyAuditVal,IF($AA323=0,"",INDEX(My_Audit!H$2:H$456,$AA323)),_xlfn.IFS(_xlpm.MyAuditVal&lt;&gt;"",_xlpm.MyAuditVal,_xlpm.MacVal&lt;&gt;"",_xlpm.MacVal,_xlpm.WinVal&lt;&gt;"",_xlpm.WinVal,_xlpm.CSVVal&lt;&gt;"",_xlpm.CSVVal)),""))</f>
        <v/>
      </c>
      <c r="J323" s="41" t="str" cm="1">
        <f t="array" ref="J323">IF(($Y323+$Z323+$AA323+$AD323)=0,"",IFERROR(_xlfn.LET(_xlpm.CSVVal,IF($Y323=0,"",INDEX(CSV!J$2:J$510,$Y323)),_xlpm.MacVal,IF($Z323=0,"",INDEX(Output_Mac!J$2:J$500,$Z323)),_xlpm.WinVal,IF($AD323=0,"",INDEX(Output_Win!J$2:J$243,$AD323)),_xlpm.MyAuditVal,IF($AA323=0,"",INDEX(My_Audit!I$2:I$456,$AA323)),_xlfn.IFS(_xlpm.MyAuditVal&lt;&gt;"",_xlpm.MyAuditVal,_xlpm.MacVal&lt;&gt;"",_xlpm.MacVal,_xlpm.WinVal&lt;&gt;"",_xlpm.WinVal,_xlpm.CSVVal&lt;&gt;"",_xlpm.CSVVal)),""))</f>
        <v/>
      </c>
      <c r="K323" s="41" t="str" cm="1">
        <f t="array" ref="K323">IF(($Y323+$Z323+$AA323+$AD323)=0,"",IFERROR(_xlfn.LET(_xlpm.CSVVal,IF($Y323=0,"",INDEX(CSV!N$2:N$510,$Y323)),_xlpm.MacVal,IF($Z323=0,"",INDEX(Output_Mac!L$2:L$500,$Z323)),_xlpm.WinVal,IF($AD323=0,"",INDEX(Output_Win!L$2:L$243,$AD323)),_xlpm.MyAuditVal,IF($AA323=0,"",INDEX(My_Audit!J$2:J$456,$AA323)),_xlfn.IFS(_xlpm.MyAuditVal&lt;&gt;"",_xlpm.MyAuditVal,_xlpm.MacVal&lt;&gt;"",_xlpm.MacVal,_xlpm.WinVal&lt;&gt;"",_xlpm.WinVal,_xlpm.CSVVal&lt;&gt;"",_xlpm.CSVVal)),""))</f>
        <v/>
      </c>
      <c r="L323" s="41" t="str" cm="1">
        <f t="array" ref="L323">IF(($Y323+$Z323+$AA323+$AD323)=0,"",IFERROR(_xlfn.LET(_xlpm.CSVVal,IF($Y323=0,"",INDEX(CSV!Q$2:Q$510,$Y323)),_xlpm.MacVal,IF($Z323=0,"",INDEX(Output_Mac!M$2:M$500,$Z323)),_xlpm.WinVal,IF($AD323=0,"",INDEX(Output_Win!M$2:M$243,$AD323)),_xlpm.MyAuditVal,IF($AA323=0,"",INDEX(My_Audit!K$2:K$456,$AA323)),_xlfn.IFS(_xlpm.MyAuditVal&lt;&gt;"",_xlpm.MyAuditVal,_xlpm.MacVal&lt;&gt;"",_xlpm.MacVal,_xlpm.WinVal&lt;&gt;"",_xlpm.WinVal,_xlpm.CSVVal&lt;&gt;"",_xlpm.CSVVal)),""))</f>
        <v/>
      </c>
      <c r="M323" s="41" t="str" cm="1">
        <f t="array" ref="M323">IF(($Y323+$Z323+$AA323+$AD323)=0,"",ExpandDiagCodes(_xlfn.TEXTJOIN(", ",TRUE,IF($AA323=0,"",INDEX(My_Audit!N$2:N$456,$AA323)),IF($Z323=0,"",INDEX(Output_Mac!S$2:S$500,$Z323)),IF($AD323=0,"",INDEX(Output_Win!S$2:S$243,$AD323)),IF($Y323=0,"",INDEX(CSV!AE$2:AE$510,$Y323)))))</f>
        <v/>
      </c>
      <c r="N323" s="41" t="str" cm="1">
        <f t="array" ref="N323">IF(($Y323+$Z323+$AA323+$AD323)=0,"",IFERROR(_xlfn.LET(_xlpm.CSVVal,IF($Y323=0,"",INDEX(CSV!AG$2:AG$510,$Y323)),_xlpm.MacVal,IF($Z323=0,"",INDEX(Output_Mac!T$2:T$500,$Z323)),_xlpm.WinVal,IF($AD323=0,"",INDEX(Output_Win!T$2:T$243,$AD323)),_xlpm.MyAuditVal,IF($AA323=0,"",INDEX(My_Audit!O$2:O$456,$AA323)),_xlfn.IFS(_xlpm.MyAuditVal&lt;&gt;"",_xlpm.MyAuditVal,_xlpm.MacVal&lt;&gt;"",_xlpm.MacVal,_xlpm.WinVal&lt;&gt;"",_xlpm.WinVal,_xlpm.CSVVal&lt;&gt;"",_xlpm.CSVVal)),""))</f>
        <v/>
      </c>
      <c r="O323" s="41" t="str" cm="1">
        <f t="array" ref="O323">IF($AB323=0,"",INDEX(My_Audit!P$2:P$456,$AB323))&amp;""</f>
        <v/>
      </c>
      <c r="P323" s="40"/>
      <c r="Q323" s="41" t="str">
        <f>IF(LEFT(N323,4)="Pass","Nist SP 800-88",My_Audit!R323)&amp;""</f>
        <v/>
      </c>
      <c r="R323" s="40"/>
      <c r="S323" s="40"/>
      <c r="T323" s="41" t="str" cm="1">
        <f t="array" ref="T323">IF($AC323=0,"",INDEX(Models!J$2:J$605,$AC323))</f>
        <v/>
      </c>
      <c r="U323" s="40"/>
      <c r="V323" s="40"/>
      <c r="W323" s="79" t="str" cm="1">
        <f t="array" ref="W323">IF(($Z323+$AA323+$AD323)=0,"",ExpandDiagCodes(_xlfn.TEXTJOIN(", ",TRUE,IF($AA323=0,"",INDEX(My_Audit!L$2:L$456,$AA323)),IF($Z323=0,"",INDEX(Output_Mac!AA$2:AA$500,$Z323)),IF($AD323=0,"",INDEX(Output_Win!AA$2:AA$243,$AD323)))))</f>
        <v/>
      </c>
      <c r="Y323" s="80">
        <f>IFERROR(MATCH($A323,CSV!$A$2:$A$510,0),0)</f>
        <v>0</v>
      </c>
      <c r="Z323" s="80">
        <f>IFERROR(MATCH($A323,Output_Mac!$A$2:$A$500,0),0)</f>
        <v>0</v>
      </c>
      <c r="AA323" s="80">
        <f>IFERROR(MATCH($A323,My_Audit!$A$2:$A$456,0),0)</f>
        <v>322</v>
      </c>
      <c r="AB323" s="80">
        <f>IFERROR(MATCH($C323,My_Audit!$B$2:$B$456,0),0)</f>
        <v>0</v>
      </c>
      <c r="AC323" s="80">
        <f>IFERROR(MATCH($E323,Models!$I$2:$I$605,0),0)</f>
        <v>0</v>
      </c>
      <c r="AD323" s="80">
        <f>IFERROR(MATCH($A323,Output_Win!$A$2:$A$243,0),0)</f>
        <v>0</v>
      </c>
    </row>
    <row r="324" spans="1:30">
      <c r="A324" s="40" t="str">
        <f>_xlfn.TEXTJOIN("",TRUE,Input!$A$4,TEXT(ROW(My_Audit!A323)+Input!$A$8-1,"00"))</f>
        <v>W4711</v>
      </c>
      <c r="B324" s="40" t="str">
        <f>_xlfn.TEXTJOIN("-",TRUE,"ITD",Input!$A$2,A324)</f>
        <v>ITD-SHR11749-W4711</v>
      </c>
      <c r="C324" s="41" t="str" cm="1">
        <f t="array" ref="C324">IF(($Y324+$Z324+$AA324+$AD324)=0,"",IFERROR(_xlfn.LET(_xlpm.CSVVal,IF($Y324=0,"",INDEX(CSV!B$2:B$510,$Y324)),_xlpm.MacVal,IF($Z324=0,"",INDEX(Output_Mac!B$2:B$500,$Z324)),_xlpm.WinVal,IF($AD324=0,"",INDEX(Output_Win!B$2:B$243,$AD324)),_xlpm.MyAuditVal,IF($AA324=0,"",INDEX(My_Audit!B$2:B$456,$AA324)),_xlfn.IFS(_xlpm.MyAuditVal&lt;&gt;"",_xlpm.MyAuditVal,_xlpm.MacVal&lt;&gt;"",_xlpm.MacVal,_xlpm.WinVal&lt;&gt;"",_xlpm.WinVal,_xlpm.CSVVal&lt;&gt;"",_xlpm.CSVVal)),""))</f>
        <v/>
      </c>
      <c r="D324" s="41" t="str" cm="1">
        <f t="array" ref="D324">IF(($Y324+$Z324+$AA324+$AD324)=0,"",IFERROR(_xlfn.LET(_xlpm.CSVVal,IF($Y324=0,"",INDEX(CSV!C$2:C$510,$Y324)),_xlpm.MacVal,IF($Z324=0,"",INDEX(Output_Mac!D$2:D$500,$Z324)),_xlpm.WinVal,IF($AD324=0,"",INDEX(Output_Win!D$2:D$243,$AD324)),_xlpm.MyAuditVal,IF($AA324=0,"",INDEX(My_Audit!C$2:C$456,$AA324)),_xlfn.IFS(_xlpm.MyAuditVal&lt;&gt;"",_xlpm.MyAuditVal,_xlpm.MacVal&lt;&gt;"",_xlpm.MacVal,_xlpm.WinVal&lt;&gt;"",_xlpm.WinVal,_xlpm.CSVVal&lt;&gt;"",_xlpm.CSVVal)),""))</f>
        <v/>
      </c>
      <c r="E324" s="41" t="str" cm="1">
        <f t="array" ref="E324">IF(($Y324+$Z324+$AA324+$AD324)=0,"",IFERROR(_xlfn.LET(_xlpm.CSVVal,IF($Y324=0,"",INDEX(CSV!E$2:E$510,$Y324)),_xlpm.MacVal,IF($Z324=0,"",INDEX(Output_Mac!C$2:C$500,$Z324)),_xlpm.WinVal,IF($AD324=0,"",INDEX(Output_Win!C$2:C$243,$AD324)),_xlpm.MyAuditVal,IF($AA324=0,"",INDEX(My_Audit!D$2:D$456,$AA324)),_xlfn.IFS(_xlpm.MyAuditVal&lt;&gt;"",_xlpm.MyAuditVal,_xlpm.MacVal&lt;&gt;"",_xlpm.MacVal,_xlpm.WinVal&lt;&gt;"",_xlpm.WinVal,_xlpm.CSVVal&lt;&gt;"",_xlpm.CSVVal)),""))</f>
        <v/>
      </c>
      <c r="F324" s="41" t="str" cm="1">
        <f t="array" ref="F324">IF(($Y324+$Z324+$AA324+$AD324)=0,"",IFERROR(_xlfn.LET(_xlpm.CSVVal,IF($Y324=0,"",INDEX(CSV!F$2:F$510,$Y324)),_xlpm.MacVal,IF($Z324=0,"",INDEX(Output_Mac!E$2:E$500,$Z324)),_xlpm.WinVal,IF($AD324=0,"",INDEX(Output_Win!E$2:E$243,$AD324)),_xlpm.MyAuditVal,IF($AA324=0,"",INDEX(My_Audit!E$2:E$456,$AA324)),_xlfn.IFS(_xlpm.MyAuditVal&lt;&gt;"",_xlpm.MyAuditVal,_xlpm.MacVal&lt;&gt;"",_xlpm.MacVal,_xlpm.WinVal&lt;&gt;"",_xlpm.WinVal,_xlpm.CSVVal&lt;&gt;"",PROPER(_xlpm.CSVVal))),""))</f>
        <v/>
      </c>
      <c r="G324" s="41" t="str" cm="1">
        <f t="array" ref="G324">IF(($Y324+$Z324+$AA324+$AD324)=0,"",IFERROR(_xlfn.LET(_xlpm.CSVVal,IF($Y324=0,"",INDEX(CSV!G$2:G$510,$Y324)),_xlpm.MacVal,IF($Z324=0,"",INDEX(Output_Mac!G$2:G$500,$Z324)),_xlpm.WinVal,IF($AD324=0,"",INDEX(Output_Win!G$2:G$243,$AD324)),_xlpm.MyAuditVal,IF($AA324=0,"",INDEX(My_Audit!F$2:F$456,$AA324)),_xlfn.IFS(_xlpm.MyAuditVal&lt;&gt;"",_xlpm.MyAuditVal,_xlpm.MacVal&lt;&gt;"",_xlpm.MacVal,_xlpm.WinVal&lt;&gt;"",_xlpm.WinVal,_xlpm.CSVVal&lt;&gt;"",_xlpm.CSVVal)),""))</f>
        <v/>
      </c>
      <c r="H324" s="41" t="str" cm="1">
        <f t="array" ref="H324">IF($Z324&gt;0,INDEX(Output_Mac!H$2:H$500,$Z324),IF($AD324&gt;0,INDEX(Output_Win!H$2:H$243,$AD324),IF($AA324&gt;0,_xlfn.LET(_xlpm.MyAuditVal,INDEX(My_Audit!G$2:G$456,$AA324),IF(_xlpm.MyAuditVal=0,"",_xlpm.MyAuditVal)),"")))</f>
        <v/>
      </c>
      <c r="I324" s="41" t="str" cm="1">
        <f t="array" ref="I324">IF(($Y324+$Z324+$AA324+$AD324)=0,"",IFERROR(_xlfn.LET(_xlpm.CSVVal,IF($Y324=0,"",INDEX(CSV!H$2:H$510,$Y324)),_xlpm.MacVal,IF($Z324=0,"",INDEX(Output_Mac!I$2:I$500,$Z324)),_xlpm.WinVal,IF($AD324=0,"",INDEX(Output_Win!I$2:I$243,$AD324)),_xlpm.MyAuditVal,IF($AA324=0,"",INDEX(My_Audit!H$2:H$456,$AA324)),_xlfn.IFS(_xlpm.MyAuditVal&lt;&gt;"",_xlpm.MyAuditVal,_xlpm.MacVal&lt;&gt;"",_xlpm.MacVal,_xlpm.WinVal&lt;&gt;"",_xlpm.WinVal,_xlpm.CSVVal&lt;&gt;"",_xlpm.CSVVal)),""))</f>
        <v/>
      </c>
      <c r="J324" s="41" t="str" cm="1">
        <f t="array" ref="J324">IF(($Y324+$Z324+$AA324+$AD324)=0,"",IFERROR(_xlfn.LET(_xlpm.CSVVal,IF($Y324=0,"",INDEX(CSV!J$2:J$510,$Y324)),_xlpm.MacVal,IF($Z324=0,"",INDEX(Output_Mac!J$2:J$500,$Z324)),_xlpm.WinVal,IF($AD324=0,"",INDEX(Output_Win!J$2:J$243,$AD324)),_xlpm.MyAuditVal,IF($AA324=0,"",INDEX(My_Audit!I$2:I$456,$AA324)),_xlfn.IFS(_xlpm.MyAuditVal&lt;&gt;"",_xlpm.MyAuditVal,_xlpm.MacVal&lt;&gt;"",_xlpm.MacVal,_xlpm.WinVal&lt;&gt;"",_xlpm.WinVal,_xlpm.CSVVal&lt;&gt;"",_xlpm.CSVVal)),""))</f>
        <v/>
      </c>
      <c r="K324" s="41" t="str" cm="1">
        <f t="array" ref="K324">IF(($Y324+$Z324+$AA324+$AD324)=0,"",IFERROR(_xlfn.LET(_xlpm.CSVVal,IF($Y324=0,"",INDEX(CSV!N$2:N$510,$Y324)),_xlpm.MacVal,IF($Z324=0,"",INDEX(Output_Mac!L$2:L$500,$Z324)),_xlpm.WinVal,IF($AD324=0,"",INDEX(Output_Win!L$2:L$243,$AD324)),_xlpm.MyAuditVal,IF($AA324=0,"",INDEX(My_Audit!J$2:J$456,$AA324)),_xlfn.IFS(_xlpm.MyAuditVal&lt;&gt;"",_xlpm.MyAuditVal,_xlpm.MacVal&lt;&gt;"",_xlpm.MacVal,_xlpm.WinVal&lt;&gt;"",_xlpm.WinVal,_xlpm.CSVVal&lt;&gt;"",_xlpm.CSVVal)),""))</f>
        <v/>
      </c>
      <c r="L324" s="41" t="str" cm="1">
        <f t="array" ref="L324">IF(($Y324+$Z324+$AA324+$AD324)=0,"",IFERROR(_xlfn.LET(_xlpm.CSVVal,IF($Y324=0,"",INDEX(CSV!Q$2:Q$510,$Y324)),_xlpm.MacVal,IF($Z324=0,"",INDEX(Output_Mac!M$2:M$500,$Z324)),_xlpm.WinVal,IF($AD324=0,"",INDEX(Output_Win!M$2:M$243,$AD324)),_xlpm.MyAuditVal,IF($AA324=0,"",INDEX(My_Audit!K$2:K$456,$AA324)),_xlfn.IFS(_xlpm.MyAuditVal&lt;&gt;"",_xlpm.MyAuditVal,_xlpm.MacVal&lt;&gt;"",_xlpm.MacVal,_xlpm.WinVal&lt;&gt;"",_xlpm.WinVal,_xlpm.CSVVal&lt;&gt;"",_xlpm.CSVVal)),""))</f>
        <v/>
      </c>
      <c r="M324" s="41" t="str" cm="1">
        <f t="array" ref="M324">IF(($Y324+$Z324+$AA324+$AD324)=0,"",ExpandDiagCodes(_xlfn.TEXTJOIN(", ",TRUE,IF($AA324=0,"",INDEX(My_Audit!N$2:N$456,$AA324)),IF($Z324=0,"",INDEX(Output_Mac!S$2:S$500,$Z324)),IF($AD324=0,"",INDEX(Output_Win!S$2:S$243,$AD324)),IF($Y324=0,"",INDEX(CSV!AE$2:AE$510,$Y324)))))</f>
        <v/>
      </c>
      <c r="N324" s="41" t="str" cm="1">
        <f t="array" ref="N324">IF(($Y324+$Z324+$AA324+$AD324)=0,"",IFERROR(_xlfn.LET(_xlpm.CSVVal,IF($Y324=0,"",INDEX(CSV!AG$2:AG$510,$Y324)),_xlpm.MacVal,IF($Z324=0,"",INDEX(Output_Mac!T$2:T$500,$Z324)),_xlpm.WinVal,IF($AD324=0,"",INDEX(Output_Win!T$2:T$243,$AD324)),_xlpm.MyAuditVal,IF($AA324=0,"",INDEX(My_Audit!O$2:O$456,$AA324)),_xlfn.IFS(_xlpm.MyAuditVal&lt;&gt;"",_xlpm.MyAuditVal,_xlpm.MacVal&lt;&gt;"",_xlpm.MacVal,_xlpm.WinVal&lt;&gt;"",_xlpm.WinVal,_xlpm.CSVVal&lt;&gt;"",_xlpm.CSVVal)),""))</f>
        <v/>
      </c>
      <c r="O324" s="41" t="str" cm="1">
        <f t="array" ref="O324">IF($AB324=0,"",INDEX(My_Audit!P$2:P$456,$AB324))&amp;""</f>
        <v/>
      </c>
      <c r="P324" s="40"/>
      <c r="Q324" s="41" t="str">
        <f>IF(LEFT(N324,4)="Pass","Nist SP 800-88",My_Audit!R324)&amp;""</f>
        <v/>
      </c>
      <c r="R324" s="40"/>
      <c r="S324" s="40"/>
      <c r="T324" s="41" t="str" cm="1">
        <f t="array" ref="T324">IF($AC324=0,"",INDEX(Models!J$2:J$605,$AC324))</f>
        <v/>
      </c>
      <c r="U324" s="40"/>
      <c r="V324" s="40"/>
      <c r="W324" s="79" t="str" cm="1">
        <f t="array" ref="W324">IF(($Z324+$AA324+$AD324)=0,"",ExpandDiagCodes(_xlfn.TEXTJOIN(", ",TRUE,IF($AA324=0,"",INDEX(My_Audit!L$2:L$456,$AA324)),IF($Z324=0,"",INDEX(Output_Mac!AA$2:AA$500,$Z324)),IF($AD324=0,"",INDEX(Output_Win!AA$2:AA$243,$AD324)))))</f>
        <v/>
      </c>
      <c r="Y324" s="80">
        <f>IFERROR(MATCH($A324,CSV!$A$2:$A$510,0),0)</f>
        <v>0</v>
      </c>
      <c r="Z324" s="80">
        <f>IFERROR(MATCH($A324,Output_Mac!$A$2:$A$500,0),0)</f>
        <v>0</v>
      </c>
      <c r="AA324" s="80">
        <f>IFERROR(MATCH($A324,My_Audit!$A$2:$A$456,0),0)</f>
        <v>323</v>
      </c>
      <c r="AB324" s="80">
        <f>IFERROR(MATCH($C324,My_Audit!$B$2:$B$456,0),0)</f>
        <v>0</v>
      </c>
      <c r="AC324" s="80">
        <f>IFERROR(MATCH($E324,Models!$I$2:$I$605,0),0)</f>
        <v>0</v>
      </c>
      <c r="AD324" s="80">
        <f>IFERROR(MATCH($A324,Output_Win!$A$2:$A$243,0),0)</f>
        <v>0</v>
      </c>
    </row>
    <row r="325" spans="1:30">
      <c r="A325" s="40" t="str">
        <f>_xlfn.TEXTJOIN("",TRUE,Input!$A$4,TEXT(ROW(My_Audit!A324)+Input!$A$8-1,"00"))</f>
        <v>W4712</v>
      </c>
      <c r="B325" s="40" t="str">
        <f>_xlfn.TEXTJOIN("-",TRUE,"ITD",Input!$A$2,A325)</f>
        <v>ITD-SHR11749-W4712</v>
      </c>
      <c r="C325" s="41" t="str" cm="1">
        <f t="array" ref="C325">IF(($Y325+$Z325+$AA325+$AD325)=0,"",IFERROR(_xlfn.LET(_xlpm.CSVVal,IF($Y325=0,"",INDEX(CSV!B$2:B$510,$Y325)),_xlpm.MacVal,IF($Z325=0,"",INDEX(Output_Mac!B$2:B$500,$Z325)),_xlpm.WinVal,IF($AD325=0,"",INDEX(Output_Win!B$2:B$243,$AD325)),_xlpm.MyAuditVal,IF($AA325=0,"",INDEX(My_Audit!B$2:B$456,$AA325)),_xlfn.IFS(_xlpm.MyAuditVal&lt;&gt;"",_xlpm.MyAuditVal,_xlpm.MacVal&lt;&gt;"",_xlpm.MacVal,_xlpm.WinVal&lt;&gt;"",_xlpm.WinVal,_xlpm.CSVVal&lt;&gt;"",_xlpm.CSVVal)),""))</f>
        <v/>
      </c>
      <c r="D325" s="41" t="str" cm="1">
        <f t="array" ref="D325">IF(($Y325+$Z325+$AA325+$AD325)=0,"",IFERROR(_xlfn.LET(_xlpm.CSVVal,IF($Y325=0,"",INDEX(CSV!C$2:C$510,$Y325)),_xlpm.MacVal,IF($Z325=0,"",INDEX(Output_Mac!D$2:D$500,$Z325)),_xlpm.WinVal,IF($AD325=0,"",INDEX(Output_Win!D$2:D$243,$AD325)),_xlpm.MyAuditVal,IF($AA325=0,"",INDEX(My_Audit!C$2:C$456,$AA325)),_xlfn.IFS(_xlpm.MyAuditVal&lt;&gt;"",_xlpm.MyAuditVal,_xlpm.MacVal&lt;&gt;"",_xlpm.MacVal,_xlpm.WinVal&lt;&gt;"",_xlpm.WinVal,_xlpm.CSVVal&lt;&gt;"",_xlpm.CSVVal)),""))</f>
        <v/>
      </c>
      <c r="E325" s="41" t="str" cm="1">
        <f t="array" ref="E325">IF(($Y325+$Z325+$AA325+$AD325)=0,"",IFERROR(_xlfn.LET(_xlpm.CSVVal,IF($Y325=0,"",INDEX(CSV!E$2:E$510,$Y325)),_xlpm.MacVal,IF($Z325=0,"",INDEX(Output_Mac!C$2:C$500,$Z325)),_xlpm.WinVal,IF($AD325=0,"",INDEX(Output_Win!C$2:C$243,$AD325)),_xlpm.MyAuditVal,IF($AA325=0,"",INDEX(My_Audit!D$2:D$456,$AA325)),_xlfn.IFS(_xlpm.MyAuditVal&lt;&gt;"",_xlpm.MyAuditVal,_xlpm.MacVal&lt;&gt;"",_xlpm.MacVal,_xlpm.WinVal&lt;&gt;"",_xlpm.WinVal,_xlpm.CSVVal&lt;&gt;"",_xlpm.CSVVal)),""))</f>
        <v/>
      </c>
      <c r="F325" s="41" t="str" cm="1">
        <f t="array" ref="F325">IF(($Y325+$Z325+$AA325+$AD325)=0,"",IFERROR(_xlfn.LET(_xlpm.CSVVal,IF($Y325=0,"",INDEX(CSV!F$2:F$510,$Y325)),_xlpm.MacVal,IF($Z325=0,"",INDEX(Output_Mac!E$2:E$500,$Z325)),_xlpm.WinVal,IF($AD325=0,"",INDEX(Output_Win!E$2:E$243,$AD325)),_xlpm.MyAuditVal,IF($AA325=0,"",INDEX(My_Audit!E$2:E$456,$AA325)),_xlfn.IFS(_xlpm.MyAuditVal&lt;&gt;"",_xlpm.MyAuditVal,_xlpm.MacVal&lt;&gt;"",_xlpm.MacVal,_xlpm.WinVal&lt;&gt;"",_xlpm.WinVal,_xlpm.CSVVal&lt;&gt;"",PROPER(_xlpm.CSVVal))),""))</f>
        <v/>
      </c>
      <c r="G325" s="41" t="str" cm="1">
        <f t="array" ref="G325">IF(($Y325+$Z325+$AA325+$AD325)=0,"",IFERROR(_xlfn.LET(_xlpm.CSVVal,IF($Y325=0,"",INDEX(CSV!G$2:G$510,$Y325)),_xlpm.MacVal,IF($Z325=0,"",INDEX(Output_Mac!G$2:G$500,$Z325)),_xlpm.WinVal,IF($AD325=0,"",INDEX(Output_Win!G$2:G$243,$AD325)),_xlpm.MyAuditVal,IF($AA325=0,"",INDEX(My_Audit!F$2:F$456,$AA325)),_xlfn.IFS(_xlpm.MyAuditVal&lt;&gt;"",_xlpm.MyAuditVal,_xlpm.MacVal&lt;&gt;"",_xlpm.MacVal,_xlpm.WinVal&lt;&gt;"",_xlpm.WinVal,_xlpm.CSVVal&lt;&gt;"",_xlpm.CSVVal)),""))</f>
        <v/>
      </c>
      <c r="H325" s="41" t="str" cm="1">
        <f t="array" ref="H325">IF($Z325&gt;0,INDEX(Output_Mac!H$2:H$500,$Z325),IF($AD325&gt;0,INDEX(Output_Win!H$2:H$243,$AD325),IF($AA325&gt;0,_xlfn.LET(_xlpm.MyAuditVal,INDEX(My_Audit!G$2:G$456,$AA325),IF(_xlpm.MyAuditVal=0,"",_xlpm.MyAuditVal)),"")))</f>
        <v/>
      </c>
      <c r="I325" s="41" t="str" cm="1">
        <f t="array" ref="I325">IF(($Y325+$Z325+$AA325+$AD325)=0,"",IFERROR(_xlfn.LET(_xlpm.CSVVal,IF($Y325=0,"",INDEX(CSV!H$2:H$510,$Y325)),_xlpm.MacVal,IF($Z325=0,"",INDEX(Output_Mac!I$2:I$500,$Z325)),_xlpm.WinVal,IF($AD325=0,"",INDEX(Output_Win!I$2:I$243,$AD325)),_xlpm.MyAuditVal,IF($AA325=0,"",INDEX(My_Audit!H$2:H$456,$AA325)),_xlfn.IFS(_xlpm.MyAuditVal&lt;&gt;"",_xlpm.MyAuditVal,_xlpm.MacVal&lt;&gt;"",_xlpm.MacVal,_xlpm.WinVal&lt;&gt;"",_xlpm.WinVal,_xlpm.CSVVal&lt;&gt;"",_xlpm.CSVVal)),""))</f>
        <v/>
      </c>
      <c r="J325" s="41" t="str" cm="1">
        <f t="array" ref="J325">IF(($Y325+$Z325+$AA325+$AD325)=0,"",IFERROR(_xlfn.LET(_xlpm.CSVVal,IF($Y325=0,"",INDEX(CSV!J$2:J$510,$Y325)),_xlpm.MacVal,IF($Z325=0,"",INDEX(Output_Mac!J$2:J$500,$Z325)),_xlpm.WinVal,IF($AD325=0,"",INDEX(Output_Win!J$2:J$243,$AD325)),_xlpm.MyAuditVal,IF($AA325=0,"",INDEX(My_Audit!I$2:I$456,$AA325)),_xlfn.IFS(_xlpm.MyAuditVal&lt;&gt;"",_xlpm.MyAuditVal,_xlpm.MacVal&lt;&gt;"",_xlpm.MacVal,_xlpm.WinVal&lt;&gt;"",_xlpm.WinVal,_xlpm.CSVVal&lt;&gt;"",_xlpm.CSVVal)),""))</f>
        <v/>
      </c>
      <c r="K325" s="41" t="str" cm="1">
        <f t="array" ref="K325">IF(($Y325+$Z325+$AA325+$AD325)=0,"",IFERROR(_xlfn.LET(_xlpm.CSVVal,IF($Y325=0,"",INDEX(CSV!N$2:N$510,$Y325)),_xlpm.MacVal,IF($Z325=0,"",INDEX(Output_Mac!L$2:L$500,$Z325)),_xlpm.WinVal,IF($AD325=0,"",INDEX(Output_Win!L$2:L$243,$AD325)),_xlpm.MyAuditVal,IF($AA325=0,"",INDEX(My_Audit!J$2:J$456,$AA325)),_xlfn.IFS(_xlpm.MyAuditVal&lt;&gt;"",_xlpm.MyAuditVal,_xlpm.MacVal&lt;&gt;"",_xlpm.MacVal,_xlpm.WinVal&lt;&gt;"",_xlpm.WinVal,_xlpm.CSVVal&lt;&gt;"",_xlpm.CSVVal)),""))</f>
        <v/>
      </c>
      <c r="L325" s="41" t="str" cm="1">
        <f t="array" ref="L325">IF(($Y325+$Z325+$AA325+$AD325)=0,"",IFERROR(_xlfn.LET(_xlpm.CSVVal,IF($Y325=0,"",INDEX(CSV!Q$2:Q$510,$Y325)),_xlpm.MacVal,IF($Z325=0,"",INDEX(Output_Mac!M$2:M$500,$Z325)),_xlpm.WinVal,IF($AD325=0,"",INDEX(Output_Win!M$2:M$243,$AD325)),_xlpm.MyAuditVal,IF($AA325=0,"",INDEX(My_Audit!K$2:K$456,$AA325)),_xlfn.IFS(_xlpm.MyAuditVal&lt;&gt;"",_xlpm.MyAuditVal,_xlpm.MacVal&lt;&gt;"",_xlpm.MacVal,_xlpm.WinVal&lt;&gt;"",_xlpm.WinVal,_xlpm.CSVVal&lt;&gt;"",_xlpm.CSVVal)),""))</f>
        <v/>
      </c>
      <c r="M325" s="41" t="str" cm="1">
        <f t="array" ref="M325">IF(($Y325+$Z325+$AA325+$AD325)=0,"",ExpandDiagCodes(_xlfn.TEXTJOIN(", ",TRUE,IF($AA325=0,"",INDEX(My_Audit!N$2:N$456,$AA325)),IF($Z325=0,"",INDEX(Output_Mac!S$2:S$500,$Z325)),IF($AD325=0,"",INDEX(Output_Win!S$2:S$243,$AD325)),IF($Y325=0,"",INDEX(CSV!AE$2:AE$510,$Y325)))))</f>
        <v/>
      </c>
      <c r="N325" s="41" t="str" cm="1">
        <f t="array" ref="N325">IF(($Y325+$Z325+$AA325+$AD325)=0,"",IFERROR(_xlfn.LET(_xlpm.CSVVal,IF($Y325=0,"",INDEX(CSV!AG$2:AG$510,$Y325)),_xlpm.MacVal,IF($Z325=0,"",INDEX(Output_Mac!T$2:T$500,$Z325)),_xlpm.WinVal,IF($AD325=0,"",INDEX(Output_Win!T$2:T$243,$AD325)),_xlpm.MyAuditVal,IF($AA325=0,"",INDEX(My_Audit!O$2:O$456,$AA325)),_xlfn.IFS(_xlpm.MyAuditVal&lt;&gt;"",_xlpm.MyAuditVal,_xlpm.MacVal&lt;&gt;"",_xlpm.MacVal,_xlpm.WinVal&lt;&gt;"",_xlpm.WinVal,_xlpm.CSVVal&lt;&gt;"",_xlpm.CSVVal)),""))</f>
        <v/>
      </c>
      <c r="O325" s="41" t="str" cm="1">
        <f t="array" ref="O325">IF($AB325=0,"",INDEX(My_Audit!P$2:P$456,$AB325))&amp;""</f>
        <v/>
      </c>
      <c r="P325" s="40"/>
      <c r="Q325" s="41" t="str">
        <f>IF(LEFT(N325,4)="Pass","Nist SP 800-88",My_Audit!R325)&amp;""</f>
        <v/>
      </c>
      <c r="R325" s="40"/>
      <c r="S325" s="40"/>
      <c r="T325" s="41" t="str" cm="1">
        <f t="array" ref="T325">IF($AC325=0,"",INDEX(Models!J$2:J$605,$AC325))</f>
        <v/>
      </c>
      <c r="U325" s="40"/>
      <c r="V325" s="40"/>
      <c r="W325" s="79" t="str" cm="1">
        <f t="array" ref="W325">IF(($Z325+$AA325+$AD325)=0,"",ExpandDiagCodes(_xlfn.TEXTJOIN(", ",TRUE,IF($AA325=0,"",INDEX(My_Audit!L$2:L$456,$AA325)),IF($Z325=0,"",INDEX(Output_Mac!AA$2:AA$500,$Z325)),IF($AD325=0,"",INDEX(Output_Win!AA$2:AA$243,$AD325)))))</f>
        <v/>
      </c>
      <c r="Y325" s="80">
        <f>IFERROR(MATCH($A325,CSV!$A$2:$A$510,0),0)</f>
        <v>0</v>
      </c>
      <c r="Z325" s="80">
        <f>IFERROR(MATCH($A325,Output_Mac!$A$2:$A$500,0),0)</f>
        <v>0</v>
      </c>
      <c r="AA325" s="80">
        <f>IFERROR(MATCH($A325,My_Audit!$A$2:$A$456,0),0)</f>
        <v>324</v>
      </c>
      <c r="AB325" s="80">
        <f>IFERROR(MATCH($C325,My_Audit!$B$2:$B$456,0),0)</f>
        <v>0</v>
      </c>
      <c r="AC325" s="80">
        <f>IFERROR(MATCH($E325,Models!$I$2:$I$605,0),0)</f>
        <v>0</v>
      </c>
      <c r="AD325" s="80">
        <f>IFERROR(MATCH($A325,Output_Win!$A$2:$A$243,0),0)</f>
        <v>0</v>
      </c>
    </row>
    <row r="326" spans="1:30">
      <c r="A326" s="40" t="str">
        <f>_xlfn.TEXTJOIN("",TRUE,Input!$A$4,TEXT(ROW(My_Audit!A325)+Input!$A$8-1,"00"))</f>
        <v>W4713</v>
      </c>
      <c r="B326" s="40" t="str">
        <f>_xlfn.TEXTJOIN("-",TRUE,"ITD",Input!$A$2,A326)</f>
        <v>ITD-SHR11749-W4713</v>
      </c>
      <c r="C326" s="41" t="str" cm="1">
        <f t="array" ref="C326">IF(($Y326+$Z326+$AA326+$AD326)=0,"",IFERROR(_xlfn.LET(_xlpm.CSVVal,IF($Y326=0,"",INDEX(CSV!B$2:B$510,$Y326)),_xlpm.MacVal,IF($Z326=0,"",INDEX(Output_Mac!B$2:B$500,$Z326)),_xlpm.WinVal,IF($AD326=0,"",INDEX(Output_Win!B$2:B$243,$AD326)),_xlpm.MyAuditVal,IF($AA326=0,"",INDEX(My_Audit!B$2:B$456,$AA326)),_xlfn.IFS(_xlpm.MyAuditVal&lt;&gt;"",_xlpm.MyAuditVal,_xlpm.MacVal&lt;&gt;"",_xlpm.MacVal,_xlpm.WinVal&lt;&gt;"",_xlpm.WinVal,_xlpm.CSVVal&lt;&gt;"",_xlpm.CSVVal)),""))</f>
        <v/>
      </c>
      <c r="D326" s="41" t="str" cm="1">
        <f t="array" ref="D326">IF(($Y326+$Z326+$AA326+$AD326)=0,"",IFERROR(_xlfn.LET(_xlpm.CSVVal,IF($Y326=0,"",INDEX(CSV!C$2:C$510,$Y326)),_xlpm.MacVal,IF($Z326=0,"",INDEX(Output_Mac!D$2:D$500,$Z326)),_xlpm.WinVal,IF($AD326=0,"",INDEX(Output_Win!D$2:D$243,$AD326)),_xlpm.MyAuditVal,IF($AA326=0,"",INDEX(My_Audit!C$2:C$456,$AA326)),_xlfn.IFS(_xlpm.MyAuditVal&lt;&gt;"",_xlpm.MyAuditVal,_xlpm.MacVal&lt;&gt;"",_xlpm.MacVal,_xlpm.WinVal&lt;&gt;"",_xlpm.WinVal,_xlpm.CSVVal&lt;&gt;"",_xlpm.CSVVal)),""))</f>
        <v/>
      </c>
      <c r="E326" s="41" t="str" cm="1">
        <f t="array" ref="E326">IF(($Y326+$Z326+$AA326+$AD326)=0,"",IFERROR(_xlfn.LET(_xlpm.CSVVal,IF($Y326=0,"",INDEX(CSV!E$2:E$510,$Y326)),_xlpm.MacVal,IF($Z326=0,"",INDEX(Output_Mac!C$2:C$500,$Z326)),_xlpm.WinVal,IF($AD326=0,"",INDEX(Output_Win!C$2:C$243,$AD326)),_xlpm.MyAuditVal,IF($AA326=0,"",INDEX(My_Audit!D$2:D$456,$AA326)),_xlfn.IFS(_xlpm.MyAuditVal&lt;&gt;"",_xlpm.MyAuditVal,_xlpm.MacVal&lt;&gt;"",_xlpm.MacVal,_xlpm.WinVal&lt;&gt;"",_xlpm.WinVal,_xlpm.CSVVal&lt;&gt;"",_xlpm.CSVVal)),""))</f>
        <v/>
      </c>
      <c r="F326" s="41" t="str" cm="1">
        <f t="array" ref="F326">IF(($Y326+$Z326+$AA326+$AD326)=0,"",IFERROR(_xlfn.LET(_xlpm.CSVVal,IF($Y326=0,"",INDEX(CSV!F$2:F$510,$Y326)),_xlpm.MacVal,IF($Z326=0,"",INDEX(Output_Mac!E$2:E$500,$Z326)),_xlpm.WinVal,IF($AD326=0,"",INDEX(Output_Win!E$2:E$243,$AD326)),_xlpm.MyAuditVal,IF($AA326=0,"",INDEX(My_Audit!E$2:E$456,$AA326)),_xlfn.IFS(_xlpm.MyAuditVal&lt;&gt;"",_xlpm.MyAuditVal,_xlpm.MacVal&lt;&gt;"",_xlpm.MacVal,_xlpm.WinVal&lt;&gt;"",_xlpm.WinVal,_xlpm.CSVVal&lt;&gt;"",PROPER(_xlpm.CSVVal))),""))</f>
        <v/>
      </c>
      <c r="G326" s="41" t="str" cm="1">
        <f t="array" ref="G326">IF(($Y326+$Z326+$AA326+$AD326)=0,"",IFERROR(_xlfn.LET(_xlpm.CSVVal,IF($Y326=0,"",INDEX(CSV!G$2:G$510,$Y326)),_xlpm.MacVal,IF($Z326=0,"",INDEX(Output_Mac!G$2:G$500,$Z326)),_xlpm.WinVal,IF($AD326=0,"",INDEX(Output_Win!G$2:G$243,$AD326)),_xlpm.MyAuditVal,IF($AA326=0,"",INDEX(My_Audit!F$2:F$456,$AA326)),_xlfn.IFS(_xlpm.MyAuditVal&lt;&gt;"",_xlpm.MyAuditVal,_xlpm.MacVal&lt;&gt;"",_xlpm.MacVal,_xlpm.WinVal&lt;&gt;"",_xlpm.WinVal,_xlpm.CSVVal&lt;&gt;"",_xlpm.CSVVal)),""))</f>
        <v/>
      </c>
      <c r="H326" s="41" t="str" cm="1">
        <f t="array" ref="H326">IF($Z326&gt;0,INDEX(Output_Mac!H$2:H$500,$Z326),IF($AD326&gt;0,INDEX(Output_Win!H$2:H$243,$AD326),IF($AA326&gt;0,_xlfn.LET(_xlpm.MyAuditVal,INDEX(My_Audit!G$2:G$456,$AA326),IF(_xlpm.MyAuditVal=0,"",_xlpm.MyAuditVal)),"")))</f>
        <v/>
      </c>
      <c r="I326" s="41" t="str" cm="1">
        <f t="array" ref="I326">IF(($Y326+$Z326+$AA326+$AD326)=0,"",IFERROR(_xlfn.LET(_xlpm.CSVVal,IF($Y326=0,"",INDEX(CSV!H$2:H$510,$Y326)),_xlpm.MacVal,IF($Z326=0,"",INDEX(Output_Mac!I$2:I$500,$Z326)),_xlpm.WinVal,IF($AD326=0,"",INDEX(Output_Win!I$2:I$243,$AD326)),_xlpm.MyAuditVal,IF($AA326=0,"",INDEX(My_Audit!H$2:H$456,$AA326)),_xlfn.IFS(_xlpm.MyAuditVal&lt;&gt;"",_xlpm.MyAuditVal,_xlpm.MacVal&lt;&gt;"",_xlpm.MacVal,_xlpm.WinVal&lt;&gt;"",_xlpm.WinVal,_xlpm.CSVVal&lt;&gt;"",_xlpm.CSVVal)),""))</f>
        <v/>
      </c>
      <c r="J326" s="41" t="str" cm="1">
        <f t="array" ref="J326">IF(($Y326+$Z326+$AA326+$AD326)=0,"",IFERROR(_xlfn.LET(_xlpm.CSVVal,IF($Y326=0,"",INDEX(CSV!J$2:J$510,$Y326)),_xlpm.MacVal,IF($Z326=0,"",INDEX(Output_Mac!J$2:J$500,$Z326)),_xlpm.WinVal,IF($AD326=0,"",INDEX(Output_Win!J$2:J$243,$AD326)),_xlpm.MyAuditVal,IF($AA326=0,"",INDEX(My_Audit!I$2:I$456,$AA326)),_xlfn.IFS(_xlpm.MyAuditVal&lt;&gt;"",_xlpm.MyAuditVal,_xlpm.MacVal&lt;&gt;"",_xlpm.MacVal,_xlpm.WinVal&lt;&gt;"",_xlpm.WinVal,_xlpm.CSVVal&lt;&gt;"",_xlpm.CSVVal)),""))</f>
        <v/>
      </c>
      <c r="K326" s="41" t="str" cm="1">
        <f t="array" ref="K326">IF(($Y326+$Z326+$AA326+$AD326)=0,"",IFERROR(_xlfn.LET(_xlpm.CSVVal,IF($Y326=0,"",INDEX(CSV!N$2:N$510,$Y326)),_xlpm.MacVal,IF($Z326=0,"",INDEX(Output_Mac!L$2:L$500,$Z326)),_xlpm.WinVal,IF($AD326=0,"",INDEX(Output_Win!L$2:L$243,$AD326)),_xlpm.MyAuditVal,IF($AA326=0,"",INDEX(My_Audit!J$2:J$456,$AA326)),_xlfn.IFS(_xlpm.MyAuditVal&lt;&gt;"",_xlpm.MyAuditVal,_xlpm.MacVal&lt;&gt;"",_xlpm.MacVal,_xlpm.WinVal&lt;&gt;"",_xlpm.WinVal,_xlpm.CSVVal&lt;&gt;"",_xlpm.CSVVal)),""))</f>
        <v/>
      </c>
      <c r="L326" s="41" t="str" cm="1">
        <f t="array" ref="L326">IF(($Y326+$Z326+$AA326+$AD326)=0,"",IFERROR(_xlfn.LET(_xlpm.CSVVal,IF($Y326=0,"",INDEX(CSV!Q$2:Q$510,$Y326)),_xlpm.MacVal,IF($Z326=0,"",INDEX(Output_Mac!M$2:M$500,$Z326)),_xlpm.WinVal,IF($AD326=0,"",INDEX(Output_Win!M$2:M$243,$AD326)),_xlpm.MyAuditVal,IF($AA326=0,"",INDEX(My_Audit!K$2:K$456,$AA326)),_xlfn.IFS(_xlpm.MyAuditVal&lt;&gt;"",_xlpm.MyAuditVal,_xlpm.MacVal&lt;&gt;"",_xlpm.MacVal,_xlpm.WinVal&lt;&gt;"",_xlpm.WinVal,_xlpm.CSVVal&lt;&gt;"",_xlpm.CSVVal)),""))</f>
        <v/>
      </c>
      <c r="M326" s="41" t="str" cm="1">
        <f t="array" ref="M326">IF(($Y326+$Z326+$AA326+$AD326)=0,"",ExpandDiagCodes(_xlfn.TEXTJOIN(", ",TRUE,IF($AA326=0,"",INDEX(My_Audit!N$2:N$456,$AA326)),IF($Z326=0,"",INDEX(Output_Mac!S$2:S$500,$Z326)),IF($AD326=0,"",INDEX(Output_Win!S$2:S$243,$AD326)),IF($Y326=0,"",INDEX(CSV!AE$2:AE$510,$Y326)))))</f>
        <v/>
      </c>
      <c r="N326" s="41" t="str" cm="1">
        <f t="array" ref="N326">IF(($Y326+$Z326+$AA326+$AD326)=0,"",IFERROR(_xlfn.LET(_xlpm.CSVVal,IF($Y326=0,"",INDEX(CSV!AG$2:AG$510,$Y326)),_xlpm.MacVal,IF($Z326=0,"",INDEX(Output_Mac!T$2:T$500,$Z326)),_xlpm.WinVal,IF($AD326=0,"",INDEX(Output_Win!T$2:T$243,$AD326)),_xlpm.MyAuditVal,IF($AA326=0,"",INDEX(My_Audit!O$2:O$456,$AA326)),_xlfn.IFS(_xlpm.MyAuditVal&lt;&gt;"",_xlpm.MyAuditVal,_xlpm.MacVal&lt;&gt;"",_xlpm.MacVal,_xlpm.WinVal&lt;&gt;"",_xlpm.WinVal,_xlpm.CSVVal&lt;&gt;"",_xlpm.CSVVal)),""))</f>
        <v/>
      </c>
      <c r="O326" s="41" t="str" cm="1">
        <f t="array" ref="O326">IF($AB326=0,"",INDEX(My_Audit!P$2:P$456,$AB326))&amp;""</f>
        <v/>
      </c>
      <c r="P326" s="40"/>
      <c r="Q326" s="41" t="str">
        <f>IF(LEFT(N326,4)="Pass","Nist SP 800-88",My_Audit!R326)&amp;""</f>
        <v/>
      </c>
      <c r="R326" s="40"/>
      <c r="S326" s="40"/>
      <c r="T326" s="41" t="str" cm="1">
        <f t="array" ref="T326">IF($AC326=0,"",INDEX(Models!J$2:J$605,$AC326))</f>
        <v/>
      </c>
      <c r="U326" s="40"/>
      <c r="V326" s="40"/>
      <c r="W326" s="79" t="str" cm="1">
        <f t="array" ref="W326">IF(($Z326+$AA326+$AD326)=0,"",ExpandDiagCodes(_xlfn.TEXTJOIN(", ",TRUE,IF($AA326=0,"",INDEX(My_Audit!L$2:L$456,$AA326)),IF($Z326=0,"",INDEX(Output_Mac!AA$2:AA$500,$Z326)),IF($AD326=0,"",INDEX(Output_Win!AA$2:AA$243,$AD326)))))</f>
        <v/>
      </c>
      <c r="Y326" s="80">
        <f>IFERROR(MATCH($A326,CSV!$A$2:$A$510,0),0)</f>
        <v>0</v>
      </c>
      <c r="Z326" s="80">
        <f>IFERROR(MATCH($A326,Output_Mac!$A$2:$A$500,0),0)</f>
        <v>0</v>
      </c>
      <c r="AA326" s="80">
        <f>IFERROR(MATCH($A326,My_Audit!$A$2:$A$456,0),0)</f>
        <v>325</v>
      </c>
      <c r="AB326" s="80">
        <f>IFERROR(MATCH($C326,My_Audit!$B$2:$B$456,0),0)</f>
        <v>0</v>
      </c>
      <c r="AC326" s="80">
        <f>IFERROR(MATCH($E326,Models!$I$2:$I$605,0),0)</f>
        <v>0</v>
      </c>
      <c r="AD326" s="80">
        <f>IFERROR(MATCH($A326,Output_Win!$A$2:$A$243,0),0)</f>
        <v>0</v>
      </c>
    </row>
    <row r="327" spans="1:30">
      <c r="A327" s="40" t="str">
        <f>_xlfn.TEXTJOIN("",TRUE,Input!$A$4,TEXT(ROW(My_Audit!A326)+Input!$A$8-1,"00"))</f>
        <v>W4714</v>
      </c>
      <c r="B327" s="40" t="str">
        <f>_xlfn.TEXTJOIN("-",TRUE,"ITD",Input!$A$2,A327)</f>
        <v>ITD-SHR11749-W4714</v>
      </c>
      <c r="C327" s="41" t="str" cm="1">
        <f t="array" ref="C327">IF(($Y327+$Z327+$AA327+$AD327)=0,"",IFERROR(_xlfn.LET(_xlpm.CSVVal,IF($Y327=0,"",INDEX(CSV!B$2:B$510,$Y327)),_xlpm.MacVal,IF($Z327=0,"",INDEX(Output_Mac!B$2:B$500,$Z327)),_xlpm.WinVal,IF($AD327=0,"",INDEX(Output_Win!B$2:B$243,$AD327)),_xlpm.MyAuditVal,IF($AA327=0,"",INDEX(My_Audit!B$2:B$456,$AA327)),_xlfn.IFS(_xlpm.MyAuditVal&lt;&gt;"",_xlpm.MyAuditVal,_xlpm.MacVal&lt;&gt;"",_xlpm.MacVal,_xlpm.WinVal&lt;&gt;"",_xlpm.WinVal,_xlpm.CSVVal&lt;&gt;"",_xlpm.CSVVal)),""))</f>
        <v/>
      </c>
      <c r="D327" s="41" t="str" cm="1">
        <f t="array" ref="D327">IF(($Y327+$Z327+$AA327+$AD327)=0,"",IFERROR(_xlfn.LET(_xlpm.CSVVal,IF($Y327=0,"",INDEX(CSV!C$2:C$510,$Y327)),_xlpm.MacVal,IF($Z327=0,"",INDEX(Output_Mac!D$2:D$500,$Z327)),_xlpm.WinVal,IF($AD327=0,"",INDEX(Output_Win!D$2:D$243,$AD327)),_xlpm.MyAuditVal,IF($AA327=0,"",INDEX(My_Audit!C$2:C$456,$AA327)),_xlfn.IFS(_xlpm.MyAuditVal&lt;&gt;"",_xlpm.MyAuditVal,_xlpm.MacVal&lt;&gt;"",_xlpm.MacVal,_xlpm.WinVal&lt;&gt;"",_xlpm.WinVal,_xlpm.CSVVal&lt;&gt;"",_xlpm.CSVVal)),""))</f>
        <v/>
      </c>
      <c r="E327" s="41" t="str" cm="1">
        <f t="array" ref="E327">IF(($Y327+$Z327+$AA327+$AD327)=0,"",IFERROR(_xlfn.LET(_xlpm.CSVVal,IF($Y327=0,"",INDEX(CSV!E$2:E$510,$Y327)),_xlpm.MacVal,IF($Z327=0,"",INDEX(Output_Mac!C$2:C$500,$Z327)),_xlpm.WinVal,IF($AD327=0,"",INDEX(Output_Win!C$2:C$243,$AD327)),_xlpm.MyAuditVal,IF($AA327=0,"",INDEX(My_Audit!D$2:D$456,$AA327)),_xlfn.IFS(_xlpm.MyAuditVal&lt;&gt;"",_xlpm.MyAuditVal,_xlpm.MacVal&lt;&gt;"",_xlpm.MacVal,_xlpm.WinVal&lt;&gt;"",_xlpm.WinVal,_xlpm.CSVVal&lt;&gt;"",_xlpm.CSVVal)),""))</f>
        <v/>
      </c>
      <c r="F327" s="41" t="str" cm="1">
        <f t="array" ref="F327">IF(($Y327+$Z327+$AA327+$AD327)=0,"",IFERROR(_xlfn.LET(_xlpm.CSVVal,IF($Y327=0,"",INDEX(CSV!F$2:F$510,$Y327)),_xlpm.MacVal,IF($Z327=0,"",INDEX(Output_Mac!E$2:E$500,$Z327)),_xlpm.WinVal,IF($AD327=0,"",INDEX(Output_Win!E$2:E$243,$AD327)),_xlpm.MyAuditVal,IF($AA327=0,"",INDEX(My_Audit!E$2:E$456,$AA327)),_xlfn.IFS(_xlpm.MyAuditVal&lt;&gt;"",_xlpm.MyAuditVal,_xlpm.MacVal&lt;&gt;"",_xlpm.MacVal,_xlpm.WinVal&lt;&gt;"",_xlpm.WinVal,_xlpm.CSVVal&lt;&gt;"",PROPER(_xlpm.CSVVal))),""))</f>
        <v/>
      </c>
      <c r="G327" s="41" t="str" cm="1">
        <f t="array" ref="G327">IF(($Y327+$Z327+$AA327+$AD327)=0,"",IFERROR(_xlfn.LET(_xlpm.CSVVal,IF($Y327=0,"",INDEX(CSV!G$2:G$510,$Y327)),_xlpm.MacVal,IF($Z327=0,"",INDEX(Output_Mac!G$2:G$500,$Z327)),_xlpm.WinVal,IF($AD327=0,"",INDEX(Output_Win!G$2:G$243,$AD327)),_xlpm.MyAuditVal,IF($AA327=0,"",INDEX(My_Audit!F$2:F$456,$AA327)),_xlfn.IFS(_xlpm.MyAuditVal&lt;&gt;"",_xlpm.MyAuditVal,_xlpm.MacVal&lt;&gt;"",_xlpm.MacVal,_xlpm.WinVal&lt;&gt;"",_xlpm.WinVal,_xlpm.CSVVal&lt;&gt;"",_xlpm.CSVVal)),""))</f>
        <v/>
      </c>
      <c r="H327" s="41" t="str" cm="1">
        <f t="array" ref="H327">IF($Z327&gt;0,INDEX(Output_Mac!H$2:H$500,$Z327),IF($AD327&gt;0,INDEX(Output_Win!H$2:H$243,$AD327),IF($AA327&gt;0,_xlfn.LET(_xlpm.MyAuditVal,INDEX(My_Audit!G$2:G$456,$AA327),IF(_xlpm.MyAuditVal=0,"",_xlpm.MyAuditVal)),"")))</f>
        <v/>
      </c>
      <c r="I327" s="41" t="str" cm="1">
        <f t="array" ref="I327">IF(($Y327+$Z327+$AA327+$AD327)=0,"",IFERROR(_xlfn.LET(_xlpm.CSVVal,IF($Y327=0,"",INDEX(CSV!H$2:H$510,$Y327)),_xlpm.MacVal,IF($Z327=0,"",INDEX(Output_Mac!I$2:I$500,$Z327)),_xlpm.WinVal,IF($AD327=0,"",INDEX(Output_Win!I$2:I$243,$AD327)),_xlpm.MyAuditVal,IF($AA327=0,"",INDEX(My_Audit!H$2:H$456,$AA327)),_xlfn.IFS(_xlpm.MyAuditVal&lt;&gt;"",_xlpm.MyAuditVal,_xlpm.MacVal&lt;&gt;"",_xlpm.MacVal,_xlpm.WinVal&lt;&gt;"",_xlpm.WinVal,_xlpm.CSVVal&lt;&gt;"",_xlpm.CSVVal)),""))</f>
        <v/>
      </c>
      <c r="J327" s="41" t="str" cm="1">
        <f t="array" ref="J327">IF(($Y327+$Z327+$AA327+$AD327)=0,"",IFERROR(_xlfn.LET(_xlpm.CSVVal,IF($Y327=0,"",INDEX(CSV!J$2:J$510,$Y327)),_xlpm.MacVal,IF($Z327=0,"",INDEX(Output_Mac!J$2:J$500,$Z327)),_xlpm.WinVal,IF($AD327=0,"",INDEX(Output_Win!J$2:J$243,$AD327)),_xlpm.MyAuditVal,IF($AA327=0,"",INDEX(My_Audit!I$2:I$456,$AA327)),_xlfn.IFS(_xlpm.MyAuditVal&lt;&gt;"",_xlpm.MyAuditVal,_xlpm.MacVal&lt;&gt;"",_xlpm.MacVal,_xlpm.WinVal&lt;&gt;"",_xlpm.WinVal,_xlpm.CSVVal&lt;&gt;"",_xlpm.CSVVal)),""))</f>
        <v/>
      </c>
      <c r="K327" s="41" t="str" cm="1">
        <f t="array" ref="K327">IF(($Y327+$Z327+$AA327+$AD327)=0,"",IFERROR(_xlfn.LET(_xlpm.CSVVal,IF($Y327=0,"",INDEX(CSV!N$2:N$510,$Y327)),_xlpm.MacVal,IF($Z327=0,"",INDEX(Output_Mac!L$2:L$500,$Z327)),_xlpm.WinVal,IF($AD327=0,"",INDEX(Output_Win!L$2:L$243,$AD327)),_xlpm.MyAuditVal,IF($AA327=0,"",INDEX(My_Audit!J$2:J$456,$AA327)),_xlfn.IFS(_xlpm.MyAuditVal&lt;&gt;"",_xlpm.MyAuditVal,_xlpm.MacVal&lt;&gt;"",_xlpm.MacVal,_xlpm.WinVal&lt;&gt;"",_xlpm.WinVal,_xlpm.CSVVal&lt;&gt;"",_xlpm.CSVVal)),""))</f>
        <v/>
      </c>
      <c r="L327" s="41" t="str" cm="1">
        <f t="array" ref="L327">IF(($Y327+$Z327+$AA327+$AD327)=0,"",IFERROR(_xlfn.LET(_xlpm.CSVVal,IF($Y327=0,"",INDEX(CSV!Q$2:Q$510,$Y327)),_xlpm.MacVal,IF($Z327=0,"",INDEX(Output_Mac!M$2:M$500,$Z327)),_xlpm.WinVal,IF($AD327=0,"",INDEX(Output_Win!M$2:M$243,$AD327)),_xlpm.MyAuditVal,IF($AA327=0,"",INDEX(My_Audit!K$2:K$456,$AA327)),_xlfn.IFS(_xlpm.MyAuditVal&lt;&gt;"",_xlpm.MyAuditVal,_xlpm.MacVal&lt;&gt;"",_xlpm.MacVal,_xlpm.WinVal&lt;&gt;"",_xlpm.WinVal,_xlpm.CSVVal&lt;&gt;"",_xlpm.CSVVal)),""))</f>
        <v/>
      </c>
      <c r="M327" s="41" t="str" cm="1">
        <f t="array" ref="M327">IF(($Y327+$Z327+$AA327+$AD327)=0,"",ExpandDiagCodes(_xlfn.TEXTJOIN(", ",TRUE,IF($AA327=0,"",INDEX(My_Audit!N$2:N$456,$AA327)),IF($Z327=0,"",INDEX(Output_Mac!S$2:S$500,$Z327)),IF($AD327=0,"",INDEX(Output_Win!S$2:S$243,$AD327)),IF($Y327=0,"",INDEX(CSV!AE$2:AE$510,$Y327)))))</f>
        <v/>
      </c>
      <c r="N327" s="41" t="str" cm="1">
        <f t="array" ref="N327">IF(($Y327+$Z327+$AA327+$AD327)=0,"",IFERROR(_xlfn.LET(_xlpm.CSVVal,IF($Y327=0,"",INDEX(CSV!AG$2:AG$510,$Y327)),_xlpm.MacVal,IF($Z327=0,"",INDEX(Output_Mac!T$2:T$500,$Z327)),_xlpm.WinVal,IF($AD327=0,"",INDEX(Output_Win!T$2:T$243,$AD327)),_xlpm.MyAuditVal,IF($AA327=0,"",INDEX(My_Audit!O$2:O$456,$AA327)),_xlfn.IFS(_xlpm.MyAuditVal&lt;&gt;"",_xlpm.MyAuditVal,_xlpm.MacVal&lt;&gt;"",_xlpm.MacVal,_xlpm.WinVal&lt;&gt;"",_xlpm.WinVal,_xlpm.CSVVal&lt;&gt;"",_xlpm.CSVVal)),""))</f>
        <v/>
      </c>
      <c r="O327" s="41" t="str" cm="1">
        <f t="array" ref="O327">IF($AB327=0,"",INDEX(My_Audit!P$2:P$456,$AB327))&amp;""</f>
        <v/>
      </c>
      <c r="P327" s="40"/>
      <c r="Q327" s="41" t="str">
        <f>IF(LEFT(N327,4)="Pass","Nist SP 800-88",My_Audit!R327)&amp;""</f>
        <v/>
      </c>
      <c r="R327" s="40"/>
      <c r="S327" s="40"/>
      <c r="T327" s="41" t="str" cm="1">
        <f t="array" ref="T327">IF($AC327=0,"",INDEX(Models!J$2:J$605,$AC327))</f>
        <v/>
      </c>
      <c r="U327" s="40"/>
      <c r="V327" s="40"/>
      <c r="W327" s="79" t="str" cm="1">
        <f t="array" ref="W327">IF(($Z327+$AA327+$AD327)=0,"",ExpandDiagCodes(_xlfn.TEXTJOIN(", ",TRUE,IF($AA327=0,"",INDEX(My_Audit!L$2:L$456,$AA327)),IF($Z327=0,"",INDEX(Output_Mac!AA$2:AA$500,$Z327)),IF($AD327=0,"",INDEX(Output_Win!AA$2:AA$243,$AD327)))))</f>
        <v/>
      </c>
      <c r="Y327" s="80">
        <f>IFERROR(MATCH($A327,CSV!$A$2:$A$510,0),0)</f>
        <v>0</v>
      </c>
      <c r="Z327" s="80">
        <f>IFERROR(MATCH($A327,Output_Mac!$A$2:$A$500,0),0)</f>
        <v>0</v>
      </c>
      <c r="AA327" s="80">
        <f>IFERROR(MATCH($A327,My_Audit!$A$2:$A$456,0),0)</f>
        <v>326</v>
      </c>
      <c r="AB327" s="80">
        <f>IFERROR(MATCH($C327,My_Audit!$B$2:$B$456,0),0)</f>
        <v>0</v>
      </c>
      <c r="AC327" s="80">
        <f>IFERROR(MATCH($E327,Models!$I$2:$I$605,0),0)</f>
        <v>0</v>
      </c>
      <c r="AD327" s="80">
        <f>IFERROR(MATCH($A327,Output_Win!$A$2:$A$243,0),0)</f>
        <v>0</v>
      </c>
    </row>
    <row r="328" spans="1:30">
      <c r="A328" s="40" t="str">
        <f>_xlfn.TEXTJOIN("",TRUE,Input!$A$4,TEXT(ROW(My_Audit!A327)+Input!$A$8-1,"00"))</f>
        <v>W4715</v>
      </c>
      <c r="B328" s="40" t="str">
        <f>_xlfn.TEXTJOIN("-",TRUE,"ITD",Input!$A$2,A328)</f>
        <v>ITD-SHR11749-W4715</v>
      </c>
      <c r="C328" s="41" t="str" cm="1">
        <f t="array" ref="C328">IF(($Y328+$Z328+$AA328+$AD328)=0,"",IFERROR(_xlfn.LET(_xlpm.CSVVal,IF($Y328=0,"",INDEX(CSV!B$2:B$510,$Y328)),_xlpm.MacVal,IF($Z328=0,"",INDEX(Output_Mac!B$2:B$500,$Z328)),_xlpm.WinVal,IF($AD328=0,"",INDEX(Output_Win!B$2:B$243,$AD328)),_xlpm.MyAuditVal,IF($AA328=0,"",INDEX(My_Audit!B$2:B$456,$AA328)),_xlfn.IFS(_xlpm.MyAuditVal&lt;&gt;"",_xlpm.MyAuditVal,_xlpm.MacVal&lt;&gt;"",_xlpm.MacVal,_xlpm.WinVal&lt;&gt;"",_xlpm.WinVal,_xlpm.CSVVal&lt;&gt;"",_xlpm.CSVVal)),""))</f>
        <v/>
      </c>
      <c r="D328" s="41" t="str" cm="1">
        <f t="array" ref="D328">IF(($Y328+$Z328+$AA328+$AD328)=0,"",IFERROR(_xlfn.LET(_xlpm.CSVVal,IF($Y328=0,"",INDEX(CSV!C$2:C$510,$Y328)),_xlpm.MacVal,IF($Z328=0,"",INDEX(Output_Mac!D$2:D$500,$Z328)),_xlpm.WinVal,IF($AD328=0,"",INDEX(Output_Win!D$2:D$243,$AD328)),_xlpm.MyAuditVal,IF($AA328=0,"",INDEX(My_Audit!C$2:C$456,$AA328)),_xlfn.IFS(_xlpm.MyAuditVal&lt;&gt;"",_xlpm.MyAuditVal,_xlpm.MacVal&lt;&gt;"",_xlpm.MacVal,_xlpm.WinVal&lt;&gt;"",_xlpm.WinVal,_xlpm.CSVVal&lt;&gt;"",_xlpm.CSVVal)),""))</f>
        <v/>
      </c>
      <c r="E328" s="41" t="str" cm="1">
        <f t="array" ref="E328">IF(($Y328+$Z328+$AA328+$AD328)=0,"",IFERROR(_xlfn.LET(_xlpm.CSVVal,IF($Y328=0,"",INDEX(CSV!E$2:E$510,$Y328)),_xlpm.MacVal,IF($Z328=0,"",INDEX(Output_Mac!C$2:C$500,$Z328)),_xlpm.WinVal,IF($AD328=0,"",INDEX(Output_Win!C$2:C$243,$AD328)),_xlpm.MyAuditVal,IF($AA328=0,"",INDEX(My_Audit!D$2:D$456,$AA328)),_xlfn.IFS(_xlpm.MyAuditVal&lt;&gt;"",_xlpm.MyAuditVal,_xlpm.MacVal&lt;&gt;"",_xlpm.MacVal,_xlpm.WinVal&lt;&gt;"",_xlpm.WinVal,_xlpm.CSVVal&lt;&gt;"",_xlpm.CSVVal)),""))</f>
        <v/>
      </c>
      <c r="F328" s="41" t="str" cm="1">
        <f t="array" ref="F328">IF(($Y328+$Z328+$AA328+$AD328)=0,"",IFERROR(_xlfn.LET(_xlpm.CSVVal,IF($Y328=0,"",INDEX(CSV!F$2:F$510,$Y328)),_xlpm.MacVal,IF($Z328=0,"",INDEX(Output_Mac!E$2:E$500,$Z328)),_xlpm.WinVal,IF($AD328=0,"",INDEX(Output_Win!E$2:E$243,$AD328)),_xlpm.MyAuditVal,IF($AA328=0,"",INDEX(My_Audit!E$2:E$456,$AA328)),_xlfn.IFS(_xlpm.MyAuditVal&lt;&gt;"",_xlpm.MyAuditVal,_xlpm.MacVal&lt;&gt;"",_xlpm.MacVal,_xlpm.WinVal&lt;&gt;"",_xlpm.WinVal,_xlpm.CSVVal&lt;&gt;"",PROPER(_xlpm.CSVVal))),""))</f>
        <v/>
      </c>
      <c r="G328" s="41" t="str" cm="1">
        <f t="array" ref="G328">IF(($Y328+$Z328+$AA328+$AD328)=0,"",IFERROR(_xlfn.LET(_xlpm.CSVVal,IF($Y328=0,"",INDEX(CSV!G$2:G$510,$Y328)),_xlpm.MacVal,IF($Z328=0,"",INDEX(Output_Mac!G$2:G$500,$Z328)),_xlpm.WinVal,IF($AD328=0,"",INDEX(Output_Win!G$2:G$243,$AD328)),_xlpm.MyAuditVal,IF($AA328=0,"",INDEX(My_Audit!F$2:F$456,$AA328)),_xlfn.IFS(_xlpm.MyAuditVal&lt;&gt;"",_xlpm.MyAuditVal,_xlpm.MacVal&lt;&gt;"",_xlpm.MacVal,_xlpm.WinVal&lt;&gt;"",_xlpm.WinVal,_xlpm.CSVVal&lt;&gt;"",_xlpm.CSVVal)),""))</f>
        <v/>
      </c>
      <c r="H328" s="41" t="str" cm="1">
        <f t="array" ref="H328">IF($Z328&gt;0,INDEX(Output_Mac!H$2:H$500,$Z328),IF($AD328&gt;0,INDEX(Output_Win!H$2:H$243,$AD328),IF($AA328&gt;0,_xlfn.LET(_xlpm.MyAuditVal,INDEX(My_Audit!G$2:G$456,$AA328),IF(_xlpm.MyAuditVal=0,"",_xlpm.MyAuditVal)),"")))</f>
        <v/>
      </c>
      <c r="I328" s="41" t="str" cm="1">
        <f t="array" ref="I328">IF(($Y328+$Z328+$AA328+$AD328)=0,"",IFERROR(_xlfn.LET(_xlpm.CSVVal,IF($Y328=0,"",INDEX(CSV!H$2:H$510,$Y328)),_xlpm.MacVal,IF($Z328=0,"",INDEX(Output_Mac!I$2:I$500,$Z328)),_xlpm.WinVal,IF($AD328=0,"",INDEX(Output_Win!I$2:I$243,$AD328)),_xlpm.MyAuditVal,IF($AA328=0,"",INDEX(My_Audit!H$2:H$456,$AA328)),_xlfn.IFS(_xlpm.MyAuditVal&lt;&gt;"",_xlpm.MyAuditVal,_xlpm.MacVal&lt;&gt;"",_xlpm.MacVal,_xlpm.WinVal&lt;&gt;"",_xlpm.WinVal,_xlpm.CSVVal&lt;&gt;"",_xlpm.CSVVal)),""))</f>
        <v/>
      </c>
      <c r="J328" s="41" t="str" cm="1">
        <f t="array" ref="J328">IF(($Y328+$Z328+$AA328+$AD328)=0,"",IFERROR(_xlfn.LET(_xlpm.CSVVal,IF($Y328=0,"",INDEX(CSV!J$2:J$510,$Y328)),_xlpm.MacVal,IF($Z328=0,"",INDEX(Output_Mac!J$2:J$500,$Z328)),_xlpm.WinVal,IF($AD328=0,"",INDEX(Output_Win!J$2:J$243,$AD328)),_xlpm.MyAuditVal,IF($AA328=0,"",INDEX(My_Audit!I$2:I$456,$AA328)),_xlfn.IFS(_xlpm.MyAuditVal&lt;&gt;"",_xlpm.MyAuditVal,_xlpm.MacVal&lt;&gt;"",_xlpm.MacVal,_xlpm.WinVal&lt;&gt;"",_xlpm.WinVal,_xlpm.CSVVal&lt;&gt;"",_xlpm.CSVVal)),""))</f>
        <v/>
      </c>
      <c r="K328" s="41" t="str" cm="1">
        <f t="array" ref="K328">IF(($Y328+$Z328+$AA328+$AD328)=0,"",IFERROR(_xlfn.LET(_xlpm.CSVVal,IF($Y328=0,"",INDEX(CSV!N$2:N$510,$Y328)),_xlpm.MacVal,IF($Z328=0,"",INDEX(Output_Mac!L$2:L$500,$Z328)),_xlpm.WinVal,IF($AD328=0,"",INDEX(Output_Win!L$2:L$243,$AD328)),_xlpm.MyAuditVal,IF($AA328=0,"",INDEX(My_Audit!J$2:J$456,$AA328)),_xlfn.IFS(_xlpm.MyAuditVal&lt;&gt;"",_xlpm.MyAuditVal,_xlpm.MacVal&lt;&gt;"",_xlpm.MacVal,_xlpm.WinVal&lt;&gt;"",_xlpm.WinVal,_xlpm.CSVVal&lt;&gt;"",_xlpm.CSVVal)),""))</f>
        <v/>
      </c>
      <c r="L328" s="41" t="str" cm="1">
        <f t="array" ref="L328">IF(($Y328+$Z328+$AA328+$AD328)=0,"",IFERROR(_xlfn.LET(_xlpm.CSVVal,IF($Y328=0,"",INDEX(CSV!Q$2:Q$510,$Y328)),_xlpm.MacVal,IF($Z328=0,"",INDEX(Output_Mac!M$2:M$500,$Z328)),_xlpm.WinVal,IF($AD328=0,"",INDEX(Output_Win!M$2:M$243,$AD328)),_xlpm.MyAuditVal,IF($AA328=0,"",INDEX(My_Audit!K$2:K$456,$AA328)),_xlfn.IFS(_xlpm.MyAuditVal&lt;&gt;"",_xlpm.MyAuditVal,_xlpm.MacVal&lt;&gt;"",_xlpm.MacVal,_xlpm.WinVal&lt;&gt;"",_xlpm.WinVal,_xlpm.CSVVal&lt;&gt;"",_xlpm.CSVVal)),""))</f>
        <v/>
      </c>
      <c r="M328" s="41" t="str" cm="1">
        <f t="array" ref="M328">IF(($Y328+$Z328+$AA328+$AD328)=0,"",ExpandDiagCodes(_xlfn.TEXTJOIN(", ",TRUE,IF($AA328=0,"",INDEX(My_Audit!N$2:N$456,$AA328)),IF($Z328=0,"",INDEX(Output_Mac!S$2:S$500,$Z328)),IF($AD328=0,"",INDEX(Output_Win!S$2:S$243,$AD328)),IF($Y328=0,"",INDEX(CSV!AE$2:AE$510,$Y328)))))</f>
        <v/>
      </c>
      <c r="N328" s="41" t="str" cm="1">
        <f t="array" ref="N328">IF(($Y328+$Z328+$AA328+$AD328)=0,"",IFERROR(_xlfn.LET(_xlpm.CSVVal,IF($Y328=0,"",INDEX(CSV!AG$2:AG$510,$Y328)),_xlpm.MacVal,IF($Z328=0,"",INDEX(Output_Mac!T$2:T$500,$Z328)),_xlpm.WinVal,IF($AD328=0,"",INDEX(Output_Win!T$2:T$243,$AD328)),_xlpm.MyAuditVal,IF($AA328=0,"",INDEX(My_Audit!O$2:O$456,$AA328)),_xlfn.IFS(_xlpm.MyAuditVal&lt;&gt;"",_xlpm.MyAuditVal,_xlpm.MacVal&lt;&gt;"",_xlpm.MacVal,_xlpm.WinVal&lt;&gt;"",_xlpm.WinVal,_xlpm.CSVVal&lt;&gt;"",_xlpm.CSVVal)),""))</f>
        <v/>
      </c>
      <c r="O328" s="41" t="str" cm="1">
        <f t="array" ref="O328">IF($AB328=0,"",INDEX(My_Audit!P$2:P$456,$AB328))&amp;""</f>
        <v/>
      </c>
      <c r="P328" s="40"/>
      <c r="Q328" s="41" t="str">
        <f>IF(LEFT(N328,4)="Pass","Nist SP 800-88",My_Audit!R328)&amp;""</f>
        <v/>
      </c>
      <c r="R328" s="40"/>
      <c r="S328" s="40"/>
      <c r="T328" s="41" t="str" cm="1">
        <f t="array" ref="T328">IF($AC328=0,"",INDEX(Models!J$2:J$605,$AC328))</f>
        <v/>
      </c>
      <c r="U328" s="40"/>
      <c r="V328" s="40"/>
      <c r="W328" s="79" t="str" cm="1">
        <f t="array" ref="W328">IF(($Z328+$AA328+$AD328)=0,"",ExpandDiagCodes(_xlfn.TEXTJOIN(", ",TRUE,IF($AA328=0,"",INDEX(My_Audit!L$2:L$456,$AA328)),IF($Z328=0,"",INDEX(Output_Mac!AA$2:AA$500,$Z328)),IF($AD328=0,"",INDEX(Output_Win!AA$2:AA$243,$AD328)))))</f>
        <v/>
      </c>
      <c r="Y328" s="80">
        <f>IFERROR(MATCH($A328,CSV!$A$2:$A$510,0),0)</f>
        <v>0</v>
      </c>
      <c r="Z328" s="80">
        <f>IFERROR(MATCH($A328,Output_Mac!$A$2:$A$500,0),0)</f>
        <v>0</v>
      </c>
      <c r="AA328" s="80">
        <f>IFERROR(MATCH($A328,My_Audit!$A$2:$A$456,0),0)</f>
        <v>327</v>
      </c>
      <c r="AB328" s="80">
        <f>IFERROR(MATCH($C328,My_Audit!$B$2:$B$456,0),0)</f>
        <v>0</v>
      </c>
      <c r="AC328" s="80">
        <f>IFERROR(MATCH($E328,Models!$I$2:$I$605,0),0)</f>
        <v>0</v>
      </c>
      <c r="AD328" s="80">
        <f>IFERROR(MATCH($A328,Output_Win!$A$2:$A$243,0),0)</f>
        <v>0</v>
      </c>
    </row>
    <row r="329" spans="1:30">
      <c r="A329" s="40" t="str">
        <f>_xlfn.TEXTJOIN("",TRUE,Input!$A$4,TEXT(ROW(My_Audit!A328)+Input!$A$8-1,"00"))</f>
        <v>W4716</v>
      </c>
      <c r="B329" s="40" t="str">
        <f>_xlfn.TEXTJOIN("-",TRUE,"ITD",Input!$A$2,A329)</f>
        <v>ITD-SHR11749-W4716</v>
      </c>
      <c r="C329" s="41" t="str" cm="1">
        <f t="array" ref="C329">IF(($Y329+$Z329+$AA329+$AD329)=0,"",IFERROR(_xlfn.LET(_xlpm.CSVVal,IF($Y329=0,"",INDEX(CSV!B$2:B$510,$Y329)),_xlpm.MacVal,IF($Z329=0,"",INDEX(Output_Mac!B$2:B$500,$Z329)),_xlpm.WinVal,IF($AD329=0,"",INDEX(Output_Win!B$2:B$243,$AD329)),_xlpm.MyAuditVal,IF($AA329=0,"",INDEX(My_Audit!B$2:B$456,$AA329)),_xlfn.IFS(_xlpm.MyAuditVal&lt;&gt;"",_xlpm.MyAuditVal,_xlpm.MacVal&lt;&gt;"",_xlpm.MacVal,_xlpm.WinVal&lt;&gt;"",_xlpm.WinVal,_xlpm.CSVVal&lt;&gt;"",_xlpm.CSVVal)),""))</f>
        <v/>
      </c>
      <c r="D329" s="41" t="str" cm="1">
        <f t="array" ref="D329">IF(($Y329+$Z329+$AA329+$AD329)=0,"",IFERROR(_xlfn.LET(_xlpm.CSVVal,IF($Y329=0,"",INDEX(CSV!C$2:C$510,$Y329)),_xlpm.MacVal,IF($Z329=0,"",INDEX(Output_Mac!D$2:D$500,$Z329)),_xlpm.WinVal,IF($AD329=0,"",INDEX(Output_Win!D$2:D$243,$AD329)),_xlpm.MyAuditVal,IF($AA329=0,"",INDEX(My_Audit!C$2:C$456,$AA329)),_xlfn.IFS(_xlpm.MyAuditVal&lt;&gt;"",_xlpm.MyAuditVal,_xlpm.MacVal&lt;&gt;"",_xlpm.MacVal,_xlpm.WinVal&lt;&gt;"",_xlpm.WinVal,_xlpm.CSVVal&lt;&gt;"",_xlpm.CSVVal)),""))</f>
        <v/>
      </c>
      <c r="E329" s="41" t="str" cm="1">
        <f t="array" ref="E329">IF(($Y329+$Z329+$AA329+$AD329)=0,"",IFERROR(_xlfn.LET(_xlpm.CSVVal,IF($Y329=0,"",INDEX(CSV!E$2:E$510,$Y329)),_xlpm.MacVal,IF($Z329=0,"",INDEX(Output_Mac!C$2:C$500,$Z329)),_xlpm.WinVal,IF($AD329=0,"",INDEX(Output_Win!C$2:C$243,$AD329)),_xlpm.MyAuditVal,IF($AA329=0,"",INDEX(My_Audit!D$2:D$456,$AA329)),_xlfn.IFS(_xlpm.MyAuditVal&lt;&gt;"",_xlpm.MyAuditVal,_xlpm.MacVal&lt;&gt;"",_xlpm.MacVal,_xlpm.WinVal&lt;&gt;"",_xlpm.WinVal,_xlpm.CSVVal&lt;&gt;"",_xlpm.CSVVal)),""))</f>
        <v/>
      </c>
      <c r="F329" s="41" t="str" cm="1">
        <f t="array" ref="F329">IF(($Y329+$Z329+$AA329+$AD329)=0,"",IFERROR(_xlfn.LET(_xlpm.CSVVal,IF($Y329=0,"",INDEX(CSV!F$2:F$510,$Y329)),_xlpm.MacVal,IF($Z329=0,"",INDEX(Output_Mac!E$2:E$500,$Z329)),_xlpm.WinVal,IF($AD329=0,"",INDEX(Output_Win!E$2:E$243,$AD329)),_xlpm.MyAuditVal,IF($AA329=0,"",INDEX(My_Audit!E$2:E$456,$AA329)),_xlfn.IFS(_xlpm.MyAuditVal&lt;&gt;"",_xlpm.MyAuditVal,_xlpm.MacVal&lt;&gt;"",_xlpm.MacVal,_xlpm.WinVal&lt;&gt;"",_xlpm.WinVal,_xlpm.CSVVal&lt;&gt;"",PROPER(_xlpm.CSVVal))),""))</f>
        <v/>
      </c>
      <c r="G329" s="41" t="str" cm="1">
        <f t="array" ref="G329">IF(($Y329+$Z329+$AA329+$AD329)=0,"",IFERROR(_xlfn.LET(_xlpm.CSVVal,IF($Y329=0,"",INDEX(CSV!G$2:G$510,$Y329)),_xlpm.MacVal,IF($Z329=0,"",INDEX(Output_Mac!G$2:G$500,$Z329)),_xlpm.WinVal,IF($AD329=0,"",INDEX(Output_Win!G$2:G$243,$AD329)),_xlpm.MyAuditVal,IF($AA329=0,"",INDEX(My_Audit!F$2:F$456,$AA329)),_xlfn.IFS(_xlpm.MyAuditVal&lt;&gt;"",_xlpm.MyAuditVal,_xlpm.MacVal&lt;&gt;"",_xlpm.MacVal,_xlpm.WinVal&lt;&gt;"",_xlpm.WinVal,_xlpm.CSVVal&lt;&gt;"",_xlpm.CSVVal)),""))</f>
        <v/>
      </c>
      <c r="H329" s="41" t="str" cm="1">
        <f t="array" ref="H329">IF($Z329&gt;0,INDEX(Output_Mac!H$2:H$500,$Z329),IF($AD329&gt;0,INDEX(Output_Win!H$2:H$243,$AD329),IF($AA329&gt;0,_xlfn.LET(_xlpm.MyAuditVal,INDEX(My_Audit!G$2:G$456,$AA329),IF(_xlpm.MyAuditVal=0,"",_xlpm.MyAuditVal)),"")))</f>
        <v/>
      </c>
      <c r="I329" s="41" t="str" cm="1">
        <f t="array" ref="I329">IF(($Y329+$Z329+$AA329+$AD329)=0,"",IFERROR(_xlfn.LET(_xlpm.CSVVal,IF($Y329=0,"",INDEX(CSV!H$2:H$510,$Y329)),_xlpm.MacVal,IF($Z329=0,"",INDEX(Output_Mac!I$2:I$500,$Z329)),_xlpm.WinVal,IF($AD329=0,"",INDEX(Output_Win!I$2:I$243,$AD329)),_xlpm.MyAuditVal,IF($AA329=0,"",INDEX(My_Audit!H$2:H$456,$AA329)),_xlfn.IFS(_xlpm.MyAuditVal&lt;&gt;"",_xlpm.MyAuditVal,_xlpm.MacVal&lt;&gt;"",_xlpm.MacVal,_xlpm.WinVal&lt;&gt;"",_xlpm.WinVal,_xlpm.CSVVal&lt;&gt;"",_xlpm.CSVVal)),""))</f>
        <v/>
      </c>
      <c r="J329" s="41" t="str" cm="1">
        <f t="array" ref="J329">IF(($Y329+$Z329+$AA329+$AD329)=0,"",IFERROR(_xlfn.LET(_xlpm.CSVVal,IF($Y329=0,"",INDEX(CSV!J$2:J$510,$Y329)),_xlpm.MacVal,IF($Z329=0,"",INDEX(Output_Mac!J$2:J$500,$Z329)),_xlpm.WinVal,IF($AD329=0,"",INDEX(Output_Win!J$2:J$243,$AD329)),_xlpm.MyAuditVal,IF($AA329=0,"",INDEX(My_Audit!I$2:I$456,$AA329)),_xlfn.IFS(_xlpm.MyAuditVal&lt;&gt;"",_xlpm.MyAuditVal,_xlpm.MacVal&lt;&gt;"",_xlpm.MacVal,_xlpm.WinVal&lt;&gt;"",_xlpm.WinVal,_xlpm.CSVVal&lt;&gt;"",_xlpm.CSVVal)),""))</f>
        <v/>
      </c>
      <c r="K329" s="41" t="str" cm="1">
        <f t="array" ref="K329">IF(($Y329+$Z329+$AA329+$AD329)=0,"",IFERROR(_xlfn.LET(_xlpm.CSVVal,IF($Y329=0,"",INDEX(CSV!N$2:N$510,$Y329)),_xlpm.MacVal,IF($Z329=0,"",INDEX(Output_Mac!L$2:L$500,$Z329)),_xlpm.WinVal,IF($AD329=0,"",INDEX(Output_Win!L$2:L$243,$AD329)),_xlpm.MyAuditVal,IF($AA329=0,"",INDEX(My_Audit!J$2:J$456,$AA329)),_xlfn.IFS(_xlpm.MyAuditVal&lt;&gt;"",_xlpm.MyAuditVal,_xlpm.MacVal&lt;&gt;"",_xlpm.MacVal,_xlpm.WinVal&lt;&gt;"",_xlpm.WinVal,_xlpm.CSVVal&lt;&gt;"",_xlpm.CSVVal)),""))</f>
        <v/>
      </c>
      <c r="L329" s="41" t="str" cm="1">
        <f t="array" ref="L329">IF(($Y329+$Z329+$AA329+$AD329)=0,"",IFERROR(_xlfn.LET(_xlpm.CSVVal,IF($Y329=0,"",INDEX(CSV!Q$2:Q$510,$Y329)),_xlpm.MacVal,IF($Z329=0,"",INDEX(Output_Mac!M$2:M$500,$Z329)),_xlpm.WinVal,IF($AD329=0,"",INDEX(Output_Win!M$2:M$243,$AD329)),_xlpm.MyAuditVal,IF($AA329=0,"",INDEX(My_Audit!K$2:K$456,$AA329)),_xlfn.IFS(_xlpm.MyAuditVal&lt;&gt;"",_xlpm.MyAuditVal,_xlpm.MacVal&lt;&gt;"",_xlpm.MacVal,_xlpm.WinVal&lt;&gt;"",_xlpm.WinVal,_xlpm.CSVVal&lt;&gt;"",_xlpm.CSVVal)),""))</f>
        <v/>
      </c>
      <c r="M329" s="41" t="str" cm="1">
        <f t="array" ref="M329">IF(($Y329+$Z329+$AA329+$AD329)=0,"",ExpandDiagCodes(_xlfn.TEXTJOIN(", ",TRUE,IF($AA329=0,"",INDEX(My_Audit!N$2:N$456,$AA329)),IF($Z329=0,"",INDEX(Output_Mac!S$2:S$500,$Z329)),IF($AD329=0,"",INDEX(Output_Win!S$2:S$243,$AD329)),IF($Y329=0,"",INDEX(CSV!AE$2:AE$510,$Y329)))))</f>
        <v/>
      </c>
      <c r="N329" s="41" t="str" cm="1">
        <f t="array" ref="N329">IF(($Y329+$Z329+$AA329+$AD329)=0,"",IFERROR(_xlfn.LET(_xlpm.CSVVal,IF($Y329=0,"",INDEX(CSV!AG$2:AG$510,$Y329)),_xlpm.MacVal,IF($Z329=0,"",INDEX(Output_Mac!T$2:T$500,$Z329)),_xlpm.WinVal,IF($AD329=0,"",INDEX(Output_Win!T$2:T$243,$AD329)),_xlpm.MyAuditVal,IF($AA329=0,"",INDEX(My_Audit!O$2:O$456,$AA329)),_xlfn.IFS(_xlpm.MyAuditVal&lt;&gt;"",_xlpm.MyAuditVal,_xlpm.MacVal&lt;&gt;"",_xlpm.MacVal,_xlpm.WinVal&lt;&gt;"",_xlpm.WinVal,_xlpm.CSVVal&lt;&gt;"",_xlpm.CSVVal)),""))</f>
        <v/>
      </c>
      <c r="O329" s="41" t="str" cm="1">
        <f t="array" ref="O329">IF($AB329=0,"",INDEX(My_Audit!P$2:P$456,$AB329))&amp;""</f>
        <v/>
      </c>
      <c r="P329" s="40"/>
      <c r="Q329" s="41" t="str">
        <f>IF(LEFT(N329,4)="Pass","Nist SP 800-88",My_Audit!R329)&amp;""</f>
        <v/>
      </c>
      <c r="R329" s="40"/>
      <c r="S329" s="40"/>
      <c r="T329" s="41" t="str" cm="1">
        <f t="array" ref="T329">IF($AC329=0,"",INDEX(Models!J$2:J$605,$AC329))</f>
        <v/>
      </c>
      <c r="U329" s="40"/>
      <c r="V329" s="40"/>
      <c r="W329" s="79" t="str" cm="1">
        <f t="array" ref="W329">IF(($Z329+$AA329+$AD329)=0,"",ExpandDiagCodes(_xlfn.TEXTJOIN(", ",TRUE,IF($AA329=0,"",INDEX(My_Audit!L$2:L$456,$AA329)),IF($Z329=0,"",INDEX(Output_Mac!AA$2:AA$500,$Z329)),IF($AD329=0,"",INDEX(Output_Win!AA$2:AA$243,$AD329)))))</f>
        <v/>
      </c>
      <c r="Y329" s="80">
        <f>IFERROR(MATCH($A329,CSV!$A$2:$A$510,0),0)</f>
        <v>0</v>
      </c>
      <c r="Z329" s="80">
        <f>IFERROR(MATCH($A329,Output_Mac!$A$2:$A$500,0),0)</f>
        <v>0</v>
      </c>
      <c r="AA329" s="80">
        <f>IFERROR(MATCH($A329,My_Audit!$A$2:$A$456,0),0)</f>
        <v>328</v>
      </c>
      <c r="AB329" s="80">
        <f>IFERROR(MATCH($C329,My_Audit!$B$2:$B$456,0),0)</f>
        <v>0</v>
      </c>
      <c r="AC329" s="80">
        <f>IFERROR(MATCH($E329,Models!$I$2:$I$605,0),0)</f>
        <v>0</v>
      </c>
      <c r="AD329" s="80">
        <f>IFERROR(MATCH($A329,Output_Win!$A$2:$A$243,0),0)</f>
        <v>0</v>
      </c>
    </row>
    <row r="330" spans="1:30">
      <c r="A330" s="40" t="str">
        <f>_xlfn.TEXTJOIN("",TRUE,Input!$A$4,TEXT(ROW(My_Audit!A329)+Input!$A$8-1,"00"))</f>
        <v>W4717</v>
      </c>
      <c r="B330" s="40" t="str">
        <f>_xlfn.TEXTJOIN("-",TRUE,"ITD",Input!$A$2,A330)</f>
        <v>ITD-SHR11749-W4717</v>
      </c>
      <c r="C330" s="41" t="str" cm="1">
        <f t="array" ref="C330">IF(($Y330+$Z330+$AA330+$AD330)=0,"",IFERROR(_xlfn.LET(_xlpm.CSVVal,IF($Y330=0,"",INDEX(CSV!B$2:B$510,$Y330)),_xlpm.MacVal,IF($Z330=0,"",INDEX(Output_Mac!B$2:B$500,$Z330)),_xlpm.WinVal,IF($AD330=0,"",INDEX(Output_Win!B$2:B$243,$AD330)),_xlpm.MyAuditVal,IF($AA330=0,"",INDEX(My_Audit!B$2:B$456,$AA330)),_xlfn.IFS(_xlpm.MyAuditVal&lt;&gt;"",_xlpm.MyAuditVal,_xlpm.MacVal&lt;&gt;"",_xlpm.MacVal,_xlpm.WinVal&lt;&gt;"",_xlpm.WinVal,_xlpm.CSVVal&lt;&gt;"",_xlpm.CSVVal)),""))</f>
        <v/>
      </c>
      <c r="D330" s="41" t="str" cm="1">
        <f t="array" ref="D330">IF(($Y330+$Z330+$AA330+$AD330)=0,"",IFERROR(_xlfn.LET(_xlpm.CSVVal,IF($Y330=0,"",INDEX(CSV!C$2:C$510,$Y330)),_xlpm.MacVal,IF($Z330=0,"",INDEX(Output_Mac!D$2:D$500,$Z330)),_xlpm.WinVal,IF($AD330=0,"",INDEX(Output_Win!D$2:D$243,$AD330)),_xlpm.MyAuditVal,IF($AA330=0,"",INDEX(My_Audit!C$2:C$456,$AA330)),_xlfn.IFS(_xlpm.MyAuditVal&lt;&gt;"",_xlpm.MyAuditVal,_xlpm.MacVal&lt;&gt;"",_xlpm.MacVal,_xlpm.WinVal&lt;&gt;"",_xlpm.WinVal,_xlpm.CSVVal&lt;&gt;"",_xlpm.CSVVal)),""))</f>
        <v/>
      </c>
      <c r="E330" s="41" t="str" cm="1">
        <f t="array" ref="E330">IF(($Y330+$Z330+$AA330+$AD330)=0,"",IFERROR(_xlfn.LET(_xlpm.CSVVal,IF($Y330=0,"",INDEX(CSV!E$2:E$510,$Y330)),_xlpm.MacVal,IF($Z330=0,"",INDEX(Output_Mac!C$2:C$500,$Z330)),_xlpm.WinVal,IF($AD330=0,"",INDEX(Output_Win!C$2:C$243,$AD330)),_xlpm.MyAuditVal,IF($AA330=0,"",INDEX(My_Audit!D$2:D$456,$AA330)),_xlfn.IFS(_xlpm.MyAuditVal&lt;&gt;"",_xlpm.MyAuditVal,_xlpm.MacVal&lt;&gt;"",_xlpm.MacVal,_xlpm.WinVal&lt;&gt;"",_xlpm.WinVal,_xlpm.CSVVal&lt;&gt;"",_xlpm.CSVVal)),""))</f>
        <v/>
      </c>
      <c r="F330" s="41" t="str" cm="1">
        <f t="array" ref="F330">IF(($Y330+$Z330+$AA330+$AD330)=0,"",IFERROR(_xlfn.LET(_xlpm.CSVVal,IF($Y330=0,"",INDEX(CSV!F$2:F$510,$Y330)),_xlpm.MacVal,IF($Z330=0,"",INDEX(Output_Mac!E$2:E$500,$Z330)),_xlpm.WinVal,IF($AD330=0,"",INDEX(Output_Win!E$2:E$243,$AD330)),_xlpm.MyAuditVal,IF($AA330=0,"",INDEX(My_Audit!E$2:E$456,$AA330)),_xlfn.IFS(_xlpm.MyAuditVal&lt;&gt;"",_xlpm.MyAuditVal,_xlpm.MacVal&lt;&gt;"",_xlpm.MacVal,_xlpm.WinVal&lt;&gt;"",_xlpm.WinVal,_xlpm.CSVVal&lt;&gt;"",PROPER(_xlpm.CSVVal))),""))</f>
        <v/>
      </c>
      <c r="G330" s="41" t="str" cm="1">
        <f t="array" ref="G330">IF(($Y330+$Z330+$AA330+$AD330)=0,"",IFERROR(_xlfn.LET(_xlpm.CSVVal,IF($Y330=0,"",INDEX(CSV!G$2:G$510,$Y330)),_xlpm.MacVal,IF($Z330=0,"",INDEX(Output_Mac!G$2:G$500,$Z330)),_xlpm.WinVal,IF($AD330=0,"",INDEX(Output_Win!G$2:G$243,$AD330)),_xlpm.MyAuditVal,IF($AA330=0,"",INDEX(My_Audit!F$2:F$456,$AA330)),_xlfn.IFS(_xlpm.MyAuditVal&lt;&gt;"",_xlpm.MyAuditVal,_xlpm.MacVal&lt;&gt;"",_xlpm.MacVal,_xlpm.WinVal&lt;&gt;"",_xlpm.WinVal,_xlpm.CSVVal&lt;&gt;"",_xlpm.CSVVal)),""))</f>
        <v/>
      </c>
      <c r="H330" s="41" t="str" cm="1">
        <f t="array" ref="H330">IF($Z330&gt;0,INDEX(Output_Mac!H$2:H$500,$Z330),IF($AD330&gt;0,INDEX(Output_Win!H$2:H$243,$AD330),IF($AA330&gt;0,_xlfn.LET(_xlpm.MyAuditVal,INDEX(My_Audit!G$2:G$456,$AA330),IF(_xlpm.MyAuditVal=0,"",_xlpm.MyAuditVal)),"")))</f>
        <v/>
      </c>
      <c r="I330" s="41" t="str" cm="1">
        <f t="array" ref="I330">IF(($Y330+$Z330+$AA330+$AD330)=0,"",IFERROR(_xlfn.LET(_xlpm.CSVVal,IF($Y330=0,"",INDEX(CSV!H$2:H$510,$Y330)),_xlpm.MacVal,IF($Z330=0,"",INDEX(Output_Mac!I$2:I$500,$Z330)),_xlpm.WinVal,IF($AD330=0,"",INDEX(Output_Win!I$2:I$243,$AD330)),_xlpm.MyAuditVal,IF($AA330=0,"",INDEX(My_Audit!H$2:H$456,$AA330)),_xlfn.IFS(_xlpm.MyAuditVal&lt;&gt;"",_xlpm.MyAuditVal,_xlpm.MacVal&lt;&gt;"",_xlpm.MacVal,_xlpm.WinVal&lt;&gt;"",_xlpm.WinVal,_xlpm.CSVVal&lt;&gt;"",_xlpm.CSVVal)),""))</f>
        <v/>
      </c>
      <c r="J330" s="41" t="str" cm="1">
        <f t="array" ref="J330">IF(($Y330+$Z330+$AA330+$AD330)=0,"",IFERROR(_xlfn.LET(_xlpm.CSVVal,IF($Y330=0,"",INDEX(CSV!J$2:J$510,$Y330)),_xlpm.MacVal,IF($Z330=0,"",INDEX(Output_Mac!J$2:J$500,$Z330)),_xlpm.WinVal,IF($AD330=0,"",INDEX(Output_Win!J$2:J$243,$AD330)),_xlpm.MyAuditVal,IF($AA330=0,"",INDEX(My_Audit!I$2:I$456,$AA330)),_xlfn.IFS(_xlpm.MyAuditVal&lt;&gt;"",_xlpm.MyAuditVal,_xlpm.MacVal&lt;&gt;"",_xlpm.MacVal,_xlpm.WinVal&lt;&gt;"",_xlpm.WinVal,_xlpm.CSVVal&lt;&gt;"",_xlpm.CSVVal)),""))</f>
        <v/>
      </c>
      <c r="K330" s="41" t="str" cm="1">
        <f t="array" ref="K330">IF(($Y330+$Z330+$AA330+$AD330)=0,"",IFERROR(_xlfn.LET(_xlpm.CSVVal,IF($Y330=0,"",INDEX(CSV!N$2:N$510,$Y330)),_xlpm.MacVal,IF($Z330=0,"",INDEX(Output_Mac!L$2:L$500,$Z330)),_xlpm.WinVal,IF($AD330=0,"",INDEX(Output_Win!L$2:L$243,$AD330)),_xlpm.MyAuditVal,IF($AA330=0,"",INDEX(My_Audit!J$2:J$456,$AA330)),_xlfn.IFS(_xlpm.MyAuditVal&lt;&gt;"",_xlpm.MyAuditVal,_xlpm.MacVal&lt;&gt;"",_xlpm.MacVal,_xlpm.WinVal&lt;&gt;"",_xlpm.WinVal,_xlpm.CSVVal&lt;&gt;"",_xlpm.CSVVal)),""))</f>
        <v/>
      </c>
      <c r="L330" s="41" t="str" cm="1">
        <f t="array" ref="L330">IF(($Y330+$Z330+$AA330+$AD330)=0,"",IFERROR(_xlfn.LET(_xlpm.CSVVal,IF($Y330=0,"",INDEX(CSV!Q$2:Q$510,$Y330)),_xlpm.MacVal,IF($Z330=0,"",INDEX(Output_Mac!M$2:M$500,$Z330)),_xlpm.WinVal,IF($AD330=0,"",INDEX(Output_Win!M$2:M$243,$AD330)),_xlpm.MyAuditVal,IF($AA330=0,"",INDEX(My_Audit!K$2:K$456,$AA330)),_xlfn.IFS(_xlpm.MyAuditVal&lt;&gt;"",_xlpm.MyAuditVal,_xlpm.MacVal&lt;&gt;"",_xlpm.MacVal,_xlpm.WinVal&lt;&gt;"",_xlpm.WinVal,_xlpm.CSVVal&lt;&gt;"",_xlpm.CSVVal)),""))</f>
        <v/>
      </c>
      <c r="M330" s="41" t="str" cm="1">
        <f t="array" ref="M330">IF(($Y330+$Z330+$AA330+$AD330)=0,"",ExpandDiagCodes(_xlfn.TEXTJOIN(", ",TRUE,IF($AA330=0,"",INDEX(My_Audit!N$2:N$456,$AA330)),IF($Z330=0,"",INDEX(Output_Mac!S$2:S$500,$Z330)),IF($AD330=0,"",INDEX(Output_Win!S$2:S$243,$AD330)),IF($Y330=0,"",INDEX(CSV!AE$2:AE$510,$Y330)))))</f>
        <v/>
      </c>
      <c r="N330" s="41" t="str" cm="1">
        <f t="array" ref="N330">IF(($Y330+$Z330+$AA330+$AD330)=0,"",IFERROR(_xlfn.LET(_xlpm.CSVVal,IF($Y330=0,"",INDEX(CSV!AG$2:AG$510,$Y330)),_xlpm.MacVal,IF($Z330=0,"",INDEX(Output_Mac!T$2:T$500,$Z330)),_xlpm.WinVal,IF($AD330=0,"",INDEX(Output_Win!T$2:T$243,$AD330)),_xlpm.MyAuditVal,IF($AA330=0,"",INDEX(My_Audit!O$2:O$456,$AA330)),_xlfn.IFS(_xlpm.MyAuditVal&lt;&gt;"",_xlpm.MyAuditVal,_xlpm.MacVal&lt;&gt;"",_xlpm.MacVal,_xlpm.WinVal&lt;&gt;"",_xlpm.WinVal,_xlpm.CSVVal&lt;&gt;"",_xlpm.CSVVal)),""))</f>
        <v/>
      </c>
      <c r="O330" s="41" t="str" cm="1">
        <f t="array" ref="O330">IF($AB330=0,"",INDEX(My_Audit!P$2:P$456,$AB330))&amp;""</f>
        <v/>
      </c>
      <c r="P330" s="40"/>
      <c r="Q330" s="41" t="str">
        <f>IF(LEFT(N330,4)="Pass","Nist SP 800-88",My_Audit!R330)&amp;""</f>
        <v/>
      </c>
      <c r="R330" s="40"/>
      <c r="S330" s="40"/>
      <c r="T330" s="41" t="str" cm="1">
        <f t="array" ref="T330">IF($AC330=0,"",INDEX(Models!J$2:J$605,$AC330))</f>
        <v/>
      </c>
      <c r="U330" s="40"/>
      <c r="V330" s="40"/>
      <c r="W330" s="79" t="str" cm="1">
        <f t="array" ref="W330">IF(($Z330+$AA330+$AD330)=0,"",ExpandDiagCodes(_xlfn.TEXTJOIN(", ",TRUE,IF($AA330=0,"",INDEX(My_Audit!L$2:L$456,$AA330)),IF($Z330=0,"",INDEX(Output_Mac!AA$2:AA$500,$Z330)),IF($AD330=0,"",INDEX(Output_Win!AA$2:AA$243,$AD330)))))</f>
        <v/>
      </c>
      <c r="Y330" s="80">
        <f>IFERROR(MATCH($A330,CSV!$A$2:$A$510,0),0)</f>
        <v>0</v>
      </c>
      <c r="Z330" s="80">
        <f>IFERROR(MATCH($A330,Output_Mac!$A$2:$A$500,0),0)</f>
        <v>0</v>
      </c>
      <c r="AA330" s="80">
        <f>IFERROR(MATCH($A330,My_Audit!$A$2:$A$456,0),0)</f>
        <v>329</v>
      </c>
      <c r="AB330" s="80">
        <f>IFERROR(MATCH($C330,My_Audit!$B$2:$B$456,0),0)</f>
        <v>0</v>
      </c>
      <c r="AC330" s="80">
        <f>IFERROR(MATCH($E330,Models!$I$2:$I$605,0),0)</f>
        <v>0</v>
      </c>
      <c r="AD330" s="80">
        <f>IFERROR(MATCH($A330,Output_Win!$A$2:$A$243,0),0)</f>
        <v>0</v>
      </c>
    </row>
    <row r="331" spans="1:30">
      <c r="A331" s="40" t="str">
        <f>_xlfn.TEXTJOIN("",TRUE,Input!$A$4,TEXT(ROW(My_Audit!A330)+Input!$A$8-1,"00"))</f>
        <v>W4718</v>
      </c>
      <c r="B331" s="40" t="str">
        <f>_xlfn.TEXTJOIN("-",TRUE,"ITD",Input!$A$2,A331)</f>
        <v>ITD-SHR11749-W4718</v>
      </c>
      <c r="C331" s="41" t="str" cm="1">
        <f t="array" ref="C331">IF(($Y331+$Z331+$AA331+$AD331)=0,"",IFERROR(_xlfn.LET(_xlpm.CSVVal,IF($Y331=0,"",INDEX(CSV!B$2:B$510,$Y331)),_xlpm.MacVal,IF($Z331=0,"",INDEX(Output_Mac!B$2:B$500,$Z331)),_xlpm.WinVal,IF($AD331=0,"",INDEX(Output_Win!B$2:B$243,$AD331)),_xlpm.MyAuditVal,IF($AA331=0,"",INDEX(My_Audit!B$2:B$456,$AA331)),_xlfn.IFS(_xlpm.MyAuditVal&lt;&gt;"",_xlpm.MyAuditVal,_xlpm.MacVal&lt;&gt;"",_xlpm.MacVal,_xlpm.WinVal&lt;&gt;"",_xlpm.WinVal,_xlpm.CSVVal&lt;&gt;"",_xlpm.CSVVal)),""))</f>
        <v/>
      </c>
      <c r="D331" s="41" t="str" cm="1">
        <f t="array" ref="D331">IF(($Y331+$Z331+$AA331+$AD331)=0,"",IFERROR(_xlfn.LET(_xlpm.CSVVal,IF($Y331=0,"",INDEX(CSV!C$2:C$510,$Y331)),_xlpm.MacVal,IF($Z331=0,"",INDEX(Output_Mac!D$2:D$500,$Z331)),_xlpm.WinVal,IF($AD331=0,"",INDEX(Output_Win!D$2:D$243,$AD331)),_xlpm.MyAuditVal,IF($AA331=0,"",INDEX(My_Audit!C$2:C$456,$AA331)),_xlfn.IFS(_xlpm.MyAuditVal&lt;&gt;"",_xlpm.MyAuditVal,_xlpm.MacVal&lt;&gt;"",_xlpm.MacVal,_xlpm.WinVal&lt;&gt;"",_xlpm.WinVal,_xlpm.CSVVal&lt;&gt;"",_xlpm.CSVVal)),""))</f>
        <v/>
      </c>
      <c r="E331" s="41" t="str" cm="1">
        <f t="array" ref="E331">IF(($Y331+$Z331+$AA331+$AD331)=0,"",IFERROR(_xlfn.LET(_xlpm.CSVVal,IF($Y331=0,"",INDEX(CSV!E$2:E$510,$Y331)),_xlpm.MacVal,IF($Z331=0,"",INDEX(Output_Mac!C$2:C$500,$Z331)),_xlpm.WinVal,IF($AD331=0,"",INDEX(Output_Win!C$2:C$243,$AD331)),_xlpm.MyAuditVal,IF($AA331=0,"",INDEX(My_Audit!D$2:D$456,$AA331)),_xlfn.IFS(_xlpm.MyAuditVal&lt;&gt;"",_xlpm.MyAuditVal,_xlpm.MacVal&lt;&gt;"",_xlpm.MacVal,_xlpm.WinVal&lt;&gt;"",_xlpm.WinVal,_xlpm.CSVVal&lt;&gt;"",_xlpm.CSVVal)),""))</f>
        <v/>
      </c>
      <c r="F331" s="41" t="str" cm="1">
        <f t="array" ref="F331">IF(($Y331+$Z331+$AA331+$AD331)=0,"",IFERROR(_xlfn.LET(_xlpm.CSVVal,IF($Y331=0,"",INDEX(CSV!F$2:F$510,$Y331)),_xlpm.MacVal,IF($Z331=0,"",INDEX(Output_Mac!E$2:E$500,$Z331)),_xlpm.WinVal,IF($AD331=0,"",INDEX(Output_Win!E$2:E$243,$AD331)),_xlpm.MyAuditVal,IF($AA331=0,"",INDEX(My_Audit!E$2:E$456,$AA331)),_xlfn.IFS(_xlpm.MyAuditVal&lt;&gt;"",_xlpm.MyAuditVal,_xlpm.MacVal&lt;&gt;"",_xlpm.MacVal,_xlpm.WinVal&lt;&gt;"",_xlpm.WinVal,_xlpm.CSVVal&lt;&gt;"",PROPER(_xlpm.CSVVal))),""))</f>
        <v/>
      </c>
      <c r="G331" s="41" t="str" cm="1">
        <f t="array" ref="G331">IF(($Y331+$Z331+$AA331+$AD331)=0,"",IFERROR(_xlfn.LET(_xlpm.CSVVal,IF($Y331=0,"",INDEX(CSV!G$2:G$510,$Y331)),_xlpm.MacVal,IF($Z331=0,"",INDEX(Output_Mac!G$2:G$500,$Z331)),_xlpm.WinVal,IF($AD331=0,"",INDEX(Output_Win!G$2:G$243,$AD331)),_xlpm.MyAuditVal,IF($AA331=0,"",INDEX(My_Audit!F$2:F$456,$AA331)),_xlfn.IFS(_xlpm.MyAuditVal&lt;&gt;"",_xlpm.MyAuditVal,_xlpm.MacVal&lt;&gt;"",_xlpm.MacVal,_xlpm.WinVal&lt;&gt;"",_xlpm.WinVal,_xlpm.CSVVal&lt;&gt;"",_xlpm.CSVVal)),""))</f>
        <v/>
      </c>
      <c r="H331" s="41" t="str" cm="1">
        <f t="array" ref="H331">IF($Z331&gt;0,INDEX(Output_Mac!H$2:H$500,$Z331),IF($AD331&gt;0,INDEX(Output_Win!H$2:H$243,$AD331),IF($AA331&gt;0,_xlfn.LET(_xlpm.MyAuditVal,INDEX(My_Audit!G$2:G$456,$AA331),IF(_xlpm.MyAuditVal=0,"",_xlpm.MyAuditVal)),"")))</f>
        <v/>
      </c>
      <c r="I331" s="41" t="str" cm="1">
        <f t="array" ref="I331">IF(($Y331+$Z331+$AA331+$AD331)=0,"",IFERROR(_xlfn.LET(_xlpm.CSVVal,IF($Y331=0,"",INDEX(CSV!H$2:H$510,$Y331)),_xlpm.MacVal,IF($Z331=0,"",INDEX(Output_Mac!I$2:I$500,$Z331)),_xlpm.WinVal,IF($AD331=0,"",INDEX(Output_Win!I$2:I$243,$AD331)),_xlpm.MyAuditVal,IF($AA331=0,"",INDEX(My_Audit!H$2:H$456,$AA331)),_xlfn.IFS(_xlpm.MyAuditVal&lt;&gt;"",_xlpm.MyAuditVal,_xlpm.MacVal&lt;&gt;"",_xlpm.MacVal,_xlpm.WinVal&lt;&gt;"",_xlpm.WinVal,_xlpm.CSVVal&lt;&gt;"",_xlpm.CSVVal)),""))</f>
        <v/>
      </c>
      <c r="J331" s="41" t="str" cm="1">
        <f t="array" ref="J331">IF(($Y331+$Z331+$AA331+$AD331)=0,"",IFERROR(_xlfn.LET(_xlpm.CSVVal,IF($Y331=0,"",INDEX(CSV!J$2:J$510,$Y331)),_xlpm.MacVal,IF($Z331=0,"",INDEX(Output_Mac!J$2:J$500,$Z331)),_xlpm.WinVal,IF($AD331=0,"",INDEX(Output_Win!J$2:J$243,$AD331)),_xlpm.MyAuditVal,IF($AA331=0,"",INDEX(My_Audit!I$2:I$456,$AA331)),_xlfn.IFS(_xlpm.MyAuditVal&lt;&gt;"",_xlpm.MyAuditVal,_xlpm.MacVal&lt;&gt;"",_xlpm.MacVal,_xlpm.WinVal&lt;&gt;"",_xlpm.WinVal,_xlpm.CSVVal&lt;&gt;"",_xlpm.CSVVal)),""))</f>
        <v/>
      </c>
      <c r="K331" s="41" t="str" cm="1">
        <f t="array" ref="K331">IF(($Y331+$Z331+$AA331+$AD331)=0,"",IFERROR(_xlfn.LET(_xlpm.CSVVal,IF($Y331=0,"",INDEX(CSV!N$2:N$510,$Y331)),_xlpm.MacVal,IF($Z331=0,"",INDEX(Output_Mac!L$2:L$500,$Z331)),_xlpm.WinVal,IF($AD331=0,"",INDEX(Output_Win!L$2:L$243,$AD331)),_xlpm.MyAuditVal,IF($AA331=0,"",INDEX(My_Audit!J$2:J$456,$AA331)),_xlfn.IFS(_xlpm.MyAuditVal&lt;&gt;"",_xlpm.MyAuditVal,_xlpm.MacVal&lt;&gt;"",_xlpm.MacVal,_xlpm.WinVal&lt;&gt;"",_xlpm.WinVal,_xlpm.CSVVal&lt;&gt;"",_xlpm.CSVVal)),""))</f>
        <v/>
      </c>
      <c r="L331" s="41" t="str" cm="1">
        <f t="array" ref="L331">IF(($Y331+$Z331+$AA331+$AD331)=0,"",IFERROR(_xlfn.LET(_xlpm.CSVVal,IF($Y331=0,"",INDEX(CSV!Q$2:Q$510,$Y331)),_xlpm.MacVal,IF($Z331=0,"",INDEX(Output_Mac!M$2:M$500,$Z331)),_xlpm.WinVal,IF($AD331=0,"",INDEX(Output_Win!M$2:M$243,$AD331)),_xlpm.MyAuditVal,IF($AA331=0,"",INDEX(My_Audit!K$2:K$456,$AA331)),_xlfn.IFS(_xlpm.MyAuditVal&lt;&gt;"",_xlpm.MyAuditVal,_xlpm.MacVal&lt;&gt;"",_xlpm.MacVal,_xlpm.WinVal&lt;&gt;"",_xlpm.WinVal,_xlpm.CSVVal&lt;&gt;"",_xlpm.CSVVal)),""))</f>
        <v/>
      </c>
      <c r="M331" s="41" t="str" cm="1">
        <f t="array" ref="M331">IF(($Y331+$Z331+$AA331+$AD331)=0,"",ExpandDiagCodes(_xlfn.TEXTJOIN(", ",TRUE,IF($AA331=0,"",INDEX(My_Audit!N$2:N$456,$AA331)),IF($Z331=0,"",INDEX(Output_Mac!S$2:S$500,$Z331)),IF($AD331=0,"",INDEX(Output_Win!S$2:S$243,$AD331)),IF($Y331=0,"",INDEX(CSV!AE$2:AE$510,$Y331)))))</f>
        <v/>
      </c>
      <c r="N331" s="41" t="str" cm="1">
        <f t="array" ref="N331">IF(($Y331+$Z331+$AA331+$AD331)=0,"",IFERROR(_xlfn.LET(_xlpm.CSVVal,IF($Y331=0,"",INDEX(CSV!AG$2:AG$510,$Y331)),_xlpm.MacVal,IF($Z331=0,"",INDEX(Output_Mac!T$2:T$500,$Z331)),_xlpm.WinVal,IF($AD331=0,"",INDEX(Output_Win!T$2:T$243,$AD331)),_xlpm.MyAuditVal,IF($AA331=0,"",INDEX(My_Audit!O$2:O$456,$AA331)),_xlfn.IFS(_xlpm.MyAuditVal&lt;&gt;"",_xlpm.MyAuditVal,_xlpm.MacVal&lt;&gt;"",_xlpm.MacVal,_xlpm.WinVal&lt;&gt;"",_xlpm.WinVal,_xlpm.CSVVal&lt;&gt;"",_xlpm.CSVVal)),""))</f>
        <v/>
      </c>
      <c r="O331" s="41" t="str" cm="1">
        <f t="array" ref="O331">IF($AB331=0,"",INDEX(My_Audit!P$2:P$456,$AB331))&amp;""</f>
        <v/>
      </c>
      <c r="P331" s="40"/>
      <c r="Q331" s="41" t="str">
        <f>IF(LEFT(N331,4)="Pass","Nist SP 800-88",My_Audit!R331)&amp;""</f>
        <v/>
      </c>
      <c r="R331" s="40"/>
      <c r="S331" s="40"/>
      <c r="T331" s="41" t="str" cm="1">
        <f t="array" ref="T331">IF($AC331=0,"",INDEX(Models!J$2:J$605,$AC331))</f>
        <v/>
      </c>
      <c r="U331" s="40"/>
      <c r="V331" s="40"/>
      <c r="W331" s="79" t="str" cm="1">
        <f t="array" ref="W331">IF(($Z331+$AA331+$AD331)=0,"",ExpandDiagCodes(_xlfn.TEXTJOIN(", ",TRUE,IF($AA331=0,"",INDEX(My_Audit!L$2:L$456,$AA331)),IF($Z331=0,"",INDEX(Output_Mac!AA$2:AA$500,$Z331)),IF($AD331=0,"",INDEX(Output_Win!AA$2:AA$243,$AD331)))))</f>
        <v/>
      </c>
      <c r="Y331" s="80">
        <f>IFERROR(MATCH($A331,CSV!$A$2:$A$510,0),0)</f>
        <v>0</v>
      </c>
      <c r="Z331" s="80">
        <f>IFERROR(MATCH($A331,Output_Mac!$A$2:$A$500,0),0)</f>
        <v>0</v>
      </c>
      <c r="AA331" s="80">
        <f>IFERROR(MATCH($A331,My_Audit!$A$2:$A$456,0),0)</f>
        <v>330</v>
      </c>
      <c r="AB331" s="80">
        <f>IFERROR(MATCH($C331,My_Audit!$B$2:$B$456,0),0)</f>
        <v>0</v>
      </c>
      <c r="AC331" s="80">
        <f>IFERROR(MATCH($E331,Models!$I$2:$I$605,0),0)</f>
        <v>0</v>
      </c>
      <c r="AD331" s="80">
        <f>IFERROR(MATCH($A331,Output_Win!$A$2:$A$243,0),0)</f>
        <v>0</v>
      </c>
    </row>
    <row r="332" spans="1:30">
      <c r="A332" s="40" t="str">
        <f>_xlfn.TEXTJOIN("",TRUE,Input!$A$4,TEXT(ROW(My_Audit!A331)+Input!$A$8-1,"00"))</f>
        <v>W4719</v>
      </c>
      <c r="B332" s="40" t="str">
        <f>_xlfn.TEXTJOIN("-",TRUE,"ITD",Input!$A$2,A332)</f>
        <v>ITD-SHR11749-W4719</v>
      </c>
      <c r="C332" s="41" t="str" cm="1">
        <f t="array" ref="C332">IF(($Y332+$Z332+$AA332+$AD332)=0,"",IFERROR(_xlfn.LET(_xlpm.CSVVal,IF($Y332=0,"",INDEX(CSV!B$2:B$510,$Y332)),_xlpm.MacVal,IF($Z332=0,"",INDEX(Output_Mac!B$2:B$500,$Z332)),_xlpm.WinVal,IF($AD332=0,"",INDEX(Output_Win!B$2:B$243,$AD332)),_xlpm.MyAuditVal,IF($AA332=0,"",INDEX(My_Audit!B$2:B$456,$AA332)),_xlfn.IFS(_xlpm.MyAuditVal&lt;&gt;"",_xlpm.MyAuditVal,_xlpm.MacVal&lt;&gt;"",_xlpm.MacVal,_xlpm.WinVal&lt;&gt;"",_xlpm.WinVal,_xlpm.CSVVal&lt;&gt;"",_xlpm.CSVVal)),""))</f>
        <v/>
      </c>
      <c r="D332" s="41" t="str" cm="1">
        <f t="array" ref="D332">IF(($Y332+$Z332+$AA332+$AD332)=0,"",IFERROR(_xlfn.LET(_xlpm.CSVVal,IF($Y332=0,"",INDEX(CSV!C$2:C$510,$Y332)),_xlpm.MacVal,IF($Z332=0,"",INDEX(Output_Mac!D$2:D$500,$Z332)),_xlpm.WinVal,IF($AD332=0,"",INDEX(Output_Win!D$2:D$243,$AD332)),_xlpm.MyAuditVal,IF($AA332=0,"",INDEX(My_Audit!C$2:C$456,$AA332)),_xlfn.IFS(_xlpm.MyAuditVal&lt;&gt;"",_xlpm.MyAuditVal,_xlpm.MacVal&lt;&gt;"",_xlpm.MacVal,_xlpm.WinVal&lt;&gt;"",_xlpm.WinVal,_xlpm.CSVVal&lt;&gt;"",_xlpm.CSVVal)),""))</f>
        <v/>
      </c>
      <c r="E332" s="41" t="str" cm="1">
        <f t="array" ref="E332">IF(($Y332+$Z332+$AA332+$AD332)=0,"",IFERROR(_xlfn.LET(_xlpm.CSVVal,IF($Y332=0,"",INDEX(CSV!E$2:E$510,$Y332)),_xlpm.MacVal,IF($Z332=0,"",INDEX(Output_Mac!C$2:C$500,$Z332)),_xlpm.WinVal,IF($AD332=0,"",INDEX(Output_Win!C$2:C$243,$AD332)),_xlpm.MyAuditVal,IF($AA332=0,"",INDEX(My_Audit!D$2:D$456,$AA332)),_xlfn.IFS(_xlpm.MyAuditVal&lt;&gt;"",_xlpm.MyAuditVal,_xlpm.MacVal&lt;&gt;"",_xlpm.MacVal,_xlpm.WinVal&lt;&gt;"",_xlpm.WinVal,_xlpm.CSVVal&lt;&gt;"",_xlpm.CSVVal)),""))</f>
        <v/>
      </c>
      <c r="F332" s="41" t="str" cm="1">
        <f t="array" ref="F332">IF(($Y332+$Z332+$AA332+$AD332)=0,"",IFERROR(_xlfn.LET(_xlpm.CSVVal,IF($Y332=0,"",INDEX(CSV!F$2:F$510,$Y332)),_xlpm.MacVal,IF($Z332=0,"",INDEX(Output_Mac!E$2:E$500,$Z332)),_xlpm.WinVal,IF($AD332=0,"",INDEX(Output_Win!E$2:E$243,$AD332)),_xlpm.MyAuditVal,IF($AA332=0,"",INDEX(My_Audit!E$2:E$456,$AA332)),_xlfn.IFS(_xlpm.MyAuditVal&lt;&gt;"",_xlpm.MyAuditVal,_xlpm.MacVal&lt;&gt;"",_xlpm.MacVal,_xlpm.WinVal&lt;&gt;"",_xlpm.WinVal,_xlpm.CSVVal&lt;&gt;"",PROPER(_xlpm.CSVVal))),""))</f>
        <v/>
      </c>
      <c r="G332" s="41" t="str" cm="1">
        <f t="array" ref="G332">IF(($Y332+$Z332+$AA332+$AD332)=0,"",IFERROR(_xlfn.LET(_xlpm.CSVVal,IF($Y332=0,"",INDEX(CSV!G$2:G$510,$Y332)),_xlpm.MacVal,IF($Z332=0,"",INDEX(Output_Mac!G$2:G$500,$Z332)),_xlpm.WinVal,IF($AD332=0,"",INDEX(Output_Win!G$2:G$243,$AD332)),_xlpm.MyAuditVal,IF($AA332=0,"",INDEX(My_Audit!F$2:F$456,$AA332)),_xlfn.IFS(_xlpm.MyAuditVal&lt;&gt;"",_xlpm.MyAuditVal,_xlpm.MacVal&lt;&gt;"",_xlpm.MacVal,_xlpm.WinVal&lt;&gt;"",_xlpm.WinVal,_xlpm.CSVVal&lt;&gt;"",_xlpm.CSVVal)),""))</f>
        <v/>
      </c>
      <c r="H332" s="41" t="str" cm="1">
        <f t="array" ref="H332">IF($Z332&gt;0,INDEX(Output_Mac!H$2:H$500,$Z332),IF($AD332&gt;0,INDEX(Output_Win!H$2:H$243,$AD332),IF($AA332&gt;0,_xlfn.LET(_xlpm.MyAuditVal,INDEX(My_Audit!G$2:G$456,$AA332),IF(_xlpm.MyAuditVal=0,"",_xlpm.MyAuditVal)),"")))</f>
        <v/>
      </c>
      <c r="I332" s="41" t="str" cm="1">
        <f t="array" ref="I332">IF(($Y332+$Z332+$AA332+$AD332)=0,"",IFERROR(_xlfn.LET(_xlpm.CSVVal,IF($Y332=0,"",INDEX(CSV!H$2:H$510,$Y332)),_xlpm.MacVal,IF($Z332=0,"",INDEX(Output_Mac!I$2:I$500,$Z332)),_xlpm.WinVal,IF($AD332=0,"",INDEX(Output_Win!I$2:I$243,$AD332)),_xlpm.MyAuditVal,IF($AA332=0,"",INDEX(My_Audit!H$2:H$456,$AA332)),_xlfn.IFS(_xlpm.MyAuditVal&lt;&gt;"",_xlpm.MyAuditVal,_xlpm.MacVal&lt;&gt;"",_xlpm.MacVal,_xlpm.WinVal&lt;&gt;"",_xlpm.WinVal,_xlpm.CSVVal&lt;&gt;"",_xlpm.CSVVal)),""))</f>
        <v/>
      </c>
      <c r="J332" s="41" t="str" cm="1">
        <f t="array" ref="J332">IF(($Y332+$Z332+$AA332+$AD332)=0,"",IFERROR(_xlfn.LET(_xlpm.CSVVal,IF($Y332=0,"",INDEX(CSV!J$2:J$510,$Y332)),_xlpm.MacVal,IF($Z332=0,"",INDEX(Output_Mac!J$2:J$500,$Z332)),_xlpm.WinVal,IF($AD332=0,"",INDEX(Output_Win!J$2:J$243,$AD332)),_xlpm.MyAuditVal,IF($AA332=0,"",INDEX(My_Audit!I$2:I$456,$AA332)),_xlfn.IFS(_xlpm.MyAuditVal&lt;&gt;"",_xlpm.MyAuditVal,_xlpm.MacVal&lt;&gt;"",_xlpm.MacVal,_xlpm.WinVal&lt;&gt;"",_xlpm.WinVal,_xlpm.CSVVal&lt;&gt;"",_xlpm.CSVVal)),""))</f>
        <v/>
      </c>
      <c r="K332" s="41" t="str" cm="1">
        <f t="array" ref="K332">IF(($Y332+$Z332+$AA332+$AD332)=0,"",IFERROR(_xlfn.LET(_xlpm.CSVVal,IF($Y332=0,"",INDEX(CSV!N$2:N$510,$Y332)),_xlpm.MacVal,IF($Z332=0,"",INDEX(Output_Mac!L$2:L$500,$Z332)),_xlpm.WinVal,IF($AD332=0,"",INDEX(Output_Win!L$2:L$243,$AD332)),_xlpm.MyAuditVal,IF($AA332=0,"",INDEX(My_Audit!J$2:J$456,$AA332)),_xlfn.IFS(_xlpm.MyAuditVal&lt;&gt;"",_xlpm.MyAuditVal,_xlpm.MacVal&lt;&gt;"",_xlpm.MacVal,_xlpm.WinVal&lt;&gt;"",_xlpm.WinVal,_xlpm.CSVVal&lt;&gt;"",_xlpm.CSVVal)),""))</f>
        <v/>
      </c>
      <c r="L332" s="41" t="str" cm="1">
        <f t="array" ref="L332">IF(($Y332+$Z332+$AA332+$AD332)=0,"",IFERROR(_xlfn.LET(_xlpm.CSVVal,IF($Y332=0,"",INDEX(CSV!Q$2:Q$510,$Y332)),_xlpm.MacVal,IF($Z332=0,"",INDEX(Output_Mac!M$2:M$500,$Z332)),_xlpm.WinVal,IF($AD332=0,"",INDEX(Output_Win!M$2:M$243,$AD332)),_xlpm.MyAuditVal,IF($AA332=0,"",INDEX(My_Audit!K$2:K$456,$AA332)),_xlfn.IFS(_xlpm.MyAuditVal&lt;&gt;"",_xlpm.MyAuditVal,_xlpm.MacVal&lt;&gt;"",_xlpm.MacVal,_xlpm.WinVal&lt;&gt;"",_xlpm.WinVal,_xlpm.CSVVal&lt;&gt;"",_xlpm.CSVVal)),""))</f>
        <v/>
      </c>
      <c r="M332" s="41" t="str" cm="1">
        <f t="array" ref="M332">IF(($Y332+$Z332+$AA332+$AD332)=0,"",ExpandDiagCodes(_xlfn.TEXTJOIN(", ",TRUE,IF($AA332=0,"",INDEX(My_Audit!N$2:N$456,$AA332)),IF($Z332=0,"",INDEX(Output_Mac!S$2:S$500,$Z332)),IF($AD332=0,"",INDEX(Output_Win!S$2:S$243,$AD332)),IF($Y332=0,"",INDEX(CSV!AE$2:AE$510,$Y332)))))</f>
        <v/>
      </c>
      <c r="N332" s="41" t="str" cm="1">
        <f t="array" ref="N332">IF(($Y332+$Z332+$AA332+$AD332)=0,"",IFERROR(_xlfn.LET(_xlpm.CSVVal,IF($Y332=0,"",INDEX(CSV!AG$2:AG$510,$Y332)),_xlpm.MacVal,IF($Z332=0,"",INDEX(Output_Mac!T$2:T$500,$Z332)),_xlpm.WinVal,IF($AD332=0,"",INDEX(Output_Win!T$2:T$243,$AD332)),_xlpm.MyAuditVal,IF($AA332=0,"",INDEX(My_Audit!O$2:O$456,$AA332)),_xlfn.IFS(_xlpm.MyAuditVal&lt;&gt;"",_xlpm.MyAuditVal,_xlpm.MacVal&lt;&gt;"",_xlpm.MacVal,_xlpm.WinVal&lt;&gt;"",_xlpm.WinVal,_xlpm.CSVVal&lt;&gt;"",_xlpm.CSVVal)),""))</f>
        <v/>
      </c>
      <c r="O332" s="41" t="str" cm="1">
        <f t="array" ref="O332">IF($AB332=0,"",INDEX(My_Audit!P$2:P$456,$AB332))&amp;""</f>
        <v/>
      </c>
      <c r="P332" s="40"/>
      <c r="Q332" s="41" t="str">
        <f>IF(LEFT(N332,4)="Pass","Nist SP 800-88",My_Audit!R332)&amp;""</f>
        <v/>
      </c>
      <c r="R332" s="40"/>
      <c r="S332" s="40"/>
      <c r="T332" s="41" t="str" cm="1">
        <f t="array" ref="T332">IF($AC332=0,"",INDEX(Models!J$2:J$605,$AC332))</f>
        <v/>
      </c>
      <c r="U332" s="40"/>
      <c r="V332" s="40"/>
      <c r="W332" s="79" t="str" cm="1">
        <f t="array" ref="W332">IF(($Z332+$AA332+$AD332)=0,"",ExpandDiagCodes(_xlfn.TEXTJOIN(", ",TRUE,IF($AA332=0,"",INDEX(My_Audit!L$2:L$456,$AA332)),IF($Z332=0,"",INDEX(Output_Mac!AA$2:AA$500,$Z332)),IF($AD332=0,"",INDEX(Output_Win!AA$2:AA$243,$AD332)))))</f>
        <v/>
      </c>
      <c r="Y332" s="80">
        <f>IFERROR(MATCH($A332,CSV!$A$2:$A$510,0),0)</f>
        <v>0</v>
      </c>
      <c r="Z332" s="80">
        <f>IFERROR(MATCH($A332,Output_Mac!$A$2:$A$500,0),0)</f>
        <v>0</v>
      </c>
      <c r="AA332" s="80">
        <f>IFERROR(MATCH($A332,My_Audit!$A$2:$A$456,0),0)</f>
        <v>331</v>
      </c>
      <c r="AB332" s="80">
        <f>IFERROR(MATCH($C332,My_Audit!$B$2:$B$456,0),0)</f>
        <v>0</v>
      </c>
      <c r="AC332" s="80">
        <f>IFERROR(MATCH($E332,Models!$I$2:$I$605,0),0)</f>
        <v>0</v>
      </c>
      <c r="AD332" s="80">
        <f>IFERROR(MATCH($A332,Output_Win!$A$2:$A$243,0),0)</f>
        <v>0</v>
      </c>
    </row>
    <row r="333" spans="1:30">
      <c r="A333" s="40" t="str">
        <f>_xlfn.TEXTJOIN("",TRUE,Input!$A$4,TEXT(ROW(My_Audit!A332)+Input!$A$8-1,"00"))</f>
        <v>W4720</v>
      </c>
      <c r="B333" s="40" t="str">
        <f>_xlfn.TEXTJOIN("-",TRUE,"ITD",Input!$A$2,A333)</f>
        <v>ITD-SHR11749-W4720</v>
      </c>
      <c r="C333" s="41" t="str" cm="1">
        <f t="array" ref="C333">IF(($Y333+$Z333+$AA333+$AD333)=0,"",IFERROR(_xlfn.LET(_xlpm.CSVVal,IF($Y333=0,"",INDEX(CSV!B$2:B$510,$Y333)),_xlpm.MacVal,IF($Z333=0,"",INDEX(Output_Mac!B$2:B$500,$Z333)),_xlpm.WinVal,IF($AD333=0,"",INDEX(Output_Win!B$2:B$243,$AD333)),_xlpm.MyAuditVal,IF($AA333=0,"",INDEX(My_Audit!B$2:B$456,$AA333)),_xlfn.IFS(_xlpm.MyAuditVal&lt;&gt;"",_xlpm.MyAuditVal,_xlpm.MacVal&lt;&gt;"",_xlpm.MacVal,_xlpm.WinVal&lt;&gt;"",_xlpm.WinVal,_xlpm.CSVVal&lt;&gt;"",_xlpm.CSVVal)),""))</f>
        <v/>
      </c>
      <c r="D333" s="41" t="str" cm="1">
        <f t="array" ref="D333">IF(($Y333+$Z333+$AA333+$AD333)=0,"",IFERROR(_xlfn.LET(_xlpm.CSVVal,IF($Y333=0,"",INDEX(CSV!C$2:C$510,$Y333)),_xlpm.MacVal,IF($Z333=0,"",INDEX(Output_Mac!D$2:D$500,$Z333)),_xlpm.WinVal,IF($AD333=0,"",INDEX(Output_Win!D$2:D$243,$AD333)),_xlpm.MyAuditVal,IF($AA333=0,"",INDEX(My_Audit!C$2:C$456,$AA333)),_xlfn.IFS(_xlpm.MyAuditVal&lt;&gt;"",_xlpm.MyAuditVal,_xlpm.MacVal&lt;&gt;"",_xlpm.MacVal,_xlpm.WinVal&lt;&gt;"",_xlpm.WinVal,_xlpm.CSVVal&lt;&gt;"",_xlpm.CSVVal)),""))</f>
        <v/>
      </c>
      <c r="E333" s="41" t="str" cm="1">
        <f t="array" ref="E333">IF(($Y333+$Z333+$AA333+$AD333)=0,"",IFERROR(_xlfn.LET(_xlpm.CSVVal,IF($Y333=0,"",INDEX(CSV!E$2:E$510,$Y333)),_xlpm.MacVal,IF($Z333=0,"",INDEX(Output_Mac!C$2:C$500,$Z333)),_xlpm.WinVal,IF($AD333=0,"",INDEX(Output_Win!C$2:C$243,$AD333)),_xlpm.MyAuditVal,IF($AA333=0,"",INDEX(My_Audit!D$2:D$456,$AA333)),_xlfn.IFS(_xlpm.MyAuditVal&lt;&gt;"",_xlpm.MyAuditVal,_xlpm.MacVal&lt;&gt;"",_xlpm.MacVal,_xlpm.WinVal&lt;&gt;"",_xlpm.WinVal,_xlpm.CSVVal&lt;&gt;"",_xlpm.CSVVal)),""))</f>
        <v/>
      </c>
      <c r="F333" s="41" t="str" cm="1">
        <f t="array" ref="F333">IF(($Y333+$Z333+$AA333+$AD333)=0,"",IFERROR(_xlfn.LET(_xlpm.CSVVal,IF($Y333=0,"",INDEX(CSV!F$2:F$510,$Y333)),_xlpm.MacVal,IF($Z333=0,"",INDEX(Output_Mac!E$2:E$500,$Z333)),_xlpm.WinVal,IF($AD333=0,"",INDEX(Output_Win!E$2:E$243,$AD333)),_xlpm.MyAuditVal,IF($AA333=0,"",INDEX(My_Audit!E$2:E$456,$AA333)),_xlfn.IFS(_xlpm.MyAuditVal&lt;&gt;"",_xlpm.MyAuditVal,_xlpm.MacVal&lt;&gt;"",_xlpm.MacVal,_xlpm.WinVal&lt;&gt;"",_xlpm.WinVal,_xlpm.CSVVal&lt;&gt;"",PROPER(_xlpm.CSVVal))),""))</f>
        <v/>
      </c>
      <c r="G333" s="41" t="str" cm="1">
        <f t="array" ref="G333">IF(($Y333+$Z333+$AA333+$AD333)=0,"",IFERROR(_xlfn.LET(_xlpm.CSVVal,IF($Y333=0,"",INDEX(CSV!G$2:G$510,$Y333)),_xlpm.MacVal,IF($Z333=0,"",INDEX(Output_Mac!G$2:G$500,$Z333)),_xlpm.WinVal,IF($AD333=0,"",INDEX(Output_Win!G$2:G$243,$AD333)),_xlpm.MyAuditVal,IF($AA333=0,"",INDEX(My_Audit!F$2:F$456,$AA333)),_xlfn.IFS(_xlpm.MyAuditVal&lt;&gt;"",_xlpm.MyAuditVal,_xlpm.MacVal&lt;&gt;"",_xlpm.MacVal,_xlpm.WinVal&lt;&gt;"",_xlpm.WinVal,_xlpm.CSVVal&lt;&gt;"",_xlpm.CSVVal)),""))</f>
        <v/>
      </c>
      <c r="H333" s="41" t="str" cm="1">
        <f t="array" ref="H333">IF($Z333&gt;0,INDEX(Output_Mac!H$2:H$500,$Z333),IF($AD333&gt;0,INDEX(Output_Win!H$2:H$243,$AD333),IF($AA333&gt;0,_xlfn.LET(_xlpm.MyAuditVal,INDEX(My_Audit!G$2:G$456,$AA333),IF(_xlpm.MyAuditVal=0,"",_xlpm.MyAuditVal)),"")))</f>
        <v/>
      </c>
      <c r="I333" s="41" t="str" cm="1">
        <f t="array" ref="I333">IF(($Y333+$Z333+$AA333+$AD333)=0,"",IFERROR(_xlfn.LET(_xlpm.CSVVal,IF($Y333=0,"",INDEX(CSV!H$2:H$510,$Y333)),_xlpm.MacVal,IF($Z333=0,"",INDEX(Output_Mac!I$2:I$500,$Z333)),_xlpm.WinVal,IF($AD333=0,"",INDEX(Output_Win!I$2:I$243,$AD333)),_xlpm.MyAuditVal,IF($AA333=0,"",INDEX(My_Audit!H$2:H$456,$AA333)),_xlfn.IFS(_xlpm.MyAuditVal&lt;&gt;"",_xlpm.MyAuditVal,_xlpm.MacVal&lt;&gt;"",_xlpm.MacVal,_xlpm.WinVal&lt;&gt;"",_xlpm.WinVal,_xlpm.CSVVal&lt;&gt;"",_xlpm.CSVVal)),""))</f>
        <v/>
      </c>
      <c r="J333" s="41" t="str" cm="1">
        <f t="array" ref="J333">IF(($Y333+$Z333+$AA333+$AD333)=0,"",IFERROR(_xlfn.LET(_xlpm.CSVVal,IF($Y333=0,"",INDEX(CSV!J$2:J$510,$Y333)),_xlpm.MacVal,IF($Z333=0,"",INDEX(Output_Mac!J$2:J$500,$Z333)),_xlpm.WinVal,IF($AD333=0,"",INDEX(Output_Win!J$2:J$243,$AD333)),_xlpm.MyAuditVal,IF($AA333=0,"",INDEX(My_Audit!I$2:I$456,$AA333)),_xlfn.IFS(_xlpm.MyAuditVal&lt;&gt;"",_xlpm.MyAuditVal,_xlpm.MacVal&lt;&gt;"",_xlpm.MacVal,_xlpm.WinVal&lt;&gt;"",_xlpm.WinVal,_xlpm.CSVVal&lt;&gt;"",_xlpm.CSVVal)),""))</f>
        <v/>
      </c>
      <c r="K333" s="41" t="str" cm="1">
        <f t="array" ref="K333">IF(($Y333+$Z333+$AA333+$AD333)=0,"",IFERROR(_xlfn.LET(_xlpm.CSVVal,IF($Y333=0,"",INDEX(CSV!N$2:N$510,$Y333)),_xlpm.MacVal,IF($Z333=0,"",INDEX(Output_Mac!L$2:L$500,$Z333)),_xlpm.WinVal,IF($AD333=0,"",INDEX(Output_Win!L$2:L$243,$AD333)),_xlpm.MyAuditVal,IF($AA333=0,"",INDEX(My_Audit!J$2:J$456,$AA333)),_xlfn.IFS(_xlpm.MyAuditVal&lt;&gt;"",_xlpm.MyAuditVal,_xlpm.MacVal&lt;&gt;"",_xlpm.MacVal,_xlpm.WinVal&lt;&gt;"",_xlpm.WinVal,_xlpm.CSVVal&lt;&gt;"",_xlpm.CSVVal)),""))</f>
        <v/>
      </c>
      <c r="L333" s="41" t="str" cm="1">
        <f t="array" ref="L333">IF(($Y333+$Z333+$AA333+$AD333)=0,"",IFERROR(_xlfn.LET(_xlpm.CSVVal,IF($Y333=0,"",INDEX(CSV!Q$2:Q$510,$Y333)),_xlpm.MacVal,IF($Z333=0,"",INDEX(Output_Mac!M$2:M$500,$Z333)),_xlpm.WinVal,IF($AD333=0,"",INDEX(Output_Win!M$2:M$243,$AD333)),_xlpm.MyAuditVal,IF($AA333=0,"",INDEX(My_Audit!K$2:K$456,$AA333)),_xlfn.IFS(_xlpm.MyAuditVal&lt;&gt;"",_xlpm.MyAuditVal,_xlpm.MacVal&lt;&gt;"",_xlpm.MacVal,_xlpm.WinVal&lt;&gt;"",_xlpm.WinVal,_xlpm.CSVVal&lt;&gt;"",_xlpm.CSVVal)),""))</f>
        <v/>
      </c>
      <c r="M333" s="41" t="str" cm="1">
        <f t="array" ref="M333">IF(($Y333+$Z333+$AA333+$AD333)=0,"",ExpandDiagCodes(_xlfn.TEXTJOIN(", ",TRUE,IF($AA333=0,"",INDEX(My_Audit!N$2:N$456,$AA333)),IF($Z333=0,"",INDEX(Output_Mac!S$2:S$500,$Z333)),IF($AD333=0,"",INDEX(Output_Win!S$2:S$243,$AD333)),IF($Y333=0,"",INDEX(CSV!AE$2:AE$510,$Y333)))))</f>
        <v/>
      </c>
      <c r="N333" s="41" t="str" cm="1">
        <f t="array" ref="N333">IF(($Y333+$Z333+$AA333+$AD333)=0,"",IFERROR(_xlfn.LET(_xlpm.CSVVal,IF($Y333=0,"",INDEX(CSV!AG$2:AG$510,$Y333)),_xlpm.MacVal,IF($Z333=0,"",INDEX(Output_Mac!T$2:T$500,$Z333)),_xlpm.WinVal,IF($AD333=0,"",INDEX(Output_Win!T$2:T$243,$AD333)),_xlpm.MyAuditVal,IF($AA333=0,"",INDEX(My_Audit!O$2:O$456,$AA333)),_xlfn.IFS(_xlpm.MyAuditVal&lt;&gt;"",_xlpm.MyAuditVal,_xlpm.MacVal&lt;&gt;"",_xlpm.MacVal,_xlpm.WinVal&lt;&gt;"",_xlpm.WinVal,_xlpm.CSVVal&lt;&gt;"",_xlpm.CSVVal)),""))</f>
        <v/>
      </c>
      <c r="O333" s="41" t="str" cm="1">
        <f t="array" ref="O333">IF($AB333=0,"",INDEX(My_Audit!P$2:P$456,$AB333))&amp;""</f>
        <v/>
      </c>
      <c r="P333" s="40"/>
      <c r="Q333" s="41" t="str">
        <f>IF(LEFT(N333,4)="Pass","Nist SP 800-88",My_Audit!R333)&amp;""</f>
        <v/>
      </c>
      <c r="R333" s="40"/>
      <c r="S333" s="40"/>
      <c r="T333" s="41" t="str" cm="1">
        <f t="array" ref="T333">IF($AC333=0,"",INDEX(Models!J$2:J$605,$AC333))</f>
        <v/>
      </c>
      <c r="U333" s="40"/>
      <c r="V333" s="40"/>
      <c r="W333" s="79" t="str" cm="1">
        <f t="array" ref="W333">IF(($Z333+$AA333+$AD333)=0,"",ExpandDiagCodes(_xlfn.TEXTJOIN(", ",TRUE,IF($AA333=0,"",INDEX(My_Audit!L$2:L$456,$AA333)),IF($Z333=0,"",INDEX(Output_Mac!AA$2:AA$500,$Z333)),IF($AD333=0,"",INDEX(Output_Win!AA$2:AA$243,$AD333)))))</f>
        <v/>
      </c>
      <c r="Y333" s="80">
        <f>IFERROR(MATCH($A333,CSV!$A$2:$A$510,0),0)</f>
        <v>0</v>
      </c>
      <c r="Z333" s="80">
        <f>IFERROR(MATCH($A333,Output_Mac!$A$2:$A$500,0),0)</f>
        <v>0</v>
      </c>
      <c r="AA333" s="80">
        <f>IFERROR(MATCH($A333,My_Audit!$A$2:$A$456,0),0)</f>
        <v>332</v>
      </c>
      <c r="AB333" s="80">
        <f>IFERROR(MATCH($C333,My_Audit!$B$2:$B$456,0),0)</f>
        <v>0</v>
      </c>
      <c r="AC333" s="80">
        <f>IFERROR(MATCH($E333,Models!$I$2:$I$605,0),0)</f>
        <v>0</v>
      </c>
      <c r="AD333" s="80">
        <f>IFERROR(MATCH($A333,Output_Win!$A$2:$A$243,0),0)</f>
        <v>0</v>
      </c>
    </row>
    <row r="334" spans="1:30">
      <c r="A334" s="40" t="str">
        <f>_xlfn.TEXTJOIN("",TRUE,Input!$A$4,TEXT(ROW(My_Audit!A333)+Input!$A$8-1,"00"))</f>
        <v>W4721</v>
      </c>
      <c r="B334" s="40" t="str">
        <f>_xlfn.TEXTJOIN("-",TRUE,"ITD",Input!$A$2,A334)</f>
        <v>ITD-SHR11749-W4721</v>
      </c>
      <c r="C334" s="41" t="str" cm="1">
        <f t="array" ref="C334">IF(($Y334+$Z334+$AA334+$AD334)=0,"",IFERROR(_xlfn.LET(_xlpm.CSVVal,IF($Y334=0,"",INDEX(CSV!B$2:B$510,$Y334)),_xlpm.MacVal,IF($Z334=0,"",INDEX(Output_Mac!B$2:B$500,$Z334)),_xlpm.WinVal,IF($AD334=0,"",INDEX(Output_Win!B$2:B$243,$AD334)),_xlpm.MyAuditVal,IF($AA334=0,"",INDEX(My_Audit!B$2:B$456,$AA334)),_xlfn.IFS(_xlpm.MyAuditVal&lt;&gt;"",_xlpm.MyAuditVal,_xlpm.MacVal&lt;&gt;"",_xlpm.MacVal,_xlpm.WinVal&lt;&gt;"",_xlpm.WinVal,_xlpm.CSVVal&lt;&gt;"",_xlpm.CSVVal)),""))</f>
        <v/>
      </c>
      <c r="D334" s="41" t="str" cm="1">
        <f t="array" ref="D334">IF(($Y334+$Z334+$AA334+$AD334)=0,"",IFERROR(_xlfn.LET(_xlpm.CSVVal,IF($Y334=0,"",INDEX(CSV!C$2:C$510,$Y334)),_xlpm.MacVal,IF($Z334=0,"",INDEX(Output_Mac!D$2:D$500,$Z334)),_xlpm.WinVal,IF($AD334=0,"",INDEX(Output_Win!D$2:D$243,$AD334)),_xlpm.MyAuditVal,IF($AA334=0,"",INDEX(My_Audit!C$2:C$456,$AA334)),_xlfn.IFS(_xlpm.MyAuditVal&lt;&gt;"",_xlpm.MyAuditVal,_xlpm.MacVal&lt;&gt;"",_xlpm.MacVal,_xlpm.WinVal&lt;&gt;"",_xlpm.WinVal,_xlpm.CSVVal&lt;&gt;"",_xlpm.CSVVal)),""))</f>
        <v/>
      </c>
      <c r="E334" s="41" t="str" cm="1">
        <f t="array" ref="E334">IF(($Y334+$Z334+$AA334+$AD334)=0,"",IFERROR(_xlfn.LET(_xlpm.CSVVal,IF($Y334=0,"",INDEX(CSV!E$2:E$510,$Y334)),_xlpm.MacVal,IF($Z334=0,"",INDEX(Output_Mac!C$2:C$500,$Z334)),_xlpm.WinVal,IF($AD334=0,"",INDEX(Output_Win!C$2:C$243,$AD334)),_xlpm.MyAuditVal,IF($AA334=0,"",INDEX(My_Audit!D$2:D$456,$AA334)),_xlfn.IFS(_xlpm.MyAuditVal&lt;&gt;"",_xlpm.MyAuditVal,_xlpm.MacVal&lt;&gt;"",_xlpm.MacVal,_xlpm.WinVal&lt;&gt;"",_xlpm.WinVal,_xlpm.CSVVal&lt;&gt;"",_xlpm.CSVVal)),""))</f>
        <v/>
      </c>
      <c r="F334" s="41" t="str" cm="1">
        <f t="array" ref="F334">IF(($Y334+$Z334+$AA334+$AD334)=0,"",IFERROR(_xlfn.LET(_xlpm.CSVVal,IF($Y334=0,"",INDEX(CSV!F$2:F$510,$Y334)),_xlpm.MacVal,IF($Z334=0,"",INDEX(Output_Mac!E$2:E$500,$Z334)),_xlpm.WinVal,IF($AD334=0,"",INDEX(Output_Win!E$2:E$243,$AD334)),_xlpm.MyAuditVal,IF($AA334=0,"",INDEX(My_Audit!E$2:E$456,$AA334)),_xlfn.IFS(_xlpm.MyAuditVal&lt;&gt;"",_xlpm.MyAuditVal,_xlpm.MacVal&lt;&gt;"",_xlpm.MacVal,_xlpm.WinVal&lt;&gt;"",_xlpm.WinVal,_xlpm.CSVVal&lt;&gt;"",PROPER(_xlpm.CSVVal))),""))</f>
        <v/>
      </c>
      <c r="G334" s="41" t="str" cm="1">
        <f t="array" ref="G334">IF(($Y334+$Z334+$AA334+$AD334)=0,"",IFERROR(_xlfn.LET(_xlpm.CSVVal,IF($Y334=0,"",INDEX(CSV!G$2:G$510,$Y334)),_xlpm.MacVal,IF($Z334=0,"",INDEX(Output_Mac!G$2:G$500,$Z334)),_xlpm.WinVal,IF($AD334=0,"",INDEX(Output_Win!G$2:G$243,$AD334)),_xlpm.MyAuditVal,IF($AA334=0,"",INDEX(My_Audit!F$2:F$456,$AA334)),_xlfn.IFS(_xlpm.MyAuditVal&lt;&gt;"",_xlpm.MyAuditVal,_xlpm.MacVal&lt;&gt;"",_xlpm.MacVal,_xlpm.WinVal&lt;&gt;"",_xlpm.WinVal,_xlpm.CSVVal&lt;&gt;"",_xlpm.CSVVal)),""))</f>
        <v/>
      </c>
      <c r="H334" s="41" t="str" cm="1">
        <f t="array" ref="H334">IF($Z334&gt;0,INDEX(Output_Mac!H$2:H$500,$Z334),IF($AD334&gt;0,INDEX(Output_Win!H$2:H$243,$AD334),IF($AA334&gt;0,_xlfn.LET(_xlpm.MyAuditVal,INDEX(My_Audit!G$2:G$456,$AA334),IF(_xlpm.MyAuditVal=0,"",_xlpm.MyAuditVal)),"")))</f>
        <v/>
      </c>
      <c r="I334" s="41" t="str" cm="1">
        <f t="array" ref="I334">IF(($Y334+$Z334+$AA334+$AD334)=0,"",IFERROR(_xlfn.LET(_xlpm.CSVVal,IF($Y334=0,"",INDEX(CSV!H$2:H$510,$Y334)),_xlpm.MacVal,IF($Z334=0,"",INDEX(Output_Mac!I$2:I$500,$Z334)),_xlpm.WinVal,IF($AD334=0,"",INDEX(Output_Win!I$2:I$243,$AD334)),_xlpm.MyAuditVal,IF($AA334=0,"",INDEX(My_Audit!H$2:H$456,$AA334)),_xlfn.IFS(_xlpm.MyAuditVal&lt;&gt;"",_xlpm.MyAuditVal,_xlpm.MacVal&lt;&gt;"",_xlpm.MacVal,_xlpm.WinVal&lt;&gt;"",_xlpm.WinVal,_xlpm.CSVVal&lt;&gt;"",_xlpm.CSVVal)),""))</f>
        <v/>
      </c>
      <c r="J334" s="41" t="str" cm="1">
        <f t="array" ref="J334">IF(($Y334+$Z334+$AA334+$AD334)=0,"",IFERROR(_xlfn.LET(_xlpm.CSVVal,IF($Y334=0,"",INDEX(CSV!J$2:J$510,$Y334)),_xlpm.MacVal,IF($Z334=0,"",INDEX(Output_Mac!J$2:J$500,$Z334)),_xlpm.WinVal,IF($AD334=0,"",INDEX(Output_Win!J$2:J$243,$AD334)),_xlpm.MyAuditVal,IF($AA334=0,"",INDEX(My_Audit!I$2:I$456,$AA334)),_xlfn.IFS(_xlpm.MyAuditVal&lt;&gt;"",_xlpm.MyAuditVal,_xlpm.MacVal&lt;&gt;"",_xlpm.MacVal,_xlpm.WinVal&lt;&gt;"",_xlpm.WinVal,_xlpm.CSVVal&lt;&gt;"",_xlpm.CSVVal)),""))</f>
        <v/>
      </c>
      <c r="K334" s="41" t="str" cm="1">
        <f t="array" ref="K334">IF(($Y334+$Z334+$AA334+$AD334)=0,"",IFERROR(_xlfn.LET(_xlpm.CSVVal,IF($Y334=0,"",INDEX(CSV!N$2:N$510,$Y334)),_xlpm.MacVal,IF($Z334=0,"",INDEX(Output_Mac!L$2:L$500,$Z334)),_xlpm.WinVal,IF($AD334=0,"",INDEX(Output_Win!L$2:L$243,$AD334)),_xlpm.MyAuditVal,IF($AA334=0,"",INDEX(My_Audit!J$2:J$456,$AA334)),_xlfn.IFS(_xlpm.MyAuditVal&lt;&gt;"",_xlpm.MyAuditVal,_xlpm.MacVal&lt;&gt;"",_xlpm.MacVal,_xlpm.WinVal&lt;&gt;"",_xlpm.WinVal,_xlpm.CSVVal&lt;&gt;"",_xlpm.CSVVal)),""))</f>
        <v/>
      </c>
      <c r="L334" s="41" t="str" cm="1">
        <f t="array" ref="L334">IF(($Y334+$Z334+$AA334+$AD334)=0,"",IFERROR(_xlfn.LET(_xlpm.CSVVal,IF($Y334=0,"",INDEX(CSV!Q$2:Q$510,$Y334)),_xlpm.MacVal,IF($Z334=0,"",INDEX(Output_Mac!M$2:M$500,$Z334)),_xlpm.WinVal,IF($AD334=0,"",INDEX(Output_Win!M$2:M$243,$AD334)),_xlpm.MyAuditVal,IF($AA334=0,"",INDEX(My_Audit!K$2:K$456,$AA334)),_xlfn.IFS(_xlpm.MyAuditVal&lt;&gt;"",_xlpm.MyAuditVal,_xlpm.MacVal&lt;&gt;"",_xlpm.MacVal,_xlpm.WinVal&lt;&gt;"",_xlpm.WinVal,_xlpm.CSVVal&lt;&gt;"",_xlpm.CSVVal)),""))</f>
        <v/>
      </c>
      <c r="M334" s="41" t="str" cm="1">
        <f t="array" ref="M334">IF(($Y334+$Z334+$AA334+$AD334)=0,"",ExpandDiagCodes(_xlfn.TEXTJOIN(", ",TRUE,IF($AA334=0,"",INDEX(My_Audit!N$2:N$456,$AA334)),IF($Z334=0,"",INDEX(Output_Mac!S$2:S$500,$Z334)),IF($AD334=0,"",INDEX(Output_Win!S$2:S$243,$AD334)),IF($Y334=0,"",INDEX(CSV!AE$2:AE$510,$Y334)))))</f>
        <v/>
      </c>
      <c r="N334" s="41" t="str" cm="1">
        <f t="array" ref="N334">IF(($Y334+$Z334+$AA334+$AD334)=0,"",IFERROR(_xlfn.LET(_xlpm.CSVVal,IF($Y334=0,"",INDEX(CSV!AG$2:AG$510,$Y334)),_xlpm.MacVal,IF($Z334=0,"",INDEX(Output_Mac!T$2:T$500,$Z334)),_xlpm.WinVal,IF($AD334=0,"",INDEX(Output_Win!T$2:T$243,$AD334)),_xlpm.MyAuditVal,IF($AA334=0,"",INDEX(My_Audit!O$2:O$456,$AA334)),_xlfn.IFS(_xlpm.MyAuditVal&lt;&gt;"",_xlpm.MyAuditVal,_xlpm.MacVal&lt;&gt;"",_xlpm.MacVal,_xlpm.WinVal&lt;&gt;"",_xlpm.WinVal,_xlpm.CSVVal&lt;&gt;"",_xlpm.CSVVal)),""))</f>
        <v/>
      </c>
      <c r="O334" s="41" t="str" cm="1">
        <f t="array" ref="O334">IF($AB334=0,"",INDEX(My_Audit!P$2:P$456,$AB334))&amp;""</f>
        <v/>
      </c>
      <c r="P334" s="40"/>
      <c r="Q334" s="41" t="str">
        <f>IF(LEFT(N334,4)="Pass","Nist SP 800-88",My_Audit!R334)&amp;""</f>
        <v/>
      </c>
      <c r="R334" s="40"/>
      <c r="S334" s="40"/>
      <c r="T334" s="41" t="str" cm="1">
        <f t="array" ref="T334">IF($AC334=0,"",INDEX(Models!J$2:J$605,$AC334))</f>
        <v/>
      </c>
      <c r="U334" s="40"/>
      <c r="V334" s="40"/>
      <c r="W334" s="79" t="str" cm="1">
        <f t="array" ref="W334">IF(($Z334+$AA334+$AD334)=0,"",ExpandDiagCodes(_xlfn.TEXTJOIN(", ",TRUE,IF($AA334=0,"",INDEX(My_Audit!L$2:L$456,$AA334)),IF($Z334=0,"",INDEX(Output_Mac!AA$2:AA$500,$Z334)),IF($AD334=0,"",INDEX(Output_Win!AA$2:AA$243,$AD334)))))</f>
        <v/>
      </c>
      <c r="Y334" s="80">
        <f>IFERROR(MATCH($A334,CSV!$A$2:$A$510,0),0)</f>
        <v>0</v>
      </c>
      <c r="Z334" s="80">
        <f>IFERROR(MATCH($A334,Output_Mac!$A$2:$A$500,0),0)</f>
        <v>0</v>
      </c>
      <c r="AA334" s="80">
        <f>IFERROR(MATCH($A334,My_Audit!$A$2:$A$456,0),0)</f>
        <v>333</v>
      </c>
      <c r="AB334" s="80">
        <f>IFERROR(MATCH($C334,My_Audit!$B$2:$B$456,0),0)</f>
        <v>0</v>
      </c>
      <c r="AC334" s="80">
        <f>IFERROR(MATCH($E334,Models!$I$2:$I$605,0),0)</f>
        <v>0</v>
      </c>
      <c r="AD334" s="80">
        <f>IFERROR(MATCH($A334,Output_Win!$A$2:$A$243,0),0)</f>
        <v>0</v>
      </c>
    </row>
    <row r="335" spans="1:30">
      <c r="A335" s="40" t="str">
        <f>_xlfn.TEXTJOIN("",TRUE,Input!$A$4,TEXT(ROW(My_Audit!A334)+Input!$A$8-1,"00"))</f>
        <v>W4722</v>
      </c>
      <c r="B335" s="40" t="str">
        <f>_xlfn.TEXTJOIN("-",TRUE,"ITD",Input!$A$2,A335)</f>
        <v>ITD-SHR11749-W4722</v>
      </c>
      <c r="C335" s="41" t="str" cm="1">
        <f t="array" ref="C335">IF(($Y335+$Z335+$AA335+$AD335)=0,"",IFERROR(_xlfn.LET(_xlpm.CSVVal,IF($Y335=0,"",INDEX(CSV!B$2:B$510,$Y335)),_xlpm.MacVal,IF($Z335=0,"",INDEX(Output_Mac!B$2:B$500,$Z335)),_xlpm.WinVal,IF($AD335=0,"",INDEX(Output_Win!B$2:B$243,$AD335)),_xlpm.MyAuditVal,IF($AA335=0,"",INDEX(My_Audit!B$2:B$456,$AA335)),_xlfn.IFS(_xlpm.MyAuditVal&lt;&gt;"",_xlpm.MyAuditVal,_xlpm.MacVal&lt;&gt;"",_xlpm.MacVal,_xlpm.WinVal&lt;&gt;"",_xlpm.WinVal,_xlpm.CSVVal&lt;&gt;"",_xlpm.CSVVal)),""))</f>
        <v/>
      </c>
      <c r="D335" s="41" t="str" cm="1">
        <f t="array" ref="D335">IF(($Y335+$Z335+$AA335+$AD335)=0,"",IFERROR(_xlfn.LET(_xlpm.CSVVal,IF($Y335=0,"",INDEX(CSV!C$2:C$510,$Y335)),_xlpm.MacVal,IF($Z335=0,"",INDEX(Output_Mac!D$2:D$500,$Z335)),_xlpm.WinVal,IF($AD335=0,"",INDEX(Output_Win!D$2:D$243,$AD335)),_xlpm.MyAuditVal,IF($AA335=0,"",INDEX(My_Audit!C$2:C$456,$AA335)),_xlfn.IFS(_xlpm.MyAuditVal&lt;&gt;"",_xlpm.MyAuditVal,_xlpm.MacVal&lt;&gt;"",_xlpm.MacVal,_xlpm.WinVal&lt;&gt;"",_xlpm.WinVal,_xlpm.CSVVal&lt;&gt;"",_xlpm.CSVVal)),""))</f>
        <v/>
      </c>
      <c r="E335" s="41" t="str" cm="1">
        <f t="array" ref="E335">IF(($Y335+$Z335+$AA335+$AD335)=0,"",IFERROR(_xlfn.LET(_xlpm.CSVVal,IF($Y335=0,"",INDEX(CSV!E$2:E$510,$Y335)),_xlpm.MacVal,IF($Z335=0,"",INDEX(Output_Mac!C$2:C$500,$Z335)),_xlpm.WinVal,IF($AD335=0,"",INDEX(Output_Win!C$2:C$243,$AD335)),_xlpm.MyAuditVal,IF($AA335=0,"",INDEX(My_Audit!D$2:D$456,$AA335)),_xlfn.IFS(_xlpm.MyAuditVal&lt;&gt;"",_xlpm.MyAuditVal,_xlpm.MacVal&lt;&gt;"",_xlpm.MacVal,_xlpm.WinVal&lt;&gt;"",_xlpm.WinVal,_xlpm.CSVVal&lt;&gt;"",_xlpm.CSVVal)),""))</f>
        <v/>
      </c>
      <c r="F335" s="41" t="str" cm="1">
        <f t="array" ref="F335">IF(($Y335+$Z335+$AA335+$AD335)=0,"",IFERROR(_xlfn.LET(_xlpm.CSVVal,IF($Y335=0,"",INDEX(CSV!F$2:F$510,$Y335)),_xlpm.MacVal,IF($Z335=0,"",INDEX(Output_Mac!E$2:E$500,$Z335)),_xlpm.WinVal,IF($AD335=0,"",INDEX(Output_Win!E$2:E$243,$AD335)),_xlpm.MyAuditVal,IF($AA335=0,"",INDEX(My_Audit!E$2:E$456,$AA335)),_xlfn.IFS(_xlpm.MyAuditVal&lt;&gt;"",_xlpm.MyAuditVal,_xlpm.MacVal&lt;&gt;"",_xlpm.MacVal,_xlpm.WinVal&lt;&gt;"",_xlpm.WinVal,_xlpm.CSVVal&lt;&gt;"",PROPER(_xlpm.CSVVal))),""))</f>
        <v/>
      </c>
      <c r="G335" s="41" t="str" cm="1">
        <f t="array" ref="G335">IF(($Y335+$Z335+$AA335+$AD335)=0,"",IFERROR(_xlfn.LET(_xlpm.CSVVal,IF($Y335=0,"",INDEX(CSV!G$2:G$510,$Y335)),_xlpm.MacVal,IF($Z335=0,"",INDEX(Output_Mac!G$2:G$500,$Z335)),_xlpm.WinVal,IF($AD335=0,"",INDEX(Output_Win!G$2:G$243,$AD335)),_xlpm.MyAuditVal,IF($AA335=0,"",INDEX(My_Audit!F$2:F$456,$AA335)),_xlfn.IFS(_xlpm.MyAuditVal&lt;&gt;"",_xlpm.MyAuditVal,_xlpm.MacVal&lt;&gt;"",_xlpm.MacVal,_xlpm.WinVal&lt;&gt;"",_xlpm.WinVal,_xlpm.CSVVal&lt;&gt;"",_xlpm.CSVVal)),""))</f>
        <v/>
      </c>
      <c r="H335" s="41" t="str" cm="1">
        <f t="array" ref="H335">IF($Z335&gt;0,INDEX(Output_Mac!H$2:H$500,$Z335),IF($AD335&gt;0,INDEX(Output_Win!H$2:H$243,$AD335),IF($AA335&gt;0,_xlfn.LET(_xlpm.MyAuditVal,INDEX(My_Audit!G$2:G$456,$AA335),IF(_xlpm.MyAuditVal=0,"",_xlpm.MyAuditVal)),"")))</f>
        <v/>
      </c>
      <c r="I335" s="41" t="str" cm="1">
        <f t="array" ref="I335">IF(($Y335+$Z335+$AA335+$AD335)=0,"",IFERROR(_xlfn.LET(_xlpm.CSVVal,IF($Y335=0,"",INDEX(CSV!H$2:H$510,$Y335)),_xlpm.MacVal,IF($Z335=0,"",INDEX(Output_Mac!I$2:I$500,$Z335)),_xlpm.WinVal,IF($AD335=0,"",INDEX(Output_Win!I$2:I$243,$AD335)),_xlpm.MyAuditVal,IF($AA335=0,"",INDEX(My_Audit!H$2:H$456,$AA335)),_xlfn.IFS(_xlpm.MyAuditVal&lt;&gt;"",_xlpm.MyAuditVal,_xlpm.MacVal&lt;&gt;"",_xlpm.MacVal,_xlpm.WinVal&lt;&gt;"",_xlpm.WinVal,_xlpm.CSVVal&lt;&gt;"",_xlpm.CSVVal)),""))</f>
        <v/>
      </c>
      <c r="J335" s="41" t="str" cm="1">
        <f t="array" ref="J335">IF(($Y335+$Z335+$AA335+$AD335)=0,"",IFERROR(_xlfn.LET(_xlpm.CSVVal,IF($Y335=0,"",INDEX(CSV!J$2:J$510,$Y335)),_xlpm.MacVal,IF($Z335=0,"",INDEX(Output_Mac!J$2:J$500,$Z335)),_xlpm.WinVal,IF($AD335=0,"",INDEX(Output_Win!J$2:J$243,$AD335)),_xlpm.MyAuditVal,IF($AA335=0,"",INDEX(My_Audit!I$2:I$456,$AA335)),_xlfn.IFS(_xlpm.MyAuditVal&lt;&gt;"",_xlpm.MyAuditVal,_xlpm.MacVal&lt;&gt;"",_xlpm.MacVal,_xlpm.WinVal&lt;&gt;"",_xlpm.WinVal,_xlpm.CSVVal&lt;&gt;"",_xlpm.CSVVal)),""))</f>
        <v/>
      </c>
      <c r="K335" s="41" t="str" cm="1">
        <f t="array" ref="K335">IF(($Y335+$Z335+$AA335+$AD335)=0,"",IFERROR(_xlfn.LET(_xlpm.CSVVal,IF($Y335=0,"",INDEX(CSV!N$2:N$510,$Y335)),_xlpm.MacVal,IF($Z335=0,"",INDEX(Output_Mac!L$2:L$500,$Z335)),_xlpm.WinVal,IF($AD335=0,"",INDEX(Output_Win!L$2:L$243,$AD335)),_xlpm.MyAuditVal,IF($AA335=0,"",INDEX(My_Audit!J$2:J$456,$AA335)),_xlfn.IFS(_xlpm.MyAuditVal&lt;&gt;"",_xlpm.MyAuditVal,_xlpm.MacVal&lt;&gt;"",_xlpm.MacVal,_xlpm.WinVal&lt;&gt;"",_xlpm.WinVal,_xlpm.CSVVal&lt;&gt;"",_xlpm.CSVVal)),""))</f>
        <v/>
      </c>
      <c r="L335" s="41" t="str" cm="1">
        <f t="array" ref="L335">IF(($Y335+$Z335+$AA335+$AD335)=0,"",IFERROR(_xlfn.LET(_xlpm.CSVVal,IF($Y335=0,"",INDEX(CSV!Q$2:Q$510,$Y335)),_xlpm.MacVal,IF($Z335=0,"",INDEX(Output_Mac!M$2:M$500,$Z335)),_xlpm.WinVal,IF($AD335=0,"",INDEX(Output_Win!M$2:M$243,$AD335)),_xlpm.MyAuditVal,IF($AA335=0,"",INDEX(My_Audit!K$2:K$456,$AA335)),_xlfn.IFS(_xlpm.MyAuditVal&lt;&gt;"",_xlpm.MyAuditVal,_xlpm.MacVal&lt;&gt;"",_xlpm.MacVal,_xlpm.WinVal&lt;&gt;"",_xlpm.WinVal,_xlpm.CSVVal&lt;&gt;"",_xlpm.CSVVal)),""))</f>
        <v/>
      </c>
      <c r="M335" s="41" t="str" cm="1">
        <f t="array" ref="M335">IF(($Y335+$Z335+$AA335+$AD335)=0,"",ExpandDiagCodes(_xlfn.TEXTJOIN(", ",TRUE,IF($AA335=0,"",INDEX(My_Audit!N$2:N$456,$AA335)),IF($Z335=0,"",INDEX(Output_Mac!S$2:S$500,$Z335)),IF($AD335=0,"",INDEX(Output_Win!S$2:S$243,$AD335)),IF($Y335=0,"",INDEX(CSV!AE$2:AE$510,$Y335)))))</f>
        <v/>
      </c>
      <c r="N335" s="41" t="str" cm="1">
        <f t="array" ref="N335">IF(($Y335+$Z335+$AA335+$AD335)=0,"",IFERROR(_xlfn.LET(_xlpm.CSVVal,IF($Y335=0,"",INDEX(CSV!AG$2:AG$510,$Y335)),_xlpm.MacVal,IF($Z335=0,"",INDEX(Output_Mac!T$2:T$500,$Z335)),_xlpm.WinVal,IF($AD335=0,"",INDEX(Output_Win!T$2:T$243,$AD335)),_xlpm.MyAuditVal,IF($AA335=0,"",INDEX(My_Audit!O$2:O$456,$AA335)),_xlfn.IFS(_xlpm.MyAuditVal&lt;&gt;"",_xlpm.MyAuditVal,_xlpm.MacVal&lt;&gt;"",_xlpm.MacVal,_xlpm.WinVal&lt;&gt;"",_xlpm.WinVal,_xlpm.CSVVal&lt;&gt;"",_xlpm.CSVVal)),""))</f>
        <v/>
      </c>
      <c r="O335" s="41" t="str" cm="1">
        <f t="array" ref="O335">IF($AB335=0,"",INDEX(My_Audit!P$2:P$456,$AB335))&amp;""</f>
        <v/>
      </c>
      <c r="P335" s="40"/>
      <c r="Q335" s="41" t="str">
        <f>IF(LEFT(N335,4)="Pass","Nist SP 800-88",My_Audit!R335)&amp;""</f>
        <v/>
      </c>
      <c r="R335" s="40"/>
      <c r="S335" s="40"/>
      <c r="T335" s="41" t="str" cm="1">
        <f t="array" ref="T335">IF($AC335=0,"",INDEX(Models!J$2:J$605,$AC335))</f>
        <v/>
      </c>
      <c r="U335" s="40"/>
      <c r="V335" s="40"/>
      <c r="W335" s="79" t="str" cm="1">
        <f t="array" ref="W335">IF(($Z335+$AA335+$AD335)=0,"",ExpandDiagCodes(_xlfn.TEXTJOIN(", ",TRUE,IF($AA335=0,"",INDEX(My_Audit!L$2:L$456,$AA335)),IF($Z335=0,"",INDEX(Output_Mac!AA$2:AA$500,$Z335)),IF($AD335=0,"",INDEX(Output_Win!AA$2:AA$243,$AD335)))))</f>
        <v/>
      </c>
      <c r="Y335" s="80">
        <f>IFERROR(MATCH($A335,CSV!$A$2:$A$510,0),0)</f>
        <v>0</v>
      </c>
      <c r="Z335" s="80">
        <f>IFERROR(MATCH($A335,Output_Mac!$A$2:$A$500,0),0)</f>
        <v>0</v>
      </c>
      <c r="AA335" s="80">
        <f>IFERROR(MATCH($A335,My_Audit!$A$2:$A$456,0),0)</f>
        <v>334</v>
      </c>
      <c r="AB335" s="80">
        <f>IFERROR(MATCH($C335,My_Audit!$B$2:$B$456,0),0)</f>
        <v>0</v>
      </c>
      <c r="AC335" s="80">
        <f>IFERROR(MATCH($E335,Models!$I$2:$I$605,0),0)</f>
        <v>0</v>
      </c>
      <c r="AD335" s="80">
        <f>IFERROR(MATCH($A335,Output_Win!$A$2:$A$243,0),0)</f>
        <v>0</v>
      </c>
    </row>
    <row r="336" spans="1:30">
      <c r="A336" s="40" t="str">
        <f>_xlfn.TEXTJOIN("",TRUE,Input!$A$4,TEXT(ROW(My_Audit!A335)+Input!$A$8-1,"00"))</f>
        <v>W4723</v>
      </c>
      <c r="B336" s="40" t="str">
        <f>_xlfn.TEXTJOIN("-",TRUE,"ITD",Input!$A$2,A336)</f>
        <v>ITD-SHR11749-W4723</v>
      </c>
      <c r="C336" s="41" t="str" cm="1">
        <f t="array" ref="C336">IF(($Y336+$Z336+$AA336+$AD336)=0,"",IFERROR(_xlfn.LET(_xlpm.CSVVal,IF($Y336=0,"",INDEX(CSV!B$2:B$510,$Y336)),_xlpm.MacVal,IF($Z336=0,"",INDEX(Output_Mac!B$2:B$500,$Z336)),_xlpm.WinVal,IF($AD336=0,"",INDEX(Output_Win!B$2:B$243,$AD336)),_xlpm.MyAuditVal,IF($AA336=0,"",INDEX(My_Audit!B$2:B$456,$AA336)),_xlfn.IFS(_xlpm.MyAuditVal&lt;&gt;"",_xlpm.MyAuditVal,_xlpm.MacVal&lt;&gt;"",_xlpm.MacVal,_xlpm.WinVal&lt;&gt;"",_xlpm.WinVal,_xlpm.CSVVal&lt;&gt;"",_xlpm.CSVVal)),""))</f>
        <v/>
      </c>
      <c r="D336" s="41" t="str" cm="1">
        <f t="array" ref="D336">IF(($Y336+$Z336+$AA336+$AD336)=0,"",IFERROR(_xlfn.LET(_xlpm.CSVVal,IF($Y336=0,"",INDEX(CSV!C$2:C$510,$Y336)),_xlpm.MacVal,IF($Z336=0,"",INDEX(Output_Mac!D$2:D$500,$Z336)),_xlpm.WinVal,IF($AD336=0,"",INDEX(Output_Win!D$2:D$243,$AD336)),_xlpm.MyAuditVal,IF($AA336=0,"",INDEX(My_Audit!C$2:C$456,$AA336)),_xlfn.IFS(_xlpm.MyAuditVal&lt;&gt;"",_xlpm.MyAuditVal,_xlpm.MacVal&lt;&gt;"",_xlpm.MacVal,_xlpm.WinVal&lt;&gt;"",_xlpm.WinVal,_xlpm.CSVVal&lt;&gt;"",_xlpm.CSVVal)),""))</f>
        <v/>
      </c>
      <c r="E336" s="41" t="str" cm="1">
        <f t="array" ref="E336">IF(($Y336+$Z336+$AA336+$AD336)=0,"",IFERROR(_xlfn.LET(_xlpm.CSVVal,IF($Y336=0,"",INDEX(CSV!E$2:E$510,$Y336)),_xlpm.MacVal,IF($Z336=0,"",INDEX(Output_Mac!C$2:C$500,$Z336)),_xlpm.WinVal,IF($AD336=0,"",INDEX(Output_Win!C$2:C$243,$AD336)),_xlpm.MyAuditVal,IF($AA336=0,"",INDEX(My_Audit!D$2:D$456,$AA336)),_xlfn.IFS(_xlpm.MyAuditVal&lt;&gt;"",_xlpm.MyAuditVal,_xlpm.MacVal&lt;&gt;"",_xlpm.MacVal,_xlpm.WinVal&lt;&gt;"",_xlpm.WinVal,_xlpm.CSVVal&lt;&gt;"",_xlpm.CSVVal)),""))</f>
        <v/>
      </c>
      <c r="F336" s="41" t="str" cm="1">
        <f t="array" ref="F336">IF(($Y336+$Z336+$AA336+$AD336)=0,"",IFERROR(_xlfn.LET(_xlpm.CSVVal,IF($Y336=0,"",INDEX(CSV!F$2:F$510,$Y336)),_xlpm.MacVal,IF($Z336=0,"",INDEX(Output_Mac!E$2:E$500,$Z336)),_xlpm.WinVal,IF($AD336=0,"",INDEX(Output_Win!E$2:E$243,$AD336)),_xlpm.MyAuditVal,IF($AA336=0,"",INDEX(My_Audit!E$2:E$456,$AA336)),_xlfn.IFS(_xlpm.MyAuditVal&lt;&gt;"",_xlpm.MyAuditVal,_xlpm.MacVal&lt;&gt;"",_xlpm.MacVal,_xlpm.WinVal&lt;&gt;"",_xlpm.WinVal,_xlpm.CSVVal&lt;&gt;"",PROPER(_xlpm.CSVVal))),""))</f>
        <v/>
      </c>
      <c r="G336" s="41" t="str" cm="1">
        <f t="array" ref="G336">IF(($Y336+$Z336+$AA336+$AD336)=0,"",IFERROR(_xlfn.LET(_xlpm.CSVVal,IF($Y336=0,"",INDEX(CSV!G$2:G$510,$Y336)),_xlpm.MacVal,IF($Z336=0,"",INDEX(Output_Mac!G$2:G$500,$Z336)),_xlpm.WinVal,IF($AD336=0,"",INDEX(Output_Win!G$2:G$243,$AD336)),_xlpm.MyAuditVal,IF($AA336=0,"",INDEX(My_Audit!F$2:F$456,$AA336)),_xlfn.IFS(_xlpm.MyAuditVal&lt;&gt;"",_xlpm.MyAuditVal,_xlpm.MacVal&lt;&gt;"",_xlpm.MacVal,_xlpm.WinVal&lt;&gt;"",_xlpm.WinVal,_xlpm.CSVVal&lt;&gt;"",_xlpm.CSVVal)),""))</f>
        <v/>
      </c>
      <c r="H336" s="41" t="str" cm="1">
        <f t="array" ref="H336">IF($Z336&gt;0,INDEX(Output_Mac!H$2:H$500,$Z336),IF($AD336&gt;0,INDEX(Output_Win!H$2:H$243,$AD336),IF($AA336&gt;0,_xlfn.LET(_xlpm.MyAuditVal,INDEX(My_Audit!G$2:G$456,$AA336),IF(_xlpm.MyAuditVal=0,"",_xlpm.MyAuditVal)),"")))</f>
        <v/>
      </c>
      <c r="I336" s="41" t="str" cm="1">
        <f t="array" ref="I336">IF(($Y336+$Z336+$AA336+$AD336)=0,"",IFERROR(_xlfn.LET(_xlpm.CSVVal,IF($Y336=0,"",INDEX(CSV!H$2:H$510,$Y336)),_xlpm.MacVal,IF($Z336=0,"",INDEX(Output_Mac!I$2:I$500,$Z336)),_xlpm.WinVal,IF($AD336=0,"",INDEX(Output_Win!I$2:I$243,$AD336)),_xlpm.MyAuditVal,IF($AA336=0,"",INDEX(My_Audit!H$2:H$456,$AA336)),_xlfn.IFS(_xlpm.MyAuditVal&lt;&gt;"",_xlpm.MyAuditVal,_xlpm.MacVal&lt;&gt;"",_xlpm.MacVal,_xlpm.WinVal&lt;&gt;"",_xlpm.WinVal,_xlpm.CSVVal&lt;&gt;"",_xlpm.CSVVal)),""))</f>
        <v/>
      </c>
      <c r="J336" s="41" t="str" cm="1">
        <f t="array" ref="J336">IF(($Y336+$Z336+$AA336+$AD336)=0,"",IFERROR(_xlfn.LET(_xlpm.CSVVal,IF($Y336=0,"",INDEX(CSV!J$2:J$510,$Y336)),_xlpm.MacVal,IF($Z336=0,"",INDEX(Output_Mac!J$2:J$500,$Z336)),_xlpm.WinVal,IF($AD336=0,"",INDEX(Output_Win!J$2:J$243,$AD336)),_xlpm.MyAuditVal,IF($AA336=0,"",INDEX(My_Audit!I$2:I$456,$AA336)),_xlfn.IFS(_xlpm.MyAuditVal&lt;&gt;"",_xlpm.MyAuditVal,_xlpm.MacVal&lt;&gt;"",_xlpm.MacVal,_xlpm.WinVal&lt;&gt;"",_xlpm.WinVal,_xlpm.CSVVal&lt;&gt;"",_xlpm.CSVVal)),""))</f>
        <v/>
      </c>
      <c r="K336" s="41" t="str" cm="1">
        <f t="array" ref="K336">IF(($Y336+$Z336+$AA336+$AD336)=0,"",IFERROR(_xlfn.LET(_xlpm.CSVVal,IF($Y336=0,"",INDEX(CSV!N$2:N$510,$Y336)),_xlpm.MacVal,IF($Z336=0,"",INDEX(Output_Mac!L$2:L$500,$Z336)),_xlpm.WinVal,IF($AD336=0,"",INDEX(Output_Win!L$2:L$243,$AD336)),_xlpm.MyAuditVal,IF($AA336=0,"",INDEX(My_Audit!J$2:J$456,$AA336)),_xlfn.IFS(_xlpm.MyAuditVal&lt;&gt;"",_xlpm.MyAuditVal,_xlpm.MacVal&lt;&gt;"",_xlpm.MacVal,_xlpm.WinVal&lt;&gt;"",_xlpm.WinVal,_xlpm.CSVVal&lt;&gt;"",_xlpm.CSVVal)),""))</f>
        <v/>
      </c>
      <c r="L336" s="41" t="str" cm="1">
        <f t="array" ref="L336">IF(($Y336+$Z336+$AA336+$AD336)=0,"",IFERROR(_xlfn.LET(_xlpm.CSVVal,IF($Y336=0,"",INDEX(CSV!Q$2:Q$510,$Y336)),_xlpm.MacVal,IF($Z336=0,"",INDEX(Output_Mac!M$2:M$500,$Z336)),_xlpm.WinVal,IF($AD336=0,"",INDEX(Output_Win!M$2:M$243,$AD336)),_xlpm.MyAuditVal,IF($AA336=0,"",INDEX(My_Audit!K$2:K$456,$AA336)),_xlfn.IFS(_xlpm.MyAuditVal&lt;&gt;"",_xlpm.MyAuditVal,_xlpm.MacVal&lt;&gt;"",_xlpm.MacVal,_xlpm.WinVal&lt;&gt;"",_xlpm.WinVal,_xlpm.CSVVal&lt;&gt;"",_xlpm.CSVVal)),""))</f>
        <v/>
      </c>
      <c r="M336" s="41" t="str" cm="1">
        <f t="array" ref="M336">IF(($Y336+$Z336+$AA336+$AD336)=0,"",ExpandDiagCodes(_xlfn.TEXTJOIN(", ",TRUE,IF($AA336=0,"",INDEX(My_Audit!N$2:N$456,$AA336)),IF($Z336=0,"",INDEX(Output_Mac!S$2:S$500,$Z336)),IF($AD336=0,"",INDEX(Output_Win!S$2:S$243,$AD336)),IF($Y336=0,"",INDEX(CSV!AE$2:AE$510,$Y336)))))</f>
        <v/>
      </c>
      <c r="N336" s="41" t="str" cm="1">
        <f t="array" ref="N336">IF(($Y336+$Z336+$AA336+$AD336)=0,"",IFERROR(_xlfn.LET(_xlpm.CSVVal,IF($Y336=0,"",INDEX(CSV!AG$2:AG$510,$Y336)),_xlpm.MacVal,IF($Z336=0,"",INDEX(Output_Mac!T$2:T$500,$Z336)),_xlpm.WinVal,IF($AD336=0,"",INDEX(Output_Win!T$2:T$243,$AD336)),_xlpm.MyAuditVal,IF($AA336=0,"",INDEX(My_Audit!O$2:O$456,$AA336)),_xlfn.IFS(_xlpm.MyAuditVal&lt;&gt;"",_xlpm.MyAuditVal,_xlpm.MacVal&lt;&gt;"",_xlpm.MacVal,_xlpm.WinVal&lt;&gt;"",_xlpm.WinVal,_xlpm.CSVVal&lt;&gt;"",_xlpm.CSVVal)),""))</f>
        <v/>
      </c>
      <c r="O336" s="41" t="str" cm="1">
        <f t="array" ref="O336">IF($AB336=0,"",INDEX(My_Audit!P$2:P$456,$AB336))&amp;""</f>
        <v/>
      </c>
      <c r="P336" s="40"/>
      <c r="Q336" s="41" t="str">
        <f>IF(LEFT(N336,4)="Pass","Nist SP 800-88",My_Audit!R336)&amp;""</f>
        <v/>
      </c>
      <c r="R336" s="40"/>
      <c r="S336" s="40"/>
      <c r="T336" s="41" t="str" cm="1">
        <f t="array" ref="T336">IF($AC336=0,"",INDEX(Models!J$2:J$605,$AC336))</f>
        <v/>
      </c>
      <c r="U336" s="40"/>
      <c r="V336" s="40"/>
      <c r="W336" s="79" t="str" cm="1">
        <f t="array" ref="W336">IF(($Z336+$AA336+$AD336)=0,"",ExpandDiagCodes(_xlfn.TEXTJOIN(", ",TRUE,IF($AA336=0,"",INDEX(My_Audit!L$2:L$456,$AA336)),IF($Z336=0,"",INDEX(Output_Mac!AA$2:AA$500,$Z336)),IF($AD336=0,"",INDEX(Output_Win!AA$2:AA$243,$AD336)))))</f>
        <v/>
      </c>
      <c r="Y336" s="80">
        <f>IFERROR(MATCH($A336,CSV!$A$2:$A$510,0),0)</f>
        <v>0</v>
      </c>
      <c r="Z336" s="80">
        <f>IFERROR(MATCH($A336,Output_Mac!$A$2:$A$500,0),0)</f>
        <v>0</v>
      </c>
      <c r="AA336" s="80">
        <f>IFERROR(MATCH($A336,My_Audit!$A$2:$A$456,0),0)</f>
        <v>335</v>
      </c>
      <c r="AB336" s="80">
        <f>IFERROR(MATCH($C336,My_Audit!$B$2:$B$456,0),0)</f>
        <v>0</v>
      </c>
      <c r="AC336" s="80">
        <f>IFERROR(MATCH($E336,Models!$I$2:$I$605,0),0)</f>
        <v>0</v>
      </c>
      <c r="AD336" s="80">
        <f>IFERROR(MATCH($A336,Output_Win!$A$2:$A$243,0),0)</f>
        <v>0</v>
      </c>
    </row>
    <row r="337" spans="1:30">
      <c r="A337" s="40" t="str">
        <f>_xlfn.TEXTJOIN("",TRUE,Input!$A$4,TEXT(ROW(My_Audit!A336)+Input!$A$8-1,"00"))</f>
        <v>W4724</v>
      </c>
      <c r="B337" s="40" t="str">
        <f>_xlfn.TEXTJOIN("-",TRUE,"ITD",Input!$A$2,A337)</f>
        <v>ITD-SHR11749-W4724</v>
      </c>
      <c r="C337" s="41" t="str" cm="1">
        <f t="array" ref="C337">IF(($Y337+$Z337+$AA337+$AD337)=0,"",IFERROR(_xlfn.LET(_xlpm.CSVVal,IF($Y337=0,"",INDEX(CSV!B$2:B$510,$Y337)),_xlpm.MacVal,IF($Z337=0,"",INDEX(Output_Mac!B$2:B$500,$Z337)),_xlpm.WinVal,IF($AD337=0,"",INDEX(Output_Win!B$2:B$243,$AD337)),_xlpm.MyAuditVal,IF($AA337=0,"",INDEX(My_Audit!B$2:B$456,$AA337)),_xlfn.IFS(_xlpm.MyAuditVal&lt;&gt;"",_xlpm.MyAuditVal,_xlpm.MacVal&lt;&gt;"",_xlpm.MacVal,_xlpm.WinVal&lt;&gt;"",_xlpm.WinVal,_xlpm.CSVVal&lt;&gt;"",_xlpm.CSVVal)),""))</f>
        <v/>
      </c>
      <c r="D337" s="41" t="str" cm="1">
        <f t="array" ref="D337">IF(($Y337+$Z337+$AA337+$AD337)=0,"",IFERROR(_xlfn.LET(_xlpm.CSVVal,IF($Y337=0,"",INDEX(CSV!C$2:C$510,$Y337)),_xlpm.MacVal,IF($Z337=0,"",INDEX(Output_Mac!D$2:D$500,$Z337)),_xlpm.WinVal,IF($AD337=0,"",INDEX(Output_Win!D$2:D$243,$AD337)),_xlpm.MyAuditVal,IF($AA337=0,"",INDEX(My_Audit!C$2:C$456,$AA337)),_xlfn.IFS(_xlpm.MyAuditVal&lt;&gt;"",_xlpm.MyAuditVal,_xlpm.MacVal&lt;&gt;"",_xlpm.MacVal,_xlpm.WinVal&lt;&gt;"",_xlpm.WinVal,_xlpm.CSVVal&lt;&gt;"",_xlpm.CSVVal)),""))</f>
        <v/>
      </c>
      <c r="E337" s="41" t="str" cm="1">
        <f t="array" ref="E337">IF(($Y337+$Z337+$AA337+$AD337)=0,"",IFERROR(_xlfn.LET(_xlpm.CSVVal,IF($Y337=0,"",INDEX(CSV!E$2:E$510,$Y337)),_xlpm.MacVal,IF($Z337=0,"",INDEX(Output_Mac!C$2:C$500,$Z337)),_xlpm.WinVal,IF($AD337=0,"",INDEX(Output_Win!C$2:C$243,$AD337)),_xlpm.MyAuditVal,IF($AA337=0,"",INDEX(My_Audit!D$2:D$456,$AA337)),_xlfn.IFS(_xlpm.MyAuditVal&lt;&gt;"",_xlpm.MyAuditVal,_xlpm.MacVal&lt;&gt;"",_xlpm.MacVal,_xlpm.WinVal&lt;&gt;"",_xlpm.WinVal,_xlpm.CSVVal&lt;&gt;"",_xlpm.CSVVal)),""))</f>
        <v/>
      </c>
      <c r="F337" s="41" t="str" cm="1">
        <f t="array" ref="F337">IF(($Y337+$Z337+$AA337+$AD337)=0,"",IFERROR(_xlfn.LET(_xlpm.CSVVal,IF($Y337=0,"",INDEX(CSV!F$2:F$510,$Y337)),_xlpm.MacVal,IF($Z337=0,"",INDEX(Output_Mac!E$2:E$500,$Z337)),_xlpm.WinVal,IF($AD337=0,"",INDEX(Output_Win!E$2:E$243,$AD337)),_xlpm.MyAuditVal,IF($AA337=0,"",INDEX(My_Audit!E$2:E$456,$AA337)),_xlfn.IFS(_xlpm.MyAuditVal&lt;&gt;"",_xlpm.MyAuditVal,_xlpm.MacVal&lt;&gt;"",_xlpm.MacVal,_xlpm.WinVal&lt;&gt;"",_xlpm.WinVal,_xlpm.CSVVal&lt;&gt;"",PROPER(_xlpm.CSVVal))),""))</f>
        <v/>
      </c>
      <c r="G337" s="41" t="str" cm="1">
        <f t="array" ref="G337">IF(($Y337+$Z337+$AA337+$AD337)=0,"",IFERROR(_xlfn.LET(_xlpm.CSVVal,IF($Y337=0,"",INDEX(CSV!G$2:G$510,$Y337)),_xlpm.MacVal,IF($Z337=0,"",INDEX(Output_Mac!G$2:G$500,$Z337)),_xlpm.WinVal,IF($AD337=0,"",INDEX(Output_Win!G$2:G$243,$AD337)),_xlpm.MyAuditVal,IF($AA337=0,"",INDEX(My_Audit!F$2:F$456,$AA337)),_xlfn.IFS(_xlpm.MyAuditVal&lt;&gt;"",_xlpm.MyAuditVal,_xlpm.MacVal&lt;&gt;"",_xlpm.MacVal,_xlpm.WinVal&lt;&gt;"",_xlpm.WinVal,_xlpm.CSVVal&lt;&gt;"",_xlpm.CSVVal)),""))</f>
        <v/>
      </c>
      <c r="H337" s="41" t="str" cm="1">
        <f t="array" ref="H337">IF($Z337&gt;0,INDEX(Output_Mac!H$2:H$500,$Z337),IF($AD337&gt;0,INDEX(Output_Win!H$2:H$243,$AD337),IF($AA337&gt;0,_xlfn.LET(_xlpm.MyAuditVal,INDEX(My_Audit!G$2:G$456,$AA337),IF(_xlpm.MyAuditVal=0,"",_xlpm.MyAuditVal)),"")))</f>
        <v/>
      </c>
      <c r="I337" s="41" t="str" cm="1">
        <f t="array" ref="I337">IF(($Y337+$Z337+$AA337+$AD337)=0,"",IFERROR(_xlfn.LET(_xlpm.CSVVal,IF($Y337=0,"",INDEX(CSV!H$2:H$510,$Y337)),_xlpm.MacVal,IF($Z337=0,"",INDEX(Output_Mac!I$2:I$500,$Z337)),_xlpm.WinVal,IF($AD337=0,"",INDEX(Output_Win!I$2:I$243,$AD337)),_xlpm.MyAuditVal,IF($AA337=0,"",INDEX(My_Audit!H$2:H$456,$AA337)),_xlfn.IFS(_xlpm.MyAuditVal&lt;&gt;"",_xlpm.MyAuditVal,_xlpm.MacVal&lt;&gt;"",_xlpm.MacVal,_xlpm.WinVal&lt;&gt;"",_xlpm.WinVal,_xlpm.CSVVal&lt;&gt;"",_xlpm.CSVVal)),""))</f>
        <v/>
      </c>
      <c r="J337" s="41" t="str" cm="1">
        <f t="array" ref="J337">IF(($Y337+$Z337+$AA337+$AD337)=0,"",IFERROR(_xlfn.LET(_xlpm.CSVVal,IF($Y337=0,"",INDEX(CSV!J$2:J$510,$Y337)),_xlpm.MacVal,IF($Z337=0,"",INDEX(Output_Mac!J$2:J$500,$Z337)),_xlpm.WinVal,IF($AD337=0,"",INDEX(Output_Win!J$2:J$243,$AD337)),_xlpm.MyAuditVal,IF($AA337=0,"",INDEX(My_Audit!I$2:I$456,$AA337)),_xlfn.IFS(_xlpm.MyAuditVal&lt;&gt;"",_xlpm.MyAuditVal,_xlpm.MacVal&lt;&gt;"",_xlpm.MacVal,_xlpm.WinVal&lt;&gt;"",_xlpm.WinVal,_xlpm.CSVVal&lt;&gt;"",_xlpm.CSVVal)),""))</f>
        <v/>
      </c>
      <c r="K337" s="41" t="str" cm="1">
        <f t="array" ref="K337">IF(($Y337+$Z337+$AA337+$AD337)=0,"",IFERROR(_xlfn.LET(_xlpm.CSVVal,IF($Y337=0,"",INDEX(CSV!N$2:N$510,$Y337)),_xlpm.MacVal,IF($Z337=0,"",INDEX(Output_Mac!L$2:L$500,$Z337)),_xlpm.WinVal,IF($AD337=0,"",INDEX(Output_Win!L$2:L$243,$AD337)),_xlpm.MyAuditVal,IF($AA337=0,"",INDEX(My_Audit!J$2:J$456,$AA337)),_xlfn.IFS(_xlpm.MyAuditVal&lt;&gt;"",_xlpm.MyAuditVal,_xlpm.MacVal&lt;&gt;"",_xlpm.MacVal,_xlpm.WinVal&lt;&gt;"",_xlpm.WinVal,_xlpm.CSVVal&lt;&gt;"",_xlpm.CSVVal)),""))</f>
        <v/>
      </c>
      <c r="L337" s="41" t="str" cm="1">
        <f t="array" ref="L337">IF(($Y337+$Z337+$AA337+$AD337)=0,"",IFERROR(_xlfn.LET(_xlpm.CSVVal,IF($Y337=0,"",INDEX(CSV!Q$2:Q$510,$Y337)),_xlpm.MacVal,IF($Z337=0,"",INDEX(Output_Mac!M$2:M$500,$Z337)),_xlpm.WinVal,IF($AD337=0,"",INDEX(Output_Win!M$2:M$243,$AD337)),_xlpm.MyAuditVal,IF($AA337=0,"",INDEX(My_Audit!K$2:K$456,$AA337)),_xlfn.IFS(_xlpm.MyAuditVal&lt;&gt;"",_xlpm.MyAuditVal,_xlpm.MacVal&lt;&gt;"",_xlpm.MacVal,_xlpm.WinVal&lt;&gt;"",_xlpm.WinVal,_xlpm.CSVVal&lt;&gt;"",_xlpm.CSVVal)),""))</f>
        <v/>
      </c>
      <c r="M337" s="41" t="str" cm="1">
        <f t="array" ref="M337">IF(($Y337+$Z337+$AA337+$AD337)=0,"",ExpandDiagCodes(_xlfn.TEXTJOIN(", ",TRUE,IF($AA337=0,"",INDEX(My_Audit!N$2:N$456,$AA337)),IF($Z337=0,"",INDEX(Output_Mac!S$2:S$500,$Z337)),IF($AD337=0,"",INDEX(Output_Win!S$2:S$243,$AD337)),IF($Y337=0,"",INDEX(CSV!AE$2:AE$510,$Y337)))))</f>
        <v/>
      </c>
      <c r="N337" s="41" t="str" cm="1">
        <f t="array" ref="N337">IF(($Y337+$Z337+$AA337+$AD337)=0,"",IFERROR(_xlfn.LET(_xlpm.CSVVal,IF($Y337=0,"",INDEX(CSV!AG$2:AG$510,$Y337)),_xlpm.MacVal,IF($Z337=0,"",INDEX(Output_Mac!T$2:T$500,$Z337)),_xlpm.WinVal,IF($AD337=0,"",INDEX(Output_Win!T$2:T$243,$AD337)),_xlpm.MyAuditVal,IF($AA337=0,"",INDEX(My_Audit!O$2:O$456,$AA337)),_xlfn.IFS(_xlpm.MyAuditVal&lt;&gt;"",_xlpm.MyAuditVal,_xlpm.MacVal&lt;&gt;"",_xlpm.MacVal,_xlpm.WinVal&lt;&gt;"",_xlpm.WinVal,_xlpm.CSVVal&lt;&gt;"",_xlpm.CSVVal)),""))</f>
        <v/>
      </c>
      <c r="O337" s="41" t="str" cm="1">
        <f t="array" ref="O337">IF($AB337=0,"",INDEX(My_Audit!P$2:P$456,$AB337))&amp;""</f>
        <v/>
      </c>
      <c r="P337" s="40"/>
      <c r="Q337" s="41" t="str">
        <f>IF(LEFT(N337,4)="Pass","Nist SP 800-88",My_Audit!R337)&amp;""</f>
        <v/>
      </c>
      <c r="R337" s="40"/>
      <c r="S337" s="40"/>
      <c r="T337" s="41" t="str" cm="1">
        <f t="array" ref="T337">IF($AC337=0,"",INDEX(Models!J$2:J$605,$AC337))</f>
        <v/>
      </c>
      <c r="U337" s="40"/>
      <c r="V337" s="40"/>
      <c r="W337" s="79" t="str" cm="1">
        <f t="array" ref="W337">IF(($Z337+$AA337+$AD337)=0,"",ExpandDiagCodes(_xlfn.TEXTJOIN(", ",TRUE,IF($AA337=0,"",INDEX(My_Audit!L$2:L$456,$AA337)),IF($Z337=0,"",INDEX(Output_Mac!AA$2:AA$500,$Z337)),IF($AD337=0,"",INDEX(Output_Win!AA$2:AA$243,$AD337)))))</f>
        <v/>
      </c>
      <c r="Y337" s="80">
        <f>IFERROR(MATCH($A337,CSV!$A$2:$A$510,0),0)</f>
        <v>0</v>
      </c>
      <c r="Z337" s="80">
        <f>IFERROR(MATCH($A337,Output_Mac!$A$2:$A$500,0),0)</f>
        <v>0</v>
      </c>
      <c r="AA337" s="80">
        <f>IFERROR(MATCH($A337,My_Audit!$A$2:$A$456,0),0)</f>
        <v>336</v>
      </c>
      <c r="AB337" s="80">
        <f>IFERROR(MATCH($C337,My_Audit!$B$2:$B$456,0),0)</f>
        <v>0</v>
      </c>
      <c r="AC337" s="80">
        <f>IFERROR(MATCH($E337,Models!$I$2:$I$605,0),0)</f>
        <v>0</v>
      </c>
      <c r="AD337" s="80">
        <f>IFERROR(MATCH($A337,Output_Win!$A$2:$A$243,0),0)</f>
        <v>0</v>
      </c>
    </row>
    <row r="338" spans="1:30">
      <c r="A338" s="40" t="str">
        <f>_xlfn.TEXTJOIN("",TRUE,Input!$A$4,TEXT(ROW(My_Audit!A337)+Input!$A$8-1,"00"))</f>
        <v>W4725</v>
      </c>
      <c r="B338" s="40" t="str">
        <f>_xlfn.TEXTJOIN("-",TRUE,"ITD",Input!$A$2,A338)</f>
        <v>ITD-SHR11749-W4725</v>
      </c>
      <c r="C338" s="41" t="str" cm="1">
        <f t="array" ref="C338">IF(($Y338+$Z338+$AA338+$AD338)=0,"",IFERROR(_xlfn.LET(_xlpm.CSVVal,IF($Y338=0,"",INDEX(CSV!B$2:B$510,$Y338)),_xlpm.MacVal,IF($Z338=0,"",INDEX(Output_Mac!B$2:B$500,$Z338)),_xlpm.WinVal,IF($AD338=0,"",INDEX(Output_Win!B$2:B$243,$AD338)),_xlpm.MyAuditVal,IF($AA338=0,"",INDEX(My_Audit!B$2:B$456,$AA338)),_xlfn.IFS(_xlpm.MyAuditVal&lt;&gt;"",_xlpm.MyAuditVal,_xlpm.MacVal&lt;&gt;"",_xlpm.MacVal,_xlpm.WinVal&lt;&gt;"",_xlpm.WinVal,_xlpm.CSVVal&lt;&gt;"",_xlpm.CSVVal)),""))</f>
        <v/>
      </c>
      <c r="D338" s="41" t="str" cm="1">
        <f t="array" ref="D338">IF(($Y338+$Z338+$AA338+$AD338)=0,"",IFERROR(_xlfn.LET(_xlpm.CSVVal,IF($Y338=0,"",INDEX(CSV!C$2:C$510,$Y338)),_xlpm.MacVal,IF($Z338=0,"",INDEX(Output_Mac!D$2:D$500,$Z338)),_xlpm.WinVal,IF($AD338=0,"",INDEX(Output_Win!D$2:D$243,$AD338)),_xlpm.MyAuditVal,IF($AA338=0,"",INDEX(My_Audit!C$2:C$456,$AA338)),_xlfn.IFS(_xlpm.MyAuditVal&lt;&gt;"",_xlpm.MyAuditVal,_xlpm.MacVal&lt;&gt;"",_xlpm.MacVal,_xlpm.WinVal&lt;&gt;"",_xlpm.WinVal,_xlpm.CSVVal&lt;&gt;"",_xlpm.CSVVal)),""))</f>
        <v/>
      </c>
      <c r="E338" s="41" t="str" cm="1">
        <f t="array" ref="E338">IF(($Y338+$Z338+$AA338+$AD338)=0,"",IFERROR(_xlfn.LET(_xlpm.CSVVal,IF($Y338=0,"",INDEX(CSV!E$2:E$510,$Y338)),_xlpm.MacVal,IF($Z338=0,"",INDEX(Output_Mac!C$2:C$500,$Z338)),_xlpm.WinVal,IF($AD338=0,"",INDEX(Output_Win!C$2:C$243,$AD338)),_xlpm.MyAuditVal,IF($AA338=0,"",INDEX(My_Audit!D$2:D$456,$AA338)),_xlfn.IFS(_xlpm.MyAuditVal&lt;&gt;"",_xlpm.MyAuditVal,_xlpm.MacVal&lt;&gt;"",_xlpm.MacVal,_xlpm.WinVal&lt;&gt;"",_xlpm.WinVal,_xlpm.CSVVal&lt;&gt;"",_xlpm.CSVVal)),""))</f>
        <v/>
      </c>
      <c r="F338" s="41" t="str" cm="1">
        <f t="array" ref="F338">IF(($Y338+$Z338+$AA338+$AD338)=0,"",IFERROR(_xlfn.LET(_xlpm.CSVVal,IF($Y338=0,"",INDEX(CSV!F$2:F$510,$Y338)),_xlpm.MacVal,IF($Z338=0,"",INDEX(Output_Mac!E$2:E$500,$Z338)),_xlpm.WinVal,IF($AD338=0,"",INDEX(Output_Win!E$2:E$243,$AD338)),_xlpm.MyAuditVal,IF($AA338=0,"",INDEX(My_Audit!E$2:E$456,$AA338)),_xlfn.IFS(_xlpm.MyAuditVal&lt;&gt;"",_xlpm.MyAuditVal,_xlpm.MacVal&lt;&gt;"",_xlpm.MacVal,_xlpm.WinVal&lt;&gt;"",_xlpm.WinVal,_xlpm.CSVVal&lt;&gt;"",PROPER(_xlpm.CSVVal))),""))</f>
        <v/>
      </c>
      <c r="G338" s="41" t="str" cm="1">
        <f t="array" ref="G338">IF(($Y338+$Z338+$AA338+$AD338)=0,"",IFERROR(_xlfn.LET(_xlpm.CSVVal,IF($Y338=0,"",INDEX(CSV!G$2:G$510,$Y338)),_xlpm.MacVal,IF($Z338=0,"",INDEX(Output_Mac!G$2:G$500,$Z338)),_xlpm.WinVal,IF($AD338=0,"",INDEX(Output_Win!G$2:G$243,$AD338)),_xlpm.MyAuditVal,IF($AA338=0,"",INDEX(My_Audit!F$2:F$456,$AA338)),_xlfn.IFS(_xlpm.MyAuditVal&lt;&gt;"",_xlpm.MyAuditVal,_xlpm.MacVal&lt;&gt;"",_xlpm.MacVal,_xlpm.WinVal&lt;&gt;"",_xlpm.WinVal,_xlpm.CSVVal&lt;&gt;"",_xlpm.CSVVal)),""))</f>
        <v/>
      </c>
      <c r="H338" s="41" t="str" cm="1">
        <f t="array" ref="H338">IF($Z338&gt;0,INDEX(Output_Mac!H$2:H$500,$Z338),IF($AD338&gt;0,INDEX(Output_Win!H$2:H$243,$AD338),IF($AA338&gt;0,_xlfn.LET(_xlpm.MyAuditVal,INDEX(My_Audit!G$2:G$456,$AA338),IF(_xlpm.MyAuditVal=0,"",_xlpm.MyAuditVal)),"")))</f>
        <v/>
      </c>
      <c r="I338" s="41" t="str" cm="1">
        <f t="array" ref="I338">IF(($Y338+$Z338+$AA338+$AD338)=0,"",IFERROR(_xlfn.LET(_xlpm.CSVVal,IF($Y338=0,"",INDEX(CSV!H$2:H$510,$Y338)),_xlpm.MacVal,IF($Z338=0,"",INDEX(Output_Mac!I$2:I$500,$Z338)),_xlpm.WinVal,IF($AD338=0,"",INDEX(Output_Win!I$2:I$243,$AD338)),_xlpm.MyAuditVal,IF($AA338=0,"",INDEX(My_Audit!H$2:H$456,$AA338)),_xlfn.IFS(_xlpm.MyAuditVal&lt;&gt;"",_xlpm.MyAuditVal,_xlpm.MacVal&lt;&gt;"",_xlpm.MacVal,_xlpm.WinVal&lt;&gt;"",_xlpm.WinVal,_xlpm.CSVVal&lt;&gt;"",_xlpm.CSVVal)),""))</f>
        <v/>
      </c>
      <c r="J338" s="41" t="str" cm="1">
        <f t="array" ref="J338">IF(($Y338+$Z338+$AA338+$AD338)=0,"",IFERROR(_xlfn.LET(_xlpm.CSVVal,IF($Y338=0,"",INDEX(CSV!J$2:J$510,$Y338)),_xlpm.MacVal,IF($Z338=0,"",INDEX(Output_Mac!J$2:J$500,$Z338)),_xlpm.WinVal,IF($AD338=0,"",INDEX(Output_Win!J$2:J$243,$AD338)),_xlpm.MyAuditVal,IF($AA338=0,"",INDEX(My_Audit!I$2:I$456,$AA338)),_xlfn.IFS(_xlpm.MyAuditVal&lt;&gt;"",_xlpm.MyAuditVal,_xlpm.MacVal&lt;&gt;"",_xlpm.MacVal,_xlpm.WinVal&lt;&gt;"",_xlpm.WinVal,_xlpm.CSVVal&lt;&gt;"",_xlpm.CSVVal)),""))</f>
        <v/>
      </c>
      <c r="K338" s="41" t="str" cm="1">
        <f t="array" ref="K338">IF(($Y338+$Z338+$AA338+$AD338)=0,"",IFERROR(_xlfn.LET(_xlpm.CSVVal,IF($Y338=0,"",INDEX(CSV!N$2:N$510,$Y338)),_xlpm.MacVal,IF($Z338=0,"",INDEX(Output_Mac!L$2:L$500,$Z338)),_xlpm.WinVal,IF($AD338=0,"",INDEX(Output_Win!L$2:L$243,$AD338)),_xlpm.MyAuditVal,IF($AA338=0,"",INDEX(My_Audit!J$2:J$456,$AA338)),_xlfn.IFS(_xlpm.MyAuditVal&lt;&gt;"",_xlpm.MyAuditVal,_xlpm.MacVal&lt;&gt;"",_xlpm.MacVal,_xlpm.WinVal&lt;&gt;"",_xlpm.WinVal,_xlpm.CSVVal&lt;&gt;"",_xlpm.CSVVal)),""))</f>
        <v/>
      </c>
      <c r="L338" s="41" t="str" cm="1">
        <f t="array" ref="L338">IF(($Y338+$Z338+$AA338+$AD338)=0,"",IFERROR(_xlfn.LET(_xlpm.CSVVal,IF($Y338=0,"",INDEX(CSV!Q$2:Q$510,$Y338)),_xlpm.MacVal,IF($Z338=0,"",INDEX(Output_Mac!M$2:M$500,$Z338)),_xlpm.WinVal,IF($AD338=0,"",INDEX(Output_Win!M$2:M$243,$AD338)),_xlpm.MyAuditVal,IF($AA338=0,"",INDEX(My_Audit!K$2:K$456,$AA338)),_xlfn.IFS(_xlpm.MyAuditVal&lt;&gt;"",_xlpm.MyAuditVal,_xlpm.MacVal&lt;&gt;"",_xlpm.MacVal,_xlpm.WinVal&lt;&gt;"",_xlpm.WinVal,_xlpm.CSVVal&lt;&gt;"",_xlpm.CSVVal)),""))</f>
        <v/>
      </c>
      <c r="M338" s="41" t="str" cm="1">
        <f t="array" ref="M338">IF(($Y338+$Z338+$AA338+$AD338)=0,"",ExpandDiagCodes(_xlfn.TEXTJOIN(", ",TRUE,IF($AA338=0,"",INDEX(My_Audit!N$2:N$456,$AA338)),IF($Z338=0,"",INDEX(Output_Mac!S$2:S$500,$Z338)),IF($AD338=0,"",INDEX(Output_Win!S$2:S$243,$AD338)),IF($Y338=0,"",INDEX(CSV!AE$2:AE$510,$Y338)))))</f>
        <v/>
      </c>
      <c r="N338" s="41" t="str" cm="1">
        <f t="array" ref="N338">IF(($Y338+$Z338+$AA338+$AD338)=0,"",IFERROR(_xlfn.LET(_xlpm.CSVVal,IF($Y338=0,"",INDEX(CSV!AG$2:AG$510,$Y338)),_xlpm.MacVal,IF($Z338=0,"",INDEX(Output_Mac!T$2:T$500,$Z338)),_xlpm.WinVal,IF($AD338=0,"",INDEX(Output_Win!T$2:T$243,$AD338)),_xlpm.MyAuditVal,IF($AA338=0,"",INDEX(My_Audit!O$2:O$456,$AA338)),_xlfn.IFS(_xlpm.MyAuditVal&lt;&gt;"",_xlpm.MyAuditVal,_xlpm.MacVal&lt;&gt;"",_xlpm.MacVal,_xlpm.WinVal&lt;&gt;"",_xlpm.WinVal,_xlpm.CSVVal&lt;&gt;"",_xlpm.CSVVal)),""))</f>
        <v/>
      </c>
      <c r="O338" s="41" t="str" cm="1">
        <f t="array" ref="O338">IF($AB338=0,"",INDEX(My_Audit!P$2:P$456,$AB338))&amp;""</f>
        <v/>
      </c>
      <c r="P338" s="40"/>
      <c r="Q338" s="41" t="str">
        <f>IF(LEFT(N338,4)="Pass","Nist SP 800-88",My_Audit!R338)&amp;""</f>
        <v/>
      </c>
      <c r="R338" s="40"/>
      <c r="S338" s="40"/>
      <c r="T338" s="41" t="str" cm="1">
        <f t="array" ref="T338">IF($AC338=0,"",INDEX(Models!J$2:J$605,$AC338))</f>
        <v/>
      </c>
      <c r="U338" s="40"/>
      <c r="V338" s="40"/>
      <c r="W338" s="79" t="str" cm="1">
        <f t="array" ref="W338">IF(($Z338+$AA338+$AD338)=0,"",ExpandDiagCodes(_xlfn.TEXTJOIN(", ",TRUE,IF($AA338=0,"",INDEX(My_Audit!L$2:L$456,$AA338)),IF($Z338=0,"",INDEX(Output_Mac!AA$2:AA$500,$Z338)),IF($AD338=0,"",INDEX(Output_Win!AA$2:AA$243,$AD338)))))</f>
        <v/>
      </c>
      <c r="Y338" s="80">
        <f>IFERROR(MATCH($A338,CSV!$A$2:$A$510,0),0)</f>
        <v>0</v>
      </c>
      <c r="Z338" s="80">
        <f>IFERROR(MATCH($A338,Output_Mac!$A$2:$A$500,0),0)</f>
        <v>0</v>
      </c>
      <c r="AA338" s="80">
        <f>IFERROR(MATCH($A338,My_Audit!$A$2:$A$456,0),0)</f>
        <v>337</v>
      </c>
      <c r="AB338" s="80">
        <f>IFERROR(MATCH($C338,My_Audit!$B$2:$B$456,0),0)</f>
        <v>0</v>
      </c>
      <c r="AC338" s="80">
        <f>IFERROR(MATCH($E338,Models!$I$2:$I$605,0),0)</f>
        <v>0</v>
      </c>
      <c r="AD338" s="80">
        <f>IFERROR(MATCH($A338,Output_Win!$A$2:$A$243,0),0)</f>
        <v>0</v>
      </c>
    </row>
    <row r="339" spans="1:30">
      <c r="A339" s="40" t="str">
        <f>_xlfn.TEXTJOIN("",TRUE,Input!$A$4,TEXT(ROW(My_Audit!A338)+Input!$A$8-1,"00"))</f>
        <v>W4726</v>
      </c>
      <c r="B339" s="40" t="str">
        <f>_xlfn.TEXTJOIN("-",TRUE,"ITD",Input!$A$2,A339)</f>
        <v>ITD-SHR11749-W4726</v>
      </c>
      <c r="C339" s="41" t="str" cm="1">
        <f t="array" ref="C339">IF(($Y339+$Z339+$AA339+$AD339)=0,"",IFERROR(_xlfn.LET(_xlpm.CSVVal,IF($Y339=0,"",INDEX(CSV!B$2:B$510,$Y339)),_xlpm.MacVal,IF($Z339=0,"",INDEX(Output_Mac!B$2:B$500,$Z339)),_xlpm.WinVal,IF($AD339=0,"",INDEX(Output_Win!B$2:B$243,$AD339)),_xlpm.MyAuditVal,IF($AA339=0,"",INDEX(My_Audit!B$2:B$456,$AA339)),_xlfn.IFS(_xlpm.MyAuditVal&lt;&gt;"",_xlpm.MyAuditVal,_xlpm.MacVal&lt;&gt;"",_xlpm.MacVal,_xlpm.WinVal&lt;&gt;"",_xlpm.WinVal,_xlpm.CSVVal&lt;&gt;"",_xlpm.CSVVal)),""))</f>
        <v/>
      </c>
      <c r="D339" s="41" t="str" cm="1">
        <f t="array" ref="D339">IF(($Y339+$Z339+$AA339+$AD339)=0,"",IFERROR(_xlfn.LET(_xlpm.CSVVal,IF($Y339=0,"",INDEX(CSV!C$2:C$510,$Y339)),_xlpm.MacVal,IF($Z339=0,"",INDEX(Output_Mac!D$2:D$500,$Z339)),_xlpm.WinVal,IF($AD339=0,"",INDEX(Output_Win!D$2:D$243,$AD339)),_xlpm.MyAuditVal,IF($AA339=0,"",INDEX(My_Audit!C$2:C$456,$AA339)),_xlfn.IFS(_xlpm.MyAuditVal&lt;&gt;"",_xlpm.MyAuditVal,_xlpm.MacVal&lt;&gt;"",_xlpm.MacVal,_xlpm.WinVal&lt;&gt;"",_xlpm.WinVal,_xlpm.CSVVal&lt;&gt;"",_xlpm.CSVVal)),""))</f>
        <v/>
      </c>
      <c r="E339" s="41" t="str" cm="1">
        <f t="array" ref="E339">IF(($Y339+$Z339+$AA339+$AD339)=0,"",IFERROR(_xlfn.LET(_xlpm.CSVVal,IF($Y339=0,"",INDEX(CSV!E$2:E$510,$Y339)),_xlpm.MacVal,IF($Z339=0,"",INDEX(Output_Mac!C$2:C$500,$Z339)),_xlpm.WinVal,IF($AD339=0,"",INDEX(Output_Win!C$2:C$243,$AD339)),_xlpm.MyAuditVal,IF($AA339=0,"",INDEX(My_Audit!D$2:D$456,$AA339)),_xlfn.IFS(_xlpm.MyAuditVal&lt;&gt;"",_xlpm.MyAuditVal,_xlpm.MacVal&lt;&gt;"",_xlpm.MacVal,_xlpm.WinVal&lt;&gt;"",_xlpm.WinVal,_xlpm.CSVVal&lt;&gt;"",_xlpm.CSVVal)),""))</f>
        <v/>
      </c>
      <c r="F339" s="41" t="str" cm="1">
        <f t="array" ref="F339">IF(($Y339+$Z339+$AA339+$AD339)=0,"",IFERROR(_xlfn.LET(_xlpm.CSVVal,IF($Y339=0,"",INDEX(CSV!F$2:F$510,$Y339)),_xlpm.MacVal,IF($Z339=0,"",INDEX(Output_Mac!E$2:E$500,$Z339)),_xlpm.WinVal,IF($AD339=0,"",INDEX(Output_Win!E$2:E$243,$AD339)),_xlpm.MyAuditVal,IF($AA339=0,"",INDEX(My_Audit!E$2:E$456,$AA339)),_xlfn.IFS(_xlpm.MyAuditVal&lt;&gt;"",_xlpm.MyAuditVal,_xlpm.MacVal&lt;&gt;"",_xlpm.MacVal,_xlpm.WinVal&lt;&gt;"",_xlpm.WinVal,_xlpm.CSVVal&lt;&gt;"",PROPER(_xlpm.CSVVal))),""))</f>
        <v/>
      </c>
      <c r="G339" s="41" t="str" cm="1">
        <f t="array" ref="G339">IF(($Y339+$Z339+$AA339+$AD339)=0,"",IFERROR(_xlfn.LET(_xlpm.CSVVal,IF($Y339=0,"",INDEX(CSV!G$2:G$510,$Y339)),_xlpm.MacVal,IF($Z339=0,"",INDEX(Output_Mac!G$2:G$500,$Z339)),_xlpm.WinVal,IF($AD339=0,"",INDEX(Output_Win!G$2:G$243,$AD339)),_xlpm.MyAuditVal,IF($AA339=0,"",INDEX(My_Audit!F$2:F$456,$AA339)),_xlfn.IFS(_xlpm.MyAuditVal&lt;&gt;"",_xlpm.MyAuditVal,_xlpm.MacVal&lt;&gt;"",_xlpm.MacVal,_xlpm.WinVal&lt;&gt;"",_xlpm.WinVal,_xlpm.CSVVal&lt;&gt;"",_xlpm.CSVVal)),""))</f>
        <v/>
      </c>
      <c r="H339" s="41" t="str" cm="1">
        <f t="array" ref="H339">IF($Z339&gt;0,INDEX(Output_Mac!H$2:H$500,$Z339),IF($AD339&gt;0,INDEX(Output_Win!H$2:H$243,$AD339),IF($AA339&gt;0,_xlfn.LET(_xlpm.MyAuditVal,INDEX(My_Audit!G$2:G$456,$AA339),IF(_xlpm.MyAuditVal=0,"",_xlpm.MyAuditVal)),"")))</f>
        <v/>
      </c>
      <c r="I339" s="41" t="str" cm="1">
        <f t="array" ref="I339">IF(($Y339+$Z339+$AA339+$AD339)=0,"",IFERROR(_xlfn.LET(_xlpm.CSVVal,IF($Y339=0,"",INDEX(CSV!H$2:H$510,$Y339)),_xlpm.MacVal,IF($Z339=0,"",INDEX(Output_Mac!I$2:I$500,$Z339)),_xlpm.WinVal,IF($AD339=0,"",INDEX(Output_Win!I$2:I$243,$AD339)),_xlpm.MyAuditVal,IF($AA339=0,"",INDEX(My_Audit!H$2:H$456,$AA339)),_xlfn.IFS(_xlpm.MyAuditVal&lt;&gt;"",_xlpm.MyAuditVal,_xlpm.MacVal&lt;&gt;"",_xlpm.MacVal,_xlpm.WinVal&lt;&gt;"",_xlpm.WinVal,_xlpm.CSVVal&lt;&gt;"",_xlpm.CSVVal)),""))</f>
        <v/>
      </c>
      <c r="J339" s="41" t="str" cm="1">
        <f t="array" ref="J339">IF(($Y339+$Z339+$AA339+$AD339)=0,"",IFERROR(_xlfn.LET(_xlpm.CSVVal,IF($Y339=0,"",INDEX(CSV!J$2:J$510,$Y339)),_xlpm.MacVal,IF($Z339=0,"",INDEX(Output_Mac!J$2:J$500,$Z339)),_xlpm.WinVal,IF($AD339=0,"",INDEX(Output_Win!J$2:J$243,$AD339)),_xlpm.MyAuditVal,IF($AA339=0,"",INDEX(My_Audit!I$2:I$456,$AA339)),_xlfn.IFS(_xlpm.MyAuditVal&lt;&gt;"",_xlpm.MyAuditVal,_xlpm.MacVal&lt;&gt;"",_xlpm.MacVal,_xlpm.WinVal&lt;&gt;"",_xlpm.WinVal,_xlpm.CSVVal&lt;&gt;"",_xlpm.CSVVal)),""))</f>
        <v/>
      </c>
      <c r="K339" s="41" t="str" cm="1">
        <f t="array" ref="K339">IF(($Y339+$Z339+$AA339+$AD339)=0,"",IFERROR(_xlfn.LET(_xlpm.CSVVal,IF($Y339=0,"",INDEX(CSV!N$2:N$510,$Y339)),_xlpm.MacVal,IF($Z339=0,"",INDEX(Output_Mac!L$2:L$500,$Z339)),_xlpm.WinVal,IF($AD339=0,"",INDEX(Output_Win!L$2:L$243,$AD339)),_xlpm.MyAuditVal,IF($AA339=0,"",INDEX(My_Audit!J$2:J$456,$AA339)),_xlfn.IFS(_xlpm.MyAuditVal&lt;&gt;"",_xlpm.MyAuditVal,_xlpm.MacVal&lt;&gt;"",_xlpm.MacVal,_xlpm.WinVal&lt;&gt;"",_xlpm.WinVal,_xlpm.CSVVal&lt;&gt;"",_xlpm.CSVVal)),""))</f>
        <v/>
      </c>
      <c r="L339" s="41" t="str" cm="1">
        <f t="array" ref="L339">IF(($Y339+$Z339+$AA339+$AD339)=0,"",IFERROR(_xlfn.LET(_xlpm.CSVVal,IF($Y339=0,"",INDEX(CSV!Q$2:Q$510,$Y339)),_xlpm.MacVal,IF($Z339=0,"",INDEX(Output_Mac!M$2:M$500,$Z339)),_xlpm.WinVal,IF($AD339=0,"",INDEX(Output_Win!M$2:M$243,$AD339)),_xlpm.MyAuditVal,IF($AA339=0,"",INDEX(My_Audit!K$2:K$456,$AA339)),_xlfn.IFS(_xlpm.MyAuditVal&lt;&gt;"",_xlpm.MyAuditVal,_xlpm.MacVal&lt;&gt;"",_xlpm.MacVal,_xlpm.WinVal&lt;&gt;"",_xlpm.WinVal,_xlpm.CSVVal&lt;&gt;"",_xlpm.CSVVal)),""))</f>
        <v/>
      </c>
      <c r="M339" s="41" t="str" cm="1">
        <f t="array" ref="M339">IF(($Y339+$Z339+$AA339+$AD339)=0,"",ExpandDiagCodes(_xlfn.TEXTJOIN(", ",TRUE,IF($AA339=0,"",INDEX(My_Audit!N$2:N$456,$AA339)),IF($Z339=0,"",INDEX(Output_Mac!S$2:S$500,$Z339)),IF($AD339=0,"",INDEX(Output_Win!S$2:S$243,$AD339)),IF($Y339=0,"",INDEX(CSV!AE$2:AE$510,$Y339)))))</f>
        <v/>
      </c>
      <c r="N339" s="41" t="str" cm="1">
        <f t="array" ref="N339">IF(($Y339+$Z339+$AA339+$AD339)=0,"",IFERROR(_xlfn.LET(_xlpm.CSVVal,IF($Y339=0,"",INDEX(CSV!AG$2:AG$510,$Y339)),_xlpm.MacVal,IF($Z339=0,"",INDEX(Output_Mac!T$2:T$500,$Z339)),_xlpm.WinVal,IF($AD339=0,"",INDEX(Output_Win!T$2:T$243,$AD339)),_xlpm.MyAuditVal,IF($AA339=0,"",INDEX(My_Audit!O$2:O$456,$AA339)),_xlfn.IFS(_xlpm.MyAuditVal&lt;&gt;"",_xlpm.MyAuditVal,_xlpm.MacVal&lt;&gt;"",_xlpm.MacVal,_xlpm.WinVal&lt;&gt;"",_xlpm.WinVal,_xlpm.CSVVal&lt;&gt;"",_xlpm.CSVVal)),""))</f>
        <v/>
      </c>
      <c r="O339" s="41" t="str" cm="1">
        <f t="array" ref="O339">IF($AB339=0,"",INDEX(My_Audit!P$2:P$456,$AB339))&amp;""</f>
        <v/>
      </c>
      <c r="P339" s="40"/>
      <c r="Q339" s="41" t="str">
        <f>IF(LEFT(N339,4)="Pass","Nist SP 800-88",My_Audit!R339)&amp;""</f>
        <v/>
      </c>
      <c r="R339" s="40"/>
      <c r="S339" s="40"/>
      <c r="T339" s="41" t="str" cm="1">
        <f t="array" ref="T339">IF($AC339=0,"",INDEX(Models!J$2:J$605,$AC339))</f>
        <v/>
      </c>
      <c r="U339" s="40"/>
      <c r="V339" s="40"/>
      <c r="W339" s="79" t="str" cm="1">
        <f t="array" ref="W339">IF(($Z339+$AA339+$AD339)=0,"",ExpandDiagCodes(_xlfn.TEXTJOIN(", ",TRUE,IF($AA339=0,"",INDEX(My_Audit!L$2:L$456,$AA339)),IF($Z339=0,"",INDEX(Output_Mac!AA$2:AA$500,$Z339)),IF($AD339=0,"",INDEX(Output_Win!AA$2:AA$243,$AD339)))))</f>
        <v/>
      </c>
      <c r="Y339" s="80">
        <f>IFERROR(MATCH($A339,CSV!$A$2:$A$510,0),0)</f>
        <v>0</v>
      </c>
      <c r="Z339" s="80">
        <f>IFERROR(MATCH($A339,Output_Mac!$A$2:$A$500,0),0)</f>
        <v>0</v>
      </c>
      <c r="AA339" s="80">
        <f>IFERROR(MATCH($A339,My_Audit!$A$2:$A$456,0),0)</f>
        <v>338</v>
      </c>
      <c r="AB339" s="80">
        <f>IFERROR(MATCH($C339,My_Audit!$B$2:$B$456,0),0)</f>
        <v>0</v>
      </c>
      <c r="AC339" s="80">
        <f>IFERROR(MATCH($E339,Models!$I$2:$I$605,0),0)</f>
        <v>0</v>
      </c>
      <c r="AD339" s="80">
        <f>IFERROR(MATCH($A339,Output_Win!$A$2:$A$243,0),0)</f>
        <v>0</v>
      </c>
    </row>
    <row r="340" spans="1:30">
      <c r="A340" s="40" t="str">
        <f>_xlfn.TEXTJOIN("",TRUE,Input!$A$4,TEXT(ROW(My_Audit!A339)+Input!$A$8-1,"00"))</f>
        <v>W4727</v>
      </c>
      <c r="B340" s="40" t="str">
        <f>_xlfn.TEXTJOIN("-",TRUE,"ITD",Input!$A$2,A340)</f>
        <v>ITD-SHR11749-W4727</v>
      </c>
      <c r="C340" s="41" t="str" cm="1">
        <f t="array" ref="C340">IF(($Y340+$Z340+$AA340+$AD340)=0,"",IFERROR(_xlfn.LET(_xlpm.CSVVal,IF($Y340=0,"",INDEX(CSV!B$2:B$510,$Y340)),_xlpm.MacVal,IF($Z340=0,"",INDEX(Output_Mac!B$2:B$500,$Z340)),_xlpm.WinVal,IF($AD340=0,"",INDEX(Output_Win!B$2:B$243,$AD340)),_xlpm.MyAuditVal,IF($AA340=0,"",INDEX(My_Audit!B$2:B$456,$AA340)),_xlfn.IFS(_xlpm.MyAuditVal&lt;&gt;"",_xlpm.MyAuditVal,_xlpm.MacVal&lt;&gt;"",_xlpm.MacVal,_xlpm.WinVal&lt;&gt;"",_xlpm.WinVal,_xlpm.CSVVal&lt;&gt;"",_xlpm.CSVVal)),""))</f>
        <v/>
      </c>
      <c r="D340" s="41" t="str" cm="1">
        <f t="array" ref="D340">IF(($Y340+$Z340+$AA340+$AD340)=0,"",IFERROR(_xlfn.LET(_xlpm.CSVVal,IF($Y340=0,"",INDEX(CSV!C$2:C$510,$Y340)),_xlpm.MacVal,IF($Z340=0,"",INDEX(Output_Mac!D$2:D$500,$Z340)),_xlpm.WinVal,IF($AD340=0,"",INDEX(Output_Win!D$2:D$243,$AD340)),_xlpm.MyAuditVal,IF($AA340=0,"",INDEX(My_Audit!C$2:C$456,$AA340)),_xlfn.IFS(_xlpm.MyAuditVal&lt;&gt;"",_xlpm.MyAuditVal,_xlpm.MacVal&lt;&gt;"",_xlpm.MacVal,_xlpm.WinVal&lt;&gt;"",_xlpm.WinVal,_xlpm.CSVVal&lt;&gt;"",_xlpm.CSVVal)),""))</f>
        <v/>
      </c>
      <c r="E340" s="41" t="str" cm="1">
        <f t="array" ref="E340">IF(($Y340+$Z340+$AA340+$AD340)=0,"",IFERROR(_xlfn.LET(_xlpm.CSVVal,IF($Y340=0,"",INDEX(CSV!E$2:E$510,$Y340)),_xlpm.MacVal,IF($Z340=0,"",INDEX(Output_Mac!C$2:C$500,$Z340)),_xlpm.WinVal,IF($AD340=0,"",INDEX(Output_Win!C$2:C$243,$AD340)),_xlpm.MyAuditVal,IF($AA340=0,"",INDEX(My_Audit!D$2:D$456,$AA340)),_xlfn.IFS(_xlpm.MyAuditVal&lt;&gt;"",_xlpm.MyAuditVal,_xlpm.MacVal&lt;&gt;"",_xlpm.MacVal,_xlpm.WinVal&lt;&gt;"",_xlpm.WinVal,_xlpm.CSVVal&lt;&gt;"",_xlpm.CSVVal)),""))</f>
        <v/>
      </c>
      <c r="F340" s="41" t="str" cm="1">
        <f t="array" ref="F340">IF(($Y340+$Z340+$AA340+$AD340)=0,"",IFERROR(_xlfn.LET(_xlpm.CSVVal,IF($Y340=0,"",INDEX(CSV!F$2:F$510,$Y340)),_xlpm.MacVal,IF($Z340=0,"",INDEX(Output_Mac!E$2:E$500,$Z340)),_xlpm.WinVal,IF($AD340=0,"",INDEX(Output_Win!E$2:E$243,$AD340)),_xlpm.MyAuditVal,IF($AA340=0,"",INDEX(My_Audit!E$2:E$456,$AA340)),_xlfn.IFS(_xlpm.MyAuditVal&lt;&gt;"",_xlpm.MyAuditVal,_xlpm.MacVal&lt;&gt;"",_xlpm.MacVal,_xlpm.WinVal&lt;&gt;"",_xlpm.WinVal,_xlpm.CSVVal&lt;&gt;"",PROPER(_xlpm.CSVVal))),""))</f>
        <v/>
      </c>
      <c r="G340" s="41" t="str" cm="1">
        <f t="array" ref="G340">IF(($Y340+$Z340+$AA340+$AD340)=0,"",IFERROR(_xlfn.LET(_xlpm.CSVVal,IF($Y340=0,"",INDEX(CSV!G$2:G$510,$Y340)),_xlpm.MacVal,IF($Z340=0,"",INDEX(Output_Mac!G$2:G$500,$Z340)),_xlpm.WinVal,IF($AD340=0,"",INDEX(Output_Win!G$2:G$243,$AD340)),_xlpm.MyAuditVal,IF($AA340=0,"",INDEX(My_Audit!F$2:F$456,$AA340)),_xlfn.IFS(_xlpm.MyAuditVal&lt;&gt;"",_xlpm.MyAuditVal,_xlpm.MacVal&lt;&gt;"",_xlpm.MacVal,_xlpm.WinVal&lt;&gt;"",_xlpm.WinVal,_xlpm.CSVVal&lt;&gt;"",_xlpm.CSVVal)),""))</f>
        <v/>
      </c>
      <c r="H340" s="41" t="str" cm="1">
        <f t="array" ref="H340">IF($Z340&gt;0,INDEX(Output_Mac!H$2:H$500,$Z340),IF($AD340&gt;0,INDEX(Output_Win!H$2:H$243,$AD340),IF($AA340&gt;0,_xlfn.LET(_xlpm.MyAuditVal,INDEX(My_Audit!G$2:G$456,$AA340),IF(_xlpm.MyAuditVal=0,"",_xlpm.MyAuditVal)),"")))</f>
        <v/>
      </c>
      <c r="I340" s="41" t="str" cm="1">
        <f t="array" ref="I340">IF(($Y340+$Z340+$AA340+$AD340)=0,"",IFERROR(_xlfn.LET(_xlpm.CSVVal,IF($Y340=0,"",INDEX(CSV!H$2:H$510,$Y340)),_xlpm.MacVal,IF($Z340=0,"",INDEX(Output_Mac!I$2:I$500,$Z340)),_xlpm.WinVal,IF($AD340=0,"",INDEX(Output_Win!I$2:I$243,$AD340)),_xlpm.MyAuditVal,IF($AA340=0,"",INDEX(My_Audit!H$2:H$456,$AA340)),_xlfn.IFS(_xlpm.MyAuditVal&lt;&gt;"",_xlpm.MyAuditVal,_xlpm.MacVal&lt;&gt;"",_xlpm.MacVal,_xlpm.WinVal&lt;&gt;"",_xlpm.WinVal,_xlpm.CSVVal&lt;&gt;"",_xlpm.CSVVal)),""))</f>
        <v/>
      </c>
      <c r="J340" s="41" t="str" cm="1">
        <f t="array" ref="J340">IF(($Y340+$Z340+$AA340+$AD340)=0,"",IFERROR(_xlfn.LET(_xlpm.CSVVal,IF($Y340=0,"",INDEX(CSV!J$2:J$510,$Y340)),_xlpm.MacVal,IF($Z340=0,"",INDEX(Output_Mac!J$2:J$500,$Z340)),_xlpm.WinVal,IF($AD340=0,"",INDEX(Output_Win!J$2:J$243,$AD340)),_xlpm.MyAuditVal,IF($AA340=0,"",INDEX(My_Audit!I$2:I$456,$AA340)),_xlfn.IFS(_xlpm.MyAuditVal&lt;&gt;"",_xlpm.MyAuditVal,_xlpm.MacVal&lt;&gt;"",_xlpm.MacVal,_xlpm.WinVal&lt;&gt;"",_xlpm.WinVal,_xlpm.CSVVal&lt;&gt;"",_xlpm.CSVVal)),""))</f>
        <v/>
      </c>
      <c r="K340" s="41" t="str" cm="1">
        <f t="array" ref="K340">IF(($Y340+$Z340+$AA340+$AD340)=0,"",IFERROR(_xlfn.LET(_xlpm.CSVVal,IF($Y340=0,"",INDEX(CSV!N$2:N$510,$Y340)),_xlpm.MacVal,IF($Z340=0,"",INDEX(Output_Mac!L$2:L$500,$Z340)),_xlpm.WinVal,IF($AD340=0,"",INDEX(Output_Win!L$2:L$243,$AD340)),_xlpm.MyAuditVal,IF($AA340=0,"",INDEX(My_Audit!J$2:J$456,$AA340)),_xlfn.IFS(_xlpm.MyAuditVal&lt;&gt;"",_xlpm.MyAuditVal,_xlpm.MacVal&lt;&gt;"",_xlpm.MacVal,_xlpm.WinVal&lt;&gt;"",_xlpm.WinVal,_xlpm.CSVVal&lt;&gt;"",_xlpm.CSVVal)),""))</f>
        <v/>
      </c>
      <c r="L340" s="41" t="str" cm="1">
        <f t="array" ref="L340">IF(($Y340+$Z340+$AA340+$AD340)=0,"",IFERROR(_xlfn.LET(_xlpm.CSVVal,IF($Y340=0,"",INDEX(CSV!Q$2:Q$510,$Y340)),_xlpm.MacVal,IF($Z340=0,"",INDEX(Output_Mac!M$2:M$500,$Z340)),_xlpm.WinVal,IF($AD340=0,"",INDEX(Output_Win!M$2:M$243,$AD340)),_xlpm.MyAuditVal,IF($AA340=0,"",INDEX(My_Audit!K$2:K$456,$AA340)),_xlfn.IFS(_xlpm.MyAuditVal&lt;&gt;"",_xlpm.MyAuditVal,_xlpm.MacVal&lt;&gt;"",_xlpm.MacVal,_xlpm.WinVal&lt;&gt;"",_xlpm.WinVal,_xlpm.CSVVal&lt;&gt;"",_xlpm.CSVVal)),""))</f>
        <v/>
      </c>
      <c r="M340" s="41" t="str" cm="1">
        <f t="array" ref="M340">IF(($Y340+$Z340+$AA340+$AD340)=0,"",ExpandDiagCodes(_xlfn.TEXTJOIN(", ",TRUE,IF($AA340=0,"",INDEX(My_Audit!N$2:N$456,$AA340)),IF($Z340=0,"",INDEX(Output_Mac!S$2:S$500,$Z340)),IF($AD340=0,"",INDEX(Output_Win!S$2:S$243,$AD340)),IF($Y340=0,"",INDEX(CSV!AE$2:AE$510,$Y340)))))</f>
        <v/>
      </c>
      <c r="N340" s="41" t="str" cm="1">
        <f t="array" ref="N340">IF(($Y340+$Z340+$AA340+$AD340)=0,"",IFERROR(_xlfn.LET(_xlpm.CSVVal,IF($Y340=0,"",INDEX(CSV!AG$2:AG$510,$Y340)),_xlpm.MacVal,IF($Z340=0,"",INDEX(Output_Mac!T$2:T$500,$Z340)),_xlpm.WinVal,IF($AD340=0,"",INDEX(Output_Win!T$2:T$243,$AD340)),_xlpm.MyAuditVal,IF($AA340=0,"",INDEX(My_Audit!O$2:O$456,$AA340)),_xlfn.IFS(_xlpm.MyAuditVal&lt;&gt;"",_xlpm.MyAuditVal,_xlpm.MacVal&lt;&gt;"",_xlpm.MacVal,_xlpm.WinVal&lt;&gt;"",_xlpm.WinVal,_xlpm.CSVVal&lt;&gt;"",_xlpm.CSVVal)),""))</f>
        <v/>
      </c>
      <c r="O340" s="41" t="str" cm="1">
        <f t="array" ref="O340">IF($AB340=0,"",INDEX(My_Audit!P$2:P$456,$AB340))&amp;""</f>
        <v/>
      </c>
      <c r="P340" s="40"/>
      <c r="Q340" s="41" t="str">
        <f>IF(LEFT(N340,4)="Pass","Nist SP 800-88",My_Audit!R340)&amp;""</f>
        <v/>
      </c>
      <c r="R340" s="40"/>
      <c r="S340" s="40"/>
      <c r="T340" s="41" t="str" cm="1">
        <f t="array" ref="T340">IF($AC340=0,"",INDEX(Models!J$2:J$605,$AC340))</f>
        <v/>
      </c>
      <c r="U340" s="40"/>
      <c r="V340" s="40"/>
      <c r="W340" s="79" t="str" cm="1">
        <f t="array" ref="W340">IF(($Z340+$AA340+$AD340)=0,"",ExpandDiagCodes(_xlfn.TEXTJOIN(", ",TRUE,IF($AA340=0,"",INDEX(My_Audit!L$2:L$456,$AA340)),IF($Z340=0,"",INDEX(Output_Mac!AA$2:AA$500,$Z340)),IF($AD340=0,"",INDEX(Output_Win!AA$2:AA$243,$AD340)))))</f>
        <v/>
      </c>
      <c r="Y340" s="80">
        <f>IFERROR(MATCH($A340,CSV!$A$2:$A$510,0),0)</f>
        <v>0</v>
      </c>
      <c r="Z340" s="80">
        <f>IFERROR(MATCH($A340,Output_Mac!$A$2:$A$500,0),0)</f>
        <v>0</v>
      </c>
      <c r="AA340" s="80">
        <f>IFERROR(MATCH($A340,My_Audit!$A$2:$A$456,0),0)</f>
        <v>339</v>
      </c>
      <c r="AB340" s="80">
        <f>IFERROR(MATCH($C340,My_Audit!$B$2:$B$456,0),0)</f>
        <v>0</v>
      </c>
      <c r="AC340" s="80">
        <f>IFERROR(MATCH($E340,Models!$I$2:$I$605,0),0)</f>
        <v>0</v>
      </c>
      <c r="AD340" s="80">
        <f>IFERROR(MATCH($A340,Output_Win!$A$2:$A$243,0),0)</f>
        <v>0</v>
      </c>
    </row>
    <row r="341" spans="1:30">
      <c r="A341" s="40" t="str">
        <f>_xlfn.TEXTJOIN("",TRUE,Input!$A$4,TEXT(ROW(My_Audit!A340)+Input!$A$8-1,"00"))</f>
        <v>W4728</v>
      </c>
      <c r="B341" s="40" t="str">
        <f>_xlfn.TEXTJOIN("-",TRUE,"ITD",Input!$A$2,A341)</f>
        <v>ITD-SHR11749-W4728</v>
      </c>
      <c r="C341" s="41" t="str" cm="1">
        <f t="array" ref="C341">IF(($Y341+$Z341+$AA341+$AD341)=0,"",IFERROR(_xlfn.LET(_xlpm.CSVVal,IF($Y341=0,"",INDEX(CSV!B$2:B$510,$Y341)),_xlpm.MacVal,IF($Z341=0,"",INDEX(Output_Mac!B$2:B$500,$Z341)),_xlpm.WinVal,IF($AD341=0,"",INDEX(Output_Win!B$2:B$243,$AD341)),_xlpm.MyAuditVal,IF($AA341=0,"",INDEX(My_Audit!B$2:B$456,$AA341)),_xlfn.IFS(_xlpm.MyAuditVal&lt;&gt;"",_xlpm.MyAuditVal,_xlpm.MacVal&lt;&gt;"",_xlpm.MacVal,_xlpm.WinVal&lt;&gt;"",_xlpm.WinVal,_xlpm.CSVVal&lt;&gt;"",_xlpm.CSVVal)),""))</f>
        <v/>
      </c>
      <c r="D341" s="41" t="str" cm="1">
        <f t="array" ref="D341">IF(($Y341+$Z341+$AA341+$AD341)=0,"",IFERROR(_xlfn.LET(_xlpm.CSVVal,IF($Y341=0,"",INDEX(CSV!C$2:C$510,$Y341)),_xlpm.MacVal,IF($Z341=0,"",INDEX(Output_Mac!D$2:D$500,$Z341)),_xlpm.WinVal,IF($AD341=0,"",INDEX(Output_Win!D$2:D$243,$AD341)),_xlpm.MyAuditVal,IF($AA341=0,"",INDEX(My_Audit!C$2:C$456,$AA341)),_xlfn.IFS(_xlpm.MyAuditVal&lt;&gt;"",_xlpm.MyAuditVal,_xlpm.MacVal&lt;&gt;"",_xlpm.MacVal,_xlpm.WinVal&lt;&gt;"",_xlpm.WinVal,_xlpm.CSVVal&lt;&gt;"",_xlpm.CSVVal)),""))</f>
        <v/>
      </c>
      <c r="E341" s="41" t="str" cm="1">
        <f t="array" ref="E341">IF(($Y341+$Z341+$AA341+$AD341)=0,"",IFERROR(_xlfn.LET(_xlpm.CSVVal,IF($Y341=0,"",INDEX(CSV!E$2:E$510,$Y341)),_xlpm.MacVal,IF($Z341=0,"",INDEX(Output_Mac!C$2:C$500,$Z341)),_xlpm.WinVal,IF($AD341=0,"",INDEX(Output_Win!C$2:C$243,$AD341)),_xlpm.MyAuditVal,IF($AA341=0,"",INDEX(My_Audit!D$2:D$456,$AA341)),_xlfn.IFS(_xlpm.MyAuditVal&lt;&gt;"",_xlpm.MyAuditVal,_xlpm.MacVal&lt;&gt;"",_xlpm.MacVal,_xlpm.WinVal&lt;&gt;"",_xlpm.WinVal,_xlpm.CSVVal&lt;&gt;"",_xlpm.CSVVal)),""))</f>
        <v/>
      </c>
      <c r="F341" s="41" t="str" cm="1">
        <f t="array" ref="F341">IF(($Y341+$Z341+$AA341+$AD341)=0,"",IFERROR(_xlfn.LET(_xlpm.CSVVal,IF($Y341=0,"",INDEX(CSV!F$2:F$510,$Y341)),_xlpm.MacVal,IF($Z341=0,"",INDEX(Output_Mac!E$2:E$500,$Z341)),_xlpm.WinVal,IF($AD341=0,"",INDEX(Output_Win!E$2:E$243,$AD341)),_xlpm.MyAuditVal,IF($AA341=0,"",INDEX(My_Audit!E$2:E$456,$AA341)),_xlfn.IFS(_xlpm.MyAuditVal&lt;&gt;"",_xlpm.MyAuditVal,_xlpm.MacVal&lt;&gt;"",_xlpm.MacVal,_xlpm.WinVal&lt;&gt;"",_xlpm.WinVal,_xlpm.CSVVal&lt;&gt;"",PROPER(_xlpm.CSVVal))),""))</f>
        <v/>
      </c>
      <c r="G341" s="41" t="str" cm="1">
        <f t="array" ref="G341">IF(($Y341+$Z341+$AA341+$AD341)=0,"",IFERROR(_xlfn.LET(_xlpm.CSVVal,IF($Y341=0,"",INDEX(CSV!G$2:G$510,$Y341)),_xlpm.MacVal,IF($Z341=0,"",INDEX(Output_Mac!G$2:G$500,$Z341)),_xlpm.WinVal,IF($AD341=0,"",INDEX(Output_Win!G$2:G$243,$AD341)),_xlpm.MyAuditVal,IF($AA341=0,"",INDEX(My_Audit!F$2:F$456,$AA341)),_xlfn.IFS(_xlpm.MyAuditVal&lt;&gt;"",_xlpm.MyAuditVal,_xlpm.MacVal&lt;&gt;"",_xlpm.MacVal,_xlpm.WinVal&lt;&gt;"",_xlpm.WinVal,_xlpm.CSVVal&lt;&gt;"",_xlpm.CSVVal)),""))</f>
        <v/>
      </c>
      <c r="H341" s="41" t="str" cm="1">
        <f t="array" ref="H341">IF($Z341&gt;0,INDEX(Output_Mac!H$2:H$500,$Z341),IF($AD341&gt;0,INDEX(Output_Win!H$2:H$243,$AD341),IF($AA341&gt;0,_xlfn.LET(_xlpm.MyAuditVal,INDEX(My_Audit!G$2:G$456,$AA341),IF(_xlpm.MyAuditVal=0,"",_xlpm.MyAuditVal)),"")))</f>
        <v/>
      </c>
      <c r="I341" s="41" t="str" cm="1">
        <f t="array" ref="I341">IF(($Y341+$Z341+$AA341+$AD341)=0,"",IFERROR(_xlfn.LET(_xlpm.CSVVal,IF($Y341=0,"",INDEX(CSV!H$2:H$510,$Y341)),_xlpm.MacVal,IF($Z341=0,"",INDEX(Output_Mac!I$2:I$500,$Z341)),_xlpm.WinVal,IF($AD341=0,"",INDEX(Output_Win!I$2:I$243,$AD341)),_xlpm.MyAuditVal,IF($AA341=0,"",INDEX(My_Audit!H$2:H$456,$AA341)),_xlfn.IFS(_xlpm.MyAuditVal&lt;&gt;"",_xlpm.MyAuditVal,_xlpm.MacVal&lt;&gt;"",_xlpm.MacVal,_xlpm.WinVal&lt;&gt;"",_xlpm.WinVal,_xlpm.CSVVal&lt;&gt;"",_xlpm.CSVVal)),""))</f>
        <v/>
      </c>
      <c r="J341" s="41" t="str" cm="1">
        <f t="array" ref="J341">IF(($Y341+$Z341+$AA341+$AD341)=0,"",IFERROR(_xlfn.LET(_xlpm.CSVVal,IF($Y341=0,"",INDEX(CSV!J$2:J$510,$Y341)),_xlpm.MacVal,IF($Z341=0,"",INDEX(Output_Mac!J$2:J$500,$Z341)),_xlpm.WinVal,IF($AD341=0,"",INDEX(Output_Win!J$2:J$243,$AD341)),_xlpm.MyAuditVal,IF($AA341=0,"",INDEX(My_Audit!I$2:I$456,$AA341)),_xlfn.IFS(_xlpm.MyAuditVal&lt;&gt;"",_xlpm.MyAuditVal,_xlpm.MacVal&lt;&gt;"",_xlpm.MacVal,_xlpm.WinVal&lt;&gt;"",_xlpm.WinVal,_xlpm.CSVVal&lt;&gt;"",_xlpm.CSVVal)),""))</f>
        <v/>
      </c>
      <c r="K341" s="41" t="str" cm="1">
        <f t="array" ref="K341">IF(($Y341+$Z341+$AA341+$AD341)=0,"",IFERROR(_xlfn.LET(_xlpm.CSVVal,IF($Y341=0,"",INDEX(CSV!N$2:N$510,$Y341)),_xlpm.MacVal,IF($Z341=0,"",INDEX(Output_Mac!L$2:L$500,$Z341)),_xlpm.WinVal,IF($AD341=0,"",INDEX(Output_Win!L$2:L$243,$AD341)),_xlpm.MyAuditVal,IF($AA341=0,"",INDEX(My_Audit!J$2:J$456,$AA341)),_xlfn.IFS(_xlpm.MyAuditVal&lt;&gt;"",_xlpm.MyAuditVal,_xlpm.MacVal&lt;&gt;"",_xlpm.MacVal,_xlpm.WinVal&lt;&gt;"",_xlpm.WinVal,_xlpm.CSVVal&lt;&gt;"",_xlpm.CSVVal)),""))</f>
        <v/>
      </c>
      <c r="L341" s="41" t="str" cm="1">
        <f t="array" ref="L341">IF(($Y341+$Z341+$AA341+$AD341)=0,"",IFERROR(_xlfn.LET(_xlpm.CSVVal,IF($Y341=0,"",INDEX(CSV!Q$2:Q$510,$Y341)),_xlpm.MacVal,IF($Z341=0,"",INDEX(Output_Mac!M$2:M$500,$Z341)),_xlpm.WinVal,IF($AD341=0,"",INDEX(Output_Win!M$2:M$243,$AD341)),_xlpm.MyAuditVal,IF($AA341=0,"",INDEX(My_Audit!K$2:K$456,$AA341)),_xlfn.IFS(_xlpm.MyAuditVal&lt;&gt;"",_xlpm.MyAuditVal,_xlpm.MacVal&lt;&gt;"",_xlpm.MacVal,_xlpm.WinVal&lt;&gt;"",_xlpm.WinVal,_xlpm.CSVVal&lt;&gt;"",_xlpm.CSVVal)),""))</f>
        <v/>
      </c>
      <c r="M341" s="41" t="str" cm="1">
        <f t="array" ref="M341">IF(($Y341+$Z341+$AA341+$AD341)=0,"",ExpandDiagCodes(_xlfn.TEXTJOIN(", ",TRUE,IF($AA341=0,"",INDEX(My_Audit!N$2:N$456,$AA341)),IF($Z341=0,"",INDEX(Output_Mac!S$2:S$500,$Z341)),IF($AD341=0,"",INDEX(Output_Win!S$2:S$243,$AD341)),IF($Y341=0,"",INDEX(CSV!AE$2:AE$510,$Y341)))))</f>
        <v/>
      </c>
      <c r="N341" s="41" t="str" cm="1">
        <f t="array" ref="N341">IF(($Y341+$Z341+$AA341+$AD341)=0,"",IFERROR(_xlfn.LET(_xlpm.CSVVal,IF($Y341=0,"",INDEX(CSV!AG$2:AG$510,$Y341)),_xlpm.MacVal,IF($Z341=0,"",INDEX(Output_Mac!T$2:T$500,$Z341)),_xlpm.WinVal,IF($AD341=0,"",INDEX(Output_Win!T$2:T$243,$AD341)),_xlpm.MyAuditVal,IF($AA341=0,"",INDEX(My_Audit!O$2:O$456,$AA341)),_xlfn.IFS(_xlpm.MyAuditVal&lt;&gt;"",_xlpm.MyAuditVal,_xlpm.MacVal&lt;&gt;"",_xlpm.MacVal,_xlpm.WinVal&lt;&gt;"",_xlpm.WinVal,_xlpm.CSVVal&lt;&gt;"",_xlpm.CSVVal)),""))</f>
        <v/>
      </c>
      <c r="O341" s="41" t="str" cm="1">
        <f t="array" ref="O341">IF($AB341=0,"",INDEX(My_Audit!P$2:P$456,$AB341))&amp;""</f>
        <v/>
      </c>
      <c r="P341" s="40"/>
      <c r="Q341" s="41" t="str">
        <f>IF(LEFT(N341,4)="Pass","Nist SP 800-88",My_Audit!R341)&amp;""</f>
        <v/>
      </c>
      <c r="R341" s="40"/>
      <c r="S341" s="40"/>
      <c r="T341" s="41" t="str" cm="1">
        <f t="array" ref="T341">IF($AC341=0,"",INDEX(Models!J$2:J$605,$AC341))</f>
        <v/>
      </c>
      <c r="U341" s="40"/>
      <c r="V341" s="40"/>
      <c r="W341" s="79" t="str" cm="1">
        <f t="array" ref="W341">IF(($Z341+$AA341+$AD341)=0,"",ExpandDiagCodes(_xlfn.TEXTJOIN(", ",TRUE,IF($AA341=0,"",INDEX(My_Audit!L$2:L$456,$AA341)),IF($Z341=0,"",INDEX(Output_Mac!AA$2:AA$500,$Z341)),IF($AD341=0,"",INDEX(Output_Win!AA$2:AA$243,$AD341)))))</f>
        <v/>
      </c>
      <c r="Y341" s="80">
        <f>IFERROR(MATCH($A341,CSV!$A$2:$A$510,0),0)</f>
        <v>0</v>
      </c>
      <c r="Z341" s="80">
        <f>IFERROR(MATCH($A341,Output_Mac!$A$2:$A$500,0),0)</f>
        <v>0</v>
      </c>
      <c r="AA341" s="80">
        <f>IFERROR(MATCH($A341,My_Audit!$A$2:$A$456,0),0)</f>
        <v>340</v>
      </c>
      <c r="AB341" s="80">
        <f>IFERROR(MATCH($C341,My_Audit!$B$2:$B$456,0),0)</f>
        <v>0</v>
      </c>
      <c r="AC341" s="80">
        <f>IFERROR(MATCH($E341,Models!$I$2:$I$605,0),0)</f>
        <v>0</v>
      </c>
      <c r="AD341" s="80">
        <f>IFERROR(MATCH($A341,Output_Win!$A$2:$A$243,0),0)</f>
        <v>0</v>
      </c>
    </row>
    <row r="342" spans="1:30">
      <c r="A342" s="40" t="str">
        <f>_xlfn.TEXTJOIN("",TRUE,Input!$A$4,TEXT(ROW(My_Audit!A341)+Input!$A$8-1,"00"))</f>
        <v>W4729</v>
      </c>
      <c r="B342" s="40" t="str">
        <f>_xlfn.TEXTJOIN("-",TRUE,"ITD",Input!$A$2,A342)</f>
        <v>ITD-SHR11749-W4729</v>
      </c>
      <c r="C342" s="41" t="str" cm="1">
        <f t="array" ref="C342">IF(($Y342+$Z342+$AA342+$AD342)=0,"",IFERROR(_xlfn.LET(_xlpm.CSVVal,IF($Y342=0,"",INDEX(CSV!B$2:B$510,$Y342)),_xlpm.MacVal,IF($Z342=0,"",INDEX(Output_Mac!B$2:B$500,$Z342)),_xlpm.WinVal,IF($AD342=0,"",INDEX(Output_Win!B$2:B$243,$AD342)),_xlpm.MyAuditVal,IF($AA342=0,"",INDEX(My_Audit!B$2:B$456,$AA342)),_xlfn.IFS(_xlpm.MyAuditVal&lt;&gt;"",_xlpm.MyAuditVal,_xlpm.MacVal&lt;&gt;"",_xlpm.MacVal,_xlpm.WinVal&lt;&gt;"",_xlpm.WinVal,_xlpm.CSVVal&lt;&gt;"",_xlpm.CSVVal)),""))</f>
        <v/>
      </c>
      <c r="D342" s="41" t="str" cm="1">
        <f t="array" ref="D342">IF(($Y342+$Z342+$AA342+$AD342)=0,"",IFERROR(_xlfn.LET(_xlpm.CSVVal,IF($Y342=0,"",INDEX(CSV!C$2:C$510,$Y342)),_xlpm.MacVal,IF($Z342=0,"",INDEX(Output_Mac!D$2:D$500,$Z342)),_xlpm.WinVal,IF($AD342=0,"",INDEX(Output_Win!D$2:D$243,$AD342)),_xlpm.MyAuditVal,IF($AA342=0,"",INDEX(My_Audit!C$2:C$456,$AA342)),_xlfn.IFS(_xlpm.MyAuditVal&lt;&gt;"",_xlpm.MyAuditVal,_xlpm.MacVal&lt;&gt;"",_xlpm.MacVal,_xlpm.WinVal&lt;&gt;"",_xlpm.WinVal,_xlpm.CSVVal&lt;&gt;"",_xlpm.CSVVal)),""))</f>
        <v/>
      </c>
      <c r="E342" s="41" t="str" cm="1">
        <f t="array" ref="E342">IF(($Y342+$Z342+$AA342+$AD342)=0,"",IFERROR(_xlfn.LET(_xlpm.CSVVal,IF($Y342=0,"",INDEX(CSV!E$2:E$510,$Y342)),_xlpm.MacVal,IF($Z342=0,"",INDEX(Output_Mac!C$2:C$500,$Z342)),_xlpm.WinVal,IF($AD342=0,"",INDEX(Output_Win!C$2:C$243,$AD342)),_xlpm.MyAuditVal,IF($AA342=0,"",INDEX(My_Audit!D$2:D$456,$AA342)),_xlfn.IFS(_xlpm.MyAuditVal&lt;&gt;"",_xlpm.MyAuditVal,_xlpm.MacVal&lt;&gt;"",_xlpm.MacVal,_xlpm.WinVal&lt;&gt;"",_xlpm.WinVal,_xlpm.CSVVal&lt;&gt;"",_xlpm.CSVVal)),""))</f>
        <v/>
      </c>
      <c r="F342" s="41" t="str" cm="1">
        <f t="array" ref="F342">IF(($Y342+$Z342+$AA342+$AD342)=0,"",IFERROR(_xlfn.LET(_xlpm.CSVVal,IF($Y342=0,"",INDEX(CSV!F$2:F$510,$Y342)),_xlpm.MacVal,IF($Z342=0,"",INDEX(Output_Mac!E$2:E$500,$Z342)),_xlpm.WinVal,IF($AD342=0,"",INDEX(Output_Win!E$2:E$243,$AD342)),_xlpm.MyAuditVal,IF($AA342=0,"",INDEX(My_Audit!E$2:E$456,$AA342)),_xlfn.IFS(_xlpm.MyAuditVal&lt;&gt;"",_xlpm.MyAuditVal,_xlpm.MacVal&lt;&gt;"",_xlpm.MacVal,_xlpm.WinVal&lt;&gt;"",_xlpm.WinVal,_xlpm.CSVVal&lt;&gt;"",PROPER(_xlpm.CSVVal))),""))</f>
        <v/>
      </c>
      <c r="G342" s="41" t="str" cm="1">
        <f t="array" ref="G342">IF(($Y342+$Z342+$AA342+$AD342)=0,"",IFERROR(_xlfn.LET(_xlpm.CSVVal,IF($Y342=0,"",INDEX(CSV!G$2:G$510,$Y342)),_xlpm.MacVal,IF($Z342=0,"",INDEX(Output_Mac!G$2:G$500,$Z342)),_xlpm.WinVal,IF($AD342=0,"",INDEX(Output_Win!G$2:G$243,$AD342)),_xlpm.MyAuditVal,IF($AA342=0,"",INDEX(My_Audit!F$2:F$456,$AA342)),_xlfn.IFS(_xlpm.MyAuditVal&lt;&gt;"",_xlpm.MyAuditVal,_xlpm.MacVal&lt;&gt;"",_xlpm.MacVal,_xlpm.WinVal&lt;&gt;"",_xlpm.WinVal,_xlpm.CSVVal&lt;&gt;"",_xlpm.CSVVal)),""))</f>
        <v/>
      </c>
      <c r="H342" s="41" t="str" cm="1">
        <f t="array" ref="H342">IF($Z342&gt;0,INDEX(Output_Mac!H$2:H$500,$Z342),IF($AD342&gt;0,INDEX(Output_Win!H$2:H$243,$AD342),IF($AA342&gt;0,_xlfn.LET(_xlpm.MyAuditVal,INDEX(My_Audit!G$2:G$456,$AA342),IF(_xlpm.MyAuditVal=0,"",_xlpm.MyAuditVal)),"")))</f>
        <v/>
      </c>
      <c r="I342" s="41" t="str" cm="1">
        <f t="array" ref="I342">IF(($Y342+$Z342+$AA342+$AD342)=0,"",IFERROR(_xlfn.LET(_xlpm.CSVVal,IF($Y342=0,"",INDEX(CSV!H$2:H$510,$Y342)),_xlpm.MacVal,IF($Z342=0,"",INDEX(Output_Mac!I$2:I$500,$Z342)),_xlpm.WinVal,IF($AD342=0,"",INDEX(Output_Win!I$2:I$243,$AD342)),_xlpm.MyAuditVal,IF($AA342=0,"",INDEX(My_Audit!H$2:H$456,$AA342)),_xlfn.IFS(_xlpm.MyAuditVal&lt;&gt;"",_xlpm.MyAuditVal,_xlpm.MacVal&lt;&gt;"",_xlpm.MacVal,_xlpm.WinVal&lt;&gt;"",_xlpm.WinVal,_xlpm.CSVVal&lt;&gt;"",_xlpm.CSVVal)),""))</f>
        <v/>
      </c>
      <c r="J342" s="41" t="str" cm="1">
        <f t="array" ref="J342">IF(($Y342+$Z342+$AA342+$AD342)=0,"",IFERROR(_xlfn.LET(_xlpm.CSVVal,IF($Y342=0,"",INDEX(CSV!J$2:J$510,$Y342)),_xlpm.MacVal,IF($Z342=0,"",INDEX(Output_Mac!J$2:J$500,$Z342)),_xlpm.WinVal,IF($AD342=0,"",INDEX(Output_Win!J$2:J$243,$AD342)),_xlpm.MyAuditVal,IF($AA342=0,"",INDEX(My_Audit!I$2:I$456,$AA342)),_xlfn.IFS(_xlpm.MyAuditVal&lt;&gt;"",_xlpm.MyAuditVal,_xlpm.MacVal&lt;&gt;"",_xlpm.MacVal,_xlpm.WinVal&lt;&gt;"",_xlpm.WinVal,_xlpm.CSVVal&lt;&gt;"",_xlpm.CSVVal)),""))</f>
        <v/>
      </c>
      <c r="K342" s="41" t="str" cm="1">
        <f t="array" ref="K342">IF(($Y342+$Z342+$AA342+$AD342)=0,"",IFERROR(_xlfn.LET(_xlpm.CSVVal,IF($Y342=0,"",INDEX(CSV!N$2:N$510,$Y342)),_xlpm.MacVal,IF($Z342=0,"",INDEX(Output_Mac!L$2:L$500,$Z342)),_xlpm.WinVal,IF($AD342=0,"",INDEX(Output_Win!L$2:L$243,$AD342)),_xlpm.MyAuditVal,IF($AA342=0,"",INDEX(My_Audit!J$2:J$456,$AA342)),_xlfn.IFS(_xlpm.MyAuditVal&lt;&gt;"",_xlpm.MyAuditVal,_xlpm.MacVal&lt;&gt;"",_xlpm.MacVal,_xlpm.WinVal&lt;&gt;"",_xlpm.WinVal,_xlpm.CSVVal&lt;&gt;"",_xlpm.CSVVal)),""))</f>
        <v/>
      </c>
      <c r="L342" s="41" t="str" cm="1">
        <f t="array" ref="L342">IF(($Y342+$Z342+$AA342+$AD342)=0,"",IFERROR(_xlfn.LET(_xlpm.CSVVal,IF($Y342=0,"",INDEX(CSV!Q$2:Q$510,$Y342)),_xlpm.MacVal,IF($Z342=0,"",INDEX(Output_Mac!M$2:M$500,$Z342)),_xlpm.WinVal,IF($AD342=0,"",INDEX(Output_Win!M$2:M$243,$AD342)),_xlpm.MyAuditVal,IF($AA342=0,"",INDEX(My_Audit!K$2:K$456,$AA342)),_xlfn.IFS(_xlpm.MyAuditVal&lt;&gt;"",_xlpm.MyAuditVal,_xlpm.MacVal&lt;&gt;"",_xlpm.MacVal,_xlpm.WinVal&lt;&gt;"",_xlpm.WinVal,_xlpm.CSVVal&lt;&gt;"",_xlpm.CSVVal)),""))</f>
        <v/>
      </c>
      <c r="M342" s="41" t="str" cm="1">
        <f t="array" ref="M342">IF(($Y342+$Z342+$AA342+$AD342)=0,"",ExpandDiagCodes(_xlfn.TEXTJOIN(", ",TRUE,IF($AA342=0,"",INDEX(My_Audit!N$2:N$456,$AA342)),IF($Z342=0,"",INDEX(Output_Mac!S$2:S$500,$Z342)),IF($AD342=0,"",INDEX(Output_Win!S$2:S$243,$AD342)),IF($Y342=0,"",INDEX(CSV!AE$2:AE$510,$Y342)))))</f>
        <v/>
      </c>
      <c r="N342" s="41" t="str" cm="1">
        <f t="array" ref="N342">IF(($Y342+$Z342+$AA342+$AD342)=0,"",IFERROR(_xlfn.LET(_xlpm.CSVVal,IF($Y342=0,"",INDEX(CSV!AG$2:AG$510,$Y342)),_xlpm.MacVal,IF($Z342=0,"",INDEX(Output_Mac!T$2:T$500,$Z342)),_xlpm.WinVal,IF($AD342=0,"",INDEX(Output_Win!T$2:T$243,$AD342)),_xlpm.MyAuditVal,IF($AA342=0,"",INDEX(My_Audit!O$2:O$456,$AA342)),_xlfn.IFS(_xlpm.MyAuditVal&lt;&gt;"",_xlpm.MyAuditVal,_xlpm.MacVal&lt;&gt;"",_xlpm.MacVal,_xlpm.WinVal&lt;&gt;"",_xlpm.WinVal,_xlpm.CSVVal&lt;&gt;"",_xlpm.CSVVal)),""))</f>
        <v/>
      </c>
      <c r="O342" s="41" t="str" cm="1">
        <f t="array" ref="O342">IF($AB342=0,"",INDEX(My_Audit!P$2:P$456,$AB342))&amp;""</f>
        <v/>
      </c>
      <c r="P342" s="40"/>
      <c r="Q342" s="41" t="str">
        <f>IF(LEFT(N342,4)="Pass","Nist SP 800-88",My_Audit!R342)&amp;""</f>
        <v/>
      </c>
      <c r="R342" s="40"/>
      <c r="S342" s="40"/>
      <c r="T342" s="41" t="str" cm="1">
        <f t="array" ref="T342">IF($AC342=0,"",INDEX(Models!J$2:J$605,$AC342))</f>
        <v/>
      </c>
      <c r="U342" s="40"/>
      <c r="V342" s="40"/>
      <c r="W342" s="79" t="str" cm="1">
        <f t="array" ref="W342">IF(($Z342+$AA342+$AD342)=0,"",ExpandDiagCodes(_xlfn.TEXTJOIN(", ",TRUE,IF($AA342=0,"",INDEX(My_Audit!L$2:L$456,$AA342)),IF($Z342=0,"",INDEX(Output_Mac!AA$2:AA$500,$Z342)),IF($AD342=0,"",INDEX(Output_Win!AA$2:AA$243,$AD342)))))</f>
        <v/>
      </c>
      <c r="Y342" s="80">
        <f>IFERROR(MATCH($A342,CSV!$A$2:$A$510,0),0)</f>
        <v>0</v>
      </c>
      <c r="Z342" s="80">
        <f>IFERROR(MATCH($A342,Output_Mac!$A$2:$A$500,0),0)</f>
        <v>0</v>
      </c>
      <c r="AA342" s="80">
        <f>IFERROR(MATCH($A342,My_Audit!$A$2:$A$456,0),0)</f>
        <v>341</v>
      </c>
      <c r="AB342" s="80">
        <f>IFERROR(MATCH($C342,My_Audit!$B$2:$B$456,0),0)</f>
        <v>0</v>
      </c>
      <c r="AC342" s="80">
        <f>IFERROR(MATCH($E342,Models!$I$2:$I$605,0),0)</f>
        <v>0</v>
      </c>
      <c r="AD342" s="80">
        <f>IFERROR(MATCH($A342,Output_Win!$A$2:$A$243,0),0)</f>
        <v>0</v>
      </c>
    </row>
    <row r="343" spans="1:30">
      <c r="A343" s="40" t="str">
        <f>_xlfn.TEXTJOIN("",TRUE,Input!$A$4,TEXT(ROW(My_Audit!A342)+Input!$A$8-1,"00"))</f>
        <v>W4730</v>
      </c>
      <c r="B343" s="40" t="str">
        <f>_xlfn.TEXTJOIN("-",TRUE,"ITD",Input!$A$2,A343)</f>
        <v>ITD-SHR11749-W4730</v>
      </c>
      <c r="C343" s="41" t="str" cm="1">
        <f t="array" ref="C343">IF(($Y343+$Z343+$AA343+$AD343)=0,"",IFERROR(_xlfn.LET(_xlpm.CSVVal,IF($Y343=0,"",INDEX(CSV!B$2:B$510,$Y343)),_xlpm.MacVal,IF($Z343=0,"",INDEX(Output_Mac!B$2:B$500,$Z343)),_xlpm.WinVal,IF($AD343=0,"",INDEX(Output_Win!B$2:B$243,$AD343)),_xlpm.MyAuditVal,IF($AA343=0,"",INDEX(My_Audit!B$2:B$456,$AA343)),_xlfn.IFS(_xlpm.MyAuditVal&lt;&gt;"",_xlpm.MyAuditVal,_xlpm.MacVal&lt;&gt;"",_xlpm.MacVal,_xlpm.WinVal&lt;&gt;"",_xlpm.WinVal,_xlpm.CSVVal&lt;&gt;"",_xlpm.CSVVal)),""))</f>
        <v/>
      </c>
      <c r="D343" s="41" t="str" cm="1">
        <f t="array" ref="D343">IF(($Y343+$Z343+$AA343+$AD343)=0,"",IFERROR(_xlfn.LET(_xlpm.CSVVal,IF($Y343=0,"",INDEX(CSV!C$2:C$510,$Y343)),_xlpm.MacVal,IF($Z343=0,"",INDEX(Output_Mac!D$2:D$500,$Z343)),_xlpm.WinVal,IF($AD343=0,"",INDEX(Output_Win!D$2:D$243,$AD343)),_xlpm.MyAuditVal,IF($AA343=0,"",INDEX(My_Audit!C$2:C$456,$AA343)),_xlfn.IFS(_xlpm.MyAuditVal&lt;&gt;"",_xlpm.MyAuditVal,_xlpm.MacVal&lt;&gt;"",_xlpm.MacVal,_xlpm.WinVal&lt;&gt;"",_xlpm.WinVal,_xlpm.CSVVal&lt;&gt;"",_xlpm.CSVVal)),""))</f>
        <v/>
      </c>
      <c r="E343" s="41" t="str" cm="1">
        <f t="array" ref="E343">IF(($Y343+$Z343+$AA343+$AD343)=0,"",IFERROR(_xlfn.LET(_xlpm.CSVVal,IF($Y343=0,"",INDEX(CSV!E$2:E$510,$Y343)),_xlpm.MacVal,IF($Z343=0,"",INDEX(Output_Mac!C$2:C$500,$Z343)),_xlpm.WinVal,IF($AD343=0,"",INDEX(Output_Win!C$2:C$243,$AD343)),_xlpm.MyAuditVal,IF($AA343=0,"",INDEX(My_Audit!D$2:D$456,$AA343)),_xlfn.IFS(_xlpm.MyAuditVal&lt;&gt;"",_xlpm.MyAuditVal,_xlpm.MacVal&lt;&gt;"",_xlpm.MacVal,_xlpm.WinVal&lt;&gt;"",_xlpm.WinVal,_xlpm.CSVVal&lt;&gt;"",_xlpm.CSVVal)),""))</f>
        <v/>
      </c>
      <c r="F343" s="41" t="str" cm="1">
        <f t="array" ref="F343">IF(($Y343+$Z343+$AA343+$AD343)=0,"",IFERROR(_xlfn.LET(_xlpm.CSVVal,IF($Y343=0,"",INDEX(CSV!F$2:F$510,$Y343)),_xlpm.MacVal,IF($Z343=0,"",INDEX(Output_Mac!E$2:E$500,$Z343)),_xlpm.WinVal,IF($AD343=0,"",INDEX(Output_Win!E$2:E$243,$AD343)),_xlpm.MyAuditVal,IF($AA343=0,"",INDEX(My_Audit!E$2:E$456,$AA343)),_xlfn.IFS(_xlpm.MyAuditVal&lt;&gt;"",_xlpm.MyAuditVal,_xlpm.MacVal&lt;&gt;"",_xlpm.MacVal,_xlpm.WinVal&lt;&gt;"",_xlpm.WinVal,_xlpm.CSVVal&lt;&gt;"",PROPER(_xlpm.CSVVal))),""))</f>
        <v/>
      </c>
      <c r="G343" s="41" t="str" cm="1">
        <f t="array" ref="G343">IF(($Y343+$Z343+$AA343+$AD343)=0,"",IFERROR(_xlfn.LET(_xlpm.CSVVal,IF($Y343=0,"",INDEX(CSV!G$2:G$510,$Y343)),_xlpm.MacVal,IF($Z343=0,"",INDEX(Output_Mac!G$2:G$500,$Z343)),_xlpm.WinVal,IF($AD343=0,"",INDEX(Output_Win!G$2:G$243,$AD343)),_xlpm.MyAuditVal,IF($AA343=0,"",INDEX(My_Audit!F$2:F$456,$AA343)),_xlfn.IFS(_xlpm.MyAuditVal&lt;&gt;"",_xlpm.MyAuditVal,_xlpm.MacVal&lt;&gt;"",_xlpm.MacVal,_xlpm.WinVal&lt;&gt;"",_xlpm.WinVal,_xlpm.CSVVal&lt;&gt;"",_xlpm.CSVVal)),""))</f>
        <v/>
      </c>
      <c r="H343" s="41" t="str" cm="1">
        <f t="array" ref="H343">IF($Z343&gt;0,INDEX(Output_Mac!H$2:H$500,$Z343),IF($AD343&gt;0,INDEX(Output_Win!H$2:H$243,$AD343),IF($AA343&gt;0,_xlfn.LET(_xlpm.MyAuditVal,INDEX(My_Audit!G$2:G$456,$AA343),IF(_xlpm.MyAuditVal=0,"",_xlpm.MyAuditVal)),"")))</f>
        <v/>
      </c>
      <c r="I343" s="41" t="str" cm="1">
        <f t="array" ref="I343">IF(($Y343+$Z343+$AA343+$AD343)=0,"",IFERROR(_xlfn.LET(_xlpm.CSVVal,IF($Y343=0,"",INDEX(CSV!H$2:H$510,$Y343)),_xlpm.MacVal,IF($Z343=0,"",INDEX(Output_Mac!I$2:I$500,$Z343)),_xlpm.WinVal,IF($AD343=0,"",INDEX(Output_Win!I$2:I$243,$AD343)),_xlpm.MyAuditVal,IF($AA343=0,"",INDEX(My_Audit!H$2:H$456,$AA343)),_xlfn.IFS(_xlpm.MyAuditVal&lt;&gt;"",_xlpm.MyAuditVal,_xlpm.MacVal&lt;&gt;"",_xlpm.MacVal,_xlpm.WinVal&lt;&gt;"",_xlpm.WinVal,_xlpm.CSVVal&lt;&gt;"",_xlpm.CSVVal)),""))</f>
        <v/>
      </c>
      <c r="J343" s="41" t="str" cm="1">
        <f t="array" ref="J343">IF(($Y343+$Z343+$AA343+$AD343)=0,"",IFERROR(_xlfn.LET(_xlpm.CSVVal,IF($Y343=0,"",INDEX(CSV!J$2:J$510,$Y343)),_xlpm.MacVal,IF($Z343=0,"",INDEX(Output_Mac!J$2:J$500,$Z343)),_xlpm.WinVal,IF($AD343=0,"",INDEX(Output_Win!J$2:J$243,$AD343)),_xlpm.MyAuditVal,IF($AA343=0,"",INDEX(My_Audit!I$2:I$456,$AA343)),_xlfn.IFS(_xlpm.MyAuditVal&lt;&gt;"",_xlpm.MyAuditVal,_xlpm.MacVal&lt;&gt;"",_xlpm.MacVal,_xlpm.WinVal&lt;&gt;"",_xlpm.WinVal,_xlpm.CSVVal&lt;&gt;"",_xlpm.CSVVal)),""))</f>
        <v/>
      </c>
      <c r="K343" s="41" t="str" cm="1">
        <f t="array" ref="K343">IF(($Y343+$Z343+$AA343+$AD343)=0,"",IFERROR(_xlfn.LET(_xlpm.CSVVal,IF($Y343=0,"",INDEX(CSV!N$2:N$510,$Y343)),_xlpm.MacVal,IF($Z343=0,"",INDEX(Output_Mac!L$2:L$500,$Z343)),_xlpm.WinVal,IF($AD343=0,"",INDEX(Output_Win!L$2:L$243,$AD343)),_xlpm.MyAuditVal,IF($AA343=0,"",INDEX(My_Audit!J$2:J$456,$AA343)),_xlfn.IFS(_xlpm.MyAuditVal&lt;&gt;"",_xlpm.MyAuditVal,_xlpm.MacVal&lt;&gt;"",_xlpm.MacVal,_xlpm.WinVal&lt;&gt;"",_xlpm.WinVal,_xlpm.CSVVal&lt;&gt;"",_xlpm.CSVVal)),""))</f>
        <v/>
      </c>
      <c r="L343" s="41" t="str" cm="1">
        <f t="array" ref="L343">IF(($Y343+$Z343+$AA343+$AD343)=0,"",IFERROR(_xlfn.LET(_xlpm.CSVVal,IF($Y343=0,"",INDEX(CSV!Q$2:Q$510,$Y343)),_xlpm.MacVal,IF($Z343=0,"",INDEX(Output_Mac!M$2:M$500,$Z343)),_xlpm.WinVal,IF($AD343=0,"",INDEX(Output_Win!M$2:M$243,$AD343)),_xlpm.MyAuditVal,IF($AA343=0,"",INDEX(My_Audit!K$2:K$456,$AA343)),_xlfn.IFS(_xlpm.MyAuditVal&lt;&gt;"",_xlpm.MyAuditVal,_xlpm.MacVal&lt;&gt;"",_xlpm.MacVal,_xlpm.WinVal&lt;&gt;"",_xlpm.WinVal,_xlpm.CSVVal&lt;&gt;"",_xlpm.CSVVal)),""))</f>
        <v/>
      </c>
      <c r="M343" s="41" t="str" cm="1">
        <f t="array" ref="M343">IF(($Y343+$Z343+$AA343+$AD343)=0,"",ExpandDiagCodes(_xlfn.TEXTJOIN(", ",TRUE,IF($AA343=0,"",INDEX(My_Audit!N$2:N$456,$AA343)),IF($Z343=0,"",INDEX(Output_Mac!S$2:S$500,$Z343)),IF($AD343=0,"",INDEX(Output_Win!S$2:S$243,$AD343)),IF($Y343=0,"",INDEX(CSV!AE$2:AE$510,$Y343)))))</f>
        <v/>
      </c>
      <c r="N343" s="41" t="str" cm="1">
        <f t="array" ref="N343">IF(($Y343+$Z343+$AA343+$AD343)=0,"",IFERROR(_xlfn.LET(_xlpm.CSVVal,IF($Y343=0,"",INDEX(CSV!AG$2:AG$510,$Y343)),_xlpm.MacVal,IF($Z343=0,"",INDEX(Output_Mac!T$2:T$500,$Z343)),_xlpm.WinVal,IF($AD343=0,"",INDEX(Output_Win!T$2:T$243,$AD343)),_xlpm.MyAuditVal,IF($AA343=0,"",INDEX(My_Audit!O$2:O$456,$AA343)),_xlfn.IFS(_xlpm.MyAuditVal&lt;&gt;"",_xlpm.MyAuditVal,_xlpm.MacVal&lt;&gt;"",_xlpm.MacVal,_xlpm.WinVal&lt;&gt;"",_xlpm.WinVal,_xlpm.CSVVal&lt;&gt;"",_xlpm.CSVVal)),""))</f>
        <v/>
      </c>
      <c r="O343" s="41" t="str" cm="1">
        <f t="array" ref="O343">IF($AB343=0,"",INDEX(My_Audit!P$2:P$456,$AB343))&amp;""</f>
        <v/>
      </c>
      <c r="P343" s="40"/>
      <c r="Q343" s="41" t="str">
        <f>IF(LEFT(N343,4)="Pass","Nist SP 800-88",My_Audit!R343)&amp;""</f>
        <v/>
      </c>
      <c r="R343" s="40"/>
      <c r="S343" s="40"/>
      <c r="T343" s="41" t="str" cm="1">
        <f t="array" ref="T343">IF($AC343=0,"",INDEX(Models!J$2:J$605,$AC343))</f>
        <v/>
      </c>
      <c r="U343" s="40"/>
      <c r="V343" s="40"/>
      <c r="W343" s="79" t="str" cm="1">
        <f t="array" ref="W343">IF(($Z343+$AA343+$AD343)=0,"",ExpandDiagCodes(_xlfn.TEXTJOIN(", ",TRUE,IF($AA343=0,"",INDEX(My_Audit!L$2:L$456,$AA343)),IF($Z343=0,"",INDEX(Output_Mac!AA$2:AA$500,$Z343)),IF($AD343=0,"",INDEX(Output_Win!AA$2:AA$243,$AD343)))))</f>
        <v/>
      </c>
      <c r="Y343" s="80">
        <f>IFERROR(MATCH($A343,CSV!$A$2:$A$510,0),0)</f>
        <v>0</v>
      </c>
      <c r="Z343" s="80">
        <f>IFERROR(MATCH($A343,Output_Mac!$A$2:$A$500,0),0)</f>
        <v>0</v>
      </c>
      <c r="AA343" s="80">
        <f>IFERROR(MATCH($A343,My_Audit!$A$2:$A$456,0),0)</f>
        <v>342</v>
      </c>
      <c r="AB343" s="80">
        <f>IFERROR(MATCH($C343,My_Audit!$B$2:$B$456,0),0)</f>
        <v>0</v>
      </c>
      <c r="AC343" s="80">
        <f>IFERROR(MATCH($E343,Models!$I$2:$I$605,0),0)</f>
        <v>0</v>
      </c>
      <c r="AD343" s="80">
        <f>IFERROR(MATCH($A343,Output_Win!$A$2:$A$243,0),0)</f>
        <v>0</v>
      </c>
    </row>
    <row r="344" spans="1:30">
      <c r="A344" s="40" t="str">
        <f>_xlfn.TEXTJOIN("",TRUE,Input!$A$4,TEXT(ROW(My_Audit!A343)+Input!$A$8-1,"00"))</f>
        <v>W4731</v>
      </c>
      <c r="B344" s="40" t="str">
        <f>_xlfn.TEXTJOIN("-",TRUE,"ITD",Input!$A$2,A344)</f>
        <v>ITD-SHR11749-W4731</v>
      </c>
      <c r="C344" s="41" t="str" cm="1">
        <f t="array" ref="C344">IF(($Y344+$Z344+$AA344+$AD344)=0,"",IFERROR(_xlfn.LET(_xlpm.CSVVal,IF($Y344=0,"",INDEX(CSV!B$2:B$510,$Y344)),_xlpm.MacVal,IF($Z344=0,"",INDEX(Output_Mac!B$2:B$500,$Z344)),_xlpm.WinVal,IF($AD344=0,"",INDEX(Output_Win!B$2:B$243,$AD344)),_xlpm.MyAuditVal,IF($AA344=0,"",INDEX(My_Audit!B$2:B$456,$AA344)),_xlfn.IFS(_xlpm.MyAuditVal&lt;&gt;"",_xlpm.MyAuditVal,_xlpm.MacVal&lt;&gt;"",_xlpm.MacVal,_xlpm.WinVal&lt;&gt;"",_xlpm.WinVal,_xlpm.CSVVal&lt;&gt;"",_xlpm.CSVVal)),""))</f>
        <v/>
      </c>
      <c r="D344" s="41" t="str" cm="1">
        <f t="array" ref="D344">IF(($Y344+$Z344+$AA344+$AD344)=0,"",IFERROR(_xlfn.LET(_xlpm.CSVVal,IF($Y344=0,"",INDEX(CSV!C$2:C$510,$Y344)),_xlpm.MacVal,IF($Z344=0,"",INDEX(Output_Mac!D$2:D$500,$Z344)),_xlpm.WinVal,IF($AD344=0,"",INDEX(Output_Win!D$2:D$243,$AD344)),_xlpm.MyAuditVal,IF($AA344=0,"",INDEX(My_Audit!C$2:C$456,$AA344)),_xlfn.IFS(_xlpm.MyAuditVal&lt;&gt;"",_xlpm.MyAuditVal,_xlpm.MacVal&lt;&gt;"",_xlpm.MacVal,_xlpm.WinVal&lt;&gt;"",_xlpm.WinVal,_xlpm.CSVVal&lt;&gt;"",_xlpm.CSVVal)),""))</f>
        <v/>
      </c>
      <c r="E344" s="41" t="str" cm="1">
        <f t="array" ref="E344">IF(($Y344+$Z344+$AA344+$AD344)=0,"",IFERROR(_xlfn.LET(_xlpm.CSVVal,IF($Y344=0,"",INDEX(CSV!E$2:E$510,$Y344)),_xlpm.MacVal,IF($Z344=0,"",INDEX(Output_Mac!C$2:C$500,$Z344)),_xlpm.WinVal,IF($AD344=0,"",INDEX(Output_Win!C$2:C$243,$AD344)),_xlpm.MyAuditVal,IF($AA344=0,"",INDEX(My_Audit!D$2:D$456,$AA344)),_xlfn.IFS(_xlpm.MyAuditVal&lt;&gt;"",_xlpm.MyAuditVal,_xlpm.MacVal&lt;&gt;"",_xlpm.MacVal,_xlpm.WinVal&lt;&gt;"",_xlpm.WinVal,_xlpm.CSVVal&lt;&gt;"",_xlpm.CSVVal)),""))</f>
        <v/>
      </c>
      <c r="F344" s="41" t="str" cm="1">
        <f t="array" ref="F344">IF(($Y344+$Z344+$AA344+$AD344)=0,"",IFERROR(_xlfn.LET(_xlpm.CSVVal,IF($Y344=0,"",INDEX(CSV!F$2:F$510,$Y344)),_xlpm.MacVal,IF($Z344=0,"",INDEX(Output_Mac!E$2:E$500,$Z344)),_xlpm.WinVal,IF($AD344=0,"",INDEX(Output_Win!E$2:E$243,$AD344)),_xlpm.MyAuditVal,IF($AA344=0,"",INDEX(My_Audit!E$2:E$456,$AA344)),_xlfn.IFS(_xlpm.MyAuditVal&lt;&gt;"",_xlpm.MyAuditVal,_xlpm.MacVal&lt;&gt;"",_xlpm.MacVal,_xlpm.WinVal&lt;&gt;"",_xlpm.WinVal,_xlpm.CSVVal&lt;&gt;"",PROPER(_xlpm.CSVVal))),""))</f>
        <v/>
      </c>
      <c r="G344" s="41" t="str" cm="1">
        <f t="array" ref="G344">IF(($Y344+$Z344+$AA344+$AD344)=0,"",IFERROR(_xlfn.LET(_xlpm.CSVVal,IF($Y344=0,"",INDEX(CSV!G$2:G$510,$Y344)),_xlpm.MacVal,IF($Z344=0,"",INDEX(Output_Mac!G$2:G$500,$Z344)),_xlpm.WinVal,IF($AD344=0,"",INDEX(Output_Win!G$2:G$243,$AD344)),_xlpm.MyAuditVal,IF($AA344=0,"",INDEX(My_Audit!F$2:F$456,$AA344)),_xlfn.IFS(_xlpm.MyAuditVal&lt;&gt;"",_xlpm.MyAuditVal,_xlpm.MacVal&lt;&gt;"",_xlpm.MacVal,_xlpm.WinVal&lt;&gt;"",_xlpm.WinVal,_xlpm.CSVVal&lt;&gt;"",_xlpm.CSVVal)),""))</f>
        <v/>
      </c>
      <c r="H344" s="41" t="str" cm="1">
        <f t="array" ref="H344">IF($Z344&gt;0,INDEX(Output_Mac!H$2:H$500,$Z344),IF($AD344&gt;0,INDEX(Output_Win!H$2:H$243,$AD344),IF($AA344&gt;0,_xlfn.LET(_xlpm.MyAuditVal,INDEX(My_Audit!G$2:G$456,$AA344),IF(_xlpm.MyAuditVal=0,"",_xlpm.MyAuditVal)),"")))</f>
        <v/>
      </c>
      <c r="I344" s="41" t="str" cm="1">
        <f t="array" ref="I344">IF(($Y344+$Z344+$AA344+$AD344)=0,"",IFERROR(_xlfn.LET(_xlpm.CSVVal,IF($Y344=0,"",INDEX(CSV!H$2:H$510,$Y344)),_xlpm.MacVal,IF($Z344=0,"",INDEX(Output_Mac!I$2:I$500,$Z344)),_xlpm.WinVal,IF($AD344=0,"",INDEX(Output_Win!I$2:I$243,$AD344)),_xlpm.MyAuditVal,IF($AA344=0,"",INDEX(My_Audit!H$2:H$456,$AA344)),_xlfn.IFS(_xlpm.MyAuditVal&lt;&gt;"",_xlpm.MyAuditVal,_xlpm.MacVal&lt;&gt;"",_xlpm.MacVal,_xlpm.WinVal&lt;&gt;"",_xlpm.WinVal,_xlpm.CSVVal&lt;&gt;"",_xlpm.CSVVal)),""))</f>
        <v/>
      </c>
      <c r="J344" s="41" t="str" cm="1">
        <f t="array" ref="J344">IF(($Y344+$Z344+$AA344+$AD344)=0,"",IFERROR(_xlfn.LET(_xlpm.CSVVal,IF($Y344=0,"",INDEX(CSV!J$2:J$510,$Y344)),_xlpm.MacVal,IF($Z344=0,"",INDEX(Output_Mac!J$2:J$500,$Z344)),_xlpm.WinVal,IF($AD344=0,"",INDEX(Output_Win!J$2:J$243,$AD344)),_xlpm.MyAuditVal,IF($AA344=0,"",INDEX(My_Audit!I$2:I$456,$AA344)),_xlfn.IFS(_xlpm.MyAuditVal&lt;&gt;"",_xlpm.MyAuditVal,_xlpm.MacVal&lt;&gt;"",_xlpm.MacVal,_xlpm.WinVal&lt;&gt;"",_xlpm.WinVal,_xlpm.CSVVal&lt;&gt;"",_xlpm.CSVVal)),""))</f>
        <v/>
      </c>
      <c r="K344" s="41" t="str" cm="1">
        <f t="array" ref="K344">IF(($Y344+$Z344+$AA344+$AD344)=0,"",IFERROR(_xlfn.LET(_xlpm.CSVVal,IF($Y344=0,"",INDEX(CSV!N$2:N$510,$Y344)),_xlpm.MacVal,IF($Z344=0,"",INDEX(Output_Mac!L$2:L$500,$Z344)),_xlpm.WinVal,IF($AD344=0,"",INDEX(Output_Win!L$2:L$243,$AD344)),_xlpm.MyAuditVal,IF($AA344=0,"",INDEX(My_Audit!J$2:J$456,$AA344)),_xlfn.IFS(_xlpm.MyAuditVal&lt;&gt;"",_xlpm.MyAuditVal,_xlpm.MacVal&lt;&gt;"",_xlpm.MacVal,_xlpm.WinVal&lt;&gt;"",_xlpm.WinVal,_xlpm.CSVVal&lt;&gt;"",_xlpm.CSVVal)),""))</f>
        <v/>
      </c>
      <c r="L344" s="41" t="str" cm="1">
        <f t="array" ref="L344">IF(($Y344+$Z344+$AA344+$AD344)=0,"",IFERROR(_xlfn.LET(_xlpm.CSVVal,IF($Y344=0,"",INDEX(CSV!Q$2:Q$510,$Y344)),_xlpm.MacVal,IF($Z344=0,"",INDEX(Output_Mac!M$2:M$500,$Z344)),_xlpm.WinVal,IF($AD344=0,"",INDEX(Output_Win!M$2:M$243,$AD344)),_xlpm.MyAuditVal,IF($AA344=0,"",INDEX(My_Audit!K$2:K$456,$AA344)),_xlfn.IFS(_xlpm.MyAuditVal&lt;&gt;"",_xlpm.MyAuditVal,_xlpm.MacVal&lt;&gt;"",_xlpm.MacVal,_xlpm.WinVal&lt;&gt;"",_xlpm.WinVal,_xlpm.CSVVal&lt;&gt;"",_xlpm.CSVVal)),""))</f>
        <v/>
      </c>
      <c r="M344" s="41" t="str" cm="1">
        <f t="array" ref="M344">IF(($Y344+$Z344+$AA344+$AD344)=0,"",ExpandDiagCodes(_xlfn.TEXTJOIN(", ",TRUE,IF($AA344=0,"",INDEX(My_Audit!N$2:N$456,$AA344)),IF($Z344=0,"",INDEX(Output_Mac!S$2:S$500,$Z344)),IF($AD344=0,"",INDEX(Output_Win!S$2:S$243,$AD344)),IF($Y344=0,"",INDEX(CSV!AE$2:AE$510,$Y344)))))</f>
        <v/>
      </c>
      <c r="N344" s="41" t="str" cm="1">
        <f t="array" ref="N344">IF(($Y344+$Z344+$AA344+$AD344)=0,"",IFERROR(_xlfn.LET(_xlpm.CSVVal,IF($Y344=0,"",INDEX(CSV!AG$2:AG$510,$Y344)),_xlpm.MacVal,IF($Z344=0,"",INDEX(Output_Mac!T$2:T$500,$Z344)),_xlpm.WinVal,IF($AD344=0,"",INDEX(Output_Win!T$2:T$243,$AD344)),_xlpm.MyAuditVal,IF($AA344=0,"",INDEX(My_Audit!O$2:O$456,$AA344)),_xlfn.IFS(_xlpm.MyAuditVal&lt;&gt;"",_xlpm.MyAuditVal,_xlpm.MacVal&lt;&gt;"",_xlpm.MacVal,_xlpm.WinVal&lt;&gt;"",_xlpm.WinVal,_xlpm.CSVVal&lt;&gt;"",_xlpm.CSVVal)),""))</f>
        <v/>
      </c>
      <c r="O344" s="41" t="str" cm="1">
        <f t="array" ref="O344">IF($AB344=0,"",INDEX(My_Audit!P$2:P$456,$AB344))&amp;""</f>
        <v/>
      </c>
      <c r="P344" s="40"/>
      <c r="Q344" s="41" t="str">
        <f>IF(LEFT(N344,4)="Pass","Nist SP 800-88",My_Audit!R344)&amp;""</f>
        <v/>
      </c>
      <c r="R344" s="40"/>
      <c r="S344" s="40"/>
      <c r="T344" s="41" t="str" cm="1">
        <f t="array" ref="T344">IF($AC344=0,"",INDEX(Models!J$2:J$605,$AC344))</f>
        <v/>
      </c>
      <c r="U344" s="40"/>
      <c r="V344" s="40"/>
      <c r="W344" s="79" t="str" cm="1">
        <f t="array" ref="W344">IF(($Z344+$AA344+$AD344)=0,"",ExpandDiagCodes(_xlfn.TEXTJOIN(", ",TRUE,IF($AA344=0,"",INDEX(My_Audit!L$2:L$456,$AA344)),IF($Z344=0,"",INDEX(Output_Mac!AA$2:AA$500,$Z344)),IF($AD344=0,"",INDEX(Output_Win!AA$2:AA$243,$AD344)))))</f>
        <v/>
      </c>
      <c r="Y344" s="80">
        <f>IFERROR(MATCH($A344,CSV!$A$2:$A$510,0),0)</f>
        <v>0</v>
      </c>
      <c r="Z344" s="80">
        <f>IFERROR(MATCH($A344,Output_Mac!$A$2:$A$500,0),0)</f>
        <v>0</v>
      </c>
      <c r="AA344" s="80">
        <f>IFERROR(MATCH($A344,My_Audit!$A$2:$A$456,0),0)</f>
        <v>343</v>
      </c>
      <c r="AB344" s="80">
        <f>IFERROR(MATCH($C344,My_Audit!$B$2:$B$456,0),0)</f>
        <v>0</v>
      </c>
      <c r="AC344" s="80">
        <f>IFERROR(MATCH($E344,Models!$I$2:$I$605,0),0)</f>
        <v>0</v>
      </c>
      <c r="AD344" s="80">
        <f>IFERROR(MATCH($A344,Output_Win!$A$2:$A$243,0),0)</f>
        <v>0</v>
      </c>
    </row>
    <row r="345" spans="1:30">
      <c r="A345" s="40" t="str">
        <f>_xlfn.TEXTJOIN("",TRUE,Input!$A$4,TEXT(ROW(My_Audit!A344)+Input!$A$8-1,"00"))</f>
        <v>W4732</v>
      </c>
      <c r="B345" s="40" t="str">
        <f>_xlfn.TEXTJOIN("-",TRUE,"ITD",Input!$A$2,A345)</f>
        <v>ITD-SHR11749-W4732</v>
      </c>
      <c r="C345" s="41" t="str" cm="1">
        <f t="array" ref="C345">IF(($Y345+$Z345+$AA345+$AD345)=0,"",IFERROR(_xlfn.LET(_xlpm.CSVVal,IF($Y345=0,"",INDEX(CSV!B$2:B$510,$Y345)),_xlpm.MacVal,IF($Z345=0,"",INDEX(Output_Mac!B$2:B$500,$Z345)),_xlpm.WinVal,IF($AD345=0,"",INDEX(Output_Win!B$2:B$243,$AD345)),_xlpm.MyAuditVal,IF($AA345=0,"",INDEX(My_Audit!B$2:B$456,$AA345)),_xlfn.IFS(_xlpm.MyAuditVal&lt;&gt;"",_xlpm.MyAuditVal,_xlpm.MacVal&lt;&gt;"",_xlpm.MacVal,_xlpm.WinVal&lt;&gt;"",_xlpm.WinVal,_xlpm.CSVVal&lt;&gt;"",_xlpm.CSVVal)),""))</f>
        <v/>
      </c>
      <c r="D345" s="41" t="str" cm="1">
        <f t="array" ref="D345">IF(($Y345+$Z345+$AA345+$AD345)=0,"",IFERROR(_xlfn.LET(_xlpm.CSVVal,IF($Y345=0,"",INDEX(CSV!C$2:C$510,$Y345)),_xlpm.MacVal,IF($Z345=0,"",INDEX(Output_Mac!D$2:D$500,$Z345)),_xlpm.WinVal,IF($AD345=0,"",INDEX(Output_Win!D$2:D$243,$AD345)),_xlpm.MyAuditVal,IF($AA345=0,"",INDEX(My_Audit!C$2:C$456,$AA345)),_xlfn.IFS(_xlpm.MyAuditVal&lt;&gt;"",_xlpm.MyAuditVal,_xlpm.MacVal&lt;&gt;"",_xlpm.MacVal,_xlpm.WinVal&lt;&gt;"",_xlpm.WinVal,_xlpm.CSVVal&lt;&gt;"",_xlpm.CSVVal)),""))</f>
        <v/>
      </c>
      <c r="E345" s="41" t="str" cm="1">
        <f t="array" ref="E345">IF(($Y345+$Z345+$AA345+$AD345)=0,"",IFERROR(_xlfn.LET(_xlpm.CSVVal,IF($Y345=0,"",INDEX(CSV!E$2:E$510,$Y345)),_xlpm.MacVal,IF($Z345=0,"",INDEX(Output_Mac!C$2:C$500,$Z345)),_xlpm.WinVal,IF($AD345=0,"",INDEX(Output_Win!C$2:C$243,$AD345)),_xlpm.MyAuditVal,IF($AA345=0,"",INDEX(My_Audit!D$2:D$456,$AA345)),_xlfn.IFS(_xlpm.MyAuditVal&lt;&gt;"",_xlpm.MyAuditVal,_xlpm.MacVal&lt;&gt;"",_xlpm.MacVal,_xlpm.WinVal&lt;&gt;"",_xlpm.WinVal,_xlpm.CSVVal&lt;&gt;"",_xlpm.CSVVal)),""))</f>
        <v/>
      </c>
      <c r="F345" s="41" t="str" cm="1">
        <f t="array" ref="F345">IF(($Y345+$Z345+$AA345+$AD345)=0,"",IFERROR(_xlfn.LET(_xlpm.CSVVal,IF($Y345=0,"",INDEX(CSV!F$2:F$510,$Y345)),_xlpm.MacVal,IF($Z345=0,"",INDEX(Output_Mac!E$2:E$500,$Z345)),_xlpm.WinVal,IF($AD345=0,"",INDEX(Output_Win!E$2:E$243,$AD345)),_xlpm.MyAuditVal,IF($AA345=0,"",INDEX(My_Audit!E$2:E$456,$AA345)),_xlfn.IFS(_xlpm.MyAuditVal&lt;&gt;"",_xlpm.MyAuditVal,_xlpm.MacVal&lt;&gt;"",_xlpm.MacVal,_xlpm.WinVal&lt;&gt;"",_xlpm.WinVal,_xlpm.CSVVal&lt;&gt;"",PROPER(_xlpm.CSVVal))),""))</f>
        <v/>
      </c>
      <c r="G345" s="41" t="str" cm="1">
        <f t="array" ref="G345">IF(($Y345+$Z345+$AA345+$AD345)=0,"",IFERROR(_xlfn.LET(_xlpm.CSVVal,IF($Y345=0,"",INDEX(CSV!G$2:G$510,$Y345)),_xlpm.MacVal,IF($Z345=0,"",INDEX(Output_Mac!G$2:G$500,$Z345)),_xlpm.WinVal,IF($AD345=0,"",INDEX(Output_Win!G$2:G$243,$AD345)),_xlpm.MyAuditVal,IF($AA345=0,"",INDEX(My_Audit!F$2:F$456,$AA345)),_xlfn.IFS(_xlpm.MyAuditVal&lt;&gt;"",_xlpm.MyAuditVal,_xlpm.MacVal&lt;&gt;"",_xlpm.MacVal,_xlpm.WinVal&lt;&gt;"",_xlpm.WinVal,_xlpm.CSVVal&lt;&gt;"",_xlpm.CSVVal)),""))</f>
        <v/>
      </c>
      <c r="H345" s="41" t="str" cm="1">
        <f t="array" ref="H345">IF($Z345&gt;0,INDEX(Output_Mac!H$2:H$500,$Z345),IF($AD345&gt;0,INDEX(Output_Win!H$2:H$243,$AD345),IF($AA345&gt;0,_xlfn.LET(_xlpm.MyAuditVal,INDEX(My_Audit!G$2:G$456,$AA345),IF(_xlpm.MyAuditVal=0,"",_xlpm.MyAuditVal)),"")))</f>
        <v/>
      </c>
      <c r="I345" s="41" t="str" cm="1">
        <f t="array" ref="I345">IF(($Y345+$Z345+$AA345+$AD345)=0,"",IFERROR(_xlfn.LET(_xlpm.CSVVal,IF($Y345=0,"",INDEX(CSV!H$2:H$510,$Y345)),_xlpm.MacVal,IF($Z345=0,"",INDEX(Output_Mac!I$2:I$500,$Z345)),_xlpm.WinVal,IF($AD345=0,"",INDEX(Output_Win!I$2:I$243,$AD345)),_xlpm.MyAuditVal,IF($AA345=0,"",INDEX(My_Audit!H$2:H$456,$AA345)),_xlfn.IFS(_xlpm.MyAuditVal&lt;&gt;"",_xlpm.MyAuditVal,_xlpm.MacVal&lt;&gt;"",_xlpm.MacVal,_xlpm.WinVal&lt;&gt;"",_xlpm.WinVal,_xlpm.CSVVal&lt;&gt;"",_xlpm.CSVVal)),""))</f>
        <v/>
      </c>
      <c r="J345" s="41" t="str" cm="1">
        <f t="array" ref="J345">IF(($Y345+$Z345+$AA345+$AD345)=0,"",IFERROR(_xlfn.LET(_xlpm.CSVVal,IF($Y345=0,"",INDEX(CSV!J$2:J$510,$Y345)),_xlpm.MacVal,IF($Z345=0,"",INDEX(Output_Mac!J$2:J$500,$Z345)),_xlpm.WinVal,IF($AD345=0,"",INDEX(Output_Win!J$2:J$243,$AD345)),_xlpm.MyAuditVal,IF($AA345=0,"",INDEX(My_Audit!I$2:I$456,$AA345)),_xlfn.IFS(_xlpm.MyAuditVal&lt;&gt;"",_xlpm.MyAuditVal,_xlpm.MacVal&lt;&gt;"",_xlpm.MacVal,_xlpm.WinVal&lt;&gt;"",_xlpm.WinVal,_xlpm.CSVVal&lt;&gt;"",_xlpm.CSVVal)),""))</f>
        <v/>
      </c>
      <c r="K345" s="41" t="str" cm="1">
        <f t="array" ref="K345">IF(($Y345+$Z345+$AA345+$AD345)=0,"",IFERROR(_xlfn.LET(_xlpm.CSVVal,IF($Y345=0,"",INDEX(CSV!N$2:N$510,$Y345)),_xlpm.MacVal,IF($Z345=0,"",INDEX(Output_Mac!L$2:L$500,$Z345)),_xlpm.WinVal,IF($AD345=0,"",INDEX(Output_Win!L$2:L$243,$AD345)),_xlpm.MyAuditVal,IF($AA345=0,"",INDEX(My_Audit!J$2:J$456,$AA345)),_xlfn.IFS(_xlpm.MyAuditVal&lt;&gt;"",_xlpm.MyAuditVal,_xlpm.MacVal&lt;&gt;"",_xlpm.MacVal,_xlpm.WinVal&lt;&gt;"",_xlpm.WinVal,_xlpm.CSVVal&lt;&gt;"",_xlpm.CSVVal)),""))</f>
        <v/>
      </c>
      <c r="L345" s="41" t="str" cm="1">
        <f t="array" ref="L345">IF(($Y345+$Z345+$AA345+$AD345)=0,"",IFERROR(_xlfn.LET(_xlpm.CSVVal,IF($Y345=0,"",INDEX(CSV!Q$2:Q$510,$Y345)),_xlpm.MacVal,IF($Z345=0,"",INDEX(Output_Mac!M$2:M$500,$Z345)),_xlpm.WinVal,IF($AD345=0,"",INDEX(Output_Win!M$2:M$243,$AD345)),_xlpm.MyAuditVal,IF($AA345=0,"",INDEX(My_Audit!K$2:K$456,$AA345)),_xlfn.IFS(_xlpm.MyAuditVal&lt;&gt;"",_xlpm.MyAuditVal,_xlpm.MacVal&lt;&gt;"",_xlpm.MacVal,_xlpm.WinVal&lt;&gt;"",_xlpm.WinVal,_xlpm.CSVVal&lt;&gt;"",_xlpm.CSVVal)),""))</f>
        <v/>
      </c>
      <c r="M345" s="41" t="str" cm="1">
        <f t="array" ref="M345">IF(($Y345+$Z345+$AA345+$AD345)=0,"",ExpandDiagCodes(_xlfn.TEXTJOIN(", ",TRUE,IF($AA345=0,"",INDEX(My_Audit!N$2:N$456,$AA345)),IF($Z345=0,"",INDEX(Output_Mac!S$2:S$500,$Z345)),IF($AD345=0,"",INDEX(Output_Win!S$2:S$243,$AD345)),IF($Y345=0,"",INDEX(CSV!AE$2:AE$510,$Y345)))))</f>
        <v/>
      </c>
      <c r="N345" s="41" t="str" cm="1">
        <f t="array" ref="N345">IF(($Y345+$Z345+$AA345+$AD345)=0,"",IFERROR(_xlfn.LET(_xlpm.CSVVal,IF($Y345=0,"",INDEX(CSV!AG$2:AG$510,$Y345)),_xlpm.MacVal,IF($Z345=0,"",INDEX(Output_Mac!T$2:T$500,$Z345)),_xlpm.WinVal,IF($AD345=0,"",INDEX(Output_Win!T$2:T$243,$AD345)),_xlpm.MyAuditVal,IF($AA345=0,"",INDEX(My_Audit!O$2:O$456,$AA345)),_xlfn.IFS(_xlpm.MyAuditVal&lt;&gt;"",_xlpm.MyAuditVal,_xlpm.MacVal&lt;&gt;"",_xlpm.MacVal,_xlpm.WinVal&lt;&gt;"",_xlpm.WinVal,_xlpm.CSVVal&lt;&gt;"",_xlpm.CSVVal)),""))</f>
        <v/>
      </c>
      <c r="O345" s="41" t="str" cm="1">
        <f t="array" ref="O345">IF($AB345=0,"",INDEX(My_Audit!P$2:P$456,$AB345))&amp;""</f>
        <v/>
      </c>
      <c r="P345" s="40"/>
      <c r="Q345" s="41" t="str">
        <f>IF(LEFT(N345,4)="Pass","Nist SP 800-88",My_Audit!R345)&amp;""</f>
        <v/>
      </c>
      <c r="R345" s="40"/>
      <c r="S345" s="40"/>
      <c r="T345" s="41" t="str" cm="1">
        <f t="array" ref="T345">IF($AC345=0,"",INDEX(Models!J$2:J$605,$AC345))</f>
        <v/>
      </c>
      <c r="U345" s="40"/>
      <c r="V345" s="40"/>
      <c r="W345" s="79" t="str" cm="1">
        <f t="array" ref="W345">IF(($Z345+$AA345+$AD345)=0,"",ExpandDiagCodes(_xlfn.TEXTJOIN(", ",TRUE,IF($AA345=0,"",INDEX(My_Audit!L$2:L$456,$AA345)),IF($Z345=0,"",INDEX(Output_Mac!AA$2:AA$500,$Z345)),IF($AD345=0,"",INDEX(Output_Win!AA$2:AA$243,$AD345)))))</f>
        <v/>
      </c>
      <c r="Y345" s="80">
        <f>IFERROR(MATCH($A345,CSV!$A$2:$A$510,0),0)</f>
        <v>0</v>
      </c>
      <c r="Z345" s="80">
        <f>IFERROR(MATCH($A345,Output_Mac!$A$2:$A$500,0),0)</f>
        <v>0</v>
      </c>
      <c r="AA345" s="80">
        <f>IFERROR(MATCH($A345,My_Audit!$A$2:$A$456,0),0)</f>
        <v>344</v>
      </c>
      <c r="AB345" s="80">
        <f>IFERROR(MATCH($C345,My_Audit!$B$2:$B$456,0),0)</f>
        <v>0</v>
      </c>
      <c r="AC345" s="80">
        <f>IFERROR(MATCH($E345,Models!$I$2:$I$605,0),0)</f>
        <v>0</v>
      </c>
      <c r="AD345" s="80">
        <f>IFERROR(MATCH($A345,Output_Win!$A$2:$A$243,0),0)</f>
        <v>0</v>
      </c>
    </row>
    <row r="346" spans="1:30">
      <c r="A346" s="40" t="str">
        <f>_xlfn.TEXTJOIN("",TRUE,Input!$A$4,TEXT(ROW(My_Audit!A345)+Input!$A$8-1,"00"))</f>
        <v>W4733</v>
      </c>
      <c r="B346" s="40" t="str">
        <f>_xlfn.TEXTJOIN("-",TRUE,"ITD",Input!$A$2,A346)</f>
        <v>ITD-SHR11749-W4733</v>
      </c>
      <c r="C346" s="41" t="str" cm="1">
        <f t="array" ref="C346">IF(($Y346+$Z346+$AA346+$AD346)=0,"",IFERROR(_xlfn.LET(_xlpm.CSVVal,IF($Y346=0,"",INDEX(CSV!B$2:B$510,$Y346)),_xlpm.MacVal,IF($Z346=0,"",INDEX(Output_Mac!B$2:B$500,$Z346)),_xlpm.WinVal,IF($AD346=0,"",INDEX(Output_Win!B$2:B$243,$AD346)),_xlpm.MyAuditVal,IF($AA346=0,"",INDEX(My_Audit!B$2:B$456,$AA346)),_xlfn.IFS(_xlpm.MyAuditVal&lt;&gt;"",_xlpm.MyAuditVal,_xlpm.MacVal&lt;&gt;"",_xlpm.MacVal,_xlpm.WinVal&lt;&gt;"",_xlpm.WinVal,_xlpm.CSVVal&lt;&gt;"",_xlpm.CSVVal)),""))</f>
        <v/>
      </c>
      <c r="D346" s="41" t="str" cm="1">
        <f t="array" ref="D346">IF(($Y346+$Z346+$AA346+$AD346)=0,"",IFERROR(_xlfn.LET(_xlpm.CSVVal,IF($Y346=0,"",INDEX(CSV!C$2:C$510,$Y346)),_xlpm.MacVal,IF($Z346=0,"",INDEX(Output_Mac!D$2:D$500,$Z346)),_xlpm.WinVal,IF($AD346=0,"",INDEX(Output_Win!D$2:D$243,$AD346)),_xlpm.MyAuditVal,IF($AA346=0,"",INDEX(My_Audit!C$2:C$456,$AA346)),_xlfn.IFS(_xlpm.MyAuditVal&lt;&gt;"",_xlpm.MyAuditVal,_xlpm.MacVal&lt;&gt;"",_xlpm.MacVal,_xlpm.WinVal&lt;&gt;"",_xlpm.WinVal,_xlpm.CSVVal&lt;&gt;"",_xlpm.CSVVal)),""))</f>
        <v/>
      </c>
      <c r="E346" s="41" t="str" cm="1">
        <f t="array" ref="E346">IF(($Y346+$Z346+$AA346+$AD346)=0,"",IFERROR(_xlfn.LET(_xlpm.CSVVal,IF($Y346=0,"",INDEX(CSV!E$2:E$510,$Y346)),_xlpm.MacVal,IF($Z346=0,"",INDEX(Output_Mac!C$2:C$500,$Z346)),_xlpm.WinVal,IF($AD346=0,"",INDEX(Output_Win!C$2:C$243,$AD346)),_xlpm.MyAuditVal,IF($AA346=0,"",INDEX(My_Audit!D$2:D$456,$AA346)),_xlfn.IFS(_xlpm.MyAuditVal&lt;&gt;"",_xlpm.MyAuditVal,_xlpm.MacVal&lt;&gt;"",_xlpm.MacVal,_xlpm.WinVal&lt;&gt;"",_xlpm.WinVal,_xlpm.CSVVal&lt;&gt;"",_xlpm.CSVVal)),""))</f>
        <v/>
      </c>
      <c r="F346" s="41" t="str" cm="1">
        <f t="array" ref="F346">IF(($Y346+$Z346+$AA346+$AD346)=0,"",IFERROR(_xlfn.LET(_xlpm.CSVVal,IF($Y346=0,"",INDEX(CSV!F$2:F$510,$Y346)),_xlpm.MacVal,IF($Z346=0,"",INDEX(Output_Mac!E$2:E$500,$Z346)),_xlpm.WinVal,IF($AD346=0,"",INDEX(Output_Win!E$2:E$243,$AD346)),_xlpm.MyAuditVal,IF($AA346=0,"",INDEX(My_Audit!E$2:E$456,$AA346)),_xlfn.IFS(_xlpm.MyAuditVal&lt;&gt;"",_xlpm.MyAuditVal,_xlpm.MacVal&lt;&gt;"",_xlpm.MacVal,_xlpm.WinVal&lt;&gt;"",_xlpm.WinVal,_xlpm.CSVVal&lt;&gt;"",PROPER(_xlpm.CSVVal))),""))</f>
        <v/>
      </c>
      <c r="G346" s="41" t="str" cm="1">
        <f t="array" ref="G346">IF(($Y346+$Z346+$AA346+$AD346)=0,"",IFERROR(_xlfn.LET(_xlpm.CSVVal,IF($Y346=0,"",INDEX(CSV!G$2:G$510,$Y346)),_xlpm.MacVal,IF($Z346=0,"",INDEX(Output_Mac!G$2:G$500,$Z346)),_xlpm.WinVal,IF($AD346=0,"",INDEX(Output_Win!G$2:G$243,$AD346)),_xlpm.MyAuditVal,IF($AA346=0,"",INDEX(My_Audit!F$2:F$456,$AA346)),_xlfn.IFS(_xlpm.MyAuditVal&lt;&gt;"",_xlpm.MyAuditVal,_xlpm.MacVal&lt;&gt;"",_xlpm.MacVal,_xlpm.WinVal&lt;&gt;"",_xlpm.WinVal,_xlpm.CSVVal&lt;&gt;"",_xlpm.CSVVal)),""))</f>
        <v/>
      </c>
      <c r="H346" s="41" t="str" cm="1">
        <f t="array" ref="H346">IF($Z346&gt;0,INDEX(Output_Mac!H$2:H$500,$Z346),IF($AD346&gt;0,INDEX(Output_Win!H$2:H$243,$AD346),IF($AA346&gt;0,_xlfn.LET(_xlpm.MyAuditVal,INDEX(My_Audit!G$2:G$456,$AA346),IF(_xlpm.MyAuditVal=0,"",_xlpm.MyAuditVal)),"")))</f>
        <v/>
      </c>
      <c r="I346" s="41" t="str" cm="1">
        <f t="array" ref="I346">IF(($Y346+$Z346+$AA346+$AD346)=0,"",IFERROR(_xlfn.LET(_xlpm.CSVVal,IF($Y346=0,"",INDEX(CSV!H$2:H$510,$Y346)),_xlpm.MacVal,IF($Z346=0,"",INDEX(Output_Mac!I$2:I$500,$Z346)),_xlpm.WinVal,IF($AD346=0,"",INDEX(Output_Win!I$2:I$243,$AD346)),_xlpm.MyAuditVal,IF($AA346=0,"",INDEX(My_Audit!H$2:H$456,$AA346)),_xlfn.IFS(_xlpm.MyAuditVal&lt;&gt;"",_xlpm.MyAuditVal,_xlpm.MacVal&lt;&gt;"",_xlpm.MacVal,_xlpm.WinVal&lt;&gt;"",_xlpm.WinVal,_xlpm.CSVVal&lt;&gt;"",_xlpm.CSVVal)),""))</f>
        <v/>
      </c>
      <c r="J346" s="41" t="str" cm="1">
        <f t="array" ref="J346">IF(($Y346+$Z346+$AA346+$AD346)=0,"",IFERROR(_xlfn.LET(_xlpm.CSVVal,IF($Y346=0,"",INDEX(CSV!J$2:J$510,$Y346)),_xlpm.MacVal,IF($Z346=0,"",INDEX(Output_Mac!J$2:J$500,$Z346)),_xlpm.WinVal,IF($AD346=0,"",INDEX(Output_Win!J$2:J$243,$AD346)),_xlpm.MyAuditVal,IF($AA346=0,"",INDEX(My_Audit!I$2:I$456,$AA346)),_xlfn.IFS(_xlpm.MyAuditVal&lt;&gt;"",_xlpm.MyAuditVal,_xlpm.MacVal&lt;&gt;"",_xlpm.MacVal,_xlpm.WinVal&lt;&gt;"",_xlpm.WinVal,_xlpm.CSVVal&lt;&gt;"",_xlpm.CSVVal)),""))</f>
        <v/>
      </c>
      <c r="K346" s="41" t="str" cm="1">
        <f t="array" ref="K346">IF(($Y346+$Z346+$AA346+$AD346)=0,"",IFERROR(_xlfn.LET(_xlpm.CSVVal,IF($Y346=0,"",INDEX(CSV!N$2:N$510,$Y346)),_xlpm.MacVal,IF($Z346=0,"",INDEX(Output_Mac!L$2:L$500,$Z346)),_xlpm.WinVal,IF($AD346=0,"",INDEX(Output_Win!L$2:L$243,$AD346)),_xlpm.MyAuditVal,IF($AA346=0,"",INDEX(My_Audit!J$2:J$456,$AA346)),_xlfn.IFS(_xlpm.MyAuditVal&lt;&gt;"",_xlpm.MyAuditVal,_xlpm.MacVal&lt;&gt;"",_xlpm.MacVal,_xlpm.WinVal&lt;&gt;"",_xlpm.WinVal,_xlpm.CSVVal&lt;&gt;"",_xlpm.CSVVal)),""))</f>
        <v/>
      </c>
      <c r="L346" s="41" t="str" cm="1">
        <f t="array" ref="L346">IF(($Y346+$Z346+$AA346+$AD346)=0,"",IFERROR(_xlfn.LET(_xlpm.CSVVal,IF($Y346=0,"",INDEX(CSV!Q$2:Q$510,$Y346)),_xlpm.MacVal,IF($Z346=0,"",INDEX(Output_Mac!M$2:M$500,$Z346)),_xlpm.WinVal,IF($AD346=0,"",INDEX(Output_Win!M$2:M$243,$AD346)),_xlpm.MyAuditVal,IF($AA346=0,"",INDEX(My_Audit!K$2:K$456,$AA346)),_xlfn.IFS(_xlpm.MyAuditVal&lt;&gt;"",_xlpm.MyAuditVal,_xlpm.MacVal&lt;&gt;"",_xlpm.MacVal,_xlpm.WinVal&lt;&gt;"",_xlpm.WinVal,_xlpm.CSVVal&lt;&gt;"",_xlpm.CSVVal)),""))</f>
        <v/>
      </c>
      <c r="M346" s="41" t="str" cm="1">
        <f t="array" ref="M346">IF(($Y346+$Z346+$AA346+$AD346)=0,"",ExpandDiagCodes(_xlfn.TEXTJOIN(", ",TRUE,IF($AA346=0,"",INDEX(My_Audit!N$2:N$456,$AA346)),IF($Z346=0,"",INDEX(Output_Mac!S$2:S$500,$Z346)),IF($AD346=0,"",INDEX(Output_Win!S$2:S$243,$AD346)),IF($Y346=0,"",INDEX(CSV!AE$2:AE$510,$Y346)))))</f>
        <v/>
      </c>
      <c r="N346" s="41" t="str" cm="1">
        <f t="array" ref="N346">IF(($Y346+$Z346+$AA346+$AD346)=0,"",IFERROR(_xlfn.LET(_xlpm.CSVVal,IF($Y346=0,"",INDEX(CSV!AG$2:AG$510,$Y346)),_xlpm.MacVal,IF($Z346=0,"",INDEX(Output_Mac!T$2:T$500,$Z346)),_xlpm.WinVal,IF($AD346=0,"",INDEX(Output_Win!T$2:T$243,$AD346)),_xlpm.MyAuditVal,IF($AA346=0,"",INDEX(My_Audit!O$2:O$456,$AA346)),_xlfn.IFS(_xlpm.MyAuditVal&lt;&gt;"",_xlpm.MyAuditVal,_xlpm.MacVal&lt;&gt;"",_xlpm.MacVal,_xlpm.WinVal&lt;&gt;"",_xlpm.WinVal,_xlpm.CSVVal&lt;&gt;"",_xlpm.CSVVal)),""))</f>
        <v/>
      </c>
      <c r="O346" s="41" t="str" cm="1">
        <f t="array" ref="O346">IF($AB346=0,"",INDEX(My_Audit!P$2:P$456,$AB346))&amp;""</f>
        <v/>
      </c>
      <c r="P346" s="40"/>
      <c r="Q346" s="41" t="str">
        <f>IF(LEFT(N346,4)="Pass","Nist SP 800-88",My_Audit!R346)&amp;""</f>
        <v/>
      </c>
      <c r="R346" s="40"/>
      <c r="S346" s="40"/>
      <c r="T346" s="41" t="str" cm="1">
        <f t="array" ref="T346">IF($AC346=0,"",INDEX(Models!J$2:J$605,$AC346))</f>
        <v/>
      </c>
      <c r="U346" s="40"/>
      <c r="V346" s="40"/>
      <c r="W346" s="79" t="str" cm="1">
        <f t="array" ref="W346">IF(($Z346+$AA346+$AD346)=0,"",ExpandDiagCodes(_xlfn.TEXTJOIN(", ",TRUE,IF($AA346=0,"",INDEX(My_Audit!L$2:L$456,$AA346)),IF($Z346=0,"",INDEX(Output_Mac!AA$2:AA$500,$Z346)),IF($AD346=0,"",INDEX(Output_Win!AA$2:AA$243,$AD346)))))</f>
        <v/>
      </c>
      <c r="Y346" s="80">
        <f>IFERROR(MATCH($A346,CSV!$A$2:$A$510,0),0)</f>
        <v>0</v>
      </c>
      <c r="Z346" s="80">
        <f>IFERROR(MATCH($A346,Output_Mac!$A$2:$A$500,0),0)</f>
        <v>0</v>
      </c>
      <c r="AA346" s="80">
        <f>IFERROR(MATCH($A346,My_Audit!$A$2:$A$456,0),0)</f>
        <v>345</v>
      </c>
      <c r="AB346" s="80">
        <f>IFERROR(MATCH($C346,My_Audit!$B$2:$B$456,0),0)</f>
        <v>0</v>
      </c>
      <c r="AC346" s="80">
        <f>IFERROR(MATCH($E346,Models!$I$2:$I$605,0),0)</f>
        <v>0</v>
      </c>
      <c r="AD346" s="80">
        <f>IFERROR(MATCH($A346,Output_Win!$A$2:$A$243,0),0)</f>
        <v>0</v>
      </c>
    </row>
    <row r="347" spans="1:30">
      <c r="A347" s="40" t="str">
        <f>_xlfn.TEXTJOIN("",TRUE,Input!$A$4,TEXT(ROW(My_Audit!A346)+Input!$A$8-1,"00"))</f>
        <v>W4734</v>
      </c>
      <c r="B347" s="40" t="str">
        <f>_xlfn.TEXTJOIN("-",TRUE,"ITD",Input!$A$2,A347)</f>
        <v>ITD-SHR11749-W4734</v>
      </c>
      <c r="C347" s="41" t="str" cm="1">
        <f t="array" ref="C347">IF(($Y347+$Z347+$AA347+$AD347)=0,"",IFERROR(_xlfn.LET(_xlpm.CSVVal,IF($Y347=0,"",INDEX(CSV!B$2:B$510,$Y347)),_xlpm.MacVal,IF($Z347=0,"",INDEX(Output_Mac!B$2:B$500,$Z347)),_xlpm.WinVal,IF($AD347=0,"",INDEX(Output_Win!B$2:B$243,$AD347)),_xlpm.MyAuditVal,IF($AA347=0,"",INDEX(My_Audit!B$2:B$456,$AA347)),_xlfn.IFS(_xlpm.MyAuditVal&lt;&gt;"",_xlpm.MyAuditVal,_xlpm.MacVal&lt;&gt;"",_xlpm.MacVal,_xlpm.WinVal&lt;&gt;"",_xlpm.WinVal,_xlpm.CSVVal&lt;&gt;"",_xlpm.CSVVal)),""))</f>
        <v/>
      </c>
      <c r="D347" s="41" t="str" cm="1">
        <f t="array" ref="D347">IF(($Y347+$Z347+$AA347+$AD347)=0,"",IFERROR(_xlfn.LET(_xlpm.CSVVal,IF($Y347=0,"",INDEX(CSV!C$2:C$510,$Y347)),_xlpm.MacVal,IF($Z347=0,"",INDEX(Output_Mac!D$2:D$500,$Z347)),_xlpm.WinVal,IF($AD347=0,"",INDEX(Output_Win!D$2:D$243,$AD347)),_xlpm.MyAuditVal,IF($AA347=0,"",INDEX(My_Audit!C$2:C$456,$AA347)),_xlfn.IFS(_xlpm.MyAuditVal&lt;&gt;"",_xlpm.MyAuditVal,_xlpm.MacVal&lt;&gt;"",_xlpm.MacVal,_xlpm.WinVal&lt;&gt;"",_xlpm.WinVal,_xlpm.CSVVal&lt;&gt;"",_xlpm.CSVVal)),""))</f>
        <v/>
      </c>
      <c r="E347" s="41" t="str" cm="1">
        <f t="array" ref="E347">IF(($Y347+$Z347+$AA347+$AD347)=0,"",IFERROR(_xlfn.LET(_xlpm.CSVVal,IF($Y347=0,"",INDEX(CSV!E$2:E$510,$Y347)),_xlpm.MacVal,IF($Z347=0,"",INDEX(Output_Mac!C$2:C$500,$Z347)),_xlpm.WinVal,IF($AD347=0,"",INDEX(Output_Win!C$2:C$243,$AD347)),_xlpm.MyAuditVal,IF($AA347=0,"",INDEX(My_Audit!D$2:D$456,$AA347)),_xlfn.IFS(_xlpm.MyAuditVal&lt;&gt;"",_xlpm.MyAuditVal,_xlpm.MacVal&lt;&gt;"",_xlpm.MacVal,_xlpm.WinVal&lt;&gt;"",_xlpm.WinVal,_xlpm.CSVVal&lt;&gt;"",_xlpm.CSVVal)),""))</f>
        <v/>
      </c>
      <c r="F347" s="41" t="str" cm="1">
        <f t="array" ref="F347">IF(($Y347+$Z347+$AA347+$AD347)=0,"",IFERROR(_xlfn.LET(_xlpm.CSVVal,IF($Y347=0,"",INDEX(CSV!F$2:F$510,$Y347)),_xlpm.MacVal,IF($Z347=0,"",INDEX(Output_Mac!E$2:E$500,$Z347)),_xlpm.WinVal,IF($AD347=0,"",INDEX(Output_Win!E$2:E$243,$AD347)),_xlpm.MyAuditVal,IF($AA347=0,"",INDEX(My_Audit!E$2:E$456,$AA347)),_xlfn.IFS(_xlpm.MyAuditVal&lt;&gt;"",_xlpm.MyAuditVal,_xlpm.MacVal&lt;&gt;"",_xlpm.MacVal,_xlpm.WinVal&lt;&gt;"",_xlpm.WinVal,_xlpm.CSVVal&lt;&gt;"",PROPER(_xlpm.CSVVal))),""))</f>
        <v/>
      </c>
      <c r="G347" s="41" t="str" cm="1">
        <f t="array" ref="G347">IF(($Y347+$Z347+$AA347+$AD347)=0,"",IFERROR(_xlfn.LET(_xlpm.CSVVal,IF($Y347=0,"",INDEX(CSV!G$2:G$510,$Y347)),_xlpm.MacVal,IF($Z347=0,"",INDEX(Output_Mac!G$2:G$500,$Z347)),_xlpm.WinVal,IF($AD347=0,"",INDEX(Output_Win!G$2:G$243,$AD347)),_xlpm.MyAuditVal,IF($AA347=0,"",INDEX(My_Audit!F$2:F$456,$AA347)),_xlfn.IFS(_xlpm.MyAuditVal&lt;&gt;"",_xlpm.MyAuditVal,_xlpm.MacVal&lt;&gt;"",_xlpm.MacVal,_xlpm.WinVal&lt;&gt;"",_xlpm.WinVal,_xlpm.CSVVal&lt;&gt;"",_xlpm.CSVVal)),""))</f>
        <v/>
      </c>
      <c r="H347" s="41" t="str" cm="1">
        <f t="array" ref="H347">IF($Z347&gt;0,INDEX(Output_Mac!H$2:H$500,$Z347),IF($AD347&gt;0,INDEX(Output_Win!H$2:H$243,$AD347),IF($AA347&gt;0,_xlfn.LET(_xlpm.MyAuditVal,INDEX(My_Audit!G$2:G$456,$AA347),IF(_xlpm.MyAuditVal=0,"",_xlpm.MyAuditVal)),"")))</f>
        <v/>
      </c>
      <c r="I347" s="41" t="str" cm="1">
        <f t="array" ref="I347">IF(($Y347+$Z347+$AA347+$AD347)=0,"",IFERROR(_xlfn.LET(_xlpm.CSVVal,IF($Y347=0,"",INDEX(CSV!H$2:H$510,$Y347)),_xlpm.MacVal,IF($Z347=0,"",INDEX(Output_Mac!I$2:I$500,$Z347)),_xlpm.WinVal,IF($AD347=0,"",INDEX(Output_Win!I$2:I$243,$AD347)),_xlpm.MyAuditVal,IF($AA347=0,"",INDEX(My_Audit!H$2:H$456,$AA347)),_xlfn.IFS(_xlpm.MyAuditVal&lt;&gt;"",_xlpm.MyAuditVal,_xlpm.MacVal&lt;&gt;"",_xlpm.MacVal,_xlpm.WinVal&lt;&gt;"",_xlpm.WinVal,_xlpm.CSVVal&lt;&gt;"",_xlpm.CSVVal)),""))</f>
        <v/>
      </c>
      <c r="J347" s="41" t="str" cm="1">
        <f t="array" ref="J347">IF(($Y347+$Z347+$AA347+$AD347)=0,"",IFERROR(_xlfn.LET(_xlpm.CSVVal,IF($Y347=0,"",INDEX(CSV!J$2:J$510,$Y347)),_xlpm.MacVal,IF($Z347=0,"",INDEX(Output_Mac!J$2:J$500,$Z347)),_xlpm.WinVal,IF($AD347=0,"",INDEX(Output_Win!J$2:J$243,$AD347)),_xlpm.MyAuditVal,IF($AA347=0,"",INDEX(My_Audit!I$2:I$456,$AA347)),_xlfn.IFS(_xlpm.MyAuditVal&lt;&gt;"",_xlpm.MyAuditVal,_xlpm.MacVal&lt;&gt;"",_xlpm.MacVal,_xlpm.WinVal&lt;&gt;"",_xlpm.WinVal,_xlpm.CSVVal&lt;&gt;"",_xlpm.CSVVal)),""))</f>
        <v/>
      </c>
      <c r="K347" s="41" t="str" cm="1">
        <f t="array" ref="K347">IF(($Y347+$Z347+$AA347+$AD347)=0,"",IFERROR(_xlfn.LET(_xlpm.CSVVal,IF($Y347=0,"",INDEX(CSV!N$2:N$510,$Y347)),_xlpm.MacVal,IF($Z347=0,"",INDEX(Output_Mac!L$2:L$500,$Z347)),_xlpm.WinVal,IF($AD347=0,"",INDEX(Output_Win!L$2:L$243,$AD347)),_xlpm.MyAuditVal,IF($AA347=0,"",INDEX(My_Audit!J$2:J$456,$AA347)),_xlfn.IFS(_xlpm.MyAuditVal&lt;&gt;"",_xlpm.MyAuditVal,_xlpm.MacVal&lt;&gt;"",_xlpm.MacVal,_xlpm.WinVal&lt;&gt;"",_xlpm.WinVal,_xlpm.CSVVal&lt;&gt;"",_xlpm.CSVVal)),""))</f>
        <v/>
      </c>
      <c r="L347" s="41" t="str" cm="1">
        <f t="array" ref="L347">IF(($Y347+$Z347+$AA347+$AD347)=0,"",IFERROR(_xlfn.LET(_xlpm.CSVVal,IF($Y347=0,"",INDEX(CSV!Q$2:Q$510,$Y347)),_xlpm.MacVal,IF($Z347=0,"",INDEX(Output_Mac!M$2:M$500,$Z347)),_xlpm.WinVal,IF($AD347=0,"",INDEX(Output_Win!M$2:M$243,$AD347)),_xlpm.MyAuditVal,IF($AA347=0,"",INDEX(My_Audit!K$2:K$456,$AA347)),_xlfn.IFS(_xlpm.MyAuditVal&lt;&gt;"",_xlpm.MyAuditVal,_xlpm.MacVal&lt;&gt;"",_xlpm.MacVal,_xlpm.WinVal&lt;&gt;"",_xlpm.WinVal,_xlpm.CSVVal&lt;&gt;"",_xlpm.CSVVal)),""))</f>
        <v/>
      </c>
      <c r="M347" s="41" t="str" cm="1">
        <f t="array" ref="M347">IF(($Y347+$Z347+$AA347+$AD347)=0,"",ExpandDiagCodes(_xlfn.TEXTJOIN(", ",TRUE,IF($AA347=0,"",INDEX(My_Audit!N$2:N$456,$AA347)),IF($Z347=0,"",INDEX(Output_Mac!S$2:S$500,$Z347)),IF($AD347=0,"",INDEX(Output_Win!S$2:S$243,$AD347)),IF($Y347=0,"",INDEX(CSV!AE$2:AE$510,$Y347)))))</f>
        <v/>
      </c>
      <c r="N347" s="41" t="str" cm="1">
        <f t="array" ref="N347">IF(($Y347+$Z347+$AA347+$AD347)=0,"",IFERROR(_xlfn.LET(_xlpm.CSVVal,IF($Y347=0,"",INDEX(CSV!AG$2:AG$510,$Y347)),_xlpm.MacVal,IF($Z347=0,"",INDEX(Output_Mac!T$2:T$500,$Z347)),_xlpm.WinVal,IF($AD347=0,"",INDEX(Output_Win!T$2:T$243,$AD347)),_xlpm.MyAuditVal,IF($AA347=0,"",INDEX(My_Audit!O$2:O$456,$AA347)),_xlfn.IFS(_xlpm.MyAuditVal&lt;&gt;"",_xlpm.MyAuditVal,_xlpm.MacVal&lt;&gt;"",_xlpm.MacVal,_xlpm.WinVal&lt;&gt;"",_xlpm.WinVal,_xlpm.CSVVal&lt;&gt;"",_xlpm.CSVVal)),""))</f>
        <v/>
      </c>
      <c r="O347" s="41" t="str" cm="1">
        <f t="array" ref="O347">IF($AB347=0,"",INDEX(My_Audit!P$2:P$456,$AB347))&amp;""</f>
        <v/>
      </c>
      <c r="P347" s="40"/>
      <c r="Q347" s="41" t="str">
        <f>IF(LEFT(N347,4)="Pass","Nist SP 800-88",My_Audit!R347)&amp;""</f>
        <v/>
      </c>
      <c r="R347" s="40"/>
      <c r="S347" s="40"/>
      <c r="T347" s="41" t="str" cm="1">
        <f t="array" ref="T347">IF($AC347=0,"",INDEX(Models!J$2:J$605,$AC347))</f>
        <v/>
      </c>
      <c r="U347" s="40"/>
      <c r="V347" s="40"/>
      <c r="W347" s="79" t="str" cm="1">
        <f t="array" ref="W347">IF(($Z347+$AA347+$AD347)=0,"",ExpandDiagCodes(_xlfn.TEXTJOIN(", ",TRUE,IF($AA347=0,"",INDEX(My_Audit!L$2:L$456,$AA347)),IF($Z347=0,"",INDEX(Output_Mac!AA$2:AA$500,$Z347)),IF($AD347=0,"",INDEX(Output_Win!AA$2:AA$243,$AD347)))))</f>
        <v/>
      </c>
      <c r="Y347" s="80">
        <f>IFERROR(MATCH($A347,CSV!$A$2:$A$510,0),0)</f>
        <v>0</v>
      </c>
      <c r="Z347" s="80">
        <f>IFERROR(MATCH($A347,Output_Mac!$A$2:$A$500,0),0)</f>
        <v>0</v>
      </c>
      <c r="AA347" s="80">
        <f>IFERROR(MATCH($A347,My_Audit!$A$2:$A$456,0),0)</f>
        <v>346</v>
      </c>
      <c r="AB347" s="80">
        <f>IFERROR(MATCH($C347,My_Audit!$B$2:$B$456,0),0)</f>
        <v>0</v>
      </c>
      <c r="AC347" s="80">
        <f>IFERROR(MATCH($E347,Models!$I$2:$I$605,0),0)</f>
        <v>0</v>
      </c>
      <c r="AD347" s="80">
        <f>IFERROR(MATCH($A347,Output_Win!$A$2:$A$243,0),0)</f>
        <v>0</v>
      </c>
    </row>
    <row r="348" spans="1:30">
      <c r="A348" s="40" t="str">
        <f>_xlfn.TEXTJOIN("",TRUE,Input!$A$4,TEXT(ROW(My_Audit!A347)+Input!$A$8-1,"00"))</f>
        <v>W4735</v>
      </c>
      <c r="B348" s="40" t="str">
        <f>_xlfn.TEXTJOIN("-",TRUE,"ITD",Input!$A$2,A348)</f>
        <v>ITD-SHR11749-W4735</v>
      </c>
      <c r="C348" s="41" t="str" cm="1">
        <f t="array" ref="C348">IF(($Y348+$Z348+$AA348+$AD348)=0,"",IFERROR(_xlfn.LET(_xlpm.CSVVal,IF($Y348=0,"",INDEX(CSV!B$2:B$510,$Y348)),_xlpm.MacVal,IF($Z348=0,"",INDEX(Output_Mac!B$2:B$500,$Z348)),_xlpm.WinVal,IF($AD348=0,"",INDEX(Output_Win!B$2:B$243,$AD348)),_xlpm.MyAuditVal,IF($AA348=0,"",INDEX(My_Audit!B$2:B$456,$AA348)),_xlfn.IFS(_xlpm.MyAuditVal&lt;&gt;"",_xlpm.MyAuditVal,_xlpm.MacVal&lt;&gt;"",_xlpm.MacVal,_xlpm.WinVal&lt;&gt;"",_xlpm.WinVal,_xlpm.CSVVal&lt;&gt;"",_xlpm.CSVVal)),""))</f>
        <v/>
      </c>
      <c r="D348" s="41" t="str" cm="1">
        <f t="array" ref="D348">IF(($Y348+$Z348+$AA348+$AD348)=0,"",IFERROR(_xlfn.LET(_xlpm.CSVVal,IF($Y348=0,"",INDEX(CSV!C$2:C$510,$Y348)),_xlpm.MacVal,IF($Z348=0,"",INDEX(Output_Mac!D$2:D$500,$Z348)),_xlpm.WinVal,IF($AD348=0,"",INDEX(Output_Win!D$2:D$243,$AD348)),_xlpm.MyAuditVal,IF($AA348=0,"",INDEX(My_Audit!C$2:C$456,$AA348)),_xlfn.IFS(_xlpm.MyAuditVal&lt;&gt;"",_xlpm.MyAuditVal,_xlpm.MacVal&lt;&gt;"",_xlpm.MacVal,_xlpm.WinVal&lt;&gt;"",_xlpm.WinVal,_xlpm.CSVVal&lt;&gt;"",_xlpm.CSVVal)),""))</f>
        <v/>
      </c>
      <c r="E348" s="41" t="str" cm="1">
        <f t="array" ref="E348">IF(($Y348+$Z348+$AA348+$AD348)=0,"",IFERROR(_xlfn.LET(_xlpm.CSVVal,IF($Y348=0,"",INDEX(CSV!E$2:E$510,$Y348)),_xlpm.MacVal,IF($Z348=0,"",INDEX(Output_Mac!C$2:C$500,$Z348)),_xlpm.WinVal,IF($AD348=0,"",INDEX(Output_Win!C$2:C$243,$AD348)),_xlpm.MyAuditVal,IF($AA348=0,"",INDEX(My_Audit!D$2:D$456,$AA348)),_xlfn.IFS(_xlpm.MyAuditVal&lt;&gt;"",_xlpm.MyAuditVal,_xlpm.MacVal&lt;&gt;"",_xlpm.MacVal,_xlpm.WinVal&lt;&gt;"",_xlpm.WinVal,_xlpm.CSVVal&lt;&gt;"",_xlpm.CSVVal)),""))</f>
        <v/>
      </c>
      <c r="F348" s="41" t="str" cm="1">
        <f t="array" ref="F348">IF(($Y348+$Z348+$AA348+$AD348)=0,"",IFERROR(_xlfn.LET(_xlpm.CSVVal,IF($Y348=0,"",INDEX(CSV!F$2:F$510,$Y348)),_xlpm.MacVal,IF($Z348=0,"",INDEX(Output_Mac!E$2:E$500,$Z348)),_xlpm.WinVal,IF($AD348=0,"",INDEX(Output_Win!E$2:E$243,$AD348)),_xlpm.MyAuditVal,IF($AA348=0,"",INDEX(My_Audit!E$2:E$456,$AA348)),_xlfn.IFS(_xlpm.MyAuditVal&lt;&gt;"",_xlpm.MyAuditVal,_xlpm.MacVal&lt;&gt;"",_xlpm.MacVal,_xlpm.WinVal&lt;&gt;"",_xlpm.WinVal,_xlpm.CSVVal&lt;&gt;"",PROPER(_xlpm.CSVVal))),""))</f>
        <v/>
      </c>
      <c r="G348" s="41" t="str" cm="1">
        <f t="array" ref="G348">IF(($Y348+$Z348+$AA348+$AD348)=0,"",IFERROR(_xlfn.LET(_xlpm.CSVVal,IF($Y348=0,"",INDEX(CSV!G$2:G$510,$Y348)),_xlpm.MacVal,IF($Z348=0,"",INDEX(Output_Mac!G$2:G$500,$Z348)),_xlpm.WinVal,IF($AD348=0,"",INDEX(Output_Win!G$2:G$243,$AD348)),_xlpm.MyAuditVal,IF($AA348=0,"",INDEX(My_Audit!F$2:F$456,$AA348)),_xlfn.IFS(_xlpm.MyAuditVal&lt;&gt;"",_xlpm.MyAuditVal,_xlpm.MacVal&lt;&gt;"",_xlpm.MacVal,_xlpm.WinVal&lt;&gt;"",_xlpm.WinVal,_xlpm.CSVVal&lt;&gt;"",_xlpm.CSVVal)),""))</f>
        <v/>
      </c>
      <c r="H348" s="41" t="str" cm="1">
        <f t="array" ref="H348">IF($Z348&gt;0,INDEX(Output_Mac!H$2:H$500,$Z348),IF($AD348&gt;0,INDEX(Output_Win!H$2:H$243,$AD348),IF($AA348&gt;0,_xlfn.LET(_xlpm.MyAuditVal,INDEX(My_Audit!G$2:G$456,$AA348),IF(_xlpm.MyAuditVal=0,"",_xlpm.MyAuditVal)),"")))</f>
        <v/>
      </c>
      <c r="I348" s="41" t="str" cm="1">
        <f t="array" ref="I348">IF(($Y348+$Z348+$AA348+$AD348)=0,"",IFERROR(_xlfn.LET(_xlpm.CSVVal,IF($Y348=0,"",INDEX(CSV!H$2:H$510,$Y348)),_xlpm.MacVal,IF($Z348=0,"",INDEX(Output_Mac!I$2:I$500,$Z348)),_xlpm.WinVal,IF($AD348=0,"",INDEX(Output_Win!I$2:I$243,$AD348)),_xlpm.MyAuditVal,IF($AA348=0,"",INDEX(My_Audit!H$2:H$456,$AA348)),_xlfn.IFS(_xlpm.MyAuditVal&lt;&gt;"",_xlpm.MyAuditVal,_xlpm.MacVal&lt;&gt;"",_xlpm.MacVal,_xlpm.WinVal&lt;&gt;"",_xlpm.WinVal,_xlpm.CSVVal&lt;&gt;"",_xlpm.CSVVal)),""))</f>
        <v/>
      </c>
      <c r="J348" s="41" t="str" cm="1">
        <f t="array" ref="J348">IF(($Y348+$Z348+$AA348+$AD348)=0,"",IFERROR(_xlfn.LET(_xlpm.CSVVal,IF($Y348=0,"",INDEX(CSV!J$2:J$510,$Y348)),_xlpm.MacVal,IF($Z348=0,"",INDEX(Output_Mac!J$2:J$500,$Z348)),_xlpm.WinVal,IF($AD348=0,"",INDEX(Output_Win!J$2:J$243,$AD348)),_xlpm.MyAuditVal,IF($AA348=0,"",INDEX(My_Audit!I$2:I$456,$AA348)),_xlfn.IFS(_xlpm.MyAuditVal&lt;&gt;"",_xlpm.MyAuditVal,_xlpm.MacVal&lt;&gt;"",_xlpm.MacVal,_xlpm.WinVal&lt;&gt;"",_xlpm.WinVal,_xlpm.CSVVal&lt;&gt;"",_xlpm.CSVVal)),""))</f>
        <v/>
      </c>
      <c r="K348" s="41" t="str" cm="1">
        <f t="array" ref="K348">IF(($Y348+$Z348+$AA348+$AD348)=0,"",IFERROR(_xlfn.LET(_xlpm.CSVVal,IF($Y348=0,"",INDEX(CSV!N$2:N$510,$Y348)),_xlpm.MacVal,IF($Z348=0,"",INDEX(Output_Mac!L$2:L$500,$Z348)),_xlpm.WinVal,IF($AD348=0,"",INDEX(Output_Win!L$2:L$243,$AD348)),_xlpm.MyAuditVal,IF($AA348=0,"",INDEX(My_Audit!J$2:J$456,$AA348)),_xlfn.IFS(_xlpm.MyAuditVal&lt;&gt;"",_xlpm.MyAuditVal,_xlpm.MacVal&lt;&gt;"",_xlpm.MacVal,_xlpm.WinVal&lt;&gt;"",_xlpm.WinVal,_xlpm.CSVVal&lt;&gt;"",_xlpm.CSVVal)),""))</f>
        <v/>
      </c>
      <c r="L348" s="41" t="str" cm="1">
        <f t="array" ref="L348">IF(($Y348+$Z348+$AA348+$AD348)=0,"",IFERROR(_xlfn.LET(_xlpm.CSVVal,IF($Y348=0,"",INDEX(CSV!Q$2:Q$510,$Y348)),_xlpm.MacVal,IF($Z348=0,"",INDEX(Output_Mac!M$2:M$500,$Z348)),_xlpm.WinVal,IF($AD348=0,"",INDEX(Output_Win!M$2:M$243,$AD348)),_xlpm.MyAuditVal,IF($AA348=0,"",INDEX(My_Audit!K$2:K$456,$AA348)),_xlfn.IFS(_xlpm.MyAuditVal&lt;&gt;"",_xlpm.MyAuditVal,_xlpm.MacVal&lt;&gt;"",_xlpm.MacVal,_xlpm.WinVal&lt;&gt;"",_xlpm.WinVal,_xlpm.CSVVal&lt;&gt;"",_xlpm.CSVVal)),""))</f>
        <v/>
      </c>
      <c r="M348" s="41" t="str" cm="1">
        <f t="array" ref="M348">IF(($Y348+$Z348+$AA348+$AD348)=0,"",ExpandDiagCodes(_xlfn.TEXTJOIN(", ",TRUE,IF($AA348=0,"",INDEX(My_Audit!N$2:N$456,$AA348)),IF($Z348=0,"",INDEX(Output_Mac!S$2:S$500,$Z348)),IF($AD348=0,"",INDEX(Output_Win!S$2:S$243,$AD348)),IF($Y348=0,"",INDEX(CSV!AE$2:AE$510,$Y348)))))</f>
        <v/>
      </c>
      <c r="N348" s="41" t="str" cm="1">
        <f t="array" ref="N348">IF(($Y348+$Z348+$AA348+$AD348)=0,"",IFERROR(_xlfn.LET(_xlpm.CSVVal,IF($Y348=0,"",INDEX(CSV!AG$2:AG$510,$Y348)),_xlpm.MacVal,IF($Z348=0,"",INDEX(Output_Mac!T$2:T$500,$Z348)),_xlpm.WinVal,IF($AD348=0,"",INDEX(Output_Win!T$2:T$243,$AD348)),_xlpm.MyAuditVal,IF($AA348=0,"",INDEX(My_Audit!O$2:O$456,$AA348)),_xlfn.IFS(_xlpm.MyAuditVal&lt;&gt;"",_xlpm.MyAuditVal,_xlpm.MacVal&lt;&gt;"",_xlpm.MacVal,_xlpm.WinVal&lt;&gt;"",_xlpm.WinVal,_xlpm.CSVVal&lt;&gt;"",_xlpm.CSVVal)),""))</f>
        <v/>
      </c>
      <c r="O348" s="41" t="str" cm="1">
        <f t="array" ref="O348">IF($AB348=0,"",INDEX(My_Audit!P$2:P$456,$AB348))&amp;""</f>
        <v/>
      </c>
      <c r="P348" s="40"/>
      <c r="Q348" s="41" t="str">
        <f>IF(LEFT(N348,4)="Pass","Nist SP 800-88",My_Audit!R348)&amp;""</f>
        <v/>
      </c>
      <c r="R348" s="40"/>
      <c r="S348" s="40"/>
      <c r="T348" s="41" t="str" cm="1">
        <f t="array" ref="T348">IF($AC348=0,"",INDEX(Models!J$2:J$605,$AC348))</f>
        <v/>
      </c>
      <c r="U348" s="40"/>
      <c r="V348" s="40"/>
      <c r="W348" s="79" t="str" cm="1">
        <f t="array" ref="W348">IF(($Z348+$AA348+$AD348)=0,"",ExpandDiagCodes(_xlfn.TEXTJOIN(", ",TRUE,IF($AA348=0,"",INDEX(My_Audit!L$2:L$456,$AA348)),IF($Z348=0,"",INDEX(Output_Mac!AA$2:AA$500,$Z348)),IF($AD348=0,"",INDEX(Output_Win!AA$2:AA$243,$AD348)))))</f>
        <v/>
      </c>
      <c r="Y348" s="80">
        <f>IFERROR(MATCH($A348,CSV!$A$2:$A$510,0),0)</f>
        <v>0</v>
      </c>
      <c r="Z348" s="80">
        <f>IFERROR(MATCH($A348,Output_Mac!$A$2:$A$500,0),0)</f>
        <v>0</v>
      </c>
      <c r="AA348" s="80">
        <f>IFERROR(MATCH($A348,My_Audit!$A$2:$A$456,0),0)</f>
        <v>347</v>
      </c>
      <c r="AB348" s="80">
        <f>IFERROR(MATCH($C348,My_Audit!$B$2:$B$456,0),0)</f>
        <v>0</v>
      </c>
      <c r="AC348" s="80">
        <f>IFERROR(MATCH($E348,Models!$I$2:$I$605,0),0)</f>
        <v>0</v>
      </c>
      <c r="AD348" s="80">
        <f>IFERROR(MATCH($A348,Output_Win!$A$2:$A$243,0),0)</f>
        <v>0</v>
      </c>
    </row>
    <row r="349" spans="1:30">
      <c r="A349" s="40" t="str">
        <f>_xlfn.TEXTJOIN("",TRUE,Input!$A$4,TEXT(ROW(My_Audit!A348)+Input!$A$8-1,"00"))</f>
        <v>W4736</v>
      </c>
      <c r="B349" s="40" t="str">
        <f>_xlfn.TEXTJOIN("-",TRUE,"ITD",Input!$A$2,A349)</f>
        <v>ITD-SHR11749-W4736</v>
      </c>
      <c r="C349" s="41" t="str" cm="1">
        <f t="array" ref="C349">IF(($Y349+$Z349+$AA349+$AD349)=0,"",IFERROR(_xlfn.LET(_xlpm.CSVVal,IF($Y349=0,"",INDEX(CSV!B$2:B$510,$Y349)),_xlpm.MacVal,IF($Z349=0,"",INDEX(Output_Mac!B$2:B$500,$Z349)),_xlpm.WinVal,IF($AD349=0,"",INDEX(Output_Win!B$2:B$243,$AD349)),_xlpm.MyAuditVal,IF($AA349=0,"",INDEX(My_Audit!B$2:B$456,$AA349)),_xlfn.IFS(_xlpm.MyAuditVal&lt;&gt;"",_xlpm.MyAuditVal,_xlpm.MacVal&lt;&gt;"",_xlpm.MacVal,_xlpm.WinVal&lt;&gt;"",_xlpm.WinVal,_xlpm.CSVVal&lt;&gt;"",_xlpm.CSVVal)),""))</f>
        <v/>
      </c>
      <c r="D349" s="41" t="str" cm="1">
        <f t="array" ref="D349">IF(($Y349+$Z349+$AA349+$AD349)=0,"",IFERROR(_xlfn.LET(_xlpm.CSVVal,IF($Y349=0,"",INDEX(CSV!C$2:C$510,$Y349)),_xlpm.MacVal,IF($Z349=0,"",INDEX(Output_Mac!D$2:D$500,$Z349)),_xlpm.WinVal,IF($AD349=0,"",INDEX(Output_Win!D$2:D$243,$AD349)),_xlpm.MyAuditVal,IF($AA349=0,"",INDEX(My_Audit!C$2:C$456,$AA349)),_xlfn.IFS(_xlpm.MyAuditVal&lt;&gt;"",_xlpm.MyAuditVal,_xlpm.MacVal&lt;&gt;"",_xlpm.MacVal,_xlpm.WinVal&lt;&gt;"",_xlpm.WinVal,_xlpm.CSVVal&lt;&gt;"",_xlpm.CSVVal)),""))</f>
        <v/>
      </c>
      <c r="E349" s="41" t="str" cm="1">
        <f t="array" ref="E349">IF(($Y349+$Z349+$AA349+$AD349)=0,"",IFERROR(_xlfn.LET(_xlpm.CSVVal,IF($Y349=0,"",INDEX(CSV!E$2:E$510,$Y349)),_xlpm.MacVal,IF($Z349=0,"",INDEX(Output_Mac!C$2:C$500,$Z349)),_xlpm.WinVal,IF($AD349=0,"",INDEX(Output_Win!C$2:C$243,$AD349)),_xlpm.MyAuditVal,IF($AA349=0,"",INDEX(My_Audit!D$2:D$456,$AA349)),_xlfn.IFS(_xlpm.MyAuditVal&lt;&gt;"",_xlpm.MyAuditVal,_xlpm.MacVal&lt;&gt;"",_xlpm.MacVal,_xlpm.WinVal&lt;&gt;"",_xlpm.WinVal,_xlpm.CSVVal&lt;&gt;"",_xlpm.CSVVal)),""))</f>
        <v/>
      </c>
      <c r="F349" s="41" t="str" cm="1">
        <f t="array" ref="F349">IF(($Y349+$Z349+$AA349+$AD349)=0,"",IFERROR(_xlfn.LET(_xlpm.CSVVal,IF($Y349=0,"",INDEX(CSV!F$2:F$510,$Y349)),_xlpm.MacVal,IF($Z349=0,"",INDEX(Output_Mac!E$2:E$500,$Z349)),_xlpm.WinVal,IF($AD349=0,"",INDEX(Output_Win!E$2:E$243,$AD349)),_xlpm.MyAuditVal,IF($AA349=0,"",INDEX(My_Audit!E$2:E$456,$AA349)),_xlfn.IFS(_xlpm.MyAuditVal&lt;&gt;"",_xlpm.MyAuditVal,_xlpm.MacVal&lt;&gt;"",_xlpm.MacVal,_xlpm.WinVal&lt;&gt;"",_xlpm.WinVal,_xlpm.CSVVal&lt;&gt;"",PROPER(_xlpm.CSVVal))),""))</f>
        <v/>
      </c>
      <c r="G349" s="41" t="str" cm="1">
        <f t="array" ref="G349">IF(($Y349+$Z349+$AA349+$AD349)=0,"",IFERROR(_xlfn.LET(_xlpm.CSVVal,IF($Y349=0,"",INDEX(CSV!G$2:G$510,$Y349)),_xlpm.MacVal,IF($Z349=0,"",INDEX(Output_Mac!G$2:G$500,$Z349)),_xlpm.WinVal,IF($AD349=0,"",INDEX(Output_Win!G$2:G$243,$AD349)),_xlpm.MyAuditVal,IF($AA349=0,"",INDEX(My_Audit!F$2:F$456,$AA349)),_xlfn.IFS(_xlpm.MyAuditVal&lt;&gt;"",_xlpm.MyAuditVal,_xlpm.MacVal&lt;&gt;"",_xlpm.MacVal,_xlpm.WinVal&lt;&gt;"",_xlpm.WinVal,_xlpm.CSVVal&lt;&gt;"",_xlpm.CSVVal)),""))</f>
        <v/>
      </c>
      <c r="H349" s="41" t="str" cm="1">
        <f t="array" ref="H349">IF($Z349&gt;0,INDEX(Output_Mac!H$2:H$500,$Z349),IF($AD349&gt;0,INDEX(Output_Win!H$2:H$243,$AD349),IF($AA349&gt;0,_xlfn.LET(_xlpm.MyAuditVal,INDEX(My_Audit!G$2:G$456,$AA349),IF(_xlpm.MyAuditVal=0,"",_xlpm.MyAuditVal)),"")))</f>
        <v/>
      </c>
      <c r="I349" s="41" t="str" cm="1">
        <f t="array" ref="I349">IF(($Y349+$Z349+$AA349+$AD349)=0,"",IFERROR(_xlfn.LET(_xlpm.CSVVal,IF($Y349=0,"",INDEX(CSV!H$2:H$510,$Y349)),_xlpm.MacVal,IF($Z349=0,"",INDEX(Output_Mac!I$2:I$500,$Z349)),_xlpm.WinVal,IF($AD349=0,"",INDEX(Output_Win!I$2:I$243,$AD349)),_xlpm.MyAuditVal,IF($AA349=0,"",INDEX(My_Audit!H$2:H$456,$AA349)),_xlfn.IFS(_xlpm.MyAuditVal&lt;&gt;"",_xlpm.MyAuditVal,_xlpm.MacVal&lt;&gt;"",_xlpm.MacVal,_xlpm.WinVal&lt;&gt;"",_xlpm.WinVal,_xlpm.CSVVal&lt;&gt;"",_xlpm.CSVVal)),""))</f>
        <v/>
      </c>
      <c r="J349" s="41" t="str" cm="1">
        <f t="array" ref="J349">IF(($Y349+$Z349+$AA349+$AD349)=0,"",IFERROR(_xlfn.LET(_xlpm.CSVVal,IF($Y349=0,"",INDEX(CSV!J$2:J$510,$Y349)),_xlpm.MacVal,IF($Z349=0,"",INDEX(Output_Mac!J$2:J$500,$Z349)),_xlpm.WinVal,IF($AD349=0,"",INDEX(Output_Win!J$2:J$243,$AD349)),_xlpm.MyAuditVal,IF($AA349=0,"",INDEX(My_Audit!I$2:I$456,$AA349)),_xlfn.IFS(_xlpm.MyAuditVal&lt;&gt;"",_xlpm.MyAuditVal,_xlpm.MacVal&lt;&gt;"",_xlpm.MacVal,_xlpm.WinVal&lt;&gt;"",_xlpm.WinVal,_xlpm.CSVVal&lt;&gt;"",_xlpm.CSVVal)),""))</f>
        <v/>
      </c>
      <c r="K349" s="41" t="str" cm="1">
        <f t="array" ref="K349">IF(($Y349+$Z349+$AA349+$AD349)=0,"",IFERROR(_xlfn.LET(_xlpm.CSVVal,IF($Y349=0,"",INDEX(CSV!N$2:N$510,$Y349)),_xlpm.MacVal,IF($Z349=0,"",INDEX(Output_Mac!L$2:L$500,$Z349)),_xlpm.WinVal,IF($AD349=0,"",INDEX(Output_Win!L$2:L$243,$AD349)),_xlpm.MyAuditVal,IF($AA349=0,"",INDEX(My_Audit!J$2:J$456,$AA349)),_xlfn.IFS(_xlpm.MyAuditVal&lt;&gt;"",_xlpm.MyAuditVal,_xlpm.MacVal&lt;&gt;"",_xlpm.MacVal,_xlpm.WinVal&lt;&gt;"",_xlpm.WinVal,_xlpm.CSVVal&lt;&gt;"",_xlpm.CSVVal)),""))</f>
        <v/>
      </c>
      <c r="L349" s="41" t="str" cm="1">
        <f t="array" ref="L349">IF(($Y349+$Z349+$AA349+$AD349)=0,"",IFERROR(_xlfn.LET(_xlpm.CSVVal,IF($Y349=0,"",INDEX(CSV!Q$2:Q$510,$Y349)),_xlpm.MacVal,IF($Z349=0,"",INDEX(Output_Mac!M$2:M$500,$Z349)),_xlpm.WinVal,IF($AD349=0,"",INDEX(Output_Win!M$2:M$243,$AD349)),_xlpm.MyAuditVal,IF($AA349=0,"",INDEX(My_Audit!K$2:K$456,$AA349)),_xlfn.IFS(_xlpm.MyAuditVal&lt;&gt;"",_xlpm.MyAuditVal,_xlpm.MacVal&lt;&gt;"",_xlpm.MacVal,_xlpm.WinVal&lt;&gt;"",_xlpm.WinVal,_xlpm.CSVVal&lt;&gt;"",_xlpm.CSVVal)),""))</f>
        <v/>
      </c>
      <c r="M349" s="41" t="str" cm="1">
        <f t="array" ref="M349">IF(($Y349+$Z349+$AA349+$AD349)=0,"",ExpandDiagCodes(_xlfn.TEXTJOIN(", ",TRUE,IF($AA349=0,"",INDEX(My_Audit!N$2:N$456,$AA349)),IF($Z349=0,"",INDEX(Output_Mac!S$2:S$500,$Z349)),IF($AD349=0,"",INDEX(Output_Win!S$2:S$243,$AD349)),IF($Y349=0,"",INDEX(CSV!AE$2:AE$510,$Y349)))))</f>
        <v/>
      </c>
      <c r="N349" s="41" t="str" cm="1">
        <f t="array" ref="N349">IF(($Y349+$Z349+$AA349+$AD349)=0,"",IFERROR(_xlfn.LET(_xlpm.CSVVal,IF($Y349=0,"",INDEX(CSV!AG$2:AG$510,$Y349)),_xlpm.MacVal,IF($Z349=0,"",INDEX(Output_Mac!T$2:T$500,$Z349)),_xlpm.WinVal,IF($AD349=0,"",INDEX(Output_Win!T$2:T$243,$AD349)),_xlpm.MyAuditVal,IF($AA349=0,"",INDEX(My_Audit!O$2:O$456,$AA349)),_xlfn.IFS(_xlpm.MyAuditVal&lt;&gt;"",_xlpm.MyAuditVal,_xlpm.MacVal&lt;&gt;"",_xlpm.MacVal,_xlpm.WinVal&lt;&gt;"",_xlpm.WinVal,_xlpm.CSVVal&lt;&gt;"",_xlpm.CSVVal)),""))</f>
        <v/>
      </c>
      <c r="O349" s="41" t="str" cm="1">
        <f t="array" ref="O349">IF($AB349=0,"",INDEX(My_Audit!P$2:P$456,$AB349))&amp;""</f>
        <v/>
      </c>
      <c r="P349" s="40"/>
      <c r="Q349" s="41" t="str">
        <f>IF(LEFT(N349,4)="Pass","Nist SP 800-88",My_Audit!R349)&amp;""</f>
        <v/>
      </c>
      <c r="R349" s="40"/>
      <c r="S349" s="40"/>
      <c r="T349" s="41" t="str" cm="1">
        <f t="array" ref="T349">IF($AC349=0,"",INDEX(Models!J$2:J$605,$AC349))</f>
        <v/>
      </c>
      <c r="U349" s="40"/>
      <c r="V349" s="40"/>
      <c r="W349" s="79" t="str" cm="1">
        <f t="array" ref="W349">IF(($Z349+$AA349+$AD349)=0,"",ExpandDiagCodes(_xlfn.TEXTJOIN(", ",TRUE,IF($AA349=0,"",INDEX(My_Audit!L$2:L$456,$AA349)),IF($Z349=0,"",INDEX(Output_Mac!AA$2:AA$500,$Z349)),IF($AD349=0,"",INDEX(Output_Win!AA$2:AA$243,$AD349)))))</f>
        <v/>
      </c>
      <c r="Y349" s="80">
        <f>IFERROR(MATCH($A349,CSV!$A$2:$A$510,0),0)</f>
        <v>0</v>
      </c>
      <c r="Z349" s="80">
        <f>IFERROR(MATCH($A349,Output_Mac!$A$2:$A$500,0),0)</f>
        <v>0</v>
      </c>
      <c r="AA349" s="80">
        <f>IFERROR(MATCH($A349,My_Audit!$A$2:$A$456,0),0)</f>
        <v>348</v>
      </c>
      <c r="AB349" s="80">
        <f>IFERROR(MATCH($C349,My_Audit!$B$2:$B$456,0),0)</f>
        <v>0</v>
      </c>
      <c r="AC349" s="80">
        <f>IFERROR(MATCH($E349,Models!$I$2:$I$605,0),0)</f>
        <v>0</v>
      </c>
      <c r="AD349" s="80">
        <f>IFERROR(MATCH($A349,Output_Win!$A$2:$A$243,0),0)</f>
        <v>0</v>
      </c>
    </row>
    <row r="350" spans="1:30">
      <c r="A350" s="40" t="str">
        <f>_xlfn.TEXTJOIN("",TRUE,Input!$A$4,TEXT(ROW(My_Audit!A349)+Input!$A$8-1,"00"))</f>
        <v>W4737</v>
      </c>
      <c r="B350" s="40" t="str">
        <f>_xlfn.TEXTJOIN("-",TRUE,"ITD",Input!$A$2,A350)</f>
        <v>ITD-SHR11749-W4737</v>
      </c>
      <c r="C350" s="41" t="str" cm="1">
        <f t="array" ref="C350">IF(($Y350+$Z350+$AA350+$AD350)=0,"",IFERROR(_xlfn.LET(_xlpm.CSVVal,IF($Y350=0,"",INDEX(CSV!B$2:B$510,$Y350)),_xlpm.MacVal,IF($Z350=0,"",INDEX(Output_Mac!B$2:B$500,$Z350)),_xlpm.WinVal,IF($AD350=0,"",INDEX(Output_Win!B$2:B$243,$AD350)),_xlpm.MyAuditVal,IF($AA350=0,"",INDEX(My_Audit!B$2:B$456,$AA350)),_xlfn.IFS(_xlpm.MyAuditVal&lt;&gt;"",_xlpm.MyAuditVal,_xlpm.MacVal&lt;&gt;"",_xlpm.MacVal,_xlpm.WinVal&lt;&gt;"",_xlpm.WinVal,_xlpm.CSVVal&lt;&gt;"",_xlpm.CSVVal)),""))</f>
        <v/>
      </c>
      <c r="D350" s="41" t="str" cm="1">
        <f t="array" ref="D350">IF(($Y350+$Z350+$AA350+$AD350)=0,"",IFERROR(_xlfn.LET(_xlpm.CSVVal,IF($Y350=0,"",INDEX(CSV!C$2:C$510,$Y350)),_xlpm.MacVal,IF($Z350=0,"",INDEX(Output_Mac!D$2:D$500,$Z350)),_xlpm.WinVal,IF($AD350=0,"",INDEX(Output_Win!D$2:D$243,$AD350)),_xlpm.MyAuditVal,IF($AA350=0,"",INDEX(My_Audit!C$2:C$456,$AA350)),_xlfn.IFS(_xlpm.MyAuditVal&lt;&gt;"",_xlpm.MyAuditVal,_xlpm.MacVal&lt;&gt;"",_xlpm.MacVal,_xlpm.WinVal&lt;&gt;"",_xlpm.WinVal,_xlpm.CSVVal&lt;&gt;"",_xlpm.CSVVal)),""))</f>
        <v/>
      </c>
      <c r="E350" s="41" t="str" cm="1">
        <f t="array" ref="E350">IF(($Y350+$Z350+$AA350+$AD350)=0,"",IFERROR(_xlfn.LET(_xlpm.CSVVal,IF($Y350=0,"",INDEX(CSV!E$2:E$510,$Y350)),_xlpm.MacVal,IF($Z350=0,"",INDEX(Output_Mac!C$2:C$500,$Z350)),_xlpm.WinVal,IF($AD350=0,"",INDEX(Output_Win!C$2:C$243,$AD350)),_xlpm.MyAuditVal,IF($AA350=0,"",INDEX(My_Audit!D$2:D$456,$AA350)),_xlfn.IFS(_xlpm.MyAuditVal&lt;&gt;"",_xlpm.MyAuditVal,_xlpm.MacVal&lt;&gt;"",_xlpm.MacVal,_xlpm.WinVal&lt;&gt;"",_xlpm.WinVal,_xlpm.CSVVal&lt;&gt;"",_xlpm.CSVVal)),""))</f>
        <v/>
      </c>
      <c r="F350" s="41" t="str" cm="1">
        <f t="array" ref="F350">IF(($Y350+$Z350+$AA350+$AD350)=0,"",IFERROR(_xlfn.LET(_xlpm.CSVVal,IF($Y350=0,"",INDEX(CSV!F$2:F$510,$Y350)),_xlpm.MacVal,IF($Z350=0,"",INDEX(Output_Mac!E$2:E$500,$Z350)),_xlpm.WinVal,IF($AD350=0,"",INDEX(Output_Win!E$2:E$243,$AD350)),_xlpm.MyAuditVal,IF($AA350=0,"",INDEX(My_Audit!E$2:E$456,$AA350)),_xlfn.IFS(_xlpm.MyAuditVal&lt;&gt;"",_xlpm.MyAuditVal,_xlpm.MacVal&lt;&gt;"",_xlpm.MacVal,_xlpm.WinVal&lt;&gt;"",_xlpm.WinVal,_xlpm.CSVVal&lt;&gt;"",PROPER(_xlpm.CSVVal))),""))</f>
        <v/>
      </c>
      <c r="G350" s="41" t="str" cm="1">
        <f t="array" ref="G350">IF(($Y350+$Z350+$AA350+$AD350)=0,"",IFERROR(_xlfn.LET(_xlpm.CSVVal,IF($Y350=0,"",INDEX(CSV!G$2:G$510,$Y350)),_xlpm.MacVal,IF($Z350=0,"",INDEX(Output_Mac!G$2:G$500,$Z350)),_xlpm.WinVal,IF($AD350=0,"",INDEX(Output_Win!G$2:G$243,$AD350)),_xlpm.MyAuditVal,IF($AA350=0,"",INDEX(My_Audit!F$2:F$456,$AA350)),_xlfn.IFS(_xlpm.MyAuditVal&lt;&gt;"",_xlpm.MyAuditVal,_xlpm.MacVal&lt;&gt;"",_xlpm.MacVal,_xlpm.WinVal&lt;&gt;"",_xlpm.WinVal,_xlpm.CSVVal&lt;&gt;"",_xlpm.CSVVal)),""))</f>
        <v/>
      </c>
      <c r="H350" s="41" t="str" cm="1">
        <f t="array" ref="H350">IF($Z350&gt;0,INDEX(Output_Mac!H$2:H$500,$Z350),IF($AD350&gt;0,INDEX(Output_Win!H$2:H$243,$AD350),IF($AA350&gt;0,_xlfn.LET(_xlpm.MyAuditVal,INDEX(My_Audit!G$2:G$456,$AA350),IF(_xlpm.MyAuditVal=0,"",_xlpm.MyAuditVal)),"")))</f>
        <v/>
      </c>
      <c r="I350" s="41" t="str" cm="1">
        <f t="array" ref="I350">IF(($Y350+$Z350+$AA350+$AD350)=0,"",IFERROR(_xlfn.LET(_xlpm.CSVVal,IF($Y350=0,"",INDEX(CSV!H$2:H$510,$Y350)),_xlpm.MacVal,IF($Z350=0,"",INDEX(Output_Mac!I$2:I$500,$Z350)),_xlpm.WinVal,IF($AD350=0,"",INDEX(Output_Win!I$2:I$243,$AD350)),_xlpm.MyAuditVal,IF($AA350=0,"",INDEX(My_Audit!H$2:H$456,$AA350)),_xlfn.IFS(_xlpm.MyAuditVal&lt;&gt;"",_xlpm.MyAuditVal,_xlpm.MacVal&lt;&gt;"",_xlpm.MacVal,_xlpm.WinVal&lt;&gt;"",_xlpm.WinVal,_xlpm.CSVVal&lt;&gt;"",_xlpm.CSVVal)),""))</f>
        <v/>
      </c>
      <c r="J350" s="41" t="str" cm="1">
        <f t="array" ref="J350">IF(($Y350+$Z350+$AA350+$AD350)=0,"",IFERROR(_xlfn.LET(_xlpm.CSVVal,IF($Y350=0,"",INDEX(CSV!J$2:J$510,$Y350)),_xlpm.MacVal,IF($Z350=0,"",INDEX(Output_Mac!J$2:J$500,$Z350)),_xlpm.WinVal,IF($AD350=0,"",INDEX(Output_Win!J$2:J$243,$AD350)),_xlpm.MyAuditVal,IF($AA350=0,"",INDEX(My_Audit!I$2:I$456,$AA350)),_xlfn.IFS(_xlpm.MyAuditVal&lt;&gt;"",_xlpm.MyAuditVal,_xlpm.MacVal&lt;&gt;"",_xlpm.MacVal,_xlpm.WinVal&lt;&gt;"",_xlpm.WinVal,_xlpm.CSVVal&lt;&gt;"",_xlpm.CSVVal)),""))</f>
        <v/>
      </c>
      <c r="K350" s="41" t="str" cm="1">
        <f t="array" ref="K350">IF(($Y350+$Z350+$AA350+$AD350)=0,"",IFERROR(_xlfn.LET(_xlpm.CSVVal,IF($Y350=0,"",INDEX(CSV!N$2:N$510,$Y350)),_xlpm.MacVal,IF($Z350=0,"",INDEX(Output_Mac!L$2:L$500,$Z350)),_xlpm.WinVal,IF($AD350=0,"",INDEX(Output_Win!L$2:L$243,$AD350)),_xlpm.MyAuditVal,IF($AA350=0,"",INDEX(My_Audit!J$2:J$456,$AA350)),_xlfn.IFS(_xlpm.MyAuditVal&lt;&gt;"",_xlpm.MyAuditVal,_xlpm.MacVal&lt;&gt;"",_xlpm.MacVal,_xlpm.WinVal&lt;&gt;"",_xlpm.WinVal,_xlpm.CSVVal&lt;&gt;"",_xlpm.CSVVal)),""))</f>
        <v/>
      </c>
      <c r="L350" s="41" t="str" cm="1">
        <f t="array" ref="L350">IF(($Y350+$Z350+$AA350+$AD350)=0,"",IFERROR(_xlfn.LET(_xlpm.CSVVal,IF($Y350=0,"",INDEX(CSV!Q$2:Q$510,$Y350)),_xlpm.MacVal,IF($Z350=0,"",INDEX(Output_Mac!M$2:M$500,$Z350)),_xlpm.WinVal,IF($AD350=0,"",INDEX(Output_Win!M$2:M$243,$AD350)),_xlpm.MyAuditVal,IF($AA350=0,"",INDEX(My_Audit!K$2:K$456,$AA350)),_xlfn.IFS(_xlpm.MyAuditVal&lt;&gt;"",_xlpm.MyAuditVal,_xlpm.MacVal&lt;&gt;"",_xlpm.MacVal,_xlpm.WinVal&lt;&gt;"",_xlpm.WinVal,_xlpm.CSVVal&lt;&gt;"",_xlpm.CSVVal)),""))</f>
        <v/>
      </c>
      <c r="M350" s="41" t="str" cm="1">
        <f t="array" ref="M350">IF(($Y350+$Z350+$AA350+$AD350)=0,"",ExpandDiagCodes(_xlfn.TEXTJOIN(", ",TRUE,IF($AA350=0,"",INDEX(My_Audit!N$2:N$456,$AA350)),IF($Z350=0,"",INDEX(Output_Mac!S$2:S$500,$Z350)),IF($AD350=0,"",INDEX(Output_Win!S$2:S$243,$AD350)),IF($Y350=0,"",INDEX(CSV!AE$2:AE$510,$Y350)))))</f>
        <v/>
      </c>
      <c r="N350" s="41" t="str" cm="1">
        <f t="array" ref="N350">IF(($Y350+$Z350+$AA350+$AD350)=0,"",IFERROR(_xlfn.LET(_xlpm.CSVVal,IF($Y350=0,"",INDEX(CSV!AG$2:AG$510,$Y350)),_xlpm.MacVal,IF($Z350=0,"",INDEX(Output_Mac!T$2:T$500,$Z350)),_xlpm.WinVal,IF($AD350=0,"",INDEX(Output_Win!T$2:T$243,$AD350)),_xlpm.MyAuditVal,IF($AA350=0,"",INDEX(My_Audit!O$2:O$456,$AA350)),_xlfn.IFS(_xlpm.MyAuditVal&lt;&gt;"",_xlpm.MyAuditVal,_xlpm.MacVal&lt;&gt;"",_xlpm.MacVal,_xlpm.WinVal&lt;&gt;"",_xlpm.WinVal,_xlpm.CSVVal&lt;&gt;"",_xlpm.CSVVal)),""))</f>
        <v/>
      </c>
      <c r="O350" s="41" t="str" cm="1">
        <f t="array" ref="O350">IF($AB350=0,"",INDEX(My_Audit!P$2:P$456,$AB350))&amp;""</f>
        <v/>
      </c>
      <c r="P350" s="40"/>
      <c r="Q350" s="41" t="str">
        <f>IF(LEFT(N350,4)="Pass","Nist SP 800-88",My_Audit!R350)&amp;""</f>
        <v/>
      </c>
      <c r="R350" s="40"/>
      <c r="S350" s="40"/>
      <c r="T350" s="41" t="str" cm="1">
        <f t="array" ref="T350">IF($AC350=0,"",INDEX(Models!J$2:J$605,$AC350))</f>
        <v/>
      </c>
      <c r="U350" s="40"/>
      <c r="V350" s="40"/>
      <c r="W350" s="79" t="str" cm="1">
        <f t="array" ref="W350">IF(($Z350+$AA350+$AD350)=0,"",ExpandDiagCodes(_xlfn.TEXTJOIN(", ",TRUE,IF($AA350=0,"",INDEX(My_Audit!L$2:L$456,$AA350)),IF($Z350=0,"",INDEX(Output_Mac!AA$2:AA$500,$Z350)),IF($AD350=0,"",INDEX(Output_Win!AA$2:AA$243,$AD350)))))</f>
        <v/>
      </c>
      <c r="Y350" s="80">
        <f>IFERROR(MATCH($A350,CSV!$A$2:$A$510,0),0)</f>
        <v>0</v>
      </c>
      <c r="Z350" s="80">
        <f>IFERROR(MATCH($A350,Output_Mac!$A$2:$A$500,0),0)</f>
        <v>0</v>
      </c>
      <c r="AA350" s="80">
        <f>IFERROR(MATCH($A350,My_Audit!$A$2:$A$456,0),0)</f>
        <v>349</v>
      </c>
      <c r="AB350" s="80">
        <f>IFERROR(MATCH($C350,My_Audit!$B$2:$B$456,0),0)</f>
        <v>0</v>
      </c>
      <c r="AC350" s="80">
        <f>IFERROR(MATCH($E350,Models!$I$2:$I$605,0),0)</f>
        <v>0</v>
      </c>
      <c r="AD350" s="80">
        <f>IFERROR(MATCH($A350,Output_Win!$A$2:$A$243,0),0)</f>
        <v>0</v>
      </c>
    </row>
    <row r="351" spans="1:30">
      <c r="A351" s="40" t="str">
        <f>_xlfn.TEXTJOIN("",TRUE,Input!$A$4,TEXT(ROW(My_Audit!A350)+Input!$A$8-1,"00"))</f>
        <v>W4738</v>
      </c>
      <c r="B351" s="40" t="str">
        <f>_xlfn.TEXTJOIN("-",TRUE,"ITD",Input!$A$2,A351)</f>
        <v>ITD-SHR11749-W4738</v>
      </c>
      <c r="C351" s="41" t="str" cm="1">
        <f t="array" ref="C351">IF(($Y351+$Z351+$AA351+$AD351)=0,"",IFERROR(_xlfn.LET(_xlpm.CSVVal,IF($Y351=0,"",INDEX(CSV!B$2:B$510,$Y351)),_xlpm.MacVal,IF($Z351=0,"",INDEX(Output_Mac!B$2:B$500,$Z351)),_xlpm.WinVal,IF($AD351=0,"",INDEX(Output_Win!B$2:B$243,$AD351)),_xlpm.MyAuditVal,IF($AA351=0,"",INDEX(My_Audit!B$2:B$456,$AA351)),_xlfn.IFS(_xlpm.MyAuditVal&lt;&gt;"",_xlpm.MyAuditVal,_xlpm.MacVal&lt;&gt;"",_xlpm.MacVal,_xlpm.WinVal&lt;&gt;"",_xlpm.WinVal,_xlpm.CSVVal&lt;&gt;"",_xlpm.CSVVal)),""))</f>
        <v/>
      </c>
      <c r="D351" s="41" t="str" cm="1">
        <f t="array" ref="D351">IF(($Y351+$Z351+$AA351+$AD351)=0,"",IFERROR(_xlfn.LET(_xlpm.CSVVal,IF($Y351=0,"",INDEX(CSV!C$2:C$510,$Y351)),_xlpm.MacVal,IF($Z351=0,"",INDEX(Output_Mac!D$2:D$500,$Z351)),_xlpm.WinVal,IF($AD351=0,"",INDEX(Output_Win!D$2:D$243,$AD351)),_xlpm.MyAuditVal,IF($AA351=0,"",INDEX(My_Audit!C$2:C$456,$AA351)),_xlfn.IFS(_xlpm.MyAuditVal&lt;&gt;"",_xlpm.MyAuditVal,_xlpm.MacVal&lt;&gt;"",_xlpm.MacVal,_xlpm.WinVal&lt;&gt;"",_xlpm.WinVal,_xlpm.CSVVal&lt;&gt;"",_xlpm.CSVVal)),""))</f>
        <v/>
      </c>
      <c r="E351" s="41" t="str" cm="1">
        <f t="array" ref="E351">IF(($Y351+$Z351+$AA351+$AD351)=0,"",IFERROR(_xlfn.LET(_xlpm.CSVVal,IF($Y351=0,"",INDEX(CSV!E$2:E$510,$Y351)),_xlpm.MacVal,IF($Z351=0,"",INDEX(Output_Mac!C$2:C$500,$Z351)),_xlpm.WinVal,IF($AD351=0,"",INDEX(Output_Win!C$2:C$243,$AD351)),_xlpm.MyAuditVal,IF($AA351=0,"",INDEX(My_Audit!D$2:D$456,$AA351)),_xlfn.IFS(_xlpm.MyAuditVal&lt;&gt;"",_xlpm.MyAuditVal,_xlpm.MacVal&lt;&gt;"",_xlpm.MacVal,_xlpm.WinVal&lt;&gt;"",_xlpm.WinVal,_xlpm.CSVVal&lt;&gt;"",_xlpm.CSVVal)),""))</f>
        <v/>
      </c>
      <c r="F351" s="41" t="str" cm="1">
        <f t="array" ref="F351">IF(($Y351+$Z351+$AA351+$AD351)=0,"",IFERROR(_xlfn.LET(_xlpm.CSVVal,IF($Y351=0,"",INDEX(CSV!F$2:F$510,$Y351)),_xlpm.MacVal,IF($Z351=0,"",INDEX(Output_Mac!E$2:E$500,$Z351)),_xlpm.WinVal,IF($AD351=0,"",INDEX(Output_Win!E$2:E$243,$AD351)),_xlpm.MyAuditVal,IF($AA351=0,"",INDEX(My_Audit!E$2:E$456,$AA351)),_xlfn.IFS(_xlpm.MyAuditVal&lt;&gt;"",_xlpm.MyAuditVal,_xlpm.MacVal&lt;&gt;"",_xlpm.MacVal,_xlpm.WinVal&lt;&gt;"",_xlpm.WinVal,_xlpm.CSVVal&lt;&gt;"",PROPER(_xlpm.CSVVal))),""))</f>
        <v/>
      </c>
      <c r="G351" s="41" t="str" cm="1">
        <f t="array" ref="G351">IF(($Y351+$Z351+$AA351+$AD351)=0,"",IFERROR(_xlfn.LET(_xlpm.CSVVal,IF($Y351=0,"",INDEX(CSV!G$2:G$510,$Y351)),_xlpm.MacVal,IF($Z351=0,"",INDEX(Output_Mac!G$2:G$500,$Z351)),_xlpm.WinVal,IF($AD351=0,"",INDEX(Output_Win!G$2:G$243,$AD351)),_xlpm.MyAuditVal,IF($AA351=0,"",INDEX(My_Audit!F$2:F$456,$AA351)),_xlfn.IFS(_xlpm.MyAuditVal&lt;&gt;"",_xlpm.MyAuditVal,_xlpm.MacVal&lt;&gt;"",_xlpm.MacVal,_xlpm.WinVal&lt;&gt;"",_xlpm.WinVal,_xlpm.CSVVal&lt;&gt;"",_xlpm.CSVVal)),""))</f>
        <v/>
      </c>
      <c r="H351" s="41" t="str" cm="1">
        <f t="array" ref="H351">IF($Z351&gt;0,INDEX(Output_Mac!H$2:H$500,$Z351),IF($AD351&gt;0,INDEX(Output_Win!H$2:H$243,$AD351),IF($AA351&gt;0,_xlfn.LET(_xlpm.MyAuditVal,INDEX(My_Audit!G$2:G$456,$AA351),IF(_xlpm.MyAuditVal=0,"",_xlpm.MyAuditVal)),"")))</f>
        <v/>
      </c>
      <c r="I351" s="41" t="str" cm="1">
        <f t="array" ref="I351">IF(($Y351+$Z351+$AA351+$AD351)=0,"",IFERROR(_xlfn.LET(_xlpm.CSVVal,IF($Y351=0,"",INDEX(CSV!H$2:H$510,$Y351)),_xlpm.MacVal,IF($Z351=0,"",INDEX(Output_Mac!I$2:I$500,$Z351)),_xlpm.WinVal,IF($AD351=0,"",INDEX(Output_Win!I$2:I$243,$AD351)),_xlpm.MyAuditVal,IF($AA351=0,"",INDEX(My_Audit!H$2:H$456,$AA351)),_xlfn.IFS(_xlpm.MyAuditVal&lt;&gt;"",_xlpm.MyAuditVal,_xlpm.MacVal&lt;&gt;"",_xlpm.MacVal,_xlpm.WinVal&lt;&gt;"",_xlpm.WinVal,_xlpm.CSVVal&lt;&gt;"",_xlpm.CSVVal)),""))</f>
        <v/>
      </c>
      <c r="J351" s="41" t="str" cm="1">
        <f t="array" ref="J351">IF(($Y351+$Z351+$AA351+$AD351)=0,"",IFERROR(_xlfn.LET(_xlpm.CSVVal,IF($Y351=0,"",INDEX(CSV!J$2:J$510,$Y351)),_xlpm.MacVal,IF($Z351=0,"",INDEX(Output_Mac!J$2:J$500,$Z351)),_xlpm.WinVal,IF($AD351=0,"",INDEX(Output_Win!J$2:J$243,$AD351)),_xlpm.MyAuditVal,IF($AA351=0,"",INDEX(My_Audit!I$2:I$456,$AA351)),_xlfn.IFS(_xlpm.MyAuditVal&lt;&gt;"",_xlpm.MyAuditVal,_xlpm.MacVal&lt;&gt;"",_xlpm.MacVal,_xlpm.WinVal&lt;&gt;"",_xlpm.WinVal,_xlpm.CSVVal&lt;&gt;"",_xlpm.CSVVal)),""))</f>
        <v/>
      </c>
      <c r="K351" s="41" t="str" cm="1">
        <f t="array" ref="K351">IF(($Y351+$Z351+$AA351+$AD351)=0,"",IFERROR(_xlfn.LET(_xlpm.CSVVal,IF($Y351=0,"",INDEX(CSV!N$2:N$510,$Y351)),_xlpm.MacVal,IF($Z351=0,"",INDEX(Output_Mac!L$2:L$500,$Z351)),_xlpm.WinVal,IF($AD351=0,"",INDEX(Output_Win!L$2:L$243,$AD351)),_xlpm.MyAuditVal,IF($AA351=0,"",INDEX(My_Audit!J$2:J$456,$AA351)),_xlfn.IFS(_xlpm.MyAuditVal&lt;&gt;"",_xlpm.MyAuditVal,_xlpm.MacVal&lt;&gt;"",_xlpm.MacVal,_xlpm.WinVal&lt;&gt;"",_xlpm.WinVal,_xlpm.CSVVal&lt;&gt;"",_xlpm.CSVVal)),""))</f>
        <v/>
      </c>
      <c r="L351" s="41" t="str" cm="1">
        <f t="array" ref="L351">IF(($Y351+$Z351+$AA351+$AD351)=0,"",IFERROR(_xlfn.LET(_xlpm.CSVVal,IF($Y351=0,"",INDEX(CSV!Q$2:Q$510,$Y351)),_xlpm.MacVal,IF($Z351=0,"",INDEX(Output_Mac!M$2:M$500,$Z351)),_xlpm.WinVal,IF($AD351=0,"",INDEX(Output_Win!M$2:M$243,$AD351)),_xlpm.MyAuditVal,IF($AA351=0,"",INDEX(My_Audit!K$2:K$456,$AA351)),_xlfn.IFS(_xlpm.MyAuditVal&lt;&gt;"",_xlpm.MyAuditVal,_xlpm.MacVal&lt;&gt;"",_xlpm.MacVal,_xlpm.WinVal&lt;&gt;"",_xlpm.WinVal,_xlpm.CSVVal&lt;&gt;"",_xlpm.CSVVal)),""))</f>
        <v/>
      </c>
      <c r="M351" s="41" t="str" cm="1">
        <f t="array" ref="M351">IF(($Y351+$Z351+$AA351+$AD351)=0,"",ExpandDiagCodes(_xlfn.TEXTJOIN(", ",TRUE,IF($AA351=0,"",INDEX(My_Audit!N$2:N$456,$AA351)),IF($Z351=0,"",INDEX(Output_Mac!S$2:S$500,$Z351)),IF($AD351=0,"",INDEX(Output_Win!S$2:S$243,$AD351)),IF($Y351=0,"",INDEX(CSV!AE$2:AE$510,$Y351)))))</f>
        <v/>
      </c>
      <c r="N351" s="41" t="str" cm="1">
        <f t="array" ref="N351">IF(($Y351+$Z351+$AA351+$AD351)=0,"",IFERROR(_xlfn.LET(_xlpm.CSVVal,IF($Y351=0,"",INDEX(CSV!AG$2:AG$510,$Y351)),_xlpm.MacVal,IF($Z351=0,"",INDEX(Output_Mac!T$2:T$500,$Z351)),_xlpm.WinVal,IF($AD351=0,"",INDEX(Output_Win!T$2:T$243,$AD351)),_xlpm.MyAuditVal,IF($AA351=0,"",INDEX(My_Audit!O$2:O$456,$AA351)),_xlfn.IFS(_xlpm.MyAuditVal&lt;&gt;"",_xlpm.MyAuditVal,_xlpm.MacVal&lt;&gt;"",_xlpm.MacVal,_xlpm.WinVal&lt;&gt;"",_xlpm.WinVal,_xlpm.CSVVal&lt;&gt;"",_xlpm.CSVVal)),""))</f>
        <v/>
      </c>
      <c r="O351" s="41" t="str" cm="1">
        <f t="array" ref="O351">IF($AB351=0,"",INDEX(My_Audit!P$2:P$456,$AB351))&amp;""</f>
        <v/>
      </c>
      <c r="P351" s="40"/>
      <c r="Q351" s="41" t="str">
        <f>IF(LEFT(N351,4)="Pass","Nist SP 800-88",My_Audit!R351)&amp;""</f>
        <v/>
      </c>
      <c r="R351" s="40"/>
      <c r="S351" s="40"/>
      <c r="T351" s="41" t="str" cm="1">
        <f t="array" ref="T351">IF($AC351=0,"",INDEX(Models!J$2:J$605,$AC351))</f>
        <v/>
      </c>
      <c r="U351" s="40"/>
      <c r="V351" s="40"/>
      <c r="W351" s="79" t="str" cm="1">
        <f t="array" ref="W351">IF(($Z351+$AA351+$AD351)=0,"",ExpandDiagCodes(_xlfn.TEXTJOIN(", ",TRUE,IF($AA351=0,"",INDEX(My_Audit!L$2:L$456,$AA351)),IF($Z351=0,"",INDEX(Output_Mac!AA$2:AA$500,$Z351)),IF($AD351=0,"",INDEX(Output_Win!AA$2:AA$243,$AD351)))))</f>
        <v/>
      </c>
      <c r="Y351" s="80">
        <f>IFERROR(MATCH($A351,CSV!$A$2:$A$510,0),0)</f>
        <v>0</v>
      </c>
      <c r="Z351" s="80">
        <f>IFERROR(MATCH($A351,Output_Mac!$A$2:$A$500,0),0)</f>
        <v>0</v>
      </c>
      <c r="AA351" s="80">
        <f>IFERROR(MATCH($A351,My_Audit!$A$2:$A$456,0),0)</f>
        <v>350</v>
      </c>
      <c r="AB351" s="80">
        <f>IFERROR(MATCH($C351,My_Audit!$B$2:$B$456,0),0)</f>
        <v>0</v>
      </c>
      <c r="AC351" s="80">
        <f>IFERROR(MATCH($E351,Models!$I$2:$I$605,0),0)</f>
        <v>0</v>
      </c>
      <c r="AD351" s="80">
        <f>IFERROR(MATCH($A351,Output_Win!$A$2:$A$243,0),0)</f>
        <v>0</v>
      </c>
    </row>
    <row r="352" spans="1:30">
      <c r="A352" s="40" t="str">
        <f>_xlfn.TEXTJOIN("",TRUE,Input!$A$4,TEXT(ROW(My_Audit!A351)+Input!$A$8-1,"00"))</f>
        <v>W4739</v>
      </c>
      <c r="B352" s="40" t="str">
        <f>_xlfn.TEXTJOIN("-",TRUE,"ITD",Input!$A$2,A352)</f>
        <v>ITD-SHR11749-W4739</v>
      </c>
      <c r="C352" s="41" t="str" cm="1">
        <f t="array" ref="C352">IF(($Y352+$Z352+$AA352+$AD352)=0,"",IFERROR(_xlfn.LET(_xlpm.CSVVal,IF($Y352=0,"",INDEX(CSV!B$2:B$510,$Y352)),_xlpm.MacVal,IF($Z352=0,"",INDEX(Output_Mac!B$2:B$500,$Z352)),_xlpm.WinVal,IF($AD352=0,"",INDEX(Output_Win!B$2:B$243,$AD352)),_xlpm.MyAuditVal,IF($AA352=0,"",INDEX(My_Audit!B$2:B$456,$AA352)),_xlfn.IFS(_xlpm.MyAuditVal&lt;&gt;"",_xlpm.MyAuditVal,_xlpm.MacVal&lt;&gt;"",_xlpm.MacVal,_xlpm.WinVal&lt;&gt;"",_xlpm.WinVal,_xlpm.CSVVal&lt;&gt;"",_xlpm.CSVVal)),""))</f>
        <v/>
      </c>
      <c r="D352" s="41" t="str" cm="1">
        <f t="array" ref="D352">IF(($Y352+$Z352+$AA352+$AD352)=0,"",IFERROR(_xlfn.LET(_xlpm.CSVVal,IF($Y352=0,"",INDEX(CSV!C$2:C$510,$Y352)),_xlpm.MacVal,IF($Z352=0,"",INDEX(Output_Mac!D$2:D$500,$Z352)),_xlpm.WinVal,IF($AD352=0,"",INDEX(Output_Win!D$2:D$243,$AD352)),_xlpm.MyAuditVal,IF($AA352=0,"",INDEX(My_Audit!C$2:C$456,$AA352)),_xlfn.IFS(_xlpm.MyAuditVal&lt;&gt;"",_xlpm.MyAuditVal,_xlpm.MacVal&lt;&gt;"",_xlpm.MacVal,_xlpm.WinVal&lt;&gt;"",_xlpm.WinVal,_xlpm.CSVVal&lt;&gt;"",_xlpm.CSVVal)),""))</f>
        <v/>
      </c>
      <c r="E352" s="41" t="str" cm="1">
        <f t="array" ref="E352">IF(($Y352+$Z352+$AA352+$AD352)=0,"",IFERROR(_xlfn.LET(_xlpm.CSVVal,IF($Y352=0,"",INDEX(CSV!E$2:E$510,$Y352)),_xlpm.MacVal,IF($Z352=0,"",INDEX(Output_Mac!C$2:C$500,$Z352)),_xlpm.WinVal,IF($AD352=0,"",INDEX(Output_Win!C$2:C$243,$AD352)),_xlpm.MyAuditVal,IF($AA352=0,"",INDEX(My_Audit!D$2:D$456,$AA352)),_xlfn.IFS(_xlpm.MyAuditVal&lt;&gt;"",_xlpm.MyAuditVal,_xlpm.MacVal&lt;&gt;"",_xlpm.MacVal,_xlpm.WinVal&lt;&gt;"",_xlpm.WinVal,_xlpm.CSVVal&lt;&gt;"",_xlpm.CSVVal)),""))</f>
        <v/>
      </c>
      <c r="F352" s="41" t="str" cm="1">
        <f t="array" ref="F352">IF(($Y352+$Z352+$AA352+$AD352)=0,"",IFERROR(_xlfn.LET(_xlpm.CSVVal,IF($Y352=0,"",INDEX(CSV!F$2:F$510,$Y352)),_xlpm.MacVal,IF($Z352=0,"",INDEX(Output_Mac!E$2:E$500,$Z352)),_xlpm.WinVal,IF($AD352=0,"",INDEX(Output_Win!E$2:E$243,$AD352)),_xlpm.MyAuditVal,IF($AA352=0,"",INDEX(My_Audit!E$2:E$456,$AA352)),_xlfn.IFS(_xlpm.MyAuditVal&lt;&gt;"",_xlpm.MyAuditVal,_xlpm.MacVal&lt;&gt;"",_xlpm.MacVal,_xlpm.WinVal&lt;&gt;"",_xlpm.WinVal,_xlpm.CSVVal&lt;&gt;"",PROPER(_xlpm.CSVVal))),""))</f>
        <v/>
      </c>
      <c r="G352" s="41" t="str" cm="1">
        <f t="array" ref="G352">IF(($Y352+$Z352+$AA352+$AD352)=0,"",IFERROR(_xlfn.LET(_xlpm.CSVVal,IF($Y352=0,"",INDEX(CSV!G$2:G$510,$Y352)),_xlpm.MacVal,IF($Z352=0,"",INDEX(Output_Mac!G$2:G$500,$Z352)),_xlpm.WinVal,IF($AD352=0,"",INDEX(Output_Win!G$2:G$243,$AD352)),_xlpm.MyAuditVal,IF($AA352=0,"",INDEX(My_Audit!F$2:F$456,$AA352)),_xlfn.IFS(_xlpm.MyAuditVal&lt;&gt;"",_xlpm.MyAuditVal,_xlpm.MacVal&lt;&gt;"",_xlpm.MacVal,_xlpm.WinVal&lt;&gt;"",_xlpm.WinVal,_xlpm.CSVVal&lt;&gt;"",_xlpm.CSVVal)),""))</f>
        <v/>
      </c>
      <c r="H352" s="41" t="str" cm="1">
        <f t="array" ref="H352">IF($Z352&gt;0,INDEX(Output_Mac!H$2:H$500,$Z352),IF($AD352&gt;0,INDEX(Output_Win!H$2:H$243,$AD352),IF($AA352&gt;0,_xlfn.LET(_xlpm.MyAuditVal,INDEX(My_Audit!G$2:G$456,$AA352),IF(_xlpm.MyAuditVal=0,"",_xlpm.MyAuditVal)),"")))</f>
        <v/>
      </c>
      <c r="I352" s="41" t="str" cm="1">
        <f t="array" ref="I352">IF(($Y352+$Z352+$AA352+$AD352)=0,"",IFERROR(_xlfn.LET(_xlpm.CSVVal,IF($Y352=0,"",INDEX(CSV!H$2:H$510,$Y352)),_xlpm.MacVal,IF($Z352=0,"",INDEX(Output_Mac!I$2:I$500,$Z352)),_xlpm.WinVal,IF($AD352=0,"",INDEX(Output_Win!I$2:I$243,$AD352)),_xlpm.MyAuditVal,IF($AA352=0,"",INDEX(My_Audit!H$2:H$456,$AA352)),_xlfn.IFS(_xlpm.MyAuditVal&lt;&gt;"",_xlpm.MyAuditVal,_xlpm.MacVal&lt;&gt;"",_xlpm.MacVal,_xlpm.WinVal&lt;&gt;"",_xlpm.WinVal,_xlpm.CSVVal&lt;&gt;"",_xlpm.CSVVal)),""))</f>
        <v/>
      </c>
      <c r="J352" s="41" t="str" cm="1">
        <f t="array" ref="J352">IF(($Y352+$Z352+$AA352+$AD352)=0,"",IFERROR(_xlfn.LET(_xlpm.CSVVal,IF($Y352=0,"",INDEX(CSV!J$2:J$510,$Y352)),_xlpm.MacVal,IF($Z352=0,"",INDEX(Output_Mac!J$2:J$500,$Z352)),_xlpm.WinVal,IF($AD352=0,"",INDEX(Output_Win!J$2:J$243,$AD352)),_xlpm.MyAuditVal,IF($AA352=0,"",INDEX(My_Audit!I$2:I$456,$AA352)),_xlfn.IFS(_xlpm.MyAuditVal&lt;&gt;"",_xlpm.MyAuditVal,_xlpm.MacVal&lt;&gt;"",_xlpm.MacVal,_xlpm.WinVal&lt;&gt;"",_xlpm.WinVal,_xlpm.CSVVal&lt;&gt;"",_xlpm.CSVVal)),""))</f>
        <v/>
      </c>
      <c r="K352" s="41" t="str" cm="1">
        <f t="array" ref="K352">IF(($Y352+$Z352+$AA352+$AD352)=0,"",IFERROR(_xlfn.LET(_xlpm.CSVVal,IF($Y352=0,"",INDEX(CSV!N$2:N$510,$Y352)),_xlpm.MacVal,IF($Z352=0,"",INDEX(Output_Mac!L$2:L$500,$Z352)),_xlpm.WinVal,IF($AD352=0,"",INDEX(Output_Win!L$2:L$243,$AD352)),_xlpm.MyAuditVal,IF($AA352=0,"",INDEX(My_Audit!J$2:J$456,$AA352)),_xlfn.IFS(_xlpm.MyAuditVal&lt;&gt;"",_xlpm.MyAuditVal,_xlpm.MacVal&lt;&gt;"",_xlpm.MacVal,_xlpm.WinVal&lt;&gt;"",_xlpm.WinVal,_xlpm.CSVVal&lt;&gt;"",_xlpm.CSVVal)),""))</f>
        <v/>
      </c>
      <c r="L352" s="41" t="str" cm="1">
        <f t="array" ref="L352">IF(($Y352+$Z352+$AA352+$AD352)=0,"",IFERROR(_xlfn.LET(_xlpm.CSVVal,IF($Y352=0,"",INDEX(CSV!Q$2:Q$510,$Y352)),_xlpm.MacVal,IF($Z352=0,"",INDEX(Output_Mac!M$2:M$500,$Z352)),_xlpm.WinVal,IF($AD352=0,"",INDEX(Output_Win!M$2:M$243,$AD352)),_xlpm.MyAuditVal,IF($AA352=0,"",INDEX(My_Audit!K$2:K$456,$AA352)),_xlfn.IFS(_xlpm.MyAuditVal&lt;&gt;"",_xlpm.MyAuditVal,_xlpm.MacVal&lt;&gt;"",_xlpm.MacVal,_xlpm.WinVal&lt;&gt;"",_xlpm.WinVal,_xlpm.CSVVal&lt;&gt;"",_xlpm.CSVVal)),""))</f>
        <v/>
      </c>
      <c r="M352" s="41" t="str" cm="1">
        <f t="array" ref="M352">IF(($Y352+$Z352+$AA352+$AD352)=0,"",ExpandDiagCodes(_xlfn.TEXTJOIN(", ",TRUE,IF($AA352=0,"",INDEX(My_Audit!N$2:N$456,$AA352)),IF($Z352=0,"",INDEX(Output_Mac!S$2:S$500,$Z352)),IF($AD352=0,"",INDEX(Output_Win!S$2:S$243,$AD352)),IF($Y352=0,"",INDEX(CSV!AE$2:AE$510,$Y352)))))</f>
        <v/>
      </c>
      <c r="N352" s="41" t="str" cm="1">
        <f t="array" ref="N352">IF(($Y352+$Z352+$AA352+$AD352)=0,"",IFERROR(_xlfn.LET(_xlpm.CSVVal,IF($Y352=0,"",INDEX(CSV!AG$2:AG$510,$Y352)),_xlpm.MacVal,IF($Z352=0,"",INDEX(Output_Mac!T$2:T$500,$Z352)),_xlpm.WinVal,IF($AD352=0,"",INDEX(Output_Win!T$2:T$243,$AD352)),_xlpm.MyAuditVal,IF($AA352=0,"",INDEX(My_Audit!O$2:O$456,$AA352)),_xlfn.IFS(_xlpm.MyAuditVal&lt;&gt;"",_xlpm.MyAuditVal,_xlpm.MacVal&lt;&gt;"",_xlpm.MacVal,_xlpm.WinVal&lt;&gt;"",_xlpm.WinVal,_xlpm.CSVVal&lt;&gt;"",_xlpm.CSVVal)),""))</f>
        <v/>
      </c>
      <c r="O352" s="41" t="str" cm="1">
        <f t="array" ref="O352">IF($AB352=0,"",INDEX(My_Audit!P$2:P$456,$AB352))&amp;""</f>
        <v/>
      </c>
      <c r="P352" s="40"/>
      <c r="Q352" s="41" t="str">
        <f>IF(LEFT(N352,4)="Pass","Nist SP 800-88",My_Audit!R352)&amp;""</f>
        <v/>
      </c>
      <c r="R352" s="40"/>
      <c r="S352" s="40"/>
      <c r="T352" s="41" t="str" cm="1">
        <f t="array" ref="T352">IF($AC352=0,"",INDEX(Models!J$2:J$605,$AC352))</f>
        <v/>
      </c>
      <c r="U352" s="40"/>
      <c r="V352" s="40"/>
      <c r="W352" s="79" t="str" cm="1">
        <f t="array" ref="W352">IF(($Z352+$AA352+$AD352)=0,"",ExpandDiagCodes(_xlfn.TEXTJOIN(", ",TRUE,IF($AA352=0,"",INDEX(My_Audit!L$2:L$456,$AA352)),IF($Z352=0,"",INDEX(Output_Mac!AA$2:AA$500,$Z352)),IF($AD352=0,"",INDEX(Output_Win!AA$2:AA$243,$AD352)))))</f>
        <v/>
      </c>
      <c r="Y352" s="80">
        <f>IFERROR(MATCH($A352,CSV!$A$2:$A$510,0),0)</f>
        <v>0</v>
      </c>
      <c r="Z352" s="80">
        <f>IFERROR(MATCH($A352,Output_Mac!$A$2:$A$500,0),0)</f>
        <v>0</v>
      </c>
      <c r="AA352" s="80">
        <f>IFERROR(MATCH($A352,My_Audit!$A$2:$A$456,0),0)</f>
        <v>351</v>
      </c>
      <c r="AB352" s="80">
        <f>IFERROR(MATCH($C352,My_Audit!$B$2:$B$456,0),0)</f>
        <v>0</v>
      </c>
      <c r="AC352" s="80">
        <f>IFERROR(MATCH($E352,Models!$I$2:$I$605,0),0)</f>
        <v>0</v>
      </c>
      <c r="AD352" s="80">
        <f>IFERROR(MATCH($A352,Output_Win!$A$2:$A$243,0),0)</f>
        <v>0</v>
      </c>
    </row>
    <row r="353" spans="1:30">
      <c r="A353" s="40" t="str">
        <f>_xlfn.TEXTJOIN("",TRUE,Input!$A$4,TEXT(ROW(My_Audit!A352)+Input!$A$8-1,"00"))</f>
        <v>W4740</v>
      </c>
      <c r="B353" s="40" t="str">
        <f>_xlfn.TEXTJOIN("-",TRUE,"ITD",Input!$A$2,A353)</f>
        <v>ITD-SHR11749-W4740</v>
      </c>
      <c r="C353" s="41" t="str" cm="1">
        <f t="array" ref="C353">IF(($Y353+$Z353+$AA353+$AD353)=0,"",IFERROR(_xlfn.LET(_xlpm.CSVVal,IF($Y353=0,"",INDEX(CSV!B$2:B$510,$Y353)),_xlpm.MacVal,IF($Z353=0,"",INDEX(Output_Mac!B$2:B$500,$Z353)),_xlpm.WinVal,IF($AD353=0,"",INDEX(Output_Win!B$2:B$243,$AD353)),_xlpm.MyAuditVal,IF($AA353=0,"",INDEX(My_Audit!B$2:B$456,$AA353)),_xlfn.IFS(_xlpm.MyAuditVal&lt;&gt;"",_xlpm.MyAuditVal,_xlpm.MacVal&lt;&gt;"",_xlpm.MacVal,_xlpm.WinVal&lt;&gt;"",_xlpm.WinVal,_xlpm.CSVVal&lt;&gt;"",_xlpm.CSVVal)),""))</f>
        <v/>
      </c>
      <c r="D353" s="41" t="str" cm="1">
        <f t="array" ref="D353">IF(($Y353+$Z353+$AA353+$AD353)=0,"",IFERROR(_xlfn.LET(_xlpm.CSVVal,IF($Y353=0,"",INDEX(CSV!C$2:C$510,$Y353)),_xlpm.MacVal,IF($Z353=0,"",INDEX(Output_Mac!D$2:D$500,$Z353)),_xlpm.WinVal,IF($AD353=0,"",INDEX(Output_Win!D$2:D$243,$AD353)),_xlpm.MyAuditVal,IF($AA353=0,"",INDEX(My_Audit!C$2:C$456,$AA353)),_xlfn.IFS(_xlpm.MyAuditVal&lt;&gt;"",_xlpm.MyAuditVal,_xlpm.MacVal&lt;&gt;"",_xlpm.MacVal,_xlpm.WinVal&lt;&gt;"",_xlpm.WinVal,_xlpm.CSVVal&lt;&gt;"",_xlpm.CSVVal)),""))</f>
        <v/>
      </c>
      <c r="E353" s="41" t="str" cm="1">
        <f t="array" ref="E353">IF(($Y353+$Z353+$AA353+$AD353)=0,"",IFERROR(_xlfn.LET(_xlpm.CSVVal,IF($Y353=0,"",INDEX(CSV!E$2:E$510,$Y353)),_xlpm.MacVal,IF($Z353=0,"",INDEX(Output_Mac!C$2:C$500,$Z353)),_xlpm.WinVal,IF($AD353=0,"",INDEX(Output_Win!C$2:C$243,$AD353)),_xlpm.MyAuditVal,IF($AA353=0,"",INDEX(My_Audit!D$2:D$456,$AA353)),_xlfn.IFS(_xlpm.MyAuditVal&lt;&gt;"",_xlpm.MyAuditVal,_xlpm.MacVal&lt;&gt;"",_xlpm.MacVal,_xlpm.WinVal&lt;&gt;"",_xlpm.WinVal,_xlpm.CSVVal&lt;&gt;"",_xlpm.CSVVal)),""))</f>
        <v/>
      </c>
      <c r="F353" s="41" t="str" cm="1">
        <f t="array" ref="F353">IF(($Y353+$Z353+$AA353+$AD353)=0,"",IFERROR(_xlfn.LET(_xlpm.CSVVal,IF($Y353=0,"",INDEX(CSV!F$2:F$510,$Y353)),_xlpm.MacVal,IF($Z353=0,"",INDEX(Output_Mac!E$2:E$500,$Z353)),_xlpm.WinVal,IF($AD353=0,"",INDEX(Output_Win!E$2:E$243,$AD353)),_xlpm.MyAuditVal,IF($AA353=0,"",INDEX(My_Audit!E$2:E$456,$AA353)),_xlfn.IFS(_xlpm.MyAuditVal&lt;&gt;"",_xlpm.MyAuditVal,_xlpm.MacVal&lt;&gt;"",_xlpm.MacVal,_xlpm.WinVal&lt;&gt;"",_xlpm.WinVal,_xlpm.CSVVal&lt;&gt;"",PROPER(_xlpm.CSVVal))),""))</f>
        <v/>
      </c>
      <c r="G353" s="41" t="str" cm="1">
        <f t="array" ref="G353">IF(($Y353+$Z353+$AA353+$AD353)=0,"",IFERROR(_xlfn.LET(_xlpm.CSVVal,IF($Y353=0,"",INDEX(CSV!G$2:G$510,$Y353)),_xlpm.MacVal,IF($Z353=0,"",INDEX(Output_Mac!G$2:G$500,$Z353)),_xlpm.WinVal,IF($AD353=0,"",INDEX(Output_Win!G$2:G$243,$AD353)),_xlpm.MyAuditVal,IF($AA353=0,"",INDEX(My_Audit!F$2:F$456,$AA353)),_xlfn.IFS(_xlpm.MyAuditVal&lt;&gt;"",_xlpm.MyAuditVal,_xlpm.MacVal&lt;&gt;"",_xlpm.MacVal,_xlpm.WinVal&lt;&gt;"",_xlpm.WinVal,_xlpm.CSVVal&lt;&gt;"",_xlpm.CSVVal)),""))</f>
        <v/>
      </c>
      <c r="H353" s="41" t="str" cm="1">
        <f t="array" ref="H353">IF($Z353&gt;0,INDEX(Output_Mac!H$2:H$500,$Z353),IF($AD353&gt;0,INDEX(Output_Win!H$2:H$243,$AD353),IF($AA353&gt;0,_xlfn.LET(_xlpm.MyAuditVal,INDEX(My_Audit!G$2:G$456,$AA353),IF(_xlpm.MyAuditVal=0,"",_xlpm.MyAuditVal)),"")))</f>
        <v/>
      </c>
      <c r="I353" s="41" t="str" cm="1">
        <f t="array" ref="I353">IF(($Y353+$Z353+$AA353+$AD353)=0,"",IFERROR(_xlfn.LET(_xlpm.CSVVal,IF($Y353=0,"",INDEX(CSV!H$2:H$510,$Y353)),_xlpm.MacVal,IF($Z353=0,"",INDEX(Output_Mac!I$2:I$500,$Z353)),_xlpm.WinVal,IF($AD353=0,"",INDEX(Output_Win!I$2:I$243,$AD353)),_xlpm.MyAuditVal,IF($AA353=0,"",INDEX(My_Audit!H$2:H$456,$AA353)),_xlfn.IFS(_xlpm.MyAuditVal&lt;&gt;"",_xlpm.MyAuditVal,_xlpm.MacVal&lt;&gt;"",_xlpm.MacVal,_xlpm.WinVal&lt;&gt;"",_xlpm.WinVal,_xlpm.CSVVal&lt;&gt;"",_xlpm.CSVVal)),""))</f>
        <v/>
      </c>
      <c r="J353" s="41" t="str" cm="1">
        <f t="array" ref="J353">IF(($Y353+$Z353+$AA353+$AD353)=0,"",IFERROR(_xlfn.LET(_xlpm.CSVVal,IF($Y353=0,"",INDEX(CSV!J$2:J$510,$Y353)),_xlpm.MacVal,IF($Z353=0,"",INDEX(Output_Mac!J$2:J$500,$Z353)),_xlpm.WinVal,IF($AD353=0,"",INDEX(Output_Win!J$2:J$243,$AD353)),_xlpm.MyAuditVal,IF($AA353=0,"",INDEX(My_Audit!I$2:I$456,$AA353)),_xlfn.IFS(_xlpm.MyAuditVal&lt;&gt;"",_xlpm.MyAuditVal,_xlpm.MacVal&lt;&gt;"",_xlpm.MacVal,_xlpm.WinVal&lt;&gt;"",_xlpm.WinVal,_xlpm.CSVVal&lt;&gt;"",_xlpm.CSVVal)),""))</f>
        <v/>
      </c>
      <c r="K353" s="41" t="str" cm="1">
        <f t="array" ref="K353">IF(($Y353+$Z353+$AA353+$AD353)=0,"",IFERROR(_xlfn.LET(_xlpm.CSVVal,IF($Y353=0,"",INDEX(CSV!N$2:N$510,$Y353)),_xlpm.MacVal,IF($Z353=0,"",INDEX(Output_Mac!L$2:L$500,$Z353)),_xlpm.WinVal,IF($AD353=0,"",INDEX(Output_Win!L$2:L$243,$AD353)),_xlpm.MyAuditVal,IF($AA353=0,"",INDEX(My_Audit!J$2:J$456,$AA353)),_xlfn.IFS(_xlpm.MyAuditVal&lt;&gt;"",_xlpm.MyAuditVal,_xlpm.MacVal&lt;&gt;"",_xlpm.MacVal,_xlpm.WinVal&lt;&gt;"",_xlpm.WinVal,_xlpm.CSVVal&lt;&gt;"",_xlpm.CSVVal)),""))</f>
        <v/>
      </c>
      <c r="L353" s="41" t="str" cm="1">
        <f t="array" ref="L353">IF(($Y353+$Z353+$AA353+$AD353)=0,"",IFERROR(_xlfn.LET(_xlpm.CSVVal,IF($Y353=0,"",INDEX(CSV!Q$2:Q$510,$Y353)),_xlpm.MacVal,IF($Z353=0,"",INDEX(Output_Mac!M$2:M$500,$Z353)),_xlpm.WinVal,IF($AD353=0,"",INDEX(Output_Win!M$2:M$243,$AD353)),_xlpm.MyAuditVal,IF($AA353=0,"",INDEX(My_Audit!K$2:K$456,$AA353)),_xlfn.IFS(_xlpm.MyAuditVal&lt;&gt;"",_xlpm.MyAuditVal,_xlpm.MacVal&lt;&gt;"",_xlpm.MacVal,_xlpm.WinVal&lt;&gt;"",_xlpm.WinVal,_xlpm.CSVVal&lt;&gt;"",_xlpm.CSVVal)),""))</f>
        <v/>
      </c>
      <c r="M353" s="41" t="str" cm="1">
        <f t="array" ref="M353">IF(($Y353+$Z353+$AA353+$AD353)=0,"",ExpandDiagCodes(_xlfn.TEXTJOIN(", ",TRUE,IF($AA353=0,"",INDEX(My_Audit!N$2:N$456,$AA353)),IF($Z353=0,"",INDEX(Output_Mac!S$2:S$500,$Z353)),IF($AD353=0,"",INDEX(Output_Win!S$2:S$243,$AD353)),IF($Y353=0,"",INDEX(CSV!AE$2:AE$510,$Y353)))))</f>
        <v/>
      </c>
      <c r="N353" s="41" t="str" cm="1">
        <f t="array" ref="N353">IF(($Y353+$Z353+$AA353+$AD353)=0,"",IFERROR(_xlfn.LET(_xlpm.CSVVal,IF($Y353=0,"",INDEX(CSV!AG$2:AG$510,$Y353)),_xlpm.MacVal,IF($Z353=0,"",INDEX(Output_Mac!T$2:T$500,$Z353)),_xlpm.WinVal,IF($AD353=0,"",INDEX(Output_Win!T$2:T$243,$AD353)),_xlpm.MyAuditVal,IF($AA353=0,"",INDEX(My_Audit!O$2:O$456,$AA353)),_xlfn.IFS(_xlpm.MyAuditVal&lt;&gt;"",_xlpm.MyAuditVal,_xlpm.MacVal&lt;&gt;"",_xlpm.MacVal,_xlpm.WinVal&lt;&gt;"",_xlpm.WinVal,_xlpm.CSVVal&lt;&gt;"",_xlpm.CSVVal)),""))</f>
        <v/>
      </c>
      <c r="O353" s="41" t="str" cm="1">
        <f t="array" ref="O353">IF($AB353=0,"",INDEX(My_Audit!P$2:P$456,$AB353))&amp;""</f>
        <v/>
      </c>
      <c r="P353" s="40"/>
      <c r="Q353" s="41" t="str">
        <f>IF(LEFT(N353,4)="Pass","Nist SP 800-88",My_Audit!R353)&amp;""</f>
        <v/>
      </c>
      <c r="R353" s="40"/>
      <c r="S353" s="40"/>
      <c r="T353" s="41" t="str" cm="1">
        <f t="array" ref="T353">IF($AC353=0,"",INDEX(Models!J$2:J$605,$AC353))</f>
        <v/>
      </c>
      <c r="U353" s="40"/>
      <c r="V353" s="40"/>
      <c r="W353" s="79" t="str" cm="1">
        <f t="array" ref="W353">IF(($Z353+$AA353+$AD353)=0,"",ExpandDiagCodes(_xlfn.TEXTJOIN(", ",TRUE,IF($AA353=0,"",INDEX(My_Audit!L$2:L$456,$AA353)),IF($Z353=0,"",INDEX(Output_Mac!AA$2:AA$500,$Z353)),IF($AD353=0,"",INDEX(Output_Win!AA$2:AA$243,$AD353)))))</f>
        <v/>
      </c>
      <c r="Y353" s="80">
        <f>IFERROR(MATCH($A353,CSV!$A$2:$A$510,0),0)</f>
        <v>0</v>
      </c>
      <c r="Z353" s="80">
        <f>IFERROR(MATCH($A353,Output_Mac!$A$2:$A$500,0),0)</f>
        <v>0</v>
      </c>
      <c r="AA353" s="80">
        <f>IFERROR(MATCH($A353,My_Audit!$A$2:$A$456,0),0)</f>
        <v>352</v>
      </c>
      <c r="AB353" s="80">
        <f>IFERROR(MATCH($C353,My_Audit!$B$2:$B$456,0),0)</f>
        <v>0</v>
      </c>
      <c r="AC353" s="80">
        <f>IFERROR(MATCH($E353,Models!$I$2:$I$605,0),0)</f>
        <v>0</v>
      </c>
      <c r="AD353" s="80">
        <f>IFERROR(MATCH($A353,Output_Win!$A$2:$A$243,0),0)</f>
        <v>0</v>
      </c>
    </row>
    <row r="354" spans="1:30">
      <c r="A354" s="40" t="str">
        <f>_xlfn.TEXTJOIN("",TRUE,Input!$A$4,TEXT(ROW(My_Audit!A353)+Input!$A$8-1,"00"))</f>
        <v>W4741</v>
      </c>
      <c r="B354" s="40" t="str">
        <f>_xlfn.TEXTJOIN("-",TRUE,"ITD",Input!$A$2,A354)</f>
        <v>ITD-SHR11749-W4741</v>
      </c>
      <c r="C354" s="41" t="str" cm="1">
        <f t="array" ref="C354">IF(($Y354+$Z354+$AA354+$AD354)=0,"",IFERROR(_xlfn.LET(_xlpm.CSVVal,IF($Y354=0,"",INDEX(CSV!B$2:B$510,$Y354)),_xlpm.MacVal,IF($Z354=0,"",INDEX(Output_Mac!B$2:B$500,$Z354)),_xlpm.WinVal,IF($AD354=0,"",INDEX(Output_Win!B$2:B$243,$AD354)),_xlpm.MyAuditVal,IF($AA354=0,"",INDEX(My_Audit!B$2:B$456,$AA354)),_xlfn.IFS(_xlpm.MyAuditVal&lt;&gt;"",_xlpm.MyAuditVal,_xlpm.MacVal&lt;&gt;"",_xlpm.MacVal,_xlpm.WinVal&lt;&gt;"",_xlpm.WinVal,_xlpm.CSVVal&lt;&gt;"",_xlpm.CSVVal)),""))</f>
        <v/>
      </c>
      <c r="D354" s="41" t="str" cm="1">
        <f t="array" ref="D354">IF(($Y354+$Z354+$AA354+$AD354)=0,"",IFERROR(_xlfn.LET(_xlpm.CSVVal,IF($Y354=0,"",INDEX(CSV!C$2:C$510,$Y354)),_xlpm.MacVal,IF($Z354=0,"",INDEX(Output_Mac!D$2:D$500,$Z354)),_xlpm.WinVal,IF($AD354=0,"",INDEX(Output_Win!D$2:D$243,$AD354)),_xlpm.MyAuditVal,IF($AA354=0,"",INDEX(My_Audit!C$2:C$456,$AA354)),_xlfn.IFS(_xlpm.MyAuditVal&lt;&gt;"",_xlpm.MyAuditVal,_xlpm.MacVal&lt;&gt;"",_xlpm.MacVal,_xlpm.WinVal&lt;&gt;"",_xlpm.WinVal,_xlpm.CSVVal&lt;&gt;"",_xlpm.CSVVal)),""))</f>
        <v/>
      </c>
      <c r="E354" s="41" t="str" cm="1">
        <f t="array" ref="E354">IF(($Y354+$Z354+$AA354+$AD354)=0,"",IFERROR(_xlfn.LET(_xlpm.CSVVal,IF($Y354=0,"",INDEX(CSV!E$2:E$510,$Y354)),_xlpm.MacVal,IF($Z354=0,"",INDEX(Output_Mac!C$2:C$500,$Z354)),_xlpm.WinVal,IF($AD354=0,"",INDEX(Output_Win!C$2:C$243,$AD354)),_xlpm.MyAuditVal,IF($AA354=0,"",INDEX(My_Audit!D$2:D$456,$AA354)),_xlfn.IFS(_xlpm.MyAuditVal&lt;&gt;"",_xlpm.MyAuditVal,_xlpm.MacVal&lt;&gt;"",_xlpm.MacVal,_xlpm.WinVal&lt;&gt;"",_xlpm.WinVal,_xlpm.CSVVal&lt;&gt;"",_xlpm.CSVVal)),""))</f>
        <v/>
      </c>
      <c r="F354" s="41" t="str" cm="1">
        <f t="array" ref="F354">IF(($Y354+$Z354+$AA354+$AD354)=0,"",IFERROR(_xlfn.LET(_xlpm.CSVVal,IF($Y354=0,"",INDEX(CSV!F$2:F$510,$Y354)),_xlpm.MacVal,IF($Z354=0,"",INDEX(Output_Mac!E$2:E$500,$Z354)),_xlpm.WinVal,IF($AD354=0,"",INDEX(Output_Win!E$2:E$243,$AD354)),_xlpm.MyAuditVal,IF($AA354=0,"",INDEX(My_Audit!E$2:E$456,$AA354)),_xlfn.IFS(_xlpm.MyAuditVal&lt;&gt;"",_xlpm.MyAuditVal,_xlpm.MacVal&lt;&gt;"",_xlpm.MacVal,_xlpm.WinVal&lt;&gt;"",_xlpm.WinVal,_xlpm.CSVVal&lt;&gt;"",PROPER(_xlpm.CSVVal))),""))</f>
        <v/>
      </c>
      <c r="G354" s="41" t="str" cm="1">
        <f t="array" ref="G354">IF(($Y354+$Z354+$AA354+$AD354)=0,"",IFERROR(_xlfn.LET(_xlpm.CSVVal,IF($Y354=0,"",INDEX(CSV!G$2:G$510,$Y354)),_xlpm.MacVal,IF($Z354=0,"",INDEX(Output_Mac!G$2:G$500,$Z354)),_xlpm.WinVal,IF($AD354=0,"",INDEX(Output_Win!G$2:G$243,$AD354)),_xlpm.MyAuditVal,IF($AA354=0,"",INDEX(My_Audit!F$2:F$456,$AA354)),_xlfn.IFS(_xlpm.MyAuditVal&lt;&gt;"",_xlpm.MyAuditVal,_xlpm.MacVal&lt;&gt;"",_xlpm.MacVal,_xlpm.WinVal&lt;&gt;"",_xlpm.WinVal,_xlpm.CSVVal&lt;&gt;"",_xlpm.CSVVal)),""))</f>
        <v/>
      </c>
      <c r="H354" s="41" t="str" cm="1">
        <f t="array" ref="H354">IF($Z354&gt;0,INDEX(Output_Mac!H$2:H$500,$Z354),IF($AD354&gt;0,INDEX(Output_Win!H$2:H$243,$AD354),IF($AA354&gt;0,_xlfn.LET(_xlpm.MyAuditVal,INDEX(My_Audit!G$2:G$456,$AA354),IF(_xlpm.MyAuditVal=0,"",_xlpm.MyAuditVal)),"")))</f>
        <v/>
      </c>
      <c r="I354" s="41" t="str" cm="1">
        <f t="array" ref="I354">IF(($Y354+$Z354+$AA354+$AD354)=0,"",IFERROR(_xlfn.LET(_xlpm.CSVVal,IF($Y354=0,"",INDEX(CSV!H$2:H$510,$Y354)),_xlpm.MacVal,IF($Z354=0,"",INDEX(Output_Mac!I$2:I$500,$Z354)),_xlpm.WinVal,IF($AD354=0,"",INDEX(Output_Win!I$2:I$243,$AD354)),_xlpm.MyAuditVal,IF($AA354=0,"",INDEX(My_Audit!H$2:H$456,$AA354)),_xlfn.IFS(_xlpm.MyAuditVal&lt;&gt;"",_xlpm.MyAuditVal,_xlpm.MacVal&lt;&gt;"",_xlpm.MacVal,_xlpm.WinVal&lt;&gt;"",_xlpm.WinVal,_xlpm.CSVVal&lt;&gt;"",_xlpm.CSVVal)),""))</f>
        <v/>
      </c>
      <c r="J354" s="41" t="str" cm="1">
        <f t="array" ref="J354">IF(($Y354+$Z354+$AA354+$AD354)=0,"",IFERROR(_xlfn.LET(_xlpm.CSVVal,IF($Y354=0,"",INDEX(CSV!J$2:J$510,$Y354)),_xlpm.MacVal,IF($Z354=0,"",INDEX(Output_Mac!J$2:J$500,$Z354)),_xlpm.WinVal,IF($AD354=0,"",INDEX(Output_Win!J$2:J$243,$AD354)),_xlpm.MyAuditVal,IF($AA354=0,"",INDEX(My_Audit!I$2:I$456,$AA354)),_xlfn.IFS(_xlpm.MyAuditVal&lt;&gt;"",_xlpm.MyAuditVal,_xlpm.MacVal&lt;&gt;"",_xlpm.MacVal,_xlpm.WinVal&lt;&gt;"",_xlpm.WinVal,_xlpm.CSVVal&lt;&gt;"",_xlpm.CSVVal)),""))</f>
        <v/>
      </c>
      <c r="K354" s="41" t="str" cm="1">
        <f t="array" ref="K354">IF(($Y354+$Z354+$AA354+$AD354)=0,"",IFERROR(_xlfn.LET(_xlpm.CSVVal,IF($Y354=0,"",INDEX(CSV!N$2:N$510,$Y354)),_xlpm.MacVal,IF($Z354=0,"",INDEX(Output_Mac!L$2:L$500,$Z354)),_xlpm.WinVal,IF($AD354=0,"",INDEX(Output_Win!L$2:L$243,$AD354)),_xlpm.MyAuditVal,IF($AA354=0,"",INDEX(My_Audit!J$2:J$456,$AA354)),_xlfn.IFS(_xlpm.MyAuditVal&lt;&gt;"",_xlpm.MyAuditVal,_xlpm.MacVal&lt;&gt;"",_xlpm.MacVal,_xlpm.WinVal&lt;&gt;"",_xlpm.WinVal,_xlpm.CSVVal&lt;&gt;"",_xlpm.CSVVal)),""))</f>
        <v/>
      </c>
      <c r="L354" s="41" t="str" cm="1">
        <f t="array" ref="L354">IF(($Y354+$Z354+$AA354+$AD354)=0,"",IFERROR(_xlfn.LET(_xlpm.CSVVal,IF($Y354=0,"",INDEX(CSV!Q$2:Q$510,$Y354)),_xlpm.MacVal,IF($Z354=0,"",INDEX(Output_Mac!M$2:M$500,$Z354)),_xlpm.WinVal,IF($AD354=0,"",INDEX(Output_Win!M$2:M$243,$AD354)),_xlpm.MyAuditVal,IF($AA354=0,"",INDEX(My_Audit!K$2:K$456,$AA354)),_xlfn.IFS(_xlpm.MyAuditVal&lt;&gt;"",_xlpm.MyAuditVal,_xlpm.MacVal&lt;&gt;"",_xlpm.MacVal,_xlpm.WinVal&lt;&gt;"",_xlpm.WinVal,_xlpm.CSVVal&lt;&gt;"",_xlpm.CSVVal)),""))</f>
        <v/>
      </c>
      <c r="M354" s="41" t="str" cm="1">
        <f t="array" ref="M354">IF(($Y354+$Z354+$AA354+$AD354)=0,"",ExpandDiagCodes(_xlfn.TEXTJOIN(", ",TRUE,IF($AA354=0,"",INDEX(My_Audit!N$2:N$456,$AA354)),IF($Z354=0,"",INDEX(Output_Mac!S$2:S$500,$Z354)),IF($AD354=0,"",INDEX(Output_Win!S$2:S$243,$AD354)),IF($Y354=0,"",INDEX(CSV!AE$2:AE$510,$Y354)))))</f>
        <v/>
      </c>
      <c r="N354" s="41" t="str" cm="1">
        <f t="array" ref="N354">IF(($Y354+$Z354+$AA354+$AD354)=0,"",IFERROR(_xlfn.LET(_xlpm.CSVVal,IF($Y354=0,"",INDEX(CSV!AG$2:AG$510,$Y354)),_xlpm.MacVal,IF($Z354=0,"",INDEX(Output_Mac!T$2:T$500,$Z354)),_xlpm.WinVal,IF($AD354=0,"",INDEX(Output_Win!T$2:T$243,$AD354)),_xlpm.MyAuditVal,IF($AA354=0,"",INDEX(My_Audit!O$2:O$456,$AA354)),_xlfn.IFS(_xlpm.MyAuditVal&lt;&gt;"",_xlpm.MyAuditVal,_xlpm.MacVal&lt;&gt;"",_xlpm.MacVal,_xlpm.WinVal&lt;&gt;"",_xlpm.WinVal,_xlpm.CSVVal&lt;&gt;"",_xlpm.CSVVal)),""))</f>
        <v/>
      </c>
      <c r="O354" s="41" t="str" cm="1">
        <f t="array" ref="O354">IF($AB354=0,"",INDEX(My_Audit!P$2:P$456,$AB354))&amp;""</f>
        <v/>
      </c>
      <c r="P354" s="40"/>
      <c r="Q354" s="41" t="str">
        <f>IF(LEFT(N354,4)="Pass","Nist SP 800-88",My_Audit!R354)&amp;""</f>
        <v/>
      </c>
      <c r="R354" s="40"/>
      <c r="S354" s="40"/>
      <c r="T354" s="41" t="str" cm="1">
        <f t="array" ref="T354">IF($AC354=0,"",INDEX(Models!J$2:J$605,$AC354))</f>
        <v/>
      </c>
      <c r="U354" s="40"/>
      <c r="V354" s="40"/>
      <c r="W354" s="79" t="str" cm="1">
        <f t="array" ref="W354">IF(($Z354+$AA354+$AD354)=0,"",ExpandDiagCodes(_xlfn.TEXTJOIN(", ",TRUE,IF($AA354=0,"",INDEX(My_Audit!L$2:L$456,$AA354)),IF($Z354=0,"",INDEX(Output_Mac!AA$2:AA$500,$Z354)),IF($AD354=0,"",INDEX(Output_Win!AA$2:AA$243,$AD354)))))</f>
        <v/>
      </c>
      <c r="Y354" s="80">
        <f>IFERROR(MATCH($A354,CSV!$A$2:$A$510,0),0)</f>
        <v>0</v>
      </c>
      <c r="Z354" s="80">
        <f>IFERROR(MATCH($A354,Output_Mac!$A$2:$A$500,0),0)</f>
        <v>0</v>
      </c>
      <c r="AA354" s="80">
        <f>IFERROR(MATCH($A354,My_Audit!$A$2:$A$456,0),0)</f>
        <v>353</v>
      </c>
      <c r="AB354" s="80">
        <f>IFERROR(MATCH($C354,My_Audit!$B$2:$B$456,0),0)</f>
        <v>0</v>
      </c>
      <c r="AC354" s="80">
        <f>IFERROR(MATCH($E354,Models!$I$2:$I$605,0),0)</f>
        <v>0</v>
      </c>
      <c r="AD354" s="80">
        <f>IFERROR(MATCH($A354,Output_Win!$A$2:$A$243,0),0)</f>
        <v>0</v>
      </c>
    </row>
    <row r="355" spans="1:30">
      <c r="A355" s="40" t="str">
        <f>_xlfn.TEXTJOIN("",TRUE,Input!$A$4,TEXT(ROW(My_Audit!A354)+Input!$A$8-1,"00"))</f>
        <v>W4742</v>
      </c>
      <c r="B355" s="40" t="str">
        <f>_xlfn.TEXTJOIN("-",TRUE,"ITD",Input!$A$2,A355)</f>
        <v>ITD-SHR11749-W4742</v>
      </c>
      <c r="C355" s="41" t="str" cm="1">
        <f t="array" ref="C355">IF(($Y355+$Z355+$AA355+$AD355)=0,"",IFERROR(_xlfn.LET(_xlpm.CSVVal,IF($Y355=0,"",INDEX(CSV!B$2:B$510,$Y355)),_xlpm.MacVal,IF($Z355=0,"",INDEX(Output_Mac!B$2:B$500,$Z355)),_xlpm.WinVal,IF($AD355=0,"",INDEX(Output_Win!B$2:B$243,$AD355)),_xlpm.MyAuditVal,IF($AA355=0,"",INDEX(My_Audit!B$2:B$456,$AA355)),_xlfn.IFS(_xlpm.MyAuditVal&lt;&gt;"",_xlpm.MyAuditVal,_xlpm.MacVal&lt;&gt;"",_xlpm.MacVal,_xlpm.WinVal&lt;&gt;"",_xlpm.WinVal,_xlpm.CSVVal&lt;&gt;"",_xlpm.CSVVal)),""))</f>
        <v/>
      </c>
      <c r="D355" s="41" t="str" cm="1">
        <f t="array" ref="D355">IF(($Y355+$Z355+$AA355+$AD355)=0,"",IFERROR(_xlfn.LET(_xlpm.CSVVal,IF($Y355=0,"",INDEX(CSV!C$2:C$510,$Y355)),_xlpm.MacVal,IF($Z355=0,"",INDEX(Output_Mac!D$2:D$500,$Z355)),_xlpm.WinVal,IF($AD355=0,"",INDEX(Output_Win!D$2:D$243,$AD355)),_xlpm.MyAuditVal,IF($AA355=0,"",INDEX(My_Audit!C$2:C$456,$AA355)),_xlfn.IFS(_xlpm.MyAuditVal&lt;&gt;"",_xlpm.MyAuditVal,_xlpm.MacVal&lt;&gt;"",_xlpm.MacVal,_xlpm.WinVal&lt;&gt;"",_xlpm.WinVal,_xlpm.CSVVal&lt;&gt;"",_xlpm.CSVVal)),""))</f>
        <v/>
      </c>
      <c r="E355" s="41" t="str" cm="1">
        <f t="array" ref="E355">IF(($Y355+$Z355+$AA355+$AD355)=0,"",IFERROR(_xlfn.LET(_xlpm.CSVVal,IF($Y355=0,"",INDEX(CSV!E$2:E$510,$Y355)),_xlpm.MacVal,IF($Z355=0,"",INDEX(Output_Mac!C$2:C$500,$Z355)),_xlpm.WinVal,IF($AD355=0,"",INDEX(Output_Win!C$2:C$243,$AD355)),_xlpm.MyAuditVal,IF($AA355=0,"",INDEX(My_Audit!D$2:D$456,$AA355)),_xlfn.IFS(_xlpm.MyAuditVal&lt;&gt;"",_xlpm.MyAuditVal,_xlpm.MacVal&lt;&gt;"",_xlpm.MacVal,_xlpm.WinVal&lt;&gt;"",_xlpm.WinVal,_xlpm.CSVVal&lt;&gt;"",_xlpm.CSVVal)),""))</f>
        <v/>
      </c>
      <c r="F355" s="41" t="str" cm="1">
        <f t="array" ref="F355">IF(($Y355+$Z355+$AA355+$AD355)=0,"",IFERROR(_xlfn.LET(_xlpm.CSVVal,IF($Y355=0,"",INDEX(CSV!F$2:F$510,$Y355)),_xlpm.MacVal,IF($Z355=0,"",INDEX(Output_Mac!E$2:E$500,$Z355)),_xlpm.WinVal,IF($AD355=0,"",INDEX(Output_Win!E$2:E$243,$AD355)),_xlpm.MyAuditVal,IF($AA355=0,"",INDEX(My_Audit!E$2:E$456,$AA355)),_xlfn.IFS(_xlpm.MyAuditVal&lt;&gt;"",_xlpm.MyAuditVal,_xlpm.MacVal&lt;&gt;"",_xlpm.MacVal,_xlpm.WinVal&lt;&gt;"",_xlpm.WinVal,_xlpm.CSVVal&lt;&gt;"",PROPER(_xlpm.CSVVal))),""))</f>
        <v/>
      </c>
      <c r="G355" s="41" t="str" cm="1">
        <f t="array" ref="G355">IF(($Y355+$Z355+$AA355+$AD355)=0,"",IFERROR(_xlfn.LET(_xlpm.CSVVal,IF($Y355=0,"",INDEX(CSV!G$2:G$510,$Y355)),_xlpm.MacVal,IF($Z355=0,"",INDEX(Output_Mac!G$2:G$500,$Z355)),_xlpm.WinVal,IF($AD355=0,"",INDEX(Output_Win!G$2:G$243,$AD355)),_xlpm.MyAuditVal,IF($AA355=0,"",INDEX(My_Audit!F$2:F$456,$AA355)),_xlfn.IFS(_xlpm.MyAuditVal&lt;&gt;"",_xlpm.MyAuditVal,_xlpm.MacVal&lt;&gt;"",_xlpm.MacVal,_xlpm.WinVal&lt;&gt;"",_xlpm.WinVal,_xlpm.CSVVal&lt;&gt;"",_xlpm.CSVVal)),""))</f>
        <v/>
      </c>
      <c r="H355" s="41" t="str" cm="1">
        <f t="array" ref="H355">IF($Z355&gt;0,INDEX(Output_Mac!H$2:H$500,$Z355),IF($AD355&gt;0,INDEX(Output_Win!H$2:H$243,$AD355),IF($AA355&gt;0,_xlfn.LET(_xlpm.MyAuditVal,INDEX(My_Audit!G$2:G$456,$AA355),IF(_xlpm.MyAuditVal=0,"",_xlpm.MyAuditVal)),"")))</f>
        <v/>
      </c>
      <c r="I355" s="41" t="str" cm="1">
        <f t="array" ref="I355">IF(($Y355+$Z355+$AA355+$AD355)=0,"",IFERROR(_xlfn.LET(_xlpm.CSVVal,IF($Y355=0,"",INDEX(CSV!H$2:H$510,$Y355)),_xlpm.MacVal,IF($Z355=0,"",INDEX(Output_Mac!I$2:I$500,$Z355)),_xlpm.WinVal,IF($AD355=0,"",INDEX(Output_Win!I$2:I$243,$AD355)),_xlpm.MyAuditVal,IF($AA355=0,"",INDEX(My_Audit!H$2:H$456,$AA355)),_xlfn.IFS(_xlpm.MyAuditVal&lt;&gt;"",_xlpm.MyAuditVal,_xlpm.MacVal&lt;&gt;"",_xlpm.MacVal,_xlpm.WinVal&lt;&gt;"",_xlpm.WinVal,_xlpm.CSVVal&lt;&gt;"",_xlpm.CSVVal)),""))</f>
        <v/>
      </c>
      <c r="J355" s="41" t="str" cm="1">
        <f t="array" ref="J355">IF(($Y355+$Z355+$AA355+$AD355)=0,"",IFERROR(_xlfn.LET(_xlpm.CSVVal,IF($Y355=0,"",INDEX(CSV!J$2:J$510,$Y355)),_xlpm.MacVal,IF($Z355=0,"",INDEX(Output_Mac!J$2:J$500,$Z355)),_xlpm.WinVal,IF($AD355=0,"",INDEX(Output_Win!J$2:J$243,$AD355)),_xlpm.MyAuditVal,IF($AA355=0,"",INDEX(My_Audit!I$2:I$456,$AA355)),_xlfn.IFS(_xlpm.MyAuditVal&lt;&gt;"",_xlpm.MyAuditVal,_xlpm.MacVal&lt;&gt;"",_xlpm.MacVal,_xlpm.WinVal&lt;&gt;"",_xlpm.WinVal,_xlpm.CSVVal&lt;&gt;"",_xlpm.CSVVal)),""))</f>
        <v/>
      </c>
      <c r="K355" s="41" t="str" cm="1">
        <f t="array" ref="K355">IF(($Y355+$Z355+$AA355+$AD355)=0,"",IFERROR(_xlfn.LET(_xlpm.CSVVal,IF($Y355=0,"",INDEX(CSV!N$2:N$510,$Y355)),_xlpm.MacVal,IF($Z355=0,"",INDEX(Output_Mac!L$2:L$500,$Z355)),_xlpm.WinVal,IF($AD355=0,"",INDEX(Output_Win!L$2:L$243,$AD355)),_xlpm.MyAuditVal,IF($AA355=0,"",INDEX(My_Audit!J$2:J$456,$AA355)),_xlfn.IFS(_xlpm.MyAuditVal&lt;&gt;"",_xlpm.MyAuditVal,_xlpm.MacVal&lt;&gt;"",_xlpm.MacVal,_xlpm.WinVal&lt;&gt;"",_xlpm.WinVal,_xlpm.CSVVal&lt;&gt;"",_xlpm.CSVVal)),""))</f>
        <v/>
      </c>
      <c r="L355" s="41" t="str" cm="1">
        <f t="array" ref="L355">IF(($Y355+$Z355+$AA355+$AD355)=0,"",IFERROR(_xlfn.LET(_xlpm.CSVVal,IF($Y355=0,"",INDEX(CSV!Q$2:Q$510,$Y355)),_xlpm.MacVal,IF($Z355=0,"",INDEX(Output_Mac!M$2:M$500,$Z355)),_xlpm.WinVal,IF($AD355=0,"",INDEX(Output_Win!M$2:M$243,$AD355)),_xlpm.MyAuditVal,IF($AA355=0,"",INDEX(My_Audit!K$2:K$456,$AA355)),_xlfn.IFS(_xlpm.MyAuditVal&lt;&gt;"",_xlpm.MyAuditVal,_xlpm.MacVal&lt;&gt;"",_xlpm.MacVal,_xlpm.WinVal&lt;&gt;"",_xlpm.WinVal,_xlpm.CSVVal&lt;&gt;"",_xlpm.CSVVal)),""))</f>
        <v/>
      </c>
      <c r="M355" s="41" t="str" cm="1">
        <f t="array" ref="M355">IF(($Y355+$Z355+$AA355+$AD355)=0,"",ExpandDiagCodes(_xlfn.TEXTJOIN(", ",TRUE,IF($AA355=0,"",INDEX(My_Audit!N$2:N$456,$AA355)),IF($Z355=0,"",INDEX(Output_Mac!S$2:S$500,$Z355)),IF($AD355=0,"",INDEX(Output_Win!S$2:S$243,$AD355)),IF($Y355=0,"",INDEX(CSV!AE$2:AE$510,$Y355)))))</f>
        <v/>
      </c>
      <c r="N355" s="41" t="str" cm="1">
        <f t="array" ref="N355">IF(($Y355+$Z355+$AA355+$AD355)=0,"",IFERROR(_xlfn.LET(_xlpm.CSVVal,IF($Y355=0,"",INDEX(CSV!AG$2:AG$510,$Y355)),_xlpm.MacVal,IF($Z355=0,"",INDEX(Output_Mac!T$2:T$500,$Z355)),_xlpm.WinVal,IF($AD355=0,"",INDEX(Output_Win!T$2:T$243,$AD355)),_xlpm.MyAuditVal,IF($AA355=0,"",INDEX(My_Audit!O$2:O$456,$AA355)),_xlfn.IFS(_xlpm.MyAuditVal&lt;&gt;"",_xlpm.MyAuditVal,_xlpm.MacVal&lt;&gt;"",_xlpm.MacVal,_xlpm.WinVal&lt;&gt;"",_xlpm.WinVal,_xlpm.CSVVal&lt;&gt;"",_xlpm.CSVVal)),""))</f>
        <v/>
      </c>
      <c r="O355" s="41" t="str" cm="1">
        <f t="array" ref="O355">IF($AB355=0,"",INDEX(My_Audit!P$2:P$456,$AB355))&amp;""</f>
        <v/>
      </c>
      <c r="P355" s="40"/>
      <c r="Q355" s="41" t="str">
        <f>IF(LEFT(N355,4)="Pass","Nist SP 800-88",My_Audit!R355)&amp;""</f>
        <v/>
      </c>
      <c r="R355" s="40"/>
      <c r="S355" s="40"/>
      <c r="T355" s="41" t="str" cm="1">
        <f t="array" ref="T355">IF($AC355=0,"",INDEX(Models!J$2:J$605,$AC355))</f>
        <v/>
      </c>
      <c r="U355" s="40"/>
      <c r="V355" s="40"/>
      <c r="W355" s="79" t="str" cm="1">
        <f t="array" ref="W355">IF(($Z355+$AA355+$AD355)=0,"",ExpandDiagCodes(_xlfn.TEXTJOIN(", ",TRUE,IF($AA355=0,"",INDEX(My_Audit!L$2:L$456,$AA355)),IF($Z355=0,"",INDEX(Output_Mac!AA$2:AA$500,$Z355)),IF($AD355=0,"",INDEX(Output_Win!AA$2:AA$243,$AD355)))))</f>
        <v/>
      </c>
      <c r="Y355" s="80">
        <f>IFERROR(MATCH($A355,CSV!$A$2:$A$510,0),0)</f>
        <v>0</v>
      </c>
      <c r="Z355" s="80">
        <f>IFERROR(MATCH($A355,Output_Mac!$A$2:$A$500,0),0)</f>
        <v>0</v>
      </c>
      <c r="AA355" s="80">
        <f>IFERROR(MATCH($A355,My_Audit!$A$2:$A$456,0),0)</f>
        <v>354</v>
      </c>
      <c r="AB355" s="80">
        <f>IFERROR(MATCH($C355,My_Audit!$B$2:$B$456,0),0)</f>
        <v>0</v>
      </c>
      <c r="AC355" s="80">
        <f>IFERROR(MATCH($E355,Models!$I$2:$I$605,0),0)</f>
        <v>0</v>
      </c>
      <c r="AD355" s="80">
        <f>IFERROR(MATCH($A355,Output_Win!$A$2:$A$243,0),0)</f>
        <v>0</v>
      </c>
    </row>
    <row r="356" spans="1:30">
      <c r="A356" s="40" t="str">
        <f>_xlfn.TEXTJOIN("",TRUE,Input!$A$4,TEXT(ROW(My_Audit!A355)+Input!$A$8-1,"00"))</f>
        <v>W4743</v>
      </c>
      <c r="B356" s="40" t="str">
        <f>_xlfn.TEXTJOIN("-",TRUE,"ITD",Input!$A$2,A356)</f>
        <v>ITD-SHR11749-W4743</v>
      </c>
      <c r="C356" s="41" t="str" cm="1">
        <f t="array" ref="C356">IF(($Y356+$Z356+$AA356+$AD356)=0,"",IFERROR(_xlfn.LET(_xlpm.CSVVal,IF($Y356=0,"",INDEX(CSV!B$2:B$510,$Y356)),_xlpm.MacVal,IF($Z356=0,"",INDEX(Output_Mac!B$2:B$500,$Z356)),_xlpm.WinVal,IF($AD356=0,"",INDEX(Output_Win!B$2:B$243,$AD356)),_xlpm.MyAuditVal,IF($AA356=0,"",INDEX(My_Audit!B$2:B$456,$AA356)),_xlfn.IFS(_xlpm.MyAuditVal&lt;&gt;"",_xlpm.MyAuditVal,_xlpm.MacVal&lt;&gt;"",_xlpm.MacVal,_xlpm.WinVal&lt;&gt;"",_xlpm.WinVal,_xlpm.CSVVal&lt;&gt;"",_xlpm.CSVVal)),""))</f>
        <v/>
      </c>
      <c r="D356" s="41" t="str" cm="1">
        <f t="array" ref="D356">IF(($Y356+$Z356+$AA356+$AD356)=0,"",IFERROR(_xlfn.LET(_xlpm.CSVVal,IF($Y356=0,"",INDEX(CSV!C$2:C$510,$Y356)),_xlpm.MacVal,IF($Z356=0,"",INDEX(Output_Mac!D$2:D$500,$Z356)),_xlpm.WinVal,IF($AD356=0,"",INDEX(Output_Win!D$2:D$243,$AD356)),_xlpm.MyAuditVal,IF($AA356=0,"",INDEX(My_Audit!C$2:C$456,$AA356)),_xlfn.IFS(_xlpm.MyAuditVal&lt;&gt;"",_xlpm.MyAuditVal,_xlpm.MacVal&lt;&gt;"",_xlpm.MacVal,_xlpm.WinVal&lt;&gt;"",_xlpm.WinVal,_xlpm.CSVVal&lt;&gt;"",_xlpm.CSVVal)),""))</f>
        <v/>
      </c>
      <c r="E356" s="41" t="str" cm="1">
        <f t="array" ref="E356">IF(($Y356+$Z356+$AA356+$AD356)=0,"",IFERROR(_xlfn.LET(_xlpm.CSVVal,IF($Y356=0,"",INDEX(CSV!E$2:E$510,$Y356)),_xlpm.MacVal,IF($Z356=0,"",INDEX(Output_Mac!C$2:C$500,$Z356)),_xlpm.WinVal,IF($AD356=0,"",INDEX(Output_Win!C$2:C$243,$AD356)),_xlpm.MyAuditVal,IF($AA356=0,"",INDEX(My_Audit!D$2:D$456,$AA356)),_xlfn.IFS(_xlpm.MyAuditVal&lt;&gt;"",_xlpm.MyAuditVal,_xlpm.MacVal&lt;&gt;"",_xlpm.MacVal,_xlpm.WinVal&lt;&gt;"",_xlpm.WinVal,_xlpm.CSVVal&lt;&gt;"",_xlpm.CSVVal)),""))</f>
        <v/>
      </c>
      <c r="F356" s="41" t="str" cm="1">
        <f t="array" ref="F356">IF(($Y356+$Z356+$AA356+$AD356)=0,"",IFERROR(_xlfn.LET(_xlpm.CSVVal,IF($Y356=0,"",INDEX(CSV!F$2:F$510,$Y356)),_xlpm.MacVal,IF($Z356=0,"",INDEX(Output_Mac!E$2:E$500,$Z356)),_xlpm.WinVal,IF($AD356=0,"",INDEX(Output_Win!E$2:E$243,$AD356)),_xlpm.MyAuditVal,IF($AA356=0,"",INDEX(My_Audit!E$2:E$456,$AA356)),_xlfn.IFS(_xlpm.MyAuditVal&lt;&gt;"",_xlpm.MyAuditVal,_xlpm.MacVal&lt;&gt;"",_xlpm.MacVal,_xlpm.WinVal&lt;&gt;"",_xlpm.WinVal,_xlpm.CSVVal&lt;&gt;"",PROPER(_xlpm.CSVVal))),""))</f>
        <v/>
      </c>
      <c r="G356" s="41" t="str" cm="1">
        <f t="array" ref="G356">IF(($Y356+$Z356+$AA356+$AD356)=0,"",IFERROR(_xlfn.LET(_xlpm.CSVVal,IF($Y356=0,"",INDEX(CSV!G$2:G$510,$Y356)),_xlpm.MacVal,IF($Z356=0,"",INDEX(Output_Mac!G$2:G$500,$Z356)),_xlpm.WinVal,IF($AD356=0,"",INDEX(Output_Win!G$2:G$243,$AD356)),_xlpm.MyAuditVal,IF($AA356=0,"",INDEX(My_Audit!F$2:F$456,$AA356)),_xlfn.IFS(_xlpm.MyAuditVal&lt;&gt;"",_xlpm.MyAuditVal,_xlpm.MacVal&lt;&gt;"",_xlpm.MacVal,_xlpm.WinVal&lt;&gt;"",_xlpm.WinVal,_xlpm.CSVVal&lt;&gt;"",_xlpm.CSVVal)),""))</f>
        <v/>
      </c>
      <c r="H356" s="41" t="str" cm="1">
        <f t="array" ref="H356">IF($Z356&gt;0,INDEX(Output_Mac!H$2:H$500,$Z356),IF($AD356&gt;0,INDEX(Output_Win!H$2:H$243,$AD356),IF($AA356&gt;0,_xlfn.LET(_xlpm.MyAuditVal,INDEX(My_Audit!G$2:G$456,$AA356),IF(_xlpm.MyAuditVal=0,"",_xlpm.MyAuditVal)),"")))</f>
        <v/>
      </c>
      <c r="I356" s="41" t="str" cm="1">
        <f t="array" ref="I356">IF(($Y356+$Z356+$AA356+$AD356)=0,"",IFERROR(_xlfn.LET(_xlpm.CSVVal,IF($Y356=0,"",INDEX(CSV!H$2:H$510,$Y356)),_xlpm.MacVal,IF($Z356=0,"",INDEX(Output_Mac!I$2:I$500,$Z356)),_xlpm.WinVal,IF($AD356=0,"",INDEX(Output_Win!I$2:I$243,$AD356)),_xlpm.MyAuditVal,IF($AA356=0,"",INDEX(My_Audit!H$2:H$456,$AA356)),_xlfn.IFS(_xlpm.MyAuditVal&lt;&gt;"",_xlpm.MyAuditVal,_xlpm.MacVal&lt;&gt;"",_xlpm.MacVal,_xlpm.WinVal&lt;&gt;"",_xlpm.WinVal,_xlpm.CSVVal&lt;&gt;"",_xlpm.CSVVal)),""))</f>
        <v/>
      </c>
      <c r="J356" s="41" t="str" cm="1">
        <f t="array" ref="J356">IF(($Y356+$Z356+$AA356+$AD356)=0,"",IFERROR(_xlfn.LET(_xlpm.CSVVal,IF($Y356=0,"",INDEX(CSV!J$2:J$510,$Y356)),_xlpm.MacVal,IF($Z356=0,"",INDEX(Output_Mac!J$2:J$500,$Z356)),_xlpm.WinVal,IF($AD356=0,"",INDEX(Output_Win!J$2:J$243,$AD356)),_xlpm.MyAuditVal,IF($AA356=0,"",INDEX(My_Audit!I$2:I$456,$AA356)),_xlfn.IFS(_xlpm.MyAuditVal&lt;&gt;"",_xlpm.MyAuditVal,_xlpm.MacVal&lt;&gt;"",_xlpm.MacVal,_xlpm.WinVal&lt;&gt;"",_xlpm.WinVal,_xlpm.CSVVal&lt;&gt;"",_xlpm.CSVVal)),""))</f>
        <v/>
      </c>
      <c r="K356" s="41" t="str" cm="1">
        <f t="array" ref="K356">IF(($Y356+$Z356+$AA356+$AD356)=0,"",IFERROR(_xlfn.LET(_xlpm.CSVVal,IF($Y356=0,"",INDEX(CSV!N$2:N$510,$Y356)),_xlpm.MacVal,IF($Z356=0,"",INDEX(Output_Mac!L$2:L$500,$Z356)),_xlpm.WinVal,IF($AD356=0,"",INDEX(Output_Win!L$2:L$243,$AD356)),_xlpm.MyAuditVal,IF($AA356=0,"",INDEX(My_Audit!J$2:J$456,$AA356)),_xlfn.IFS(_xlpm.MyAuditVal&lt;&gt;"",_xlpm.MyAuditVal,_xlpm.MacVal&lt;&gt;"",_xlpm.MacVal,_xlpm.WinVal&lt;&gt;"",_xlpm.WinVal,_xlpm.CSVVal&lt;&gt;"",_xlpm.CSVVal)),""))</f>
        <v/>
      </c>
      <c r="L356" s="41" t="str" cm="1">
        <f t="array" ref="L356">IF(($Y356+$Z356+$AA356+$AD356)=0,"",IFERROR(_xlfn.LET(_xlpm.CSVVal,IF($Y356=0,"",INDEX(CSV!Q$2:Q$510,$Y356)),_xlpm.MacVal,IF($Z356=0,"",INDEX(Output_Mac!M$2:M$500,$Z356)),_xlpm.WinVal,IF($AD356=0,"",INDEX(Output_Win!M$2:M$243,$AD356)),_xlpm.MyAuditVal,IF($AA356=0,"",INDEX(My_Audit!K$2:K$456,$AA356)),_xlfn.IFS(_xlpm.MyAuditVal&lt;&gt;"",_xlpm.MyAuditVal,_xlpm.MacVal&lt;&gt;"",_xlpm.MacVal,_xlpm.WinVal&lt;&gt;"",_xlpm.WinVal,_xlpm.CSVVal&lt;&gt;"",_xlpm.CSVVal)),""))</f>
        <v/>
      </c>
      <c r="M356" s="41" t="str" cm="1">
        <f t="array" ref="M356">IF(($Y356+$Z356+$AA356+$AD356)=0,"",ExpandDiagCodes(_xlfn.TEXTJOIN(", ",TRUE,IF($AA356=0,"",INDEX(My_Audit!N$2:N$456,$AA356)),IF($Z356=0,"",INDEX(Output_Mac!S$2:S$500,$Z356)),IF($AD356=0,"",INDEX(Output_Win!S$2:S$243,$AD356)),IF($Y356=0,"",INDEX(CSV!AE$2:AE$510,$Y356)))))</f>
        <v/>
      </c>
      <c r="N356" s="41" t="str" cm="1">
        <f t="array" ref="N356">IF(($Y356+$Z356+$AA356+$AD356)=0,"",IFERROR(_xlfn.LET(_xlpm.CSVVal,IF($Y356=0,"",INDEX(CSV!AG$2:AG$510,$Y356)),_xlpm.MacVal,IF($Z356=0,"",INDEX(Output_Mac!T$2:T$500,$Z356)),_xlpm.WinVal,IF($AD356=0,"",INDEX(Output_Win!T$2:T$243,$AD356)),_xlpm.MyAuditVal,IF($AA356=0,"",INDEX(My_Audit!O$2:O$456,$AA356)),_xlfn.IFS(_xlpm.MyAuditVal&lt;&gt;"",_xlpm.MyAuditVal,_xlpm.MacVal&lt;&gt;"",_xlpm.MacVal,_xlpm.WinVal&lt;&gt;"",_xlpm.WinVal,_xlpm.CSVVal&lt;&gt;"",_xlpm.CSVVal)),""))</f>
        <v/>
      </c>
      <c r="O356" s="41" t="str" cm="1">
        <f t="array" ref="O356">IF($AB356=0,"",INDEX(My_Audit!P$2:P$456,$AB356))&amp;""</f>
        <v/>
      </c>
      <c r="P356" s="40"/>
      <c r="Q356" s="41" t="str">
        <f>IF(LEFT(N356,4)="Pass","Nist SP 800-88",My_Audit!R356)&amp;""</f>
        <v/>
      </c>
      <c r="R356" s="40"/>
      <c r="S356" s="40"/>
      <c r="T356" s="41" t="str" cm="1">
        <f t="array" ref="T356">IF($AC356=0,"",INDEX(Models!J$2:J$605,$AC356))</f>
        <v/>
      </c>
      <c r="U356" s="40"/>
      <c r="V356" s="40"/>
      <c r="W356" s="79" t="str" cm="1">
        <f t="array" ref="W356">IF(($Z356+$AA356+$AD356)=0,"",ExpandDiagCodes(_xlfn.TEXTJOIN(", ",TRUE,IF($AA356=0,"",INDEX(My_Audit!L$2:L$456,$AA356)),IF($Z356=0,"",INDEX(Output_Mac!AA$2:AA$500,$Z356)),IF($AD356=0,"",INDEX(Output_Win!AA$2:AA$243,$AD356)))))</f>
        <v/>
      </c>
      <c r="Y356" s="80">
        <f>IFERROR(MATCH($A356,CSV!$A$2:$A$510,0),0)</f>
        <v>0</v>
      </c>
      <c r="Z356" s="80">
        <f>IFERROR(MATCH($A356,Output_Mac!$A$2:$A$500,0),0)</f>
        <v>0</v>
      </c>
      <c r="AA356" s="80">
        <f>IFERROR(MATCH($A356,My_Audit!$A$2:$A$456,0),0)</f>
        <v>355</v>
      </c>
      <c r="AB356" s="80">
        <f>IFERROR(MATCH($C356,My_Audit!$B$2:$B$456,0),0)</f>
        <v>0</v>
      </c>
      <c r="AC356" s="80">
        <f>IFERROR(MATCH($E356,Models!$I$2:$I$605,0),0)</f>
        <v>0</v>
      </c>
      <c r="AD356" s="80">
        <f>IFERROR(MATCH($A356,Output_Win!$A$2:$A$243,0),0)</f>
        <v>0</v>
      </c>
    </row>
    <row r="357" spans="1:30">
      <c r="A357" s="40" t="str">
        <f>_xlfn.TEXTJOIN("",TRUE,Input!$A$4,TEXT(ROW(My_Audit!A356)+Input!$A$8-1,"00"))</f>
        <v>W4744</v>
      </c>
      <c r="B357" s="40" t="str">
        <f>_xlfn.TEXTJOIN("-",TRUE,"ITD",Input!$A$2,A357)</f>
        <v>ITD-SHR11749-W4744</v>
      </c>
      <c r="C357" s="41" t="str" cm="1">
        <f t="array" ref="C357">IF(($Y357+$Z357+$AA357+$AD357)=0,"",IFERROR(_xlfn.LET(_xlpm.CSVVal,IF($Y357=0,"",INDEX(CSV!B$2:B$510,$Y357)),_xlpm.MacVal,IF($Z357=0,"",INDEX(Output_Mac!B$2:B$500,$Z357)),_xlpm.WinVal,IF($AD357=0,"",INDEX(Output_Win!B$2:B$243,$AD357)),_xlpm.MyAuditVal,IF($AA357=0,"",INDEX(My_Audit!B$2:B$456,$AA357)),_xlfn.IFS(_xlpm.MyAuditVal&lt;&gt;"",_xlpm.MyAuditVal,_xlpm.MacVal&lt;&gt;"",_xlpm.MacVal,_xlpm.WinVal&lt;&gt;"",_xlpm.WinVal,_xlpm.CSVVal&lt;&gt;"",_xlpm.CSVVal)),""))</f>
        <v/>
      </c>
      <c r="D357" s="41" t="str" cm="1">
        <f t="array" ref="D357">IF(($Y357+$Z357+$AA357+$AD357)=0,"",IFERROR(_xlfn.LET(_xlpm.CSVVal,IF($Y357=0,"",INDEX(CSV!C$2:C$510,$Y357)),_xlpm.MacVal,IF($Z357=0,"",INDEX(Output_Mac!D$2:D$500,$Z357)),_xlpm.WinVal,IF($AD357=0,"",INDEX(Output_Win!D$2:D$243,$AD357)),_xlpm.MyAuditVal,IF($AA357=0,"",INDEX(My_Audit!C$2:C$456,$AA357)),_xlfn.IFS(_xlpm.MyAuditVal&lt;&gt;"",_xlpm.MyAuditVal,_xlpm.MacVal&lt;&gt;"",_xlpm.MacVal,_xlpm.WinVal&lt;&gt;"",_xlpm.WinVal,_xlpm.CSVVal&lt;&gt;"",_xlpm.CSVVal)),""))</f>
        <v/>
      </c>
      <c r="E357" s="41" t="str" cm="1">
        <f t="array" ref="E357">IF(($Y357+$Z357+$AA357+$AD357)=0,"",IFERROR(_xlfn.LET(_xlpm.CSVVal,IF($Y357=0,"",INDEX(CSV!E$2:E$510,$Y357)),_xlpm.MacVal,IF($Z357=0,"",INDEX(Output_Mac!C$2:C$500,$Z357)),_xlpm.WinVal,IF($AD357=0,"",INDEX(Output_Win!C$2:C$243,$AD357)),_xlpm.MyAuditVal,IF($AA357=0,"",INDEX(My_Audit!D$2:D$456,$AA357)),_xlfn.IFS(_xlpm.MyAuditVal&lt;&gt;"",_xlpm.MyAuditVal,_xlpm.MacVal&lt;&gt;"",_xlpm.MacVal,_xlpm.WinVal&lt;&gt;"",_xlpm.WinVal,_xlpm.CSVVal&lt;&gt;"",_xlpm.CSVVal)),""))</f>
        <v/>
      </c>
      <c r="F357" s="41" t="str" cm="1">
        <f t="array" ref="F357">IF(($Y357+$Z357+$AA357+$AD357)=0,"",IFERROR(_xlfn.LET(_xlpm.CSVVal,IF($Y357=0,"",INDEX(CSV!F$2:F$510,$Y357)),_xlpm.MacVal,IF($Z357=0,"",INDEX(Output_Mac!E$2:E$500,$Z357)),_xlpm.WinVal,IF($AD357=0,"",INDEX(Output_Win!E$2:E$243,$AD357)),_xlpm.MyAuditVal,IF($AA357=0,"",INDEX(My_Audit!E$2:E$456,$AA357)),_xlfn.IFS(_xlpm.MyAuditVal&lt;&gt;"",_xlpm.MyAuditVal,_xlpm.MacVal&lt;&gt;"",_xlpm.MacVal,_xlpm.WinVal&lt;&gt;"",_xlpm.WinVal,_xlpm.CSVVal&lt;&gt;"",PROPER(_xlpm.CSVVal))),""))</f>
        <v/>
      </c>
      <c r="G357" s="41" t="str" cm="1">
        <f t="array" ref="G357">IF(($Y357+$Z357+$AA357+$AD357)=0,"",IFERROR(_xlfn.LET(_xlpm.CSVVal,IF($Y357=0,"",INDEX(CSV!G$2:G$510,$Y357)),_xlpm.MacVal,IF($Z357=0,"",INDEX(Output_Mac!G$2:G$500,$Z357)),_xlpm.WinVal,IF($AD357=0,"",INDEX(Output_Win!G$2:G$243,$AD357)),_xlpm.MyAuditVal,IF($AA357=0,"",INDEX(My_Audit!F$2:F$456,$AA357)),_xlfn.IFS(_xlpm.MyAuditVal&lt;&gt;"",_xlpm.MyAuditVal,_xlpm.MacVal&lt;&gt;"",_xlpm.MacVal,_xlpm.WinVal&lt;&gt;"",_xlpm.WinVal,_xlpm.CSVVal&lt;&gt;"",_xlpm.CSVVal)),""))</f>
        <v/>
      </c>
      <c r="H357" s="41" t="str" cm="1">
        <f t="array" ref="H357">IF($Z357&gt;0,INDEX(Output_Mac!H$2:H$500,$Z357),IF($AD357&gt;0,INDEX(Output_Win!H$2:H$243,$AD357),IF($AA357&gt;0,_xlfn.LET(_xlpm.MyAuditVal,INDEX(My_Audit!G$2:G$456,$AA357),IF(_xlpm.MyAuditVal=0,"",_xlpm.MyAuditVal)),"")))</f>
        <v/>
      </c>
      <c r="I357" s="41" t="str" cm="1">
        <f t="array" ref="I357">IF(($Y357+$Z357+$AA357+$AD357)=0,"",IFERROR(_xlfn.LET(_xlpm.CSVVal,IF($Y357=0,"",INDEX(CSV!H$2:H$510,$Y357)),_xlpm.MacVal,IF($Z357=0,"",INDEX(Output_Mac!I$2:I$500,$Z357)),_xlpm.WinVal,IF($AD357=0,"",INDEX(Output_Win!I$2:I$243,$AD357)),_xlpm.MyAuditVal,IF($AA357=0,"",INDEX(My_Audit!H$2:H$456,$AA357)),_xlfn.IFS(_xlpm.MyAuditVal&lt;&gt;"",_xlpm.MyAuditVal,_xlpm.MacVal&lt;&gt;"",_xlpm.MacVal,_xlpm.WinVal&lt;&gt;"",_xlpm.WinVal,_xlpm.CSVVal&lt;&gt;"",_xlpm.CSVVal)),""))</f>
        <v/>
      </c>
      <c r="J357" s="41" t="str" cm="1">
        <f t="array" ref="J357">IF(($Y357+$Z357+$AA357+$AD357)=0,"",IFERROR(_xlfn.LET(_xlpm.CSVVal,IF($Y357=0,"",INDEX(CSV!J$2:J$510,$Y357)),_xlpm.MacVal,IF($Z357=0,"",INDEX(Output_Mac!J$2:J$500,$Z357)),_xlpm.WinVal,IF($AD357=0,"",INDEX(Output_Win!J$2:J$243,$AD357)),_xlpm.MyAuditVal,IF($AA357=0,"",INDEX(My_Audit!I$2:I$456,$AA357)),_xlfn.IFS(_xlpm.MyAuditVal&lt;&gt;"",_xlpm.MyAuditVal,_xlpm.MacVal&lt;&gt;"",_xlpm.MacVal,_xlpm.WinVal&lt;&gt;"",_xlpm.WinVal,_xlpm.CSVVal&lt;&gt;"",_xlpm.CSVVal)),""))</f>
        <v/>
      </c>
      <c r="K357" s="41" t="str" cm="1">
        <f t="array" ref="K357">IF(($Y357+$Z357+$AA357+$AD357)=0,"",IFERROR(_xlfn.LET(_xlpm.CSVVal,IF($Y357=0,"",INDEX(CSV!N$2:N$510,$Y357)),_xlpm.MacVal,IF($Z357=0,"",INDEX(Output_Mac!L$2:L$500,$Z357)),_xlpm.WinVal,IF($AD357=0,"",INDEX(Output_Win!L$2:L$243,$AD357)),_xlpm.MyAuditVal,IF($AA357=0,"",INDEX(My_Audit!J$2:J$456,$AA357)),_xlfn.IFS(_xlpm.MyAuditVal&lt;&gt;"",_xlpm.MyAuditVal,_xlpm.MacVal&lt;&gt;"",_xlpm.MacVal,_xlpm.WinVal&lt;&gt;"",_xlpm.WinVal,_xlpm.CSVVal&lt;&gt;"",_xlpm.CSVVal)),""))</f>
        <v/>
      </c>
      <c r="L357" s="41" t="str" cm="1">
        <f t="array" ref="L357">IF(($Y357+$Z357+$AA357+$AD357)=0,"",IFERROR(_xlfn.LET(_xlpm.CSVVal,IF($Y357=0,"",INDEX(CSV!Q$2:Q$510,$Y357)),_xlpm.MacVal,IF($Z357=0,"",INDEX(Output_Mac!M$2:M$500,$Z357)),_xlpm.WinVal,IF($AD357=0,"",INDEX(Output_Win!M$2:M$243,$AD357)),_xlpm.MyAuditVal,IF($AA357=0,"",INDEX(My_Audit!K$2:K$456,$AA357)),_xlfn.IFS(_xlpm.MyAuditVal&lt;&gt;"",_xlpm.MyAuditVal,_xlpm.MacVal&lt;&gt;"",_xlpm.MacVal,_xlpm.WinVal&lt;&gt;"",_xlpm.WinVal,_xlpm.CSVVal&lt;&gt;"",_xlpm.CSVVal)),""))</f>
        <v/>
      </c>
      <c r="M357" s="41" t="str" cm="1">
        <f t="array" ref="M357">IF(($Y357+$Z357+$AA357+$AD357)=0,"",ExpandDiagCodes(_xlfn.TEXTJOIN(", ",TRUE,IF($AA357=0,"",INDEX(My_Audit!N$2:N$456,$AA357)),IF($Z357=0,"",INDEX(Output_Mac!S$2:S$500,$Z357)),IF($AD357=0,"",INDEX(Output_Win!S$2:S$243,$AD357)),IF($Y357=0,"",INDEX(CSV!AE$2:AE$510,$Y357)))))</f>
        <v/>
      </c>
      <c r="N357" s="41" t="str" cm="1">
        <f t="array" ref="N357">IF(($Y357+$Z357+$AA357+$AD357)=0,"",IFERROR(_xlfn.LET(_xlpm.CSVVal,IF($Y357=0,"",INDEX(CSV!AG$2:AG$510,$Y357)),_xlpm.MacVal,IF($Z357=0,"",INDEX(Output_Mac!T$2:T$500,$Z357)),_xlpm.WinVal,IF($AD357=0,"",INDEX(Output_Win!T$2:T$243,$AD357)),_xlpm.MyAuditVal,IF($AA357=0,"",INDEX(My_Audit!O$2:O$456,$AA357)),_xlfn.IFS(_xlpm.MyAuditVal&lt;&gt;"",_xlpm.MyAuditVal,_xlpm.MacVal&lt;&gt;"",_xlpm.MacVal,_xlpm.WinVal&lt;&gt;"",_xlpm.WinVal,_xlpm.CSVVal&lt;&gt;"",_xlpm.CSVVal)),""))</f>
        <v/>
      </c>
      <c r="O357" s="41" t="str" cm="1">
        <f t="array" ref="O357">IF($AB357=0,"",INDEX(My_Audit!P$2:P$456,$AB357))&amp;""</f>
        <v/>
      </c>
      <c r="P357" s="40"/>
      <c r="Q357" s="41" t="str">
        <f>IF(LEFT(N357,4)="Pass","Nist SP 800-88",My_Audit!R357)&amp;""</f>
        <v/>
      </c>
      <c r="R357" s="40"/>
      <c r="S357" s="40"/>
      <c r="T357" s="41" t="str" cm="1">
        <f t="array" ref="T357">IF($AC357=0,"",INDEX(Models!J$2:J$605,$AC357))</f>
        <v/>
      </c>
      <c r="U357" s="40"/>
      <c r="V357" s="40"/>
      <c r="W357" s="79" t="str" cm="1">
        <f t="array" ref="W357">IF(($Z357+$AA357+$AD357)=0,"",ExpandDiagCodes(_xlfn.TEXTJOIN(", ",TRUE,IF($AA357=0,"",INDEX(My_Audit!L$2:L$456,$AA357)),IF($Z357=0,"",INDEX(Output_Mac!AA$2:AA$500,$Z357)),IF($AD357=0,"",INDEX(Output_Win!AA$2:AA$243,$AD357)))))</f>
        <v/>
      </c>
      <c r="Y357" s="80">
        <f>IFERROR(MATCH($A357,CSV!$A$2:$A$510,0),0)</f>
        <v>0</v>
      </c>
      <c r="Z357" s="80">
        <f>IFERROR(MATCH($A357,Output_Mac!$A$2:$A$500,0),0)</f>
        <v>0</v>
      </c>
      <c r="AA357" s="80">
        <f>IFERROR(MATCH($A357,My_Audit!$A$2:$A$456,0),0)</f>
        <v>356</v>
      </c>
      <c r="AB357" s="80">
        <f>IFERROR(MATCH($C357,My_Audit!$B$2:$B$456,0),0)</f>
        <v>0</v>
      </c>
      <c r="AC357" s="80">
        <f>IFERROR(MATCH($E357,Models!$I$2:$I$605,0),0)</f>
        <v>0</v>
      </c>
      <c r="AD357" s="80">
        <f>IFERROR(MATCH($A357,Output_Win!$A$2:$A$243,0),0)</f>
        <v>0</v>
      </c>
    </row>
    <row r="358" spans="1:30">
      <c r="A358" s="40" t="str">
        <f>_xlfn.TEXTJOIN("",TRUE,Input!$A$4,TEXT(ROW(My_Audit!A357)+Input!$A$8-1,"00"))</f>
        <v>W4745</v>
      </c>
      <c r="B358" s="40" t="str">
        <f>_xlfn.TEXTJOIN("-",TRUE,"ITD",Input!$A$2,A358)</f>
        <v>ITD-SHR11749-W4745</v>
      </c>
      <c r="C358" s="41" t="str" cm="1">
        <f t="array" ref="C358">IF(($Y358+$Z358+$AA358+$AD358)=0,"",IFERROR(_xlfn.LET(_xlpm.CSVVal,IF($Y358=0,"",INDEX(CSV!B$2:B$510,$Y358)),_xlpm.MacVal,IF($Z358=0,"",INDEX(Output_Mac!B$2:B$500,$Z358)),_xlpm.WinVal,IF($AD358=0,"",INDEX(Output_Win!B$2:B$243,$AD358)),_xlpm.MyAuditVal,IF($AA358=0,"",INDEX(My_Audit!B$2:B$456,$AA358)),_xlfn.IFS(_xlpm.MyAuditVal&lt;&gt;"",_xlpm.MyAuditVal,_xlpm.MacVal&lt;&gt;"",_xlpm.MacVal,_xlpm.WinVal&lt;&gt;"",_xlpm.WinVal,_xlpm.CSVVal&lt;&gt;"",_xlpm.CSVVal)),""))</f>
        <v/>
      </c>
      <c r="D358" s="41" t="str" cm="1">
        <f t="array" ref="D358">IF(($Y358+$Z358+$AA358+$AD358)=0,"",IFERROR(_xlfn.LET(_xlpm.CSVVal,IF($Y358=0,"",INDEX(CSV!C$2:C$510,$Y358)),_xlpm.MacVal,IF($Z358=0,"",INDEX(Output_Mac!D$2:D$500,$Z358)),_xlpm.WinVal,IF($AD358=0,"",INDEX(Output_Win!D$2:D$243,$AD358)),_xlpm.MyAuditVal,IF($AA358=0,"",INDEX(My_Audit!C$2:C$456,$AA358)),_xlfn.IFS(_xlpm.MyAuditVal&lt;&gt;"",_xlpm.MyAuditVal,_xlpm.MacVal&lt;&gt;"",_xlpm.MacVal,_xlpm.WinVal&lt;&gt;"",_xlpm.WinVal,_xlpm.CSVVal&lt;&gt;"",_xlpm.CSVVal)),""))</f>
        <v/>
      </c>
      <c r="E358" s="41" t="str" cm="1">
        <f t="array" ref="E358">IF(($Y358+$Z358+$AA358+$AD358)=0,"",IFERROR(_xlfn.LET(_xlpm.CSVVal,IF($Y358=0,"",INDEX(CSV!E$2:E$510,$Y358)),_xlpm.MacVal,IF($Z358=0,"",INDEX(Output_Mac!C$2:C$500,$Z358)),_xlpm.WinVal,IF($AD358=0,"",INDEX(Output_Win!C$2:C$243,$AD358)),_xlpm.MyAuditVal,IF($AA358=0,"",INDEX(My_Audit!D$2:D$456,$AA358)),_xlfn.IFS(_xlpm.MyAuditVal&lt;&gt;"",_xlpm.MyAuditVal,_xlpm.MacVal&lt;&gt;"",_xlpm.MacVal,_xlpm.WinVal&lt;&gt;"",_xlpm.WinVal,_xlpm.CSVVal&lt;&gt;"",_xlpm.CSVVal)),""))</f>
        <v/>
      </c>
      <c r="F358" s="41" t="str" cm="1">
        <f t="array" ref="F358">IF(($Y358+$Z358+$AA358+$AD358)=0,"",IFERROR(_xlfn.LET(_xlpm.CSVVal,IF($Y358=0,"",INDEX(CSV!F$2:F$510,$Y358)),_xlpm.MacVal,IF($Z358=0,"",INDEX(Output_Mac!E$2:E$500,$Z358)),_xlpm.WinVal,IF($AD358=0,"",INDEX(Output_Win!E$2:E$243,$AD358)),_xlpm.MyAuditVal,IF($AA358=0,"",INDEX(My_Audit!E$2:E$456,$AA358)),_xlfn.IFS(_xlpm.MyAuditVal&lt;&gt;"",_xlpm.MyAuditVal,_xlpm.MacVal&lt;&gt;"",_xlpm.MacVal,_xlpm.WinVal&lt;&gt;"",_xlpm.WinVal,_xlpm.CSVVal&lt;&gt;"",PROPER(_xlpm.CSVVal))),""))</f>
        <v/>
      </c>
      <c r="G358" s="41" t="str" cm="1">
        <f t="array" ref="G358">IF(($Y358+$Z358+$AA358+$AD358)=0,"",IFERROR(_xlfn.LET(_xlpm.CSVVal,IF($Y358=0,"",INDEX(CSV!G$2:G$510,$Y358)),_xlpm.MacVal,IF($Z358=0,"",INDEX(Output_Mac!G$2:G$500,$Z358)),_xlpm.WinVal,IF($AD358=0,"",INDEX(Output_Win!G$2:G$243,$AD358)),_xlpm.MyAuditVal,IF($AA358=0,"",INDEX(My_Audit!F$2:F$456,$AA358)),_xlfn.IFS(_xlpm.MyAuditVal&lt;&gt;"",_xlpm.MyAuditVal,_xlpm.MacVal&lt;&gt;"",_xlpm.MacVal,_xlpm.WinVal&lt;&gt;"",_xlpm.WinVal,_xlpm.CSVVal&lt;&gt;"",_xlpm.CSVVal)),""))</f>
        <v/>
      </c>
      <c r="H358" s="41" t="str" cm="1">
        <f t="array" ref="H358">IF($Z358&gt;0,INDEX(Output_Mac!H$2:H$500,$Z358),IF($AD358&gt;0,INDEX(Output_Win!H$2:H$243,$AD358),IF($AA358&gt;0,_xlfn.LET(_xlpm.MyAuditVal,INDEX(My_Audit!G$2:G$456,$AA358),IF(_xlpm.MyAuditVal=0,"",_xlpm.MyAuditVal)),"")))</f>
        <v/>
      </c>
      <c r="I358" s="41" t="str" cm="1">
        <f t="array" ref="I358">IF(($Y358+$Z358+$AA358+$AD358)=0,"",IFERROR(_xlfn.LET(_xlpm.CSVVal,IF($Y358=0,"",INDEX(CSV!H$2:H$510,$Y358)),_xlpm.MacVal,IF($Z358=0,"",INDEX(Output_Mac!I$2:I$500,$Z358)),_xlpm.WinVal,IF($AD358=0,"",INDEX(Output_Win!I$2:I$243,$AD358)),_xlpm.MyAuditVal,IF($AA358=0,"",INDEX(My_Audit!H$2:H$456,$AA358)),_xlfn.IFS(_xlpm.MyAuditVal&lt;&gt;"",_xlpm.MyAuditVal,_xlpm.MacVal&lt;&gt;"",_xlpm.MacVal,_xlpm.WinVal&lt;&gt;"",_xlpm.WinVal,_xlpm.CSVVal&lt;&gt;"",_xlpm.CSVVal)),""))</f>
        <v/>
      </c>
      <c r="J358" s="41" t="str" cm="1">
        <f t="array" ref="J358">IF(($Y358+$Z358+$AA358+$AD358)=0,"",IFERROR(_xlfn.LET(_xlpm.CSVVal,IF($Y358=0,"",INDEX(CSV!J$2:J$510,$Y358)),_xlpm.MacVal,IF($Z358=0,"",INDEX(Output_Mac!J$2:J$500,$Z358)),_xlpm.WinVal,IF($AD358=0,"",INDEX(Output_Win!J$2:J$243,$AD358)),_xlpm.MyAuditVal,IF($AA358=0,"",INDEX(My_Audit!I$2:I$456,$AA358)),_xlfn.IFS(_xlpm.MyAuditVal&lt;&gt;"",_xlpm.MyAuditVal,_xlpm.MacVal&lt;&gt;"",_xlpm.MacVal,_xlpm.WinVal&lt;&gt;"",_xlpm.WinVal,_xlpm.CSVVal&lt;&gt;"",_xlpm.CSVVal)),""))</f>
        <v/>
      </c>
      <c r="K358" s="41" t="str" cm="1">
        <f t="array" ref="K358">IF(($Y358+$Z358+$AA358+$AD358)=0,"",IFERROR(_xlfn.LET(_xlpm.CSVVal,IF($Y358=0,"",INDEX(CSV!N$2:N$510,$Y358)),_xlpm.MacVal,IF($Z358=0,"",INDEX(Output_Mac!L$2:L$500,$Z358)),_xlpm.WinVal,IF($AD358=0,"",INDEX(Output_Win!L$2:L$243,$AD358)),_xlpm.MyAuditVal,IF($AA358=0,"",INDEX(My_Audit!J$2:J$456,$AA358)),_xlfn.IFS(_xlpm.MyAuditVal&lt;&gt;"",_xlpm.MyAuditVal,_xlpm.MacVal&lt;&gt;"",_xlpm.MacVal,_xlpm.WinVal&lt;&gt;"",_xlpm.WinVal,_xlpm.CSVVal&lt;&gt;"",_xlpm.CSVVal)),""))</f>
        <v/>
      </c>
      <c r="L358" s="41" t="str" cm="1">
        <f t="array" ref="L358">IF(($Y358+$Z358+$AA358+$AD358)=0,"",IFERROR(_xlfn.LET(_xlpm.CSVVal,IF($Y358=0,"",INDEX(CSV!Q$2:Q$510,$Y358)),_xlpm.MacVal,IF($Z358=0,"",INDEX(Output_Mac!M$2:M$500,$Z358)),_xlpm.WinVal,IF($AD358=0,"",INDEX(Output_Win!M$2:M$243,$AD358)),_xlpm.MyAuditVal,IF($AA358=0,"",INDEX(My_Audit!K$2:K$456,$AA358)),_xlfn.IFS(_xlpm.MyAuditVal&lt;&gt;"",_xlpm.MyAuditVal,_xlpm.MacVal&lt;&gt;"",_xlpm.MacVal,_xlpm.WinVal&lt;&gt;"",_xlpm.WinVal,_xlpm.CSVVal&lt;&gt;"",_xlpm.CSVVal)),""))</f>
        <v/>
      </c>
      <c r="M358" s="41" t="str" cm="1">
        <f t="array" ref="M358">IF(($Y358+$Z358+$AA358+$AD358)=0,"",ExpandDiagCodes(_xlfn.TEXTJOIN(", ",TRUE,IF($AA358=0,"",INDEX(My_Audit!N$2:N$456,$AA358)),IF($Z358=0,"",INDEX(Output_Mac!S$2:S$500,$Z358)),IF($AD358=0,"",INDEX(Output_Win!S$2:S$243,$AD358)),IF($Y358=0,"",INDEX(CSV!AE$2:AE$510,$Y358)))))</f>
        <v/>
      </c>
      <c r="N358" s="41" t="str" cm="1">
        <f t="array" ref="N358">IF(($Y358+$Z358+$AA358+$AD358)=0,"",IFERROR(_xlfn.LET(_xlpm.CSVVal,IF($Y358=0,"",INDEX(CSV!AG$2:AG$510,$Y358)),_xlpm.MacVal,IF($Z358=0,"",INDEX(Output_Mac!T$2:T$500,$Z358)),_xlpm.WinVal,IF($AD358=0,"",INDEX(Output_Win!T$2:T$243,$AD358)),_xlpm.MyAuditVal,IF($AA358=0,"",INDEX(My_Audit!O$2:O$456,$AA358)),_xlfn.IFS(_xlpm.MyAuditVal&lt;&gt;"",_xlpm.MyAuditVal,_xlpm.MacVal&lt;&gt;"",_xlpm.MacVal,_xlpm.WinVal&lt;&gt;"",_xlpm.WinVal,_xlpm.CSVVal&lt;&gt;"",_xlpm.CSVVal)),""))</f>
        <v/>
      </c>
      <c r="O358" s="41" t="str" cm="1">
        <f t="array" ref="O358">IF($AB358=0,"",INDEX(My_Audit!P$2:P$456,$AB358))&amp;""</f>
        <v/>
      </c>
      <c r="P358" s="40"/>
      <c r="Q358" s="41" t="str">
        <f>IF(LEFT(N358,4)="Pass","Nist SP 800-88",My_Audit!R358)&amp;""</f>
        <v/>
      </c>
      <c r="R358" s="40"/>
      <c r="S358" s="40"/>
      <c r="T358" s="41" t="str" cm="1">
        <f t="array" ref="T358">IF($AC358=0,"",INDEX(Models!J$2:J$605,$AC358))</f>
        <v/>
      </c>
      <c r="U358" s="40"/>
      <c r="V358" s="40"/>
      <c r="W358" s="79" t="str" cm="1">
        <f t="array" ref="W358">IF(($Z358+$AA358+$AD358)=0,"",ExpandDiagCodes(_xlfn.TEXTJOIN(", ",TRUE,IF($AA358=0,"",INDEX(My_Audit!L$2:L$456,$AA358)),IF($Z358=0,"",INDEX(Output_Mac!AA$2:AA$500,$Z358)),IF($AD358=0,"",INDEX(Output_Win!AA$2:AA$243,$AD358)))))</f>
        <v/>
      </c>
      <c r="Y358" s="80">
        <f>IFERROR(MATCH($A358,CSV!$A$2:$A$510,0),0)</f>
        <v>0</v>
      </c>
      <c r="Z358" s="80">
        <f>IFERROR(MATCH($A358,Output_Mac!$A$2:$A$500,0),0)</f>
        <v>0</v>
      </c>
      <c r="AA358" s="80">
        <f>IFERROR(MATCH($A358,My_Audit!$A$2:$A$456,0),0)</f>
        <v>357</v>
      </c>
      <c r="AB358" s="80">
        <f>IFERROR(MATCH($C358,My_Audit!$B$2:$B$456,0),0)</f>
        <v>0</v>
      </c>
      <c r="AC358" s="80">
        <f>IFERROR(MATCH($E358,Models!$I$2:$I$605,0),0)</f>
        <v>0</v>
      </c>
      <c r="AD358" s="80">
        <f>IFERROR(MATCH($A358,Output_Win!$A$2:$A$243,0),0)</f>
        <v>0</v>
      </c>
    </row>
    <row r="359" spans="1:30">
      <c r="A359" s="40" t="str">
        <f>_xlfn.TEXTJOIN("",TRUE,Input!$A$4,TEXT(ROW(My_Audit!A358)+Input!$A$8-1,"00"))</f>
        <v>W4746</v>
      </c>
      <c r="B359" s="40" t="str">
        <f>_xlfn.TEXTJOIN("-",TRUE,"ITD",Input!$A$2,A359)</f>
        <v>ITD-SHR11749-W4746</v>
      </c>
      <c r="C359" s="41" t="str" cm="1">
        <f t="array" ref="C359">IF(($Y359+$Z359+$AA359+$AD359)=0,"",IFERROR(_xlfn.LET(_xlpm.CSVVal,IF($Y359=0,"",INDEX(CSV!B$2:B$510,$Y359)),_xlpm.MacVal,IF($Z359=0,"",INDEX(Output_Mac!B$2:B$500,$Z359)),_xlpm.WinVal,IF($AD359=0,"",INDEX(Output_Win!B$2:B$243,$AD359)),_xlpm.MyAuditVal,IF($AA359=0,"",INDEX(My_Audit!B$2:B$456,$AA359)),_xlfn.IFS(_xlpm.MyAuditVal&lt;&gt;"",_xlpm.MyAuditVal,_xlpm.MacVal&lt;&gt;"",_xlpm.MacVal,_xlpm.WinVal&lt;&gt;"",_xlpm.WinVal,_xlpm.CSVVal&lt;&gt;"",_xlpm.CSVVal)),""))</f>
        <v/>
      </c>
      <c r="D359" s="41" t="str" cm="1">
        <f t="array" ref="D359">IF(($Y359+$Z359+$AA359+$AD359)=0,"",IFERROR(_xlfn.LET(_xlpm.CSVVal,IF($Y359=0,"",INDEX(CSV!C$2:C$510,$Y359)),_xlpm.MacVal,IF($Z359=0,"",INDEX(Output_Mac!D$2:D$500,$Z359)),_xlpm.WinVal,IF($AD359=0,"",INDEX(Output_Win!D$2:D$243,$AD359)),_xlpm.MyAuditVal,IF($AA359=0,"",INDEX(My_Audit!C$2:C$456,$AA359)),_xlfn.IFS(_xlpm.MyAuditVal&lt;&gt;"",_xlpm.MyAuditVal,_xlpm.MacVal&lt;&gt;"",_xlpm.MacVal,_xlpm.WinVal&lt;&gt;"",_xlpm.WinVal,_xlpm.CSVVal&lt;&gt;"",_xlpm.CSVVal)),""))</f>
        <v/>
      </c>
      <c r="E359" s="41" t="str" cm="1">
        <f t="array" ref="E359">IF(($Y359+$Z359+$AA359+$AD359)=0,"",IFERROR(_xlfn.LET(_xlpm.CSVVal,IF($Y359=0,"",INDEX(CSV!E$2:E$510,$Y359)),_xlpm.MacVal,IF($Z359=0,"",INDEX(Output_Mac!C$2:C$500,$Z359)),_xlpm.WinVal,IF($AD359=0,"",INDEX(Output_Win!C$2:C$243,$AD359)),_xlpm.MyAuditVal,IF($AA359=0,"",INDEX(My_Audit!D$2:D$456,$AA359)),_xlfn.IFS(_xlpm.MyAuditVal&lt;&gt;"",_xlpm.MyAuditVal,_xlpm.MacVal&lt;&gt;"",_xlpm.MacVal,_xlpm.WinVal&lt;&gt;"",_xlpm.WinVal,_xlpm.CSVVal&lt;&gt;"",_xlpm.CSVVal)),""))</f>
        <v/>
      </c>
      <c r="F359" s="41" t="str" cm="1">
        <f t="array" ref="F359">IF(($Y359+$Z359+$AA359+$AD359)=0,"",IFERROR(_xlfn.LET(_xlpm.CSVVal,IF($Y359=0,"",INDEX(CSV!F$2:F$510,$Y359)),_xlpm.MacVal,IF($Z359=0,"",INDEX(Output_Mac!E$2:E$500,$Z359)),_xlpm.WinVal,IF($AD359=0,"",INDEX(Output_Win!E$2:E$243,$AD359)),_xlpm.MyAuditVal,IF($AA359=0,"",INDEX(My_Audit!E$2:E$456,$AA359)),_xlfn.IFS(_xlpm.MyAuditVal&lt;&gt;"",_xlpm.MyAuditVal,_xlpm.MacVal&lt;&gt;"",_xlpm.MacVal,_xlpm.WinVal&lt;&gt;"",_xlpm.WinVal,_xlpm.CSVVal&lt;&gt;"",PROPER(_xlpm.CSVVal))),""))</f>
        <v/>
      </c>
      <c r="G359" s="41" t="str" cm="1">
        <f t="array" ref="G359">IF(($Y359+$Z359+$AA359+$AD359)=0,"",IFERROR(_xlfn.LET(_xlpm.CSVVal,IF($Y359=0,"",INDEX(CSV!G$2:G$510,$Y359)),_xlpm.MacVal,IF($Z359=0,"",INDEX(Output_Mac!G$2:G$500,$Z359)),_xlpm.WinVal,IF($AD359=0,"",INDEX(Output_Win!G$2:G$243,$AD359)),_xlpm.MyAuditVal,IF($AA359=0,"",INDEX(My_Audit!F$2:F$456,$AA359)),_xlfn.IFS(_xlpm.MyAuditVal&lt;&gt;"",_xlpm.MyAuditVal,_xlpm.MacVal&lt;&gt;"",_xlpm.MacVal,_xlpm.WinVal&lt;&gt;"",_xlpm.WinVal,_xlpm.CSVVal&lt;&gt;"",_xlpm.CSVVal)),""))</f>
        <v/>
      </c>
      <c r="H359" s="41" t="str" cm="1">
        <f t="array" ref="H359">IF($Z359&gt;0,INDEX(Output_Mac!H$2:H$500,$Z359),IF($AD359&gt;0,INDEX(Output_Win!H$2:H$243,$AD359),IF($AA359&gt;0,_xlfn.LET(_xlpm.MyAuditVal,INDEX(My_Audit!G$2:G$456,$AA359),IF(_xlpm.MyAuditVal=0,"",_xlpm.MyAuditVal)),"")))</f>
        <v/>
      </c>
      <c r="I359" s="41" t="str" cm="1">
        <f t="array" ref="I359">IF(($Y359+$Z359+$AA359+$AD359)=0,"",IFERROR(_xlfn.LET(_xlpm.CSVVal,IF($Y359=0,"",INDEX(CSV!H$2:H$510,$Y359)),_xlpm.MacVal,IF($Z359=0,"",INDEX(Output_Mac!I$2:I$500,$Z359)),_xlpm.WinVal,IF($AD359=0,"",INDEX(Output_Win!I$2:I$243,$AD359)),_xlpm.MyAuditVal,IF($AA359=0,"",INDEX(My_Audit!H$2:H$456,$AA359)),_xlfn.IFS(_xlpm.MyAuditVal&lt;&gt;"",_xlpm.MyAuditVal,_xlpm.MacVal&lt;&gt;"",_xlpm.MacVal,_xlpm.WinVal&lt;&gt;"",_xlpm.WinVal,_xlpm.CSVVal&lt;&gt;"",_xlpm.CSVVal)),""))</f>
        <v/>
      </c>
      <c r="J359" s="41" t="str" cm="1">
        <f t="array" ref="J359">IF(($Y359+$Z359+$AA359+$AD359)=0,"",IFERROR(_xlfn.LET(_xlpm.CSVVal,IF($Y359=0,"",INDEX(CSV!J$2:J$510,$Y359)),_xlpm.MacVal,IF($Z359=0,"",INDEX(Output_Mac!J$2:J$500,$Z359)),_xlpm.WinVal,IF($AD359=0,"",INDEX(Output_Win!J$2:J$243,$AD359)),_xlpm.MyAuditVal,IF($AA359=0,"",INDEX(My_Audit!I$2:I$456,$AA359)),_xlfn.IFS(_xlpm.MyAuditVal&lt;&gt;"",_xlpm.MyAuditVal,_xlpm.MacVal&lt;&gt;"",_xlpm.MacVal,_xlpm.WinVal&lt;&gt;"",_xlpm.WinVal,_xlpm.CSVVal&lt;&gt;"",_xlpm.CSVVal)),""))</f>
        <v/>
      </c>
      <c r="K359" s="41" t="str" cm="1">
        <f t="array" ref="K359">IF(($Y359+$Z359+$AA359+$AD359)=0,"",IFERROR(_xlfn.LET(_xlpm.CSVVal,IF($Y359=0,"",INDEX(CSV!N$2:N$510,$Y359)),_xlpm.MacVal,IF($Z359=0,"",INDEX(Output_Mac!L$2:L$500,$Z359)),_xlpm.WinVal,IF($AD359=0,"",INDEX(Output_Win!L$2:L$243,$AD359)),_xlpm.MyAuditVal,IF($AA359=0,"",INDEX(My_Audit!J$2:J$456,$AA359)),_xlfn.IFS(_xlpm.MyAuditVal&lt;&gt;"",_xlpm.MyAuditVal,_xlpm.MacVal&lt;&gt;"",_xlpm.MacVal,_xlpm.WinVal&lt;&gt;"",_xlpm.WinVal,_xlpm.CSVVal&lt;&gt;"",_xlpm.CSVVal)),""))</f>
        <v/>
      </c>
      <c r="L359" s="41" t="str" cm="1">
        <f t="array" ref="L359">IF(($Y359+$Z359+$AA359+$AD359)=0,"",IFERROR(_xlfn.LET(_xlpm.CSVVal,IF($Y359=0,"",INDEX(CSV!Q$2:Q$510,$Y359)),_xlpm.MacVal,IF($Z359=0,"",INDEX(Output_Mac!M$2:M$500,$Z359)),_xlpm.WinVal,IF($AD359=0,"",INDEX(Output_Win!M$2:M$243,$AD359)),_xlpm.MyAuditVal,IF($AA359=0,"",INDEX(My_Audit!K$2:K$456,$AA359)),_xlfn.IFS(_xlpm.MyAuditVal&lt;&gt;"",_xlpm.MyAuditVal,_xlpm.MacVal&lt;&gt;"",_xlpm.MacVal,_xlpm.WinVal&lt;&gt;"",_xlpm.WinVal,_xlpm.CSVVal&lt;&gt;"",_xlpm.CSVVal)),""))</f>
        <v/>
      </c>
      <c r="M359" s="41" t="str" cm="1">
        <f t="array" ref="M359">IF(($Y359+$Z359+$AA359+$AD359)=0,"",ExpandDiagCodes(_xlfn.TEXTJOIN(", ",TRUE,IF($AA359=0,"",INDEX(My_Audit!N$2:N$456,$AA359)),IF($Z359=0,"",INDEX(Output_Mac!S$2:S$500,$Z359)),IF($AD359=0,"",INDEX(Output_Win!S$2:S$243,$AD359)),IF($Y359=0,"",INDEX(CSV!AE$2:AE$510,$Y359)))))</f>
        <v/>
      </c>
      <c r="N359" s="41" t="str" cm="1">
        <f t="array" ref="N359">IF(($Y359+$Z359+$AA359+$AD359)=0,"",IFERROR(_xlfn.LET(_xlpm.CSVVal,IF($Y359=0,"",INDEX(CSV!AG$2:AG$510,$Y359)),_xlpm.MacVal,IF($Z359=0,"",INDEX(Output_Mac!T$2:T$500,$Z359)),_xlpm.WinVal,IF($AD359=0,"",INDEX(Output_Win!T$2:T$243,$AD359)),_xlpm.MyAuditVal,IF($AA359=0,"",INDEX(My_Audit!O$2:O$456,$AA359)),_xlfn.IFS(_xlpm.MyAuditVal&lt;&gt;"",_xlpm.MyAuditVal,_xlpm.MacVal&lt;&gt;"",_xlpm.MacVal,_xlpm.WinVal&lt;&gt;"",_xlpm.WinVal,_xlpm.CSVVal&lt;&gt;"",_xlpm.CSVVal)),""))</f>
        <v/>
      </c>
      <c r="O359" s="41" t="str" cm="1">
        <f t="array" ref="O359">IF($AB359=0,"",INDEX(My_Audit!P$2:P$456,$AB359))&amp;""</f>
        <v/>
      </c>
      <c r="P359" s="40"/>
      <c r="Q359" s="41" t="str">
        <f>IF(LEFT(N359,4)="Pass","Nist SP 800-88",My_Audit!R359)&amp;""</f>
        <v/>
      </c>
      <c r="R359" s="40"/>
      <c r="S359" s="40"/>
      <c r="T359" s="41" t="str" cm="1">
        <f t="array" ref="T359">IF($AC359=0,"",INDEX(Models!J$2:J$605,$AC359))</f>
        <v/>
      </c>
      <c r="U359" s="40"/>
      <c r="V359" s="40"/>
      <c r="W359" s="79" t="str" cm="1">
        <f t="array" ref="W359">IF(($Z359+$AA359+$AD359)=0,"",ExpandDiagCodes(_xlfn.TEXTJOIN(", ",TRUE,IF($AA359=0,"",INDEX(My_Audit!L$2:L$456,$AA359)),IF($Z359=0,"",INDEX(Output_Mac!AA$2:AA$500,$Z359)),IF($AD359=0,"",INDEX(Output_Win!AA$2:AA$243,$AD359)))))</f>
        <v/>
      </c>
      <c r="Y359" s="80">
        <f>IFERROR(MATCH($A359,CSV!$A$2:$A$510,0),0)</f>
        <v>0</v>
      </c>
      <c r="Z359" s="80">
        <f>IFERROR(MATCH($A359,Output_Mac!$A$2:$A$500,0),0)</f>
        <v>0</v>
      </c>
      <c r="AA359" s="80">
        <f>IFERROR(MATCH($A359,My_Audit!$A$2:$A$456,0),0)</f>
        <v>358</v>
      </c>
      <c r="AB359" s="80">
        <f>IFERROR(MATCH($C359,My_Audit!$B$2:$B$456,0),0)</f>
        <v>0</v>
      </c>
      <c r="AC359" s="80">
        <f>IFERROR(MATCH($E359,Models!$I$2:$I$605,0),0)</f>
        <v>0</v>
      </c>
      <c r="AD359" s="80">
        <f>IFERROR(MATCH($A359,Output_Win!$A$2:$A$243,0),0)</f>
        <v>0</v>
      </c>
    </row>
    <row r="360" spans="1:30">
      <c r="A360" s="40" t="str">
        <f>_xlfn.TEXTJOIN("",TRUE,Input!$A$4,TEXT(ROW(My_Audit!A359)+Input!$A$8-1,"00"))</f>
        <v>W4747</v>
      </c>
      <c r="B360" s="40" t="str">
        <f>_xlfn.TEXTJOIN("-",TRUE,"ITD",Input!$A$2,A360)</f>
        <v>ITD-SHR11749-W4747</v>
      </c>
      <c r="C360" s="41" t="str" cm="1">
        <f t="array" ref="C360">IF(($Y360+$Z360+$AA360+$AD360)=0,"",IFERROR(_xlfn.LET(_xlpm.CSVVal,IF($Y360=0,"",INDEX(CSV!B$2:B$510,$Y360)),_xlpm.MacVal,IF($Z360=0,"",INDEX(Output_Mac!B$2:B$500,$Z360)),_xlpm.WinVal,IF($AD360=0,"",INDEX(Output_Win!B$2:B$243,$AD360)),_xlpm.MyAuditVal,IF($AA360=0,"",INDEX(My_Audit!B$2:B$456,$AA360)),_xlfn.IFS(_xlpm.MyAuditVal&lt;&gt;"",_xlpm.MyAuditVal,_xlpm.MacVal&lt;&gt;"",_xlpm.MacVal,_xlpm.WinVal&lt;&gt;"",_xlpm.WinVal,_xlpm.CSVVal&lt;&gt;"",_xlpm.CSVVal)),""))</f>
        <v/>
      </c>
      <c r="D360" s="41" t="str" cm="1">
        <f t="array" ref="D360">IF(($Y360+$Z360+$AA360+$AD360)=0,"",IFERROR(_xlfn.LET(_xlpm.CSVVal,IF($Y360=0,"",INDEX(CSV!C$2:C$510,$Y360)),_xlpm.MacVal,IF($Z360=0,"",INDEX(Output_Mac!D$2:D$500,$Z360)),_xlpm.WinVal,IF($AD360=0,"",INDEX(Output_Win!D$2:D$243,$AD360)),_xlpm.MyAuditVal,IF($AA360=0,"",INDEX(My_Audit!C$2:C$456,$AA360)),_xlfn.IFS(_xlpm.MyAuditVal&lt;&gt;"",_xlpm.MyAuditVal,_xlpm.MacVal&lt;&gt;"",_xlpm.MacVal,_xlpm.WinVal&lt;&gt;"",_xlpm.WinVal,_xlpm.CSVVal&lt;&gt;"",_xlpm.CSVVal)),""))</f>
        <v/>
      </c>
      <c r="E360" s="41" t="str" cm="1">
        <f t="array" ref="E360">IF(($Y360+$Z360+$AA360+$AD360)=0,"",IFERROR(_xlfn.LET(_xlpm.CSVVal,IF($Y360=0,"",INDEX(CSV!E$2:E$510,$Y360)),_xlpm.MacVal,IF($Z360=0,"",INDEX(Output_Mac!C$2:C$500,$Z360)),_xlpm.WinVal,IF($AD360=0,"",INDEX(Output_Win!C$2:C$243,$AD360)),_xlpm.MyAuditVal,IF($AA360=0,"",INDEX(My_Audit!D$2:D$456,$AA360)),_xlfn.IFS(_xlpm.MyAuditVal&lt;&gt;"",_xlpm.MyAuditVal,_xlpm.MacVal&lt;&gt;"",_xlpm.MacVal,_xlpm.WinVal&lt;&gt;"",_xlpm.WinVal,_xlpm.CSVVal&lt;&gt;"",_xlpm.CSVVal)),""))</f>
        <v/>
      </c>
      <c r="F360" s="41" t="str" cm="1">
        <f t="array" ref="F360">IF(($Y360+$Z360+$AA360+$AD360)=0,"",IFERROR(_xlfn.LET(_xlpm.CSVVal,IF($Y360=0,"",INDEX(CSV!F$2:F$510,$Y360)),_xlpm.MacVal,IF($Z360=0,"",INDEX(Output_Mac!E$2:E$500,$Z360)),_xlpm.WinVal,IF($AD360=0,"",INDEX(Output_Win!E$2:E$243,$AD360)),_xlpm.MyAuditVal,IF($AA360=0,"",INDEX(My_Audit!E$2:E$456,$AA360)),_xlfn.IFS(_xlpm.MyAuditVal&lt;&gt;"",_xlpm.MyAuditVal,_xlpm.MacVal&lt;&gt;"",_xlpm.MacVal,_xlpm.WinVal&lt;&gt;"",_xlpm.WinVal,_xlpm.CSVVal&lt;&gt;"",PROPER(_xlpm.CSVVal))),""))</f>
        <v/>
      </c>
      <c r="G360" s="41" t="str" cm="1">
        <f t="array" ref="G360">IF(($Y360+$Z360+$AA360+$AD360)=0,"",IFERROR(_xlfn.LET(_xlpm.CSVVal,IF($Y360=0,"",INDEX(CSV!G$2:G$510,$Y360)),_xlpm.MacVal,IF($Z360=0,"",INDEX(Output_Mac!G$2:G$500,$Z360)),_xlpm.WinVal,IF($AD360=0,"",INDEX(Output_Win!G$2:G$243,$AD360)),_xlpm.MyAuditVal,IF($AA360=0,"",INDEX(My_Audit!F$2:F$456,$AA360)),_xlfn.IFS(_xlpm.MyAuditVal&lt;&gt;"",_xlpm.MyAuditVal,_xlpm.MacVal&lt;&gt;"",_xlpm.MacVal,_xlpm.WinVal&lt;&gt;"",_xlpm.WinVal,_xlpm.CSVVal&lt;&gt;"",_xlpm.CSVVal)),""))</f>
        <v/>
      </c>
      <c r="H360" s="41" t="str" cm="1">
        <f t="array" ref="H360">IF($Z360&gt;0,INDEX(Output_Mac!H$2:H$500,$Z360),IF($AD360&gt;0,INDEX(Output_Win!H$2:H$243,$AD360),IF($AA360&gt;0,_xlfn.LET(_xlpm.MyAuditVal,INDEX(My_Audit!G$2:G$456,$AA360),IF(_xlpm.MyAuditVal=0,"",_xlpm.MyAuditVal)),"")))</f>
        <v/>
      </c>
      <c r="I360" s="41" t="str" cm="1">
        <f t="array" ref="I360">IF(($Y360+$Z360+$AA360+$AD360)=0,"",IFERROR(_xlfn.LET(_xlpm.CSVVal,IF($Y360=0,"",INDEX(CSV!H$2:H$510,$Y360)),_xlpm.MacVal,IF($Z360=0,"",INDEX(Output_Mac!I$2:I$500,$Z360)),_xlpm.WinVal,IF($AD360=0,"",INDEX(Output_Win!I$2:I$243,$AD360)),_xlpm.MyAuditVal,IF($AA360=0,"",INDEX(My_Audit!H$2:H$456,$AA360)),_xlfn.IFS(_xlpm.MyAuditVal&lt;&gt;"",_xlpm.MyAuditVal,_xlpm.MacVal&lt;&gt;"",_xlpm.MacVal,_xlpm.WinVal&lt;&gt;"",_xlpm.WinVal,_xlpm.CSVVal&lt;&gt;"",_xlpm.CSVVal)),""))</f>
        <v/>
      </c>
      <c r="J360" s="41" t="str" cm="1">
        <f t="array" ref="J360">IF(($Y360+$Z360+$AA360+$AD360)=0,"",IFERROR(_xlfn.LET(_xlpm.CSVVal,IF($Y360=0,"",INDEX(CSV!J$2:J$510,$Y360)),_xlpm.MacVal,IF($Z360=0,"",INDEX(Output_Mac!J$2:J$500,$Z360)),_xlpm.WinVal,IF($AD360=0,"",INDEX(Output_Win!J$2:J$243,$AD360)),_xlpm.MyAuditVal,IF($AA360=0,"",INDEX(My_Audit!I$2:I$456,$AA360)),_xlfn.IFS(_xlpm.MyAuditVal&lt;&gt;"",_xlpm.MyAuditVal,_xlpm.MacVal&lt;&gt;"",_xlpm.MacVal,_xlpm.WinVal&lt;&gt;"",_xlpm.WinVal,_xlpm.CSVVal&lt;&gt;"",_xlpm.CSVVal)),""))</f>
        <v/>
      </c>
      <c r="K360" s="41" t="str" cm="1">
        <f t="array" ref="K360">IF(($Y360+$Z360+$AA360+$AD360)=0,"",IFERROR(_xlfn.LET(_xlpm.CSVVal,IF($Y360=0,"",INDEX(CSV!N$2:N$510,$Y360)),_xlpm.MacVal,IF($Z360=0,"",INDEX(Output_Mac!L$2:L$500,$Z360)),_xlpm.WinVal,IF($AD360=0,"",INDEX(Output_Win!L$2:L$243,$AD360)),_xlpm.MyAuditVal,IF($AA360=0,"",INDEX(My_Audit!J$2:J$456,$AA360)),_xlfn.IFS(_xlpm.MyAuditVal&lt;&gt;"",_xlpm.MyAuditVal,_xlpm.MacVal&lt;&gt;"",_xlpm.MacVal,_xlpm.WinVal&lt;&gt;"",_xlpm.WinVal,_xlpm.CSVVal&lt;&gt;"",_xlpm.CSVVal)),""))</f>
        <v/>
      </c>
      <c r="L360" s="41" t="str" cm="1">
        <f t="array" ref="L360">IF(($Y360+$Z360+$AA360+$AD360)=0,"",IFERROR(_xlfn.LET(_xlpm.CSVVal,IF($Y360=0,"",INDEX(CSV!Q$2:Q$510,$Y360)),_xlpm.MacVal,IF($Z360=0,"",INDEX(Output_Mac!M$2:M$500,$Z360)),_xlpm.WinVal,IF($AD360=0,"",INDEX(Output_Win!M$2:M$243,$AD360)),_xlpm.MyAuditVal,IF($AA360=0,"",INDEX(My_Audit!K$2:K$456,$AA360)),_xlfn.IFS(_xlpm.MyAuditVal&lt;&gt;"",_xlpm.MyAuditVal,_xlpm.MacVal&lt;&gt;"",_xlpm.MacVal,_xlpm.WinVal&lt;&gt;"",_xlpm.WinVal,_xlpm.CSVVal&lt;&gt;"",_xlpm.CSVVal)),""))</f>
        <v/>
      </c>
      <c r="M360" s="41" t="str" cm="1">
        <f t="array" ref="M360">IF(($Y360+$Z360+$AA360+$AD360)=0,"",ExpandDiagCodes(_xlfn.TEXTJOIN(", ",TRUE,IF($AA360=0,"",INDEX(My_Audit!N$2:N$456,$AA360)),IF($Z360=0,"",INDEX(Output_Mac!S$2:S$500,$Z360)),IF($AD360=0,"",INDEX(Output_Win!S$2:S$243,$AD360)),IF($Y360=0,"",INDEX(CSV!AE$2:AE$510,$Y360)))))</f>
        <v/>
      </c>
      <c r="N360" s="41" t="str" cm="1">
        <f t="array" ref="N360">IF(($Y360+$Z360+$AA360+$AD360)=0,"",IFERROR(_xlfn.LET(_xlpm.CSVVal,IF($Y360=0,"",INDEX(CSV!AG$2:AG$510,$Y360)),_xlpm.MacVal,IF($Z360=0,"",INDEX(Output_Mac!T$2:T$500,$Z360)),_xlpm.WinVal,IF($AD360=0,"",INDEX(Output_Win!T$2:T$243,$AD360)),_xlpm.MyAuditVal,IF($AA360=0,"",INDEX(My_Audit!O$2:O$456,$AA360)),_xlfn.IFS(_xlpm.MyAuditVal&lt;&gt;"",_xlpm.MyAuditVal,_xlpm.MacVal&lt;&gt;"",_xlpm.MacVal,_xlpm.WinVal&lt;&gt;"",_xlpm.WinVal,_xlpm.CSVVal&lt;&gt;"",_xlpm.CSVVal)),""))</f>
        <v/>
      </c>
      <c r="O360" s="41" t="str" cm="1">
        <f t="array" ref="O360">IF($AB360=0,"",INDEX(My_Audit!P$2:P$456,$AB360))&amp;""</f>
        <v/>
      </c>
      <c r="P360" s="40"/>
      <c r="Q360" s="41" t="str">
        <f>IF(LEFT(N360,4)="Pass","Nist SP 800-88",My_Audit!R360)&amp;""</f>
        <v/>
      </c>
      <c r="R360" s="40"/>
      <c r="S360" s="40"/>
      <c r="T360" s="41" t="str" cm="1">
        <f t="array" ref="T360">IF($AC360=0,"",INDEX(Models!J$2:J$605,$AC360))</f>
        <v/>
      </c>
      <c r="U360" s="40"/>
      <c r="V360" s="40"/>
      <c r="W360" s="79" t="str" cm="1">
        <f t="array" ref="W360">IF(($Z360+$AA360+$AD360)=0,"",ExpandDiagCodes(_xlfn.TEXTJOIN(", ",TRUE,IF($AA360=0,"",INDEX(My_Audit!L$2:L$456,$AA360)),IF($Z360=0,"",INDEX(Output_Mac!AA$2:AA$500,$Z360)),IF($AD360=0,"",INDEX(Output_Win!AA$2:AA$243,$AD360)))))</f>
        <v/>
      </c>
      <c r="Y360" s="80">
        <f>IFERROR(MATCH($A360,CSV!$A$2:$A$510,0),0)</f>
        <v>0</v>
      </c>
      <c r="Z360" s="80">
        <f>IFERROR(MATCH($A360,Output_Mac!$A$2:$A$500,0),0)</f>
        <v>0</v>
      </c>
      <c r="AA360" s="80">
        <f>IFERROR(MATCH($A360,My_Audit!$A$2:$A$456,0),0)</f>
        <v>359</v>
      </c>
      <c r="AB360" s="80">
        <f>IFERROR(MATCH($C360,My_Audit!$B$2:$B$456,0),0)</f>
        <v>0</v>
      </c>
      <c r="AC360" s="80">
        <f>IFERROR(MATCH($E360,Models!$I$2:$I$605,0),0)</f>
        <v>0</v>
      </c>
      <c r="AD360" s="80">
        <f>IFERROR(MATCH($A360,Output_Win!$A$2:$A$243,0),0)</f>
        <v>0</v>
      </c>
    </row>
    <row r="361" spans="1:30">
      <c r="A361" s="40" t="str">
        <f>_xlfn.TEXTJOIN("",TRUE,Input!$A$4,TEXT(ROW(My_Audit!A360)+Input!$A$8-1,"00"))</f>
        <v>W4748</v>
      </c>
      <c r="B361" s="40" t="str">
        <f>_xlfn.TEXTJOIN("-",TRUE,"ITD",Input!$A$2,A361)</f>
        <v>ITD-SHR11749-W4748</v>
      </c>
      <c r="C361" s="41" t="str" cm="1">
        <f t="array" ref="C361">IF(($Y361+$Z361+$AA361+$AD361)=0,"",IFERROR(_xlfn.LET(_xlpm.CSVVal,IF($Y361=0,"",INDEX(CSV!B$2:B$510,$Y361)),_xlpm.MacVal,IF($Z361=0,"",INDEX(Output_Mac!B$2:B$500,$Z361)),_xlpm.WinVal,IF($AD361=0,"",INDEX(Output_Win!B$2:B$243,$AD361)),_xlpm.MyAuditVal,IF($AA361=0,"",INDEX(My_Audit!B$2:B$456,$AA361)),_xlfn.IFS(_xlpm.MyAuditVal&lt;&gt;"",_xlpm.MyAuditVal,_xlpm.MacVal&lt;&gt;"",_xlpm.MacVal,_xlpm.WinVal&lt;&gt;"",_xlpm.WinVal,_xlpm.CSVVal&lt;&gt;"",_xlpm.CSVVal)),""))</f>
        <v/>
      </c>
      <c r="D361" s="41" t="str" cm="1">
        <f t="array" ref="D361">IF(($Y361+$Z361+$AA361+$AD361)=0,"",IFERROR(_xlfn.LET(_xlpm.CSVVal,IF($Y361=0,"",INDEX(CSV!C$2:C$510,$Y361)),_xlpm.MacVal,IF($Z361=0,"",INDEX(Output_Mac!D$2:D$500,$Z361)),_xlpm.WinVal,IF($AD361=0,"",INDEX(Output_Win!D$2:D$243,$AD361)),_xlpm.MyAuditVal,IF($AA361=0,"",INDEX(My_Audit!C$2:C$456,$AA361)),_xlfn.IFS(_xlpm.MyAuditVal&lt;&gt;"",_xlpm.MyAuditVal,_xlpm.MacVal&lt;&gt;"",_xlpm.MacVal,_xlpm.WinVal&lt;&gt;"",_xlpm.WinVal,_xlpm.CSVVal&lt;&gt;"",_xlpm.CSVVal)),""))</f>
        <v/>
      </c>
      <c r="E361" s="41" t="str" cm="1">
        <f t="array" ref="E361">IF(($Y361+$Z361+$AA361+$AD361)=0,"",IFERROR(_xlfn.LET(_xlpm.CSVVal,IF($Y361=0,"",INDEX(CSV!E$2:E$510,$Y361)),_xlpm.MacVal,IF($Z361=0,"",INDEX(Output_Mac!C$2:C$500,$Z361)),_xlpm.WinVal,IF($AD361=0,"",INDEX(Output_Win!C$2:C$243,$AD361)),_xlpm.MyAuditVal,IF($AA361=0,"",INDEX(My_Audit!D$2:D$456,$AA361)),_xlfn.IFS(_xlpm.MyAuditVal&lt;&gt;"",_xlpm.MyAuditVal,_xlpm.MacVal&lt;&gt;"",_xlpm.MacVal,_xlpm.WinVal&lt;&gt;"",_xlpm.WinVal,_xlpm.CSVVal&lt;&gt;"",_xlpm.CSVVal)),""))</f>
        <v/>
      </c>
      <c r="F361" s="41" t="str" cm="1">
        <f t="array" ref="F361">IF(($Y361+$Z361+$AA361+$AD361)=0,"",IFERROR(_xlfn.LET(_xlpm.CSVVal,IF($Y361=0,"",INDEX(CSV!F$2:F$510,$Y361)),_xlpm.MacVal,IF($Z361=0,"",INDEX(Output_Mac!E$2:E$500,$Z361)),_xlpm.WinVal,IF($AD361=0,"",INDEX(Output_Win!E$2:E$243,$AD361)),_xlpm.MyAuditVal,IF($AA361=0,"",INDEX(My_Audit!E$2:E$456,$AA361)),_xlfn.IFS(_xlpm.MyAuditVal&lt;&gt;"",_xlpm.MyAuditVal,_xlpm.MacVal&lt;&gt;"",_xlpm.MacVal,_xlpm.WinVal&lt;&gt;"",_xlpm.WinVal,_xlpm.CSVVal&lt;&gt;"",PROPER(_xlpm.CSVVal))),""))</f>
        <v/>
      </c>
      <c r="G361" s="41" t="str" cm="1">
        <f t="array" ref="G361">IF(($Y361+$Z361+$AA361+$AD361)=0,"",IFERROR(_xlfn.LET(_xlpm.CSVVal,IF($Y361=0,"",INDEX(CSV!G$2:G$510,$Y361)),_xlpm.MacVal,IF($Z361=0,"",INDEX(Output_Mac!G$2:G$500,$Z361)),_xlpm.WinVal,IF($AD361=0,"",INDEX(Output_Win!G$2:G$243,$AD361)),_xlpm.MyAuditVal,IF($AA361=0,"",INDEX(My_Audit!F$2:F$456,$AA361)),_xlfn.IFS(_xlpm.MyAuditVal&lt;&gt;"",_xlpm.MyAuditVal,_xlpm.MacVal&lt;&gt;"",_xlpm.MacVal,_xlpm.WinVal&lt;&gt;"",_xlpm.WinVal,_xlpm.CSVVal&lt;&gt;"",_xlpm.CSVVal)),""))</f>
        <v/>
      </c>
      <c r="H361" s="41" t="str" cm="1">
        <f t="array" ref="H361">IF($Z361&gt;0,INDEX(Output_Mac!H$2:H$500,$Z361),IF($AD361&gt;0,INDEX(Output_Win!H$2:H$243,$AD361),IF($AA361&gt;0,_xlfn.LET(_xlpm.MyAuditVal,INDEX(My_Audit!G$2:G$456,$AA361),IF(_xlpm.MyAuditVal=0,"",_xlpm.MyAuditVal)),"")))</f>
        <v/>
      </c>
      <c r="I361" s="41" t="str" cm="1">
        <f t="array" ref="I361">IF(($Y361+$Z361+$AA361+$AD361)=0,"",IFERROR(_xlfn.LET(_xlpm.CSVVal,IF($Y361=0,"",INDEX(CSV!H$2:H$510,$Y361)),_xlpm.MacVal,IF($Z361=0,"",INDEX(Output_Mac!I$2:I$500,$Z361)),_xlpm.WinVal,IF($AD361=0,"",INDEX(Output_Win!I$2:I$243,$AD361)),_xlpm.MyAuditVal,IF($AA361=0,"",INDEX(My_Audit!H$2:H$456,$AA361)),_xlfn.IFS(_xlpm.MyAuditVal&lt;&gt;"",_xlpm.MyAuditVal,_xlpm.MacVal&lt;&gt;"",_xlpm.MacVal,_xlpm.WinVal&lt;&gt;"",_xlpm.WinVal,_xlpm.CSVVal&lt;&gt;"",_xlpm.CSVVal)),""))</f>
        <v/>
      </c>
      <c r="J361" s="41" t="str" cm="1">
        <f t="array" ref="J361">IF(($Y361+$Z361+$AA361+$AD361)=0,"",IFERROR(_xlfn.LET(_xlpm.CSVVal,IF($Y361=0,"",INDEX(CSV!J$2:J$510,$Y361)),_xlpm.MacVal,IF($Z361=0,"",INDEX(Output_Mac!J$2:J$500,$Z361)),_xlpm.WinVal,IF($AD361=0,"",INDEX(Output_Win!J$2:J$243,$AD361)),_xlpm.MyAuditVal,IF($AA361=0,"",INDEX(My_Audit!I$2:I$456,$AA361)),_xlfn.IFS(_xlpm.MyAuditVal&lt;&gt;"",_xlpm.MyAuditVal,_xlpm.MacVal&lt;&gt;"",_xlpm.MacVal,_xlpm.WinVal&lt;&gt;"",_xlpm.WinVal,_xlpm.CSVVal&lt;&gt;"",_xlpm.CSVVal)),""))</f>
        <v/>
      </c>
      <c r="K361" s="41" t="str" cm="1">
        <f t="array" ref="K361">IF(($Y361+$Z361+$AA361+$AD361)=0,"",IFERROR(_xlfn.LET(_xlpm.CSVVal,IF($Y361=0,"",INDEX(CSV!N$2:N$510,$Y361)),_xlpm.MacVal,IF($Z361=0,"",INDEX(Output_Mac!L$2:L$500,$Z361)),_xlpm.WinVal,IF($AD361=0,"",INDEX(Output_Win!L$2:L$243,$AD361)),_xlpm.MyAuditVal,IF($AA361=0,"",INDEX(My_Audit!J$2:J$456,$AA361)),_xlfn.IFS(_xlpm.MyAuditVal&lt;&gt;"",_xlpm.MyAuditVal,_xlpm.MacVal&lt;&gt;"",_xlpm.MacVal,_xlpm.WinVal&lt;&gt;"",_xlpm.WinVal,_xlpm.CSVVal&lt;&gt;"",_xlpm.CSVVal)),""))</f>
        <v/>
      </c>
      <c r="L361" s="41" t="str" cm="1">
        <f t="array" ref="L361">IF(($Y361+$Z361+$AA361+$AD361)=0,"",IFERROR(_xlfn.LET(_xlpm.CSVVal,IF($Y361=0,"",INDEX(CSV!Q$2:Q$510,$Y361)),_xlpm.MacVal,IF($Z361=0,"",INDEX(Output_Mac!M$2:M$500,$Z361)),_xlpm.WinVal,IF($AD361=0,"",INDEX(Output_Win!M$2:M$243,$AD361)),_xlpm.MyAuditVal,IF($AA361=0,"",INDEX(My_Audit!K$2:K$456,$AA361)),_xlfn.IFS(_xlpm.MyAuditVal&lt;&gt;"",_xlpm.MyAuditVal,_xlpm.MacVal&lt;&gt;"",_xlpm.MacVal,_xlpm.WinVal&lt;&gt;"",_xlpm.WinVal,_xlpm.CSVVal&lt;&gt;"",_xlpm.CSVVal)),""))</f>
        <v/>
      </c>
      <c r="M361" s="41" t="str" cm="1">
        <f t="array" ref="M361">IF(($Y361+$Z361+$AA361+$AD361)=0,"",ExpandDiagCodes(_xlfn.TEXTJOIN(", ",TRUE,IF($AA361=0,"",INDEX(My_Audit!N$2:N$456,$AA361)),IF($Z361=0,"",INDEX(Output_Mac!S$2:S$500,$Z361)),IF($AD361=0,"",INDEX(Output_Win!S$2:S$243,$AD361)),IF($Y361=0,"",INDEX(CSV!AE$2:AE$510,$Y361)))))</f>
        <v/>
      </c>
      <c r="N361" s="41" t="str" cm="1">
        <f t="array" ref="N361">IF(($Y361+$Z361+$AA361+$AD361)=0,"",IFERROR(_xlfn.LET(_xlpm.CSVVal,IF($Y361=0,"",INDEX(CSV!AG$2:AG$510,$Y361)),_xlpm.MacVal,IF($Z361=0,"",INDEX(Output_Mac!T$2:T$500,$Z361)),_xlpm.WinVal,IF($AD361=0,"",INDEX(Output_Win!T$2:T$243,$AD361)),_xlpm.MyAuditVal,IF($AA361=0,"",INDEX(My_Audit!O$2:O$456,$AA361)),_xlfn.IFS(_xlpm.MyAuditVal&lt;&gt;"",_xlpm.MyAuditVal,_xlpm.MacVal&lt;&gt;"",_xlpm.MacVal,_xlpm.WinVal&lt;&gt;"",_xlpm.WinVal,_xlpm.CSVVal&lt;&gt;"",_xlpm.CSVVal)),""))</f>
        <v/>
      </c>
      <c r="O361" s="41" t="str" cm="1">
        <f t="array" ref="O361">IF($AB361=0,"",INDEX(My_Audit!P$2:P$456,$AB361))&amp;""</f>
        <v/>
      </c>
      <c r="P361" s="40"/>
      <c r="Q361" s="41" t="str">
        <f>IF(LEFT(N361,4)="Pass","Nist SP 800-88",My_Audit!R361)&amp;""</f>
        <v/>
      </c>
      <c r="R361" s="40"/>
      <c r="S361" s="40"/>
      <c r="T361" s="41" t="str" cm="1">
        <f t="array" ref="T361">IF($AC361=0,"",INDEX(Models!J$2:J$605,$AC361))</f>
        <v/>
      </c>
      <c r="U361" s="40"/>
      <c r="V361" s="40"/>
      <c r="W361" s="79" t="str" cm="1">
        <f t="array" ref="W361">IF(($Z361+$AA361+$AD361)=0,"",ExpandDiagCodes(_xlfn.TEXTJOIN(", ",TRUE,IF($AA361=0,"",INDEX(My_Audit!L$2:L$456,$AA361)),IF($Z361=0,"",INDEX(Output_Mac!AA$2:AA$500,$Z361)),IF($AD361=0,"",INDEX(Output_Win!AA$2:AA$243,$AD361)))))</f>
        <v/>
      </c>
      <c r="Y361" s="80">
        <f>IFERROR(MATCH($A361,CSV!$A$2:$A$510,0),0)</f>
        <v>0</v>
      </c>
      <c r="Z361" s="80">
        <f>IFERROR(MATCH($A361,Output_Mac!$A$2:$A$500,0),0)</f>
        <v>0</v>
      </c>
      <c r="AA361" s="80">
        <f>IFERROR(MATCH($A361,My_Audit!$A$2:$A$456,0),0)</f>
        <v>360</v>
      </c>
      <c r="AB361" s="80">
        <f>IFERROR(MATCH($C361,My_Audit!$B$2:$B$456,0),0)</f>
        <v>0</v>
      </c>
      <c r="AC361" s="80">
        <f>IFERROR(MATCH($E361,Models!$I$2:$I$605,0),0)</f>
        <v>0</v>
      </c>
      <c r="AD361" s="80">
        <f>IFERROR(MATCH($A361,Output_Win!$A$2:$A$243,0),0)</f>
        <v>0</v>
      </c>
    </row>
    <row r="362" spans="1:30">
      <c r="A362" s="40" t="str">
        <f>_xlfn.TEXTJOIN("",TRUE,Input!$A$4,TEXT(ROW(My_Audit!A361)+Input!$A$8-1,"00"))</f>
        <v>W4749</v>
      </c>
      <c r="B362" s="40" t="str">
        <f>_xlfn.TEXTJOIN("-",TRUE,"ITD",Input!$A$2,A362)</f>
        <v>ITD-SHR11749-W4749</v>
      </c>
      <c r="C362" s="41" t="str" cm="1">
        <f t="array" ref="C362">IF(($Y362+$Z362+$AA362+$AD362)=0,"",IFERROR(_xlfn.LET(_xlpm.CSVVal,IF($Y362=0,"",INDEX(CSV!B$2:B$510,$Y362)),_xlpm.MacVal,IF($Z362=0,"",INDEX(Output_Mac!B$2:B$500,$Z362)),_xlpm.WinVal,IF($AD362=0,"",INDEX(Output_Win!B$2:B$243,$AD362)),_xlpm.MyAuditVal,IF($AA362=0,"",INDEX(My_Audit!B$2:B$456,$AA362)),_xlfn.IFS(_xlpm.MyAuditVal&lt;&gt;"",_xlpm.MyAuditVal,_xlpm.MacVal&lt;&gt;"",_xlpm.MacVal,_xlpm.WinVal&lt;&gt;"",_xlpm.WinVal,_xlpm.CSVVal&lt;&gt;"",_xlpm.CSVVal)),""))</f>
        <v/>
      </c>
      <c r="D362" s="41" t="str" cm="1">
        <f t="array" ref="D362">IF(($Y362+$Z362+$AA362+$AD362)=0,"",IFERROR(_xlfn.LET(_xlpm.CSVVal,IF($Y362=0,"",INDEX(CSV!C$2:C$510,$Y362)),_xlpm.MacVal,IF($Z362=0,"",INDEX(Output_Mac!D$2:D$500,$Z362)),_xlpm.WinVal,IF($AD362=0,"",INDEX(Output_Win!D$2:D$243,$AD362)),_xlpm.MyAuditVal,IF($AA362=0,"",INDEX(My_Audit!C$2:C$456,$AA362)),_xlfn.IFS(_xlpm.MyAuditVal&lt;&gt;"",_xlpm.MyAuditVal,_xlpm.MacVal&lt;&gt;"",_xlpm.MacVal,_xlpm.WinVal&lt;&gt;"",_xlpm.WinVal,_xlpm.CSVVal&lt;&gt;"",_xlpm.CSVVal)),""))</f>
        <v/>
      </c>
      <c r="E362" s="41" t="str" cm="1">
        <f t="array" ref="E362">IF(($Y362+$Z362+$AA362+$AD362)=0,"",IFERROR(_xlfn.LET(_xlpm.CSVVal,IF($Y362=0,"",INDEX(CSV!E$2:E$510,$Y362)),_xlpm.MacVal,IF($Z362=0,"",INDEX(Output_Mac!C$2:C$500,$Z362)),_xlpm.WinVal,IF($AD362=0,"",INDEX(Output_Win!C$2:C$243,$AD362)),_xlpm.MyAuditVal,IF($AA362=0,"",INDEX(My_Audit!D$2:D$456,$AA362)),_xlfn.IFS(_xlpm.MyAuditVal&lt;&gt;"",_xlpm.MyAuditVal,_xlpm.MacVal&lt;&gt;"",_xlpm.MacVal,_xlpm.WinVal&lt;&gt;"",_xlpm.WinVal,_xlpm.CSVVal&lt;&gt;"",_xlpm.CSVVal)),""))</f>
        <v/>
      </c>
      <c r="F362" s="41" t="str" cm="1">
        <f t="array" ref="F362">IF(($Y362+$Z362+$AA362+$AD362)=0,"",IFERROR(_xlfn.LET(_xlpm.CSVVal,IF($Y362=0,"",INDEX(CSV!F$2:F$510,$Y362)),_xlpm.MacVal,IF($Z362=0,"",INDEX(Output_Mac!E$2:E$500,$Z362)),_xlpm.WinVal,IF($AD362=0,"",INDEX(Output_Win!E$2:E$243,$AD362)),_xlpm.MyAuditVal,IF($AA362=0,"",INDEX(My_Audit!E$2:E$456,$AA362)),_xlfn.IFS(_xlpm.MyAuditVal&lt;&gt;"",_xlpm.MyAuditVal,_xlpm.MacVal&lt;&gt;"",_xlpm.MacVal,_xlpm.WinVal&lt;&gt;"",_xlpm.WinVal,_xlpm.CSVVal&lt;&gt;"",PROPER(_xlpm.CSVVal))),""))</f>
        <v/>
      </c>
      <c r="G362" s="41" t="str" cm="1">
        <f t="array" ref="G362">IF(($Y362+$Z362+$AA362+$AD362)=0,"",IFERROR(_xlfn.LET(_xlpm.CSVVal,IF($Y362=0,"",INDEX(CSV!G$2:G$510,$Y362)),_xlpm.MacVal,IF($Z362=0,"",INDEX(Output_Mac!G$2:G$500,$Z362)),_xlpm.WinVal,IF($AD362=0,"",INDEX(Output_Win!G$2:G$243,$AD362)),_xlpm.MyAuditVal,IF($AA362=0,"",INDEX(My_Audit!F$2:F$456,$AA362)),_xlfn.IFS(_xlpm.MyAuditVal&lt;&gt;"",_xlpm.MyAuditVal,_xlpm.MacVal&lt;&gt;"",_xlpm.MacVal,_xlpm.WinVal&lt;&gt;"",_xlpm.WinVal,_xlpm.CSVVal&lt;&gt;"",_xlpm.CSVVal)),""))</f>
        <v/>
      </c>
      <c r="H362" s="41" t="str" cm="1">
        <f t="array" ref="H362">IF($Z362&gt;0,INDEX(Output_Mac!H$2:H$500,$Z362),IF($AD362&gt;0,INDEX(Output_Win!H$2:H$243,$AD362),IF($AA362&gt;0,_xlfn.LET(_xlpm.MyAuditVal,INDEX(My_Audit!G$2:G$456,$AA362),IF(_xlpm.MyAuditVal=0,"",_xlpm.MyAuditVal)),"")))</f>
        <v/>
      </c>
      <c r="I362" s="41" t="str" cm="1">
        <f t="array" ref="I362">IF(($Y362+$Z362+$AA362+$AD362)=0,"",IFERROR(_xlfn.LET(_xlpm.CSVVal,IF($Y362=0,"",INDEX(CSV!H$2:H$510,$Y362)),_xlpm.MacVal,IF($Z362=0,"",INDEX(Output_Mac!I$2:I$500,$Z362)),_xlpm.WinVal,IF($AD362=0,"",INDEX(Output_Win!I$2:I$243,$AD362)),_xlpm.MyAuditVal,IF($AA362=0,"",INDEX(My_Audit!H$2:H$456,$AA362)),_xlfn.IFS(_xlpm.MyAuditVal&lt;&gt;"",_xlpm.MyAuditVal,_xlpm.MacVal&lt;&gt;"",_xlpm.MacVal,_xlpm.WinVal&lt;&gt;"",_xlpm.WinVal,_xlpm.CSVVal&lt;&gt;"",_xlpm.CSVVal)),""))</f>
        <v/>
      </c>
      <c r="J362" s="41" t="str" cm="1">
        <f t="array" ref="J362">IF(($Y362+$Z362+$AA362+$AD362)=0,"",IFERROR(_xlfn.LET(_xlpm.CSVVal,IF($Y362=0,"",INDEX(CSV!J$2:J$510,$Y362)),_xlpm.MacVal,IF($Z362=0,"",INDEX(Output_Mac!J$2:J$500,$Z362)),_xlpm.WinVal,IF($AD362=0,"",INDEX(Output_Win!J$2:J$243,$AD362)),_xlpm.MyAuditVal,IF($AA362=0,"",INDEX(My_Audit!I$2:I$456,$AA362)),_xlfn.IFS(_xlpm.MyAuditVal&lt;&gt;"",_xlpm.MyAuditVal,_xlpm.MacVal&lt;&gt;"",_xlpm.MacVal,_xlpm.WinVal&lt;&gt;"",_xlpm.WinVal,_xlpm.CSVVal&lt;&gt;"",_xlpm.CSVVal)),""))</f>
        <v/>
      </c>
      <c r="K362" s="41" t="str" cm="1">
        <f t="array" ref="K362">IF(($Y362+$Z362+$AA362+$AD362)=0,"",IFERROR(_xlfn.LET(_xlpm.CSVVal,IF($Y362=0,"",INDEX(CSV!N$2:N$510,$Y362)),_xlpm.MacVal,IF($Z362=0,"",INDEX(Output_Mac!L$2:L$500,$Z362)),_xlpm.WinVal,IF($AD362=0,"",INDEX(Output_Win!L$2:L$243,$AD362)),_xlpm.MyAuditVal,IF($AA362=0,"",INDEX(My_Audit!J$2:J$456,$AA362)),_xlfn.IFS(_xlpm.MyAuditVal&lt;&gt;"",_xlpm.MyAuditVal,_xlpm.MacVal&lt;&gt;"",_xlpm.MacVal,_xlpm.WinVal&lt;&gt;"",_xlpm.WinVal,_xlpm.CSVVal&lt;&gt;"",_xlpm.CSVVal)),""))</f>
        <v/>
      </c>
      <c r="L362" s="41" t="str" cm="1">
        <f t="array" ref="L362">IF(($Y362+$Z362+$AA362+$AD362)=0,"",IFERROR(_xlfn.LET(_xlpm.CSVVal,IF($Y362=0,"",INDEX(CSV!Q$2:Q$510,$Y362)),_xlpm.MacVal,IF($Z362=0,"",INDEX(Output_Mac!M$2:M$500,$Z362)),_xlpm.WinVal,IF($AD362=0,"",INDEX(Output_Win!M$2:M$243,$AD362)),_xlpm.MyAuditVal,IF($AA362=0,"",INDEX(My_Audit!K$2:K$456,$AA362)),_xlfn.IFS(_xlpm.MyAuditVal&lt;&gt;"",_xlpm.MyAuditVal,_xlpm.MacVal&lt;&gt;"",_xlpm.MacVal,_xlpm.WinVal&lt;&gt;"",_xlpm.WinVal,_xlpm.CSVVal&lt;&gt;"",_xlpm.CSVVal)),""))</f>
        <v/>
      </c>
      <c r="M362" s="41" t="str" cm="1">
        <f t="array" ref="M362">IF(($Y362+$Z362+$AA362+$AD362)=0,"",ExpandDiagCodes(_xlfn.TEXTJOIN(", ",TRUE,IF($AA362=0,"",INDEX(My_Audit!N$2:N$456,$AA362)),IF($Z362=0,"",INDEX(Output_Mac!S$2:S$500,$Z362)),IF($AD362=0,"",INDEX(Output_Win!S$2:S$243,$AD362)),IF($Y362=0,"",INDEX(CSV!AE$2:AE$510,$Y362)))))</f>
        <v/>
      </c>
      <c r="N362" s="41" t="str" cm="1">
        <f t="array" ref="N362">IF(($Y362+$Z362+$AA362+$AD362)=0,"",IFERROR(_xlfn.LET(_xlpm.CSVVal,IF($Y362=0,"",INDEX(CSV!AG$2:AG$510,$Y362)),_xlpm.MacVal,IF($Z362=0,"",INDEX(Output_Mac!T$2:T$500,$Z362)),_xlpm.WinVal,IF($AD362=0,"",INDEX(Output_Win!T$2:T$243,$AD362)),_xlpm.MyAuditVal,IF($AA362=0,"",INDEX(My_Audit!O$2:O$456,$AA362)),_xlfn.IFS(_xlpm.MyAuditVal&lt;&gt;"",_xlpm.MyAuditVal,_xlpm.MacVal&lt;&gt;"",_xlpm.MacVal,_xlpm.WinVal&lt;&gt;"",_xlpm.WinVal,_xlpm.CSVVal&lt;&gt;"",_xlpm.CSVVal)),""))</f>
        <v/>
      </c>
      <c r="O362" s="41" t="str" cm="1">
        <f t="array" ref="O362">IF($AB362=0,"",INDEX(My_Audit!P$2:P$456,$AB362))&amp;""</f>
        <v/>
      </c>
      <c r="P362" s="40"/>
      <c r="Q362" s="41" t="str">
        <f>IF(LEFT(N362,4)="Pass","Nist SP 800-88",My_Audit!R362)&amp;""</f>
        <v/>
      </c>
      <c r="R362" s="40"/>
      <c r="S362" s="40"/>
      <c r="T362" s="41" t="str" cm="1">
        <f t="array" ref="T362">IF($AC362=0,"",INDEX(Models!J$2:J$605,$AC362))</f>
        <v/>
      </c>
      <c r="U362" s="40"/>
      <c r="V362" s="40"/>
      <c r="W362" s="79" t="str" cm="1">
        <f t="array" ref="W362">IF(($Z362+$AA362+$AD362)=0,"",ExpandDiagCodes(_xlfn.TEXTJOIN(", ",TRUE,IF($AA362=0,"",INDEX(My_Audit!L$2:L$456,$AA362)),IF($Z362=0,"",INDEX(Output_Mac!AA$2:AA$500,$Z362)),IF($AD362=0,"",INDEX(Output_Win!AA$2:AA$243,$AD362)))))</f>
        <v/>
      </c>
      <c r="Y362" s="80">
        <f>IFERROR(MATCH($A362,CSV!$A$2:$A$510,0),0)</f>
        <v>0</v>
      </c>
      <c r="Z362" s="80">
        <f>IFERROR(MATCH($A362,Output_Mac!$A$2:$A$500,0),0)</f>
        <v>0</v>
      </c>
      <c r="AA362" s="80">
        <f>IFERROR(MATCH($A362,My_Audit!$A$2:$A$456,0),0)</f>
        <v>361</v>
      </c>
      <c r="AB362" s="80">
        <f>IFERROR(MATCH($C362,My_Audit!$B$2:$B$456,0),0)</f>
        <v>0</v>
      </c>
      <c r="AC362" s="80">
        <f>IFERROR(MATCH($E362,Models!$I$2:$I$605,0),0)</f>
        <v>0</v>
      </c>
      <c r="AD362" s="80">
        <f>IFERROR(MATCH($A362,Output_Win!$A$2:$A$243,0),0)</f>
        <v>0</v>
      </c>
    </row>
    <row r="363" spans="1:30">
      <c r="A363" s="40" t="str">
        <f>_xlfn.TEXTJOIN("",TRUE,Input!$A$4,TEXT(ROW(My_Audit!A362)+Input!$A$8-1,"00"))</f>
        <v>W4750</v>
      </c>
      <c r="B363" s="40" t="str">
        <f>_xlfn.TEXTJOIN("-",TRUE,"ITD",Input!$A$2,A363)</f>
        <v>ITD-SHR11749-W4750</v>
      </c>
      <c r="C363" s="41" t="str" cm="1">
        <f t="array" ref="C363">IF(($Y363+$Z363+$AA363+$AD363)=0,"",IFERROR(_xlfn.LET(_xlpm.CSVVal,IF($Y363=0,"",INDEX(CSV!B$2:B$510,$Y363)),_xlpm.MacVal,IF($Z363=0,"",INDEX(Output_Mac!B$2:B$500,$Z363)),_xlpm.WinVal,IF($AD363=0,"",INDEX(Output_Win!B$2:B$243,$AD363)),_xlpm.MyAuditVal,IF($AA363=0,"",INDEX(My_Audit!B$2:B$456,$AA363)),_xlfn.IFS(_xlpm.MyAuditVal&lt;&gt;"",_xlpm.MyAuditVal,_xlpm.MacVal&lt;&gt;"",_xlpm.MacVal,_xlpm.WinVal&lt;&gt;"",_xlpm.WinVal,_xlpm.CSVVal&lt;&gt;"",_xlpm.CSVVal)),""))</f>
        <v/>
      </c>
      <c r="D363" s="41" t="str" cm="1">
        <f t="array" ref="D363">IF(($Y363+$Z363+$AA363+$AD363)=0,"",IFERROR(_xlfn.LET(_xlpm.CSVVal,IF($Y363=0,"",INDEX(CSV!C$2:C$510,$Y363)),_xlpm.MacVal,IF($Z363=0,"",INDEX(Output_Mac!D$2:D$500,$Z363)),_xlpm.WinVal,IF($AD363=0,"",INDEX(Output_Win!D$2:D$243,$AD363)),_xlpm.MyAuditVal,IF($AA363=0,"",INDEX(My_Audit!C$2:C$456,$AA363)),_xlfn.IFS(_xlpm.MyAuditVal&lt;&gt;"",_xlpm.MyAuditVal,_xlpm.MacVal&lt;&gt;"",_xlpm.MacVal,_xlpm.WinVal&lt;&gt;"",_xlpm.WinVal,_xlpm.CSVVal&lt;&gt;"",_xlpm.CSVVal)),""))</f>
        <v/>
      </c>
      <c r="E363" s="41" t="str" cm="1">
        <f t="array" ref="E363">IF(($Y363+$Z363+$AA363+$AD363)=0,"",IFERROR(_xlfn.LET(_xlpm.CSVVal,IF($Y363=0,"",INDEX(CSV!E$2:E$510,$Y363)),_xlpm.MacVal,IF($Z363=0,"",INDEX(Output_Mac!C$2:C$500,$Z363)),_xlpm.WinVal,IF($AD363=0,"",INDEX(Output_Win!C$2:C$243,$AD363)),_xlpm.MyAuditVal,IF($AA363=0,"",INDEX(My_Audit!D$2:D$456,$AA363)),_xlfn.IFS(_xlpm.MyAuditVal&lt;&gt;"",_xlpm.MyAuditVal,_xlpm.MacVal&lt;&gt;"",_xlpm.MacVal,_xlpm.WinVal&lt;&gt;"",_xlpm.WinVal,_xlpm.CSVVal&lt;&gt;"",_xlpm.CSVVal)),""))</f>
        <v/>
      </c>
      <c r="F363" s="41" t="str" cm="1">
        <f t="array" ref="F363">IF(($Y363+$Z363+$AA363+$AD363)=0,"",IFERROR(_xlfn.LET(_xlpm.CSVVal,IF($Y363=0,"",INDEX(CSV!F$2:F$510,$Y363)),_xlpm.MacVal,IF($Z363=0,"",INDEX(Output_Mac!E$2:E$500,$Z363)),_xlpm.WinVal,IF($AD363=0,"",INDEX(Output_Win!E$2:E$243,$AD363)),_xlpm.MyAuditVal,IF($AA363=0,"",INDEX(My_Audit!E$2:E$456,$AA363)),_xlfn.IFS(_xlpm.MyAuditVal&lt;&gt;"",_xlpm.MyAuditVal,_xlpm.MacVal&lt;&gt;"",_xlpm.MacVal,_xlpm.WinVal&lt;&gt;"",_xlpm.WinVal,_xlpm.CSVVal&lt;&gt;"",PROPER(_xlpm.CSVVal))),""))</f>
        <v/>
      </c>
      <c r="G363" s="41" t="str" cm="1">
        <f t="array" ref="G363">IF(($Y363+$Z363+$AA363+$AD363)=0,"",IFERROR(_xlfn.LET(_xlpm.CSVVal,IF($Y363=0,"",INDEX(CSV!G$2:G$510,$Y363)),_xlpm.MacVal,IF($Z363=0,"",INDEX(Output_Mac!G$2:G$500,$Z363)),_xlpm.WinVal,IF($AD363=0,"",INDEX(Output_Win!G$2:G$243,$AD363)),_xlpm.MyAuditVal,IF($AA363=0,"",INDEX(My_Audit!F$2:F$456,$AA363)),_xlfn.IFS(_xlpm.MyAuditVal&lt;&gt;"",_xlpm.MyAuditVal,_xlpm.MacVal&lt;&gt;"",_xlpm.MacVal,_xlpm.WinVal&lt;&gt;"",_xlpm.WinVal,_xlpm.CSVVal&lt;&gt;"",_xlpm.CSVVal)),""))</f>
        <v/>
      </c>
      <c r="H363" s="41" t="str" cm="1">
        <f t="array" ref="H363">IF($Z363&gt;0,INDEX(Output_Mac!H$2:H$500,$Z363),IF($AD363&gt;0,INDEX(Output_Win!H$2:H$243,$AD363),IF($AA363&gt;0,_xlfn.LET(_xlpm.MyAuditVal,INDEX(My_Audit!G$2:G$456,$AA363),IF(_xlpm.MyAuditVal=0,"",_xlpm.MyAuditVal)),"")))</f>
        <v/>
      </c>
      <c r="I363" s="41" t="str" cm="1">
        <f t="array" ref="I363">IF(($Y363+$Z363+$AA363+$AD363)=0,"",IFERROR(_xlfn.LET(_xlpm.CSVVal,IF($Y363=0,"",INDEX(CSV!H$2:H$510,$Y363)),_xlpm.MacVal,IF($Z363=0,"",INDEX(Output_Mac!I$2:I$500,$Z363)),_xlpm.WinVal,IF($AD363=0,"",INDEX(Output_Win!I$2:I$243,$AD363)),_xlpm.MyAuditVal,IF($AA363=0,"",INDEX(My_Audit!H$2:H$456,$AA363)),_xlfn.IFS(_xlpm.MyAuditVal&lt;&gt;"",_xlpm.MyAuditVal,_xlpm.MacVal&lt;&gt;"",_xlpm.MacVal,_xlpm.WinVal&lt;&gt;"",_xlpm.WinVal,_xlpm.CSVVal&lt;&gt;"",_xlpm.CSVVal)),""))</f>
        <v/>
      </c>
      <c r="J363" s="41" t="str" cm="1">
        <f t="array" ref="J363">IF(($Y363+$Z363+$AA363+$AD363)=0,"",IFERROR(_xlfn.LET(_xlpm.CSVVal,IF($Y363=0,"",INDEX(CSV!J$2:J$510,$Y363)),_xlpm.MacVal,IF($Z363=0,"",INDEX(Output_Mac!J$2:J$500,$Z363)),_xlpm.WinVal,IF($AD363=0,"",INDEX(Output_Win!J$2:J$243,$AD363)),_xlpm.MyAuditVal,IF($AA363=0,"",INDEX(My_Audit!I$2:I$456,$AA363)),_xlfn.IFS(_xlpm.MyAuditVal&lt;&gt;"",_xlpm.MyAuditVal,_xlpm.MacVal&lt;&gt;"",_xlpm.MacVal,_xlpm.WinVal&lt;&gt;"",_xlpm.WinVal,_xlpm.CSVVal&lt;&gt;"",_xlpm.CSVVal)),""))</f>
        <v/>
      </c>
      <c r="K363" s="41" t="str" cm="1">
        <f t="array" ref="K363">IF(($Y363+$Z363+$AA363+$AD363)=0,"",IFERROR(_xlfn.LET(_xlpm.CSVVal,IF($Y363=0,"",INDEX(CSV!N$2:N$510,$Y363)),_xlpm.MacVal,IF($Z363=0,"",INDEX(Output_Mac!L$2:L$500,$Z363)),_xlpm.WinVal,IF($AD363=0,"",INDEX(Output_Win!L$2:L$243,$AD363)),_xlpm.MyAuditVal,IF($AA363=0,"",INDEX(My_Audit!J$2:J$456,$AA363)),_xlfn.IFS(_xlpm.MyAuditVal&lt;&gt;"",_xlpm.MyAuditVal,_xlpm.MacVal&lt;&gt;"",_xlpm.MacVal,_xlpm.WinVal&lt;&gt;"",_xlpm.WinVal,_xlpm.CSVVal&lt;&gt;"",_xlpm.CSVVal)),""))</f>
        <v/>
      </c>
      <c r="L363" s="41" t="str" cm="1">
        <f t="array" ref="L363">IF(($Y363+$Z363+$AA363+$AD363)=0,"",IFERROR(_xlfn.LET(_xlpm.CSVVal,IF($Y363=0,"",INDEX(CSV!Q$2:Q$510,$Y363)),_xlpm.MacVal,IF($Z363=0,"",INDEX(Output_Mac!M$2:M$500,$Z363)),_xlpm.WinVal,IF($AD363=0,"",INDEX(Output_Win!M$2:M$243,$AD363)),_xlpm.MyAuditVal,IF($AA363=0,"",INDEX(My_Audit!K$2:K$456,$AA363)),_xlfn.IFS(_xlpm.MyAuditVal&lt;&gt;"",_xlpm.MyAuditVal,_xlpm.MacVal&lt;&gt;"",_xlpm.MacVal,_xlpm.WinVal&lt;&gt;"",_xlpm.WinVal,_xlpm.CSVVal&lt;&gt;"",_xlpm.CSVVal)),""))</f>
        <v/>
      </c>
      <c r="M363" s="41" t="str" cm="1">
        <f t="array" ref="M363">IF(($Y363+$Z363+$AA363+$AD363)=0,"",ExpandDiagCodes(_xlfn.TEXTJOIN(", ",TRUE,IF($AA363=0,"",INDEX(My_Audit!N$2:N$456,$AA363)),IF($Z363=0,"",INDEX(Output_Mac!S$2:S$500,$Z363)),IF($AD363=0,"",INDEX(Output_Win!S$2:S$243,$AD363)),IF($Y363=0,"",INDEX(CSV!AE$2:AE$510,$Y363)))))</f>
        <v/>
      </c>
      <c r="N363" s="41" t="str" cm="1">
        <f t="array" ref="N363">IF(($Y363+$Z363+$AA363+$AD363)=0,"",IFERROR(_xlfn.LET(_xlpm.CSVVal,IF($Y363=0,"",INDEX(CSV!AG$2:AG$510,$Y363)),_xlpm.MacVal,IF($Z363=0,"",INDEX(Output_Mac!T$2:T$500,$Z363)),_xlpm.WinVal,IF($AD363=0,"",INDEX(Output_Win!T$2:T$243,$AD363)),_xlpm.MyAuditVal,IF($AA363=0,"",INDEX(My_Audit!O$2:O$456,$AA363)),_xlfn.IFS(_xlpm.MyAuditVal&lt;&gt;"",_xlpm.MyAuditVal,_xlpm.MacVal&lt;&gt;"",_xlpm.MacVal,_xlpm.WinVal&lt;&gt;"",_xlpm.WinVal,_xlpm.CSVVal&lt;&gt;"",_xlpm.CSVVal)),""))</f>
        <v/>
      </c>
      <c r="O363" s="41" t="str" cm="1">
        <f t="array" ref="O363">IF($AB363=0,"",INDEX(My_Audit!P$2:P$456,$AB363))&amp;""</f>
        <v/>
      </c>
      <c r="P363" s="40"/>
      <c r="Q363" s="41" t="str">
        <f>IF(LEFT(N363,4)="Pass","Nist SP 800-88",My_Audit!R363)&amp;""</f>
        <v/>
      </c>
      <c r="R363" s="40"/>
      <c r="S363" s="40"/>
      <c r="T363" s="41" t="str" cm="1">
        <f t="array" ref="T363">IF($AC363=0,"",INDEX(Models!J$2:J$605,$AC363))</f>
        <v/>
      </c>
      <c r="U363" s="40"/>
      <c r="V363" s="40"/>
      <c r="W363" s="79" t="str" cm="1">
        <f t="array" ref="W363">IF(($Z363+$AA363+$AD363)=0,"",ExpandDiagCodes(_xlfn.TEXTJOIN(", ",TRUE,IF($AA363=0,"",INDEX(My_Audit!L$2:L$456,$AA363)),IF($Z363=0,"",INDEX(Output_Mac!AA$2:AA$500,$Z363)),IF($AD363=0,"",INDEX(Output_Win!AA$2:AA$243,$AD363)))))</f>
        <v/>
      </c>
      <c r="Y363" s="80">
        <f>IFERROR(MATCH($A363,CSV!$A$2:$A$510,0),0)</f>
        <v>0</v>
      </c>
      <c r="Z363" s="80">
        <f>IFERROR(MATCH($A363,Output_Mac!$A$2:$A$500,0),0)</f>
        <v>0</v>
      </c>
      <c r="AA363" s="80">
        <f>IFERROR(MATCH($A363,My_Audit!$A$2:$A$456,0),0)</f>
        <v>362</v>
      </c>
      <c r="AB363" s="80">
        <f>IFERROR(MATCH($C363,My_Audit!$B$2:$B$456,0),0)</f>
        <v>0</v>
      </c>
      <c r="AC363" s="80">
        <f>IFERROR(MATCH($E363,Models!$I$2:$I$605,0),0)</f>
        <v>0</v>
      </c>
      <c r="AD363" s="80">
        <f>IFERROR(MATCH($A363,Output_Win!$A$2:$A$243,0),0)</f>
        <v>0</v>
      </c>
    </row>
    <row r="364" spans="1:30">
      <c r="A364" s="40" t="str">
        <f>_xlfn.TEXTJOIN("",TRUE,Input!$A$4,TEXT(ROW(My_Audit!A363)+Input!$A$8-1,"00"))</f>
        <v>W4751</v>
      </c>
      <c r="B364" s="40" t="str">
        <f>_xlfn.TEXTJOIN("-",TRUE,"ITD",Input!$A$2,A364)</f>
        <v>ITD-SHR11749-W4751</v>
      </c>
      <c r="C364" s="41" t="str" cm="1">
        <f t="array" ref="C364">IF(($Y364+$Z364+$AA364+$AD364)=0,"",IFERROR(_xlfn.LET(_xlpm.CSVVal,IF($Y364=0,"",INDEX(CSV!B$2:B$510,$Y364)),_xlpm.MacVal,IF($Z364=0,"",INDEX(Output_Mac!B$2:B$500,$Z364)),_xlpm.WinVal,IF($AD364=0,"",INDEX(Output_Win!B$2:B$243,$AD364)),_xlpm.MyAuditVal,IF($AA364=0,"",INDEX(My_Audit!B$2:B$456,$AA364)),_xlfn.IFS(_xlpm.MyAuditVal&lt;&gt;"",_xlpm.MyAuditVal,_xlpm.MacVal&lt;&gt;"",_xlpm.MacVal,_xlpm.WinVal&lt;&gt;"",_xlpm.WinVal,_xlpm.CSVVal&lt;&gt;"",_xlpm.CSVVal)),""))</f>
        <v/>
      </c>
      <c r="D364" s="41" t="str" cm="1">
        <f t="array" ref="D364">IF(($Y364+$Z364+$AA364+$AD364)=0,"",IFERROR(_xlfn.LET(_xlpm.CSVVal,IF($Y364=0,"",INDEX(CSV!C$2:C$510,$Y364)),_xlpm.MacVal,IF($Z364=0,"",INDEX(Output_Mac!D$2:D$500,$Z364)),_xlpm.WinVal,IF($AD364=0,"",INDEX(Output_Win!D$2:D$243,$AD364)),_xlpm.MyAuditVal,IF($AA364=0,"",INDEX(My_Audit!C$2:C$456,$AA364)),_xlfn.IFS(_xlpm.MyAuditVal&lt;&gt;"",_xlpm.MyAuditVal,_xlpm.MacVal&lt;&gt;"",_xlpm.MacVal,_xlpm.WinVal&lt;&gt;"",_xlpm.WinVal,_xlpm.CSVVal&lt;&gt;"",_xlpm.CSVVal)),""))</f>
        <v/>
      </c>
      <c r="E364" s="41" t="str" cm="1">
        <f t="array" ref="E364">IF(($Y364+$Z364+$AA364+$AD364)=0,"",IFERROR(_xlfn.LET(_xlpm.CSVVal,IF($Y364=0,"",INDEX(CSV!E$2:E$510,$Y364)),_xlpm.MacVal,IF($Z364=0,"",INDEX(Output_Mac!C$2:C$500,$Z364)),_xlpm.WinVal,IF($AD364=0,"",INDEX(Output_Win!C$2:C$243,$AD364)),_xlpm.MyAuditVal,IF($AA364=0,"",INDEX(My_Audit!D$2:D$456,$AA364)),_xlfn.IFS(_xlpm.MyAuditVal&lt;&gt;"",_xlpm.MyAuditVal,_xlpm.MacVal&lt;&gt;"",_xlpm.MacVal,_xlpm.WinVal&lt;&gt;"",_xlpm.WinVal,_xlpm.CSVVal&lt;&gt;"",_xlpm.CSVVal)),""))</f>
        <v/>
      </c>
      <c r="F364" s="41" t="str" cm="1">
        <f t="array" ref="F364">IF(($Y364+$Z364+$AA364+$AD364)=0,"",IFERROR(_xlfn.LET(_xlpm.CSVVal,IF($Y364=0,"",INDEX(CSV!F$2:F$510,$Y364)),_xlpm.MacVal,IF($Z364=0,"",INDEX(Output_Mac!E$2:E$500,$Z364)),_xlpm.WinVal,IF($AD364=0,"",INDEX(Output_Win!E$2:E$243,$AD364)),_xlpm.MyAuditVal,IF($AA364=0,"",INDEX(My_Audit!E$2:E$456,$AA364)),_xlfn.IFS(_xlpm.MyAuditVal&lt;&gt;"",_xlpm.MyAuditVal,_xlpm.MacVal&lt;&gt;"",_xlpm.MacVal,_xlpm.WinVal&lt;&gt;"",_xlpm.WinVal,_xlpm.CSVVal&lt;&gt;"",PROPER(_xlpm.CSVVal))),""))</f>
        <v/>
      </c>
      <c r="G364" s="41" t="str" cm="1">
        <f t="array" ref="G364">IF(($Y364+$Z364+$AA364+$AD364)=0,"",IFERROR(_xlfn.LET(_xlpm.CSVVal,IF($Y364=0,"",INDEX(CSV!G$2:G$510,$Y364)),_xlpm.MacVal,IF($Z364=0,"",INDEX(Output_Mac!G$2:G$500,$Z364)),_xlpm.WinVal,IF($AD364=0,"",INDEX(Output_Win!G$2:G$243,$AD364)),_xlpm.MyAuditVal,IF($AA364=0,"",INDEX(My_Audit!F$2:F$456,$AA364)),_xlfn.IFS(_xlpm.MyAuditVal&lt;&gt;"",_xlpm.MyAuditVal,_xlpm.MacVal&lt;&gt;"",_xlpm.MacVal,_xlpm.WinVal&lt;&gt;"",_xlpm.WinVal,_xlpm.CSVVal&lt;&gt;"",_xlpm.CSVVal)),""))</f>
        <v/>
      </c>
      <c r="H364" s="41" t="str" cm="1">
        <f t="array" ref="H364">IF($Z364&gt;0,INDEX(Output_Mac!H$2:H$500,$Z364),IF($AD364&gt;0,INDEX(Output_Win!H$2:H$243,$AD364),IF($AA364&gt;0,_xlfn.LET(_xlpm.MyAuditVal,INDEX(My_Audit!G$2:G$456,$AA364),IF(_xlpm.MyAuditVal=0,"",_xlpm.MyAuditVal)),"")))</f>
        <v/>
      </c>
      <c r="I364" s="41" t="str" cm="1">
        <f t="array" ref="I364">IF(($Y364+$Z364+$AA364+$AD364)=0,"",IFERROR(_xlfn.LET(_xlpm.CSVVal,IF($Y364=0,"",INDEX(CSV!H$2:H$510,$Y364)),_xlpm.MacVal,IF($Z364=0,"",INDEX(Output_Mac!I$2:I$500,$Z364)),_xlpm.WinVal,IF($AD364=0,"",INDEX(Output_Win!I$2:I$243,$AD364)),_xlpm.MyAuditVal,IF($AA364=0,"",INDEX(My_Audit!H$2:H$456,$AA364)),_xlfn.IFS(_xlpm.MyAuditVal&lt;&gt;"",_xlpm.MyAuditVal,_xlpm.MacVal&lt;&gt;"",_xlpm.MacVal,_xlpm.WinVal&lt;&gt;"",_xlpm.WinVal,_xlpm.CSVVal&lt;&gt;"",_xlpm.CSVVal)),""))</f>
        <v/>
      </c>
      <c r="J364" s="41" t="str" cm="1">
        <f t="array" ref="J364">IF(($Y364+$Z364+$AA364+$AD364)=0,"",IFERROR(_xlfn.LET(_xlpm.CSVVal,IF($Y364=0,"",INDEX(CSV!J$2:J$510,$Y364)),_xlpm.MacVal,IF($Z364=0,"",INDEX(Output_Mac!J$2:J$500,$Z364)),_xlpm.WinVal,IF($AD364=0,"",INDEX(Output_Win!J$2:J$243,$AD364)),_xlpm.MyAuditVal,IF($AA364=0,"",INDEX(My_Audit!I$2:I$456,$AA364)),_xlfn.IFS(_xlpm.MyAuditVal&lt;&gt;"",_xlpm.MyAuditVal,_xlpm.MacVal&lt;&gt;"",_xlpm.MacVal,_xlpm.WinVal&lt;&gt;"",_xlpm.WinVal,_xlpm.CSVVal&lt;&gt;"",_xlpm.CSVVal)),""))</f>
        <v/>
      </c>
      <c r="K364" s="41" t="str" cm="1">
        <f t="array" ref="K364">IF(($Y364+$Z364+$AA364+$AD364)=0,"",IFERROR(_xlfn.LET(_xlpm.CSVVal,IF($Y364=0,"",INDEX(CSV!N$2:N$510,$Y364)),_xlpm.MacVal,IF($Z364=0,"",INDEX(Output_Mac!L$2:L$500,$Z364)),_xlpm.WinVal,IF($AD364=0,"",INDEX(Output_Win!L$2:L$243,$AD364)),_xlpm.MyAuditVal,IF($AA364=0,"",INDEX(My_Audit!J$2:J$456,$AA364)),_xlfn.IFS(_xlpm.MyAuditVal&lt;&gt;"",_xlpm.MyAuditVal,_xlpm.MacVal&lt;&gt;"",_xlpm.MacVal,_xlpm.WinVal&lt;&gt;"",_xlpm.WinVal,_xlpm.CSVVal&lt;&gt;"",_xlpm.CSVVal)),""))</f>
        <v/>
      </c>
      <c r="L364" s="41" t="str" cm="1">
        <f t="array" ref="L364">IF(($Y364+$Z364+$AA364+$AD364)=0,"",IFERROR(_xlfn.LET(_xlpm.CSVVal,IF($Y364=0,"",INDEX(CSV!Q$2:Q$510,$Y364)),_xlpm.MacVal,IF($Z364=0,"",INDEX(Output_Mac!M$2:M$500,$Z364)),_xlpm.WinVal,IF($AD364=0,"",INDEX(Output_Win!M$2:M$243,$AD364)),_xlpm.MyAuditVal,IF($AA364=0,"",INDEX(My_Audit!K$2:K$456,$AA364)),_xlfn.IFS(_xlpm.MyAuditVal&lt;&gt;"",_xlpm.MyAuditVal,_xlpm.MacVal&lt;&gt;"",_xlpm.MacVal,_xlpm.WinVal&lt;&gt;"",_xlpm.WinVal,_xlpm.CSVVal&lt;&gt;"",_xlpm.CSVVal)),""))</f>
        <v/>
      </c>
      <c r="M364" s="41" t="str" cm="1">
        <f t="array" ref="M364">IF(($Y364+$Z364+$AA364+$AD364)=0,"",ExpandDiagCodes(_xlfn.TEXTJOIN(", ",TRUE,IF($AA364=0,"",INDEX(My_Audit!N$2:N$456,$AA364)),IF($Z364=0,"",INDEX(Output_Mac!S$2:S$500,$Z364)),IF($AD364=0,"",INDEX(Output_Win!S$2:S$243,$AD364)),IF($Y364=0,"",INDEX(CSV!AE$2:AE$510,$Y364)))))</f>
        <v/>
      </c>
      <c r="N364" s="41" t="str" cm="1">
        <f t="array" ref="N364">IF(($Y364+$Z364+$AA364+$AD364)=0,"",IFERROR(_xlfn.LET(_xlpm.CSVVal,IF($Y364=0,"",INDEX(CSV!AG$2:AG$510,$Y364)),_xlpm.MacVal,IF($Z364=0,"",INDEX(Output_Mac!T$2:T$500,$Z364)),_xlpm.WinVal,IF($AD364=0,"",INDEX(Output_Win!T$2:T$243,$AD364)),_xlpm.MyAuditVal,IF($AA364=0,"",INDEX(My_Audit!O$2:O$456,$AA364)),_xlfn.IFS(_xlpm.MyAuditVal&lt;&gt;"",_xlpm.MyAuditVal,_xlpm.MacVal&lt;&gt;"",_xlpm.MacVal,_xlpm.WinVal&lt;&gt;"",_xlpm.WinVal,_xlpm.CSVVal&lt;&gt;"",_xlpm.CSVVal)),""))</f>
        <v/>
      </c>
      <c r="O364" s="41" t="str" cm="1">
        <f t="array" ref="O364">IF($AB364=0,"",INDEX(My_Audit!P$2:P$456,$AB364))&amp;""</f>
        <v/>
      </c>
      <c r="P364" s="40"/>
      <c r="Q364" s="41" t="str">
        <f>IF(LEFT(N364,4)="Pass","Nist SP 800-88",My_Audit!R364)&amp;""</f>
        <v/>
      </c>
      <c r="R364" s="40"/>
      <c r="S364" s="40"/>
      <c r="T364" s="41" t="str" cm="1">
        <f t="array" ref="T364">IF($AC364=0,"",INDEX(Models!J$2:J$605,$AC364))</f>
        <v/>
      </c>
      <c r="U364" s="40"/>
      <c r="V364" s="40"/>
      <c r="W364" s="79" t="str" cm="1">
        <f t="array" ref="W364">IF(($Z364+$AA364+$AD364)=0,"",ExpandDiagCodes(_xlfn.TEXTJOIN(", ",TRUE,IF($AA364=0,"",INDEX(My_Audit!L$2:L$456,$AA364)),IF($Z364=0,"",INDEX(Output_Mac!AA$2:AA$500,$Z364)),IF($AD364=0,"",INDEX(Output_Win!AA$2:AA$243,$AD364)))))</f>
        <v/>
      </c>
      <c r="Y364" s="80">
        <f>IFERROR(MATCH($A364,CSV!$A$2:$A$510,0),0)</f>
        <v>0</v>
      </c>
      <c r="Z364" s="80">
        <f>IFERROR(MATCH($A364,Output_Mac!$A$2:$A$500,0),0)</f>
        <v>0</v>
      </c>
      <c r="AA364" s="80">
        <f>IFERROR(MATCH($A364,My_Audit!$A$2:$A$456,0),0)</f>
        <v>363</v>
      </c>
      <c r="AB364" s="80">
        <f>IFERROR(MATCH($C364,My_Audit!$B$2:$B$456,0),0)</f>
        <v>0</v>
      </c>
      <c r="AC364" s="80">
        <f>IFERROR(MATCH($E364,Models!$I$2:$I$605,0),0)</f>
        <v>0</v>
      </c>
      <c r="AD364" s="80">
        <f>IFERROR(MATCH($A364,Output_Win!$A$2:$A$243,0),0)</f>
        <v>0</v>
      </c>
    </row>
    <row r="365" spans="1:30">
      <c r="A365" s="40" t="str">
        <f>_xlfn.TEXTJOIN("",TRUE,Input!$A$4,TEXT(ROW(My_Audit!A364)+Input!$A$8-1,"00"))</f>
        <v>W4752</v>
      </c>
      <c r="B365" s="40" t="str">
        <f>_xlfn.TEXTJOIN("-",TRUE,"ITD",Input!$A$2,A365)</f>
        <v>ITD-SHR11749-W4752</v>
      </c>
      <c r="C365" s="41" t="str" cm="1">
        <f t="array" ref="C365">IF(($Y365+$Z365+$AA365+$AD365)=0,"",IFERROR(_xlfn.LET(_xlpm.CSVVal,IF($Y365=0,"",INDEX(CSV!B$2:B$510,$Y365)),_xlpm.MacVal,IF($Z365=0,"",INDEX(Output_Mac!B$2:B$500,$Z365)),_xlpm.WinVal,IF($AD365=0,"",INDEX(Output_Win!B$2:B$243,$AD365)),_xlpm.MyAuditVal,IF($AA365=0,"",INDEX(My_Audit!B$2:B$456,$AA365)),_xlfn.IFS(_xlpm.MyAuditVal&lt;&gt;"",_xlpm.MyAuditVal,_xlpm.MacVal&lt;&gt;"",_xlpm.MacVal,_xlpm.WinVal&lt;&gt;"",_xlpm.WinVal,_xlpm.CSVVal&lt;&gt;"",_xlpm.CSVVal)),""))</f>
        <v/>
      </c>
      <c r="D365" s="41" t="str" cm="1">
        <f t="array" ref="D365">IF(($Y365+$Z365+$AA365+$AD365)=0,"",IFERROR(_xlfn.LET(_xlpm.CSVVal,IF($Y365=0,"",INDEX(CSV!C$2:C$510,$Y365)),_xlpm.MacVal,IF($Z365=0,"",INDEX(Output_Mac!D$2:D$500,$Z365)),_xlpm.WinVal,IF($AD365=0,"",INDEX(Output_Win!D$2:D$243,$AD365)),_xlpm.MyAuditVal,IF($AA365=0,"",INDEX(My_Audit!C$2:C$456,$AA365)),_xlfn.IFS(_xlpm.MyAuditVal&lt;&gt;"",_xlpm.MyAuditVal,_xlpm.MacVal&lt;&gt;"",_xlpm.MacVal,_xlpm.WinVal&lt;&gt;"",_xlpm.WinVal,_xlpm.CSVVal&lt;&gt;"",_xlpm.CSVVal)),""))</f>
        <v/>
      </c>
      <c r="E365" s="41" t="str" cm="1">
        <f t="array" ref="E365">IF(($Y365+$Z365+$AA365+$AD365)=0,"",IFERROR(_xlfn.LET(_xlpm.CSVVal,IF($Y365=0,"",INDEX(CSV!E$2:E$510,$Y365)),_xlpm.MacVal,IF($Z365=0,"",INDEX(Output_Mac!C$2:C$500,$Z365)),_xlpm.WinVal,IF($AD365=0,"",INDEX(Output_Win!C$2:C$243,$AD365)),_xlpm.MyAuditVal,IF($AA365=0,"",INDEX(My_Audit!D$2:D$456,$AA365)),_xlfn.IFS(_xlpm.MyAuditVal&lt;&gt;"",_xlpm.MyAuditVal,_xlpm.MacVal&lt;&gt;"",_xlpm.MacVal,_xlpm.WinVal&lt;&gt;"",_xlpm.WinVal,_xlpm.CSVVal&lt;&gt;"",_xlpm.CSVVal)),""))</f>
        <v/>
      </c>
      <c r="F365" s="41" t="str" cm="1">
        <f t="array" ref="F365">IF(($Y365+$Z365+$AA365+$AD365)=0,"",IFERROR(_xlfn.LET(_xlpm.CSVVal,IF($Y365=0,"",INDEX(CSV!F$2:F$510,$Y365)),_xlpm.MacVal,IF($Z365=0,"",INDEX(Output_Mac!E$2:E$500,$Z365)),_xlpm.WinVal,IF($AD365=0,"",INDEX(Output_Win!E$2:E$243,$AD365)),_xlpm.MyAuditVal,IF($AA365=0,"",INDEX(My_Audit!E$2:E$456,$AA365)),_xlfn.IFS(_xlpm.MyAuditVal&lt;&gt;"",_xlpm.MyAuditVal,_xlpm.MacVal&lt;&gt;"",_xlpm.MacVal,_xlpm.WinVal&lt;&gt;"",_xlpm.WinVal,_xlpm.CSVVal&lt;&gt;"",PROPER(_xlpm.CSVVal))),""))</f>
        <v/>
      </c>
      <c r="G365" s="41" t="str" cm="1">
        <f t="array" ref="G365">IF(($Y365+$Z365+$AA365+$AD365)=0,"",IFERROR(_xlfn.LET(_xlpm.CSVVal,IF($Y365=0,"",INDEX(CSV!G$2:G$510,$Y365)),_xlpm.MacVal,IF($Z365=0,"",INDEX(Output_Mac!G$2:G$500,$Z365)),_xlpm.WinVal,IF($AD365=0,"",INDEX(Output_Win!G$2:G$243,$AD365)),_xlpm.MyAuditVal,IF($AA365=0,"",INDEX(My_Audit!F$2:F$456,$AA365)),_xlfn.IFS(_xlpm.MyAuditVal&lt;&gt;"",_xlpm.MyAuditVal,_xlpm.MacVal&lt;&gt;"",_xlpm.MacVal,_xlpm.WinVal&lt;&gt;"",_xlpm.WinVal,_xlpm.CSVVal&lt;&gt;"",_xlpm.CSVVal)),""))</f>
        <v/>
      </c>
      <c r="H365" s="41" t="str" cm="1">
        <f t="array" ref="H365">IF($Z365&gt;0,INDEX(Output_Mac!H$2:H$500,$Z365),IF($AD365&gt;0,INDEX(Output_Win!H$2:H$243,$AD365),IF($AA365&gt;0,_xlfn.LET(_xlpm.MyAuditVal,INDEX(My_Audit!G$2:G$456,$AA365),IF(_xlpm.MyAuditVal=0,"",_xlpm.MyAuditVal)),"")))</f>
        <v/>
      </c>
      <c r="I365" s="41" t="str" cm="1">
        <f t="array" ref="I365">IF(($Y365+$Z365+$AA365+$AD365)=0,"",IFERROR(_xlfn.LET(_xlpm.CSVVal,IF($Y365=0,"",INDEX(CSV!H$2:H$510,$Y365)),_xlpm.MacVal,IF($Z365=0,"",INDEX(Output_Mac!I$2:I$500,$Z365)),_xlpm.WinVal,IF($AD365=0,"",INDEX(Output_Win!I$2:I$243,$AD365)),_xlpm.MyAuditVal,IF($AA365=0,"",INDEX(My_Audit!H$2:H$456,$AA365)),_xlfn.IFS(_xlpm.MyAuditVal&lt;&gt;"",_xlpm.MyAuditVal,_xlpm.MacVal&lt;&gt;"",_xlpm.MacVal,_xlpm.WinVal&lt;&gt;"",_xlpm.WinVal,_xlpm.CSVVal&lt;&gt;"",_xlpm.CSVVal)),""))</f>
        <v/>
      </c>
      <c r="J365" s="41" t="str" cm="1">
        <f t="array" ref="J365">IF(($Y365+$Z365+$AA365+$AD365)=0,"",IFERROR(_xlfn.LET(_xlpm.CSVVal,IF($Y365=0,"",INDEX(CSV!J$2:J$510,$Y365)),_xlpm.MacVal,IF($Z365=0,"",INDEX(Output_Mac!J$2:J$500,$Z365)),_xlpm.WinVal,IF($AD365=0,"",INDEX(Output_Win!J$2:J$243,$AD365)),_xlpm.MyAuditVal,IF($AA365=0,"",INDEX(My_Audit!I$2:I$456,$AA365)),_xlfn.IFS(_xlpm.MyAuditVal&lt;&gt;"",_xlpm.MyAuditVal,_xlpm.MacVal&lt;&gt;"",_xlpm.MacVal,_xlpm.WinVal&lt;&gt;"",_xlpm.WinVal,_xlpm.CSVVal&lt;&gt;"",_xlpm.CSVVal)),""))</f>
        <v/>
      </c>
      <c r="K365" s="41" t="str" cm="1">
        <f t="array" ref="K365">IF(($Y365+$Z365+$AA365+$AD365)=0,"",IFERROR(_xlfn.LET(_xlpm.CSVVal,IF($Y365=0,"",INDEX(CSV!N$2:N$510,$Y365)),_xlpm.MacVal,IF($Z365=0,"",INDEX(Output_Mac!L$2:L$500,$Z365)),_xlpm.WinVal,IF($AD365=0,"",INDEX(Output_Win!L$2:L$243,$AD365)),_xlpm.MyAuditVal,IF($AA365=0,"",INDEX(My_Audit!J$2:J$456,$AA365)),_xlfn.IFS(_xlpm.MyAuditVal&lt;&gt;"",_xlpm.MyAuditVal,_xlpm.MacVal&lt;&gt;"",_xlpm.MacVal,_xlpm.WinVal&lt;&gt;"",_xlpm.WinVal,_xlpm.CSVVal&lt;&gt;"",_xlpm.CSVVal)),""))</f>
        <v/>
      </c>
      <c r="L365" s="41" t="str" cm="1">
        <f t="array" ref="L365">IF(($Y365+$Z365+$AA365+$AD365)=0,"",IFERROR(_xlfn.LET(_xlpm.CSVVal,IF($Y365=0,"",INDEX(CSV!Q$2:Q$510,$Y365)),_xlpm.MacVal,IF($Z365=0,"",INDEX(Output_Mac!M$2:M$500,$Z365)),_xlpm.WinVal,IF($AD365=0,"",INDEX(Output_Win!M$2:M$243,$AD365)),_xlpm.MyAuditVal,IF($AA365=0,"",INDEX(My_Audit!K$2:K$456,$AA365)),_xlfn.IFS(_xlpm.MyAuditVal&lt;&gt;"",_xlpm.MyAuditVal,_xlpm.MacVal&lt;&gt;"",_xlpm.MacVal,_xlpm.WinVal&lt;&gt;"",_xlpm.WinVal,_xlpm.CSVVal&lt;&gt;"",_xlpm.CSVVal)),""))</f>
        <v/>
      </c>
      <c r="M365" s="41" t="str" cm="1">
        <f t="array" ref="M365">IF(($Y365+$Z365+$AA365+$AD365)=0,"",ExpandDiagCodes(_xlfn.TEXTJOIN(", ",TRUE,IF($AA365=0,"",INDEX(My_Audit!N$2:N$456,$AA365)),IF($Z365=0,"",INDEX(Output_Mac!S$2:S$500,$Z365)),IF($AD365=0,"",INDEX(Output_Win!S$2:S$243,$AD365)),IF($Y365=0,"",INDEX(CSV!AE$2:AE$510,$Y365)))))</f>
        <v/>
      </c>
      <c r="N365" s="41" t="str" cm="1">
        <f t="array" ref="N365">IF(($Y365+$Z365+$AA365+$AD365)=0,"",IFERROR(_xlfn.LET(_xlpm.CSVVal,IF($Y365=0,"",INDEX(CSV!AG$2:AG$510,$Y365)),_xlpm.MacVal,IF($Z365=0,"",INDEX(Output_Mac!T$2:T$500,$Z365)),_xlpm.WinVal,IF($AD365=0,"",INDEX(Output_Win!T$2:T$243,$AD365)),_xlpm.MyAuditVal,IF($AA365=0,"",INDEX(My_Audit!O$2:O$456,$AA365)),_xlfn.IFS(_xlpm.MyAuditVal&lt;&gt;"",_xlpm.MyAuditVal,_xlpm.MacVal&lt;&gt;"",_xlpm.MacVal,_xlpm.WinVal&lt;&gt;"",_xlpm.WinVal,_xlpm.CSVVal&lt;&gt;"",_xlpm.CSVVal)),""))</f>
        <v/>
      </c>
      <c r="O365" s="41" t="str" cm="1">
        <f t="array" ref="O365">IF($AB365=0,"",INDEX(My_Audit!P$2:P$456,$AB365))&amp;""</f>
        <v/>
      </c>
      <c r="P365" s="40"/>
      <c r="Q365" s="41" t="str">
        <f>IF(LEFT(N365,4)="Pass","Nist SP 800-88",My_Audit!R365)&amp;""</f>
        <v/>
      </c>
      <c r="R365" s="40"/>
      <c r="S365" s="40"/>
      <c r="T365" s="41" t="str" cm="1">
        <f t="array" ref="T365">IF($AC365=0,"",INDEX(Models!J$2:J$605,$AC365))</f>
        <v/>
      </c>
      <c r="U365" s="40"/>
      <c r="V365" s="40"/>
      <c r="W365" s="79" t="str" cm="1">
        <f t="array" ref="W365">IF(($Z365+$AA365+$AD365)=0,"",ExpandDiagCodes(_xlfn.TEXTJOIN(", ",TRUE,IF($AA365=0,"",INDEX(My_Audit!L$2:L$456,$AA365)),IF($Z365=0,"",INDEX(Output_Mac!AA$2:AA$500,$Z365)),IF($AD365=0,"",INDEX(Output_Win!AA$2:AA$243,$AD365)))))</f>
        <v/>
      </c>
      <c r="Y365" s="80">
        <f>IFERROR(MATCH($A365,CSV!$A$2:$A$510,0),0)</f>
        <v>0</v>
      </c>
      <c r="Z365" s="80">
        <f>IFERROR(MATCH($A365,Output_Mac!$A$2:$A$500,0),0)</f>
        <v>0</v>
      </c>
      <c r="AA365" s="80">
        <f>IFERROR(MATCH($A365,My_Audit!$A$2:$A$456,0),0)</f>
        <v>364</v>
      </c>
      <c r="AB365" s="80">
        <f>IFERROR(MATCH($C365,My_Audit!$B$2:$B$456,0),0)</f>
        <v>0</v>
      </c>
      <c r="AC365" s="80">
        <f>IFERROR(MATCH($E365,Models!$I$2:$I$605,0),0)</f>
        <v>0</v>
      </c>
      <c r="AD365" s="80">
        <f>IFERROR(MATCH($A365,Output_Win!$A$2:$A$243,0),0)</f>
        <v>0</v>
      </c>
    </row>
    <row r="366" spans="1:30">
      <c r="A366" s="40" t="str">
        <f>_xlfn.TEXTJOIN("",TRUE,Input!$A$4,TEXT(ROW(My_Audit!A365)+Input!$A$8-1,"00"))</f>
        <v>W4753</v>
      </c>
      <c r="B366" s="40" t="str">
        <f>_xlfn.TEXTJOIN("-",TRUE,"ITD",Input!$A$2,A366)</f>
        <v>ITD-SHR11749-W4753</v>
      </c>
      <c r="C366" s="41" t="str" cm="1">
        <f t="array" ref="C366">IF(($Y366+$Z366+$AA366+$AD366)=0,"",IFERROR(_xlfn.LET(_xlpm.CSVVal,IF($Y366=0,"",INDEX(CSV!B$2:B$510,$Y366)),_xlpm.MacVal,IF($Z366=0,"",INDEX(Output_Mac!B$2:B$500,$Z366)),_xlpm.WinVal,IF($AD366=0,"",INDEX(Output_Win!B$2:B$243,$AD366)),_xlpm.MyAuditVal,IF($AA366=0,"",INDEX(My_Audit!B$2:B$456,$AA366)),_xlfn.IFS(_xlpm.MyAuditVal&lt;&gt;"",_xlpm.MyAuditVal,_xlpm.MacVal&lt;&gt;"",_xlpm.MacVal,_xlpm.WinVal&lt;&gt;"",_xlpm.WinVal,_xlpm.CSVVal&lt;&gt;"",_xlpm.CSVVal)),""))</f>
        <v/>
      </c>
      <c r="D366" s="41" t="str" cm="1">
        <f t="array" ref="D366">IF(($Y366+$Z366+$AA366+$AD366)=0,"",IFERROR(_xlfn.LET(_xlpm.CSVVal,IF($Y366=0,"",INDEX(CSV!C$2:C$510,$Y366)),_xlpm.MacVal,IF($Z366=0,"",INDEX(Output_Mac!D$2:D$500,$Z366)),_xlpm.WinVal,IF($AD366=0,"",INDEX(Output_Win!D$2:D$243,$AD366)),_xlpm.MyAuditVal,IF($AA366=0,"",INDEX(My_Audit!C$2:C$456,$AA366)),_xlfn.IFS(_xlpm.MyAuditVal&lt;&gt;"",_xlpm.MyAuditVal,_xlpm.MacVal&lt;&gt;"",_xlpm.MacVal,_xlpm.WinVal&lt;&gt;"",_xlpm.WinVal,_xlpm.CSVVal&lt;&gt;"",_xlpm.CSVVal)),""))</f>
        <v/>
      </c>
      <c r="E366" s="41" t="str" cm="1">
        <f t="array" ref="E366">IF(($Y366+$Z366+$AA366+$AD366)=0,"",IFERROR(_xlfn.LET(_xlpm.CSVVal,IF($Y366=0,"",INDEX(CSV!E$2:E$510,$Y366)),_xlpm.MacVal,IF($Z366=0,"",INDEX(Output_Mac!C$2:C$500,$Z366)),_xlpm.WinVal,IF($AD366=0,"",INDEX(Output_Win!C$2:C$243,$AD366)),_xlpm.MyAuditVal,IF($AA366=0,"",INDEX(My_Audit!D$2:D$456,$AA366)),_xlfn.IFS(_xlpm.MyAuditVal&lt;&gt;"",_xlpm.MyAuditVal,_xlpm.MacVal&lt;&gt;"",_xlpm.MacVal,_xlpm.WinVal&lt;&gt;"",_xlpm.WinVal,_xlpm.CSVVal&lt;&gt;"",_xlpm.CSVVal)),""))</f>
        <v/>
      </c>
      <c r="F366" s="41" t="str" cm="1">
        <f t="array" ref="F366">IF(($Y366+$Z366+$AA366+$AD366)=0,"",IFERROR(_xlfn.LET(_xlpm.CSVVal,IF($Y366=0,"",INDEX(CSV!F$2:F$510,$Y366)),_xlpm.MacVal,IF($Z366=0,"",INDEX(Output_Mac!E$2:E$500,$Z366)),_xlpm.WinVal,IF($AD366=0,"",INDEX(Output_Win!E$2:E$243,$AD366)),_xlpm.MyAuditVal,IF($AA366=0,"",INDEX(My_Audit!E$2:E$456,$AA366)),_xlfn.IFS(_xlpm.MyAuditVal&lt;&gt;"",_xlpm.MyAuditVal,_xlpm.MacVal&lt;&gt;"",_xlpm.MacVal,_xlpm.WinVal&lt;&gt;"",_xlpm.WinVal,_xlpm.CSVVal&lt;&gt;"",PROPER(_xlpm.CSVVal))),""))</f>
        <v/>
      </c>
      <c r="G366" s="41" t="str" cm="1">
        <f t="array" ref="G366">IF(($Y366+$Z366+$AA366+$AD366)=0,"",IFERROR(_xlfn.LET(_xlpm.CSVVal,IF($Y366=0,"",INDEX(CSV!G$2:G$510,$Y366)),_xlpm.MacVal,IF($Z366=0,"",INDEX(Output_Mac!G$2:G$500,$Z366)),_xlpm.WinVal,IF($AD366=0,"",INDEX(Output_Win!G$2:G$243,$AD366)),_xlpm.MyAuditVal,IF($AA366=0,"",INDEX(My_Audit!F$2:F$456,$AA366)),_xlfn.IFS(_xlpm.MyAuditVal&lt;&gt;"",_xlpm.MyAuditVal,_xlpm.MacVal&lt;&gt;"",_xlpm.MacVal,_xlpm.WinVal&lt;&gt;"",_xlpm.WinVal,_xlpm.CSVVal&lt;&gt;"",_xlpm.CSVVal)),""))</f>
        <v/>
      </c>
      <c r="H366" s="41" t="str" cm="1">
        <f t="array" ref="H366">IF($Z366&gt;0,INDEX(Output_Mac!H$2:H$500,$Z366),IF($AD366&gt;0,INDEX(Output_Win!H$2:H$243,$AD366),IF($AA366&gt;0,_xlfn.LET(_xlpm.MyAuditVal,INDEX(My_Audit!G$2:G$456,$AA366),IF(_xlpm.MyAuditVal=0,"",_xlpm.MyAuditVal)),"")))</f>
        <v/>
      </c>
      <c r="I366" s="41" t="str" cm="1">
        <f t="array" ref="I366">IF(($Y366+$Z366+$AA366+$AD366)=0,"",IFERROR(_xlfn.LET(_xlpm.CSVVal,IF($Y366=0,"",INDEX(CSV!H$2:H$510,$Y366)),_xlpm.MacVal,IF($Z366=0,"",INDEX(Output_Mac!I$2:I$500,$Z366)),_xlpm.WinVal,IF($AD366=0,"",INDEX(Output_Win!I$2:I$243,$AD366)),_xlpm.MyAuditVal,IF($AA366=0,"",INDEX(My_Audit!H$2:H$456,$AA366)),_xlfn.IFS(_xlpm.MyAuditVal&lt;&gt;"",_xlpm.MyAuditVal,_xlpm.MacVal&lt;&gt;"",_xlpm.MacVal,_xlpm.WinVal&lt;&gt;"",_xlpm.WinVal,_xlpm.CSVVal&lt;&gt;"",_xlpm.CSVVal)),""))</f>
        <v/>
      </c>
      <c r="J366" s="41" t="str" cm="1">
        <f t="array" ref="J366">IF(($Y366+$Z366+$AA366+$AD366)=0,"",IFERROR(_xlfn.LET(_xlpm.CSVVal,IF($Y366=0,"",INDEX(CSV!J$2:J$510,$Y366)),_xlpm.MacVal,IF($Z366=0,"",INDEX(Output_Mac!J$2:J$500,$Z366)),_xlpm.WinVal,IF($AD366=0,"",INDEX(Output_Win!J$2:J$243,$AD366)),_xlpm.MyAuditVal,IF($AA366=0,"",INDEX(My_Audit!I$2:I$456,$AA366)),_xlfn.IFS(_xlpm.MyAuditVal&lt;&gt;"",_xlpm.MyAuditVal,_xlpm.MacVal&lt;&gt;"",_xlpm.MacVal,_xlpm.WinVal&lt;&gt;"",_xlpm.WinVal,_xlpm.CSVVal&lt;&gt;"",_xlpm.CSVVal)),""))</f>
        <v/>
      </c>
      <c r="K366" s="41" t="str" cm="1">
        <f t="array" ref="K366">IF(($Y366+$Z366+$AA366+$AD366)=0,"",IFERROR(_xlfn.LET(_xlpm.CSVVal,IF($Y366=0,"",INDEX(CSV!N$2:N$510,$Y366)),_xlpm.MacVal,IF($Z366=0,"",INDEX(Output_Mac!L$2:L$500,$Z366)),_xlpm.WinVal,IF($AD366=0,"",INDEX(Output_Win!L$2:L$243,$AD366)),_xlpm.MyAuditVal,IF($AA366=0,"",INDEX(My_Audit!J$2:J$456,$AA366)),_xlfn.IFS(_xlpm.MyAuditVal&lt;&gt;"",_xlpm.MyAuditVal,_xlpm.MacVal&lt;&gt;"",_xlpm.MacVal,_xlpm.WinVal&lt;&gt;"",_xlpm.WinVal,_xlpm.CSVVal&lt;&gt;"",_xlpm.CSVVal)),""))</f>
        <v/>
      </c>
      <c r="L366" s="41" t="str" cm="1">
        <f t="array" ref="L366">IF(($Y366+$Z366+$AA366+$AD366)=0,"",IFERROR(_xlfn.LET(_xlpm.CSVVal,IF($Y366=0,"",INDEX(CSV!Q$2:Q$510,$Y366)),_xlpm.MacVal,IF($Z366=0,"",INDEX(Output_Mac!M$2:M$500,$Z366)),_xlpm.WinVal,IF($AD366=0,"",INDEX(Output_Win!M$2:M$243,$AD366)),_xlpm.MyAuditVal,IF($AA366=0,"",INDEX(My_Audit!K$2:K$456,$AA366)),_xlfn.IFS(_xlpm.MyAuditVal&lt;&gt;"",_xlpm.MyAuditVal,_xlpm.MacVal&lt;&gt;"",_xlpm.MacVal,_xlpm.WinVal&lt;&gt;"",_xlpm.WinVal,_xlpm.CSVVal&lt;&gt;"",_xlpm.CSVVal)),""))</f>
        <v/>
      </c>
      <c r="M366" s="41" t="str" cm="1">
        <f t="array" ref="M366">IF(($Y366+$Z366+$AA366+$AD366)=0,"",ExpandDiagCodes(_xlfn.TEXTJOIN(", ",TRUE,IF($AA366=0,"",INDEX(My_Audit!N$2:N$456,$AA366)),IF($Z366=0,"",INDEX(Output_Mac!S$2:S$500,$Z366)),IF($AD366=0,"",INDEX(Output_Win!S$2:S$243,$AD366)),IF($Y366=0,"",INDEX(CSV!AE$2:AE$510,$Y366)))))</f>
        <v/>
      </c>
      <c r="N366" s="41" t="str" cm="1">
        <f t="array" ref="N366">IF(($Y366+$Z366+$AA366+$AD366)=0,"",IFERROR(_xlfn.LET(_xlpm.CSVVal,IF($Y366=0,"",INDEX(CSV!AG$2:AG$510,$Y366)),_xlpm.MacVal,IF($Z366=0,"",INDEX(Output_Mac!T$2:T$500,$Z366)),_xlpm.WinVal,IF($AD366=0,"",INDEX(Output_Win!T$2:T$243,$AD366)),_xlpm.MyAuditVal,IF($AA366=0,"",INDEX(My_Audit!O$2:O$456,$AA366)),_xlfn.IFS(_xlpm.MyAuditVal&lt;&gt;"",_xlpm.MyAuditVal,_xlpm.MacVal&lt;&gt;"",_xlpm.MacVal,_xlpm.WinVal&lt;&gt;"",_xlpm.WinVal,_xlpm.CSVVal&lt;&gt;"",_xlpm.CSVVal)),""))</f>
        <v/>
      </c>
      <c r="O366" s="41" t="str" cm="1">
        <f t="array" ref="O366">IF($AB366=0,"",INDEX(My_Audit!P$2:P$456,$AB366))&amp;""</f>
        <v/>
      </c>
      <c r="P366" s="40"/>
      <c r="Q366" s="41" t="str">
        <f>IF(LEFT(N366,4)="Pass","Nist SP 800-88",My_Audit!R366)&amp;""</f>
        <v/>
      </c>
      <c r="R366" s="40"/>
      <c r="S366" s="40"/>
      <c r="T366" s="41" t="str" cm="1">
        <f t="array" ref="T366">IF($AC366=0,"",INDEX(Models!J$2:J$605,$AC366))</f>
        <v/>
      </c>
      <c r="U366" s="40"/>
      <c r="V366" s="40"/>
      <c r="W366" s="79" t="str" cm="1">
        <f t="array" ref="W366">IF(($Z366+$AA366+$AD366)=0,"",ExpandDiagCodes(_xlfn.TEXTJOIN(", ",TRUE,IF($AA366=0,"",INDEX(My_Audit!L$2:L$456,$AA366)),IF($Z366=0,"",INDEX(Output_Mac!AA$2:AA$500,$Z366)),IF($AD366=0,"",INDEX(Output_Win!AA$2:AA$243,$AD366)))))</f>
        <v/>
      </c>
      <c r="Y366" s="80">
        <f>IFERROR(MATCH($A366,CSV!$A$2:$A$510,0),0)</f>
        <v>0</v>
      </c>
      <c r="Z366" s="80">
        <f>IFERROR(MATCH($A366,Output_Mac!$A$2:$A$500,0),0)</f>
        <v>0</v>
      </c>
      <c r="AA366" s="80">
        <f>IFERROR(MATCH($A366,My_Audit!$A$2:$A$456,0),0)</f>
        <v>365</v>
      </c>
      <c r="AB366" s="80">
        <f>IFERROR(MATCH($C366,My_Audit!$B$2:$B$456,0),0)</f>
        <v>0</v>
      </c>
      <c r="AC366" s="80">
        <f>IFERROR(MATCH($E366,Models!$I$2:$I$605,0),0)</f>
        <v>0</v>
      </c>
      <c r="AD366" s="80">
        <f>IFERROR(MATCH($A366,Output_Win!$A$2:$A$243,0),0)</f>
        <v>0</v>
      </c>
    </row>
    <row r="367" spans="1:30">
      <c r="A367" s="40" t="str">
        <f>_xlfn.TEXTJOIN("",TRUE,Input!$A$4,TEXT(ROW(My_Audit!A366)+Input!$A$8-1,"00"))</f>
        <v>W4754</v>
      </c>
      <c r="B367" s="40" t="str">
        <f>_xlfn.TEXTJOIN("-",TRUE,"ITD",Input!$A$2,A367)</f>
        <v>ITD-SHR11749-W4754</v>
      </c>
      <c r="C367" s="41" t="str" cm="1">
        <f t="array" ref="C367">IF(($Y367+$Z367+$AA367+$AD367)=0,"",IFERROR(_xlfn.LET(_xlpm.CSVVal,IF($Y367=0,"",INDEX(CSV!B$2:B$510,$Y367)),_xlpm.MacVal,IF($Z367=0,"",INDEX(Output_Mac!B$2:B$500,$Z367)),_xlpm.WinVal,IF($AD367=0,"",INDEX(Output_Win!B$2:B$243,$AD367)),_xlpm.MyAuditVal,IF($AA367=0,"",INDEX(My_Audit!B$2:B$456,$AA367)),_xlfn.IFS(_xlpm.MyAuditVal&lt;&gt;"",_xlpm.MyAuditVal,_xlpm.MacVal&lt;&gt;"",_xlpm.MacVal,_xlpm.WinVal&lt;&gt;"",_xlpm.WinVal,_xlpm.CSVVal&lt;&gt;"",_xlpm.CSVVal)),""))</f>
        <v/>
      </c>
      <c r="D367" s="41" t="str" cm="1">
        <f t="array" ref="D367">IF(($Y367+$Z367+$AA367+$AD367)=0,"",IFERROR(_xlfn.LET(_xlpm.CSVVal,IF($Y367=0,"",INDEX(CSV!C$2:C$510,$Y367)),_xlpm.MacVal,IF($Z367=0,"",INDEX(Output_Mac!D$2:D$500,$Z367)),_xlpm.WinVal,IF($AD367=0,"",INDEX(Output_Win!D$2:D$243,$AD367)),_xlpm.MyAuditVal,IF($AA367=0,"",INDEX(My_Audit!C$2:C$456,$AA367)),_xlfn.IFS(_xlpm.MyAuditVal&lt;&gt;"",_xlpm.MyAuditVal,_xlpm.MacVal&lt;&gt;"",_xlpm.MacVal,_xlpm.WinVal&lt;&gt;"",_xlpm.WinVal,_xlpm.CSVVal&lt;&gt;"",_xlpm.CSVVal)),""))</f>
        <v/>
      </c>
      <c r="E367" s="41" t="str" cm="1">
        <f t="array" ref="E367">IF(($Y367+$Z367+$AA367+$AD367)=0,"",IFERROR(_xlfn.LET(_xlpm.CSVVal,IF($Y367=0,"",INDEX(CSV!E$2:E$510,$Y367)),_xlpm.MacVal,IF($Z367=0,"",INDEX(Output_Mac!C$2:C$500,$Z367)),_xlpm.WinVal,IF($AD367=0,"",INDEX(Output_Win!C$2:C$243,$AD367)),_xlpm.MyAuditVal,IF($AA367=0,"",INDEX(My_Audit!D$2:D$456,$AA367)),_xlfn.IFS(_xlpm.MyAuditVal&lt;&gt;"",_xlpm.MyAuditVal,_xlpm.MacVal&lt;&gt;"",_xlpm.MacVal,_xlpm.WinVal&lt;&gt;"",_xlpm.WinVal,_xlpm.CSVVal&lt;&gt;"",_xlpm.CSVVal)),""))</f>
        <v/>
      </c>
      <c r="F367" s="41" t="str" cm="1">
        <f t="array" ref="F367">IF(($Y367+$Z367+$AA367+$AD367)=0,"",IFERROR(_xlfn.LET(_xlpm.CSVVal,IF($Y367=0,"",INDEX(CSV!F$2:F$510,$Y367)),_xlpm.MacVal,IF($Z367=0,"",INDEX(Output_Mac!E$2:E$500,$Z367)),_xlpm.WinVal,IF($AD367=0,"",INDEX(Output_Win!E$2:E$243,$AD367)),_xlpm.MyAuditVal,IF($AA367=0,"",INDEX(My_Audit!E$2:E$456,$AA367)),_xlfn.IFS(_xlpm.MyAuditVal&lt;&gt;"",_xlpm.MyAuditVal,_xlpm.MacVal&lt;&gt;"",_xlpm.MacVal,_xlpm.WinVal&lt;&gt;"",_xlpm.WinVal,_xlpm.CSVVal&lt;&gt;"",PROPER(_xlpm.CSVVal))),""))</f>
        <v/>
      </c>
      <c r="G367" s="41" t="str" cm="1">
        <f t="array" ref="G367">IF(($Y367+$Z367+$AA367+$AD367)=0,"",IFERROR(_xlfn.LET(_xlpm.CSVVal,IF($Y367=0,"",INDEX(CSV!G$2:G$510,$Y367)),_xlpm.MacVal,IF($Z367=0,"",INDEX(Output_Mac!G$2:G$500,$Z367)),_xlpm.WinVal,IF($AD367=0,"",INDEX(Output_Win!G$2:G$243,$AD367)),_xlpm.MyAuditVal,IF($AA367=0,"",INDEX(My_Audit!F$2:F$456,$AA367)),_xlfn.IFS(_xlpm.MyAuditVal&lt;&gt;"",_xlpm.MyAuditVal,_xlpm.MacVal&lt;&gt;"",_xlpm.MacVal,_xlpm.WinVal&lt;&gt;"",_xlpm.WinVal,_xlpm.CSVVal&lt;&gt;"",_xlpm.CSVVal)),""))</f>
        <v/>
      </c>
      <c r="H367" s="41" t="str" cm="1">
        <f t="array" ref="H367">IF($Z367&gt;0,INDEX(Output_Mac!H$2:H$500,$Z367),IF($AD367&gt;0,INDEX(Output_Win!H$2:H$243,$AD367),IF($AA367&gt;0,_xlfn.LET(_xlpm.MyAuditVal,INDEX(My_Audit!G$2:G$456,$AA367),IF(_xlpm.MyAuditVal=0,"",_xlpm.MyAuditVal)),"")))</f>
        <v/>
      </c>
      <c r="I367" s="41" t="str" cm="1">
        <f t="array" ref="I367">IF(($Y367+$Z367+$AA367+$AD367)=0,"",IFERROR(_xlfn.LET(_xlpm.CSVVal,IF($Y367=0,"",INDEX(CSV!H$2:H$510,$Y367)),_xlpm.MacVal,IF($Z367=0,"",INDEX(Output_Mac!I$2:I$500,$Z367)),_xlpm.WinVal,IF($AD367=0,"",INDEX(Output_Win!I$2:I$243,$AD367)),_xlpm.MyAuditVal,IF($AA367=0,"",INDEX(My_Audit!H$2:H$456,$AA367)),_xlfn.IFS(_xlpm.MyAuditVal&lt;&gt;"",_xlpm.MyAuditVal,_xlpm.MacVal&lt;&gt;"",_xlpm.MacVal,_xlpm.WinVal&lt;&gt;"",_xlpm.WinVal,_xlpm.CSVVal&lt;&gt;"",_xlpm.CSVVal)),""))</f>
        <v/>
      </c>
      <c r="J367" s="41" t="str" cm="1">
        <f t="array" ref="J367">IF(($Y367+$Z367+$AA367+$AD367)=0,"",IFERROR(_xlfn.LET(_xlpm.CSVVal,IF($Y367=0,"",INDEX(CSV!J$2:J$510,$Y367)),_xlpm.MacVal,IF($Z367=0,"",INDEX(Output_Mac!J$2:J$500,$Z367)),_xlpm.WinVal,IF($AD367=0,"",INDEX(Output_Win!J$2:J$243,$AD367)),_xlpm.MyAuditVal,IF($AA367=0,"",INDEX(My_Audit!I$2:I$456,$AA367)),_xlfn.IFS(_xlpm.MyAuditVal&lt;&gt;"",_xlpm.MyAuditVal,_xlpm.MacVal&lt;&gt;"",_xlpm.MacVal,_xlpm.WinVal&lt;&gt;"",_xlpm.WinVal,_xlpm.CSVVal&lt;&gt;"",_xlpm.CSVVal)),""))</f>
        <v/>
      </c>
      <c r="K367" s="41" t="str" cm="1">
        <f t="array" ref="K367">IF(($Y367+$Z367+$AA367+$AD367)=0,"",IFERROR(_xlfn.LET(_xlpm.CSVVal,IF($Y367=0,"",INDEX(CSV!N$2:N$510,$Y367)),_xlpm.MacVal,IF($Z367=0,"",INDEX(Output_Mac!L$2:L$500,$Z367)),_xlpm.WinVal,IF($AD367=0,"",INDEX(Output_Win!L$2:L$243,$AD367)),_xlpm.MyAuditVal,IF($AA367=0,"",INDEX(My_Audit!J$2:J$456,$AA367)),_xlfn.IFS(_xlpm.MyAuditVal&lt;&gt;"",_xlpm.MyAuditVal,_xlpm.MacVal&lt;&gt;"",_xlpm.MacVal,_xlpm.WinVal&lt;&gt;"",_xlpm.WinVal,_xlpm.CSVVal&lt;&gt;"",_xlpm.CSVVal)),""))</f>
        <v/>
      </c>
      <c r="L367" s="41" t="str" cm="1">
        <f t="array" ref="L367">IF(($Y367+$Z367+$AA367+$AD367)=0,"",IFERROR(_xlfn.LET(_xlpm.CSVVal,IF($Y367=0,"",INDEX(CSV!Q$2:Q$510,$Y367)),_xlpm.MacVal,IF($Z367=0,"",INDEX(Output_Mac!M$2:M$500,$Z367)),_xlpm.WinVal,IF($AD367=0,"",INDEX(Output_Win!M$2:M$243,$AD367)),_xlpm.MyAuditVal,IF($AA367=0,"",INDEX(My_Audit!K$2:K$456,$AA367)),_xlfn.IFS(_xlpm.MyAuditVal&lt;&gt;"",_xlpm.MyAuditVal,_xlpm.MacVal&lt;&gt;"",_xlpm.MacVal,_xlpm.WinVal&lt;&gt;"",_xlpm.WinVal,_xlpm.CSVVal&lt;&gt;"",_xlpm.CSVVal)),""))</f>
        <v/>
      </c>
      <c r="M367" s="41" t="str" cm="1">
        <f t="array" ref="M367">IF(($Y367+$Z367+$AA367+$AD367)=0,"",ExpandDiagCodes(_xlfn.TEXTJOIN(", ",TRUE,IF($AA367=0,"",INDEX(My_Audit!N$2:N$456,$AA367)),IF($Z367=0,"",INDEX(Output_Mac!S$2:S$500,$Z367)),IF($AD367=0,"",INDEX(Output_Win!S$2:S$243,$AD367)),IF($Y367=0,"",INDEX(CSV!AE$2:AE$510,$Y367)))))</f>
        <v/>
      </c>
      <c r="N367" s="41" t="str" cm="1">
        <f t="array" ref="N367">IF(($Y367+$Z367+$AA367+$AD367)=0,"",IFERROR(_xlfn.LET(_xlpm.CSVVal,IF($Y367=0,"",INDEX(CSV!AG$2:AG$510,$Y367)),_xlpm.MacVal,IF($Z367=0,"",INDEX(Output_Mac!T$2:T$500,$Z367)),_xlpm.WinVal,IF($AD367=0,"",INDEX(Output_Win!T$2:T$243,$AD367)),_xlpm.MyAuditVal,IF($AA367=0,"",INDEX(My_Audit!O$2:O$456,$AA367)),_xlfn.IFS(_xlpm.MyAuditVal&lt;&gt;"",_xlpm.MyAuditVal,_xlpm.MacVal&lt;&gt;"",_xlpm.MacVal,_xlpm.WinVal&lt;&gt;"",_xlpm.WinVal,_xlpm.CSVVal&lt;&gt;"",_xlpm.CSVVal)),""))</f>
        <v/>
      </c>
      <c r="O367" s="41" t="str" cm="1">
        <f t="array" ref="O367">IF($AB367=0,"",INDEX(My_Audit!P$2:P$456,$AB367))&amp;""</f>
        <v/>
      </c>
      <c r="P367" s="40"/>
      <c r="Q367" s="41" t="str">
        <f>IF(LEFT(N367,4)="Pass","Nist SP 800-88",My_Audit!R367)&amp;""</f>
        <v/>
      </c>
      <c r="R367" s="40"/>
      <c r="S367" s="40"/>
      <c r="T367" s="41" t="str" cm="1">
        <f t="array" ref="T367">IF($AC367=0,"",INDEX(Models!J$2:J$605,$AC367))</f>
        <v/>
      </c>
      <c r="U367" s="40"/>
      <c r="V367" s="40"/>
      <c r="W367" s="79" t="str" cm="1">
        <f t="array" ref="W367">IF(($Z367+$AA367+$AD367)=0,"",ExpandDiagCodes(_xlfn.TEXTJOIN(", ",TRUE,IF($AA367=0,"",INDEX(My_Audit!L$2:L$456,$AA367)),IF($Z367=0,"",INDEX(Output_Mac!AA$2:AA$500,$Z367)),IF($AD367=0,"",INDEX(Output_Win!AA$2:AA$243,$AD367)))))</f>
        <v/>
      </c>
      <c r="Y367" s="80">
        <f>IFERROR(MATCH($A367,CSV!$A$2:$A$510,0),0)</f>
        <v>0</v>
      </c>
      <c r="Z367" s="80">
        <f>IFERROR(MATCH($A367,Output_Mac!$A$2:$A$500,0),0)</f>
        <v>0</v>
      </c>
      <c r="AA367" s="80">
        <f>IFERROR(MATCH($A367,My_Audit!$A$2:$A$456,0),0)</f>
        <v>366</v>
      </c>
      <c r="AB367" s="80">
        <f>IFERROR(MATCH($C367,My_Audit!$B$2:$B$456,0),0)</f>
        <v>0</v>
      </c>
      <c r="AC367" s="80">
        <f>IFERROR(MATCH($E367,Models!$I$2:$I$605,0),0)</f>
        <v>0</v>
      </c>
      <c r="AD367" s="80">
        <f>IFERROR(MATCH($A367,Output_Win!$A$2:$A$243,0),0)</f>
        <v>0</v>
      </c>
    </row>
    <row r="368" spans="1:30">
      <c r="A368" s="40" t="str">
        <f>_xlfn.TEXTJOIN("",TRUE,Input!$A$4,TEXT(ROW(My_Audit!A367)+Input!$A$8-1,"00"))</f>
        <v>W4755</v>
      </c>
      <c r="B368" s="40" t="str">
        <f>_xlfn.TEXTJOIN("-",TRUE,"ITD",Input!$A$2,A368)</f>
        <v>ITD-SHR11749-W4755</v>
      </c>
      <c r="C368" s="41" t="str" cm="1">
        <f t="array" ref="C368">IF(($Y368+$Z368+$AA368+$AD368)=0,"",IFERROR(_xlfn.LET(_xlpm.CSVVal,IF($Y368=0,"",INDEX(CSV!B$2:B$510,$Y368)),_xlpm.MacVal,IF($Z368=0,"",INDEX(Output_Mac!B$2:B$500,$Z368)),_xlpm.WinVal,IF($AD368=0,"",INDEX(Output_Win!B$2:B$243,$AD368)),_xlpm.MyAuditVal,IF($AA368=0,"",INDEX(My_Audit!B$2:B$456,$AA368)),_xlfn.IFS(_xlpm.MyAuditVal&lt;&gt;"",_xlpm.MyAuditVal,_xlpm.MacVal&lt;&gt;"",_xlpm.MacVal,_xlpm.WinVal&lt;&gt;"",_xlpm.WinVal,_xlpm.CSVVal&lt;&gt;"",_xlpm.CSVVal)),""))</f>
        <v/>
      </c>
      <c r="D368" s="41" t="str" cm="1">
        <f t="array" ref="D368">IF(($Y368+$Z368+$AA368+$AD368)=0,"",IFERROR(_xlfn.LET(_xlpm.CSVVal,IF($Y368=0,"",INDEX(CSV!C$2:C$510,$Y368)),_xlpm.MacVal,IF($Z368=0,"",INDEX(Output_Mac!D$2:D$500,$Z368)),_xlpm.WinVal,IF($AD368=0,"",INDEX(Output_Win!D$2:D$243,$AD368)),_xlpm.MyAuditVal,IF($AA368=0,"",INDEX(My_Audit!C$2:C$456,$AA368)),_xlfn.IFS(_xlpm.MyAuditVal&lt;&gt;"",_xlpm.MyAuditVal,_xlpm.MacVal&lt;&gt;"",_xlpm.MacVal,_xlpm.WinVal&lt;&gt;"",_xlpm.WinVal,_xlpm.CSVVal&lt;&gt;"",_xlpm.CSVVal)),""))</f>
        <v/>
      </c>
      <c r="E368" s="41" t="str" cm="1">
        <f t="array" ref="E368">IF(($Y368+$Z368+$AA368+$AD368)=0,"",IFERROR(_xlfn.LET(_xlpm.CSVVal,IF($Y368=0,"",INDEX(CSV!E$2:E$510,$Y368)),_xlpm.MacVal,IF($Z368=0,"",INDEX(Output_Mac!C$2:C$500,$Z368)),_xlpm.WinVal,IF($AD368=0,"",INDEX(Output_Win!C$2:C$243,$AD368)),_xlpm.MyAuditVal,IF($AA368=0,"",INDEX(My_Audit!D$2:D$456,$AA368)),_xlfn.IFS(_xlpm.MyAuditVal&lt;&gt;"",_xlpm.MyAuditVal,_xlpm.MacVal&lt;&gt;"",_xlpm.MacVal,_xlpm.WinVal&lt;&gt;"",_xlpm.WinVal,_xlpm.CSVVal&lt;&gt;"",_xlpm.CSVVal)),""))</f>
        <v/>
      </c>
      <c r="F368" s="41" t="str" cm="1">
        <f t="array" ref="F368">IF(($Y368+$Z368+$AA368+$AD368)=0,"",IFERROR(_xlfn.LET(_xlpm.CSVVal,IF($Y368=0,"",INDEX(CSV!F$2:F$510,$Y368)),_xlpm.MacVal,IF($Z368=0,"",INDEX(Output_Mac!E$2:E$500,$Z368)),_xlpm.WinVal,IF($AD368=0,"",INDEX(Output_Win!E$2:E$243,$AD368)),_xlpm.MyAuditVal,IF($AA368=0,"",INDEX(My_Audit!E$2:E$456,$AA368)),_xlfn.IFS(_xlpm.MyAuditVal&lt;&gt;"",_xlpm.MyAuditVal,_xlpm.MacVal&lt;&gt;"",_xlpm.MacVal,_xlpm.WinVal&lt;&gt;"",_xlpm.WinVal,_xlpm.CSVVal&lt;&gt;"",PROPER(_xlpm.CSVVal))),""))</f>
        <v/>
      </c>
      <c r="G368" s="41" t="str" cm="1">
        <f t="array" ref="G368">IF(($Y368+$Z368+$AA368+$AD368)=0,"",IFERROR(_xlfn.LET(_xlpm.CSVVal,IF($Y368=0,"",INDEX(CSV!G$2:G$510,$Y368)),_xlpm.MacVal,IF($Z368=0,"",INDEX(Output_Mac!G$2:G$500,$Z368)),_xlpm.WinVal,IF($AD368=0,"",INDEX(Output_Win!G$2:G$243,$AD368)),_xlpm.MyAuditVal,IF($AA368=0,"",INDEX(My_Audit!F$2:F$456,$AA368)),_xlfn.IFS(_xlpm.MyAuditVal&lt;&gt;"",_xlpm.MyAuditVal,_xlpm.MacVal&lt;&gt;"",_xlpm.MacVal,_xlpm.WinVal&lt;&gt;"",_xlpm.WinVal,_xlpm.CSVVal&lt;&gt;"",_xlpm.CSVVal)),""))</f>
        <v/>
      </c>
      <c r="H368" s="41" t="str" cm="1">
        <f t="array" ref="H368">IF($Z368&gt;0,INDEX(Output_Mac!H$2:H$500,$Z368),IF($AD368&gt;0,INDEX(Output_Win!H$2:H$243,$AD368),IF($AA368&gt;0,_xlfn.LET(_xlpm.MyAuditVal,INDEX(My_Audit!G$2:G$456,$AA368),IF(_xlpm.MyAuditVal=0,"",_xlpm.MyAuditVal)),"")))</f>
        <v/>
      </c>
      <c r="I368" s="41" t="str" cm="1">
        <f t="array" ref="I368">IF(($Y368+$Z368+$AA368+$AD368)=0,"",IFERROR(_xlfn.LET(_xlpm.CSVVal,IF($Y368=0,"",INDEX(CSV!H$2:H$510,$Y368)),_xlpm.MacVal,IF($Z368=0,"",INDEX(Output_Mac!I$2:I$500,$Z368)),_xlpm.WinVal,IF($AD368=0,"",INDEX(Output_Win!I$2:I$243,$AD368)),_xlpm.MyAuditVal,IF($AA368=0,"",INDEX(My_Audit!H$2:H$456,$AA368)),_xlfn.IFS(_xlpm.MyAuditVal&lt;&gt;"",_xlpm.MyAuditVal,_xlpm.MacVal&lt;&gt;"",_xlpm.MacVal,_xlpm.WinVal&lt;&gt;"",_xlpm.WinVal,_xlpm.CSVVal&lt;&gt;"",_xlpm.CSVVal)),""))</f>
        <v/>
      </c>
      <c r="J368" s="41" t="str" cm="1">
        <f t="array" ref="J368">IF(($Y368+$Z368+$AA368+$AD368)=0,"",IFERROR(_xlfn.LET(_xlpm.CSVVal,IF($Y368=0,"",INDEX(CSV!J$2:J$510,$Y368)),_xlpm.MacVal,IF($Z368=0,"",INDEX(Output_Mac!J$2:J$500,$Z368)),_xlpm.WinVal,IF($AD368=0,"",INDEX(Output_Win!J$2:J$243,$AD368)),_xlpm.MyAuditVal,IF($AA368=0,"",INDEX(My_Audit!I$2:I$456,$AA368)),_xlfn.IFS(_xlpm.MyAuditVal&lt;&gt;"",_xlpm.MyAuditVal,_xlpm.MacVal&lt;&gt;"",_xlpm.MacVal,_xlpm.WinVal&lt;&gt;"",_xlpm.WinVal,_xlpm.CSVVal&lt;&gt;"",_xlpm.CSVVal)),""))</f>
        <v/>
      </c>
      <c r="K368" s="41" t="str" cm="1">
        <f t="array" ref="K368">IF(($Y368+$Z368+$AA368+$AD368)=0,"",IFERROR(_xlfn.LET(_xlpm.CSVVal,IF($Y368=0,"",INDEX(CSV!N$2:N$510,$Y368)),_xlpm.MacVal,IF($Z368=0,"",INDEX(Output_Mac!L$2:L$500,$Z368)),_xlpm.WinVal,IF($AD368=0,"",INDEX(Output_Win!L$2:L$243,$AD368)),_xlpm.MyAuditVal,IF($AA368=0,"",INDEX(My_Audit!J$2:J$456,$AA368)),_xlfn.IFS(_xlpm.MyAuditVal&lt;&gt;"",_xlpm.MyAuditVal,_xlpm.MacVal&lt;&gt;"",_xlpm.MacVal,_xlpm.WinVal&lt;&gt;"",_xlpm.WinVal,_xlpm.CSVVal&lt;&gt;"",_xlpm.CSVVal)),""))</f>
        <v/>
      </c>
      <c r="L368" s="41" t="str" cm="1">
        <f t="array" ref="L368">IF(($Y368+$Z368+$AA368+$AD368)=0,"",IFERROR(_xlfn.LET(_xlpm.CSVVal,IF($Y368=0,"",INDEX(CSV!Q$2:Q$510,$Y368)),_xlpm.MacVal,IF($Z368=0,"",INDEX(Output_Mac!M$2:M$500,$Z368)),_xlpm.WinVal,IF($AD368=0,"",INDEX(Output_Win!M$2:M$243,$AD368)),_xlpm.MyAuditVal,IF($AA368=0,"",INDEX(My_Audit!K$2:K$456,$AA368)),_xlfn.IFS(_xlpm.MyAuditVal&lt;&gt;"",_xlpm.MyAuditVal,_xlpm.MacVal&lt;&gt;"",_xlpm.MacVal,_xlpm.WinVal&lt;&gt;"",_xlpm.WinVal,_xlpm.CSVVal&lt;&gt;"",_xlpm.CSVVal)),""))</f>
        <v/>
      </c>
      <c r="M368" s="41" t="str" cm="1">
        <f t="array" ref="M368">IF(($Y368+$Z368+$AA368+$AD368)=0,"",ExpandDiagCodes(_xlfn.TEXTJOIN(", ",TRUE,IF($AA368=0,"",INDEX(My_Audit!N$2:N$456,$AA368)),IF($Z368=0,"",INDEX(Output_Mac!S$2:S$500,$Z368)),IF($AD368=0,"",INDEX(Output_Win!S$2:S$243,$AD368)),IF($Y368=0,"",INDEX(CSV!AE$2:AE$510,$Y368)))))</f>
        <v/>
      </c>
      <c r="N368" s="41" t="str" cm="1">
        <f t="array" ref="N368">IF(($Y368+$Z368+$AA368+$AD368)=0,"",IFERROR(_xlfn.LET(_xlpm.CSVVal,IF($Y368=0,"",INDEX(CSV!AG$2:AG$510,$Y368)),_xlpm.MacVal,IF($Z368=0,"",INDEX(Output_Mac!T$2:T$500,$Z368)),_xlpm.WinVal,IF($AD368=0,"",INDEX(Output_Win!T$2:T$243,$AD368)),_xlpm.MyAuditVal,IF($AA368=0,"",INDEX(My_Audit!O$2:O$456,$AA368)),_xlfn.IFS(_xlpm.MyAuditVal&lt;&gt;"",_xlpm.MyAuditVal,_xlpm.MacVal&lt;&gt;"",_xlpm.MacVal,_xlpm.WinVal&lt;&gt;"",_xlpm.WinVal,_xlpm.CSVVal&lt;&gt;"",_xlpm.CSVVal)),""))</f>
        <v/>
      </c>
      <c r="O368" s="41" t="str" cm="1">
        <f t="array" ref="O368">IF($AB368=0,"",INDEX(My_Audit!P$2:P$456,$AB368))&amp;""</f>
        <v/>
      </c>
      <c r="P368" s="40"/>
      <c r="Q368" s="41" t="str">
        <f>IF(LEFT(N368,4)="Pass","Nist SP 800-88",My_Audit!R368)&amp;""</f>
        <v/>
      </c>
      <c r="R368" s="40"/>
      <c r="S368" s="40"/>
      <c r="T368" s="41" t="str" cm="1">
        <f t="array" ref="T368">IF($AC368=0,"",INDEX(Models!J$2:J$605,$AC368))</f>
        <v/>
      </c>
      <c r="U368" s="40"/>
      <c r="V368" s="40"/>
      <c r="W368" s="79" t="str" cm="1">
        <f t="array" ref="W368">IF(($Z368+$AA368+$AD368)=0,"",ExpandDiagCodes(_xlfn.TEXTJOIN(", ",TRUE,IF($AA368=0,"",INDEX(My_Audit!L$2:L$456,$AA368)),IF($Z368=0,"",INDEX(Output_Mac!AA$2:AA$500,$Z368)),IF($AD368=0,"",INDEX(Output_Win!AA$2:AA$243,$AD368)))))</f>
        <v/>
      </c>
      <c r="Y368" s="80">
        <f>IFERROR(MATCH($A368,CSV!$A$2:$A$510,0),0)</f>
        <v>0</v>
      </c>
      <c r="Z368" s="80">
        <f>IFERROR(MATCH($A368,Output_Mac!$A$2:$A$500,0),0)</f>
        <v>0</v>
      </c>
      <c r="AA368" s="80">
        <f>IFERROR(MATCH($A368,My_Audit!$A$2:$A$456,0),0)</f>
        <v>367</v>
      </c>
      <c r="AB368" s="80">
        <f>IFERROR(MATCH($C368,My_Audit!$B$2:$B$456,0),0)</f>
        <v>0</v>
      </c>
      <c r="AC368" s="80">
        <f>IFERROR(MATCH($E368,Models!$I$2:$I$605,0),0)</f>
        <v>0</v>
      </c>
      <c r="AD368" s="80">
        <f>IFERROR(MATCH($A368,Output_Win!$A$2:$A$243,0),0)</f>
        <v>0</v>
      </c>
    </row>
    <row r="369" spans="1:30">
      <c r="A369" s="40" t="str">
        <f>_xlfn.TEXTJOIN("",TRUE,Input!$A$4,TEXT(ROW(My_Audit!A368)+Input!$A$8-1,"00"))</f>
        <v>W4756</v>
      </c>
      <c r="B369" s="40" t="str">
        <f>_xlfn.TEXTJOIN("-",TRUE,"ITD",Input!$A$2,A369)</f>
        <v>ITD-SHR11749-W4756</v>
      </c>
      <c r="C369" s="41" t="str" cm="1">
        <f t="array" ref="C369">IF(($Y369+$Z369+$AA369+$AD369)=0,"",IFERROR(_xlfn.LET(_xlpm.CSVVal,IF($Y369=0,"",INDEX(CSV!B$2:B$510,$Y369)),_xlpm.MacVal,IF($Z369=0,"",INDEX(Output_Mac!B$2:B$500,$Z369)),_xlpm.WinVal,IF($AD369=0,"",INDEX(Output_Win!B$2:B$243,$AD369)),_xlpm.MyAuditVal,IF($AA369=0,"",INDEX(My_Audit!B$2:B$456,$AA369)),_xlfn.IFS(_xlpm.MyAuditVal&lt;&gt;"",_xlpm.MyAuditVal,_xlpm.MacVal&lt;&gt;"",_xlpm.MacVal,_xlpm.WinVal&lt;&gt;"",_xlpm.WinVal,_xlpm.CSVVal&lt;&gt;"",_xlpm.CSVVal)),""))</f>
        <v/>
      </c>
      <c r="D369" s="41" t="str" cm="1">
        <f t="array" ref="D369">IF(($Y369+$Z369+$AA369+$AD369)=0,"",IFERROR(_xlfn.LET(_xlpm.CSVVal,IF($Y369=0,"",INDEX(CSV!C$2:C$510,$Y369)),_xlpm.MacVal,IF($Z369=0,"",INDEX(Output_Mac!D$2:D$500,$Z369)),_xlpm.WinVal,IF($AD369=0,"",INDEX(Output_Win!D$2:D$243,$AD369)),_xlpm.MyAuditVal,IF($AA369=0,"",INDEX(My_Audit!C$2:C$456,$AA369)),_xlfn.IFS(_xlpm.MyAuditVal&lt;&gt;"",_xlpm.MyAuditVal,_xlpm.MacVal&lt;&gt;"",_xlpm.MacVal,_xlpm.WinVal&lt;&gt;"",_xlpm.WinVal,_xlpm.CSVVal&lt;&gt;"",_xlpm.CSVVal)),""))</f>
        <v/>
      </c>
      <c r="E369" s="41" t="str" cm="1">
        <f t="array" ref="E369">IF(($Y369+$Z369+$AA369+$AD369)=0,"",IFERROR(_xlfn.LET(_xlpm.CSVVal,IF($Y369=0,"",INDEX(CSV!E$2:E$510,$Y369)),_xlpm.MacVal,IF($Z369=0,"",INDEX(Output_Mac!C$2:C$500,$Z369)),_xlpm.WinVal,IF($AD369=0,"",INDEX(Output_Win!C$2:C$243,$AD369)),_xlpm.MyAuditVal,IF($AA369=0,"",INDEX(My_Audit!D$2:D$456,$AA369)),_xlfn.IFS(_xlpm.MyAuditVal&lt;&gt;"",_xlpm.MyAuditVal,_xlpm.MacVal&lt;&gt;"",_xlpm.MacVal,_xlpm.WinVal&lt;&gt;"",_xlpm.WinVal,_xlpm.CSVVal&lt;&gt;"",_xlpm.CSVVal)),""))</f>
        <v/>
      </c>
      <c r="F369" s="41" t="str" cm="1">
        <f t="array" ref="F369">IF(($Y369+$Z369+$AA369+$AD369)=0,"",IFERROR(_xlfn.LET(_xlpm.CSVVal,IF($Y369=0,"",INDEX(CSV!F$2:F$510,$Y369)),_xlpm.MacVal,IF($Z369=0,"",INDEX(Output_Mac!E$2:E$500,$Z369)),_xlpm.WinVal,IF($AD369=0,"",INDEX(Output_Win!E$2:E$243,$AD369)),_xlpm.MyAuditVal,IF($AA369=0,"",INDEX(My_Audit!E$2:E$456,$AA369)),_xlfn.IFS(_xlpm.MyAuditVal&lt;&gt;"",_xlpm.MyAuditVal,_xlpm.MacVal&lt;&gt;"",_xlpm.MacVal,_xlpm.WinVal&lt;&gt;"",_xlpm.WinVal,_xlpm.CSVVal&lt;&gt;"",PROPER(_xlpm.CSVVal))),""))</f>
        <v/>
      </c>
      <c r="G369" s="41" t="str" cm="1">
        <f t="array" ref="G369">IF(($Y369+$Z369+$AA369+$AD369)=0,"",IFERROR(_xlfn.LET(_xlpm.CSVVal,IF($Y369=0,"",INDEX(CSV!G$2:G$510,$Y369)),_xlpm.MacVal,IF($Z369=0,"",INDEX(Output_Mac!G$2:G$500,$Z369)),_xlpm.WinVal,IF($AD369=0,"",INDEX(Output_Win!G$2:G$243,$AD369)),_xlpm.MyAuditVal,IF($AA369=0,"",INDEX(My_Audit!F$2:F$456,$AA369)),_xlfn.IFS(_xlpm.MyAuditVal&lt;&gt;"",_xlpm.MyAuditVal,_xlpm.MacVal&lt;&gt;"",_xlpm.MacVal,_xlpm.WinVal&lt;&gt;"",_xlpm.WinVal,_xlpm.CSVVal&lt;&gt;"",_xlpm.CSVVal)),""))</f>
        <v/>
      </c>
      <c r="H369" s="41" t="str" cm="1">
        <f t="array" ref="H369">IF($Z369&gt;0,INDEX(Output_Mac!H$2:H$500,$Z369),IF($AD369&gt;0,INDEX(Output_Win!H$2:H$243,$AD369),IF($AA369&gt;0,_xlfn.LET(_xlpm.MyAuditVal,INDEX(My_Audit!G$2:G$456,$AA369),IF(_xlpm.MyAuditVal=0,"",_xlpm.MyAuditVal)),"")))</f>
        <v/>
      </c>
      <c r="I369" s="41" t="str" cm="1">
        <f t="array" ref="I369">IF(($Y369+$Z369+$AA369+$AD369)=0,"",IFERROR(_xlfn.LET(_xlpm.CSVVal,IF($Y369=0,"",INDEX(CSV!H$2:H$510,$Y369)),_xlpm.MacVal,IF($Z369=0,"",INDEX(Output_Mac!I$2:I$500,$Z369)),_xlpm.WinVal,IF($AD369=0,"",INDEX(Output_Win!I$2:I$243,$AD369)),_xlpm.MyAuditVal,IF($AA369=0,"",INDEX(My_Audit!H$2:H$456,$AA369)),_xlfn.IFS(_xlpm.MyAuditVal&lt;&gt;"",_xlpm.MyAuditVal,_xlpm.MacVal&lt;&gt;"",_xlpm.MacVal,_xlpm.WinVal&lt;&gt;"",_xlpm.WinVal,_xlpm.CSVVal&lt;&gt;"",_xlpm.CSVVal)),""))</f>
        <v/>
      </c>
      <c r="J369" s="41" t="str" cm="1">
        <f t="array" ref="J369">IF(($Y369+$Z369+$AA369+$AD369)=0,"",IFERROR(_xlfn.LET(_xlpm.CSVVal,IF($Y369=0,"",INDEX(CSV!J$2:J$510,$Y369)),_xlpm.MacVal,IF($Z369=0,"",INDEX(Output_Mac!J$2:J$500,$Z369)),_xlpm.WinVal,IF($AD369=0,"",INDEX(Output_Win!J$2:J$243,$AD369)),_xlpm.MyAuditVal,IF($AA369=0,"",INDEX(My_Audit!I$2:I$456,$AA369)),_xlfn.IFS(_xlpm.MyAuditVal&lt;&gt;"",_xlpm.MyAuditVal,_xlpm.MacVal&lt;&gt;"",_xlpm.MacVal,_xlpm.WinVal&lt;&gt;"",_xlpm.WinVal,_xlpm.CSVVal&lt;&gt;"",_xlpm.CSVVal)),""))</f>
        <v/>
      </c>
      <c r="K369" s="41" t="str" cm="1">
        <f t="array" ref="K369">IF(($Y369+$Z369+$AA369+$AD369)=0,"",IFERROR(_xlfn.LET(_xlpm.CSVVal,IF($Y369=0,"",INDEX(CSV!N$2:N$510,$Y369)),_xlpm.MacVal,IF($Z369=0,"",INDEX(Output_Mac!L$2:L$500,$Z369)),_xlpm.WinVal,IF($AD369=0,"",INDEX(Output_Win!L$2:L$243,$AD369)),_xlpm.MyAuditVal,IF($AA369=0,"",INDEX(My_Audit!J$2:J$456,$AA369)),_xlfn.IFS(_xlpm.MyAuditVal&lt;&gt;"",_xlpm.MyAuditVal,_xlpm.MacVal&lt;&gt;"",_xlpm.MacVal,_xlpm.WinVal&lt;&gt;"",_xlpm.WinVal,_xlpm.CSVVal&lt;&gt;"",_xlpm.CSVVal)),""))</f>
        <v/>
      </c>
      <c r="L369" s="41" t="str" cm="1">
        <f t="array" ref="L369">IF(($Y369+$Z369+$AA369+$AD369)=0,"",IFERROR(_xlfn.LET(_xlpm.CSVVal,IF($Y369=0,"",INDEX(CSV!Q$2:Q$510,$Y369)),_xlpm.MacVal,IF($Z369=0,"",INDEX(Output_Mac!M$2:M$500,$Z369)),_xlpm.WinVal,IF($AD369=0,"",INDEX(Output_Win!M$2:M$243,$AD369)),_xlpm.MyAuditVal,IF($AA369=0,"",INDEX(My_Audit!K$2:K$456,$AA369)),_xlfn.IFS(_xlpm.MyAuditVal&lt;&gt;"",_xlpm.MyAuditVal,_xlpm.MacVal&lt;&gt;"",_xlpm.MacVal,_xlpm.WinVal&lt;&gt;"",_xlpm.WinVal,_xlpm.CSVVal&lt;&gt;"",_xlpm.CSVVal)),""))</f>
        <v/>
      </c>
      <c r="M369" s="41" t="str" cm="1">
        <f t="array" ref="M369">IF(($Y369+$Z369+$AA369+$AD369)=0,"",ExpandDiagCodes(_xlfn.TEXTJOIN(", ",TRUE,IF($AA369=0,"",INDEX(My_Audit!N$2:N$456,$AA369)),IF($Z369=0,"",INDEX(Output_Mac!S$2:S$500,$Z369)),IF($AD369=0,"",INDEX(Output_Win!S$2:S$243,$AD369)),IF($Y369=0,"",INDEX(CSV!AE$2:AE$510,$Y369)))))</f>
        <v/>
      </c>
      <c r="N369" s="41" t="str" cm="1">
        <f t="array" ref="N369">IF(($Y369+$Z369+$AA369+$AD369)=0,"",IFERROR(_xlfn.LET(_xlpm.CSVVal,IF($Y369=0,"",INDEX(CSV!AG$2:AG$510,$Y369)),_xlpm.MacVal,IF($Z369=0,"",INDEX(Output_Mac!T$2:T$500,$Z369)),_xlpm.WinVal,IF($AD369=0,"",INDEX(Output_Win!T$2:T$243,$AD369)),_xlpm.MyAuditVal,IF($AA369=0,"",INDEX(My_Audit!O$2:O$456,$AA369)),_xlfn.IFS(_xlpm.MyAuditVal&lt;&gt;"",_xlpm.MyAuditVal,_xlpm.MacVal&lt;&gt;"",_xlpm.MacVal,_xlpm.WinVal&lt;&gt;"",_xlpm.WinVal,_xlpm.CSVVal&lt;&gt;"",_xlpm.CSVVal)),""))</f>
        <v/>
      </c>
      <c r="O369" s="41" t="str" cm="1">
        <f t="array" ref="O369">IF($AB369=0,"",INDEX(My_Audit!P$2:P$456,$AB369))&amp;""</f>
        <v/>
      </c>
      <c r="P369" s="40"/>
      <c r="Q369" s="41" t="str">
        <f>IF(LEFT(N369,4)="Pass","Nist SP 800-88",My_Audit!R369)&amp;""</f>
        <v/>
      </c>
      <c r="R369" s="40"/>
      <c r="S369" s="40"/>
      <c r="T369" s="41" t="str" cm="1">
        <f t="array" ref="T369">IF($AC369=0,"",INDEX(Models!J$2:J$605,$AC369))</f>
        <v/>
      </c>
      <c r="U369" s="40"/>
      <c r="V369" s="40"/>
      <c r="W369" s="79" t="str" cm="1">
        <f t="array" ref="W369">IF(($Z369+$AA369+$AD369)=0,"",ExpandDiagCodes(_xlfn.TEXTJOIN(", ",TRUE,IF($AA369=0,"",INDEX(My_Audit!L$2:L$456,$AA369)),IF($Z369=0,"",INDEX(Output_Mac!AA$2:AA$500,$Z369)),IF($AD369=0,"",INDEX(Output_Win!AA$2:AA$243,$AD369)))))</f>
        <v/>
      </c>
      <c r="Y369" s="80">
        <f>IFERROR(MATCH($A369,CSV!$A$2:$A$510,0),0)</f>
        <v>0</v>
      </c>
      <c r="Z369" s="80">
        <f>IFERROR(MATCH($A369,Output_Mac!$A$2:$A$500,0),0)</f>
        <v>0</v>
      </c>
      <c r="AA369" s="80">
        <f>IFERROR(MATCH($A369,My_Audit!$A$2:$A$456,0),0)</f>
        <v>368</v>
      </c>
      <c r="AB369" s="80">
        <f>IFERROR(MATCH($C369,My_Audit!$B$2:$B$456,0),0)</f>
        <v>0</v>
      </c>
      <c r="AC369" s="80">
        <f>IFERROR(MATCH($E369,Models!$I$2:$I$605,0),0)</f>
        <v>0</v>
      </c>
      <c r="AD369" s="80">
        <f>IFERROR(MATCH($A369,Output_Win!$A$2:$A$243,0),0)</f>
        <v>0</v>
      </c>
    </row>
    <row r="370" spans="1:30">
      <c r="A370" s="40" t="str">
        <f>_xlfn.TEXTJOIN("",TRUE,Input!$A$4,TEXT(ROW(My_Audit!A369)+Input!$A$8-1,"00"))</f>
        <v>W4757</v>
      </c>
      <c r="B370" s="40" t="str">
        <f>_xlfn.TEXTJOIN("-",TRUE,"ITD",Input!$A$2,A370)</f>
        <v>ITD-SHR11749-W4757</v>
      </c>
      <c r="C370" s="41" t="str" cm="1">
        <f t="array" ref="C370">IF(($Y370+$Z370+$AA370+$AD370)=0,"",IFERROR(_xlfn.LET(_xlpm.CSVVal,IF($Y370=0,"",INDEX(CSV!B$2:B$510,$Y370)),_xlpm.MacVal,IF($Z370=0,"",INDEX(Output_Mac!B$2:B$500,$Z370)),_xlpm.WinVal,IF($AD370=0,"",INDEX(Output_Win!B$2:B$243,$AD370)),_xlpm.MyAuditVal,IF($AA370=0,"",INDEX(My_Audit!B$2:B$456,$AA370)),_xlfn.IFS(_xlpm.MyAuditVal&lt;&gt;"",_xlpm.MyAuditVal,_xlpm.MacVal&lt;&gt;"",_xlpm.MacVal,_xlpm.WinVal&lt;&gt;"",_xlpm.WinVal,_xlpm.CSVVal&lt;&gt;"",_xlpm.CSVVal)),""))</f>
        <v/>
      </c>
      <c r="D370" s="41" t="str" cm="1">
        <f t="array" ref="D370">IF(($Y370+$Z370+$AA370+$AD370)=0,"",IFERROR(_xlfn.LET(_xlpm.CSVVal,IF($Y370=0,"",INDEX(CSV!C$2:C$510,$Y370)),_xlpm.MacVal,IF($Z370=0,"",INDEX(Output_Mac!D$2:D$500,$Z370)),_xlpm.WinVal,IF($AD370=0,"",INDEX(Output_Win!D$2:D$243,$AD370)),_xlpm.MyAuditVal,IF($AA370=0,"",INDEX(My_Audit!C$2:C$456,$AA370)),_xlfn.IFS(_xlpm.MyAuditVal&lt;&gt;"",_xlpm.MyAuditVal,_xlpm.MacVal&lt;&gt;"",_xlpm.MacVal,_xlpm.WinVal&lt;&gt;"",_xlpm.WinVal,_xlpm.CSVVal&lt;&gt;"",_xlpm.CSVVal)),""))</f>
        <v/>
      </c>
      <c r="E370" s="41" t="str" cm="1">
        <f t="array" ref="E370">IF(($Y370+$Z370+$AA370+$AD370)=0,"",IFERROR(_xlfn.LET(_xlpm.CSVVal,IF($Y370=0,"",INDEX(CSV!E$2:E$510,$Y370)),_xlpm.MacVal,IF($Z370=0,"",INDEX(Output_Mac!C$2:C$500,$Z370)),_xlpm.WinVal,IF($AD370=0,"",INDEX(Output_Win!C$2:C$243,$AD370)),_xlpm.MyAuditVal,IF($AA370=0,"",INDEX(My_Audit!D$2:D$456,$AA370)),_xlfn.IFS(_xlpm.MyAuditVal&lt;&gt;"",_xlpm.MyAuditVal,_xlpm.MacVal&lt;&gt;"",_xlpm.MacVal,_xlpm.WinVal&lt;&gt;"",_xlpm.WinVal,_xlpm.CSVVal&lt;&gt;"",_xlpm.CSVVal)),""))</f>
        <v/>
      </c>
      <c r="F370" s="41" t="str" cm="1">
        <f t="array" ref="F370">IF(($Y370+$Z370+$AA370+$AD370)=0,"",IFERROR(_xlfn.LET(_xlpm.CSVVal,IF($Y370=0,"",INDEX(CSV!F$2:F$510,$Y370)),_xlpm.MacVal,IF($Z370=0,"",INDEX(Output_Mac!E$2:E$500,$Z370)),_xlpm.WinVal,IF($AD370=0,"",INDEX(Output_Win!E$2:E$243,$AD370)),_xlpm.MyAuditVal,IF($AA370=0,"",INDEX(My_Audit!E$2:E$456,$AA370)),_xlfn.IFS(_xlpm.MyAuditVal&lt;&gt;"",_xlpm.MyAuditVal,_xlpm.MacVal&lt;&gt;"",_xlpm.MacVal,_xlpm.WinVal&lt;&gt;"",_xlpm.WinVal,_xlpm.CSVVal&lt;&gt;"",PROPER(_xlpm.CSVVal))),""))</f>
        <v/>
      </c>
      <c r="G370" s="41" t="str" cm="1">
        <f t="array" ref="G370">IF(($Y370+$Z370+$AA370+$AD370)=0,"",IFERROR(_xlfn.LET(_xlpm.CSVVal,IF($Y370=0,"",INDEX(CSV!G$2:G$510,$Y370)),_xlpm.MacVal,IF($Z370=0,"",INDEX(Output_Mac!G$2:G$500,$Z370)),_xlpm.WinVal,IF($AD370=0,"",INDEX(Output_Win!G$2:G$243,$AD370)),_xlpm.MyAuditVal,IF($AA370=0,"",INDEX(My_Audit!F$2:F$456,$AA370)),_xlfn.IFS(_xlpm.MyAuditVal&lt;&gt;"",_xlpm.MyAuditVal,_xlpm.MacVal&lt;&gt;"",_xlpm.MacVal,_xlpm.WinVal&lt;&gt;"",_xlpm.WinVal,_xlpm.CSVVal&lt;&gt;"",_xlpm.CSVVal)),""))</f>
        <v/>
      </c>
      <c r="H370" s="41" t="str" cm="1">
        <f t="array" ref="H370">IF($Z370&gt;0,INDEX(Output_Mac!H$2:H$500,$Z370),IF($AD370&gt;0,INDEX(Output_Win!H$2:H$243,$AD370),IF($AA370&gt;0,_xlfn.LET(_xlpm.MyAuditVal,INDEX(My_Audit!G$2:G$456,$AA370),IF(_xlpm.MyAuditVal=0,"",_xlpm.MyAuditVal)),"")))</f>
        <v/>
      </c>
      <c r="I370" s="41" t="str" cm="1">
        <f t="array" ref="I370">IF(($Y370+$Z370+$AA370+$AD370)=0,"",IFERROR(_xlfn.LET(_xlpm.CSVVal,IF($Y370=0,"",INDEX(CSV!H$2:H$510,$Y370)),_xlpm.MacVal,IF($Z370=0,"",INDEX(Output_Mac!I$2:I$500,$Z370)),_xlpm.WinVal,IF($AD370=0,"",INDEX(Output_Win!I$2:I$243,$AD370)),_xlpm.MyAuditVal,IF($AA370=0,"",INDEX(My_Audit!H$2:H$456,$AA370)),_xlfn.IFS(_xlpm.MyAuditVal&lt;&gt;"",_xlpm.MyAuditVal,_xlpm.MacVal&lt;&gt;"",_xlpm.MacVal,_xlpm.WinVal&lt;&gt;"",_xlpm.WinVal,_xlpm.CSVVal&lt;&gt;"",_xlpm.CSVVal)),""))</f>
        <v/>
      </c>
      <c r="J370" s="41" t="str" cm="1">
        <f t="array" ref="J370">IF(($Y370+$Z370+$AA370+$AD370)=0,"",IFERROR(_xlfn.LET(_xlpm.CSVVal,IF($Y370=0,"",INDEX(CSV!J$2:J$510,$Y370)),_xlpm.MacVal,IF($Z370=0,"",INDEX(Output_Mac!J$2:J$500,$Z370)),_xlpm.WinVal,IF($AD370=0,"",INDEX(Output_Win!J$2:J$243,$AD370)),_xlpm.MyAuditVal,IF($AA370=0,"",INDEX(My_Audit!I$2:I$456,$AA370)),_xlfn.IFS(_xlpm.MyAuditVal&lt;&gt;"",_xlpm.MyAuditVal,_xlpm.MacVal&lt;&gt;"",_xlpm.MacVal,_xlpm.WinVal&lt;&gt;"",_xlpm.WinVal,_xlpm.CSVVal&lt;&gt;"",_xlpm.CSVVal)),""))</f>
        <v/>
      </c>
      <c r="K370" s="41" t="str" cm="1">
        <f t="array" ref="K370">IF(($Y370+$Z370+$AA370+$AD370)=0,"",IFERROR(_xlfn.LET(_xlpm.CSVVal,IF($Y370=0,"",INDEX(CSV!N$2:N$510,$Y370)),_xlpm.MacVal,IF($Z370=0,"",INDEX(Output_Mac!L$2:L$500,$Z370)),_xlpm.WinVal,IF($AD370=0,"",INDEX(Output_Win!L$2:L$243,$AD370)),_xlpm.MyAuditVal,IF($AA370=0,"",INDEX(My_Audit!J$2:J$456,$AA370)),_xlfn.IFS(_xlpm.MyAuditVal&lt;&gt;"",_xlpm.MyAuditVal,_xlpm.MacVal&lt;&gt;"",_xlpm.MacVal,_xlpm.WinVal&lt;&gt;"",_xlpm.WinVal,_xlpm.CSVVal&lt;&gt;"",_xlpm.CSVVal)),""))</f>
        <v/>
      </c>
      <c r="L370" s="41" t="str" cm="1">
        <f t="array" ref="L370">IF(($Y370+$Z370+$AA370+$AD370)=0,"",IFERROR(_xlfn.LET(_xlpm.CSVVal,IF($Y370=0,"",INDEX(CSV!Q$2:Q$510,$Y370)),_xlpm.MacVal,IF($Z370=0,"",INDEX(Output_Mac!M$2:M$500,$Z370)),_xlpm.WinVal,IF($AD370=0,"",INDEX(Output_Win!M$2:M$243,$AD370)),_xlpm.MyAuditVal,IF($AA370=0,"",INDEX(My_Audit!K$2:K$456,$AA370)),_xlfn.IFS(_xlpm.MyAuditVal&lt;&gt;"",_xlpm.MyAuditVal,_xlpm.MacVal&lt;&gt;"",_xlpm.MacVal,_xlpm.WinVal&lt;&gt;"",_xlpm.WinVal,_xlpm.CSVVal&lt;&gt;"",_xlpm.CSVVal)),""))</f>
        <v/>
      </c>
      <c r="M370" s="41" t="str" cm="1">
        <f t="array" ref="M370">IF(($Y370+$Z370+$AA370+$AD370)=0,"",ExpandDiagCodes(_xlfn.TEXTJOIN(", ",TRUE,IF($AA370=0,"",INDEX(My_Audit!N$2:N$456,$AA370)),IF($Z370=0,"",INDEX(Output_Mac!S$2:S$500,$Z370)),IF($AD370=0,"",INDEX(Output_Win!S$2:S$243,$AD370)),IF($Y370=0,"",INDEX(CSV!AE$2:AE$510,$Y370)))))</f>
        <v/>
      </c>
      <c r="N370" s="41" t="str" cm="1">
        <f t="array" ref="N370">IF(($Y370+$Z370+$AA370+$AD370)=0,"",IFERROR(_xlfn.LET(_xlpm.CSVVal,IF($Y370=0,"",INDEX(CSV!AG$2:AG$510,$Y370)),_xlpm.MacVal,IF($Z370=0,"",INDEX(Output_Mac!T$2:T$500,$Z370)),_xlpm.WinVal,IF($AD370=0,"",INDEX(Output_Win!T$2:T$243,$AD370)),_xlpm.MyAuditVal,IF($AA370=0,"",INDEX(My_Audit!O$2:O$456,$AA370)),_xlfn.IFS(_xlpm.MyAuditVal&lt;&gt;"",_xlpm.MyAuditVal,_xlpm.MacVal&lt;&gt;"",_xlpm.MacVal,_xlpm.WinVal&lt;&gt;"",_xlpm.WinVal,_xlpm.CSVVal&lt;&gt;"",_xlpm.CSVVal)),""))</f>
        <v/>
      </c>
      <c r="O370" s="41" t="str" cm="1">
        <f t="array" ref="O370">IF($AB370=0,"",INDEX(My_Audit!P$2:P$456,$AB370))&amp;""</f>
        <v/>
      </c>
      <c r="P370" s="40"/>
      <c r="Q370" s="41" t="str">
        <f>IF(LEFT(N370,4)="Pass","Nist SP 800-88",My_Audit!R370)&amp;""</f>
        <v/>
      </c>
      <c r="R370" s="40"/>
      <c r="S370" s="40"/>
      <c r="T370" s="41" t="str" cm="1">
        <f t="array" ref="T370">IF($AC370=0,"",INDEX(Models!J$2:J$605,$AC370))</f>
        <v/>
      </c>
      <c r="U370" s="40"/>
      <c r="V370" s="40"/>
      <c r="W370" s="79" t="str" cm="1">
        <f t="array" ref="W370">IF(($Z370+$AA370+$AD370)=0,"",ExpandDiagCodes(_xlfn.TEXTJOIN(", ",TRUE,IF($AA370=0,"",INDEX(My_Audit!L$2:L$456,$AA370)),IF($Z370=0,"",INDEX(Output_Mac!AA$2:AA$500,$Z370)),IF($AD370=0,"",INDEX(Output_Win!AA$2:AA$243,$AD370)))))</f>
        <v/>
      </c>
      <c r="Y370" s="80">
        <f>IFERROR(MATCH($A370,CSV!$A$2:$A$510,0),0)</f>
        <v>0</v>
      </c>
      <c r="Z370" s="80">
        <f>IFERROR(MATCH($A370,Output_Mac!$A$2:$A$500,0),0)</f>
        <v>0</v>
      </c>
      <c r="AA370" s="80">
        <f>IFERROR(MATCH($A370,My_Audit!$A$2:$A$456,0),0)</f>
        <v>369</v>
      </c>
      <c r="AB370" s="80">
        <f>IFERROR(MATCH($C370,My_Audit!$B$2:$B$456,0),0)</f>
        <v>0</v>
      </c>
      <c r="AC370" s="80">
        <f>IFERROR(MATCH($E370,Models!$I$2:$I$605,0),0)</f>
        <v>0</v>
      </c>
      <c r="AD370" s="80">
        <f>IFERROR(MATCH($A370,Output_Win!$A$2:$A$243,0),0)</f>
        <v>0</v>
      </c>
    </row>
    <row r="371" spans="1:30">
      <c r="A371" s="40" t="str">
        <f>_xlfn.TEXTJOIN("",TRUE,Input!$A$4,TEXT(ROW(My_Audit!A370)+Input!$A$8-1,"00"))</f>
        <v>W4758</v>
      </c>
      <c r="B371" s="40" t="str">
        <f>_xlfn.TEXTJOIN("-",TRUE,"ITD",Input!$A$2,A371)</f>
        <v>ITD-SHR11749-W4758</v>
      </c>
      <c r="C371" s="41" t="str" cm="1">
        <f t="array" ref="C371">IF(($Y371+$Z371+$AA371+$AD371)=0,"",IFERROR(_xlfn.LET(_xlpm.CSVVal,IF($Y371=0,"",INDEX(CSV!B$2:B$510,$Y371)),_xlpm.MacVal,IF($Z371=0,"",INDEX(Output_Mac!B$2:B$500,$Z371)),_xlpm.WinVal,IF($AD371=0,"",INDEX(Output_Win!B$2:B$243,$AD371)),_xlpm.MyAuditVal,IF($AA371=0,"",INDEX(My_Audit!B$2:B$456,$AA371)),_xlfn.IFS(_xlpm.MyAuditVal&lt;&gt;"",_xlpm.MyAuditVal,_xlpm.MacVal&lt;&gt;"",_xlpm.MacVal,_xlpm.WinVal&lt;&gt;"",_xlpm.WinVal,_xlpm.CSVVal&lt;&gt;"",_xlpm.CSVVal)),""))</f>
        <v/>
      </c>
      <c r="D371" s="41" t="str" cm="1">
        <f t="array" ref="D371">IF(($Y371+$Z371+$AA371+$AD371)=0,"",IFERROR(_xlfn.LET(_xlpm.CSVVal,IF($Y371=0,"",INDEX(CSV!C$2:C$510,$Y371)),_xlpm.MacVal,IF($Z371=0,"",INDEX(Output_Mac!D$2:D$500,$Z371)),_xlpm.WinVal,IF($AD371=0,"",INDEX(Output_Win!D$2:D$243,$AD371)),_xlpm.MyAuditVal,IF($AA371=0,"",INDEX(My_Audit!C$2:C$456,$AA371)),_xlfn.IFS(_xlpm.MyAuditVal&lt;&gt;"",_xlpm.MyAuditVal,_xlpm.MacVal&lt;&gt;"",_xlpm.MacVal,_xlpm.WinVal&lt;&gt;"",_xlpm.WinVal,_xlpm.CSVVal&lt;&gt;"",_xlpm.CSVVal)),""))</f>
        <v/>
      </c>
      <c r="E371" s="41" t="str" cm="1">
        <f t="array" ref="E371">IF(($Y371+$Z371+$AA371+$AD371)=0,"",IFERROR(_xlfn.LET(_xlpm.CSVVal,IF($Y371=0,"",INDEX(CSV!E$2:E$510,$Y371)),_xlpm.MacVal,IF($Z371=0,"",INDEX(Output_Mac!C$2:C$500,$Z371)),_xlpm.WinVal,IF($AD371=0,"",INDEX(Output_Win!C$2:C$243,$AD371)),_xlpm.MyAuditVal,IF($AA371=0,"",INDEX(My_Audit!D$2:D$456,$AA371)),_xlfn.IFS(_xlpm.MyAuditVal&lt;&gt;"",_xlpm.MyAuditVal,_xlpm.MacVal&lt;&gt;"",_xlpm.MacVal,_xlpm.WinVal&lt;&gt;"",_xlpm.WinVal,_xlpm.CSVVal&lt;&gt;"",_xlpm.CSVVal)),""))</f>
        <v/>
      </c>
      <c r="F371" s="41" t="str" cm="1">
        <f t="array" ref="F371">IF(($Y371+$Z371+$AA371+$AD371)=0,"",IFERROR(_xlfn.LET(_xlpm.CSVVal,IF($Y371=0,"",INDEX(CSV!F$2:F$510,$Y371)),_xlpm.MacVal,IF($Z371=0,"",INDEX(Output_Mac!E$2:E$500,$Z371)),_xlpm.WinVal,IF($AD371=0,"",INDEX(Output_Win!E$2:E$243,$AD371)),_xlpm.MyAuditVal,IF($AA371=0,"",INDEX(My_Audit!E$2:E$456,$AA371)),_xlfn.IFS(_xlpm.MyAuditVal&lt;&gt;"",_xlpm.MyAuditVal,_xlpm.MacVal&lt;&gt;"",_xlpm.MacVal,_xlpm.WinVal&lt;&gt;"",_xlpm.WinVal,_xlpm.CSVVal&lt;&gt;"",PROPER(_xlpm.CSVVal))),""))</f>
        <v/>
      </c>
      <c r="G371" s="41" t="str" cm="1">
        <f t="array" ref="G371">IF(($Y371+$Z371+$AA371+$AD371)=0,"",IFERROR(_xlfn.LET(_xlpm.CSVVal,IF($Y371=0,"",INDEX(CSV!G$2:G$510,$Y371)),_xlpm.MacVal,IF($Z371=0,"",INDEX(Output_Mac!G$2:G$500,$Z371)),_xlpm.WinVal,IF($AD371=0,"",INDEX(Output_Win!G$2:G$243,$AD371)),_xlpm.MyAuditVal,IF($AA371=0,"",INDEX(My_Audit!F$2:F$456,$AA371)),_xlfn.IFS(_xlpm.MyAuditVal&lt;&gt;"",_xlpm.MyAuditVal,_xlpm.MacVal&lt;&gt;"",_xlpm.MacVal,_xlpm.WinVal&lt;&gt;"",_xlpm.WinVal,_xlpm.CSVVal&lt;&gt;"",_xlpm.CSVVal)),""))</f>
        <v/>
      </c>
      <c r="H371" s="41" t="str" cm="1">
        <f t="array" ref="H371">IF($Z371&gt;0,INDEX(Output_Mac!H$2:H$500,$Z371),IF($AD371&gt;0,INDEX(Output_Win!H$2:H$243,$AD371),IF($AA371&gt;0,_xlfn.LET(_xlpm.MyAuditVal,INDEX(My_Audit!G$2:G$456,$AA371),IF(_xlpm.MyAuditVal=0,"",_xlpm.MyAuditVal)),"")))</f>
        <v/>
      </c>
      <c r="I371" s="41" t="str" cm="1">
        <f t="array" ref="I371">IF(($Y371+$Z371+$AA371+$AD371)=0,"",IFERROR(_xlfn.LET(_xlpm.CSVVal,IF($Y371=0,"",INDEX(CSV!H$2:H$510,$Y371)),_xlpm.MacVal,IF($Z371=0,"",INDEX(Output_Mac!I$2:I$500,$Z371)),_xlpm.WinVal,IF($AD371=0,"",INDEX(Output_Win!I$2:I$243,$AD371)),_xlpm.MyAuditVal,IF($AA371=0,"",INDEX(My_Audit!H$2:H$456,$AA371)),_xlfn.IFS(_xlpm.MyAuditVal&lt;&gt;"",_xlpm.MyAuditVal,_xlpm.MacVal&lt;&gt;"",_xlpm.MacVal,_xlpm.WinVal&lt;&gt;"",_xlpm.WinVal,_xlpm.CSVVal&lt;&gt;"",_xlpm.CSVVal)),""))</f>
        <v/>
      </c>
      <c r="J371" s="41" t="str" cm="1">
        <f t="array" ref="J371">IF(($Y371+$Z371+$AA371+$AD371)=0,"",IFERROR(_xlfn.LET(_xlpm.CSVVal,IF($Y371=0,"",INDEX(CSV!J$2:J$510,$Y371)),_xlpm.MacVal,IF($Z371=0,"",INDEX(Output_Mac!J$2:J$500,$Z371)),_xlpm.WinVal,IF($AD371=0,"",INDEX(Output_Win!J$2:J$243,$AD371)),_xlpm.MyAuditVal,IF($AA371=0,"",INDEX(My_Audit!I$2:I$456,$AA371)),_xlfn.IFS(_xlpm.MyAuditVal&lt;&gt;"",_xlpm.MyAuditVal,_xlpm.MacVal&lt;&gt;"",_xlpm.MacVal,_xlpm.WinVal&lt;&gt;"",_xlpm.WinVal,_xlpm.CSVVal&lt;&gt;"",_xlpm.CSVVal)),""))</f>
        <v/>
      </c>
      <c r="K371" s="41" t="str" cm="1">
        <f t="array" ref="K371">IF(($Y371+$Z371+$AA371+$AD371)=0,"",IFERROR(_xlfn.LET(_xlpm.CSVVal,IF($Y371=0,"",INDEX(CSV!N$2:N$510,$Y371)),_xlpm.MacVal,IF($Z371=0,"",INDEX(Output_Mac!L$2:L$500,$Z371)),_xlpm.WinVal,IF($AD371=0,"",INDEX(Output_Win!L$2:L$243,$AD371)),_xlpm.MyAuditVal,IF($AA371=0,"",INDEX(My_Audit!J$2:J$456,$AA371)),_xlfn.IFS(_xlpm.MyAuditVal&lt;&gt;"",_xlpm.MyAuditVal,_xlpm.MacVal&lt;&gt;"",_xlpm.MacVal,_xlpm.WinVal&lt;&gt;"",_xlpm.WinVal,_xlpm.CSVVal&lt;&gt;"",_xlpm.CSVVal)),""))</f>
        <v/>
      </c>
      <c r="L371" s="41" t="str" cm="1">
        <f t="array" ref="L371">IF(($Y371+$Z371+$AA371+$AD371)=0,"",IFERROR(_xlfn.LET(_xlpm.CSVVal,IF($Y371=0,"",INDEX(CSV!Q$2:Q$510,$Y371)),_xlpm.MacVal,IF($Z371=0,"",INDEX(Output_Mac!M$2:M$500,$Z371)),_xlpm.WinVal,IF($AD371=0,"",INDEX(Output_Win!M$2:M$243,$AD371)),_xlpm.MyAuditVal,IF($AA371=0,"",INDEX(My_Audit!K$2:K$456,$AA371)),_xlfn.IFS(_xlpm.MyAuditVal&lt;&gt;"",_xlpm.MyAuditVal,_xlpm.MacVal&lt;&gt;"",_xlpm.MacVal,_xlpm.WinVal&lt;&gt;"",_xlpm.WinVal,_xlpm.CSVVal&lt;&gt;"",_xlpm.CSVVal)),""))</f>
        <v/>
      </c>
      <c r="M371" s="41" t="str" cm="1">
        <f t="array" ref="M371">IF(($Y371+$Z371+$AA371+$AD371)=0,"",ExpandDiagCodes(_xlfn.TEXTJOIN(", ",TRUE,IF($AA371=0,"",INDEX(My_Audit!N$2:N$456,$AA371)),IF($Z371=0,"",INDEX(Output_Mac!S$2:S$500,$Z371)),IF($AD371=0,"",INDEX(Output_Win!S$2:S$243,$AD371)),IF($Y371=0,"",INDEX(CSV!AE$2:AE$510,$Y371)))))</f>
        <v/>
      </c>
      <c r="N371" s="41" t="str" cm="1">
        <f t="array" ref="N371">IF(($Y371+$Z371+$AA371+$AD371)=0,"",IFERROR(_xlfn.LET(_xlpm.CSVVal,IF($Y371=0,"",INDEX(CSV!AG$2:AG$510,$Y371)),_xlpm.MacVal,IF($Z371=0,"",INDEX(Output_Mac!T$2:T$500,$Z371)),_xlpm.WinVal,IF($AD371=0,"",INDEX(Output_Win!T$2:T$243,$AD371)),_xlpm.MyAuditVal,IF($AA371=0,"",INDEX(My_Audit!O$2:O$456,$AA371)),_xlfn.IFS(_xlpm.MyAuditVal&lt;&gt;"",_xlpm.MyAuditVal,_xlpm.MacVal&lt;&gt;"",_xlpm.MacVal,_xlpm.WinVal&lt;&gt;"",_xlpm.WinVal,_xlpm.CSVVal&lt;&gt;"",_xlpm.CSVVal)),""))</f>
        <v/>
      </c>
      <c r="O371" s="41" t="str" cm="1">
        <f t="array" ref="O371">IF($AB371=0,"",INDEX(My_Audit!P$2:P$456,$AB371))&amp;""</f>
        <v/>
      </c>
      <c r="P371" s="40"/>
      <c r="Q371" s="41" t="str">
        <f>IF(LEFT(N371,4)="Pass","Nist SP 800-88",My_Audit!R371)&amp;""</f>
        <v/>
      </c>
      <c r="R371" s="40"/>
      <c r="S371" s="40"/>
      <c r="T371" s="41" t="str" cm="1">
        <f t="array" ref="T371">IF($AC371=0,"",INDEX(Models!J$2:J$605,$AC371))</f>
        <v/>
      </c>
      <c r="U371" s="40"/>
      <c r="V371" s="40"/>
      <c r="W371" s="79" t="str" cm="1">
        <f t="array" ref="W371">IF(($Z371+$AA371+$AD371)=0,"",ExpandDiagCodes(_xlfn.TEXTJOIN(", ",TRUE,IF($AA371=0,"",INDEX(My_Audit!L$2:L$456,$AA371)),IF($Z371=0,"",INDEX(Output_Mac!AA$2:AA$500,$Z371)),IF($AD371=0,"",INDEX(Output_Win!AA$2:AA$243,$AD371)))))</f>
        <v/>
      </c>
      <c r="Y371" s="80">
        <f>IFERROR(MATCH($A371,CSV!$A$2:$A$510,0),0)</f>
        <v>0</v>
      </c>
      <c r="Z371" s="80">
        <f>IFERROR(MATCH($A371,Output_Mac!$A$2:$A$500,0),0)</f>
        <v>0</v>
      </c>
      <c r="AA371" s="80">
        <f>IFERROR(MATCH($A371,My_Audit!$A$2:$A$456,0),0)</f>
        <v>370</v>
      </c>
      <c r="AB371" s="80">
        <f>IFERROR(MATCH($C371,My_Audit!$B$2:$B$456,0),0)</f>
        <v>0</v>
      </c>
      <c r="AC371" s="80">
        <f>IFERROR(MATCH($E371,Models!$I$2:$I$605,0),0)</f>
        <v>0</v>
      </c>
      <c r="AD371" s="80">
        <f>IFERROR(MATCH($A371,Output_Win!$A$2:$A$243,0),0)</f>
        <v>0</v>
      </c>
    </row>
    <row r="372" spans="1:30">
      <c r="A372" s="40" t="str">
        <f>_xlfn.TEXTJOIN("",TRUE,Input!$A$4,TEXT(ROW(My_Audit!A371)+Input!$A$8-1,"00"))</f>
        <v>W4759</v>
      </c>
      <c r="B372" s="40" t="str">
        <f>_xlfn.TEXTJOIN("-",TRUE,"ITD",Input!$A$2,A372)</f>
        <v>ITD-SHR11749-W4759</v>
      </c>
      <c r="C372" s="41" t="str" cm="1">
        <f t="array" ref="C372">IF(($Y372+$Z372+$AA372+$AD372)=0,"",IFERROR(_xlfn.LET(_xlpm.CSVVal,IF($Y372=0,"",INDEX(CSV!B$2:B$510,$Y372)),_xlpm.MacVal,IF($Z372=0,"",INDEX(Output_Mac!B$2:B$500,$Z372)),_xlpm.WinVal,IF($AD372=0,"",INDEX(Output_Win!B$2:B$243,$AD372)),_xlpm.MyAuditVal,IF($AA372=0,"",INDEX(My_Audit!B$2:B$456,$AA372)),_xlfn.IFS(_xlpm.MyAuditVal&lt;&gt;"",_xlpm.MyAuditVal,_xlpm.MacVal&lt;&gt;"",_xlpm.MacVal,_xlpm.WinVal&lt;&gt;"",_xlpm.WinVal,_xlpm.CSVVal&lt;&gt;"",_xlpm.CSVVal)),""))</f>
        <v/>
      </c>
      <c r="D372" s="41" t="str" cm="1">
        <f t="array" ref="D372">IF(($Y372+$Z372+$AA372+$AD372)=0,"",IFERROR(_xlfn.LET(_xlpm.CSVVal,IF($Y372=0,"",INDEX(CSV!C$2:C$510,$Y372)),_xlpm.MacVal,IF($Z372=0,"",INDEX(Output_Mac!D$2:D$500,$Z372)),_xlpm.WinVal,IF($AD372=0,"",INDEX(Output_Win!D$2:D$243,$AD372)),_xlpm.MyAuditVal,IF($AA372=0,"",INDEX(My_Audit!C$2:C$456,$AA372)),_xlfn.IFS(_xlpm.MyAuditVal&lt;&gt;"",_xlpm.MyAuditVal,_xlpm.MacVal&lt;&gt;"",_xlpm.MacVal,_xlpm.WinVal&lt;&gt;"",_xlpm.WinVal,_xlpm.CSVVal&lt;&gt;"",_xlpm.CSVVal)),""))</f>
        <v/>
      </c>
      <c r="E372" s="41" t="str" cm="1">
        <f t="array" ref="E372">IF(($Y372+$Z372+$AA372+$AD372)=0,"",IFERROR(_xlfn.LET(_xlpm.CSVVal,IF($Y372=0,"",INDEX(CSV!E$2:E$510,$Y372)),_xlpm.MacVal,IF($Z372=0,"",INDEX(Output_Mac!C$2:C$500,$Z372)),_xlpm.WinVal,IF($AD372=0,"",INDEX(Output_Win!C$2:C$243,$AD372)),_xlpm.MyAuditVal,IF($AA372=0,"",INDEX(My_Audit!D$2:D$456,$AA372)),_xlfn.IFS(_xlpm.MyAuditVal&lt;&gt;"",_xlpm.MyAuditVal,_xlpm.MacVal&lt;&gt;"",_xlpm.MacVal,_xlpm.WinVal&lt;&gt;"",_xlpm.WinVal,_xlpm.CSVVal&lt;&gt;"",_xlpm.CSVVal)),""))</f>
        <v/>
      </c>
      <c r="F372" s="41" t="str" cm="1">
        <f t="array" ref="F372">IF(($Y372+$Z372+$AA372+$AD372)=0,"",IFERROR(_xlfn.LET(_xlpm.CSVVal,IF($Y372=0,"",INDEX(CSV!F$2:F$510,$Y372)),_xlpm.MacVal,IF($Z372=0,"",INDEX(Output_Mac!E$2:E$500,$Z372)),_xlpm.WinVal,IF($AD372=0,"",INDEX(Output_Win!E$2:E$243,$AD372)),_xlpm.MyAuditVal,IF($AA372=0,"",INDEX(My_Audit!E$2:E$456,$AA372)),_xlfn.IFS(_xlpm.MyAuditVal&lt;&gt;"",_xlpm.MyAuditVal,_xlpm.MacVal&lt;&gt;"",_xlpm.MacVal,_xlpm.WinVal&lt;&gt;"",_xlpm.WinVal,_xlpm.CSVVal&lt;&gt;"",PROPER(_xlpm.CSVVal))),""))</f>
        <v/>
      </c>
      <c r="G372" s="41" t="str" cm="1">
        <f t="array" ref="G372">IF(($Y372+$Z372+$AA372+$AD372)=0,"",IFERROR(_xlfn.LET(_xlpm.CSVVal,IF($Y372=0,"",INDEX(CSV!G$2:G$510,$Y372)),_xlpm.MacVal,IF($Z372=0,"",INDEX(Output_Mac!G$2:G$500,$Z372)),_xlpm.WinVal,IF($AD372=0,"",INDEX(Output_Win!G$2:G$243,$AD372)),_xlpm.MyAuditVal,IF($AA372=0,"",INDEX(My_Audit!F$2:F$456,$AA372)),_xlfn.IFS(_xlpm.MyAuditVal&lt;&gt;"",_xlpm.MyAuditVal,_xlpm.MacVal&lt;&gt;"",_xlpm.MacVal,_xlpm.WinVal&lt;&gt;"",_xlpm.WinVal,_xlpm.CSVVal&lt;&gt;"",_xlpm.CSVVal)),""))</f>
        <v/>
      </c>
      <c r="H372" s="41" t="str" cm="1">
        <f t="array" ref="H372">IF($Z372&gt;0,INDEX(Output_Mac!H$2:H$500,$Z372),IF($AD372&gt;0,INDEX(Output_Win!H$2:H$243,$AD372),IF($AA372&gt;0,_xlfn.LET(_xlpm.MyAuditVal,INDEX(My_Audit!G$2:G$456,$AA372),IF(_xlpm.MyAuditVal=0,"",_xlpm.MyAuditVal)),"")))</f>
        <v/>
      </c>
      <c r="I372" s="41" t="str" cm="1">
        <f t="array" ref="I372">IF(($Y372+$Z372+$AA372+$AD372)=0,"",IFERROR(_xlfn.LET(_xlpm.CSVVal,IF($Y372=0,"",INDEX(CSV!H$2:H$510,$Y372)),_xlpm.MacVal,IF($Z372=0,"",INDEX(Output_Mac!I$2:I$500,$Z372)),_xlpm.WinVal,IF($AD372=0,"",INDEX(Output_Win!I$2:I$243,$AD372)),_xlpm.MyAuditVal,IF($AA372=0,"",INDEX(My_Audit!H$2:H$456,$AA372)),_xlfn.IFS(_xlpm.MyAuditVal&lt;&gt;"",_xlpm.MyAuditVal,_xlpm.MacVal&lt;&gt;"",_xlpm.MacVal,_xlpm.WinVal&lt;&gt;"",_xlpm.WinVal,_xlpm.CSVVal&lt;&gt;"",_xlpm.CSVVal)),""))</f>
        <v/>
      </c>
      <c r="J372" s="41" t="str" cm="1">
        <f t="array" ref="J372">IF(($Y372+$Z372+$AA372+$AD372)=0,"",IFERROR(_xlfn.LET(_xlpm.CSVVal,IF($Y372=0,"",INDEX(CSV!J$2:J$510,$Y372)),_xlpm.MacVal,IF($Z372=0,"",INDEX(Output_Mac!J$2:J$500,$Z372)),_xlpm.WinVal,IF($AD372=0,"",INDEX(Output_Win!J$2:J$243,$AD372)),_xlpm.MyAuditVal,IF($AA372=0,"",INDEX(My_Audit!I$2:I$456,$AA372)),_xlfn.IFS(_xlpm.MyAuditVal&lt;&gt;"",_xlpm.MyAuditVal,_xlpm.MacVal&lt;&gt;"",_xlpm.MacVal,_xlpm.WinVal&lt;&gt;"",_xlpm.WinVal,_xlpm.CSVVal&lt;&gt;"",_xlpm.CSVVal)),""))</f>
        <v/>
      </c>
      <c r="K372" s="41" t="str" cm="1">
        <f t="array" ref="K372">IF(($Y372+$Z372+$AA372+$AD372)=0,"",IFERROR(_xlfn.LET(_xlpm.CSVVal,IF($Y372=0,"",INDEX(CSV!N$2:N$510,$Y372)),_xlpm.MacVal,IF($Z372=0,"",INDEX(Output_Mac!L$2:L$500,$Z372)),_xlpm.WinVal,IF($AD372=0,"",INDEX(Output_Win!L$2:L$243,$AD372)),_xlpm.MyAuditVal,IF($AA372=0,"",INDEX(My_Audit!J$2:J$456,$AA372)),_xlfn.IFS(_xlpm.MyAuditVal&lt;&gt;"",_xlpm.MyAuditVal,_xlpm.MacVal&lt;&gt;"",_xlpm.MacVal,_xlpm.WinVal&lt;&gt;"",_xlpm.WinVal,_xlpm.CSVVal&lt;&gt;"",_xlpm.CSVVal)),""))</f>
        <v/>
      </c>
      <c r="L372" s="41" t="str" cm="1">
        <f t="array" ref="L372">IF(($Y372+$Z372+$AA372+$AD372)=0,"",IFERROR(_xlfn.LET(_xlpm.CSVVal,IF($Y372=0,"",INDEX(CSV!Q$2:Q$510,$Y372)),_xlpm.MacVal,IF($Z372=0,"",INDEX(Output_Mac!M$2:M$500,$Z372)),_xlpm.WinVal,IF($AD372=0,"",INDEX(Output_Win!M$2:M$243,$AD372)),_xlpm.MyAuditVal,IF($AA372=0,"",INDEX(My_Audit!K$2:K$456,$AA372)),_xlfn.IFS(_xlpm.MyAuditVal&lt;&gt;"",_xlpm.MyAuditVal,_xlpm.MacVal&lt;&gt;"",_xlpm.MacVal,_xlpm.WinVal&lt;&gt;"",_xlpm.WinVal,_xlpm.CSVVal&lt;&gt;"",_xlpm.CSVVal)),""))</f>
        <v/>
      </c>
      <c r="M372" s="41" t="str" cm="1">
        <f t="array" ref="M372">IF(($Y372+$Z372+$AA372+$AD372)=0,"",ExpandDiagCodes(_xlfn.TEXTJOIN(", ",TRUE,IF($AA372=0,"",INDEX(My_Audit!N$2:N$456,$AA372)),IF($Z372=0,"",INDEX(Output_Mac!S$2:S$500,$Z372)),IF($AD372=0,"",INDEX(Output_Win!S$2:S$243,$AD372)),IF($Y372=0,"",INDEX(CSV!AE$2:AE$510,$Y372)))))</f>
        <v/>
      </c>
      <c r="N372" s="41" t="str" cm="1">
        <f t="array" ref="N372">IF(($Y372+$Z372+$AA372+$AD372)=0,"",IFERROR(_xlfn.LET(_xlpm.CSVVal,IF($Y372=0,"",INDEX(CSV!AG$2:AG$510,$Y372)),_xlpm.MacVal,IF($Z372=0,"",INDEX(Output_Mac!T$2:T$500,$Z372)),_xlpm.WinVal,IF($AD372=0,"",INDEX(Output_Win!T$2:T$243,$AD372)),_xlpm.MyAuditVal,IF($AA372=0,"",INDEX(My_Audit!O$2:O$456,$AA372)),_xlfn.IFS(_xlpm.MyAuditVal&lt;&gt;"",_xlpm.MyAuditVal,_xlpm.MacVal&lt;&gt;"",_xlpm.MacVal,_xlpm.WinVal&lt;&gt;"",_xlpm.WinVal,_xlpm.CSVVal&lt;&gt;"",_xlpm.CSVVal)),""))</f>
        <v/>
      </c>
      <c r="O372" s="41" t="str" cm="1">
        <f t="array" ref="O372">IF($AB372=0,"",INDEX(My_Audit!P$2:P$456,$AB372))&amp;""</f>
        <v/>
      </c>
      <c r="P372" s="40"/>
      <c r="Q372" s="41" t="str">
        <f>IF(LEFT(N372,4)="Pass","Nist SP 800-88",My_Audit!R372)&amp;""</f>
        <v/>
      </c>
      <c r="R372" s="40"/>
      <c r="S372" s="40"/>
      <c r="T372" s="41" t="str" cm="1">
        <f t="array" ref="T372">IF($AC372=0,"",INDEX(Models!J$2:J$605,$AC372))</f>
        <v/>
      </c>
      <c r="U372" s="40"/>
      <c r="V372" s="40"/>
      <c r="W372" s="79" t="str" cm="1">
        <f t="array" ref="W372">IF(($Z372+$AA372+$AD372)=0,"",ExpandDiagCodes(_xlfn.TEXTJOIN(", ",TRUE,IF($AA372=0,"",INDEX(My_Audit!L$2:L$456,$AA372)),IF($Z372=0,"",INDEX(Output_Mac!AA$2:AA$500,$Z372)),IF($AD372=0,"",INDEX(Output_Win!AA$2:AA$243,$AD372)))))</f>
        <v/>
      </c>
      <c r="Y372" s="80">
        <f>IFERROR(MATCH($A372,CSV!$A$2:$A$510,0),0)</f>
        <v>0</v>
      </c>
      <c r="Z372" s="80">
        <f>IFERROR(MATCH($A372,Output_Mac!$A$2:$A$500,0),0)</f>
        <v>0</v>
      </c>
      <c r="AA372" s="80">
        <f>IFERROR(MATCH($A372,My_Audit!$A$2:$A$456,0),0)</f>
        <v>371</v>
      </c>
      <c r="AB372" s="80">
        <f>IFERROR(MATCH($C372,My_Audit!$B$2:$B$456,0),0)</f>
        <v>0</v>
      </c>
      <c r="AC372" s="80">
        <f>IFERROR(MATCH($E372,Models!$I$2:$I$605,0),0)</f>
        <v>0</v>
      </c>
      <c r="AD372" s="80">
        <f>IFERROR(MATCH($A372,Output_Win!$A$2:$A$243,0),0)</f>
        <v>0</v>
      </c>
    </row>
    <row r="373" spans="1:30">
      <c r="A373" s="40" t="str">
        <f>_xlfn.TEXTJOIN("",TRUE,Input!$A$4,TEXT(ROW(My_Audit!A372)+Input!$A$8-1,"00"))</f>
        <v>W4760</v>
      </c>
      <c r="B373" s="40" t="str">
        <f>_xlfn.TEXTJOIN("-",TRUE,"ITD",Input!$A$2,A373)</f>
        <v>ITD-SHR11749-W4760</v>
      </c>
      <c r="C373" s="41" t="str" cm="1">
        <f t="array" ref="C373">IF(($Y373+$Z373+$AA373+$AD373)=0,"",IFERROR(_xlfn.LET(_xlpm.CSVVal,IF($Y373=0,"",INDEX(CSV!B$2:B$510,$Y373)),_xlpm.MacVal,IF($Z373=0,"",INDEX(Output_Mac!B$2:B$500,$Z373)),_xlpm.WinVal,IF($AD373=0,"",INDEX(Output_Win!B$2:B$243,$AD373)),_xlpm.MyAuditVal,IF($AA373=0,"",INDEX(My_Audit!B$2:B$456,$AA373)),_xlfn.IFS(_xlpm.MyAuditVal&lt;&gt;"",_xlpm.MyAuditVal,_xlpm.MacVal&lt;&gt;"",_xlpm.MacVal,_xlpm.WinVal&lt;&gt;"",_xlpm.WinVal,_xlpm.CSVVal&lt;&gt;"",_xlpm.CSVVal)),""))</f>
        <v/>
      </c>
      <c r="D373" s="41" t="str" cm="1">
        <f t="array" ref="D373">IF(($Y373+$Z373+$AA373+$AD373)=0,"",IFERROR(_xlfn.LET(_xlpm.CSVVal,IF($Y373=0,"",INDEX(CSV!C$2:C$510,$Y373)),_xlpm.MacVal,IF($Z373=0,"",INDEX(Output_Mac!D$2:D$500,$Z373)),_xlpm.WinVal,IF($AD373=0,"",INDEX(Output_Win!D$2:D$243,$AD373)),_xlpm.MyAuditVal,IF($AA373=0,"",INDEX(My_Audit!C$2:C$456,$AA373)),_xlfn.IFS(_xlpm.MyAuditVal&lt;&gt;"",_xlpm.MyAuditVal,_xlpm.MacVal&lt;&gt;"",_xlpm.MacVal,_xlpm.WinVal&lt;&gt;"",_xlpm.WinVal,_xlpm.CSVVal&lt;&gt;"",_xlpm.CSVVal)),""))</f>
        <v/>
      </c>
      <c r="E373" s="41" t="str" cm="1">
        <f t="array" ref="E373">IF(($Y373+$Z373+$AA373+$AD373)=0,"",IFERROR(_xlfn.LET(_xlpm.CSVVal,IF($Y373=0,"",INDEX(CSV!E$2:E$510,$Y373)),_xlpm.MacVal,IF($Z373=0,"",INDEX(Output_Mac!C$2:C$500,$Z373)),_xlpm.WinVal,IF($AD373=0,"",INDEX(Output_Win!C$2:C$243,$AD373)),_xlpm.MyAuditVal,IF($AA373=0,"",INDEX(My_Audit!D$2:D$456,$AA373)),_xlfn.IFS(_xlpm.MyAuditVal&lt;&gt;"",_xlpm.MyAuditVal,_xlpm.MacVal&lt;&gt;"",_xlpm.MacVal,_xlpm.WinVal&lt;&gt;"",_xlpm.WinVal,_xlpm.CSVVal&lt;&gt;"",_xlpm.CSVVal)),""))</f>
        <v/>
      </c>
      <c r="F373" s="41" t="str" cm="1">
        <f t="array" ref="F373">IF(($Y373+$Z373+$AA373+$AD373)=0,"",IFERROR(_xlfn.LET(_xlpm.CSVVal,IF($Y373=0,"",INDEX(CSV!F$2:F$510,$Y373)),_xlpm.MacVal,IF($Z373=0,"",INDEX(Output_Mac!E$2:E$500,$Z373)),_xlpm.WinVal,IF($AD373=0,"",INDEX(Output_Win!E$2:E$243,$AD373)),_xlpm.MyAuditVal,IF($AA373=0,"",INDEX(My_Audit!E$2:E$456,$AA373)),_xlfn.IFS(_xlpm.MyAuditVal&lt;&gt;"",_xlpm.MyAuditVal,_xlpm.MacVal&lt;&gt;"",_xlpm.MacVal,_xlpm.WinVal&lt;&gt;"",_xlpm.WinVal,_xlpm.CSVVal&lt;&gt;"",PROPER(_xlpm.CSVVal))),""))</f>
        <v/>
      </c>
      <c r="G373" s="41" t="str" cm="1">
        <f t="array" ref="G373">IF(($Y373+$Z373+$AA373+$AD373)=0,"",IFERROR(_xlfn.LET(_xlpm.CSVVal,IF($Y373=0,"",INDEX(CSV!G$2:G$510,$Y373)),_xlpm.MacVal,IF($Z373=0,"",INDEX(Output_Mac!G$2:G$500,$Z373)),_xlpm.WinVal,IF($AD373=0,"",INDEX(Output_Win!G$2:G$243,$AD373)),_xlpm.MyAuditVal,IF($AA373=0,"",INDEX(My_Audit!F$2:F$456,$AA373)),_xlfn.IFS(_xlpm.MyAuditVal&lt;&gt;"",_xlpm.MyAuditVal,_xlpm.MacVal&lt;&gt;"",_xlpm.MacVal,_xlpm.WinVal&lt;&gt;"",_xlpm.WinVal,_xlpm.CSVVal&lt;&gt;"",_xlpm.CSVVal)),""))</f>
        <v/>
      </c>
      <c r="H373" s="41" t="str" cm="1">
        <f t="array" ref="H373">IF($Z373&gt;0,INDEX(Output_Mac!H$2:H$500,$Z373),IF($AD373&gt;0,INDEX(Output_Win!H$2:H$243,$AD373),IF($AA373&gt;0,_xlfn.LET(_xlpm.MyAuditVal,INDEX(My_Audit!G$2:G$456,$AA373),IF(_xlpm.MyAuditVal=0,"",_xlpm.MyAuditVal)),"")))</f>
        <v/>
      </c>
      <c r="I373" s="41" t="str" cm="1">
        <f t="array" ref="I373">IF(($Y373+$Z373+$AA373+$AD373)=0,"",IFERROR(_xlfn.LET(_xlpm.CSVVal,IF($Y373=0,"",INDEX(CSV!H$2:H$510,$Y373)),_xlpm.MacVal,IF($Z373=0,"",INDEX(Output_Mac!I$2:I$500,$Z373)),_xlpm.WinVal,IF($AD373=0,"",INDEX(Output_Win!I$2:I$243,$AD373)),_xlpm.MyAuditVal,IF($AA373=0,"",INDEX(My_Audit!H$2:H$456,$AA373)),_xlfn.IFS(_xlpm.MyAuditVal&lt;&gt;"",_xlpm.MyAuditVal,_xlpm.MacVal&lt;&gt;"",_xlpm.MacVal,_xlpm.WinVal&lt;&gt;"",_xlpm.WinVal,_xlpm.CSVVal&lt;&gt;"",_xlpm.CSVVal)),""))</f>
        <v/>
      </c>
      <c r="J373" s="41" t="str" cm="1">
        <f t="array" ref="J373">IF(($Y373+$Z373+$AA373+$AD373)=0,"",IFERROR(_xlfn.LET(_xlpm.CSVVal,IF($Y373=0,"",INDEX(CSV!J$2:J$510,$Y373)),_xlpm.MacVal,IF($Z373=0,"",INDEX(Output_Mac!J$2:J$500,$Z373)),_xlpm.WinVal,IF($AD373=0,"",INDEX(Output_Win!J$2:J$243,$AD373)),_xlpm.MyAuditVal,IF($AA373=0,"",INDEX(My_Audit!I$2:I$456,$AA373)),_xlfn.IFS(_xlpm.MyAuditVal&lt;&gt;"",_xlpm.MyAuditVal,_xlpm.MacVal&lt;&gt;"",_xlpm.MacVal,_xlpm.WinVal&lt;&gt;"",_xlpm.WinVal,_xlpm.CSVVal&lt;&gt;"",_xlpm.CSVVal)),""))</f>
        <v/>
      </c>
      <c r="K373" s="41" t="str" cm="1">
        <f t="array" ref="K373">IF(($Y373+$Z373+$AA373+$AD373)=0,"",IFERROR(_xlfn.LET(_xlpm.CSVVal,IF($Y373=0,"",INDEX(CSV!N$2:N$510,$Y373)),_xlpm.MacVal,IF($Z373=0,"",INDEX(Output_Mac!L$2:L$500,$Z373)),_xlpm.WinVal,IF($AD373=0,"",INDEX(Output_Win!L$2:L$243,$AD373)),_xlpm.MyAuditVal,IF($AA373=0,"",INDEX(My_Audit!J$2:J$456,$AA373)),_xlfn.IFS(_xlpm.MyAuditVal&lt;&gt;"",_xlpm.MyAuditVal,_xlpm.MacVal&lt;&gt;"",_xlpm.MacVal,_xlpm.WinVal&lt;&gt;"",_xlpm.WinVal,_xlpm.CSVVal&lt;&gt;"",_xlpm.CSVVal)),""))</f>
        <v/>
      </c>
      <c r="L373" s="41" t="str" cm="1">
        <f t="array" ref="L373">IF(($Y373+$Z373+$AA373+$AD373)=0,"",IFERROR(_xlfn.LET(_xlpm.CSVVal,IF($Y373=0,"",INDEX(CSV!Q$2:Q$510,$Y373)),_xlpm.MacVal,IF($Z373=0,"",INDEX(Output_Mac!M$2:M$500,$Z373)),_xlpm.WinVal,IF($AD373=0,"",INDEX(Output_Win!M$2:M$243,$AD373)),_xlpm.MyAuditVal,IF($AA373=0,"",INDEX(My_Audit!K$2:K$456,$AA373)),_xlfn.IFS(_xlpm.MyAuditVal&lt;&gt;"",_xlpm.MyAuditVal,_xlpm.MacVal&lt;&gt;"",_xlpm.MacVal,_xlpm.WinVal&lt;&gt;"",_xlpm.WinVal,_xlpm.CSVVal&lt;&gt;"",_xlpm.CSVVal)),""))</f>
        <v/>
      </c>
      <c r="M373" s="41" t="str" cm="1">
        <f t="array" ref="M373">IF(($Y373+$Z373+$AA373+$AD373)=0,"",ExpandDiagCodes(_xlfn.TEXTJOIN(", ",TRUE,IF($AA373=0,"",INDEX(My_Audit!N$2:N$456,$AA373)),IF($Z373=0,"",INDEX(Output_Mac!S$2:S$500,$Z373)),IF($AD373=0,"",INDEX(Output_Win!S$2:S$243,$AD373)),IF($Y373=0,"",INDEX(CSV!AE$2:AE$510,$Y373)))))</f>
        <v/>
      </c>
      <c r="N373" s="41" t="str" cm="1">
        <f t="array" ref="N373">IF(($Y373+$Z373+$AA373+$AD373)=0,"",IFERROR(_xlfn.LET(_xlpm.CSVVal,IF($Y373=0,"",INDEX(CSV!AG$2:AG$510,$Y373)),_xlpm.MacVal,IF($Z373=0,"",INDEX(Output_Mac!T$2:T$500,$Z373)),_xlpm.WinVal,IF($AD373=0,"",INDEX(Output_Win!T$2:T$243,$AD373)),_xlpm.MyAuditVal,IF($AA373=0,"",INDEX(My_Audit!O$2:O$456,$AA373)),_xlfn.IFS(_xlpm.MyAuditVal&lt;&gt;"",_xlpm.MyAuditVal,_xlpm.MacVal&lt;&gt;"",_xlpm.MacVal,_xlpm.WinVal&lt;&gt;"",_xlpm.WinVal,_xlpm.CSVVal&lt;&gt;"",_xlpm.CSVVal)),""))</f>
        <v/>
      </c>
      <c r="O373" s="41" t="str" cm="1">
        <f t="array" ref="O373">IF($AB373=0,"",INDEX(My_Audit!P$2:P$456,$AB373))&amp;""</f>
        <v/>
      </c>
      <c r="P373" s="40"/>
      <c r="Q373" s="41" t="str">
        <f>IF(LEFT(N373,4)="Pass","Nist SP 800-88",My_Audit!R373)&amp;""</f>
        <v/>
      </c>
      <c r="R373" s="40"/>
      <c r="S373" s="40"/>
      <c r="T373" s="41" t="str" cm="1">
        <f t="array" ref="T373">IF($AC373=0,"",INDEX(Models!J$2:J$605,$AC373))</f>
        <v/>
      </c>
      <c r="U373" s="40"/>
      <c r="V373" s="40"/>
      <c r="W373" s="79" t="str" cm="1">
        <f t="array" ref="W373">IF(($Z373+$AA373+$AD373)=0,"",ExpandDiagCodes(_xlfn.TEXTJOIN(", ",TRUE,IF($AA373=0,"",INDEX(My_Audit!L$2:L$456,$AA373)),IF($Z373=0,"",INDEX(Output_Mac!AA$2:AA$500,$Z373)),IF($AD373=0,"",INDEX(Output_Win!AA$2:AA$243,$AD373)))))</f>
        <v/>
      </c>
      <c r="Y373" s="80">
        <f>IFERROR(MATCH($A373,CSV!$A$2:$A$510,0),0)</f>
        <v>0</v>
      </c>
      <c r="Z373" s="80">
        <f>IFERROR(MATCH($A373,Output_Mac!$A$2:$A$500,0),0)</f>
        <v>0</v>
      </c>
      <c r="AA373" s="80">
        <f>IFERROR(MATCH($A373,My_Audit!$A$2:$A$456,0),0)</f>
        <v>372</v>
      </c>
      <c r="AB373" s="80">
        <f>IFERROR(MATCH($C373,My_Audit!$B$2:$B$456,0),0)</f>
        <v>0</v>
      </c>
      <c r="AC373" s="80">
        <f>IFERROR(MATCH($E373,Models!$I$2:$I$605,0),0)</f>
        <v>0</v>
      </c>
      <c r="AD373" s="80">
        <f>IFERROR(MATCH($A373,Output_Win!$A$2:$A$243,0),0)</f>
        <v>0</v>
      </c>
    </row>
    <row r="374" spans="1:30">
      <c r="A374" s="40" t="str">
        <f>_xlfn.TEXTJOIN("",TRUE,Input!$A$4,TEXT(ROW(My_Audit!A373)+Input!$A$8-1,"00"))</f>
        <v>W4761</v>
      </c>
      <c r="B374" s="40" t="str">
        <f>_xlfn.TEXTJOIN("-",TRUE,"ITD",Input!$A$2,A374)</f>
        <v>ITD-SHR11749-W4761</v>
      </c>
      <c r="C374" s="41" t="str" cm="1">
        <f t="array" ref="C374">IF(($Y374+$Z374+$AA374+$AD374)=0,"",IFERROR(_xlfn.LET(_xlpm.CSVVal,IF($Y374=0,"",INDEX(CSV!B$2:B$510,$Y374)),_xlpm.MacVal,IF($Z374=0,"",INDEX(Output_Mac!B$2:B$500,$Z374)),_xlpm.WinVal,IF($AD374=0,"",INDEX(Output_Win!B$2:B$243,$AD374)),_xlpm.MyAuditVal,IF($AA374=0,"",INDEX(My_Audit!B$2:B$456,$AA374)),_xlfn.IFS(_xlpm.MyAuditVal&lt;&gt;"",_xlpm.MyAuditVal,_xlpm.MacVal&lt;&gt;"",_xlpm.MacVal,_xlpm.WinVal&lt;&gt;"",_xlpm.WinVal,_xlpm.CSVVal&lt;&gt;"",_xlpm.CSVVal)),""))</f>
        <v/>
      </c>
      <c r="D374" s="41" t="str" cm="1">
        <f t="array" ref="D374">IF(($Y374+$Z374+$AA374+$AD374)=0,"",IFERROR(_xlfn.LET(_xlpm.CSVVal,IF($Y374=0,"",INDEX(CSV!C$2:C$510,$Y374)),_xlpm.MacVal,IF($Z374=0,"",INDEX(Output_Mac!D$2:D$500,$Z374)),_xlpm.WinVal,IF($AD374=0,"",INDEX(Output_Win!D$2:D$243,$AD374)),_xlpm.MyAuditVal,IF($AA374=0,"",INDEX(My_Audit!C$2:C$456,$AA374)),_xlfn.IFS(_xlpm.MyAuditVal&lt;&gt;"",_xlpm.MyAuditVal,_xlpm.MacVal&lt;&gt;"",_xlpm.MacVal,_xlpm.WinVal&lt;&gt;"",_xlpm.WinVal,_xlpm.CSVVal&lt;&gt;"",_xlpm.CSVVal)),""))</f>
        <v/>
      </c>
      <c r="E374" s="41" t="str" cm="1">
        <f t="array" ref="E374">IF(($Y374+$Z374+$AA374+$AD374)=0,"",IFERROR(_xlfn.LET(_xlpm.CSVVal,IF($Y374=0,"",INDEX(CSV!E$2:E$510,$Y374)),_xlpm.MacVal,IF($Z374=0,"",INDEX(Output_Mac!C$2:C$500,$Z374)),_xlpm.WinVal,IF($AD374=0,"",INDEX(Output_Win!C$2:C$243,$AD374)),_xlpm.MyAuditVal,IF($AA374=0,"",INDEX(My_Audit!D$2:D$456,$AA374)),_xlfn.IFS(_xlpm.MyAuditVal&lt;&gt;"",_xlpm.MyAuditVal,_xlpm.MacVal&lt;&gt;"",_xlpm.MacVal,_xlpm.WinVal&lt;&gt;"",_xlpm.WinVal,_xlpm.CSVVal&lt;&gt;"",_xlpm.CSVVal)),""))</f>
        <v/>
      </c>
      <c r="F374" s="41" t="str" cm="1">
        <f t="array" ref="F374">IF(($Y374+$Z374+$AA374+$AD374)=0,"",IFERROR(_xlfn.LET(_xlpm.CSVVal,IF($Y374=0,"",INDEX(CSV!F$2:F$510,$Y374)),_xlpm.MacVal,IF($Z374=0,"",INDEX(Output_Mac!E$2:E$500,$Z374)),_xlpm.WinVal,IF($AD374=0,"",INDEX(Output_Win!E$2:E$243,$AD374)),_xlpm.MyAuditVal,IF($AA374=0,"",INDEX(My_Audit!E$2:E$456,$AA374)),_xlfn.IFS(_xlpm.MyAuditVal&lt;&gt;"",_xlpm.MyAuditVal,_xlpm.MacVal&lt;&gt;"",_xlpm.MacVal,_xlpm.WinVal&lt;&gt;"",_xlpm.WinVal,_xlpm.CSVVal&lt;&gt;"",PROPER(_xlpm.CSVVal))),""))</f>
        <v/>
      </c>
      <c r="G374" s="41" t="str" cm="1">
        <f t="array" ref="G374">IF(($Y374+$Z374+$AA374+$AD374)=0,"",IFERROR(_xlfn.LET(_xlpm.CSVVal,IF($Y374=0,"",INDEX(CSV!G$2:G$510,$Y374)),_xlpm.MacVal,IF($Z374=0,"",INDEX(Output_Mac!G$2:G$500,$Z374)),_xlpm.WinVal,IF($AD374=0,"",INDEX(Output_Win!G$2:G$243,$AD374)),_xlpm.MyAuditVal,IF($AA374=0,"",INDEX(My_Audit!F$2:F$456,$AA374)),_xlfn.IFS(_xlpm.MyAuditVal&lt;&gt;"",_xlpm.MyAuditVal,_xlpm.MacVal&lt;&gt;"",_xlpm.MacVal,_xlpm.WinVal&lt;&gt;"",_xlpm.WinVal,_xlpm.CSVVal&lt;&gt;"",_xlpm.CSVVal)),""))</f>
        <v/>
      </c>
      <c r="H374" s="41" t="str" cm="1">
        <f t="array" ref="H374">IF($Z374&gt;0,INDEX(Output_Mac!H$2:H$500,$Z374),IF($AD374&gt;0,INDEX(Output_Win!H$2:H$243,$AD374),IF($AA374&gt;0,_xlfn.LET(_xlpm.MyAuditVal,INDEX(My_Audit!G$2:G$456,$AA374),IF(_xlpm.MyAuditVal=0,"",_xlpm.MyAuditVal)),"")))</f>
        <v/>
      </c>
      <c r="I374" s="41" t="str" cm="1">
        <f t="array" ref="I374">IF(($Y374+$Z374+$AA374+$AD374)=0,"",IFERROR(_xlfn.LET(_xlpm.CSVVal,IF($Y374=0,"",INDEX(CSV!H$2:H$510,$Y374)),_xlpm.MacVal,IF($Z374=0,"",INDEX(Output_Mac!I$2:I$500,$Z374)),_xlpm.WinVal,IF($AD374=0,"",INDEX(Output_Win!I$2:I$243,$AD374)),_xlpm.MyAuditVal,IF($AA374=0,"",INDEX(My_Audit!H$2:H$456,$AA374)),_xlfn.IFS(_xlpm.MyAuditVal&lt;&gt;"",_xlpm.MyAuditVal,_xlpm.MacVal&lt;&gt;"",_xlpm.MacVal,_xlpm.WinVal&lt;&gt;"",_xlpm.WinVal,_xlpm.CSVVal&lt;&gt;"",_xlpm.CSVVal)),""))</f>
        <v/>
      </c>
      <c r="J374" s="41" t="str" cm="1">
        <f t="array" ref="J374">IF(($Y374+$Z374+$AA374+$AD374)=0,"",IFERROR(_xlfn.LET(_xlpm.CSVVal,IF($Y374=0,"",INDEX(CSV!J$2:J$510,$Y374)),_xlpm.MacVal,IF($Z374=0,"",INDEX(Output_Mac!J$2:J$500,$Z374)),_xlpm.WinVal,IF($AD374=0,"",INDEX(Output_Win!J$2:J$243,$AD374)),_xlpm.MyAuditVal,IF($AA374=0,"",INDEX(My_Audit!I$2:I$456,$AA374)),_xlfn.IFS(_xlpm.MyAuditVal&lt;&gt;"",_xlpm.MyAuditVal,_xlpm.MacVal&lt;&gt;"",_xlpm.MacVal,_xlpm.WinVal&lt;&gt;"",_xlpm.WinVal,_xlpm.CSVVal&lt;&gt;"",_xlpm.CSVVal)),""))</f>
        <v/>
      </c>
      <c r="K374" s="41" t="str" cm="1">
        <f t="array" ref="K374">IF(($Y374+$Z374+$AA374+$AD374)=0,"",IFERROR(_xlfn.LET(_xlpm.CSVVal,IF($Y374=0,"",INDEX(CSV!N$2:N$510,$Y374)),_xlpm.MacVal,IF($Z374=0,"",INDEX(Output_Mac!L$2:L$500,$Z374)),_xlpm.WinVal,IF($AD374=0,"",INDEX(Output_Win!L$2:L$243,$AD374)),_xlpm.MyAuditVal,IF($AA374=0,"",INDEX(My_Audit!J$2:J$456,$AA374)),_xlfn.IFS(_xlpm.MyAuditVal&lt;&gt;"",_xlpm.MyAuditVal,_xlpm.MacVal&lt;&gt;"",_xlpm.MacVal,_xlpm.WinVal&lt;&gt;"",_xlpm.WinVal,_xlpm.CSVVal&lt;&gt;"",_xlpm.CSVVal)),""))</f>
        <v/>
      </c>
      <c r="L374" s="41" t="str" cm="1">
        <f t="array" ref="L374">IF(($Y374+$Z374+$AA374+$AD374)=0,"",IFERROR(_xlfn.LET(_xlpm.CSVVal,IF($Y374=0,"",INDEX(CSV!Q$2:Q$510,$Y374)),_xlpm.MacVal,IF($Z374=0,"",INDEX(Output_Mac!M$2:M$500,$Z374)),_xlpm.WinVal,IF($AD374=0,"",INDEX(Output_Win!M$2:M$243,$AD374)),_xlpm.MyAuditVal,IF($AA374=0,"",INDEX(My_Audit!K$2:K$456,$AA374)),_xlfn.IFS(_xlpm.MyAuditVal&lt;&gt;"",_xlpm.MyAuditVal,_xlpm.MacVal&lt;&gt;"",_xlpm.MacVal,_xlpm.WinVal&lt;&gt;"",_xlpm.WinVal,_xlpm.CSVVal&lt;&gt;"",_xlpm.CSVVal)),""))</f>
        <v/>
      </c>
      <c r="M374" s="41" t="str" cm="1">
        <f t="array" ref="M374">IF(($Y374+$Z374+$AA374+$AD374)=0,"",ExpandDiagCodes(_xlfn.TEXTJOIN(", ",TRUE,IF($AA374=0,"",INDEX(My_Audit!N$2:N$456,$AA374)),IF($Z374=0,"",INDEX(Output_Mac!S$2:S$500,$Z374)),IF($AD374=0,"",INDEX(Output_Win!S$2:S$243,$AD374)),IF($Y374=0,"",INDEX(CSV!AE$2:AE$510,$Y374)))))</f>
        <v/>
      </c>
      <c r="N374" s="41" t="str" cm="1">
        <f t="array" ref="N374">IF(($Y374+$Z374+$AA374+$AD374)=0,"",IFERROR(_xlfn.LET(_xlpm.CSVVal,IF($Y374=0,"",INDEX(CSV!AG$2:AG$510,$Y374)),_xlpm.MacVal,IF($Z374=0,"",INDEX(Output_Mac!T$2:T$500,$Z374)),_xlpm.WinVal,IF($AD374=0,"",INDEX(Output_Win!T$2:T$243,$AD374)),_xlpm.MyAuditVal,IF($AA374=0,"",INDEX(My_Audit!O$2:O$456,$AA374)),_xlfn.IFS(_xlpm.MyAuditVal&lt;&gt;"",_xlpm.MyAuditVal,_xlpm.MacVal&lt;&gt;"",_xlpm.MacVal,_xlpm.WinVal&lt;&gt;"",_xlpm.WinVal,_xlpm.CSVVal&lt;&gt;"",_xlpm.CSVVal)),""))</f>
        <v/>
      </c>
      <c r="O374" s="41" t="str" cm="1">
        <f t="array" ref="O374">IF($AB374=0,"",INDEX(My_Audit!P$2:P$456,$AB374))&amp;""</f>
        <v/>
      </c>
      <c r="P374" s="40"/>
      <c r="Q374" s="41" t="str">
        <f>IF(LEFT(N374,4)="Pass","Nist SP 800-88",My_Audit!R374)&amp;""</f>
        <v/>
      </c>
      <c r="R374" s="40"/>
      <c r="S374" s="40"/>
      <c r="T374" s="41" t="str" cm="1">
        <f t="array" ref="T374">IF($AC374=0,"",INDEX(Models!J$2:J$605,$AC374))</f>
        <v/>
      </c>
      <c r="U374" s="40"/>
      <c r="V374" s="40"/>
      <c r="W374" s="79" t="str" cm="1">
        <f t="array" ref="W374">IF(($Z374+$AA374+$AD374)=0,"",ExpandDiagCodes(_xlfn.TEXTJOIN(", ",TRUE,IF($AA374=0,"",INDEX(My_Audit!L$2:L$456,$AA374)),IF($Z374=0,"",INDEX(Output_Mac!AA$2:AA$500,$Z374)),IF($AD374=0,"",INDEX(Output_Win!AA$2:AA$243,$AD374)))))</f>
        <v/>
      </c>
      <c r="Y374" s="80">
        <f>IFERROR(MATCH($A374,CSV!$A$2:$A$510,0),0)</f>
        <v>0</v>
      </c>
      <c r="Z374" s="80">
        <f>IFERROR(MATCH($A374,Output_Mac!$A$2:$A$500,0),0)</f>
        <v>0</v>
      </c>
      <c r="AA374" s="80">
        <f>IFERROR(MATCH($A374,My_Audit!$A$2:$A$456,0),0)</f>
        <v>373</v>
      </c>
      <c r="AB374" s="80">
        <f>IFERROR(MATCH($C374,My_Audit!$B$2:$B$456,0),0)</f>
        <v>0</v>
      </c>
      <c r="AC374" s="80">
        <f>IFERROR(MATCH($E374,Models!$I$2:$I$605,0),0)</f>
        <v>0</v>
      </c>
      <c r="AD374" s="80">
        <f>IFERROR(MATCH($A374,Output_Win!$A$2:$A$243,0),0)</f>
        <v>0</v>
      </c>
    </row>
    <row r="375" spans="1:30">
      <c r="A375" s="40" t="str">
        <f>_xlfn.TEXTJOIN("",TRUE,Input!$A$4,TEXT(ROW(My_Audit!A374)+Input!$A$8-1,"00"))</f>
        <v>W4762</v>
      </c>
      <c r="B375" s="40" t="str">
        <f>_xlfn.TEXTJOIN("-",TRUE,"ITD",Input!$A$2,A375)</f>
        <v>ITD-SHR11749-W4762</v>
      </c>
      <c r="C375" s="41" t="str" cm="1">
        <f t="array" ref="C375">IF(($Y375+$Z375+$AA375+$AD375)=0,"",IFERROR(_xlfn.LET(_xlpm.CSVVal,IF($Y375=0,"",INDEX(CSV!B$2:B$510,$Y375)),_xlpm.MacVal,IF($Z375=0,"",INDEX(Output_Mac!B$2:B$500,$Z375)),_xlpm.WinVal,IF($AD375=0,"",INDEX(Output_Win!B$2:B$243,$AD375)),_xlpm.MyAuditVal,IF($AA375=0,"",INDEX(My_Audit!B$2:B$456,$AA375)),_xlfn.IFS(_xlpm.MyAuditVal&lt;&gt;"",_xlpm.MyAuditVal,_xlpm.MacVal&lt;&gt;"",_xlpm.MacVal,_xlpm.WinVal&lt;&gt;"",_xlpm.WinVal,_xlpm.CSVVal&lt;&gt;"",_xlpm.CSVVal)),""))</f>
        <v/>
      </c>
      <c r="D375" s="41" t="str" cm="1">
        <f t="array" ref="D375">IF(($Y375+$Z375+$AA375+$AD375)=0,"",IFERROR(_xlfn.LET(_xlpm.CSVVal,IF($Y375=0,"",INDEX(CSV!C$2:C$510,$Y375)),_xlpm.MacVal,IF($Z375=0,"",INDEX(Output_Mac!D$2:D$500,$Z375)),_xlpm.WinVal,IF($AD375=0,"",INDEX(Output_Win!D$2:D$243,$AD375)),_xlpm.MyAuditVal,IF($AA375=0,"",INDEX(My_Audit!C$2:C$456,$AA375)),_xlfn.IFS(_xlpm.MyAuditVal&lt;&gt;"",_xlpm.MyAuditVal,_xlpm.MacVal&lt;&gt;"",_xlpm.MacVal,_xlpm.WinVal&lt;&gt;"",_xlpm.WinVal,_xlpm.CSVVal&lt;&gt;"",_xlpm.CSVVal)),""))</f>
        <v/>
      </c>
      <c r="E375" s="41" t="str" cm="1">
        <f t="array" ref="E375">IF(($Y375+$Z375+$AA375+$AD375)=0,"",IFERROR(_xlfn.LET(_xlpm.CSVVal,IF($Y375=0,"",INDEX(CSV!E$2:E$510,$Y375)),_xlpm.MacVal,IF($Z375=0,"",INDEX(Output_Mac!C$2:C$500,$Z375)),_xlpm.WinVal,IF($AD375=0,"",INDEX(Output_Win!C$2:C$243,$AD375)),_xlpm.MyAuditVal,IF($AA375=0,"",INDEX(My_Audit!D$2:D$456,$AA375)),_xlfn.IFS(_xlpm.MyAuditVal&lt;&gt;"",_xlpm.MyAuditVal,_xlpm.MacVal&lt;&gt;"",_xlpm.MacVal,_xlpm.WinVal&lt;&gt;"",_xlpm.WinVal,_xlpm.CSVVal&lt;&gt;"",_xlpm.CSVVal)),""))</f>
        <v/>
      </c>
      <c r="F375" s="41" t="str" cm="1">
        <f t="array" ref="F375">IF(($Y375+$Z375+$AA375+$AD375)=0,"",IFERROR(_xlfn.LET(_xlpm.CSVVal,IF($Y375=0,"",INDEX(CSV!F$2:F$510,$Y375)),_xlpm.MacVal,IF($Z375=0,"",INDEX(Output_Mac!E$2:E$500,$Z375)),_xlpm.WinVal,IF($AD375=0,"",INDEX(Output_Win!E$2:E$243,$AD375)),_xlpm.MyAuditVal,IF($AA375=0,"",INDEX(My_Audit!E$2:E$456,$AA375)),_xlfn.IFS(_xlpm.MyAuditVal&lt;&gt;"",_xlpm.MyAuditVal,_xlpm.MacVal&lt;&gt;"",_xlpm.MacVal,_xlpm.WinVal&lt;&gt;"",_xlpm.WinVal,_xlpm.CSVVal&lt;&gt;"",PROPER(_xlpm.CSVVal))),""))</f>
        <v/>
      </c>
      <c r="G375" s="41" t="str" cm="1">
        <f t="array" ref="G375">IF(($Y375+$Z375+$AA375+$AD375)=0,"",IFERROR(_xlfn.LET(_xlpm.CSVVal,IF($Y375=0,"",INDEX(CSV!G$2:G$510,$Y375)),_xlpm.MacVal,IF($Z375=0,"",INDEX(Output_Mac!G$2:G$500,$Z375)),_xlpm.WinVal,IF($AD375=0,"",INDEX(Output_Win!G$2:G$243,$AD375)),_xlpm.MyAuditVal,IF($AA375=0,"",INDEX(My_Audit!F$2:F$456,$AA375)),_xlfn.IFS(_xlpm.MyAuditVal&lt;&gt;"",_xlpm.MyAuditVal,_xlpm.MacVal&lt;&gt;"",_xlpm.MacVal,_xlpm.WinVal&lt;&gt;"",_xlpm.WinVal,_xlpm.CSVVal&lt;&gt;"",_xlpm.CSVVal)),""))</f>
        <v/>
      </c>
      <c r="H375" s="41" t="str" cm="1">
        <f t="array" ref="H375">IF($Z375&gt;0,INDEX(Output_Mac!H$2:H$500,$Z375),IF($AD375&gt;0,INDEX(Output_Win!H$2:H$243,$AD375),IF($AA375&gt;0,_xlfn.LET(_xlpm.MyAuditVal,INDEX(My_Audit!G$2:G$456,$AA375),IF(_xlpm.MyAuditVal=0,"",_xlpm.MyAuditVal)),"")))</f>
        <v/>
      </c>
      <c r="I375" s="41" t="str" cm="1">
        <f t="array" ref="I375">IF(($Y375+$Z375+$AA375+$AD375)=0,"",IFERROR(_xlfn.LET(_xlpm.CSVVal,IF($Y375=0,"",INDEX(CSV!H$2:H$510,$Y375)),_xlpm.MacVal,IF($Z375=0,"",INDEX(Output_Mac!I$2:I$500,$Z375)),_xlpm.WinVal,IF($AD375=0,"",INDEX(Output_Win!I$2:I$243,$AD375)),_xlpm.MyAuditVal,IF($AA375=0,"",INDEX(My_Audit!H$2:H$456,$AA375)),_xlfn.IFS(_xlpm.MyAuditVal&lt;&gt;"",_xlpm.MyAuditVal,_xlpm.MacVal&lt;&gt;"",_xlpm.MacVal,_xlpm.WinVal&lt;&gt;"",_xlpm.WinVal,_xlpm.CSVVal&lt;&gt;"",_xlpm.CSVVal)),""))</f>
        <v/>
      </c>
      <c r="J375" s="41" t="str" cm="1">
        <f t="array" ref="J375">IF(($Y375+$Z375+$AA375+$AD375)=0,"",IFERROR(_xlfn.LET(_xlpm.CSVVal,IF($Y375=0,"",INDEX(CSV!J$2:J$510,$Y375)),_xlpm.MacVal,IF($Z375=0,"",INDEX(Output_Mac!J$2:J$500,$Z375)),_xlpm.WinVal,IF($AD375=0,"",INDEX(Output_Win!J$2:J$243,$AD375)),_xlpm.MyAuditVal,IF($AA375=0,"",INDEX(My_Audit!I$2:I$456,$AA375)),_xlfn.IFS(_xlpm.MyAuditVal&lt;&gt;"",_xlpm.MyAuditVal,_xlpm.MacVal&lt;&gt;"",_xlpm.MacVal,_xlpm.WinVal&lt;&gt;"",_xlpm.WinVal,_xlpm.CSVVal&lt;&gt;"",_xlpm.CSVVal)),""))</f>
        <v/>
      </c>
      <c r="K375" s="41" t="str" cm="1">
        <f t="array" ref="K375">IF(($Y375+$Z375+$AA375+$AD375)=0,"",IFERROR(_xlfn.LET(_xlpm.CSVVal,IF($Y375=0,"",INDEX(CSV!N$2:N$510,$Y375)),_xlpm.MacVal,IF($Z375=0,"",INDEX(Output_Mac!L$2:L$500,$Z375)),_xlpm.WinVal,IF($AD375=0,"",INDEX(Output_Win!L$2:L$243,$AD375)),_xlpm.MyAuditVal,IF($AA375=0,"",INDEX(My_Audit!J$2:J$456,$AA375)),_xlfn.IFS(_xlpm.MyAuditVal&lt;&gt;"",_xlpm.MyAuditVal,_xlpm.MacVal&lt;&gt;"",_xlpm.MacVal,_xlpm.WinVal&lt;&gt;"",_xlpm.WinVal,_xlpm.CSVVal&lt;&gt;"",_xlpm.CSVVal)),""))</f>
        <v/>
      </c>
      <c r="L375" s="41" t="str" cm="1">
        <f t="array" ref="L375">IF(($Y375+$Z375+$AA375+$AD375)=0,"",IFERROR(_xlfn.LET(_xlpm.CSVVal,IF($Y375=0,"",INDEX(CSV!Q$2:Q$510,$Y375)),_xlpm.MacVal,IF($Z375=0,"",INDEX(Output_Mac!M$2:M$500,$Z375)),_xlpm.WinVal,IF($AD375=0,"",INDEX(Output_Win!M$2:M$243,$AD375)),_xlpm.MyAuditVal,IF($AA375=0,"",INDEX(My_Audit!K$2:K$456,$AA375)),_xlfn.IFS(_xlpm.MyAuditVal&lt;&gt;"",_xlpm.MyAuditVal,_xlpm.MacVal&lt;&gt;"",_xlpm.MacVal,_xlpm.WinVal&lt;&gt;"",_xlpm.WinVal,_xlpm.CSVVal&lt;&gt;"",_xlpm.CSVVal)),""))</f>
        <v/>
      </c>
      <c r="M375" s="41" t="str" cm="1">
        <f t="array" ref="M375">IF(($Y375+$Z375+$AA375+$AD375)=0,"",ExpandDiagCodes(_xlfn.TEXTJOIN(", ",TRUE,IF($AA375=0,"",INDEX(My_Audit!N$2:N$456,$AA375)),IF($Z375=0,"",INDEX(Output_Mac!S$2:S$500,$Z375)),IF($AD375=0,"",INDEX(Output_Win!S$2:S$243,$AD375)),IF($Y375=0,"",INDEX(CSV!AE$2:AE$510,$Y375)))))</f>
        <v/>
      </c>
      <c r="N375" s="41" t="str" cm="1">
        <f t="array" ref="N375">IF(($Y375+$Z375+$AA375+$AD375)=0,"",IFERROR(_xlfn.LET(_xlpm.CSVVal,IF($Y375=0,"",INDEX(CSV!AG$2:AG$510,$Y375)),_xlpm.MacVal,IF($Z375=0,"",INDEX(Output_Mac!T$2:T$500,$Z375)),_xlpm.WinVal,IF($AD375=0,"",INDEX(Output_Win!T$2:T$243,$AD375)),_xlpm.MyAuditVal,IF($AA375=0,"",INDEX(My_Audit!O$2:O$456,$AA375)),_xlfn.IFS(_xlpm.MyAuditVal&lt;&gt;"",_xlpm.MyAuditVal,_xlpm.MacVal&lt;&gt;"",_xlpm.MacVal,_xlpm.WinVal&lt;&gt;"",_xlpm.WinVal,_xlpm.CSVVal&lt;&gt;"",_xlpm.CSVVal)),""))</f>
        <v/>
      </c>
      <c r="O375" s="41" t="str" cm="1">
        <f t="array" ref="O375">IF($AB375=0,"",INDEX(My_Audit!P$2:P$456,$AB375))&amp;""</f>
        <v/>
      </c>
      <c r="P375" s="40"/>
      <c r="Q375" s="41" t="str">
        <f>IF(LEFT(N375,4)="Pass","Nist SP 800-88",My_Audit!R375)&amp;""</f>
        <v/>
      </c>
      <c r="R375" s="40"/>
      <c r="S375" s="40"/>
      <c r="T375" s="41" t="str" cm="1">
        <f t="array" ref="T375">IF($AC375=0,"",INDEX(Models!J$2:J$605,$AC375))</f>
        <v/>
      </c>
      <c r="U375" s="40"/>
      <c r="V375" s="40"/>
      <c r="W375" s="79" t="str" cm="1">
        <f t="array" ref="W375">IF(($Z375+$AA375+$AD375)=0,"",ExpandDiagCodes(_xlfn.TEXTJOIN(", ",TRUE,IF($AA375=0,"",INDEX(My_Audit!L$2:L$456,$AA375)),IF($Z375=0,"",INDEX(Output_Mac!AA$2:AA$500,$Z375)),IF($AD375=0,"",INDEX(Output_Win!AA$2:AA$243,$AD375)))))</f>
        <v/>
      </c>
      <c r="Y375" s="80">
        <f>IFERROR(MATCH($A375,CSV!$A$2:$A$510,0),0)</f>
        <v>0</v>
      </c>
      <c r="Z375" s="80">
        <f>IFERROR(MATCH($A375,Output_Mac!$A$2:$A$500,0),0)</f>
        <v>0</v>
      </c>
      <c r="AA375" s="80">
        <f>IFERROR(MATCH($A375,My_Audit!$A$2:$A$456,0),0)</f>
        <v>374</v>
      </c>
      <c r="AB375" s="80">
        <f>IFERROR(MATCH($C375,My_Audit!$B$2:$B$456,0),0)</f>
        <v>0</v>
      </c>
      <c r="AC375" s="80">
        <f>IFERROR(MATCH($E375,Models!$I$2:$I$605,0),0)</f>
        <v>0</v>
      </c>
      <c r="AD375" s="80">
        <f>IFERROR(MATCH($A375,Output_Win!$A$2:$A$243,0),0)</f>
        <v>0</v>
      </c>
    </row>
    <row r="376" spans="1:30">
      <c r="A376" s="40" t="str">
        <f>_xlfn.TEXTJOIN("",TRUE,Input!$A$4,TEXT(ROW(My_Audit!A375)+Input!$A$8-1,"00"))</f>
        <v>W4763</v>
      </c>
      <c r="B376" s="40" t="str">
        <f>_xlfn.TEXTJOIN("-",TRUE,"ITD",Input!$A$2,A376)</f>
        <v>ITD-SHR11749-W4763</v>
      </c>
      <c r="C376" s="41" t="str" cm="1">
        <f t="array" ref="C376">IF(($Y376+$Z376+$AA376+$AD376)=0,"",IFERROR(_xlfn.LET(_xlpm.CSVVal,IF($Y376=0,"",INDEX(CSV!B$2:B$510,$Y376)),_xlpm.MacVal,IF($Z376=0,"",INDEX(Output_Mac!B$2:B$500,$Z376)),_xlpm.WinVal,IF($AD376=0,"",INDEX(Output_Win!B$2:B$243,$AD376)),_xlpm.MyAuditVal,IF($AA376=0,"",INDEX(My_Audit!B$2:B$456,$AA376)),_xlfn.IFS(_xlpm.MyAuditVal&lt;&gt;"",_xlpm.MyAuditVal,_xlpm.MacVal&lt;&gt;"",_xlpm.MacVal,_xlpm.WinVal&lt;&gt;"",_xlpm.WinVal,_xlpm.CSVVal&lt;&gt;"",_xlpm.CSVVal)),""))</f>
        <v/>
      </c>
      <c r="D376" s="41" t="str" cm="1">
        <f t="array" ref="D376">IF(($Y376+$Z376+$AA376+$AD376)=0,"",IFERROR(_xlfn.LET(_xlpm.CSVVal,IF($Y376=0,"",INDEX(CSV!C$2:C$510,$Y376)),_xlpm.MacVal,IF($Z376=0,"",INDEX(Output_Mac!D$2:D$500,$Z376)),_xlpm.WinVal,IF($AD376=0,"",INDEX(Output_Win!D$2:D$243,$AD376)),_xlpm.MyAuditVal,IF($AA376=0,"",INDEX(My_Audit!C$2:C$456,$AA376)),_xlfn.IFS(_xlpm.MyAuditVal&lt;&gt;"",_xlpm.MyAuditVal,_xlpm.MacVal&lt;&gt;"",_xlpm.MacVal,_xlpm.WinVal&lt;&gt;"",_xlpm.WinVal,_xlpm.CSVVal&lt;&gt;"",_xlpm.CSVVal)),""))</f>
        <v/>
      </c>
      <c r="E376" s="41" t="str" cm="1">
        <f t="array" ref="E376">IF(($Y376+$Z376+$AA376+$AD376)=0,"",IFERROR(_xlfn.LET(_xlpm.CSVVal,IF($Y376=0,"",INDEX(CSV!E$2:E$510,$Y376)),_xlpm.MacVal,IF($Z376=0,"",INDEX(Output_Mac!C$2:C$500,$Z376)),_xlpm.WinVal,IF($AD376=0,"",INDEX(Output_Win!C$2:C$243,$AD376)),_xlpm.MyAuditVal,IF($AA376=0,"",INDEX(My_Audit!D$2:D$456,$AA376)),_xlfn.IFS(_xlpm.MyAuditVal&lt;&gt;"",_xlpm.MyAuditVal,_xlpm.MacVal&lt;&gt;"",_xlpm.MacVal,_xlpm.WinVal&lt;&gt;"",_xlpm.WinVal,_xlpm.CSVVal&lt;&gt;"",_xlpm.CSVVal)),""))</f>
        <v/>
      </c>
      <c r="F376" s="41" t="str" cm="1">
        <f t="array" ref="F376">IF(($Y376+$Z376+$AA376+$AD376)=0,"",IFERROR(_xlfn.LET(_xlpm.CSVVal,IF($Y376=0,"",INDEX(CSV!F$2:F$510,$Y376)),_xlpm.MacVal,IF($Z376=0,"",INDEX(Output_Mac!E$2:E$500,$Z376)),_xlpm.WinVal,IF($AD376=0,"",INDEX(Output_Win!E$2:E$243,$AD376)),_xlpm.MyAuditVal,IF($AA376=0,"",INDEX(My_Audit!E$2:E$456,$AA376)),_xlfn.IFS(_xlpm.MyAuditVal&lt;&gt;"",_xlpm.MyAuditVal,_xlpm.MacVal&lt;&gt;"",_xlpm.MacVal,_xlpm.WinVal&lt;&gt;"",_xlpm.WinVal,_xlpm.CSVVal&lt;&gt;"",PROPER(_xlpm.CSVVal))),""))</f>
        <v/>
      </c>
      <c r="G376" s="41" t="str" cm="1">
        <f t="array" ref="G376">IF(($Y376+$Z376+$AA376+$AD376)=0,"",IFERROR(_xlfn.LET(_xlpm.CSVVal,IF($Y376=0,"",INDEX(CSV!G$2:G$510,$Y376)),_xlpm.MacVal,IF($Z376=0,"",INDEX(Output_Mac!G$2:G$500,$Z376)),_xlpm.WinVal,IF($AD376=0,"",INDEX(Output_Win!G$2:G$243,$AD376)),_xlpm.MyAuditVal,IF($AA376=0,"",INDEX(My_Audit!F$2:F$456,$AA376)),_xlfn.IFS(_xlpm.MyAuditVal&lt;&gt;"",_xlpm.MyAuditVal,_xlpm.MacVal&lt;&gt;"",_xlpm.MacVal,_xlpm.WinVal&lt;&gt;"",_xlpm.WinVal,_xlpm.CSVVal&lt;&gt;"",_xlpm.CSVVal)),""))</f>
        <v/>
      </c>
      <c r="H376" s="41" t="str" cm="1">
        <f t="array" ref="H376">IF($Z376&gt;0,INDEX(Output_Mac!H$2:H$500,$Z376),IF($AD376&gt;0,INDEX(Output_Win!H$2:H$243,$AD376),IF($AA376&gt;0,_xlfn.LET(_xlpm.MyAuditVal,INDEX(My_Audit!G$2:G$456,$AA376),IF(_xlpm.MyAuditVal=0,"",_xlpm.MyAuditVal)),"")))</f>
        <v/>
      </c>
      <c r="I376" s="41" t="str" cm="1">
        <f t="array" ref="I376">IF(($Y376+$Z376+$AA376+$AD376)=0,"",IFERROR(_xlfn.LET(_xlpm.CSVVal,IF($Y376=0,"",INDEX(CSV!H$2:H$510,$Y376)),_xlpm.MacVal,IF($Z376=0,"",INDEX(Output_Mac!I$2:I$500,$Z376)),_xlpm.WinVal,IF($AD376=0,"",INDEX(Output_Win!I$2:I$243,$AD376)),_xlpm.MyAuditVal,IF($AA376=0,"",INDEX(My_Audit!H$2:H$456,$AA376)),_xlfn.IFS(_xlpm.MyAuditVal&lt;&gt;"",_xlpm.MyAuditVal,_xlpm.MacVal&lt;&gt;"",_xlpm.MacVal,_xlpm.WinVal&lt;&gt;"",_xlpm.WinVal,_xlpm.CSVVal&lt;&gt;"",_xlpm.CSVVal)),""))</f>
        <v/>
      </c>
      <c r="J376" s="41" t="str" cm="1">
        <f t="array" ref="J376">IF(($Y376+$Z376+$AA376+$AD376)=0,"",IFERROR(_xlfn.LET(_xlpm.CSVVal,IF($Y376=0,"",INDEX(CSV!J$2:J$510,$Y376)),_xlpm.MacVal,IF($Z376=0,"",INDEX(Output_Mac!J$2:J$500,$Z376)),_xlpm.WinVal,IF($AD376=0,"",INDEX(Output_Win!J$2:J$243,$AD376)),_xlpm.MyAuditVal,IF($AA376=0,"",INDEX(My_Audit!I$2:I$456,$AA376)),_xlfn.IFS(_xlpm.MyAuditVal&lt;&gt;"",_xlpm.MyAuditVal,_xlpm.MacVal&lt;&gt;"",_xlpm.MacVal,_xlpm.WinVal&lt;&gt;"",_xlpm.WinVal,_xlpm.CSVVal&lt;&gt;"",_xlpm.CSVVal)),""))</f>
        <v/>
      </c>
      <c r="K376" s="41" t="str" cm="1">
        <f t="array" ref="K376">IF(($Y376+$Z376+$AA376+$AD376)=0,"",IFERROR(_xlfn.LET(_xlpm.CSVVal,IF($Y376=0,"",INDEX(CSV!N$2:N$510,$Y376)),_xlpm.MacVal,IF($Z376=0,"",INDEX(Output_Mac!L$2:L$500,$Z376)),_xlpm.WinVal,IF($AD376=0,"",INDEX(Output_Win!L$2:L$243,$AD376)),_xlpm.MyAuditVal,IF($AA376=0,"",INDEX(My_Audit!J$2:J$456,$AA376)),_xlfn.IFS(_xlpm.MyAuditVal&lt;&gt;"",_xlpm.MyAuditVal,_xlpm.MacVal&lt;&gt;"",_xlpm.MacVal,_xlpm.WinVal&lt;&gt;"",_xlpm.WinVal,_xlpm.CSVVal&lt;&gt;"",_xlpm.CSVVal)),""))</f>
        <v/>
      </c>
      <c r="L376" s="41" t="str" cm="1">
        <f t="array" ref="L376">IF(($Y376+$Z376+$AA376+$AD376)=0,"",IFERROR(_xlfn.LET(_xlpm.CSVVal,IF($Y376=0,"",INDEX(CSV!Q$2:Q$510,$Y376)),_xlpm.MacVal,IF($Z376=0,"",INDEX(Output_Mac!M$2:M$500,$Z376)),_xlpm.WinVal,IF($AD376=0,"",INDEX(Output_Win!M$2:M$243,$AD376)),_xlpm.MyAuditVal,IF($AA376=0,"",INDEX(My_Audit!K$2:K$456,$AA376)),_xlfn.IFS(_xlpm.MyAuditVal&lt;&gt;"",_xlpm.MyAuditVal,_xlpm.MacVal&lt;&gt;"",_xlpm.MacVal,_xlpm.WinVal&lt;&gt;"",_xlpm.WinVal,_xlpm.CSVVal&lt;&gt;"",_xlpm.CSVVal)),""))</f>
        <v/>
      </c>
      <c r="M376" s="41" t="str" cm="1">
        <f t="array" ref="M376">IF(($Y376+$Z376+$AA376+$AD376)=0,"",ExpandDiagCodes(_xlfn.TEXTJOIN(", ",TRUE,IF($AA376=0,"",INDEX(My_Audit!N$2:N$456,$AA376)),IF($Z376=0,"",INDEX(Output_Mac!S$2:S$500,$Z376)),IF($AD376=0,"",INDEX(Output_Win!S$2:S$243,$AD376)),IF($Y376=0,"",INDEX(CSV!AE$2:AE$510,$Y376)))))</f>
        <v/>
      </c>
      <c r="N376" s="41" t="str" cm="1">
        <f t="array" ref="N376">IF(($Y376+$Z376+$AA376+$AD376)=0,"",IFERROR(_xlfn.LET(_xlpm.CSVVal,IF($Y376=0,"",INDEX(CSV!AG$2:AG$510,$Y376)),_xlpm.MacVal,IF($Z376=0,"",INDEX(Output_Mac!T$2:T$500,$Z376)),_xlpm.WinVal,IF($AD376=0,"",INDEX(Output_Win!T$2:T$243,$AD376)),_xlpm.MyAuditVal,IF($AA376=0,"",INDEX(My_Audit!O$2:O$456,$AA376)),_xlfn.IFS(_xlpm.MyAuditVal&lt;&gt;"",_xlpm.MyAuditVal,_xlpm.MacVal&lt;&gt;"",_xlpm.MacVal,_xlpm.WinVal&lt;&gt;"",_xlpm.WinVal,_xlpm.CSVVal&lt;&gt;"",_xlpm.CSVVal)),""))</f>
        <v/>
      </c>
      <c r="O376" s="41" t="str" cm="1">
        <f t="array" ref="O376">IF($AB376=0,"",INDEX(My_Audit!P$2:P$456,$AB376))&amp;""</f>
        <v/>
      </c>
      <c r="P376" s="40"/>
      <c r="Q376" s="41" t="str">
        <f>IF(LEFT(N376,4)="Pass","Nist SP 800-88",My_Audit!R376)&amp;""</f>
        <v/>
      </c>
      <c r="R376" s="40"/>
      <c r="S376" s="40"/>
      <c r="T376" s="41" t="str" cm="1">
        <f t="array" ref="T376">IF($AC376=0,"",INDEX(Models!J$2:J$605,$AC376))</f>
        <v/>
      </c>
      <c r="U376" s="40"/>
      <c r="V376" s="40"/>
      <c r="W376" s="79" t="str" cm="1">
        <f t="array" ref="W376">IF(($Z376+$AA376+$AD376)=0,"",ExpandDiagCodes(_xlfn.TEXTJOIN(", ",TRUE,IF($AA376=0,"",INDEX(My_Audit!L$2:L$456,$AA376)),IF($Z376=0,"",INDEX(Output_Mac!AA$2:AA$500,$Z376)),IF($AD376=0,"",INDEX(Output_Win!AA$2:AA$243,$AD376)))))</f>
        <v/>
      </c>
      <c r="Y376" s="80">
        <f>IFERROR(MATCH($A376,CSV!$A$2:$A$510,0),0)</f>
        <v>0</v>
      </c>
      <c r="Z376" s="80">
        <f>IFERROR(MATCH($A376,Output_Mac!$A$2:$A$500,0),0)</f>
        <v>0</v>
      </c>
      <c r="AA376" s="80">
        <f>IFERROR(MATCH($A376,My_Audit!$A$2:$A$456,0),0)</f>
        <v>375</v>
      </c>
      <c r="AB376" s="80">
        <f>IFERROR(MATCH($C376,My_Audit!$B$2:$B$456,0),0)</f>
        <v>0</v>
      </c>
      <c r="AC376" s="80">
        <f>IFERROR(MATCH($E376,Models!$I$2:$I$605,0),0)</f>
        <v>0</v>
      </c>
      <c r="AD376" s="80">
        <f>IFERROR(MATCH($A376,Output_Win!$A$2:$A$243,0),0)</f>
        <v>0</v>
      </c>
    </row>
    <row r="377" spans="1:30">
      <c r="A377" s="40" t="str">
        <f>_xlfn.TEXTJOIN("",TRUE,Input!$A$4,TEXT(ROW(My_Audit!A376)+Input!$A$8-1,"00"))</f>
        <v>W4764</v>
      </c>
      <c r="B377" s="40" t="str">
        <f>_xlfn.TEXTJOIN("-",TRUE,"ITD",Input!$A$2,A377)</f>
        <v>ITD-SHR11749-W4764</v>
      </c>
      <c r="C377" s="41" t="str" cm="1">
        <f t="array" ref="C377">IF(($Y377+$Z377+$AA377+$AD377)=0,"",IFERROR(_xlfn.LET(_xlpm.CSVVal,IF($Y377=0,"",INDEX(CSV!B$2:B$510,$Y377)),_xlpm.MacVal,IF($Z377=0,"",INDEX(Output_Mac!B$2:B$500,$Z377)),_xlpm.WinVal,IF($AD377=0,"",INDEX(Output_Win!B$2:B$243,$AD377)),_xlpm.MyAuditVal,IF($AA377=0,"",INDEX(My_Audit!B$2:B$456,$AA377)),_xlfn.IFS(_xlpm.MyAuditVal&lt;&gt;"",_xlpm.MyAuditVal,_xlpm.MacVal&lt;&gt;"",_xlpm.MacVal,_xlpm.WinVal&lt;&gt;"",_xlpm.WinVal,_xlpm.CSVVal&lt;&gt;"",_xlpm.CSVVal)),""))</f>
        <v/>
      </c>
      <c r="D377" s="41" t="str" cm="1">
        <f t="array" ref="D377">IF(($Y377+$Z377+$AA377+$AD377)=0,"",IFERROR(_xlfn.LET(_xlpm.CSVVal,IF($Y377=0,"",INDEX(CSV!C$2:C$510,$Y377)),_xlpm.MacVal,IF($Z377=0,"",INDEX(Output_Mac!D$2:D$500,$Z377)),_xlpm.WinVal,IF($AD377=0,"",INDEX(Output_Win!D$2:D$243,$AD377)),_xlpm.MyAuditVal,IF($AA377=0,"",INDEX(My_Audit!C$2:C$456,$AA377)),_xlfn.IFS(_xlpm.MyAuditVal&lt;&gt;"",_xlpm.MyAuditVal,_xlpm.MacVal&lt;&gt;"",_xlpm.MacVal,_xlpm.WinVal&lt;&gt;"",_xlpm.WinVal,_xlpm.CSVVal&lt;&gt;"",_xlpm.CSVVal)),""))</f>
        <v/>
      </c>
      <c r="E377" s="41" t="str" cm="1">
        <f t="array" ref="E377">IF(($Y377+$Z377+$AA377+$AD377)=0,"",IFERROR(_xlfn.LET(_xlpm.CSVVal,IF($Y377=0,"",INDEX(CSV!E$2:E$510,$Y377)),_xlpm.MacVal,IF($Z377=0,"",INDEX(Output_Mac!C$2:C$500,$Z377)),_xlpm.WinVal,IF($AD377=0,"",INDEX(Output_Win!C$2:C$243,$AD377)),_xlpm.MyAuditVal,IF($AA377=0,"",INDEX(My_Audit!D$2:D$456,$AA377)),_xlfn.IFS(_xlpm.MyAuditVal&lt;&gt;"",_xlpm.MyAuditVal,_xlpm.MacVal&lt;&gt;"",_xlpm.MacVal,_xlpm.WinVal&lt;&gt;"",_xlpm.WinVal,_xlpm.CSVVal&lt;&gt;"",_xlpm.CSVVal)),""))</f>
        <v/>
      </c>
      <c r="F377" s="41" t="str" cm="1">
        <f t="array" ref="F377">IF(($Y377+$Z377+$AA377+$AD377)=0,"",IFERROR(_xlfn.LET(_xlpm.CSVVal,IF($Y377=0,"",INDEX(CSV!F$2:F$510,$Y377)),_xlpm.MacVal,IF($Z377=0,"",INDEX(Output_Mac!E$2:E$500,$Z377)),_xlpm.WinVal,IF($AD377=0,"",INDEX(Output_Win!E$2:E$243,$AD377)),_xlpm.MyAuditVal,IF($AA377=0,"",INDEX(My_Audit!E$2:E$456,$AA377)),_xlfn.IFS(_xlpm.MyAuditVal&lt;&gt;"",_xlpm.MyAuditVal,_xlpm.MacVal&lt;&gt;"",_xlpm.MacVal,_xlpm.WinVal&lt;&gt;"",_xlpm.WinVal,_xlpm.CSVVal&lt;&gt;"",PROPER(_xlpm.CSVVal))),""))</f>
        <v/>
      </c>
      <c r="G377" s="41" t="str" cm="1">
        <f t="array" ref="G377">IF(($Y377+$Z377+$AA377+$AD377)=0,"",IFERROR(_xlfn.LET(_xlpm.CSVVal,IF($Y377=0,"",INDEX(CSV!G$2:G$510,$Y377)),_xlpm.MacVal,IF($Z377=0,"",INDEX(Output_Mac!G$2:G$500,$Z377)),_xlpm.WinVal,IF($AD377=0,"",INDEX(Output_Win!G$2:G$243,$AD377)),_xlpm.MyAuditVal,IF($AA377=0,"",INDEX(My_Audit!F$2:F$456,$AA377)),_xlfn.IFS(_xlpm.MyAuditVal&lt;&gt;"",_xlpm.MyAuditVal,_xlpm.MacVal&lt;&gt;"",_xlpm.MacVal,_xlpm.WinVal&lt;&gt;"",_xlpm.WinVal,_xlpm.CSVVal&lt;&gt;"",_xlpm.CSVVal)),""))</f>
        <v/>
      </c>
      <c r="H377" s="41" t="str" cm="1">
        <f t="array" ref="H377">IF($Z377&gt;0,INDEX(Output_Mac!H$2:H$500,$Z377),IF($AD377&gt;0,INDEX(Output_Win!H$2:H$243,$AD377),IF($AA377&gt;0,_xlfn.LET(_xlpm.MyAuditVal,INDEX(My_Audit!G$2:G$456,$AA377),IF(_xlpm.MyAuditVal=0,"",_xlpm.MyAuditVal)),"")))</f>
        <v/>
      </c>
      <c r="I377" s="41" t="str" cm="1">
        <f t="array" ref="I377">IF(($Y377+$Z377+$AA377+$AD377)=0,"",IFERROR(_xlfn.LET(_xlpm.CSVVal,IF($Y377=0,"",INDEX(CSV!H$2:H$510,$Y377)),_xlpm.MacVal,IF($Z377=0,"",INDEX(Output_Mac!I$2:I$500,$Z377)),_xlpm.WinVal,IF($AD377=0,"",INDEX(Output_Win!I$2:I$243,$AD377)),_xlpm.MyAuditVal,IF($AA377=0,"",INDEX(My_Audit!H$2:H$456,$AA377)),_xlfn.IFS(_xlpm.MyAuditVal&lt;&gt;"",_xlpm.MyAuditVal,_xlpm.MacVal&lt;&gt;"",_xlpm.MacVal,_xlpm.WinVal&lt;&gt;"",_xlpm.WinVal,_xlpm.CSVVal&lt;&gt;"",_xlpm.CSVVal)),""))</f>
        <v/>
      </c>
      <c r="J377" s="41" t="str" cm="1">
        <f t="array" ref="J377">IF(($Y377+$Z377+$AA377+$AD377)=0,"",IFERROR(_xlfn.LET(_xlpm.CSVVal,IF($Y377=0,"",INDEX(CSV!J$2:J$510,$Y377)),_xlpm.MacVal,IF($Z377=0,"",INDEX(Output_Mac!J$2:J$500,$Z377)),_xlpm.WinVal,IF($AD377=0,"",INDEX(Output_Win!J$2:J$243,$AD377)),_xlpm.MyAuditVal,IF($AA377=0,"",INDEX(My_Audit!I$2:I$456,$AA377)),_xlfn.IFS(_xlpm.MyAuditVal&lt;&gt;"",_xlpm.MyAuditVal,_xlpm.MacVal&lt;&gt;"",_xlpm.MacVal,_xlpm.WinVal&lt;&gt;"",_xlpm.WinVal,_xlpm.CSVVal&lt;&gt;"",_xlpm.CSVVal)),""))</f>
        <v/>
      </c>
      <c r="K377" s="41" t="str" cm="1">
        <f t="array" ref="K377">IF(($Y377+$Z377+$AA377+$AD377)=0,"",IFERROR(_xlfn.LET(_xlpm.CSVVal,IF($Y377=0,"",INDEX(CSV!N$2:N$510,$Y377)),_xlpm.MacVal,IF($Z377=0,"",INDEX(Output_Mac!L$2:L$500,$Z377)),_xlpm.WinVal,IF($AD377=0,"",INDEX(Output_Win!L$2:L$243,$AD377)),_xlpm.MyAuditVal,IF($AA377=0,"",INDEX(My_Audit!J$2:J$456,$AA377)),_xlfn.IFS(_xlpm.MyAuditVal&lt;&gt;"",_xlpm.MyAuditVal,_xlpm.MacVal&lt;&gt;"",_xlpm.MacVal,_xlpm.WinVal&lt;&gt;"",_xlpm.WinVal,_xlpm.CSVVal&lt;&gt;"",_xlpm.CSVVal)),""))</f>
        <v/>
      </c>
      <c r="L377" s="41" t="str" cm="1">
        <f t="array" ref="L377">IF(($Y377+$Z377+$AA377+$AD377)=0,"",IFERROR(_xlfn.LET(_xlpm.CSVVal,IF($Y377=0,"",INDEX(CSV!Q$2:Q$510,$Y377)),_xlpm.MacVal,IF($Z377=0,"",INDEX(Output_Mac!M$2:M$500,$Z377)),_xlpm.WinVal,IF($AD377=0,"",INDEX(Output_Win!M$2:M$243,$AD377)),_xlpm.MyAuditVal,IF($AA377=0,"",INDEX(My_Audit!K$2:K$456,$AA377)),_xlfn.IFS(_xlpm.MyAuditVal&lt;&gt;"",_xlpm.MyAuditVal,_xlpm.MacVal&lt;&gt;"",_xlpm.MacVal,_xlpm.WinVal&lt;&gt;"",_xlpm.WinVal,_xlpm.CSVVal&lt;&gt;"",_xlpm.CSVVal)),""))</f>
        <v/>
      </c>
      <c r="M377" s="41" t="str" cm="1">
        <f t="array" ref="M377">IF(($Y377+$Z377+$AA377+$AD377)=0,"",ExpandDiagCodes(_xlfn.TEXTJOIN(", ",TRUE,IF($AA377=0,"",INDEX(My_Audit!N$2:N$456,$AA377)),IF($Z377=0,"",INDEX(Output_Mac!S$2:S$500,$Z377)),IF($AD377=0,"",INDEX(Output_Win!S$2:S$243,$AD377)),IF($Y377=0,"",INDEX(CSV!AE$2:AE$510,$Y377)))))</f>
        <v/>
      </c>
      <c r="N377" s="41" t="str" cm="1">
        <f t="array" ref="N377">IF(($Y377+$Z377+$AA377+$AD377)=0,"",IFERROR(_xlfn.LET(_xlpm.CSVVal,IF($Y377=0,"",INDEX(CSV!AG$2:AG$510,$Y377)),_xlpm.MacVal,IF($Z377=0,"",INDEX(Output_Mac!T$2:T$500,$Z377)),_xlpm.WinVal,IF($AD377=0,"",INDEX(Output_Win!T$2:T$243,$AD377)),_xlpm.MyAuditVal,IF($AA377=0,"",INDEX(My_Audit!O$2:O$456,$AA377)),_xlfn.IFS(_xlpm.MyAuditVal&lt;&gt;"",_xlpm.MyAuditVal,_xlpm.MacVal&lt;&gt;"",_xlpm.MacVal,_xlpm.WinVal&lt;&gt;"",_xlpm.WinVal,_xlpm.CSVVal&lt;&gt;"",_xlpm.CSVVal)),""))</f>
        <v/>
      </c>
      <c r="O377" s="41" t="str" cm="1">
        <f t="array" ref="O377">IF($AB377=0,"",INDEX(My_Audit!P$2:P$456,$AB377))&amp;""</f>
        <v/>
      </c>
      <c r="P377" s="40"/>
      <c r="Q377" s="41" t="str">
        <f>IF(LEFT(N377,4)="Pass","Nist SP 800-88",My_Audit!R377)&amp;""</f>
        <v/>
      </c>
      <c r="R377" s="40"/>
      <c r="S377" s="40"/>
      <c r="T377" s="41" t="str" cm="1">
        <f t="array" ref="T377">IF($AC377=0,"",INDEX(Models!J$2:J$605,$AC377))</f>
        <v/>
      </c>
      <c r="U377" s="40"/>
      <c r="V377" s="40"/>
      <c r="W377" s="79" t="str" cm="1">
        <f t="array" ref="W377">IF(($Z377+$AA377+$AD377)=0,"",ExpandDiagCodes(_xlfn.TEXTJOIN(", ",TRUE,IF($AA377=0,"",INDEX(My_Audit!L$2:L$456,$AA377)),IF($Z377=0,"",INDEX(Output_Mac!AA$2:AA$500,$Z377)),IF($AD377=0,"",INDEX(Output_Win!AA$2:AA$243,$AD377)))))</f>
        <v/>
      </c>
      <c r="Y377" s="80">
        <f>IFERROR(MATCH($A377,CSV!$A$2:$A$510,0),0)</f>
        <v>0</v>
      </c>
      <c r="Z377" s="80">
        <f>IFERROR(MATCH($A377,Output_Mac!$A$2:$A$500,0),0)</f>
        <v>0</v>
      </c>
      <c r="AA377" s="80">
        <f>IFERROR(MATCH($A377,My_Audit!$A$2:$A$456,0),0)</f>
        <v>376</v>
      </c>
      <c r="AB377" s="80">
        <f>IFERROR(MATCH($C377,My_Audit!$B$2:$B$456,0),0)</f>
        <v>0</v>
      </c>
      <c r="AC377" s="80">
        <f>IFERROR(MATCH($E377,Models!$I$2:$I$605,0),0)</f>
        <v>0</v>
      </c>
      <c r="AD377" s="80">
        <f>IFERROR(MATCH($A377,Output_Win!$A$2:$A$243,0),0)</f>
        <v>0</v>
      </c>
    </row>
    <row r="378" spans="1:30">
      <c r="A378" s="40" t="str">
        <f>_xlfn.TEXTJOIN("",TRUE,Input!$A$4,TEXT(ROW(My_Audit!A377)+Input!$A$8-1,"00"))</f>
        <v>W4765</v>
      </c>
      <c r="B378" s="40" t="str">
        <f>_xlfn.TEXTJOIN("-",TRUE,"ITD",Input!$A$2,A378)</f>
        <v>ITD-SHR11749-W4765</v>
      </c>
      <c r="C378" s="41" t="str" cm="1">
        <f t="array" ref="C378">IF(($Y378+$Z378+$AA378+$AD378)=0,"",IFERROR(_xlfn.LET(_xlpm.CSVVal,IF($Y378=0,"",INDEX(CSV!B$2:B$510,$Y378)),_xlpm.MacVal,IF($Z378=0,"",INDEX(Output_Mac!B$2:B$500,$Z378)),_xlpm.WinVal,IF($AD378=0,"",INDEX(Output_Win!B$2:B$243,$AD378)),_xlpm.MyAuditVal,IF($AA378=0,"",INDEX(My_Audit!B$2:B$456,$AA378)),_xlfn.IFS(_xlpm.MyAuditVal&lt;&gt;"",_xlpm.MyAuditVal,_xlpm.MacVal&lt;&gt;"",_xlpm.MacVal,_xlpm.WinVal&lt;&gt;"",_xlpm.WinVal,_xlpm.CSVVal&lt;&gt;"",_xlpm.CSVVal)),""))</f>
        <v/>
      </c>
      <c r="D378" s="41" t="str" cm="1">
        <f t="array" ref="D378">IF(($Y378+$Z378+$AA378+$AD378)=0,"",IFERROR(_xlfn.LET(_xlpm.CSVVal,IF($Y378=0,"",INDEX(CSV!C$2:C$510,$Y378)),_xlpm.MacVal,IF($Z378=0,"",INDEX(Output_Mac!D$2:D$500,$Z378)),_xlpm.WinVal,IF($AD378=0,"",INDEX(Output_Win!D$2:D$243,$AD378)),_xlpm.MyAuditVal,IF($AA378=0,"",INDEX(My_Audit!C$2:C$456,$AA378)),_xlfn.IFS(_xlpm.MyAuditVal&lt;&gt;"",_xlpm.MyAuditVal,_xlpm.MacVal&lt;&gt;"",_xlpm.MacVal,_xlpm.WinVal&lt;&gt;"",_xlpm.WinVal,_xlpm.CSVVal&lt;&gt;"",_xlpm.CSVVal)),""))</f>
        <v/>
      </c>
      <c r="E378" s="41" t="str" cm="1">
        <f t="array" ref="E378">IF(($Y378+$Z378+$AA378+$AD378)=0,"",IFERROR(_xlfn.LET(_xlpm.CSVVal,IF($Y378=0,"",INDEX(CSV!E$2:E$510,$Y378)),_xlpm.MacVal,IF($Z378=0,"",INDEX(Output_Mac!C$2:C$500,$Z378)),_xlpm.WinVal,IF($AD378=0,"",INDEX(Output_Win!C$2:C$243,$AD378)),_xlpm.MyAuditVal,IF($AA378=0,"",INDEX(My_Audit!D$2:D$456,$AA378)),_xlfn.IFS(_xlpm.MyAuditVal&lt;&gt;"",_xlpm.MyAuditVal,_xlpm.MacVal&lt;&gt;"",_xlpm.MacVal,_xlpm.WinVal&lt;&gt;"",_xlpm.WinVal,_xlpm.CSVVal&lt;&gt;"",_xlpm.CSVVal)),""))</f>
        <v/>
      </c>
      <c r="F378" s="41" t="str" cm="1">
        <f t="array" ref="F378">IF(($Y378+$Z378+$AA378+$AD378)=0,"",IFERROR(_xlfn.LET(_xlpm.CSVVal,IF($Y378=0,"",INDEX(CSV!F$2:F$510,$Y378)),_xlpm.MacVal,IF($Z378=0,"",INDEX(Output_Mac!E$2:E$500,$Z378)),_xlpm.WinVal,IF($AD378=0,"",INDEX(Output_Win!E$2:E$243,$AD378)),_xlpm.MyAuditVal,IF($AA378=0,"",INDEX(My_Audit!E$2:E$456,$AA378)),_xlfn.IFS(_xlpm.MyAuditVal&lt;&gt;"",_xlpm.MyAuditVal,_xlpm.MacVal&lt;&gt;"",_xlpm.MacVal,_xlpm.WinVal&lt;&gt;"",_xlpm.WinVal,_xlpm.CSVVal&lt;&gt;"",PROPER(_xlpm.CSVVal))),""))</f>
        <v/>
      </c>
      <c r="G378" s="41" t="str" cm="1">
        <f t="array" ref="G378">IF(($Y378+$Z378+$AA378+$AD378)=0,"",IFERROR(_xlfn.LET(_xlpm.CSVVal,IF($Y378=0,"",INDEX(CSV!G$2:G$510,$Y378)),_xlpm.MacVal,IF($Z378=0,"",INDEX(Output_Mac!G$2:G$500,$Z378)),_xlpm.WinVal,IF($AD378=0,"",INDEX(Output_Win!G$2:G$243,$AD378)),_xlpm.MyAuditVal,IF($AA378=0,"",INDEX(My_Audit!F$2:F$456,$AA378)),_xlfn.IFS(_xlpm.MyAuditVal&lt;&gt;"",_xlpm.MyAuditVal,_xlpm.MacVal&lt;&gt;"",_xlpm.MacVal,_xlpm.WinVal&lt;&gt;"",_xlpm.WinVal,_xlpm.CSVVal&lt;&gt;"",_xlpm.CSVVal)),""))</f>
        <v/>
      </c>
      <c r="H378" s="41" t="str" cm="1">
        <f t="array" ref="H378">IF($Z378&gt;0,INDEX(Output_Mac!H$2:H$500,$Z378),IF($AD378&gt;0,INDEX(Output_Win!H$2:H$243,$AD378),IF($AA378&gt;0,_xlfn.LET(_xlpm.MyAuditVal,INDEX(My_Audit!G$2:G$456,$AA378),IF(_xlpm.MyAuditVal=0,"",_xlpm.MyAuditVal)),"")))</f>
        <v/>
      </c>
      <c r="I378" s="41" t="str" cm="1">
        <f t="array" ref="I378">IF(($Y378+$Z378+$AA378+$AD378)=0,"",IFERROR(_xlfn.LET(_xlpm.CSVVal,IF($Y378=0,"",INDEX(CSV!H$2:H$510,$Y378)),_xlpm.MacVal,IF($Z378=0,"",INDEX(Output_Mac!I$2:I$500,$Z378)),_xlpm.WinVal,IF($AD378=0,"",INDEX(Output_Win!I$2:I$243,$AD378)),_xlpm.MyAuditVal,IF($AA378=0,"",INDEX(My_Audit!H$2:H$456,$AA378)),_xlfn.IFS(_xlpm.MyAuditVal&lt;&gt;"",_xlpm.MyAuditVal,_xlpm.MacVal&lt;&gt;"",_xlpm.MacVal,_xlpm.WinVal&lt;&gt;"",_xlpm.WinVal,_xlpm.CSVVal&lt;&gt;"",_xlpm.CSVVal)),""))</f>
        <v/>
      </c>
      <c r="J378" s="41" t="str" cm="1">
        <f t="array" ref="J378">IF(($Y378+$Z378+$AA378+$AD378)=0,"",IFERROR(_xlfn.LET(_xlpm.CSVVal,IF($Y378=0,"",INDEX(CSV!J$2:J$510,$Y378)),_xlpm.MacVal,IF($Z378=0,"",INDEX(Output_Mac!J$2:J$500,$Z378)),_xlpm.WinVal,IF($AD378=0,"",INDEX(Output_Win!J$2:J$243,$AD378)),_xlpm.MyAuditVal,IF($AA378=0,"",INDEX(My_Audit!I$2:I$456,$AA378)),_xlfn.IFS(_xlpm.MyAuditVal&lt;&gt;"",_xlpm.MyAuditVal,_xlpm.MacVal&lt;&gt;"",_xlpm.MacVal,_xlpm.WinVal&lt;&gt;"",_xlpm.WinVal,_xlpm.CSVVal&lt;&gt;"",_xlpm.CSVVal)),""))</f>
        <v/>
      </c>
      <c r="K378" s="41" t="str" cm="1">
        <f t="array" ref="K378">IF(($Y378+$Z378+$AA378+$AD378)=0,"",IFERROR(_xlfn.LET(_xlpm.CSVVal,IF($Y378=0,"",INDEX(CSV!N$2:N$510,$Y378)),_xlpm.MacVal,IF($Z378=0,"",INDEX(Output_Mac!L$2:L$500,$Z378)),_xlpm.WinVal,IF($AD378=0,"",INDEX(Output_Win!L$2:L$243,$AD378)),_xlpm.MyAuditVal,IF($AA378=0,"",INDEX(My_Audit!J$2:J$456,$AA378)),_xlfn.IFS(_xlpm.MyAuditVal&lt;&gt;"",_xlpm.MyAuditVal,_xlpm.MacVal&lt;&gt;"",_xlpm.MacVal,_xlpm.WinVal&lt;&gt;"",_xlpm.WinVal,_xlpm.CSVVal&lt;&gt;"",_xlpm.CSVVal)),""))</f>
        <v/>
      </c>
      <c r="L378" s="41" t="str" cm="1">
        <f t="array" ref="L378">IF(($Y378+$Z378+$AA378+$AD378)=0,"",IFERROR(_xlfn.LET(_xlpm.CSVVal,IF($Y378=0,"",INDEX(CSV!Q$2:Q$510,$Y378)),_xlpm.MacVal,IF($Z378=0,"",INDEX(Output_Mac!M$2:M$500,$Z378)),_xlpm.WinVal,IF($AD378=0,"",INDEX(Output_Win!M$2:M$243,$AD378)),_xlpm.MyAuditVal,IF($AA378=0,"",INDEX(My_Audit!K$2:K$456,$AA378)),_xlfn.IFS(_xlpm.MyAuditVal&lt;&gt;"",_xlpm.MyAuditVal,_xlpm.MacVal&lt;&gt;"",_xlpm.MacVal,_xlpm.WinVal&lt;&gt;"",_xlpm.WinVal,_xlpm.CSVVal&lt;&gt;"",_xlpm.CSVVal)),""))</f>
        <v/>
      </c>
      <c r="M378" s="41" t="str" cm="1">
        <f t="array" ref="M378">IF(($Y378+$Z378+$AA378+$AD378)=0,"",ExpandDiagCodes(_xlfn.TEXTJOIN(", ",TRUE,IF($AA378=0,"",INDEX(My_Audit!N$2:N$456,$AA378)),IF($Z378=0,"",INDEX(Output_Mac!S$2:S$500,$Z378)),IF($AD378=0,"",INDEX(Output_Win!S$2:S$243,$AD378)),IF($Y378=0,"",INDEX(CSV!AE$2:AE$510,$Y378)))))</f>
        <v/>
      </c>
      <c r="N378" s="41" t="str" cm="1">
        <f t="array" ref="N378">IF(($Y378+$Z378+$AA378+$AD378)=0,"",IFERROR(_xlfn.LET(_xlpm.CSVVal,IF($Y378=0,"",INDEX(CSV!AG$2:AG$510,$Y378)),_xlpm.MacVal,IF($Z378=0,"",INDEX(Output_Mac!T$2:T$500,$Z378)),_xlpm.WinVal,IF($AD378=0,"",INDEX(Output_Win!T$2:T$243,$AD378)),_xlpm.MyAuditVal,IF($AA378=0,"",INDEX(My_Audit!O$2:O$456,$AA378)),_xlfn.IFS(_xlpm.MyAuditVal&lt;&gt;"",_xlpm.MyAuditVal,_xlpm.MacVal&lt;&gt;"",_xlpm.MacVal,_xlpm.WinVal&lt;&gt;"",_xlpm.WinVal,_xlpm.CSVVal&lt;&gt;"",_xlpm.CSVVal)),""))</f>
        <v/>
      </c>
      <c r="O378" s="41" t="str" cm="1">
        <f t="array" ref="O378">IF($AB378=0,"",INDEX(My_Audit!P$2:P$456,$AB378))&amp;""</f>
        <v/>
      </c>
      <c r="P378" s="40"/>
      <c r="Q378" s="41" t="str">
        <f>IF(LEFT(N378,4)="Pass","Nist SP 800-88",My_Audit!R378)&amp;""</f>
        <v/>
      </c>
      <c r="R378" s="40"/>
      <c r="S378" s="40"/>
      <c r="T378" s="41" t="str" cm="1">
        <f t="array" ref="T378">IF($AC378=0,"",INDEX(Models!J$2:J$605,$AC378))</f>
        <v/>
      </c>
      <c r="U378" s="40"/>
      <c r="V378" s="40"/>
      <c r="W378" s="79" t="str" cm="1">
        <f t="array" ref="W378">IF(($Z378+$AA378+$AD378)=0,"",ExpandDiagCodes(_xlfn.TEXTJOIN(", ",TRUE,IF($AA378=0,"",INDEX(My_Audit!L$2:L$456,$AA378)),IF($Z378=0,"",INDEX(Output_Mac!AA$2:AA$500,$Z378)),IF($AD378=0,"",INDEX(Output_Win!AA$2:AA$243,$AD378)))))</f>
        <v/>
      </c>
      <c r="Y378" s="80">
        <f>IFERROR(MATCH($A378,CSV!$A$2:$A$510,0),0)</f>
        <v>0</v>
      </c>
      <c r="Z378" s="80">
        <f>IFERROR(MATCH($A378,Output_Mac!$A$2:$A$500,0),0)</f>
        <v>0</v>
      </c>
      <c r="AA378" s="80">
        <f>IFERROR(MATCH($A378,My_Audit!$A$2:$A$456,0),0)</f>
        <v>377</v>
      </c>
      <c r="AB378" s="80">
        <f>IFERROR(MATCH($C378,My_Audit!$B$2:$B$456,0),0)</f>
        <v>0</v>
      </c>
      <c r="AC378" s="80">
        <f>IFERROR(MATCH($E378,Models!$I$2:$I$605,0),0)</f>
        <v>0</v>
      </c>
      <c r="AD378" s="80">
        <f>IFERROR(MATCH($A378,Output_Win!$A$2:$A$243,0),0)</f>
        <v>0</v>
      </c>
    </row>
    <row r="379" spans="1:30">
      <c r="A379" s="40" t="str">
        <f>_xlfn.TEXTJOIN("",TRUE,Input!$A$4,TEXT(ROW(My_Audit!A378)+Input!$A$8-1,"00"))</f>
        <v>W4766</v>
      </c>
      <c r="B379" s="40" t="str">
        <f>_xlfn.TEXTJOIN("-",TRUE,"ITD",Input!$A$2,A379)</f>
        <v>ITD-SHR11749-W4766</v>
      </c>
      <c r="C379" s="41" t="str" cm="1">
        <f t="array" ref="C379">IF(($Y379+$Z379+$AA379+$AD379)=0,"",IFERROR(_xlfn.LET(_xlpm.CSVVal,IF($Y379=0,"",INDEX(CSV!B$2:B$510,$Y379)),_xlpm.MacVal,IF($Z379=0,"",INDEX(Output_Mac!B$2:B$500,$Z379)),_xlpm.WinVal,IF($AD379=0,"",INDEX(Output_Win!B$2:B$243,$AD379)),_xlpm.MyAuditVal,IF($AA379=0,"",INDEX(My_Audit!B$2:B$456,$AA379)),_xlfn.IFS(_xlpm.MyAuditVal&lt;&gt;"",_xlpm.MyAuditVal,_xlpm.MacVal&lt;&gt;"",_xlpm.MacVal,_xlpm.WinVal&lt;&gt;"",_xlpm.WinVal,_xlpm.CSVVal&lt;&gt;"",_xlpm.CSVVal)),""))</f>
        <v/>
      </c>
      <c r="D379" s="41" t="str" cm="1">
        <f t="array" ref="D379">IF(($Y379+$Z379+$AA379+$AD379)=0,"",IFERROR(_xlfn.LET(_xlpm.CSVVal,IF($Y379=0,"",INDEX(CSV!C$2:C$510,$Y379)),_xlpm.MacVal,IF($Z379=0,"",INDEX(Output_Mac!D$2:D$500,$Z379)),_xlpm.WinVal,IF($AD379=0,"",INDEX(Output_Win!D$2:D$243,$AD379)),_xlpm.MyAuditVal,IF($AA379=0,"",INDEX(My_Audit!C$2:C$456,$AA379)),_xlfn.IFS(_xlpm.MyAuditVal&lt;&gt;"",_xlpm.MyAuditVal,_xlpm.MacVal&lt;&gt;"",_xlpm.MacVal,_xlpm.WinVal&lt;&gt;"",_xlpm.WinVal,_xlpm.CSVVal&lt;&gt;"",_xlpm.CSVVal)),""))</f>
        <v/>
      </c>
      <c r="E379" s="41" t="str" cm="1">
        <f t="array" ref="E379">IF(($Y379+$Z379+$AA379+$AD379)=0,"",IFERROR(_xlfn.LET(_xlpm.CSVVal,IF($Y379=0,"",INDEX(CSV!E$2:E$510,$Y379)),_xlpm.MacVal,IF($Z379=0,"",INDEX(Output_Mac!C$2:C$500,$Z379)),_xlpm.WinVal,IF($AD379=0,"",INDEX(Output_Win!C$2:C$243,$AD379)),_xlpm.MyAuditVal,IF($AA379=0,"",INDEX(My_Audit!D$2:D$456,$AA379)),_xlfn.IFS(_xlpm.MyAuditVal&lt;&gt;"",_xlpm.MyAuditVal,_xlpm.MacVal&lt;&gt;"",_xlpm.MacVal,_xlpm.WinVal&lt;&gt;"",_xlpm.WinVal,_xlpm.CSVVal&lt;&gt;"",_xlpm.CSVVal)),""))</f>
        <v/>
      </c>
      <c r="F379" s="41" t="str" cm="1">
        <f t="array" ref="F379">IF(($Y379+$Z379+$AA379+$AD379)=0,"",IFERROR(_xlfn.LET(_xlpm.CSVVal,IF($Y379=0,"",INDEX(CSV!F$2:F$510,$Y379)),_xlpm.MacVal,IF($Z379=0,"",INDEX(Output_Mac!E$2:E$500,$Z379)),_xlpm.WinVal,IF($AD379=0,"",INDEX(Output_Win!E$2:E$243,$AD379)),_xlpm.MyAuditVal,IF($AA379=0,"",INDEX(My_Audit!E$2:E$456,$AA379)),_xlfn.IFS(_xlpm.MyAuditVal&lt;&gt;"",_xlpm.MyAuditVal,_xlpm.MacVal&lt;&gt;"",_xlpm.MacVal,_xlpm.WinVal&lt;&gt;"",_xlpm.WinVal,_xlpm.CSVVal&lt;&gt;"",PROPER(_xlpm.CSVVal))),""))</f>
        <v/>
      </c>
      <c r="G379" s="41" t="str" cm="1">
        <f t="array" ref="G379">IF(($Y379+$Z379+$AA379+$AD379)=0,"",IFERROR(_xlfn.LET(_xlpm.CSVVal,IF($Y379=0,"",INDEX(CSV!G$2:G$510,$Y379)),_xlpm.MacVal,IF($Z379=0,"",INDEX(Output_Mac!G$2:G$500,$Z379)),_xlpm.WinVal,IF($AD379=0,"",INDEX(Output_Win!G$2:G$243,$AD379)),_xlpm.MyAuditVal,IF($AA379=0,"",INDEX(My_Audit!F$2:F$456,$AA379)),_xlfn.IFS(_xlpm.MyAuditVal&lt;&gt;"",_xlpm.MyAuditVal,_xlpm.MacVal&lt;&gt;"",_xlpm.MacVal,_xlpm.WinVal&lt;&gt;"",_xlpm.WinVal,_xlpm.CSVVal&lt;&gt;"",_xlpm.CSVVal)),""))</f>
        <v/>
      </c>
      <c r="H379" s="41" t="str" cm="1">
        <f t="array" ref="H379">IF($Z379&gt;0,INDEX(Output_Mac!H$2:H$500,$Z379),IF($AD379&gt;0,INDEX(Output_Win!H$2:H$243,$AD379),IF($AA379&gt;0,_xlfn.LET(_xlpm.MyAuditVal,INDEX(My_Audit!G$2:G$456,$AA379),IF(_xlpm.MyAuditVal=0,"",_xlpm.MyAuditVal)),"")))</f>
        <v/>
      </c>
      <c r="I379" s="41" t="str" cm="1">
        <f t="array" ref="I379">IF(($Y379+$Z379+$AA379+$AD379)=0,"",IFERROR(_xlfn.LET(_xlpm.CSVVal,IF($Y379=0,"",INDEX(CSV!H$2:H$510,$Y379)),_xlpm.MacVal,IF($Z379=0,"",INDEX(Output_Mac!I$2:I$500,$Z379)),_xlpm.WinVal,IF($AD379=0,"",INDEX(Output_Win!I$2:I$243,$AD379)),_xlpm.MyAuditVal,IF($AA379=0,"",INDEX(My_Audit!H$2:H$456,$AA379)),_xlfn.IFS(_xlpm.MyAuditVal&lt;&gt;"",_xlpm.MyAuditVal,_xlpm.MacVal&lt;&gt;"",_xlpm.MacVal,_xlpm.WinVal&lt;&gt;"",_xlpm.WinVal,_xlpm.CSVVal&lt;&gt;"",_xlpm.CSVVal)),""))</f>
        <v/>
      </c>
      <c r="J379" s="41" t="str" cm="1">
        <f t="array" ref="J379">IF(($Y379+$Z379+$AA379+$AD379)=0,"",IFERROR(_xlfn.LET(_xlpm.CSVVal,IF($Y379=0,"",INDEX(CSV!J$2:J$510,$Y379)),_xlpm.MacVal,IF($Z379=0,"",INDEX(Output_Mac!J$2:J$500,$Z379)),_xlpm.WinVal,IF($AD379=0,"",INDEX(Output_Win!J$2:J$243,$AD379)),_xlpm.MyAuditVal,IF($AA379=0,"",INDEX(My_Audit!I$2:I$456,$AA379)),_xlfn.IFS(_xlpm.MyAuditVal&lt;&gt;"",_xlpm.MyAuditVal,_xlpm.MacVal&lt;&gt;"",_xlpm.MacVal,_xlpm.WinVal&lt;&gt;"",_xlpm.WinVal,_xlpm.CSVVal&lt;&gt;"",_xlpm.CSVVal)),""))</f>
        <v/>
      </c>
      <c r="K379" s="41" t="str" cm="1">
        <f t="array" ref="K379">IF(($Y379+$Z379+$AA379+$AD379)=0,"",IFERROR(_xlfn.LET(_xlpm.CSVVal,IF($Y379=0,"",INDEX(CSV!N$2:N$510,$Y379)),_xlpm.MacVal,IF($Z379=0,"",INDEX(Output_Mac!L$2:L$500,$Z379)),_xlpm.WinVal,IF($AD379=0,"",INDEX(Output_Win!L$2:L$243,$AD379)),_xlpm.MyAuditVal,IF($AA379=0,"",INDEX(My_Audit!J$2:J$456,$AA379)),_xlfn.IFS(_xlpm.MyAuditVal&lt;&gt;"",_xlpm.MyAuditVal,_xlpm.MacVal&lt;&gt;"",_xlpm.MacVal,_xlpm.WinVal&lt;&gt;"",_xlpm.WinVal,_xlpm.CSVVal&lt;&gt;"",_xlpm.CSVVal)),""))</f>
        <v/>
      </c>
      <c r="L379" s="41" t="str" cm="1">
        <f t="array" ref="L379">IF(($Y379+$Z379+$AA379+$AD379)=0,"",IFERROR(_xlfn.LET(_xlpm.CSVVal,IF($Y379=0,"",INDEX(CSV!Q$2:Q$510,$Y379)),_xlpm.MacVal,IF($Z379=0,"",INDEX(Output_Mac!M$2:M$500,$Z379)),_xlpm.WinVal,IF($AD379=0,"",INDEX(Output_Win!M$2:M$243,$AD379)),_xlpm.MyAuditVal,IF($AA379=0,"",INDEX(My_Audit!K$2:K$456,$AA379)),_xlfn.IFS(_xlpm.MyAuditVal&lt;&gt;"",_xlpm.MyAuditVal,_xlpm.MacVal&lt;&gt;"",_xlpm.MacVal,_xlpm.WinVal&lt;&gt;"",_xlpm.WinVal,_xlpm.CSVVal&lt;&gt;"",_xlpm.CSVVal)),""))</f>
        <v/>
      </c>
      <c r="M379" s="41" t="str" cm="1">
        <f t="array" ref="M379">IF(($Y379+$Z379+$AA379+$AD379)=0,"",ExpandDiagCodes(_xlfn.TEXTJOIN(", ",TRUE,IF($AA379=0,"",INDEX(My_Audit!N$2:N$456,$AA379)),IF($Z379=0,"",INDEX(Output_Mac!S$2:S$500,$Z379)),IF($AD379=0,"",INDEX(Output_Win!S$2:S$243,$AD379)),IF($Y379=0,"",INDEX(CSV!AE$2:AE$510,$Y379)))))</f>
        <v/>
      </c>
      <c r="N379" s="41" t="str" cm="1">
        <f t="array" ref="N379">IF(($Y379+$Z379+$AA379+$AD379)=0,"",IFERROR(_xlfn.LET(_xlpm.CSVVal,IF($Y379=0,"",INDEX(CSV!AG$2:AG$510,$Y379)),_xlpm.MacVal,IF($Z379=0,"",INDEX(Output_Mac!T$2:T$500,$Z379)),_xlpm.WinVal,IF($AD379=0,"",INDEX(Output_Win!T$2:T$243,$AD379)),_xlpm.MyAuditVal,IF($AA379=0,"",INDEX(My_Audit!O$2:O$456,$AA379)),_xlfn.IFS(_xlpm.MyAuditVal&lt;&gt;"",_xlpm.MyAuditVal,_xlpm.MacVal&lt;&gt;"",_xlpm.MacVal,_xlpm.WinVal&lt;&gt;"",_xlpm.WinVal,_xlpm.CSVVal&lt;&gt;"",_xlpm.CSVVal)),""))</f>
        <v/>
      </c>
      <c r="O379" s="41" t="str" cm="1">
        <f t="array" ref="O379">IF($AB379=0,"",INDEX(My_Audit!P$2:P$456,$AB379))&amp;""</f>
        <v/>
      </c>
      <c r="P379" s="40"/>
      <c r="Q379" s="41" t="str">
        <f>IF(LEFT(N379,4)="Pass","Nist SP 800-88",My_Audit!R379)&amp;""</f>
        <v/>
      </c>
      <c r="R379" s="40"/>
      <c r="S379" s="40"/>
      <c r="T379" s="41" t="str" cm="1">
        <f t="array" ref="T379">IF($AC379=0,"",INDEX(Models!J$2:J$605,$AC379))</f>
        <v/>
      </c>
      <c r="U379" s="40"/>
      <c r="V379" s="40"/>
      <c r="W379" s="79" t="str" cm="1">
        <f t="array" ref="W379">IF(($Z379+$AA379+$AD379)=0,"",ExpandDiagCodes(_xlfn.TEXTJOIN(", ",TRUE,IF($AA379=0,"",INDEX(My_Audit!L$2:L$456,$AA379)),IF($Z379=0,"",INDEX(Output_Mac!AA$2:AA$500,$Z379)),IF($AD379=0,"",INDEX(Output_Win!AA$2:AA$243,$AD379)))))</f>
        <v/>
      </c>
      <c r="Y379" s="80">
        <f>IFERROR(MATCH($A379,CSV!$A$2:$A$510,0),0)</f>
        <v>0</v>
      </c>
      <c r="Z379" s="80">
        <f>IFERROR(MATCH($A379,Output_Mac!$A$2:$A$500,0),0)</f>
        <v>0</v>
      </c>
      <c r="AA379" s="80">
        <f>IFERROR(MATCH($A379,My_Audit!$A$2:$A$456,0),0)</f>
        <v>378</v>
      </c>
      <c r="AB379" s="80">
        <f>IFERROR(MATCH($C379,My_Audit!$B$2:$B$456,0),0)</f>
        <v>0</v>
      </c>
      <c r="AC379" s="80">
        <f>IFERROR(MATCH($E379,Models!$I$2:$I$605,0),0)</f>
        <v>0</v>
      </c>
      <c r="AD379" s="80">
        <f>IFERROR(MATCH($A379,Output_Win!$A$2:$A$243,0),0)</f>
        <v>0</v>
      </c>
    </row>
    <row r="380" spans="1:30">
      <c r="A380" s="40" t="str">
        <f>_xlfn.TEXTJOIN("",TRUE,Input!$A$4,TEXT(ROW(My_Audit!A379)+Input!$A$8-1,"00"))</f>
        <v>W4767</v>
      </c>
      <c r="B380" s="40" t="str">
        <f>_xlfn.TEXTJOIN("-",TRUE,"ITD",Input!$A$2,A380)</f>
        <v>ITD-SHR11749-W4767</v>
      </c>
      <c r="C380" s="41" t="str" cm="1">
        <f t="array" ref="C380">IF(($Y380+$Z380+$AA380+$AD380)=0,"",IFERROR(_xlfn.LET(_xlpm.CSVVal,IF($Y380=0,"",INDEX(CSV!B$2:B$510,$Y380)),_xlpm.MacVal,IF($Z380=0,"",INDEX(Output_Mac!B$2:B$500,$Z380)),_xlpm.WinVal,IF($AD380=0,"",INDEX(Output_Win!B$2:B$243,$AD380)),_xlpm.MyAuditVal,IF($AA380=0,"",INDEX(My_Audit!B$2:B$456,$AA380)),_xlfn.IFS(_xlpm.MyAuditVal&lt;&gt;"",_xlpm.MyAuditVal,_xlpm.MacVal&lt;&gt;"",_xlpm.MacVal,_xlpm.WinVal&lt;&gt;"",_xlpm.WinVal,_xlpm.CSVVal&lt;&gt;"",_xlpm.CSVVal)),""))</f>
        <v/>
      </c>
      <c r="D380" s="41" t="str" cm="1">
        <f t="array" ref="D380">IF(($Y380+$Z380+$AA380+$AD380)=0,"",IFERROR(_xlfn.LET(_xlpm.CSVVal,IF($Y380=0,"",INDEX(CSV!C$2:C$510,$Y380)),_xlpm.MacVal,IF($Z380=0,"",INDEX(Output_Mac!D$2:D$500,$Z380)),_xlpm.WinVal,IF($AD380=0,"",INDEX(Output_Win!D$2:D$243,$AD380)),_xlpm.MyAuditVal,IF($AA380=0,"",INDEX(My_Audit!C$2:C$456,$AA380)),_xlfn.IFS(_xlpm.MyAuditVal&lt;&gt;"",_xlpm.MyAuditVal,_xlpm.MacVal&lt;&gt;"",_xlpm.MacVal,_xlpm.WinVal&lt;&gt;"",_xlpm.WinVal,_xlpm.CSVVal&lt;&gt;"",_xlpm.CSVVal)),""))</f>
        <v/>
      </c>
      <c r="E380" s="41" t="str" cm="1">
        <f t="array" ref="E380">IF(($Y380+$Z380+$AA380+$AD380)=0,"",IFERROR(_xlfn.LET(_xlpm.CSVVal,IF($Y380=0,"",INDEX(CSV!E$2:E$510,$Y380)),_xlpm.MacVal,IF($Z380=0,"",INDEX(Output_Mac!C$2:C$500,$Z380)),_xlpm.WinVal,IF($AD380=0,"",INDEX(Output_Win!C$2:C$243,$AD380)),_xlpm.MyAuditVal,IF($AA380=0,"",INDEX(My_Audit!D$2:D$456,$AA380)),_xlfn.IFS(_xlpm.MyAuditVal&lt;&gt;"",_xlpm.MyAuditVal,_xlpm.MacVal&lt;&gt;"",_xlpm.MacVal,_xlpm.WinVal&lt;&gt;"",_xlpm.WinVal,_xlpm.CSVVal&lt;&gt;"",_xlpm.CSVVal)),""))</f>
        <v/>
      </c>
      <c r="F380" s="41" t="str" cm="1">
        <f t="array" ref="F380">IF(($Y380+$Z380+$AA380+$AD380)=0,"",IFERROR(_xlfn.LET(_xlpm.CSVVal,IF($Y380=0,"",INDEX(CSV!F$2:F$510,$Y380)),_xlpm.MacVal,IF($Z380=0,"",INDEX(Output_Mac!E$2:E$500,$Z380)),_xlpm.WinVal,IF($AD380=0,"",INDEX(Output_Win!E$2:E$243,$AD380)),_xlpm.MyAuditVal,IF($AA380=0,"",INDEX(My_Audit!E$2:E$456,$AA380)),_xlfn.IFS(_xlpm.MyAuditVal&lt;&gt;"",_xlpm.MyAuditVal,_xlpm.MacVal&lt;&gt;"",_xlpm.MacVal,_xlpm.WinVal&lt;&gt;"",_xlpm.WinVal,_xlpm.CSVVal&lt;&gt;"",PROPER(_xlpm.CSVVal))),""))</f>
        <v/>
      </c>
      <c r="G380" s="41" t="str" cm="1">
        <f t="array" ref="G380">IF(($Y380+$Z380+$AA380+$AD380)=0,"",IFERROR(_xlfn.LET(_xlpm.CSVVal,IF($Y380=0,"",INDEX(CSV!G$2:G$510,$Y380)),_xlpm.MacVal,IF($Z380=0,"",INDEX(Output_Mac!G$2:G$500,$Z380)),_xlpm.WinVal,IF($AD380=0,"",INDEX(Output_Win!G$2:G$243,$AD380)),_xlpm.MyAuditVal,IF($AA380=0,"",INDEX(My_Audit!F$2:F$456,$AA380)),_xlfn.IFS(_xlpm.MyAuditVal&lt;&gt;"",_xlpm.MyAuditVal,_xlpm.MacVal&lt;&gt;"",_xlpm.MacVal,_xlpm.WinVal&lt;&gt;"",_xlpm.WinVal,_xlpm.CSVVal&lt;&gt;"",_xlpm.CSVVal)),""))</f>
        <v/>
      </c>
      <c r="H380" s="41" t="str" cm="1">
        <f t="array" ref="H380">IF($Z380&gt;0,INDEX(Output_Mac!H$2:H$500,$Z380),IF($AD380&gt;0,INDEX(Output_Win!H$2:H$243,$AD380),IF($AA380&gt;0,_xlfn.LET(_xlpm.MyAuditVal,INDEX(My_Audit!G$2:G$456,$AA380),IF(_xlpm.MyAuditVal=0,"",_xlpm.MyAuditVal)),"")))</f>
        <v/>
      </c>
      <c r="I380" s="41" t="str" cm="1">
        <f t="array" ref="I380">IF(($Y380+$Z380+$AA380+$AD380)=0,"",IFERROR(_xlfn.LET(_xlpm.CSVVal,IF($Y380=0,"",INDEX(CSV!H$2:H$510,$Y380)),_xlpm.MacVal,IF($Z380=0,"",INDEX(Output_Mac!I$2:I$500,$Z380)),_xlpm.WinVal,IF($AD380=0,"",INDEX(Output_Win!I$2:I$243,$AD380)),_xlpm.MyAuditVal,IF($AA380=0,"",INDEX(My_Audit!H$2:H$456,$AA380)),_xlfn.IFS(_xlpm.MyAuditVal&lt;&gt;"",_xlpm.MyAuditVal,_xlpm.MacVal&lt;&gt;"",_xlpm.MacVal,_xlpm.WinVal&lt;&gt;"",_xlpm.WinVal,_xlpm.CSVVal&lt;&gt;"",_xlpm.CSVVal)),""))</f>
        <v/>
      </c>
      <c r="J380" s="41" t="str" cm="1">
        <f t="array" ref="J380">IF(($Y380+$Z380+$AA380+$AD380)=0,"",IFERROR(_xlfn.LET(_xlpm.CSVVal,IF($Y380=0,"",INDEX(CSV!J$2:J$510,$Y380)),_xlpm.MacVal,IF($Z380=0,"",INDEX(Output_Mac!J$2:J$500,$Z380)),_xlpm.WinVal,IF($AD380=0,"",INDEX(Output_Win!J$2:J$243,$AD380)),_xlpm.MyAuditVal,IF($AA380=0,"",INDEX(My_Audit!I$2:I$456,$AA380)),_xlfn.IFS(_xlpm.MyAuditVal&lt;&gt;"",_xlpm.MyAuditVal,_xlpm.MacVal&lt;&gt;"",_xlpm.MacVal,_xlpm.WinVal&lt;&gt;"",_xlpm.WinVal,_xlpm.CSVVal&lt;&gt;"",_xlpm.CSVVal)),""))</f>
        <v/>
      </c>
      <c r="K380" s="41" t="str" cm="1">
        <f t="array" ref="K380">IF(($Y380+$Z380+$AA380+$AD380)=0,"",IFERROR(_xlfn.LET(_xlpm.CSVVal,IF($Y380=0,"",INDEX(CSV!N$2:N$510,$Y380)),_xlpm.MacVal,IF($Z380=0,"",INDEX(Output_Mac!L$2:L$500,$Z380)),_xlpm.WinVal,IF($AD380=0,"",INDEX(Output_Win!L$2:L$243,$AD380)),_xlpm.MyAuditVal,IF($AA380=0,"",INDEX(My_Audit!J$2:J$456,$AA380)),_xlfn.IFS(_xlpm.MyAuditVal&lt;&gt;"",_xlpm.MyAuditVal,_xlpm.MacVal&lt;&gt;"",_xlpm.MacVal,_xlpm.WinVal&lt;&gt;"",_xlpm.WinVal,_xlpm.CSVVal&lt;&gt;"",_xlpm.CSVVal)),""))</f>
        <v/>
      </c>
      <c r="L380" s="41" t="str" cm="1">
        <f t="array" ref="L380">IF(($Y380+$Z380+$AA380+$AD380)=0,"",IFERROR(_xlfn.LET(_xlpm.CSVVal,IF($Y380=0,"",INDEX(CSV!Q$2:Q$510,$Y380)),_xlpm.MacVal,IF($Z380=0,"",INDEX(Output_Mac!M$2:M$500,$Z380)),_xlpm.WinVal,IF($AD380=0,"",INDEX(Output_Win!M$2:M$243,$AD380)),_xlpm.MyAuditVal,IF($AA380=0,"",INDEX(My_Audit!K$2:K$456,$AA380)),_xlfn.IFS(_xlpm.MyAuditVal&lt;&gt;"",_xlpm.MyAuditVal,_xlpm.MacVal&lt;&gt;"",_xlpm.MacVal,_xlpm.WinVal&lt;&gt;"",_xlpm.WinVal,_xlpm.CSVVal&lt;&gt;"",_xlpm.CSVVal)),""))</f>
        <v/>
      </c>
      <c r="M380" s="41" t="str" cm="1">
        <f t="array" ref="M380">IF(($Y380+$Z380+$AA380+$AD380)=0,"",ExpandDiagCodes(_xlfn.TEXTJOIN(", ",TRUE,IF($AA380=0,"",INDEX(My_Audit!N$2:N$456,$AA380)),IF($Z380=0,"",INDEX(Output_Mac!S$2:S$500,$Z380)),IF($AD380=0,"",INDEX(Output_Win!S$2:S$243,$AD380)),IF($Y380=0,"",INDEX(CSV!AE$2:AE$510,$Y380)))))</f>
        <v/>
      </c>
      <c r="N380" s="41" t="str" cm="1">
        <f t="array" ref="N380">IF(($Y380+$Z380+$AA380+$AD380)=0,"",IFERROR(_xlfn.LET(_xlpm.CSVVal,IF($Y380=0,"",INDEX(CSV!AG$2:AG$510,$Y380)),_xlpm.MacVal,IF($Z380=0,"",INDEX(Output_Mac!T$2:T$500,$Z380)),_xlpm.WinVal,IF($AD380=0,"",INDEX(Output_Win!T$2:T$243,$AD380)),_xlpm.MyAuditVal,IF($AA380=0,"",INDEX(My_Audit!O$2:O$456,$AA380)),_xlfn.IFS(_xlpm.MyAuditVal&lt;&gt;"",_xlpm.MyAuditVal,_xlpm.MacVal&lt;&gt;"",_xlpm.MacVal,_xlpm.WinVal&lt;&gt;"",_xlpm.WinVal,_xlpm.CSVVal&lt;&gt;"",_xlpm.CSVVal)),""))</f>
        <v/>
      </c>
      <c r="O380" s="41" t="str" cm="1">
        <f t="array" ref="O380">IF($AB380=0,"",INDEX(My_Audit!P$2:P$456,$AB380))&amp;""</f>
        <v/>
      </c>
      <c r="P380" s="40"/>
      <c r="Q380" s="41" t="str">
        <f>IF(LEFT(N380,4)="Pass","Nist SP 800-88",My_Audit!R380)&amp;""</f>
        <v/>
      </c>
      <c r="R380" s="40"/>
      <c r="S380" s="40"/>
      <c r="T380" s="41" t="str" cm="1">
        <f t="array" ref="T380">IF($AC380=0,"",INDEX(Models!J$2:J$605,$AC380))</f>
        <v/>
      </c>
      <c r="U380" s="40"/>
      <c r="V380" s="40"/>
      <c r="W380" s="79" t="str" cm="1">
        <f t="array" ref="W380">IF(($Z380+$AA380+$AD380)=0,"",ExpandDiagCodes(_xlfn.TEXTJOIN(", ",TRUE,IF($AA380=0,"",INDEX(My_Audit!L$2:L$456,$AA380)),IF($Z380=0,"",INDEX(Output_Mac!AA$2:AA$500,$Z380)),IF($AD380=0,"",INDEX(Output_Win!AA$2:AA$243,$AD380)))))</f>
        <v/>
      </c>
      <c r="Y380" s="80">
        <f>IFERROR(MATCH($A380,CSV!$A$2:$A$510,0),0)</f>
        <v>0</v>
      </c>
      <c r="Z380" s="80">
        <f>IFERROR(MATCH($A380,Output_Mac!$A$2:$A$500,0),0)</f>
        <v>0</v>
      </c>
      <c r="AA380" s="80">
        <f>IFERROR(MATCH($A380,My_Audit!$A$2:$A$456,0),0)</f>
        <v>379</v>
      </c>
      <c r="AB380" s="80">
        <f>IFERROR(MATCH($C380,My_Audit!$B$2:$B$456,0),0)</f>
        <v>0</v>
      </c>
      <c r="AC380" s="80">
        <f>IFERROR(MATCH($E380,Models!$I$2:$I$605,0),0)</f>
        <v>0</v>
      </c>
      <c r="AD380" s="80">
        <f>IFERROR(MATCH($A380,Output_Win!$A$2:$A$243,0),0)</f>
        <v>0</v>
      </c>
    </row>
    <row r="381" spans="1:30">
      <c r="A381" s="40" t="str">
        <f>_xlfn.TEXTJOIN("",TRUE,Input!$A$4,TEXT(ROW(My_Audit!A380)+Input!$A$8-1,"00"))</f>
        <v>W4768</v>
      </c>
      <c r="B381" s="40" t="str">
        <f>_xlfn.TEXTJOIN("-",TRUE,"ITD",Input!$A$2,A381)</f>
        <v>ITD-SHR11749-W4768</v>
      </c>
      <c r="C381" s="41" t="str" cm="1">
        <f t="array" ref="C381">IF(($Y381+$Z381+$AA381+$AD381)=0,"",IFERROR(_xlfn.LET(_xlpm.CSVVal,IF($Y381=0,"",INDEX(CSV!B$2:B$510,$Y381)),_xlpm.MacVal,IF($Z381=0,"",INDEX(Output_Mac!B$2:B$500,$Z381)),_xlpm.WinVal,IF($AD381=0,"",INDEX(Output_Win!B$2:B$243,$AD381)),_xlpm.MyAuditVal,IF($AA381=0,"",INDEX(My_Audit!B$2:B$456,$AA381)),_xlfn.IFS(_xlpm.MyAuditVal&lt;&gt;"",_xlpm.MyAuditVal,_xlpm.MacVal&lt;&gt;"",_xlpm.MacVal,_xlpm.WinVal&lt;&gt;"",_xlpm.WinVal,_xlpm.CSVVal&lt;&gt;"",_xlpm.CSVVal)),""))</f>
        <v/>
      </c>
      <c r="D381" s="41" t="str" cm="1">
        <f t="array" ref="D381">IF(($Y381+$Z381+$AA381+$AD381)=0,"",IFERROR(_xlfn.LET(_xlpm.CSVVal,IF($Y381=0,"",INDEX(CSV!C$2:C$510,$Y381)),_xlpm.MacVal,IF($Z381=0,"",INDEX(Output_Mac!D$2:D$500,$Z381)),_xlpm.WinVal,IF($AD381=0,"",INDEX(Output_Win!D$2:D$243,$AD381)),_xlpm.MyAuditVal,IF($AA381=0,"",INDEX(My_Audit!C$2:C$456,$AA381)),_xlfn.IFS(_xlpm.MyAuditVal&lt;&gt;"",_xlpm.MyAuditVal,_xlpm.MacVal&lt;&gt;"",_xlpm.MacVal,_xlpm.WinVal&lt;&gt;"",_xlpm.WinVal,_xlpm.CSVVal&lt;&gt;"",_xlpm.CSVVal)),""))</f>
        <v/>
      </c>
      <c r="E381" s="41" t="str" cm="1">
        <f t="array" ref="E381">IF(($Y381+$Z381+$AA381+$AD381)=0,"",IFERROR(_xlfn.LET(_xlpm.CSVVal,IF($Y381=0,"",INDEX(CSV!E$2:E$510,$Y381)),_xlpm.MacVal,IF($Z381=0,"",INDEX(Output_Mac!C$2:C$500,$Z381)),_xlpm.WinVal,IF($AD381=0,"",INDEX(Output_Win!C$2:C$243,$AD381)),_xlpm.MyAuditVal,IF($AA381=0,"",INDEX(My_Audit!D$2:D$456,$AA381)),_xlfn.IFS(_xlpm.MyAuditVal&lt;&gt;"",_xlpm.MyAuditVal,_xlpm.MacVal&lt;&gt;"",_xlpm.MacVal,_xlpm.WinVal&lt;&gt;"",_xlpm.WinVal,_xlpm.CSVVal&lt;&gt;"",_xlpm.CSVVal)),""))</f>
        <v/>
      </c>
      <c r="F381" s="41" t="str" cm="1">
        <f t="array" ref="F381">IF(($Y381+$Z381+$AA381+$AD381)=0,"",IFERROR(_xlfn.LET(_xlpm.CSVVal,IF($Y381=0,"",INDEX(CSV!F$2:F$510,$Y381)),_xlpm.MacVal,IF($Z381=0,"",INDEX(Output_Mac!E$2:E$500,$Z381)),_xlpm.WinVal,IF($AD381=0,"",INDEX(Output_Win!E$2:E$243,$AD381)),_xlpm.MyAuditVal,IF($AA381=0,"",INDEX(My_Audit!E$2:E$456,$AA381)),_xlfn.IFS(_xlpm.MyAuditVal&lt;&gt;"",_xlpm.MyAuditVal,_xlpm.MacVal&lt;&gt;"",_xlpm.MacVal,_xlpm.WinVal&lt;&gt;"",_xlpm.WinVal,_xlpm.CSVVal&lt;&gt;"",PROPER(_xlpm.CSVVal))),""))</f>
        <v/>
      </c>
      <c r="G381" s="41" t="str" cm="1">
        <f t="array" ref="G381">IF(($Y381+$Z381+$AA381+$AD381)=0,"",IFERROR(_xlfn.LET(_xlpm.CSVVal,IF($Y381=0,"",INDEX(CSV!G$2:G$510,$Y381)),_xlpm.MacVal,IF($Z381=0,"",INDEX(Output_Mac!G$2:G$500,$Z381)),_xlpm.WinVal,IF($AD381=0,"",INDEX(Output_Win!G$2:G$243,$AD381)),_xlpm.MyAuditVal,IF($AA381=0,"",INDEX(My_Audit!F$2:F$456,$AA381)),_xlfn.IFS(_xlpm.MyAuditVal&lt;&gt;"",_xlpm.MyAuditVal,_xlpm.MacVal&lt;&gt;"",_xlpm.MacVal,_xlpm.WinVal&lt;&gt;"",_xlpm.WinVal,_xlpm.CSVVal&lt;&gt;"",_xlpm.CSVVal)),""))</f>
        <v/>
      </c>
      <c r="H381" s="41" t="str" cm="1">
        <f t="array" ref="H381">IF($Z381&gt;0,INDEX(Output_Mac!H$2:H$500,$Z381),IF($AD381&gt;0,INDEX(Output_Win!H$2:H$243,$AD381),IF($AA381&gt;0,_xlfn.LET(_xlpm.MyAuditVal,INDEX(My_Audit!G$2:G$456,$AA381),IF(_xlpm.MyAuditVal=0,"",_xlpm.MyAuditVal)),"")))</f>
        <v/>
      </c>
      <c r="I381" s="41" t="str" cm="1">
        <f t="array" ref="I381">IF(($Y381+$Z381+$AA381+$AD381)=0,"",IFERROR(_xlfn.LET(_xlpm.CSVVal,IF($Y381=0,"",INDEX(CSV!H$2:H$510,$Y381)),_xlpm.MacVal,IF($Z381=0,"",INDEX(Output_Mac!I$2:I$500,$Z381)),_xlpm.WinVal,IF($AD381=0,"",INDEX(Output_Win!I$2:I$243,$AD381)),_xlpm.MyAuditVal,IF($AA381=0,"",INDEX(My_Audit!H$2:H$456,$AA381)),_xlfn.IFS(_xlpm.MyAuditVal&lt;&gt;"",_xlpm.MyAuditVal,_xlpm.MacVal&lt;&gt;"",_xlpm.MacVal,_xlpm.WinVal&lt;&gt;"",_xlpm.WinVal,_xlpm.CSVVal&lt;&gt;"",_xlpm.CSVVal)),""))</f>
        <v/>
      </c>
      <c r="J381" s="41" t="str" cm="1">
        <f t="array" ref="J381">IF(($Y381+$Z381+$AA381+$AD381)=0,"",IFERROR(_xlfn.LET(_xlpm.CSVVal,IF($Y381=0,"",INDEX(CSV!J$2:J$510,$Y381)),_xlpm.MacVal,IF($Z381=0,"",INDEX(Output_Mac!J$2:J$500,$Z381)),_xlpm.WinVal,IF($AD381=0,"",INDEX(Output_Win!J$2:J$243,$AD381)),_xlpm.MyAuditVal,IF($AA381=0,"",INDEX(My_Audit!I$2:I$456,$AA381)),_xlfn.IFS(_xlpm.MyAuditVal&lt;&gt;"",_xlpm.MyAuditVal,_xlpm.MacVal&lt;&gt;"",_xlpm.MacVal,_xlpm.WinVal&lt;&gt;"",_xlpm.WinVal,_xlpm.CSVVal&lt;&gt;"",_xlpm.CSVVal)),""))</f>
        <v/>
      </c>
      <c r="K381" s="41" t="str" cm="1">
        <f t="array" ref="K381">IF(($Y381+$Z381+$AA381+$AD381)=0,"",IFERROR(_xlfn.LET(_xlpm.CSVVal,IF($Y381=0,"",INDEX(CSV!N$2:N$510,$Y381)),_xlpm.MacVal,IF($Z381=0,"",INDEX(Output_Mac!L$2:L$500,$Z381)),_xlpm.WinVal,IF($AD381=0,"",INDEX(Output_Win!L$2:L$243,$AD381)),_xlpm.MyAuditVal,IF($AA381=0,"",INDEX(My_Audit!J$2:J$456,$AA381)),_xlfn.IFS(_xlpm.MyAuditVal&lt;&gt;"",_xlpm.MyAuditVal,_xlpm.MacVal&lt;&gt;"",_xlpm.MacVal,_xlpm.WinVal&lt;&gt;"",_xlpm.WinVal,_xlpm.CSVVal&lt;&gt;"",_xlpm.CSVVal)),""))</f>
        <v/>
      </c>
      <c r="L381" s="41" t="str" cm="1">
        <f t="array" ref="L381">IF(($Y381+$Z381+$AA381+$AD381)=0,"",IFERROR(_xlfn.LET(_xlpm.CSVVal,IF($Y381=0,"",INDEX(CSV!Q$2:Q$510,$Y381)),_xlpm.MacVal,IF($Z381=0,"",INDEX(Output_Mac!M$2:M$500,$Z381)),_xlpm.WinVal,IF($AD381=0,"",INDEX(Output_Win!M$2:M$243,$AD381)),_xlpm.MyAuditVal,IF($AA381=0,"",INDEX(My_Audit!K$2:K$456,$AA381)),_xlfn.IFS(_xlpm.MyAuditVal&lt;&gt;"",_xlpm.MyAuditVal,_xlpm.MacVal&lt;&gt;"",_xlpm.MacVal,_xlpm.WinVal&lt;&gt;"",_xlpm.WinVal,_xlpm.CSVVal&lt;&gt;"",_xlpm.CSVVal)),""))</f>
        <v/>
      </c>
      <c r="M381" s="41" t="str" cm="1">
        <f t="array" ref="M381">IF(($Y381+$Z381+$AA381+$AD381)=0,"",ExpandDiagCodes(_xlfn.TEXTJOIN(", ",TRUE,IF($AA381=0,"",INDEX(My_Audit!N$2:N$456,$AA381)),IF($Z381=0,"",INDEX(Output_Mac!S$2:S$500,$Z381)),IF($AD381=0,"",INDEX(Output_Win!S$2:S$243,$AD381)),IF($Y381=0,"",INDEX(CSV!AE$2:AE$510,$Y381)))))</f>
        <v/>
      </c>
      <c r="N381" s="41" t="str" cm="1">
        <f t="array" ref="N381">IF(($Y381+$Z381+$AA381+$AD381)=0,"",IFERROR(_xlfn.LET(_xlpm.CSVVal,IF($Y381=0,"",INDEX(CSV!AG$2:AG$510,$Y381)),_xlpm.MacVal,IF($Z381=0,"",INDEX(Output_Mac!T$2:T$500,$Z381)),_xlpm.WinVal,IF($AD381=0,"",INDEX(Output_Win!T$2:T$243,$AD381)),_xlpm.MyAuditVal,IF($AA381=0,"",INDEX(My_Audit!O$2:O$456,$AA381)),_xlfn.IFS(_xlpm.MyAuditVal&lt;&gt;"",_xlpm.MyAuditVal,_xlpm.MacVal&lt;&gt;"",_xlpm.MacVal,_xlpm.WinVal&lt;&gt;"",_xlpm.WinVal,_xlpm.CSVVal&lt;&gt;"",_xlpm.CSVVal)),""))</f>
        <v/>
      </c>
      <c r="O381" s="41" t="str" cm="1">
        <f t="array" ref="O381">IF($AB381=0,"",INDEX(My_Audit!P$2:P$456,$AB381))&amp;""</f>
        <v/>
      </c>
      <c r="P381" s="40"/>
      <c r="Q381" s="41" t="str">
        <f>IF(LEFT(N381,4)="Pass","Nist SP 800-88",My_Audit!R381)&amp;""</f>
        <v/>
      </c>
      <c r="R381" s="40"/>
      <c r="S381" s="40"/>
      <c r="T381" s="41" t="str" cm="1">
        <f t="array" ref="T381">IF($AC381=0,"",INDEX(Models!J$2:J$605,$AC381))</f>
        <v/>
      </c>
      <c r="U381" s="40"/>
      <c r="V381" s="40"/>
      <c r="W381" s="79" t="str" cm="1">
        <f t="array" ref="W381">IF(($Z381+$AA381+$AD381)=0,"",ExpandDiagCodes(_xlfn.TEXTJOIN(", ",TRUE,IF($AA381=0,"",INDEX(My_Audit!L$2:L$456,$AA381)),IF($Z381=0,"",INDEX(Output_Mac!AA$2:AA$500,$Z381)),IF($AD381=0,"",INDEX(Output_Win!AA$2:AA$243,$AD381)))))</f>
        <v/>
      </c>
      <c r="Y381" s="80">
        <f>IFERROR(MATCH($A381,CSV!$A$2:$A$510,0),0)</f>
        <v>0</v>
      </c>
      <c r="Z381" s="80">
        <f>IFERROR(MATCH($A381,Output_Mac!$A$2:$A$500,0),0)</f>
        <v>0</v>
      </c>
      <c r="AA381" s="80">
        <f>IFERROR(MATCH($A381,My_Audit!$A$2:$A$456,0),0)</f>
        <v>380</v>
      </c>
      <c r="AB381" s="80">
        <f>IFERROR(MATCH($C381,My_Audit!$B$2:$B$456,0),0)</f>
        <v>0</v>
      </c>
      <c r="AC381" s="80">
        <f>IFERROR(MATCH($E381,Models!$I$2:$I$605,0),0)</f>
        <v>0</v>
      </c>
      <c r="AD381" s="80">
        <f>IFERROR(MATCH($A381,Output_Win!$A$2:$A$243,0),0)</f>
        <v>0</v>
      </c>
    </row>
    <row r="382" spans="1:30">
      <c r="A382" s="40" t="str">
        <f>_xlfn.TEXTJOIN("",TRUE,Input!$A$4,TEXT(ROW(My_Audit!A381)+Input!$A$8-1,"00"))</f>
        <v>W4769</v>
      </c>
      <c r="B382" s="40" t="str">
        <f>_xlfn.TEXTJOIN("-",TRUE,"ITD",Input!$A$2,A382)</f>
        <v>ITD-SHR11749-W4769</v>
      </c>
      <c r="C382" s="41" t="str" cm="1">
        <f t="array" ref="C382">IF(($Y382+$Z382+$AA382+$AD382)=0,"",IFERROR(_xlfn.LET(_xlpm.CSVVal,IF($Y382=0,"",INDEX(CSV!B$2:B$510,$Y382)),_xlpm.MacVal,IF($Z382=0,"",INDEX(Output_Mac!B$2:B$500,$Z382)),_xlpm.WinVal,IF($AD382=0,"",INDEX(Output_Win!B$2:B$243,$AD382)),_xlpm.MyAuditVal,IF($AA382=0,"",INDEX(My_Audit!B$2:B$456,$AA382)),_xlfn.IFS(_xlpm.MyAuditVal&lt;&gt;"",_xlpm.MyAuditVal,_xlpm.MacVal&lt;&gt;"",_xlpm.MacVal,_xlpm.WinVal&lt;&gt;"",_xlpm.WinVal,_xlpm.CSVVal&lt;&gt;"",_xlpm.CSVVal)),""))</f>
        <v/>
      </c>
      <c r="D382" s="41" t="str" cm="1">
        <f t="array" ref="D382">IF(($Y382+$Z382+$AA382+$AD382)=0,"",IFERROR(_xlfn.LET(_xlpm.CSVVal,IF($Y382=0,"",INDEX(CSV!C$2:C$510,$Y382)),_xlpm.MacVal,IF($Z382=0,"",INDEX(Output_Mac!D$2:D$500,$Z382)),_xlpm.WinVal,IF($AD382=0,"",INDEX(Output_Win!D$2:D$243,$AD382)),_xlpm.MyAuditVal,IF($AA382=0,"",INDEX(My_Audit!C$2:C$456,$AA382)),_xlfn.IFS(_xlpm.MyAuditVal&lt;&gt;"",_xlpm.MyAuditVal,_xlpm.MacVal&lt;&gt;"",_xlpm.MacVal,_xlpm.WinVal&lt;&gt;"",_xlpm.WinVal,_xlpm.CSVVal&lt;&gt;"",_xlpm.CSVVal)),""))</f>
        <v/>
      </c>
      <c r="E382" s="41" t="str" cm="1">
        <f t="array" ref="E382">IF(($Y382+$Z382+$AA382+$AD382)=0,"",IFERROR(_xlfn.LET(_xlpm.CSVVal,IF($Y382=0,"",INDEX(CSV!E$2:E$510,$Y382)),_xlpm.MacVal,IF($Z382=0,"",INDEX(Output_Mac!C$2:C$500,$Z382)),_xlpm.WinVal,IF($AD382=0,"",INDEX(Output_Win!C$2:C$243,$AD382)),_xlpm.MyAuditVal,IF($AA382=0,"",INDEX(My_Audit!D$2:D$456,$AA382)),_xlfn.IFS(_xlpm.MyAuditVal&lt;&gt;"",_xlpm.MyAuditVal,_xlpm.MacVal&lt;&gt;"",_xlpm.MacVal,_xlpm.WinVal&lt;&gt;"",_xlpm.WinVal,_xlpm.CSVVal&lt;&gt;"",_xlpm.CSVVal)),""))</f>
        <v/>
      </c>
      <c r="F382" s="41" t="str" cm="1">
        <f t="array" ref="F382">IF(($Y382+$Z382+$AA382+$AD382)=0,"",IFERROR(_xlfn.LET(_xlpm.CSVVal,IF($Y382=0,"",INDEX(CSV!F$2:F$510,$Y382)),_xlpm.MacVal,IF($Z382=0,"",INDEX(Output_Mac!E$2:E$500,$Z382)),_xlpm.WinVal,IF($AD382=0,"",INDEX(Output_Win!E$2:E$243,$AD382)),_xlpm.MyAuditVal,IF($AA382=0,"",INDEX(My_Audit!E$2:E$456,$AA382)),_xlfn.IFS(_xlpm.MyAuditVal&lt;&gt;"",_xlpm.MyAuditVal,_xlpm.MacVal&lt;&gt;"",_xlpm.MacVal,_xlpm.WinVal&lt;&gt;"",_xlpm.WinVal,_xlpm.CSVVal&lt;&gt;"",PROPER(_xlpm.CSVVal))),""))</f>
        <v/>
      </c>
      <c r="G382" s="41" t="str" cm="1">
        <f t="array" ref="G382">IF(($Y382+$Z382+$AA382+$AD382)=0,"",IFERROR(_xlfn.LET(_xlpm.CSVVal,IF($Y382=0,"",INDEX(CSV!G$2:G$510,$Y382)),_xlpm.MacVal,IF($Z382=0,"",INDEX(Output_Mac!G$2:G$500,$Z382)),_xlpm.WinVal,IF($AD382=0,"",INDEX(Output_Win!G$2:G$243,$AD382)),_xlpm.MyAuditVal,IF($AA382=0,"",INDEX(My_Audit!F$2:F$456,$AA382)),_xlfn.IFS(_xlpm.MyAuditVal&lt;&gt;"",_xlpm.MyAuditVal,_xlpm.MacVal&lt;&gt;"",_xlpm.MacVal,_xlpm.WinVal&lt;&gt;"",_xlpm.WinVal,_xlpm.CSVVal&lt;&gt;"",_xlpm.CSVVal)),""))</f>
        <v/>
      </c>
      <c r="H382" s="41" t="str" cm="1">
        <f t="array" ref="H382">IF($Z382&gt;0,INDEX(Output_Mac!H$2:H$500,$Z382),IF($AD382&gt;0,INDEX(Output_Win!H$2:H$243,$AD382),IF($AA382&gt;0,_xlfn.LET(_xlpm.MyAuditVal,INDEX(My_Audit!G$2:G$456,$AA382),IF(_xlpm.MyAuditVal=0,"",_xlpm.MyAuditVal)),"")))</f>
        <v/>
      </c>
      <c r="I382" s="41" t="str" cm="1">
        <f t="array" ref="I382">IF(($Y382+$Z382+$AA382+$AD382)=0,"",IFERROR(_xlfn.LET(_xlpm.CSVVal,IF($Y382=0,"",INDEX(CSV!H$2:H$510,$Y382)),_xlpm.MacVal,IF($Z382=0,"",INDEX(Output_Mac!I$2:I$500,$Z382)),_xlpm.WinVal,IF($AD382=0,"",INDEX(Output_Win!I$2:I$243,$AD382)),_xlpm.MyAuditVal,IF($AA382=0,"",INDEX(My_Audit!H$2:H$456,$AA382)),_xlfn.IFS(_xlpm.MyAuditVal&lt;&gt;"",_xlpm.MyAuditVal,_xlpm.MacVal&lt;&gt;"",_xlpm.MacVal,_xlpm.WinVal&lt;&gt;"",_xlpm.WinVal,_xlpm.CSVVal&lt;&gt;"",_xlpm.CSVVal)),""))</f>
        <v/>
      </c>
      <c r="J382" s="41" t="str" cm="1">
        <f t="array" ref="J382">IF(($Y382+$Z382+$AA382+$AD382)=0,"",IFERROR(_xlfn.LET(_xlpm.CSVVal,IF($Y382=0,"",INDEX(CSV!J$2:J$510,$Y382)),_xlpm.MacVal,IF($Z382=0,"",INDEX(Output_Mac!J$2:J$500,$Z382)),_xlpm.WinVal,IF($AD382=0,"",INDEX(Output_Win!J$2:J$243,$AD382)),_xlpm.MyAuditVal,IF($AA382=0,"",INDEX(My_Audit!I$2:I$456,$AA382)),_xlfn.IFS(_xlpm.MyAuditVal&lt;&gt;"",_xlpm.MyAuditVal,_xlpm.MacVal&lt;&gt;"",_xlpm.MacVal,_xlpm.WinVal&lt;&gt;"",_xlpm.WinVal,_xlpm.CSVVal&lt;&gt;"",_xlpm.CSVVal)),""))</f>
        <v/>
      </c>
      <c r="K382" s="41" t="str" cm="1">
        <f t="array" ref="K382">IF(($Y382+$Z382+$AA382+$AD382)=0,"",IFERROR(_xlfn.LET(_xlpm.CSVVal,IF($Y382=0,"",INDEX(CSV!N$2:N$510,$Y382)),_xlpm.MacVal,IF($Z382=0,"",INDEX(Output_Mac!L$2:L$500,$Z382)),_xlpm.WinVal,IF($AD382=0,"",INDEX(Output_Win!L$2:L$243,$AD382)),_xlpm.MyAuditVal,IF($AA382=0,"",INDEX(My_Audit!J$2:J$456,$AA382)),_xlfn.IFS(_xlpm.MyAuditVal&lt;&gt;"",_xlpm.MyAuditVal,_xlpm.MacVal&lt;&gt;"",_xlpm.MacVal,_xlpm.WinVal&lt;&gt;"",_xlpm.WinVal,_xlpm.CSVVal&lt;&gt;"",_xlpm.CSVVal)),""))</f>
        <v/>
      </c>
      <c r="L382" s="41" t="str" cm="1">
        <f t="array" ref="L382">IF(($Y382+$Z382+$AA382+$AD382)=0,"",IFERROR(_xlfn.LET(_xlpm.CSVVal,IF($Y382=0,"",INDEX(CSV!Q$2:Q$510,$Y382)),_xlpm.MacVal,IF($Z382=0,"",INDEX(Output_Mac!M$2:M$500,$Z382)),_xlpm.WinVal,IF($AD382=0,"",INDEX(Output_Win!M$2:M$243,$AD382)),_xlpm.MyAuditVal,IF($AA382=0,"",INDEX(My_Audit!K$2:K$456,$AA382)),_xlfn.IFS(_xlpm.MyAuditVal&lt;&gt;"",_xlpm.MyAuditVal,_xlpm.MacVal&lt;&gt;"",_xlpm.MacVal,_xlpm.WinVal&lt;&gt;"",_xlpm.WinVal,_xlpm.CSVVal&lt;&gt;"",_xlpm.CSVVal)),""))</f>
        <v/>
      </c>
      <c r="M382" s="41" t="str" cm="1">
        <f t="array" ref="M382">IF(($Y382+$Z382+$AA382+$AD382)=0,"",ExpandDiagCodes(_xlfn.TEXTJOIN(", ",TRUE,IF($AA382=0,"",INDEX(My_Audit!N$2:N$456,$AA382)),IF($Z382=0,"",INDEX(Output_Mac!S$2:S$500,$Z382)),IF($AD382=0,"",INDEX(Output_Win!S$2:S$243,$AD382)),IF($Y382=0,"",INDEX(CSV!AE$2:AE$510,$Y382)))))</f>
        <v/>
      </c>
      <c r="N382" s="41" t="str" cm="1">
        <f t="array" ref="N382">IF(($Y382+$Z382+$AA382+$AD382)=0,"",IFERROR(_xlfn.LET(_xlpm.CSVVal,IF($Y382=0,"",INDEX(CSV!AG$2:AG$510,$Y382)),_xlpm.MacVal,IF($Z382=0,"",INDEX(Output_Mac!T$2:T$500,$Z382)),_xlpm.WinVal,IF($AD382=0,"",INDEX(Output_Win!T$2:T$243,$AD382)),_xlpm.MyAuditVal,IF($AA382=0,"",INDEX(My_Audit!O$2:O$456,$AA382)),_xlfn.IFS(_xlpm.MyAuditVal&lt;&gt;"",_xlpm.MyAuditVal,_xlpm.MacVal&lt;&gt;"",_xlpm.MacVal,_xlpm.WinVal&lt;&gt;"",_xlpm.WinVal,_xlpm.CSVVal&lt;&gt;"",_xlpm.CSVVal)),""))</f>
        <v/>
      </c>
      <c r="O382" s="41" t="str" cm="1">
        <f t="array" ref="O382">IF($AB382=0,"",INDEX(My_Audit!P$2:P$456,$AB382))&amp;""</f>
        <v/>
      </c>
      <c r="P382" s="40"/>
      <c r="Q382" s="41" t="str">
        <f>IF(LEFT(N382,4)="Pass","Nist SP 800-88",My_Audit!R382)&amp;""</f>
        <v/>
      </c>
      <c r="R382" s="40"/>
      <c r="S382" s="40"/>
      <c r="T382" s="41" t="str" cm="1">
        <f t="array" ref="T382">IF($AC382=0,"",INDEX(Models!J$2:J$605,$AC382))</f>
        <v/>
      </c>
      <c r="U382" s="40"/>
      <c r="V382" s="40"/>
      <c r="W382" s="79" t="str" cm="1">
        <f t="array" ref="W382">IF(($Z382+$AA382+$AD382)=0,"",ExpandDiagCodes(_xlfn.TEXTJOIN(", ",TRUE,IF($AA382=0,"",INDEX(My_Audit!L$2:L$456,$AA382)),IF($Z382=0,"",INDEX(Output_Mac!AA$2:AA$500,$Z382)),IF($AD382=0,"",INDEX(Output_Win!AA$2:AA$243,$AD382)))))</f>
        <v/>
      </c>
      <c r="Y382" s="80">
        <f>IFERROR(MATCH($A382,CSV!$A$2:$A$510,0),0)</f>
        <v>0</v>
      </c>
      <c r="Z382" s="80">
        <f>IFERROR(MATCH($A382,Output_Mac!$A$2:$A$500,0),0)</f>
        <v>0</v>
      </c>
      <c r="AA382" s="80">
        <f>IFERROR(MATCH($A382,My_Audit!$A$2:$A$456,0),0)</f>
        <v>381</v>
      </c>
      <c r="AB382" s="80">
        <f>IFERROR(MATCH($C382,My_Audit!$B$2:$B$456,0),0)</f>
        <v>0</v>
      </c>
      <c r="AC382" s="80">
        <f>IFERROR(MATCH($E382,Models!$I$2:$I$605,0),0)</f>
        <v>0</v>
      </c>
      <c r="AD382" s="80">
        <f>IFERROR(MATCH($A382,Output_Win!$A$2:$A$243,0),0)</f>
        <v>0</v>
      </c>
    </row>
    <row r="383" spans="1:30">
      <c r="A383" s="40" t="str">
        <f>_xlfn.TEXTJOIN("",TRUE,Input!$A$4,TEXT(ROW(My_Audit!A382)+Input!$A$8-1,"00"))</f>
        <v>W4770</v>
      </c>
      <c r="B383" s="40" t="str">
        <f>_xlfn.TEXTJOIN("-",TRUE,"ITD",Input!$A$2,A383)</f>
        <v>ITD-SHR11749-W4770</v>
      </c>
      <c r="C383" s="41" t="str" cm="1">
        <f t="array" ref="C383">IF(($Y383+$Z383+$AA383+$AD383)=0,"",IFERROR(_xlfn.LET(_xlpm.CSVVal,IF($Y383=0,"",INDEX(CSV!B$2:B$510,$Y383)),_xlpm.MacVal,IF($Z383=0,"",INDEX(Output_Mac!B$2:B$500,$Z383)),_xlpm.WinVal,IF($AD383=0,"",INDEX(Output_Win!B$2:B$243,$AD383)),_xlpm.MyAuditVal,IF($AA383=0,"",INDEX(My_Audit!B$2:B$456,$AA383)),_xlfn.IFS(_xlpm.MyAuditVal&lt;&gt;"",_xlpm.MyAuditVal,_xlpm.MacVal&lt;&gt;"",_xlpm.MacVal,_xlpm.WinVal&lt;&gt;"",_xlpm.WinVal,_xlpm.CSVVal&lt;&gt;"",_xlpm.CSVVal)),""))</f>
        <v/>
      </c>
      <c r="D383" s="41" t="str" cm="1">
        <f t="array" ref="D383">IF(($Y383+$Z383+$AA383+$AD383)=0,"",IFERROR(_xlfn.LET(_xlpm.CSVVal,IF($Y383=0,"",INDEX(CSV!C$2:C$510,$Y383)),_xlpm.MacVal,IF($Z383=0,"",INDEX(Output_Mac!D$2:D$500,$Z383)),_xlpm.WinVal,IF($AD383=0,"",INDEX(Output_Win!D$2:D$243,$AD383)),_xlpm.MyAuditVal,IF($AA383=0,"",INDEX(My_Audit!C$2:C$456,$AA383)),_xlfn.IFS(_xlpm.MyAuditVal&lt;&gt;"",_xlpm.MyAuditVal,_xlpm.MacVal&lt;&gt;"",_xlpm.MacVal,_xlpm.WinVal&lt;&gt;"",_xlpm.WinVal,_xlpm.CSVVal&lt;&gt;"",_xlpm.CSVVal)),""))</f>
        <v/>
      </c>
      <c r="E383" s="41" t="str" cm="1">
        <f t="array" ref="E383">IF(($Y383+$Z383+$AA383+$AD383)=0,"",IFERROR(_xlfn.LET(_xlpm.CSVVal,IF($Y383=0,"",INDEX(CSV!E$2:E$510,$Y383)),_xlpm.MacVal,IF($Z383=0,"",INDEX(Output_Mac!C$2:C$500,$Z383)),_xlpm.WinVal,IF($AD383=0,"",INDEX(Output_Win!C$2:C$243,$AD383)),_xlpm.MyAuditVal,IF($AA383=0,"",INDEX(My_Audit!D$2:D$456,$AA383)),_xlfn.IFS(_xlpm.MyAuditVal&lt;&gt;"",_xlpm.MyAuditVal,_xlpm.MacVal&lt;&gt;"",_xlpm.MacVal,_xlpm.WinVal&lt;&gt;"",_xlpm.WinVal,_xlpm.CSVVal&lt;&gt;"",_xlpm.CSVVal)),""))</f>
        <v/>
      </c>
      <c r="F383" s="41" t="str" cm="1">
        <f t="array" ref="F383">IF(($Y383+$Z383+$AA383+$AD383)=0,"",IFERROR(_xlfn.LET(_xlpm.CSVVal,IF($Y383=0,"",INDEX(CSV!F$2:F$510,$Y383)),_xlpm.MacVal,IF($Z383=0,"",INDEX(Output_Mac!E$2:E$500,$Z383)),_xlpm.WinVal,IF($AD383=0,"",INDEX(Output_Win!E$2:E$243,$AD383)),_xlpm.MyAuditVal,IF($AA383=0,"",INDEX(My_Audit!E$2:E$456,$AA383)),_xlfn.IFS(_xlpm.MyAuditVal&lt;&gt;"",_xlpm.MyAuditVal,_xlpm.MacVal&lt;&gt;"",_xlpm.MacVal,_xlpm.WinVal&lt;&gt;"",_xlpm.WinVal,_xlpm.CSVVal&lt;&gt;"",PROPER(_xlpm.CSVVal))),""))</f>
        <v/>
      </c>
      <c r="G383" s="41" t="str" cm="1">
        <f t="array" ref="G383">IF(($Y383+$Z383+$AA383+$AD383)=0,"",IFERROR(_xlfn.LET(_xlpm.CSVVal,IF($Y383=0,"",INDEX(CSV!G$2:G$510,$Y383)),_xlpm.MacVal,IF($Z383=0,"",INDEX(Output_Mac!G$2:G$500,$Z383)),_xlpm.WinVal,IF($AD383=0,"",INDEX(Output_Win!G$2:G$243,$AD383)),_xlpm.MyAuditVal,IF($AA383=0,"",INDEX(My_Audit!F$2:F$456,$AA383)),_xlfn.IFS(_xlpm.MyAuditVal&lt;&gt;"",_xlpm.MyAuditVal,_xlpm.MacVal&lt;&gt;"",_xlpm.MacVal,_xlpm.WinVal&lt;&gt;"",_xlpm.WinVal,_xlpm.CSVVal&lt;&gt;"",_xlpm.CSVVal)),""))</f>
        <v/>
      </c>
      <c r="H383" s="41" t="str" cm="1">
        <f t="array" ref="H383">IF($Z383&gt;0,INDEX(Output_Mac!H$2:H$500,$Z383),IF($AD383&gt;0,INDEX(Output_Win!H$2:H$243,$AD383),IF($AA383&gt;0,_xlfn.LET(_xlpm.MyAuditVal,INDEX(My_Audit!G$2:G$456,$AA383),IF(_xlpm.MyAuditVal=0,"",_xlpm.MyAuditVal)),"")))</f>
        <v/>
      </c>
      <c r="I383" s="41" t="str" cm="1">
        <f t="array" ref="I383">IF(($Y383+$Z383+$AA383+$AD383)=0,"",IFERROR(_xlfn.LET(_xlpm.CSVVal,IF($Y383=0,"",INDEX(CSV!H$2:H$510,$Y383)),_xlpm.MacVal,IF($Z383=0,"",INDEX(Output_Mac!I$2:I$500,$Z383)),_xlpm.WinVal,IF($AD383=0,"",INDEX(Output_Win!I$2:I$243,$AD383)),_xlpm.MyAuditVal,IF($AA383=0,"",INDEX(My_Audit!H$2:H$456,$AA383)),_xlfn.IFS(_xlpm.MyAuditVal&lt;&gt;"",_xlpm.MyAuditVal,_xlpm.MacVal&lt;&gt;"",_xlpm.MacVal,_xlpm.WinVal&lt;&gt;"",_xlpm.WinVal,_xlpm.CSVVal&lt;&gt;"",_xlpm.CSVVal)),""))</f>
        <v/>
      </c>
      <c r="J383" s="41" t="str" cm="1">
        <f t="array" ref="J383">IF(($Y383+$Z383+$AA383+$AD383)=0,"",IFERROR(_xlfn.LET(_xlpm.CSVVal,IF($Y383=0,"",INDEX(CSV!J$2:J$510,$Y383)),_xlpm.MacVal,IF($Z383=0,"",INDEX(Output_Mac!J$2:J$500,$Z383)),_xlpm.WinVal,IF($AD383=0,"",INDEX(Output_Win!J$2:J$243,$AD383)),_xlpm.MyAuditVal,IF($AA383=0,"",INDEX(My_Audit!I$2:I$456,$AA383)),_xlfn.IFS(_xlpm.MyAuditVal&lt;&gt;"",_xlpm.MyAuditVal,_xlpm.MacVal&lt;&gt;"",_xlpm.MacVal,_xlpm.WinVal&lt;&gt;"",_xlpm.WinVal,_xlpm.CSVVal&lt;&gt;"",_xlpm.CSVVal)),""))</f>
        <v/>
      </c>
      <c r="K383" s="41" t="str" cm="1">
        <f t="array" ref="K383">IF(($Y383+$Z383+$AA383+$AD383)=0,"",IFERROR(_xlfn.LET(_xlpm.CSVVal,IF($Y383=0,"",INDEX(CSV!N$2:N$510,$Y383)),_xlpm.MacVal,IF($Z383=0,"",INDEX(Output_Mac!L$2:L$500,$Z383)),_xlpm.WinVal,IF($AD383=0,"",INDEX(Output_Win!L$2:L$243,$AD383)),_xlpm.MyAuditVal,IF($AA383=0,"",INDEX(My_Audit!J$2:J$456,$AA383)),_xlfn.IFS(_xlpm.MyAuditVal&lt;&gt;"",_xlpm.MyAuditVal,_xlpm.MacVal&lt;&gt;"",_xlpm.MacVal,_xlpm.WinVal&lt;&gt;"",_xlpm.WinVal,_xlpm.CSVVal&lt;&gt;"",_xlpm.CSVVal)),""))</f>
        <v/>
      </c>
      <c r="L383" s="41" t="str" cm="1">
        <f t="array" ref="L383">IF(($Y383+$Z383+$AA383+$AD383)=0,"",IFERROR(_xlfn.LET(_xlpm.CSVVal,IF($Y383=0,"",INDEX(CSV!Q$2:Q$510,$Y383)),_xlpm.MacVal,IF($Z383=0,"",INDEX(Output_Mac!M$2:M$500,$Z383)),_xlpm.WinVal,IF($AD383=0,"",INDEX(Output_Win!M$2:M$243,$AD383)),_xlpm.MyAuditVal,IF($AA383=0,"",INDEX(My_Audit!K$2:K$456,$AA383)),_xlfn.IFS(_xlpm.MyAuditVal&lt;&gt;"",_xlpm.MyAuditVal,_xlpm.MacVal&lt;&gt;"",_xlpm.MacVal,_xlpm.WinVal&lt;&gt;"",_xlpm.WinVal,_xlpm.CSVVal&lt;&gt;"",_xlpm.CSVVal)),""))</f>
        <v/>
      </c>
      <c r="M383" s="41" t="str" cm="1">
        <f t="array" ref="M383">IF(($Y383+$Z383+$AA383+$AD383)=0,"",ExpandDiagCodes(_xlfn.TEXTJOIN(", ",TRUE,IF($AA383=0,"",INDEX(My_Audit!N$2:N$456,$AA383)),IF($Z383=0,"",INDEX(Output_Mac!S$2:S$500,$Z383)),IF($AD383=0,"",INDEX(Output_Win!S$2:S$243,$AD383)),IF($Y383=0,"",INDEX(CSV!AE$2:AE$510,$Y383)))))</f>
        <v/>
      </c>
      <c r="N383" s="41" t="str" cm="1">
        <f t="array" ref="N383">IF(($Y383+$Z383+$AA383+$AD383)=0,"",IFERROR(_xlfn.LET(_xlpm.CSVVal,IF($Y383=0,"",INDEX(CSV!AG$2:AG$510,$Y383)),_xlpm.MacVal,IF($Z383=0,"",INDEX(Output_Mac!T$2:T$500,$Z383)),_xlpm.WinVal,IF($AD383=0,"",INDEX(Output_Win!T$2:T$243,$AD383)),_xlpm.MyAuditVal,IF($AA383=0,"",INDEX(My_Audit!O$2:O$456,$AA383)),_xlfn.IFS(_xlpm.MyAuditVal&lt;&gt;"",_xlpm.MyAuditVal,_xlpm.MacVal&lt;&gt;"",_xlpm.MacVal,_xlpm.WinVal&lt;&gt;"",_xlpm.WinVal,_xlpm.CSVVal&lt;&gt;"",_xlpm.CSVVal)),""))</f>
        <v/>
      </c>
      <c r="O383" s="41" t="str" cm="1">
        <f t="array" ref="O383">IF($AB383=0,"",INDEX(My_Audit!P$2:P$456,$AB383))&amp;""</f>
        <v/>
      </c>
      <c r="P383" s="40"/>
      <c r="Q383" s="41" t="str">
        <f>IF(LEFT(N383,4)="Pass","Nist SP 800-88",My_Audit!R383)&amp;""</f>
        <v/>
      </c>
      <c r="R383" s="40"/>
      <c r="S383" s="40"/>
      <c r="T383" s="41" t="str" cm="1">
        <f t="array" ref="T383">IF($AC383=0,"",INDEX(Models!J$2:J$605,$AC383))</f>
        <v/>
      </c>
      <c r="U383" s="40"/>
      <c r="V383" s="40"/>
      <c r="W383" s="79" t="str" cm="1">
        <f t="array" ref="W383">IF(($Z383+$AA383+$AD383)=0,"",ExpandDiagCodes(_xlfn.TEXTJOIN(", ",TRUE,IF($AA383=0,"",INDEX(My_Audit!L$2:L$456,$AA383)),IF($Z383=0,"",INDEX(Output_Mac!AA$2:AA$500,$Z383)),IF($AD383=0,"",INDEX(Output_Win!AA$2:AA$243,$AD383)))))</f>
        <v/>
      </c>
      <c r="Y383" s="80">
        <f>IFERROR(MATCH($A383,CSV!$A$2:$A$510,0),0)</f>
        <v>0</v>
      </c>
      <c r="Z383" s="80">
        <f>IFERROR(MATCH($A383,Output_Mac!$A$2:$A$500,0),0)</f>
        <v>0</v>
      </c>
      <c r="AA383" s="80">
        <f>IFERROR(MATCH($A383,My_Audit!$A$2:$A$456,0),0)</f>
        <v>382</v>
      </c>
      <c r="AB383" s="80">
        <f>IFERROR(MATCH($C383,My_Audit!$B$2:$B$456,0),0)</f>
        <v>0</v>
      </c>
      <c r="AC383" s="80">
        <f>IFERROR(MATCH($E383,Models!$I$2:$I$605,0),0)</f>
        <v>0</v>
      </c>
      <c r="AD383" s="80">
        <f>IFERROR(MATCH($A383,Output_Win!$A$2:$A$243,0),0)</f>
        <v>0</v>
      </c>
    </row>
    <row r="384" spans="1:30">
      <c r="A384" s="40" t="str">
        <f>_xlfn.TEXTJOIN("",TRUE,Input!$A$4,TEXT(ROW(My_Audit!A383)+Input!$A$8-1,"00"))</f>
        <v>W4771</v>
      </c>
      <c r="B384" s="40" t="str">
        <f>_xlfn.TEXTJOIN("-",TRUE,"ITD",Input!$A$2,A384)</f>
        <v>ITD-SHR11749-W4771</v>
      </c>
      <c r="C384" s="41" t="str" cm="1">
        <f t="array" ref="C384">IF(($Y384+$Z384+$AA384+$AD384)=0,"",IFERROR(_xlfn.LET(_xlpm.CSVVal,IF($Y384=0,"",INDEX(CSV!B$2:B$510,$Y384)),_xlpm.MacVal,IF($Z384=0,"",INDEX(Output_Mac!B$2:B$500,$Z384)),_xlpm.WinVal,IF($AD384=0,"",INDEX(Output_Win!B$2:B$243,$AD384)),_xlpm.MyAuditVal,IF($AA384=0,"",INDEX(My_Audit!B$2:B$456,$AA384)),_xlfn.IFS(_xlpm.MyAuditVal&lt;&gt;"",_xlpm.MyAuditVal,_xlpm.MacVal&lt;&gt;"",_xlpm.MacVal,_xlpm.WinVal&lt;&gt;"",_xlpm.WinVal,_xlpm.CSVVal&lt;&gt;"",_xlpm.CSVVal)),""))</f>
        <v/>
      </c>
      <c r="D384" s="41" t="str" cm="1">
        <f t="array" ref="D384">IF(($Y384+$Z384+$AA384+$AD384)=0,"",IFERROR(_xlfn.LET(_xlpm.CSVVal,IF($Y384=0,"",INDEX(CSV!C$2:C$510,$Y384)),_xlpm.MacVal,IF($Z384=0,"",INDEX(Output_Mac!D$2:D$500,$Z384)),_xlpm.WinVal,IF($AD384=0,"",INDEX(Output_Win!D$2:D$243,$AD384)),_xlpm.MyAuditVal,IF($AA384=0,"",INDEX(My_Audit!C$2:C$456,$AA384)),_xlfn.IFS(_xlpm.MyAuditVal&lt;&gt;"",_xlpm.MyAuditVal,_xlpm.MacVal&lt;&gt;"",_xlpm.MacVal,_xlpm.WinVal&lt;&gt;"",_xlpm.WinVal,_xlpm.CSVVal&lt;&gt;"",_xlpm.CSVVal)),""))</f>
        <v/>
      </c>
      <c r="E384" s="41" t="str" cm="1">
        <f t="array" ref="E384">IF(($Y384+$Z384+$AA384+$AD384)=0,"",IFERROR(_xlfn.LET(_xlpm.CSVVal,IF($Y384=0,"",INDEX(CSV!E$2:E$510,$Y384)),_xlpm.MacVal,IF($Z384=0,"",INDEX(Output_Mac!C$2:C$500,$Z384)),_xlpm.WinVal,IF($AD384=0,"",INDEX(Output_Win!C$2:C$243,$AD384)),_xlpm.MyAuditVal,IF($AA384=0,"",INDEX(My_Audit!D$2:D$456,$AA384)),_xlfn.IFS(_xlpm.MyAuditVal&lt;&gt;"",_xlpm.MyAuditVal,_xlpm.MacVal&lt;&gt;"",_xlpm.MacVal,_xlpm.WinVal&lt;&gt;"",_xlpm.WinVal,_xlpm.CSVVal&lt;&gt;"",_xlpm.CSVVal)),""))</f>
        <v/>
      </c>
      <c r="F384" s="41" t="str" cm="1">
        <f t="array" ref="F384">IF(($Y384+$Z384+$AA384+$AD384)=0,"",IFERROR(_xlfn.LET(_xlpm.CSVVal,IF($Y384=0,"",INDEX(CSV!F$2:F$510,$Y384)),_xlpm.MacVal,IF($Z384=0,"",INDEX(Output_Mac!E$2:E$500,$Z384)),_xlpm.WinVal,IF($AD384=0,"",INDEX(Output_Win!E$2:E$243,$AD384)),_xlpm.MyAuditVal,IF($AA384=0,"",INDEX(My_Audit!E$2:E$456,$AA384)),_xlfn.IFS(_xlpm.MyAuditVal&lt;&gt;"",_xlpm.MyAuditVal,_xlpm.MacVal&lt;&gt;"",_xlpm.MacVal,_xlpm.WinVal&lt;&gt;"",_xlpm.WinVal,_xlpm.CSVVal&lt;&gt;"",PROPER(_xlpm.CSVVal))),""))</f>
        <v/>
      </c>
      <c r="G384" s="41" t="str" cm="1">
        <f t="array" ref="G384">IF(($Y384+$Z384+$AA384+$AD384)=0,"",IFERROR(_xlfn.LET(_xlpm.CSVVal,IF($Y384=0,"",INDEX(CSV!G$2:G$510,$Y384)),_xlpm.MacVal,IF($Z384=0,"",INDEX(Output_Mac!G$2:G$500,$Z384)),_xlpm.WinVal,IF($AD384=0,"",INDEX(Output_Win!G$2:G$243,$AD384)),_xlpm.MyAuditVal,IF($AA384=0,"",INDEX(My_Audit!F$2:F$456,$AA384)),_xlfn.IFS(_xlpm.MyAuditVal&lt;&gt;"",_xlpm.MyAuditVal,_xlpm.MacVal&lt;&gt;"",_xlpm.MacVal,_xlpm.WinVal&lt;&gt;"",_xlpm.WinVal,_xlpm.CSVVal&lt;&gt;"",_xlpm.CSVVal)),""))</f>
        <v/>
      </c>
      <c r="H384" s="41" t="str" cm="1">
        <f t="array" ref="H384">IF($Z384&gt;0,INDEX(Output_Mac!H$2:H$500,$Z384),IF($AD384&gt;0,INDEX(Output_Win!H$2:H$243,$AD384),IF($AA384&gt;0,_xlfn.LET(_xlpm.MyAuditVal,INDEX(My_Audit!G$2:G$456,$AA384),IF(_xlpm.MyAuditVal=0,"",_xlpm.MyAuditVal)),"")))</f>
        <v/>
      </c>
      <c r="I384" s="41" t="str" cm="1">
        <f t="array" ref="I384">IF(($Y384+$Z384+$AA384+$AD384)=0,"",IFERROR(_xlfn.LET(_xlpm.CSVVal,IF($Y384=0,"",INDEX(CSV!H$2:H$510,$Y384)),_xlpm.MacVal,IF($Z384=0,"",INDEX(Output_Mac!I$2:I$500,$Z384)),_xlpm.WinVal,IF($AD384=0,"",INDEX(Output_Win!I$2:I$243,$AD384)),_xlpm.MyAuditVal,IF($AA384=0,"",INDEX(My_Audit!H$2:H$456,$AA384)),_xlfn.IFS(_xlpm.MyAuditVal&lt;&gt;"",_xlpm.MyAuditVal,_xlpm.MacVal&lt;&gt;"",_xlpm.MacVal,_xlpm.WinVal&lt;&gt;"",_xlpm.WinVal,_xlpm.CSVVal&lt;&gt;"",_xlpm.CSVVal)),""))</f>
        <v/>
      </c>
      <c r="J384" s="41" t="str" cm="1">
        <f t="array" ref="J384">IF(($Y384+$Z384+$AA384+$AD384)=0,"",IFERROR(_xlfn.LET(_xlpm.CSVVal,IF($Y384=0,"",INDEX(CSV!J$2:J$510,$Y384)),_xlpm.MacVal,IF($Z384=0,"",INDEX(Output_Mac!J$2:J$500,$Z384)),_xlpm.WinVal,IF($AD384=0,"",INDEX(Output_Win!J$2:J$243,$AD384)),_xlpm.MyAuditVal,IF($AA384=0,"",INDEX(My_Audit!I$2:I$456,$AA384)),_xlfn.IFS(_xlpm.MyAuditVal&lt;&gt;"",_xlpm.MyAuditVal,_xlpm.MacVal&lt;&gt;"",_xlpm.MacVal,_xlpm.WinVal&lt;&gt;"",_xlpm.WinVal,_xlpm.CSVVal&lt;&gt;"",_xlpm.CSVVal)),""))</f>
        <v/>
      </c>
      <c r="K384" s="41" t="str" cm="1">
        <f t="array" ref="K384">IF(($Y384+$Z384+$AA384+$AD384)=0,"",IFERROR(_xlfn.LET(_xlpm.CSVVal,IF($Y384=0,"",INDEX(CSV!N$2:N$510,$Y384)),_xlpm.MacVal,IF($Z384=0,"",INDEX(Output_Mac!L$2:L$500,$Z384)),_xlpm.WinVal,IF($AD384=0,"",INDEX(Output_Win!L$2:L$243,$AD384)),_xlpm.MyAuditVal,IF($AA384=0,"",INDEX(My_Audit!J$2:J$456,$AA384)),_xlfn.IFS(_xlpm.MyAuditVal&lt;&gt;"",_xlpm.MyAuditVal,_xlpm.MacVal&lt;&gt;"",_xlpm.MacVal,_xlpm.WinVal&lt;&gt;"",_xlpm.WinVal,_xlpm.CSVVal&lt;&gt;"",_xlpm.CSVVal)),""))</f>
        <v/>
      </c>
      <c r="L384" s="41" t="str" cm="1">
        <f t="array" ref="L384">IF(($Y384+$Z384+$AA384+$AD384)=0,"",IFERROR(_xlfn.LET(_xlpm.CSVVal,IF($Y384=0,"",INDEX(CSV!Q$2:Q$510,$Y384)),_xlpm.MacVal,IF($Z384=0,"",INDEX(Output_Mac!M$2:M$500,$Z384)),_xlpm.WinVal,IF($AD384=0,"",INDEX(Output_Win!M$2:M$243,$AD384)),_xlpm.MyAuditVal,IF($AA384=0,"",INDEX(My_Audit!K$2:K$456,$AA384)),_xlfn.IFS(_xlpm.MyAuditVal&lt;&gt;"",_xlpm.MyAuditVal,_xlpm.MacVal&lt;&gt;"",_xlpm.MacVal,_xlpm.WinVal&lt;&gt;"",_xlpm.WinVal,_xlpm.CSVVal&lt;&gt;"",_xlpm.CSVVal)),""))</f>
        <v/>
      </c>
      <c r="M384" s="41" t="str" cm="1">
        <f t="array" ref="M384">IF(($Y384+$Z384+$AA384+$AD384)=0,"",ExpandDiagCodes(_xlfn.TEXTJOIN(", ",TRUE,IF($AA384=0,"",INDEX(My_Audit!N$2:N$456,$AA384)),IF($Z384=0,"",INDEX(Output_Mac!S$2:S$500,$Z384)),IF($AD384=0,"",INDEX(Output_Win!S$2:S$243,$AD384)),IF($Y384=0,"",INDEX(CSV!AE$2:AE$510,$Y384)))))</f>
        <v/>
      </c>
      <c r="N384" s="41" t="str" cm="1">
        <f t="array" ref="N384">IF(($Y384+$Z384+$AA384+$AD384)=0,"",IFERROR(_xlfn.LET(_xlpm.CSVVal,IF($Y384=0,"",INDEX(CSV!AG$2:AG$510,$Y384)),_xlpm.MacVal,IF($Z384=0,"",INDEX(Output_Mac!T$2:T$500,$Z384)),_xlpm.WinVal,IF($AD384=0,"",INDEX(Output_Win!T$2:T$243,$AD384)),_xlpm.MyAuditVal,IF($AA384=0,"",INDEX(My_Audit!O$2:O$456,$AA384)),_xlfn.IFS(_xlpm.MyAuditVal&lt;&gt;"",_xlpm.MyAuditVal,_xlpm.MacVal&lt;&gt;"",_xlpm.MacVal,_xlpm.WinVal&lt;&gt;"",_xlpm.WinVal,_xlpm.CSVVal&lt;&gt;"",_xlpm.CSVVal)),""))</f>
        <v/>
      </c>
      <c r="O384" s="41" t="str" cm="1">
        <f t="array" ref="O384">IF($AB384=0,"",INDEX(My_Audit!P$2:P$456,$AB384))&amp;""</f>
        <v/>
      </c>
      <c r="P384" s="40"/>
      <c r="Q384" s="41" t="str">
        <f>IF(LEFT(N384,4)="Pass","Nist SP 800-88",My_Audit!R384)&amp;""</f>
        <v/>
      </c>
      <c r="R384" s="40"/>
      <c r="S384" s="40"/>
      <c r="T384" s="41" t="str" cm="1">
        <f t="array" ref="T384">IF($AC384=0,"",INDEX(Models!J$2:J$605,$AC384))</f>
        <v/>
      </c>
      <c r="U384" s="40"/>
      <c r="V384" s="40"/>
      <c r="W384" s="79" t="str" cm="1">
        <f t="array" ref="W384">IF(($Z384+$AA384+$AD384)=0,"",ExpandDiagCodes(_xlfn.TEXTJOIN(", ",TRUE,IF($AA384=0,"",INDEX(My_Audit!L$2:L$456,$AA384)),IF($Z384=0,"",INDEX(Output_Mac!AA$2:AA$500,$Z384)),IF($AD384=0,"",INDEX(Output_Win!AA$2:AA$243,$AD384)))))</f>
        <v/>
      </c>
      <c r="Y384" s="80">
        <f>IFERROR(MATCH($A384,CSV!$A$2:$A$510,0),0)</f>
        <v>0</v>
      </c>
      <c r="Z384" s="80">
        <f>IFERROR(MATCH($A384,Output_Mac!$A$2:$A$500,0),0)</f>
        <v>0</v>
      </c>
      <c r="AA384" s="80">
        <f>IFERROR(MATCH($A384,My_Audit!$A$2:$A$456,0),0)</f>
        <v>383</v>
      </c>
      <c r="AB384" s="80">
        <f>IFERROR(MATCH($C384,My_Audit!$B$2:$B$456,0),0)</f>
        <v>0</v>
      </c>
      <c r="AC384" s="80">
        <f>IFERROR(MATCH($E384,Models!$I$2:$I$605,0),0)</f>
        <v>0</v>
      </c>
      <c r="AD384" s="80">
        <f>IFERROR(MATCH($A384,Output_Win!$A$2:$A$243,0),0)</f>
        <v>0</v>
      </c>
    </row>
    <row r="385" spans="1:30">
      <c r="A385" s="40" t="str">
        <f>_xlfn.TEXTJOIN("",TRUE,Input!$A$4,TEXT(ROW(My_Audit!A384)+Input!$A$8-1,"00"))</f>
        <v>W4772</v>
      </c>
      <c r="B385" s="40" t="str">
        <f>_xlfn.TEXTJOIN("-",TRUE,"ITD",Input!$A$2,A385)</f>
        <v>ITD-SHR11749-W4772</v>
      </c>
      <c r="C385" s="41" t="str" cm="1">
        <f t="array" ref="C385">IF(($Y385+$Z385+$AA385+$AD385)=0,"",IFERROR(_xlfn.LET(_xlpm.CSVVal,IF($Y385=0,"",INDEX(CSV!B$2:B$510,$Y385)),_xlpm.MacVal,IF($Z385=0,"",INDEX(Output_Mac!B$2:B$500,$Z385)),_xlpm.WinVal,IF($AD385=0,"",INDEX(Output_Win!B$2:B$243,$AD385)),_xlpm.MyAuditVal,IF($AA385=0,"",INDEX(My_Audit!B$2:B$456,$AA385)),_xlfn.IFS(_xlpm.MyAuditVal&lt;&gt;"",_xlpm.MyAuditVal,_xlpm.MacVal&lt;&gt;"",_xlpm.MacVal,_xlpm.WinVal&lt;&gt;"",_xlpm.WinVal,_xlpm.CSVVal&lt;&gt;"",_xlpm.CSVVal)),""))</f>
        <v/>
      </c>
      <c r="D385" s="41" t="str" cm="1">
        <f t="array" ref="D385">IF(($Y385+$Z385+$AA385+$AD385)=0,"",IFERROR(_xlfn.LET(_xlpm.CSVVal,IF($Y385=0,"",INDEX(CSV!C$2:C$510,$Y385)),_xlpm.MacVal,IF($Z385=0,"",INDEX(Output_Mac!D$2:D$500,$Z385)),_xlpm.WinVal,IF($AD385=0,"",INDEX(Output_Win!D$2:D$243,$AD385)),_xlpm.MyAuditVal,IF($AA385=0,"",INDEX(My_Audit!C$2:C$456,$AA385)),_xlfn.IFS(_xlpm.MyAuditVal&lt;&gt;"",_xlpm.MyAuditVal,_xlpm.MacVal&lt;&gt;"",_xlpm.MacVal,_xlpm.WinVal&lt;&gt;"",_xlpm.WinVal,_xlpm.CSVVal&lt;&gt;"",_xlpm.CSVVal)),""))</f>
        <v/>
      </c>
      <c r="E385" s="41" t="str" cm="1">
        <f t="array" ref="E385">IF(($Y385+$Z385+$AA385+$AD385)=0,"",IFERROR(_xlfn.LET(_xlpm.CSVVal,IF($Y385=0,"",INDEX(CSV!E$2:E$510,$Y385)),_xlpm.MacVal,IF($Z385=0,"",INDEX(Output_Mac!C$2:C$500,$Z385)),_xlpm.WinVal,IF($AD385=0,"",INDEX(Output_Win!C$2:C$243,$AD385)),_xlpm.MyAuditVal,IF($AA385=0,"",INDEX(My_Audit!D$2:D$456,$AA385)),_xlfn.IFS(_xlpm.MyAuditVal&lt;&gt;"",_xlpm.MyAuditVal,_xlpm.MacVal&lt;&gt;"",_xlpm.MacVal,_xlpm.WinVal&lt;&gt;"",_xlpm.WinVal,_xlpm.CSVVal&lt;&gt;"",_xlpm.CSVVal)),""))</f>
        <v/>
      </c>
      <c r="F385" s="41" t="str" cm="1">
        <f t="array" ref="F385">IF(($Y385+$Z385+$AA385+$AD385)=0,"",IFERROR(_xlfn.LET(_xlpm.CSVVal,IF($Y385=0,"",INDEX(CSV!F$2:F$510,$Y385)),_xlpm.MacVal,IF($Z385=0,"",INDEX(Output_Mac!E$2:E$500,$Z385)),_xlpm.WinVal,IF($AD385=0,"",INDEX(Output_Win!E$2:E$243,$AD385)),_xlpm.MyAuditVal,IF($AA385=0,"",INDEX(My_Audit!E$2:E$456,$AA385)),_xlfn.IFS(_xlpm.MyAuditVal&lt;&gt;"",_xlpm.MyAuditVal,_xlpm.MacVal&lt;&gt;"",_xlpm.MacVal,_xlpm.WinVal&lt;&gt;"",_xlpm.WinVal,_xlpm.CSVVal&lt;&gt;"",PROPER(_xlpm.CSVVal))),""))</f>
        <v/>
      </c>
      <c r="G385" s="41" t="str" cm="1">
        <f t="array" ref="G385">IF(($Y385+$Z385+$AA385+$AD385)=0,"",IFERROR(_xlfn.LET(_xlpm.CSVVal,IF($Y385=0,"",INDEX(CSV!G$2:G$510,$Y385)),_xlpm.MacVal,IF($Z385=0,"",INDEX(Output_Mac!G$2:G$500,$Z385)),_xlpm.WinVal,IF($AD385=0,"",INDEX(Output_Win!G$2:G$243,$AD385)),_xlpm.MyAuditVal,IF($AA385=0,"",INDEX(My_Audit!F$2:F$456,$AA385)),_xlfn.IFS(_xlpm.MyAuditVal&lt;&gt;"",_xlpm.MyAuditVal,_xlpm.MacVal&lt;&gt;"",_xlpm.MacVal,_xlpm.WinVal&lt;&gt;"",_xlpm.WinVal,_xlpm.CSVVal&lt;&gt;"",_xlpm.CSVVal)),""))</f>
        <v/>
      </c>
      <c r="H385" s="41" t="str" cm="1">
        <f t="array" ref="H385">IF($Z385&gt;0,INDEX(Output_Mac!H$2:H$500,$Z385),IF($AD385&gt;0,INDEX(Output_Win!H$2:H$243,$AD385),IF($AA385&gt;0,_xlfn.LET(_xlpm.MyAuditVal,INDEX(My_Audit!G$2:G$456,$AA385),IF(_xlpm.MyAuditVal=0,"",_xlpm.MyAuditVal)),"")))</f>
        <v/>
      </c>
      <c r="I385" s="41" t="str" cm="1">
        <f t="array" ref="I385">IF(($Y385+$Z385+$AA385+$AD385)=0,"",IFERROR(_xlfn.LET(_xlpm.CSVVal,IF($Y385=0,"",INDEX(CSV!H$2:H$510,$Y385)),_xlpm.MacVal,IF($Z385=0,"",INDEX(Output_Mac!I$2:I$500,$Z385)),_xlpm.WinVal,IF($AD385=0,"",INDEX(Output_Win!I$2:I$243,$AD385)),_xlpm.MyAuditVal,IF($AA385=0,"",INDEX(My_Audit!H$2:H$456,$AA385)),_xlfn.IFS(_xlpm.MyAuditVal&lt;&gt;"",_xlpm.MyAuditVal,_xlpm.MacVal&lt;&gt;"",_xlpm.MacVal,_xlpm.WinVal&lt;&gt;"",_xlpm.WinVal,_xlpm.CSVVal&lt;&gt;"",_xlpm.CSVVal)),""))</f>
        <v/>
      </c>
      <c r="J385" s="41" t="str" cm="1">
        <f t="array" ref="J385">IF(($Y385+$Z385+$AA385+$AD385)=0,"",IFERROR(_xlfn.LET(_xlpm.CSVVal,IF($Y385=0,"",INDEX(CSV!J$2:J$510,$Y385)),_xlpm.MacVal,IF($Z385=0,"",INDEX(Output_Mac!J$2:J$500,$Z385)),_xlpm.WinVal,IF($AD385=0,"",INDEX(Output_Win!J$2:J$243,$AD385)),_xlpm.MyAuditVal,IF($AA385=0,"",INDEX(My_Audit!I$2:I$456,$AA385)),_xlfn.IFS(_xlpm.MyAuditVal&lt;&gt;"",_xlpm.MyAuditVal,_xlpm.MacVal&lt;&gt;"",_xlpm.MacVal,_xlpm.WinVal&lt;&gt;"",_xlpm.WinVal,_xlpm.CSVVal&lt;&gt;"",_xlpm.CSVVal)),""))</f>
        <v/>
      </c>
      <c r="K385" s="41" t="str" cm="1">
        <f t="array" ref="K385">IF(($Y385+$Z385+$AA385+$AD385)=0,"",IFERROR(_xlfn.LET(_xlpm.CSVVal,IF($Y385=0,"",INDEX(CSV!N$2:N$510,$Y385)),_xlpm.MacVal,IF($Z385=0,"",INDEX(Output_Mac!L$2:L$500,$Z385)),_xlpm.WinVal,IF($AD385=0,"",INDEX(Output_Win!L$2:L$243,$AD385)),_xlpm.MyAuditVal,IF($AA385=0,"",INDEX(My_Audit!J$2:J$456,$AA385)),_xlfn.IFS(_xlpm.MyAuditVal&lt;&gt;"",_xlpm.MyAuditVal,_xlpm.MacVal&lt;&gt;"",_xlpm.MacVal,_xlpm.WinVal&lt;&gt;"",_xlpm.WinVal,_xlpm.CSVVal&lt;&gt;"",_xlpm.CSVVal)),""))</f>
        <v/>
      </c>
      <c r="L385" s="41" t="str" cm="1">
        <f t="array" ref="L385">IF(($Y385+$Z385+$AA385+$AD385)=0,"",IFERROR(_xlfn.LET(_xlpm.CSVVal,IF($Y385=0,"",INDEX(CSV!Q$2:Q$510,$Y385)),_xlpm.MacVal,IF($Z385=0,"",INDEX(Output_Mac!M$2:M$500,$Z385)),_xlpm.WinVal,IF($AD385=0,"",INDEX(Output_Win!M$2:M$243,$AD385)),_xlpm.MyAuditVal,IF($AA385=0,"",INDEX(My_Audit!K$2:K$456,$AA385)),_xlfn.IFS(_xlpm.MyAuditVal&lt;&gt;"",_xlpm.MyAuditVal,_xlpm.MacVal&lt;&gt;"",_xlpm.MacVal,_xlpm.WinVal&lt;&gt;"",_xlpm.WinVal,_xlpm.CSVVal&lt;&gt;"",_xlpm.CSVVal)),""))</f>
        <v/>
      </c>
      <c r="M385" s="41" t="str" cm="1">
        <f t="array" ref="M385">IF(($Y385+$Z385+$AA385+$AD385)=0,"",ExpandDiagCodes(_xlfn.TEXTJOIN(", ",TRUE,IF($AA385=0,"",INDEX(My_Audit!N$2:N$456,$AA385)),IF($Z385=0,"",INDEX(Output_Mac!S$2:S$500,$Z385)),IF($AD385=0,"",INDEX(Output_Win!S$2:S$243,$AD385)),IF($Y385=0,"",INDEX(CSV!AE$2:AE$510,$Y385)))))</f>
        <v/>
      </c>
      <c r="N385" s="41" t="str" cm="1">
        <f t="array" ref="N385">IF(($Y385+$Z385+$AA385+$AD385)=0,"",IFERROR(_xlfn.LET(_xlpm.CSVVal,IF($Y385=0,"",INDEX(CSV!AG$2:AG$510,$Y385)),_xlpm.MacVal,IF($Z385=0,"",INDEX(Output_Mac!T$2:T$500,$Z385)),_xlpm.WinVal,IF($AD385=0,"",INDEX(Output_Win!T$2:T$243,$AD385)),_xlpm.MyAuditVal,IF($AA385=0,"",INDEX(My_Audit!O$2:O$456,$AA385)),_xlfn.IFS(_xlpm.MyAuditVal&lt;&gt;"",_xlpm.MyAuditVal,_xlpm.MacVal&lt;&gt;"",_xlpm.MacVal,_xlpm.WinVal&lt;&gt;"",_xlpm.WinVal,_xlpm.CSVVal&lt;&gt;"",_xlpm.CSVVal)),""))</f>
        <v/>
      </c>
      <c r="O385" s="41" t="str" cm="1">
        <f t="array" ref="O385">IF($AB385=0,"",INDEX(My_Audit!P$2:P$456,$AB385))&amp;""</f>
        <v/>
      </c>
      <c r="P385" s="40"/>
      <c r="Q385" s="41" t="str">
        <f>IF(LEFT(N385,4)="Pass","Nist SP 800-88",My_Audit!R385)&amp;""</f>
        <v/>
      </c>
      <c r="R385" s="40"/>
      <c r="S385" s="40"/>
      <c r="T385" s="41" t="str" cm="1">
        <f t="array" ref="T385">IF($AC385=0,"",INDEX(Models!J$2:J$605,$AC385))</f>
        <v/>
      </c>
      <c r="U385" s="40"/>
      <c r="V385" s="40"/>
      <c r="W385" s="79" t="str" cm="1">
        <f t="array" ref="W385">IF(($Z385+$AA385+$AD385)=0,"",ExpandDiagCodes(_xlfn.TEXTJOIN(", ",TRUE,IF($AA385=0,"",INDEX(My_Audit!L$2:L$456,$AA385)),IF($Z385=0,"",INDEX(Output_Mac!AA$2:AA$500,$Z385)),IF($AD385=0,"",INDEX(Output_Win!AA$2:AA$243,$AD385)))))</f>
        <v/>
      </c>
      <c r="Y385" s="80">
        <f>IFERROR(MATCH($A385,CSV!$A$2:$A$510,0),0)</f>
        <v>0</v>
      </c>
      <c r="Z385" s="80">
        <f>IFERROR(MATCH($A385,Output_Mac!$A$2:$A$500,0),0)</f>
        <v>0</v>
      </c>
      <c r="AA385" s="80">
        <f>IFERROR(MATCH($A385,My_Audit!$A$2:$A$456,0),0)</f>
        <v>384</v>
      </c>
      <c r="AB385" s="80">
        <f>IFERROR(MATCH($C385,My_Audit!$B$2:$B$456,0),0)</f>
        <v>0</v>
      </c>
      <c r="AC385" s="80">
        <f>IFERROR(MATCH($E385,Models!$I$2:$I$605,0),0)</f>
        <v>0</v>
      </c>
      <c r="AD385" s="80">
        <f>IFERROR(MATCH($A385,Output_Win!$A$2:$A$243,0),0)</f>
        <v>0</v>
      </c>
    </row>
    <row r="386" spans="1:30">
      <c r="A386" s="40" t="str">
        <f>_xlfn.TEXTJOIN("",TRUE,Input!$A$4,TEXT(ROW(My_Audit!A385)+Input!$A$8-1,"00"))</f>
        <v>W4773</v>
      </c>
      <c r="B386" s="40" t="str">
        <f>_xlfn.TEXTJOIN("-",TRUE,"ITD",Input!$A$2,A386)</f>
        <v>ITD-SHR11749-W4773</v>
      </c>
      <c r="C386" s="41" t="str" cm="1">
        <f t="array" ref="C386">IF(($Y386+$Z386+$AA386+$AD386)=0,"",IFERROR(_xlfn.LET(_xlpm.CSVVal,IF($Y386=0,"",INDEX(CSV!B$2:B$510,$Y386)),_xlpm.MacVal,IF($Z386=0,"",INDEX(Output_Mac!B$2:B$500,$Z386)),_xlpm.WinVal,IF($AD386=0,"",INDEX(Output_Win!B$2:B$243,$AD386)),_xlpm.MyAuditVal,IF($AA386=0,"",INDEX(My_Audit!B$2:B$456,$AA386)),_xlfn.IFS(_xlpm.MyAuditVal&lt;&gt;"",_xlpm.MyAuditVal,_xlpm.MacVal&lt;&gt;"",_xlpm.MacVal,_xlpm.WinVal&lt;&gt;"",_xlpm.WinVal,_xlpm.CSVVal&lt;&gt;"",_xlpm.CSVVal)),""))</f>
        <v/>
      </c>
      <c r="D386" s="41" t="str" cm="1">
        <f t="array" ref="D386">IF(($Y386+$Z386+$AA386+$AD386)=0,"",IFERROR(_xlfn.LET(_xlpm.CSVVal,IF($Y386=0,"",INDEX(CSV!C$2:C$510,$Y386)),_xlpm.MacVal,IF($Z386=0,"",INDEX(Output_Mac!D$2:D$500,$Z386)),_xlpm.WinVal,IF($AD386=0,"",INDEX(Output_Win!D$2:D$243,$AD386)),_xlpm.MyAuditVal,IF($AA386=0,"",INDEX(My_Audit!C$2:C$456,$AA386)),_xlfn.IFS(_xlpm.MyAuditVal&lt;&gt;"",_xlpm.MyAuditVal,_xlpm.MacVal&lt;&gt;"",_xlpm.MacVal,_xlpm.WinVal&lt;&gt;"",_xlpm.WinVal,_xlpm.CSVVal&lt;&gt;"",_xlpm.CSVVal)),""))</f>
        <v/>
      </c>
      <c r="E386" s="41" t="str" cm="1">
        <f t="array" ref="E386">IF(($Y386+$Z386+$AA386+$AD386)=0,"",IFERROR(_xlfn.LET(_xlpm.CSVVal,IF($Y386=0,"",INDEX(CSV!E$2:E$510,$Y386)),_xlpm.MacVal,IF($Z386=0,"",INDEX(Output_Mac!C$2:C$500,$Z386)),_xlpm.WinVal,IF($AD386=0,"",INDEX(Output_Win!C$2:C$243,$AD386)),_xlpm.MyAuditVal,IF($AA386=0,"",INDEX(My_Audit!D$2:D$456,$AA386)),_xlfn.IFS(_xlpm.MyAuditVal&lt;&gt;"",_xlpm.MyAuditVal,_xlpm.MacVal&lt;&gt;"",_xlpm.MacVal,_xlpm.WinVal&lt;&gt;"",_xlpm.WinVal,_xlpm.CSVVal&lt;&gt;"",_xlpm.CSVVal)),""))</f>
        <v/>
      </c>
      <c r="F386" s="41" t="str" cm="1">
        <f t="array" ref="F386">IF(($Y386+$Z386+$AA386+$AD386)=0,"",IFERROR(_xlfn.LET(_xlpm.CSVVal,IF($Y386=0,"",INDEX(CSV!F$2:F$510,$Y386)),_xlpm.MacVal,IF($Z386=0,"",INDEX(Output_Mac!E$2:E$500,$Z386)),_xlpm.WinVal,IF($AD386=0,"",INDEX(Output_Win!E$2:E$243,$AD386)),_xlpm.MyAuditVal,IF($AA386=0,"",INDEX(My_Audit!E$2:E$456,$AA386)),_xlfn.IFS(_xlpm.MyAuditVal&lt;&gt;"",_xlpm.MyAuditVal,_xlpm.MacVal&lt;&gt;"",_xlpm.MacVal,_xlpm.WinVal&lt;&gt;"",_xlpm.WinVal,_xlpm.CSVVal&lt;&gt;"",PROPER(_xlpm.CSVVal))),""))</f>
        <v/>
      </c>
      <c r="G386" s="41" t="str" cm="1">
        <f t="array" ref="G386">IF(($Y386+$Z386+$AA386+$AD386)=0,"",IFERROR(_xlfn.LET(_xlpm.CSVVal,IF($Y386=0,"",INDEX(CSV!G$2:G$510,$Y386)),_xlpm.MacVal,IF($Z386=0,"",INDEX(Output_Mac!G$2:G$500,$Z386)),_xlpm.WinVal,IF($AD386=0,"",INDEX(Output_Win!G$2:G$243,$AD386)),_xlpm.MyAuditVal,IF($AA386=0,"",INDEX(My_Audit!F$2:F$456,$AA386)),_xlfn.IFS(_xlpm.MyAuditVal&lt;&gt;"",_xlpm.MyAuditVal,_xlpm.MacVal&lt;&gt;"",_xlpm.MacVal,_xlpm.WinVal&lt;&gt;"",_xlpm.WinVal,_xlpm.CSVVal&lt;&gt;"",_xlpm.CSVVal)),""))</f>
        <v/>
      </c>
      <c r="H386" s="41" t="str" cm="1">
        <f t="array" ref="H386">IF($Z386&gt;0,INDEX(Output_Mac!H$2:H$500,$Z386),IF($AD386&gt;0,INDEX(Output_Win!H$2:H$243,$AD386),IF($AA386&gt;0,_xlfn.LET(_xlpm.MyAuditVal,INDEX(My_Audit!G$2:G$456,$AA386),IF(_xlpm.MyAuditVal=0,"",_xlpm.MyAuditVal)),"")))</f>
        <v/>
      </c>
      <c r="I386" s="41" t="str" cm="1">
        <f t="array" ref="I386">IF(($Y386+$Z386+$AA386+$AD386)=0,"",IFERROR(_xlfn.LET(_xlpm.CSVVal,IF($Y386=0,"",INDEX(CSV!H$2:H$510,$Y386)),_xlpm.MacVal,IF($Z386=0,"",INDEX(Output_Mac!I$2:I$500,$Z386)),_xlpm.WinVal,IF($AD386=0,"",INDEX(Output_Win!I$2:I$243,$AD386)),_xlpm.MyAuditVal,IF($AA386=0,"",INDEX(My_Audit!H$2:H$456,$AA386)),_xlfn.IFS(_xlpm.MyAuditVal&lt;&gt;"",_xlpm.MyAuditVal,_xlpm.MacVal&lt;&gt;"",_xlpm.MacVal,_xlpm.WinVal&lt;&gt;"",_xlpm.WinVal,_xlpm.CSVVal&lt;&gt;"",_xlpm.CSVVal)),""))</f>
        <v/>
      </c>
      <c r="J386" s="41" t="str" cm="1">
        <f t="array" ref="J386">IF(($Y386+$Z386+$AA386+$AD386)=0,"",IFERROR(_xlfn.LET(_xlpm.CSVVal,IF($Y386=0,"",INDEX(CSV!J$2:J$510,$Y386)),_xlpm.MacVal,IF($Z386=0,"",INDEX(Output_Mac!J$2:J$500,$Z386)),_xlpm.WinVal,IF($AD386=0,"",INDEX(Output_Win!J$2:J$243,$AD386)),_xlpm.MyAuditVal,IF($AA386=0,"",INDEX(My_Audit!I$2:I$456,$AA386)),_xlfn.IFS(_xlpm.MyAuditVal&lt;&gt;"",_xlpm.MyAuditVal,_xlpm.MacVal&lt;&gt;"",_xlpm.MacVal,_xlpm.WinVal&lt;&gt;"",_xlpm.WinVal,_xlpm.CSVVal&lt;&gt;"",_xlpm.CSVVal)),""))</f>
        <v/>
      </c>
      <c r="K386" s="41" t="str" cm="1">
        <f t="array" ref="K386">IF(($Y386+$Z386+$AA386+$AD386)=0,"",IFERROR(_xlfn.LET(_xlpm.CSVVal,IF($Y386=0,"",INDEX(CSV!N$2:N$510,$Y386)),_xlpm.MacVal,IF($Z386=0,"",INDEX(Output_Mac!L$2:L$500,$Z386)),_xlpm.WinVal,IF($AD386=0,"",INDEX(Output_Win!L$2:L$243,$AD386)),_xlpm.MyAuditVal,IF($AA386=0,"",INDEX(My_Audit!J$2:J$456,$AA386)),_xlfn.IFS(_xlpm.MyAuditVal&lt;&gt;"",_xlpm.MyAuditVal,_xlpm.MacVal&lt;&gt;"",_xlpm.MacVal,_xlpm.WinVal&lt;&gt;"",_xlpm.WinVal,_xlpm.CSVVal&lt;&gt;"",_xlpm.CSVVal)),""))</f>
        <v/>
      </c>
      <c r="L386" s="41" t="str" cm="1">
        <f t="array" ref="L386">IF(($Y386+$Z386+$AA386+$AD386)=0,"",IFERROR(_xlfn.LET(_xlpm.CSVVal,IF($Y386=0,"",INDEX(CSV!Q$2:Q$510,$Y386)),_xlpm.MacVal,IF($Z386=0,"",INDEX(Output_Mac!M$2:M$500,$Z386)),_xlpm.WinVal,IF($AD386=0,"",INDEX(Output_Win!M$2:M$243,$AD386)),_xlpm.MyAuditVal,IF($AA386=0,"",INDEX(My_Audit!K$2:K$456,$AA386)),_xlfn.IFS(_xlpm.MyAuditVal&lt;&gt;"",_xlpm.MyAuditVal,_xlpm.MacVal&lt;&gt;"",_xlpm.MacVal,_xlpm.WinVal&lt;&gt;"",_xlpm.WinVal,_xlpm.CSVVal&lt;&gt;"",_xlpm.CSVVal)),""))</f>
        <v/>
      </c>
      <c r="M386" s="41" t="str" cm="1">
        <f t="array" ref="M386">IF(($Y386+$Z386+$AA386+$AD386)=0,"",ExpandDiagCodes(_xlfn.TEXTJOIN(", ",TRUE,IF($AA386=0,"",INDEX(My_Audit!N$2:N$456,$AA386)),IF($Z386=0,"",INDEX(Output_Mac!S$2:S$500,$Z386)),IF($AD386=0,"",INDEX(Output_Win!S$2:S$243,$AD386)),IF($Y386=0,"",INDEX(CSV!AE$2:AE$510,$Y386)))))</f>
        <v/>
      </c>
      <c r="N386" s="41" t="str" cm="1">
        <f t="array" ref="N386">IF(($Y386+$Z386+$AA386+$AD386)=0,"",IFERROR(_xlfn.LET(_xlpm.CSVVal,IF($Y386=0,"",INDEX(CSV!AG$2:AG$510,$Y386)),_xlpm.MacVal,IF($Z386=0,"",INDEX(Output_Mac!T$2:T$500,$Z386)),_xlpm.WinVal,IF($AD386=0,"",INDEX(Output_Win!T$2:T$243,$AD386)),_xlpm.MyAuditVal,IF($AA386=0,"",INDEX(My_Audit!O$2:O$456,$AA386)),_xlfn.IFS(_xlpm.MyAuditVal&lt;&gt;"",_xlpm.MyAuditVal,_xlpm.MacVal&lt;&gt;"",_xlpm.MacVal,_xlpm.WinVal&lt;&gt;"",_xlpm.WinVal,_xlpm.CSVVal&lt;&gt;"",_xlpm.CSVVal)),""))</f>
        <v/>
      </c>
      <c r="O386" s="41" t="str" cm="1">
        <f t="array" ref="O386">IF($AB386=0,"",INDEX(My_Audit!P$2:P$456,$AB386))&amp;""</f>
        <v/>
      </c>
      <c r="P386" s="40"/>
      <c r="Q386" s="41" t="str">
        <f>IF(LEFT(N386,4)="Pass","Nist SP 800-88",My_Audit!R386)&amp;""</f>
        <v/>
      </c>
      <c r="R386" s="40"/>
      <c r="S386" s="40"/>
      <c r="T386" s="41" t="str" cm="1">
        <f t="array" ref="T386">IF($AC386=0,"",INDEX(Models!J$2:J$605,$AC386))</f>
        <v/>
      </c>
      <c r="U386" s="40"/>
      <c r="V386" s="40"/>
      <c r="W386" s="79" t="str" cm="1">
        <f t="array" ref="W386">IF(($Z386+$AA386+$AD386)=0,"",ExpandDiagCodes(_xlfn.TEXTJOIN(", ",TRUE,IF($AA386=0,"",INDEX(My_Audit!L$2:L$456,$AA386)),IF($Z386=0,"",INDEX(Output_Mac!AA$2:AA$500,$Z386)),IF($AD386=0,"",INDEX(Output_Win!AA$2:AA$243,$AD386)))))</f>
        <v/>
      </c>
      <c r="Y386" s="80">
        <f>IFERROR(MATCH($A386,CSV!$A$2:$A$510,0),0)</f>
        <v>0</v>
      </c>
      <c r="Z386" s="80">
        <f>IFERROR(MATCH($A386,Output_Mac!$A$2:$A$500,0),0)</f>
        <v>0</v>
      </c>
      <c r="AA386" s="80">
        <f>IFERROR(MATCH($A386,My_Audit!$A$2:$A$456,0),0)</f>
        <v>385</v>
      </c>
      <c r="AB386" s="80">
        <f>IFERROR(MATCH($C386,My_Audit!$B$2:$B$456,0),0)</f>
        <v>0</v>
      </c>
      <c r="AC386" s="80">
        <f>IFERROR(MATCH($E386,Models!$I$2:$I$605,0),0)</f>
        <v>0</v>
      </c>
      <c r="AD386" s="80">
        <f>IFERROR(MATCH($A386,Output_Win!$A$2:$A$243,0),0)</f>
        <v>0</v>
      </c>
    </row>
    <row r="387" spans="1:30">
      <c r="A387" s="40" t="str">
        <f>_xlfn.TEXTJOIN("",TRUE,Input!$A$4,TEXT(ROW(My_Audit!A386)+Input!$A$8-1,"00"))</f>
        <v>W4774</v>
      </c>
      <c r="B387" s="40" t="str">
        <f>_xlfn.TEXTJOIN("-",TRUE,"ITD",Input!$A$2,A387)</f>
        <v>ITD-SHR11749-W4774</v>
      </c>
      <c r="C387" s="41" t="str" cm="1">
        <f t="array" ref="C387">IF(($Y387+$Z387+$AA387+$AD387)=0,"",IFERROR(_xlfn.LET(_xlpm.CSVVal,IF($Y387=0,"",INDEX(CSV!B$2:B$510,$Y387)),_xlpm.MacVal,IF($Z387=0,"",INDEX(Output_Mac!B$2:B$500,$Z387)),_xlpm.WinVal,IF($AD387=0,"",INDEX(Output_Win!B$2:B$243,$AD387)),_xlpm.MyAuditVal,IF($AA387=0,"",INDEX(My_Audit!B$2:B$456,$AA387)),_xlfn.IFS(_xlpm.MyAuditVal&lt;&gt;"",_xlpm.MyAuditVal,_xlpm.MacVal&lt;&gt;"",_xlpm.MacVal,_xlpm.WinVal&lt;&gt;"",_xlpm.WinVal,_xlpm.CSVVal&lt;&gt;"",_xlpm.CSVVal)),""))</f>
        <v/>
      </c>
      <c r="D387" s="41" t="str" cm="1">
        <f t="array" ref="D387">IF(($Y387+$Z387+$AA387+$AD387)=0,"",IFERROR(_xlfn.LET(_xlpm.CSVVal,IF($Y387=0,"",INDEX(CSV!C$2:C$510,$Y387)),_xlpm.MacVal,IF($Z387=0,"",INDEX(Output_Mac!D$2:D$500,$Z387)),_xlpm.WinVal,IF($AD387=0,"",INDEX(Output_Win!D$2:D$243,$AD387)),_xlpm.MyAuditVal,IF($AA387=0,"",INDEX(My_Audit!C$2:C$456,$AA387)),_xlfn.IFS(_xlpm.MyAuditVal&lt;&gt;"",_xlpm.MyAuditVal,_xlpm.MacVal&lt;&gt;"",_xlpm.MacVal,_xlpm.WinVal&lt;&gt;"",_xlpm.WinVal,_xlpm.CSVVal&lt;&gt;"",_xlpm.CSVVal)),""))</f>
        <v/>
      </c>
      <c r="E387" s="41" t="str" cm="1">
        <f t="array" ref="E387">IF(($Y387+$Z387+$AA387+$AD387)=0,"",IFERROR(_xlfn.LET(_xlpm.CSVVal,IF($Y387=0,"",INDEX(CSV!E$2:E$510,$Y387)),_xlpm.MacVal,IF($Z387=0,"",INDEX(Output_Mac!C$2:C$500,$Z387)),_xlpm.WinVal,IF($AD387=0,"",INDEX(Output_Win!C$2:C$243,$AD387)),_xlpm.MyAuditVal,IF($AA387=0,"",INDEX(My_Audit!D$2:D$456,$AA387)),_xlfn.IFS(_xlpm.MyAuditVal&lt;&gt;"",_xlpm.MyAuditVal,_xlpm.MacVal&lt;&gt;"",_xlpm.MacVal,_xlpm.WinVal&lt;&gt;"",_xlpm.WinVal,_xlpm.CSVVal&lt;&gt;"",_xlpm.CSVVal)),""))</f>
        <v/>
      </c>
      <c r="F387" s="41" t="str" cm="1">
        <f t="array" ref="F387">IF(($Y387+$Z387+$AA387+$AD387)=0,"",IFERROR(_xlfn.LET(_xlpm.CSVVal,IF($Y387=0,"",INDEX(CSV!F$2:F$510,$Y387)),_xlpm.MacVal,IF($Z387=0,"",INDEX(Output_Mac!E$2:E$500,$Z387)),_xlpm.WinVal,IF($AD387=0,"",INDEX(Output_Win!E$2:E$243,$AD387)),_xlpm.MyAuditVal,IF($AA387=0,"",INDEX(My_Audit!E$2:E$456,$AA387)),_xlfn.IFS(_xlpm.MyAuditVal&lt;&gt;"",_xlpm.MyAuditVal,_xlpm.MacVal&lt;&gt;"",_xlpm.MacVal,_xlpm.WinVal&lt;&gt;"",_xlpm.WinVal,_xlpm.CSVVal&lt;&gt;"",PROPER(_xlpm.CSVVal))),""))</f>
        <v/>
      </c>
      <c r="G387" s="41" t="str" cm="1">
        <f t="array" ref="G387">IF(($Y387+$Z387+$AA387+$AD387)=0,"",IFERROR(_xlfn.LET(_xlpm.CSVVal,IF($Y387=0,"",INDEX(CSV!G$2:G$510,$Y387)),_xlpm.MacVal,IF($Z387=0,"",INDEX(Output_Mac!G$2:G$500,$Z387)),_xlpm.WinVal,IF($AD387=0,"",INDEX(Output_Win!G$2:G$243,$AD387)),_xlpm.MyAuditVal,IF($AA387=0,"",INDEX(My_Audit!F$2:F$456,$AA387)),_xlfn.IFS(_xlpm.MyAuditVal&lt;&gt;"",_xlpm.MyAuditVal,_xlpm.MacVal&lt;&gt;"",_xlpm.MacVal,_xlpm.WinVal&lt;&gt;"",_xlpm.WinVal,_xlpm.CSVVal&lt;&gt;"",_xlpm.CSVVal)),""))</f>
        <v/>
      </c>
      <c r="H387" s="41" t="str" cm="1">
        <f t="array" ref="H387">IF($Z387&gt;0,INDEX(Output_Mac!H$2:H$500,$Z387),IF($AD387&gt;0,INDEX(Output_Win!H$2:H$243,$AD387),IF($AA387&gt;0,_xlfn.LET(_xlpm.MyAuditVal,INDEX(My_Audit!G$2:G$456,$AA387),IF(_xlpm.MyAuditVal=0,"",_xlpm.MyAuditVal)),"")))</f>
        <v/>
      </c>
      <c r="I387" s="41" t="str" cm="1">
        <f t="array" ref="I387">IF(($Y387+$Z387+$AA387+$AD387)=0,"",IFERROR(_xlfn.LET(_xlpm.CSVVal,IF($Y387=0,"",INDEX(CSV!H$2:H$510,$Y387)),_xlpm.MacVal,IF($Z387=0,"",INDEX(Output_Mac!I$2:I$500,$Z387)),_xlpm.WinVal,IF($AD387=0,"",INDEX(Output_Win!I$2:I$243,$AD387)),_xlpm.MyAuditVal,IF($AA387=0,"",INDEX(My_Audit!H$2:H$456,$AA387)),_xlfn.IFS(_xlpm.MyAuditVal&lt;&gt;"",_xlpm.MyAuditVal,_xlpm.MacVal&lt;&gt;"",_xlpm.MacVal,_xlpm.WinVal&lt;&gt;"",_xlpm.WinVal,_xlpm.CSVVal&lt;&gt;"",_xlpm.CSVVal)),""))</f>
        <v/>
      </c>
      <c r="J387" s="41" t="str" cm="1">
        <f t="array" ref="J387">IF(($Y387+$Z387+$AA387+$AD387)=0,"",IFERROR(_xlfn.LET(_xlpm.CSVVal,IF($Y387=0,"",INDEX(CSV!J$2:J$510,$Y387)),_xlpm.MacVal,IF($Z387=0,"",INDEX(Output_Mac!J$2:J$500,$Z387)),_xlpm.WinVal,IF($AD387=0,"",INDEX(Output_Win!J$2:J$243,$AD387)),_xlpm.MyAuditVal,IF($AA387=0,"",INDEX(My_Audit!I$2:I$456,$AA387)),_xlfn.IFS(_xlpm.MyAuditVal&lt;&gt;"",_xlpm.MyAuditVal,_xlpm.MacVal&lt;&gt;"",_xlpm.MacVal,_xlpm.WinVal&lt;&gt;"",_xlpm.WinVal,_xlpm.CSVVal&lt;&gt;"",_xlpm.CSVVal)),""))</f>
        <v/>
      </c>
      <c r="K387" s="41" t="str" cm="1">
        <f t="array" ref="K387">IF(($Y387+$Z387+$AA387+$AD387)=0,"",IFERROR(_xlfn.LET(_xlpm.CSVVal,IF($Y387=0,"",INDEX(CSV!N$2:N$510,$Y387)),_xlpm.MacVal,IF($Z387=0,"",INDEX(Output_Mac!L$2:L$500,$Z387)),_xlpm.WinVal,IF($AD387=0,"",INDEX(Output_Win!L$2:L$243,$AD387)),_xlpm.MyAuditVal,IF($AA387=0,"",INDEX(My_Audit!J$2:J$456,$AA387)),_xlfn.IFS(_xlpm.MyAuditVal&lt;&gt;"",_xlpm.MyAuditVal,_xlpm.MacVal&lt;&gt;"",_xlpm.MacVal,_xlpm.WinVal&lt;&gt;"",_xlpm.WinVal,_xlpm.CSVVal&lt;&gt;"",_xlpm.CSVVal)),""))</f>
        <v/>
      </c>
      <c r="L387" s="41" t="str" cm="1">
        <f t="array" ref="L387">IF(($Y387+$Z387+$AA387+$AD387)=0,"",IFERROR(_xlfn.LET(_xlpm.CSVVal,IF($Y387=0,"",INDEX(CSV!Q$2:Q$510,$Y387)),_xlpm.MacVal,IF($Z387=0,"",INDEX(Output_Mac!M$2:M$500,$Z387)),_xlpm.WinVal,IF($AD387=0,"",INDEX(Output_Win!M$2:M$243,$AD387)),_xlpm.MyAuditVal,IF($AA387=0,"",INDEX(My_Audit!K$2:K$456,$AA387)),_xlfn.IFS(_xlpm.MyAuditVal&lt;&gt;"",_xlpm.MyAuditVal,_xlpm.MacVal&lt;&gt;"",_xlpm.MacVal,_xlpm.WinVal&lt;&gt;"",_xlpm.WinVal,_xlpm.CSVVal&lt;&gt;"",_xlpm.CSVVal)),""))</f>
        <v/>
      </c>
      <c r="M387" s="41" t="str" cm="1">
        <f t="array" ref="M387">IF(($Y387+$Z387+$AA387+$AD387)=0,"",ExpandDiagCodes(_xlfn.TEXTJOIN(", ",TRUE,IF($AA387=0,"",INDEX(My_Audit!N$2:N$456,$AA387)),IF($Z387=0,"",INDEX(Output_Mac!S$2:S$500,$Z387)),IF($AD387=0,"",INDEX(Output_Win!S$2:S$243,$AD387)),IF($Y387=0,"",INDEX(CSV!AE$2:AE$510,$Y387)))))</f>
        <v/>
      </c>
      <c r="N387" s="41" t="str" cm="1">
        <f t="array" ref="N387">IF(($Y387+$Z387+$AA387+$AD387)=0,"",IFERROR(_xlfn.LET(_xlpm.CSVVal,IF($Y387=0,"",INDEX(CSV!AG$2:AG$510,$Y387)),_xlpm.MacVal,IF($Z387=0,"",INDEX(Output_Mac!T$2:T$500,$Z387)),_xlpm.WinVal,IF($AD387=0,"",INDEX(Output_Win!T$2:T$243,$AD387)),_xlpm.MyAuditVal,IF($AA387=0,"",INDEX(My_Audit!O$2:O$456,$AA387)),_xlfn.IFS(_xlpm.MyAuditVal&lt;&gt;"",_xlpm.MyAuditVal,_xlpm.MacVal&lt;&gt;"",_xlpm.MacVal,_xlpm.WinVal&lt;&gt;"",_xlpm.WinVal,_xlpm.CSVVal&lt;&gt;"",_xlpm.CSVVal)),""))</f>
        <v/>
      </c>
      <c r="O387" s="41" t="str" cm="1">
        <f t="array" ref="O387">IF($AB387=0,"",INDEX(My_Audit!P$2:P$456,$AB387))&amp;""</f>
        <v/>
      </c>
      <c r="P387" s="40"/>
      <c r="Q387" s="41" t="str">
        <f>IF(LEFT(N387,4)="Pass","Nist SP 800-88",My_Audit!R387)&amp;""</f>
        <v/>
      </c>
      <c r="R387" s="40"/>
      <c r="S387" s="40"/>
      <c r="T387" s="41" t="str" cm="1">
        <f t="array" ref="T387">IF($AC387=0,"",INDEX(Models!J$2:J$605,$AC387))</f>
        <v/>
      </c>
      <c r="U387" s="40"/>
      <c r="V387" s="40"/>
      <c r="W387" s="79" t="str" cm="1">
        <f t="array" ref="W387">IF(($Z387+$AA387+$AD387)=0,"",ExpandDiagCodes(_xlfn.TEXTJOIN(", ",TRUE,IF($AA387=0,"",INDEX(My_Audit!L$2:L$456,$AA387)),IF($Z387=0,"",INDEX(Output_Mac!AA$2:AA$500,$Z387)),IF($AD387=0,"",INDEX(Output_Win!AA$2:AA$243,$AD387)))))</f>
        <v/>
      </c>
      <c r="Y387" s="80">
        <f>IFERROR(MATCH($A387,CSV!$A$2:$A$510,0),0)</f>
        <v>0</v>
      </c>
      <c r="Z387" s="80">
        <f>IFERROR(MATCH($A387,Output_Mac!$A$2:$A$500,0),0)</f>
        <v>0</v>
      </c>
      <c r="AA387" s="80">
        <f>IFERROR(MATCH($A387,My_Audit!$A$2:$A$456,0),0)</f>
        <v>386</v>
      </c>
      <c r="AB387" s="80">
        <f>IFERROR(MATCH($C387,My_Audit!$B$2:$B$456,0),0)</f>
        <v>0</v>
      </c>
      <c r="AC387" s="80">
        <f>IFERROR(MATCH($E387,Models!$I$2:$I$605,0),0)</f>
        <v>0</v>
      </c>
      <c r="AD387" s="80">
        <f>IFERROR(MATCH($A387,Output_Win!$A$2:$A$243,0),0)</f>
        <v>0</v>
      </c>
    </row>
    <row r="388" spans="1:30">
      <c r="A388" s="40" t="str">
        <f>_xlfn.TEXTJOIN("",TRUE,Input!$A$4,TEXT(ROW(My_Audit!A387)+Input!$A$8-1,"00"))</f>
        <v>W4775</v>
      </c>
      <c r="B388" s="40" t="str">
        <f>_xlfn.TEXTJOIN("-",TRUE,"ITD",Input!$A$2,A388)</f>
        <v>ITD-SHR11749-W4775</v>
      </c>
      <c r="C388" s="41" t="str" cm="1">
        <f t="array" ref="C388">IF(($Y388+$Z388+$AA388+$AD388)=0,"",IFERROR(_xlfn.LET(_xlpm.CSVVal,IF($Y388=0,"",INDEX(CSV!B$2:B$510,$Y388)),_xlpm.MacVal,IF($Z388=0,"",INDEX(Output_Mac!B$2:B$500,$Z388)),_xlpm.WinVal,IF($AD388=0,"",INDEX(Output_Win!B$2:B$243,$AD388)),_xlpm.MyAuditVal,IF($AA388=0,"",INDEX(My_Audit!B$2:B$456,$AA388)),_xlfn.IFS(_xlpm.MyAuditVal&lt;&gt;"",_xlpm.MyAuditVal,_xlpm.MacVal&lt;&gt;"",_xlpm.MacVal,_xlpm.WinVal&lt;&gt;"",_xlpm.WinVal,_xlpm.CSVVal&lt;&gt;"",_xlpm.CSVVal)),""))</f>
        <v/>
      </c>
      <c r="D388" s="41" t="str" cm="1">
        <f t="array" ref="D388">IF(($Y388+$Z388+$AA388+$AD388)=0,"",IFERROR(_xlfn.LET(_xlpm.CSVVal,IF($Y388=0,"",INDEX(CSV!C$2:C$510,$Y388)),_xlpm.MacVal,IF($Z388=0,"",INDEX(Output_Mac!D$2:D$500,$Z388)),_xlpm.WinVal,IF($AD388=0,"",INDEX(Output_Win!D$2:D$243,$AD388)),_xlpm.MyAuditVal,IF($AA388=0,"",INDEX(My_Audit!C$2:C$456,$AA388)),_xlfn.IFS(_xlpm.MyAuditVal&lt;&gt;"",_xlpm.MyAuditVal,_xlpm.MacVal&lt;&gt;"",_xlpm.MacVal,_xlpm.WinVal&lt;&gt;"",_xlpm.WinVal,_xlpm.CSVVal&lt;&gt;"",_xlpm.CSVVal)),""))</f>
        <v/>
      </c>
      <c r="E388" s="41" t="str" cm="1">
        <f t="array" ref="E388">IF(($Y388+$Z388+$AA388+$AD388)=0,"",IFERROR(_xlfn.LET(_xlpm.CSVVal,IF($Y388=0,"",INDEX(CSV!E$2:E$510,$Y388)),_xlpm.MacVal,IF($Z388=0,"",INDEX(Output_Mac!C$2:C$500,$Z388)),_xlpm.WinVal,IF($AD388=0,"",INDEX(Output_Win!C$2:C$243,$AD388)),_xlpm.MyAuditVal,IF($AA388=0,"",INDEX(My_Audit!D$2:D$456,$AA388)),_xlfn.IFS(_xlpm.MyAuditVal&lt;&gt;"",_xlpm.MyAuditVal,_xlpm.MacVal&lt;&gt;"",_xlpm.MacVal,_xlpm.WinVal&lt;&gt;"",_xlpm.WinVal,_xlpm.CSVVal&lt;&gt;"",_xlpm.CSVVal)),""))</f>
        <v/>
      </c>
      <c r="F388" s="41" t="str" cm="1">
        <f t="array" ref="F388">IF(($Y388+$Z388+$AA388+$AD388)=0,"",IFERROR(_xlfn.LET(_xlpm.CSVVal,IF($Y388=0,"",INDEX(CSV!F$2:F$510,$Y388)),_xlpm.MacVal,IF($Z388=0,"",INDEX(Output_Mac!E$2:E$500,$Z388)),_xlpm.WinVal,IF($AD388=0,"",INDEX(Output_Win!E$2:E$243,$AD388)),_xlpm.MyAuditVal,IF($AA388=0,"",INDEX(My_Audit!E$2:E$456,$AA388)),_xlfn.IFS(_xlpm.MyAuditVal&lt;&gt;"",_xlpm.MyAuditVal,_xlpm.MacVal&lt;&gt;"",_xlpm.MacVal,_xlpm.WinVal&lt;&gt;"",_xlpm.WinVal,_xlpm.CSVVal&lt;&gt;"",PROPER(_xlpm.CSVVal))),""))</f>
        <v/>
      </c>
      <c r="G388" s="41" t="str" cm="1">
        <f t="array" ref="G388">IF(($Y388+$Z388+$AA388+$AD388)=0,"",IFERROR(_xlfn.LET(_xlpm.CSVVal,IF($Y388=0,"",INDEX(CSV!G$2:G$510,$Y388)),_xlpm.MacVal,IF($Z388=0,"",INDEX(Output_Mac!G$2:G$500,$Z388)),_xlpm.WinVal,IF($AD388=0,"",INDEX(Output_Win!G$2:G$243,$AD388)),_xlpm.MyAuditVal,IF($AA388=0,"",INDEX(My_Audit!F$2:F$456,$AA388)),_xlfn.IFS(_xlpm.MyAuditVal&lt;&gt;"",_xlpm.MyAuditVal,_xlpm.MacVal&lt;&gt;"",_xlpm.MacVal,_xlpm.WinVal&lt;&gt;"",_xlpm.WinVal,_xlpm.CSVVal&lt;&gt;"",_xlpm.CSVVal)),""))</f>
        <v/>
      </c>
      <c r="H388" s="41" t="str" cm="1">
        <f t="array" ref="H388">IF($Z388&gt;0,INDEX(Output_Mac!H$2:H$500,$Z388),IF($AD388&gt;0,INDEX(Output_Win!H$2:H$243,$AD388),IF($AA388&gt;0,_xlfn.LET(_xlpm.MyAuditVal,INDEX(My_Audit!G$2:G$456,$AA388),IF(_xlpm.MyAuditVal=0,"",_xlpm.MyAuditVal)),"")))</f>
        <v/>
      </c>
      <c r="I388" s="41" t="str" cm="1">
        <f t="array" ref="I388">IF(($Y388+$Z388+$AA388+$AD388)=0,"",IFERROR(_xlfn.LET(_xlpm.CSVVal,IF($Y388=0,"",INDEX(CSV!H$2:H$510,$Y388)),_xlpm.MacVal,IF($Z388=0,"",INDEX(Output_Mac!I$2:I$500,$Z388)),_xlpm.WinVal,IF($AD388=0,"",INDEX(Output_Win!I$2:I$243,$AD388)),_xlpm.MyAuditVal,IF($AA388=0,"",INDEX(My_Audit!H$2:H$456,$AA388)),_xlfn.IFS(_xlpm.MyAuditVal&lt;&gt;"",_xlpm.MyAuditVal,_xlpm.MacVal&lt;&gt;"",_xlpm.MacVal,_xlpm.WinVal&lt;&gt;"",_xlpm.WinVal,_xlpm.CSVVal&lt;&gt;"",_xlpm.CSVVal)),""))</f>
        <v/>
      </c>
      <c r="J388" s="41" t="str" cm="1">
        <f t="array" ref="J388">IF(($Y388+$Z388+$AA388+$AD388)=0,"",IFERROR(_xlfn.LET(_xlpm.CSVVal,IF($Y388=0,"",INDEX(CSV!J$2:J$510,$Y388)),_xlpm.MacVal,IF($Z388=0,"",INDEX(Output_Mac!J$2:J$500,$Z388)),_xlpm.WinVal,IF($AD388=0,"",INDEX(Output_Win!J$2:J$243,$AD388)),_xlpm.MyAuditVal,IF($AA388=0,"",INDEX(My_Audit!I$2:I$456,$AA388)),_xlfn.IFS(_xlpm.MyAuditVal&lt;&gt;"",_xlpm.MyAuditVal,_xlpm.MacVal&lt;&gt;"",_xlpm.MacVal,_xlpm.WinVal&lt;&gt;"",_xlpm.WinVal,_xlpm.CSVVal&lt;&gt;"",_xlpm.CSVVal)),""))</f>
        <v/>
      </c>
      <c r="K388" s="41" t="str" cm="1">
        <f t="array" ref="K388">IF(($Y388+$Z388+$AA388+$AD388)=0,"",IFERROR(_xlfn.LET(_xlpm.CSVVal,IF($Y388=0,"",INDEX(CSV!N$2:N$510,$Y388)),_xlpm.MacVal,IF($Z388=0,"",INDEX(Output_Mac!L$2:L$500,$Z388)),_xlpm.WinVal,IF($AD388=0,"",INDEX(Output_Win!L$2:L$243,$AD388)),_xlpm.MyAuditVal,IF($AA388=0,"",INDEX(My_Audit!J$2:J$456,$AA388)),_xlfn.IFS(_xlpm.MyAuditVal&lt;&gt;"",_xlpm.MyAuditVal,_xlpm.MacVal&lt;&gt;"",_xlpm.MacVal,_xlpm.WinVal&lt;&gt;"",_xlpm.WinVal,_xlpm.CSVVal&lt;&gt;"",_xlpm.CSVVal)),""))</f>
        <v/>
      </c>
      <c r="L388" s="41" t="str" cm="1">
        <f t="array" ref="L388">IF(($Y388+$Z388+$AA388+$AD388)=0,"",IFERROR(_xlfn.LET(_xlpm.CSVVal,IF($Y388=0,"",INDEX(CSV!Q$2:Q$510,$Y388)),_xlpm.MacVal,IF($Z388=0,"",INDEX(Output_Mac!M$2:M$500,$Z388)),_xlpm.WinVal,IF($AD388=0,"",INDEX(Output_Win!M$2:M$243,$AD388)),_xlpm.MyAuditVal,IF($AA388=0,"",INDEX(My_Audit!K$2:K$456,$AA388)),_xlfn.IFS(_xlpm.MyAuditVal&lt;&gt;"",_xlpm.MyAuditVal,_xlpm.MacVal&lt;&gt;"",_xlpm.MacVal,_xlpm.WinVal&lt;&gt;"",_xlpm.WinVal,_xlpm.CSVVal&lt;&gt;"",_xlpm.CSVVal)),""))</f>
        <v/>
      </c>
      <c r="M388" s="41" t="str" cm="1">
        <f t="array" ref="M388">IF(($Y388+$Z388+$AA388+$AD388)=0,"",ExpandDiagCodes(_xlfn.TEXTJOIN(", ",TRUE,IF($AA388=0,"",INDEX(My_Audit!N$2:N$456,$AA388)),IF($Z388=0,"",INDEX(Output_Mac!S$2:S$500,$Z388)),IF($AD388=0,"",INDEX(Output_Win!S$2:S$243,$AD388)),IF($Y388=0,"",INDEX(CSV!AE$2:AE$510,$Y388)))))</f>
        <v/>
      </c>
      <c r="N388" s="41" t="str" cm="1">
        <f t="array" ref="N388">IF(($Y388+$Z388+$AA388+$AD388)=0,"",IFERROR(_xlfn.LET(_xlpm.CSVVal,IF($Y388=0,"",INDEX(CSV!AG$2:AG$510,$Y388)),_xlpm.MacVal,IF($Z388=0,"",INDEX(Output_Mac!T$2:T$500,$Z388)),_xlpm.WinVal,IF($AD388=0,"",INDEX(Output_Win!T$2:T$243,$AD388)),_xlpm.MyAuditVal,IF($AA388=0,"",INDEX(My_Audit!O$2:O$456,$AA388)),_xlfn.IFS(_xlpm.MyAuditVal&lt;&gt;"",_xlpm.MyAuditVal,_xlpm.MacVal&lt;&gt;"",_xlpm.MacVal,_xlpm.WinVal&lt;&gt;"",_xlpm.WinVal,_xlpm.CSVVal&lt;&gt;"",_xlpm.CSVVal)),""))</f>
        <v/>
      </c>
      <c r="O388" s="41" t="str" cm="1">
        <f t="array" ref="O388">IF($AB388=0,"",INDEX(My_Audit!P$2:P$456,$AB388))&amp;""</f>
        <v/>
      </c>
      <c r="P388" s="40"/>
      <c r="Q388" s="41" t="str">
        <f>IF(LEFT(N388,4)="Pass","Nist SP 800-88",My_Audit!R388)&amp;""</f>
        <v/>
      </c>
      <c r="R388" s="40"/>
      <c r="S388" s="40"/>
      <c r="T388" s="41" t="str" cm="1">
        <f t="array" ref="T388">IF($AC388=0,"",INDEX(Models!J$2:J$605,$AC388))</f>
        <v/>
      </c>
      <c r="U388" s="40"/>
      <c r="V388" s="40"/>
      <c r="W388" s="79" t="str" cm="1">
        <f t="array" ref="W388">IF(($Z388+$AA388+$AD388)=0,"",ExpandDiagCodes(_xlfn.TEXTJOIN(", ",TRUE,IF($AA388=0,"",INDEX(My_Audit!L$2:L$456,$AA388)),IF($Z388=0,"",INDEX(Output_Mac!AA$2:AA$500,$Z388)),IF($AD388=0,"",INDEX(Output_Win!AA$2:AA$243,$AD388)))))</f>
        <v/>
      </c>
      <c r="Y388" s="80">
        <f>IFERROR(MATCH($A388,CSV!$A$2:$A$510,0),0)</f>
        <v>0</v>
      </c>
      <c r="Z388" s="80">
        <f>IFERROR(MATCH($A388,Output_Mac!$A$2:$A$500,0),0)</f>
        <v>0</v>
      </c>
      <c r="AA388" s="80">
        <f>IFERROR(MATCH($A388,My_Audit!$A$2:$A$456,0),0)</f>
        <v>387</v>
      </c>
      <c r="AB388" s="80">
        <f>IFERROR(MATCH($C388,My_Audit!$B$2:$B$456,0),0)</f>
        <v>0</v>
      </c>
      <c r="AC388" s="80">
        <f>IFERROR(MATCH($E388,Models!$I$2:$I$605,0),0)</f>
        <v>0</v>
      </c>
      <c r="AD388" s="80">
        <f>IFERROR(MATCH($A388,Output_Win!$A$2:$A$243,0),0)</f>
        <v>0</v>
      </c>
    </row>
    <row r="389" spans="1:30">
      <c r="A389" s="40" t="str">
        <f>_xlfn.TEXTJOIN("",TRUE,Input!$A$4,TEXT(ROW(My_Audit!A388)+Input!$A$8-1,"00"))</f>
        <v>W4776</v>
      </c>
      <c r="B389" s="40" t="str">
        <f>_xlfn.TEXTJOIN("-",TRUE,"ITD",Input!$A$2,A389)</f>
        <v>ITD-SHR11749-W4776</v>
      </c>
      <c r="C389" s="41" t="str" cm="1">
        <f t="array" ref="C389">IF(($Y389+$Z389+$AA389+$AD389)=0,"",IFERROR(_xlfn.LET(_xlpm.CSVVal,IF($Y389=0,"",INDEX(CSV!B$2:B$510,$Y389)),_xlpm.MacVal,IF($Z389=0,"",INDEX(Output_Mac!B$2:B$500,$Z389)),_xlpm.WinVal,IF($AD389=0,"",INDEX(Output_Win!B$2:B$243,$AD389)),_xlpm.MyAuditVal,IF($AA389=0,"",INDEX(My_Audit!B$2:B$456,$AA389)),_xlfn.IFS(_xlpm.MyAuditVal&lt;&gt;"",_xlpm.MyAuditVal,_xlpm.MacVal&lt;&gt;"",_xlpm.MacVal,_xlpm.WinVal&lt;&gt;"",_xlpm.WinVal,_xlpm.CSVVal&lt;&gt;"",_xlpm.CSVVal)),""))</f>
        <v/>
      </c>
      <c r="D389" s="41" t="str" cm="1">
        <f t="array" ref="D389">IF(($Y389+$Z389+$AA389+$AD389)=0,"",IFERROR(_xlfn.LET(_xlpm.CSVVal,IF($Y389=0,"",INDEX(CSV!C$2:C$510,$Y389)),_xlpm.MacVal,IF($Z389=0,"",INDEX(Output_Mac!D$2:D$500,$Z389)),_xlpm.WinVal,IF($AD389=0,"",INDEX(Output_Win!D$2:D$243,$AD389)),_xlpm.MyAuditVal,IF($AA389=0,"",INDEX(My_Audit!C$2:C$456,$AA389)),_xlfn.IFS(_xlpm.MyAuditVal&lt;&gt;"",_xlpm.MyAuditVal,_xlpm.MacVal&lt;&gt;"",_xlpm.MacVal,_xlpm.WinVal&lt;&gt;"",_xlpm.WinVal,_xlpm.CSVVal&lt;&gt;"",_xlpm.CSVVal)),""))</f>
        <v/>
      </c>
      <c r="E389" s="41" t="str" cm="1">
        <f t="array" ref="E389">IF(($Y389+$Z389+$AA389+$AD389)=0,"",IFERROR(_xlfn.LET(_xlpm.CSVVal,IF($Y389=0,"",INDEX(CSV!E$2:E$510,$Y389)),_xlpm.MacVal,IF($Z389=0,"",INDEX(Output_Mac!C$2:C$500,$Z389)),_xlpm.WinVal,IF($AD389=0,"",INDEX(Output_Win!C$2:C$243,$AD389)),_xlpm.MyAuditVal,IF($AA389=0,"",INDEX(My_Audit!D$2:D$456,$AA389)),_xlfn.IFS(_xlpm.MyAuditVal&lt;&gt;"",_xlpm.MyAuditVal,_xlpm.MacVal&lt;&gt;"",_xlpm.MacVal,_xlpm.WinVal&lt;&gt;"",_xlpm.WinVal,_xlpm.CSVVal&lt;&gt;"",_xlpm.CSVVal)),""))</f>
        <v/>
      </c>
      <c r="F389" s="41" t="str" cm="1">
        <f t="array" ref="F389">IF(($Y389+$Z389+$AA389+$AD389)=0,"",IFERROR(_xlfn.LET(_xlpm.CSVVal,IF($Y389=0,"",INDEX(CSV!F$2:F$510,$Y389)),_xlpm.MacVal,IF($Z389=0,"",INDEX(Output_Mac!E$2:E$500,$Z389)),_xlpm.WinVal,IF($AD389=0,"",INDEX(Output_Win!E$2:E$243,$AD389)),_xlpm.MyAuditVal,IF($AA389=0,"",INDEX(My_Audit!E$2:E$456,$AA389)),_xlfn.IFS(_xlpm.MyAuditVal&lt;&gt;"",_xlpm.MyAuditVal,_xlpm.MacVal&lt;&gt;"",_xlpm.MacVal,_xlpm.WinVal&lt;&gt;"",_xlpm.WinVal,_xlpm.CSVVal&lt;&gt;"",PROPER(_xlpm.CSVVal))),""))</f>
        <v/>
      </c>
      <c r="G389" s="41" t="str" cm="1">
        <f t="array" ref="G389">IF(($Y389+$Z389+$AA389+$AD389)=0,"",IFERROR(_xlfn.LET(_xlpm.CSVVal,IF($Y389=0,"",INDEX(CSV!G$2:G$510,$Y389)),_xlpm.MacVal,IF($Z389=0,"",INDEX(Output_Mac!G$2:G$500,$Z389)),_xlpm.WinVal,IF($AD389=0,"",INDEX(Output_Win!G$2:G$243,$AD389)),_xlpm.MyAuditVal,IF($AA389=0,"",INDEX(My_Audit!F$2:F$456,$AA389)),_xlfn.IFS(_xlpm.MyAuditVal&lt;&gt;"",_xlpm.MyAuditVal,_xlpm.MacVal&lt;&gt;"",_xlpm.MacVal,_xlpm.WinVal&lt;&gt;"",_xlpm.WinVal,_xlpm.CSVVal&lt;&gt;"",_xlpm.CSVVal)),""))</f>
        <v/>
      </c>
      <c r="H389" s="41" t="str" cm="1">
        <f t="array" ref="H389">IF($Z389&gt;0,INDEX(Output_Mac!H$2:H$500,$Z389),IF($AD389&gt;0,INDEX(Output_Win!H$2:H$243,$AD389),IF($AA389&gt;0,_xlfn.LET(_xlpm.MyAuditVal,INDEX(My_Audit!G$2:G$456,$AA389),IF(_xlpm.MyAuditVal=0,"",_xlpm.MyAuditVal)),"")))</f>
        <v/>
      </c>
      <c r="I389" s="41" t="str" cm="1">
        <f t="array" ref="I389">IF(($Y389+$Z389+$AA389+$AD389)=0,"",IFERROR(_xlfn.LET(_xlpm.CSVVal,IF($Y389=0,"",INDEX(CSV!H$2:H$510,$Y389)),_xlpm.MacVal,IF($Z389=0,"",INDEX(Output_Mac!I$2:I$500,$Z389)),_xlpm.WinVal,IF($AD389=0,"",INDEX(Output_Win!I$2:I$243,$AD389)),_xlpm.MyAuditVal,IF($AA389=0,"",INDEX(My_Audit!H$2:H$456,$AA389)),_xlfn.IFS(_xlpm.MyAuditVal&lt;&gt;"",_xlpm.MyAuditVal,_xlpm.MacVal&lt;&gt;"",_xlpm.MacVal,_xlpm.WinVal&lt;&gt;"",_xlpm.WinVal,_xlpm.CSVVal&lt;&gt;"",_xlpm.CSVVal)),""))</f>
        <v/>
      </c>
      <c r="J389" s="41" t="str" cm="1">
        <f t="array" ref="J389">IF(($Y389+$Z389+$AA389+$AD389)=0,"",IFERROR(_xlfn.LET(_xlpm.CSVVal,IF($Y389=0,"",INDEX(CSV!J$2:J$510,$Y389)),_xlpm.MacVal,IF($Z389=0,"",INDEX(Output_Mac!J$2:J$500,$Z389)),_xlpm.WinVal,IF($AD389=0,"",INDEX(Output_Win!J$2:J$243,$AD389)),_xlpm.MyAuditVal,IF($AA389=0,"",INDEX(My_Audit!I$2:I$456,$AA389)),_xlfn.IFS(_xlpm.MyAuditVal&lt;&gt;"",_xlpm.MyAuditVal,_xlpm.MacVal&lt;&gt;"",_xlpm.MacVal,_xlpm.WinVal&lt;&gt;"",_xlpm.WinVal,_xlpm.CSVVal&lt;&gt;"",_xlpm.CSVVal)),""))</f>
        <v/>
      </c>
      <c r="K389" s="41" t="str" cm="1">
        <f t="array" ref="K389">IF(($Y389+$Z389+$AA389+$AD389)=0,"",IFERROR(_xlfn.LET(_xlpm.CSVVal,IF($Y389=0,"",INDEX(CSV!N$2:N$510,$Y389)),_xlpm.MacVal,IF($Z389=0,"",INDEX(Output_Mac!L$2:L$500,$Z389)),_xlpm.WinVal,IF($AD389=0,"",INDEX(Output_Win!L$2:L$243,$AD389)),_xlpm.MyAuditVal,IF($AA389=0,"",INDEX(My_Audit!J$2:J$456,$AA389)),_xlfn.IFS(_xlpm.MyAuditVal&lt;&gt;"",_xlpm.MyAuditVal,_xlpm.MacVal&lt;&gt;"",_xlpm.MacVal,_xlpm.WinVal&lt;&gt;"",_xlpm.WinVal,_xlpm.CSVVal&lt;&gt;"",_xlpm.CSVVal)),""))</f>
        <v/>
      </c>
      <c r="L389" s="41" t="str" cm="1">
        <f t="array" ref="L389">IF(($Y389+$Z389+$AA389+$AD389)=0,"",IFERROR(_xlfn.LET(_xlpm.CSVVal,IF($Y389=0,"",INDEX(CSV!Q$2:Q$510,$Y389)),_xlpm.MacVal,IF($Z389=0,"",INDEX(Output_Mac!M$2:M$500,$Z389)),_xlpm.WinVal,IF($AD389=0,"",INDEX(Output_Win!M$2:M$243,$AD389)),_xlpm.MyAuditVal,IF($AA389=0,"",INDEX(My_Audit!K$2:K$456,$AA389)),_xlfn.IFS(_xlpm.MyAuditVal&lt;&gt;"",_xlpm.MyAuditVal,_xlpm.MacVal&lt;&gt;"",_xlpm.MacVal,_xlpm.WinVal&lt;&gt;"",_xlpm.WinVal,_xlpm.CSVVal&lt;&gt;"",_xlpm.CSVVal)),""))</f>
        <v/>
      </c>
      <c r="M389" s="41" t="str" cm="1">
        <f t="array" ref="M389">IF(($Y389+$Z389+$AA389+$AD389)=0,"",ExpandDiagCodes(_xlfn.TEXTJOIN(", ",TRUE,IF($AA389=0,"",INDEX(My_Audit!N$2:N$456,$AA389)),IF($Z389=0,"",INDEX(Output_Mac!S$2:S$500,$Z389)),IF($AD389=0,"",INDEX(Output_Win!S$2:S$243,$AD389)),IF($Y389=0,"",INDEX(CSV!AE$2:AE$510,$Y389)))))</f>
        <v/>
      </c>
      <c r="N389" s="41" t="str" cm="1">
        <f t="array" ref="N389">IF(($Y389+$Z389+$AA389+$AD389)=0,"",IFERROR(_xlfn.LET(_xlpm.CSVVal,IF($Y389=0,"",INDEX(CSV!AG$2:AG$510,$Y389)),_xlpm.MacVal,IF($Z389=0,"",INDEX(Output_Mac!T$2:T$500,$Z389)),_xlpm.WinVal,IF($AD389=0,"",INDEX(Output_Win!T$2:T$243,$AD389)),_xlpm.MyAuditVal,IF($AA389=0,"",INDEX(My_Audit!O$2:O$456,$AA389)),_xlfn.IFS(_xlpm.MyAuditVal&lt;&gt;"",_xlpm.MyAuditVal,_xlpm.MacVal&lt;&gt;"",_xlpm.MacVal,_xlpm.WinVal&lt;&gt;"",_xlpm.WinVal,_xlpm.CSVVal&lt;&gt;"",_xlpm.CSVVal)),""))</f>
        <v/>
      </c>
      <c r="O389" s="41" t="str" cm="1">
        <f t="array" ref="O389">IF($AB389=0,"",INDEX(My_Audit!P$2:P$456,$AB389))&amp;""</f>
        <v/>
      </c>
      <c r="P389" s="40"/>
      <c r="Q389" s="41" t="str">
        <f>IF(LEFT(N389,4)="Pass","Nist SP 800-88",My_Audit!R389)&amp;""</f>
        <v/>
      </c>
      <c r="R389" s="40"/>
      <c r="S389" s="40"/>
      <c r="T389" s="41" t="str" cm="1">
        <f t="array" ref="T389">IF($AC389=0,"",INDEX(Models!J$2:J$605,$AC389))</f>
        <v/>
      </c>
      <c r="U389" s="40"/>
      <c r="V389" s="40"/>
      <c r="W389" s="79" t="str" cm="1">
        <f t="array" ref="W389">IF(($Z389+$AA389+$AD389)=0,"",ExpandDiagCodes(_xlfn.TEXTJOIN(", ",TRUE,IF($AA389=0,"",INDEX(My_Audit!L$2:L$456,$AA389)),IF($Z389=0,"",INDEX(Output_Mac!AA$2:AA$500,$Z389)),IF($AD389=0,"",INDEX(Output_Win!AA$2:AA$243,$AD389)))))</f>
        <v/>
      </c>
      <c r="Y389" s="80">
        <f>IFERROR(MATCH($A389,CSV!$A$2:$A$510,0),0)</f>
        <v>0</v>
      </c>
      <c r="Z389" s="80">
        <f>IFERROR(MATCH($A389,Output_Mac!$A$2:$A$500,0),0)</f>
        <v>0</v>
      </c>
      <c r="AA389" s="80">
        <f>IFERROR(MATCH($A389,My_Audit!$A$2:$A$456,0),0)</f>
        <v>388</v>
      </c>
      <c r="AB389" s="80">
        <f>IFERROR(MATCH($C389,My_Audit!$B$2:$B$456,0),0)</f>
        <v>0</v>
      </c>
      <c r="AC389" s="80">
        <f>IFERROR(MATCH($E389,Models!$I$2:$I$605,0),0)</f>
        <v>0</v>
      </c>
      <c r="AD389" s="80">
        <f>IFERROR(MATCH($A389,Output_Win!$A$2:$A$243,0),0)</f>
        <v>0</v>
      </c>
    </row>
    <row r="390" spans="1:30">
      <c r="A390" s="40" t="str">
        <f>_xlfn.TEXTJOIN("",TRUE,Input!$A$4,TEXT(ROW(My_Audit!A389)+Input!$A$8-1,"00"))</f>
        <v>W4777</v>
      </c>
      <c r="B390" s="40" t="str">
        <f>_xlfn.TEXTJOIN("-",TRUE,"ITD",Input!$A$2,A390)</f>
        <v>ITD-SHR11749-W4777</v>
      </c>
      <c r="C390" s="41" t="str" cm="1">
        <f t="array" ref="C390">IF(($Y390+$Z390+$AA390+$AD390)=0,"",IFERROR(_xlfn.LET(_xlpm.CSVVal,IF($Y390=0,"",INDEX(CSV!B$2:B$510,$Y390)),_xlpm.MacVal,IF($Z390=0,"",INDEX(Output_Mac!B$2:B$500,$Z390)),_xlpm.WinVal,IF($AD390=0,"",INDEX(Output_Win!B$2:B$243,$AD390)),_xlpm.MyAuditVal,IF($AA390=0,"",INDEX(My_Audit!B$2:B$456,$AA390)),_xlfn.IFS(_xlpm.MyAuditVal&lt;&gt;"",_xlpm.MyAuditVal,_xlpm.MacVal&lt;&gt;"",_xlpm.MacVal,_xlpm.WinVal&lt;&gt;"",_xlpm.WinVal,_xlpm.CSVVal&lt;&gt;"",_xlpm.CSVVal)),""))</f>
        <v/>
      </c>
      <c r="D390" s="41" t="str" cm="1">
        <f t="array" ref="D390">IF(($Y390+$Z390+$AA390+$AD390)=0,"",IFERROR(_xlfn.LET(_xlpm.CSVVal,IF($Y390=0,"",INDEX(CSV!C$2:C$510,$Y390)),_xlpm.MacVal,IF($Z390=0,"",INDEX(Output_Mac!D$2:D$500,$Z390)),_xlpm.WinVal,IF($AD390=0,"",INDEX(Output_Win!D$2:D$243,$AD390)),_xlpm.MyAuditVal,IF($AA390=0,"",INDEX(My_Audit!C$2:C$456,$AA390)),_xlfn.IFS(_xlpm.MyAuditVal&lt;&gt;"",_xlpm.MyAuditVal,_xlpm.MacVal&lt;&gt;"",_xlpm.MacVal,_xlpm.WinVal&lt;&gt;"",_xlpm.WinVal,_xlpm.CSVVal&lt;&gt;"",_xlpm.CSVVal)),""))</f>
        <v/>
      </c>
      <c r="E390" s="41" t="str" cm="1">
        <f t="array" ref="E390">IF(($Y390+$Z390+$AA390+$AD390)=0,"",IFERROR(_xlfn.LET(_xlpm.CSVVal,IF($Y390=0,"",INDEX(CSV!E$2:E$510,$Y390)),_xlpm.MacVal,IF($Z390=0,"",INDEX(Output_Mac!C$2:C$500,$Z390)),_xlpm.WinVal,IF($AD390=0,"",INDEX(Output_Win!C$2:C$243,$AD390)),_xlpm.MyAuditVal,IF($AA390=0,"",INDEX(My_Audit!D$2:D$456,$AA390)),_xlfn.IFS(_xlpm.MyAuditVal&lt;&gt;"",_xlpm.MyAuditVal,_xlpm.MacVal&lt;&gt;"",_xlpm.MacVal,_xlpm.WinVal&lt;&gt;"",_xlpm.WinVal,_xlpm.CSVVal&lt;&gt;"",_xlpm.CSVVal)),""))</f>
        <v/>
      </c>
      <c r="F390" s="41" t="str" cm="1">
        <f t="array" ref="F390">IF(($Y390+$Z390+$AA390+$AD390)=0,"",IFERROR(_xlfn.LET(_xlpm.CSVVal,IF($Y390=0,"",INDEX(CSV!F$2:F$510,$Y390)),_xlpm.MacVal,IF($Z390=0,"",INDEX(Output_Mac!E$2:E$500,$Z390)),_xlpm.WinVal,IF($AD390=0,"",INDEX(Output_Win!E$2:E$243,$AD390)),_xlpm.MyAuditVal,IF($AA390=0,"",INDEX(My_Audit!E$2:E$456,$AA390)),_xlfn.IFS(_xlpm.MyAuditVal&lt;&gt;"",_xlpm.MyAuditVal,_xlpm.MacVal&lt;&gt;"",_xlpm.MacVal,_xlpm.WinVal&lt;&gt;"",_xlpm.WinVal,_xlpm.CSVVal&lt;&gt;"",PROPER(_xlpm.CSVVal))),""))</f>
        <v/>
      </c>
      <c r="G390" s="41" t="str" cm="1">
        <f t="array" ref="G390">IF(($Y390+$Z390+$AA390+$AD390)=0,"",IFERROR(_xlfn.LET(_xlpm.CSVVal,IF($Y390=0,"",INDEX(CSV!G$2:G$510,$Y390)),_xlpm.MacVal,IF($Z390=0,"",INDEX(Output_Mac!G$2:G$500,$Z390)),_xlpm.WinVal,IF($AD390=0,"",INDEX(Output_Win!G$2:G$243,$AD390)),_xlpm.MyAuditVal,IF($AA390=0,"",INDEX(My_Audit!F$2:F$456,$AA390)),_xlfn.IFS(_xlpm.MyAuditVal&lt;&gt;"",_xlpm.MyAuditVal,_xlpm.MacVal&lt;&gt;"",_xlpm.MacVal,_xlpm.WinVal&lt;&gt;"",_xlpm.WinVal,_xlpm.CSVVal&lt;&gt;"",_xlpm.CSVVal)),""))</f>
        <v/>
      </c>
      <c r="H390" s="41" t="str" cm="1">
        <f t="array" ref="H390">IF($Z390&gt;0,INDEX(Output_Mac!H$2:H$500,$Z390),IF($AD390&gt;0,INDEX(Output_Win!H$2:H$243,$AD390),IF($AA390&gt;0,_xlfn.LET(_xlpm.MyAuditVal,INDEX(My_Audit!G$2:G$456,$AA390),IF(_xlpm.MyAuditVal=0,"",_xlpm.MyAuditVal)),"")))</f>
        <v/>
      </c>
      <c r="I390" s="41" t="str" cm="1">
        <f t="array" ref="I390">IF(($Y390+$Z390+$AA390+$AD390)=0,"",IFERROR(_xlfn.LET(_xlpm.CSVVal,IF($Y390=0,"",INDEX(CSV!H$2:H$510,$Y390)),_xlpm.MacVal,IF($Z390=0,"",INDEX(Output_Mac!I$2:I$500,$Z390)),_xlpm.WinVal,IF($AD390=0,"",INDEX(Output_Win!I$2:I$243,$AD390)),_xlpm.MyAuditVal,IF($AA390=0,"",INDEX(My_Audit!H$2:H$456,$AA390)),_xlfn.IFS(_xlpm.MyAuditVal&lt;&gt;"",_xlpm.MyAuditVal,_xlpm.MacVal&lt;&gt;"",_xlpm.MacVal,_xlpm.WinVal&lt;&gt;"",_xlpm.WinVal,_xlpm.CSVVal&lt;&gt;"",_xlpm.CSVVal)),""))</f>
        <v/>
      </c>
      <c r="J390" s="41" t="str" cm="1">
        <f t="array" ref="J390">IF(($Y390+$Z390+$AA390+$AD390)=0,"",IFERROR(_xlfn.LET(_xlpm.CSVVal,IF($Y390=0,"",INDEX(CSV!J$2:J$510,$Y390)),_xlpm.MacVal,IF($Z390=0,"",INDEX(Output_Mac!J$2:J$500,$Z390)),_xlpm.WinVal,IF($AD390=0,"",INDEX(Output_Win!J$2:J$243,$AD390)),_xlpm.MyAuditVal,IF($AA390=0,"",INDEX(My_Audit!I$2:I$456,$AA390)),_xlfn.IFS(_xlpm.MyAuditVal&lt;&gt;"",_xlpm.MyAuditVal,_xlpm.MacVal&lt;&gt;"",_xlpm.MacVal,_xlpm.WinVal&lt;&gt;"",_xlpm.WinVal,_xlpm.CSVVal&lt;&gt;"",_xlpm.CSVVal)),""))</f>
        <v/>
      </c>
      <c r="K390" s="41" t="str" cm="1">
        <f t="array" ref="K390">IF(($Y390+$Z390+$AA390+$AD390)=0,"",IFERROR(_xlfn.LET(_xlpm.CSVVal,IF($Y390=0,"",INDEX(CSV!N$2:N$510,$Y390)),_xlpm.MacVal,IF($Z390=0,"",INDEX(Output_Mac!L$2:L$500,$Z390)),_xlpm.WinVal,IF($AD390=0,"",INDEX(Output_Win!L$2:L$243,$AD390)),_xlpm.MyAuditVal,IF($AA390=0,"",INDEX(My_Audit!J$2:J$456,$AA390)),_xlfn.IFS(_xlpm.MyAuditVal&lt;&gt;"",_xlpm.MyAuditVal,_xlpm.MacVal&lt;&gt;"",_xlpm.MacVal,_xlpm.WinVal&lt;&gt;"",_xlpm.WinVal,_xlpm.CSVVal&lt;&gt;"",_xlpm.CSVVal)),""))</f>
        <v/>
      </c>
      <c r="L390" s="41" t="str" cm="1">
        <f t="array" ref="L390">IF(($Y390+$Z390+$AA390+$AD390)=0,"",IFERROR(_xlfn.LET(_xlpm.CSVVal,IF($Y390=0,"",INDEX(CSV!Q$2:Q$510,$Y390)),_xlpm.MacVal,IF($Z390=0,"",INDEX(Output_Mac!M$2:M$500,$Z390)),_xlpm.WinVal,IF($AD390=0,"",INDEX(Output_Win!M$2:M$243,$AD390)),_xlpm.MyAuditVal,IF($AA390=0,"",INDEX(My_Audit!K$2:K$456,$AA390)),_xlfn.IFS(_xlpm.MyAuditVal&lt;&gt;"",_xlpm.MyAuditVal,_xlpm.MacVal&lt;&gt;"",_xlpm.MacVal,_xlpm.WinVal&lt;&gt;"",_xlpm.WinVal,_xlpm.CSVVal&lt;&gt;"",_xlpm.CSVVal)),""))</f>
        <v/>
      </c>
      <c r="M390" s="41" t="str" cm="1">
        <f t="array" ref="M390">IF(($Y390+$Z390+$AA390+$AD390)=0,"",ExpandDiagCodes(_xlfn.TEXTJOIN(", ",TRUE,IF($AA390=0,"",INDEX(My_Audit!N$2:N$456,$AA390)),IF($Z390=0,"",INDEX(Output_Mac!S$2:S$500,$Z390)),IF($AD390=0,"",INDEX(Output_Win!S$2:S$243,$AD390)),IF($Y390=0,"",INDEX(CSV!AE$2:AE$510,$Y390)))))</f>
        <v/>
      </c>
      <c r="N390" s="41" t="str" cm="1">
        <f t="array" ref="N390">IF(($Y390+$Z390+$AA390+$AD390)=0,"",IFERROR(_xlfn.LET(_xlpm.CSVVal,IF($Y390=0,"",INDEX(CSV!AG$2:AG$510,$Y390)),_xlpm.MacVal,IF($Z390=0,"",INDEX(Output_Mac!T$2:T$500,$Z390)),_xlpm.WinVal,IF($AD390=0,"",INDEX(Output_Win!T$2:T$243,$AD390)),_xlpm.MyAuditVal,IF($AA390=0,"",INDEX(My_Audit!O$2:O$456,$AA390)),_xlfn.IFS(_xlpm.MyAuditVal&lt;&gt;"",_xlpm.MyAuditVal,_xlpm.MacVal&lt;&gt;"",_xlpm.MacVal,_xlpm.WinVal&lt;&gt;"",_xlpm.WinVal,_xlpm.CSVVal&lt;&gt;"",_xlpm.CSVVal)),""))</f>
        <v/>
      </c>
      <c r="O390" s="41" t="str" cm="1">
        <f t="array" ref="O390">IF($AB390=0,"",INDEX(My_Audit!P$2:P$456,$AB390))&amp;""</f>
        <v/>
      </c>
      <c r="P390" s="40"/>
      <c r="Q390" s="41" t="str">
        <f>IF(LEFT(N390,4)="Pass","Nist SP 800-88",My_Audit!R390)&amp;""</f>
        <v/>
      </c>
      <c r="R390" s="40"/>
      <c r="S390" s="40"/>
      <c r="T390" s="41" t="str" cm="1">
        <f t="array" ref="T390">IF($AC390=0,"",INDEX(Models!J$2:J$605,$AC390))</f>
        <v/>
      </c>
      <c r="U390" s="40"/>
      <c r="V390" s="40"/>
      <c r="W390" s="79" t="str" cm="1">
        <f t="array" ref="W390">IF(($Z390+$AA390+$AD390)=0,"",ExpandDiagCodes(_xlfn.TEXTJOIN(", ",TRUE,IF($AA390=0,"",INDEX(My_Audit!L$2:L$456,$AA390)),IF($Z390=0,"",INDEX(Output_Mac!AA$2:AA$500,$Z390)),IF($AD390=0,"",INDEX(Output_Win!AA$2:AA$243,$AD390)))))</f>
        <v/>
      </c>
      <c r="Y390" s="80">
        <f>IFERROR(MATCH($A390,CSV!$A$2:$A$510,0),0)</f>
        <v>0</v>
      </c>
      <c r="Z390" s="80">
        <f>IFERROR(MATCH($A390,Output_Mac!$A$2:$A$500,0),0)</f>
        <v>0</v>
      </c>
      <c r="AA390" s="80">
        <f>IFERROR(MATCH($A390,My_Audit!$A$2:$A$456,0),0)</f>
        <v>389</v>
      </c>
      <c r="AB390" s="80">
        <f>IFERROR(MATCH($C390,My_Audit!$B$2:$B$456,0),0)</f>
        <v>0</v>
      </c>
      <c r="AC390" s="80">
        <f>IFERROR(MATCH($E390,Models!$I$2:$I$605,0),0)</f>
        <v>0</v>
      </c>
      <c r="AD390" s="80">
        <f>IFERROR(MATCH($A390,Output_Win!$A$2:$A$243,0),0)</f>
        <v>0</v>
      </c>
    </row>
    <row r="391" spans="1:30">
      <c r="A391" s="40" t="str">
        <f>_xlfn.TEXTJOIN("",TRUE,Input!$A$4,TEXT(ROW(My_Audit!A390)+Input!$A$8-1,"00"))</f>
        <v>W4778</v>
      </c>
      <c r="B391" s="40" t="str">
        <f>_xlfn.TEXTJOIN("-",TRUE,"ITD",Input!$A$2,A391)</f>
        <v>ITD-SHR11749-W4778</v>
      </c>
      <c r="C391" s="41" t="str" cm="1">
        <f t="array" ref="C391">IF(($Y391+$Z391+$AA391+$AD391)=0,"",IFERROR(_xlfn.LET(_xlpm.CSVVal,IF($Y391=0,"",INDEX(CSV!B$2:B$510,$Y391)),_xlpm.MacVal,IF($Z391=0,"",INDEX(Output_Mac!B$2:B$500,$Z391)),_xlpm.WinVal,IF($AD391=0,"",INDEX(Output_Win!B$2:B$243,$AD391)),_xlpm.MyAuditVal,IF($AA391=0,"",INDEX(My_Audit!B$2:B$456,$AA391)),_xlfn.IFS(_xlpm.MyAuditVal&lt;&gt;"",_xlpm.MyAuditVal,_xlpm.MacVal&lt;&gt;"",_xlpm.MacVal,_xlpm.WinVal&lt;&gt;"",_xlpm.WinVal,_xlpm.CSVVal&lt;&gt;"",_xlpm.CSVVal)),""))</f>
        <v/>
      </c>
      <c r="D391" s="41" t="str" cm="1">
        <f t="array" ref="D391">IF(($Y391+$Z391+$AA391+$AD391)=0,"",IFERROR(_xlfn.LET(_xlpm.CSVVal,IF($Y391=0,"",INDEX(CSV!C$2:C$510,$Y391)),_xlpm.MacVal,IF($Z391=0,"",INDEX(Output_Mac!D$2:D$500,$Z391)),_xlpm.WinVal,IF($AD391=0,"",INDEX(Output_Win!D$2:D$243,$AD391)),_xlpm.MyAuditVal,IF($AA391=0,"",INDEX(My_Audit!C$2:C$456,$AA391)),_xlfn.IFS(_xlpm.MyAuditVal&lt;&gt;"",_xlpm.MyAuditVal,_xlpm.MacVal&lt;&gt;"",_xlpm.MacVal,_xlpm.WinVal&lt;&gt;"",_xlpm.WinVal,_xlpm.CSVVal&lt;&gt;"",_xlpm.CSVVal)),""))</f>
        <v/>
      </c>
      <c r="E391" s="41" t="str" cm="1">
        <f t="array" ref="E391">IF(($Y391+$Z391+$AA391+$AD391)=0,"",IFERROR(_xlfn.LET(_xlpm.CSVVal,IF($Y391=0,"",INDEX(CSV!E$2:E$510,$Y391)),_xlpm.MacVal,IF($Z391=0,"",INDEX(Output_Mac!C$2:C$500,$Z391)),_xlpm.WinVal,IF($AD391=0,"",INDEX(Output_Win!C$2:C$243,$AD391)),_xlpm.MyAuditVal,IF($AA391=0,"",INDEX(My_Audit!D$2:D$456,$AA391)),_xlfn.IFS(_xlpm.MyAuditVal&lt;&gt;"",_xlpm.MyAuditVal,_xlpm.MacVal&lt;&gt;"",_xlpm.MacVal,_xlpm.WinVal&lt;&gt;"",_xlpm.WinVal,_xlpm.CSVVal&lt;&gt;"",_xlpm.CSVVal)),""))</f>
        <v/>
      </c>
      <c r="F391" s="41" t="str" cm="1">
        <f t="array" ref="F391">IF(($Y391+$Z391+$AA391+$AD391)=0,"",IFERROR(_xlfn.LET(_xlpm.CSVVal,IF($Y391=0,"",INDEX(CSV!F$2:F$510,$Y391)),_xlpm.MacVal,IF($Z391=0,"",INDEX(Output_Mac!E$2:E$500,$Z391)),_xlpm.WinVal,IF($AD391=0,"",INDEX(Output_Win!E$2:E$243,$AD391)),_xlpm.MyAuditVal,IF($AA391=0,"",INDEX(My_Audit!E$2:E$456,$AA391)),_xlfn.IFS(_xlpm.MyAuditVal&lt;&gt;"",_xlpm.MyAuditVal,_xlpm.MacVal&lt;&gt;"",_xlpm.MacVal,_xlpm.WinVal&lt;&gt;"",_xlpm.WinVal,_xlpm.CSVVal&lt;&gt;"",PROPER(_xlpm.CSVVal))),""))</f>
        <v/>
      </c>
      <c r="G391" s="41" t="str" cm="1">
        <f t="array" ref="G391">IF(($Y391+$Z391+$AA391+$AD391)=0,"",IFERROR(_xlfn.LET(_xlpm.CSVVal,IF($Y391=0,"",INDEX(CSV!G$2:G$510,$Y391)),_xlpm.MacVal,IF($Z391=0,"",INDEX(Output_Mac!G$2:G$500,$Z391)),_xlpm.WinVal,IF($AD391=0,"",INDEX(Output_Win!G$2:G$243,$AD391)),_xlpm.MyAuditVal,IF($AA391=0,"",INDEX(My_Audit!F$2:F$456,$AA391)),_xlfn.IFS(_xlpm.MyAuditVal&lt;&gt;"",_xlpm.MyAuditVal,_xlpm.MacVal&lt;&gt;"",_xlpm.MacVal,_xlpm.WinVal&lt;&gt;"",_xlpm.WinVal,_xlpm.CSVVal&lt;&gt;"",_xlpm.CSVVal)),""))</f>
        <v/>
      </c>
      <c r="H391" s="41" t="str" cm="1">
        <f t="array" ref="H391">IF($Z391&gt;0,INDEX(Output_Mac!H$2:H$500,$Z391),IF($AD391&gt;0,INDEX(Output_Win!H$2:H$243,$AD391),IF($AA391&gt;0,_xlfn.LET(_xlpm.MyAuditVal,INDEX(My_Audit!G$2:G$456,$AA391),IF(_xlpm.MyAuditVal=0,"",_xlpm.MyAuditVal)),"")))</f>
        <v/>
      </c>
      <c r="I391" s="41" t="str" cm="1">
        <f t="array" ref="I391">IF(($Y391+$Z391+$AA391+$AD391)=0,"",IFERROR(_xlfn.LET(_xlpm.CSVVal,IF($Y391=0,"",INDEX(CSV!H$2:H$510,$Y391)),_xlpm.MacVal,IF($Z391=0,"",INDEX(Output_Mac!I$2:I$500,$Z391)),_xlpm.WinVal,IF($AD391=0,"",INDEX(Output_Win!I$2:I$243,$AD391)),_xlpm.MyAuditVal,IF($AA391=0,"",INDEX(My_Audit!H$2:H$456,$AA391)),_xlfn.IFS(_xlpm.MyAuditVal&lt;&gt;"",_xlpm.MyAuditVal,_xlpm.MacVal&lt;&gt;"",_xlpm.MacVal,_xlpm.WinVal&lt;&gt;"",_xlpm.WinVal,_xlpm.CSVVal&lt;&gt;"",_xlpm.CSVVal)),""))</f>
        <v/>
      </c>
      <c r="J391" s="41" t="str" cm="1">
        <f t="array" ref="J391">IF(($Y391+$Z391+$AA391+$AD391)=0,"",IFERROR(_xlfn.LET(_xlpm.CSVVal,IF($Y391=0,"",INDEX(CSV!J$2:J$510,$Y391)),_xlpm.MacVal,IF($Z391=0,"",INDEX(Output_Mac!J$2:J$500,$Z391)),_xlpm.WinVal,IF($AD391=0,"",INDEX(Output_Win!J$2:J$243,$AD391)),_xlpm.MyAuditVal,IF($AA391=0,"",INDEX(My_Audit!I$2:I$456,$AA391)),_xlfn.IFS(_xlpm.MyAuditVal&lt;&gt;"",_xlpm.MyAuditVal,_xlpm.MacVal&lt;&gt;"",_xlpm.MacVal,_xlpm.WinVal&lt;&gt;"",_xlpm.WinVal,_xlpm.CSVVal&lt;&gt;"",_xlpm.CSVVal)),""))</f>
        <v/>
      </c>
      <c r="K391" s="41" t="str" cm="1">
        <f t="array" ref="K391">IF(($Y391+$Z391+$AA391+$AD391)=0,"",IFERROR(_xlfn.LET(_xlpm.CSVVal,IF($Y391=0,"",INDEX(CSV!N$2:N$510,$Y391)),_xlpm.MacVal,IF($Z391=0,"",INDEX(Output_Mac!L$2:L$500,$Z391)),_xlpm.WinVal,IF($AD391=0,"",INDEX(Output_Win!L$2:L$243,$AD391)),_xlpm.MyAuditVal,IF($AA391=0,"",INDEX(My_Audit!J$2:J$456,$AA391)),_xlfn.IFS(_xlpm.MyAuditVal&lt;&gt;"",_xlpm.MyAuditVal,_xlpm.MacVal&lt;&gt;"",_xlpm.MacVal,_xlpm.WinVal&lt;&gt;"",_xlpm.WinVal,_xlpm.CSVVal&lt;&gt;"",_xlpm.CSVVal)),""))</f>
        <v/>
      </c>
      <c r="L391" s="41" t="str" cm="1">
        <f t="array" ref="L391">IF(($Y391+$Z391+$AA391+$AD391)=0,"",IFERROR(_xlfn.LET(_xlpm.CSVVal,IF($Y391=0,"",INDEX(CSV!Q$2:Q$510,$Y391)),_xlpm.MacVal,IF($Z391=0,"",INDEX(Output_Mac!M$2:M$500,$Z391)),_xlpm.WinVal,IF($AD391=0,"",INDEX(Output_Win!M$2:M$243,$AD391)),_xlpm.MyAuditVal,IF($AA391=0,"",INDEX(My_Audit!K$2:K$456,$AA391)),_xlfn.IFS(_xlpm.MyAuditVal&lt;&gt;"",_xlpm.MyAuditVal,_xlpm.MacVal&lt;&gt;"",_xlpm.MacVal,_xlpm.WinVal&lt;&gt;"",_xlpm.WinVal,_xlpm.CSVVal&lt;&gt;"",_xlpm.CSVVal)),""))</f>
        <v/>
      </c>
      <c r="M391" s="41" t="str" cm="1">
        <f t="array" ref="M391">IF(($Y391+$Z391+$AA391+$AD391)=0,"",ExpandDiagCodes(_xlfn.TEXTJOIN(", ",TRUE,IF($AA391=0,"",INDEX(My_Audit!N$2:N$456,$AA391)),IF($Z391=0,"",INDEX(Output_Mac!S$2:S$500,$Z391)),IF($AD391=0,"",INDEX(Output_Win!S$2:S$243,$AD391)),IF($Y391=0,"",INDEX(CSV!AE$2:AE$510,$Y391)))))</f>
        <v/>
      </c>
      <c r="N391" s="41" t="str" cm="1">
        <f t="array" ref="N391">IF(($Y391+$Z391+$AA391+$AD391)=0,"",IFERROR(_xlfn.LET(_xlpm.CSVVal,IF($Y391=0,"",INDEX(CSV!AG$2:AG$510,$Y391)),_xlpm.MacVal,IF($Z391=0,"",INDEX(Output_Mac!T$2:T$500,$Z391)),_xlpm.WinVal,IF($AD391=0,"",INDEX(Output_Win!T$2:T$243,$AD391)),_xlpm.MyAuditVal,IF($AA391=0,"",INDEX(My_Audit!O$2:O$456,$AA391)),_xlfn.IFS(_xlpm.MyAuditVal&lt;&gt;"",_xlpm.MyAuditVal,_xlpm.MacVal&lt;&gt;"",_xlpm.MacVal,_xlpm.WinVal&lt;&gt;"",_xlpm.WinVal,_xlpm.CSVVal&lt;&gt;"",_xlpm.CSVVal)),""))</f>
        <v/>
      </c>
      <c r="O391" s="41" t="str" cm="1">
        <f t="array" ref="O391">IF($AB391=0,"",INDEX(My_Audit!P$2:P$456,$AB391))&amp;""</f>
        <v/>
      </c>
      <c r="P391" s="40"/>
      <c r="Q391" s="41" t="str">
        <f>IF(LEFT(N391,4)="Pass","Nist SP 800-88",My_Audit!R391)&amp;""</f>
        <v/>
      </c>
      <c r="R391" s="40"/>
      <c r="S391" s="40"/>
      <c r="T391" s="41" t="str" cm="1">
        <f t="array" ref="T391">IF($AC391=0,"",INDEX(Models!J$2:J$605,$AC391))</f>
        <v/>
      </c>
      <c r="U391" s="40"/>
      <c r="V391" s="40"/>
      <c r="W391" s="79" t="str" cm="1">
        <f t="array" ref="W391">IF(($Z391+$AA391+$AD391)=0,"",ExpandDiagCodes(_xlfn.TEXTJOIN(", ",TRUE,IF($AA391=0,"",INDEX(My_Audit!L$2:L$456,$AA391)),IF($Z391=0,"",INDEX(Output_Mac!AA$2:AA$500,$Z391)),IF($AD391=0,"",INDEX(Output_Win!AA$2:AA$243,$AD391)))))</f>
        <v/>
      </c>
      <c r="Y391" s="80">
        <f>IFERROR(MATCH($A391,CSV!$A$2:$A$510,0),0)</f>
        <v>0</v>
      </c>
      <c r="Z391" s="80">
        <f>IFERROR(MATCH($A391,Output_Mac!$A$2:$A$500,0),0)</f>
        <v>0</v>
      </c>
      <c r="AA391" s="80">
        <f>IFERROR(MATCH($A391,My_Audit!$A$2:$A$456,0),0)</f>
        <v>390</v>
      </c>
      <c r="AB391" s="80">
        <f>IFERROR(MATCH($C391,My_Audit!$B$2:$B$456,0),0)</f>
        <v>0</v>
      </c>
      <c r="AC391" s="80">
        <f>IFERROR(MATCH($E391,Models!$I$2:$I$605,0),0)</f>
        <v>0</v>
      </c>
      <c r="AD391" s="80">
        <f>IFERROR(MATCH($A391,Output_Win!$A$2:$A$243,0),0)</f>
        <v>0</v>
      </c>
    </row>
    <row r="392" spans="1:30">
      <c r="A392" s="40" t="str">
        <f>_xlfn.TEXTJOIN("",TRUE,Input!$A$4,TEXT(ROW(My_Audit!A391)+Input!$A$8-1,"00"))</f>
        <v>W4779</v>
      </c>
      <c r="B392" s="40" t="str">
        <f>_xlfn.TEXTJOIN("-",TRUE,"ITD",Input!$A$2,A392)</f>
        <v>ITD-SHR11749-W4779</v>
      </c>
      <c r="C392" s="41" t="str" cm="1">
        <f t="array" ref="C392">IF(($Y392+$Z392+$AA392+$AD392)=0,"",IFERROR(_xlfn.LET(_xlpm.CSVVal,IF($Y392=0,"",INDEX(CSV!B$2:B$510,$Y392)),_xlpm.MacVal,IF($Z392=0,"",INDEX(Output_Mac!B$2:B$500,$Z392)),_xlpm.WinVal,IF($AD392=0,"",INDEX(Output_Win!B$2:B$243,$AD392)),_xlpm.MyAuditVal,IF($AA392=0,"",INDEX(My_Audit!B$2:B$456,$AA392)),_xlfn.IFS(_xlpm.MyAuditVal&lt;&gt;"",_xlpm.MyAuditVal,_xlpm.MacVal&lt;&gt;"",_xlpm.MacVal,_xlpm.WinVal&lt;&gt;"",_xlpm.WinVal,_xlpm.CSVVal&lt;&gt;"",_xlpm.CSVVal)),""))</f>
        <v/>
      </c>
      <c r="D392" s="41" t="str" cm="1">
        <f t="array" ref="D392">IF(($Y392+$Z392+$AA392+$AD392)=0,"",IFERROR(_xlfn.LET(_xlpm.CSVVal,IF($Y392=0,"",INDEX(CSV!C$2:C$510,$Y392)),_xlpm.MacVal,IF($Z392=0,"",INDEX(Output_Mac!D$2:D$500,$Z392)),_xlpm.WinVal,IF($AD392=0,"",INDEX(Output_Win!D$2:D$243,$AD392)),_xlpm.MyAuditVal,IF($AA392=0,"",INDEX(My_Audit!C$2:C$456,$AA392)),_xlfn.IFS(_xlpm.MyAuditVal&lt;&gt;"",_xlpm.MyAuditVal,_xlpm.MacVal&lt;&gt;"",_xlpm.MacVal,_xlpm.WinVal&lt;&gt;"",_xlpm.WinVal,_xlpm.CSVVal&lt;&gt;"",_xlpm.CSVVal)),""))</f>
        <v/>
      </c>
      <c r="E392" s="41" t="str" cm="1">
        <f t="array" ref="E392">IF(($Y392+$Z392+$AA392+$AD392)=0,"",IFERROR(_xlfn.LET(_xlpm.CSVVal,IF($Y392=0,"",INDEX(CSV!E$2:E$510,$Y392)),_xlpm.MacVal,IF($Z392=0,"",INDEX(Output_Mac!C$2:C$500,$Z392)),_xlpm.WinVal,IF($AD392=0,"",INDEX(Output_Win!C$2:C$243,$AD392)),_xlpm.MyAuditVal,IF($AA392=0,"",INDEX(My_Audit!D$2:D$456,$AA392)),_xlfn.IFS(_xlpm.MyAuditVal&lt;&gt;"",_xlpm.MyAuditVal,_xlpm.MacVal&lt;&gt;"",_xlpm.MacVal,_xlpm.WinVal&lt;&gt;"",_xlpm.WinVal,_xlpm.CSVVal&lt;&gt;"",_xlpm.CSVVal)),""))</f>
        <v/>
      </c>
      <c r="F392" s="41" t="str" cm="1">
        <f t="array" ref="F392">IF(($Y392+$Z392+$AA392+$AD392)=0,"",IFERROR(_xlfn.LET(_xlpm.CSVVal,IF($Y392=0,"",INDEX(CSV!F$2:F$510,$Y392)),_xlpm.MacVal,IF($Z392=0,"",INDEX(Output_Mac!E$2:E$500,$Z392)),_xlpm.WinVal,IF($AD392=0,"",INDEX(Output_Win!E$2:E$243,$AD392)),_xlpm.MyAuditVal,IF($AA392=0,"",INDEX(My_Audit!E$2:E$456,$AA392)),_xlfn.IFS(_xlpm.MyAuditVal&lt;&gt;"",_xlpm.MyAuditVal,_xlpm.MacVal&lt;&gt;"",_xlpm.MacVal,_xlpm.WinVal&lt;&gt;"",_xlpm.WinVal,_xlpm.CSVVal&lt;&gt;"",PROPER(_xlpm.CSVVal))),""))</f>
        <v/>
      </c>
      <c r="G392" s="41" t="str" cm="1">
        <f t="array" ref="G392">IF(($Y392+$Z392+$AA392+$AD392)=0,"",IFERROR(_xlfn.LET(_xlpm.CSVVal,IF($Y392=0,"",INDEX(CSV!G$2:G$510,$Y392)),_xlpm.MacVal,IF($Z392=0,"",INDEX(Output_Mac!G$2:G$500,$Z392)),_xlpm.WinVal,IF($AD392=0,"",INDEX(Output_Win!G$2:G$243,$AD392)),_xlpm.MyAuditVal,IF($AA392=0,"",INDEX(My_Audit!F$2:F$456,$AA392)),_xlfn.IFS(_xlpm.MyAuditVal&lt;&gt;"",_xlpm.MyAuditVal,_xlpm.MacVal&lt;&gt;"",_xlpm.MacVal,_xlpm.WinVal&lt;&gt;"",_xlpm.WinVal,_xlpm.CSVVal&lt;&gt;"",_xlpm.CSVVal)),""))</f>
        <v/>
      </c>
      <c r="H392" s="41" t="str" cm="1">
        <f t="array" ref="H392">IF($Z392&gt;0,INDEX(Output_Mac!H$2:H$500,$Z392),IF($AD392&gt;0,INDEX(Output_Win!H$2:H$243,$AD392),IF($AA392&gt;0,_xlfn.LET(_xlpm.MyAuditVal,INDEX(My_Audit!G$2:G$456,$AA392),IF(_xlpm.MyAuditVal=0,"",_xlpm.MyAuditVal)),"")))</f>
        <v/>
      </c>
      <c r="I392" s="41" t="str" cm="1">
        <f t="array" ref="I392">IF(($Y392+$Z392+$AA392+$AD392)=0,"",IFERROR(_xlfn.LET(_xlpm.CSVVal,IF($Y392=0,"",INDEX(CSV!H$2:H$510,$Y392)),_xlpm.MacVal,IF($Z392=0,"",INDEX(Output_Mac!I$2:I$500,$Z392)),_xlpm.WinVal,IF($AD392=0,"",INDEX(Output_Win!I$2:I$243,$AD392)),_xlpm.MyAuditVal,IF($AA392=0,"",INDEX(My_Audit!H$2:H$456,$AA392)),_xlfn.IFS(_xlpm.MyAuditVal&lt;&gt;"",_xlpm.MyAuditVal,_xlpm.MacVal&lt;&gt;"",_xlpm.MacVal,_xlpm.WinVal&lt;&gt;"",_xlpm.WinVal,_xlpm.CSVVal&lt;&gt;"",_xlpm.CSVVal)),""))</f>
        <v/>
      </c>
      <c r="J392" s="41" t="str" cm="1">
        <f t="array" ref="J392">IF(($Y392+$Z392+$AA392+$AD392)=0,"",IFERROR(_xlfn.LET(_xlpm.CSVVal,IF($Y392=0,"",INDEX(CSV!J$2:J$510,$Y392)),_xlpm.MacVal,IF($Z392=0,"",INDEX(Output_Mac!J$2:J$500,$Z392)),_xlpm.WinVal,IF($AD392=0,"",INDEX(Output_Win!J$2:J$243,$AD392)),_xlpm.MyAuditVal,IF($AA392=0,"",INDEX(My_Audit!I$2:I$456,$AA392)),_xlfn.IFS(_xlpm.MyAuditVal&lt;&gt;"",_xlpm.MyAuditVal,_xlpm.MacVal&lt;&gt;"",_xlpm.MacVal,_xlpm.WinVal&lt;&gt;"",_xlpm.WinVal,_xlpm.CSVVal&lt;&gt;"",_xlpm.CSVVal)),""))</f>
        <v/>
      </c>
      <c r="K392" s="41" t="str" cm="1">
        <f t="array" ref="K392">IF(($Y392+$Z392+$AA392+$AD392)=0,"",IFERROR(_xlfn.LET(_xlpm.CSVVal,IF($Y392=0,"",INDEX(CSV!N$2:N$510,$Y392)),_xlpm.MacVal,IF($Z392=0,"",INDEX(Output_Mac!L$2:L$500,$Z392)),_xlpm.WinVal,IF($AD392=0,"",INDEX(Output_Win!L$2:L$243,$AD392)),_xlpm.MyAuditVal,IF($AA392=0,"",INDEX(My_Audit!J$2:J$456,$AA392)),_xlfn.IFS(_xlpm.MyAuditVal&lt;&gt;"",_xlpm.MyAuditVal,_xlpm.MacVal&lt;&gt;"",_xlpm.MacVal,_xlpm.WinVal&lt;&gt;"",_xlpm.WinVal,_xlpm.CSVVal&lt;&gt;"",_xlpm.CSVVal)),""))</f>
        <v/>
      </c>
      <c r="L392" s="41" t="str" cm="1">
        <f t="array" ref="L392">IF(($Y392+$Z392+$AA392+$AD392)=0,"",IFERROR(_xlfn.LET(_xlpm.CSVVal,IF($Y392=0,"",INDEX(CSV!Q$2:Q$510,$Y392)),_xlpm.MacVal,IF($Z392=0,"",INDEX(Output_Mac!M$2:M$500,$Z392)),_xlpm.WinVal,IF($AD392=0,"",INDEX(Output_Win!M$2:M$243,$AD392)),_xlpm.MyAuditVal,IF($AA392=0,"",INDEX(My_Audit!K$2:K$456,$AA392)),_xlfn.IFS(_xlpm.MyAuditVal&lt;&gt;"",_xlpm.MyAuditVal,_xlpm.MacVal&lt;&gt;"",_xlpm.MacVal,_xlpm.WinVal&lt;&gt;"",_xlpm.WinVal,_xlpm.CSVVal&lt;&gt;"",_xlpm.CSVVal)),""))</f>
        <v/>
      </c>
      <c r="M392" s="41" t="str" cm="1">
        <f t="array" ref="M392">IF(($Y392+$Z392+$AA392+$AD392)=0,"",ExpandDiagCodes(_xlfn.TEXTJOIN(", ",TRUE,IF($AA392=0,"",INDEX(My_Audit!N$2:N$456,$AA392)),IF($Z392=0,"",INDEX(Output_Mac!S$2:S$500,$Z392)),IF($AD392=0,"",INDEX(Output_Win!S$2:S$243,$AD392)),IF($Y392=0,"",INDEX(CSV!AE$2:AE$510,$Y392)))))</f>
        <v/>
      </c>
      <c r="N392" s="41" t="str" cm="1">
        <f t="array" ref="N392">IF(($Y392+$Z392+$AA392+$AD392)=0,"",IFERROR(_xlfn.LET(_xlpm.CSVVal,IF($Y392=0,"",INDEX(CSV!AG$2:AG$510,$Y392)),_xlpm.MacVal,IF($Z392=0,"",INDEX(Output_Mac!T$2:T$500,$Z392)),_xlpm.WinVal,IF($AD392=0,"",INDEX(Output_Win!T$2:T$243,$AD392)),_xlpm.MyAuditVal,IF($AA392=0,"",INDEX(My_Audit!O$2:O$456,$AA392)),_xlfn.IFS(_xlpm.MyAuditVal&lt;&gt;"",_xlpm.MyAuditVal,_xlpm.MacVal&lt;&gt;"",_xlpm.MacVal,_xlpm.WinVal&lt;&gt;"",_xlpm.WinVal,_xlpm.CSVVal&lt;&gt;"",_xlpm.CSVVal)),""))</f>
        <v/>
      </c>
      <c r="O392" s="41" t="str" cm="1">
        <f t="array" ref="O392">IF($AB392=0,"",INDEX(My_Audit!P$2:P$456,$AB392))&amp;""</f>
        <v/>
      </c>
      <c r="P392" s="40"/>
      <c r="Q392" s="41" t="str">
        <f>IF(LEFT(N392,4)="Pass","Nist SP 800-88",My_Audit!R392)&amp;""</f>
        <v/>
      </c>
      <c r="R392" s="40"/>
      <c r="S392" s="40"/>
      <c r="T392" s="41" t="str" cm="1">
        <f t="array" ref="T392">IF($AC392=0,"",INDEX(Models!J$2:J$605,$AC392))</f>
        <v/>
      </c>
      <c r="U392" s="40"/>
      <c r="V392" s="40"/>
      <c r="W392" s="79" t="str" cm="1">
        <f t="array" ref="W392">IF(($Z392+$AA392+$AD392)=0,"",ExpandDiagCodes(_xlfn.TEXTJOIN(", ",TRUE,IF($AA392=0,"",INDEX(My_Audit!L$2:L$456,$AA392)),IF($Z392=0,"",INDEX(Output_Mac!AA$2:AA$500,$Z392)),IF($AD392=0,"",INDEX(Output_Win!AA$2:AA$243,$AD392)))))</f>
        <v/>
      </c>
      <c r="Y392" s="80">
        <f>IFERROR(MATCH($A392,CSV!$A$2:$A$510,0),0)</f>
        <v>0</v>
      </c>
      <c r="Z392" s="80">
        <f>IFERROR(MATCH($A392,Output_Mac!$A$2:$A$500,0),0)</f>
        <v>0</v>
      </c>
      <c r="AA392" s="80">
        <f>IFERROR(MATCH($A392,My_Audit!$A$2:$A$456,0),0)</f>
        <v>391</v>
      </c>
      <c r="AB392" s="80">
        <f>IFERROR(MATCH($C392,My_Audit!$B$2:$B$456,0),0)</f>
        <v>0</v>
      </c>
      <c r="AC392" s="80">
        <f>IFERROR(MATCH($E392,Models!$I$2:$I$605,0),0)</f>
        <v>0</v>
      </c>
      <c r="AD392" s="80">
        <f>IFERROR(MATCH($A392,Output_Win!$A$2:$A$243,0),0)</f>
        <v>0</v>
      </c>
    </row>
    <row r="393" spans="1:30">
      <c r="A393" s="40" t="str">
        <f>_xlfn.TEXTJOIN("",TRUE,Input!$A$4,TEXT(ROW(My_Audit!A392)+Input!$A$8-1,"00"))</f>
        <v>W4780</v>
      </c>
      <c r="B393" s="40" t="str">
        <f>_xlfn.TEXTJOIN("-",TRUE,"ITD",Input!$A$2,A393)</f>
        <v>ITD-SHR11749-W4780</v>
      </c>
      <c r="C393" s="41" t="str" cm="1">
        <f t="array" ref="C393">IF(($Y393+$Z393+$AA393+$AD393)=0,"",IFERROR(_xlfn.LET(_xlpm.CSVVal,IF($Y393=0,"",INDEX(CSV!B$2:B$510,$Y393)),_xlpm.MacVal,IF($Z393=0,"",INDEX(Output_Mac!B$2:B$500,$Z393)),_xlpm.WinVal,IF($AD393=0,"",INDEX(Output_Win!B$2:B$243,$AD393)),_xlpm.MyAuditVal,IF($AA393=0,"",INDEX(My_Audit!B$2:B$456,$AA393)),_xlfn.IFS(_xlpm.MyAuditVal&lt;&gt;"",_xlpm.MyAuditVal,_xlpm.MacVal&lt;&gt;"",_xlpm.MacVal,_xlpm.WinVal&lt;&gt;"",_xlpm.WinVal,_xlpm.CSVVal&lt;&gt;"",_xlpm.CSVVal)),""))</f>
        <v/>
      </c>
      <c r="D393" s="41" t="str" cm="1">
        <f t="array" ref="D393">IF(($Y393+$Z393+$AA393+$AD393)=0,"",IFERROR(_xlfn.LET(_xlpm.CSVVal,IF($Y393=0,"",INDEX(CSV!C$2:C$510,$Y393)),_xlpm.MacVal,IF($Z393=0,"",INDEX(Output_Mac!D$2:D$500,$Z393)),_xlpm.WinVal,IF($AD393=0,"",INDEX(Output_Win!D$2:D$243,$AD393)),_xlpm.MyAuditVal,IF($AA393=0,"",INDEX(My_Audit!C$2:C$456,$AA393)),_xlfn.IFS(_xlpm.MyAuditVal&lt;&gt;"",_xlpm.MyAuditVal,_xlpm.MacVal&lt;&gt;"",_xlpm.MacVal,_xlpm.WinVal&lt;&gt;"",_xlpm.WinVal,_xlpm.CSVVal&lt;&gt;"",_xlpm.CSVVal)),""))</f>
        <v/>
      </c>
      <c r="E393" s="41" t="str" cm="1">
        <f t="array" ref="E393">IF(($Y393+$Z393+$AA393+$AD393)=0,"",IFERROR(_xlfn.LET(_xlpm.CSVVal,IF($Y393=0,"",INDEX(CSV!E$2:E$510,$Y393)),_xlpm.MacVal,IF($Z393=0,"",INDEX(Output_Mac!C$2:C$500,$Z393)),_xlpm.WinVal,IF($AD393=0,"",INDEX(Output_Win!C$2:C$243,$AD393)),_xlpm.MyAuditVal,IF($AA393=0,"",INDEX(My_Audit!D$2:D$456,$AA393)),_xlfn.IFS(_xlpm.MyAuditVal&lt;&gt;"",_xlpm.MyAuditVal,_xlpm.MacVal&lt;&gt;"",_xlpm.MacVal,_xlpm.WinVal&lt;&gt;"",_xlpm.WinVal,_xlpm.CSVVal&lt;&gt;"",_xlpm.CSVVal)),""))</f>
        <v/>
      </c>
      <c r="F393" s="41" t="str" cm="1">
        <f t="array" ref="F393">IF(($Y393+$Z393+$AA393+$AD393)=0,"",IFERROR(_xlfn.LET(_xlpm.CSVVal,IF($Y393=0,"",INDEX(CSV!F$2:F$510,$Y393)),_xlpm.MacVal,IF($Z393=0,"",INDEX(Output_Mac!E$2:E$500,$Z393)),_xlpm.WinVal,IF($AD393=0,"",INDEX(Output_Win!E$2:E$243,$AD393)),_xlpm.MyAuditVal,IF($AA393=0,"",INDEX(My_Audit!E$2:E$456,$AA393)),_xlfn.IFS(_xlpm.MyAuditVal&lt;&gt;"",_xlpm.MyAuditVal,_xlpm.MacVal&lt;&gt;"",_xlpm.MacVal,_xlpm.WinVal&lt;&gt;"",_xlpm.WinVal,_xlpm.CSVVal&lt;&gt;"",PROPER(_xlpm.CSVVal))),""))</f>
        <v/>
      </c>
      <c r="G393" s="41" t="str" cm="1">
        <f t="array" ref="G393">IF(($Y393+$Z393+$AA393+$AD393)=0,"",IFERROR(_xlfn.LET(_xlpm.CSVVal,IF($Y393=0,"",INDEX(CSV!G$2:G$510,$Y393)),_xlpm.MacVal,IF($Z393=0,"",INDEX(Output_Mac!G$2:G$500,$Z393)),_xlpm.WinVal,IF($AD393=0,"",INDEX(Output_Win!G$2:G$243,$AD393)),_xlpm.MyAuditVal,IF($AA393=0,"",INDEX(My_Audit!F$2:F$456,$AA393)),_xlfn.IFS(_xlpm.MyAuditVal&lt;&gt;"",_xlpm.MyAuditVal,_xlpm.MacVal&lt;&gt;"",_xlpm.MacVal,_xlpm.WinVal&lt;&gt;"",_xlpm.WinVal,_xlpm.CSVVal&lt;&gt;"",_xlpm.CSVVal)),""))</f>
        <v/>
      </c>
      <c r="H393" s="41" t="str" cm="1">
        <f t="array" ref="H393">IF($Z393&gt;0,INDEX(Output_Mac!H$2:H$500,$Z393),IF($AD393&gt;0,INDEX(Output_Win!H$2:H$243,$AD393),IF($AA393&gt;0,_xlfn.LET(_xlpm.MyAuditVal,INDEX(My_Audit!G$2:G$456,$AA393),IF(_xlpm.MyAuditVal=0,"",_xlpm.MyAuditVal)),"")))</f>
        <v/>
      </c>
      <c r="I393" s="41" t="str" cm="1">
        <f t="array" ref="I393">IF(($Y393+$Z393+$AA393+$AD393)=0,"",IFERROR(_xlfn.LET(_xlpm.CSVVal,IF($Y393=0,"",INDEX(CSV!H$2:H$510,$Y393)),_xlpm.MacVal,IF($Z393=0,"",INDEX(Output_Mac!I$2:I$500,$Z393)),_xlpm.WinVal,IF($AD393=0,"",INDEX(Output_Win!I$2:I$243,$AD393)),_xlpm.MyAuditVal,IF($AA393=0,"",INDEX(My_Audit!H$2:H$456,$AA393)),_xlfn.IFS(_xlpm.MyAuditVal&lt;&gt;"",_xlpm.MyAuditVal,_xlpm.MacVal&lt;&gt;"",_xlpm.MacVal,_xlpm.WinVal&lt;&gt;"",_xlpm.WinVal,_xlpm.CSVVal&lt;&gt;"",_xlpm.CSVVal)),""))</f>
        <v/>
      </c>
      <c r="J393" s="41" t="str" cm="1">
        <f t="array" ref="J393">IF(($Y393+$Z393+$AA393+$AD393)=0,"",IFERROR(_xlfn.LET(_xlpm.CSVVal,IF($Y393=0,"",INDEX(CSV!J$2:J$510,$Y393)),_xlpm.MacVal,IF($Z393=0,"",INDEX(Output_Mac!J$2:J$500,$Z393)),_xlpm.WinVal,IF($AD393=0,"",INDEX(Output_Win!J$2:J$243,$AD393)),_xlpm.MyAuditVal,IF($AA393=0,"",INDEX(My_Audit!I$2:I$456,$AA393)),_xlfn.IFS(_xlpm.MyAuditVal&lt;&gt;"",_xlpm.MyAuditVal,_xlpm.MacVal&lt;&gt;"",_xlpm.MacVal,_xlpm.WinVal&lt;&gt;"",_xlpm.WinVal,_xlpm.CSVVal&lt;&gt;"",_xlpm.CSVVal)),""))</f>
        <v/>
      </c>
      <c r="K393" s="41" t="str" cm="1">
        <f t="array" ref="K393">IF(($Y393+$Z393+$AA393+$AD393)=0,"",IFERROR(_xlfn.LET(_xlpm.CSVVal,IF($Y393=0,"",INDEX(CSV!N$2:N$510,$Y393)),_xlpm.MacVal,IF($Z393=0,"",INDEX(Output_Mac!L$2:L$500,$Z393)),_xlpm.WinVal,IF($AD393=0,"",INDEX(Output_Win!L$2:L$243,$AD393)),_xlpm.MyAuditVal,IF($AA393=0,"",INDEX(My_Audit!J$2:J$456,$AA393)),_xlfn.IFS(_xlpm.MyAuditVal&lt;&gt;"",_xlpm.MyAuditVal,_xlpm.MacVal&lt;&gt;"",_xlpm.MacVal,_xlpm.WinVal&lt;&gt;"",_xlpm.WinVal,_xlpm.CSVVal&lt;&gt;"",_xlpm.CSVVal)),""))</f>
        <v/>
      </c>
      <c r="L393" s="41" t="str" cm="1">
        <f t="array" ref="L393">IF(($Y393+$Z393+$AA393+$AD393)=0,"",IFERROR(_xlfn.LET(_xlpm.CSVVal,IF($Y393=0,"",INDEX(CSV!Q$2:Q$510,$Y393)),_xlpm.MacVal,IF($Z393=0,"",INDEX(Output_Mac!M$2:M$500,$Z393)),_xlpm.WinVal,IF($AD393=0,"",INDEX(Output_Win!M$2:M$243,$AD393)),_xlpm.MyAuditVal,IF($AA393=0,"",INDEX(My_Audit!K$2:K$456,$AA393)),_xlfn.IFS(_xlpm.MyAuditVal&lt;&gt;"",_xlpm.MyAuditVal,_xlpm.MacVal&lt;&gt;"",_xlpm.MacVal,_xlpm.WinVal&lt;&gt;"",_xlpm.WinVal,_xlpm.CSVVal&lt;&gt;"",_xlpm.CSVVal)),""))</f>
        <v/>
      </c>
      <c r="M393" s="41" t="str" cm="1">
        <f t="array" ref="M393">IF(($Y393+$Z393+$AA393+$AD393)=0,"",ExpandDiagCodes(_xlfn.TEXTJOIN(", ",TRUE,IF($AA393=0,"",INDEX(My_Audit!N$2:N$456,$AA393)),IF($Z393=0,"",INDEX(Output_Mac!S$2:S$500,$Z393)),IF($AD393=0,"",INDEX(Output_Win!S$2:S$243,$AD393)),IF($Y393=0,"",INDEX(CSV!AE$2:AE$510,$Y393)))))</f>
        <v/>
      </c>
      <c r="N393" s="41" t="str" cm="1">
        <f t="array" ref="N393">IF(($Y393+$Z393+$AA393+$AD393)=0,"",IFERROR(_xlfn.LET(_xlpm.CSVVal,IF($Y393=0,"",INDEX(CSV!AG$2:AG$510,$Y393)),_xlpm.MacVal,IF($Z393=0,"",INDEX(Output_Mac!T$2:T$500,$Z393)),_xlpm.WinVal,IF($AD393=0,"",INDEX(Output_Win!T$2:T$243,$AD393)),_xlpm.MyAuditVal,IF($AA393=0,"",INDEX(My_Audit!O$2:O$456,$AA393)),_xlfn.IFS(_xlpm.MyAuditVal&lt;&gt;"",_xlpm.MyAuditVal,_xlpm.MacVal&lt;&gt;"",_xlpm.MacVal,_xlpm.WinVal&lt;&gt;"",_xlpm.WinVal,_xlpm.CSVVal&lt;&gt;"",_xlpm.CSVVal)),""))</f>
        <v/>
      </c>
      <c r="O393" s="41" t="str" cm="1">
        <f t="array" ref="O393">IF($AB393=0,"",INDEX(My_Audit!P$2:P$456,$AB393))&amp;""</f>
        <v/>
      </c>
      <c r="P393" s="40"/>
      <c r="Q393" s="41" t="str">
        <f>IF(LEFT(N393,4)="Pass","Nist SP 800-88",My_Audit!R393)&amp;""</f>
        <v/>
      </c>
      <c r="R393" s="40"/>
      <c r="S393" s="40"/>
      <c r="T393" s="41" t="str" cm="1">
        <f t="array" ref="T393">IF($AC393=0,"",INDEX(Models!J$2:J$605,$AC393))</f>
        <v/>
      </c>
      <c r="U393" s="40"/>
      <c r="V393" s="40"/>
      <c r="W393" s="79" t="str" cm="1">
        <f t="array" ref="W393">IF(($Z393+$AA393+$AD393)=0,"",ExpandDiagCodes(_xlfn.TEXTJOIN(", ",TRUE,IF($AA393=0,"",INDEX(My_Audit!L$2:L$456,$AA393)),IF($Z393=0,"",INDEX(Output_Mac!AA$2:AA$500,$Z393)),IF($AD393=0,"",INDEX(Output_Win!AA$2:AA$243,$AD393)))))</f>
        <v/>
      </c>
      <c r="Y393" s="80">
        <f>IFERROR(MATCH($A393,CSV!$A$2:$A$510,0),0)</f>
        <v>0</v>
      </c>
      <c r="Z393" s="80">
        <f>IFERROR(MATCH($A393,Output_Mac!$A$2:$A$500,0),0)</f>
        <v>0</v>
      </c>
      <c r="AA393" s="80">
        <f>IFERROR(MATCH($A393,My_Audit!$A$2:$A$456,0),0)</f>
        <v>392</v>
      </c>
      <c r="AB393" s="80">
        <f>IFERROR(MATCH($C393,My_Audit!$B$2:$B$456,0),0)</f>
        <v>0</v>
      </c>
      <c r="AC393" s="80">
        <f>IFERROR(MATCH($E393,Models!$I$2:$I$605,0),0)</f>
        <v>0</v>
      </c>
      <c r="AD393" s="80">
        <f>IFERROR(MATCH($A393,Output_Win!$A$2:$A$243,0),0)</f>
        <v>0</v>
      </c>
    </row>
    <row r="394" spans="1:30">
      <c r="A394" s="40" t="str">
        <f>_xlfn.TEXTJOIN("",TRUE,Input!$A$4,TEXT(ROW(My_Audit!A393)+Input!$A$8-1,"00"))</f>
        <v>W4781</v>
      </c>
      <c r="B394" s="40" t="str">
        <f>_xlfn.TEXTJOIN("-",TRUE,"ITD",Input!$A$2,A394)</f>
        <v>ITD-SHR11749-W4781</v>
      </c>
      <c r="C394" s="41" t="str" cm="1">
        <f t="array" ref="C394">IF(($Y394+$Z394+$AA394+$AD394)=0,"",IFERROR(_xlfn.LET(_xlpm.CSVVal,IF($Y394=0,"",INDEX(CSV!B$2:B$510,$Y394)),_xlpm.MacVal,IF($Z394=0,"",INDEX(Output_Mac!B$2:B$500,$Z394)),_xlpm.WinVal,IF($AD394=0,"",INDEX(Output_Win!B$2:B$243,$AD394)),_xlpm.MyAuditVal,IF($AA394=0,"",INDEX(My_Audit!B$2:B$456,$AA394)),_xlfn.IFS(_xlpm.MyAuditVal&lt;&gt;"",_xlpm.MyAuditVal,_xlpm.MacVal&lt;&gt;"",_xlpm.MacVal,_xlpm.WinVal&lt;&gt;"",_xlpm.WinVal,_xlpm.CSVVal&lt;&gt;"",_xlpm.CSVVal)),""))</f>
        <v/>
      </c>
      <c r="D394" s="41" t="str" cm="1">
        <f t="array" ref="D394">IF(($Y394+$Z394+$AA394+$AD394)=0,"",IFERROR(_xlfn.LET(_xlpm.CSVVal,IF($Y394=0,"",INDEX(CSV!C$2:C$510,$Y394)),_xlpm.MacVal,IF($Z394=0,"",INDEX(Output_Mac!D$2:D$500,$Z394)),_xlpm.WinVal,IF($AD394=0,"",INDEX(Output_Win!D$2:D$243,$AD394)),_xlpm.MyAuditVal,IF($AA394=0,"",INDEX(My_Audit!C$2:C$456,$AA394)),_xlfn.IFS(_xlpm.MyAuditVal&lt;&gt;"",_xlpm.MyAuditVal,_xlpm.MacVal&lt;&gt;"",_xlpm.MacVal,_xlpm.WinVal&lt;&gt;"",_xlpm.WinVal,_xlpm.CSVVal&lt;&gt;"",_xlpm.CSVVal)),""))</f>
        <v/>
      </c>
      <c r="E394" s="41" t="str" cm="1">
        <f t="array" ref="E394">IF(($Y394+$Z394+$AA394+$AD394)=0,"",IFERROR(_xlfn.LET(_xlpm.CSVVal,IF($Y394=0,"",INDEX(CSV!E$2:E$510,$Y394)),_xlpm.MacVal,IF($Z394=0,"",INDEX(Output_Mac!C$2:C$500,$Z394)),_xlpm.WinVal,IF($AD394=0,"",INDEX(Output_Win!C$2:C$243,$AD394)),_xlpm.MyAuditVal,IF($AA394=0,"",INDEX(My_Audit!D$2:D$456,$AA394)),_xlfn.IFS(_xlpm.MyAuditVal&lt;&gt;"",_xlpm.MyAuditVal,_xlpm.MacVal&lt;&gt;"",_xlpm.MacVal,_xlpm.WinVal&lt;&gt;"",_xlpm.WinVal,_xlpm.CSVVal&lt;&gt;"",_xlpm.CSVVal)),""))</f>
        <v/>
      </c>
      <c r="F394" s="41" t="str" cm="1">
        <f t="array" ref="F394">IF(($Y394+$Z394+$AA394+$AD394)=0,"",IFERROR(_xlfn.LET(_xlpm.CSVVal,IF($Y394=0,"",INDEX(CSV!F$2:F$510,$Y394)),_xlpm.MacVal,IF($Z394=0,"",INDEX(Output_Mac!E$2:E$500,$Z394)),_xlpm.WinVal,IF($AD394=0,"",INDEX(Output_Win!E$2:E$243,$AD394)),_xlpm.MyAuditVal,IF($AA394=0,"",INDEX(My_Audit!E$2:E$456,$AA394)),_xlfn.IFS(_xlpm.MyAuditVal&lt;&gt;"",_xlpm.MyAuditVal,_xlpm.MacVal&lt;&gt;"",_xlpm.MacVal,_xlpm.WinVal&lt;&gt;"",_xlpm.WinVal,_xlpm.CSVVal&lt;&gt;"",PROPER(_xlpm.CSVVal))),""))</f>
        <v/>
      </c>
      <c r="G394" s="41" t="str" cm="1">
        <f t="array" ref="G394">IF(($Y394+$Z394+$AA394+$AD394)=0,"",IFERROR(_xlfn.LET(_xlpm.CSVVal,IF($Y394=0,"",INDEX(CSV!G$2:G$510,$Y394)),_xlpm.MacVal,IF($Z394=0,"",INDEX(Output_Mac!G$2:G$500,$Z394)),_xlpm.WinVal,IF($AD394=0,"",INDEX(Output_Win!G$2:G$243,$AD394)),_xlpm.MyAuditVal,IF($AA394=0,"",INDEX(My_Audit!F$2:F$456,$AA394)),_xlfn.IFS(_xlpm.MyAuditVal&lt;&gt;"",_xlpm.MyAuditVal,_xlpm.MacVal&lt;&gt;"",_xlpm.MacVal,_xlpm.WinVal&lt;&gt;"",_xlpm.WinVal,_xlpm.CSVVal&lt;&gt;"",_xlpm.CSVVal)),""))</f>
        <v/>
      </c>
      <c r="H394" s="41" t="str" cm="1">
        <f t="array" ref="H394">IF($Z394&gt;0,INDEX(Output_Mac!H$2:H$500,$Z394),IF($AD394&gt;0,INDEX(Output_Win!H$2:H$243,$AD394),IF($AA394&gt;0,_xlfn.LET(_xlpm.MyAuditVal,INDEX(My_Audit!G$2:G$456,$AA394),IF(_xlpm.MyAuditVal=0,"",_xlpm.MyAuditVal)),"")))</f>
        <v/>
      </c>
      <c r="I394" s="41" t="str" cm="1">
        <f t="array" ref="I394">IF(($Y394+$Z394+$AA394+$AD394)=0,"",IFERROR(_xlfn.LET(_xlpm.CSVVal,IF($Y394=0,"",INDEX(CSV!H$2:H$510,$Y394)),_xlpm.MacVal,IF($Z394=0,"",INDEX(Output_Mac!I$2:I$500,$Z394)),_xlpm.WinVal,IF($AD394=0,"",INDEX(Output_Win!I$2:I$243,$AD394)),_xlpm.MyAuditVal,IF($AA394=0,"",INDEX(My_Audit!H$2:H$456,$AA394)),_xlfn.IFS(_xlpm.MyAuditVal&lt;&gt;"",_xlpm.MyAuditVal,_xlpm.MacVal&lt;&gt;"",_xlpm.MacVal,_xlpm.WinVal&lt;&gt;"",_xlpm.WinVal,_xlpm.CSVVal&lt;&gt;"",_xlpm.CSVVal)),""))</f>
        <v/>
      </c>
      <c r="J394" s="41" t="str" cm="1">
        <f t="array" ref="J394">IF(($Y394+$Z394+$AA394+$AD394)=0,"",IFERROR(_xlfn.LET(_xlpm.CSVVal,IF($Y394=0,"",INDEX(CSV!J$2:J$510,$Y394)),_xlpm.MacVal,IF($Z394=0,"",INDEX(Output_Mac!J$2:J$500,$Z394)),_xlpm.WinVal,IF($AD394=0,"",INDEX(Output_Win!J$2:J$243,$AD394)),_xlpm.MyAuditVal,IF($AA394=0,"",INDEX(My_Audit!I$2:I$456,$AA394)),_xlfn.IFS(_xlpm.MyAuditVal&lt;&gt;"",_xlpm.MyAuditVal,_xlpm.MacVal&lt;&gt;"",_xlpm.MacVal,_xlpm.WinVal&lt;&gt;"",_xlpm.WinVal,_xlpm.CSVVal&lt;&gt;"",_xlpm.CSVVal)),""))</f>
        <v/>
      </c>
      <c r="K394" s="41" t="str" cm="1">
        <f t="array" ref="K394">IF(($Y394+$Z394+$AA394+$AD394)=0,"",IFERROR(_xlfn.LET(_xlpm.CSVVal,IF($Y394=0,"",INDEX(CSV!N$2:N$510,$Y394)),_xlpm.MacVal,IF($Z394=0,"",INDEX(Output_Mac!L$2:L$500,$Z394)),_xlpm.WinVal,IF($AD394=0,"",INDEX(Output_Win!L$2:L$243,$AD394)),_xlpm.MyAuditVal,IF($AA394=0,"",INDEX(My_Audit!J$2:J$456,$AA394)),_xlfn.IFS(_xlpm.MyAuditVal&lt;&gt;"",_xlpm.MyAuditVal,_xlpm.MacVal&lt;&gt;"",_xlpm.MacVal,_xlpm.WinVal&lt;&gt;"",_xlpm.WinVal,_xlpm.CSVVal&lt;&gt;"",_xlpm.CSVVal)),""))</f>
        <v/>
      </c>
      <c r="L394" s="41" t="str" cm="1">
        <f t="array" ref="L394">IF(($Y394+$Z394+$AA394+$AD394)=0,"",IFERROR(_xlfn.LET(_xlpm.CSVVal,IF($Y394=0,"",INDEX(CSV!Q$2:Q$510,$Y394)),_xlpm.MacVal,IF($Z394=0,"",INDEX(Output_Mac!M$2:M$500,$Z394)),_xlpm.WinVal,IF($AD394=0,"",INDEX(Output_Win!M$2:M$243,$AD394)),_xlpm.MyAuditVal,IF($AA394=0,"",INDEX(My_Audit!K$2:K$456,$AA394)),_xlfn.IFS(_xlpm.MyAuditVal&lt;&gt;"",_xlpm.MyAuditVal,_xlpm.MacVal&lt;&gt;"",_xlpm.MacVal,_xlpm.WinVal&lt;&gt;"",_xlpm.WinVal,_xlpm.CSVVal&lt;&gt;"",_xlpm.CSVVal)),""))</f>
        <v/>
      </c>
      <c r="M394" s="41" t="str" cm="1">
        <f t="array" ref="M394">IF(($Y394+$Z394+$AA394+$AD394)=0,"",ExpandDiagCodes(_xlfn.TEXTJOIN(", ",TRUE,IF($AA394=0,"",INDEX(My_Audit!N$2:N$456,$AA394)),IF($Z394=0,"",INDEX(Output_Mac!S$2:S$500,$Z394)),IF($AD394=0,"",INDEX(Output_Win!S$2:S$243,$AD394)),IF($Y394=0,"",INDEX(CSV!AE$2:AE$510,$Y394)))))</f>
        <v/>
      </c>
      <c r="N394" s="41" t="str" cm="1">
        <f t="array" ref="N394">IF(($Y394+$Z394+$AA394+$AD394)=0,"",IFERROR(_xlfn.LET(_xlpm.CSVVal,IF($Y394=0,"",INDEX(CSV!AG$2:AG$510,$Y394)),_xlpm.MacVal,IF($Z394=0,"",INDEX(Output_Mac!T$2:T$500,$Z394)),_xlpm.WinVal,IF($AD394=0,"",INDEX(Output_Win!T$2:T$243,$AD394)),_xlpm.MyAuditVal,IF($AA394=0,"",INDEX(My_Audit!O$2:O$456,$AA394)),_xlfn.IFS(_xlpm.MyAuditVal&lt;&gt;"",_xlpm.MyAuditVal,_xlpm.MacVal&lt;&gt;"",_xlpm.MacVal,_xlpm.WinVal&lt;&gt;"",_xlpm.WinVal,_xlpm.CSVVal&lt;&gt;"",_xlpm.CSVVal)),""))</f>
        <v/>
      </c>
      <c r="O394" s="41" t="str" cm="1">
        <f t="array" ref="O394">IF($AB394=0,"",INDEX(My_Audit!P$2:P$456,$AB394))&amp;""</f>
        <v/>
      </c>
      <c r="P394" s="40"/>
      <c r="Q394" s="41" t="str">
        <f>IF(LEFT(N394,4)="Pass","Nist SP 800-88",My_Audit!R394)&amp;""</f>
        <v/>
      </c>
      <c r="R394" s="40"/>
      <c r="S394" s="40"/>
      <c r="T394" s="41" t="str" cm="1">
        <f t="array" ref="T394">IF($AC394=0,"",INDEX(Models!J$2:J$605,$AC394))</f>
        <v/>
      </c>
      <c r="U394" s="40"/>
      <c r="V394" s="40"/>
      <c r="W394" s="79" t="str" cm="1">
        <f t="array" ref="W394">IF(($Z394+$AA394+$AD394)=0,"",ExpandDiagCodes(_xlfn.TEXTJOIN(", ",TRUE,IF($AA394=0,"",INDEX(My_Audit!L$2:L$456,$AA394)),IF($Z394=0,"",INDEX(Output_Mac!AA$2:AA$500,$Z394)),IF($AD394=0,"",INDEX(Output_Win!AA$2:AA$243,$AD394)))))</f>
        <v/>
      </c>
      <c r="Y394" s="80">
        <f>IFERROR(MATCH($A394,CSV!$A$2:$A$510,0),0)</f>
        <v>0</v>
      </c>
      <c r="Z394" s="80">
        <f>IFERROR(MATCH($A394,Output_Mac!$A$2:$A$500,0),0)</f>
        <v>0</v>
      </c>
      <c r="AA394" s="80">
        <f>IFERROR(MATCH($A394,My_Audit!$A$2:$A$456,0),0)</f>
        <v>393</v>
      </c>
      <c r="AB394" s="80">
        <f>IFERROR(MATCH($C394,My_Audit!$B$2:$B$456,0),0)</f>
        <v>0</v>
      </c>
      <c r="AC394" s="80">
        <f>IFERROR(MATCH($E394,Models!$I$2:$I$605,0),0)</f>
        <v>0</v>
      </c>
      <c r="AD394" s="80">
        <f>IFERROR(MATCH($A394,Output_Win!$A$2:$A$243,0),0)</f>
        <v>0</v>
      </c>
    </row>
    <row r="395" spans="1:30">
      <c r="A395" s="40" t="str">
        <f>_xlfn.TEXTJOIN("",TRUE,Input!$A$4,TEXT(ROW(My_Audit!A394)+Input!$A$8-1,"00"))</f>
        <v>W4782</v>
      </c>
      <c r="B395" s="40" t="str">
        <f>_xlfn.TEXTJOIN("-",TRUE,"ITD",Input!$A$2,A395)</f>
        <v>ITD-SHR11749-W4782</v>
      </c>
      <c r="C395" s="41" t="str" cm="1">
        <f t="array" ref="C395">IF(($Y395+$Z395+$AA395+$AD395)=0,"",IFERROR(_xlfn.LET(_xlpm.CSVVal,IF($Y395=0,"",INDEX(CSV!B$2:B$510,$Y395)),_xlpm.MacVal,IF($Z395=0,"",INDEX(Output_Mac!B$2:B$500,$Z395)),_xlpm.WinVal,IF($AD395=0,"",INDEX(Output_Win!B$2:B$243,$AD395)),_xlpm.MyAuditVal,IF($AA395=0,"",INDEX(My_Audit!B$2:B$456,$AA395)),_xlfn.IFS(_xlpm.MyAuditVal&lt;&gt;"",_xlpm.MyAuditVal,_xlpm.MacVal&lt;&gt;"",_xlpm.MacVal,_xlpm.WinVal&lt;&gt;"",_xlpm.WinVal,_xlpm.CSVVal&lt;&gt;"",_xlpm.CSVVal)),""))</f>
        <v/>
      </c>
      <c r="D395" s="41" t="str" cm="1">
        <f t="array" ref="D395">IF(($Y395+$Z395+$AA395+$AD395)=0,"",IFERROR(_xlfn.LET(_xlpm.CSVVal,IF($Y395=0,"",INDEX(CSV!C$2:C$510,$Y395)),_xlpm.MacVal,IF($Z395=0,"",INDEX(Output_Mac!D$2:D$500,$Z395)),_xlpm.WinVal,IF($AD395=0,"",INDEX(Output_Win!D$2:D$243,$AD395)),_xlpm.MyAuditVal,IF($AA395=0,"",INDEX(My_Audit!C$2:C$456,$AA395)),_xlfn.IFS(_xlpm.MyAuditVal&lt;&gt;"",_xlpm.MyAuditVal,_xlpm.MacVal&lt;&gt;"",_xlpm.MacVal,_xlpm.WinVal&lt;&gt;"",_xlpm.WinVal,_xlpm.CSVVal&lt;&gt;"",_xlpm.CSVVal)),""))</f>
        <v/>
      </c>
      <c r="E395" s="41" t="str" cm="1">
        <f t="array" ref="E395">IF(($Y395+$Z395+$AA395+$AD395)=0,"",IFERROR(_xlfn.LET(_xlpm.CSVVal,IF($Y395=0,"",INDEX(CSV!E$2:E$510,$Y395)),_xlpm.MacVal,IF($Z395=0,"",INDEX(Output_Mac!C$2:C$500,$Z395)),_xlpm.WinVal,IF($AD395=0,"",INDEX(Output_Win!C$2:C$243,$AD395)),_xlpm.MyAuditVal,IF($AA395=0,"",INDEX(My_Audit!D$2:D$456,$AA395)),_xlfn.IFS(_xlpm.MyAuditVal&lt;&gt;"",_xlpm.MyAuditVal,_xlpm.MacVal&lt;&gt;"",_xlpm.MacVal,_xlpm.WinVal&lt;&gt;"",_xlpm.WinVal,_xlpm.CSVVal&lt;&gt;"",_xlpm.CSVVal)),""))</f>
        <v/>
      </c>
      <c r="F395" s="41" t="str" cm="1">
        <f t="array" ref="F395">IF(($Y395+$Z395+$AA395+$AD395)=0,"",IFERROR(_xlfn.LET(_xlpm.CSVVal,IF($Y395=0,"",INDEX(CSV!F$2:F$510,$Y395)),_xlpm.MacVal,IF($Z395=0,"",INDEX(Output_Mac!E$2:E$500,$Z395)),_xlpm.WinVal,IF($AD395=0,"",INDEX(Output_Win!E$2:E$243,$AD395)),_xlpm.MyAuditVal,IF($AA395=0,"",INDEX(My_Audit!E$2:E$456,$AA395)),_xlfn.IFS(_xlpm.MyAuditVal&lt;&gt;"",_xlpm.MyAuditVal,_xlpm.MacVal&lt;&gt;"",_xlpm.MacVal,_xlpm.WinVal&lt;&gt;"",_xlpm.WinVal,_xlpm.CSVVal&lt;&gt;"",PROPER(_xlpm.CSVVal))),""))</f>
        <v/>
      </c>
      <c r="G395" s="41" t="str" cm="1">
        <f t="array" ref="G395">IF(($Y395+$Z395+$AA395+$AD395)=0,"",IFERROR(_xlfn.LET(_xlpm.CSVVal,IF($Y395=0,"",INDEX(CSV!G$2:G$510,$Y395)),_xlpm.MacVal,IF($Z395=0,"",INDEX(Output_Mac!G$2:G$500,$Z395)),_xlpm.WinVal,IF($AD395=0,"",INDEX(Output_Win!G$2:G$243,$AD395)),_xlpm.MyAuditVal,IF($AA395=0,"",INDEX(My_Audit!F$2:F$456,$AA395)),_xlfn.IFS(_xlpm.MyAuditVal&lt;&gt;"",_xlpm.MyAuditVal,_xlpm.MacVal&lt;&gt;"",_xlpm.MacVal,_xlpm.WinVal&lt;&gt;"",_xlpm.WinVal,_xlpm.CSVVal&lt;&gt;"",_xlpm.CSVVal)),""))</f>
        <v/>
      </c>
      <c r="H395" s="41" t="str" cm="1">
        <f t="array" ref="H395">IF($Z395&gt;0,INDEX(Output_Mac!H$2:H$500,$Z395),IF($AD395&gt;0,INDEX(Output_Win!H$2:H$243,$AD395),IF($AA395&gt;0,_xlfn.LET(_xlpm.MyAuditVal,INDEX(My_Audit!G$2:G$456,$AA395),IF(_xlpm.MyAuditVal=0,"",_xlpm.MyAuditVal)),"")))</f>
        <v/>
      </c>
      <c r="I395" s="41" t="str" cm="1">
        <f t="array" ref="I395">IF(($Y395+$Z395+$AA395+$AD395)=0,"",IFERROR(_xlfn.LET(_xlpm.CSVVal,IF($Y395=0,"",INDEX(CSV!H$2:H$510,$Y395)),_xlpm.MacVal,IF($Z395=0,"",INDEX(Output_Mac!I$2:I$500,$Z395)),_xlpm.WinVal,IF($AD395=0,"",INDEX(Output_Win!I$2:I$243,$AD395)),_xlpm.MyAuditVal,IF($AA395=0,"",INDEX(My_Audit!H$2:H$456,$AA395)),_xlfn.IFS(_xlpm.MyAuditVal&lt;&gt;"",_xlpm.MyAuditVal,_xlpm.MacVal&lt;&gt;"",_xlpm.MacVal,_xlpm.WinVal&lt;&gt;"",_xlpm.WinVal,_xlpm.CSVVal&lt;&gt;"",_xlpm.CSVVal)),""))</f>
        <v/>
      </c>
      <c r="J395" s="41" t="str" cm="1">
        <f t="array" ref="J395">IF(($Y395+$Z395+$AA395+$AD395)=0,"",IFERROR(_xlfn.LET(_xlpm.CSVVal,IF($Y395=0,"",INDEX(CSV!J$2:J$510,$Y395)),_xlpm.MacVal,IF($Z395=0,"",INDEX(Output_Mac!J$2:J$500,$Z395)),_xlpm.WinVal,IF($AD395=0,"",INDEX(Output_Win!J$2:J$243,$AD395)),_xlpm.MyAuditVal,IF($AA395=0,"",INDEX(My_Audit!I$2:I$456,$AA395)),_xlfn.IFS(_xlpm.MyAuditVal&lt;&gt;"",_xlpm.MyAuditVal,_xlpm.MacVal&lt;&gt;"",_xlpm.MacVal,_xlpm.WinVal&lt;&gt;"",_xlpm.WinVal,_xlpm.CSVVal&lt;&gt;"",_xlpm.CSVVal)),""))</f>
        <v/>
      </c>
      <c r="K395" s="41" t="str" cm="1">
        <f t="array" ref="K395">IF(($Y395+$Z395+$AA395+$AD395)=0,"",IFERROR(_xlfn.LET(_xlpm.CSVVal,IF($Y395=0,"",INDEX(CSV!N$2:N$510,$Y395)),_xlpm.MacVal,IF($Z395=0,"",INDEX(Output_Mac!L$2:L$500,$Z395)),_xlpm.WinVal,IF($AD395=0,"",INDEX(Output_Win!L$2:L$243,$AD395)),_xlpm.MyAuditVal,IF($AA395=0,"",INDEX(My_Audit!J$2:J$456,$AA395)),_xlfn.IFS(_xlpm.MyAuditVal&lt;&gt;"",_xlpm.MyAuditVal,_xlpm.MacVal&lt;&gt;"",_xlpm.MacVal,_xlpm.WinVal&lt;&gt;"",_xlpm.WinVal,_xlpm.CSVVal&lt;&gt;"",_xlpm.CSVVal)),""))</f>
        <v/>
      </c>
      <c r="L395" s="41" t="str" cm="1">
        <f t="array" ref="L395">IF(($Y395+$Z395+$AA395+$AD395)=0,"",IFERROR(_xlfn.LET(_xlpm.CSVVal,IF($Y395=0,"",INDEX(CSV!Q$2:Q$510,$Y395)),_xlpm.MacVal,IF($Z395=0,"",INDEX(Output_Mac!M$2:M$500,$Z395)),_xlpm.WinVal,IF($AD395=0,"",INDEX(Output_Win!M$2:M$243,$AD395)),_xlpm.MyAuditVal,IF($AA395=0,"",INDEX(My_Audit!K$2:K$456,$AA395)),_xlfn.IFS(_xlpm.MyAuditVal&lt;&gt;"",_xlpm.MyAuditVal,_xlpm.MacVal&lt;&gt;"",_xlpm.MacVal,_xlpm.WinVal&lt;&gt;"",_xlpm.WinVal,_xlpm.CSVVal&lt;&gt;"",_xlpm.CSVVal)),""))</f>
        <v/>
      </c>
      <c r="M395" s="41" t="str" cm="1">
        <f t="array" ref="M395">IF(($Y395+$Z395+$AA395+$AD395)=0,"",ExpandDiagCodes(_xlfn.TEXTJOIN(", ",TRUE,IF($AA395=0,"",INDEX(My_Audit!N$2:N$456,$AA395)),IF($Z395=0,"",INDEX(Output_Mac!S$2:S$500,$Z395)),IF($AD395=0,"",INDEX(Output_Win!S$2:S$243,$AD395)),IF($Y395=0,"",INDEX(CSV!AE$2:AE$510,$Y395)))))</f>
        <v/>
      </c>
      <c r="N395" s="41" t="str" cm="1">
        <f t="array" ref="N395">IF(($Y395+$Z395+$AA395+$AD395)=0,"",IFERROR(_xlfn.LET(_xlpm.CSVVal,IF($Y395=0,"",INDEX(CSV!AG$2:AG$510,$Y395)),_xlpm.MacVal,IF($Z395=0,"",INDEX(Output_Mac!T$2:T$500,$Z395)),_xlpm.WinVal,IF($AD395=0,"",INDEX(Output_Win!T$2:T$243,$AD395)),_xlpm.MyAuditVal,IF($AA395=0,"",INDEX(My_Audit!O$2:O$456,$AA395)),_xlfn.IFS(_xlpm.MyAuditVal&lt;&gt;"",_xlpm.MyAuditVal,_xlpm.MacVal&lt;&gt;"",_xlpm.MacVal,_xlpm.WinVal&lt;&gt;"",_xlpm.WinVal,_xlpm.CSVVal&lt;&gt;"",_xlpm.CSVVal)),""))</f>
        <v/>
      </c>
      <c r="O395" s="41" t="str" cm="1">
        <f t="array" ref="O395">IF($AB395=0,"",INDEX(My_Audit!P$2:P$456,$AB395))&amp;""</f>
        <v/>
      </c>
      <c r="P395" s="40"/>
      <c r="Q395" s="41" t="str">
        <f>IF(LEFT(N395,4)="Pass","Nist SP 800-88",My_Audit!R395)&amp;""</f>
        <v/>
      </c>
      <c r="R395" s="40"/>
      <c r="S395" s="40"/>
      <c r="T395" s="41" t="str" cm="1">
        <f t="array" ref="T395">IF($AC395=0,"",INDEX(Models!J$2:J$605,$AC395))</f>
        <v/>
      </c>
      <c r="U395" s="40"/>
      <c r="V395" s="40"/>
      <c r="W395" s="79" t="str" cm="1">
        <f t="array" ref="W395">IF(($Z395+$AA395+$AD395)=0,"",ExpandDiagCodes(_xlfn.TEXTJOIN(", ",TRUE,IF($AA395=0,"",INDEX(My_Audit!L$2:L$456,$AA395)),IF($Z395=0,"",INDEX(Output_Mac!AA$2:AA$500,$Z395)),IF($AD395=0,"",INDEX(Output_Win!AA$2:AA$243,$AD395)))))</f>
        <v/>
      </c>
      <c r="Y395" s="80">
        <f>IFERROR(MATCH($A395,CSV!$A$2:$A$510,0),0)</f>
        <v>0</v>
      </c>
      <c r="Z395" s="80">
        <f>IFERROR(MATCH($A395,Output_Mac!$A$2:$A$500,0),0)</f>
        <v>0</v>
      </c>
      <c r="AA395" s="80">
        <f>IFERROR(MATCH($A395,My_Audit!$A$2:$A$456,0),0)</f>
        <v>394</v>
      </c>
      <c r="AB395" s="80">
        <f>IFERROR(MATCH($C395,My_Audit!$B$2:$B$456,0),0)</f>
        <v>0</v>
      </c>
      <c r="AC395" s="80">
        <f>IFERROR(MATCH($E395,Models!$I$2:$I$605,0),0)</f>
        <v>0</v>
      </c>
      <c r="AD395" s="80">
        <f>IFERROR(MATCH($A395,Output_Win!$A$2:$A$243,0),0)</f>
        <v>0</v>
      </c>
    </row>
    <row r="396" spans="1:30">
      <c r="A396" s="40" t="str">
        <f>_xlfn.TEXTJOIN("",TRUE,Input!$A$4,TEXT(ROW(My_Audit!A395)+Input!$A$8-1,"00"))</f>
        <v>W4783</v>
      </c>
      <c r="B396" s="40" t="str">
        <f>_xlfn.TEXTJOIN("-",TRUE,"ITD",Input!$A$2,A396)</f>
        <v>ITD-SHR11749-W4783</v>
      </c>
      <c r="C396" s="41" t="str" cm="1">
        <f t="array" ref="C396">IF(($Y396+$Z396+$AA396+$AD396)=0,"",IFERROR(_xlfn.LET(_xlpm.CSVVal,IF($Y396=0,"",INDEX(CSV!B$2:B$510,$Y396)),_xlpm.MacVal,IF($Z396=0,"",INDEX(Output_Mac!B$2:B$500,$Z396)),_xlpm.WinVal,IF($AD396=0,"",INDEX(Output_Win!B$2:B$243,$AD396)),_xlpm.MyAuditVal,IF($AA396=0,"",INDEX(My_Audit!B$2:B$456,$AA396)),_xlfn.IFS(_xlpm.MyAuditVal&lt;&gt;"",_xlpm.MyAuditVal,_xlpm.MacVal&lt;&gt;"",_xlpm.MacVal,_xlpm.WinVal&lt;&gt;"",_xlpm.WinVal,_xlpm.CSVVal&lt;&gt;"",_xlpm.CSVVal)),""))</f>
        <v/>
      </c>
      <c r="D396" s="41" t="str" cm="1">
        <f t="array" ref="D396">IF(($Y396+$Z396+$AA396+$AD396)=0,"",IFERROR(_xlfn.LET(_xlpm.CSVVal,IF($Y396=0,"",INDEX(CSV!C$2:C$510,$Y396)),_xlpm.MacVal,IF($Z396=0,"",INDEX(Output_Mac!D$2:D$500,$Z396)),_xlpm.WinVal,IF($AD396=0,"",INDEX(Output_Win!D$2:D$243,$AD396)),_xlpm.MyAuditVal,IF($AA396=0,"",INDEX(My_Audit!C$2:C$456,$AA396)),_xlfn.IFS(_xlpm.MyAuditVal&lt;&gt;"",_xlpm.MyAuditVal,_xlpm.MacVal&lt;&gt;"",_xlpm.MacVal,_xlpm.WinVal&lt;&gt;"",_xlpm.WinVal,_xlpm.CSVVal&lt;&gt;"",_xlpm.CSVVal)),""))</f>
        <v/>
      </c>
      <c r="E396" s="41" t="str" cm="1">
        <f t="array" ref="E396">IF(($Y396+$Z396+$AA396+$AD396)=0,"",IFERROR(_xlfn.LET(_xlpm.CSVVal,IF($Y396=0,"",INDEX(CSV!E$2:E$510,$Y396)),_xlpm.MacVal,IF($Z396=0,"",INDEX(Output_Mac!C$2:C$500,$Z396)),_xlpm.WinVal,IF($AD396=0,"",INDEX(Output_Win!C$2:C$243,$AD396)),_xlpm.MyAuditVal,IF($AA396=0,"",INDEX(My_Audit!D$2:D$456,$AA396)),_xlfn.IFS(_xlpm.MyAuditVal&lt;&gt;"",_xlpm.MyAuditVal,_xlpm.MacVal&lt;&gt;"",_xlpm.MacVal,_xlpm.WinVal&lt;&gt;"",_xlpm.WinVal,_xlpm.CSVVal&lt;&gt;"",_xlpm.CSVVal)),""))</f>
        <v/>
      </c>
      <c r="F396" s="41" t="str" cm="1">
        <f t="array" ref="F396">IF(($Y396+$Z396+$AA396+$AD396)=0,"",IFERROR(_xlfn.LET(_xlpm.CSVVal,IF($Y396=0,"",INDEX(CSV!F$2:F$510,$Y396)),_xlpm.MacVal,IF($Z396=0,"",INDEX(Output_Mac!E$2:E$500,$Z396)),_xlpm.WinVal,IF($AD396=0,"",INDEX(Output_Win!E$2:E$243,$AD396)),_xlpm.MyAuditVal,IF($AA396=0,"",INDEX(My_Audit!E$2:E$456,$AA396)),_xlfn.IFS(_xlpm.MyAuditVal&lt;&gt;"",_xlpm.MyAuditVal,_xlpm.MacVal&lt;&gt;"",_xlpm.MacVal,_xlpm.WinVal&lt;&gt;"",_xlpm.WinVal,_xlpm.CSVVal&lt;&gt;"",PROPER(_xlpm.CSVVal))),""))</f>
        <v/>
      </c>
      <c r="G396" s="41" t="str" cm="1">
        <f t="array" ref="G396">IF(($Y396+$Z396+$AA396+$AD396)=0,"",IFERROR(_xlfn.LET(_xlpm.CSVVal,IF($Y396=0,"",INDEX(CSV!G$2:G$510,$Y396)),_xlpm.MacVal,IF($Z396=0,"",INDEX(Output_Mac!G$2:G$500,$Z396)),_xlpm.WinVal,IF($AD396=0,"",INDEX(Output_Win!G$2:G$243,$AD396)),_xlpm.MyAuditVal,IF($AA396=0,"",INDEX(My_Audit!F$2:F$456,$AA396)),_xlfn.IFS(_xlpm.MyAuditVal&lt;&gt;"",_xlpm.MyAuditVal,_xlpm.MacVal&lt;&gt;"",_xlpm.MacVal,_xlpm.WinVal&lt;&gt;"",_xlpm.WinVal,_xlpm.CSVVal&lt;&gt;"",_xlpm.CSVVal)),""))</f>
        <v/>
      </c>
      <c r="H396" s="41" t="str" cm="1">
        <f t="array" ref="H396">IF($Z396&gt;0,INDEX(Output_Mac!H$2:H$500,$Z396),IF($AD396&gt;0,INDEX(Output_Win!H$2:H$243,$AD396),IF($AA396&gt;0,_xlfn.LET(_xlpm.MyAuditVal,INDEX(My_Audit!G$2:G$456,$AA396),IF(_xlpm.MyAuditVal=0,"",_xlpm.MyAuditVal)),"")))</f>
        <v/>
      </c>
      <c r="I396" s="41" t="str" cm="1">
        <f t="array" ref="I396">IF(($Y396+$Z396+$AA396+$AD396)=0,"",IFERROR(_xlfn.LET(_xlpm.CSVVal,IF($Y396=0,"",INDEX(CSV!H$2:H$510,$Y396)),_xlpm.MacVal,IF($Z396=0,"",INDEX(Output_Mac!I$2:I$500,$Z396)),_xlpm.WinVal,IF($AD396=0,"",INDEX(Output_Win!I$2:I$243,$AD396)),_xlpm.MyAuditVal,IF($AA396=0,"",INDEX(My_Audit!H$2:H$456,$AA396)),_xlfn.IFS(_xlpm.MyAuditVal&lt;&gt;"",_xlpm.MyAuditVal,_xlpm.MacVal&lt;&gt;"",_xlpm.MacVal,_xlpm.WinVal&lt;&gt;"",_xlpm.WinVal,_xlpm.CSVVal&lt;&gt;"",_xlpm.CSVVal)),""))</f>
        <v/>
      </c>
      <c r="J396" s="41" t="str" cm="1">
        <f t="array" ref="J396">IF(($Y396+$Z396+$AA396+$AD396)=0,"",IFERROR(_xlfn.LET(_xlpm.CSVVal,IF($Y396=0,"",INDEX(CSV!J$2:J$510,$Y396)),_xlpm.MacVal,IF($Z396=0,"",INDEX(Output_Mac!J$2:J$500,$Z396)),_xlpm.WinVal,IF($AD396=0,"",INDEX(Output_Win!J$2:J$243,$AD396)),_xlpm.MyAuditVal,IF($AA396=0,"",INDEX(My_Audit!I$2:I$456,$AA396)),_xlfn.IFS(_xlpm.MyAuditVal&lt;&gt;"",_xlpm.MyAuditVal,_xlpm.MacVal&lt;&gt;"",_xlpm.MacVal,_xlpm.WinVal&lt;&gt;"",_xlpm.WinVal,_xlpm.CSVVal&lt;&gt;"",_xlpm.CSVVal)),""))</f>
        <v/>
      </c>
      <c r="K396" s="41" t="str" cm="1">
        <f t="array" ref="K396">IF(($Y396+$Z396+$AA396+$AD396)=0,"",IFERROR(_xlfn.LET(_xlpm.CSVVal,IF($Y396=0,"",INDEX(CSV!N$2:N$510,$Y396)),_xlpm.MacVal,IF($Z396=0,"",INDEX(Output_Mac!L$2:L$500,$Z396)),_xlpm.WinVal,IF($AD396=0,"",INDEX(Output_Win!L$2:L$243,$AD396)),_xlpm.MyAuditVal,IF($AA396=0,"",INDEX(My_Audit!J$2:J$456,$AA396)),_xlfn.IFS(_xlpm.MyAuditVal&lt;&gt;"",_xlpm.MyAuditVal,_xlpm.MacVal&lt;&gt;"",_xlpm.MacVal,_xlpm.WinVal&lt;&gt;"",_xlpm.WinVal,_xlpm.CSVVal&lt;&gt;"",_xlpm.CSVVal)),""))</f>
        <v/>
      </c>
      <c r="L396" s="41" t="str" cm="1">
        <f t="array" ref="L396">IF(($Y396+$Z396+$AA396+$AD396)=0,"",IFERROR(_xlfn.LET(_xlpm.CSVVal,IF($Y396=0,"",INDEX(CSV!Q$2:Q$510,$Y396)),_xlpm.MacVal,IF($Z396=0,"",INDEX(Output_Mac!M$2:M$500,$Z396)),_xlpm.WinVal,IF($AD396=0,"",INDEX(Output_Win!M$2:M$243,$AD396)),_xlpm.MyAuditVal,IF($AA396=0,"",INDEX(My_Audit!K$2:K$456,$AA396)),_xlfn.IFS(_xlpm.MyAuditVal&lt;&gt;"",_xlpm.MyAuditVal,_xlpm.MacVal&lt;&gt;"",_xlpm.MacVal,_xlpm.WinVal&lt;&gt;"",_xlpm.WinVal,_xlpm.CSVVal&lt;&gt;"",_xlpm.CSVVal)),""))</f>
        <v/>
      </c>
      <c r="M396" s="41" t="str" cm="1">
        <f t="array" ref="M396">IF(($Y396+$Z396+$AA396+$AD396)=0,"",ExpandDiagCodes(_xlfn.TEXTJOIN(", ",TRUE,IF($AA396=0,"",INDEX(My_Audit!N$2:N$456,$AA396)),IF($Z396=0,"",INDEX(Output_Mac!S$2:S$500,$Z396)),IF($AD396=0,"",INDEX(Output_Win!S$2:S$243,$AD396)),IF($Y396=0,"",INDEX(CSV!AE$2:AE$510,$Y396)))))</f>
        <v/>
      </c>
      <c r="N396" s="41" t="str" cm="1">
        <f t="array" ref="N396">IF(($Y396+$Z396+$AA396+$AD396)=0,"",IFERROR(_xlfn.LET(_xlpm.CSVVal,IF($Y396=0,"",INDEX(CSV!AG$2:AG$510,$Y396)),_xlpm.MacVal,IF($Z396=0,"",INDEX(Output_Mac!T$2:T$500,$Z396)),_xlpm.WinVal,IF($AD396=0,"",INDEX(Output_Win!T$2:T$243,$AD396)),_xlpm.MyAuditVal,IF($AA396=0,"",INDEX(My_Audit!O$2:O$456,$AA396)),_xlfn.IFS(_xlpm.MyAuditVal&lt;&gt;"",_xlpm.MyAuditVal,_xlpm.MacVal&lt;&gt;"",_xlpm.MacVal,_xlpm.WinVal&lt;&gt;"",_xlpm.WinVal,_xlpm.CSVVal&lt;&gt;"",_xlpm.CSVVal)),""))</f>
        <v/>
      </c>
      <c r="O396" s="41" t="str" cm="1">
        <f t="array" ref="O396">IF($AB396=0,"",INDEX(My_Audit!P$2:P$456,$AB396))&amp;""</f>
        <v/>
      </c>
      <c r="P396" s="40"/>
      <c r="Q396" s="41" t="str">
        <f>IF(LEFT(N396,4)="Pass","Nist SP 800-88",My_Audit!R396)&amp;""</f>
        <v/>
      </c>
      <c r="R396" s="40"/>
      <c r="S396" s="40"/>
      <c r="T396" s="41" t="str" cm="1">
        <f t="array" ref="T396">IF($AC396=0,"",INDEX(Models!J$2:J$605,$AC396))</f>
        <v/>
      </c>
      <c r="U396" s="40"/>
      <c r="V396" s="40"/>
      <c r="W396" s="79" t="str" cm="1">
        <f t="array" ref="W396">IF(($Z396+$AA396+$AD396)=0,"",ExpandDiagCodes(_xlfn.TEXTJOIN(", ",TRUE,IF($AA396=0,"",INDEX(My_Audit!L$2:L$456,$AA396)),IF($Z396=0,"",INDEX(Output_Mac!AA$2:AA$500,$Z396)),IF($AD396=0,"",INDEX(Output_Win!AA$2:AA$243,$AD396)))))</f>
        <v/>
      </c>
      <c r="Y396" s="80">
        <f>IFERROR(MATCH($A396,CSV!$A$2:$A$510,0),0)</f>
        <v>0</v>
      </c>
      <c r="Z396" s="80">
        <f>IFERROR(MATCH($A396,Output_Mac!$A$2:$A$500,0),0)</f>
        <v>0</v>
      </c>
      <c r="AA396" s="80">
        <f>IFERROR(MATCH($A396,My_Audit!$A$2:$A$456,0),0)</f>
        <v>395</v>
      </c>
      <c r="AB396" s="80">
        <f>IFERROR(MATCH($C396,My_Audit!$B$2:$B$456,0),0)</f>
        <v>0</v>
      </c>
      <c r="AC396" s="80">
        <f>IFERROR(MATCH($E396,Models!$I$2:$I$605,0),0)</f>
        <v>0</v>
      </c>
      <c r="AD396" s="80">
        <f>IFERROR(MATCH($A396,Output_Win!$A$2:$A$243,0),0)</f>
        <v>0</v>
      </c>
    </row>
    <row r="397" spans="1:30">
      <c r="A397" s="40" t="str">
        <f>_xlfn.TEXTJOIN("",TRUE,Input!$A$4,TEXT(ROW(My_Audit!A396)+Input!$A$8-1,"00"))</f>
        <v>W4784</v>
      </c>
      <c r="B397" s="40" t="str">
        <f>_xlfn.TEXTJOIN("-",TRUE,"ITD",Input!$A$2,A397)</f>
        <v>ITD-SHR11749-W4784</v>
      </c>
      <c r="C397" s="41" t="str" cm="1">
        <f t="array" ref="C397">IF(($Y397+$Z397+$AA397+$AD397)=0,"",IFERROR(_xlfn.LET(_xlpm.CSVVal,IF($Y397=0,"",INDEX(CSV!B$2:B$510,$Y397)),_xlpm.MacVal,IF($Z397=0,"",INDEX(Output_Mac!B$2:B$500,$Z397)),_xlpm.WinVal,IF($AD397=0,"",INDEX(Output_Win!B$2:B$243,$AD397)),_xlpm.MyAuditVal,IF($AA397=0,"",INDEX(My_Audit!B$2:B$456,$AA397)),_xlfn.IFS(_xlpm.MyAuditVal&lt;&gt;"",_xlpm.MyAuditVal,_xlpm.MacVal&lt;&gt;"",_xlpm.MacVal,_xlpm.WinVal&lt;&gt;"",_xlpm.WinVal,_xlpm.CSVVal&lt;&gt;"",_xlpm.CSVVal)),""))</f>
        <v/>
      </c>
      <c r="D397" s="41" t="str" cm="1">
        <f t="array" ref="D397">IF(($Y397+$Z397+$AA397+$AD397)=0,"",IFERROR(_xlfn.LET(_xlpm.CSVVal,IF($Y397=0,"",INDEX(CSV!C$2:C$510,$Y397)),_xlpm.MacVal,IF($Z397=0,"",INDEX(Output_Mac!D$2:D$500,$Z397)),_xlpm.WinVal,IF($AD397=0,"",INDEX(Output_Win!D$2:D$243,$AD397)),_xlpm.MyAuditVal,IF($AA397=0,"",INDEX(My_Audit!C$2:C$456,$AA397)),_xlfn.IFS(_xlpm.MyAuditVal&lt;&gt;"",_xlpm.MyAuditVal,_xlpm.MacVal&lt;&gt;"",_xlpm.MacVal,_xlpm.WinVal&lt;&gt;"",_xlpm.WinVal,_xlpm.CSVVal&lt;&gt;"",_xlpm.CSVVal)),""))</f>
        <v/>
      </c>
      <c r="E397" s="41" t="str" cm="1">
        <f t="array" ref="E397">IF(($Y397+$Z397+$AA397+$AD397)=0,"",IFERROR(_xlfn.LET(_xlpm.CSVVal,IF($Y397=0,"",INDEX(CSV!E$2:E$510,$Y397)),_xlpm.MacVal,IF($Z397=0,"",INDEX(Output_Mac!C$2:C$500,$Z397)),_xlpm.WinVal,IF($AD397=0,"",INDEX(Output_Win!C$2:C$243,$AD397)),_xlpm.MyAuditVal,IF($AA397=0,"",INDEX(My_Audit!D$2:D$456,$AA397)),_xlfn.IFS(_xlpm.MyAuditVal&lt;&gt;"",_xlpm.MyAuditVal,_xlpm.MacVal&lt;&gt;"",_xlpm.MacVal,_xlpm.WinVal&lt;&gt;"",_xlpm.WinVal,_xlpm.CSVVal&lt;&gt;"",_xlpm.CSVVal)),""))</f>
        <v/>
      </c>
      <c r="F397" s="41" t="str" cm="1">
        <f t="array" ref="F397">IF(($Y397+$Z397+$AA397+$AD397)=0,"",IFERROR(_xlfn.LET(_xlpm.CSVVal,IF($Y397=0,"",INDEX(CSV!F$2:F$510,$Y397)),_xlpm.MacVal,IF($Z397=0,"",INDEX(Output_Mac!E$2:E$500,$Z397)),_xlpm.WinVal,IF($AD397=0,"",INDEX(Output_Win!E$2:E$243,$AD397)),_xlpm.MyAuditVal,IF($AA397=0,"",INDEX(My_Audit!E$2:E$456,$AA397)),_xlfn.IFS(_xlpm.MyAuditVal&lt;&gt;"",_xlpm.MyAuditVal,_xlpm.MacVal&lt;&gt;"",_xlpm.MacVal,_xlpm.WinVal&lt;&gt;"",_xlpm.WinVal,_xlpm.CSVVal&lt;&gt;"",PROPER(_xlpm.CSVVal))),""))</f>
        <v/>
      </c>
      <c r="G397" s="41" t="str" cm="1">
        <f t="array" ref="G397">IF(($Y397+$Z397+$AA397+$AD397)=0,"",IFERROR(_xlfn.LET(_xlpm.CSVVal,IF($Y397=0,"",INDEX(CSV!G$2:G$510,$Y397)),_xlpm.MacVal,IF($Z397=0,"",INDEX(Output_Mac!G$2:G$500,$Z397)),_xlpm.WinVal,IF($AD397=0,"",INDEX(Output_Win!G$2:G$243,$AD397)),_xlpm.MyAuditVal,IF($AA397=0,"",INDEX(My_Audit!F$2:F$456,$AA397)),_xlfn.IFS(_xlpm.MyAuditVal&lt;&gt;"",_xlpm.MyAuditVal,_xlpm.MacVal&lt;&gt;"",_xlpm.MacVal,_xlpm.WinVal&lt;&gt;"",_xlpm.WinVal,_xlpm.CSVVal&lt;&gt;"",_xlpm.CSVVal)),""))</f>
        <v/>
      </c>
      <c r="H397" s="41" t="str" cm="1">
        <f t="array" ref="H397">IF($Z397&gt;0,INDEX(Output_Mac!H$2:H$500,$Z397),IF($AD397&gt;0,INDEX(Output_Win!H$2:H$243,$AD397),IF($AA397&gt;0,_xlfn.LET(_xlpm.MyAuditVal,INDEX(My_Audit!G$2:G$456,$AA397),IF(_xlpm.MyAuditVal=0,"",_xlpm.MyAuditVal)),"")))</f>
        <v/>
      </c>
      <c r="I397" s="41" t="str" cm="1">
        <f t="array" ref="I397">IF(($Y397+$Z397+$AA397+$AD397)=0,"",IFERROR(_xlfn.LET(_xlpm.CSVVal,IF($Y397=0,"",INDEX(CSV!H$2:H$510,$Y397)),_xlpm.MacVal,IF($Z397=0,"",INDEX(Output_Mac!I$2:I$500,$Z397)),_xlpm.WinVal,IF($AD397=0,"",INDEX(Output_Win!I$2:I$243,$AD397)),_xlpm.MyAuditVal,IF($AA397=0,"",INDEX(My_Audit!H$2:H$456,$AA397)),_xlfn.IFS(_xlpm.MyAuditVal&lt;&gt;"",_xlpm.MyAuditVal,_xlpm.MacVal&lt;&gt;"",_xlpm.MacVal,_xlpm.WinVal&lt;&gt;"",_xlpm.WinVal,_xlpm.CSVVal&lt;&gt;"",_xlpm.CSVVal)),""))</f>
        <v/>
      </c>
      <c r="J397" s="41" t="str" cm="1">
        <f t="array" ref="J397">IF(($Y397+$Z397+$AA397+$AD397)=0,"",IFERROR(_xlfn.LET(_xlpm.CSVVal,IF($Y397=0,"",INDEX(CSV!J$2:J$510,$Y397)),_xlpm.MacVal,IF($Z397=0,"",INDEX(Output_Mac!J$2:J$500,$Z397)),_xlpm.WinVal,IF($AD397=0,"",INDEX(Output_Win!J$2:J$243,$AD397)),_xlpm.MyAuditVal,IF($AA397=0,"",INDEX(My_Audit!I$2:I$456,$AA397)),_xlfn.IFS(_xlpm.MyAuditVal&lt;&gt;"",_xlpm.MyAuditVal,_xlpm.MacVal&lt;&gt;"",_xlpm.MacVal,_xlpm.WinVal&lt;&gt;"",_xlpm.WinVal,_xlpm.CSVVal&lt;&gt;"",_xlpm.CSVVal)),""))</f>
        <v/>
      </c>
      <c r="K397" s="41" t="str" cm="1">
        <f t="array" ref="K397">IF(($Y397+$Z397+$AA397+$AD397)=0,"",IFERROR(_xlfn.LET(_xlpm.CSVVal,IF($Y397=0,"",INDEX(CSV!N$2:N$510,$Y397)),_xlpm.MacVal,IF($Z397=0,"",INDEX(Output_Mac!L$2:L$500,$Z397)),_xlpm.WinVal,IF($AD397=0,"",INDEX(Output_Win!L$2:L$243,$AD397)),_xlpm.MyAuditVal,IF($AA397=0,"",INDEX(My_Audit!J$2:J$456,$AA397)),_xlfn.IFS(_xlpm.MyAuditVal&lt;&gt;"",_xlpm.MyAuditVal,_xlpm.MacVal&lt;&gt;"",_xlpm.MacVal,_xlpm.WinVal&lt;&gt;"",_xlpm.WinVal,_xlpm.CSVVal&lt;&gt;"",_xlpm.CSVVal)),""))</f>
        <v/>
      </c>
      <c r="L397" s="41" t="str" cm="1">
        <f t="array" ref="L397">IF(($Y397+$Z397+$AA397+$AD397)=0,"",IFERROR(_xlfn.LET(_xlpm.CSVVal,IF($Y397=0,"",INDEX(CSV!Q$2:Q$510,$Y397)),_xlpm.MacVal,IF($Z397=0,"",INDEX(Output_Mac!M$2:M$500,$Z397)),_xlpm.WinVal,IF($AD397=0,"",INDEX(Output_Win!M$2:M$243,$AD397)),_xlpm.MyAuditVal,IF($AA397=0,"",INDEX(My_Audit!K$2:K$456,$AA397)),_xlfn.IFS(_xlpm.MyAuditVal&lt;&gt;"",_xlpm.MyAuditVal,_xlpm.MacVal&lt;&gt;"",_xlpm.MacVal,_xlpm.WinVal&lt;&gt;"",_xlpm.WinVal,_xlpm.CSVVal&lt;&gt;"",_xlpm.CSVVal)),""))</f>
        <v/>
      </c>
      <c r="M397" s="41" t="str" cm="1">
        <f t="array" ref="M397">IF(($Y397+$Z397+$AA397+$AD397)=0,"",ExpandDiagCodes(_xlfn.TEXTJOIN(", ",TRUE,IF($AA397=0,"",INDEX(My_Audit!N$2:N$456,$AA397)),IF($Z397=0,"",INDEX(Output_Mac!S$2:S$500,$Z397)),IF($AD397=0,"",INDEX(Output_Win!S$2:S$243,$AD397)),IF($Y397=0,"",INDEX(CSV!AE$2:AE$510,$Y397)))))</f>
        <v/>
      </c>
      <c r="N397" s="41" t="str" cm="1">
        <f t="array" ref="N397">IF(($Y397+$Z397+$AA397+$AD397)=0,"",IFERROR(_xlfn.LET(_xlpm.CSVVal,IF($Y397=0,"",INDEX(CSV!AG$2:AG$510,$Y397)),_xlpm.MacVal,IF($Z397=0,"",INDEX(Output_Mac!T$2:T$500,$Z397)),_xlpm.WinVal,IF($AD397=0,"",INDEX(Output_Win!T$2:T$243,$AD397)),_xlpm.MyAuditVal,IF($AA397=0,"",INDEX(My_Audit!O$2:O$456,$AA397)),_xlfn.IFS(_xlpm.MyAuditVal&lt;&gt;"",_xlpm.MyAuditVal,_xlpm.MacVal&lt;&gt;"",_xlpm.MacVal,_xlpm.WinVal&lt;&gt;"",_xlpm.WinVal,_xlpm.CSVVal&lt;&gt;"",_xlpm.CSVVal)),""))</f>
        <v/>
      </c>
      <c r="O397" s="41" t="str" cm="1">
        <f t="array" ref="O397">IF($AB397=0,"",INDEX(My_Audit!P$2:P$456,$AB397))&amp;""</f>
        <v/>
      </c>
      <c r="P397" s="40"/>
      <c r="Q397" s="41" t="str">
        <f>IF(LEFT(N397,4)="Pass","Nist SP 800-88",My_Audit!R397)&amp;""</f>
        <v/>
      </c>
      <c r="R397" s="40"/>
      <c r="S397" s="40"/>
      <c r="T397" s="41" t="str" cm="1">
        <f t="array" ref="T397">IF($AC397=0,"",INDEX(Models!J$2:J$605,$AC397))</f>
        <v/>
      </c>
      <c r="U397" s="40"/>
      <c r="V397" s="40"/>
      <c r="W397" s="79" t="str" cm="1">
        <f t="array" ref="W397">IF(($Z397+$AA397+$AD397)=0,"",ExpandDiagCodes(_xlfn.TEXTJOIN(", ",TRUE,IF($AA397=0,"",INDEX(My_Audit!L$2:L$456,$AA397)),IF($Z397=0,"",INDEX(Output_Mac!AA$2:AA$500,$Z397)),IF($AD397=0,"",INDEX(Output_Win!AA$2:AA$243,$AD397)))))</f>
        <v/>
      </c>
      <c r="Y397" s="80">
        <f>IFERROR(MATCH($A397,CSV!$A$2:$A$510,0),0)</f>
        <v>0</v>
      </c>
      <c r="Z397" s="80">
        <f>IFERROR(MATCH($A397,Output_Mac!$A$2:$A$500,0),0)</f>
        <v>0</v>
      </c>
      <c r="AA397" s="80">
        <f>IFERROR(MATCH($A397,My_Audit!$A$2:$A$456,0),0)</f>
        <v>396</v>
      </c>
      <c r="AB397" s="80">
        <f>IFERROR(MATCH($C397,My_Audit!$B$2:$B$456,0),0)</f>
        <v>0</v>
      </c>
      <c r="AC397" s="80">
        <f>IFERROR(MATCH($E397,Models!$I$2:$I$605,0),0)</f>
        <v>0</v>
      </c>
      <c r="AD397" s="80">
        <f>IFERROR(MATCH($A397,Output_Win!$A$2:$A$243,0),0)</f>
        <v>0</v>
      </c>
    </row>
    <row r="398" spans="1:30">
      <c r="A398" s="40" t="str">
        <f>_xlfn.TEXTJOIN("",TRUE,Input!$A$4,TEXT(ROW(My_Audit!A397)+Input!$A$8-1,"00"))</f>
        <v>W4785</v>
      </c>
      <c r="B398" s="40" t="str">
        <f>_xlfn.TEXTJOIN("-",TRUE,"ITD",Input!$A$2,A398)</f>
        <v>ITD-SHR11749-W4785</v>
      </c>
      <c r="C398" s="41" t="str" cm="1">
        <f t="array" ref="C398">IF(($Y398+$Z398+$AA398+$AD398)=0,"",IFERROR(_xlfn.LET(_xlpm.CSVVal,IF($Y398=0,"",INDEX(CSV!B$2:B$510,$Y398)),_xlpm.MacVal,IF($Z398=0,"",INDEX(Output_Mac!B$2:B$500,$Z398)),_xlpm.WinVal,IF($AD398=0,"",INDEX(Output_Win!B$2:B$243,$AD398)),_xlpm.MyAuditVal,IF($AA398=0,"",INDEX(My_Audit!B$2:B$456,$AA398)),_xlfn.IFS(_xlpm.MyAuditVal&lt;&gt;"",_xlpm.MyAuditVal,_xlpm.MacVal&lt;&gt;"",_xlpm.MacVal,_xlpm.WinVal&lt;&gt;"",_xlpm.WinVal,_xlpm.CSVVal&lt;&gt;"",_xlpm.CSVVal)),""))</f>
        <v/>
      </c>
      <c r="D398" s="41" t="str" cm="1">
        <f t="array" ref="D398">IF(($Y398+$Z398+$AA398+$AD398)=0,"",IFERROR(_xlfn.LET(_xlpm.CSVVal,IF($Y398=0,"",INDEX(CSV!C$2:C$510,$Y398)),_xlpm.MacVal,IF($Z398=0,"",INDEX(Output_Mac!D$2:D$500,$Z398)),_xlpm.WinVal,IF($AD398=0,"",INDEX(Output_Win!D$2:D$243,$AD398)),_xlpm.MyAuditVal,IF($AA398=0,"",INDEX(My_Audit!C$2:C$456,$AA398)),_xlfn.IFS(_xlpm.MyAuditVal&lt;&gt;"",_xlpm.MyAuditVal,_xlpm.MacVal&lt;&gt;"",_xlpm.MacVal,_xlpm.WinVal&lt;&gt;"",_xlpm.WinVal,_xlpm.CSVVal&lt;&gt;"",_xlpm.CSVVal)),""))</f>
        <v/>
      </c>
      <c r="E398" s="41" t="str" cm="1">
        <f t="array" ref="E398">IF(($Y398+$Z398+$AA398+$AD398)=0,"",IFERROR(_xlfn.LET(_xlpm.CSVVal,IF($Y398=0,"",INDEX(CSV!E$2:E$510,$Y398)),_xlpm.MacVal,IF($Z398=0,"",INDEX(Output_Mac!C$2:C$500,$Z398)),_xlpm.WinVal,IF($AD398=0,"",INDEX(Output_Win!C$2:C$243,$AD398)),_xlpm.MyAuditVal,IF($AA398=0,"",INDEX(My_Audit!D$2:D$456,$AA398)),_xlfn.IFS(_xlpm.MyAuditVal&lt;&gt;"",_xlpm.MyAuditVal,_xlpm.MacVal&lt;&gt;"",_xlpm.MacVal,_xlpm.WinVal&lt;&gt;"",_xlpm.WinVal,_xlpm.CSVVal&lt;&gt;"",_xlpm.CSVVal)),""))</f>
        <v/>
      </c>
      <c r="F398" s="41" t="str" cm="1">
        <f t="array" ref="F398">IF(($Y398+$Z398+$AA398+$AD398)=0,"",IFERROR(_xlfn.LET(_xlpm.CSVVal,IF($Y398=0,"",INDEX(CSV!F$2:F$510,$Y398)),_xlpm.MacVal,IF($Z398=0,"",INDEX(Output_Mac!E$2:E$500,$Z398)),_xlpm.WinVal,IF($AD398=0,"",INDEX(Output_Win!E$2:E$243,$AD398)),_xlpm.MyAuditVal,IF($AA398=0,"",INDEX(My_Audit!E$2:E$456,$AA398)),_xlfn.IFS(_xlpm.MyAuditVal&lt;&gt;"",_xlpm.MyAuditVal,_xlpm.MacVal&lt;&gt;"",_xlpm.MacVal,_xlpm.WinVal&lt;&gt;"",_xlpm.WinVal,_xlpm.CSVVal&lt;&gt;"",PROPER(_xlpm.CSVVal))),""))</f>
        <v/>
      </c>
      <c r="G398" s="41" t="str" cm="1">
        <f t="array" ref="G398">IF(($Y398+$Z398+$AA398+$AD398)=0,"",IFERROR(_xlfn.LET(_xlpm.CSVVal,IF($Y398=0,"",INDEX(CSV!G$2:G$510,$Y398)),_xlpm.MacVal,IF($Z398=0,"",INDEX(Output_Mac!G$2:G$500,$Z398)),_xlpm.WinVal,IF($AD398=0,"",INDEX(Output_Win!G$2:G$243,$AD398)),_xlpm.MyAuditVal,IF($AA398=0,"",INDEX(My_Audit!F$2:F$456,$AA398)),_xlfn.IFS(_xlpm.MyAuditVal&lt;&gt;"",_xlpm.MyAuditVal,_xlpm.MacVal&lt;&gt;"",_xlpm.MacVal,_xlpm.WinVal&lt;&gt;"",_xlpm.WinVal,_xlpm.CSVVal&lt;&gt;"",_xlpm.CSVVal)),""))</f>
        <v/>
      </c>
      <c r="H398" s="41" t="str" cm="1">
        <f t="array" ref="H398">IF($Z398&gt;0,INDEX(Output_Mac!H$2:H$500,$Z398),IF($AD398&gt;0,INDEX(Output_Win!H$2:H$243,$AD398),IF($AA398&gt;0,_xlfn.LET(_xlpm.MyAuditVal,INDEX(My_Audit!G$2:G$456,$AA398),IF(_xlpm.MyAuditVal=0,"",_xlpm.MyAuditVal)),"")))</f>
        <v/>
      </c>
      <c r="I398" s="41" t="str" cm="1">
        <f t="array" ref="I398">IF(($Y398+$Z398+$AA398+$AD398)=0,"",IFERROR(_xlfn.LET(_xlpm.CSVVal,IF($Y398=0,"",INDEX(CSV!H$2:H$510,$Y398)),_xlpm.MacVal,IF($Z398=0,"",INDEX(Output_Mac!I$2:I$500,$Z398)),_xlpm.WinVal,IF($AD398=0,"",INDEX(Output_Win!I$2:I$243,$AD398)),_xlpm.MyAuditVal,IF($AA398=0,"",INDEX(My_Audit!H$2:H$456,$AA398)),_xlfn.IFS(_xlpm.MyAuditVal&lt;&gt;"",_xlpm.MyAuditVal,_xlpm.MacVal&lt;&gt;"",_xlpm.MacVal,_xlpm.WinVal&lt;&gt;"",_xlpm.WinVal,_xlpm.CSVVal&lt;&gt;"",_xlpm.CSVVal)),""))</f>
        <v/>
      </c>
      <c r="J398" s="41" t="str" cm="1">
        <f t="array" ref="J398">IF(($Y398+$Z398+$AA398+$AD398)=0,"",IFERROR(_xlfn.LET(_xlpm.CSVVal,IF($Y398=0,"",INDEX(CSV!J$2:J$510,$Y398)),_xlpm.MacVal,IF($Z398=0,"",INDEX(Output_Mac!J$2:J$500,$Z398)),_xlpm.WinVal,IF($AD398=0,"",INDEX(Output_Win!J$2:J$243,$AD398)),_xlpm.MyAuditVal,IF($AA398=0,"",INDEX(My_Audit!I$2:I$456,$AA398)),_xlfn.IFS(_xlpm.MyAuditVal&lt;&gt;"",_xlpm.MyAuditVal,_xlpm.MacVal&lt;&gt;"",_xlpm.MacVal,_xlpm.WinVal&lt;&gt;"",_xlpm.WinVal,_xlpm.CSVVal&lt;&gt;"",_xlpm.CSVVal)),""))</f>
        <v/>
      </c>
      <c r="K398" s="41" t="str" cm="1">
        <f t="array" ref="K398">IF(($Y398+$Z398+$AA398+$AD398)=0,"",IFERROR(_xlfn.LET(_xlpm.CSVVal,IF($Y398=0,"",INDEX(CSV!N$2:N$510,$Y398)),_xlpm.MacVal,IF($Z398=0,"",INDEX(Output_Mac!L$2:L$500,$Z398)),_xlpm.WinVal,IF($AD398=0,"",INDEX(Output_Win!L$2:L$243,$AD398)),_xlpm.MyAuditVal,IF($AA398=0,"",INDEX(My_Audit!J$2:J$456,$AA398)),_xlfn.IFS(_xlpm.MyAuditVal&lt;&gt;"",_xlpm.MyAuditVal,_xlpm.MacVal&lt;&gt;"",_xlpm.MacVal,_xlpm.WinVal&lt;&gt;"",_xlpm.WinVal,_xlpm.CSVVal&lt;&gt;"",_xlpm.CSVVal)),""))</f>
        <v/>
      </c>
      <c r="L398" s="41" t="str" cm="1">
        <f t="array" ref="L398">IF(($Y398+$Z398+$AA398+$AD398)=0,"",IFERROR(_xlfn.LET(_xlpm.CSVVal,IF($Y398=0,"",INDEX(CSV!Q$2:Q$510,$Y398)),_xlpm.MacVal,IF($Z398=0,"",INDEX(Output_Mac!M$2:M$500,$Z398)),_xlpm.WinVal,IF($AD398=0,"",INDEX(Output_Win!M$2:M$243,$AD398)),_xlpm.MyAuditVal,IF($AA398=0,"",INDEX(My_Audit!K$2:K$456,$AA398)),_xlfn.IFS(_xlpm.MyAuditVal&lt;&gt;"",_xlpm.MyAuditVal,_xlpm.MacVal&lt;&gt;"",_xlpm.MacVal,_xlpm.WinVal&lt;&gt;"",_xlpm.WinVal,_xlpm.CSVVal&lt;&gt;"",_xlpm.CSVVal)),""))</f>
        <v/>
      </c>
      <c r="M398" s="41" t="str" cm="1">
        <f t="array" ref="M398">IF(($Y398+$Z398+$AA398+$AD398)=0,"",ExpandDiagCodes(_xlfn.TEXTJOIN(", ",TRUE,IF($AA398=0,"",INDEX(My_Audit!N$2:N$456,$AA398)),IF($Z398=0,"",INDEX(Output_Mac!S$2:S$500,$Z398)),IF($AD398=0,"",INDEX(Output_Win!S$2:S$243,$AD398)),IF($Y398=0,"",INDEX(CSV!AE$2:AE$510,$Y398)))))</f>
        <v/>
      </c>
      <c r="N398" s="41" t="str" cm="1">
        <f t="array" ref="N398">IF(($Y398+$Z398+$AA398+$AD398)=0,"",IFERROR(_xlfn.LET(_xlpm.CSVVal,IF($Y398=0,"",INDEX(CSV!AG$2:AG$510,$Y398)),_xlpm.MacVal,IF($Z398=0,"",INDEX(Output_Mac!T$2:T$500,$Z398)),_xlpm.WinVal,IF($AD398=0,"",INDEX(Output_Win!T$2:T$243,$AD398)),_xlpm.MyAuditVal,IF($AA398=0,"",INDEX(My_Audit!O$2:O$456,$AA398)),_xlfn.IFS(_xlpm.MyAuditVal&lt;&gt;"",_xlpm.MyAuditVal,_xlpm.MacVal&lt;&gt;"",_xlpm.MacVal,_xlpm.WinVal&lt;&gt;"",_xlpm.WinVal,_xlpm.CSVVal&lt;&gt;"",_xlpm.CSVVal)),""))</f>
        <v/>
      </c>
      <c r="O398" s="41" t="str" cm="1">
        <f t="array" ref="O398">IF($AB398=0,"",INDEX(My_Audit!P$2:P$456,$AB398))&amp;""</f>
        <v/>
      </c>
      <c r="P398" s="40"/>
      <c r="Q398" s="41" t="str">
        <f>IF(LEFT(N398,4)="Pass","Nist SP 800-88",My_Audit!R398)&amp;""</f>
        <v/>
      </c>
      <c r="R398" s="40"/>
      <c r="S398" s="40"/>
      <c r="T398" s="41" t="str" cm="1">
        <f t="array" ref="T398">IF($AC398=0,"",INDEX(Models!J$2:J$605,$AC398))</f>
        <v/>
      </c>
      <c r="U398" s="40"/>
      <c r="V398" s="40"/>
      <c r="W398" s="79" t="str" cm="1">
        <f t="array" ref="W398">IF(($Z398+$AA398+$AD398)=0,"",ExpandDiagCodes(_xlfn.TEXTJOIN(", ",TRUE,IF($AA398=0,"",INDEX(My_Audit!L$2:L$456,$AA398)),IF($Z398=0,"",INDEX(Output_Mac!AA$2:AA$500,$Z398)),IF($AD398=0,"",INDEX(Output_Win!AA$2:AA$243,$AD398)))))</f>
        <v/>
      </c>
      <c r="Y398" s="80">
        <f>IFERROR(MATCH($A398,CSV!$A$2:$A$510,0),0)</f>
        <v>0</v>
      </c>
      <c r="Z398" s="80">
        <f>IFERROR(MATCH($A398,Output_Mac!$A$2:$A$500,0),0)</f>
        <v>0</v>
      </c>
      <c r="AA398" s="80">
        <f>IFERROR(MATCH($A398,My_Audit!$A$2:$A$456,0),0)</f>
        <v>397</v>
      </c>
      <c r="AB398" s="80">
        <f>IFERROR(MATCH($C398,My_Audit!$B$2:$B$456,0),0)</f>
        <v>0</v>
      </c>
      <c r="AC398" s="80">
        <f>IFERROR(MATCH($E398,Models!$I$2:$I$605,0),0)</f>
        <v>0</v>
      </c>
      <c r="AD398" s="80">
        <f>IFERROR(MATCH($A398,Output_Win!$A$2:$A$243,0),0)</f>
        <v>0</v>
      </c>
    </row>
    <row r="399" spans="1:30">
      <c r="A399" s="40" t="str">
        <f>_xlfn.TEXTJOIN("",TRUE,Input!$A$4,TEXT(ROW(My_Audit!A398)+Input!$A$8-1,"00"))</f>
        <v>W4786</v>
      </c>
      <c r="B399" s="40" t="str">
        <f>_xlfn.TEXTJOIN("-",TRUE,"ITD",Input!$A$2,A399)</f>
        <v>ITD-SHR11749-W4786</v>
      </c>
      <c r="C399" s="41" t="str" cm="1">
        <f t="array" ref="C399">IF(($Y399+$Z399+$AA399+$AD399)=0,"",IFERROR(_xlfn.LET(_xlpm.CSVVal,IF($Y399=0,"",INDEX(CSV!B$2:B$510,$Y399)),_xlpm.MacVal,IF($Z399=0,"",INDEX(Output_Mac!B$2:B$500,$Z399)),_xlpm.WinVal,IF($AD399=0,"",INDEX(Output_Win!B$2:B$243,$AD399)),_xlpm.MyAuditVal,IF($AA399=0,"",INDEX(My_Audit!B$2:B$456,$AA399)),_xlfn.IFS(_xlpm.MyAuditVal&lt;&gt;"",_xlpm.MyAuditVal,_xlpm.MacVal&lt;&gt;"",_xlpm.MacVal,_xlpm.WinVal&lt;&gt;"",_xlpm.WinVal,_xlpm.CSVVal&lt;&gt;"",_xlpm.CSVVal)),""))</f>
        <v/>
      </c>
      <c r="D399" s="41" t="str" cm="1">
        <f t="array" ref="D399">IF(($Y399+$Z399+$AA399+$AD399)=0,"",IFERROR(_xlfn.LET(_xlpm.CSVVal,IF($Y399=0,"",INDEX(CSV!C$2:C$510,$Y399)),_xlpm.MacVal,IF($Z399=0,"",INDEX(Output_Mac!D$2:D$500,$Z399)),_xlpm.WinVal,IF($AD399=0,"",INDEX(Output_Win!D$2:D$243,$AD399)),_xlpm.MyAuditVal,IF($AA399=0,"",INDEX(My_Audit!C$2:C$456,$AA399)),_xlfn.IFS(_xlpm.MyAuditVal&lt;&gt;"",_xlpm.MyAuditVal,_xlpm.MacVal&lt;&gt;"",_xlpm.MacVal,_xlpm.WinVal&lt;&gt;"",_xlpm.WinVal,_xlpm.CSVVal&lt;&gt;"",_xlpm.CSVVal)),""))</f>
        <v/>
      </c>
      <c r="E399" s="41" t="str" cm="1">
        <f t="array" ref="E399">IF(($Y399+$Z399+$AA399+$AD399)=0,"",IFERROR(_xlfn.LET(_xlpm.CSVVal,IF($Y399=0,"",INDEX(CSV!E$2:E$510,$Y399)),_xlpm.MacVal,IF($Z399=0,"",INDEX(Output_Mac!C$2:C$500,$Z399)),_xlpm.WinVal,IF($AD399=0,"",INDEX(Output_Win!C$2:C$243,$AD399)),_xlpm.MyAuditVal,IF($AA399=0,"",INDEX(My_Audit!D$2:D$456,$AA399)),_xlfn.IFS(_xlpm.MyAuditVal&lt;&gt;"",_xlpm.MyAuditVal,_xlpm.MacVal&lt;&gt;"",_xlpm.MacVal,_xlpm.WinVal&lt;&gt;"",_xlpm.WinVal,_xlpm.CSVVal&lt;&gt;"",_xlpm.CSVVal)),""))</f>
        <v/>
      </c>
      <c r="F399" s="41" t="str" cm="1">
        <f t="array" ref="F399">IF(($Y399+$Z399+$AA399+$AD399)=0,"",IFERROR(_xlfn.LET(_xlpm.CSVVal,IF($Y399=0,"",INDEX(CSV!F$2:F$510,$Y399)),_xlpm.MacVal,IF($Z399=0,"",INDEX(Output_Mac!E$2:E$500,$Z399)),_xlpm.WinVal,IF($AD399=0,"",INDEX(Output_Win!E$2:E$243,$AD399)),_xlpm.MyAuditVal,IF($AA399=0,"",INDEX(My_Audit!E$2:E$456,$AA399)),_xlfn.IFS(_xlpm.MyAuditVal&lt;&gt;"",_xlpm.MyAuditVal,_xlpm.MacVal&lt;&gt;"",_xlpm.MacVal,_xlpm.WinVal&lt;&gt;"",_xlpm.WinVal,_xlpm.CSVVal&lt;&gt;"",PROPER(_xlpm.CSVVal))),""))</f>
        <v/>
      </c>
      <c r="G399" s="41" t="str" cm="1">
        <f t="array" ref="G399">IF(($Y399+$Z399+$AA399+$AD399)=0,"",IFERROR(_xlfn.LET(_xlpm.CSVVal,IF($Y399=0,"",INDEX(CSV!G$2:G$510,$Y399)),_xlpm.MacVal,IF($Z399=0,"",INDEX(Output_Mac!G$2:G$500,$Z399)),_xlpm.WinVal,IF($AD399=0,"",INDEX(Output_Win!G$2:G$243,$AD399)),_xlpm.MyAuditVal,IF($AA399=0,"",INDEX(My_Audit!F$2:F$456,$AA399)),_xlfn.IFS(_xlpm.MyAuditVal&lt;&gt;"",_xlpm.MyAuditVal,_xlpm.MacVal&lt;&gt;"",_xlpm.MacVal,_xlpm.WinVal&lt;&gt;"",_xlpm.WinVal,_xlpm.CSVVal&lt;&gt;"",_xlpm.CSVVal)),""))</f>
        <v/>
      </c>
      <c r="H399" s="41" t="str" cm="1">
        <f t="array" ref="H399">IF($Z399&gt;0,INDEX(Output_Mac!H$2:H$500,$Z399),IF($AD399&gt;0,INDEX(Output_Win!H$2:H$243,$AD399),IF($AA399&gt;0,_xlfn.LET(_xlpm.MyAuditVal,INDEX(My_Audit!G$2:G$456,$AA399),IF(_xlpm.MyAuditVal=0,"",_xlpm.MyAuditVal)),"")))</f>
        <v/>
      </c>
      <c r="I399" s="41" t="str" cm="1">
        <f t="array" ref="I399">IF(($Y399+$Z399+$AA399+$AD399)=0,"",IFERROR(_xlfn.LET(_xlpm.CSVVal,IF($Y399=0,"",INDEX(CSV!H$2:H$510,$Y399)),_xlpm.MacVal,IF($Z399=0,"",INDEX(Output_Mac!I$2:I$500,$Z399)),_xlpm.WinVal,IF($AD399=0,"",INDEX(Output_Win!I$2:I$243,$AD399)),_xlpm.MyAuditVal,IF($AA399=0,"",INDEX(My_Audit!H$2:H$456,$AA399)),_xlfn.IFS(_xlpm.MyAuditVal&lt;&gt;"",_xlpm.MyAuditVal,_xlpm.MacVal&lt;&gt;"",_xlpm.MacVal,_xlpm.WinVal&lt;&gt;"",_xlpm.WinVal,_xlpm.CSVVal&lt;&gt;"",_xlpm.CSVVal)),""))</f>
        <v/>
      </c>
      <c r="J399" s="41" t="str" cm="1">
        <f t="array" ref="J399">IF(($Y399+$Z399+$AA399+$AD399)=0,"",IFERROR(_xlfn.LET(_xlpm.CSVVal,IF($Y399=0,"",INDEX(CSV!J$2:J$510,$Y399)),_xlpm.MacVal,IF($Z399=0,"",INDEX(Output_Mac!J$2:J$500,$Z399)),_xlpm.WinVal,IF($AD399=0,"",INDEX(Output_Win!J$2:J$243,$AD399)),_xlpm.MyAuditVal,IF($AA399=0,"",INDEX(My_Audit!I$2:I$456,$AA399)),_xlfn.IFS(_xlpm.MyAuditVal&lt;&gt;"",_xlpm.MyAuditVal,_xlpm.MacVal&lt;&gt;"",_xlpm.MacVal,_xlpm.WinVal&lt;&gt;"",_xlpm.WinVal,_xlpm.CSVVal&lt;&gt;"",_xlpm.CSVVal)),""))</f>
        <v/>
      </c>
      <c r="K399" s="41" t="str" cm="1">
        <f t="array" ref="K399">IF(($Y399+$Z399+$AA399+$AD399)=0,"",IFERROR(_xlfn.LET(_xlpm.CSVVal,IF($Y399=0,"",INDEX(CSV!N$2:N$510,$Y399)),_xlpm.MacVal,IF($Z399=0,"",INDEX(Output_Mac!L$2:L$500,$Z399)),_xlpm.WinVal,IF($AD399=0,"",INDEX(Output_Win!L$2:L$243,$AD399)),_xlpm.MyAuditVal,IF($AA399=0,"",INDEX(My_Audit!J$2:J$456,$AA399)),_xlfn.IFS(_xlpm.MyAuditVal&lt;&gt;"",_xlpm.MyAuditVal,_xlpm.MacVal&lt;&gt;"",_xlpm.MacVal,_xlpm.WinVal&lt;&gt;"",_xlpm.WinVal,_xlpm.CSVVal&lt;&gt;"",_xlpm.CSVVal)),""))</f>
        <v/>
      </c>
      <c r="L399" s="41" t="str" cm="1">
        <f t="array" ref="L399">IF(($Y399+$Z399+$AA399+$AD399)=0,"",IFERROR(_xlfn.LET(_xlpm.CSVVal,IF($Y399=0,"",INDEX(CSV!Q$2:Q$510,$Y399)),_xlpm.MacVal,IF($Z399=0,"",INDEX(Output_Mac!M$2:M$500,$Z399)),_xlpm.WinVal,IF($AD399=0,"",INDEX(Output_Win!M$2:M$243,$AD399)),_xlpm.MyAuditVal,IF($AA399=0,"",INDEX(My_Audit!K$2:K$456,$AA399)),_xlfn.IFS(_xlpm.MyAuditVal&lt;&gt;"",_xlpm.MyAuditVal,_xlpm.MacVal&lt;&gt;"",_xlpm.MacVal,_xlpm.WinVal&lt;&gt;"",_xlpm.WinVal,_xlpm.CSVVal&lt;&gt;"",_xlpm.CSVVal)),""))</f>
        <v/>
      </c>
      <c r="M399" s="41" t="str" cm="1">
        <f t="array" ref="M399">IF(($Y399+$Z399+$AA399+$AD399)=0,"",ExpandDiagCodes(_xlfn.TEXTJOIN(", ",TRUE,IF($AA399=0,"",INDEX(My_Audit!N$2:N$456,$AA399)),IF($Z399=0,"",INDEX(Output_Mac!S$2:S$500,$Z399)),IF($AD399=0,"",INDEX(Output_Win!S$2:S$243,$AD399)),IF($Y399=0,"",INDEX(CSV!AE$2:AE$510,$Y399)))))</f>
        <v/>
      </c>
      <c r="N399" s="41" t="str" cm="1">
        <f t="array" ref="N399">IF(($Y399+$Z399+$AA399+$AD399)=0,"",IFERROR(_xlfn.LET(_xlpm.CSVVal,IF($Y399=0,"",INDEX(CSV!AG$2:AG$510,$Y399)),_xlpm.MacVal,IF($Z399=0,"",INDEX(Output_Mac!T$2:T$500,$Z399)),_xlpm.WinVal,IF($AD399=0,"",INDEX(Output_Win!T$2:T$243,$AD399)),_xlpm.MyAuditVal,IF($AA399=0,"",INDEX(My_Audit!O$2:O$456,$AA399)),_xlfn.IFS(_xlpm.MyAuditVal&lt;&gt;"",_xlpm.MyAuditVal,_xlpm.MacVal&lt;&gt;"",_xlpm.MacVal,_xlpm.WinVal&lt;&gt;"",_xlpm.WinVal,_xlpm.CSVVal&lt;&gt;"",_xlpm.CSVVal)),""))</f>
        <v/>
      </c>
      <c r="O399" s="41" t="str" cm="1">
        <f t="array" ref="O399">IF($AB399=0,"",INDEX(My_Audit!P$2:P$456,$AB399))&amp;""</f>
        <v/>
      </c>
      <c r="P399" s="40"/>
      <c r="Q399" s="41" t="str">
        <f>IF(LEFT(N399,4)="Pass","Nist SP 800-88",My_Audit!R399)&amp;""</f>
        <v/>
      </c>
      <c r="R399" s="40"/>
      <c r="S399" s="40"/>
      <c r="T399" s="41" t="str" cm="1">
        <f t="array" ref="T399">IF($AC399=0,"",INDEX(Models!J$2:J$605,$AC399))</f>
        <v/>
      </c>
      <c r="U399" s="40"/>
      <c r="V399" s="40"/>
      <c r="W399" s="79" t="str" cm="1">
        <f t="array" ref="W399">IF(($Z399+$AA399+$AD399)=0,"",ExpandDiagCodes(_xlfn.TEXTJOIN(", ",TRUE,IF($AA399=0,"",INDEX(My_Audit!L$2:L$456,$AA399)),IF($Z399=0,"",INDEX(Output_Mac!AA$2:AA$500,$Z399)),IF($AD399=0,"",INDEX(Output_Win!AA$2:AA$243,$AD399)))))</f>
        <v/>
      </c>
      <c r="Y399" s="80">
        <f>IFERROR(MATCH($A399,CSV!$A$2:$A$510,0),0)</f>
        <v>0</v>
      </c>
      <c r="Z399" s="80">
        <f>IFERROR(MATCH($A399,Output_Mac!$A$2:$A$500,0),0)</f>
        <v>0</v>
      </c>
      <c r="AA399" s="80">
        <f>IFERROR(MATCH($A399,My_Audit!$A$2:$A$456,0),0)</f>
        <v>398</v>
      </c>
      <c r="AB399" s="80">
        <f>IFERROR(MATCH($C399,My_Audit!$B$2:$B$456,0),0)</f>
        <v>0</v>
      </c>
      <c r="AC399" s="80">
        <f>IFERROR(MATCH($E399,Models!$I$2:$I$605,0),0)</f>
        <v>0</v>
      </c>
      <c r="AD399" s="80">
        <f>IFERROR(MATCH($A399,Output_Win!$A$2:$A$243,0),0)</f>
        <v>0</v>
      </c>
    </row>
    <row r="400" spans="1:30">
      <c r="A400" s="40" t="str">
        <f>_xlfn.TEXTJOIN("",TRUE,Input!$A$4,TEXT(ROW(My_Audit!A399)+Input!$A$8-1,"00"))</f>
        <v>W4787</v>
      </c>
      <c r="B400" s="40" t="str">
        <f>_xlfn.TEXTJOIN("-",TRUE,"ITD",Input!$A$2,A400)</f>
        <v>ITD-SHR11749-W4787</v>
      </c>
      <c r="C400" s="41" t="str" cm="1">
        <f t="array" ref="C400">IF(($Y400+$Z400+$AA400+$AD400)=0,"",IFERROR(_xlfn.LET(_xlpm.CSVVal,IF($Y400=0,"",INDEX(CSV!B$2:B$510,$Y400)),_xlpm.MacVal,IF($Z400=0,"",INDEX(Output_Mac!B$2:B$500,$Z400)),_xlpm.WinVal,IF($AD400=0,"",INDEX(Output_Win!B$2:B$243,$AD400)),_xlpm.MyAuditVal,IF($AA400=0,"",INDEX(My_Audit!B$2:B$456,$AA400)),_xlfn.IFS(_xlpm.MyAuditVal&lt;&gt;"",_xlpm.MyAuditVal,_xlpm.MacVal&lt;&gt;"",_xlpm.MacVal,_xlpm.WinVal&lt;&gt;"",_xlpm.WinVal,_xlpm.CSVVal&lt;&gt;"",_xlpm.CSVVal)),""))</f>
        <v/>
      </c>
      <c r="D400" s="41" t="str" cm="1">
        <f t="array" ref="D400">IF(($Y400+$Z400+$AA400+$AD400)=0,"",IFERROR(_xlfn.LET(_xlpm.CSVVal,IF($Y400=0,"",INDEX(CSV!C$2:C$510,$Y400)),_xlpm.MacVal,IF($Z400=0,"",INDEX(Output_Mac!D$2:D$500,$Z400)),_xlpm.WinVal,IF($AD400=0,"",INDEX(Output_Win!D$2:D$243,$AD400)),_xlpm.MyAuditVal,IF($AA400=0,"",INDEX(My_Audit!C$2:C$456,$AA400)),_xlfn.IFS(_xlpm.MyAuditVal&lt;&gt;"",_xlpm.MyAuditVal,_xlpm.MacVal&lt;&gt;"",_xlpm.MacVal,_xlpm.WinVal&lt;&gt;"",_xlpm.WinVal,_xlpm.CSVVal&lt;&gt;"",_xlpm.CSVVal)),""))</f>
        <v/>
      </c>
      <c r="E400" s="41" t="str" cm="1">
        <f t="array" ref="E400">IF(($Y400+$Z400+$AA400+$AD400)=0,"",IFERROR(_xlfn.LET(_xlpm.CSVVal,IF($Y400=0,"",INDEX(CSV!E$2:E$510,$Y400)),_xlpm.MacVal,IF($Z400=0,"",INDEX(Output_Mac!C$2:C$500,$Z400)),_xlpm.WinVal,IF($AD400=0,"",INDEX(Output_Win!C$2:C$243,$AD400)),_xlpm.MyAuditVal,IF($AA400=0,"",INDEX(My_Audit!D$2:D$456,$AA400)),_xlfn.IFS(_xlpm.MyAuditVal&lt;&gt;"",_xlpm.MyAuditVal,_xlpm.MacVal&lt;&gt;"",_xlpm.MacVal,_xlpm.WinVal&lt;&gt;"",_xlpm.WinVal,_xlpm.CSVVal&lt;&gt;"",_xlpm.CSVVal)),""))</f>
        <v/>
      </c>
      <c r="F400" s="41" t="str" cm="1">
        <f t="array" ref="F400">IF(($Y400+$Z400+$AA400+$AD400)=0,"",IFERROR(_xlfn.LET(_xlpm.CSVVal,IF($Y400=0,"",INDEX(CSV!F$2:F$510,$Y400)),_xlpm.MacVal,IF($Z400=0,"",INDEX(Output_Mac!E$2:E$500,$Z400)),_xlpm.WinVal,IF($AD400=0,"",INDEX(Output_Win!E$2:E$243,$AD400)),_xlpm.MyAuditVal,IF($AA400=0,"",INDEX(My_Audit!E$2:E$456,$AA400)),_xlfn.IFS(_xlpm.MyAuditVal&lt;&gt;"",_xlpm.MyAuditVal,_xlpm.MacVal&lt;&gt;"",_xlpm.MacVal,_xlpm.WinVal&lt;&gt;"",_xlpm.WinVal,_xlpm.CSVVal&lt;&gt;"",PROPER(_xlpm.CSVVal))),""))</f>
        <v/>
      </c>
      <c r="G400" s="41" t="str" cm="1">
        <f t="array" ref="G400">IF(($Y400+$Z400+$AA400+$AD400)=0,"",IFERROR(_xlfn.LET(_xlpm.CSVVal,IF($Y400=0,"",INDEX(CSV!G$2:G$510,$Y400)),_xlpm.MacVal,IF($Z400=0,"",INDEX(Output_Mac!G$2:G$500,$Z400)),_xlpm.WinVal,IF($AD400=0,"",INDEX(Output_Win!G$2:G$243,$AD400)),_xlpm.MyAuditVal,IF($AA400=0,"",INDEX(My_Audit!F$2:F$456,$AA400)),_xlfn.IFS(_xlpm.MyAuditVal&lt;&gt;"",_xlpm.MyAuditVal,_xlpm.MacVal&lt;&gt;"",_xlpm.MacVal,_xlpm.WinVal&lt;&gt;"",_xlpm.WinVal,_xlpm.CSVVal&lt;&gt;"",_xlpm.CSVVal)),""))</f>
        <v/>
      </c>
      <c r="H400" s="41" t="str" cm="1">
        <f t="array" ref="H400">IF($Z400&gt;0,INDEX(Output_Mac!H$2:H$500,$Z400),IF($AD400&gt;0,INDEX(Output_Win!H$2:H$243,$AD400),IF($AA400&gt;0,_xlfn.LET(_xlpm.MyAuditVal,INDEX(My_Audit!G$2:G$456,$AA400),IF(_xlpm.MyAuditVal=0,"",_xlpm.MyAuditVal)),"")))</f>
        <v/>
      </c>
      <c r="I400" s="41" t="str" cm="1">
        <f t="array" ref="I400">IF(($Y400+$Z400+$AA400+$AD400)=0,"",IFERROR(_xlfn.LET(_xlpm.CSVVal,IF($Y400=0,"",INDEX(CSV!H$2:H$510,$Y400)),_xlpm.MacVal,IF($Z400=0,"",INDEX(Output_Mac!I$2:I$500,$Z400)),_xlpm.WinVal,IF($AD400=0,"",INDEX(Output_Win!I$2:I$243,$AD400)),_xlpm.MyAuditVal,IF($AA400=0,"",INDEX(My_Audit!H$2:H$456,$AA400)),_xlfn.IFS(_xlpm.MyAuditVal&lt;&gt;"",_xlpm.MyAuditVal,_xlpm.MacVal&lt;&gt;"",_xlpm.MacVal,_xlpm.WinVal&lt;&gt;"",_xlpm.WinVal,_xlpm.CSVVal&lt;&gt;"",_xlpm.CSVVal)),""))</f>
        <v/>
      </c>
      <c r="J400" s="41" t="str" cm="1">
        <f t="array" ref="J400">IF(($Y400+$Z400+$AA400+$AD400)=0,"",IFERROR(_xlfn.LET(_xlpm.CSVVal,IF($Y400=0,"",INDEX(CSV!J$2:J$510,$Y400)),_xlpm.MacVal,IF($Z400=0,"",INDEX(Output_Mac!J$2:J$500,$Z400)),_xlpm.WinVal,IF($AD400=0,"",INDEX(Output_Win!J$2:J$243,$AD400)),_xlpm.MyAuditVal,IF($AA400=0,"",INDEX(My_Audit!I$2:I$456,$AA400)),_xlfn.IFS(_xlpm.MyAuditVal&lt;&gt;"",_xlpm.MyAuditVal,_xlpm.MacVal&lt;&gt;"",_xlpm.MacVal,_xlpm.WinVal&lt;&gt;"",_xlpm.WinVal,_xlpm.CSVVal&lt;&gt;"",_xlpm.CSVVal)),""))</f>
        <v/>
      </c>
      <c r="K400" s="41" t="str" cm="1">
        <f t="array" ref="K400">IF(($Y400+$Z400+$AA400+$AD400)=0,"",IFERROR(_xlfn.LET(_xlpm.CSVVal,IF($Y400=0,"",INDEX(CSV!N$2:N$510,$Y400)),_xlpm.MacVal,IF($Z400=0,"",INDEX(Output_Mac!L$2:L$500,$Z400)),_xlpm.WinVal,IF($AD400=0,"",INDEX(Output_Win!L$2:L$243,$AD400)),_xlpm.MyAuditVal,IF($AA400=0,"",INDEX(My_Audit!J$2:J$456,$AA400)),_xlfn.IFS(_xlpm.MyAuditVal&lt;&gt;"",_xlpm.MyAuditVal,_xlpm.MacVal&lt;&gt;"",_xlpm.MacVal,_xlpm.WinVal&lt;&gt;"",_xlpm.WinVal,_xlpm.CSVVal&lt;&gt;"",_xlpm.CSVVal)),""))</f>
        <v/>
      </c>
      <c r="L400" s="41" t="str" cm="1">
        <f t="array" ref="L400">IF(($Y400+$Z400+$AA400+$AD400)=0,"",IFERROR(_xlfn.LET(_xlpm.CSVVal,IF($Y400=0,"",INDEX(CSV!Q$2:Q$510,$Y400)),_xlpm.MacVal,IF($Z400=0,"",INDEX(Output_Mac!M$2:M$500,$Z400)),_xlpm.WinVal,IF($AD400=0,"",INDEX(Output_Win!M$2:M$243,$AD400)),_xlpm.MyAuditVal,IF($AA400=0,"",INDEX(My_Audit!K$2:K$456,$AA400)),_xlfn.IFS(_xlpm.MyAuditVal&lt;&gt;"",_xlpm.MyAuditVal,_xlpm.MacVal&lt;&gt;"",_xlpm.MacVal,_xlpm.WinVal&lt;&gt;"",_xlpm.WinVal,_xlpm.CSVVal&lt;&gt;"",_xlpm.CSVVal)),""))</f>
        <v/>
      </c>
      <c r="M400" s="41" t="str" cm="1">
        <f t="array" ref="M400">IF(($Y400+$Z400+$AA400+$AD400)=0,"",ExpandDiagCodes(_xlfn.TEXTJOIN(", ",TRUE,IF($AA400=0,"",INDEX(My_Audit!N$2:N$456,$AA400)),IF($Z400=0,"",INDEX(Output_Mac!S$2:S$500,$Z400)),IF($AD400=0,"",INDEX(Output_Win!S$2:S$243,$AD400)),IF($Y400=0,"",INDEX(CSV!AE$2:AE$510,$Y400)))))</f>
        <v/>
      </c>
      <c r="N400" s="41" t="str" cm="1">
        <f t="array" ref="N400">IF(($Y400+$Z400+$AA400+$AD400)=0,"",IFERROR(_xlfn.LET(_xlpm.CSVVal,IF($Y400=0,"",INDEX(CSV!AG$2:AG$510,$Y400)),_xlpm.MacVal,IF($Z400=0,"",INDEX(Output_Mac!T$2:T$500,$Z400)),_xlpm.WinVal,IF($AD400=0,"",INDEX(Output_Win!T$2:T$243,$AD400)),_xlpm.MyAuditVal,IF($AA400=0,"",INDEX(My_Audit!O$2:O$456,$AA400)),_xlfn.IFS(_xlpm.MyAuditVal&lt;&gt;"",_xlpm.MyAuditVal,_xlpm.MacVal&lt;&gt;"",_xlpm.MacVal,_xlpm.WinVal&lt;&gt;"",_xlpm.WinVal,_xlpm.CSVVal&lt;&gt;"",_xlpm.CSVVal)),""))</f>
        <v/>
      </c>
      <c r="O400" s="41" t="str" cm="1">
        <f t="array" ref="O400">IF($AB400=0,"",INDEX(My_Audit!P$2:P$456,$AB400))&amp;""</f>
        <v/>
      </c>
      <c r="P400" s="40"/>
      <c r="Q400" s="41" t="str">
        <f>IF(LEFT(N400,4)="Pass","Nist SP 800-88",My_Audit!R400)&amp;""</f>
        <v/>
      </c>
      <c r="R400" s="40"/>
      <c r="S400" s="40"/>
      <c r="T400" s="41" t="str" cm="1">
        <f t="array" ref="T400">IF($AC400=0,"",INDEX(Models!J$2:J$605,$AC400))</f>
        <v/>
      </c>
      <c r="U400" s="40"/>
      <c r="V400" s="40"/>
      <c r="W400" s="79" t="str" cm="1">
        <f t="array" ref="W400">IF(($Z400+$AA400+$AD400)=0,"",ExpandDiagCodes(_xlfn.TEXTJOIN(", ",TRUE,IF($AA400=0,"",INDEX(My_Audit!L$2:L$456,$AA400)),IF($Z400=0,"",INDEX(Output_Mac!AA$2:AA$500,$Z400)),IF($AD400=0,"",INDEX(Output_Win!AA$2:AA$243,$AD400)))))</f>
        <v/>
      </c>
      <c r="Y400" s="80">
        <f>IFERROR(MATCH($A400,CSV!$A$2:$A$510,0),0)</f>
        <v>0</v>
      </c>
      <c r="Z400" s="80">
        <f>IFERROR(MATCH($A400,Output_Mac!$A$2:$A$500,0),0)</f>
        <v>0</v>
      </c>
      <c r="AA400" s="80">
        <f>IFERROR(MATCH($A400,My_Audit!$A$2:$A$456,0),0)</f>
        <v>399</v>
      </c>
      <c r="AB400" s="80">
        <f>IFERROR(MATCH($C400,My_Audit!$B$2:$B$456,0),0)</f>
        <v>0</v>
      </c>
      <c r="AC400" s="80">
        <f>IFERROR(MATCH($E400,Models!$I$2:$I$605,0),0)</f>
        <v>0</v>
      </c>
      <c r="AD400" s="80">
        <f>IFERROR(MATCH($A400,Output_Win!$A$2:$A$243,0),0)</f>
        <v>0</v>
      </c>
    </row>
    <row r="401" spans="1:30">
      <c r="A401" s="40" t="str">
        <f>_xlfn.TEXTJOIN("",TRUE,Input!$A$4,TEXT(ROW(My_Audit!A400)+Input!$A$8-1,"00"))</f>
        <v>W4788</v>
      </c>
      <c r="B401" s="40" t="str">
        <f>_xlfn.TEXTJOIN("-",TRUE,"ITD",Input!$A$2,A401)</f>
        <v>ITD-SHR11749-W4788</v>
      </c>
      <c r="C401" s="41" t="str" cm="1">
        <f t="array" ref="C401">IF(($Y401+$Z401+$AA401+$AD401)=0,"",IFERROR(_xlfn.LET(_xlpm.CSVVal,IF($Y401=0,"",INDEX(CSV!B$2:B$510,$Y401)),_xlpm.MacVal,IF($Z401=0,"",INDEX(Output_Mac!B$2:B$500,$Z401)),_xlpm.WinVal,IF($AD401=0,"",INDEX(Output_Win!B$2:B$243,$AD401)),_xlpm.MyAuditVal,IF($AA401=0,"",INDEX(My_Audit!B$2:B$456,$AA401)),_xlfn.IFS(_xlpm.MyAuditVal&lt;&gt;"",_xlpm.MyAuditVal,_xlpm.MacVal&lt;&gt;"",_xlpm.MacVal,_xlpm.WinVal&lt;&gt;"",_xlpm.WinVal,_xlpm.CSVVal&lt;&gt;"",_xlpm.CSVVal)),""))</f>
        <v/>
      </c>
      <c r="D401" s="41" t="str" cm="1">
        <f t="array" ref="D401">IF(($Y401+$Z401+$AA401+$AD401)=0,"",IFERROR(_xlfn.LET(_xlpm.CSVVal,IF($Y401=0,"",INDEX(CSV!C$2:C$510,$Y401)),_xlpm.MacVal,IF($Z401=0,"",INDEX(Output_Mac!D$2:D$500,$Z401)),_xlpm.WinVal,IF($AD401=0,"",INDEX(Output_Win!D$2:D$243,$AD401)),_xlpm.MyAuditVal,IF($AA401=0,"",INDEX(My_Audit!C$2:C$456,$AA401)),_xlfn.IFS(_xlpm.MyAuditVal&lt;&gt;"",_xlpm.MyAuditVal,_xlpm.MacVal&lt;&gt;"",_xlpm.MacVal,_xlpm.WinVal&lt;&gt;"",_xlpm.WinVal,_xlpm.CSVVal&lt;&gt;"",_xlpm.CSVVal)),""))</f>
        <v/>
      </c>
      <c r="E401" s="41" t="str" cm="1">
        <f t="array" ref="E401">IF(($Y401+$Z401+$AA401+$AD401)=0,"",IFERROR(_xlfn.LET(_xlpm.CSVVal,IF($Y401=0,"",INDEX(CSV!E$2:E$510,$Y401)),_xlpm.MacVal,IF($Z401=0,"",INDEX(Output_Mac!C$2:C$500,$Z401)),_xlpm.WinVal,IF($AD401=0,"",INDEX(Output_Win!C$2:C$243,$AD401)),_xlpm.MyAuditVal,IF($AA401=0,"",INDEX(My_Audit!D$2:D$456,$AA401)),_xlfn.IFS(_xlpm.MyAuditVal&lt;&gt;"",_xlpm.MyAuditVal,_xlpm.MacVal&lt;&gt;"",_xlpm.MacVal,_xlpm.WinVal&lt;&gt;"",_xlpm.WinVal,_xlpm.CSVVal&lt;&gt;"",_xlpm.CSVVal)),""))</f>
        <v/>
      </c>
      <c r="F401" s="41" t="str" cm="1">
        <f t="array" ref="F401">IF(($Y401+$Z401+$AA401+$AD401)=0,"",IFERROR(_xlfn.LET(_xlpm.CSVVal,IF($Y401=0,"",INDEX(CSV!F$2:F$510,$Y401)),_xlpm.MacVal,IF($Z401=0,"",INDEX(Output_Mac!E$2:E$500,$Z401)),_xlpm.WinVal,IF($AD401=0,"",INDEX(Output_Win!E$2:E$243,$AD401)),_xlpm.MyAuditVal,IF($AA401=0,"",INDEX(My_Audit!E$2:E$456,$AA401)),_xlfn.IFS(_xlpm.MyAuditVal&lt;&gt;"",_xlpm.MyAuditVal,_xlpm.MacVal&lt;&gt;"",_xlpm.MacVal,_xlpm.WinVal&lt;&gt;"",_xlpm.WinVal,_xlpm.CSVVal&lt;&gt;"",PROPER(_xlpm.CSVVal))),""))</f>
        <v/>
      </c>
      <c r="G401" s="41" t="str" cm="1">
        <f t="array" ref="G401">IF(($Y401+$Z401+$AA401+$AD401)=0,"",IFERROR(_xlfn.LET(_xlpm.CSVVal,IF($Y401=0,"",INDEX(CSV!G$2:G$510,$Y401)),_xlpm.MacVal,IF($Z401=0,"",INDEX(Output_Mac!G$2:G$500,$Z401)),_xlpm.WinVal,IF($AD401=0,"",INDEX(Output_Win!G$2:G$243,$AD401)),_xlpm.MyAuditVal,IF($AA401=0,"",INDEX(My_Audit!F$2:F$456,$AA401)),_xlfn.IFS(_xlpm.MyAuditVal&lt;&gt;"",_xlpm.MyAuditVal,_xlpm.MacVal&lt;&gt;"",_xlpm.MacVal,_xlpm.WinVal&lt;&gt;"",_xlpm.WinVal,_xlpm.CSVVal&lt;&gt;"",_xlpm.CSVVal)),""))</f>
        <v/>
      </c>
      <c r="H401" s="41" t="str" cm="1">
        <f t="array" ref="H401">IF($Z401&gt;0,INDEX(Output_Mac!H$2:H$500,$Z401),IF($AD401&gt;0,INDEX(Output_Win!H$2:H$243,$AD401),IF($AA401&gt;0,_xlfn.LET(_xlpm.MyAuditVal,INDEX(My_Audit!G$2:G$456,$AA401),IF(_xlpm.MyAuditVal=0,"",_xlpm.MyAuditVal)),"")))</f>
        <v/>
      </c>
      <c r="I401" s="41" t="str" cm="1">
        <f t="array" ref="I401">IF(($Y401+$Z401+$AA401+$AD401)=0,"",IFERROR(_xlfn.LET(_xlpm.CSVVal,IF($Y401=0,"",INDEX(CSV!H$2:H$510,$Y401)),_xlpm.MacVal,IF($Z401=0,"",INDEX(Output_Mac!I$2:I$500,$Z401)),_xlpm.WinVal,IF($AD401=0,"",INDEX(Output_Win!I$2:I$243,$AD401)),_xlpm.MyAuditVal,IF($AA401=0,"",INDEX(My_Audit!H$2:H$456,$AA401)),_xlfn.IFS(_xlpm.MyAuditVal&lt;&gt;"",_xlpm.MyAuditVal,_xlpm.MacVal&lt;&gt;"",_xlpm.MacVal,_xlpm.WinVal&lt;&gt;"",_xlpm.WinVal,_xlpm.CSVVal&lt;&gt;"",_xlpm.CSVVal)),""))</f>
        <v/>
      </c>
      <c r="J401" s="41" t="str" cm="1">
        <f t="array" ref="J401">IF(($Y401+$Z401+$AA401+$AD401)=0,"",IFERROR(_xlfn.LET(_xlpm.CSVVal,IF($Y401=0,"",INDEX(CSV!J$2:J$510,$Y401)),_xlpm.MacVal,IF($Z401=0,"",INDEX(Output_Mac!J$2:J$500,$Z401)),_xlpm.WinVal,IF($AD401=0,"",INDEX(Output_Win!J$2:J$243,$AD401)),_xlpm.MyAuditVal,IF($AA401=0,"",INDEX(My_Audit!I$2:I$456,$AA401)),_xlfn.IFS(_xlpm.MyAuditVal&lt;&gt;"",_xlpm.MyAuditVal,_xlpm.MacVal&lt;&gt;"",_xlpm.MacVal,_xlpm.WinVal&lt;&gt;"",_xlpm.WinVal,_xlpm.CSVVal&lt;&gt;"",_xlpm.CSVVal)),""))</f>
        <v/>
      </c>
      <c r="K401" s="41" t="str" cm="1">
        <f t="array" ref="K401">IF(($Y401+$Z401+$AA401+$AD401)=0,"",IFERROR(_xlfn.LET(_xlpm.CSVVal,IF($Y401=0,"",INDEX(CSV!N$2:N$510,$Y401)),_xlpm.MacVal,IF($Z401=0,"",INDEX(Output_Mac!L$2:L$500,$Z401)),_xlpm.WinVal,IF($AD401=0,"",INDEX(Output_Win!L$2:L$243,$AD401)),_xlpm.MyAuditVal,IF($AA401=0,"",INDEX(My_Audit!J$2:J$456,$AA401)),_xlfn.IFS(_xlpm.MyAuditVal&lt;&gt;"",_xlpm.MyAuditVal,_xlpm.MacVal&lt;&gt;"",_xlpm.MacVal,_xlpm.WinVal&lt;&gt;"",_xlpm.WinVal,_xlpm.CSVVal&lt;&gt;"",_xlpm.CSVVal)),""))</f>
        <v/>
      </c>
      <c r="L401" s="41" t="str" cm="1">
        <f t="array" ref="L401">IF(($Y401+$Z401+$AA401+$AD401)=0,"",IFERROR(_xlfn.LET(_xlpm.CSVVal,IF($Y401=0,"",INDEX(CSV!Q$2:Q$510,$Y401)),_xlpm.MacVal,IF($Z401=0,"",INDEX(Output_Mac!M$2:M$500,$Z401)),_xlpm.WinVal,IF($AD401=0,"",INDEX(Output_Win!M$2:M$243,$AD401)),_xlpm.MyAuditVal,IF($AA401=0,"",INDEX(My_Audit!K$2:K$456,$AA401)),_xlfn.IFS(_xlpm.MyAuditVal&lt;&gt;"",_xlpm.MyAuditVal,_xlpm.MacVal&lt;&gt;"",_xlpm.MacVal,_xlpm.WinVal&lt;&gt;"",_xlpm.WinVal,_xlpm.CSVVal&lt;&gt;"",_xlpm.CSVVal)),""))</f>
        <v/>
      </c>
      <c r="M401" s="41" t="str" cm="1">
        <f t="array" ref="M401">IF(($Y401+$Z401+$AA401+$AD401)=0,"",ExpandDiagCodes(_xlfn.TEXTJOIN(", ",TRUE,IF($AA401=0,"",INDEX(My_Audit!N$2:N$456,$AA401)),IF($Z401=0,"",INDEX(Output_Mac!S$2:S$500,$Z401)),IF($AD401=0,"",INDEX(Output_Win!S$2:S$243,$AD401)),IF($Y401=0,"",INDEX(CSV!AE$2:AE$510,$Y401)))))</f>
        <v/>
      </c>
      <c r="N401" s="41" t="str" cm="1">
        <f t="array" ref="N401">IF(($Y401+$Z401+$AA401+$AD401)=0,"",IFERROR(_xlfn.LET(_xlpm.CSVVal,IF($Y401=0,"",INDEX(CSV!AG$2:AG$510,$Y401)),_xlpm.MacVal,IF($Z401=0,"",INDEX(Output_Mac!T$2:T$500,$Z401)),_xlpm.WinVal,IF($AD401=0,"",INDEX(Output_Win!T$2:T$243,$AD401)),_xlpm.MyAuditVal,IF($AA401=0,"",INDEX(My_Audit!O$2:O$456,$AA401)),_xlfn.IFS(_xlpm.MyAuditVal&lt;&gt;"",_xlpm.MyAuditVal,_xlpm.MacVal&lt;&gt;"",_xlpm.MacVal,_xlpm.WinVal&lt;&gt;"",_xlpm.WinVal,_xlpm.CSVVal&lt;&gt;"",_xlpm.CSVVal)),""))</f>
        <v/>
      </c>
      <c r="O401" s="41" t="str" cm="1">
        <f t="array" ref="O401">IF($AB401=0,"",INDEX(My_Audit!P$2:P$456,$AB401))&amp;""</f>
        <v/>
      </c>
      <c r="P401" s="40"/>
      <c r="Q401" s="41" t="str">
        <f>IF(LEFT(N401,4)="Pass","Nist SP 800-88",My_Audit!R401)&amp;""</f>
        <v/>
      </c>
      <c r="R401" s="40"/>
      <c r="S401" s="40"/>
      <c r="T401" s="41" t="str" cm="1">
        <f t="array" ref="T401">IF($AC401=0,"",INDEX(Models!J$2:J$605,$AC401))</f>
        <v/>
      </c>
      <c r="U401" s="40"/>
      <c r="V401" s="40"/>
      <c r="W401" s="79" t="str" cm="1">
        <f t="array" ref="W401">IF(($Z401+$AA401+$AD401)=0,"",ExpandDiagCodes(_xlfn.TEXTJOIN(", ",TRUE,IF($AA401=0,"",INDEX(My_Audit!L$2:L$456,$AA401)),IF($Z401=0,"",INDEX(Output_Mac!AA$2:AA$500,$Z401)),IF($AD401=0,"",INDEX(Output_Win!AA$2:AA$243,$AD401)))))</f>
        <v/>
      </c>
      <c r="Y401" s="80">
        <f>IFERROR(MATCH($A401,CSV!$A$2:$A$510,0),0)</f>
        <v>0</v>
      </c>
      <c r="Z401" s="80">
        <f>IFERROR(MATCH($A401,Output_Mac!$A$2:$A$500,0),0)</f>
        <v>0</v>
      </c>
      <c r="AA401" s="80">
        <f>IFERROR(MATCH($A401,My_Audit!$A$2:$A$456,0),0)</f>
        <v>400</v>
      </c>
      <c r="AB401" s="80">
        <f>IFERROR(MATCH($C401,My_Audit!$B$2:$B$456,0),0)</f>
        <v>0</v>
      </c>
      <c r="AC401" s="80">
        <f>IFERROR(MATCH($E401,Models!$I$2:$I$605,0),0)</f>
        <v>0</v>
      </c>
      <c r="AD401" s="80">
        <f>IFERROR(MATCH($A401,Output_Win!$A$2:$A$243,0),0)</f>
        <v>0</v>
      </c>
    </row>
    <row r="402" spans="1:30">
      <c r="A402" s="40" t="str">
        <f>_xlfn.TEXTJOIN("",TRUE,Input!$A$4,TEXT(ROW(My_Audit!A401)+Input!$A$8-1,"00"))</f>
        <v>W4789</v>
      </c>
      <c r="B402" s="40" t="str">
        <f>_xlfn.TEXTJOIN("-",TRUE,"ITD",Input!$A$2,A402)</f>
        <v>ITD-SHR11749-W4789</v>
      </c>
      <c r="C402" s="41" t="str" cm="1">
        <f t="array" ref="C402">IF(($Y402+$Z402+$AA402+$AD402)=0,"",IFERROR(_xlfn.LET(_xlpm.CSVVal,IF($Y402=0,"",INDEX(CSV!B$2:B$510,$Y402)),_xlpm.MacVal,IF($Z402=0,"",INDEX(Output_Mac!B$2:B$500,$Z402)),_xlpm.WinVal,IF($AD402=0,"",INDEX(Output_Win!B$2:B$243,$AD402)),_xlpm.MyAuditVal,IF($AA402=0,"",INDEX(My_Audit!B$2:B$456,$AA402)),_xlfn.IFS(_xlpm.MyAuditVal&lt;&gt;"",_xlpm.MyAuditVal,_xlpm.MacVal&lt;&gt;"",_xlpm.MacVal,_xlpm.WinVal&lt;&gt;"",_xlpm.WinVal,_xlpm.CSVVal&lt;&gt;"",_xlpm.CSVVal)),""))</f>
        <v/>
      </c>
      <c r="D402" s="41" t="str" cm="1">
        <f t="array" ref="D402">IF(($Y402+$Z402+$AA402+$AD402)=0,"",IFERROR(_xlfn.LET(_xlpm.CSVVal,IF($Y402=0,"",INDEX(CSV!C$2:C$510,$Y402)),_xlpm.MacVal,IF($Z402=0,"",INDEX(Output_Mac!D$2:D$500,$Z402)),_xlpm.WinVal,IF($AD402=0,"",INDEX(Output_Win!D$2:D$243,$AD402)),_xlpm.MyAuditVal,IF($AA402=0,"",INDEX(My_Audit!C$2:C$456,$AA402)),_xlfn.IFS(_xlpm.MyAuditVal&lt;&gt;"",_xlpm.MyAuditVal,_xlpm.MacVal&lt;&gt;"",_xlpm.MacVal,_xlpm.WinVal&lt;&gt;"",_xlpm.WinVal,_xlpm.CSVVal&lt;&gt;"",_xlpm.CSVVal)),""))</f>
        <v/>
      </c>
      <c r="E402" s="41" t="str" cm="1">
        <f t="array" ref="E402">IF(($Y402+$Z402+$AA402+$AD402)=0,"",IFERROR(_xlfn.LET(_xlpm.CSVVal,IF($Y402=0,"",INDEX(CSV!E$2:E$510,$Y402)),_xlpm.MacVal,IF($Z402=0,"",INDEX(Output_Mac!C$2:C$500,$Z402)),_xlpm.WinVal,IF($AD402=0,"",INDEX(Output_Win!C$2:C$243,$AD402)),_xlpm.MyAuditVal,IF($AA402=0,"",INDEX(My_Audit!D$2:D$456,$AA402)),_xlfn.IFS(_xlpm.MyAuditVal&lt;&gt;"",_xlpm.MyAuditVal,_xlpm.MacVal&lt;&gt;"",_xlpm.MacVal,_xlpm.WinVal&lt;&gt;"",_xlpm.WinVal,_xlpm.CSVVal&lt;&gt;"",_xlpm.CSVVal)),""))</f>
        <v/>
      </c>
      <c r="F402" s="41" t="str" cm="1">
        <f t="array" ref="F402">IF(($Y402+$Z402+$AA402+$AD402)=0,"",IFERROR(_xlfn.LET(_xlpm.CSVVal,IF($Y402=0,"",INDEX(CSV!F$2:F$510,$Y402)),_xlpm.MacVal,IF($Z402=0,"",INDEX(Output_Mac!E$2:E$500,$Z402)),_xlpm.WinVal,IF($AD402=0,"",INDEX(Output_Win!E$2:E$243,$AD402)),_xlpm.MyAuditVal,IF($AA402=0,"",INDEX(My_Audit!E$2:E$456,$AA402)),_xlfn.IFS(_xlpm.MyAuditVal&lt;&gt;"",_xlpm.MyAuditVal,_xlpm.MacVal&lt;&gt;"",_xlpm.MacVal,_xlpm.WinVal&lt;&gt;"",_xlpm.WinVal,_xlpm.CSVVal&lt;&gt;"",PROPER(_xlpm.CSVVal))),""))</f>
        <v/>
      </c>
      <c r="G402" s="41" t="str" cm="1">
        <f t="array" ref="G402">IF(($Y402+$Z402+$AA402+$AD402)=0,"",IFERROR(_xlfn.LET(_xlpm.CSVVal,IF($Y402=0,"",INDEX(CSV!G$2:G$510,$Y402)),_xlpm.MacVal,IF($Z402=0,"",INDEX(Output_Mac!G$2:G$500,$Z402)),_xlpm.WinVal,IF($AD402=0,"",INDEX(Output_Win!G$2:G$243,$AD402)),_xlpm.MyAuditVal,IF($AA402=0,"",INDEX(My_Audit!F$2:F$456,$AA402)),_xlfn.IFS(_xlpm.MyAuditVal&lt;&gt;"",_xlpm.MyAuditVal,_xlpm.MacVal&lt;&gt;"",_xlpm.MacVal,_xlpm.WinVal&lt;&gt;"",_xlpm.WinVal,_xlpm.CSVVal&lt;&gt;"",_xlpm.CSVVal)),""))</f>
        <v/>
      </c>
      <c r="H402" s="41" t="str" cm="1">
        <f t="array" ref="H402">IF($Z402&gt;0,INDEX(Output_Mac!H$2:H$500,$Z402),IF($AD402&gt;0,INDEX(Output_Win!H$2:H$243,$AD402),IF($AA402&gt;0,_xlfn.LET(_xlpm.MyAuditVal,INDEX(My_Audit!G$2:G$456,$AA402),IF(_xlpm.MyAuditVal=0,"",_xlpm.MyAuditVal)),"")))</f>
        <v/>
      </c>
      <c r="I402" s="41" t="str" cm="1">
        <f t="array" ref="I402">IF(($Y402+$Z402+$AA402+$AD402)=0,"",IFERROR(_xlfn.LET(_xlpm.CSVVal,IF($Y402=0,"",INDEX(CSV!H$2:H$510,$Y402)),_xlpm.MacVal,IF($Z402=0,"",INDEX(Output_Mac!I$2:I$500,$Z402)),_xlpm.WinVal,IF($AD402=0,"",INDEX(Output_Win!I$2:I$243,$AD402)),_xlpm.MyAuditVal,IF($AA402=0,"",INDEX(My_Audit!H$2:H$456,$AA402)),_xlfn.IFS(_xlpm.MyAuditVal&lt;&gt;"",_xlpm.MyAuditVal,_xlpm.MacVal&lt;&gt;"",_xlpm.MacVal,_xlpm.WinVal&lt;&gt;"",_xlpm.WinVal,_xlpm.CSVVal&lt;&gt;"",_xlpm.CSVVal)),""))</f>
        <v/>
      </c>
      <c r="J402" s="41" t="str" cm="1">
        <f t="array" ref="J402">IF(($Y402+$Z402+$AA402+$AD402)=0,"",IFERROR(_xlfn.LET(_xlpm.CSVVal,IF($Y402=0,"",INDEX(CSV!J$2:J$510,$Y402)),_xlpm.MacVal,IF($Z402=0,"",INDEX(Output_Mac!J$2:J$500,$Z402)),_xlpm.WinVal,IF($AD402=0,"",INDEX(Output_Win!J$2:J$243,$AD402)),_xlpm.MyAuditVal,IF($AA402=0,"",INDEX(My_Audit!I$2:I$456,$AA402)),_xlfn.IFS(_xlpm.MyAuditVal&lt;&gt;"",_xlpm.MyAuditVal,_xlpm.MacVal&lt;&gt;"",_xlpm.MacVal,_xlpm.WinVal&lt;&gt;"",_xlpm.WinVal,_xlpm.CSVVal&lt;&gt;"",_xlpm.CSVVal)),""))</f>
        <v/>
      </c>
      <c r="K402" s="41" t="str" cm="1">
        <f t="array" ref="K402">IF(($Y402+$Z402+$AA402+$AD402)=0,"",IFERROR(_xlfn.LET(_xlpm.CSVVal,IF($Y402=0,"",INDEX(CSV!N$2:N$510,$Y402)),_xlpm.MacVal,IF($Z402=0,"",INDEX(Output_Mac!L$2:L$500,$Z402)),_xlpm.WinVal,IF($AD402=0,"",INDEX(Output_Win!L$2:L$243,$AD402)),_xlpm.MyAuditVal,IF($AA402=0,"",INDEX(My_Audit!J$2:J$456,$AA402)),_xlfn.IFS(_xlpm.MyAuditVal&lt;&gt;"",_xlpm.MyAuditVal,_xlpm.MacVal&lt;&gt;"",_xlpm.MacVal,_xlpm.WinVal&lt;&gt;"",_xlpm.WinVal,_xlpm.CSVVal&lt;&gt;"",_xlpm.CSVVal)),""))</f>
        <v/>
      </c>
      <c r="L402" s="41" t="str" cm="1">
        <f t="array" ref="L402">IF(($Y402+$Z402+$AA402+$AD402)=0,"",IFERROR(_xlfn.LET(_xlpm.CSVVal,IF($Y402=0,"",INDEX(CSV!Q$2:Q$510,$Y402)),_xlpm.MacVal,IF($Z402=0,"",INDEX(Output_Mac!M$2:M$500,$Z402)),_xlpm.WinVal,IF($AD402=0,"",INDEX(Output_Win!M$2:M$243,$AD402)),_xlpm.MyAuditVal,IF($AA402=0,"",INDEX(My_Audit!K$2:K$456,$AA402)),_xlfn.IFS(_xlpm.MyAuditVal&lt;&gt;"",_xlpm.MyAuditVal,_xlpm.MacVal&lt;&gt;"",_xlpm.MacVal,_xlpm.WinVal&lt;&gt;"",_xlpm.WinVal,_xlpm.CSVVal&lt;&gt;"",_xlpm.CSVVal)),""))</f>
        <v/>
      </c>
      <c r="M402" s="41" t="str" cm="1">
        <f t="array" ref="M402">IF(($Y402+$Z402+$AA402+$AD402)=0,"",ExpandDiagCodes(_xlfn.TEXTJOIN(", ",TRUE,IF($AA402=0,"",INDEX(My_Audit!N$2:N$456,$AA402)),IF($Z402=0,"",INDEX(Output_Mac!S$2:S$500,$Z402)),IF($AD402=0,"",INDEX(Output_Win!S$2:S$243,$AD402)),IF($Y402=0,"",INDEX(CSV!AE$2:AE$510,$Y402)))))</f>
        <v/>
      </c>
      <c r="N402" s="41" t="str" cm="1">
        <f t="array" ref="N402">IF(($Y402+$Z402+$AA402+$AD402)=0,"",IFERROR(_xlfn.LET(_xlpm.CSVVal,IF($Y402=0,"",INDEX(CSV!AG$2:AG$510,$Y402)),_xlpm.MacVal,IF($Z402=0,"",INDEX(Output_Mac!T$2:T$500,$Z402)),_xlpm.WinVal,IF($AD402=0,"",INDEX(Output_Win!T$2:T$243,$AD402)),_xlpm.MyAuditVal,IF($AA402=0,"",INDEX(My_Audit!O$2:O$456,$AA402)),_xlfn.IFS(_xlpm.MyAuditVal&lt;&gt;"",_xlpm.MyAuditVal,_xlpm.MacVal&lt;&gt;"",_xlpm.MacVal,_xlpm.WinVal&lt;&gt;"",_xlpm.WinVal,_xlpm.CSVVal&lt;&gt;"",_xlpm.CSVVal)),""))</f>
        <v/>
      </c>
      <c r="O402" s="41" t="str" cm="1">
        <f t="array" ref="O402">IF($AB402=0,"",INDEX(My_Audit!P$2:P$456,$AB402))&amp;""</f>
        <v/>
      </c>
      <c r="P402" s="40"/>
      <c r="Q402" s="41" t="str">
        <f>IF(LEFT(N402,4)="Pass","Nist SP 800-88",My_Audit!R402)&amp;""</f>
        <v/>
      </c>
      <c r="R402" s="40"/>
      <c r="S402" s="40"/>
      <c r="T402" s="41" t="str" cm="1">
        <f t="array" ref="T402">IF($AC402=0,"",INDEX(Models!J$2:J$605,$AC402))</f>
        <v/>
      </c>
      <c r="U402" s="40"/>
      <c r="V402" s="40"/>
      <c r="W402" s="79" t="str" cm="1">
        <f t="array" ref="W402">IF(($Z402+$AA402+$AD402)=0,"",ExpandDiagCodes(_xlfn.TEXTJOIN(", ",TRUE,IF($AA402=0,"",INDEX(My_Audit!L$2:L$456,$AA402)),IF($Z402=0,"",INDEX(Output_Mac!AA$2:AA$500,$Z402)),IF($AD402=0,"",INDEX(Output_Win!AA$2:AA$243,$AD402)))))</f>
        <v/>
      </c>
      <c r="Y402" s="80">
        <f>IFERROR(MATCH($A402,CSV!$A$2:$A$510,0),0)</f>
        <v>0</v>
      </c>
      <c r="Z402" s="80">
        <f>IFERROR(MATCH($A402,Output_Mac!$A$2:$A$500,0),0)</f>
        <v>0</v>
      </c>
      <c r="AA402" s="80">
        <f>IFERROR(MATCH($A402,My_Audit!$A$2:$A$456,0),0)</f>
        <v>401</v>
      </c>
      <c r="AB402" s="80">
        <f>IFERROR(MATCH($C402,My_Audit!$B$2:$B$456,0),0)</f>
        <v>0</v>
      </c>
      <c r="AC402" s="80">
        <f>IFERROR(MATCH($E402,Models!$I$2:$I$605,0),0)</f>
        <v>0</v>
      </c>
      <c r="AD402" s="80">
        <f>IFERROR(MATCH($A402,Output_Win!$A$2:$A$243,0),0)</f>
        <v>0</v>
      </c>
    </row>
    <row r="403" spans="1:30">
      <c r="A403" s="40" t="str">
        <f>_xlfn.TEXTJOIN("",TRUE,Input!$A$4,TEXT(ROW(My_Audit!A402)+Input!$A$8-1,"00"))</f>
        <v>W4790</v>
      </c>
      <c r="B403" s="40" t="str">
        <f>_xlfn.TEXTJOIN("-",TRUE,"ITD",Input!$A$2,A403)</f>
        <v>ITD-SHR11749-W4790</v>
      </c>
      <c r="C403" s="41" t="str" cm="1">
        <f t="array" ref="C403">IF(($Y403+$Z403+$AA403+$AD403)=0,"",IFERROR(_xlfn.LET(_xlpm.CSVVal,IF($Y403=0,"",INDEX(CSV!B$2:B$510,$Y403)),_xlpm.MacVal,IF($Z403=0,"",INDEX(Output_Mac!B$2:B$500,$Z403)),_xlpm.WinVal,IF($AD403=0,"",INDEX(Output_Win!B$2:B$243,$AD403)),_xlpm.MyAuditVal,IF($AA403=0,"",INDEX(My_Audit!B$2:B$456,$AA403)),_xlfn.IFS(_xlpm.MyAuditVal&lt;&gt;"",_xlpm.MyAuditVal,_xlpm.MacVal&lt;&gt;"",_xlpm.MacVal,_xlpm.WinVal&lt;&gt;"",_xlpm.WinVal,_xlpm.CSVVal&lt;&gt;"",_xlpm.CSVVal)),""))</f>
        <v/>
      </c>
      <c r="D403" s="41" t="str" cm="1">
        <f t="array" ref="D403">IF(($Y403+$Z403+$AA403+$AD403)=0,"",IFERROR(_xlfn.LET(_xlpm.CSVVal,IF($Y403=0,"",INDEX(CSV!C$2:C$510,$Y403)),_xlpm.MacVal,IF($Z403=0,"",INDEX(Output_Mac!D$2:D$500,$Z403)),_xlpm.WinVal,IF($AD403=0,"",INDEX(Output_Win!D$2:D$243,$AD403)),_xlpm.MyAuditVal,IF($AA403=0,"",INDEX(My_Audit!C$2:C$456,$AA403)),_xlfn.IFS(_xlpm.MyAuditVal&lt;&gt;"",_xlpm.MyAuditVal,_xlpm.MacVal&lt;&gt;"",_xlpm.MacVal,_xlpm.WinVal&lt;&gt;"",_xlpm.WinVal,_xlpm.CSVVal&lt;&gt;"",_xlpm.CSVVal)),""))</f>
        <v/>
      </c>
      <c r="E403" s="41" t="str" cm="1">
        <f t="array" ref="E403">IF(($Y403+$Z403+$AA403+$AD403)=0,"",IFERROR(_xlfn.LET(_xlpm.CSVVal,IF($Y403=0,"",INDEX(CSV!E$2:E$510,$Y403)),_xlpm.MacVal,IF($Z403=0,"",INDEX(Output_Mac!C$2:C$500,$Z403)),_xlpm.WinVal,IF($AD403=0,"",INDEX(Output_Win!C$2:C$243,$AD403)),_xlpm.MyAuditVal,IF($AA403=0,"",INDEX(My_Audit!D$2:D$456,$AA403)),_xlfn.IFS(_xlpm.MyAuditVal&lt;&gt;"",_xlpm.MyAuditVal,_xlpm.MacVal&lt;&gt;"",_xlpm.MacVal,_xlpm.WinVal&lt;&gt;"",_xlpm.WinVal,_xlpm.CSVVal&lt;&gt;"",_xlpm.CSVVal)),""))</f>
        <v/>
      </c>
      <c r="F403" s="41" t="str" cm="1">
        <f t="array" ref="F403">IF(($Y403+$Z403+$AA403+$AD403)=0,"",IFERROR(_xlfn.LET(_xlpm.CSVVal,IF($Y403=0,"",INDEX(CSV!F$2:F$510,$Y403)),_xlpm.MacVal,IF($Z403=0,"",INDEX(Output_Mac!E$2:E$500,$Z403)),_xlpm.WinVal,IF($AD403=0,"",INDEX(Output_Win!E$2:E$243,$AD403)),_xlpm.MyAuditVal,IF($AA403=0,"",INDEX(My_Audit!E$2:E$456,$AA403)),_xlfn.IFS(_xlpm.MyAuditVal&lt;&gt;"",_xlpm.MyAuditVal,_xlpm.MacVal&lt;&gt;"",_xlpm.MacVal,_xlpm.WinVal&lt;&gt;"",_xlpm.WinVal,_xlpm.CSVVal&lt;&gt;"",PROPER(_xlpm.CSVVal))),""))</f>
        <v/>
      </c>
      <c r="G403" s="41" t="str" cm="1">
        <f t="array" ref="G403">IF(($Y403+$Z403+$AA403+$AD403)=0,"",IFERROR(_xlfn.LET(_xlpm.CSVVal,IF($Y403=0,"",INDEX(CSV!G$2:G$510,$Y403)),_xlpm.MacVal,IF($Z403=0,"",INDEX(Output_Mac!G$2:G$500,$Z403)),_xlpm.WinVal,IF($AD403=0,"",INDEX(Output_Win!G$2:G$243,$AD403)),_xlpm.MyAuditVal,IF($AA403=0,"",INDEX(My_Audit!F$2:F$456,$AA403)),_xlfn.IFS(_xlpm.MyAuditVal&lt;&gt;"",_xlpm.MyAuditVal,_xlpm.MacVal&lt;&gt;"",_xlpm.MacVal,_xlpm.WinVal&lt;&gt;"",_xlpm.WinVal,_xlpm.CSVVal&lt;&gt;"",_xlpm.CSVVal)),""))</f>
        <v/>
      </c>
      <c r="H403" s="41" t="str" cm="1">
        <f t="array" ref="H403">IF($Z403&gt;0,INDEX(Output_Mac!H$2:H$500,$Z403),IF($AD403&gt;0,INDEX(Output_Win!H$2:H$243,$AD403),IF($AA403&gt;0,_xlfn.LET(_xlpm.MyAuditVal,INDEX(My_Audit!G$2:G$456,$AA403),IF(_xlpm.MyAuditVal=0,"",_xlpm.MyAuditVal)),"")))</f>
        <v/>
      </c>
      <c r="I403" s="41" t="str" cm="1">
        <f t="array" ref="I403">IF(($Y403+$Z403+$AA403+$AD403)=0,"",IFERROR(_xlfn.LET(_xlpm.CSVVal,IF($Y403=0,"",INDEX(CSV!H$2:H$510,$Y403)),_xlpm.MacVal,IF($Z403=0,"",INDEX(Output_Mac!I$2:I$500,$Z403)),_xlpm.WinVal,IF($AD403=0,"",INDEX(Output_Win!I$2:I$243,$AD403)),_xlpm.MyAuditVal,IF($AA403=0,"",INDEX(My_Audit!H$2:H$456,$AA403)),_xlfn.IFS(_xlpm.MyAuditVal&lt;&gt;"",_xlpm.MyAuditVal,_xlpm.MacVal&lt;&gt;"",_xlpm.MacVal,_xlpm.WinVal&lt;&gt;"",_xlpm.WinVal,_xlpm.CSVVal&lt;&gt;"",_xlpm.CSVVal)),""))</f>
        <v/>
      </c>
      <c r="J403" s="41" t="str" cm="1">
        <f t="array" ref="J403">IF(($Y403+$Z403+$AA403+$AD403)=0,"",IFERROR(_xlfn.LET(_xlpm.CSVVal,IF($Y403=0,"",INDEX(CSV!J$2:J$510,$Y403)),_xlpm.MacVal,IF($Z403=0,"",INDEX(Output_Mac!J$2:J$500,$Z403)),_xlpm.WinVal,IF($AD403=0,"",INDEX(Output_Win!J$2:J$243,$AD403)),_xlpm.MyAuditVal,IF($AA403=0,"",INDEX(My_Audit!I$2:I$456,$AA403)),_xlfn.IFS(_xlpm.MyAuditVal&lt;&gt;"",_xlpm.MyAuditVal,_xlpm.MacVal&lt;&gt;"",_xlpm.MacVal,_xlpm.WinVal&lt;&gt;"",_xlpm.WinVal,_xlpm.CSVVal&lt;&gt;"",_xlpm.CSVVal)),""))</f>
        <v/>
      </c>
      <c r="K403" s="41" t="str" cm="1">
        <f t="array" ref="K403">IF(($Y403+$Z403+$AA403+$AD403)=0,"",IFERROR(_xlfn.LET(_xlpm.CSVVal,IF($Y403=0,"",INDEX(CSV!N$2:N$510,$Y403)),_xlpm.MacVal,IF($Z403=0,"",INDEX(Output_Mac!L$2:L$500,$Z403)),_xlpm.WinVal,IF($AD403=0,"",INDEX(Output_Win!L$2:L$243,$AD403)),_xlpm.MyAuditVal,IF($AA403=0,"",INDEX(My_Audit!J$2:J$456,$AA403)),_xlfn.IFS(_xlpm.MyAuditVal&lt;&gt;"",_xlpm.MyAuditVal,_xlpm.MacVal&lt;&gt;"",_xlpm.MacVal,_xlpm.WinVal&lt;&gt;"",_xlpm.WinVal,_xlpm.CSVVal&lt;&gt;"",_xlpm.CSVVal)),""))</f>
        <v/>
      </c>
      <c r="L403" s="41" t="str" cm="1">
        <f t="array" ref="L403">IF(($Y403+$Z403+$AA403+$AD403)=0,"",IFERROR(_xlfn.LET(_xlpm.CSVVal,IF($Y403=0,"",INDEX(CSV!Q$2:Q$510,$Y403)),_xlpm.MacVal,IF($Z403=0,"",INDEX(Output_Mac!M$2:M$500,$Z403)),_xlpm.WinVal,IF($AD403=0,"",INDEX(Output_Win!M$2:M$243,$AD403)),_xlpm.MyAuditVal,IF($AA403=0,"",INDEX(My_Audit!K$2:K$456,$AA403)),_xlfn.IFS(_xlpm.MyAuditVal&lt;&gt;"",_xlpm.MyAuditVal,_xlpm.MacVal&lt;&gt;"",_xlpm.MacVal,_xlpm.WinVal&lt;&gt;"",_xlpm.WinVal,_xlpm.CSVVal&lt;&gt;"",_xlpm.CSVVal)),""))</f>
        <v/>
      </c>
      <c r="M403" s="41" t="str" cm="1">
        <f t="array" ref="M403">IF(($Y403+$Z403+$AA403+$AD403)=0,"",ExpandDiagCodes(_xlfn.TEXTJOIN(", ",TRUE,IF($AA403=0,"",INDEX(My_Audit!N$2:N$456,$AA403)),IF($Z403=0,"",INDEX(Output_Mac!S$2:S$500,$Z403)),IF($AD403=0,"",INDEX(Output_Win!S$2:S$243,$AD403)),IF($Y403=0,"",INDEX(CSV!AE$2:AE$510,$Y403)))))</f>
        <v/>
      </c>
      <c r="N403" s="41" t="str" cm="1">
        <f t="array" ref="N403">IF(($Y403+$Z403+$AA403+$AD403)=0,"",IFERROR(_xlfn.LET(_xlpm.CSVVal,IF($Y403=0,"",INDEX(CSV!AG$2:AG$510,$Y403)),_xlpm.MacVal,IF($Z403=0,"",INDEX(Output_Mac!T$2:T$500,$Z403)),_xlpm.WinVal,IF($AD403=0,"",INDEX(Output_Win!T$2:T$243,$AD403)),_xlpm.MyAuditVal,IF($AA403=0,"",INDEX(My_Audit!O$2:O$456,$AA403)),_xlfn.IFS(_xlpm.MyAuditVal&lt;&gt;"",_xlpm.MyAuditVal,_xlpm.MacVal&lt;&gt;"",_xlpm.MacVal,_xlpm.WinVal&lt;&gt;"",_xlpm.WinVal,_xlpm.CSVVal&lt;&gt;"",_xlpm.CSVVal)),""))</f>
        <v/>
      </c>
      <c r="O403" s="41" t="str" cm="1">
        <f t="array" ref="O403">IF($AB403=0,"",INDEX(My_Audit!P$2:P$456,$AB403))&amp;""</f>
        <v/>
      </c>
      <c r="P403" s="40"/>
      <c r="Q403" s="41" t="str">
        <f>IF(LEFT(N403,4)="Pass","Nist SP 800-88",My_Audit!R403)&amp;""</f>
        <v/>
      </c>
      <c r="R403" s="40"/>
      <c r="S403" s="40"/>
      <c r="T403" s="41" t="str" cm="1">
        <f t="array" ref="T403">IF($AC403=0,"",INDEX(Models!J$2:J$605,$AC403))</f>
        <v/>
      </c>
      <c r="U403" s="40"/>
      <c r="V403" s="40"/>
      <c r="W403" s="79" t="str" cm="1">
        <f t="array" ref="W403">IF(($Z403+$AA403+$AD403)=0,"",ExpandDiagCodes(_xlfn.TEXTJOIN(", ",TRUE,IF($AA403=0,"",INDEX(My_Audit!L$2:L$456,$AA403)),IF($Z403=0,"",INDEX(Output_Mac!AA$2:AA$500,$Z403)),IF($AD403=0,"",INDEX(Output_Win!AA$2:AA$243,$AD403)))))</f>
        <v/>
      </c>
      <c r="Y403" s="80">
        <f>IFERROR(MATCH($A403,CSV!$A$2:$A$510,0),0)</f>
        <v>0</v>
      </c>
      <c r="Z403" s="80">
        <f>IFERROR(MATCH($A403,Output_Mac!$A$2:$A$500,0),0)</f>
        <v>0</v>
      </c>
      <c r="AA403" s="80">
        <f>IFERROR(MATCH($A403,My_Audit!$A$2:$A$456,0),0)</f>
        <v>402</v>
      </c>
      <c r="AB403" s="80">
        <f>IFERROR(MATCH($C403,My_Audit!$B$2:$B$456,0),0)</f>
        <v>0</v>
      </c>
      <c r="AC403" s="80">
        <f>IFERROR(MATCH($E403,Models!$I$2:$I$605,0),0)</f>
        <v>0</v>
      </c>
      <c r="AD403" s="80">
        <f>IFERROR(MATCH($A403,Output_Win!$A$2:$A$243,0),0)</f>
        <v>0</v>
      </c>
    </row>
    <row r="404" spans="1:30">
      <c r="A404" s="40" t="str">
        <f>_xlfn.TEXTJOIN("",TRUE,Input!$A$4,TEXT(ROW(My_Audit!A403)+Input!$A$8-1,"00"))</f>
        <v>W4791</v>
      </c>
      <c r="B404" s="40" t="str">
        <f>_xlfn.TEXTJOIN("-",TRUE,"ITD",Input!$A$2,A404)</f>
        <v>ITD-SHR11749-W4791</v>
      </c>
      <c r="C404" s="41" t="str" cm="1">
        <f t="array" ref="C404">IF(($Y404+$Z404+$AA404+$AD404)=0,"",IFERROR(_xlfn.LET(_xlpm.CSVVal,IF($Y404=0,"",INDEX(CSV!B$2:B$510,$Y404)),_xlpm.MacVal,IF($Z404=0,"",INDEX(Output_Mac!B$2:B$500,$Z404)),_xlpm.WinVal,IF($AD404=0,"",INDEX(Output_Win!B$2:B$243,$AD404)),_xlpm.MyAuditVal,IF($AA404=0,"",INDEX(My_Audit!B$2:B$456,$AA404)),_xlfn.IFS(_xlpm.MyAuditVal&lt;&gt;"",_xlpm.MyAuditVal,_xlpm.MacVal&lt;&gt;"",_xlpm.MacVal,_xlpm.WinVal&lt;&gt;"",_xlpm.WinVal,_xlpm.CSVVal&lt;&gt;"",_xlpm.CSVVal)),""))</f>
        <v/>
      </c>
      <c r="D404" s="41" t="str" cm="1">
        <f t="array" ref="D404">IF(($Y404+$Z404+$AA404+$AD404)=0,"",IFERROR(_xlfn.LET(_xlpm.CSVVal,IF($Y404=0,"",INDEX(CSV!C$2:C$510,$Y404)),_xlpm.MacVal,IF($Z404=0,"",INDEX(Output_Mac!D$2:D$500,$Z404)),_xlpm.WinVal,IF($AD404=0,"",INDEX(Output_Win!D$2:D$243,$AD404)),_xlpm.MyAuditVal,IF($AA404=0,"",INDEX(My_Audit!C$2:C$456,$AA404)),_xlfn.IFS(_xlpm.MyAuditVal&lt;&gt;"",_xlpm.MyAuditVal,_xlpm.MacVal&lt;&gt;"",_xlpm.MacVal,_xlpm.WinVal&lt;&gt;"",_xlpm.WinVal,_xlpm.CSVVal&lt;&gt;"",_xlpm.CSVVal)),""))</f>
        <v/>
      </c>
      <c r="E404" s="41" t="str" cm="1">
        <f t="array" ref="E404">IF(($Y404+$Z404+$AA404+$AD404)=0,"",IFERROR(_xlfn.LET(_xlpm.CSVVal,IF($Y404=0,"",INDEX(CSV!E$2:E$510,$Y404)),_xlpm.MacVal,IF($Z404=0,"",INDEX(Output_Mac!C$2:C$500,$Z404)),_xlpm.WinVal,IF($AD404=0,"",INDEX(Output_Win!C$2:C$243,$AD404)),_xlpm.MyAuditVal,IF($AA404=0,"",INDEX(My_Audit!D$2:D$456,$AA404)),_xlfn.IFS(_xlpm.MyAuditVal&lt;&gt;"",_xlpm.MyAuditVal,_xlpm.MacVal&lt;&gt;"",_xlpm.MacVal,_xlpm.WinVal&lt;&gt;"",_xlpm.WinVal,_xlpm.CSVVal&lt;&gt;"",_xlpm.CSVVal)),""))</f>
        <v/>
      </c>
      <c r="F404" s="41" t="str" cm="1">
        <f t="array" ref="F404">IF(($Y404+$Z404+$AA404+$AD404)=0,"",IFERROR(_xlfn.LET(_xlpm.CSVVal,IF($Y404=0,"",INDEX(CSV!F$2:F$510,$Y404)),_xlpm.MacVal,IF($Z404=0,"",INDEX(Output_Mac!E$2:E$500,$Z404)),_xlpm.WinVal,IF($AD404=0,"",INDEX(Output_Win!E$2:E$243,$AD404)),_xlpm.MyAuditVal,IF($AA404=0,"",INDEX(My_Audit!E$2:E$456,$AA404)),_xlfn.IFS(_xlpm.MyAuditVal&lt;&gt;"",_xlpm.MyAuditVal,_xlpm.MacVal&lt;&gt;"",_xlpm.MacVal,_xlpm.WinVal&lt;&gt;"",_xlpm.WinVal,_xlpm.CSVVal&lt;&gt;"",PROPER(_xlpm.CSVVal))),""))</f>
        <v/>
      </c>
      <c r="G404" s="41" t="str" cm="1">
        <f t="array" ref="G404">IF(($Y404+$Z404+$AA404+$AD404)=0,"",IFERROR(_xlfn.LET(_xlpm.CSVVal,IF($Y404=0,"",INDEX(CSV!G$2:G$510,$Y404)),_xlpm.MacVal,IF($Z404=0,"",INDEX(Output_Mac!G$2:G$500,$Z404)),_xlpm.WinVal,IF($AD404=0,"",INDEX(Output_Win!G$2:G$243,$AD404)),_xlpm.MyAuditVal,IF($AA404=0,"",INDEX(My_Audit!F$2:F$456,$AA404)),_xlfn.IFS(_xlpm.MyAuditVal&lt;&gt;"",_xlpm.MyAuditVal,_xlpm.MacVal&lt;&gt;"",_xlpm.MacVal,_xlpm.WinVal&lt;&gt;"",_xlpm.WinVal,_xlpm.CSVVal&lt;&gt;"",_xlpm.CSVVal)),""))</f>
        <v/>
      </c>
      <c r="H404" s="41" t="str" cm="1">
        <f t="array" ref="H404">IF($Z404&gt;0,INDEX(Output_Mac!H$2:H$500,$Z404),IF($AD404&gt;0,INDEX(Output_Win!H$2:H$243,$AD404),IF($AA404&gt;0,_xlfn.LET(_xlpm.MyAuditVal,INDEX(My_Audit!G$2:G$456,$AA404),IF(_xlpm.MyAuditVal=0,"",_xlpm.MyAuditVal)),"")))</f>
        <v/>
      </c>
      <c r="I404" s="41" t="str" cm="1">
        <f t="array" ref="I404">IF(($Y404+$Z404+$AA404+$AD404)=0,"",IFERROR(_xlfn.LET(_xlpm.CSVVal,IF($Y404=0,"",INDEX(CSV!H$2:H$510,$Y404)),_xlpm.MacVal,IF($Z404=0,"",INDEX(Output_Mac!I$2:I$500,$Z404)),_xlpm.WinVal,IF($AD404=0,"",INDEX(Output_Win!I$2:I$243,$AD404)),_xlpm.MyAuditVal,IF($AA404=0,"",INDEX(My_Audit!H$2:H$456,$AA404)),_xlfn.IFS(_xlpm.MyAuditVal&lt;&gt;"",_xlpm.MyAuditVal,_xlpm.MacVal&lt;&gt;"",_xlpm.MacVal,_xlpm.WinVal&lt;&gt;"",_xlpm.WinVal,_xlpm.CSVVal&lt;&gt;"",_xlpm.CSVVal)),""))</f>
        <v/>
      </c>
      <c r="J404" s="41" t="str" cm="1">
        <f t="array" ref="J404">IF(($Y404+$Z404+$AA404+$AD404)=0,"",IFERROR(_xlfn.LET(_xlpm.CSVVal,IF($Y404=0,"",INDEX(CSV!J$2:J$510,$Y404)),_xlpm.MacVal,IF($Z404=0,"",INDEX(Output_Mac!J$2:J$500,$Z404)),_xlpm.WinVal,IF($AD404=0,"",INDEX(Output_Win!J$2:J$243,$AD404)),_xlpm.MyAuditVal,IF($AA404=0,"",INDEX(My_Audit!I$2:I$456,$AA404)),_xlfn.IFS(_xlpm.MyAuditVal&lt;&gt;"",_xlpm.MyAuditVal,_xlpm.MacVal&lt;&gt;"",_xlpm.MacVal,_xlpm.WinVal&lt;&gt;"",_xlpm.WinVal,_xlpm.CSVVal&lt;&gt;"",_xlpm.CSVVal)),""))</f>
        <v/>
      </c>
      <c r="K404" s="41" t="str" cm="1">
        <f t="array" ref="K404">IF(($Y404+$Z404+$AA404+$AD404)=0,"",IFERROR(_xlfn.LET(_xlpm.CSVVal,IF($Y404=0,"",INDEX(CSV!N$2:N$510,$Y404)),_xlpm.MacVal,IF($Z404=0,"",INDEX(Output_Mac!L$2:L$500,$Z404)),_xlpm.WinVal,IF($AD404=0,"",INDEX(Output_Win!L$2:L$243,$AD404)),_xlpm.MyAuditVal,IF($AA404=0,"",INDEX(My_Audit!J$2:J$456,$AA404)),_xlfn.IFS(_xlpm.MyAuditVal&lt;&gt;"",_xlpm.MyAuditVal,_xlpm.MacVal&lt;&gt;"",_xlpm.MacVal,_xlpm.WinVal&lt;&gt;"",_xlpm.WinVal,_xlpm.CSVVal&lt;&gt;"",_xlpm.CSVVal)),""))</f>
        <v/>
      </c>
      <c r="L404" s="41" t="str" cm="1">
        <f t="array" ref="L404">IF(($Y404+$Z404+$AA404+$AD404)=0,"",IFERROR(_xlfn.LET(_xlpm.CSVVal,IF($Y404=0,"",INDEX(CSV!Q$2:Q$510,$Y404)),_xlpm.MacVal,IF($Z404=0,"",INDEX(Output_Mac!M$2:M$500,$Z404)),_xlpm.WinVal,IF($AD404=0,"",INDEX(Output_Win!M$2:M$243,$AD404)),_xlpm.MyAuditVal,IF($AA404=0,"",INDEX(My_Audit!K$2:K$456,$AA404)),_xlfn.IFS(_xlpm.MyAuditVal&lt;&gt;"",_xlpm.MyAuditVal,_xlpm.MacVal&lt;&gt;"",_xlpm.MacVal,_xlpm.WinVal&lt;&gt;"",_xlpm.WinVal,_xlpm.CSVVal&lt;&gt;"",_xlpm.CSVVal)),""))</f>
        <v/>
      </c>
      <c r="M404" s="41" t="str" cm="1">
        <f t="array" ref="M404">IF(($Y404+$Z404+$AA404+$AD404)=0,"",ExpandDiagCodes(_xlfn.TEXTJOIN(", ",TRUE,IF($AA404=0,"",INDEX(My_Audit!N$2:N$456,$AA404)),IF($Z404=0,"",INDEX(Output_Mac!S$2:S$500,$Z404)),IF($AD404=0,"",INDEX(Output_Win!S$2:S$243,$AD404)),IF($Y404=0,"",INDEX(CSV!AE$2:AE$510,$Y404)))))</f>
        <v/>
      </c>
      <c r="N404" s="41" t="str" cm="1">
        <f t="array" ref="N404">IF(($Y404+$Z404+$AA404+$AD404)=0,"",IFERROR(_xlfn.LET(_xlpm.CSVVal,IF($Y404=0,"",INDEX(CSV!AG$2:AG$510,$Y404)),_xlpm.MacVal,IF($Z404=0,"",INDEX(Output_Mac!T$2:T$500,$Z404)),_xlpm.WinVal,IF($AD404=0,"",INDEX(Output_Win!T$2:T$243,$AD404)),_xlpm.MyAuditVal,IF($AA404=0,"",INDEX(My_Audit!O$2:O$456,$AA404)),_xlfn.IFS(_xlpm.MyAuditVal&lt;&gt;"",_xlpm.MyAuditVal,_xlpm.MacVal&lt;&gt;"",_xlpm.MacVal,_xlpm.WinVal&lt;&gt;"",_xlpm.WinVal,_xlpm.CSVVal&lt;&gt;"",_xlpm.CSVVal)),""))</f>
        <v/>
      </c>
      <c r="O404" s="41" t="str" cm="1">
        <f t="array" ref="O404">IF($AB404=0,"",INDEX(My_Audit!P$2:P$456,$AB404))&amp;""</f>
        <v/>
      </c>
      <c r="P404" s="40"/>
      <c r="Q404" s="41" t="str">
        <f>IF(LEFT(N404,4)="Pass","Nist SP 800-88",My_Audit!R404)&amp;""</f>
        <v/>
      </c>
      <c r="R404" s="40"/>
      <c r="S404" s="40"/>
      <c r="T404" s="41" t="str" cm="1">
        <f t="array" ref="T404">IF($AC404=0,"",INDEX(Models!J$2:J$605,$AC404))</f>
        <v/>
      </c>
      <c r="U404" s="40"/>
      <c r="V404" s="40"/>
      <c r="W404" s="79" t="str" cm="1">
        <f t="array" ref="W404">IF(($Z404+$AA404+$AD404)=0,"",ExpandDiagCodes(_xlfn.TEXTJOIN(", ",TRUE,IF($AA404=0,"",INDEX(My_Audit!L$2:L$456,$AA404)),IF($Z404=0,"",INDEX(Output_Mac!AA$2:AA$500,$Z404)),IF($AD404=0,"",INDEX(Output_Win!AA$2:AA$243,$AD404)))))</f>
        <v/>
      </c>
      <c r="Y404" s="80">
        <f>IFERROR(MATCH($A404,CSV!$A$2:$A$510,0),0)</f>
        <v>0</v>
      </c>
      <c r="Z404" s="80">
        <f>IFERROR(MATCH($A404,Output_Mac!$A$2:$A$500,0),0)</f>
        <v>0</v>
      </c>
      <c r="AA404" s="80">
        <f>IFERROR(MATCH($A404,My_Audit!$A$2:$A$456,0),0)</f>
        <v>403</v>
      </c>
      <c r="AB404" s="80">
        <f>IFERROR(MATCH($C404,My_Audit!$B$2:$B$456,0),0)</f>
        <v>0</v>
      </c>
      <c r="AC404" s="80">
        <f>IFERROR(MATCH($E404,Models!$I$2:$I$605,0),0)</f>
        <v>0</v>
      </c>
      <c r="AD404" s="80">
        <f>IFERROR(MATCH($A404,Output_Win!$A$2:$A$243,0),0)</f>
        <v>0</v>
      </c>
    </row>
    <row r="405" spans="1:30">
      <c r="A405" s="40" t="str">
        <f>_xlfn.TEXTJOIN("",TRUE,Input!$A$4,TEXT(ROW(My_Audit!A404)+Input!$A$8-1,"00"))</f>
        <v>W4792</v>
      </c>
      <c r="B405" s="40" t="str">
        <f>_xlfn.TEXTJOIN("-",TRUE,"ITD",Input!$A$2,A405)</f>
        <v>ITD-SHR11749-W4792</v>
      </c>
      <c r="C405" s="41" t="str" cm="1">
        <f t="array" ref="C405">IF(($Y405+$Z405+$AA405+$AD405)=0,"",IFERROR(_xlfn.LET(_xlpm.CSVVal,IF($Y405=0,"",INDEX(CSV!B$2:B$510,$Y405)),_xlpm.MacVal,IF($Z405=0,"",INDEX(Output_Mac!B$2:B$500,$Z405)),_xlpm.WinVal,IF($AD405=0,"",INDEX(Output_Win!B$2:B$243,$AD405)),_xlpm.MyAuditVal,IF($AA405=0,"",INDEX(My_Audit!B$2:B$456,$AA405)),_xlfn.IFS(_xlpm.MyAuditVal&lt;&gt;"",_xlpm.MyAuditVal,_xlpm.MacVal&lt;&gt;"",_xlpm.MacVal,_xlpm.WinVal&lt;&gt;"",_xlpm.WinVal,_xlpm.CSVVal&lt;&gt;"",_xlpm.CSVVal)),""))</f>
        <v/>
      </c>
      <c r="D405" s="41" t="str" cm="1">
        <f t="array" ref="D405">IF(($Y405+$Z405+$AA405+$AD405)=0,"",IFERROR(_xlfn.LET(_xlpm.CSVVal,IF($Y405=0,"",INDEX(CSV!C$2:C$510,$Y405)),_xlpm.MacVal,IF($Z405=0,"",INDEX(Output_Mac!D$2:D$500,$Z405)),_xlpm.WinVal,IF($AD405=0,"",INDEX(Output_Win!D$2:D$243,$AD405)),_xlpm.MyAuditVal,IF($AA405=0,"",INDEX(My_Audit!C$2:C$456,$AA405)),_xlfn.IFS(_xlpm.MyAuditVal&lt;&gt;"",_xlpm.MyAuditVal,_xlpm.MacVal&lt;&gt;"",_xlpm.MacVal,_xlpm.WinVal&lt;&gt;"",_xlpm.WinVal,_xlpm.CSVVal&lt;&gt;"",_xlpm.CSVVal)),""))</f>
        <v/>
      </c>
      <c r="E405" s="41" t="str" cm="1">
        <f t="array" ref="E405">IF(($Y405+$Z405+$AA405+$AD405)=0,"",IFERROR(_xlfn.LET(_xlpm.CSVVal,IF($Y405=0,"",INDEX(CSV!E$2:E$510,$Y405)),_xlpm.MacVal,IF($Z405=0,"",INDEX(Output_Mac!C$2:C$500,$Z405)),_xlpm.WinVal,IF($AD405=0,"",INDEX(Output_Win!C$2:C$243,$AD405)),_xlpm.MyAuditVal,IF($AA405=0,"",INDEX(My_Audit!D$2:D$456,$AA405)),_xlfn.IFS(_xlpm.MyAuditVal&lt;&gt;"",_xlpm.MyAuditVal,_xlpm.MacVal&lt;&gt;"",_xlpm.MacVal,_xlpm.WinVal&lt;&gt;"",_xlpm.WinVal,_xlpm.CSVVal&lt;&gt;"",_xlpm.CSVVal)),""))</f>
        <v/>
      </c>
      <c r="F405" s="41" t="str" cm="1">
        <f t="array" ref="F405">IF(($Y405+$Z405+$AA405+$AD405)=0,"",IFERROR(_xlfn.LET(_xlpm.CSVVal,IF($Y405=0,"",INDEX(CSV!F$2:F$510,$Y405)),_xlpm.MacVal,IF($Z405=0,"",INDEX(Output_Mac!E$2:E$500,$Z405)),_xlpm.WinVal,IF($AD405=0,"",INDEX(Output_Win!E$2:E$243,$AD405)),_xlpm.MyAuditVal,IF($AA405=0,"",INDEX(My_Audit!E$2:E$456,$AA405)),_xlfn.IFS(_xlpm.MyAuditVal&lt;&gt;"",_xlpm.MyAuditVal,_xlpm.MacVal&lt;&gt;"",_xlpm.MacVal,_xlpm.WinVal&lt;&gt;"",_xlpm.WinVal,_xlpm.CSVVal&lt;&gt;"",PROPER(_xlpm.CSVVal))),""))</f>
        <v/>
      </c>
      <c r="G405" s="41" t="str" cm="1">
        <f t="array" ref="G405">IF(($Y405+$Z405+$AA405+$AD405)=0,"",IFERROR(_xlfn.LET(_xlpm.CSVVal,IF($Y405=0,"",INDEX(CSV!G$2:G$510,$Y405)),_xlpm.MacVal,IF($Z405=0,"",INDEX(Output_Mac!G$2:G$500,$Z405)),_xlpm.WinVal,IF($AD405=0,"",INDEX(Output_Win!G$2:G$243,$AD405)),_xlpm.MyAuditVal,IF($AA405=0,"",INDEX(My_Audit!F$2:F$456,$AA405)),_xlfn.IFS(_xlpm.MyAuditVal&lt;&gt;"",_xlpm.MyAuditVal,_xlpm.MacVal&lt;&gt;"",_xlpm.MacVal,_xlpm.WinVal&lt;&gt;"",_xlpm.WinVal,_xlpm.CSVVal&lt;&gt;"",_xlpm.CSVVal)),""))</f>
        <v/>
      </c>
      <c r="H405" s="41" t="str" cm="1">
        <f t="array" ref="H405">IF($Z405&gt;0,INDEX(Output_Mac!H$2:H$500,$Z405),IF($AD405&gt;0,INDEX(Output_Win!H$2:H$243,$AD405),IF($AA405&gt;0,_xlfn.LET(_xlpm.MyAuditVal,INDEX(My_Audit!G$2:G$456,$AA405),IF(_xlpm.MyAuditVal=0,"",_xlpm.MyAuditVal)),"")))</f>
        <v/>
      </c>
      <c r="I405" s="41" t="str" cm="1">
        <f t="array" ref="I405">IF(($Y405+$Z405+$AA405+$AD405)=0,"",IFERROR(_xlfn.LET(_xlpm.CSVVal,IF($Y405=0,"",INDEX(CSV!H$2:H$510,$Y405)),_xlpm.MacVal,IF($Z405=0,"",INDEX(Output_Mac!I$2:I$500,$Z405)),_xlpm.WinVal,IF($AD405=0,"",INDEX(Output_Win!I$2:I$243,$AD405)),_xlpm.MyAuditVal,IF($AA405=0,"",INDEX(My_Audit!H$2:H$456,$AA405)),_xlfn.IFS(_xlpm.MyAuditVal&lt;&gt;"",_xlpm.MyAuditVal,_xlpm.MacVal&lt;&gt;"",_xlpm.MacVal,_xlpm.WinVal&lt;&gt;"",_xlpm.WinVal,_xlpm.CSVVal&lt;&gt;"",_xlpm.CSVVal)),""))</f>
        <v/>
      </c>
      <c r="J405" s="41" t="str" cm="1">
        <f t="array" ref="J405">IF(($Y405+$Z405+$AA405+$AD405)=0,"",IFERROR(_xlfn.LET(_xlpm.CSVVal,IF($Y405=0,"",INDEX(CSV!J$2:J$510,$Y405)),_xlpm.MacVal,IF($Z405=0,"",INDEX(Output_Mac!J$2:J$500,$Z405)),_xlpm.WinVal,IF($AD405=0,"",INDEX(Output_Win!J$2:J$243,$AD405)),_xlpm.MyAuditVal,IF($AA405=0,"",INDEX(My_Audit!I$2:I$456,$AA405)),_xlfn.IFS(_xlpm.MyAuditVal&lt;&gt;"",_xlpm.MyAuditVal,_xlpm.MacVal&lt;&gt;"",_xlpm.MacVal,_xlpm.WinVal&lt;&gt;"",_xlpm.WinVal,_xlpm.CSVVal&lt;&gt;"",_xlpm.CSVVal)),""))</f>
        <v/>
      </c>
      <c r="K405" s="41" t="str" cm="1">
        <f t="array" ref="K405">IF(($Y405+$Z405+$AA405+$AD405)=0,"",IFERROR(_xlfn.LET(_xlpm.CSVVal,IF($Y405=0,"",INDEX(CSV!N$2:N$510,$Y405)),_xlpm.MacVal,IF($Z405=0,"",INDEX(Output_Mac!L$2:L$500,$Z405)),_xlpm.WinVal,IF($AD405=0,"",INDEX(Output_Win!L$2:L$243,$AD405)),_xlpm.MyAuditVal,IF($AA405=0,"",INDEX(My_Audit!J$2:J$456,$AA405)),_xlfn.IFS(_xlpm.MyAuditVal&lt;&gt;"",_xlpm.MyAuditVal,_xlpm.MacVal&lt;&gt;"",_xlpm.MacVal,_xlpm.WinVal&lt;&gt;"",_xlpm.WinVal,_xlpm.CSVVal&lt;&gt;"",_xlpm.CSVVal)),""))</f>
        <v/>
      </c>
      <c r="L405" s="41" t="str" cm="1">
        <f t="array" ref="L405">IF(($Y405+$Z405+$AA405+$AD405)=0,"",IFERROR(_xlfn.LET(_xlpm.CSVVal,IF($Y405=0,"",INDEX(CSV!Q$2:Q$510,$Y405)),_xlpm.MacVal,IF($Z405=0,"",INDEX(Output_Mac!M$2:M$500,$Z405)),_xlpm.WinVal,IF($AD405=0,"",INDEX(Output_Win!M$2:M$243,$AD405)),_xlpm.MyAuditVal,IF($AA405=0,"",INDEX(My_Audit!K$2:K$456,$AA405)),_xlfn.IFS(_xlpm.MyAuditVal&lt;&gt;"",_xlpm.MyAuditVal,_xlpm.MacVal&lt;&gt;"",_xlpm.MacVal,_xlpm.WinVal&lt;&gt;"",_xlpm.WinVal,_xlpm.CSVVal&lt;&gt;"",_xlpm.CSVVal)),""))</f>
        <v/>
      </c>
      <c r="M405" s="41" t="str" cm="1">
        <f t="array" ref="M405">IF(($Y405+$Z405+$AA405+$AD405)=0,"",ExpandDiagCodes(_xlfn.TEXTJOIN(", ",TRUE,IF($AA405=0,"",INDEX(My_Audit!N$2:N$456,$AA405)),IF($Z405=0,"",INDEX(Output_Mac!S$2:S$500,$Z405)),IF($AD405=0,"",INDEX(Output_Win!S$2:S$243,$AD405)),IF($Y405=0,"",INDEX(CSV!AE$2:AE$510,$Y405)))))</f>
        <v/>
      </c>
      <c r="N405" s="41" t="str" cm="1">
        <f t="array" ref="N405">IF(($Y405+$Z405+$AA405+$AD405)=0,"",IFERROR(_xlfn.LET(_xlpm.CSVVal,IF($Y405=0,"",INDEX(CSV!AG$2:AG$510,$Y405)),_xlpm.MacVal,IF($Z405=0,"",INDEX(Output_Mac!T$2:T$500,$Z405)),_xlpm.WinVal,IF($AD405=0,"",INDEX(Output_Win!T$2:T$243,$AD405)),_xlpm.MyAuditVal,IF($AA405=0,"",INDEX(My_Audit!O$2:O$456,$AA405)),_xlfn.IFS(_xlpm.MyAuditVal&lt;&gt;"",_xlpm.MyAuditVal,_xlpm.MacVal&lt;&gt;"",_xlpm.MacVal,_xlpm.WinVal&lt;&gt;"",_xlpm.WinVal,_xlpm.CSVVal&lt;&gt;"",_xlpm.CSVVal)),""))</f>
        <v/>
      </c>
      <c r="O405" s="41" t="str" cm="1">
        <f t="array" ref="O405">IF($AB405=0,"",INDEX(My_Audit!P$2:P$456,$AB405))&amp;""</f>
        <v/>
      </c>
      <c r="P405" s="40"/>
      <c r="Q405" s="41" t="str">
        <f>IF(LEFT(N405,4)="Pass","Nist SP 800-88",My_Audit!R405)&amp;""</f>
        <v/>
      </c>
      <c r="R405" s="40"/>
      <c r="S405" s="40"/>
      <c r="T405" s="41" t="str" cm="1">
        <f t="array" ref="T405">IF($AC405=0,"",INDEX(Models!J$2:J$605,$AC405))</f>
        <v/>
      </c>
      <c r="U405" s="40"/>
      <c r="V405" s="40"/>
      <c r="W405" s="79" t="str" cm="1">
        <f t="array" ref="W405">IF(($Z405+$AA405+$AD405)=0,"",ExpandDiagCodes(_xlfn.TEXTJOIN(", ",TRUE,IF($AA405=0,"",INDEX(My_Audit!L$2:L$456,$AA405)),IF($Z405=0,"",INDEX(Output_Mac!AA$2:AA$500,$Z405)),IF($AD405=0,"",INDEX(Output_Win!AA$2:AA$243,$AD405)))))</f>
        <v/>
      </c>
      <c r="Y405" s="80">
        <f>IFERROR(MATCH($A405,CSV!$A$2:$A$510,0),0)</f>
        <v>0</v>
      </c>
      <c r="Z405" s="80">
        <f>IFERROR(MATCH($A405,Output_Mac!$A$2:$A$500,0),0)</f>
        <v>0</v>
      </c>
      <c r="AA405" s="80">
        <f>IFERROR(MATCH($A405,My_Audit!$A$2:$A$456,0),0)</f>
        <v>404</v>
      </c>
      <c r="AB405" s="80">
        <f>IFERROR(MATCH($C405,My_Audit!$B$2:$B$456,0),0)</f>
        <v>0</v>
      </c>
      <c r="AC405" s="80">
        <f>IFERROR(MATCH($E405,Models!$I$2:$I$605,0),0)</f>
        <v>0</v>
      </c>
      <c r="AD405" s="80">
        <f>IFERROR(MATCH($A405,Output_Win!$A$2:$A$243,0),0)</f>
        <v>0</v>
      </c>
    </row>
    <row r="406" spans="1:30">
      <c r="A406" s="40" t="str">
        <f>_xlfn.TEXTJOIN("",TRUE,Input!$A$4,TEXT(ROW(My_Audit!A405)+Input!$A$8-1,"00"))</f>
        <v>W4793</v>
      </c>
      <c r="B406" s="40" t="str">
        <f>_xlfn.TEXTJOIN("-",TRUE,"ITD",Input!$A$2,A406)</f>
        <v>ITD-SHR11749-W4793</v>
      </c>
      <c r="C406" s="41" t="str" cm="1">
        <f t="array" ref="C406">IF(($Y406+$Z406+$AA406+$AD406)=0,"",IFERROR(_xlfn.LET(_xlpm.CSVVal,IF($Y406=0,"",INDEX(CSV!B$2:B$510,$Y406)),_xlpm.MacVal,IF($Z406=0,"",INDEX(Output_Mac!B$2:B$500,$Z406)),_xlpm.WinVal,IF($AD406=0,"",INDEX(Output_Win!B$2:B$243,$AD406)),_xlpm.MyAuditVal,IF($AA406=0,"",INDEX(My_Audit!B$2:B$456,$AA406)),_xlfn.IFS(_xlpm.MyAuditVal&lt;&gt;"",_xlpm.MyAuditVal,_xlpm.MacVal&lt;&gt;"",_xlpm.MacVal,_xlpm.WinVal&lt;&gt;"",_xlpm.WinVal,_xlpm.CSVVal&lt;&gt;"",_xlpm.CSVVal)),""))</f>
        <v/>
      </c>
      <c r="D406" s="41" t="str" cm="1">
        <f t="array" ref="D406">IF(($Y406+$Z406+$AA406+$AD406)=0,"",IFERROR(_xlfn.LET(_xlpm.CSVVal,IF($Y406=0,"",INDEX(CSV!C$2:C$510,$Y406)),_xlpm.MacVal,IF($Z406=0,"",INDEX(Output_Mac!D$2:D$500,$Z406)),_xlpm.WinVal,IF($AD406=0,"",INDEX(Output_Win!D$2:D$243,$AD406)),_xlpm.MyAuditVal,IF($AA406=0,"",INDEX(My_Audit!C$2:C$456,$AA406)),_xlfn.IFS(_xlpm.MyAuditVal&lt;&gt;"",_xlpm.MyAuditVal,_xlpm.MacVal&lt;&gt;"",_xlpm.MacVal,_xlpm.WinVal&lt;&gt;"",_xlpm.WinVal,_xlpm.CSVVal&lt;&gt;"",_xlpm.CSVVal)),""))</f>
        <v/>
      </c>
      <c r="E406" s="41" t="str" cm="1">
        <f t="array" ref="E406">IF(($Y406+$Z406+$AA406+$AD406)=0,"",IFERROR(_xlfn.LET(_xlpm.CSVVal,IF($Y406=0,"",INDEX(CSV!E$2:E$510,$Y406)),_xlpm.MacVal,IF($Z406=0,"",INDEX(Output_Mac!C$2:C$500,$Z406)),_xlpm.WinVal,IF($AD406=0,"",INDEX(Output_Win!C$2:C$243,$AD406)),_xlpm.MyAuditVal,IF($AA406=0,"",INDEX(My_Audit!D$2:D$456,$AA406)),_xlfn.IFS(_xlpm.MyAuditVal&lt;&gt;"",_xlpm.MyAuditVal,_xlpm.MacVal&lt;&gt;"",_xlpm.MacVal,_xlpm.WinVal&lt;&gt;"",_xlpm.WinVal,_xlpm.CSVVal&lt;&gt;"",_xlpm.CSVVal)),""))</f>
        <v/>
      </c>
      <c r="F406" s="41" t="str" cm="1">
        <f t="array" ref="F406">IF(($Y406+$Z406+$AA406+$AD406)=0,"",IFERROR(_xlfn.LET(_xlpm.CSVVal,IF($Y406=0,"",INDEX(CSV!F$2:F$510,$Y406)),_xlpm.MacVal,IF($Z406=0,"",INDEX(Output_Mac!E$2:E$500,$Z406)),_xlpm.WinVal,IF($AD406=0,"",INDEX(Output_Win!E$2:E$243,$AD406)),_xlpm.MyAuditVal,IF($AA406=0,"",INDEX(My_Audit!E$2:E$456,$AA406)),_xlfn.IFS(_xlpm.MyAuditVal&lt;&gt;"",_xlpm.MyAuditVal,_xlpm.MacVal&lt;&gt;"",_xlpm.MacVal,_xlpm.WinVal&lt;&gt;"",_xlpm.WinVal,_xlpm.CSVVal&lt;&gt;"",PROPER(_xlpm.CSVVal))),""))</f>
        <v/>
      </c>
      <c r="G406" s="41" t="str" cm="1">
        <f t="array" ref="G406">IF(($Y406+$Z406+$AA406+$AD406)=0,"",IFERROR(_xlfn.LET(_xlpm.CSVVal,IF($Y406=0,"",INDEX(CSV!G$2:G$510,$Y406)),_xlpm.MacVal,IF($Z406=0,"",INDEX(Output_Mac!G$2:G$500,$Z406)),_xlpm.WinVal,IF($AD406=0,"",INDEX(Output_Win!G$2:G$243,$AD406)),_xlpm.MyAuditVal,IF($AA406=0,"",INDEX(My_Audit!F$2:F$456,$AA406)),_xlfn.IFS(_xlpm.MyAuditVal&lt;&gt;"",_xlpm.MyAuditVal,_xlpm.MacVal&lt;&gt;"",_xlpm.MacVal,_xlpm.WinVal&lt;&gt;"",_xlpm.WinVal,_xlpm.CSVVal&lt;&gt;"",_xlpm.CSVVal)),""))</f>
        <v/>
      </c>
      <c r="H406" s="41" t="str" cm="1">
        <f t="array" ref="H406">IF($Z406&gt;0,INDEX(Output_Mac!H$2:H$500,$Z406),IF($AD406&gt;0,INDEX(Output_Win!H$2:H$243,$AD406),IF($AA406&gt;0,_xlfn.LET(_xlpm.MyAuditVal,INDEX(My_Audit!G$2:G$456,$AA406),IF(_xlpm.MyAuditVal=0,"",_xlpm.MyAuditVal)),"")))</f>
        <v/>
      </c>
      <c r="I406" s="41" t="str" cm="1">
        <f t="array" ref="I406">IF(($Y406+$Z406+$AA406+$AD406)=0,"",IFERROR(_xlfn.LET(_xlpm.CSVVal,IF($Y406=0,"",INDEX(CSV!H$2:H$510,$Y406)),_xlpm.MacVal,IF($Z406=0,"",INDEX(Output_Mac!I$2:I$500,$Z406)),_xlpm.WinVal,IF($AD406=0,"",INDEX(Output_Win!I$2:I$243,$AD406)),_xlpm.MyAuditVal,IF($AA406=0,"",INDEX(My_Audit!H$2:H$456,$AA406)),_xlfn.IFS(_xlpm.MyAuditVal&lt;&gt;"",_xlpm.MyAuditVal,_xlpm.MacVal&lt;&gt;"",_xlpm.MacVal,_xlpm.WinVal&lt;&gt;"",_xlpm.WinVal,_xlpm.CSVVal&lt;&gt;"",_xlpm.CSVVal)),""))</f>
        <v/>
      </c>
      <c r="J406" s="41" t="str" cm="1">
        <f t="array" ref="J406">IF(($Y406+$Z406+$AA406+$AD406)=0,"",IFERROR(_xlfn.LET(_xlpm.CSVVal,IF($Y406=0,"",INDEX(CSV!J$2:J$510,$Y406)),_xlpm.MacVal,IF($Z406=0,"",INDEX(Output_Mac!J$2:J$500,$Z406)),_xlpm.WinVal,IF($AD406=0,"",INDEX(Output_Win!J$2:J$243,$AD406)),_xlpm.MyAuditVal,IF($AA406=0,"",INDEX(My_Audit!I$2:I$456,$AA406)),_xlfn.IFS(_xlpm.MyAuditVal&lt;&gt;"",_xlpm.MyAuditVal,_xlpm.MacVal&lt;&gt;"",_xlpm.MacVal,_xlpm.WinVal&lt;&gt;"",_xlpm.WinVal,_xlpm.CSVVal&lt;&gt;"",_xlpm.CSVVal)),""))</f>
        <v/>
      </c>
      <c r="K406" s="41" t="str" cm="1">
        <f t="array" ref="K406">IF(($Y406+$Z406+$AA406+$AD406)=0,"",IFERROR(_xlfn.LET(_xlpm.CSVVal,IF($Y406=0,"",INDEX(CSV!N$2:N$510,$Y406)),_xlpm.MacVal,IF($Z406=0,"",INDEX(Output_Mac!L$2:L$500,$Z406)),_xlpm.WinVal,IF($AD406=0,"",INDEX(Output_Win!L$2:L$243,$AD406)),_xlpm.MyAuditVal,IF($AA406=0,"",INDEX(My_Audit!J$2:J$456,$AA406)),_xlfn.IFS(_xlpm.MyAuditVal&lt;&gt;"",_xlpm.MyAuditVal,_xlpm.MacVal&lt;&gt;"",_xlpm.MacVal,_xlpm.WinVal&lt;&gt;"",_xlpm.WinVal,_xlpm.CSVVal&lt;&gt;"",_xlpm.CSVVal)),""))</f>
        <v/>
      </c>
      <c r="L406" s="41" t="str" cm="1">
        <f t="array" ref="L406">IF(($Y406+$Z406+$AA406+$AD406)=0,"",IFERROR(_xlfn.LET(_xlpm.CSVVal,IF($Y406=0,"",INDEX(CSV!Q$2:Q$510,$Y406)),_xlpm.MacVal,IF($Z406=0,"",INDEX(Output_Mac!M$2:M$500,$Z406)),_xlpm.WinVal,IF($AD406=0,"",INDEX(Output_Win!M$2:M$243,$AD406)),_xlpm.MyAuditVal,IF($AA406=0,"",INDEX(My_Audit!K$2:K$456,$AA406)),_xlfn.IFS(_xlpm.MyAuditVal&lt;&gt;"",_xlpm.MyAuditVal,_xlpm.MacVal&lt;&gt;"",_xlpm.MacVal,_xlpm.WinVal&lt;&gt;"",_xlpm.WinVal,_xlpm.CSVVal&lt;&gt;"",_xlpm.CSVVal)),""))</f>
        <v/>
      </c>
      <c r="M406" s="41" t="str" cm="1">
        <f t="array" ref="M406">IF(($Y406+$Z406+$AA406+$AD406)=0,"",ExpandDiagCodes(_xlfn.TEXTJOIN(", ",TRUE,IF($AA406=0,"",INDEX(My_Audit!N$2:N$456,$AA406)),IF($Z406=0,"",INDEX(Output_Mac!S$2:S$500,$Z406)),IF($AD406=0,"",INDEX(Output_Win!S$2:S$243,$AD406)),IF($Y406=0,"",INDEX(CSV!AE$2:AE$510,$Y406)))))</f>
        <v/>
      </c>
      <c r="N406" s="41" t="str" cm="1">
        <f t="array" ref="N406">IF(($Y406+$Z406+$AA406+$AD406)=0,"",IFERROR(_xlfn.LET(_xlpm.CSVVal,IF($Y406=0,"",INDEX(CSV!AG$2:AG$510,$Y406)),_xlpm.MacVal,IF($Z406=0,"",INDEX(Output_Mac!T$2:T$500,$Z406)),_xlpm.WinVal,IF($AD406=0,"",INDEX(Output_Win!T$2:T$243,$AD406)),_xlpm.MyAuditVal,IF($AA406=0,"",INDEX(My_Audit!O$2:O$456,$AA406)),_xlfn.IFS(_xlpm.MyAuditVal&lt;&gt;"",_xlpm.MyAuditVal,_xlpm.MacVal&lt;&gt;"",_xlpm.MacVal,_xlpm.WinVal&lt;&gt;"",_xlpm.WinVal,_xlpm.CSVVal&lt;&gt;"",_xlpm.CSVVal)),""))</f>
        <v/>
      </c>
      <c r="O406" s="41" t="str" cm="1">
        <f t="array" ref="O406">IF($AB406=0,"",INDEX(My_Audit!P$2:P$456,$AB406))&amp;""</f>
        <v/>
      </c>
      <c r="P406" s="40"/>
      <c r="Q406" s="41" t="str">
        <f>IF(LEFT(N406,4)="Pass","Nist SP 800-88",My_Audit!R406)&amp;""</f>
        <v/>
      </c>
      <c r="R406" s="40"/>
      <c r="S406" s="40"/>
      <c r="T406" s="41" t="str" cm="1">
        <f t="array" ref="T406">IF($AC406=0,"",INDEX(Models!J$2:J$605,$AC406))</f>
        <v/>
      </c>
      <c r="U406" s="40"/>
      <c r="V406" s="40"/>
      <c r="W406" s="79" t="str" cm="1">
        <f t="array" ref="W406">IF(($Z406+$AA406+$AD406)=0,"",ExpandDiagCodes(_xlfn.TEXTJOIN(", ",TRUE,IF($AA406=0,"",INDEX(My_Audit!L$2:L$456,$AA406)),IF($Z406=0,"",INDEX(Output_Mac!AA$2:AA$500,$Z406)),IF($AD406=0,"",INDEX(Output_Win!AA$2:AA$243,$AD406)))))</f>
        <v/>
      </c>
      <c r="Y406" s="80">
        <f>IFERROR(MATCH($A406,CSV!$A$2:$A$510,0),0)</f>
        <v>0</v>
      </c>
      <c r="Z406" s="80">
        <f>IFERROR(MATCH($A406,Output_Mac!$A$2:$A$500,0),0)</f>
        <v>0</v>
      </c>
      <c r="AA406" s="80">
        <f>IFERROR(MATCH($A406,My_Audit!$A$2:$A$456,0),0)</f>
        <v>405</v>
      </c>
      <c r="AB406" s="80">
        <f>IFERROR(MATCH($C406,My_Audit!$B$2:$B$456,0),0)</f>
        <v>0</v>
      </c>
      <c r="AC406" s="80">
        <f>IFERROR(MATCH($E406,Models!$I$2:$I$605,0),0)</f>
        <v>0</v>
      </c>
      <c r="AD406" s="80">
        <f>IFERROR(MATCH($A406,Output_Win!$A$2:$A$243,0),0)</f>
        <v>0</v>
      </c>
    </row>
    <row r="407" spans="1:30">
      <c r="A407" s="40" t="str">
        <f>_xlfn.TEXTJOIN("",TRUE,Input!$A$4,TEXT(ROW(My_Audit!A406)+Input!$A$8-1,"00"))</f>
        <v>W4794</v>
      </c>
      <c r="B407" s="40" t="str">
        <f>_xlfn.TEXTJOIN("-",TRUE,"ITD",Input!$A$2,A407)</f>
        <v>ITD-SHR11749-W4794</v>
      </c>
      <c r="C407" s="41" t="str" cm="1">
        <f t="array" ref="C407">IF(($Y407+$Z407+$AA407+$AD407)=0,"",IFERROR(_xlfn.LET(_xlpm.CSVVal,IF($Y407=0,"",INDEX(CSV!B$2:B$510,$Y407)),_xlpm.MacVal,IF($Z407=0,"",INDEX(Output_Mac!B$2:B$500,$Z407)),_xlpm.WinVal,IF($AD407=0,"",INDEX(Output_Win!B$2:B$243,$AD407)),_xlpm.MyAuditVal,IF($AA407=0,"",INDEX(My_Audit!B$2:B$456,$AA407)),_xlfn.IFS(_xlpm.MyAuditVal&lt;&gt;"",_xlpm.MyAuditVal,_xlpm.MacVal&lt;&gt;"",_xlpm.MacVal,_xlpm.WinVal&lt;&gt;"",_xlpm.WinVal,_xlpm.CSVVal&lt;&gt;"",_xlpm.CSVVal)),""))</f>
        <v/>
      </c>
      <c r="D407" s="41" t="str" cm="1">
        <f t="array" ref="D407">IF(($Y407+$Z407+$AA407+$AD407)=0,"",IFERROR(_xlfn.LET(_xlpm.CSVVal,IF($Y407=0,"",INDEX(CSV!C$2:C$510,$Y407)),_xlpm.MacVal,IF($Z407=0,"",INDEX(Output_Mac!D$2:D$500,$Z407)),_xlpm.WinVal,IF($AD407=0,"",INDEX(Output_Win!D$2:D$243,$AD407)),_xlpm.MyAuditVal,IF($AA407=0,"",INDEX(My_Audit!C$2:C$456,$AA407)),_xlfn.IFS(_xlpm.MyAuditVal&lt;&gt;"",_xlpm.MyAuditVal,_xlpm.MacVal&lt;&gt;"",_xlpm.MacVal,_xlpm.WinVal&lt;&gt;"",_xlpm.WinVal,_xlpm.CSVVal&lt;&gt;"",_xlpm.CSVVal)),""))</f>
        <v/>
      </c>
      <c r="E407" s="41" t="str" cm="1">
        <f t="array" ref="E407">IF(($Y407+$Z407+$AA407+$AD407)=0,"",IFERROR(_xlfn.LET(_xlpm.CSVVal,IF($Y407=0,"",INDEX(CSV!E$2:E$510,$Y407)),_xlpm.MacVal,IF($Z407=0,"",INDEX(Output_Mac!C$2:C$500,$Z407)),_xlpm.WinVal,IF($AD407=0,"",INDEX(Output_Win!C$2:C$243,$AD407)),_xlpm.MyAuditVal,IF($AA407=0,"",INDEX(My_Audit!D$2:D$456,$AA407)),_xlfn.IFS(_xlpm.MyAuditVal&lt;&gt;"",_xlpm.MyAuditVal,_xlpm.MacVal&lt;&gt;"",_xlpm.MacVal,_xlpm.WinVal&lt;&gt;"",_xlpm.WinVal,_xlpm.CSVVal&lt;&gt;"",_xlpm.CSVVal)),""))</f>
        <v/>
      </c>
      <c r="F407" s="41" t="str" cm="1">
        <f t="array" ref="F407">IF(($Y407+$Z407+$AA407+$AD407)=0,"",IFERROR(_xlfn.LET(_xlpm.CSVVal,IF($Y407=0,"",INDEX(CSV!F$2:F$510,$Y407)),_xlpm.MacVal,IF($Z407=0,"",INDEX(Output_Mac!E$2:E$500,$Z407)),_xlpm.WinVal,IF($AD407=0,"",INDEX(Output_Win!E$2:E$243,$AD407)),_xlpm.MyAuditVal,IF($AA407=0,"",INDEX(My_Audit!E$2:E$456,$AA407)),_xlfn.IFS(_xlpm.MyAuditVal&lt;&gt;"",_xlpm.MyAuditVal,_xlpm.MacVal&lt;&gt;"",_xlpm.MacVal,_xlpm.WinVal&lt;&gt;"",_xlpm.WinVal,_xlpm.CSVVal&lt;&gt;"",PROPER(_xlpm.CSVVal))),""))</f>
        <v/>
      </c>
      <c r="G407" s="41" t="str" cm="1">
        <f t="array" ref="G407">IF(($Y407+$Z407+$AA407+$AD407)=0,"",IFERROR(_xlfn.LET(_xlpm.CSVVal,IF($Y407=0,"",INDEX(CSV!G$2:G$510,$Y407)),_xlpm.MacVal,IF($Z407=0,"",INDEX(Output_Mac!G$2:G$500,$Z407)),_xlpm.WinVal,IF($AD407=0,"",INDEX(Output_Win!G$2:G$243,$AD407)),_xlpm.MyAuditVal,IF($AA407=0,"",INDEX(My_Audit!F$2:F$456,$AA407)),_xlfn.IFS(_xlpm.MyAuditVal&lt;&gt;"",_xlpm.MyAuditVal,_xlpm.MacVal&lt;&gt;"",_xlpm.MacVal,_xlpm.WinVal&lt;&gt;"",_xlpm.WinVal,_xlpm.CSVVal&lt;&gt;"",_xlpm.CSVVal)),""))</f>
        <v/>
      </c>
      <c r="H407" s="41" t="str" cm="1">
        <f t="array" ref="H407">IF($Z407&gt;0,INDEX(Output_Mac!H$2:H$500,$Z407),IF($AD407&gt;0,INDEX(Output_Win!H$2:H$243,$AD407),IF($AA407&gt;0,_xlfn.LET(_xlpm.MyAuditVal,INDEX(My_Audit!G$2:G$456,$AA407),IF(_xlpm.MyAuditVal=0,"",_xlpm.MyAuditVal)),"")))</f>
        <v/>
      </c>
      <c r="I407" s="41" t="str" cm="1">
        <f t="array" ref="I407">IF(($Y407+$Z407+$AA407+$AD407)=0,"",IFERROR(_xlfn.LET(_xlpm.CSVVal,IF($Y407=0,"",INDEX(CSV!H$2:H$510,$Y407)),_xlpm.MacVal,IF($Z407=0,"",INDEX(Output_Mac!I$2:I$500,$Z407)),_xlpm.WinVal,IF($AD407=0,"",INDEX(Output_Win!I$2:I$243,$AD407)),_xlpm.MyAuditVal,IF($AA407=0,"",INDEX(My_Audit!H$2:H$456,$AA407)),_xlfn.IFS(_xlpm.MyAuditVal&lt;&gt;"",_xlpm.MyAuditVal,_xlpm.MacVal&lt;&gt;"",_xlpm.MacVal,_xlpm.WinVal&lt;&gt;"",_xlpm.WinVal,_xlpm.CSVVal&lt;&gt;"",_xlpm.CSVVal)),""))</f>
        <v/>
      </c>
      <c r="J407" s="41" t="str" cm="1">
        <f t="array" ref="J407">IF(($Y407+$Z407+$AA407+$AD407)=0,"",IFERROR(_xlfn.LET(_xlpm.CSVVal,IF($Y407=0,"",INDEX(CSV!J$2:J$510,$Y407)),_xlpm.MacVal,IF($Z407=0,"",INDEX(Output_Mac!J$2:J$500,$Z407)),_xlpm.WinVal,IF($AD407=0,"",INDEX(Output_Win!J$2:J$243,$AD407)),_xlpm.MyAuditVal,IF($AA407=0,"",INDEX(My_Audit!I$2:I$456,$AA407)),_xlfn.IFS(_xlpm.MyAuditVal&lt;&gt;"",_xlpm.MyAuditVal,_xlpm.MacVal&lt;&gt;"",_xlpm.MacVal,_xlpm.WinVal&lt;&gt;"",_xlpm.WinVal,_xlpm.CSVVal&lt;&gt;"",_xlpm.CSVVal)),""))</f>
        <v/>
      </c>
      <c r="K407" s="41" t="str" cm="1">
        <f t="array" ref="K407">IF(($Y407+$Z407+$AA407+$AD407)=0,"",IFERROR(_xlfn.LET(_xlpm.CSVVal,IF($Y407=0,"",INDEX(CSV!N$2:N$510,$Y407)),_xlpm.MacVal,IF($Z407=0,"",INDEX(Output_Mac!L$2:L$500,$Z407)),_xlpm.WinVal,IF($AD407=0,"",INDEX(Output_Win!L$2:L$243,$AD407)),_xlpm.MyAuditVal,IF($AA407=0,"",INDEX(My_Audit!J$2:J$456,$AA407)),_xlfn.IFS(_xlpm.MyAuditVal&lt;&gt;"",_xlpm.MyAuditVal,_xlpm.MacVal&lt;&gt;"",_xlpm.MacVal,_xlpm.WinVal&lt;&gt;"",_xlpm.WinVal,_xlpm.CSVVal&lt;&gt;"",_xlpm.CSVVal)),""))</f>
        <v/>
      </c>
      <c r="L407" s="41" t="str" cm="1">
        <f t="array" ref="L407">IF(($Y407+$Z407+$AA407+$AD407)=0,"",IFERROR(_xlfn.LET(_xlpm.CSVVal,IF($Y407=0,"",INDEX(CSV!Q$2:Q$510,$Y407)),_xlpm.MacVal,IF($Z407=0,"",INDEX(Output_Mac!M$2:M$500,$Z407)),_xlpm.WinVal,IF($AD407=0,"",INDEX(Output_Win!M$2:M$243,$AD407)),_xlpm.MyAuditVal,IF($AA407=0,"",INDEX(My_Audit!K$2:K$456,$AA407)),_xlfn.IFS(_xlpm.MyAuditVal&lt;&gt;"",_xlpm.MyAuditVal,_xlpm.MacVal&lt;&gt;"",_xlpm.MacVal,_xlpm.WinVal&lt;&gt;"",_xlpm.WinVal,_xlpm.CSVVal&lt;&gt;"",_xlpm.CSVVal)),""))</f>
        <v/>
      </c>
      <c r="M407" s="41" t="str" cm="1">
        <f t="array" ref="M407">IF(($Y407+$Z407+$AA407+$AD407)=0,"",ExpandDiagCodes(_xlfn.TEXTJOIN(", ",TRUE,IF($AA407=0,"",INDEX(My_Audit!N$2:N$456,$AA407)),IF($Z407=0,"",INDEX(Output_Mac!S$2:S$500,$Z407)),IF($AD407=0,"",INDEX(Output_Win!S$2:S$243,$AD407)),IF($Y407=0,"",INDEX(CSV!AE$2:AE$510,$Y407)))))</f>
        <v/>
      </c>
      <c r="N407" s="41" t="str" cm="1">
        <f t="array" ref="N407">IF(($Y407+$Z407+$AA407+$AD407)=0,"",IFERROR(_xlfn.LET(_xlpm.CSVVal,IF($Y407=0,"",INDEX(CSV!AG$2:AG$510,$Y407)),_xlpm.MacVal,IF($Z407=0,"",INDEX(Output_Mac!T$2:T$500,$Z407)),_xlpm.WinVal,IF($AD407=0,"",INDEX(Output_Win!T$2:T$243,$AD407)),_xlpm.MyAuditVal,IF($AA407=0,"",INDEX(My_Audit!O$2:O$456,$AA407)),_xlfn.IFS(_xlpm.MyAuditVal&lt;&gt;"",_xlpm.MyAuditVal,_xlpm.MacVal&lt;&gt;"",_xlpm.MacVal,_xlpm.WinVal&lt;&gt;"",_xlpm.WinVal,_xlpm.CSVVal&lt;&gt;"",_xlpm.CSVVal)),""))</f>
        <v/>
      </c>
      <c r="O407" s="41" t="str" cm="1">
        <f t="array" ref="O407">IF($AB407=0,"",INDEX(My_Audit!P$2:P$456,$AB407))&amp;""</f>
        <v/>
      </c>
      <c r="P407" s="40"/>
      <c r="Q407" s="41" t="str">
        <f>IF(LEFT(N407,4)="Pass","Nist SP 800-88",My_Audit!R407)&amp;""</f>
        <v/>
      </c>
      <c r="R407" s="40"/>
      <c r="S407" s="40"/>
      <c r="T407" s="41" t="str" cm="1">
        <f t="array" ref="T407">IF($AC407=0,"",INDEX(Models!J$2:J$605,$AC407))</f>
        <v/>
      </c>
      <c r="U407" s="40"/>
      <c r="V407" s="40"/>
      <c r="W407" s="79" t="str" cm="1">
        <f t="array" ref="W407">IF(($Z407+$AA407+$AD407)=0,"",ExpandDiagCodes(_xlfn.TEXTJOIN(", ",TRUE,IF($AA407=0,"",INDEX(My_Audit!L$2:L$456,$AA407)),IF($Z407=0,"",INDEX(Output_Mac!AA$2:AA$500,$Z407)),IF($AD407=0,"",INDEX(Output_Win!AA$2:AA$243,$AD407)))))</f>
        <v/>
      </c>
      <c r="Y407" s="80">
        <f>IFERROR(MATCH($A407,CSV!$A$2:$A$510,0),0)</f>
        <v>0</v>
      </c>
      <c r="Z407" s="80">
        <f>IFERROR(MATCH($A407,Output_Mac!$A$2:$A$500,0),0)</f>
        <v>0</v>
      </c>
      <c r="AA407" s="80">
        <f>IFERROR(MATCH($A407,My_Audit!$A$2:$A$456,0),0)</f>
        <v>406</v>
      </c>
      <c r="AB407" s="80">
        <f>IFERROR(MATCH($C407,My_Audit!$B$2:$B$456,0),0)</f>
        <v>0</v>
      </c>
      <c r="AC407" s="80">
        <f>IFERROR(MATCH($E407,Models!$I$2:$I$605,0),0)</f>
        <v>0</v>
      </c>
      <c r="AD407" s="80">
        <f>IFERROR(MATCH($A407,Output_Win!$A$2:$A$243,0),0)</f>
        <v>0</v>
      </c>
    </row>
    <row r="408" spans="1:30">
      <c r="A408" s="40" t="str">
        <f>_xlfn.TEXTJOIN("",TRUE,Input!$A$4,TEXT(ROW(My_Audit!A407)+Input!$A$8-1,"00"))</f>
        <v>W4795</v>
      </c>
      <c r="B408" s="40" t="str">
        <f>_xlfn.TEXTJOIN("-",TRUE,"ITD",Input!$A$2,A408)</f>
        <v>ITD-SHR11749-W4795</v>
      </c>
      <c r="C408" s="41" t="str" cm="1">
        <f t="array" ref="C408">IF(($Y408+$Z408+$AA408+$AD408)=0,"",IFERROR(_xlfn.LET(_xlpm.CSVVal,IF($Y408=0,"",INDEX(CSV!B$2:B$510,$Y408)),_xlpm.MacVal,IF($Z408=0,"",INDEX(Output_Mac!B$2:B$500,$Z408)),_xlpm.WinVal,IF($AD408=0,"",INDEX(Output_Win!B$2:B$243,$AD408)),_xlpm.MyAuditVal,IF($AA408=0,"",INDEX(My_Audit!B$2:B$456,$AA408)),_xlfn.IFS(_xlpm.MyAuditVal&lt;&gt;"",_xlpm.MyAuditVal,_xlpm.MacVal&lt;&gt;"",_xlpm.MacVal,_xlpm.WinVal&lt;&gt;"",_xlpm.WinVal,_xlpm.CSVVal&lt;&gt;"",_xlpm.CSVVal)),""))</f>
        <v/>
      </c>
      <c r="D408" s="41" t="str" cm="1">
        <f t="array" ref="D408">IF(($Y408+$Z408+$AA408+$AD408)=0,"",IFERROR(_xlfn.LET(_xlpm.CSVVal,IF($Y408=0,"",INDEX(CSV!C$2:C$510,$Y408)),_xlpm.MacVal,IF($Z408=0,"",INDEX(Output_Mac!D$2:D$500,$Z408)),_xlpm.WinVal,IF($AD408=0,"",INDEX(Output_Win!D$2:D$243,$AD408)),_xlpm.MyAuditVal,IF($AA408=0,"",INDEX(My_Audit!C$2:C$456,$AA408)),_xlfn.IFS(_xlpm.MyAuditVal&lt;&gt;"",_xlpm.MyAuditVal,_xlpm.MacVal&lt;&gt;"",_xlpm.MacVal,_xlpm.WinVal&lt;&gt;"",_xlpm.WinVal,_xlpm.CSVVal&lt;&gt;"",_xlpm.CSVVal)),""))</f>
        <v/>
      </c>
      <c r="E408" s="41" t="str" cm="1">
        <f t="array" ref="E408">IF(($Y408+$Z408+$AA408+$AD408)=0,"",IFERROR(_xlfn.LET(_xlpm.CSVVal,IF($Y408=0,"",INDEX(CSV!E$2:E$510,$Y408)),_xlpm.MacVal,IF($Z408=0,"",INDEX(Output_Mac!C$2:C$500,$Z408)),_xlpm.WinVal,IF($AD408=0,"",INDEX(Output_Win!C$2:C$243,$AD408)),_xlpm.MyAuditVal,IF($AA408=0,"",INDEX(My_Audit!D$2:D$456,$AA408)),_xlfn.IFS(_xlpm.MyAuditVal&lt;&gt;"",_xlpm.MyAuditVal,_xlpm.MacVal&lt;&gt;"",_xlpm.MacVal,_xlpm.WinVal&lt;&gt;"",_xlpm.WinVal,_xlpm.CSVVal&lt;&gt;"",_xlpm.CSVVal)),""))</f>
        <v/>
      </c>
      <c r="F408" s="41" t="str" cm="1">
        <f t="array" ref="F408">IF(($Y408+$Z408+$AA408+$AD408)=0,"",IFERROR(_xlfn.LET(_xlpm.CSVVal,IF($Y408=0,"",INDEX(CSV!F$2:F$510,$Y408)),_xlpm.MacVal,IF($Z408=0,"",INDEX(Output_Mac!E$2:E$500,$Z408)),_xlpm.WinVal,IF($AD408=0,"",INDEX(Output_Win!E$2:E$243,$AD408)),_xlpm.MyAuditVal,IF($AA408=0,"",INDEX(My_Audit!E$2:E$456,$AA408)),_xlfn.IFS(_xlpm.MyAuditVal&lt;&gt;"",_xlpm.MyAuditVal,_xlpm.MacVal&lt;&gt;"",_xlpm.MacVal,_xlpm.WinVal&lt;&gt;"",_xlpm.WinVal,_xlpm.CSVVal&lt;&gt;"",PROPER(_xlpm.CSVVal))),""))</f>
        <v/>
      </c>
      <c r="G408" s="41" t="str" cm="1">
        <f t="array" ref="G408">IF(($Y408+$Z408+$AA408+$AD408)=0,"",IFERROR(_xlfn.LET(_xlpm.CSVVal,IF($Y408=0,"",INDEX(CSV!G$2:G$510,$Y408)),_xlpm.MacVal,IF($Z408=0,"",INDEX(Output_Mac!G$2:G$500,$Z408)),_xlpm.WinVal,IF($AD408=0,"",INDEX(Output_Win!G$2:G$243,$AD408)),_xlpm.MyAuditVal,IF($AA408=0,"",INDEX(My_Audit!F$2:F$456,$AA408)),_xlfn.IFS(_xlpm.MyAuditVal&lt;&gt;"",_xlpm.MyAuditVal,_xlpm.MacVal&lt;&gt;"",_xlpm.MacVal,_xlpm.WinVal&lt;&gt;"",_xlpm.WinVal,_xlpm.CSVVal&lt;&gt;"",_xlpm.CSVVal)),""))</f>
        <v/>
      </c>
      <c r="H408" s="41" t="str" cm="1">
        <f t="array" ref="H408">IF($Z408&gt;0,INDEX(Output_Mac!H$2:H$500,$Z408),IF($AD408&gt;0,INDEX(Output_Win!H$2:H$243,$AD408),IF($AA408&gt;0,_xlfn.LET(_xlpm.MyAuditVal,INDEX(My_Audit!G$2:G$456,$AA408),IF(_xlpm.MyAuditVal=0,"",_xlpm.MyAuditVal)),"")))</f>
        <v/>
      </c>
      <c r="I408" s="41" t="str" cm="1">
        <f t="array" ref="I408">IF(($Y408+$Z408+$AA408+$AD408)=0,"",IFERROR(_xlfn.LET(_xlpm.CSVVal,IF($Y408=0,"",INDEX(CSV!H$2:H$510,$Y408)),_xlpm.MacVal,IF($Z408=0,"",INDEX(Output_Mac!I$2:I$500,$Z408)),_xlpm.WinVal,IF($AD408=0,"",INDEX(Output_Win!I$2:I$243,$AD408)),_xlpm.MyAuditVal,IF($AA408=0,"",INDEX(My_Audit!H$2:H$456,$AA408)),_xlfn.IFS(_xlpm.MyAuditVal&lt;&gt;"",_xlpm.MyAuditVal,_xlpm.MacVal&lt;&gt;"",_xlpm.MacVal,_xlpm.WinVal&lt;&gt;"",_xlpm.WinVal,_xlpm.CSVVal&lt;&gt;"",_xlpm.CSVVal)),""))</f>
        <v/>
      </c>
      <c r="J408" s="41" t="str" cm="1">
        <f t="array" ref="J408">IF(($Y408+$Z408+$AA408+$AD408)=0,"",IFERROR(_xlfn.LET(_xlpm.CSVVal,IF($Y408=0,"",INDEX(CSV!J$2:J$510,$Y408)),_xlpm.MacVal,IF($Z408=0,"",INDEX(Output_Mac!J$2:J$500,$Z408)),_xlpm.WinVal,IF($AD408=0,"",INDEX(Output_Win!J$2:J$243,$AD408)),_xlpm.MyAuditVal,IF($AA408=0,"",INDEX(My_Audit!I$2:I$456,$AA408)),_xlfn.IFS(_xlpm.MyAuditVal&lt;&gt;"",_xlpm.MyAuditVal,_xlpm.MacVal&lt;&gt;"",_xlpm.MacVal,_xlpm.WinVal&lt;&gt;"",_xlpm.WinVal,_xlpm.CSVVal&lt;&gt;"",_xlpm.CSVVal)),""))</f>
        <v/>
      </c>
      <c r="K408" s="41" t="str" cm="1">
        <f t="array" ref="K408">IF(($Y408+$Z408+$AA408+$AD408)=0,"",IFERROR(_xlfn.LET(_xlpm.CSVVal,IF($Y408=0,"",INDEX(CSV!N$2:N$510,$Y408)),_xlpm.MacVal,IF($Z408=0,"",INDEX(Output_Mac!L$2:L$500,$Z408)),_xlpm.WinVal,IF($AD408=0,"",INDEX(Output_Win!L$2:L$243,$AD408)),_xlpm.MyAuditVal,IF($AA408=0,"",INDEX(My_Audit!J$2:J$456,$AA408)),_xlfn.IFS(_xlpm.MyAuditVal&lt;&gt;"",_xlpm.MyAuditVal,_xlpm.MacVal&lt;&gt;"",_xlpm.MacVal,_xlpm.WinVal&lt;&gt;"",_xlpm.WinVal,_xlpm.CSVVal&lt;&gt;"",_xlpm.CSVVal)),""))</f>
        <v/>
      </c>
      <c r="L408" s="41" t="str" cm="1">
        <f t="array" ref="L408">IF(($Y408+$Z408+$AA408+$AD408)=0,"",IFERROR(_xlfn.LET(_xlpm.CSVVal,IF($Y408=0,"",INDEX(CSV!Q$2:Q$510,$Y408)),_xlpm.MacVal,IF($Z408=0,"",INDEX(Output_Mac!M$2:M$500,$Z408)),_xlpm.WinVal,IF($AD408=0,"",INDEX(Output_Win!M$2:M$243,$AD408)),_xlpm.MyAuditVal,IF($AA408=0,"",INDEX(My_Audit!K$2:K$456,$AA408)),_xlfn.IFS(_xlpm.MyAuditVal&lt;&gt;"",_xlpm.MyAuditVal,_xlpm.MacVal&lt;&gt;"",_xlpm.MacVal,_xlpm.WinVal&lt;&gt;"",_xlpm.WinVal,_xlpm.CSVVal&lt;&gt;"",_xlpm.CSVVal)),""))</f>
        <v/>
      </c>
      <c r="M408" s="41" t="str" cm="1">
        <f t="array" ref="M408">IF(($Y408+$Z408+$AA408+$AD408)=0,"",ExpandDiagCodes(_xlfn.TEXTJOIN(", ",TRUE,IF($AA408=0,"",INDEX(My_Audit!N$2:N$456,$AA408)),IF($Z408=0,"",INDEX(Output_Mac!S$2:S$500,$Z408)),IF($AD408=0,"",INDEX(Output_Win!S$2:S$243,$AD408)),IF($Y408=0,"",INDEX(CSV!AE$2:AE$510,$Y408)))))</f>
        <v/>
      </c>
      <c r="N408" s="41" t="str" cm="1">
        <f t="array" ref="N408">IF(($Y408+$Z408+$AA408+$AD408)=0,"",IFERROR(_xlfn.LET(_xlpm.CSVVal,IF($Y408=0,"",INDEX(CSV!AG$2:AG$510,$Y408)),_xlpm.MacVal,IF($Z408=0,"",INDEX(Output_Mac!T$2:T$500,$Z408)),_xlpm.WinVal,IF($AD408=0,"",INDEX(Output_Win!T$2:T$243,$AD408)),_xlpm.MyAuditVal,IF($AA408=0,"",INDEX(My_Audit!O$2:O$456,$AA408)),_xlfn.IFS(_xlpm.MyAuditVal&lt;&gt;"",_xlpm.MyAuditVal,_xlpm.MacVal&lt;&gt;"",_xlpm.MacVal,_xlpm.WinVal&lt;&gt;"",_xlpm.WinVal,_xlpm.CSVVal&lt;&gt;"",_xlpm.CSVVal)),""))</f>
        <v/>
      </c>
      <c r="O408" s="41" t="str" cm="1">
        <f t="array" ref="O408">IF($AB408=0,"",INDEX(My_Audit!P$2:P$456,$AB408))&amp;""</f>
        <v/>
      </c>
      <c r="P408" s="40"/>
      <c r="Q408" s="41" t="str">
        <f>IF(LEFT(N408,4)="Pass","Nist SP 800-88",My_Audit!R408)&amp;""</f>
        <v/>
      </c>
      <c r="R408" s="40"/>
      <c r="S408" s="40"/>
      <c r="T408" s="41" t="str" cm="1">
        <f t="array" ref="T408">IF($AC408=0,"",INDEX(Models!J$2:J$605,$AC408))</f>
        <v/>
      </c>
      <c r="U408" s="40"/>
      <c r="V408" s="40"/>
      <c r="W408" s="79" t="str" cm="1">
        <f t="array" ref="W408">IF(($Z408+$AA408+$AD408)=0,"",ExpandDiagCodes(_xlfn.TEXTJOIN(", ",TRUE,IF($AA408=0,"",INDEX(My_Audit!L$2:L$456,$AA408)),IF($Z408=0,"",INDEX(Output_Mac!AA$2:AA$500,$Z408)),IF($AD408=0,"",INDEX(Output_Win!AA$2:AA$243,$AD408)))))</f>
        <v/>
      </c>
      <c r="Y408" s="80">
        <f>IFERROR(MATCH($A408,CSV!$A$2:$A$510,0),0)</f>
        <v>0</v>
      </c>
      <c r="Z408" s="80">
        <f>IFERROR(MATCH($A408,Output_Mac!$A$2:$A$500,0),0)</f>
        <v>0</v>
      </c>
      <c r="AA408" s="80">
        <f>IFERROR(MATCH($A408,My_Audit!$A$2:$A$456,0),0)</f>
        <v>407</v>
      </c>
      <c r="AB408" s="80">
        <f>IFERROR(MATCH($C408,My_Audit!$B$2:$B$456,0),0)</f>
        <v>0</v>
      </c>
      <c r="AC408" s="80">
        <f>IFERROR(MATCH($E408,Models!$I$2:$I$605,0),0)</f>
        <v>0</v>
      </c>
      <c r="AD408" s="80">
        <f>IFERROR(MATCH($A408,Output_Win!$A$2:$A$243,0),0)</f>
        <v>0</v>
      </c>
    </row>
    <row r="409" spans="1:30">
      <c r="A409" s="40" t="str">
        <f>_xlfn.TEXTJOIN("",TRUE,Input!$A$4,TEXT(ROW(My_Audit!A408)+Input!$A$8-1,"00"))</f>
        <v>W4796</v>
      </c>
      <c r="B409" s="40" t="str">
        <f>_xlfn.TEXTJOIN("-",TRUE,"ITD",Input!$A$2,A409)</f>
        <v>ITD-SHR11749-W4796</v>
      </c>
      <c r="C409" s="41" t="str" cm="1">
        <f t="array" ref="C409">IF(($Y409+$Z409+$AA409+$AD409)=0,"",IFERROR(_xlfn.LET(_xlpm.CSVVal,IF($Y409=0,"",INDEX(CSV!B$2:B$510,$Y409)),_xlpm.MacVal,IF($Z409=0,"",INDEX(Output_Mac!B$2:B$500,$Z409)),_xlpm.WinVal,IF($AD409=0,"",INDEX(Output_Win!B$2:B$243,$AD409)),_xlpm.MyAuditVal,IF($AA409=0,"",INDEX(My_Audit!B$2:B$456,$AA409)),_xlfn.IFS(_xlpm.MyAuditVal&lt;&gt;"",_xlpm.MyAuditVal,_xlpm.MacVal&lt;&gt;"",_xlpm.MacVal,_xlpm.WinVal&lt;&gt;"",_xlpm.WinVal,_xlpm.CSVVal&lt;&gt;"",_xlpm.CSVVal)),""))</f>
        <v/>
      </c>
      <c r="D409" s="41" t="str" cm="1">
        <f t="array" ref="D409">IF(($Y409+$Z409+$AA409+$AD409)=0,"",IFERROR(_xlfn.LET(_xlpm.CSVVal,IF($Y409=0,"",INDEX(CSV!C$2:C$510,$Y409)),_xlpm.MacVal,IF($Z409=0,"",INDEX(Output_Mac!D$2:D$500,$Z409)),_xlpm.WinVal,IF($AD409=0,"",INDEX(Output_Win!D$2:D$243,$AD409)),_xlpm.MyAuditVal,IF($AA409=0,"",INDEX(My_Audit!C$2:C$456,$AA409)),_xlfn.IFS(_xlpm.MyAuditVal&lt;&gt;"",_xlpm.MyAuditVal,_xlpm.MacVal&lt;&gt;"",_xlpm.MacVal,_xlpm.WinVal&lt;&gt;"",_xlpm.WinVal,_xlpm.CSVVal&lt;&gt;"",_xlpm.CSVVal)),""))</f>
        <v/>
      </c>
      <c r="E409" s="41" t="str" cm="1">
        <f t="array" ref="E409">IF(($Y409+$Z409+$AA409+$AD409)=0,"",IFERROR(_xlfn.LET(_xlpm.CSVVal,IF($Y409=0,"",INDEX(CSV!E$2:E$510,$Y409)),_xlpm.MacVal,IF($Z409=0,"",INDEX(Output_Mac!C$2:C$500,$Z409)),_xlpm.WinVal,IF($AD409=0,"",INDEX(Output_Win!C$2:C$243,$AD409)),_xlpm.MyAuditVal,IF($AA409=0,"",INDEX(My_Audit!D$2:D$456,$AA409)),_xlfn.IFS(_xlpm.MyAuditVal&lt;&gt;"",_xlpm.MyAuditVal,_xlpm.MacVal&lt;&gt;"",_xlpm.MacVal,_xlpm.WinVal&lt;&gt;"",_xlpm.WinVal,_xlpm.CSVVal&lt;&gt;"",_xlpm.CSVVal)),""))</f>
        <v/>
      </c>
      <c r="F409" s="41" t="str" cm="1">
        <f t="array" ref="F409">IF(($Y409+$Z409+$AA409+$AD409)=0,"",IFERROR(_xlfn.LET(_xlpm.CSVVal,IF($Y409=0,"",INDEX(CSV!F$2:F$510,$Y409)),_xlpm.MacVal,IF($Z409=0,"",INDEX(Output_Mac!E$2:E$500,$Z409)),_xlpm.WinVal,IF($AD409=0,"",INDEX(Output_Win!E$2:E$243,$AD409)),_xlpm.MyAuditVal,IF($AA409=0,"",INDEX(My_Audit!E$2:E$456,$AA409)),_xlfn.IFS(_xlpm.MyAuditVal&lt;&gt;"",_xlpm.MyAuditVal,_xlpm.MacVal&lt;&gt;"",_xlpm.MacVal,_xlpm.WinVal&lt;&gt;"",_xlpm.WinVal,_xlpm.CSVVal&lt;&gt;"",PROPER(_xlpm.CSVVal))),""))</f>
        <v/>
      </c>
      <c r="G409" s="41" t="str" cm="1">
        <f t="array" ref="G409">IF(($Y409+$Z409+$AA409+$AD409)=0,"",IFERROR(_xlfn.LET(_xlpm.CSVVal,IF($Y409=0,"",INDEX(CSV!G$2:G$510,$Y409)),_xlpm.MacVal,IF($Z409=0,"",INDEX(Output_Mac!G$2:G$500,$Z409)),_xlpm.WinVal,IF($AD409=0,"",INDEX(Output_Win!G$2:G$243,$AD409)),_xlpm.MyAuditVal,IF($AA409=0,"",INDEX(My_Audit!F$2:F$456,$AA409)),_xlfn.IFS(_xlpm.MyAuditVal&lt;&gt;"",_xlpm.MyAuditVal,_xlpm.MacVal&lt;&gt;"",_xlpm.MacVal,_xlpm.WinVal&lt;&gt;"",_xlpm.WinVal,_xlpm.CSVVal&lt;&gt;"",_xlpm.CSVVal)),""))</f>
        <v/>
      </c>
      <c r="H409" s="41" t="str" cm="1">
        <f t="array" ref="H409">IF($Z409&gt;0,INDEX(Output_Mac!H$2:H$500,$Z409),IF($AD409&gt;0,INDEX(Output_Win!H$2:H$243,$AD409),IF($AA409&gt;0,_xlfn.LET(_xlpm.MyAuditVal,INDEX(My_Audit!G$2:G$456,$AA409),IF(_xlpm.MyAuditVal=0,"",_xlpm.MyAuditVal)),"")))</f>
        <v/>
      </c>
      <c r="I409" s="41" t="str" cm="1">
        <f t="array" ref="I409">IF(($Y409+$Z409+$AA409+$AD409)=0,"",IFERROR(_xlfn.LET(_xlpm.CSVVal,IF($Y409=0,"",INDEX(CSV!H$2:H$510,$Y409)),_xlpm.MacVal,IF($Z409=0,"",INDEX(Output_Mac!I$2:I$500,$Z409)),_xlpm.WinVal,IF($AD409=0,"",INDEX(Output_Win!I$2:I$243,$AD409)),_xlpm.MyAuditVal,IF($AA409=0,"",INDEX(My_Audit!H$2:H$456,$AA409)),_xlfn.IFS(_xlpm.MyAuditVal&lt;&gt;"",_xlpm.MyAuditVal,_xlpm.MacVal&lt;&gt;"",_xlpm.MacVal,_xlpm.WinVal&lt;&gt;"",_xlpm.WinVal,_xlpm.CSVVal&lt;&gt;"",_xlpm.CSVVal)),""))</f>
        <v/>
      </c>
      <c r="J409" s="41" t="str" cm="1">
        <f t="array" ref="J409">IF(($Y409+$Z409+$AA409+$AD409)=0,"",IFERROR(_xlfn.LET(_xlpm.CSVVal,IF($Y409=0,"",INDEX(CSV!J$2:J$510,$Y409)),_xlpm.MacVal,IF($Z409=0,"",INDEX(Output_Mac!J$2:J$500,$Z409)),_xlpm.WinVal,IF($AD409=0,"",INDEX(Output_Win!J$2:J$243,$AD409)),_xlpm.MyAuditVal,IF($AA409=0,"",INDEX(My_Audit!I$2:I$456,$AA409)),_xlfn.IFS(_xlpm.MyAuditVal&lt;&gt;"",_xlpm.MyAuditVal,_xlpm.MacVal&lt;&gt;"",_xlpm.MacVal,_xlpm.WinVal&lt;&gt;"",_xlpm.WinVal,_xlpm.CSVVal&lt;&gt;"",_xlpm.CSVVal)),""))</f>
        <v/>
      </c>
      <c r="K409" s="41" t="str" cm="1">
        <f t="array" ref="K409">IF(($Y409+$Z409+$AA409+$AD409)=0,"",IFERROR(_xlfn.LET(_xlpm.CSVVal,IF($Y409=0,"",INDEX(CSV!N$2:N$510,$Y409)),_xlpm.MacVal,IF($Z409=0,"",INDEX(Output_Mac!L$2:L$500,$Z409)),_xlpm.WinVal,IF($AD409=0,"",INDEX(Output_Win!L$2:L$243,$AD409)),_xlpm.MyAuditVal,IF($AA409=0,"",INDEX(My_Audit!J$2:J$456,$AA409)),_xlfn.IFS(_xlpm.MyAuditVal&lt;&gt;"",_xlpm.MyAuditVal,_xlpm.MacVal&lt;&gt;"",_xlpm.MacVal,_xlpm.WinVal&lt;&gt;"",_xlpm.WinVal,_xlpm.CSVVal&lt;&gt;"",_xlpm.CSVVal)),""))</f>
        <v/>
      </c>
      <c r="L409" s="41" t="str" cm="1">
        <f t="array" ref="L409">IF(($Y409+$Z409+$AA409+$AD409)=0,"",IFERROR(_xlfn.LET(_xlpm.CSVVal,IF($Y409=0,"",INDEX(CSV!Q$2:Q$510,$Y409)),_xlpm.MacVal,IF($Z409=0,"",INDEX(Output_Mac!M$2:M$500,$Z409)),_xlpm.WinVal,IF($AD409=0,"",INDEX(Output_Win!M$2:M$243,$AD409)),_xlpm.MyAuditVal,IF($AA409=0,"",INDEX(My_Audit!K$2:K$456,$AA409)),_xlfn.IFS(_xlpm.MyAuditVal&lt;&gt;"",_xlpm.MyAuditVal,_xlpm.MacVal&lt;&gt;"",_xlpm.MacVal,_xlpm.WinVal&lt;&gt;"",_xlpm.WinVal,_xlpm.CSVVal&lt;&gt;"",_xlpm.CSVVal)),""))</f>
        <v/>
      </c>
      <c r="M409" s="41" t="str" cm="1">
        <f t="array" ref="M409">IF(($Y409+$Z409+$AA409+$AD409)=0,"",ExpandDiagCodes(_xlfn.TEXTJOIN(", ",TRUE,IF($AA409=0,"",INDEX(My_Audit!N$2:N$456,$AA409)),IF($Z409=0,"",INDEX(Output_Mac!S$2:S$500,$Z409)),IF($AD409=0,"",INDEX(Output_Win!S$2:S$243,$AD409)),IF($Y409=0,"",INDEX(CSV!AE$2:AE$510,$Y409)))))</f>
        <v/>
      </c>
      <c r="N409" s="41" t="str" cm="1">
        <f t="array" ref="N409">IF(($Y409+$Z409+$AA409+$AD409)=0,"",IFERROR(_xlfn.LET(_xlpm.CSVVal,IF($Y409=0,"",INDEX(CSV!AG$2:AG$510,$Y409)),_xlpm.MacVal,IF($Z409=0,"",INDEX(Output_Mac!T$2:T$500,$Z409)),_xlpm.WinVal,IF($AD409=0,"",INDEX(Output_Win!T$2:T$243,$AD409)),_xlpm.MyAuditVal,IF($AA409=0,"",INDEX(My_Audit!O$2:O$456,$AA409)),_xlfn.IFS(_xlpm.MyAuditVal&lt;&gt;"",_xlpm.MyAuditVal,_xlpm.MacVal&lt;&gt;"",_xlpm.MacVal,_xlpm.WinVal&lt;&gt;"",_xlpm.WinVal,_xlpm.CSVVal&lt;&gt;"",_xlpm.CSVVal)),""))</f>
        <v/>
      </c>
      <c r="O409" s="41" t="str" cm="1">
        <f t="array" ref="O409">IF($AB409=0,"",INDEX(My_Audit!P$2:P$456,$AB409))&amp;""</f>
        <v/>
      </c>
      <c r="P409" s="40"/>
      <c r="Q409" s="41" t="str">
        <f>IF(LEFT(N409,4)="Pass","Nist SP 800-88",My_Audit!R409)&amp;""</f>
        <v/>
      </c>
      <c r="R409" s="40"/>
      <c r="S409" s="40"/>
      <c r="T409" s="41" t="str" cm="1">
        <f t="array" ref="T409">IF($AC409=0,"",INDEX(Models!J$2:J$605,$AC409))</f>
        <v/>
      </c>
      <c r="U409" s="40"/>
      <c r="V409" s="40"/>
      <c r="W409" s="79" t="str" cm="1">
        <f t="array" ref="W409">IF(($Z409+$AA409+$AD409)=0,"",ExpandDiagCodes(_xlfn.TEXTJOIN(", ",TRUE,IF($AA409=0,"",INDEX(My_Audit!L$2:L$456,$AA409)),IF($Z409=0,"",INDEX(Output_Mac!AA$2:AA$500,$Z409)),IF($AD409=0,"",INDEX(Output_Win!AA$2:AA$243,$AD409)))))</f>
        <v/>
      </c>
      <c r="Y409" s="80">
        <f>IFERROR(MATCH($A409,CSV!$A$2:$A$510,0),0)</f>
        <v>0</v>
      </c>
      <c r="Z409" s="80">
        <f>IFERROR(MATCH($A409,Output_Mac!$A$2:$A$500,0),0)</f>
        <v>0</v>
      </c>
      <c r="AA409" s="80">
        <f>IFERROR(MATCH($A409,My_Audit!$A$2:$A$456,0),0)</f>
        <v>408</v>
      </c>
      <c r="AB409" s="80">
        <f>IFERROR(MATCH($C409,My_Audit!$B$2:$B$456,0),0)</f>
        <v>0</v>
      </c>
      <c r="AC409" s="80">
        <f>IFERROR(MATCH($E409,Models!$I$2:$I$605,0),0)</f>
        <v>0</v>
      </c>
      <c r="AD409" s="80">
        <f>IFERROR(MATCH($A409,Output_Win!$A$2:$A$243,0),0)</f>
        <v>0</v>
      </c>
    </row>
    <row r="410" spans="1:30">
      <c r="A410" s="40" t="str">
        <f>_xlfn.TEXTJOIN("",TRUE,Input!$A$4,TEXT(ROW(My_Audit!A409)+Input!$A$8-1,"00"))</f>
        <v>W4797</v>
      </c>
      <c r="B410" s="40" t="str">
        <f>_xlfn.TEXTJOIN("-",TRUE,"ITD",Input!$A$2,A410)</f>
        <v>ITD-SHR11749-W4797</v>
      </c>
      <c r="C410" s="41" t="str" cm="1">
        <f t="array" ref="C410">IF(($Y410+$Z410+$AA410+$AD410)=0,"",IFERROR(_xlfn.LET(_xlpm.CSVVal,IF($Y410=0,"",INDEX(CSV!B$2:B$510,$Y410)),_xlpm.MacVal,IF($Z410=0,"",INDEX(Output_Mac!B$2:B$500,$Z410)),_xlpm.WinVal,IF($AD410=0,"",INDEX(Output_Win!B$2:B$243,$AD410)),_xlpm.MyAuditVal,IF($AA410=0,"",INDEX(My_Audit!B$2:B$456,$AA410)),_xlfn.IFS(_xlpm.MyAuditVal&lt;&gt;"",_xlpm.MyAuditVal,_xlpm.MacVal&lt;&gt;"",_xlpm.MacVal,_xlpm.WinVal&lt;&gt;"",_xlpm.WinVal,_xlpm.CSVVal&lt;&gt;"",_xlpm.CSVVal)),""))</f>
        <v/>
      </c>
      <c r="D410" s="41" t="str" cm="1">
        <f t="array" ref="D410">IF(($Y410+$Z410+$AA410+$AD410)=0,"",IFERROR(_xlfn.LET(_xlpm.CSVVal,IF($Y410=0,"",INDEX(CSV!C$2:C$510,$Y410)),_xlpm.MacVal,IF($Z410=0,"",INDEX(Output_Mac!D$2:D$500,$Z410)),_xlpm.WinVal,IF($AD410=0,"",INDEX(Output_Win!D$2:D$243,$AD410)),_xlpm.MyAuditVal,IF($AA410=0,"",INDEX(My_Audit!C$2:C$456,$AA410)),_xlfn.IFS(_xlpm.MyAuditVal&lt;&gt;"",_xlpm.MyAuditVal,_xlpm.MacVal&lt;&gt;"",_xlpm.MacVal,_xlpm.WinVal&lt;&gt;"",_xlpm.WinVal,_xlpm.CSVVal&lt;&gt;"",_xlpm.CSVVal)),""))</f>
        <v/>
      </c>
      <c r="E410" s="41" t="str" cm="1">
        <f t="array" ref="E410">IF(($Y410+$Z410+$AA410+$AD410)=0,"",IFERROR(_xlfn.LET(_xlpm.CSVVal,IF($Y410=0,"",INDEX(CSV!E$2:E$510,$Y410)),_xlpm.MacVal,IF($Z410=0,"",INDEX(Output_Mac!C$2:C$500,$Z410)),_xlpm.WinVal,IF($AD410=0,"",INDEX(Output_Win!C$2:C$243,$AD410)),_xlpm.MyAuditVal,IF($AA410=0,"",INDEX(My_Audit!D$2:D$456,$AA410)),_xlfn.IFS(_xlpm.MyAuditVal&lt;&gt;"",_xlpm.MyAuditVal,_xlpm.MacVal&lt;&gt;"",_xlpm.MacVal,_xlpm.WinVal&lt;&gt;"",_xlpm.WinVal,_xlpm.CSVVal&lt;&gt;"",_xlpm.CSVVal)),""))</f>
        <v/>
      </c>
      <c r="F410" s="41" t="str" cm="1">
        <f t="array" ref="F410">IF(($Y410+$Z410+$AA410+$AD410)=0,"",IFERROR(_xlfn.LET(_xlpm.CSVVal,IF($Y410=0,"",INDEX(CSV!F$2:F$510,$Y410)),_xlpm.MacVal,IF($Z410=0,"",INDEX(Output_Mac!E$2:E$500,$Z410)),_xlpm.WinVal,IF($AD410=0,"",INDEX(Output_Win!E$2:E$243,$AD410)),_xlpm.MyAuditVal,IF($AA410=0,"",INDEX(My_Audit!E$2:E$456,$AA410)),_xlfn.IFS(_xlpm.MyAuditVal&lt;&gt;"",_xlpm.MyAuditVal,_xlpm.MacVal&lt;&gt;"",_xlpm.MacVal,_xlpm.WinVal&lt;&gt;"",_xlpm.WinVal,_xlpm.CSVVal&lt;&gt;"",PROPER(_xlpm.CSVVal))),""))</f>
        <v/>
      </c>
      <c r="G410" s="41" t="str" cm="1">
        <f t="array" ref="G410">IF(($Y410+$Z410+$AA410+$AD410)=0,"",IFERROR(_xlfn.LET(_xlpm.CSVVal,IF($Y410=0,"",INDEX(CSV!G$2:G$510,$Y410)),_xlpm.MacVal,IF($Z410=0,"",INDEX(Output_Mac!G$2:G$500,$Z410)),_xlpm.WinVal,IF($AD410=0,"",INDEX(Output_Win!G$2:G$243,$AD410)),_xlpm.MyAuditVal,IF($AA410=0,"",INDEX(My_Audit!F$2:F$456,$AA410)),_xlfn.IFS(_xlpm.MyAuditVal&lt;&gt;"",_xlpm.MyAuditVal,_xlpm.MacVal&lt;&gt;"",_xlpm.MacVal,_xlpm.WinVal&lt;&gt;"",_xlpm.WinVal,_xlpm.CSVVal&lt;&gt;"",_xlpm.CSVVal)),""))</f>
        <v/>
      </c>
      <c r="H410" s="41" t="str" cm="1">
        <f t="array" ref="H410">IF($Z410&gt;0,INDEX(Output_Mac!H$2:H$500,$Z410),IF($AD410&gt;0,INDEX(Output_Win!H$2:H$243,$AD410),IF($AA410&gt;0,_xlfn.LET(_xlpm.MyAuditVal,INDEX(My_Audit!G$2:G$456,$AA410),IF(_xlpm.MyAuditVal=0,"",_xlpm.MyAuditVal)),"")))</f>
        <v/>
      </c>
      <c r="I410" s="41" t="str" cm="1">
        <f t="array" ref="I410">IF(($Y410+$Z410+$AA410+$AD410)=0,"",IFERROR(_xlfn.LET(_xlpm.CSVVal,IF($Y410=0,"",INDEX(CSV!H$2:H$510,$Y410)),_xlpm.MacVal,IF($Z410=0,"",INDEX(Output_Mac!I$2:I$500,$Z410)),_xlpm.WinVal,IF($AD410=0,"",INDEX(Output_Win!I$2:I$243,$AD410)),_xlpm.MyAuditVal,IF($AA410=0,"",INDEX(My_Audit!H$2:H$456,$AA410)),_xlfn.IFS(_xlpm.MyAuditVal&lt;&gt;"",_xlpm.MyAuditVal,_xlpm.MacVal&lt;&gt;"",_xlpm.MacVal,_xlpm.WinVal&lt;&gt;"",_xlpm.WinVal,_xlpm.CSVVal&lt;&gt;"",_xlpm.CSVVal)),""))</f>
        <v/>
      </c>
      <c r="J410" s="41" t="str" cm="1">
        <f t="array" ref="J410">IF(($Y410+$Z410+$AA410+$AD410)=0,"",IFERROR(_xlfn.LET(_xlpm.CSVVal,IF($Y410=0,"",INDEX(CSV!J$2:J$510,$Y410)),_xlpm.MacVal,IF($Z410=0,"",INDEX(Output_Mac!J$2:J$500,$Z410)),_xlpm.WinVal,IF($AD410=0,"",INDEX(Output_Win!J$2:J$243,$AD410)),_xlpm.MyAuditVal,IF($AA410=0,"",INDEX(My_Audit!I$2:I$456,$AA410)),_xlfn.IFS(_xlpm.MyAuditVal&lt;&gt;"",_xlpm.MyAuditVal,_xlpm.MacVal&lt;&gt;"",_xlpm.MacVal,_xlpm.WinVal&lt;&gt;"",_xlpm.WinVal,_xlpm.CSVVal&lt;&gt;"",_xlpm.CSVVal)),""))</f>
        <v/>
      </c>
      <c r="K410" s="41" t="str" cm="1">
        <f t="array" ref="K410">IF(($Y410+$Z410+$AA410+$AD410)=0,"",IFERROR(_xlfn.LET(_xlpm.CSVVal,IF($Y410=0,"",INDEX(CSV!N$2:N$510,$Y410)),_xlpm.MacVal,IF($Z410=0,"",INDEX(Output_Mac!L$2:L$500,$Z410)),_xlpm.WinVal,IF($AD410=0,"",INDEX(Output_Win!L$2:L$243,$AD410)),_xlpm.MyAuditVal,IF($AA410=0,"",INDEX(My_Audit!J$2:J$456,$AA410)),_xlfn.IFS(_xlpm.MyAuditVal&lt;&gt;"",_xlpm.MyAuditVal,_xlpm.MacVal&lt;&gt;"",_xlpm.MacVal,_xlpm.WinVal&lt;&gt;"",_xlpm.WinVal,_xlpm.CSVVal&lt;&gt;"",_xlpm.CSVVal)),""))</f>
        <v/>
      </c>
      <c r="L410" s="41" t="str" cm="1">
        <f t="array" ref="L410">IF(($Y410+$Z410+$AA410+$AD410)=0,"",IFERROR(_xlfn.LET(_xlpm.CSVVal,IF($Y410=0,"",INDEX(CSV!Q$2:Q$510,$Y410)),_xlpm.MacVal,IF($Z410=0,"",INDEX(Output_Mac!M$2:M$500,$Z410)),_xlpm.WinVal,IF($AD410=0,"",INDEX(Output_Win!M$2:M$243,$AD410)),_xlpm.MyAuditVal,IF($AA410=0,"",INDEX(My_Audit!K$2:K$456,$AA410)),_xlfn.IFS(_xlpm.MyAuditVal&lt;&gt;"",_xlpm.MyAuditVal,_xlpm.MacVal&lt;&gt;"",_xlpm.MacVal,_xlpm.WinVal&lt;&gt;"",_xlpm.WinVal,_xlpm.CSVVal&lt;&gt;"",_xlpm.CSVVal)),""))</f>
        <v/>
      </c>
      <c r="M410" s="41" t="str" cm="1">
        <f t="array" ref="M410">IF(($Y410+$Z410+$AA410+$AD410)=0,"",ExpandDiagCodes(_xlfn.TEXTJOIN(", ",TRUE,IF($AA410=0,"",INDEX(My_Audit!N$2:N$456,$AA410)),IF($Z410=0,"",INDEX(Output_Mac!S$2:S$500,$Z410)),IF($AD410=0,"",INDEX(Output_Win!S$2:S$243,$AD410)),IF($Y410=0,"",INDEX(CSV!AE$2:AE$510,$Y410)))))</f>
        <v/>
      </c>
      <c r="N410" s="41" t="str" cm="1">
        <f t="array" ref="N410">IF(($Y410+$Z410+$AA410+$AD410)=0,"",IFERROR(_xlfn.LET(_xlpm.CSVVal,IF($Y410=0,"",INDEX(CSV!AG$2:AG$510,$Y410)),_xlpm.MacVal,IF($Z410=0,"",INDEX(Output_Mac!T$2:T$500,$Z410)),_xlpm.WinVal,IF($AD410=0,"",INDEX(Output_Win!T$2:T$243,$AD410)),_xlpm.MyAuditVal,IF($AA410=0,"",INDEX(My_Audit!O$2:O$456,$AA410)),_xlfn.IFS(_xlpm.MyAuditVal&lt;&gt;"",_xlpm.MyAuditVal,_xlpm.MacVal&lt;&gt;"",_xlpm.MacVal,_xlpm.WinVal&lt;&gt;"",_xlpm.WinVal,_xlpm.CSVVal&lt;&gt;"",_xlpm.CSVVal)),""))</f>
        <v/>
      </c>
      <c r="O410" s="41" t="str" cm="1">
        <f t="array" ref="O410">IF($AB410=0,"",INDEX(My_Audit!P$2:P$456,$AB410))&amp;""</f>
        <v/>
      </c>
      <c r="P410" s="40"/>
      <c r="Q410" s="41" t="str">
        <f>IF(LEFT(N410,4)="Pass","Nist SP 800-88",My_Audit!R410)&amp;""</f>
        <v/>
      </c>
      <c r="R410" s="40"/>
      <c r="S410" s="40"/>
      <c r="T410" s="41" t="str" cm="1">
        <f t="array" ref="T410">IF($AC410=0,"",INDEX(Models!J$2:J$605,$AC410))</f>
        <v/>
      </c>
      <c r="U410" s="40"/>
      <c r="V410" s="40"/>
      <c r="W410" s="79" t="str" cm="1">
        <f t="array" ref="W410">IF(($Z410+$AA410+$AD410)=0,"",ExpandDiagCodes(_xlfn.TEXTJOIN(", ",TRUE,IF($AA410=0,"",INDEX(My_Audit!L$2:L$456,$AA410)),IF($Z410=0,"",INDEX(Output_Mac!AA$2:AA$500,$Z410)),IF($AD410=0,"",INDEX(Output_Win!AA$2:AA$243,$AD410)))))</f>
        <v/>
      </c>
      <c r="Y410" s="80">
        <f>IFERROR(MATCH($A410,CSV!$A$2:$A$510,0),0)</f>
        <v>0</v>
      </c>
      <c r="Z410" s="80">
        <f>IFERROR(MATCH($A410,Output_Mac!$A$2:$A$500,0),0)</f>
        <v>0</v>
      </c>
      <c r="AA410" s="80">
        <f>IFERROR(MATCH($A410,My_Audit!$A$2:$A$456,0),0)</f>
        <v>409</v>
      </c>
      <c r="AB410" s="80">
        <f>IFERROR(MATCH($C410,My_Audit!$B$2:$B$456,0),0)</f>
        <v>0</v>
      </c>
      <c r="AC410" s="80">
        <f>IFERROR(MATCH($E410,Models!$I$2:$I$605,0),0)</f>
        <v>0</v>
      </c>
      <c r="AD410" s="80">
        <f>IFERROR(MATCH($A410,Output_Win!$A$2:$A$243,0),0)</f>
        <v>0</v>
      </c>
    </row>
    <row r="411" spans="1:30">
      <c r="A411" s="40" t="str">
        <f>_xlfn.TEXTJOIN("",TRUE,Input!$A$4,TEXT(ROW(My_Audit!A410)+Input!$A$8-1,"00"))</f>
        <v>W4798</v>
      </c>
      <c r="B411" s="40" t="str">
        <f>_xlfn.TEXTJOIN("-",TRUE,"ITD",Input!$A$2,A411)</f>
        <v>ITD-SHR11749-W4798</v>
      </c>
      <c r="C411" s="41" t="str" cm="1">
        <f t="array" ref="C411">IF(($Y411+$Z411+$AA411+$AD411)=0,"",IFERROR(_xlfn.LET(_xlpm.CSVVal,IF($Y411=0,"",INDEX(CSV!B$2:B$510,$Y411)),_xlpm.MacVal,IF($Z411=0,"",INDEX(Output_Mac!B$2:B$500,$Z411)),_xlpm.WinVal,IF($AD411=0,"",INDEX(Output_Win!B$2:B$243,$AD411)),_xlpm.MyAuditVal,IF($AA411=0,"",INDEX(My_Audit!B$2:B$456,$AA411)),_xlfn.IFS(_xlpm.MyAuditVal&lt;&gt;"",_xlpm.MyAuditVal,_xlpm.MacVal&lt;&gt;"",_xlpm.MacVal,_xlpm.WinVal&lt;&gt;"",_xlpm.WinVal,_xlpm.CSVVal&lt;&gt;"",_xlpm.CSVVal)),""))</f>
        <v/>
      </c>
      <c r="D411" s="41" t="str" cm="1">
        <f t="array" ref="D411">IF(($Y411+$Z411+$AA411+$AD411)=0,"",IFERROR(_xlfn.LET(_xlpm.CSVVal,IF($Y411=0,"",INDEX(CSV!C$2:C$510,$Y411)),_xlpm.MacVal,IF($Z411=0,"",INDEX(Output_Mac!D$2:D$500,$Z411)),_xlpm.WinVal,IF($AD411=0,"",INDEX(Output_Win!D$2:D$243,$AD411)),_xlpm.MyAuditVal,IF($AA411=0,"",INDEX(My_Audit!C$2:C$456,$AA411)),_xlfn.IFS(_xlpm.MyAuditVal&lt;&gt;"",_xlpm.MyAuditVal,_xlpm.MacVal&lt;&gt;"",_xlpm.MacVal,_xlpm.WinVal&lt;&gt;"",_xlpm.WinVal,_xlpm.CSVVal&lt;&gt;"",_xlpm.CSVVal)),""))</f>
        <v/>
      </c>
      <c r="E411" s="41" t="str" cm="1">
        <f t="array" ref="E411">IF(($Y411+$Z411+$AA411+$AD411)=0,"",IFERROR(_xlfn.LET(_xlpm.CSVVal,IF($Y411=0,"",INDEX(CSV!E$2:E$510,$Y411)),_xlpm.MacVal,IF($Z411=0,"",INDEX(Output_Mac!C$2:C$500,$Z411)),_xlpm.WinVal,IF($AD411=0,"",INDEX(Output_Win!C$2:C$243,$AD411)),_xlpm.MyAuditVal,IF($AA411=0,"",INDEX(My_Audit!D$2:D$456,$AA411)),_xlfn.IFS(_xlpm.MyAuditVal&lt;&gt;"",_xlpm.MyAuditVal,_xlpm.MacVal&lt;&gt;"",_xlpm.MacVal,_xlpm.WinVal&lt;&gt;"",_xlpm.WinVal,_xlpm.CSVVal&lt;&gt;"",_xlpm.CSVVal)),""))</f>
        <v/>
      </c>
      <c r="F411" s="41" t="str" cm="1">
        <f t="array" ref="F411">IF(($Y411+$Z411+$AA411+$AD411)=0,"",IFERROR(_xlfn.LET(_xlpm.CSVVal,IF($Y411=0,"",INDEX(CSV!F$2:F$510,$Y411)),_xlpm.MacVal,IF($Z411=0,"",INDEX(Output_Mac!E$2:E$500,$Z411)),_xlpm.WinVal,IF($AD411=0,"",INDEX(Output_Win!E$2:E$243,$AD411)),_xlpm.MyAuditVal,IF($AA411=0,"",INDEX(My_Audit!E$2:E$456,$AA411)),_xlfn.IFS(_xlpm.MyAuditVal&lt;&gt;"",_xlpm.MyAuditVal,_xlpm.MacVal&lt;&gt;"",_xlpm.MacVal,_xlpm.WinVal&lt;&gt;"",_xlpm.WinVal,_xlpm.CSVVal&lt;&gt;"",PROPER(_xlpm.CSVVal))),""))</f>
        <v/>
      </c>
      <c r="G411" s="41" t="str" cm="1">
        <f t="array" ref="G411">IF(($Y411+$Z411+$AA411+$AD411)=0,"",IFERROR(_xlfn.LET(_xlpm.CSVVal,IF($Y411=0,"",INDEX(CSV!G$2:G$510,$Y411)),_xlpm.MacVal,IF($Z411=0,"",INDEX(Output_Mac!G$2:G$500,$Z411)),_xlpm.WinVal,IF($AD411=0,"",INDEX(Output_Win!G$2:G$243,$AD411)),_xlpm.MyAuditVal,IF($AA411=0,"",INDEX(My_Audit!F$2:F$456,$AA411)),_xlfn.IFS(_xlpm.MyAuditVal&lt;&gt;"",_xlpm.MyAuditVal,_xlpm.MacVal&lt;&gt;"",_xlpm.MacVal,_xlpm.WinVal&lt;&gt;"",_xlpm.WinVal,_xlpm.CSVVal&lt;&gt;"",_xlpm.CSVVal)),""))</f>
        <v/>
      </c>
      <c r="H411" s="41" t="str" cm="1">
        <f t="array" ref="H411">IF($Z411&gt;0,INDEX(Output_Mac!H$2:H$500,$Z411),IF($AD411&gt;0,INDEX(Output_Win!H$2:H$243,$AD411),IF($AA411&gt;0,_xlfn.LET(_xlpm.MyAuditVal,INDEX(My_Audit!G$2:G$456,$AA411),IF(_xlpm.MyAuditVal=0,"",_xlpm.MyAuditVal)),"")))</f>
        <v/>
      </c>
      <c r="I411" s="41" t="str" cm="1">
        <f t="array" ref="I411">IF(($Y411+$Z411+$AA411+$AD411)=0,"",IFERROR(_xlfn.LET(_xlpm.CSVVal,IF($Y411=0,"",INDEX(CSV!H$2:H$510,$Y411)),_xlpm.MacVal,IF($Z411=0,"",INDEX(Output_Mac!I$2:I$500,$Z411)),_xlpm.WinVal,IF($AD411=0,"",INDEX(Output_Win!I$2:I$243,$AD411)),_xlpm.MyAuditVal,IF($AA411=0,"",INDEX(My_Audit!H$2:H$456,$AA411)),_xlfn.IFS(_xlpm.MyAuditVal&lt;&gt;"",_xlpm.MyAuditVal,_xlpm.MacVal&lt;&gt;"",_xlpm.MacVal,_xlpm.WinVal&lt;&gt;"",_xlpm.WinVal,_xlpm.CSVVal&lt;&gt;"",_xlpm.CSVVal)),""))</f>
        <v/>
      </c>
      <c r="J411" s="41" t="str" cm="1">
        <f t="array" ref="J411">IF(($Y411+$Z411+$AA411+$AD411)=0,"",IFERROR(_xlfn.LET(_xlpm.CSVVal,IF($Y411=0,"",INDEX(CSV!J$2:J$510,$Y411)),_xlpm.MacVal,IF($Z411=0,"",INDEX(Output_Mac!J$2:J$500,$Z411)),_xlpm.WinVal,IF($AD411=0,"",INDEX(Output_Win!J$2:J$243,$AD411)),_xlpm.MyAuditVal,IF($AA411=0,"",INDEX(My_Audit!I$2:I$456,$AA411)),_xlfn.IFS(_xlpm.MyAuditVal&lt;&gt;"",_xlpm.MyAuditVal,_xlpm.MacVal&lt;&gt;"",_xlpm.MacVal,_xlpm.WinVal&lt;&gt;"",_xlpm.WinVal,_xlpm.CSVVal&lt;&gt;"",_xlpm.CSVVal)),""))</f>
        <v/>
      </c>
      <c r="K411" s="41" t="str" cm="1">
        <f t="array" ref="K411">IF(($Y411+$Z411+$AA411+$AD411)=0,"",IFERROR(_xlfn.LET(_xlpm.CSVVal,IF($Y411=0,"",INDEX(CSV!N$2:N$510,$Y411)),_xlpm.MacVal,IF($Z411=0,"",INDEX(Output_Mac!L$2:L$500,$Z411)),_xlpm.WinVal,IF($AD411=0,"",INDEX(Output_Win!L$2:L$243,$AD411)),_xlpm.MyAuditVal,IF($AA411=0,"",INDEX(My_Audit!J$2:J$456,$AA411)),_xlfn.IFS(_xlpm.MyAuditVal&lt;&gt;"",_xlpm.MyAuditVal,_xlpm.MacVal&lt;&gt;"",_xlpm.MacVal,_xlpm.WinVal&lt;&gt;"",_xlpm.WinVal,_xlpm.CSVVal&lt;&gt;"",_xlpm.CSVVal)),""))</f>
        <v/>
      </c>
      <c r="L411" s="41" t="str" cm="1">
        <f t="array" ref="L411">IF(($Y411+$Z411+$AA411+$AD411)=0,"",IFERROR(_xlfn.LET(_xlpm.CSVVal,IF($Y411=0,"",INDEX(CSV!Q$2:Q$510,$Y411)),_xlpm.MacVal,IF($Z411=0,"",INDEX(Output_Mac!M$2:M$500,$Z411)),_xlpm.WinVal,IF($AD411=0,"",INDEX(Output_Win!M$2:M$243,$AD411)),_xlpm.MyAuditVal,IF($AA411=0,"",INDEX(My_Audit!K$2:K$456,$AA411)),_xlfn.IFS(_xlpm.MyAuditVal&lt;&gt;"",_xlpm.MyAuditVal,_xlpm.MacVal&lt;&gt;"",_xlpm.MacVal,_xlpm.WinVal&lt;&gt;"",_xlpm.WinVal,_xlpm.CSVVal&lt;&gt;"",_xlpm.CSVVal)),""))</f>
        <v/>
      </c>
      <c r="M411" s="41" t="str" cm="1">
        <f t="array" ref="M411">IF(($Y411+$Z411+$AA411+$AD411)=0,"",ExpandDiagCodes(_xlfn.TEXTJOIN(", ",TRUE,IF($AA411=0,"",INDEX(My_Audit!N$2:N$456,$AA411)),IF($Z411=0,"",INDEX(Output_Mac!S$2:S$500,$Z411)),IF($AD411=0,"",INDEX(Output_Win!S$2:S$243,$AD411)),IF($Y411=0,"",INDEX(CSV!AE$2:AE$510,$Y411)))))</f>
        <v/>
      </c>
      <c r="N411" s="41" t="str" cm="1">
        <f t="array" ref="N411">IF(($Y411+$Z411+$AA411+$AD411)=0,"",IFERROR(_xlfn.LET(_xlpm.CSVVal,IF($Y411=0,"",INDEX(CSV!AG$2:AG$510,$Y411)),_xlpm.MacVal,IF($Z411=0,"",INDEX(Output_Mac!T$2:T$500,$Z411)),_xlpm.WinVal,IF($AD411=0,"",INDEX(Output_Win!T$2:T$243,$AD411)),_xlpm.MyAuditVal,IF($AA411=0,"",INDEX(My_Audit!O$2:O$456,$AA411)),_xlfn.IFS(_xlpm.MyAuditVal&lt;&gt;"",_xlpm.MyAuditVal,_xlpm.MacVal&lt;&gt;"",_xlpm.MacVal,_xlpm.WinVal&lt;&gt;"",_xlpm.WinVal,_xlpm.CSVVal&lt;&gt;"",_xlpm.CSVVal)),""))</f>
        <v/>
      </c>
      <c r="O411" s="41" t="str" cm="1">
        <f t="array" ref="O411">IF($AB411=0,"",INDEX(My_Audit!P$2:P$456,$AB411))&amp;""</f>
        <v/>
      </c>
      <c r="P411" s="40"/>
      <c r="Q411" s="41" t="str">
        <f>IF(LEFT(N411,4)="Pass","Nist SP 800-88",My_Audit!R411)&amp;""</f>
        <v/>
      </c>
      <c r="R411" s="40"/>
      <c r="S411" s="40"/>
      <c r="T411" s="41" t="str" cm="1">
        <f t="array" ref="T411">IF($AC411=0,"",INDEX(Models!J$2:J$605,$AC411))</f>
        <v/>
      </c>
      <c r="U411" s="40"/>
      <c r="V411" s="40"/>
      <c r="W411" s="79" t="str" cm="1">
        <f t="array" ref="W411">IF(($Z411+$AA411+$AD411)=0,"",ExpandDiagCodes(_xlfn.TEXTJOIN(", ",TRUE,IF($AA411=0,"",INDEX(My_Audit!L$2:L$456,$AA411)),IF($Z411=0,"",INDEX(Output_Mac!AA$2:AA$500,$Z411)),IF($AD411=0,"",INDEX(Output_Win!AA$2:AA$243,$AD411)))))</f>
        <v/>
      </c>
      <c r="Y411" s="80">
        <f>IFERROR(MATCH($A411,CSV!$A$2:$A$510,0),0)</f>
        <v>0</v>
      </c>
      <c r="Z411" s="80">
        <f>IFERROR(MATCH($A411,Output_Mac!$A$2:$A$500,0),0)</f>
        <v>0</v>
      </c>
      <c r="AA411" s="80">
        <f>IFERROR(MATCH($A411,My_Audit!$A$2:$A$456,0),0)</f>
        <v>410</v>
      </c>
      <c r="AB411" s="80">
        <f>IFERROR(MATCH($C411,My_Audit!$B$2:$B$456,0),0)</f>
        <v>0</v>
      </c>
      <c r="AC411" s="80">
        <f>IFERROR(MATCH($E411,Models!$I$2:$I$605,0),0)</f>
        <v>0</v>
      </c>
      <c r="AD411" s="80">
        <f>IFERROR(MATCH($A411,Output_Win!$A$2:$A$243,0),0)</f>
        <v>0</v>
      </c>
    </row>
    <row r="412" spans="1:30">
      <c r="A412" s="40" t="str">
        <f>_xlfn.TEXTJOIN("",TRUE,Input!$A$4,TEXT(ROW(My_Audit!A411)+Input!$A$8-1,"00"))</f>
        <v>W4799</v>
      </c>
      <c r="B412" s="40" t="str">
        <f>_xlfn.TEXTJOIN("-",TRUE,"ITD",Input!$A$2,A412)</f>
        <v>ITD-SHR11749-W4799</v>
      </c>
      <c r="C412" s="41" t="str" cm="1">
        <f t="array" ref="C412">IF(($Y412+$Z412+$AA412+$AD412)=0,"",IFERROR(_xlfn.LET(_xlpm.CSVVal,IF($Y412=0,"",INDEX(CSV!B$2:B$510,$Y412)),_xlpm.MacVal,IF($Z412=0,"",INDEX(Output_Mac!B$2:B$500,$Z412)),_xlpm.WinVal,IF($AD412=0,"",INDEX(Output_Win!B$2:B$243,$AD412)),_xlpm.MyAuditVal,IF($AA412=0,"",INDEX(My_Audit!B$2:B$456,$AA412)),_xlfn.IFS(_xlpm.MyAuditVal&lt;&gt;"",_xlpm.MyAuditVal,_xlpm.MacVal&lt;&gt;"",_xlpm.MacVal,_xlpm.WinVal&lt;&gt;"",_xlpm.WinVal,_xlpm.CSVVal&lt;&gt;"",_xlpm.CSVVal)),""))</f>
        <v/>
      </c>
      <c r="D412" s="41" t="str" cm="1">
        <f t="array" ref="D412">IF(($Y412+$Z412+$AA412+$AD412)=0,"",IFERROR(_xlfn.LET(_xlpm.CSVVal,IF($Y412=0,"",INDEX(CSV!C$2:C$510,$Y412)),_xlpm.MacVal,IF($Z412=0,"",INDEX(Output_Mac!D$2:D$500,$Z412)),_xlpm.WinVal,IF($AD412=0,"",INDEX(Output_Win!D$2:D$243,$AD412)),_xlpm.MyAuditVal,IF($AA412=0,"",INDEX(My_Audit!C$2:C$456,$AA412)),_xlfn.IFS(_xlpm.MyAuditVal&lt;&gt;"",_xlpm.MyAuditVal,_xlpm.MacVal&lt;&gt;"",_xlpm.MacVal,_xlpm.WinVal&lt;&gt;"",_xlpm.WinVal,_xlpm.CSVVal&lt;&gt;"",_xlpm.CSVVal)),""))</f>
        <v/>
      </c>
      <c r="E412" s="41" t="str" cm="1">
        <f t="array" ref="E412">IF(($Y412+$Z412+$AA412+$AD412)=0,"",IFERROR(_xlfn.LET(_xlpm.CSVVal,IF($Y412=0,"",INDEX(CSV!E$2:E$510,$Y412)),_xlpm.MacVal,IF($Z412=0,"",INDEX(Output_Mac!C$2:C$500,$Z412)),_xlpm.WinVal,IF($AD412=0,"",INDEX(Output_Win!C$2:C$243,$AD412)),_xlpm.MyAuditVal,IF($AA412=0,"",INDEX(My_Audit!D$2:D$456,$AA412)),_xlfn.IFS(_xlpm.MyAuditVal&lt;&gt;"",_xlpm.MyAuditVal,_xlpm.MacVal&lt;&gt;"",_xlpm.MacVal,_xlpm.WinVal&lt;&gt;"",_xlpm.WinVal,_xlpm.CSVVal&lt;&gt;"",_xlpm.CSVVal)),""))</f>
        <v/>
      </c>
      <c r="F412" s="41" t="str" cm="1">
        <f t="array" ref="F412">IF(($Y412+$Z412+$AA412+$AD412)=0,"",IFERROR(_xlfn.LET(_xlpm.CSVVal,IF($Y412=0,"",INDEX(CSV!F$2:F$510,$Y412)),_xlpm.MacVal,IF($Z412=0,"",INDEX(Output_Mac!E$2:E$500,$Z412)),_xlpm.WinVal,IF($AD412=0,"",INDEX(Output_Win!E$2:E$243,$AD412)),_xlpm.MyAuditVal,IF($AA412=0,"",INDEX(My_Audit!E$2:E$456,$AA412)),_xlfn.IFS(_xlpm.MyAuditVal&lt;&gt;"",_xlpm.MyAuditVal,_xlpm.MacVal&lt;&gt;"",_xlpm.MacVal,_xlpm.WinVal&lt;&gt;"",_xlpm.WinVal,_xlpm.CSVVal&lt;&gt;"",PROPER(_xlpm.CSVVal))),""))</f>
        <v/>
      </c>
      <c r="G412" s="41" t="str" cm="1">
        <f t="array" ref="G412">IF(($Y412+$Z412+$AA412+$AD412)=0,"",IFERROR(_xlfn.LET(_xlpm.CSVVal,IF($Y412=0,"",INDEX(CSV!G$2:G$510,$Y412)),_xlpm.MacVal,IF($Z412=0,"",INDEX(Output_Mac!G$2:G$500,$Z412)),_xlpm.WinVal,IF($AD412=0,"",INDEX(Output_Win!G$2:G$243,$AD412)),_xlpm.MyAuditVal,IF($AA412=0,"",INDEX(My_Audit!F$2:F$456,$AA412)),_xlfn.IFS(_xlpm.MyAuditVal&lt;&gt;"",_xlpm.MyAuditVal,_xlpm.MacVal&lt;&gt;"",_xlpm.MacVal,_xlpm.WinVal&lt;&gt;"",_xlpm.WinVal,_xlpm.CSVVal&lt;&gt;"",_xlpm.CSVVal)),""))</f>
        <v/>
      </c>
      <c r="H412" s="41" t="str" cm="1">
        <f t="array" ref="H412">IF($Z412&gt;0,INDEX(Output_Mac!H$2:H$500,$Z412),IF($AD412&gt;0,INDEX(Output_Win!H$2:H$243,$AD412),IF($AA412&gt;0,_xlfn.LET(_xlpm.MyAuditVal,INDEX(My_Audit!G$2:G$456,$AA412),IF(_xlpm.MyAuditVal=0,"",_xlpm.MyAuditVal)),"")))</f>
        <v/>
      </c>
      <c r="I412" s="41" t="str" cm="1">
        <f t="array" ref="I412">IF(($Y412+$Z412+$AA412+$AD412)=0,"",IFERROR(_xlfn.LET(_xlpm.CSVVal,IF($Y412=0,"",INDEX(CSV!H$2:H$510,$Y412)),_xlpm.MacVal,IF($Z412=0,"",INDEX(Output_Mac!I$2:I$500,$Z412)),_xlpm.WinVal,IF($AD412=0,"",INDEX(Output_Win!I$2:I$243,$AD412)),_xlpm.MyAuditVal,IF($AA412=0,"",INDEX(My_Audit!H$2:H$456,$AA412)),_xlfn.IFS(_xlpm.MyAuditVal&lt;&gt;"",_xlpm.MyAuditVal,_xlpm.MacVal&lt;&gt;"",_xlpm.MacVal,_xlpm.WinVal&lt;&gt;"",_xlpm.WinVal,_xlpm.CSVVal&lt;&gt;"",_xlpm.CSVVal)),""))</f>
        <v/>
      </c>
      <c r="J412" s="41" t="str" cm="1">
        <f t="array" ref="J412">IF(($Y412+$Z412+$AA412+$AD412)=0,"",IFERROR(_xlfn.LET(_xlpm.CSVVal,IF($Y412=0,"",INDEX(CSV!J$2:J$510,$Y412)),_xlpm.MacVal,IF($Z412=0,"",INDEX(Output_Mac!J$2:J$500,$Z412)),_xlpm.WinVal,IF($AD412=0,"",INDEX(Output_Win!J$2:J$243,$AD412)),_xlpm.MyAuditVal,IF($AA412=0,"",INDEX(My_Audit!I$2:I$456,$AA412)),_xlfn.IFS(_xlpm.MyAuditVal&lt;&gt;"",_xlpm.MyAuditVal,_xlpm.MacVal&lt;&gt;"",_xlpm.MacVal,_xlpm.WinVal&lt;&gt;"",_xlpm.WinVal,_xlpm.CSVVal&lt;&gt;"",_xlpm.CSVVal)),""))</f>
        <v/>
      </c>
      <c r="K412" s="41" t="str" cm="1">
        <f t="array" ref="K412">IF(($Y412+$Z412+$AA412+$AD412)=0,"",IFERROR(_xlfn.LET(_xlpm.CSVVal,IF($Y412=0,"",INDEX(CSV!N$2:N$510,$Y412)),_xlpm.MacVal,IF($Z412=0,"",INDEX(Output_Mac!L$2:L$500,$Z412)),_xlpm.WinVal,IF($AD412=0,"",INDEX(Output_Win!L$2:L$243,$AD412)),_xlpm.MyAuditVal,IF($AA412=0,"",INDEX(My_Audit!J$2:J$456,$AA412)),_xlfn.IFS(_xlpm.MyAuditVal&lt;&gt;"",_xlpm.MyAuditVal,_xlpm.MacVal&lt;&gt;"",_xlpm.MacVal,_xlpm.WinVal&lt;&gt;"",_xlpm.WinVal,_xlpm.CSVVal&lt;&gt;"",_xlpm.CSVVal)),""))</f>
        <v/>
      </c>
      <c r="L412" s="41" t="str" cm="1">
        <f t="array" ref="L412">IF(($Y412+$Z412+$AA412+$AD412)=0,"",IFERROR(_xlfn.LET(_xlpm.CSVVal,IF($Y412=0,"",INDEX(CSV!Q$2:Q$510,$Y412)),_xlpm.MacVal,IF($Z412=0,"",INDEX(Output_Mac!M$2:M$500,$Z412)),_xlpm.WinVal,IF($AD412=0,"",INDEX(Output_Win!M$2:M$243,$AD412)),_xlpm.MyAuditVal,IF($AA412=0,"",INDEX(My_Audit!K$2:K$456,$AA412)),_xlfn.IFS(_xlpm.MyAuditVal&lt;&gt;"",_xlpm.MyAuditVal,_xlpm.MacVal&lt;&gt;"",_xlpm.MacVal,_xlpm.WinVal&lt;&gt;"",_xlpm.WinVal,_xlpm.CSVVal&lt;&gt;"",_xlpm.CSVVal)),""))</f>
        <v/>
      </c>
      <c r="M412" s="41" t="str" cm="1">
        <f t="array" ref="M412">IF(($Y412+$Z412+$AA412+$AD412)=0,"",ExpandDiagCodes(_xlfn.TEXTJOIN(", ",TRUE,IF($AA412=0,"",INDEX(My_Audit!N$2:N$456,$AA412)),IF($Z412=0,"",INDEX(Output_Mac!S$2:S$500,$Z412)),IF($AD412=0,"",INDEX(Output_Win!S$2:S$243,$AD412)),IF($Y412=0,"",INDEX(CSV!AE$2:AE$510,$Y412)))))</f>
        <v/>
      </c>
      <c r="N412" s="41" t="str" cm="1">
        <f t="array" ref="N412">IF(($Y412+$Z412+$AA412+$AD412)=0,"",IFERROR(_xlfn.LET(_xlpm.CSVVal,IF($Y412=0,"",INDEX(CSV!AG$2:AG$510,$Y412)),_xlpm.MacVal,IF($Z412=0,"",INDEX(Output_Mac!T$2:T$500,$Z412)),_xlpm.WinVal,IF($AD412=0,"",INDEX(Output_Win!T$2:T$243,$AD412)),_xlpm.MyAuditVal,IF($AA412=0,"",INDEX(My_Audit!O$2:O$456,$AA412)),_xlfn.IFS(_xlpm.MyAuditVal&lt;&gt;"",_xlpm.MyAuditVal,_xlpm.MacVal&lt;&gt;"",_xlpm.MacVal,_xlpm.WinVal&lt;&gt;"",_xlpm.WinVal,_xlpm.CSVVal&lt;&gt;"",_xlpm.CSVVal)),""))</f>
        <v/>
      </c>
      <c r="O412" s="41" t="str" cm="1">
        <f t="array" ref="O412">IF($AB412=0,"",INDEX(My_Audit!P$2:P$456,$AB412))&amp;""</f>
        <v/>
      </c>
      <c r="P412" s="40"/>
      <c r="Q412" s="41" t="str">
        <f>IF(LEFT(N412,4)="Pass","Nist SP 800-88",My_Audit!R412)&amp;""</f>
        <v/>
      </c>
      <c r="R412" s="40"/>
      <c r="S412" s="40"/>
      <c r="T412" s="41" t="str" cm="1">
        <f t="array" ref="T412">IF($AC412=0,"",INDEX(Models!J$2:J$605,$AC412))</f>
        <v/>
      </c>
      <c r="U412" s="40"/>
      <c r="V412" s="40"/>
      <c r="W412" s="79" t="str" cm="1">
        <f t="array" ref="W412">IF(($Z412+$AA412+$AD412)=0,"",ExpandDiagCodes(_xlfn.TEXTJOIN(", ",TRUE,IF($AA412=0,"",INDEX(My_Audit!L$2:L$456,$AA412)),IF($Z412=0,"",INDEX(Output_Mac!AA$2:AA$500,$Z412)),IF($AD412=0,"",INDEX(Output_Win!AA$2:AA$243,$AD412)))))</f>
        <v/>
      </c>
      <c r="Y412" s="80">
        <f>IFERROR(MATCH($A412,CSV!$A$2:$A$510,0),0)</f>
        <v>0</v>
      </c>
      <c r="Z412" s="80">
        <f>IFERROR(MATCH($A412,Output_Mac!$A$2:$A$500,0),0)</f>
        <v>0</v>
      </c>
      <c r="AA412" s="80">
        <f>IFERROR(MATCH($A412,My_Audit!$A$2:$A$456,0),0)</f>
        <v>411</v>
      </c>
      <c r="AB412" s="80">
        <f>IFERROR(MATCH($C412,My_Audit!$B$2:$B$456,0),0)</f>
        <v>0</v>
      </c>
      <c r="AC412" s="80">
        <f>IFERROR(MATCH($E412,Models!$I$2:$I$605,0),0)</f>
        <v>0</v>
      </c>
      <c r="AD412" s="80">
        <f>IFERROR(MATCH($A412,Output_Win!$A$2:$A$243,0),0)</f>
        <v>0</v>
      </c>
    </row>
    <row r="413" spans="1:30">
      <c r="A413" s="40" t="str">
        <f>_xlfn.TEXTJOIN("",TRUE,Input!$A$4,TEXT(ROW(My_Audit!A412)+Input!$A$8-1,"00"))</f>
        <v>W4800</v>
      </c>
      <c r="B413" s="40" t="str">
        <f>_xlfn.TEXTJOIN("-",TRUE,"ITD",Input!$A$2,A413)</f>
        <v>ITD-SHR11749-W4800</v>
      </c>
      <c r="C413" s="41" t="str" cm="1">
        <f t="array" ref="C413">IF(($Y413+$Z413+$AA413+$AD413)=0,"",IFERROR(_xlfn.LET(_xlpm.CSVVal,IF($Y413=0,"",INDEX(CSV!B$2:B$510,$Y413)),_xlpm.MacVal,IF($Z413=0,"",INDEX(Output_Mac!B$2:B$500,$Z413)),_xlpm.WinVal,IF($AD413=0,"",INDEX(Output_Win!B$2:B$243,$AD413)),_xlpm.MyAuditVal,IF($AA413=0,"",INDEX(My_Audit!B$2:B$456,$AA413)),_xlfn.IFS(_xlpm.MyAuditVal&lt;&gt;"",_xlpm.MyAuditVal,_xlpm.MacVal&lt;&gt;"",_xlpm.MacVal,_xlpm.WinVal&lt;&gt;"",_xlpm.WinVal,_xlpm.CSVVal&lt;&gt;"",_xlpm.CSVVal)),""))</f>
        <v/>
      </c>
      <c r="D413" s="41" t="str" cm="1">
        <f t="array" ref="D413">IF(($Y413+$Z413+$AA413+$AD413)=0,"",IFERROR(_xlfn.LET(_xlpm.CSVVal,IF($Y413=0,"",INDEX(CSV!C$2:C$510,$Y413)),_xlpm.MacVal,IF($Z413=0,"",INDEX(Output_Mac!D$2:D$500,$Z413)),_xlpm.WinVal,IF($AD413=0,"",INDEX(Output_Win!D$2:D$243,$AD413)),_xlpm.MyAuditVal,IF($AA413=0,"",INDEX(My_Audit!C$2:C$456,$AA413)),_xlfn.IFS(_xlpm.MyAuditVal&lt;&gt;"",_xlpm.MyAuditVal,_xlpm.MacVal&lt;&gt;"",_xlpm.MacVal,_xlpm.WinVal&lt;&gt;"",_xlpm.WinVal,_xlpm.CSVVal&lt;&gt;"",_xlpm.CSVVal)),""))</f>
        <v/>
      </c>
      <c r="E413" s="41" t="str" cm="1">
        <f t="array" ref="E413">IF(($Y413+$Z413+$AA413+$AD413)=0,"",IFERROR(_xlfn.LET(_xlpm.CSVVal,IF($Y413=0,"",INDEX(CSV!E$2:E$510,$Y413)),_xlpm.MacVal,IF($Z413=0,"",INDEX(Output_Mac!C$2:C$500,$Z413)),_xlpm.WinVal,IF($AD413=0,"",INDEX(Output_Win!C$2:C$243,$AD413)),_xlpm.MyAuditVal,IF($AA413=0,"",INDEX(My_Audit!D$2:D$456,$AA413)),_xlfn.IFS(_xlpm.MyAuditVal&lt;&gt;"",_xlpm.MyAuditVal,_xlpm.MacVal&lt;&gt;"",_xlpm.MacVal,_xlpm.WinVal&lt;&gt;"",_xlpm.WinVal,_xlpm.CSVVal&lt;&gt;"",_xlpm.CSVVal)),""))</f>
        <v/>
      </c>
      <c r="F413" s="41" t="str" cm="1">
        <f t="array" ref="F413">IF(($Y413+$Z413+$AA413+$AD413)=0,"",IFERROR(_xlfn.LET(_xlpm.CSVVal,IF($Y413=0,"",INDEX(CSV!F$2:F$510,$Y413)),_xlpm.MacVal,IF($Z413=0,"",INDEX(Output_Mac!E$2:E$500,$Z413)),_xlpm.WinVal,IF($AD413=0,"",INDEX(Output_Win!E$2:E$243,$AD413)),_xlpm.MyAuditVal,IF($AA413=0,"",INDEX(My_Audit!E$2:E$456,$AA413)),_xlfn.IFS(_xlpm.MyAuditVal&lt;&gt;"",_xlpm.MyAuditVal,_xlpm.MacVal&lt;&gt;"",_xlpm.MacVal,_xlpm.WinVal&lt;&gt;"",_xlpm.WinVal,_xlpm.CSVVal&lt;&gt;"",PROPER(_xlpm.CSVVal))),""))</f>
        <v/>
      </c>
      <c r="G413" s="41" t="str" cm="1">
        <f t="array" ref="G413">IF(($Y413+$Z413+$AA413+$AD413)=0,"",IFERROR(_xlfn.LET(_xlpm.CSVVal,IF($Y413=0,"",INDEX(CSV!G$2:G$510,$Y413)),_xlpm.MacVal,IF($Z413=0,"",INDEX(Output_Mac!G$2:G$500,$Z413)),_xlpm.WinVal,IF($AD413=0,"",INDEX(Output_Win!G$2:G$243,$AD413)),_xlpm.MyAuditVal,IF($AA413=0,"",INDEX(My_Audit!F$2:F$456,$AA413)),_xlfn.IFS(_xlpm.MyAuditVal&lt;&gt;"",_xlpm.MyAuditVal,_xlpm.MacVal&lt;&gt;"",_xlpm.MacVal,_xlpm.WinVal&lt;&gt;"",_xlpm.WinVal,_xlpm.CSVVal&lt;&gt;"",_xlpm.CSVVal)),""))</f>
        <v/>
      </c>
      <c r="H413" s="41" t="str" cm="1">
        <f t="array" ref="H413">IF($Z413&gt;0,INDEX(Output_Mac!H$2:H$500,$Z413),IF($AD413&gt;0,INDEX(Output_Win!H$2:H$243,$AD413),IF($AA413&gt;0,_xlfn.LET(_xlpm.MyAuditVal,INDEX(My_Audit!G$2:G$456,$AA413),IF(_xlpm.MyAuditVal=0,"",_xlpm.MyAuditVal)),"")))</f>
        <v/>
      </c>
      <c r="I413" s="41" t="str" cm="1">
        <f t="array" ref="I413">IF(($Y413+$Z413+$AA413+$AD413)=0,"",IFERROR(_xlfn.LET(_xlpm.CSVVal,IF($Y413=0,"",INDEX(CSV!H$2:H$510,$Y413)),_xlpm.MacVal,IF($Z413=0,"",INDEX(Output_Mac!I$2:I$500,$Z413)),_xlpm.WinVal,IF($AD413=0,"",INDEX(Output_Win!I$2:I$243,$AD413)),_xlpm.MyAuditVal,IF($AA413=0,"",INDEX(My_Audit!H$2:H$456,$AA413)),_xlfn.IFS(_xlpm.MyAuditVal&lt;&gt;"",_xlpm.MyAuditVal,_xlpm.MacVal&lt;&gt;"",_xlpm.MacVal,_xlpm.WinVal&lt;&gt;"",_xlpm.WinVal,_xlpm.CSVVal&lt;&gt;"",_xlpm.CSVVal)),""))</f>
        <v/>
      </c>
      <c r="J413" s="41" t="str" cm="1">
        <f t="array" ref="J413">IF(($Y413+$Z413+$AA413+$AD413)=0,"",IFERROR(_xlfn.LET(_xlpm.CSVVal,IF($Y413=0,"",INDEX(CSV!J$2:J$510,$Y413)),_xlpm.MacVal,IF($Z413=0,"",INDEX(Output_Mac!J$2:J$500,$Z413)),_xlpm.WinVal,IF($AD413=0,"",INDEX(Output_Win!J$2:J$243,$AD413)),_xlpm.MyAuditVal,IF($AA413=0,"",INDEX(My_Audit!I$2:I$456,$AA413)),_xlfn.IFS(_xlpm.MyAuditVal&lt;&gt;"",_xlpm.MyAuditVal,_xlpm.MacVal&lt;&gt;"",_xlpm.MacVal,_xlpm.WinVal&lt;&gt;"",_xlpm.WinVal,_xlpm.CSVVal&lt;&gt;"",_xlpm.CSVVal)),""))</f>
        <v/>
      </c>
      <c r="K413" s="41" t="str" cm="1">
        <f t="array" ref="K413">IF(($Y413+$Z413+$AA413+$AD413)=0,"",IFERROR(_xlfn.LET(_xlpm.CSVVal,IF($Y413=0,"",INDEX(CSV!N$2:N$510,$Y413)),_xlpm.MacVal,IF($Z413=0,"",INDEX(Output_Mac!L$2:L$500,$Z413)),_xlpm.WinVal,IF($AD413=0,"",INDEX(Output_Win!L$2:L$243,$AD413)),_xlpm.MyAuditVal,IF($AA413=0,"",INDEX(My_Audit!J$2:J$456,$AA413)),_xlfn.IFS(_xlpm.MyAuditVal&lt;&gt;"",_xlpm.MyAuditVal,_xlpm.MacVal&lt;&gt;"",_xlpm.MacVal,_xlpm.WinVal&lt;&gt;"",_xlpm.WinVal,_xlpm.CSVVal&lt;&gt;"",_xlpm.CSVVal)),""))</f>
        <v/>
      </c>
      <c r="L413" s="41" t="str" cm="1">
        <f t="array" ref="L413">IF(($Y413+$Z413+$AA413+$AD413)=0,"",IFERROR(_xlfn.LET(_xlpm.CSVVal,IF($Y413=0,"",INDEX(CSV!Q$2:Q$510,$Y413)),_xlpm.MacVal,IF($Z413=0,"",INDEX(Output_Mac!M$2:M$500,$Z413)),_xlpm.WinVal,IF($AD413=0,"",INDEX(Output_Win!M$2:M$243,$AD413)),_xlpm.MyAuditVal,IF($AA413=0,"",INDEX(My_Audit!K$2:K$456,$AA413)),_xlfn.IFS(_xlpm.MyAuditVal&lt;&gt;"",_xlpm.MyAuditVal,_xlpm.MacVal&lt;&gt;"",_xlpm.MacVal,_xlpm.WinVal&lt;&gt;"",_xlpm.WinVal,_xlpm.CSVVal&lt;&gt;"",_xlpm.CSVVal)),""))</f>
        <v/>
      </c>
      <c r="M413" s="41" t="str" cm="1">
        <f t="array" ref="M413">IF(($Y413+$Z413+$AA413+$AD413)=0,"",ExpandDiagCodes(_xlfn.TEXTJOIN(", ",TRUE,IF($AA413=0,"",INDEX(My_Audit!N$2:N$456,$AA413)),IF($Z413=0,"",INDEX(Output_Mac!S$2:S$500,$Z413)),IF($AD413=0,"",INDEX(Output_Win!S$2:S$243,$AD413)),IF($Y413=0,"",INDEX(CSV!AE$2:AE$510,$Y413)))))</f>
        <v/>
      </c>
      <c r="N413" s="41" t="str" cm="1">
        <f t="array" ref="N413">IF(($Y413+$Z413+$AA413+$AD413)=0,"",IFERROR(_xlfn.LET(_xlpm.CSVVal,IF($Y413=0,"",INDEX(CSV!AG$2:AG$510,$Y413)),_xlpm.MacVal,IF($Z413=0,"",INDEX(Output_Mac!T$2:T$500,$Z413)),_xlpm.WinVal,IF($AD413=0,"",INDEX(Output_Win!T$2:T$243,$AD413)),_xlpm.MyAuditVal,IF($AA413=0,"",INDEX(My_Audit!O$2:O$456,$AA413)),_xlfn.IFS(_xlpm.MyAuditVal&lt;&gt;"",_xlpm.MyAuditVal,_xlpm.MacVal&lt;&gt;"",_xlpm.MacVal,_xlpm.WinVal&lt;&gt;"",_xlpm.WinVal,_xlpm.CSVVal&lt;&gt;"",_xlpm.CSVVal)),""))</f>
        <v/>
      </c>
      <c r="O413" s="41" t="str" cm="1">
        <f t="array" ref="O413">IF($AB413=0,"",INDEX(My_Audit!P$2:P$456,$AB413))&amp;""</f>
        <v/>
      </c>
      <c r="P413" s="40"/>
      <c r="Q413" s="41" t="str">
        <f>IF(LEFT(N413,4)="Pass","Nist SP 800-88",My_Audit!R413)&amp;""</f>
        <v/>
      </c>
      <c r="R413" s="40"/>
      <c r="S413" s="40"/>
      <c r="T413" s="41" t="str" cm="1">
        <f t="array" ref="T413">IF($AC413=0,"",INDEX(Models!J$2:J$605,$AC413))</f>
        <v/>
      </c>
      <c r="U413" s="40"/>
      <c r="V413" s="40"/>
      <c r="W413" s="79" t="str" cm="1">
        <f t="array" ref="W413">IF(($Z413+$AA413+$AD413)=0,"",ExpandDiagCodes(_xlfn.TEXTJOIN(", ",TRUE,IF($AA413=0,"",INDEX(My_Audit!L$2:L$456,$AA413)),IF($Z413=0,"",INDEX(Output_Mac!AA$2:AA$500,$Z413)),IF($AD413=0,"",INDEX(Output_Win!AA$2:AA$243,$AD413)))))</f>
        <v/>
      </c>
      <c r="Y413" s="80">
        <f>IFERROR(MATCH($A413,CSV!$A$2:$A$510,0),0)</f>
        <v>0</v>
      </c>
      <c r="Z413" s="80">
        <f>IFERROR(MATCH($A413,Output_Mac!$A$2:$A$500,0),0)</f>
        <v>0</v>
      </c>
      <c r="AA413" s="80">
        <f>IFERROR(MATCH($A413,My_Audit!$A$2:$A$456,0),0)</f>
        <v>412</v>
      </c>
      <c r="AB413" s="80">
        <f>IFERROR(MATCH($C413,My_Audit!$B$2:$B$456,0),0)</f>
        <v>0</v>
      </c>
      <c r="AC413" s="80">
        <f>IFERROR(MATCH($E413,Models!$I$2:$I$605,0),0)</f>
        <v>0</v>
      </c>
      <c r="AD413" s="80">
        <f>IFERROR(MATCH($A413,Output_Win!$A$2:$A$243,0),0)</f>
        <v>0</v>
      </c>
    </row>
    <row r="414" spans="1:30">
      <c r="A414" s="40" t="str">
        <f>_xlfn.TEXTJOIN("",TRUE,Input!$A$4,TEXT(ROW(My_Audit!A413)+Input!$A$8-1,"00"))</f>
        <v>W4801</v>
      </c>
      <c r="B414" s="40" t="str">
        <f>_xlfn.TEXTJOIN("-",TRUE,"ITD",Input!$A$2,A414)</f>
        <v>ITD-SHR11749-W4801</v>
      </c>
      <c r="C414" s="41" t="str" cm="1">
        <f t="array" ref="C414">IF(($Y414+$Z414+$AA414+$AD414)=0,"",IFERROR(_xlfn.LET(_xlpm.CSVVal,IF($Y414=0,"",INDEX(CSV!B$2:B$510,$Y414)),_xlpm.MacVal,IF($Z414=0,"",INDEX(Output_Mac!B$2:B$500,$Z414)),_xlpm.WinVal,IF($AD414=0,"",INDEX(Output_Win!B$2:B$243,$AD414)),_xlpm.MyAuditVal,IF($AA414=0,"",INDEX(My_Audit!B$2:B$456,$AA414)),_xlfn.IFS(_xlpm.MyAuditVal&lt;&gt;"",_xlpm.MyAuditVal,_xlpm.MacVal&lt;&gt;"",_xlpm.MacVal,_xlpm.WinVal&lt;&gt;"",_xlpm.WinVal,_xlpm.CSVVal&lt;&gt;"",_xlpm.CSVVal)),""))</f>
        <v/>
      </c>
      <c r="D414" s="41" t="str" cm="1">
        <f t="array" ref="D414">IF(($Y414+$Z414+$AA414+$AD414)=0,"",IFERROR(_xlfn.LET(_xlpm.CSVVal,IF($Y414=0,"",INDEX(CSV!C$2:C$510,$Y414)),_xlpm.MacVal,IF($Z414=0,"",INDEX(Output_Mac!D$2:D$500,$Z414)),_xlpm.WinVal,IF($AD414=0,"",INDEX(Output_Win!D$2:D$243,$AD414)),_xlpm.MyAuditVal,IF($AA414=0,"",INDEX(My_Audit!C$2:C$456,$AA414)),_xlfn.IFS(_xlpm.MyAuditVal&lt;&gt;"",_xlpm.MyAuditVal,_xlpm.MacVal&lt;&gt;"",_xlpm.MacVal,_xlpm.WinVal&lt;&gt;"",_xlpm.WinVal,_xlpm.CSVVal&lt;&gt;"",_xlpm.CSVVal)),""))</f>
        <v/>
      </c>
      <c r="E414" s="41" t="str" cm="1">
        <f t="array" ref="E414">IF(($Y414+$Z414+$AA414+$AD414)=0,"",IFERROR(_xlfn.LET(_xlpm.CSVVal,IF($Y414=0,"",INDEX(CSV!E$2:E$510,$Y414)),_xlpm.MacVal,IF($Z414=0,"",INDEX(Output_Mac!C$2:C$500,$Z414)),_xlpm.WinVal,IF($AD414=0,"",INDEX(Output_Win!C$2:C$243,$AD414)),_xlpm.MyAuditVal,IF($AA414=0,"",INDEX(My_Audit!D$2:D$456,$AA414)),_xlfn.IFS(_xlpm.MyAuditVal&lt;&gt;"",_xlpm.MyAuditVal,_xlpm.MacVal&lt;&gt;"",_xlpm.MacVal,_xlpm.WinVal&lt;&gt;"",_xlpm.WinVal,_xlpm.CSVVal&lt;&gt;"",_xlpm.CSVVal)),""))</f>
        <v/>
      </c>
      <c r="F414" s="41" t="str" cm="1">
        <f t="array" ref="F414">IF(($Y414+$Z414+$AA414+$AD414)=0,"",IFERROR(_xlfn.LET(_xlpm.CSVVal,IF($Y414=0,"",INDEX(CSV!F$2:F$510,$Y414)),_xlpm.MacVal,IF($Z414=0,"",INDEX(Output_Mac!E$2:E$500,$Z414)),_xlpm.WinVal,IF($AD414=0,"",INDEX(Output_Win!E$2:E$243,$AD414)),_xlpm.MyAuditVal,IF($AA414=0,"",INDEX(My_Audit!E$2:E$456,$AA414)),_xlfn.IFS(_xlpm.MyAuditVal&lt;&gt;"",_xlpm.MyAuditVal,_xlpm.MacVal&lt;&gt;"",_xlpm.MacVal,_xlpm.WinVal&lt;&gt;"",_xlpm.WinVal,_xlpm.CSVVal&lt;&gt;"",PROPER(_xlpm.CSVVal))),""))</f>
        <v/>
      </c>
      <c r="G414" s="41" t="str" cm="1">
        <f t="array" ref="G414">IF(($Y414+$Z414+$AA414+$AD414)=0,"",IFERROR(_xlfn.LET(_xlpm.CSVVal,IF($Y414=0,"",INDEX(CSV!G$2:G$510,$Y414)),_xlpm.MacVal,IF($Z414=0,"",INDEX(Output_Mac!G$2:G$500,$Z414)),_xlpm.WinVal,IF($AD414=0,"",INDEX(Output_Win!G$2:G$243,$AD414)),_xlpm.MyAuditVal,IF($AA414=0,"",INDEX(My_Audit!F$2:F$456,$AA414)),_xlfn.IFS(_xlpm.MyAuditVal&lt;&gt;"",_xlpm.MyAuditVal,_xlpm.MacVal&lt;&gt;"",_xlpm.MacVal,_xlpm.WinVal&lt;&gt;"",_xlpm.WinVal,_xlpm.CSVVal&lt;&gt;"",_xlpm.CSVVal)),""))</f>
        <v/>
      </c>
      <c r="H414" s="41" t="str" cm="1">
        <f t="array" ref="H414">IF($Z414&gt;0,INDEX(Output_Mac!H$2:H$500,$Z414),IF($AD414&gt;0,INDEX(Output_Win!H$2:H$243,$AD414),IF($AA414&gt;0,_xlfn.LET(_xlpm.MyAuditVal,INDEX(My_Audit!G$2:G$456,$AA414),IF(_xlpm.MyAuditVal=0,"",_xlpm.MyAuditVal)),"")))</f>
        <v/>
      </c>
      <c r="I414" s="41" t="str" cm="1">
        <f t="array" ref="I414">IF(($Y414+$Z414+$AA414+$AD414)=0,"",IFERROR(_xlfn.LET(_xlpm.CSVVal,IF($Y414=0,"",INDEX(CSV!H$2:H$510,$Y414)),_xlpm.MacVal,IF($Z414=0,"",INDEX(Output_Mac!I$2:I$500,$Z414)),_xlpm.WinVal,IF($AD414=0,"",INDEX(Output_Win!I$2:I$243,$AD414)),_xlpm.MyAuditVal,IF($AA414=0,"",INDEX(My_Audit!H$2:H$456,$AA414)),_xlfn.IFS(_xlpm.MyAuditVal&lt;&gt;"",_xlpm.MyAuditVal,_xlpm.MacVal&lt;&gt;"",_xlpm.MacVal,_xlpm.WinVal&lt;&gt;"",_xlpm.WinVal,_xlpm.CSVVal&lt;&gt;"",_xlpm.CSVVal)),""))</f>
        <v/>
      </c>
      <c r="J414" s="41" t="str" cm="1">
        <f t="array" ref="J414">IF(($Y414+$Z414+$AA414+$AD414)=0,"",IFERROR(_xlfn.LET(_xlpm.CSVVal,IF($Y414=0,"",INDEX(CSV!J$2:J$510,$Y414)),_xlpm.MacVal,IF($Z414=0,"",INDEX(Output_Mac!J$2:J$500,$Z414)),_xlpm.WinVal,IF($AD414=0,"",INDEX(Output_Win!J$2:J$243,$AD414)),_xlpm.MyAuditVal,IF($AA414=0,"",INDEX(My_Audit!I$2:I$456,$AA414)),_xlfn.IFS(_xlpm.MyAuditVal&lt;&gt;"",_xlpm.MyAuditVal,_xlpm.MacVal&lt;&gt;"",_xlpm.MacVal,_xlpm.WinVal&lt;&gt;"",_xlpm.WinVal,_xlpm.CSVVal&lt;&gt;"",_xlpm.CSVVal)),""))</f>
        <v/>
      </c>
      <c r="K414" s="41" t="str" cm="1">
        <f t="array" ref="K414">IF(($Y414+$Z414+$AA414+$AD414)=0,"",IFERROR(_xlfn.LET(_xlpm.CSVVal,IF($Y414=0,"",INDEX(CSV!N$2:N$510,$Y414)),_xlpm.MacVal,IF($Z414=0,"",INDEX(Output_Mac!L$2:L$500,$Z414)),_xlpm.WinVal,IF($AD414=0,"",INDEX(Output_Win!L$2:L$243,$AD414)),_xlpm.MyAuditVal,IF($AA414=0,"",INDEX(My_Audit!J$2:J$456,$AA414)),_xlfn.IFS(_xlpm.MyAuditVal&lt;&gt;"",_xlpm.MyAuditVal,_xlpm.MacVal&lt;&gt;"",_xlpm.MacVal,_xlpm.WinVal&lt;&gt;"",_xlpm.WinVal,_xlpm.CSVVal&lt;&gt;"",_xlpm.CSVVal)),""))</f>
        <v/>
      </c>
      <c r="L414" s="41" t="str" cm="1">
        <f t="array" ref="L414">IF(($Y414+$Z414+$AA414+$AD414)=0,"",IFERROR(_xlfn.LET(_xlpm.CSVVal,IF($Y414=0,"",INDEX(CSV!Q$2:Q$510,$Y414)),_xlpm.MacVal,IF($Z414=0,"",INDEX(Output_Mac!M$2:M$500,$Z414)),_xlpm.WinVal,IF($AD414=0,"",INDEX(Output_Win!M$2:M$243,$AD414)),_xlpm.MyAuditVal,IF($AA414=0,"",INDEX(My_Audit!K$2:K$456,$AA414)),_xlfn.IFS(_xlpm.MyAuditVal&lt;&gt;"",_xlpm.MyAuditVal,_xlpm.MacVal&lt;&gt;"",_xlpm.MacVal,_xlpm.WinVal&lt;&gt;"",_xlpm.WinVal,_xlpm.CSVVal&lt;&gt;"",_xlpm.CSVVal)),""))</f>
        <v/>
      </c>
      <c r="M414" s="41" t="str" cm="1">
        <f t="array" ref="M414">IF(($Y414+$Z414+$AA414+$AD414)=0,"",ExpandDiagCodes(_xlfn.TEXTJOIN(", ",TRUE,IF($AA414=0,"",INDEX(My_Audit!N$2:N$456,$AA414)),IF($Z414=0,"",INDEX(Output_Mac!S$2:S$500,$Z414)),IF($AD414=0,"",INDEX(Output_Win!S$2:S$243,$AD414)),IF($Y414=0,"",INDEX(CSV!AE$2:AE$510,$Y414)))))</f>
        <v/>
      </c>
      <c r="N414" s="41" t="str" cm="1">
        <f t="array" ref="N414">IF(($Y414+$Z414+$AA414+$AD414)=0,"",IFERROR(_xlfn.LET(_xlpm.CSVVal,IF($Y414=0,"",INDEX(CSV!AG$2:AG$510,$Y414)),_xlpm.MacVal,IF($Z414=0,"",INDEX(Output_Mac!T$2:T$500,$Z414)),_xlpm.WinVal,IF($AD414=0,"",INDEX(Output_Win!T$2:T$243,$AD414)),_xlpm.MyAuditVal,IF($AA414=0,"",INDEX(My_Audit!O$2:O$456,$AA414)),_xlfn.IFS(_xlpm.MyAuditVal&lt;&gt;"",_xlpm.MyAuditVal,_xlpm.MacVal&lt;&gt;"",_xlpm.MacVal,_xlpm.WinVal&lt;&gt;"",_xlpm.WinVal,_xlpm.CSVVal&lt;&gt;"",_xlpm.CSVVal)),""))</f>
        <v/>
      </c>
      <c r="O414" s="41" t="str" cm="1">
        <f t="array" ref="O414">IF($AB414=0,"",INDEX(My_Audit!P$2:P$456,$AB414))&amp;""</f>
        <v/>
      </c>
      <c r="P414" s="40"/>
      <c r="Q414" s="41" t="str">
        <f>IF(LEFT(N414,4)="Pass","Nist SP 800-88",My_Audit!R414)&amp;""</f>
        <v/>
      </c>
      <c r="R414" s="40"/>
      <c r="S414" s="40"/>
      <c r="T414" s="41" t="str" cm="1">
        <f t="array" ref="T414">IF($AC414=0,"",INDEX(Models!J$2:J$605,$AC414))</f>
        <v/>
      </c>
      <c r="U414" s="40"/>
      <c r="V414" s="40"/>
      <c r="W414" s="79" t="str" cm="1">
        <f t="array" ref="W414">IF(($Z414+$AA414+$AD414)=0,"",ExpandDiagCodes(_xlfn.TEXTJOIN(", ",TRUE,IF($AA414=0,"",INDEX(My_Audit!L$2:L$456,$AA414)),IF($Z414=0,"",INDEX(Output_Mac!AA$2:AA$500,$Z414)),IF($AD414=0,"",INDEX(Output_Win!AA$2:AA$243,$AD414)))))</f>
        <v/>
      </c>
      <c r="Y414" s="80">
        <f>IFERROR(MATCH($A414,CSV!$A$2:$A$510,0),0)</f>
        <v>0</v>
      </c>
      <c r="Z414" s="80">
        <f>IFERROR(MATCH($A414,Output_Mac!$A$2:$A$500,0),0)</f>
        <v>0</v>
      </c>
      <c r="AA414" s="80">
        <f>IFERROR(MATCH($A414,My_Audit!$A$2:$A$456,0),0)</f>
        <v>413</v>
      </c>
      <c r="AB414" s="80">
        <f>IFERROR(MATCH($C414,My_Audit!$B$2:$B$456,0),0)</f>
        <v>0</v>
      </c>
      <c r="AC414" s="80">
        <f>IFERROR(MATCH($E414,Models!$I$2:$I$605,0),0)</f>
        <v>0</v>
      </c>
      <c r="AD414" s="80">
        <f>IFERROR(MATCH($A414,Output_Win!$A$2:$A$243,0),0)</f>
        <v>0</v>
      </c>
    </row>
    <row r="415" spans="1:30">
      <c r="A415" s="40" t="str">
        <f>_xlfn.TEXTJOIN("",TRUE,Input!$A$4,TEXT(ROW(My_Audit!A414)+Input!$A$8-1,"00"))</f>
        <v>W4802</v>
      </c>
      <c r="B415" s="40" t="str">
        <f>_xlfn.TEXTJOIN("-",TRUE,"ITD",Input!$A$2,A415)</f>
        <v>ITD-SHR11749-W4802</v>
      </c>
      <c r="C415" s="41" t="str" cm="1">
        <f t="array" ref="C415">IF(($Y415+$Z415+$AA415+$AD415)=0,"",IFERROR(_xlfn.LET(_xlpm.CSVVal,IF($Y415=0,"",INDEX(CSV!B$2:B$510,$Y415)),_xlpm.MacVal,IF($Z415=0,"",INDEX(Output_Mac!B$2:B$500,$Z415)),_xlpm.WinVal,IF($AD415=0,"",INDEX(Output_Win!B$2:B$243,$AD415)),_xlpm.MyAuditVal,IF($AA415=0,"",INDEX(My_Audit!B$2:B$456,$AA415)),_xlfn.IFS(_xlpm.MyAuditVal&lt;&gt;"",_xlpm.MyAuditVal,_xlpm.MacVal&lt;&gt;"",_xlpm.MacVal,_xlpm.WinVal&lt;&gt;"",_xlpm.WinVal,_xlpm.CSVVal&lt;&gt;"",_xlpm.CSVVal)),""))</f>
        <v/>
      </c>
      <c r="D415" s="41" t="str" cm="1">
        <f t="array" ref="D415">IF(($Y415+$Z415+$AA415+$AD415)=0,"",IFERROR(_xlfn.LET(_xlpm.CSVVal,IF($Y415=0,"",INDEX(CSV!C$2:C$510,$Y415)),_xlpm.MacVal,IF($Z415=0,"",INDEX(Output_Mac!D$2:D$500,$Z415)),_xlpm.WinVal,IF($AD415=0,"",INDEX(Output_Win!D$2:D$243,$AD415)),_xlpm.MyAuditVal,IF($AA415=0,"",INDEX(My_Audit!C$2:C$456,$AA415)),_xlfn.IFS(_xlpm.MyAuditVal&lt;&gt;"",_xlpm.MyAuditVal,_xlpm.MacVal&lt;&gt;"",_xlpm.MacVal,_xlpm.WinVal&lt;&gt;"",_xlpm.WinVal,_xlpm.CSVVal&lt;&gt;"",_xlpm.CSVVal)),""))</f>
        <v/>
      </c>
      <c r="E415" s="41" t="str" cm="1">
        <f t="array" ref="E415">IF(($Y415+$Z415+$AA415+$AD415)=0,"",IFERROR(_xlfn.LET(_xlpm.CSVVal,IF($Y415=0,"",INDEX(CSV!E$2:E$510,$Y415)),_xlpm.MacVal,IF($Z415=0,"",INDEX(Output_Mac!C$2:C$500,$Z415)),_xlpm.WinVal,IF($AD415=0,"",INDEX(Output_Win!C$2:C$243,$AD415)),_xlpm.MyAuditVal,IF($AA415=0,"",INDEX(My_Audit!D$2:D$456,$AA415)),_xlfn.IFS(_xlpm.MyAuditVal&lt;&gt;"",_xlpm.MyAuditVal,_xlpm.MacVal&lt;&gt;"",_xlpm.MacVal,_xlpm.WinVal&lt;&gt;"",_xlpm.WinVal,_xlpm.CSVVal&lt;&gt;"",_xlpm.CSVVal)),""))</f>
        <v/>
      </c>
      <c r="F415" s="41" t="str" cm="1">
        <f t="array" ref="F415">IF(($Y415+$Z415+$AA415+$AD415)=0,"",IFERROR(_xlfn.LET(_xlpm.CSVVal,IF($Y415=0,"",INDEX(CSV!F$2:F$510,$Y415)),_xlpm.MacVal,IF($Z415=0,"",INDEX(Output_Mac!E$2:E$500,$Z415)),_xlpm.WinVal,IF($AD415=0,"",INDEX(Output_Win!E$2:E$243,$AD415)),_xlpm.MyAuditVal,IF($AA415=0,"",INDEX(My_Audit!E$2:E$456,$AA415)),_xlfn.IFS(_xlpm.MyAuditVal&lt;&gt;"",_xlpm.MyAuditVal,_xlpm.MacVal&lt;&gt;"",_xlpm.MacVal,_xlpm.WinVal&lt;&gt;"",_xlpm.WinVal,_xlpm.CSVVal&lt;&gt;"",PROPER(_xlpm.CSVVal))),""))</f>
        <v/>
      </c>
      <c r="G415" s="41" t="str" cm="1">
        <f t="array" ref="G415">IF(($Y415+$Z415+$AA415+$AD415)=0,"",IFERROR(_xlfn.LET(_xlpm.CSVVal,IF($Y415=0,"",INDEX(CSV!G$2:G$510,$Y415)),_xlpm.MacVal,IF($Z415=0,"",INDEX(Output_Mac!G$2:G$500,$Z415)),_xlpm.WinVal,IF($AD415=0,"",INDEX(Output_Win!G$2:G$243,$AD415)),_xlpm.MyAuditVal,IF($AA415=0,"",INDEX(My_Audit!F$2:F$456,$AA415)),_xlfn.IFS(_xlpm.MyAuditVal&lt;&gt;"",_xlpm.MyAuditVal,_xlpm.MacVal&lt;&gt;"",_xlpm.MacVal,_xlpm.WinVal&lt;&gt;"",_xlpm.WinVal,_xlpm.CSVVal&lt;&gt;"",_xlpm.CSVVal)),""))</f>
        <v/>
      </c>
      <c r="H415" s="41" t="str" cm="1">
        <f t="array" ref="H415">IF($Z415&gt;0,INDEX(Output_Mac!H$2:H$500,$Z415),IF($AD415&gt;0,INDEX(Output_Win!H$2:H$243,$AD415),IF($AA415&gt;0,_xlfn.LET(_xlpm.MyAuditVal,INDEX(My_Audit!G$2:G$456,$AA415),IF(_xlpm.MyAuditVal=0,"",_xlpm.MyAuditVal)),"")))</f>
        <v/>
      </c>
      <c r="I415" s="41" t="str" cm="1">
        <f t="array" ref="I415">IF(($Y415+$Z415+$AA415+$AD415)=0,"",IFERROR(_xlfn.LET(_xlpm.CSVVal,IF($Y415=0,"",INDEX(CSV!H$2:H$510,$Y415)),_xlpm.MacVal,IF($Z415=0,"",INDEX(Output_Mac!I$2:I$500,$Z415)),_xlpm.WinVal,IF($AD415=0,"",INDEX(Output_Win!I$2:I$243,$AD415)),_xlpm.MyAuditVal,IF($AA415=0,"",INDEX(My_Audit!H$2:H$456,$AA415)),_xlfn.IFS(_xlpm.MyAuditVal&lt;&gt;"",_xlpm.MyAuditVal,_xlpm.MacVal&lt;&gt;"",_xlpm.MacVal,_xlpm.WinVal&lt;&gt;"",_xlpm.WinVal,_xlpm.CSVVal&lt;&gt;"",_xlpm.CSVVal)),""))</f>
        <v/>
      </c>
      <c r="J415" s="41" t="str" cm="1">
        <f t="array" ref="J415">IF(($Y415+$Z415+$AA415+$AD415)=0,"",IFERROR(_xlfn.LET(_xlpm.CSVVal,IF($Y415=0,"",INDEX(CSV!J$2:J$510,$Y415)),_xlpm.MacVal,IF($Z415=0,"",INDEX(Output_Mac!J$2:J$500,$Z415)),_xlpm.WinVal,IF($AD415=0,"",INDEX(Output_Win!J$2:J$243,$AD415)),_xlpm.MyAuditVal,IF($AA415=0,"",INDEX(My_Audit!I$2:I$456,$AA415)),_xlfn.IFS(_xlpm.MyAuditVal&lt;&gt;"",_xlpm.MyAuditVal,_xlpm.MacVal&lt;&gt;"",_xlpm.MacVal,_xlpm.WinVal&lt;&gt;"",_xlpm.WinVal,_xlpm.CSVVal&lt;&gt;"",_xlpm.CSVVal)),""))</f>
        <v/>
      </c>
      <c r="K415" s="41" t="str" cm="1">
        <f t="array" ref="K415">IF(($Y415+$Z415+$AA415+$AD415)=0,"",IFERROR(_xlfn.LET(_xlpm.CSVVal,IF($Y415=0,"",INDEX(CSV!N$2:N$510,$Y415)),_xlpm.MacVal,IF($Z415=0,"",INDEX(Output_Mac!L$2:L$500,$Z415)),_xlpm.WinVal,IF($AD415=0,"",INDEX(Output_Win!L$2:L$243,$AD415)),_xlpm.MyAuditVal,IF($AA415=0,"",INDEX(My_Audit!J$2:J$456,$AA415)),_xlfn.IFS(_xlpm.MyAuditVal&lt;&gt;"",_xlpm.MyAuditVal,_xlpm.MacVal&lt;&gt;"",_xlpm.MacVal,_xlpm.WinVal&lt;&gt;"",_xlpm.WinVal,_xlpm.CSVVal&lt;&gt;"",_xlpm.CSVVal)),""))</f>
        <v/>
      </c>
      <c r="L415" s="41" t="str" cm="1">
        <f t="array" ref="L415">IF(($Y415+$Z415+$AA415+$AD415)=0,"",IFERROR(_xlfn.LET(_xlpm.CSVVal,IF($Y415=0,"",INDEX(CSV!Q$2:Q$510,$Y415)),_xlpm.MacVal,IF($Z415=0,"",INDEX(Output_Mac!M$2:M$500,$Z415)),_xlpm.WinVal,IF($AD415=0,"",INDEX(Output_Win!M$2:M$243,$AD415)),_xlpm.MyAuditVal,IF($AA415=0,"",INDEX(My_Audit!K$2:K$456,$AA415)),_xlfn.IFS(_xlpm.MyAuditVal&lt;&gt;"",_xlpm.MyAuditVal,_xlpm.MacVal&lt;&gt;"",_xlpm.MacVal,_xlpm.WinVal&lt;&gt;"",_xlpm.WinVal,_xlpm.CSVVal&lt;&gt;"",_xlpm.CSVVal)),""))</f>
        <v/>
      </c>
      <c r="M415" s="41" t="str" cm="1">
        <f t="array" ref="M415">IF(($Y415+$Z415+$AA415+$AD415)=0,"",ExpandDiagCodes(_xlfn.TEXTJOIN(", ",TRUE,IF($AA415=0,"",INDEX(My_Audit!N$2:N$456,$AA415)),IF($Z415=0,"",INDEX(Output_Mac!S$2:S$500,$Z415)),IF($AD415=0,"",INDEX(Output_Win!S$2:S$243,$AD415)),IF($Y415=0,"",INDEX(CSV!AE$2:AE$510,$Y415)))))</f>
        <v/>
      </c>
      <c r="N415" s="41" t="str" cm="1">
        <f t="array" ref="N415">IF(($Y415+$Z415+$AA415+$AD415)=0,"",IFERROR(_xlfn.LET(_xlpm.CSVVal,IF($Y415=0,"",INDEX(CSV!AG$2:AG$510,$Y415)),_xlpm.MacVal,IF($Z415=0,"",INDEX(Output_Mac!T$2:T$500,$Z415)),_xlpm.WinVal,IF($AD415=0,"",INDEX(Output_Win!T$2:T$243,$AD415)),_xlpm.MyAuditVal,IF($AA415=0,"",INDEX(My_Audit!O$2:O$456,$AA415)),_xlfn.IFS(_xlpm.MyAuditVal&lt;&gt;"",_xlpm.MyAuditVal,_xlpm.MacVal&lt;&gt;"",_xlpm.MacVal,_xlpm.WinVal&lt;&gt;"",_xlpm.WinVal,_xlpm.CSVVal&lt;&gt;"",_xlpm.CSVVal)),""))</f>
        <v/>
      </c>
      <c r="O415" s="41" t="str" cm="1">
        <f t="array" ref="O415">IF($AB415=0,"",INDEX(My_Audit!P$2:P$456,$AB415))&amp;""</f>
        <v/>
      </c>
      <c r="P415" s="40"/>
      <c r="Q415" s="41" t="str">
        <f>IF(LEFT(N415,4)="Pass","Nist SP 800-88",My_Audit!R415)&amp;""</f>
        <v/>
      </c>
      <c r="R415" s="40"/>
      <c r="S415" s="40"/>
      <c r="T415" s="41" t="str" cm="1">
        <f t="array" ref="T415">IF($AC415=0,"",INDEX(Models!J$2:J$605,$AC415))</f>
        <v/>
      </c>
      <c r="U415" s="40"/>
      <c r="V415" s="40"/>
      <c r="W415" s="79" t="str" cm="1">
        <f t="array" ref="W415">IF(($Z415+$AA415+$AD415)=0,"",ExpandDiagCodes(_xlfn.TEXTJOIN(", ",TRUE,IF($AA415=0,"",INDEX(My_Audit!L$2:L$456,$AA415)),IF($Z415=0,"",INDEX(Output_Mac!AA$2:AA$500,$Z415)),IF($AD415=0,"",INDEX(Output_Win!AA$2:AA$243,$AD415)))))</f>
        <v/>
      </c>
      <c r="Y415" s="80">
        <f>IFERROR(MATCH($A415,CSV!$A$2:$A$510,0),0)</f>
        <v>0</v>
      </c>
      <c r="Z415" s="80">
        <f>IFERROR(MATCH($A415,Output_Mac!$A$2:$A$500,0),0)</f>
        <v>0</v>
      </c>
      <c r="AA415" s="80">
        <f>IFERROR(MATCH($A415,My_Audit!$A$2:$A$456,0),0)</f>
        <v>414</v>
      </c>
      <c r="AB415" s="80">
        <f>IFERROR(MATCH($C415,My_Audit!$B$2:$B$456,0),0)</f>
        <v>0</v>
      </c>
      <c r="AC415" s="80">
        <f>IFERROR(MATCH($E415,Models!$I$2:$I$605,0),0)</f>
        <v>0</v>
      </c>
      <c r="AD415" s="80">
        <f>IFERROR(MATCH($A415,Output_Win!$A$2:$A$243,0),0)</f>
        <v>0</v>
      </c>
    </row>
    <row r="416" spans="1:30">
      <c r="A416" s="40" t="str">
        <f>_xlfn.TEXTJOIN("",TRUE,Input!$A$4,TEXT(ROW(My_Audit!A415)+Input!$A$8-1,"00"))</f>
        <v>W4803</v>
      </c>
      <c r="B416" s="40" t="str">
        <f>_xlfn.TEXTJOIN("-",TRUE,"ITD",Input!$A$2,A416)</f>
        <v>ITD-SHR11749-W4803</v>
      </c>
      <c r="C416" s="41" t="str" cm="1">
        <f t="array" ref="C416">IF(($Y416+$Z416+$AA416+$AD416)=0,"",IFERROR(_xlfn.LET(_xlpm.CSVVal,IF($Y416=0,"",INDEX(CSV!B$2:B$510,$Y416)),_xlpm.MacVal,IF($Z416=0,"",INDEX(Output_Mac!B$2:B$500,$Z416)),_xlpm.WinVal,IF($AD416=0,"",INDEX(Output_Win!B$2:B$243,$AD416)),_xlpm.MyAuditVal,IF($AA416=0,"",INDEX(My_Audit!B$2:B$456,$AA416)),_xlfn.IFS(_xlpm.MyAuditVal&lt;&gt;"",_xlpm.MyAuditVal,_xlpm.MacVal&lt;&gt;"",_xlpm.MacVal,_xlpm.WinVal&lt;&gt;"",_xlpm.WinVal,_xlpm.CSVVal&lt;&gt;"",_xlpm.CSVVal)),""))</f>
        <v/>
      </c>
      <c r="D416" s="41" t="str" cm="1">
        <f t="array" ref="D416">IF(($Y416+$Z416+$AA416+$AD416)=0,"",IFERROR(_xlfn.LET(_xlpm.CSVVal,IF($Y416=0,"",INDEX(CSV!C$2:C$510,$Y416)),_xlpm.MacVal,IF($Z416=0,"",INDEX(Output_Mac!D$2:D$500,$Z416)),_xlpm.WinVal,IF($AD416=0,"",INDEX(Output_Win!D$2:D$243,$AD416)),_xlpm.MyAuditVal,IF($AA416=0,"",INDEX(My_Audit!C$2:C$456,$AA416)),_xlfn.IFS(_xlpm.MyAuditVal&lt;&gt;"",_xlpm.MyAuditVal,_xlpm.MacVal&lt;&gt;"",_xlpm.MacVal,_xlpm.WinVal&lt;&gt;"",_xlpm.WinVal,_xlpm.CSVVal&lt;&gt;"",_xlpm.CSVVal)),""))</f>
        <v/>
      </c>
      <c r="E416" s="41" t="str" cm="1">
        <f t="array" ref="E416">IF(($Y416+$Z416+$AA416+$AD416)=0,"",IFERROR(_xlfn.LET(_xlpm.CSVVal,IF($Y416=0,"",INDEX(CSV!E$2:E$510,$Y416)),_xlpm.MacVal,IF($Z416=0,"",INDEX(Output_Mac!C$2:C$500,$Z416)),_xlpm.WinVal,IF($AD416=0,"",INDEX(Output_Win!C$2:C$243,$AD416)),_xlpm.MyAuditVal,IF($AA416=0,"",INDEX(My_Audit!D$2:D$456,$AA416)),_xlfn.IFS(_xlpm.MyAuditVal&lt;&gt;"",_xlpm.MyAuditVal,_xlpm.MacVal&lt;&gt;"",_xlpm.MacVal,_xlpm.WinVal&lt;&gt;"",_xlpm.WinVal,_xlpm.CSVVal&lt;&gt;"",_xlpm.CSVVal)),""))</f>
        <v/>
      </c>
      <c r="F416" s="41" t="str" cm="1">
        <f t="array" ref="F416">IF(($Y416+$Z416+$AA416+$AD416)=0,"",IFERROR(_xlfn.LET(_xlpm.CSVVal,IF($Y416=0,"",INDEX(CSV!F$2:F$510,$Y416)),_xlpm.MacVal,IF($Z416=0,"",INDEX(Output_Mac!E$2:E$500,$Z416)),_xlpm.WinVal,IF($AD416=0,"",INDEX(Output_Win!E$2:E$243,$AD416)),_xlpm.MyAuditVal,IF($AA416=0,"",INDEX(My_Audit!E$2:E$456,$AA416)),_xlfn.IFS(_xlpm.MyAuditVal&lt;&gt;"",_xlpm.MyAuditVal,_xlpm.MacVal&lt;&gt;"",_xlpm.MacVal,_xlpm.WinVal&lt;&gt;"",_xlpm.WinVal,_xlpm.CSVVal&lt;&gt;"",PROPER(_xlpm.CSVVal))),""))</f>
        <v/>
      </c>
      <c r="G416" s="41" t="str" cm="1">
        <f t="array" ref="G416">IF(($Y416+$Z416+$AA416+$AD416)=0,"",IFERROR(_xlfn.LET(_xlpm.CSVVal,IF($Y416=0,"",INDEX(CSV!G$2:G$510,$Y416)),_xlpm.MacVal,IF($Z416=0,"",INDEX(Output_Mac!G$2:G$500,$Z416)),_xlpm.WinVal,IF($AD416=0,"",INDEX(Output_Win!G$2:G$243,$AD416)),_xlpm.MyAuditVal,IF($AA416=0,"",INDEX(My_Audit!F$2:F$456,$AA416)),_xlfn.IFS(_xlpm.MyAuditVal&lt;&gt;"",_xlpm.MyAuditVal,_xlpm.MacVal&lt;&gt;"",_xlpm.MacVal,_xlpm.WinVal&lt;&gt;"",_xlpm.WinVal,_xlpm.CSVVal&lt;&gt;"",_xlpm.CSVVal)),""))</f>
        <v/>
      </c>
      <c r="H416" s="41" t="str" cm="1">
        <f t="array" ref="H416">IF($Z416&gt;0,INDEX(Output_Mac!H$2:H$500,$Z416),IF($AD416&gt;0,INDEX(Output_Win!H$2:H$243,$AD416),IF($AA416&gt;0,_xlfn.LET(_xlpm.MyAuditVal,INDEX(My_Audit!G$2:G$456,$AA416),IF(_xlpm.MyAuditVal=0,"",_xlpm.MyAuditVal)),"")))</f>
        <v/>
      </c>
      <c r="I416" s="41" t="str" cm="1">
        <f t="array" ref="I416">IF(($Y416+$Z416+$AA416+$AD416)=0,"",IFERROR(_xlfn.LET(_xlpm.CSVVal,IF($Y416=0,"",INDEX(CSV!H$2:H$510,$Y416)),_xlpm.MacVal,IF($Z416=0,"",INDEX(Output_Mac!I$2:I$500,$Z416)),_xlpm.WinVal,IF($AD416=0,"",INDEX(Output_Win!I$2:I$243,$AD416)),_xlpm.MyAuditVal,IF($AA416=0,"",INDEX(My_Audit!H$2:H$456,$AA416)),_xlfn.IFS(_xlpm.MyAuditVal&lt;&gt;"",_xlpm.MyAuditVal,_xlpm.MacVal&lt;&gt;"",_xlpm.MacVal,_xlpm.WinVal&lt;&gt;"",_xlpm.WinVal,_xlpm.CSVVal&lt;&gt;"",_xlpm.CSVVal)),""))</f>
        <v/>
      </c>
      <c r="J416" s="41" t="str" cm="1">
        <f t="array" ref="J416">IF(($Y416+$Z416+$AA416+$AD416)=0,"",IFERROR(_xlfn.LET(_xlpm.CSVVal,IF($Y416=0,"",INDEX(CSV!J$2:J$510,$Y416)),_xlpm.MacVal,IF($Z416=0,"",INDEX(Output_Mac!J$2:J$500,$Z416)),_xlpm.WinVal,IF($AD416=0,"",INDEX(Output_Win!J$2:J$243,$AD416)),_xlpm.MyAuditVal,IF($AA416=0,"",INDEX(My_Audit!I$2:I$456,$AA416)),_xlfn.IFS(_xlpm.MyAuditVal&lt;&gt;"",_xlpm.MyAuditVal,_xlpm.MacVal&lt;&gt;"",_xlpm.MacVal,_xlpm.WinVal&lt;&gt;"",_xlpm.WinVal,_xlpm.CSVVal&lt;&gt;"",_xlpm.CSVVal)),""))</f>
        <v/>
      </c>
      <c r="K416" s="41" t="str" cm="1">
        <f t="array" ref="K416">IF(($Y416+$Z416+$AA416+$AD416)=0,"",IFERROR(_xlfn.LET(_xlpm.CSVVal,IF($Y416=0,"",INDEX(CSV!N$2:N$510,$Y416)),_xlpm.MacVal,IF($Z416=0,"",INDEX(Output_Mac!L$2:L$500,$Z416)),_xlpm.WinVal,IF($AD416=0,"",INDEX(Output_Win!L$2:L$243,$AD416)),_xlpm.MyAuditVal,IF($AA416=0,"",INDEX(My_Audit!J$2:J$456,$AA416)),_xlfn.IFS(_xlpm.MyAuditVal&lt;&gt;"",_xlpm.MyAuditVal,_xlpm.MacVal&lt;&gt;"",_xlpm.MacVal,_xlpm.WinVal&lt;&gt;"",_xlpm.WinVal,_xlpm.CSVVal&lt;&gt;"",_xlpm.CSVVal)),""))</f>
        <v/>
      </c>
      <c r="L416" s="41" t="str" cm="1">
        <f t="array" ref="L416">IF(($Y416+$Z416+$AA416+$AD416)=0,"",IFERROR(_xlfn.LET(_xlpm.CSVVal,IF($Y416=0,"",INDEX(CSV!Q$2:Q$510,$Y416)),_xlpm.MacVal,IF($Z416=0,"",INDEX(Output_Mac!M$2:M$500,$Z416)),_xlpm.WinVal,IF($AD416=0,"",INDEX(Output_Win!M$2:M$243,$AD416)),_xlpm.MyAuditVal,IF($AA416=0,"",INDEX(My_Audit!K$2:K$456,$AA416)),_xlfn.IFS(_xlpm.MyAuditVal&lt;&gt;"",_xlpm.MyAuditVal,_xlpm.MacVal&lt;&gt;"",_xlpm.MacVal,_xlpm.WinVal&lt;&gt;"",_xlpm.WinVal,_xlpm.CSVVal&lt;&gt;"",_xlpm.CSVVal)),""))</f>
        <v/>
      </c>
      <c r="M416" s="41" t="str" cm="1">
        <f t="array" ref="M416">IF(($Y416+$Z416+$AA416+$AD416)=0,"",ExpandDiagCodes(_xlfn.TEXTJOIN(", ",TRUE,IF($AA416=0,"",INDEX(My_Audit!N$2:N$456,$AA416)),IF($Z416=0,"",INDEX(Output_Mac!S$2:S$500,$Z416)),IF($AD416=0,"",INDEX(Output_Win!S$2:S$243,$AD416)),IF($Y416=0,"",INDEX(CSV!AE$2:AE$510,$Y416)))))</f>
        <v/>
      </c>
      <c r="N416" s="41" t="str" cm="1">
        <f t="array" ref="N416">IF(($Y416+$Z416+$AA416+$AD416)=0,"",IFERROR(_xlfn.LET(_xlpm.CSVVal,IF($Y416=0,"",INDEX(CSV!AG$2:AG$510,$Y416)),_xlpm.MacVal,IF($Z416=0,"",INDEX(Output_Mac!T$2:T$500,$Z416)),_xlpm.WinVal,IF($AD416=0,"",INDEX(Output_Win!T$2:T$243,$AD416)),_xlpm.MyAuditVal,IF($AA416=0,"",INDEX(My_Audit!O$2:O$456,$AA416)),_xlfn.IFS(_xlpm.MyAuditVal&lt;&gt;"",_xlpm.MyAuditVal,_xlpm.MacVal&lt;&gt;"",_xlpm.MacVal,_xlpm.WinVal&lt;&gt;"",_xlpm.WinVal,_xlpm.CSVVal&lt;&gt;"",_xlpm.CSVVal)),""))</f>
        <v/>
      </c>
      <c r="O416" s="41" t="str" cm="1">
        <f t="array" ref="O416">IF($AB416=0,"",INDEX(My_Audit!P$2:P$456,$AB416))&amp;""</f>
        <v/>
      </c>
      <c r="P416" s="40"/>
      <c r="Q416" s="41" t="str">
        <f>IF(LEFT(N416,4)="Pass","Nist SP 800-88",My_Audit!R416)&amp;""</f>
        <v/>
      </c>
      <c r="R416" s="40"/>
      <c r="S416" s="40"/>
      <c r="T416" s="41" t="str" cm="1">
        <f t="array" ref="T416">IF($AC416=0,"",INDEX(Models!J$2:J$605,$AC416))</f>
        <v/>
      </c>
      <c r="U416" s="40"/>
      <c r="V416" s="40"/>
      <c r="W416" s="79" t="str" cm="1">
        <f t="array" ref="W416">IF(($Z416+$AA416+$AD416)=0,"",ExpandDiagCodes(_xlfn.TEXTJOIN(", ",TRUE,IF($AA416=0,"",INDEX(My_Audit!L$2:L$456,$AA416)),IF($Z416=0,"",INDEX(Output_Mac!AA$2:AA$500,$Z416)),IF($AD416=0,"",INDEX(Output_Win!AA$2:AA$243,$AD416)))))</f>
        <v/>
      </c>
      <c r="Y416" s="80">
        <f>IFERROR(MATCH($A416,CSV!$A$2:$A$510,0),0)</f>
        <v>0</v>
      </c>
      <c r="Z416" s="80">
        <f>IFERROR(MATCH($A416,Output_Mac!$A$2:$A$500,0),0)</f>
        <v>0</v>
      </c>
      <c r="AA416" s="80">
        <f>IFERROR(MATCH($A416,My_Audit!$A$2:$A$456,0),0)</f>
        <v>415</v>
      </c>
      <c r="AB416" s="80">
        <f>IFERROR(MATCH($C416,My_Audit!$B$2:$B$456,0),0)</f>
        <v>0</v>
      </c>
      <c r="AC416" s="80">
        <f>IFERROR(MATCH($E416,Models!$I$2:$I$605,0),0)</f>
        <v>0</v>
      </c>
      <c r="AD416" s="80">
        <f>IFERROR(MATCH($A416,Output_Win!$A$2:$A$243,0),0)</f>
        <v>0</v>
      </c>
    </row>
    <row r="417" spans="1:30">
      <c r="A417" s="40" t="str">
        <f>_xlfn.TEXTJOIN("",TRUE,Input!$A$4,TEXT(ROW(My_Audit!A416)+Input!$A$8-1,"00"))</f>
        <v>W4804</v>
      </c>
      <c r="B417" s="40" t="str">
        <f>_xlfn.TEXTJOIN("-",TRUE,"ITD",Input!$A$2,A417)</f>
        <v>ITD-SHR11749-W4804</v>
      </c>
      <c r="C417" s="41" t="str" cm="1">
        <f t="array" ref="C417">IF(($Y417+$Z417+$AA417+$AD417)=0,"",IFERROR(_xlfn.LET(_xlpm.CSVVal,IF($Y417=0,"",INDEX(CSV!B$2:B$510,$Y417)),_xlpm.MacVal,IF($Z417=0,"",INDEX(Output_Mac!B$2:B$500,$Z417)),_xlpm.WinVal,IF($AD417=0,"",INDEX(Output_Win!B$2:B$243,$AD417)),_xlpm.MyAuditVal,IF($AA417=0,"",INDEX(My_Audit!B$2:B$456,$AA417)),_xlfn.IFS(_xlpm.MyAuditVal&lt;&gt;"",_xlpm.MyAuditVal,_xlpm.MacVal&lt;&gt;"",_xlpm.MacVal,_xlpm.WinVal&lt;&gt;"",_xlpm.WinVal,_xlpm.CSVVal&lt;&gt;"",_xlpm.CSVVal)),""))</f>
        <v/>
      </c>
      <c r="D417" s="41" t="str" cm="1">
        <f t="array" ref="D417">IF(($Y417+$Z417+$AA417+$AD417)=0,"",IFERROR(_xlfn.LET(_xlpm.CSVVal,IF($Y417=0,"",INDEX(CSV!C$2:C$510,$Y417)),_xlpm.MacVal,IF($Z417=0,"",INDEX(Output_Mac!D$2:D$500,$Z417)),_xlpm.WinVal,IF($AD417=0,"",INDEX(Output_Win!D$2:D$243,$AD417)),_xlpm.MyAuditVal,IF($AA417=0,"",INDEX(My_Audit!C$2:C$456,$AA417)),_xlfn.IFS(_xlpm.MyAuditVal&lt;&gt;"",_xlpm.MyAuditVal,_xlpm.MacVal&lt;&gt;"",_xlpm.MacVal,_xlpm.WinVal&lt;&gt;"",_xlpm.WinVal,_xlpm.CSVVal&lt;&gt;"",_xlpm.CSVVal)),""))</f>
        <v/>
      </c>
      <c r="E417" s="41" t="str" cm="1">
        <f t="array" ref="E417">IF(($Y417+$Z417+$AA417+$AD417)=0,"",IFERROR(_xlfn.LET(_xlpm.CSVVal,IF($Y417=0,"",INDEX(CSV!E$2:E$510,$Y417)),_xlpm.MacVal,IF($Z417=0,"",INDEX(Output_Mac!C$2:C$500,$Z417)),_xlpm.WinVal,IF($AD417=0,"",INDEX(Output_Win!C$2:C$243,$AD417)),_xlpm.MyAuditVal,IF($AA417=0,"",INDEX(My_Audit!D$2:D$456,$AA417)),_xlfn.IFS(_xlpm.MyAuditVal&lt;&gt;"",_xlpm.MyAuditVal,_xlpm.MacVal&lt;&gt;"",_xlpm.MacVal,_xlpm.WinVal&lt;&gt;"",_xlpm.WinVal,_xlpm.CSVVal&lt;&gt;"",_xlpm.CSVVal)),""))</f>
        <v/>
      </c>
      <c r="F417" s="41" t="str" cm="1">
        <f t="array" ref="F417">IF(($Y417+$Z417+$AA417+$AD417)=0,"",IFERROR(_xlfn.LET(_xlpm.CSVVal,IF($Y417=0,"",INDEX(CSV!F$2:F$510,$Y417)),_xlpm.MacVal,IF($Z417=0,"",INDEX(Output_Mac!E$2:E$500,$Z417)),_xlpm.WinVal,IF($AD417=0,"",INDEX(Output_Win!E$2:E$243,$AD417)),_xlpm.MyAuditVal,IF($AA417=0,"",INDEX(My_Audit!E$2:E$456,$AA417)),_xlfn.IFS(_xlpm.MyAuditVal&lt;&gt;"",_xlpm.MyAuditVal,_xlpm.MacVal&lt;&gt;"",_xlpm.MacVal,_xlpm.WinVal&lt;&gt;"",_xlpm.WinVal,_xlpm.CSVVal&lt;&gt;"",PROPER(_xlpm.CSVVal))),""))</f>
        <v/>
      </c>
      <c r="G417" s="41" t="str" cm="1">
        <f t="array" ref="G417">IF(($Y417+$Z417+$AA417+$AD417)=0,"",IFERROR(_xlfn.LET(_xlpm.CSVVal,IF($Y417=0,"",INDEX(CSV!G$2:G$510,$Y417)),_xlpm.MacVal,IF($Z417=0,"",INDEX(Output_Mac!G$2:G$500,$Z417)),_xlpm.WinVal,IF($AD417=0,"",INDEX(Output_Win!G$2:G$243,$AD417)),_xlpm.MyAuditVal,IF($AA417=0,"",INDEX(My_Audit!F$2:F$456,$AA417)),_xlfn.IFS(_xlpm.MyAuditVal&lt;&gt;"",_xlpm.MyAuditVal,_xlpm.MacVal&lt;&gt;"",_xlpm.MacVal,_xlpm.WinVal&lt;&gt;"",_xlpm.WinVal,_xlpm.CSVVal&lt;&gt;"",_xlpm.CSVVal)),""))</f>
        <v/>
      </c>
      <c r="H417" s="41" t="str" cm="1">
        <f t="array" ref="H417">IF($Z417&gt;0,INDEX(Output_Mac!H$2:H$500,$Z417),IF($AD417&gt;0,INDEX(Output_Win!H$2:H$243,$AD417),IF($AA417&gt;0,_xlfn.LET(_xlpm.MyAuditVal,INDEX(My_Audit!G$2:G$456,$AA417),IF(_xlpm.MyAuditVal=0,"",_xlpm.MyAuditVal)),"")))</f>
        <v/>
      </c>
      <c r="I417" s="41" t="str" cm="1">
        <f t="array" ref="I417">IF(($Y417+$Z417+$AA417+$AD417)=0,"",IFERROR(_xlfn.LET(_xlpm.CSVVal,IF($Y417=0,"",INDEX(CSV!H$2:H$510,$Y417)),_xlpm.MacVal,IF($Z417=0,"",INDEX(Output_Mac!I$2:I$500,$Z417)),_xlpm.WinVal,IF($AD417=0,"",INDEX(Output_Win!I$2:I$243,$AD417)),_xlpm.MyAuditVal,IF($AA417=0,"",INDEX(My_Audit!H$2:H$456,$AA417)),_xlfn.IFS(_xlpm.MyAuditVal&lt;&gt;"",_xlpm.MyAuditVal,_xlpm.MacVal&lt;&gt;"",_xlpm.MacVal,_xlpm.WinVal&lt;&gt;"",_xlpm.WinVal,_xlpm.CSVVal&lt;&gt;"",_xlpm.CSVVal)),""))</f>
        <v/>
      </c>
      <c r="J417" s="41" t="str" cm="1">
        <f t="array" ref="J417">IF(($Y417+$Z417+$AA417+$AD417)=0,"",IFERROR(_xlfn.LET(_xlpm.CSVVal,IF($Y417=0,"",INDEX(CSV!J$2:J$510,$Y417)),_xlpm.MacVal,IF($Z417=0,"",INDEX(Output_Mac!J$2:J$500,$Z417)),_xlpm.WinVal,IF($AD417=0,"",INDEX(Output_Win!J$2:J$243,$AD417)),_xlpm.MyAuditVal,IF($AA417=0,"",INDEX(My_Audit!I$2:I$456,$AA417)),_xlfn.IFS(_xlpm.MyAuditVal&lt;&gt;"",_xlpm.MyAuditVal,_xlpm.MacVal&lt;&gt;"",_xlpm.MacVal,_xlpm.WinVal&lt;&gt;"",_xlpm.WinVal,_xlpm.CSVVal&lt;&gt;"",_xlpm.CSVVal)),""))</f>
        <v/>
      </c>
      <c r="K417" s="41" t="str" cm="1">
        <f t="array" ref="K417">IF(($Y417+$Z417+$AA417+$AD417)=0,"",IFERROR(_xlfn.LET(_xlpm.CSVVal,IF($Y417=0,"",INDEX(CSV!N$2:N$510,$Y417)),_xlpm.MacVal,IF($Z417=0,"",INDEX(Output_Mac!L$2:L$500,$Z417)),_xlpm.WinVal,IF($AD417=0,"",INDEX(Output_Win!L$2:L$243,$AD417)),_xlpm.MyAuditVal,IF($AA417=0,"",INDEX(My_Audit!J$2:J$456,$AA417)),_xlfn.IFS(_xlpm.MyAuditVal&lt;&gt;"",_xlpm.MyAuditVal,_xlpm.MacVal&lt;&gt;"",_xlpm.MacVal,_xlpm.WinVal&lt;&gt;"",_xlpm.WinVal,_xlpm.CSVVal&lt;&gt;"",_xlpm.CSVVal)),""))</f>
        <v/>
      </c>
      <c r="L417" s="41" t="str" cm="1">
        <f t="array" ref="L417">IF(($Y417+$Z417+$AA417+$AD417)=0,"",IFERROR(_xlfn.LET(_xlpm.CSVVal,IF($Y417=0,"",INDEX(CSV!Q$2:Q$510,$Y417)),_xlpm.MacVal,IF($Z417=0,"",INDEX(Output_Mac!M$2:M$500,$Z417)),_xlpm.WinVal,IF($AD417=0,"",INDEX(Output_Win!M$2:M$243,$AD417)),_xlpm.MyAuditVal,IF($AA417=0,"",INDEX(My_Audit!K$2:K$456,$AA417)),_xlfn.IFS(_xlpm.MyAuditVal&lt;&gt;"",_xlpm.MyAuditVal,_xlpm.MacVal&lt;&gt;"",_xlpm.MacVal,_xlpm.WinVal&lt;&gt;"",_xlpm.WinVal,_xlpm.CSVVal&lt;&gt;"",_xlpm.CSVVal)),""))</f>
        <v/>
      </c>
      <c r="M417" s="41" t="str" cm="1">
        <f t="array" ref="M417">IF(($Y417+$Z417+$AA417+$AD417)=0,"",ExpandDiagCodes(_xlfn.TEXTJOIN(", ",TRUE,IF($AA417=0,"",INDEX(My_Audit!N$2:N$456,$AA417)),IF($Z417=0,"",INDEX(Output_Mac!S$2:S$500,$Z417)),IF($AD417=0,"",INDEX(Output_Win!S$2:S$243,$AD417)),IF($Y417=0,"",INDEX(CSV!AE$2:AE$510,$Y417)))))</f>
        <v/>
      </c>
      <c r="N417" s="41" t="str" cm="1">
        <f t="array" ref="N417">IF(($Y417+$Z417+$AA417+$AD417)=0,"",IFERROR(_xlfn.LET(_xlpm.CSVVal,IF($Y417=0,"",INDEX(CSV!AG$2:AG$510,$Y417)),_xlpm.MacVal,IF($Z417=0,"",INDEX(Output_Mac!T$2:T$500,$Z417)),_xlpm.WinVal,IF($AD417=0,"",INDEX(Output_Win!T$2:T$243,$AD417)),_xlpm.MyAuditVal,IF($AA417=0,"",INDEX(My_Audit!O$2:O$456,$AA417)),_xlfn.IFS(_xlpm.MyAuditVal&lt;&gt;"",_xlpm.MyAuditVal,_xlpm.MacVal&lt;&gt;"",_xlpm.MacVal,_xlpm.WinVal&lt;&gt;"",_xlpm.WinVal,_xlpm.CSVVal&lt;&gt;"",_xlpm.CSVVal)),""))</f>
        <v/>
      </c>
      <c r="O417" s="41" t="str" cm="1">
        <f t="array" ref="O417">IF($AB417=0,"",INDEX(My_Audit!P$2:P$456,$AB417))&amp;""</f>
        <v/>
      </c>
      <c r="P417" s="40"/>
      <c r="Q417" s="41" t="str">
        <f>IF(LEFT(N417,4)="Pass","Nist SP 800-88",My_Audit!R417)&amp;""</f>
        <v/>
      </c>
      <c r="R417" s="40"/>
      <c r="S417" s="40"/>
      <c r="T417" s="41" t="str" cm="1">
        <f t="array" ref="T417">IF($AC417=0,"",INDEX(Models!J$2:J$605,$AC417))</f>
        <v/>
      </c>
      <c r="U417" s="40"/>
      <c r="V417" s="40"/>
      <c r="W417" s="79" t="str" cm="1">
        <f t="array" ref="W417">IF(($Z417+$AA417+$AD417)=0,"",ExpandDiagCodes(_xlfn.TEXTJOIN(", ",TRUE,IF($AA417=0,"",INDEX(My_Audit!L$2:L$456,$AA417)),IF($Z417=0,"",INDEX(Output_Mac!AA$2:AA$500,$Z417)),IF($AD417=0,"",INDEX(Output_Win!AA$2:AA$243,$AD417)))))</f>
        <v/>
      </c>
      <c r="Y417" s="80">
        <f>IFERROR(MATCH($A417,CSV!$A$2:$A$510,0),0)</f>
        <v>0</v>
      </c>
      <c r="Z417" s="80">
        <f>IFERROR(MATCH($A417,Output_Mac!$A$2:$A$500,0),0)</f>
        <v>0</v>
      </c>
      <c r="AA417" s="80">
        <f>IFERROR(MATCH($A417,My_Audit!$A$2:$A$456,0),0)</f>
        <v>416</v>
      </c>
      <c r="AB417" s="80">
        <f>IFERROR(MATCH($C417,My_Audit!$B$2:$B$456,0),0)</f>
        <v>0</v>
      </c>
      <c r="AC417" s="80">
        <f>IFERROR(MATCH($E417,Models!$I$2:$I$605,0),0)</f>
        <v>0</v>
      </c>
      <c r="AD417" s="80">
        <f>IFERROR(MATCH($A417,Output_Win!$A$2:$A$243,0),0)</f>
        <v>0</v>
      </c>
    </row>
    <row r="418" spans="1:30">
      <c r="A418" s="40" t="str">
        <f>_xlfn.TEXTJOIN("",TRUE,Input!$A$4,TEXT(ROW(My_Audit!A417)+Input!$A$8-1,"00"))</f>
        <v>W4805</v>
      </c>
      <c r="B418" s="40" t="str">
        <f>_xlfn.TEXTJOIN("-",TRUE,"ITD",Input!$A$2,A418)</f>
        <v>ITD-SHR11749-W4805</v>
      </c>
      <c r="C418" s="41" t="str" cm="1">
        <f t="array" ref="C418">IF(($Y418+$Z418+$AA418+$AD418)=0,"",IFERROR(_xlfn.LET(_xlpm.CSVVal,IF($Y418=0,"",INDEX(CSV!B$2:B$510,$Y418)),_xlpm.MacVal,IF($Z418=0,"",INDEX(Output_Mac!B$2:B$500,$Z418)),_xlpm.WinVal,IF($AD418=0,"",INDEX(Output_Win!B$2:B$243,$AD418)),_xlpm.MyAuditVal,IF($AA418=0,"",INDEX(My_Audit!B$2:B$456,$AA418)),_xlfn.IFS(_xlpm.MyAuditVal&lt;&gt;"",_xlpm.MyAuditVal,_xlpm.MacVal&lt;&gt;"",_xlpm.MacVal,_xlpm.WinVal&lt;&gt;"",_xlpm.WinVal,_xlpm.CSVVal&lt;&gt;"",_xlpm.CSVVal)),""))</f>
        <v/>
      </c>
      <c r="D418" s="41" t="str" cm="1">
        <f t="array" ref="D418">IF(($Y418+$Z418+$AA418+$AD418)=0,"",IFERROR(_xlfn.LET(_xlpm.CSVVal,IF($Y418=0,"",INDEX(CSV!C$2:C$510,$Y418)),_xlpm.MacVal,IF($Z418=0,"",INDEX(Output_Mac!D$2:D$500,$Z418)),_xlpm.WinVal,IF($AD418=0,"",INDEX(Output_Win!D$2:D$243,$AD418)),_xlpm.MyAuditVal,IF($AA418=0,"",INDEX(My_Audit!C$2:C$456,$AA418)),_xlfn.IFS(_xlpm.MyAuditVal&lt;&gt;"",_xlpm.MyAuditVal,_xlpm.MacVal&lt;&gt;"",_xlpm.MacVal,_xlpm.WinVal&lt;&gt;"",_xlpm.WinVal,_xlpm.CSVVal&lt;&gt;"",_xlpm.CSVVal)),""))</f>
        <v/>
      </c>
      <c r="E418" s="41" t="str" cm="1">
        <f t="array" ref="E418">IF(($Y418+$Z418+$AA418+$AD418)=0,"",IFERROR(_xlfn.LET(_xlpm.CSVVal,IF($Y418=0,"",INDEX(CSV!E$2:E$510,$Y418)),_xlpm.MacVal,IF($Z418=0,"",INDEX(Output_Mac!C$2:C$500,$Z418)),_xlpm.WinVal,IF($AD418=0,"",INDEX(Output_Win!C$2:C$243,$AD418)),_xlpm.MyAuditVal,IF($AA418=0,"",INDEX(My_Audit!D$2:D$456,$AA418)),_xlfn.IFS(_xlpm.MyAuditVal&lt;&gt;"",_xlpm.MyAuditVal,_xlpm.MacVal&lt;&gt;"",_xlpm.MacVal,_xlpm.WinVal&lt;&gt;"",_xlpm.WinVal,_xlpm.CSVVal&lt;&gt;"",_xlpm.CSVVal)),""))</f>
        <v/>
      </c>
      <c r="F418" s="41" t="str" cm="1">
        <f t="array" ref="F418">IF(($Y418+$Z418+$AA418+$AD418)=0,"",IFERROR(_xlfn.LET(_xlpm.CSVVal,IF($Y418=0,"",INDEX(CSV!F$2:F$510,$Y418)),_xlpm.MacVal,IF($Z418=0,"",INDEX(Output_Mac!E$2:E$500,$Z418)),_xlpm.WinVal,IF($AD418=0,"",INDEX(Output_Win!E$2:E$243,$AD418)),_xlpm.MyAuditVal,IF($AA418=0,"",INDEX(My_Audit!E$2:E$456,$AA418)),_xlfn.IFS(_xlpm.MyAuditVal&lt;&gt;"",_xlpm.MyAuditVal,_xlpm.MacVal&lt;&gt;"",_xlpm.MacVal,_xlpm.WinVal&lt;&gt;"",_xlpm.WinVal,_xlpm.CSVVal&lt;&gt;"",PROPER(_xlpm.CSVVal))),""))</f>
        <v/>
      </c>
      <c r="G418" s="41" t="str" cm="1">
        <f t="array" ref="G418">IF(($Y418+$Z418+$AA418+$AD418)=0,"",IFERROR(_xlfn.LET(_xlpm.CSVVal,IF($Y418=0,"",INDEX(CSV!G$2:G$510,$Y418)),_xlpm.MacVal,IF($Z418=0,"",INDEX(Output_Mac!G$2:G$500,$Z418)),_xlpm.WinVal,IF($AD418=0,"",INDEX(Output_Win!G$2:G$243,$AD418)),_xlpm.MyAuditVal,IF($AA418=0,"",INDEX(My_Audit!F$2:F$456,$AA418)),_xlfn.IFS(_xlpm.MyAuditVal&lt;&gt;"",_xlpm.MyAuditVal,_xlpm.MacVal&lt;&gt;"",_xlpm.MacVal,_xlpm.WinVal&lt;&gt;"",_xlpm.WinVal,_xlpm.CSVVal&lt;&gt;"",_xlpm.CSVVal)),""))</f>
        <v/>
      </c>
      <c r="H418" s="41" t="str" cm="1">
        <f t="array" ref="H418">IF($Z418&gt;0,INDEX(Output_Mac!H$2:H$500,$Z418),IF($AD418&gt;0,INDEX(Output_Win!H$2:H$243,$AD418),IF($AA418&gt;0,_xlfn.LET(_xlpm.MyAuditVal,INDEX(My_Audit!G$2:G$456,$AA418),IF(_xlpm.MyAuditVal=0,"",_xlpm.MyAuditVal)),"")))</f>
        <v/>
      </c>
      <c r="I418" s="41" t="str" cm="1">
        <f t="array" ref="I418">IF(($Y418+$Z418+$AA418+$AD418)=0,"",IFERROR(_xlfn.LET(_xlpm.CSVVal,IF($Y418=0,"",INDEX(CSV!H$2:H$510,$Y418)),_xlpm.MacVal,IF($Z418=0,"",INDEX(Output_Mac!I$2:I$500,$Z418)),_xlpm.WinVal,IF($AD418=0,"",INDEX(Output_Win!I$2:I$243,$AD418)),_xlpm.MyAuditVal,IF($AA418=0,"",INDEX(My_Audit!H$2:H$456,$AA418)),_xlfn.IFS(_xlpm.MyAuditVal&lt;&gt;"",_xlpm.MyAuditVal,_xlpm.MacVal&lt;&gt;"",_xlpm.MacVal,_xlpm.WinVal&lt;&gt;"",_xlpm.WinVal,_xlpm.CSVVal&lt;&gt;"",_xlpm.CSVVal)),""))</f>
        <v/>
      </c>
      <c r="J418" s="41" t="str" cm="1">
        <f t="array" ref="J418">IF(($Y418+$Z418+$AA418+$AD418)=0,"",IFERROR(_xlfn.LET(_xlpm.CSVVal,IF($Y418=0,"",INDEX(CSV!J$2:J$510,$Y418)),_xlpm.MacVal,IF($Z418=0,"",INDEX(Output_Mac!J$2:J$500,$Z418)),_xlpm.WinVal,IF($AD418=0,"",INDEX(Output_Win!J$2:J$243,$AD418)),_xlpm.MyAuditVal,IF($AA418=0,"",INDEX(My_Audit!I$2:I$456,$AA418)),_xlfn.IFS(_xlpm.MyAuditVal&lt;&gt;"",_xlpm.MyAuditVal,_xlpm.MacVal&lt;&gt;"",_xlpm.MacVal,_xlpm.WinVal&lt;&gt;"",_xlpm.WinVal,_xlpm.CSVVal&lt;&gt;"",_xlpm.CSVVal)),""))</f>
        <v/>
      </c>
      <c r="K418" s="41" t="str" cm="1">
        <f t="array" ref="K418">IF(($Y418+$Z418+$AA418+$AD418)=0,"",IFERROR(_xlfn.LET(_xlpm.CSVVal,IF($Y418=0,"",INDEX(CSV!N$2:N$510,$Y418)),_xlpm.MacVal,IF($Z418=0,"",INDEX(Output_Mac!L$2:L$500,$Z418)),_xlpm.WinVal,IF($AD418=0,"",INDEX(Output_Win!L$2:L$243,$AD418)),_xlpm.MyAuditVal,IF($AA418=0,"",INDEX(My_Audit!J$2:J$456,$AA418)),_xlfn.IFS(_xlpm.MyAuditVal&lt;&gt;"",_xlpm.MyAuditVal,_xlpm.MacVal&lt;&gt;"",_xlpm.MacVal,_xlpm.WinVal&lt;&gt;"",_xlpm.WinVal,_xlpm.CSVVal&lt;&gt;"",_xlpm.CSVVal)),""))</f>
        <v/>
      </c>
      <c r="L418" s="41" t="str" cm="1">
        <f t="array" ref="L418">IF(($Y418+$Z418+$AA418+$AD418)=0,"",IFERROR(_xlfn.LET(_xlpm.CSVVal,IF($Y418=0,"",INDEX(CSV!Q$2:Q$510,$Y418)),_xlpm.MacVal,IF($Z418=0,"",INDEX(Output_Mac!M$2:M$500,$Z418)),_xlpm.WinVal,IF($AD418=0,"",INDEX(Output_Win!M$2:M$243,$AD418)),_xlpm.MyAuditVal,IF($AA418=0,"",INDEX(My_Audit!K$2:K$456,$AA418)),_xlfn.IFS(_xlpm.MyAuditVal&lt;&gt;"",_xlpm.MyAuditVal,_xlpm.MacVal&lt;&gt;"",_xlpm.MacVal,_xlpm.WinVal&lt;&gt;"",_xlpm.WinVal,_xlpm.CSVVal&lt;&gt;"",_xlpm.CSVVal)),""))</f>
        <v/>
      </c>
      <c r="M418" s="41" t="str" cm="1">
        <f t="array" ref="M418">IF(($Y418+$Z418+$AA418+$AD418)=0,"",ExpandDiagCodes(_xlfn.TEXTJOIN(", ",TRUE,IF($AA418=0,"",INDEX(My_Audit!N$2:N$456,$AA418)),IF($Z418=0,"",INDEX(Output_Mac!S$2:S$500,$Z418)),IF($AD418=0,"",INDEX(Output_Win!S$2:S$243,$AD418)),IF($Y418=0,"",INDEX(CSV!AE$2:AE$510,$Y418)))))</f>
        <v/>
      </c>
      <c r="N418" s="41" t="str" cm="1">
        <f t="array" ref="N418">IF(($Y418+$Z418+$AA418+$AD418)=0,"",IFERROR(_xlfn.LET(_xlpm.CSVVal,IF($Y418=0,"",INDEX(CSV!AG$2:AG$510,$Y418)),_xlpm.MacVal,IF($Z418=0,"",INDEX(Output_Mac!T$2:T$500,$Z418)),_xlpm.WinVal,IF($AD418=0,"",INDEX(Output_Win!T$2:T$243,$AD418)),_xlpm.MyAuditVal,IF($AA418=0,"",INDEX(My_Audit!O$2:O$456,$AA418)),_xlfn.IFS(_xlpm.MyAuditVal&lt;&gt;"",_xlpm.MyAuditVal,_xlpm.MacVal&lt;&gt;"",_xlpm.MacVal,_xlpm.WinVal&lt;&gt;"",_xlpm.WinVal,_xlpm.CSVVal&lt;&gt;"",_xlpm.CSVVal)),""))</f>
        <v/>
      </c>
      <c r="O418" s="41" t="str" cm="1">
        <f t="array" ref="O418">IF($AB418=0,"",INDEX(My_Audit!P$2:P$456,$AB418))&amp;""</f>
        <v/>
      </c>
      <c r="P418" s="40"/>
      <c r="Q418" s="41" t="str">
        <f>IF(LEFT(N418,4)="Pass","Nist SP 800-88",My_Audit!R418)&amp;""</f>
        <v/>
      </c>
      <c r="R418" s="40"/>
      <c r="S418" s="40"/>
      <c r="T418" s="41" t="str" cm="1">
        <f t="array" ref="T418">IF($AC418=0,"",INDEX(Models!J$2:J$605,$AC418))</f>
        <v/>
      </c>
      <c r="U418" s="40"/>
      <c r="V418" s="40"/>
      <c r="W418" s="79" t="str" cm="1">
        <f t="array" ref="W418">IF(($Z418+$AA418+$AD418)=0,"",ExpandDiagCodes(_xlfn.TEXTJOIN(", ",TRUE,IF($AA418=0,"",INDEX(My_Audit!L$2:L$456,$AA418)),IF($Z418=0,"",INDEX(Output_Mac!AA$2:AA$500,$Z418)),IF($AD418=0,"",INDEX(Output_Win!AA$2:AA$243,$AD418)))))</f>
        <v/>
      </c>
      <c r="Y418" s="80">
        <f>IFERROR(MATCH($A418,CSV!$A$2:$A$510,0),0)</f>
        <v>0</v>
      </c>
      <c r="Z418" s="80">
        <f>IFERROR(MATCH($A418,Output_Mac!$A$2:$A$500,0),0)</f>
        <v>0</v>
      </c>
      <c r="AA418" s="80">
        <f>IFERROR(MATCH($A418,My_Audit!$A$2:$A$456,0),0)</f>
        <v>417</v>
      </c>
      <c r="AB418" s="80">
        <f>IFERROR(MATCH($C418,My_Audit!$B$2:$B$456,0),0)</f>
        <v>0</v>
      </c>
      <c r="AC418" s="80">
        <f>IFERROR(MATCH($E418,Models!$I$2:$I$605,0),0)</f>
        <v>0</v>
      </c>
      <c r="AD418" s="80">
        <f>IFERROR(MATCH($A418,Output_Win!$A$2:$A$243,0),0)</f>
        <v>0</v>
      </c>
    </row>
    <row r="419" spans="1:30">
      <c r="A419" s="40" t="str">
        <f>_xlfn.TEXTJOIN("",TRUE,Input!$A$4,TEXT(ROW(My_Audit!A418)+Input!$A$8-1,"00"))</f>
        <v>W4806</v>
      </c>
      <c r="B419" s="40" t="str">
        <f>_xlfn.TEXTJOIN("-",TRUE,"ITD",Input!$A$2,A419)</f>
        <v>ITD-SHR11749-W4806</v>
      </c>
      <c r="C419" s="41" t="str" cm="1">
        <f t="array" ref="C419">IF(($Y419+$Z419+$AA419+$AD419)=0,"",IFERROR(_xlfn.LET(_xlpm.CSVVal,IF($Y419=0,"",INDEX(CSV!B$2:B$510,$Y419)),_xlpm.MacVal,IF($Z419=0,"",INDEX(Output_Mac!B$2:B$500,$Z419)),_xlpm.WinVal,IF($AD419=0,"",INDEX(Output_Win!B$2:B$243,$AD419)),_xlpm.MyAuditVal,IF($AA419=0,"",INDEX(My_Audit!B$2:B$456,$AA419)),_xlfn.IFS(_xlpm.MyAuditVal&lt;&gt;"",_xlpm.MyAuditVal,_xlpm.MacVal&lt;&gt;"",_xlpm.MacVal,_xlpm.WinVal&lt;&gt;"",_xlpm.WinVal,_xlpm.CSVVal&lt;&gt;"",_xlpm.CSVVal)),""))</f>
        <v/>
      </c>
      <c r="D419" s="41" t="str" cm="1">
        <f t="array" ref="D419">IF(($Y419+$Z419+$AA419+$AD419)=0,"",IFERROR(_xlfn.LET(_xlpm.CSVVal,IF($Y419=0,"",INDEX(CSV!C$2:C$510,$Y419)),_xlpm.MacVal,IF($Z419=0,"",INDEX(Output_Mac!D$2:D$500,$Z419)),_xlpm.WinVal,IF($AD419=0,"",INDEX(Output_Win!D$2:D$243,$AD419)),_xlpm.MyAuditVal,IF($AA419=0,"",INDEX(My_Audit!C$2:C$456,$AA419)),_xlfn.IFS(_xlpm.MyAuditVal&lt;&gt;"",_xlpm.MyAuditVal,_xlpm.MacVal&lt;&gt;"",_xlpm.MacVal,_xlpm.WinVal&lt;&gt;"",_xlpm.WinVal,_xlpm.CSVVal&lt;&gt;"",_xlpm.CSVVal)),""))</f>
        <v/>
      </c>
      <c r="E419" s="41" t="str" cm="1">
        <f t="array" ref="E419">IF(($Y419+$Z419+$AA419+$AD419)=0,"",IFERROR(_xlfn.LET(_xlpm.CSVVal,IF($Y419=0,"",INDEX(CSV!E$2:E$510,$Y419)),_xlpm.MacVal,IF($Z419=0,"",INDEX(Output_Mac!C$2:C$500,$Z419)),_xlpm.WinVal,IF($AD419=0,"",INDEX(Output_Win!C$2:C$243,$AD419)),_xlpm.MyAuditVal,IF($AA419=0,"",INDEX(My_Audit!D$2:D$456,$AA419)),_xlfn.IFS(_xlpm.MyAuditVal&lt;&gt;"",_xlpm.MyAuditVal,_xlpm.MacVal&lt;&gt;"",_xlpm.MacVal,_xlpm.WinVal&lt;&gt;"",_xlpm.WinVal,_xlpm.CSVVal&lt;&gt;"",_xlpm.CSVVal)),""))</f>
        <v/>
      </c>
      <c r="F419" s="41" t="str" cm="1">
        <f t="array" ref="F419">IF(($Y419+$Z419+$AA419+$AD419)=0,"",IFERROR(_xlfn.LET(_xlpm.CSVVal,IF($Y419=0,"",INDEX(CSV!F$2:F$510,$Y419)),_xlpm.MacVal,IF($Z419=0,"",INDEX(Output_Mac!E$2:E$500,$Z419)),_xlpm.WinVal,IF($AD419=0,"",INDEX(Output_Win!E$2:E$243,$AD419)),_xlpm.MyAuditVal,IF($AA419=0,"",INDEX(My_Audit!E$2:E$456,$AA419)),_xlfn.IFS(_xlpm.MyAuditVal&lt;&gt;"",_xlpm.MyAuditVal,_xlpm.MacVal&lt;&gt;"",_xlpm.MacVal,_xlpm.WinVal&lt;&gt;"",_xlpm.WinVal,_xlpm.CSVVal&lt;&gt;"",PROPER(_xlpm.CSVVal))),""))</f>
        <v/>
      </c>
      <c r="G419" s="41" t="str" cm="1">
        <f t="array" ref="G419">IF(($Y419+$Z419+$AA419+$AD419)=0,"",IFERROR(_xlfn.LET(_xlpm.CSVVal,IF($Y419=0,"",INDEX(CSV!G$2:G$510,$Y419)),_xlpm.MacVal,IF($Z419=0,"",INDEX(Output_Mac!G$2:G$500,$Z419)),_xlpm.WinVal,IF($AD419=0,"",INDEX(Output_Win!G$2:G$243,$AD419)),_xlpm.MyAuditVal,IF($AA419=0,"",INDEX(My_Audit!F$2:F$456,$AA419)),_xlfn.IFS(_xlpm.MyAuditVal&lt;&gt;"",_xlpm.MyAuditVal,_xlpm.MacVal&lt;&gt;"",_xlpm.MacVal,_xlpm.WinVal&lt;&gt;"",_xlpm.WinVal,_xlpm.CSVVal&lt;&gt;"",_xlpm.CSVVal)),""))</f>
        <v/>
      </c>
      <c r="H419" s="41" t="str" cm="1">
        <f t="array" ref="H419">IF($Z419&gt;0,INDEX(Output_Mac!H$2:H$500,$Z419),IF($AD419&gt;0,INDEX(Output_Win!H$2:H$243,$AD419),IF($AA419&gt;0,_xlfn.LET(_xlpm.MyAuditVal,INDEX(My_Audit!G$2:G$456,$AA419),IF(_xlpm.MyAuditVal=0,"",_xlpm.MyAuditVal)),"")))</f>
        <v/>
      </c>
      <c r="I419" s="41" t="str" cm="1">
        <f t="array" ref="I419">IF(($Y419+$Z419+$AA419+$AD419)=0,"",IFERROR(_xlfn.LET(_xlpm.CSVVal,IF($Y419=0,"",INDEX(CSV!H$2:H$510,$Y419)),_xlpm.MacVal,IF($Z419=0,"",INDEX(Output_Mac!I$2:I$500,$Z419)),_xlpm.WinVal,IF($AD419=0,"",INDEX(Output_Win!I$2:I$243,$AD419)),_xlpm.MyAuditVal,IF($AA419=0,"",INDEX(My_Audit!H$2:H$456,$AA419)),_xlfn.IFS(_xlpm.MyAuditVal&lt;&gt;"",_xlpm.MyAuditVal,_xlpm.MacVal&lt;&gt;"",_xlpm.MacVal,_xlpm.WinVal&lt;&gt;"",_xlpm.WinVal,_xlpm.CSVVal&lt;&gt;"",_xlpm.CSVVal)),""))</f>
        <v/>
      </c>
      <c r="J419" s="41" t="str" cm="1">
        <f t="array" ref="J419">IF(($Y419+$Z419+$AA419+$AD419)=0,"",IFERROR(_xlfn.LET(_xlpm.CSVVal,IF($Y419=0,"",INDEX(CSV!J$2:J$510,$Y419)),_xlpm.MacVal,IF($Z419=0,"",INDEX(Output_Mac!J$2:J$500,$Z419)),_xlpm.WinVal,IF($AD419=0,"",INDEX(Output_Win!J$2:J$243,$AD419)),_xlpm.MyAuditVal,IF($AA419=0,"",INDEX(My_Audit!I$2:I$456,$AA419)),_xlfn.IFS(_xlpm.MyAuditVal&lt;&gt;"",_xlpm.MyAuditVal,_xlpm.MacVal&lt;&gt;"",_xlpm.MacVal,_xlpm.WinVal&lt;&gt;"",_xlpm.WinVal,_xlpm.CSVVal&lt;&gt;"",_xlpm.CSVVal)),""))</f>
        <v/>
      </c>
      <c r="K419" s="41" t="str" cm="1">
        <f t="array" ref="K419">IF(($Y419+$Z419+$AA419+$AD419)=0,"",IFERROR(_xlfn.LET(_xlpm.CSVVal,IF($Y419=0,"",INDEX(CSV!N$2:N$510,$Y419)),_xlpm.MacVal,IF($Z419=0,"",INDEX(Output_Mac!L$2:L$500,$Z419)),_xlpm.WinVal,IF($AD419=0,"",INDEX(Output_Win!L$2:L$243,$AD419)),_xlpm.MyAuditVal,IF($AA419=0,"",INDEX(My_Audit!J$2:J$456,$AA419)),_xlfn.IFS(_xlpm.MyAuditVal&lt;&gt;"",_xlpm.MyAuditVal,_xlpm.MacVal&lt;&gt;"",_xlpm.MacVal,_xlpm.WinVal&lt;&gt;"",_xlpm.WinVal,_xlpm.CSVVal&lt;&gt;"",_xlpm.CSVVal)),""))</f>
        <v/>
      </c>
      <c r="L419" s="41" t="str" cm="1">
        <f t="array" ref="L419">IF(($Y419+$Z419+$AA419+$AD419)=0,"",IFERROR(_xlfn.LET(_xlpm.CSVVal,IF($Y419=0,"",INDEX(CSV!Q$2:Q$510,$Y419)),_xlpm.MacVal,IF($Z419=0,"",INDEX(Output_Mac!M$2:M$500,$Z419)),_xlpm.WinVal,IF($AD419=0,"",INDEX(Output_Win!M$2:M$243,$AD419)),_xlpm.MyAuditVal,IF($AA419=0,"",INDEX(My_Audit!K$2:K$456,$AA419)),_xlfn.IFS(_xlpm.MyAuditVal&lt;&gt;"",_xlpm.MyAuditVal,_xlpm.MacVal&lt;&gt;"",_xlpm.MacVal,_xlpm.WinVal&lt;&gt;"",_xlpm.WinVal,_xlpm.CSVVal&lt;&gt;"",_xlpm.CSVVal)),""))</f>
        <v/>
      </c>
      <c r="M419" s="41" t="str" cm="1">
        <f t="array" ref="M419">IF(($Y419+$Z419+$AA419+$AD419)=0,"",ExpandDiagCodes(_xlfn.TEXTJOIN(", ",TRUE,IF($AA419=0,"",INDEX(My_Audit!N$2:N$456,$AA419)),IF($Z419=0,"",INDEX(Output_Mac!S$2:S$500,$Z419)),IF($AD419=0,"",INDEX(Output_Win!S$2:S$243,$AD419)),IF($Y419=0,"",INDEX(CSV!AE$2:AE$510,$Y419)))))</f>
        <v/>
      </c>
      <c r="N419" s="41" t="str" cm="1">
        <f t="array" ref="N419">IF(($Y419+$Z419+$AA419+$AD419)=0,"",IFERROR(_xlfn.LET(_xlpm.CSVVal,IF($Y419=0,"",INDEX(CSV!AG$2:AG$510,$Y419)),_xlpm.MacVal,IF($Z419=0,"",INDEX(Output_Mac!T$2:T$500,$Z419)),_xlpm.WinVal,IF($AD419=0,"",INDEX(Output_Win!T$2:T$243,$AD419)),_xlpm.MyAuditVal,IF($AA419=0,"",INDEX(My_Audit!O$2:O$456,$AA419)),_xlfn.IFS(_xlpm.MyAuditVal&lt;&gt;"",_xlpm.MyAuditVal,_xlpm.MacVal&lt;&gt;"",_xlpm.MacVal,_xlpm.WinVal&lt;&gt;"",_xlpm.WinVal,_xlpm.CSVVal&lt;&gt;"",_xlpm.CSVVal)),""))</f>
        <v/>
      </c>
      <c r="O419" s="41" t="str" cm="1">
        <f t="array" ref="O419">IF($AB419=0,"",INDEX(My_Audit!P$2:P$456,$AB419))&amp;""</f>
        <v/>
      </c>
      <c r="P419" s="40"/>
      <c r="Q419" s="41" t="str">
        <f>IF(LEFT(N419,4)="Pass","Nist SP 800-88",My_Audit!R419)&amp;""</f>
        <v/>
      </c>
      <c r="R419" s="40"/>
      <c r="S419" s="40"/>
      <c r="T419" s="41" t="str" cm="1">
        <f t="array" ref="T419">IF($AC419=0,"",INDEX(Models!J$2:J$605,$AC419))</f>
        <v/>
      </c>
      <c r="U419" s="40"/>
      <c r="V419" s="40"/>
      <c r="W419" s="79" t="str" cm="1">
        <f t="array" ref="W419">IF(($Z419+$AA419+$AD419)=0,"",ExpandDiagCodes(_xlfn.TEXTJOIN(", ",TRUE,IF($AA419=0,"",INDEX(My_Audit!L$2:L$456,$AA419)),IF($Z419=0,"",INDEX(Output_Mac!AA$2:AA$500,$Z419)),IF($AD419=0,"",INDEX(Output_Win!AA$2:AA$243,$AD419)))))</f>
        <v/>
      </c>
      <c r="Y419" s="80">
        <f>IFERROR(MATCH($A419,CSV!$A$2:$A$510,0),0)</f>
        <v>0</v>
      </c>
      <c r="Z419" s="80">
        <f>IFERROR(MATCH($A419,Output_Mac!$A$2:$A$500,0),0)</f>
        <v>0</v>
      </c>
      <c r="AA419" s="80">
        <f>IFERROR(MATCH($A419,My_Audit!$A$2:$A$456,0),0)</f>
        <v>418</v>
      </c>
      <c r="AB419" s="80">
        <f>IFERROR(MATCH($C419,My_Audit!$B$2:$B$456,0),0)</f>
        <v>0</v>
      </c>
      <c r="AC419" s="80">
        <f>IFERROR(MATCH($E419,Models!$I$2:$I$605,0),0)</f>
        <v>0</v>
      </c>
      <c r="AD419" s="80">
        <f>IFERROR(MATCH($A419,Output_Win!$A$2:$A$243,0),0)</f>
        <v>0</v>
      </c>
    </row>
    <row r="420" spans="1:30">
      <c r="A420" s="40" t="str">
        <f>_xlfn.TEXTJOIN("",TRUE,Input!$A$4,TEXT(ROW(My_Audit!A419)+Input!$A$8-1,"00"))</f>
        <v>W4807</v>
      </c>
      <c r="B420" s="40" t="str">
        <f>_xlfn.TEXTJOIN("-",TRUE,"ITD",Input!$A$2,A420)</f>
        <v>ITD-SHR11749-W4807</v>
      </c>
      <c r="C420" s="41" t="str" cm="1">
        <f t="array" ref="C420">IF(($Y420+$Z420+$AA420+$AD420)=0,"",IFERROR(_xlfn.LET(_xlpm.CSVVal,IF($Y420=0,"",INDEX(CSV!B$2:B$510,$Y420)),_xlpm.MacVal,IF($Z420=0,"",INDEX(Output_Mac!B$2:B$500,$Z420)),_xlpm.WinVal,IF($AD420=0,"",INDEX(Output_Win!B$2:B$243,$AD420)),_xlpm.MyAuditVal,IF($AA420=0,"",INDEX(My_Audit!B$2:B$456,$AA420)),_xlfn.IFS(_xlpm.MyAuditVal&lt;&gt;"",_xlpm.MyAuditVal,_xlpm.MacVal&lt;&gt;"",_xlpm.MacVal,_xlpm.WinVal&lt;&gt;"",_xlpm.WinVal,_xlpm.CSVVal&lt;&gt;"",_xlpm.CSVVal)),""))</f>
        <v/>
      </c>
      <c r="D420" s="41" t="str" cm="1">
        <f t="array" ref="D420">IF(($Y420+$Z420+$AA420+$AD420)=0,"",IFERROR(_xlfn.LET(_xlpm.CSVVal,IF($Y420=0,"",INDEX(CSV!C$2:C$510,$Y420)),_xlpm.MacVal,IF($Z420=0,"",INDEX(Output_Mac!D$2:D$500,$Z420)),_xlpm.WinVal,IF($AD420=0,"",INDEX(Output_Win!D$2:D$243,$AD420)),_xlpm.MyAuditVal,IF($AA420=0,"",INDEX(My_Audit!C$2:C$456,$AA420)),_xlfn.IFS(_xlpm.MyAuditVal&lt;&gt;"",_xlpm.MyAuditVal,_xlpm.MacVal&lt;&gt;"",_xlpm.MacVal,_xlpm.WinVal&lt;&gt;"",_xlpm.WinVal,_xlpm.CSVVal&lt;&gt;"",_xlpm.CSVVal)),""))</f>
        <v/>
      </c>
      <c r="E420" s="41" t="str" cm="1">
        <f t="array" ref="E420">IF(($Y420+$Z420+$AA420+$AD420)=0,"",IFERROR(_xlfn.LET(_xlpm.CSVVal,IF($Y420=0,"",INDEX(CSV!E$2:E$510,$Y420)),_xlpm.MacVal,IF($Z420=0,"",INDEX(Output_Mac!C$2:C$500,$Z420)),_xlpm.WinVal,IF($AD420=0,"",INDEX(Output_Win!C$2:C$243,$AD420)),_xlpm.MyAuditVal,IF($AA420=0,"",INDEX(My_Audit!D$2:D$456,$AA420)),_xlfn.IFS(_xlpm.MyAuditVal&lt;&gt;"",_xlpm.MyAuditVal,_xlpm.MacVal&lt;&gt;"",_xlpm.MacVal,_xlpm.WinVal&lt;&gt;"",_xlpm.WinVal,_xlpm.CSVVal&lt;&gt;"",_xlpm.CSVVal)),""))</f>
        <v/>
      </c>
      <c r="F420" s="41" t="str" cm="1">
        <f t="array" ref="F420">IF(($Y420+$Z420+$AA420+$AD420)=0,"",IFERROR(_xlfn.LET(_xlpm.CSVVal,IF($Y420=0,"",INDEX(CSV!F$2:F$510,$Y420)),_xlpm.MacVal,IF($Z420=0,"",INDEX(Output_Mac!E$2:E$500,$Z420)),_xlpm.WinVal,IF($AD420=0,"",INDEX(Output_Win!E$2:E$243,$AD420)),_xlpm.MyAuditVal,IF($AA420=0,"",INDEX(My_Audit!E$2:E$456,$AA420)),_xlfn.IFS(_xlpm.MyAuditVal&lt;&gt;"",_xlpm.MyAuditVal,_xlpm.MacVal&lt;&gt;"",_xlpm.MacVal,_xlpm.WinVal&lt;&gt;"",_xlpm.WinVal,_xlpm.CSVVal&lt;&gt;"",PROPER(_xlpm.CSVVal))),""))</f>
        <v/>
      </c>
      <c r="G420" s="41" t="str" cm="1">
        <f t="array" ref="G420">IF(($Y420+$Z420+$AA420+$AD420)=0,"",IFERROR(_xlfn.LET(_xlpm.CSVVal,IF($Y420=0,"",INDEX(CSV!G$2:G$510,$Y420)),_xlpm.MacVal,IF($Z420=0,"",INDEX(Output_Mac!G$2:G$500,$Z420)),_xlpm.WinVal,IF($AD420=0,"",INDEX(Output_Win!G$2:G$243,$AD420)),_xlpm.MyAuditVal,IF($AA420=0,"",INDEX(My_Audit!F$2:F$456,$AA420)),_xlfn.IFS(_xlpm.MyAuditVal&lt;&gt;"",_xlpm.MyAuditVal,_xlpm.MacVal&lt;&gt;"",_xlpm.MacVal,_xlpm.WinVal&lt;&gt;"",_xlpm.WinVal,_xlpm.CSVVal&lt;&gt;"",_xlpm.CSVVal)),""))</f>
        <v/>
      </c>
      <c r="H420" s="41" t="str" cm="1">
        <f t="array" ref="H420">IF($Z420&gt;0,INDEX(Output_Mac!H$2:H$500,$Z420),IF($AD420&gt;0,INDEX(Output_Win!H$2:H$243,$AD420),IF($AA420&gt;0,_xlfn.LET(_xlpm.MyAuditVal,INDEX(My_Audit!G$2:G$456,$AA420),IF(_xlpm.MyAuditVal=0,"",_xlpm.MyAuditVal)),"")))</f>
        <v/>
      </c>
      <c r="I420" s="41" t="str" cm="1">
        <f t="array" ref="I420">IF(($Y420+$Z420+$AA420+$AD420)=0,"",IFERROR(_xlfn.LET(_xlpm.CSVVal,IF($Y420=0,"",INDEX(CSV!H$2:H$510,$Y420)),_xlpm.MacVal,IF($Z420=0,"",INDEX(Output_Mac!I$2:I$500,$Z420)),_xlpm.WinVal,IF($AD420=0,"",INDEX(Output_Win!I$2:I$243,$AD420)),_xlpm.MyAuditVal,IF($AA420=0,"",INDEX(My_Audit!H$2:H$456,$AA420)),_xlfn.IFS(_xlpm.MyAuditVal&lt;&gt;"",_xlpm.MyAuditVal,_xlpm.MacVal&lt;&gt;"",_xlpm.MacVal,_xlpm.WinVal&lt;&gt;"",_xlpm.WinVal,_xlpm.CSVVal&lt;&gt;"",_xlpm.CSVVal)),""))</f>
        <v/>
      </c>
      <c r="J420" s="41" t="str" cm="1">
        <f t="array" ref="J420">IF(($Y420+$Z420+$AA420+$AD420)=0,"",IFERROR(_xlfn.LET(_xlpm.CSVVal,IF($Y420=0,"",INDEX(CSV!J$2:J$510,$Y420)),_xlpm.MacVal,IF($Z420=0,"",INDEX(Output_Mac!J$2:J$500,$Z420)),_xlpm.WinVal,IF($AD420=0,"",INDEX(Output_Win!J$2:J$243,$AD420)),_xlpm.MyAuditVal,IF($AA420=0,"",INDEX(My_Audit!I$2:I$456,$AA420)),_xlfn.IFS(_xlpm.MyAuditVal&lt;&gt;"",_xlpm.MyAuditVal,_xlpm.MacVal&lt;&gt;"",_xlpm.MacVal,_xlpm.WinVal&lt;&gt;"",_xlpm.WinVal,_xlpm.CSVVal&lt;&gt;"",_xlpm.CSVVal)),""))</f>
        <v/>
      </c>
      <c r="K420" s="41" t="str" cm="1">
        <f t="array" ref="K420">IF(($Y420+$Z420+$AA420+$AD420)=0,"",IFERROR(_xlfn.LET(_xlpm.CSVVal,IF($Y420=0,"",INDEX(CSV!N$2:N$510,$Y420)),_xlpm.MacVal,IF($Z420=0,"",INDEX(Output_Mac!L$2:L$500,$Z420)),_xlpm.WinVal,IF($AD420=0,"",INDEX(Output_Win!L$2:L$243,$AD420)),_xlpm.MyAuditVal,IF($AA420=0,"",INDEX(My_Audit!J$2:J$456,$AA420)),_xlfn.IFS(_xlpm.MyAuditVal&lt;&gt;"",_xlpm.MyAuditVal,_xlpm.MacVal&lt;&gt;"",_xlpm.MacVal,_xlpm.WinVal&lt;&gt;"",_xlpm.WinVal,_xlpm.CSVVal&lt;&gt;"",_xlpm.CSVVal)),""))</f>
        <v/>
      </c>
      <c r="L420" s="41" t="str" cm="1">
        <f t="array" ref="L420">IF(($Y420+$Z420+$AA420+$AD420)=0,"",IFERROR(_xlfn.LET(_xlpm.CSVVal,IF($Y420=0,"",INDEX(CSV!Q$2:Q$510,$Y420)),_xlpm.MacVal,IF($Z420=0,"",INDEX(Output_Mac!M$2:M$500,$Z420)),_xlpm.WinVal,IF($AD420=0,"",INDEX(Output_Win!M$2:M$243,$AD420)),_xlpm.MyAuditVal,IF($AA420=0,"",INDEX(My_Audit!K$2:K$456,$AA420)),_xlfn.IFS(_xlpm.MyAuditVal&lt;&gt;"",_xlpm.MyAuditVal,_xlpm.MacVal&lt;&gt;"",_xlpm.MacVal,_xlpm.WinVal&lt;&gt;"",_xlpm.WinVal,_xlpm.CSVVal&lt;&gt;"",_xlpm.CSVVal)),""))</f>
        <v/>
      </c>
      <c r="M420" s="41" t="str" cm="1">
        <f t="array" ref="M420">IF(($Y420+$Z420+$AA420+$AD420)=0,"",ExpandDiagCodes(_xlfn.TEXTJOIN(", ",TRUE,IF($AA420=0,"",INDEX(My_Audit!N$2:N$456,$AA420)),IF($Z420=0,"",INDEX(Output_Mac!S$2:S$500,$Z420)),IF($AD420=0,"",INDEX(Output_Win!S$2:S$243,$AD420)),IF($Y420=0,"",INDEX(CSV!AE$2:AE$510,$Y420)))))</f>
        <v/>
      </c>
      <c r="N420" s="41" t="str" cm="1">
        <f t="array" ref="N420">IF(($Y420+$Z420+$AA420+$AD420)=0,"",IFERROR(_xlfn.LET(_xlpm.CSVVal,IF($Y420=0,"",INDEX(CSV!AG$2:AG$510,$Y420)),_xlpm.MacVal,IF($Z420=0,"",INDEX(Output_Mac!T$2:T$500,$Z420)),_xlpm.WinVal,IF($AD420=0,"",INDEX(Output_Win!T$2:T$243,$AD420)),_xlpm.MyAuditVal,IF($AA420=0,"",INDEX(My_Audit!O$2:O$456,$AA420)),_xlfn.IFS(_xlpm.MyAuditVal&lt;&gt;"",_xlpm.MyAuditVal,_xlpm.MacVal&lt;&gt;"",_xlpm.MacVal,_xlpm.WinVal&lt;&gt;"",_xlpm.WinVal,_xlpm.CSVVal&lt;&gt;"",_xlpm.CSVVal)),""))</f>
        <v/>
      </c>
      <c r="O420" s="41" t="str" cm="1">
        <f t="array" ref="O420">IF($AB420=0,"",INDEX(My_Audit!P$2:P$456,$AB420))&amp;""</f>
        <v/>
      </c>
      <c r="P420" s="40"/>
      <c r="Q420" s="41" t="str">
        <f>IF(LEFT(N420,4)="Pass","Nist SP 800-88",My_Audit!R420)&amp;""</f>
        <v/>
      </c>
      <c r="R420" s="40"/>
      <c r="S420" s="40"/>
      <c r="T420" s="41" t="str" cm="1">
        <f t="array" ref="T420">IF($AC420=0,"",INDEX(Models!J$2:J$605,$AC420))</f>
        <v/>
      </c>
      <c r="U420" s="40"/>
      <c r="V420" s="40"/>
      <c r="W420" s="79" t="str" cm="1">
        <f t="array" ref="W420">IF(($Z420+$AA420+$AD420)=0,"",ExpandDiagCodes(_xlfn.TEXTJOIN(", ",TRUE,IF($AA420=0,"",INDEX(My_Audit!L$2:L$456,$AA420)),IF($Z420=0,"",INDEX(Output_Mac!AA$2:AA$500,$Z420)),IF($AD420=0,"",INDEX(Output_Win!AA$2:AA$243,$AD420)))))</f>
        <v/>
      </c>
      <c r="Y420" s="80">
        <f>IFERROR(MATCH($A420,CSV!$A$2:$A$510,0),0)</f>
        <v>0</v>
      </c>
      <c r="Z420" s="80">
        <f>IFERROR(MATCH($A420,Output_Mac!$A$2:$A$500,0),0)</f>
        <v>0</v>
      </c>
      <c r="AA420" s="80">
        <f>IFERROR(MATCH($A420,My_Audit!$A$2:$A$456,0),0)</f>
        <v>419</v>
      </c>
      <c r="AB420" s="80">
        <f>IFERROR(MATCH($C420,My_Audit!$B$2:$B$456,0),0)</f>
        <v>0</v>
      </c>
      <c r="AC420" s="80">
        <f>IFERROR(MATCH($E420,Models!$I$2:$I$605,0),0)</f>
        <v>0</v>
      </c>
      <c r="AD420" s="80">
        <f>IFERROR(MATCH($A420,Output_Win!$A$2:$A$243,0),0)</f>
        <v>0</v>
      </c>
    </row>
    <row r="421" spans="1:30">
      <c r="A421" s="40" t="str">
        <f>_xlfn.TEXTJOIN("",TRUE,Input!$A$4,TEXT(ROW(My_Audit!A420)+Input!$A$8-1,"00"))</f>
        <v>W4808</v>
      </c>
      <c r="B421" s="40" t="str">
        <f>_xlfn.TEXTJOIN("-",TRUE,"ITD",Input!$A$2,A421)</f>
        <v>ITD-SHR11749-W4808</v>
      </c>
      <c r="C421" s="41" t="str" cm="1">
        <f t="array" ref="C421">IF(($Y421+$Z421+$AA421+$AD421)=0,"",IFERROR(_xlfn.LET(_xlpm.CSVVal,IF($Y421=0,"",INDEX(CSV!B$2:B$510,$Y421)),_xlpm.MacVal,IF($Z421=0,"",INDEX(Output_Mac!B$2:B$500,$Z421)),_xlpm.WinVal,IF($AD421=0,"",INDEX(Output_Win!B$2:B$243,$AD421)),_xlpm.MyAuditVal,IF($AA421=0,"",INDEX(My_Audit!B$2:B$456,$AA421)),_xlfn.IFS(_xlpm.MyAuditVal&lt;&gt;"",_xlpm.MyAuditVal,_xlpm.MacVal&lt;&gt;"",_xlpm.MacVal,_xlpm.WinVal&lt;&gt;"",_xlpm.WinVal,_xlpm.CSVVal&lt;&gt;"",_xlpm.CSVVal)),""))</f>
        <v/>
      </c>
      <c r="D421" s="41" t="str" cm="1">
        <f t="array" ref="D421">IF(($Y421+$Z421+$AA421+$AD421)=0,"",IFERROR(_xlfn.LET(_xlpm.CSVVal,IF($Y421=0,"",INDEX(CSV!C$2:C$510,$Y421)),_xlpm.MacVal,IF($Z421=0,"",INDEX(Output_Mac!D$2:D$500,$Z421)),_xlpm.WinVal,IF($AD421=0,"",INDEX(Output_Win!D$2:D$243,$AD421)),_xlpm.MyAuditVal,IF($AA421=0,"",INDEX(My_Audit!C$2:C$456,$AA421)),_xlfn.IFS(_xlpm.MyAuditVal&lt;&gt;"",_xlpm.MyAuditVal,_xlpm.MacVal&lt;&gt;"",_xlpm.MacVal,_xlpm.WinVal&lt;&gt;"",_xlpm.WinVal,_xlpm.CSVVal&lt;&gt;"",_xlpm.CSVVal)),""))</f>
        <v/>
      </c>
      <c r="E421" s="41" t="str" cm="1">
        <f t="array" ref="E421">IF(($Y421+$Z421+$AA421+$AD421)=0,"",IFERROR(_xlfn.LET(_xlpm.CSVVal,IF($Y421=0,"",INDEX(CSV!E$2:E$510,$Y421)),_xlpm.MacVal,IF($Z421=0,"",INDEX(Output_Mac!C$2:C$500,$Z421)),_xlpm.WinVal,IF($AD421=0,"",INDEX(Output_Win!C$2:C$243,$AD421)),_xlpm.MyAuditVal,IF($AA421=0,"",INDEX(My_Audit!D$2:D$456,$AA421)),_xlfn.IFS(_xlpm.MyAuditVal&lt;&gt;"",_xlpm.MyAuditVal,_xlpm.MacVal&lt;&gt;"",_xlpm.MacVal,_xlpm.WinVal&lt;&gt;"",_xlpm.WinVal,_xlpm.CSVVal&lt;&gt;"",_xlpm.CSVVal)),""))</f>
        <v/>
      </c>
      <c r="F421" s="41" t="str" cm="1">
        <f t="array" ref="F421">IF(($Y421+$Z421+$AA421+$AD421)=0,"",IFERROR(_xlfn.LET(_xlpm.CSVVal,IF($Y421=0,"",INDEX(CSV!F$2:F$510,$Y421)),_xlpm.MacVal,IF($Z421=0,"",INDEX(Output_Mac!E$2:E$500,$Z421)),_xlpm.WinVal,IF($AD421=0,"",INDEX(Output_Win!E$2:E$243,$AD421)),_xlpm.MyAuditVal,IF($AA421=0,"",INDEX(My_Audit!E$2:E$456,$AA421)),_xlfn.IFS(_xlpm.MyAuditVal&lt;&gt;"",_xlpm.MyAuditVal,_xlpm.MacVal&lt;&gt;"",_xlpm.MacVal,_xlpm.WinVal&lt;&gt;"",_xlpm.WinVal,_xlpm.CSVVal&lt;&gt;"",PROPER(_xlpm.CSVVal))),""))</f>
        <v/>
      </c>
      <c r="G421" s="41" t="str" cm="1">
        <f t="array" ref="G421">IF(($Y421+$Z421+$AA421+$AD421)=0,"",IFERROR(_xlfn.LET(_xlpm.CSVVal,IF($Y421=0,"",INDEX(CSV!G$2:G$510,$Y421)),_xlpm.MacVal,IF($Z421=0,"",INDEX(Output_Mac!G$2:G$500,$Z421)),_xlpm.WinVal,IF($AD421=0,"",INDEX(Output_Win!G$2:G$243,$AD421)),_xlpm.MyAuditVal,IF($AA421=0,"",INDEX(My_Audit!F$2:F$456,$AA421)),_xlfn.IFS(_xlpm.MyAuditVal&lt;&gt;"",_xlpm.MyAuditVal,_xlpm.MacVal&lt;&gt;"",_xlpm.MacVal,_xlpm.WinVal&lt;&gt;"",_xlpm.WinVal,_xlpm.CSVVal&lt;&gt;"",_xlpm.CSVVal)),""))</f>
        <v/>
      </c>
      <c r="H421" s="41" t="str" cm="1">
        <f t="array" ref="H421">IF($Z421&gt;0,INDEX(Output_Mac!H$2:H$500,$Z421),IF($AD421&gt;0,INDEX(Output_Win!H$2:H$243,$AD421),IF($AA421&gt;0,_xlfn.LET(_xlpm.MyAuditVal,INDEX(My_Audit!G$2:G$456,$AA421),IF(_xlpm.MyAuditVal=0,"",_xlpm.MyAuditVal)),"")))</f>
        <v/>
      </c>
      <c r="I421" s="41" t="str" cm="1">
        <f t="array" ref="I421">IF(($Y421+$Z421+$AA421+$AD421)=0,"",IFERROR(_xlfn.LET(_xlpm.CSVVal,IF($Y421=0,"",INDEX(CSV!H$2:H$510,$Y421)),_xlpm.MacVal,IF($Z421=0,"",INDEX(Output_Mac!I$2:I$500,$Z421)),_xlpm.WinVal,IF($AD421=0,"",INDEX(Output_Win!I$2:I$243,$AD421)),_xlpm.MyAuditVal,IF($AA421=0,"",INDEX(My_Audit!H$2:H$456,$AA421)),_xlfn.IFS(_xlpm.MyAuditVal&lt;&gt;"",_xlpm.MyAuditVal,_xlpm.MacVal&lt;&gt;"",_xlpm.MacVal,_xlpm.WinVal&lt;&gt;"",_xlpm.WinVal,_xlpm.CSVVal&lt;&gt;"",_xlpm.CSVVal)),""))</f>
        <v/>
      </c>
      <c r="J421" s="41" t="str" cm="1">
        <f t="array" ref="J421">IF(($Y421+$Z421+$AA421+$AD421)=0,"",IFERROR(_xlfn.LET(_xlpm.CSVVal,IF($Y421=0,"",INDEX(CSV!J$2:J$510,$Y421)),_xlpm.MacVal,IF($Z421=0,"",INDEX(Output_Mac!J$2:J$500,$Z421)),_xlpm.WinVal,IF($AD421=0,"",INDEX(Output_Win!J$2:J$243,$AD421)),_xlpm.MyAuditVal,IF($AA421=0,"",INDEX(My_Audit!I$2:I$456,$AA421)),_xlfn.IFS(_xlpm.MyAuditVal&lt;&gt;"",_xlpm.MyAuditVal,_xlpm.MacVal&lt;&gt;"",_xlpm.MacVal,_xlpm.WinVal&lt;&gt;"",_xlpm.WinVal,_xlpm.CSVVal&lt;&gt;"",_xlpm.CSVVal)),""))</f>
        <v/>
      </c>
      <c r="K421" s="41" t="str" cm="1">
        <f t="array" ref="K421">IF(($Y421+$Z421+$AA421+$AD421)=0,"",IFERROR(_xlfn.LET(_xlpm.CSVVal,IF($Y421=0,"",INDEX(CSV!N$2:N$510,$Y421)),_xlpm.MacVal,IF($Z421=0,"",INDEX(Output_Mac!L$2:L$500,$Z421)),_xlpm.WinVal,IF($AD421=0,"",INDEX(Output_Win!L$2:L$243,$AD421)),_xlpm.MyAuditVal,IF($AA421=0,"",INDEX(My_Audit!J$2:J$456,$AA421)),_xlfn.IFS(_xlpm.MyAuditVal&lt;&gt;"",_xlpm.MyAuditVal,_xlpm.MacVal&lt;&gt;"",_xlpm.MacVal,_xlpm.WinVal&lt;&gt;"",_xlpm.WinVal,_xlpm.CSVVal&lt;&gt;"",_xlpm.CSVVal)),""))</f>
        <v/>
      </c>
      <c r="L421" s="41" t="str" cm="1">
        <f t="array" ref="L421">IF(($Y421+$Z421+$AA421+$AD421)=0,"",IFERROR(_xlfn.LET(_xlpm.CSVVal,IF($Y421=0,"",INDEX(CSV!Q$2:Q$510,$Y421)),_xlpm.MacVal,IF($Z421=0,"",INDEX(Output_Mac!M$2:M$500,$Z421)),_xlpm.WinVal,IF($AD421=0,"",INDEX(Output_Win!M$2:M$243,$AD421)),_xlpm.MyAuditVal,IF($AA421=0,"",INDEX(My_Audit!K$2:K$456,$AA421)),_xlfn.IFS(_xlpm.MyAuditVal&lt;&gt;"",_xlpm.MyAuditVal,_xlpm.MacVal&lt;&gt;"",_xlpm.MacVal,_xlpm.WinVal&lt;&gt;"",_xlpm.WinVal,_xlpm.CSVVal&lt;&gt;"",_xlpm.CSVVal)),""))</f>
        <v/>
      </c>
      <c r="M421" s="41" t="str" cm="1">
        <f t="array" ref="M421">IF(($Y421+$Z421+$AA421+$AD421)=0,"",ExpandDiagCodes(_xlfn.TEXTJOIN(", ",TRUE,IF($AA421=0,"",INDEX(My_Audit!N$2:N$456,$AA421)),IF($Z421=0,"",INDEX(Output_Mac!S$2:S$500,$Z421)),IF($AD421=0,"",INDEX(Output_Win!S$2:S$243,$AD421)),IF($Y421=0,"",INDEX(CSV!AE$2:AE$510,$Y421)))))</f>
        <v/>
      </c>
      <c r="N421" s="41" t="str" cm="1">
        <f t="array" ref="N421">IF(($Y421+$Z421+$AA421+$AD421)=0,"",IFERROR(_xlfn.LET(_xlpm.CSVVal,IF($Y421=0,"",INDEX(CSV!AG$2:AG$510,$Y421)),_xlpm.MacVal,IF($Z421=0,"",INDEX(Output_Mac!T$2:T$500,$Z421)),_xlpm.WinVal,IF($AD421=0,"",INDEX(Output_Win!T$2:T$243,$AD421)),_xlpm.MyAuditVal,IF($AA421=0,"",INDEX(My_Audit!O$2:O$456,$AA421)),_xlfn.IFS(_xlpm.MyAuditVal&lt;&gt;"",_xlpm.MyAuditVal,_xlpm.MacVal&lt;&gt;"",_xlpm.MacVal,_xlpm.WinVal&lt;&gt;"",_xlpm.WinVal,_xlpm.CSVVal&lt;&gt;"",_xlpm.CSVVal)),""))</f>
        <v/>
      </c>
      <c r="O421" s="41" t="str" cm="1">
        <f t="array" ref="O421">IF($AB421=0,"",INDEX(My_Audit!P$2:P$456,$AB421))&amp;""</f>
        <v/>
      </c>
      <c r="P421" s="40"/>
      <c r="Q421" s="41" t="str">
        <f>IF(LEFT(N421,4)="Pass","Nist SP 800-88",My_Audit!R421)&amp;""</f>
        <v/>
      </c>
      <c r="R421" s="40"/>
      <c r="S421" s="40"/>
      <c r="T421" s="41" t="str" cm="1">
        <f t="array" ref="T421">IF($AC421=0,"",INDEX(Models!J$2:J$605,$AC421))</f>
        <v/>
      </c>
      <c r="U421" s="40"/>
      <c r="V421" s="40"/>
      <c r="W421" s="79" t="str" cm="1">
        <f t="array" ref="W421">IF(($Z421+$AA421+$AD421)=0,"",ExpandDiagCodes(_xlfn.TEXTJOIN(", ",TRUE,IF($AA421=0,"",INDEX(My_Audit!L$2:L$456,$AA421)),IF($Z421=0,"",INDEX(Output_Mac!AA$2:AA$500,$Z421)),IF($AD421=0,"",INDEX(Output_Win!AA$2:AA$243,$AD421)))))</f>
        <v/>
      </c>
      <c r="Y421" s="80">
        <f>IFERROR(MATCH($A421,CSV!$A$2:$A$510,0),0)</f>
        <v>0</v>
      </c>
      <c r="Z421" s="80">
        <f>IFERROR(MATCH($A421,Output_Mac!$A$2:$A$500,0),0)</f>
        <v>0</v>
      </c>
      <c r="AA421" s="80">
        <f>IFERROR(MATCH($A421,My_Audit!$A$2:$A$456,0),0)</f>
        <v>420</v>
      </c>
      <c r="AB421" s="80">
        <f>IFERROR(MATCH($C421,My_Audit!$B$2:$B$456,0),0)</f>
        <v>0</v>
      </c>
      <c r="AC421" s="80">
        <f>IFERROR(MATCH($E421,Models!$I$2:$I$605,0),0)</f>
        <v>0</v>
      </c>
      <c r="AD421" s="80">
        <f>IFERROR(MATCH($A421,Output_Win!$A$2:$A$243,0),0)</f>
        <v>0</v>
      </c>
    </row>
    <row r="422" spans="1:30">
      <c r="A422" s="40" t="str">
        <f>_xlfn.TEXTJOIN("",TRUE,Input!$A$4,TEXT(ROW(My_Audit!A421)+Input!$A$8-1,"00"))</f>
        <v>W4809</v>
      </c>
      <c r="B422" s="40" t="str">
        <f>_xlfn.TEXTJOIN("-",TRUE,"ITD",Input!$A$2,A422)</f>
        <v>ITD-SHR11749-W4809</v>
      </c>
      <c r="C422" s="41" t="str" cm="1">
        <f t="array" ref="C422">IF(($Y422+$Z422+$AA422+$AD422)=0,"",IFERROR(_xlfn.LET(_xlpm.CSVVal,IF($Y422=0,"",INDEX(CSV!B$2:B$510,$Y422)),_xlpm.MacVal,IF($Z422=0,"",INDEX(Output_Mac!B$2:B$500,$Z422)),_xlpm.WinVal,IF($AD422=0,"",INDEX(Output_Win!B$2:B$243,$AD422)),_xlpm.MyAuditVal,IF($AA422=0,"",INDEX(My_Audit!B$2:B$456,$AA422)),_xlfn.IFS(_xlpm.MyAuditVal&lt;&gt;"",_xlpm.MyAuditVal,_xlpm.MacVal&lt;&gt;"",_xlpm.MacVal,_xlpm.WinVal&lt;&gt;"",_xlpm.WinVal,_xlpm.CSVVal&lt;&gt;"",_xlpm.CSVVal)),""))</f>
        <v/>
      </c>
      <c r="D422" s="41" t="str" cm="1">
        <f t="array" ref="D422">IF(($Y422+$Z422+$AA422+$AD422)=0,"",IFERROR(_xlfn.LET(_xlpm.CSVVal,IF($Y422=0,"",INDEX(CSV!C$2:C$510,$Y422)),_xlpm.MacVal,IF($Z422=0,"",INDEX(Output_Mac!D$2:D$500,$Z422)),_xlpm.WinVal,IF($AD422=0,"",INDEX(Output_Win!D$2:D$243,$AD422)),_xlpm.MyAuditVal,IF($AA422=0,"",INDEX(My_Audit!C$2:C$456,$AA422)),_xlfn.IFS(_xlpm.MyAuditVal&lt;&gt;"",_xlpm.MyAuditVal,_xlpm.MacVal&lt;&gt;"",_xlpm.MacVal,_xlpm.WinVal&lt;&gt;"",_xlpm.WinVal,_xlpm.CSVVal&lt;&gt;"",_xlpm.CSVVal)),""))</f>
        <v/>
      </c>
      <c r="E422" s="41" t="str" cm="1">
        <f t="array" ref="E422">IF(($Y422+$Z422+$AA422+$AD422)=0,"",IFERROR(_xlfn.LET(_xlpm.CSVVal,IF($Y422=0,"",INDEX(CSV!E$2:E$510,$Y422)),_xlpm.MacVal,IF($Z422=0,"",INDEX(Output_Mac!C$2:C$500,$Z422)),_xlpm.WinVal,IF($AD422=0,"",INDEX(Output_Win!C$2:C$243,$AD422)),_xlpm.MyAuditVal,IF($AA422=0,"",INDEX(My_Audit!D$2:D$456,$AA422)),_xlfn.IFS(_xlpm.MyAuditVal&lt;&gt;"",_xlpm.MyAuditVal,_xlpm.MacVal&lt;&gt;"",_xlpm.MacVal,_xlpm.WinVal&lt;&gt;"",_xlpm.WinVal,_xlpm.CSVVal&lt;&gt;"",_xlpm.CSVVal)),""))</f>
        <v/>
      </c>
      <c r="F422" s="41" t="str" cm="1">
        <f t="array" ref="F422">IF(($Y422+$Z422+$AA422+$AD422)=0,"",IFERROR(_xlfn.LET(_xlpm.CSVVal,IF($Y422=0,"",INDEX(CSV!F$2:F$510,$Y422)),_xlpm.MacVal,IF($Z422=0,"",INDEX(Output_Mac!E$2:E$500,$Z422)),_xlpm.WinVal,IF($AD422=0,"",INDEX(Output_Win!E$2:E$243,$AD422)),_xlpm.MyAuditVal,IF($AA422=0,"",INDEX(My_Audit!E$2:E$456,$AA422)),_xlfn.IFS(_xlpm.MyAuditVal&lt;&gt;"",_xlpm.MyAuditVal,_xlpm.MacVal&lt;&gt;"",_xlpm.MacVal,_xlpm.WinVal&lt;&gt;"",_xlpm.WinVal,_xlpm.CSVVal&lt;&gt;"",PROPER(_xlpm.CSVVal))),""))</f>
        <v/>
      </c>
      <c r="G422" s="41" t="str" cm="1">
        <f t="array" ref="G422">IF(($Y422+$Z422+$AA422+$AD422)=0,"",IFERROR(_xlfn.LET(_xlpm.CSVVal,IF($Y422=0,"",INDEX(CSV!G$2:G$510,$Y422)),_xlpm.MacVal,IF($Z422=0,"",INDEX(Output_Mac!G$2:G$500,$Z422)),_xlpm.WinVal,IF($AD422=0,"",INDEX(Output_Win!G$2:G$243,$AD422)),_xlpm.MyAuditVal,IF($AA422=0,"",INDEX(My_Audit!F$2:F$456,$AA422)),_xlfn.IFS(_xlpm.MyAuditVal&lt;&gt;"",_xlpm.MyAuditVal,_xlpm.MacVal&lt;&gt;"",_xlpm.MacVal,_xlpm.WinVal&lt;&gt;"",_xlpm.WinVal,_xlpm.CSVVal&lt;&gt;"",_xlpm.CSVVal)),""))</f>
        <v/>
      </c>
      <c r="H422" s="41" t="str" cm="1">
        <f t="array" ref="H422">IF($Z422&gt;0,INDEX(Output_Mac!H$2:H$500,$Z422),IF($AD422&gt;0,INDEX(Output_Win!H$2:H$243,$AD422),IF($AA422&gt;0,_xlfn.LET(_xlpm.MyAuditVal,INDEX(My_Audit!G$2:G$456,$AA422),IF(_xlpm.MyAuditVal=0,"",_xlpm.MyAuditVal)),"")))</f>
        <v/>
      </c>
      <c r="I422" s="41" t="str" cm="1">
        <f t="array" ref="I422">IF(($Y422+$Z422+$AA422+$AD422)=0,"",IFERROR(_xlfn.LET(_xlpm.CSVVal,IF($Y422=0,"",INDEX(CSV!H$2:H$510,$Y422)),_xlpm.MacVal,IF($Z422=0,"",INDEX(Output_Mac!I$2:I$500,$Z422)),_xlpm.WinVal,IF($AD422=0,"",INDEX(Output_Win!I$2:I$243,$AD422)),_xlpm.MyAuditVal,IF($AA422=0,"",INDEX(My_Audit!H$2:H$456,$AA422)),_xlfn.IFS(_xlpm.MyAuditVal&lt;&gt;"",_xlpm.MyAuditVal,_xlpm.MacVal&lt;&gt;"",_xlpm.MacVal,_xlpm.WinVal&lt;&gt;"",_xlpm.WinVal,_xlpm.CSVVal&lt;&gt;"",_xlpm.CSVVal)),""))</f>
        <v/>
      </c>
      <c r="J422" s="41" t="str" cm="1">
        <f t="array" ref="J422">IF(($Y422+$Z422+$AA422+$AD422)=0,"",IFERROR(_xlfn.LET(_xlpm.CSVVal,IF($Y422=0,"",INDEX(CSV!J$2:J$510,$Y422)),_xlpm.MacVal,IF($Z422=0,"",INDEX(Output_Mac!J$2:J$500,$Z422)),_xlpm.WinVal,IF($AD422=0,"",INDEX(Output_Win!J$2:J$243,$AD422)),_xlpm.MyAuditVal,IF($AA422=0,"",INDEX(My_Audit!I$2:I$456,$AA422)),_xlfn.IFS(_xlpm.MyAuditVal&lt;&gt;"",_xlpm.MyAuditVal,_xlpm.MacVal&lt;&gt;"",_xlpm.MacVal,_xlpm.WinVal&lt;&gt;"",_xlpm.WinVal,_xlpm.CSVVal&lt;&gt;"",_xlpm.CSVVal)),""))</f>
        <v/>
      </c>
      <c r="K422" s="41" t="str" cm="1">
        <f t="array" ref="K422">IF(($Y422+$Z422+$AA422+$AD422)=0,"",IFERROR(_xlfn.LET(_xlpm.CSVVal,IF($Y422=0,"",INDEX(CSV!N$2:N$510,$Y422)),_xlpm.MacVal,IF($Z422=0,"",INDEX(Output_Mac!L$2:L$500,$Z422)),_xlpm.WinVal,IF($AD422=0,"",INDEX(Output_Win!L$2:L$243,$AD422)),_xlpm.MyAuditVal,IF($AA422=0,"",INDEX(My_Audit!J$2:J$456,$AA422)),_xlfn.IFS(_xlpm.MyAuditVal&lt;&gt;"",_xlpm.MyAuditVal,_xlpm.MacVal&lt;&gt;"",_xlpm.MacVal,_xlpm.WinVal&lt;&gt;"",_xlpm.WinVal,_xlpm.CSVVal&lt;&gt;"",_xlpm.CSVVal)),""))</f>
        <v/>
      </c>
      <c r="L422" s="41" t="str" cm="1">
        <f t="array" ref="L422">IF(($Y422+$Z422+$AA422+$AD422)=0,"",IFERROR(_xlfn.LET(_xlpm.CSVVal,IF($Y422=0,"",INDEX(CSV!Q$2:Q$510,$Y422)),_xlpm.MacVal,IF($Z422=0,"",INDEX(Output_Mac!M$2:M$500,$Z422)),_xlpm.WinVal,IF($AD422=0,"",INDEX(Output_Win!M$2:M$243,$AD422)),_xlpm.MyAuditVal,IF($AA422=0,"",INDEX(My_Audit!K$2:K$456,$AA422)),_xlfn.IFS(_xlpm.MyAuditVal&lt;&gt;"",_xlpm.MyAuditVal,_xlpm.MacVal&lt;&gt;"",_xlpm.MacVal,_xlpm.WinVal&lt;&gt;"",_xlpm.WinVal,_xlpm.CSVVal&lt;&gt;"",_xlpm.CSVVal)),""))</f>
        <v/>
      </c>
      <c r="M422" s="41" t="str" cm="1">
        <f t="array" ref="M422">IF(($Y422+$Z422+$AA422+$AD422)=0,"",ExpandDiagCodes(_xlfn.TEXTJOIN(", ",TRUE,IF($AA422=0,"",INDEX(My_Audit!N$2:N$456,$AA422)),IF($Z422=0,"",INDEX(Output_Mac!S$2:S$500,$Z422)),IF($AD422=0,"",INDEX(Output_Win!S$2:S$243,$AD422)),IF($Y422=0,"",INDEX(CSV!AE$2:AE$510,$Y422)))))</f>
        <v/>
      </c>
      <c r="N422" s="41" t="str" cm="1">
        <f t="array" ref="N422">IF(($Y422+$Z422+$AA422+$AD422)=0,"",IFERROR(_xlfn.LET(_xlpm.CSVVal,IF($Y422=0,"",INDEX(CSV!AG$2:AG$510,$Y422)),_xlpm.MacVal,IF($Z422=0,"",INDEX(Output_Mac!T$2:T$500,$Z422)),_xlpm.WinVal,IF($AD422=0,"",INDEX(Output_Win!T$2:T$243,$AD422)),_xlpm.MyAuditVal,IF($AA422=0,"",INDEX(My_Audit!O$2:O$456,$AA422)),_xlfn.IFS(_xlpm.MyAuditVal&lt;&gt;"",_xlpm.MyAuditVal,_xlpm.MacVal&lt;&gt;"",_xlpm.MacVal,_xlpm.WinVal&lt;&gt;"",_xlpm.WinVal,_xlpm.CSVVal&lt;&gt;"",_xlpm.CSVVal)),""))</f>
        <v/>
      </c>
      <c r="O422" s="41" t="str" cm="1">
        <f t="array" ref="O422">IF($AB422=0,"",INDEX(My_Audit!P$2:P$456,$AB422))&amp;""</f>
        <v/>
      </c>
      <c r="P422" s="40"/>
      <c r="Q422" s="41" t="str">
        <f>IF(LEFT(N422,4)="Pass","Nist SP 800-88",My_Audit!R422)&amp;""</f>
        <v/>
      </c>
      <c r="R422" s="40"/>
      <c r="S422" s="40"/>
      <c r="T422" s="41" t="str" cm="1">
        <f t="array" ref="T422">IF($AC422=0,"",INDEX(Models!J$2:J$605,$AC422))</f>
        <v/>
      </c>
      <c r="U422" s="40"/>
      <c r="V422" s="40"/>
      <c r="W422" s="79" t="str" cm="1">
        <f t="array" ref="W422">IF(($Z422+$AA422+$AD422)=0,"",ExpandDiagCodes(_xlfn.TEXTJOIN(", ",TRUE,IF($AA422=0,"",INDEX(My_Audit!L$2:L$456,$AA422)),IF($Z422=0,"",INDEX(Output_Mac!AA$2:AA$500,$Z422)),IF($AD422=0,"",INDEX(Output_Win!AA$2:AA$243,$AD422)))))</f>
        <v/>
      </c>
      <c r="Y422" s="80">
        <f>IFERROR(MATCH($A422,CSV!$A$2:$A$510,0),0)</f>
        <v>0</v>
      </c>
      <c r="Z422" s="80">
        <f>IFERROR(MATCH($A422,Output_Mac!$A$2:$A$500,0),0)</f>
        <v>0</v>
      </c>
      <c r="AA422" s="80">
        <f>IFERROR(MATCH($A422,My_Audit!$A$2:$A$456,0),0)</f>
        <v>421</v>
      </c>
      <c r="AB422" s="80">
        <f>IFERROR(MATCH($C422,My_Audit!$B$2:$B$456,0),0)</f>
        <v>0</v>
      </c>
      <c r="AC422" s="80">
        <f>IFERROR(MATCH($E422,Models!$I$2:$I$605,0),0)</f>
        <v>0</v>
      </c>
      <c r="AD422" s="80">
        <f>IFERROR(MATCH($A422,Output_Win!$A$2:$A$243,0),0)</f>
        <v>0</v>
      </c>
    </row>
    <row r="423" spans="1:30">
      <c r="A423" s="40" t="str">
        <f>_xlfn.TEXTJOIN("",TRUE,Input!$A$4,TEXT(ROW(My_Audit!A422)+Input!$A$8-1,"00"))</f>
        <v>W4810</v>
      </c>
      <c r="B423" s="40" t="str">
        <f>_xlfn.TEXTJOIN("-",TRUE,"ITD",Input!$A$2,A423)</f>
        <v>ITD-SHR11749-W4810</v>
      </c>
      <c r="C423" s="41" t="str" cm="1">
        <f t="array" ref="C423">IF(($Y423+$Z423+$AA423+$AD423)=0,"",IFERROR(_xlfn.LET(_xlpm.CSVVal,IF($Y423=0,"",INDEX(CSV!B$2:B$510,$Y423)),_xlpm.MacVal,IF($Z423=0,"",INDEX(Output_Mac!B$2:B$500,$Z423)),_xlpm.WinVal,IF($AD423=0,"",INDEX(Output_Win!B$2:B$243,$AD423)),_xlpm.MyAuditVal,IF($AA423=0,"",INDEX(My_Audit!B$2:B$456,$AA423)),_xlfn.IFS(_xlpm.MyAuditVal&lt;&gt;"",_xlpm.MyAuditVal,_xlpm.MacVal&lt;&gt;"",_xlpm.MacVal,_xlpm.WinVal&lt;&gt;"",_xlpm.WinVal,_xlpm.CSVVal&lt;&gt;"",_xlpm.CSVVal)),""))</f>
        <v/>
      </c>
      <c r="D423" s="41" t="str" cm="1">
        <f t="array" ref="D423">IF(($Y423+$Z423+$AA423+$AD423)=0,"",IFERROR(_xlfn.LET(_xlpm.CSVVal,IF($Y423=0,"",INDEX(CSV!C$2:C$510,$Y423)),_xlpm.MacVal,IF($Z423=0,"",INDEX(Output_Mac!D$2:D$500,$Z423)),_xlpm.WinVal,IF($AD423=0,"",INDEX(Output_Win!D$2:D$243,$AD423)),_xlpm.MyAuditVal,IF($AA423=0,"",INDEX(My_Audit!C$2:C$456,$AA423)),_xlfn.IFS(_xlpm.MyAuditVal&lt;&gt;"",_xlpm.MyAuditVal,_xlpm.MacVal&lt;&gt;"",_xlpm.MacVal,_xlpm.WinVal&lt;&gt;"",_xlpm.WinVal,_xlpm.CSVVal&lt;&gt;"",_xlpm.CSVVal)),""))</f>
        <v/>
      </c>
      <c r="E423" s="41" t="str" cm="1">
        <f t="array" ref="E423">IF(($Y423+$Z423+$AA423+$AD423)=0,"",IFERROR(_xlfn.LET(_xlpm.CSVVal,IF($Y423=0,"",INDEX(CSV!E$2:E$510,$Y423)),_xlpm.MacVal,IF($Z423=0,"",INDEX(Output_Mac!C$2:C$500,$Z423)),_xlpm.WinVal,IF($AD423=0,"",INDEX(Output_Win!C$2:C$243,$AD423)),_xlpm.MyAuditVal,IF($AA423=0,"",INDEX(My_Audit!D$2:D$456,$AA423)),_xlfn.IFS(_xlpm.MyAuditVal&lt;&gt;"",_xlpm.MyAuditVal,_xlpm.MacVal&lt;&gt;"",_xlpm.MacVal,_xlpm.WinVal&lt;&gt;"",_xlpm.WinVal,_xlpm.CSVVal&lt;&gt;"",_xlpm.CSVVal)),""))</f>
        <v/>
      </c>
      <c r="F423" s="41" t="str" cm="1">
        <f t="array" ref="F423">IF(($Y423+$Z423+$AA423+$AD423)=0,"",IFERROR(_xlfn.LET(_xlpm.CSVVal,IF($Y423=0,"",INDEX(CSV!F$2:F$510,$Y423)),_xlpm.MacVal,IF($Z423=0,"",INDEX(Output_Mac!E$2:E$500,$Z423)),_xlpm.WinVal,IF($AD423=0,"",INDEX(Output_Win!E$2:E$243,$AD423)),_xlpm.MyAuditVal,IF($AA423=0,"",INDEX(My_Audit!E$2:E$456,$AA423)),_xlfn.IFS(_xlpm.MyAuditVal&lt;&gt;"",_xlpm.MyAuditVal,_xlpm.MacVal&lt;&gt;"",_xlpm.MacVal,_xlpm.WinVal&lt;&gt;"",_xlpm.WinVal,_xlpm.CSVVal&lt;&gt;"",PROPER(_xlpm.CSVVal))),""))</f>
        <v/>
      </c>
      <c r="G423" s="41" t="str" cm="1">
        <f t="array" ref="G423">IF(($Y423+$Z423+$AA423+$AD423)=0,"",IFERROR(_xlfn.LET(_xlpm.CSVVal,IF($Y423=0,"",INDEX(CSV!G$2:G$510,$Y423)),_xlpm.MacVal,IF($Z423=0,"",INDEX(Output_Mac!G$2:G$500,$Z423)),_xlpm.WinVal,IF($AD423=0,"",INDEX(Output_Win!G$2:G$243,$AD423)),_xlpm.MyAuditVal,IF($AA423=0,"",INDEX(My_Audit!F$2:F$456,$AA423)),_xlfn.IFS(_xlpm.MyAuditVal&lt;&gt;"",_xlpm.MyAuditVal,_xlpm.MacVal&lt;&gt;"",_xlpm.MacVal,_xlpm.WinVal&lt;&gt;"",_xlpm.WinVal,_xlpm.CSVVal&lt;&gt;"",_xlpm.CSVVal)),""))</f>
        <v/>
      </c>
      <c r="H423" s="41" t="str" cm="1">
        <f t="array" ref="H423">IF($Z423&gt;0,INDEX(Output_Mac!H$2:H$500,$Z423),IF($AD423&gt;0,INDEX(Output_Win!H$2:H$243,$AD423),IF($AA423&gt;0,_xlfn.LET(_xlpm.MyAuditVal,INDEX(My_Audit!G$2:G$456,$AA423),IF(_xlpm.MyAuditVal=0,"",_xlpm.MyAuditVal)),"")))</f>
        <v/>
      </c>
      <c r="I423" s="41" t="str" cm="1">
        <f t="array" ref="I423">IF(($Y423+$Z423+$AA423+$AD423)=0,"",IFERROR(_xlfn.LET(_xlpm.CSVVal,IF($Y423=0,"",INDEX(CSV!H$2:H$510,$Y423)),_xlpm.MacVal,IF($Z423=0,"",INDEX(Output_Mac!I$2:I$500,$Z423)),_xlpm.WinVal,IF($AD423=0,"",INDEX(Output_Win!I$2:I$243,$AD423)),_xlpm.MyAuditVal,IF($AA423=0,"",INDEX(My_Audit!H$2:H$456,$AA423)),_xlfn.IFS(_xlpm.MyAuditVal&lt;&gt;"",_xlpm.MyAuditVal,_xlpm.MacVal&lt;&gt;"",_xlpm.MacVal,_xlpm.WinVal&lt;&gt;"",_xlpm.WinVal,_xlpm.CSVVal&lt;&gt;"",_xlpm.CSVVal)),""))</f>
        <v/>
      </c>
      <c r="J423" s="41" t="str" cm="1">
        <f t="array" ref="J423">IF(($Y423+$Z423+$AA423+$AD423)=0,"",IFERROR(_xlfn.LET(_xlpm.CSVVal,IF($Y423=0,"",INDEX(CSV!J$2:J$510,$Y423)),_xlpm.MacVal,IF($Z423=0,"",INDEX(Output_Mac!J$2:J$500,$Z423)),_xlpm.WinVal,IF($AD423=0,"",INDEX(Output_Win!J$2:J$243,$AD423)),_xlpm.MyAuditVal,IF($AA423=0,"",INDEX(My_Audit!I$2:I$456,$AA423)),_xlfn.IFS(_xlpm.MyAuditVal&lt;&gt;"",_xlpm.MyAuditVal,_xlpm.MacVal&lt;&gt;"",_xlpm.MacVal,_xlpm.WinVal&lt;&gt;"",_xlpm.WinVal,_xlpm.CSVVal&lt;&gt;"",_xlpm.CSVVal)),""))</f>
        <v/>
      </c>
      <c r="K423" s="41" t="str" cm="1">
        <f t="array" ref="K423">IF(($Y423+$Z423+$AA423+$AD423)=0,"",IFERROR(_xlfn.LET(_xlpm.CSVVal,IF($Y423=0,"",INDEX(CSV!N$2:N$510,$Y423)),_xlpm.MacVal,IF($Z423=0,"",INDEX(Output_Mac!L$2:L$500,$Z423)),_xlpm.WinVal,IF($AD423=0,"",INDEX(Output_Win!L$2:L$243,$AD423)),_xlpm.MyAuditVal,IF($AA423=0,"",INDEX(My_Audit!J$2:J$456,$AA423)),_xlfn.IFS(_xlpm.MyAuditVal&lt;&gt;"",_xlpm.MyAuditVal,_xlpm.MacVal&lt;&gt;"",_xlpm.MacVal,_xlpm.WinVal&lt;&gt;"",_xlpm.WinVal,_xlpm.CSVVal&lt;&gt;"",_xlpm.CSVVal)),""))</f>
        <v/>
      </c>
      <c r="L423" s="41" t="str" cm="1">
        <f t="array" ref="L423">IF(($Y423+$Z423+$AA423+$AD423)=0,"",IFERROR(_xlfn.LET(_xlpm.CSVVal,IF($Y423=0,"",INDEX(CSV!Q$2:Q$510,$Y423)),_xlpm.MacVal,IF($Z423=0,"",INDEX(Output_Mac!M$2:M$500,$Z423)),_xlpm.WinVal,IF($AD423=0,"",INDEX(Output_Win!M$2:M$243,$AD423)),_xlpm.MyAuditVal,IF($AA423=0,"",INDEX(My_Audit!K$2:K$456,$AA423)),_xlfn.IFS(_xlpm.MyAuditVal&lt;&gt;"",_xlpm.MyAuditVal,_xlpm.MacVal&lt;&gt;"",_xlpm.MacVal,_xlpm.WinVal&lt;&gt;"",_xlpm.WinVal,_xlpm.CSVVal&lt;&gt;"",_xlpm.CSVVal)),""))</f>
        <v/>
      </c>
      <c r="M423" s="41" t="str" cm="1">
        <f t="array" ref="M423">IF(($Y423+$Z423+$AA423+$AD423)=0,"",ExpandDiagCodes(_xlfn.TEXTJOIN(", ",TRUE,IF($AA423=0,"",INDEX(My_Audit!N$2:N$456,$AA423)),IF($Z423=0,"",INDEX(Output_Mac!S$2:S$500,$Z423)),IF($AD423=0,"",INDEX(Output_Win!S$2:S$243,$AD423)),IF($Y423=0,"",INDEX(CSV!AE$2:AE$510,$Y423)))))</f>
        <v/>
      </c>
      <c r="N423" s="41" t="str" cm="1">
        <f t="array" ref="N423">IF(($Y423+$Z423+$AA423+$AD423)=0,"",IFERROR(_xlfn.LET(_xlpm.CSVVal,IF($Y423=0,"",INDEX(CSV!AG$2:AG$510,$Y423)),_xlpm.MacVal,IF($Z423=0,"",INDEX(Output_Mac!T$2:T$500,$Z423)),_xlpm.WinVal,IF($AD423=0,"",INDEX(Output_Win!T$2:T$243,$AD423)),_xlpm.MyAuditVal,IF($AA423=0,"",INDEX(My_Audit!O$2:O$456,$AA423)),_xlfn.IFS(_xlpm.MyAuditVal&lt;&gt;"",_xlpm.MyAuditVal,_xlpm.MacVal&lt;&gt;"",_xlpm.MacVal,_xlpm.WinVal&lt;&gt;"",_xlpm.WinVal,_xlpm.CSVVal&lt;&gt;"",_xlpm.CSVVal)),""))</f>
        <v/>
      </c>
      <c r="O423" s="41" t="str" cm="1">
        <f t="array" ref="O423">IF($AB423=0,"",INDEX(My_Audit!P$2:P$456,$AB423))&amp;""</f>
        <v/>
      </c>
      <c r="P423" s="40"/>
      <c r="Q423" s="41" t="str">
        <f>IF(LEFT(N423,4)="Pass","Nist SP 800-88",My_Audit!R423)&amp;""</f>
        <v/>
      </c>
      <c r="R423" s="40"/>
      <c r="S423" s="40"/>
      <c r="T423" s="41" t="str" cm="1">
        <f t="array" ref="T423">IF($AC423=0,"",INDEX(Models!J$2:J$605,$AC423))</f>
        <v/>
      </c>
      <c r="U423" s="40"/>
      <c r="V423" s="40"/>
      <c r="W423" s="79" t="str" cm="1">
        <f t="array" ref="W423">IF(($Z423+$AA423+$AD423)=0,"",ExpandDiagCodes(_xlfn.TEXTJOIN(", ",TRUE,IF($AA423=0,"",INDEX(My_Audit!L$2:L$456,$AA423)),IF($Z423=0,"",INDEX(Output_Mac!AA$2:AA$500,$Z423)),IF($AD423=0,"",INDEX(Output_Win!AA$2:AA$243,$AD423)))))</f>
        <v/>
      </c>
      <c r="Y423" s="80">
        <f>IFERROR(MATCH($A423,CSV!$A$2:$A$510,0),0)</f>
        <v>0</v>
      </c>
      <c r="Z423" s="80">
        <f>IFERROR(MATCH($A423,Output_Mac!$A$2:$A$500,0),0)</f>
        <v>0</v>
      </c>
      <c r="AA423" s="80">
        <f>IFERROR(MATCH($A423,My_Audit!$A$2:$A$456,0),0)</f>
        <v>422</v>
      </c>
      <c r="AB423" s="80">
        <f>IFERROR(MATCH($C423,My_Audit!$B$2:$B$456,0),0)</f>
        <v>0</v>
      </c>
      <c r="AC423" s="80">
        <f>IFERROR(MATCH($E423,Models!$I$2:$I$605,0),0)</f>
        <v>0</v>
      </c>
      <c r="AD423" s="80">
        <f>IFERROR(MATCH($A423,Output_Win!$A$2:$A$243,0),0)</f>
        <v>0</v>
      </c>
    </row>
    <row r="424" spans="1:30">
      <c r="A424" s="40" t="str">
        <f>_xlfn.TEXTJOIN("",TRUE,Input!$A$4,TEXT(ROW(My_Audit!A423)+Input!$A$8-1,"00"))</f>
        <v>W4811</v>
      </c>
      <c r="B424" s="40" t="str">
        <f>_xlfn.TEXTJOIN("-",TRUE,"ITD",Input!$A$2,A424)</f>
        <v>ITD-SHR11749-W4811</v>
      </c>
      <c r="C424" s="41" t="str" cm="1">
        <f t="array" ref="C424">IF(($Y424+$Z424+$AA424+$AD424)=0,"",IFERROR(_xlfn.LET(_xlpm.CSVVal,IF($Y424=0,"",INDEX(CSV!B$2:B$510,$Y424)),_xlpm.MacVal,IF($Z424=0,"",INDEX(Output_Mac!B$2:B$500,$Z424)),_xlpm.WinVal,IF($AD424=0,"",INDEX(Output_Win!B$2:B$243,$AD424)),_xlpm.MyAuditVal,IF($AA424=0,"",INDEX(My_Audit!B$2:B$456,$AA424)),_xlfn.IFS(_xlpm.MyAuditVal&lt;&gt;"",_xlpm.MyAuditVal,_xlpm.MacVal&lt;&gt;"",_xlpm.MacVal,_xlpm.WinVal&lt;&gt;"",_xlpm.WinVal,_xlpm.CSVVal&lt;&gt;"",_xlpm.CSVVal)),""))</f>
        <v/>
      </c>
      <c r="D424" s="41" t="str" cm="1">
        <f t="array" ref="D424">IF(($Y424+$Z424+$AA424+$AD424)=0,"",IFERROR(_xlfn.LET(_xlpm.CSVVal,IF($Y424=0,"",INDEX(CSV!C$2:C$510,$Y424)),_xlpm.MacVal,IF($Z424=0,"",INDEX(Output_Mac!D$2:D$500,$Z424)),_xlpm.WinVal,IF($AD424=0,"",INDEX(Output_Win!D$2:D$243,$AD424)),_xlpm.MyAuditVal,IF($AA424=0,"",INDEX(My_Audit!C$2:C$456,$AA424)),_xlfn.IFS(_xlpm.MyAuditVal&lt;&gt;"",_xlpm.MyAuditVal,_xlpm.MacVal&lt;&gt;"",_xlpm.MacVal,_xlpm.WinVal&lt;&gt;"",_xlpm.WinVal,_xlpm.CSVVal&lt;&gt;"",_xlpm.CSVVal)),""))</f>
        <v/>
      </c>
      <c r="E424" s="41" t="str" cm="1">
        <f t="array" ref="E424">IF(($Y424+$Z424+$AA424+$AD424)=0,"",IFERROR(_xlfn.LET(_xlpm.CSVVal,IF($Y424=0,"",INDEX(CSV!E$2:E$510,$Y424)),_xlpm.MacVal,IF($Z424=0,"",INDEX(Output_Mac!C$2:C$500,$Z424)),_xlpm.WinVal,IF($AD424=0,"",INDEX(Output_Win!C$2:C$243,$AD424)),_xlpm.MyAuditVal,IF($AA424=0,"",INDEX(My_Audit!D$2:D$456,$AA424)),_xlfn.IFS(_xlpm.MyAuditVal&lt;&gt;"",_xlpm.MyAuditVal,_xlpm.MacVal&lt;&gt;"",_xlpm.MacVal,_xlpm.WinVal&lt;&gt;"",_xlpm.WinVal,_xlpm.CSVVal&lt;&gt;"",_xlpm.CSVVal)),""))</f>
        <v/>
      </c>
      <c r="F424" s="41" t="str" cm="1">
        <f t="array" ref="F424">IF(($Y424+$Z424+$AA424+$AD424)=0,"",IFERROR(_xlfn.LET(_xlpm.CSVVal,IF($Y424=0,"",INDEX(CSV!F$2:F$510,$Y424)),_xlpm.MacVal,IF($Z424=0,"",INDEX(Output_Mac!E$2:E$500,$Z424)),_xlpm.WinVal,IF($AD424=0,"",INDEX(Output_Win!E$2:E$243,$AD424)),_xlpm.MyAuditVal,IF($AA424=0,"",INDEX(My_Audit!E$2:E$456,$AA424)),_xlfn.IFS(_xlpm.MyAuditVal&lt;&gt;"",_xlpm.MyAuditVal,_xlpm.MacVal&lt;&gt;"",_xlpm.MacVal,_xlpm.WinVal&lt;&gt;"",_xlpm.WinVal,_xlpm.CSVVal&lt;&gt;"",PROPER(_xlpm.CSVVal))),""))</f>
        <v/>
      </c>
      <c r="G424" s="41" t="str" cm="1">
        <f t="array" ref="G424">IF(($Y424+$Z424+$AA424+$AD424)=0,"",IFERROR(_xlfn.LET(_xlpm.CSVVal,IF($Y424=0,"",INDEX(CSV!G$2:G$510,$Y424)),_xlpm.MacVal,IF($Z424=0,"",INDEX(Output_Mac!G$2:G$500,$Z424)),_xlpm.WinVal,IF($AD424=0,"",INDEX(Output_Win!G$2:G$243,$AD424)),_xlpm.MyAuditVal,IF($AA424=0,"",INDEX(My_Audit!F$2:F$456,$AA424)),_xlfn.IFS(_xlpm.MyAuditVal&lt;&gt;"",_xlpm.MyAuditVal,_xlpm.MacVal&lt;&gt;"",_xlpm.MacVal,_xlpm.WinVal&lt;&gt;"",_xlpm.WinVal,_xlpm.CSVVal&lt;&gt;"",_xlpm.CSVVal)),""))</f>
        <v/>
      </c>
      <c r="H424" s="41" t="str" cm="1">
        <f t="array" ref="H424">IF($Z424&gt;0,INDEX(Output_Mac!H$2:H$500,$Z424),IF($AD424&gt;0,INDEX(Output_Win!H$2:H$243,$AD424),IF($AA424&gt;0,_xlfn.LET(_xlpm.MyAuditVal,INDEX(My_Audit!G$2:G$456,$AA424),IF(_xlpm.MyAuditVal=0,"",_xlpm.MyAuditVal)),"")))</f>
        <v/>
      </c>
      <c r="I424" s="41" t="str" cm="1">
        <f t="array" ref="I424">IF(($Y424+$Z424+$AA424+$AD424)=0,"",IFERROR(_xlfn.LET(_xlpm.CSVVal,IF($Y424=0,"",INDEX(CSV!H$2:H$510,$Y424)),_xlpm.MacVal,IF($Z424=0,"",INDEX(Output_Mac!I$2:I$500,$Z424)),_xlpm.WinVal,IF($AD424=0,"",INDEX(Output_Win!I$2:I$243,$AD424)),_xlpm.MyAuditVal,IF($AA424=0,"",INDEX(My_Audit!H$2:H$456,$AA424)),_xlfn.IFS(_xlpm.MyAuditVal&lt;&gt;"",_xlpm.MyAuditVal,_xlpm.MacVal&lt;&gt;"",_xlpm.MacVal,_xlpm.WinVal&lt;&gt;"",_xlpm.WinVal,_xlpm.CSVVal&lt;&gt;"",_xlpm.CSVVal)),""))</f>
        <v/>
      </c>
      <c r="J424" s="41" t="str" cm="1">
        <f t="array" ref="J424">IF(($Y424+$Z424+$AA424+$AD424)=0,"",IFERROR(_xlfn.LET(_xlpm.CSVVal,IF($Y424=0,"",INDEX(CSV!J$2:J$510,$Y424)),_xlpm.MacVal,IF($Z424=0,"",INDEX(Output_Mac!J$2:J$500,$Z424)),_xlpm.WinVal,IF($AD424=0,"",INDEX(Output_Win!J$2:J$243,$AD424)),_xlpm.MyAuditVal,IF($AA424=0,"",INDEX(My_Audit!I$2:I$456,$AA424)),_xlfn.IFS(_xlpm.MyAuditVal&lt;&gt;"",_xlpm.MyAuditVal,_xlpm.MacVal&lt;&gt;"",_xlpm.MacVal,_xlpm.WinVal&lt;&gt;"",_xlpm.WinVal,_xlpm.CSVVal&lt;&gt;"",_xlpm.CSVVal)),""))</f>
        <v/>
      </c>
      <c r="K424" s="41" t="str" cm="1">
        <f t="array" ref="K424">IF(($Y424+$Z424+$AA424+$AD424)=0,"",IFERROR(_xlfn.LET(_xlpm.CSVVal,IF($Y424=0,"",INDEX(CSV!N$2:N$510,$Y424)),_xlpm.MacVal,IF($Z424=0,"",INDEX(Output_Mac!L$2:L$500,$Z424)),_xlpm.WinVal,IF($AD424=0,"",INDEX(Output_Win!L$2:L$243,$AD424)),_xlpm.MyAuditVal,IF($AA424=0,"",INDEX(My_Audit!J$2:J$456,$AA424)),_xlfn.IFS(_xlpm.MyAuditVal&lt;&gt;"",_xlpm.MyAuditVal,_xlpm.MacVal&lt;&gt;"",_xlpm.MacVal,_xlpm.WinVal&lt;&gt;"",_xlpm.WinVal,_xlpm.CSVVal&lt;&gt;"",_xlpm.CSVVal)),""))</f>
        <v/>
      </c>
      <c r="L424" s="41" t="str" cm="1">
        <f t="array" ref="L424">IF(($Y424+$Z424+$AA424+$AD424)=0,"",IFERROR(_xlfn.LET(_xlpm.CSVVal,IF($Y424=0,"",INDEX(CSV!Q$2:Q$510,$Y424)),_xlpm.MacVal,IF($Z424=0,"",INDEX(Output_Mac!M$2:M$500,$Z424)),_xlpm.WinVal,IF($AD424=0,"",INDEX(Output_Win!M$2:M$243,$AD424)),_xlpm.MyAuditVal,IF($AA424=0,"",INDEX(My_Audit!K$2:K$456,$AA424)),_xlfn.IFS(_xlpm.MyAuditVal&lt;&gt;"",_xlpm.MyAuditVal,_xlpm.MacVal&lt;&gt;"",_xlpm.MacVal,_xlpm.WinVal&lt;&gt;"",_xlpm.WinVal,_xlpm.CSVVal&lt;&gt;"",_xlpm.CSVVal)),""))</f>
        <v/>
      </c>
      <c r="M424" s="41" t="str" cm="1">
        <f t="array" ref="M424">IF(($Y424+$Z424+$AA424+$AD424)=0,"",ExpandDiagCodes(_xlfn.TEXTJOIN(", ",TRUE,IF($AA424=0,"",INDEX(My_Audit!N$2:N$456,$AA424)),IF($Z424=0,"",INDEX(Output_Mac!S$2:S$500,$Z424)),IF($AD424=0,"",INDEX(Output_Win!S$2:S$243,$AD424)),IF($Y424=0,"",INDEX(CSV!AE$2:AE$510,$Y424)))))</f>
        <v/>
      </c>
      <c r="N424" s="41" t="str" cm="1">
        <f t="array" ref="N424">IF(($Y424+$Z424+$AA424+$AD424)=0,"",IFERROR(_xlfn.LET(_xlpm.CSVVal,IF($Y424=0,"",INDEX(CSV!AG$2:AG$510,$Y424)),_xlpm.MacVal,IF($Z424=0,"",INDEX(Output_Mac!T$2:T$500,$Z424)),_xlpm.WinVal,IF($AD424=0,"",INDEX(Output_Win!T$2:T$243,$AD424)),_xlpm.MyAuditVal,IF($AA424=0,"",INDEX(My_Audit!O$2:O$456,$AA424)),_xlfn.IFS(_xlpm.MyAuditVal&lt;&gt;"",_xlpm.MyAuditVal,_xlpm.MacVal&lt;&gt;"",_xlpm.MacVal,_xlpm.WinVal&lt;&gt;"",_xlpm.WinVal,_xlpm.CSVVal&lt;&gt;"",_xlpm.CSVVal)),""))</f>
        <v/>
      </c>
      <c r="O424" s="41" t="str" cm="1">
        <f t="array" ref="O424">IF($AB424=0,"",INDEX(My_Audit!P$2:P$456,$AB424))&amp;""</f>
        <v/>
      </c>
      <c r="P424" s="40"/>
      <c r="Q424" s="41" t="str">
        <f>IF(LEFT(N424,4)="Pass","Nist SP 800-88",My_Audit!R424)&amp;""</f>
        <v/>
      </c>
      <c r="R424" s="40"/>
      <c r="S424" s="40"/>
      <c r="T424" s="41" t="str" cm="1">
        <f t="array" ref="T424">IF($AC424=0,"",INDEX(Models!J$2:J$605,$AC424))</f>
        <v/>
      </c>
      <c r="U424" s="40"/>
      <c r="V424" s="40"/>
      <c r="W424" s="79" t="str" cm="1">
        <f t="array" ref="W424">IF(($Z424+$AA424+$AD424)=0,"",ExpandDiagCodes(_xlfn.TEXTJOIN(", ",TRUE,IF($AA424=0,"",INDEX(My_Audit!L$2:L$456,$AA424)),IF($Z424=0,"",INDEX(Output_Mac!AA$2:AA$500,$Z424)),IF($AD424=0,"",INDEX(Output_Win!AA$2:AA$243,$AD424)))))</f>
        <v/>
      </c>
      <c r="Y424" s="80">
        <f>IFERROR(MATCH($A424,CSV!$A$2:$A$510,0),0)</f>
        <v>0</v>
      </c>
      <c r="Z424" s="80">
        <f>IFERROR(MATCH($A424,Output_Mac!$A$2:$A$500,0),0)</f>
        <v>0</v>
      </c>
      <c r="AA424" s="80">
        <f>IFERROR(MATCH($A424,My_Audit!$A$2:$A$456,0),0)</f>
        <v>423</v>
      </c>
      <c r="AB424" s="80">
        <f>IFERROR(MATCH($C424,My_Audit!$B$2:$B$456,0),0)</f>
        <v>0</v>
      </c>
      <c r="AC424" s="80">
        <f>IFERROR(MATCH($E424,Models!$I$2:$I$605,0),0)</f>
        <v>0</v>
      </c>
      <c r="AD424" s="80">
        <f>IFERROR(MATCH($A424,Output_Win!$A$2:$A$243,0),0)</f>
        <v>0</v>
      </c>
    </row>
    <row r="425" spans="1:30">
      <c r="A425" s="40" t="str">
        <f>_xlfn.TEXTJOIN("",TRUE,Input!$A$4,TEXT(ROW(My_Audit!A424)+Input!$A$8-1,"00"))</f>
        <v>W4812</v>
      </c>
      <c r="B425" s="40" t="str">
        <f>_xlfn.TEXTJOIN("-",TRUE,"ITD",Input!$A$2,A425)</f>
        <v>ITD-SHR11749-W4812</v>
      </c>
      <c r="C425" s="41" t="str" cm="1">
        <f t="array" ref="C425">IF(($Y425+$Z425+$AA425+$AD425)=0,"",IFERROR(_xlfn.LET(_xlpm.CSVVal,IF($Y425=0,"",INDEX(CSV!B$2:B$510,$Y425)),_xlpm.MacVal,IF($Z425=0,"",INDEX(Output_Mac!B$2:B$500,$Z425)),_xlpm.WinVal,IF($AD425=0,"",INDEX(Output_Win!B$2:B$243,$AD425)),_xlpm.MyAuditVal,IF($AA425=0,"",INDEX(My_Audit!B$2:B$456,$AA425)),_xlfn.IFS(_xlpm.MyAuditVal&lt;&gt;"",_xlpm.MyAuditVal,_xlpm.MacVal&lt;&gt;"",_xlpm.MacVal,_xlpm.WinVal&lt;&gt;"",_xlpm.WinVal,_xlpm.CSVVal&lt;&gt;"",_xlpm.CSVVal)),""))</f>
        <v/>
      </c>
      <c r="D425" s="41" t="str" cm="1">
        <f t="array" ref="D425">IF(($Y425+$Z425+$AA425+$AD425)=0,"",IFERROR(_xlfn.LET(_xlpm.CSVVal,IF($Y425=0,"",INDEX(CSV!C$2:C$510,$Y425)),_xlpm.MacVal,IF($Z425=0,"",INDEX(Output_Mac!D$2:D$500,$Z425)),_xlpm.WinVal,IF($AD425=0,"",INDEX(Output_Win!D$2:D$243,$AD425)),_xlpm.MyAuditVal,IF($AA425=0,"",INDEX(My_Audit!C$2:C$456,$AA425)),_xlfn.IFS(_xlpm.MyAuditVal&lt;&gt;"",_xlpm.MyAuditVal,_xlpm.MacVal&lt;&gt;"",_xlpm.MacVal,_xlpm.WinVal&lt;&gt;"",_xlpm.WinVal,_xlpm.CSVVal&lt;&gt;"",_xlpm.CSVVal)),""))</f>
        <v/>
      </c>
      <c r="E425" s="41" t="str" cm="1">
        <f t="array" ref="E425">IF(($Y425+$Z425+$AA425+$AD425)=0,"",IFERROR(_xlfn.LET(_xlpm.CSVVal,IF($Y425=0,"",INDEX(CSV!E$2:E$510,$Y425)),_xlpm.MacVal,IF($Z425=0,"",INDEX(Output_Mac!C$2:C$500,$Z425)),_xlpm.WinVal,IF($AD425=0,"",INDEX(Output_Win!C$2:C$243,$AD425)),_xlpm.MyAuditVal,IF($AA425=0,"",INDEX(My_Audit!D$2:D$456,$AA425)),_xlfn.IFS(_xlpm.MyAuditVal&lt;&gt;"",_xlpm.MyAuditVal,_xlpm.MacVal&lt;&gt;"",_xlpm.MacVal,_xlpm.WinVal&lt;&gt;"",_xlpm.WinVal,_xlpm.CSVVal&lt;&gt;"",_xlpm.CSVVal)),""))</f>
        <v/>
      </c>
      <c r="F425" s="41" t="str" cm="1">
        <f t="array" ref="F425">IF(($Y425+$Z425+$AA425+$AD425)=0,"",IFERROR(_xlfn.LET(_xlpm.CSVVal,IF($Y425=0,"",INDEX(CSV!F$2:F$510,$Y425)),_xlpm.MacVal,IF($Z425=0,"",INDEX(Output_Mac!E$2:E$500,$Z425)),_xlpm.WinVal,IF($AD425=0,"",INDEX(Output_Win!E$2:E$243,$AD425)),_xlpm.MyAuditVal,IF($AA425=0,"",INDEX(My_Audit!E$2:E$456,$AA425)),_xlfn.IFS(_xlpm.MyAuditVal&lt;&gt;"",_xlpm.MyAuditVal,_xlpm.MacVal&lt;&gt;"",_xlpm.MacVal,_xlpm.WinVal&lt;&gt;"",_xlpm.WinVal,_xlpm.CSVVal&lt;&gt;"",PROPER(_xlpm.CSVVal))),""))</f>
        <v/>
      </c>
      <c r="G425" s="41" t="str" cm="1">
        <f t="array" ref="G425">IF(($Y425+$Z425+$AA425+$AD425)=0,"",IFERROR(_xlfn.LET(_xlpm.CSVVal,IF($Y425=0,"",INDEX(CSV!G$2:G$510,$Y425)),_xlpm.MacVal,IF($Z425=0,"",INDEX(Output_Mac!G$2:G$500,$Z425)),_xlpm.WinVal,IF($AD425=0,"",INDEX(Output_Win!G$2:G$243,$AD425)),_xlpm.MyAuditVal,IF($AA425=0,"",INDEX(My_Audit!F$2:F$456,$AA425)),_xlfn.IFS(_xlpm.MyAuditVal&lt;&gt;"",_xlpm.MyAuditVal,_xlpm.MacVal&lt;&gt;"",_xlpm.MacVal,_xlpm.WinVal&lt;&gt;"",_xlpm.WinVal,_xlpm.CSVVal&lt;&gt;"",_xlpm.CSVVal)),""))</f>
        <v/>
      </c>
      <c r="H425" s="41" t="str" cm="1">
        <f t="array" ref="H425">IF($Z425&gt;0,INDEX(Output_Mac!H$2:H$500,$Z425),IF($AD425&gt;0,INDEX(Output_Win!H$2:H$243,$AD425),IF($AA425&gt;0,_xlfn.LET(_xlpm.MyAuditVal,INDEX(My_Audit!G$2:G$456,$AA425),IF(_xlpm.MyAuditVal=0,"",_xlpm.MyAuditVal)),"")))</f>
        <v/>
      </c>
      <c r="I425" s="41" t="str" cm="1">
        <f t="array" ref="I425">IF(($Y425+$Z425+$AA425+$AD425)=0,"",IFERROR(_xlfn.LET(_xlpm.CSVVal,IF($Y425=0,"",INDEX(CSV!H$2:H$510,$Y425)),_xlpm.MacVal,IF($Z425=0,"",INDEX(Output_Mac!I$2:I$500,$Z425)),_xlpm.WinVal,IF($AD425=0,"",INDEX(Output_Win!I$2:I$243,$AD425)),_xlpm.MyAuditVal,IF($AA425=0,"",INDEX(My_Audit!H$2:H$456,$AA425)),_xlfn.IFS(_xlpm.MyAuditVal&lt;&gt;"",_xlpm.MyAuditVal,_xlpm.MacVal&lt;&gt;"",_xlpm.MacVal,_xlpm.WinVal&lt;&gt;"",_xlpm.WinVal,_xlpm.CSVVal&lt;&gt;"",_xlpm.CSVVal)),""))</f>
        <v/>
      </c>
      <c r="J425" s="41" t="str" cm="1">
        <f t="array" ref="J425">IF(($Y425+$Z425+$AA425+$AD425)=0,"",IFERROR(_xlfn.LET(_xlpm.CSVVal,IF($Y425=0,"",INDEX(CSV!J$2:J$510,$Y425)),_xlpm.MacVal,IF($Z425=0,"",INDEX(Output_Mac!J$2:J$500,$Z425)),_xlpm.WinVal,IF($AD425=0,"",INDEX(Output_Win!J$2:J$243,$AD425)),_xlpm.MyAuditVal,IF($AA425=0,"",INDEX(My_Audit!I$2:I$456,$AA425)),_xlfn.IFS(_xlpm.MyAuditVal&lt;&gt;"",_xlpm.MyAuditVal,_xlpm.MacVal&lt;&gt;"",_xlpm.MacVal,_xlpm.WinVal&lt;&gt;"",_xlpm.WinVal,_xlpm.CSVVal&lt;&gt;"",_xlpm.CSVVal)),""))</f>
        <v/>
      </c>
      <c r="K425" s="41" t="str" cm="1">
        <f t="array" ref="K425">IF(($Y425+$Z425+$AA425+$AD425)=0,"",IFERROR(_xlfn.LET(_xlpm.CSVVal,IF($Y425=0,"",INDEX(CSV!N$2:N$510,$Y425)),_xlpm.MacVal,IF($Z425=0,"",INDEX(Output_Mac!L$2:L$500,$Z425)),_xlpm.WinVal,IF($AD425=0,"",INDEX(Output_Win!L$2:L$243,$AD425)),_xlpm.MyAuditVal,IF($AA425=0,"",INDEX(My_Audit!J$2:J$456,$AA425)),_xlfn.IFS(_xlpm.MyAuditVal&lt;&gt;"",_xlpm.MyAuditVal,_xlpm.MacVal&lt;&gt;"",_xlpm.MacVal,_xlpm.WinVal&lt;&gt;"",_xlpm.WinVal,_xlpm.CSVVal&lt;&gt;"",_xlpm.CSVVal)),""))</f>
        <v/>
      </c>
      <c r="L425" s="41" t="str" cm="1">
        <f t="array" ref="L425">IF(($Y425+$Z425+$AA425+$AD425)=0,"",IFERROR(_xlfn.LET(_xlpm.CSVVal,IF($Y425=0,"",INDEX(CSV!Q$2:Q$510,$Y425)),_xlpm.MacVal,IF($Z425=0,"",INDEX(Output_Mac!M$2:M$500,$Z425)),_xlpm.WinVal,IF($AD425=0,"",INDEX(Output_Win!M$2:M$243,$AD425)),_xlpm.MyAuditVal,IF($AA425=0,"",INDEX(My_Audit!K$2:K$456,$AA425)),_xlfn.IFS(_xlpm.MyAuditVal&lt;&gt;"",_xlpm.MyAuditVal,_xlpm.MacVal&lt;&gt;"",_xlpm.MacVal,_xlpm.WinVal&lt;&gt;"",_xlpm.WinVal,_xlpm.CSVVal&lt;&gt;"",_xlpm.CSVVal)),""))</f>
        <v/>
      </c>
      <c r="M425" s="41" t="str" cm="1">
        <f t="array" ref="M425">IF(($Y425+$Z425+$AA425+$AD425)=0,"",ExpandDiagCodes(_xlfn.TEXTJOIN(", ",TRUE,IF($AA425=0,"",INDEX(My_Audit!N$2:N$456,$AA425)),IF($Z425=0,"",INDEX(Output_Mac!S$2:S$500,$Z425)),IF($AD425=0,"",INDEX(Output_Win!S$2:S$243,$AD425)),IF($Y425=0,"",INDEX(CSV!AE$2:AE$510,$Y425)))))</f>
        <v/>
      </c>
      <c r="N425" s="41" t="str" cm="1">
        <f t="array" ref="N425">IF(($Y425+$Z425+$AA425+$AD425)=0,"",IFERROR(_xlfn.LET(_xlpm.CSVVal,IF($Y425=0,"",INDEX(CSV!AG$2:AG$510,$Y425)),_xlpm.MacVal,IF($Z425=0,"",INDEX(Output_Mac!T$2:T$500,$Z425)),_xlpm.WinVal,IF($AD425=0,"",INDEX(Output_Win!T$2:T$243,$AD425)),_xlpm.MyAuditVal,IF($AA425=0,"",INDEX(My_Audit!O$2:O$456,$AA425)),_xlfn.IFS(_xlpm.MyAuditVal&lt;&gt;"",_xlpm.MyAuditVal,_xlpm.MacVal&lt;&gt;"",_xlpm.MacVal,_xlpm.WinVal&lt;&gt;"",_xlpm.WinVal,_xlpm.CSVVal&lt;&gt;"",_xlpm.CSVVal)),""))</f>
        <v/>
      </c>
      <c r="O425" s="41" t="str" cm="1">
        <f t="array" ref="O425">IF($AB425=0,"",INDEX(My_Audit!P$2:P$456,$AB425))&amp;""</f>
        <v/>
      </c>
      <c r="P425" s="40"/>
      <c r="Q425" s="41" t="str">
        <f>IF(LEFT(N425,4)="Pass","Nist SP 800-88",My_Audit!R425)&amp;""</f>
        <v/>
      </c>
      <c r="R425" s="40"/>
      <c r="S425" s="40"/>
      <c r="T425" s="41" t="str" cm="1">
        <f t="array" ref="T425">IF($AC425=0,"",INDEX(Models!J$2:J$605,$AC425))</f>
        <v/>
      </c>
      <c r="U425" s="40"/>
      <c r="V425" s="40"/>
      <c r="W425" s="79" t="str" cm="1">
        <f t="array" ref="W425">IF(($Z425+$AA425+$AD425)=0,"",ExpandDiagCodes(_xlfn.TEXTJOIN(", ",TRUE,IF($AA425=0,"",INDEX(My_Audit!L$2:L$456,$AA425)),IF($Z425=0,"",INDEX(Output_Mac!AA$2:AA$500,$Z425)),IF($AD425=0,"",INDEX(Output_Win!AA$2:AA$243,$AD425)))))</f>
        <v/>
      </c>
      <c r="Y425" s="80">
        <f>IFERROR(MATCH($A425,CSV!$A$2:$A$510,0),0)</f>
        <v>0</v>
      </c>
      <c r="Z425" s="80">
        <f>IFERROR(MATCH($A425,Output_Mac!$A$2:$A$500,0),0)</f>
        <v>0</v>
      </c>
      <c r="AA425" s="80">
        <f>IFERROR(MATCH($A425,My_Audit!$A$2:$A$456,0),0)</f>
        <v>424</v>
      </c>
      <c r="AB425" s="80">
        <f>IFERROR(MATCH($C425,My_Audit!$B$2:$B$456,0),0)</f>
        <v>0</v>
      </c>
      <c r="AC425" s="80">
        <f>IFERROR(MATCH($E425,Models!$I$2:$I$605,0),0)</f>
        <v>0</v>
      </c>
      <c r="AD425" s="80">
        <f>IFERROR(MATCH($A425,Output_Win!$A$2:$A$243,0),0)</f>
        <v>0</v>
      </c>
    </row>
    <row r="426" spans="1:30">
      <c r="A426" s="40" t="str">
        <f>_xlfn.TEXTJOIN("",TRUE,Input!$A$4,TEXT(ROW(My_Audit!A425)+Input!$A$8-1,"00"))</f>
        <v>W4813</v>
      </c>
      <c r="B426" s="40" t="str">
        <f>_xlfn.TEXTJOIN("-",TRUE,"ITD",Input!$A$2,A426)</f>
        <v>ITD-SHR11749-W4813</v>
      </c>
      <c r="C426" s="41" t="str" cm="1">
        <f t="array" ref="C426">IF(($Y426+$Z426+$AA426+$AD426)=0,"",IFERROR(_xlfn.LET(_xlpm.CSVVal,IF($Y426=0,"",INDEX(CSV!B$2:B$510,$Y426)),_xlpm.MacVal,IF($Z426=0,"",INDEX(Output_Mac!B$2:B$500,$Z426)),_xlpm.WinVal,IF($AD426=0,"",INDEX(Output_Win!B$2:B$243,$AD426)),_xlpm.MyAuditVal,IF($AA426=0,"",INDEX(My_Audit!B$2:B$456,$AA426)),_xlfn.IFS(_xlpm.MyAuditVal&lt;&gt;"",_xlpm.MyAuditVal,_xlpm.MacVal&lt;&gt;"",_xlpm.MacVal,_xlpm.WinVal&lt;&gt;"",_xlpm.WinVal,_xlpm.CSVVal&lt;&gt;"",_xlpm.CSVVal)),""))</f>
        <v/>
      </c>
      <c r="D426" s="41" t="str" cm="1">
        <f t="array" ref="D426">IF(($Y426+$Z426+$AA426+$AD426)=0,"",IFERROR(_xlfn.LET(_xlpm.CSVVal,IF($Y426=0,"",INDEX(CSV!C$2:C$510,$Y426)),_xlpm.MacVal,IF($Z426=0,"",INDEX(Output_Mac!D$2:D$500,$Z426)),_xlpm.WinVal,IF($AD426=0,"",INDEX(Output_Win!D$2:D$243,$AD426)),_xlpm.MyAuditVal,IF($AA426=0,"",INDEX(My_Audit!C$2:C$456,$AA426)),_xlfn.IFS(_xlpm.MyAuditVal&lt;&gt;"",_xlpm.MyAuditVal,_xlpm.MacVal&lt;&gt;"",_xlpm.MacVal,_xlpm.WinVal&lt;&gt;"",_xlpm.WinVal,_xlpm.CSVVal&lt;&gt;"",_xlpm.CSVVal)),""))</f>
        <v/>
      </c>
      <c r="E426" s="41" t="str" cm="1">
        <f t="array" ref="E426">IF(($Y426+$Z426+$AA426+$AD426)=0,"",IFERROR(_xlfn.LET(_xlpm.CSVVal,IF($Y426=0,"",INDEX(CSV!E$2:E$510,$Y426)),_xlpm.MacVal,IF($Z426=0,"",INDEX(Output_Mac!C$2:C$500,$Z426)),_xlpm.WinVal,IF($AD426=0,"",INDEX(Output_Win!C$2:C$243,$AD426)),_xlpm.MyAuditVal,IF($AA426=0,"",INDEX(My_Audit!D$2:D$456,$AA426)),_xlfn.IFS(_xlpm.MyAuditVal&lt;&gt;"",_xlpm.MyAuditVal,_xlpm.MacVal&lt;&gt;"",_xlpm.MacVal,_xlpm.WinVal&lt;&gt;"",_xlpm.WinVal,_xlpm.CSVVal&lt;&gt;"",_xlpm.CSVVal)),""))</f>
        <v/>
      </c>
      <c r="F426" s="41" t="str" cm="1">
        <f t="array" ref="F426">IF(($Y426+$Z426+$AA426+$AD426)=0,"",IFERROR(_xlfn.LET(_xlpm.CSVVal,IF($Y426=0,"",INDEX(CSV!F$2:F$510,$Y426)),_xlpm.MacVal,IF($Z426=0,"",INDEX(Output_Mac!E$2:E$500,$Z426)),_xlpm.WinVal,IF($AD426=0,"",INDEX(Output_Win!E$2:E$243,$AD426)),_xlpm.MyAuditVal,IF($AA426=0,"",INDEX(My_Audit!E$2:E$456,$AA426)),_xlfn.IFS(_xlpm.MyAuditVal&lt;&gt;"",_xlpm.MyAuditVal,_xlpm.MacVal&lt;&gt;"",_xlpm.MacVal,_xlpm.WinVal&lt;&gt;"",_xlpm.WinVal,_xlpm.CSVVal&lt;&gt;"",PROPER(_xlpm.CSVVal))),""))</f>
        <v/>
      </c>
      <c r="G426" s="41" t="str" cm="1">
        <f t="array" ref="G426">IF(($Y426+$Z426+$AA426+$AD426)=0,"",IFERROR(_xlfn.LET(_xlpm.CSVVal,IF($Y426=0,"",INDEX(CSV!G$2:G$510,$Y426)),_xlpm.MacVal,IF($Z426=0,"",INDEX(Output_Mac!G$2:G$500,$Z426)),_xlpm.WinVal,IF($AD426=0,"",INDEX(Output_Win!G$2:G$243,$AD426)),_xlpm.MyAuditVal,IF($AA426=0,"",INDEX(My_Audit!F$2:F$456,$AA426)),_xlfn.IFS(_xlpm.MyAuditVal&lt;&gt;"",_xlpm.MyAuditVal,_xlpm.MacVal&lt;&gt;"",_xlpm.MacVal,_xlpm.WinVal&lt;&gt;"",_xlpm.WinVal,_xlpm.CSVVal&lt;&gt;"",_xlpm.CSVVal)),""))</f>
        <v/>
      </c>
      <c r="H426" s="41" t="str" cm="1">
        <f t="array" ref="H426">IF($Z426&gt;0,INDEX(Output_Mac!H$2:H$500,$Z426),IF($AD426&gt;0,INDEX(Output_Win!H$2:H$243,$AD426),IF($AA426&gt;0,_xlfn.LET(_xlpm.MyAuditVal,INDEX(My_Audit!G$2:G$456,$AA426),IF(_xlpm.MyAuditVal=0,"",_xlpm.MyAuditVal)),"")))</f>
        <v/>
      </c>
      <c r="I426" s="41" t="str" cm="1">
        <f t="array" ref="I426">IF(($Y426+$Z426+$AA426+$AD426)=0,"",IFERROR(_xlfn.LET(_xlpm.CSVVal,IF($Y426=0,"",INDEX(CSV!H$2:H$510,$Y426)),_xlpm.MacVal,IF($Z426=0,"",INDEX(Output_Mac!I$2:I$500,$Z426)),_xlpm.WinVal,IF($AD426=0,"",INDEX(Output_Win!I$2:I$243,$AD426)),_xlpm.MyAuditVal,IF($AA426=0,"",INDEX(My_Audit!H$2:H$456,$AA426)),_xlfn.IFS(_xlpm.MyAuditVal&lt;&gt;"",_xlpm.MyAuditVal,_xlpm.MacVal&lt;&gt;"",_xlpm.MacVal,_xlpm.WinVal&lt;&gt;"",_xlpm.WinVal,_xlpm.CSVVal&lt;&gt;"",_xlpm.CSVVal)),""))</f>
        <v/>
      </c>
      <c r="J426" s="41" t="str" cm="1">
        <f t="array" ref="J426">IF(($Y426+$Z426+$AA426+$AD426)=0,"",IFERROR(_xlfn.LET(_xlpm.CSVVal,IF($Y426=0,"",INDEX(CSV!J$2:J$510,$Y426)),_xlpm.MacVal,IF($Z426=0,"",INDEX(Output_Mac!J$2:J$500,$Z426)),_xlpm.WinVal,IF($AD426=0,"",INDEX(Output_Win!J$2:J$243,$AD426)),_xlpm.MyAuditVal,IF($AA426=0,"",INDEX(My_Audit!I$2:I$456,$AA426)),_xlfn.IFS(_xlpm.MyAuditVal&lt;&gt;"",_xlpm.MyAuditVal,_xlpm.MacVal&lt;&gt;"",_xlpm.MacVal,_xlpm.WinVal&lt;&gt;"",_xlpm.WinVal,_xlpm.CSVVal&lt;&gt;"",_xlpm.CSVVal)),""))</f>
        <v/>
      </c>
      <c r="K426" s="41" t="str" cm="1">
        <f t="array" ref="K426">IF(($Y426+$Z426+$AA426+$AD426)=0,"",IFERROR(_xlfn.LET(_xlpm.CSVVal,IF($Y426=0,"",INDEX(CSV!N$2:N$510,$Y426)),_xlpm.MacVal,IF($Z426=0,"",INDEX(Output_Mac!L$2:L$500,$Z426)),_xlpm.WinVal,IF($AD426=0,"",INDEX(Output_Win!L$2:L$243,$AD426)),_xlpm.MyAuditVal,IF($AA426=0,"",INDEX(My_Audit!J$2:J$456,$AA426)),_xlfn.IFS(_xlpm.MyAuditVal&lt;&gt;"",_xlpm.MyAuditVal,_xlpm.MacVal&lt;&gt;"",_xlpm.MacVal,_xlpm.WinVal&lt;&gt;"",_xlpm.WinVal,_xlpm.CSVVal&lt;&gt;"",_xlpm.CSVVal)),""))</f>
        <v/>
      </c>
      <c r="L426" s="41" t="str" cm="1">
        <f t="array" ref="L426">IF(($Y426+$Z426+$AA426+$AD426)=0,"",IFERROR(_xlfn.LET(_xlpm.CSVVal,IF($Y426=0,"",INDEX(CSV!Q$2:Q$510,$Y426)),_xlpm.MacVal,IF($Z426=0,"",INDEX(Output_Mac!M$2:M$500,$Z426)),_xlpm.WinVal,IF($AD426=0,"",INDEX(Output_Win!M$2:M$243,$AD426)),_xlpm.MyAuditVal,IF($AA426=0,"",INDEX(My_Audit!K$2:K$456,$AA426)),_xlfn.IFS(_xlpm.MyAuditVal&lt;&gt;"",_xlpm.MyAuditVal,_xlpm.MacVal&lt;&gt;"",_xlpm.MacVal,_xlpm.WinVal&lt;&gt;"",_xlpm.WinVal,_xlpm.CSVVal&lt;&gt;"",_xlpm.CSVVal)),""))</f>
        <v/>
      </c>
      <c r="M426" s="41" t="str" cm="1">
        <f t="array" ref="M426">IF(($Y426+$Z426+$AA426+$AD426)=0,"",ExpandDiagCodes(_xlfn.TEXTJOIN(", ",TRUE,IF($AA426=0,"",INDEX(My_Audit!N$2:N$456,$AA426)),IF($Z426=0,"",INDEX(Output_Mac!S$2:S$500,$Z426)),IF($AD426=0,"",INDEX(Output_Win!S$2:S$243,$AD426)),IF($Y426=0,"",INDEX(CSV!AE$2:AE$510,$Y426)))))</f>
        <v/>
      </c>
      <c r="N426" s="41" t="str" cm="1">
        <f t="array" ref="N426">IF(($Y426+$Z426+$AA426+$AD426)=0,"",IFERROR(_xlfn.LET(_xlpm.CSVVal,IF($Y426=0,"",INDEX(CSV!AG$2:AG$510,$Y426)),_xlpm.MacVal,IF($Z426=0,"",INDEX(Output_Mac!T$2:T$500,$Z426)),_xlpm.WinVal,IF($AD426=0,"",INDEX(Output_Win!T$2:T$243,$AD426)),_xlpm.MyAuditVal,IF($AA426=0,"",INDEX(My_Audit!O$2:O$456,$AA426)),_xlfn.IFS(_xlpm.MyAuditVal&lt;&gt;"",_xlpm.MyAuditVal,_xlpm.MacVal&lt;&gt;"",_xlpm.MacVal,_xlpm.WinVal&lt;&gt;"",_xlpm.WinVal,_xlpm.CSVVal&lt;&gt;"",_xlpm.CSVVal)),""))</f>
        <v/>
      </c>
      <c r="O426" s="41" t="str" cm="1">
        <f t="array" ref="O426">IF($AB426=0,"",INDEX(My_Audit!P$2:P$456,$AB426))&amp;""</f>
        <v/>
      </c>
      <c r="P426" s="40"/>
      <c r="Q426" s="41" t="str">
        <f>IF(LEFT(N426,4)="Pass","Nist SP 800-88",My_Audit!R426)&amp;""</f>
        <v/>
      </c>
      <c r="R426" s="40"/>
      <c r="S426" s="40"/>
      <c r="T426" s="41" t="str" cm="1">
        <f t="array" ref="T426">IF($AC426=0,"",INDEX(Models!J$2:J$605,$AC426))</f>
        <v/>
      </c>
      <c r="U426" s="40"/>
      <c r="V426" s="40"/>
      <c r="W426" s="79" t="str" cm="1">
        <f t="array" ref="W426">IF(($Z426+$AA426+$AD426)=0,"",ExpandDiagCodes(_xlfn.TEXTJOIN(", ",TRUE,IF($AA426=0,"",INDEX(My_Audit!L$2:L$456,$AA426)),IF($Z426=0,"",INDEX(Output_Mac!AA$2:AA$500,$Z426)),IF($AD426=0,"",INDEX(Output_Win!AA$2:AA$243,$AD426)))))</f>
        <v/>
      </c>
      <c r="Y426" s="80">
        <f>IFERROR(MATCH($A426,CSV!$A$2:$A$510,0),0)</f>
        <v>0</v>
      </c>
      <c r="Z426" s="80">
        <f>IFERROR(MATCH($A426,Output_Mac!$A$2:$A$500,0),0)</f>
        <v>0</v>
      </c>
      <c r="AA426" s="80">
        <f>IFERROR(MATCH($A426,My_Audit!$A$2:$A$456,0),0)</f>
        <v>425</v>
      </c>
      <c r="AB426" s="80">
        <f>IFERROR(MATCH($C426,My_Audit!$B$2:$B$456,0),0)</f>
        <v>0</v>
      </c>
      <c r="AC426" s="80">
        <f>IFERROR(MATCH($E426,Models!$I$2:$I$605,0),0)</f>
        <v>0</v>
      </c>
      <c r="AD426" s="80">
        <f>IFERROR(MATCH($A426,Output_Win!$A$2:$A$243,0),0)</f>
        <v>0</v>
      </c>
    </row>
    <row r="427" spans="1:30">
      <c r="A427" s="40" t="str">
        <f>_xlfn.TEXTJOIN("",TRUE,Input!$A$4,TEXT(ROW(My_Audit!A426)+Input!$A$8-1,"00"))</f>
        <v>W4814</v>
      </c>
      <c r="B427" s="40" t="str">
        <f>_xlfn.TEXTJOIN("-",TRUE,"ITD",Input!$A$2,A427)</f>
        <v>ITD-SHR11749-W4814</v>
      </c>
      <c r="C427" s="41" t="str" cm="1">
        <f t="array" ref="C427">IF(($Y427+$Z427+$AA427+$AD427)=0,"",IFERROR(_xlfn.LET(_xlpm.CSVVal,IF($Y427=0,"",INDEX(CSV!B$2:B$510,$Y427)),_xlpm.MacVal,IF($Z427=0,"",INDEX(Output_Mac!B$2:B$500,$Z427)),_xlpm.WinVal,IF($AD427=0,"",INDEX(Output_Win!B$2:B$243,$AD427)),_xlpm.MyAuditVal,IF($AA427=0,"",INDEX(My_Audit!B$2:B$456,$AA427)),_xlfn.IFS(_xlpm.MyAuditVal&lt;&gt;"",_xlpm.MyAuditVal,_xlpm.MacVal&lt;&gt;"",_xlpm.MacVal,_xlpm.WinVal&lt;&gt;"",_xlpm.WinVal,_xlpm.CSVVal&lt;&gt;"",_xlpm.CSVVal)),""))</f>
        <v/>
      </c>
      <c r="D427" s="41" t="str" cm="1">
        <f t="array" ref="D427">IF(($Y427+$Z427+$AA427+$AD427)=0,"",IFERROR(_xlfn.LET(_xlpm.CSVVal,IF($Y427=0,"",INDEX(CSV!C$2:C$510,$Y427)),_xlpm.MacVal,IF($Z427=0,"",INDEX(Output_Mac!D$2:D$500,$Z427)),_xlpm.WinVal,IF($AD427=0,"",INDEX(Output_Win!D$2:D$243,$AD427)),_xlpm.MyAuditVal,IF($AA427=0,"",INDEX(My_Audit!C$2:C$456,$AA427)),_xlfn.IFS(_xlpm.MyAuditVal&lt;&gt;"",_xlpm.MyAuditVal,_xlpm.MacVal&lt;&gt;"",_xlpm.MacVal,_xlpm.WinVal&lt;&gt;"",_xlpm.WinVal,_xlpm.CSVVal&lt;&gt;"",_xlpm.CSVVal)),""))</f>
        <v/>
      </c>
      <c r="E427" s="41" t="str" cm="1">
        <f t="array" ref="E427">IF(($Y427+$Z427+$AA427+$AD427)=0,"",IFERROR(_xlfn.LET(_xlpm.CSVVal,IF($Y427=0,"",INDEX(CSV!E$2:E$510,$Y427)),_xlpm.MacVal,IF($Z427=0,"",INDEX(Output_Mac!C$2:C$500,$Z427)),_xlpm.WinVal,IF($AD427=0,"",INDEX(Output_Win!C$2:C$243,$AD427)),_xlpm.MyAuditVal,IF($AA427=0,"",INDEX(My_Audit!D$2:D$456,$AA427)),_xlfn.IFS(_xlpm.MyAuditVal&lt;&gt;"",_xlpm.MyAuditVal,_xlpm.MacVal&lt;&gt;"",_xlpm.MacVal,_xlpm.WinVal&lt;&gt;"",_xlpm.WinVal,_xlpm.CSVVal&lt;&gt;"",_xlpm.CSVVal)),""))</f>
        <v/>
      </c>
      <c r="F427" s="41" t="str" cm="1">
        <f t="array" ref="F427">IF(($Y427+$Z427+$AA427+$AD427)=0,"",IFERROR(_xlfn.LET(_xlpm.CSVVal,IF($Y427=0,"",INDEX(CSV!F$2:F$510,$Y427)),_xlpm.MacVal,IF($Z427=0,"",INDEX(Output_Mac!E$2:E$500,$Z427)),_xlpm.WinVal,IF($AD427=0,"",INDEX(Output_Win!E$2:E$243,$AD427)),_xlpm.MyAuditVal,IF($AA427=0,"",INDEX(My_Audit!E$2:E$456,$AA427)),_xlfn.IFS(_xlpm.MyAuditVal&lt;&gt;"",_xlpm.MyAuditVal,_xlpm.MacVal&lt;&gt;"",_xlpm.MacVal,_xlpm.WinVal&lt;&gt;"",_xlpm.WinVal,_xlpm.CSVVal&lt;&gt;"",PROPER(_xlpm.CSVVal))),""))</f>
        <v/>
      </c>
      <c r="G427" s="41" t="str" cm="1">
        <f t="array" ref="G427">IF(($Y427+$Z427+$AA427+$AD427)=0,"",IFERROR(_xlfn.LET(_xlpm.CSVVal,IF($Y427=0,"",INDEX(CSV!G$2:G$510,$Y427)),_xlpm.MacVal,IF($Z427=0,"",INDEX(Output_Mac!G$2:G$500,$Z427)),_xlpm.WinVal,IF($AD427=0,"",INDEX(Output_Win!G$2:G$243,$AD427)),_xlpm.MyAuditVal,IF($AA427=0,"",INDEX(My_Audit!F$2:F$456,$AA427)),_xlfn.IFS(_xlpm.MyAuditVal&lt;&gt;"",_xlpm.MyAuditVal,_xlpm.MacVal&lt;&gt;"",_xlpm.MacVal,_xlpm.WinVal&lt;&gt;"",_xlpm.WinVal,_xlpm.CSVVal&lt;&gt;"",_xlpm.CSVVal)),""))</f>
        <v/>
      </c>
      <c r="H427" s="41" t="str" cm="1">
        <f t="array" ref="H427">IF($Z427&gt;0,INDEX(Output_Mac!H$2:H$500,$Z427),IF($AD427&gt;0,INDEX(Output_Win!H$2:H$243,$AD427),IF($AA427&gt;0,_xlfn.LET(_xlpm.MyAuditVal,INDEX(My_Audit!G$2:G$456,$AA427),IF(_xlpm.MyAuditVal=0,"",_xlpm.MyAuditVal)),"")))</f>
        <v/>
      </c>
      <c r="I427" s="41" t="str" cm="1">
        <f t="array" ref="I427">IF(($Y427+$Z427+$AA427+$AD427)=0,"",IFERROR(_xlfn.LET(_xlpm.CSVVal,IF($Y427=0,"",INDEX(CSV!H$2:H$510,$Y427)),_xlpm.MacVal,IF($Z427=0,"",INDEX(Output_Mac!I$2:I$500,$Z427)),_xlpm.WinVal,IF($AD427=0,"",INDEX(Output_Win!I$2:I$243,$AD427)),_xlpm.MyAuditVal,IF($AA427=0,"",INDEX(My_Audit!H$2:H$456,$AA427)),_xlfn.IFS(_xlpm.MyAuditVal&lt;&gt;"",_xlpm.MyAuditVal,_xlpm.MacVal&lt;&gt;"",_xlpm.MacVal,_xlpm.WinVal&lt;&gt;"",_xlpm.WinVal,_xlpm.CSVVal&lt;&gt;"",_xlpm.CSVVal)),""))</f>
        <v/>
      </c>
      <c r="J427" s="41" t="str" cm="1">
        <f t="array" ref="J427">IF(($Y427+$Z427+$AA427+$AD427)=0,"",IFERROR(_xlfn.LET(_xlpm.CSVVal,IF($Y427=0,"",INDEX(CSV!J$2:J$510,$Y427)),_xlpm.MacVal,IF($Z427=0,"",INDEX(Output_Mac!J$2:J$500,$Z427)),_xlpm.WinVal,IF($AD427=0,"",INDEX(Output_Win!J$2:J$243,$AD427)),_xlpm.MyAuditVal,IF($AA427=0,"",INDEX(My_Audit!I$2:I$456,$AA427)),_xlfn.IFS(_xlpm.MyAuditVal&lt;&gt;"",_xlpm.MyAuditVal,_xlpm.MacVal&lt;&gt;"",_xlpm.MacVal,_xlpm.WinVal&lt;&gt;"",_xlpm.WinVal,_xlpm.CSVVal&lt;&gt;"",_xlpm.CSVVal)),""))</f>
        <v/>
      </c>
      <c r="K427" s="41" t="str" cm="1">
        <f t="array" ref="K427">IF(($Y427+$Z427+$AA427+$AD427)=0,"",IFERROR(_xlfn.LET(_xlpm.CSVVal,IF($Y427=0,"",INDEX(CSV!N$2:N$510,$Y427)),_xlpm.MacVal,IF($Z427=0,"",INDEX(Output_Mac!L$2:L$500,$Z427)),_xlpm.WinVal,IF($AD427=0,"",INDEX(Output_Win!L$2:L$243,$AD427)),_xlpm.MyAuditVal,IF($AA427=0,"",INDEX(My_Audit!J$2:J$456,$AA427)),_xlfn.IFS(_xlpm.MyAuditVal&lt;&gt;"",_xlpm.MyAuditVal,_xlpm.MacVal&lt;&gt;"",_xlpm.MacVal,_xlpm.WinVal&lt;&gt;"",_xlpm.WinVal,_xlpm.CSVVal&lt;&gt;"",_xlpm.CSVVal)),""))</f>
        <v/>
      </c>
      <c r="L427" s="41" t="str" cm="1">
        <f t="array" ref="L427">IF(($Y427+$Z427+$AA427+$AD427)=0,"",IFERROR(_xlfn.LET(_xlpm.CSVVal,IF($Y427=0,"",INDEX(CSV!Q$2:Q$510,$Y427)),_xlpm.MacVal,IF($Z427=0,"",INDEX(Output_Mac!M$2:M$500,$Z427)),_xlpm.WinVal,IF($AD427=0,"",INDEX(Output_Win!M$2:M$243,$AD427)),_xlpm.MyAuditVal,IF($AA427=0,"",INDEX(My_Audit!K$2:K$456,$AA427)),_xlfn.IFS(_xlpm.MyAuditVal&lt;&gt;"",_xlpm.MyAuditVal,_xlpm.MacVal&lt;&gt;"",_xlpm.MacVal,_xlpm.WinVal&lt;&gt;"",_xlpm.WinVal,_xlpm.CSVVal&lt;&gt;"",_xlpm.CSVVal)),""))</f>
        <v/>
      </c>
      <c r="M427" s="41" t="str" cm="1">
        <f t="array" ref="M427">IF(($Y427+$Z427+$AA427+$AD427)=0,"",ExpandDiagCodes(_xlfn.TEXTJOIN(", ",TRUE,IF($AA427=0,"",INDEX(My_Audit!N$2:N$456,$AA427)),IF($Z427=0,"",INDEX(Output_Mac!S$2:S$500,$Z427)),IF($AD427=0,"",INDEX(Output_Win!S$2:S$243,$AD427)),IF($Y427=0,"",INDEX(CSV!AE$2:AE$510,$Y427)))))</f>
        <v/>
      </c>
      <c r="N427" s="41" t="str" cm="1">
        <f t="array" ref="N427">IF(($Y427+$Z427+$AA427+$AD427)=0,"",IFERROR(_xlfn.LET(_xlpm.CSVVal,IF($Y427=0,"",INDEX(CSV!AG$2:AG$510,$Y427)),_xlpm.MacVal,IF($Z427=0,"",INDEX(Output_Mac!T$2:T$500,$Z427)),_xlpm.WinVal,IF($AD427=0,"",INDEX(Output_Win!T$2:T$243,$AD427)),_xlpm.MyAuditVal,IF($AA427=0,"",INDEX(My_Audit!O$2:O$456,$AA427)),_xlfn.IFS(_xlpm.MyAuditVal&lt;&gt;"",_xlpm.MyAuditVal,_xlpm.MacVal&lt;&gt;"",_xlpm.MacVal,_xlpm.WinVal&lt;&gt;"",_xlpm.WinVal,_xlpm.CSVVal&lt;&gt;"",_xlpm.CSVVal)),""))</f>
        <v/>
      </c>
      <c r="O427" s="41" t="str" cm="1">
        <f t="array" ref="O427">IF($AB427=0,"",INDEX(My_Audit!P$2:P$456,$AB427))&amp;""</f>
        <v/>
      </c>
      <c r="P427" s="40"/>
      <c r="Q427" s="41" t="str">
        <f>IF(LEFT(N427,4)="Pass","Nist SP 800-88",My_Audit!R427)&amp;""</f>
        <v/>
      </c>
      <c r="R427" s="40"/>
      <c r="S427" s="40"/>
      <c r="T427" s="41" t="str" cm="1">
        <f t="array" ref="T427">IF($AC427=0,"",INDEX(Models!J$2:J$605,$AC427))</f>
        <v/>
      </c>
      <c r="U427" s="40"/>
      <c r="V427" s="40"/>
      <c r="W427" s="79" t="str" cm="1">
        <f t="array" ref="W427">IF(($Z427+$AA427+$AD427)=0,"",ExpandDiagCodes(_xlfn.TEXTJOIN(", ",TRUE,IF($AA427=0,"",INDEX(My_Audit!L$2:L$456,$AA427)),IF($Z427=0,"",INDEX(Output_Mac!AA$2:AA$500,$Z427)),IF($AD427=0,"",INDEX(Output_Win!AA$2:AA$243,$AD427)))))</f>
        <v/>
      </c>
      <c r="Y427" s="80">
        <f>IFERROR(MATCH($A427,CSV!$A$2:$A$510,0),0)</f>
        <v>0</v>
      </c>
      <c r="Z427" s="80">
        <f>IFERROR(MATCH($A427,Output_Mac!$A$2:$A$500,0),0)</f>
        <v>0</v>
      </c>
      <c r="AA427" s="80">
        <f>IFERROR(MATCH($A427,My_Audit!$A$2:$A$456,0),0)</f>
        <v>426</v>
      </c>
      <c r="AB427" s="80">
        <f>IFERROR(MATCH($C427,My_Audit!$B$2:$B$456,0),0)</f>
        <v>0</v>
      </c>
      <c r="AC427" s="80">
        <f>IFERROR(MATCH($E427,Models!$I$2:$I$605,0),0)</f>
        <v>0</v>
      </c>
      <c r="AD427" s="80">
        <f>IFERROR(MATCH($A427,Output_Win!$A$2:$A$243,0),0)</f>
        <v>0</v>
      </c>
    </row>
    <row r="428" spans="1:30">
      <c r="A428" s="40" t="str">
        <f>_xlfn.TEXTJOIN("",TRUE,Input!$A$4,TEXT(ROW(My_Audit!A427)+Input!$A$8-1,"00"))</f>
        <v>W4815</v>
      </c>
      <c r="B428" s="40" t="str">
        <f>_xlfn.TEXTJOIN("-",TRUE,"ITD",Input!$A$2,A428)</f>
        <v>ITD-SHR11749-W4815</v>
      </c>
      <c r="C428" s="41" t="str" cm="1">
        <f t="array" ref="C428">IF(($Y428+$Z428+$AA428+$AD428)=0,"",IFERROR(_xlfn.LET(_xlpm.CSVVal,IF($Y428=0,"",INDEX(CSV!B$2:B$510,$Y428)),_xlpm.MacVal,IF($Z428=0,"",INDEX(Output_Mac!B$2:B$500,$Z428)),_xlpm.WinVal,IF($AD428=0,"",INDEX(Output_Win!B$2:B$243,$AD428)),_xlpm.MyAuditVal,IF($AA428=0,"",INDEX(My_Audit!B$2:B$456,$AA428)),_xlfn.IFS(_xlpm.MyAuditVal&lt;&gt;"",_xlpm.MyAuditVal,_xlpm.MacVal&lt;&gt;"",_xlpm.MacVal,_xlpm.WinVal&lt;&gt;"",_xlpm.WinVal,_xlpm.CSVVal&lt;&gt;"",_xlpm.CSVVal)),""))</f>
        <v/>
      </c>
      <c r="D428" s="41" t="str" cm="1">
        <f t="array" ref="D428">IF(($Y428+$Z428+$AA428+$AD428)=0,"",IFERROR(_xlfn.LET(_xlpm.CSVVal,IF($Y428=0,"",INDEX(CSV!C$2:C$510,$Y428)),_xlpm.MacVal,IF($Z428=0,"",INDEX(Output_Mac!D$2:D$500,$Z428)),_xlpm.WinVal,IF($AD428=0,"",INDEX(Output_Win!D$2:D$243,$AD428)),_xlpm.MyAuditVal,IF($AA428=0,"",INDEX(My_Audit!C$2:C$456,$AA428)),_xlfn.IFS(_xlpm.MyAuditVal&lt;&gt;"",_xlpm.MyAuditVal,_xlpm.MacVal&lt;&gt;"",_xlpm.MacVal,_xlpm.WinVal&lt;&gt;"",_xlpm.WinVal,_xlpm.CSVVal&lt;&gt;"",_xlpm.CSVVal)),""))</f>
        <v/>
      </c>
      <c r="E428" s="41" t="str" cm="1">
        <f t="array" ref="E428">IF(($Y428+$Z428+$AA428+$AD428)=0,"",IFERROR(_xlfn.LET(_xlpm.CSVVal,IF($Y428=0,"",INDEX(CSV!E$2:E$510,$Y428)),_xlpm.MacVal,IF($Z428=0,"",INDEX(Output_Mac!C$2:C$500,$Z428)),_xlpm.WinVal,IF($AD428=0,"",INDEX(Output_Win!C$2:C$243,$AD428)),_xlpm.MyAuditVal,IF($AA428=0,"",INDEX(My_Audit!D$2:D$456,$AA428)),_xlfn.IFS(_xlpm.MyAuditVal&lt;&gt;"",_xlpm.MyAuditVal,_xlpm.MacVal&lt;&gt;"",_xlpm.MacVal,_xlpm.WinVal&lt;&gt;"",_xlpm.WinVal,_xlpm.CSVVal&lt;&gt;"",_xlpm.CSVVal)),""))</f>
        <v/>
      </c>
      <c r="F428" s="41" t="str" cm="1">
        <f t="array" ref="F428">IF(($Y428+$Z428+$AA428+$AD428)=0,"",IFERROR(_xlfn.LET(_xlpm.CSVVal,IF($Y428=0,"",INDEX(CSV!F$2:F$510,$Y428)),_xlpm.MacVal,IF($Z428=0,"",INDEX(Output_Mac!E$2:E$500,$Z428)),_xlpm.WinVal,IF($AD428=0,"",INDEX(Output_Win!E$2:E$243,$AD428)),_xlpm.MyAuditVal,IF($AA428=0,"",INDEX(My_Audit!E$2:E$456,$AA428)),_xlfn.IFS(_xlpm.MyAuditVal&lt;&gt;"",_xlpm.MyAuditVal,_xlpm.MacVal&lt;&gt;"",_xlpm.MacVal,_xlpm.WinVal&lt;&gt;"",_xlpm.WinVal,_xlpm.CSVVal&lt;&gt;"",PROPER(_xlpm.CSVVal))),""))</f>
        <v/>
      </c>
      <c r="G428" s="41" t="str" cm="1">
        <f t="array" ref="G428">IF(($Y428+$Z428+$AA428+$AD428)=0,"",IFERROR(_xlfn.LET(_xlpm.CSVVal,IF($Y428=0,"",INDEX(CSV!G$2:G$510,$Y428)),_xlpm.MacVal,IF($Z428=0,"",INDEX(Output_Mac!G$2:G$500,$Z428)),_xlpm.WinVal,IF($AD428=0,"",INDEX(Output_Win!G$2:G$243,$AD428)),_xlpm.MyAuditVal,IF($AA428=0,"",INDEX(My_Audit!F$2:F$456,$AA428)),_xlfn.IFS(_xlpm.MyAuditVal&lt;&gt;"",_xlpm.MyAuditVal,_xlpm.MacVal&lt;&gt;"",_xlpm.MacVal,_xlpm.WinVal&lt;&gt;"",_xlpm.WinVal,_xlpm.CSVVal&lt;&gt;"",_xlpm.CSVVal)),""))</f>
        <v/>
      </c>
      <c r="H428" s="41" t="str" cm="1">
        <f t="array" ref="H428">IF($Z428&gt;0,INDEX(Output_Mac!H$2:H$500,$Z428),IF($AD428&gt;0,INDEX(Output_Win!H$2:H$243,$AD428),IF($AA428&gt;0,_xlfn.LET(_xlpm.MyAuditVal,INDEX(My_Audit!G$2:G$456,$AA428),IF(_xlpm.MyAuditVal=0,"",_xlpm.MyAuditVal)),"")))</f>
        <v/>
      </c>
      <c r="I428" s="41" t="str" cm="1">
        <f t="array" ref="I428">IF(($Y428+$Z428+$AA428+$AD428)=0,"",IFERROR(_xlfn.LET(_xlpm.CSVVal,IF($Y428=0,"",INDEX(CSV!H$2:H$510,$Y428)),_xlpm.MacVal,IF($Z428=0,"",INDEX(Output_Mac!I$2:I$500,$Z428)),_xlpm.WinVal,IF($AD428=0,"",INDEX(Output_Win!I$2:I$243,$AD428)),_xlpm.MyAuditVal,IF($AA428=0,"",INDEX(My_Audit!H$2:H$456,$AA428)),_xlfn.IFS(_xlpm.MyAuditVal&lt;&gt;"",_xlpm.MyAuditVal,_xlpm.MacVal&lt;&gt;"",_xlpm.MacVal,_xlpm.WinVal&lt;&gt;"",_xlpm.WinVal,_xlpm.CSVVal&lt;&gt;"",_xlpm.CSVVal)),""))</f>
        <v/>
      </c>
      <c r="J428" s="41" t="str" cm="1">
        <f t="array" ref="J428">IF(($Y428+$Z428+$AA428+$AD428)=0,"",IFERROR(_xlfn.LET(_xlpm.CSVVal,IF($Y428=0,"",INDEX(CSV!J$2:J$510,$Y428)),_xlpm.MacVal,IF($Z428=0,"",INDEX(Output_Mac!J$2:J$500,$Z428)),_xlpm.WinVal,IF($AD428=0,"",INDEX(Output_Win!J$2:J$243,$AD428)),_xlpm.MyAuditVal,IF($AA428=0,"",INDEX(My_Audit!I$2:I$456,$AA428)),_xlfn.IFS(_xlpm.MyAuditVal&lt;&gt;"",_xlpm.MyAuditVal,_xlpm.MacVal&lt;&gt;"",_xlpm.MacVal,_xlpm.WinVal&lt;&gt;"",_xlpm.WinVal,_xlpm.CSVVal&lt;&gt;"",_xlpm.CSVVal)),""))</f>
        <v/>
      </c>
      <c r="K428" s="41" t="str" cm="1">
        <f t="array" ref="K428">IF(($Y428+$Z428+$AA428+$AD428)=0,"",IFERROR(_xlfn.LET(_xlpm.CSVVal,IF($Y428=0,"",INDEX(CSV!N$2:N$510,$Y428)),_xlpm.MacVal,IF($Z428=0,"",INDEX(Output_Mac!L$2:L$500,$Z428)),_xlpm.WinVal,IF($AD428=0,"",INDEX(Output_Win!L$2:L$243,$AD428)),_xlpm.MyAuditVal,IF($AA428=0,"",INDEX(My_Audit!J$2:J$456,$AA428)),_xlfn.IFS(_xlpm.MyAuditVal&lt;&gt;"",_xlpm.MyAuditVal,_xlpm.MacVal&lt;&gt;"",_xlpm.MacVal,_xlpm.WinVal&lt;&gt;"",_xlpm.WinVal,_xlpm.CSVVal&lt;&gt;"",_xlpm.CSVVal)),""))</f>
        <v/>
      </c>
      <c r="L428" s="41" t="str" cm="1">
        <f t="array" ref="L428">IF(($Y428+$Z428+$AA428+$AD428)=0,"",IFERROR(_xlfn.LET(_xlpm.CSVVal,IF($Y428=0,"",INDEX(CSV!Q$2:Q$510,$Y428)),_xlpm.MacVal,IF($Z428=0,"",INDEX(Output_Mac!M$2:M$500,$Z428)),_xlpm.WinVal,IF($AD428=0,"",INDEX(Output_Win!M$2:M$243,$AD428)),_xlpm.MyAuditVal,IF($AA428=0,"",INDEX(My_Audit!K$2:K$456,$AA428)),_xlfn.IFS(_xlpm.MyAuditVal&lt;&gt;"",_xlpm.MyAuditVal,_xlpm.MacVal&lt;&gt;"",_xlpm.MacVal,_xlpm.WinVal&lt;&gt;"",_xlpm.WinVal,_xlpm.CSVVal&lt;&gt;"",_xlpm.CSVVal)),""))</f>
        <v/>
      </c>
      <c r="M428" s="41" t="str" cm="1">
        <f t="array" ref="M428">IF(($Y428+$Z428+$AA428+$AD428)=0,"",ExpandDiagCodes(_xlfn.TEXTJOIN(", ",TRUE,IF($AA428=0,"",INDEX(My_Audit!N$2:N$456,$AA428)),IF($Z428=0,"",INDEX(Output_Mac!S$2:S$500,$Z428)),IF($AD428=0,"",INDEX(Output_Win!S$2:S$243,$AD428)),IF($Y428=0,"",INDEX(CSV!AE$2:AE$510,$Y428)))))</f>
        <v/>
      </c>
      <c r="N428" s="41" t="str" cm="1">
        <f t="array" ref="N428">IF(($Y428+$Z428+$AA428+$AD428)=0,"",IFERROR(_xlfn.LET(_xlpm.CSVVal,IF($Y428=0,"",INDEX(CSV!AG$2:AG$510,$Y428)),_xlpm.MacVal,IF($Z428=0,"",INDEX(Output_Mac!T$2:T$500,$Z428)),_xlpm.WinVal,IF($AD428=0,"",INDEX(Output_Win!T$2:T$243,$AD428)),_xlpm.MyAuditVal,IF($AA428=0,"",INDEX(My_Audit!O$2:O$456,$AA428)),_xlfn.IFS(_xlpm.MyAuditVal&lt;&gt;"",_xlpm.MyAuditVal,_xlpm.MacVal&lt;&gt;"",_xlpm.MacVal,_xlpm.WinVal&lt;&gt;"",_xlpm.WinVal,_xlpm.CSVVal&lt;&gt;"",_xlpm.CSVVal)),""))</f>
        <v/>
      </c>
      <c r="O428" s="41" t="str" cm="1">
        <f t="array" ref="O428">IF($AB428=0,"",INDEX(My_Audit!P$2:P$456,$AB428))&amp;""</f>
        <v/>
      </c>
      <c r="P428" s="40"/>
      <c r="Q428" s="41" t="str">
        <f>IF(LEFT(N428,4)="Pass","Nist SP 800-88",My_Audit!R428)&amp;""</f>
        <v/>
      </c>
      <c r="R428" s="40"/>
      <c r="S428" s="40"/>
      <c r="T428" s="41" t="str" cm="1">
        <f t="array" ref="T428">IF($AC428=0,"",INDEX(Models!J$2:J$605,$AC428))</f>
        <v/>
      </c>
      <c r="U428" s="40"/>
      <c r="V428" s="40"/>
      <c r="W428" s="79" t="str" cm="1">
        <f t="array" ref="W428">IF(($Z428+$AA428+$AD428)=0,"",ExpandDiagCodes(_xlfn.TEXTJOIN(", ",TRUE,IF($AA428=0,"",INDEX(My_Audit!L$2:L$456,$AA428)),IF($Z428=0,"",INDEX(Output_Mac!AA$2:AA$500,$Z428)),IF($AD428=0,"",INDEX(Output_Win!AA$2:AA$243,$AD428)))))</f>
        <v/>
      </c>
      <c r="Y428" s="80">
        <f>IFERROR(MATCH($A428,CSV!$A$2:$A$510,0),0)</f>
        <v>0</v>
      </c>
      <c r="Z428" s="80">
        <f>IFERROR(MATCH($A428,Output_Mac!$A$2:$A$500,0),0)</f>
        <v>0</v>
      </c>
      <c r="AA428" s="80">
        <f>IFERROR(MATCH($A428,My_Audit!$A$2:$A$456,0),0)</f>
        <v>427</v>
      </c>
      <c r="AB428" s="80">
        <f>IFERROR(MATCH($C428,My_Audit!$B$2:$B$456,0),0)</f>
        <v>0</v>
      </c>
      <c r="AC428" s="80">
        <f>IFERROR(MATCH($E428,Models!$I$2:$I$605,0),0)</f>
        <v>0</v>
      </c>
      <c r="AD428" s="80">
        <f>IFERROR(MATCH($A428,Output_Win!$A$2:$A$243,0),0)</f>
        <v>0</v>
      </c>
    </row>
    <row r="429" spans="1:30">
      <c r="A429" s="40" t="str">
        <f>_xlfn.TEXTJOIN("",TRUE,Input!$A$4,TEXT(ROW(My_Audit!A428)+Input!$A$8-1,"00"))</f>
        <v>W4816</v>
      </c>
      <c r="B429" s="40" t="str">
        <f>_xlfn.TEXTJOIN("-",TRUE,"ITD",Input!$A$2,A429)</f>
        <v>ITD-SHR11749-W4816</v>
      </c>
      <c r="C429" s="41" t="str" cm="1">
        <f t="array" ref="C429">IF(($Y429+$Z429+$AA429+$AD429)=0,"",IFERROR(_xlfn.LET(_xlpm.CSVVal,IF($Y429=0,"",INDEX(CSV!B$2:B$510,$Y429)),_xlpm.MacVal,IF($Z429=0,"",INDEX(Output_Mac!B$2:B$500,$Z429)),_xlpm.WinVal,IF($AD429=0,"",INDEX(Output_Win!B$2:B$243,$AD429)),_xlpm.MyAuditVal,IF($AA429=0,"",INDEX(My_Audit!B$2:B$456,$AA429)),_xlfn.IFS(_xlpm.MyAuditVal&lt;&gt;"",_xlpm.MyAuditVal,_xlpm.MacVal&lt;&gt;"",_xlpm.MacVal,_xlpm.WinVal&lt;&gt;"",_xlpm.WinVal,_xlpm.CSVVal&lt;&gt;"",_xlpm.CSVVal)),""))</f>
        <v/>
      </c>
      <c r="D429" s="41" t="str" cm="1">
        <f t="array" ref="D429">IF(($Y429+$Z429+$AA429+$AD429)=0,"",IFERROR(_xlfn.LET(_xlpm.CSVVal,IF($Y429=0,"",INDEX(CSV!C$2:C$510,$Y429)),_xlpm.MacVal,IF($Z429=0,"",INDEX(Output_Mac!D$2:D$500,$Z429)),_xlpm.WinVal,IF($AD429=0,"",INDEX(Output_Win!D$2:D$243,$AD429)),_xlpm.MyAuditVal,IF($AA429=0,"",INDEX(My_Audit!C$2:C$456,$AA429)),_xlfn.IFS(_xlpm.MyAuditVal&lt;&gt;"",_xlpm.MyAuditVal,_xlpm.MacVal&lt;&gt;"",_xlpm.MacVal,_xlpm.WinVal&lt;&gt;"",_xlpm.WinVal,_xlpm.CSVVal&lt;&gt;"",_xlpm.CSVVal)),""))</f>
        <v/>
      </c>
      <c r="E429" s="41" t="str" cm="1">
        <f t="array" ref="E429">IF(($Y429+$Z429+$AA429+$AD429)=0,"",IFERROR(_xlfn.LET(_xlpm.CSVVal,IF($Y429=0,"",INDEX(CSV!E$2:E$510,$Y429)),_xlpm.MacVal,IF($Z429=0,"",INDEX(Output_Mac!C$2:C$500,$Z429)),_xlpm.WinVal,IF($AD429=0,"",INDEX(Output_Win!C$2:C$243,$AD429)),_xlpm.MyAuditVal,IF($AA429=0,"",INDEX(My_Audit!D$2:D$456,$AA429)),_xlfn.IFS(_xlpm.MyAuditVal&lt;&gt;"",_xlpm.MyAuditVal,_xlpm.MacVal&lt;&gt;"",_xlpm.MacVal,_xlpm.WinVal&lt;&gt;"",_xlpm.WinVal,_xlpm.CSVVal&lt;&gt;"",_xlpm.CSVVal)),""))</f>
        <v/>
      </c>
      <c r="F429" s="41" t="str" cm="1">
        <f t="array" ref="F429">IF(($Y429+$Z429+$AA429+$AD429)=0,"",IFERROR(_xlfn.LET(_xlpm.CSVVal,IF($Y429=0,"",INDEX(CSV!F$2:F$510,$Y429)),_xlpm.MacVal,IF($Z429=0,"",INDEX(Output_Mac!E$2:E$500,$Z429)),_xlpm.WinVal,IF($AD429=0,"",INDEX(Output_Win!E$2:E$243,$AD429)),_xlpm.MyAuditVal,IF($AA429=0,"",INDEX(My_Audit!E$2:E$456,$AA429)),_xlfn.IFS(_xlpm.MyAuditVal&lt;&gt;"",_xlpm.MyAuditVal,_xlpm.MacVal&lt;&gt;"",_xlpm.MacVal,_xlpm.WinVal&lt;&gt;"",_xlpm.WinVal,_xlpm.CSVVal&lt;&gt;"",PROPER(_xlpm.CSVVal))),""))</f>
        <v/>
      </c>
      <c r="G429" s="41" t="str" cm="1">
        <f t="array" ref="G429">IF(($Y429+$Z429+$AA429+$AD429)=0,"",IFERROR(_xlfn.LET(_xlpm.CSVVal,IF($Y429=0,"",INDEX(CSV!G$2:G$510,$Y429)),_xlpm.MacVal,IF($Z429=0,"",INDEX(Output_Mac!G$2:G$500,$Z429)),_xlpm.WinVal,IF($AD429=0,"",INDEX(Output_Win!G$2:G$243,$AD429)),_xlpm.MyAuditVal,IF($AA429=0,"",INDEX(My_Audit!F$2:F$456,$AA429)),_xlfn.IFS(_xlpm.MyAuditVal&lt;&gt;"",_xlpm.MyAuditVal,_xlpm.MacVal&lt;&gt;"",_xlpm.MacVal,_xlpm.WinVal&lt;&gt;"",_xlpm.WinVal,_xlpm.CSVVal&lt;&gt;"",_xlpm.CSVVal)),""))</f>
        <v/>
      </c>
      <c r="H429" s="41" t="str" cm="1">
        <f t="array" ref="H429">IF($Z429&gt;0,INDEX(Output_Mac!H$2:H$500,$Z429),IF($AD429&gt;0,INDEX(Output_Win!H$2:H$243,$AD429),IF($AA429&gt;0,_xlfn.LET(_xlpm.MyAuditVal,INDEX(My_Audit!G$2:G$456,$AA429),IF(_xlpm.MyAuditVal=0,"",_xlpm.MyAuditVal)),"")))</f>
        <v/>
      </c>
      <c r="I429" s="41" t="str" cm="1">
        <f t="array" ref="I429">IF(($Y429+$Z429+$AA429+$AD429)=0,"",IFERROR(_xlfn.LET(_xlpm.CSVVal,IF($Y429=0,"",INDEX(CSV!H$2:H$510,$Y429)),_xlpm.MacVal,IF($Z429=0,"",INDEX(Output_Mac!I$2:I$500,$Z429)),_xlpm.WinVal,IF($AD429=0,"",INDEX(Output_Win!I$2:I$243,$AD429)),_xlpm.MyAuditVal,IF($AA429=0,"",INDEX(My_Audit!H$2:H$456,$AA429)),_xlfn.IFS(_xlpm.MyAuditVal&lt;&gt;"",_xlpm.MyAuditVal,_xlpm.MacVal&lt;&gt;"",_xlpm.MacVal,_xlpm.WinVal&lt;&gt;"",_xlpm.WinVal,_xlpm.CSVVal&lt;&gt;"",_xlpm.CSVVal)),""))</f>
        <v/>
      </c>
      <c r="J429" s="41" t="str" cm="1">
        <f t="array" ref="J429">IF(($Y429+$Z429+$AA429+$AD429)=0,"",IFERROR(_xlfn.LET(_xlpm.CSVVal,IF($Y429=0,"",INDEX(CSV!J$2:J$510,$Y429)),_xlpm.MacVal,IF($Z429=0,"",INDEX(Output_Mac!J$2:J$500,$Z429)),_xlpm.WinVal,IF($AD429=0,"",INDEX(Output_Win!J$2:J$243,$AD429)),_xlpm.MyAuditVal,IF($AA429=0,"",INDEX(My_Audit!I$2:I$456,$AA429)),_xlfn.IFS(_xlpm.MyAuditVal&lt;&gt;"",_xlpm.MyAuditVal,_xlpm.MacVal&lt;&gt;"",_xlpm.MacVal,_xlpm.WinVal&lt;&gt;"",_xlpm.WinVal,_xlpm.CSVVal&lt;&gt;"",_xlpm.CSVVal)),""))</f>
        <v/>
      </c>
      <c r="K429" s="41" t="str" cm="1">
        <f t="array" ref="K429">IF(($Y429+$Z429+$AA429+$AD429)=0,"",IFERROR(_xlfn.LET(_xlpm.CSVVal,IF($Y429=0,"",INDEX(CSV!N$2:N$510,$Y429)),_xlpm.MacVal,IF($Z429=0,"",INDEX(Output_Mac!L$2:L$500,$Z429)),_xlpm.WinVal,IF($AD429=0,"",INDEX(Output_Win!L$2:L$243,$AD429)),_xlpm.MyAuditVal,IF($AA429=0,"",INDEX(My_Audit!J$2:J$456,$AA429)),_xlfn.IFS(_xlpm.MyAuditVal&lt;&gt;"",_xlpm.MyAuditVal,_xlpm.MacVal&lt;&gt;"",_xlpm.MacVal,_xlpm.WinVal&lt;&gt;"",_xlpm.WinVal,_xlpm.CSVVal&lt;&gt;"",_xlpm.CSVVal)),""))</f>
        <v/>
      </c>
      <c r="L429" s="41" t="str" cm="1">
        <f t="array" ref="L429">IF(($Y429+$Z429+$AA429+$AD429)=0,"",IFERROR(_xlfn.LET(_xlpm.CSVVal,IF($Y429=0,"",INDEX(CSV!Q$2:Q$510,$Y429)),_xlpm.MacVal,IF($Z429=0,"",INDEX(Output_Mac!M$2:M$500,$Z429)),_xlpm.WinVal,IF($AD429=0,"",INDEX(Output_Win!M$2:M$243,$AD429)),_xlpm.MyAuditVal,IF($AA429=0,"",INDEX(My_Audit!K$2:K$456,$AA429)),_xlfn.IFS(_xlpm.MyAuditVal&lt;&gt;"",_xlpm.MyAuditVal,_xlpm.MacVal&lt;&gt;"",_xlpm.MacVal,_xlpm.WinVal&lt;&gt;"",_xlpm.WinVal,_xlpm.CSVVal&lt;&gt;"",_xlpm.CSVVal)),""))</f>
        <v/>
      </c>
      <c r="M429" s="41" t="str" cm="1">
        <f t="array" ref="M429">IF(($Y429+$Z429+$AA429+$AD429)=0,"",ExpandDiagCodes(_xlfn.TEXTJOIN(", ",TRUE,IF($AA429=0,"",INDEX(My_Audit!N$2:N$456,$AA429)),IF($Z429=0,"",INDEX(Output_Mac!S$2:S$500,$Z429)),IF($AD429=0,"",INDEX(Output_Win!S$2:S$243,$AD429)),IF($Y429=0,"",INDEX(CSV!AE$2:AE$510,$Y429)))))</f>
        <v/>
      </c>
      <c r="N429" s="41" t="str" cm="1">
        <f t="array" ref="N429">IF(($Y429+$Z429+$AA429+$AD429)=0,"",IFERROR(_xlfn.LET(_xlpm.CSVVal,IF($Y429=0,"",INDEX(CSV!AG$2:AG$510,$Y429)),_xlpm.MacVal,IF($Z429=0,"",INDEX(Output_Mac!T$2:T$500,$Z429)),_xlpm.WinVal,IF($AD429=0,"",INDEX(Output_Win!T$2:T$243,$AD429)),_xlpm.MyAuditVal,IF($AA429=0,"",INDEX(My_Audit!O$2:O$456,$AA429)),_xlfn.IFS(_xlpm.MyAuditVal&lt;&gt;"",_xlpm.MyAuditVal,_xlpm.MacVal&lt;&gt;"",_xlpm.MacVal,_xlpm.WinVal&lt;&gt;"",_xlpm.WinVal,_xlpm.CSVVal&lt;&gt;"",_xlpm.CSVVal)),""))</f>
        <v/>
      </c>
      <c r="O429" s="41" t="str" cm="1">
        <f t="array" ref="O429">IF($AB429=0,"",INDEX(My_Audit!P$2:P$456,$AB429))&amp;""</f>
        <v/>
      </c>
      <c r="P429" s="40"/>
      <c r="Q429" s="41" t="str">
        <f>IF(LEFT(N429,4)="Pass","Nist SP 800-88",My_Audit!R429)&amp;""</f>
        <v/>
      </c>
      <c r="R429" s="40"/>
      <c r="S429" s="40"/>
      <c r="T429" s="41" t="str" cm="1">
        <f t="array" ref="T429">IF($AC429=0,"",INDEX(Models!J$2:J$605,$AC429))</f>
        <v/>
      </c>
      <c r="U429" s="40"/>
      <c r="V429" s="40"/>
      <c r="W429" s="79" t="str" cm="1">
        <f t="array" ref="W429">IF(($Z429+$AA429+$AD429)=0,"",ExpandDiagCodes(_xlfn.TEXTJOIN(", ",TRUE,IF($AA429=0,"",INDEX(My_Audit!L$2:L$456,$AA429)),IF($Z429=0,"",INDEX(Output_Mac!AA$2:AA$500,$Z429)),IF($AD429=0,"",INDEX(Output_Win!AA$2:AA$243,$AD429)))))</f>
        <v/>
      </c>
      <c r="Y429" s="80">
        <f>IFERROR(MATCH($A429,CSV!$A$2:$A$510,0),0)</f>
        <v>0</v>
      </c>
      <c r="Z429" s="80">
        <f>IFERROR(MATCH($A429,Output_Mac!$A$2:$A$500,0),0)</f>
        <v>0</v>
      </c>
      <c r="AA429" s="80">
        <f>IFERROR(MATCH($A429,My_Audit!$A$2:$A$456,0),0)</f>
        <v>428</v>
      </c>
      <c r="AB429" s="80">
        <f>IFERROR(MATCH($C429,My_Audit!$B$2:$B$456,0),0)</f>
        <v>0</v>
      </c>
      <c r="AC429" s="80">
        <f>IFERROR(MATCH($E429,Models!$I$2:$I$605,0),0)</f>
        <v>0</v>
      </c>
      <c r="AD429" s="80">
        <f>IFERROR(MATCH($A429,Output_Win!$A$2:$A$243,0),0)</f>
        <v>0</v>
      </c>
    </row>
    <row r="430" spans="1:30">
      <c r="A430" s="40" t="str">
        <f>_xlfn.TEXTJOIN("",TRUE,Input!$A$4,TEXT(ROW(My_Audit!A429)+Input!$A$8-1,"00"))</f>
        <v>W4817</v>
      </c>
      <c r="B430" s="40" t="str">
        <f>_xlfn.TEXTJOIN("-",TRUE,"ITD",Input!$A$2,A430)</f>
        <v>ITD-SHR11749-W4817</v>
      </c>
      <c r="C430" s="41" t="str" cm="1">
        <f t="array" ref="C430">IF(($Y430+$Z430+$AA430+$AD430)=0,"",IFERROR(_xlfn.LET(_xlpm.CSVVal,IF($Y430=0,"",INDEX(CSV!B$2:B$510,$Y430)),_xlpm.MacVal,IF($Z430=0,"",INDEX(Output_Mac!B$2:B$500,$Z430)),_xlpm.WinVal,IF($AD430=0,"",INDEX(Output_Win!B$2:B$243,$AD430)),_xlpm.MyAuditVal,IF($AA430=0,"",INDEX(My_Audit!B$2:B$456,$AA430)),_xlfn.IFS(_xlpm.MyAuditVal&lt;&gt;"",_xlpm.MyAuditVal,_xlpm.MacVal&lt;&gt;"",_xlpm.MacVal,_xlpm.WinVal&lt;&gt;"",_xlpm.WinVal,_xlpm.CSVVal&lt;&gt;"",_xlpm.CSVVal)),""))</f>
        <v/>
      </c>
      <c r="D430" s="41" t="str" cm="1">
        <f t="array" ref="D430">IF(($Y430+$Z430+$AA430+$AD430)=0,"",IFERROR(_xlfn.LET(_xlpm.CSVVal,IF($Y430=0,"",INDEX(CSV!C$2:C$510,$Y430)),_xlpm.MacVal,IF($Z430=0,"",INDEX(Output_Mac!D$2:D$500,$Z430)),_xlpm.WinVal,IF($AD430=0,"",INDEX(Output_Win!D$2:D$243,$AD430)),_xlpm.MyAuditVal,IF($AA430=0,"",INDEX(My_Audit!C$2:C$456,$AA430)),_xlfn.IFS(_xlpm.MyAuditVal&lt;&gt;"",_xlpm.MyAuditVal,_xlpm.MacVal&lt;&gt;"",_xlpm.MacVal,_xlpm.WinVal&lt;&gt;"",_xlpm.WinVal,_xlpm.CSVVal&lt;&gt;"",_xlpm.CSVVal)),""))</f>
        <v/>
      </c>
      <c r="E430" s="41" t="str" cm="1">
        <f t="array" ref="E430">IF(($Y430+$Z430+$AA430+$AD430)=0,"",IFERROR(_xlfn.LET(_xlpm.CSVVal,IF($Y430=0,"",INDEX(CSV!E$2:E$510,$Y430)),_xlpm.MacVal,IF($Z430=0,"",INDEX(Output_Mac!C$2:C$500,$Z430)),_xlpm.WinVal,IF($AD430=0,"",INDEX(Output_Win!C$2:C$243,$AD430)),_xlpm.MyAuditVal,IF($AA430=0,"",INDEX(My_Audit!D$2:D$456,$AA430)),_xlfn.IFS(_xlpm.MyAuditVal&lt;&gt;"",_xlpm.MyAuditVal,_xlpm.MacVal&lt;&gt;"",_xlpm.MacVal,_xlpm.WinVal&lt;&gt;"",_xlpm.WinVal,_xlpm.CSVVal&lt;&gt;"",_xlpm.CSVVal)),""))</f>
        <v/>
      </c>
      <c r="F430" s="41" t="str" cm="1">
        <f t="array" ref="F430">IF(($Y430+$Z430+$AA430+$AD430)=0,"",IFERROR(_xlfn.LET(_xlpm.CSVVal,IF($Y430=0,"",INDEX(CSV!F$2:F$510,$Y430)),_xlpm.MacVal,IF($Z430=0,"",INDEX(Output_Mac!E$2:E$500,$Z430)),_xlpm.WinVal,IF($AD430=0,"",INDEX(Output_Win!E$2:E$243,$AD430)),_xlpm.MyAuditVal,IF($AA430=0,"",INDEX(My_Audit!E$2:E$456,$AA430)),_xlfn.IFS(_xlpm.MyAuditVal&lt;&gt;"",_xlpm.MyAuditVal,_xlpm.MacVal&lt;&gt;"",_xlpm.MacVal,_xlpm.WinVal&lt;&gt;"",_xlpm.WinVal,_xlpm.CSVVal&lt;&gt;"",PROPER(_xlpm.CSVVal))),""))</f>
        <v/>
      </c>
      <c r="G430" s="41" t="str" cm="1">
        <f t="array" ref="G430">IF(($Y430+$Z430+$AA430+$AD430)=0,"",IFERROR(_xlfn.LET(_xlpm.CSVVal,IF($Y430=0,"",INDEX(CSV!G$2:G$510,$Y430)),_xlpm.MacVal,IF($Z430=0,"",INDEX(Output_Mac!G$2:G$500,$Z430)),_xlpm.WinVal,IF($AD430=0,"",INDEX(Output_Win!G$2:G$243,$AD430)),_xlpm.MyAuditVal,IF($AA430=0,"",INDEX(My_Audit!F$2:F$456,$AA430)),_xlfn.IFS(_xlpm.MyAuditVal&lt;&gt;"",_xlpm.MyAuditVal,_xlpm.MacVal&lt;&gt;"",_xlpm.MacVal,_xlpm.WinVal&lt;&gt;"",_xlpm.WinVal,_xlpm.CSVVal&lt;&gt;"",_xlpm.CSVVal)),""))</f>
        <v/>
      </c>
      <c r="H430" s="41" t="str" cm="1">
        <f t="array" ref="H430">IF($Z430&gt;0,INDEX(Output_Mac!H$2:H$500,$Z430),IF($AD430&gt;0,INDEX(Output_Win!H$2:H$243,$AD430),IF($AA430&gt;0,_xlfn.LET(_xlpm.MyAuditVal,INDEX(My_Audit!G$2:G$456,$AA430),IF(_xlpm.MyAuditVal=0,"",_xlpm.MyAuditVal)),"")))</f>
        <v/>
      </c>
      <c r="I430" s="41" t="str" cm="1">
        <f t="array" ref="I430">IF(($Y430+$Z430+$AA430+$AD430)=0,"",IFERROR(_xlfn.LET(_xlpm.CSVVal,IF($Y430=0,"",INDEX(CSV!H$2:H$510,$Y430)),_xlpm.MacVal,IF($Z430=0,"",INDEX(Output_Mac!I$2:I$500,$Z430)),_xlpm.WinVal,IF($AD430=0,"",INDEX(Output_Win!I$2:I$243,$AD430)),_xlpm.MyAuditVal,IF($AA430=0,"",INDEX(My_Audit!H$2:H$456,$AA430)),_xlfn.IFS(_xlpm.MyAuditVal&lt;&gt;"",_xlpm.MyAuditVal,_xlpm.MacVal&lt;&gt;"",_xlpm.MacVal,_xlpm.WinVal&lt;&gt;"",_xlpm.WinVal,_xlpm.CSVVal&lt;&gt;"",_xlpm.CSVVal)),""))</f>
        <v/>
      </c>
      <c r="J430" s="41" t="str" cm="1">
        <f t="array" ref="J430">IF(($Y430+$Z430+$AA430+$AD430)=0,"",IFERROR(_xlfn.LET(_xlpm.CSVVal,IF($Y430=0,"",INDEX(CSV!J$2:J$510,$Y430)),_xlpm.MacVal,IF($Z430=0,"",INDEX(Output_Mac!J$2:J$500,$Z430)),_xlpm.WinVal,IF($AD430=0,"",INDEX(Output_Win!J$2:J$243,$AD430)),_xlpm.MyAuditVal,IF($AA430=0,"",INDEX(My_Audit!I$2:I$456,$AA430)),_xlfn.IFS(_xlpm.MyAuditVal&lt;&gt;"",_xlpm.MyAuditVal,_xlpm.MacVal&lt;&gt;"",_xlpm.MacVal,_xlpm.WinVal&lt;&gt;"",_xlpm.WinVal,_xlpm.CSVVal&lt;&gt;"",_xlpm.CSVVal)),""))</f>
        <v/>
      </c>
      <c r="K430" s="41" t="str" cm="1">
        <f t="array" ref="K430">IF(($Y430+$Z430+$AA430+$AD430)=0,"",IFERROR(_xlfn.LET(_xlpm.CSVVal,IF($Y430=0,"",INDEX(CSV!N$2:N$510,$Y430)),_xlpm.MacVal,IF($Z430=0,"",INDEX(Output_Mac!L$2:L$500,$Z430)),_xlpm.WinVal,IF($AD430=0,"",INDEX(Output_Win!L$2:L$243,$AD430)),_xlpm.MyAuditVal,IF($AA430=0,"",INDEX(My_Audit!J$2:J$456,$AA430)),_xlfn.IFS(_xlpm.MyAuditVal&lt;&gt;"",_xlpm.MyAuditVal,_xlpm.MacVal&lt;&gt;"",_xlpm.MacVal,_xlpm.WinVal&lt;&gt;"",_xlpm.WinVal,_xlpm.CSVVal&lt;&gt;"",_xlpm.CSVVal)),""))</f>
        <v/>
      </c>
      <c r="L430" s="41" t="str" cm="1">
        <f t="array" ref="L430">IF(($Y430+$Z430+$AA430+$AD430)=0,"",IFERROR(_xlfn.LET(_xlpm.CSVVal,IF($Y430=0,"",INDEX(CSV!Q$2:Q$510,$Y430)),_xlpm.MacVal,IF($Z430=0,"",INDEX(Output_Mac!M$2:M$500,$Z430)),_xlpm.WinVal,IF($AD430=0,"",INDEX(Output_Win!M$2:M$243,$AD430)),_xlpm.MyAuditVal,IF($AA430=0,"",INDEX(My_Audit!K$2:K$456,$AA430)),_xlfn.IFS(_xlpm.MyAuditVal&lt;&gt;"",_xlpm.MyAuditVal,_xlpm.MacVal&lt;&gt;"",_xlpm.MacVal,_xlpm.WinVal&lt;&gt;"",_xlpm.WinVal,_xlpm.CSVVal&lt;&gt;"",_xlpm.CSVVal)),""))</f>
        <v/>
      </c>
      <c r="M430" s="41" t="str" cm="1">
        <f t="array" ref="M430">IF(($Y430+$Z430+$AA430+$AD430)=0,"",ExpandDiagCodes(_xlfn.TEXTJOIN(", ",TRUE,IF($AA430=0,"",INDEX(My_Audit!N$2:N$456,$AA430)),IF($Z430=0,"",INDEX(Output_Mac!S$2:S$500,$Z430)),IF($AD430=0,"",INDEX(Output_Win!S$2:S$243,$AD430)),IF($Y430=0,"",INDEX(CSV!AE$2:AE$510,$Y430)))))</f>
        <v/>
      </c>
      <c r="N430" s="41" t="str" cm="1">
        <f t="array" ref="N430">IF(($Y430+$Z430+$AA430+$AD430)=0,"",IFERROR(_xlfn.LET(_xlpm.CSVVal,IF($Y430=0,"",INDEX(CSV!AG$2:AG$510,$Y430)),_xlpm.MacVal,IF($Z430=0,"",INDEX(Output_Mac!T$2:T$500,$Z430)),_xlpm.WinVal,IF($AD430=0,"",INDEX(Output_Win!T$2:T$243,$AD430)),_xlpm.MyAuditVal,IF($AA430=0,"",INDEX(My_Audit!O$2:O$456,$AA430)),_xlfn.IFS(_xlpm.MyAuditVal&lt;&gt;"",_xlpm.MyAuditVal,_xlpm.MacVal&lt;&gt;"",_xlpm.MacVal,_xlpm.WinVal&lt;&gt;"",_xlpm.WinVal,_xlpm.CSVVal&lt;&gt;"",_xlpm.CSVVal)),""))</f>
        <v/>
      </c>
      <c r="O430" s="41" t="str" cm="1">
        <f t="array" ref="O430">IF($AB430=0,"",INDEX(My_Audit!P$2:P$456,$AB430))&amp;""</f>
        <v/>
      </c>
      <c r="P430" s="40"/>
      <c r="Q430" s="41" t="str">
        <f>IF(LEFT(N430,4)="Pass","Nist SP 800-88",My_Audit!R430)&amp;""</f>
        <v/>
      </c>
      <c r="R430" s="40"/>
      <c r="S430" s="40"/>
      <c r="T430" s="41" t="str" cm="1">
        <f t="array" ref="T430">IF($AC430=0,"",INDEX(Models!J$2:J$605,$AC430))</f>
        <v/>
      </c>
      <c r="U430" s="40"/>
      <c r="V430" s="40"/>
      <c r="W430" s="79" t="str" cm="1">
        <f t="array" ref="W430">IF(($Z430+$AA430+$AD430)=0,"",ExpandDiagCodes(_xlfn.TEXTJOIN(", ",TRUE,IF($AA430=0,"",INDEX(My_Audit!L$2:L$456,$AA430)),IF($Z430=0,"",INDEX(Output_Mac!AA$2:AA$500,$Z430)),IF($AD430=0,"",INDEX(Output_Win!AA$2:AA$243,$AD430)))))</f>
        <v/>
      </c>
      <c r="Y430" s="80">
        <f>IFERROR(MATCH($A430,CSV!$A$2:$A$510,0),0)</f>
        <v>0</v>
      </c>
      <c r="Z430" s="80">
        <f>IFERROR(MATCH($A430,Output_Mac!$A$2:$A$500,0),0)</f>
        <v>0</v>
      </c>
      <c r="AA430" s="80">
        <f>IFERROR(MATCH($A430,My_Audit!$A$2:$A$456,0),0)</f>
        <v>429</v>
      </c>
      <c r="AB430" s="80">
        <f>IFERROR(MATCH($C430,My_Audit!$B$2:$B$456,0),0)</f>
        <v>0</v>
      </c>
      <c r="AC430" s="80">
        <f>IFERROR(MATCH($E430,Models!$I$2:$I$605,0),0)</f>
        <v>0</v>
      </c>
      <c r="AD430" s="80">
        <f>IFERROR(MATCH($A430,Output_Win!$A$2:$A$243,0),0)</f>
        <v>0</v>
      </c>
    </row>
    <row r="431" spans="1:30">
      <c r="A431" s="40" t="str">
        <f>_xlfn.TEXTJOIN("",TRUE,Input!$A$4,TEXT(ROW(My_Audit!A430)+Input!$A$8-1,"00"))</f>
        <v>W4818</v>
      </c>
      <c r="B431" s="40" t="str">
        <f>_xlfn.TEXTJOIN("-",TRUE,"ITD",Input!$A$2,A431)</f>
        <v>ITD-SHR11749-W4818</v>
      </c>
      <c r="C431" s="41" t="str" cm="1">
        <f t="array" ref="C431">IF(($Y431+$Z431+$AA431+$AD431)=0,"",IFERROR(_xlfn.LET(_xlpm.CSVVal,IF($Y431=0,"",INDEX(CSV!B$2:B$510,$Y431)),_xlpm.MacVal,IF($Z431=0,"",INDEX(Output_Mac!B$2:B$500,$Z431)),_xlpm.WinVal,IF($AD431=0,"",INDEX(Output_Win!B$2:B$243,$AD431)),_xlpm.MyAuditVal,IF($AA431=0,"",INDEX(My_Audit!B$2:B$456,$AA431)),_xlfn.IFS(_xlpm.MyAuditVal&lt;&gt;"",_xlpm.MyAuditVal,_xlpm.MacVal&lt;&gt;"",_xlpm.MacVal,_xlpm.WinVal&lt;&gt;"",_xlpm.WinVal,_xlpm.CSVVal&lt;&gt;"",_xlpm.CSVVal)),""))</f>
        <v/>
      </c>
      <c r="D431" s="41" t="str" cm="1">
        <f t="array" ref="D431">IF(($Y431+$Z431+$AA431+$AD431)=0,"",IFERROR(_xlfn.LET(_xlpm.CSVVal,IF($Y431=0,"",INDEX(CSV!C$2:C$510,$Y431)),_xlpm.MacVal,IF($Z431=0,"",INDEX(Output_Mac!D$2:D$500,$Z431)),_xlpm.WinVal,IF($AD431=0,"",INDEX(Output_Win!D$2:D$243,$AD431)),_xlpm.MyAuditVal,IF($AA431=0,"",INDEX(My_Audit!C$2:C$456,$AA431)),_xlfn.IFS(_xlpm.MyAuditVal&lt;&gt;"",_xlpm.MyAuditVal,_xlpm.MacVal&lt;&gt;"",_xlpm.MacVal,_xlpm.WinVal&lt;&gt;"",_xlpm.WinVal,_xlpm.CSVVal&lt;&gt;"",_xlpm.CSVVal)),""))</f>
        <v/>
      </c>
      <c r="E431" s="41" t="str" cm="1">
        <f t="array" ref="E431">IF(($Y431+$Z431+$AA431+$AD431)=0,"",IFERROR(_xlfn.LET(_xlpm.CSVVal,IF($Y431=0,"",INDEX(CSV!E$2:E$510,$Y431)),_xlpm.MacVal,IF($Z431=0,"",INDEX(Output_Mac!C$2:C$500,$Z431)),_xlpm.WinVal,IF($AD431=0,"",INDEX(Output_Win!C$2:C$243,$AD431)),_xlpm.MyAuditVal,IF($AA431=0,"",INDEX(My_Audit!D$2:D$456,$AA431)),_xlfn.IFS(_xlpm.MyAuditVal&lt;&gt;"",_xlpm.MyAuditVal,_xlpm.MacVal&lt;&gt;"",_xlpm.MacVal,_xlpm.WinVal&lt;&gt;"",_xlpm.WinVal,_xlpm.CSVVal&lt;&gt;"",_xlpm.CSVVal)),""))</f>
        <v/>
      </c>
      <c r="F431" s="41" t="str" cm="1">
        <f t="array" ref="F431">IF(($Y431+$Z431+$AA431+$AD431)=0,"",IFERROR(_xlfn.LET(_xlpm.CSVVal,IF($Y431=0,"",INDEX(CSV!F$2:F$510,$Y431)),_xlpm.MacVal,IF($Z431=0,"",INDEX(Output_Mac!E$2:E$500,$Z431)),_xlpm.WinVal,IF($AD431=0,"",INDEX(Output_Win!E$2:E$243,$AD431)),_xlpm.MyAuditVal,IF($AA431=0,"",INDEX(My_Audit!E$2:E$456,$AA431)),_xlfn.IFS(_xlpm.MyAuditVal&lt;&gt;"",_xlpm.MyAuditVal,_xlpm.MacVal&lt;&gt;"",_xlpm.MacVal,_xlpm.WinVal&lt;&gt;"",_xlpm.WinVal,_xlpm.CSVVal&lt;&gt;"",PROPER(_xlpm.CSVVal))),""))</f>
        <v/>
      </c>
      <c r="G431" s="41" t="str" cm="1">
        <f t="array" ref="G431">IF(($Y431+$Z431+$AA431+$AD431)=0,"",IFERROR(_xlfn.LET(_xlpm.CSVVal,IF($Y431=0,"",INDEX(CSV!G$2:G$510,$Y431)),_xlpm.MacVal,IF($Z431=0,"",INDEX(Output_Mac!G$2:G$500,$Z431)),_xlpm.WinVal,IF($AD431=0,"",INDEX(Output_Win!G$2:G$243,$AD431)),_xlpm.MyAuditVal,IF($AA431=0,"",INDEX(My_Audit!F$2:F$456,$AA431)),_xlfn.IFS(_xlpm.MyAuditVal&lt;&gt;"",_xlpm.MyAuditVal,_xlpm.MacVal&lt;&gt;"",_xlpm.MacVal,_xlpm.WinVal&lt;&gt;"",_xlpm.WinVal,_xlpm.CSVVal&lt;&gt;"",_xlpm.CSVVal)),""))</f>
        <v/>
      </c>
      <c r="H431" s="41" t="str" cm="1">
        <f t="array" ref="H431">IF($Z431&gt;0,INDEX(Output_Mac!H$2:H$500,$Z431),IF($AD431&gt;0,INDEX(Output_Win!H$2:H$243,$AD431),IF($AA431&gt;0,_xlfn.LET(_xlpm.MyAuditVal,INDEX(My_Audit!G$2:G$456,$AA431),IF(_xlpm.MyAuditVal=0,"",_xlpm.MyAuditVal)),"")))</f>
        <v/>
      </c>
      <c r="I431" s="41" t="str" cm="1">
        <f t="array" ref="I431">IF(($Y431+$Z431+$AA431+$AD431)=0,"",IFERROR(_xlfn.LET(_xlpm.CSVVal,IF($Y431=0,"",INDEX(CSV!H$2:H$510,$Y431)),_xlpm.MacVal,IF($Z431=0,"",INDEX(Output_Mac!I$2:I$500,$Z431)),_xlpm.WinVal,IF($AD431=0,"",INDEX(Output_Win!I$2:I$243,$AD431)),_xlpm.MyAuditVal,IF($AA431=0,"",INDEX(My_Audit!H$2:H$456,$AA431)),_xlfn.IFS(_xlpm.MyAuditVal&lt;&gt;"",_xlpm.MyAuditVal,_xlpm.MacVal&lt;&gt;"",_xlpm.MacVal,_xlpm.WinVal&lt;&gt;"",_xlpm.WinVal,_xlpm.CSVVal&lt;&gt;"",_xlpm.CSVVal)),""))</f>
        <v/>
      </c>
      <c r="J431" s="41" t="str" cm="1">
        <f t="array" ref="J431">IF(($Y431+$Z431+$AA431+$AD431)=0,"",IFERROR(_xlfn.LET(_xlpm.CSVVal,IF($Y431=0,"",INDEX(CSV!J$2:J$510,$Y431)),_xlpm.MacVal,IF($Z431=0,"",INDEX(Output_Mac!J$2:J$500,$Z431)),_xlpm.WinVal,IF($AD431=0,"",INDEX(Output_Win!J$2:J$243,$AD431)),_xlpm.MyAuditVal,IF($AA431=0,"",INDEX(My_Audit!I$2:I$456,$AA431)),_xlfn.IFS(_xlpm.MyAuditVal&lt;&gt;"",_xlpm.MyAuditVal,_xlpm.MacVal&lt;&gt;"",_xlpm.MacVal,_xlpm.WinVal&lt;&gt;"",_xlpm.WinVal,_xlpm.CSVVal&lt;&gt;"",_xlpm.CSVVal)),""))</f>
        <v/>
      </c>
      <c r="K431" s="41" t="str" cm="1">
        <f t="array" ref="K431">IF(($Y431+$Z431+$AA431+$AD431)=0,"",IFERROR(_xlfn.LET(_xlpm.CSVVal,IF($Y431=0,"",INDEX(CSV!N$2:N$510,$Y431)),_xlpm.MacVal,IF($Z431=0,"",INDEX(Output_Mac!L$2:L$500,$Z431)),_xlpm.WinVal,IF($AD431=0,"",INDEX(Output_Win!L$2:L$243,$AD431)),_xlpm.MyAuditVal,IF($AA431=0,"",INDEX(My_Audit!J$2:J$456,$AA431)),_xlfn.IFS(_xlpm.MyAuditVal&lt;&gt;"",_xlpm.MyAuditVal,_xlpm.MacVal&lt;&gt;"",_xlpm.MacVal,_xlpm.WinVal&lt;&gt;"",_xlpm.WinVal,_xlpm.CSVVal&lt;&gt;"",_xlpm.CSVVal)),""))</f>
        <v/>
      </c>
      <c r="L431" s="41" t="str" cm="1">
        <f t="array" ref="L431">IF(($Y431+$Z431+$AA431+$AD431)=0,"",IFERROR(_xlfn.LET(_xlpm.CSVVal,IF($Y431=0,"",INDEX(CSV!Q$2:Q$510,$Y431)),_xlpm.MacVal,IF($Z431=0,"",INDEX(Output_Mac!M$2:M$500,$Z431)),_xlpm.WinVal,IF($AD431=0,"",INDEX(Output_Win!M$2:M$243,$AD431)),_xlpm.MyAuditVal,IF($AA431=0,"",INDEX(My_Audit!K$2:K$456,$AA431)),_xlfn.IFS(_xlpm.MyAuditVal&lt;&gt;"",_xlpm.MyAuditVal,_xlpm.MacVal&lt;&gt;"",_xlpm.MacVal,_xlpm.WinVal&lt;&gt;"",_xlpm.WinVal,_xlpm.CSVVal&lt;&gt;"",_xlpm.CSVVal)),""))</f>
        <v/>
      </c>
      <c r="M431" s="41" t="str" cm="1">
        <f t="array" ref="M431">IF(($Y431+$Z431+$AA431+$AD431)=0,"",ExpandDiagCodes(_xlfn.TEXTJOIN(", ",TRUE,IF($AA431=0,"",INDEX(My_Audit!N$2:N$456,$AA431)),IF($Z431=0,"",INDEX(Output_Mac!S$2:S$500,$Z431)),IF($AD431=0,"",INDEX(Output_Win!S$2:S$243,$AD431)),IF($Y431=0,"",INDEX(CSV!AE$2:AE$510,$Y431)))))</f>
        <v/>
      </c>
      <c r="N431" s="41" t="str" cm="1">
        <f t="array" ref="N431">IF(($Y431+$Z431+$AA431+$AD431)=0,"",IFERROR(_xlfn.LET(_xlpm.CSVVal,IF($Y431=0,"",INDEX(CSV!AG$2:AG$510,$Y431)),_xlpm.MacVal,IF($Z431=0,"",INDEX(Output_Mac!T$2:T$500,$Z431)),_xlpm.WinVal,IF($AD431=0,"",INDEX(Output_Win!T$2:T$243,$AD431)),_xlpm.MyAuditVal,IF($AA431=0,"",INDEX(My_Audit!O$2:O$456,$AA431)),_xlfn.IFS(_xlpm.MyAuditVal&lt;&gt;"",_xlpm.MyAuditVal,_xlpm.MacVal&lt;&gt;"",_xlpm.MacVal,_xlpm.WinVal&lt;&gt;"",_xlpm.WinVal,_xlpm.CSVVal&lt;&gt;"",_xlpm.CSVVal)),""))</f>
        <v/>
      </c>
      <c r="O431" s="41" t="str" cm="1">
        <f t="array" ref="O431">IF($AB431=0,"",INDEX(My_Audit!P$2:P$456,$AB431))&amp;""</f>
        <v/>
      </c>
      <c r="P431" s="40"/>
      <c r="Q431" s="41" t="str">
        <f>IF(LEFT(N431,4)="Pass","Nist SP 800-88",My_Audit!R431)&amp;""</f>
        <v/>
      </c>
      <c r="R431" s="40"/>
      <c r="S431" s="40"/>
      <c r="T431" s="41" t="str" cm="1">
        <f t="array" ref="T431">IF($AC431=0,"",INDEX(Models!J$2:J$605,$AC431))</f>
        <v/>
      </c>
      <c r="U431" s="40"/>
      <c r="V431" s="40"/>
      <c r="W431" s="79" t="str" cm="1">
        <f t="array" ref="W431">IF(($Z431+$AA431+$AD431)=0,"",ExpandDiagCodes(_xlfn.TEXTJOIN(", ",TRUE,IF($AA431=0,"",INDEX(My_Audit!L$2:L$456,$AA431)),IF($Z431=0,"",INDEX(Output_Mac!AA$2:AA$500,$Z431)),IF($AD431=0,"",INDEX(Output_Win!AA$2:AA$243,$AD431)))))</f>
        <v/>
      </c>
      <c r="Y431" s="80">
        <f>IFERROR(MATCH($A431,CSV!$A$2:$A$510,0),0)</f>
        <v>0</v>
      </c>
      <c r="Z431" s="80">
        <f>IFERROR(MATCH($A431,Output_Mac!$A$2:$A$500,0),0)</f>
        <v>0</v>
      </c>
      <c r="AA431" s="80">
        <f>IFERROR(MATCH($A431,My_Audit!$A$2:$A$456,0),0)</f>
        <v>430</v>
      </c>
      <c r="AB431" s="80">
        <f>IFERROR(MATCH($C431,My_Audit!$B$2:$B$456,0),0)</f>
        <v>0</v>
      </c>
      <c r="AC431" s="80">
        <f>IFERROR(MATCH($E431,Models!$I$2:$I$605,0),0)</f>
        <v>0</v>
      </c>
      <c r="AD431" s="80">
        <f>IFERROR(MATCH($A431,Output_Win!$A$2:$A$243,0),0)</f>
        <v>0</v>
      </c>
    </row>
    <row r="432" spans="1:30">
      <c r="A432" s="40" t="str">
        <f>_xlfn.TEXTJOIN("",TRUE,Input!$A$4,TEXT(ROW(My_Audit!A431)+Input!$A$8-1,"00"))</f>
        <v>W4819</v>
      </c>
      <c r="B432" s="40" t="str">
        <f>_xlfn.TEXTJOIN("-",TRUE,"ITD",Input!$A$2,A432)</f>
        <v>ITD-SHR11749-W4819</v>
      </c>
      <c r="C432" s="41" t="str" cm="1">
        <f t="array" ref="C432">IF(($Y432+$Z432+$AA432+$AD432)=0,"",IFERROR(_xlfn.LET(_xlpm.CSVVal,IF($Y432=0,"",INDEX(CSV!B$2:B$510,$Y432)),_xlpm.MacVal,IF($Z432=0,"",INDEX(Output_Mac!B$2:B$500,$Z432)),_xlpm.WinVal,IF($AD432=0,"",INDEX(Output_Win!B$2:B$243,$AD432)),_xlpm.MyAuditVal,IF($AA432=0,"",INDEX(My_Audit!B$2:B$456,$AA432)),_xlfn.IFS(_xlpm.MyAuditVal&lt;&gt;"",_xlpm.MyAuditVal,_xlpm.MacVal&lt;&gt;"",_xlpm.MacVal,_xlpm.WinVal&lt;&gt;"",_xlpm.WinVal,_xlpm.CSVVal&lt;&gt;"",_xlpm.CSVVal)),""))</f>
        <v/>
      </c>
      <c r="D432" s="41" t="str" cm="1">
        <f t="array" ref="D432">IF(($Y432+$Z432+$AA432+$AD432)=0,"",IFERROR(_xlfn.LET(_xlpm.CSVVal,IF($Y432=0,"",INDEX(CSV!C$2:C$510,$Y432)),_xlpm.MacVal,IF($Z432=0,"",INDEX(Output_Mac!D$2:D$500,$Z432)),_xlpm.WinVal,IF($AD432=0,"",INDEX(Output_Win!D$2:D$243,$AD432)),_xlpm.MyAuditVal,IF($AA432=0,"",INDEX(My_Audit!C$2:C$456,$AA432)),_xlfn.IFS(_xlpm.MyAuditVal&lt;&gt;"",_xlpm.MyAuditVal,_xlpm.MacVal&lt;&gt;"",_xlpm.MacVal,_xlpm.WinVal&lt;&gt;"",_xlpm.WinVal,_xlpm.CSVVal&lt;&gt;"",_xlpm.CSVVal)),""))</f>
        <v/>
      </c>
      <c r="E432" s="41" t="str" cm="1">
        <f t="array" ref="E432">IF(($Y432+$Z432+$AA432+$AD432)=0,"",IFERROR(_xlfn.LET(_xlpm.CSVVal,IF($Y432=0,"",INDEX(CSV!E$2:E$510,$Y432)),_xlpm.MacVal,IF($Z432=0,"",INDEX(Output_Mac!C$2:C$500,$Z432)),_xlpm.WinVal,IF($AD432=0,"",INDEX(Output_Win!C$2:C$243,$AD432)),_xlpm.MyAuditVal,IF($AA432=0,"",INDEX(My_Audit!D$2:D$456,$AA432)),_xlfn.IFS(_xlpm.MyAuditVal&lt;&gt;"",_xlpm.MyAuditVal,_xlpm.MacVal&lt;&gt;"",_xlpm.MacVal,_xlpm.WinVal&lt;&gt;"",_xlpm.WinVal,_xlpm.CSVVal&lt;&gt;"",_xlpm.CSVVal)),""))</f>
        <v/>
      </c>
      <c r="F432" s="41" t="str" cm="1">
        <f t="array" ref="F432">IF(($Y432+$Z432+$AA432+$AD432)=0,"",IFERROR(_xlfn.LET(_xlpm.CSVVal,IF($Y432=0,"",INDEX(CSV!F$2:F$510,$Y432)),_xlpm.MacVal,IF($Z432=0,"",INDEX(Output_Mac!E$2:E$500,$Z432)),_xlpm.WinVal,IF($AD432=0,"",INDEX(Output_Win!E$2:E$243,$AD432)),_xlpm.MyAuditVal,IF($AA432=0,"",INDEX(My_Audit!E$2:E$456,$AA432)),_xlfn.IFS(_xlpm.MyAuditVal&lt;&gt;"",_xlpm.MyAuditVal,_xlpm.MacVal&lt;&gt;"",_xlpm.MacVal,_xlpm.WinVal&lt;&gt;"",_xlpm.WinVal,_xlpm.CSVVal&lt;&gt;"",PROPER(_xlpm.CSVVal))),""))</f>
        <v/>
      </c>
      <c r="G432" s="41" t="str" cm="1">
        <f t="array" ref="G432">IF(($Y432+$Z432+$AA432+$AD432)=0,"",IFERROR(_xlfn.LET(_xlpm.CSVVal,IF($Y432=0,"",INDEX(CSV!G$2:G$510,$Y432)),_xlpm.MacVal,IF($Z432=0,"",INDEX(Output_Mac!G$2:G$500,$Z432)),_xlpm.WinVal,IF($AD432=0,"",INDEX(Output_Win!G$2:G$243,$AD432)),_xlpm.MyAuditVal,IF($AA432=0,"",INDEX(My_Audit!F$2:F$456,$AA432)),_xlfn.IFS(_xlpm.MyAuditVal&lt;&gt;"",_xlpm.MyAuditVal,_xlpm.MacVal&lt;&gt;"",_xlpm.MacVal,_xlpm.WinVal&lt;&gt;"",_xlpm.WinVal,_xlpm.CSVVal&lt;&gt;"",_xlpm.CSVVal)),""))</f>
        <v/>
      </c>
      <c r="H432" s="41" t="str" cm="1">
        <f t="array" ref="H432">IF($Z432&gt;0,INDEX(Output_Mac!H$2:H$500,$Z432),IF($AD432&gt;0,INDEX(Output_Win!H$2:H$243,$AD432),IF($AA432&gt;0,_xlfn.LET(_xlpm.MyAuditVal,INDEX(My_Audit!G$2:G$456,$AA432),IF(_xlpm.MyAuditVal=0,"",_xlpm.MyAuditVal)),"")))</f>
        <v/>
      </c>
      <c r="I432" s="41" t="str" cm="1">
        <f t="array" ref="I432">IF(($Y432+$Z432+$AA432+$AD432)=0,"",IFERROR(_xlfn.LET(_xlpm.CSVVal,IF($Y432=0,"",INDEX(CSV!H$2:H$510,$Y432)),_xlpm.MacVal,IF($Z432=0,"",INDEX(Output_Mac!I$2:I$500,$Z432)),_xlpm.WinVal,IF($AD432=0,"",INDEX(Output_Win!I$2:I$243,$AD432)),_xlpm.MyAuditVal,IF($AA432=0,"",INDEX(My_Audit!H$2:H$456,$AA432)),_xlfn.IFS(_xlpm.MyAuditVal&lt;&gt;"",_xlpm.MyAuditVal,_xlpm.MacVal&lt;&gt;"",_xlpm.MacVal,_xlpm.WinVal&lt;&gt;"",_xlpm.WinVal,_xlpm.CSVVal&lt;&gt;"",_xlpm.CSVVal)),""))</f>
        <v/>
      </c>
      <c r="J432" s="41" t="str" cm="1">
        <f t="array" ref="J432">IF(($Y432+$Z432+$AA432+$AD432)=0,"",IFERROR(_xlfn.LET(_xlpm.CSVVal,IF($Y432=0,"",INDEX(CSV!J$2:J$510,$Y432)),_xlpm.MacVal,IF($Z432=0,"",INDEX(Output_Mac!J$2:J$500,$Z432)),_xlpm.WinVal,IF($AD432=0,"",INDEX(Output_Win!J$2:J$243,$AD432)),_xlpm.MyAuditVal,IF($AA432=0,"",INDEX(My_Audit!I$2:I$456,$AA432)),_xlfn.IFS(_xlpm.MyAuditVal&lt;&gt;"",_xlpm.MyAuditVal,_xlpm.MacVal&lt;&gt;"",_xlpm.MacVal,_xlpm.WinVal&lt;&gt;"",_xlpm.WinVal,_xlpm.CSVVal&lt;&gt;"",_xlpm.CSVVal)),""))</f>
        <v/>
      </c>
      <c r="K432" s="41" t="str" cm="1">
        <f t="array" ref="K432">IF(($Y432+$Z432+$AA432+$AD432)=0,"",IFERROR(_xlfn.LET(_xlpm.CSVVal,IF($Y432=0,"",INDEX(CSV!N$2:N$510,$Y432)),_xlpm.MacVal,IF($Z432=0,"",INDEX(Output_Mac!L$2:L$500,$Z432)),_xlpm.WinVal,IF($AD432=0,"",INDEX(Output_Win!L$2:L$243,$AD432)),_xlpm.MyAuditVal,IF($AA432=0,"",INDEX(My_Audit!J$2:J$456,$AA432)),_xlfn.IFS(_xlpm.MyAuditVal&lt;&gt;"",_xlpm.MyAuditVal,_xlpm.MacVal&lt;&gt;"",_xlpm.MacVal,_xlpm.WinVal&lt;&gt;"",_xlpm.WinVal,_xlpm.CSVVal&lt;&gt;"",_xlpm.CSVVal)),""))</f>
        <v/>
      </c>
      <c r="L432" s="41" t="str" cm="1">
        <f t="array" ref="L432">IF(($Y432+$Z432+$AA432+$AD432)=0,"",IFERROR(_xlfn.LET(_xlpm.CSVVal,IF($Y432=0,"",INDEX(CSV!Q$2:Q$510,$Y432)),_xlpm.MacVal,IF($Z432=0,"",INDEX(Output_Mac!M$2:M$500,$Z432)),_xlpm.WinVal,IF($AD432=0,"",INDEX(Output_Win!M$2:M$243,$AD432)),_xlpm.MyAuditVal,IF($AA432=0,"",INDEX(My_Audit!K$2:K$456,$AA432)),_xlfn.IFS(_xlpm.MyAuditVal&lt;&gt;"",_xlpm.MyAuditVal,_xlpm.MacVal&lt;&gt;"",_xlpm.MacVal,_xlpm.WinVal&lt;&gt;"",_xlpm.WinVal,_xlpm.CSVVal&lt;&gt;"",_xlpm.CSVVal)),""))</f>
        <v/>
      </c>
      <c r="M432" s="41" t="str" cm="1">
        <f t="array" ref="M432">IF(($Y432+$Z432+$AA432+$AD432)=0,"",ExpandDiagCodes(_xlfn.TEXTJOIN(", ",TRUE,IF($AA432=0,"",INDEX(My_Audit!N$2:N$456,$AA432)),IF($Z432=0,"",INDEX(Output_Mac!S$2:S$500,$Z432)),IF($AD432=0,"",INDEX(Output_Win!S$2:S$243,$AD432)),IF($Y432=0,"",INDEX(CSV!AE$2:AE$510,$Y432)))))</f>
        <v/>
      </c>
      <c r="N432" s="41" t="str" cm="1">
        <f t="array" ref="N432">IF(($Y432+$Z432+$AA432+$AD432)=0,"",IFERROR(_xlfn.LET(_xlpm.CSVVal,IF($Y432=0,"",INDEX(CSV!AG$2:AG$510,$Y432)),_xlpm.MacVal,IF($Z432=0,"",INDEX(Output_Mac!T$2:T$500,$Z432)),_xlpm.WinVal,IF($AD432=0,"",INDEX(Output_Win!T$2:T$243,$AD432)),_xlpm.MyAuditVal,IF($AA432=0,"",INDEX(My_Audit!O$2:O$456,$AA432)),_xlfn.IFS(_xlpm.MyAuditVal&lt;&gt;"",_xlpm.MyAuditVal,_xlpm.MacVal&lt;&gt;"",_xlpm.MacVal,_xlpm.WinVal&lt;&gt;"",_xlpm.WinVal,_xlpm.CSVVal&lt;&gt;"",_xlpm.CSVVal)),""))</f>
        <v/>
      </c>
      <c r="O432" s="41" t="str" cm="1">
        <f t="array" ref="O432">IF($AB432=0,"",INDEX(My_Audit!P$2:P$456,$AB432))&amp;""</f>
        <v/>
      </c>
      <c r="P432" s="40"/>
      <c r="Q432" s="41" t="str">
        <f>IF(LEFT(N432,4)="Pass","Nist SP 800-88",My_Audit!R432)&amp;""</f>
        <v/>
      </c>
      <c r="R432" s="40"/>
      <c r="S432" s="40"/>
      <c r="T432" s="41" t="str" cm="1">
        <f t="array" ref="T432">IF($AC432=0,"",INDEX(Models!J$2:J$605,$AC432))</f>
        <v/>
      </c>
      <c r="U432" s="40"/>
      <c r="V432" s="40"/>
      <c r="W432" s="79" t="str" cm="1">
        <f t="array" ref="W432">IF(($Z432+$AA432+$AD432)=0,"",ExpandDiagCodes(_xlfn.TEXTJOIN(", ",TRUE,IF($AA432=0,"",INDEX(My_Audit!L$2:L$456,$AA432)),IF($Z432=0,"",INDEX(Output_Mac!AA$2:AA$500,$Z432)),IF($AD432=0,"",INDEX(Output_Win!AA$2:AA$243,$AD432)))))</f>
        <v/>
      </c>
      <c r="Y432" s="80">
        <f>IFERROR(MATCH($A432,CSV!$A$2:$A$510,0),0)</f>
        <v>0</v>
      </c>
      <c r="Z432" s="80">
        <f>IFERROR(MATCH($A432,Output_Mac!$A$2:$A$500,0),0)</f>
        <v>0</v>
      </c>
      <c r="AA432" s="80">
        <f>IFERROR(MATCH($A432,My_Audit!$A$2:$A$456,0),0)</f>
        <v>431</v>
      </c>
      <c r="AB432" s="80">
        <f>IFERROR(MATCH($C432,My_Audit!$B$2:$B$456,0),0)</f>
        <v>0</v>
      </c>
      <c r="AC432" s="80">
        <f>IFERROR(MATCH($E432,Models!$I$2:$I$605,0),0)</f>
        <v>0</v>
      </c>
      <c r="AD432" s="80">
        <f>IFERROR(MATCH($A432,Output_Win!$A$2:$A$243,0),0)</f>
        <v>0</v>
      </c>
    </row>
    <row r="433" spans="1:30">
      <c r="A433" s="40" t="str">
        <f>_xlfn.TEXTJOIN("",TRUE,Input!$A$4,TEXT(ROW(My_Audit!A432)+Input!$A$8-1,"00"))</f>
        <v>W4820</v>
      </c>
      <c r="B433" s="40" t="str">
        <f>_xlfn.TEXTJOIN("-",TRUE,"ITD",Input!$A$2,A433)</f>
        <v>ITD-SHR11749-W4820</v>
      </c>
      <c r="C433" s="41" t="str" cm="1">
        <f t="array" ref="C433">IF(($Y433+$Z433+$AA433+$AD433)=0,"",IFERROR(_xlfn.LET(_xlpm.CSVVal,IF($Y433=0,"",INDEX(CSV!B$2:B$510,$Y433)),_xlpm.MacVal,IF($Z433=0,"",INDEX(Output_Mac!B$2:B$500,$Z433)),_xlpm.WinVal,IF($AD433=0,"",INDEX(Output_Win!B$2:B$243,$AD433)),_xlpm.MyAuditVal,IF($AA433=0,"",INDEX(My_Audit!B$2:B$456,$AA433)),_xlfn.IFS(_xlpm.MyAuditVal&lt;&gt;"",_xlpm.MyAuditVal,_xlpm.MacVal&lt;&gt;"",_xlpm.MacVal,_xlpm.WinVal&lt;&gt;"",_xlpm.WinVal,_xlpm.CSVVal&lt;&gt;"",_xlpm.CSVVal)),""))</f>
        <v/>
      </c>
      <c r="D433" s="41" t="str" cm="1">
        <f t="array" ref="D433">IF(($Y433+$Z433+$AA433+$AD433)=0,"",IFERROR(_xlfn.LET(_xlpm.CSVVal,IF($Y433=0,"",INDEX(CSV!C$2:C$510,$Y433)),_xlpm.MacVal,IF($Z433=0,"",INDEX(Output_Mac!D$2:D$500,$Z433)),_xlpm.WinVal,IF($AD433=0,"",INDEX(Output_Win!D$2:D$243,$AD433)),_xlpm.MyAuditVal,IF($AA433=0,"",INDEX(My_Audit!C$2:C$456,$AA433)),_xlfn.IFS(_xlpm.MyAuditVal&lt;&gt;"",_xlpm.MyAuditVal,_xlpm.MacVal&lt;&gt;"",_xlpm.MacVal,_xlpm.WinVal&lt;&gt;"",_xlpm.WinVal,_xlpm.CSVVal&lt;&gt;"",_xlpm.CSVVal)),""))</f>
        <v/>
      </c>
      <c r="E433" s="41" t="str" cm="1">
        <f t="array" ref="E433">IF(($Y433+$Z433+$AA433+$AD433)=0,"",IFERROR(_xlfn.LET(_xlpm.CSVVal,IF($Y433=0,"",INDEX(CSV!E$2:E$510,$Y433)),_xlpm.MacVal,IF($Z433=0,"",INDEX(Output_Mac!C$2:C$500,$Z433)),_xlpm.WinVal,IF($AD433=0,"",INDEX(Output_Win!C$2:C$243,$AD433)),_xlpm.MyAuditVal,IF($AA433=0,"",INDEX(My_Audit!D$2:D$456,$AA433)),_xlfn.IFS(_xlpm.MyAuditVal&lt;&gt;"",_xlpm.MyAuditVal,_xlpm.MacVal&lt;&gt;"",_xlpm.MacVal,_xlpm.WinVal&lt;&gt;"",_xlpm.WinVal,_xlpm.CSVVal&lt;&gt;"",_xlpm.CSVVal)),""))</f>
        <v/>
      </c>
      <c r="F433" s="41" t="str" cm="1">
        <f t="array" ref="F433">IF(($Y433+$Z433+$AA433+$AD433)=0,"",IFERROR(_xlfn.LET(_xlpm.CSVVal,IF($Y433=0,"",INDEX(CSV!F$2:F$510,$Y433)),_xlpm.MacVal,IF($Z433=0,"",INDEX(Output_Mac!E$2:E$500,$Z433)),_xlpm.WinVal,IF($AD433=0,"",INDEX(Output_Win!E$2:E$243,$AD433)),_xlpm.MyAuditVal,IF($AA433=0,"",INDEX(My_Audit!E$2:E$456,$AA433)),_xlfn.IFS(_xlpm.MyAuditVal&lt;&gt;"",_xlpm.MyAuditVal,_xlpm.MacVal&lt;&gt;"",_xlpm.MacVal,_xlpm.WinVal&lt;&gt;"",_xlpm.WinVal,_xlpm.CSVVal&lt;&gt;"",PROPER(_xlpm.CSVVal))),""))</f>
        <v/>
      </c>
      <c r="G433" s="41" t="str" cm="1">
        <f t="array" ref="G433">IF(($Y433+$Z433+$AA433+$AD433)=0,"",IFERROR(_xlfn.LET(_xlpm.CSVVal,IF($Y433=0,"",INDEX(CSV!G$2:G$510,$Y433)),_xlpm.MacVal,IF($Z433=0,"",INDEX(Output_Mac!G$2:G$500,$Z433)),_xlpm.WinVal,IF($AD433=0,"",INDEX(Output_Win!G$2:G$243,$AD433)),_xlpm.MyAuditVal,IF($AA433=0,"",INDEX(My_Audit!F$2:F$456,$AA433)),_xlfn.IFS(_xlpm.MyAuditVal&lt;&gt;"",_xlpm.MyAuditVal,_xlpm.MacVal&lt;&gt;"",_xlpm.MacVal,_xlpm.WinVal&lt;&gt;"",_xlpm.WinVal,_xlpm.CSVVal&lt;&gt;"",_xlpm.CSVVal)),""))</f>
        <v/>
      </c>
      <c r="H433" s="41" t="str" cm="1">
        <f t="array" ref="H433">IF($Z433&gt;0,INDEX(Output_Mac!H$2:H$500,$Z433),IF($AD433&gt;0,INDEX(Output_Win!H$2:H$243,$AD433),IF($AA433&gt;0,_xlfn.LET(_xlpm.MyAuditVal,INDEX(My_Audit!G$2:G$456,$AA433),IF(_xlpm.MyAuditVal=0,"",_xlpm.MyAuditVal)),"")))</f>
        <v/>
      </c>
      <c r="I433" s="41" t="str" cm="1">
        <f t="array" ref="I433">IF(($Y433+$Z433+$AA433+$AD433)=0,"",IFERROR(_xlfn.LET(_xlpm.CSVVal,IF($Y433=0,"",INDEX(CSV!H$2:H$510,$Y433)),_xlpm.MacVal,IF($Z433=0,"",INDEX(Output_Mac!I$2:I$500,$Z433)),_xlpm.WinVal,IF($AD433=0,"",INDEX(Output_Win!I$2:I$243,$AD433)),_xlpm.MyAuditVal,IF($AA433=0,"",INDEX(My_Audit!H$2:H$456,$AA433)),_xlfn.IFS(_xlpm.MyAuditVal&lt;&gt;"",_xlpm.MyAuditVal,_xlpm.MacVal&lt;&gt;"",_xlpm.MacVal,_xlpm.WinVal&lt;&gt;"",_xlpm.WinVal,_xlpm.CSVVal&lt;&gt;"",_xlpm.CSVVal)),""))</f>
        <v/>
      </c>
      <c r="J433" s="41" t="str" cm="1">
        <f t="array" ref="J433">IF(($Y433+$Z433+$AA433+$AD433)=0,"",IFERROR(_xlfn.LET(_xlpm.CSVVal,IF($Y433=0,"",INDEX(CSV!J$2:J$510,$Y433)),_xlpm.MacVal,IF($Z433=0,"",INDEX(Output_Mac!J$2:J$500,$Z433)),_xlpm.WinVal,IF($AD433=0,"",INDEX(Output_Win!J$2:J$243,$AD433)),_xlpm.MyAuditVal,IF($AA433=0,"",INDEX(My_Audit!I$2:I$456,$AA433)),_xlfn.IFS(_xlpm.MyAuditVal&lt;&gt;"",_xlpm.MyAuditVal,_xlpm.MacVal&lt;&gt;"",_xlpm.MacVal,_xlpm.WinVal&lt;&gt;"",_xlpm.WinVal,_xlpm.CSVVal&lt;&gt;"",_xlpm.CSVVal)),""))</f>
        <v/>
      </c>
      <c r="K433" s="41" t="str" cm="1">
        <f t="array" ref="K433">IF(($Y433+$Z433+$AA433+$AD433)=0,"",IFERROR(_xlfn.LET(_xlpm.CSVVal,IF($Y433=0,"",INDEX(CSV!N$2:N$510,$Y433)),_xlpm.MacVal,IF($Z433=0,"",INDEX(Output_Mac!L$2:L$500,$Z433)),_xlpm.WinVal,IF($AD433=0,"",INDEX(Output_Win!L$2:L$243,$AD433)),_xlpm.MyAuditVal,IF($AA433=0,"",INDEX(My_Audit!J$2:J$456,$AA433)),_xlfn.IFS(_xlpm.MyAuditVal&lt;&gt;"",_xlpm.MyAuditVal,_xlpm.MacVal&lt;&gt;"",_xlpm.MacVal,_xlpm.WinVal&lt;&gt;"",_xlpm.WinVal,_xlpm.CSVVal&lt;&gt;"",_xlpm.CSVVal)),""))</f>
        <v/>
      </c>
      <c r="L433" s="41" t="str" cm="1">
        <f t="array" ref="L433">IF(($Y433+$Z433+$AA433+$AD433)=0,"",IFERROR(_xlfn.LET(_xlpm.CSVVal,IF($Y433=0,"",INDEX(CSV!Q$2:Q$510,$Y433)),_xlpm.MacVal,IF($Z433=0,"",INDEX(Output_Mac!M$2:M$500,$Z433)),_xlpm.WinVal,IF($AD433=0,"",INDEX(Output_Win!M$2:M$243,$AD433)),_xlpm.MyAuditVal,IF($AA433=0,"",INDEX(My_Audit!K$2:K$456,$AA433)),_xlfn.IFS(_xlpm.MyAuditVal&lt;&gt;"",_xlpm.MyAuditVal,_xlpm.MacVal&lt;&gt;"",_xlpm.MacVal,_xlpm.WinVal&lt;&gt;"",_xlpm.WinVal,_xlpm.CSVVal&lt;&gt;"",_xlpm.CSVVal)),""))</f>
        <v/>
      </c>
      <c r="M433" s="41" t="str" cm="1">
        <f t="array" ref="M433">IF(($Y433+$Z433+$AA433+$AD433)=0,"",ExpandDiagCodes(_xlfn.TEXTJOIN(", ",TRUE,IF($AA433=0,"",INDEX(My_Audit!N$2:N$456,$AA433)),IF($Z433=0,"",INDEX(Output_Mac!S$2:S$500,$Z433)),IF($AD433=0,"",INDEX(Output_Win!S$2:S$243,$AD433)),IF($Y433=0,"",INDEX(CSV!AE$2:AE$510,$Y433)))))</f>
        <v/>
      </c>
      <c r="N433" s="41" t="str" cm="1">
        <f t="array" ref="N433">IF(($Y433+$Z433+$AA433+$AD433)=0,"",IFERROR(_xlfn.LET(_xlpm.CSVVal,IF($Y433=0,"",INDEX(CSV!AG$2:AG$510,$Y433)),_xlpm.MacVal,IF($Z433=0,"",INDEX(Output_Mac!T$2:T$500,$Z433)),_xlpm.WinVal,IF($AD433=0,"",INDEX(Output_Win!T$2:T$243,$AD433)),_xlpm.MyAuditVal,IF($AA433=0,"",INDEX(My_Audit!O$2:O$456,$AA433)),_xlfn.IFS(_xlpm.MyAuditVal&lt;&gt;"",_xlpm.MyAuditVal,_xlpm.MacVal&lt;&gt;"",_xlpm.MacVal,_xlpm.WinVal&lt;&gt;"",_xlpm.WinVal,_xlpm.CSVVal&lt;&gt;"",_xlpm.CSVVal)),""))</f>
        <v/>
      </c>
      <c r="O433" s="41" t="str" cm="1">
        <f t="array" ref="O433">IF($AB433=0,"",INDEX(My_Audit!P$2:P$456,$AB433))&amp;""</f>
        <v/>
      </c>
      <c r="P433" s="40"/>
      <c r="Q433" s="41" t="str">
        <f>IF(LEFT(N433,4)="Pass","Nist SP 800-88",My_Audit!R433)&amp;""</f>
        <v/>
      </c>
      <c r="R433" s="40"/>
      <c r="S433" s="40"/>
      <c r="T433" s="41" t="str" cm="1">
        <f t="array" ref="T433">IF($AC433=0,"",INDEX(Models!J$2:J$605,$AC433))</f>
        <v/>
      </c>
      <c r="U433" s="40"/>
      <c r="V433" s="40"/>
      <c r="W433" s="79" t="str" cm="1">
        <f t="array" ref="W433">IF(($Z433+$AA433+$AD433)=0,"",ExpandDiagCodes(_xlfn.TEXTJOIN(", ",TRUE,IF($AA433=0,"",INDEX(My_Audit!L$2:L$456,$AA433)),IF($Z433=0,"",INDEX(Output_Mac!AA$2:AA$500,$Z433)),IF($AD433=0,"",INDEX(Output_Win!AA$2:AA$243,$AD433)))))</f>
        <v/>
      </c>
      <c r="Y433" s="80">
        <f>IFERROR(MATCH($A433,CSV!$A$2:$A$510,0),0)</f>
        <v>0</v>
      </c>
      <c r="Z433" s="80">
        <f>IFERROR(MATCH($A433,Output_Mac!$A$2:$A$500,0),0)</f>
        <v>0</v>
      </c>
      <c r="AA433" s="80">
        <f>IFERROR(MATCH($A433,My_Audit!$A$2:$A$456,0),0)</f>
        <v>432</v>
      </c>
      <c r="AB433" s="80">
        <f>IFERROR(MATCH($C433,My_Audit!$B$2:$B$456,0),0)</f>
        <v>0</v>
      </c>
      <c r="AC433" s="80">
        <f>IFERROR(MATCH($E433,Models!$I$2:$I$605,0),0)</f>
        <v>0</v>
      </c>
      <c r="AD433" s="80">
        <f>IFERROR(MATCH($A433,Output_Win!$A$2:$A$243,0),0)</f>
        <v>0</v>
      </c>
    </row>
    <row r="434" spans="1:30">
      <c r="A434" s="40" t="str">
        <f>_xlfn.TEXTJOIN("",TRUE,Input!$A$4,TEXT(ROW(My_Audit!A433)+Input!$A$8-1,"00"))</f>
        <v>W4821</v>
      </c>
      <c r="B434" s="40" t="str">
        <f>_xlfn.TEXTJOIN("-",TRUE,"ITD",Input!$A$2,A434)</f>
        <v>ITD-SHR11749-W4821</v>
      </c>
      <c r="C434" s="41" t="str" cm="1">
        <f t="array" ref="C434">IF(($Y434+$Z434+$AA434+$AD434)=0,"",IFERROR(_xlfn.LET(_xlpm.CSVVal,IF($Y434=0,"",INDEX(CSV!B$2:B$510,$Y434)),_xlpm.MacVal,IF($Z434=0,"",INDEX(Output_Mac!B$2:B$500,$Z434)),_xlpm.WinVal,IF($AD434=0,"",INDEX(Output_Win!B$2:B$243,$AD434)),_xlpm.MyAuditVal,IF($AA434=0,"",INDEX(My_Audit!B$2:B$456,$AA434)),_xlfn.IFS(_xlpm.MyAuditVal&lt;&gt;"",_xlpm.MyAuditVal,_xlpm.MacVal&lt;&gt;"",_xlpm.MacVal,_xlpm.WinVal&lt;&gt;"",_xlpm.WinVal,_xlpm.CSVVal&lt;&gt;"",_xlpm.CSVVal)),""))</f>
        <v/>
      </c>
      <c r="D434" s="41" t="str" cm="1">
        <f t="array" ref="D434">IF(($Y434+$Z434+$AA434+$AD434)=0,"",IFERROR(_xlfn.LET(_xlpm.CSVVal,IF($Y434=0,"",INDEX(CSV!C$2:C$510,$Y434)),_xlpm.MacVal,IF($Z434=0,"",INDEX(Output_Mac!D$2:D$500,$Z434)),_xlpm.WinVal,IF($AD434=0,"",INDEX(Output_Win!D$2:D$243,$AD434)),_xlpm.MyAuditVal,IF($AA434=0,"",INDEX(My_Audit!C$2:C$456,$AA434)),_xlfn.IFS(_xlpm.MyAuditVal&lt;&gt;"",_xlpm.MyAuditVal,_xlpm.MacVal&lt;&gt;"",_xlpm.MacVal,_xlpm.WinVal&lt;&gt;"",_xlpm.WinVal,_xlpm.CSVVal&lt;&gt;"",_xlpm.CSVVal)),""))</f>
        <v/>
      </c>
      <c r="E434" s="41" t="str" cm="1">
        <f t="array" ref="E434">IF(($Y434+$Z434+$AA434+$AD434)=0,"",IFERROR(_xlfn.LET(_xlpm.CSVVal,IF($Y434=0,"",INDEX(CSV!E$2:E$510,$Y434)),_xlpm.MacVal,IF($Z434=0,"",INDEX(Output_Mac!C$2:C$500,$Z434)),_xlpm.WinVal,IF($AD434=0,"",INDEX(Output_Win!C$2:C$243,$AD434)),_xlpm.MyAuditVal,IF($AA434=0,"",INDEX(My_Audit!D$2:D$456,$AA434)),_xlfn.IFS(_xlpm.MyAuditVal&lt;&gt;"",_xlpm.MyAuditVal,_xlpm.MacVal&lt;&gt;"",_xlpm.MacVal,_xlpm.WinVal&lt;&gt;"",_xlpm.WinVal,_xlpm.CSVVal&lt;&gt;"",_xlpm.CSVVal)),""))</f>
        <v/>
      </c>
      <c r="F434" s="41" t="str" cm="1">
        <f t="array" ref="F434">IF(($Y434+$Z434+$AA434+$AD434)=0,"",IFERROR(_xlfn.LET(_xlpm.CSVVal,IF($Y434=0,"",INDEX(CSV!F$2:F$510,$Y434)),_xlpm.MacVal,IF($Z434=0,"",INDEX(Output_Mac!E$2:E$500,$Z434)),_xlpm.WinVal,IF($AD434=0,"",INDEX(Output_Win!E$2:E$243,$AD434)),_xlpm.MyAuditVal,IF($AA434=0,"",INDEX(My_Audit!E$2:E$456,$AA434)),_xlfn.IFS(_xlpm.MyAuditVal&lt;&gt;"",_xlpm.MyAuditVal,_xlpm.MacVal&lt;&gt;"",_xlpm.MacVal,_xlpm.WinVal&lt;&gt;"",_xlpm.WinVal,_xlpm.CSVVal&lt;&gt;"",PROPER(_xlpm.CSVVal))),""))</f>
        <v/>
      </c>
      <c r="G434" s="41" t="str" cm="1">
        <f t="array" ref="G434">IF(($Y434+$Z434+$AA434+$AD434)=0,"",IFERROR(_xlfn.LET(_xlpm.CSVVal,IF($Y434=0,"",INDEX(CSV!G$2:G$510,$Y434)),_xlpm.MacVal,IF($Z434=0,"",INDEX(Output_Mac!G$2:G$500,$Z434)),_xlpm.WinVal,IF($AD434=0,"",INDEX(Output_Win!G$2:G$243,$AD434)),_xlpm.MyAuditVal,IF($AA434=0,"",INDEX(My_Audit!F$2:F$456,$AA434)),_xlfn.IFS(_xlpm.MyAuditVal&lt;&gt;"",_xlpm.MyAuditVal,_xlpm.MacVal&lt;&gt;"",_xlpm.MacVal,_xlpm.WinVal&lt;&gt;"",_xlpm.WinVal,_xlpm.CSVVal&lt;&gt;"",_xlpm.CSVVal)),""))</f>
        <v/>
      </c>
      <c r="H434" s="41" t="str" cm="1">
        <f t="array" ref="H434">IF($Z434&gt;0,INDEX(Output_Mac!H$2:H$500,$Z434),IF($AD434&gt;0,INDEX(Output_Win!H$2:H$243,$AD434),IF($AA434&gt;0,_xlfn.LET(_xlpm.MyAuditVal,INDEX(My_Audit!G$2:G$456,$AA434),IF(_xlpm.MyAuditVal=0,"",_xlpm.MyAuditVal)),"")))</f>
        <v/>
      </c>
      <c r="I434" s="41" t="str" cm="1">
        <f t="array" ref="I434">IF(($Y434+$Z434+$AA434+$AD434)=0,"",IFERROR(_xlfn.LET(_xlpm.CSVVal,IF($Y434=0,"",INDEX(CSV!H$2:H$510,$Y434)),_xlpm.MacVal,IF($Z434=0,"",INDEX(Output_Mac!I$2:I$500,$Z434)),_xlpm.WinVal,IF($AD434=0,"",INDEX(Output_Win!I$2:I$243,$AD434)),_xlpm.MyAuditVal,IF($AA434=0,"",INDEX(My_Audit!H$2:H$456,$AA434)),_xlfn.IFS(_xlpm.MyAuditVal&lt;&gt;"",_xlpm.MyAuditVal,_xlpm.MacVal&lt;&gt;"",_xlpm.MacVal,_xlpm.WinVal&lt;&gt;"",_xlpm.WinVal,_xlpm.CSVVal&lt;&gt;"",_xlpm.CSVVal)),""))</f>
        <v/>
      </c>
      <c r="J434" s="41" t="str" cm="1">
        <f t="array" ref="J434">IF(($Y434+$Z434+$AA434+$AD434)=0,"",IFERROR(_xlfn.LET(_xlpm.CSVVal,IF($Y434=0,"",INDEX(CSV!J$2:J$510,$Y434)),_xlpm.MacVal,IF($Z434=0,"",INDEX(Output_Mac!J$2:J$500,$Z434)),_xlpm.WinVal,IF($AD434=0,"",INDEX(Output_Win!J$2:J$243,$AD434)),_xlpm.MyAuditVal,IF($AA434=0,"",INDEX(My_Audit!I$2:I$456,$AA434)),_xlfn.IFS(_xlpm.MyAuditVal&lt;&gt;"",_xlpm.MyAuditVal,_xlpm.MacVal&lt;&gt;"",_xlpm.MacVal,_xlpm.WinVal&lt;&gt;"",_xlpm.WinVal,_xlpm.CSVVal&lt;&gt;"",_xlpm.CSVVal)),""))</f>
        <v/>
      </c>
      <c r="K434" s="41" t="str" cm="1">
        <f t="array" ref="K434">IF(($Y434+$Z434+$AA434+$AD434)=0,"",IFERROR(_xlfn.LET(_xlpm.CSVVal,IF($Y434=0,"",INDEX(CSV!N$2:N$510,$Y434)),_xlpm.MacVal,IF($Z434=0,"",INDEX(Output_Mac!L$2:L$500,$Z434)),_xlpm.WinVal,IF($AD434=0,"",INDEX(Output_Win!L$2:L$243,$AD434)),_xlpm.MyAuditVal,IF($AA434=0,"",INDEX(My_Audit!J$2:J$456,$AA434)),_xlfn.IFS(_xlpm.MyAuditVal&lt;&gt;"",_xlpm.MyAuditVal,_xlpm.MacVal&lt;&gt;"",_xlpm.MacVal,_xlpm.WinVal&lt;&gt;"",_xlpm.WinVal,_xlpm.CSVVal&lt;&gt;"",_xlpm.CSVVal)),""))</f>
        <v/>
      </c>
      <c r="L434" s="41" t="str" cm="1">
        <f t="array" ref="L434">IF(($Y434+$Z434+$AA434+$AD434)=0,"",IFERROR(_xlfn.LET(_xlpm.CSVVal,IF($Y434=0,"",INDEX(CSV!Q$2:Q$510,$Y434)),_xlpm.MacVal,IF($Z434=0,"",INDEX(Output_Mac!M$2:M$500,$Z434)),_xlpm.WinVal,IF($AD434=0,"",INDEX(Output_Win!M$2:M$243,$AD434)),_xlpm.MyAuditVal,IF($AA434=0,"",INDEX(My_Audit!K$2:K$456,$AA434)),_xlfn.IFS(_xlpm.MyAuditVal&lt;&gt;"",_xlpm.MyAuditVal,_xlpm.MacVal&lt;&gt;"",_xlpm.MacVal,_xlpm.WinVal&lt;&gt;"",_xlpm.WinVal,_xlpm.CSVVal&lt;&gt;"",_xlpm.CSVVal)),""))</f>
        <v/>
      </c>
      <c r="M434" s="41" t="str" cm="1">
        <f t="array" ref="M434">IF(($Y434+$Z434+$AA434+$AD434)=0,"",ExpandDiagCodes(_xlfn.TEXTJOIN(", ",TRUE,IF($AA434=0,"",INDEX(My_Audit!N$2:N$456,$AA434)),IF($Z434=0,"",INDEX(Output_Mac!S$2:S$500,$Z434)),IF($AD434=0,"",INDEX(Output_Win!S$2:S$243,$AD434)),IF($Y434=0,"",INDEX(CSV!AE$2:AE$510,$Y434)))))</f>
        <v/>
      </c>
      <c r="N434" s="41" t="str" cm="1">
        <f t="array" ref="N434">IF(($Y434+$Z434+$AA434+$AD434)=0,"",IFERROR(_xlfn.LET(_xlpm.CSVVal,IF($Y434=0,"",INDEX(CSV!AG$2:AG$510,$Y434)),_xlpm.MacVal,IF($Z434=0,"",INDEX(Output_Mac!T$2:T$500,$Z434)),_xlpm.WinVal,IF($AD434=0,"",INDEX(Output_Win!T$2:T$243,$AD434)),_xlpm.MyAuditVal,IF($AA434=0,"",INDEX(My_Audit!O$2:O$456,$AA434)),_xlfn.IFS(_xlpm.MyAuditVal&lt;&gt;"",_xlpm.MyAuditVal,_xlpm.MacVal&lt;&gt;"",_xlpm.MacVal,_xlpm.WinVal&lt;&gt;"",_xlpm.WinVal,_xlpm.CSVVal&lt;&gt;"",_xlpm.CSVVal)),""))</f>
        <v/>
      </c>
      <c r="O434" s="41" t="str" cm="1">
        <f t="array" ref="O434">IF($AB434=0,"",INDEX(My_Audit!P$2:P$456,$AB434))&amp;""</f>
        <v/>
      </c>
      <c r="P434" s="40"/>
      <c r="Q434" s="41" t="str">
        <f>IF(LEFT(N434,4)="Pass","Nist SP 800-88",My_Audit!R434)&amp;""</f>
        <v/>
      </c>
      <c r="R434" s="40"/>
      <c r="S434" s="40"/>
      <c r="T434" s="41" t="str" cm="1">
        <f t="array" ref="T434">IF($AC434=0,"",INDEX(Models!J$2:J$605,$AC434))</f>
        <v/>
      </c>
      <c r="U434" s="40"/>
      <c r="V434" s="40"/>
      <c r="W434" s="79" t="str" cm="1">
        <f t="array" ref="W434">IF(($Z434+$AA434+$AD434)=0,"",ExpandDiagCodes(_xlfn.TEXTJOIN(", ",TRUE,IF($AA434=0,"",INDEX(My_Audit!L$2:L$456,$AA434)),IF($Z434=0,"",INDEX(Output_Mac!AA$2:AA$500,$Z434)),IF($AD434=0,"",INDEX(Output_Win!AA$2:AA$243,$AD434)))))</f>
        <v/>
      </c>
      <c r="Y434" s="80">
        <f>IFERROR(MATCH($A434,CSV!$A$2:$A$510,0),0)</f>
        <v>0</v>
      </c>
      <c r="Z434" s="80">
        <f>IFERROR(MATCH($A434,Output_Mac!$A$2:$A$500,0),0)</f>
        <v>0</v>
      </c>
      <c r="AA434" s="80">
        <f>IFERROR(MATCH($A434,My_Audit!$A$2:$A$456,0),0)</f>
        <v>433</v>
      </c>
      <c r="AB434" s="80">
        <f>IFERROR(MATCH($C434,My_Audit!$B$2:$B$456,0),0)</f>
        <v>0</v>
      </c>
      <c r="AC434" s="80">
        <f>IFERROR(MATCH($E434,Models!$I$2:$I$605,0),0)</f>
        <v>0</v>
      </c>
      <c r="AD434" s="80">
        <f>IFERROR(MATCH($A434,Output_Win!$A$2:$A$243,0),0)</f>
        <v>0</v>
      </c>
    </row>
    <row r="435" spans="1:30">
      <c r="A435" s="40" t="str">
        <f>_xlfn.TEXTJOIN("",TRUE,Input!$A$4,TEXT(ROW(My_Audit!A434)+Input!$A$8-1,"00"))</f>
        <v>W4822</v>
      </c>
      <c r="B435" s="40" t="str">
        <f>_xlfn.TEXTJOIN("-",TRUE,"ITD",Input!$A$2,A435)</f>
        <v>ITD-SHR11749-W4822</v>
      </c>
      <c r="C435" s="41" t="str" cm="1">
        <f t="array" ref="C435">IF(($Y435+$Z435+$AA435+$AD435)=0,"",IFERROR(_xlfn.LET(_xlpm.CSVVal,IF($Y435=0,"",INDEX(CSV!B$2:B$510,$Y435)),_xlpm.MacVal,IF($Z435=0,"",INDEX(Output_Mac!B$2:B$500,$Z435)),_xlpm.WinVal,IF($AD435=0,"",INDEX(Output_Win!B$2:B$243,$AD435)),_xlpm.MyAuditVal,IF($AA435=0,"",INDEX(My_Audit!B$2:B$456,$AA435)),_xlfn.IFS(_xlpm.MyAuditVal&lt;&gt;"",_xlpm.MyAuditVal,_xlpm.MacVal&lt;&gt;"",_xlpm.MacVal,_xlpm.WinVal&lt;&gt;"",_xlpm.WinVal,_xlpm.CSVVal&lt;&gt;"",_xlpm.CSVVal)),""))</f>
        <v/>
      </c>
      <c r="D435" s="41" t="str" cm="1">
        <f t="array" ref="D435">IF(($Y435+$Z435+$AA435+$AD435)=0,"",IFERROR(_xlfn.LET(_xlpm.CSVVal,IF($Y435=0,"",INDEX(CSV!C$2:C$510,$Y435)),_xlpm.MacVal,IF($Z435=0,"",INDEX(Output_Mac!D$2:D$500,$Z435)),_xlpm.WinVal,IF($AD435=0,"",INDEX(Output_Win!D$2:D$243,$AD435)),_xlpm.MyAuditVal,IF($AA435=0,"",INDEX(My_Audit!C$2:C$456,$AA435)),_xlfn.IFS(_xlpm.MyAuditVal&lt;&gt;"",_xlpm.MyAuditVal,_xlpm.MacVal&lt;&gt;"",_xlpm.MacVal,_xlpm.WinVal&lt;&gt;"",_xlpm.WinVal,_xlpm.CSVVal&lt;&gt;"",_xlpm.CSVVal)),""))</f>
        <v/>
      </c>
      <c r="E435" s="41" t="str" cm="1">
        <f t="array" ref="E435">IF(($Y435+$Z435+$AA435+$AD435)=0,"",IFERROR(_xlfn.LET(_xlpm.CSVVal,IF($Y435=0,"",INDEX(CSV!E$2:E$510,$Y435)),_xlpm.MacVal,IF($Z435=0,"",INDEX(Output_Mac!C$2:C$500,$Z435)),_xlpm.WinVal,IF($AD435=0,"",INDEX(Output_Win!C$2:C$243,$AD435)),_xlpm.MyAuditVal,IF($AA435=0,"",INDEX(My_Audit!D$2:D$456,$AA435)),_xlfn.IFS(_xlpm.MyAuditVal&lt;&gt;"",_xlpm.MyAuditVal,_xlpm.MacVal&lt;&gt;"",_xlpm.MacVal,_xlpm.WinVal&lt;&gt;"",_xlpm.WinVal,_xlpm.CSVVal&lt;&gt;"",_xlpm.CSVVal)),""))</f>
        <v/>
      </c>
      <c r="F435" s="41" t="str" cm="1">
        <f t="array" ref="F435">IF(($Y435+$Z435+$AA435+$AD435)=0,"",IFERROR(_xlfn.LET(_xlpm.CSVVal,IF($Y435=0,"",INDEX(CSV!F$2:F$510,$Y435)),_xlpm.MacVal,IF($Z435=0,"",INDEX(Output_Mac!E$2:E$500,$Z435)),_xlpm.WinVal,IF($AD435=0,"",INDEX(Output_Win!E$2:E$243,$AD435)),_xlpm.MyAuditVal,IF($AA435=0,"",INDEX(My_Audit!E$2:E$456,$AA435)),_xlfn.IFS(_xlpm.MyAuditVal&lt;&gt;"",_xlpm.MyAuditVal,_xlpm.MacVal&lt;&gt;"",_xlpm.MacVal,_xlpm.WinVal&lt;&gt;"",_xlpm.WinVal,_xlpm.CSVVal&lt;&gt;"",PROPER(_xlpm.CSVVal))),""))</f>
        <v/>
      </c>
      <c r="G435" s="41" t="str" cm="1">
        <f t="array" ref="G435">IF(($Y435+$Z435+$AA435+$AD435)=0,"",IFERROR(_xlfn.LET(_xlpm.CSVVal,IF($Y435=0,"",INDEX(CSV!G$2:G$510,$Y435)),_xlpm.MacVal,IF($Z435=0,"",INDEX(Output_Mac!G$2:G$500,$Z435)),_xlpm.WinVal,IF($AD435=0,"",INDEX(Output_Win!G$2:G$243,$AD435)),_xlpm.MyAuditVal,IF($AA435=0,"",INDEX(My_Audit!F$2:F$456,$AA435)),_xlfn.IFS(_xlpm.MyAuditVal&lt;&gt;"",_xlpm.MyAuditVal,_xlpm.MacVal&lt;&gt;"",_xlpm.MacVal,_xlpm.WinVal&lt;&gt;"",_xlpm.WinVal,_xlpm.CSVVal&lt;&gt;"",_xlpm.CSVVal)),""))</f>
        <v/>
      </c>
      <c r="H435" s="41" t="str" cm="1">
        <f t="array" ref="H435">IF($Z435&gt;0,INDEX(Output_Mac!H$2:H$500,$Z435),IF($AD435&gt;0,INDEX(Output_Win!H$2:H$243,$AD435),IF($AA435&gt;0,_xlfn.LET(_xlpm.MyAuditVal,INDEX(My_Audit!G$2:G$456,$AA435),IF(_xlpm.MyAuditVal=0,"",_xlpm.MyAuditVal)),"")))</f>
        <v/>
      </c>
      <c r="I435" s="41" t="str" cm="1">
        <f t="array" ref="I435">IF(($Y435+$Z435+$AA435+$AD435)=0,"",IFERROR(_xlfn.LET(_xlpm.CSVVal,IF($Y435=0,"",INDEX(CSV!H$2:H$510,$Y435)),_xlpm.MacVal,IF($Z435=0,"",INDEX(Output_Mac!I$2:I$500,$Z435)),_xlpm.WinVal,IF($AD435=0,"",INDEX(Output_Win!I$2:I$243,$AD435)),_xlpm.MyAuditVal,IF($AA435=0,"",INDEX(My_Audit!H$2:H$456,$AA435)),_xlfn.IFS(_xlpm.MyAuditVal&lt;&gt;"",_xlpm.MyAuditVal,_xlpm.MacVal&lt;&gt;"",_xlpm.MacVal,_xlpm.WinVal&lt;&gt;"",_xlpm.WinVal,_xlpm.CSVVal&lt;&gt;"",_xlpm.CSVVal)),""))</f>
        <v/>
      </c>
      <c r="J435" s="41" t="str" cm="1">
        <f t="array" ref="J435">IF(($Y435+$Z435+$AA435+$AD435)=0,"",IFERROR(_xlfn.LET(_xlpm.CSVVal,IF($Y435=0,"",INDEX(CSV!J$2:J$510,$Y435)),_xlpm.MacVal,IF($Z435=0,"",INDEX(Output_Mac!J$2:J$500,$Z435)),_xlpm.WinVal,IF($AD435=0,"",INDEX(Output_Win!J$2:J$243,$AD435)),_xlpm.MyAuditVal,IF($AA435=0,"",INDEX(My_Audit!I$2:I$456,$AA435)),_xlfn.IFS(_xlpm.MyAuditVal&lt;&gt;"",_xlpm.MyAuditVal,_xlpm.MacVal&lt;&gt;"",_xlpm.MacVal,_xlpm.WinVal&lt;&gt;"",_xlpm.WinVal,_xlpm.CSVVal&lt;&gt;"",_xlpm.CSVVal)),""))</f>
        <v/>
      </c>
      <c r="K435" s="41" t="str" cm="1">
        <f t="array" ref="K435">IF(($Y435+$Z435+$AA435+$AD435)=0,"",IFERROR(_xlfn.LET(_xlpm.CSVVal,IF($Y435=0,"",INDEX(CSV!N$2:N$510,$Y435)),_xlpm.MacVal,IF($Z435=0,"",INDEX(Output_Mac!L$2:L$500,$Z435)),_xlpm.WinVal,IF($AD435=0,"",INDEX(Output_Win!L$2:L$243,$AD435)),_xlpm.MyAuditVal,IF($AA435=0,"",INDEX(My_Audit!J$2:J$456,$AA435)),_xlfn.IFS(_xlpm.MyAuditVal&lt;&gt;"",_xlpm.MyAuditVal,_xlpm.MacVal&lt;&gt;"",_xlpm.MacVal,_xlpm.WinVal&lt;&gt;"",_xlpm.WinVal,_xlpm.CSVVal&lt;&gt;"",_xlpm.CSVVal)),""))</f>
        <v/>
      </c>
      <c r="L435" s="41" t="str" cm="1">
        <f t="array" ref="L435">IF(($Y435+$Z435+$AA435+$AD435)=0,"",IFERROR(_xlfn.LET(_xlpm.CSVVal,IF($Y435=0,"",INDEX(CSV!Q$2:Q$510,$Y435)),_xlpm.MacVal,IF($Z435=0,"",INDEX(Output_Mac!M$2:M$500,$Z435)),_xlpm.WinVal,IF($AD435=0,"",INDEX(Output_Win!M$2:M$243,$AD435)),_xlpm.MyAuditVal,IF($AA435=0,"",INDEX(My_Audit!K$2:K$456,$AA435)),_xlfn.IFS(_xlpm.MyAuditVal&lt;&gt;"",_xlpm.MyAuditVal,_xlpm.MacVal&lt;&gt;"",_xlpm.MacVal,_xlpm.WinVal&lt;&gt;"",_xlpm.WinVal,_xlpm.CSVVal&lt;&gt;"",_xlpm.CSVVal)),""))</f>
        <v/>
      </c>
      <c r="M435" s="41" t="str" cm="1">
        <f t="array" ref="M435">IF(($Y435+$Z435+$AA435+$AD435)=0,"",ExpandDiagCodes(_xlfn.TEXTJOIN(", ",TRUE,IF($AA435=0,"",INDEX(My_Audit!N$2:N$456,$AA435)),IF($Z435=0,"",INDEX(Output_Mac!S$2:S$500,$Z435)),IF($AD435=0,"",INDEX(Output_Win!S$2:S$243,$AD435)),IF($Y435=0,"",INDEX(CSV!AE$2:AE$510,$Y435)))))</f>
        <v/>
      </c>
      <c r="N435" s="41" t="str" cm="1">
        <f t="array" ref="N435">IF(($Y435+$Z435+$AA435+$AD435)=0,"",IFERROR(_xlfn.LET(_xlpm.CSVVal,IF($Y435=0,"",INDEX(CSV!AG$2:AG$510,$Y435)),_xlpm.MacVal,IF($Z435=0,"",INDEX(Output_Mac!T$2:T$500,$Z435)),_xlpm.WinVal,IF($AD435=0,"",INDEX(Output_Win!T$2:T$243,$AD435)),_xlpm.MyAuditVal,IF($AA435=0,"",INDEX(My_Audit!O$2:O$456,$AA435)),_xlfn.IFS(_xlpm.MyAuditVal&lt;&gt;"",_xlpm.MyAuditVal,_xlpm.MacVal&lt;&gt;"",_xlpm.MacVal,_xlpm.WinVal&lt;&gt;"",_xlpm.WinVal,_xlpm.CSVVal&lt;&gt;"",_xlpm.CSVVal)),""))</f>
        <v/>
      </c>
      <c r="O435" s="41" t="str" cm="1">
        <f t="array" ref="O435">IF($AB435=0,"",INDEX(My_Audit!P$2:P$456,$AB435))&amp;""</f>
        <v/>
      </c>
      <c r="P435" s="40"/>
      <c r="Q435" s="41" t="str">
        <f>IF(LEFT(N435,4)="Pass","Nist SP 800-88",My_Audit!R435)&amp;""</f>
        <v/>
      </c>
      <c r="R435" s="40"/>
      <c r="S435" s="40"/>
      <c r="T435" s="41" t="str" cm="1">
        <f t="array" ref="T435">IF($AC435=0,"",INDEX(Models!J$2:J$605,$AC435))</f>
        <v/>
      </c>
      <c r="U435" s="40"/>
      <c r="V435" s="40"/>
      <c r="W435" s="79" t="str" cm="1">
        <f t="array" ref="W435">IF(($Z435+$AA435+$AD435)=0,"",ExpandDiagCodes(_xlfn.TEXTJOIN(", ",TRUE,IF($AA435=0,"",INDEX(My_Audit!L$2:L$456,$AA435)),IF($Z435=0,"",INDEX(Output_Mac!AA$2:AA$500,$Z435)),IF($AD435=0,"",INDEX(Output_Win!AA$2:AA$243,$AD435)))))</f>
        <v/>
      </c>
      <c r="Y435" s="80">
        <f>IFERROR(MATCH($A435,CSV!$A$2:$A$510,0),0)</f>
        <v>0</v>
      </c>
      <c r="Z435" s="80">
        <f>IFERROR(MATCH($A435,Output_Mac!$A$2:$A$500,0),0)</f>
        <v>0</v>
      </c>
      <c r="AA435" s="80">
        <f>IFERROR(MATCH($A435,My_Audit!$A$2:$A$456,0),0)</f>
        <v>434</v>
      </c>
      <c r="AB435" s="80">
        <f>IFERROR(MATCH($C435,My_Audit!$B$2:$B$456,0),0)</f>
        <v>0</v>
      </c>
      <c r="AC435" s="80">
        <f>IFERROR(MATCH($E435,Models!$I$2:$I$605,0),0)</f>
        <v>0</v>
      </c>
      <c r="AD435" s="80">
        <f>IFERROR(MATCH($A435,Output_Win!$A$2:$A$243,0),0)</f>
        <v>0</v>
      </c>
    </row>
    <row r="436" spans="1:30">
      <c r="A436" s="40" t="str">
        <f>_xlfn.TEXTJOIN("",TRUE,Input!$A$4,TEXT(ROW(My_Audit!A435)+Input!$A$8-1,"00"))</f>
        <v>W4823</v>
      </c>
      <c r="B436" s="40" t="str">
        <f>_xlfn.TEXTJOIN("-",TRUE,"ITD",Input!$A$2,A436)</f>
        <v>ITD-SHR11749-W4823</v>
      </c>
      <c r="C436" s="41" t="str" cm="1">
        <f t="array" ref="C436">IF(($Y436+$Z436+$AA436+$AD436)=0,"",IFERROR(_xlfn.LET(_xlpm.CSVVal,IF($Y436=0,"",INDEX(CSV!B$2:B$510,$Y436)),_xlpm.MacVal,IF($Z436=0,"",INDEX(Output_Mac!B$2:B$500,$Z436)),_xlpm.WinVal,IF($AD436=0,"",INDEX(Output_Win!B$2:B$243,$AD436)),_xlpm.MyAuditVal,IF($AA436=0,"",INDEX(My_Audit!B$2:B$456,$AA436)),_xlfn.IFS(_xlpm.MyAuditVal&lt;&gt;"",_xlpm.MyAuditVal,_xlpm.MacVal&lt;&gt;"",_xlpm.MacVal,_xlpm.WinVal&lt;&gt;"",_xlpm.WinVal,_xlpm.CSVVal&lt;&gt;"",_xlpm.CSVVal)),""))</f>
        <v/>
      </c>
      <c r="D436" s="41" t="str" cm="1">
        <f t="array" ref="D436">IF(($Y436+$Z436+$AA436+$AD436)=0,"",IFERROR(_xlfn.LET(_xlpm.CSVVal,IF($Y436=0,"",INDEX(CSV!C$2:C$510,$Y436)),_xlpm.MacVal,IF($Z436=0,"",INDEX(Output_Mac!D$2:D$500,$Z436)),_xlpm.WinVal,IF($AD436=0,"",INDEX(Output_Win!D$2:D$243,$AD436)),_xlpm.MyAuditVal,IF($AA436=0,"",INDEX(My_Audit!C$2:C$456,$AA436)),_xlfn.IFS(_xlpm.MyAuditVal&lt;&gt;"",_xlpm.MyAuditVal,_xlpm.MacVal&lt;&gt;"",_xlpm.MacVal,_xlpm.WinVal&lt;&gt;"",_xlpm.WinVal,_xlpm.CSVVal&lt;&gt;"",_xlpm.CSVVal)),""))</f>
        <v/>
      </c>
      <c r="E436" s="41" t="str" cm="1">
        <f t="array" ref="E436">IF(($Y436+$Z436+$AA436+$AD436)=0,"",IFERROR(_xlfn.LET(_xlpm.CSVVal,IF($Y436=0,"",INDEX(CSV!E$2:E$510,$Y436)),_xlpm.MacVal,IF($Z436=0,"",INDEX(Output_Mac!C$2:C$500,$Z436)),_xlpm.WinVal,IF($AD436=0,"",INDEX(Output_Win!C$2:C$243,$AD436)),_xlpm.MyAuditVal,IF($AA436=0,"",INDEX(My_Audit!D$2:D$456,$AA436)),_xlfn.IFS(_xlpm.MyAuditVal&lt;&gt;"",_xlpm.MyAuditVal,_xlpm.MacVal&lt;&gt;"",_xlpm.MacVal,_xlpm.WinVal&lt;&gt;"",_xlpm.WinVal,_xlpm.CSVVal&lt;&gt;"",_xlpm.CSVVal)),""))</f>
        <v/>
      </c>
      <c r="F436" s="41" t="str" cm="1">
        <f t="array" ref="F436">IF(($Y436+$Z436+$AA436+$AD436)=0,"",IFERROR(_xlfn.LET(_xlpm.CSVVal,IF($Y436=0,"",INDEX(CSV!F$2:F$510,$Y436)),_xlpm.MacVal,IF($Z436=0,"",INDEX(Output_Mac!E$2:E$500,$Z436)),_xlpm.WinVal,IF($AD436=0,"",INDEX(Output_Win!E$2:E$243,$AD436)),_xlpm.MyAuditVal,IF($AA436=0,"",INDEX(My_Audit!E$2:E$456,$AA436)),_xlfn.IFS(_xlpm.MyAuditVal&lt;&gt;"",_xlpm.MyAuditVal,_xlpm.MacVal&lt;&gt;"",_xlpm.MacVal,_xlpm.WinVal&lt;&gt;"",_xlpm.WinVal,_xlpm.CSVVal&lt;&gt;"",PROPER(_xlpm.CSVVal))),""))</f>
        <v/>
      </c>
      <c r="G436" s="41" t="str" cm="1">
        <f t="array" ref="G436">IF(($Y436+$Z436+$AA436+$AD436)=0,"",IFERROR(_xlfn.LET(_xlpm.CSVVal,IF($Y436=0,"",INDEX(CSV!G$2:G$510,$Y436)),_xlpm.MacVal,IF($Z436=0,"",INDEX(Output_Mac!G$2:G$500,$Z436)),_xlpm.WinVal,IF($AD436=0,"",INDEX(Output_Win!G$2:G$243,$AD436)),_xlpm.MyAuditVal,IF($AA436=0,"",INDEX(My_Audit!F$2:F$456,$AA436)),_xlfn.IFS(_xlpm.MyAuditVal&lt;&gt;"",_xlpm.MyAuditVal,_xlpm.MacVal&lt;&gt;"",_xlpm.MacVal,_xlpm.WinVal&lt;&gt;"",_xlpm.WinVal,_xlpm.CSVVal&lt;&gt;"",_xlpm.CSVVal)),""))</f>
        <v/>
      </c>
      <c r="H436" s="41" t="str" cm="1">
        <f t="array" ref="H436">IF($Z436&gt;0,INDEX(Output_Mac!H$2:H$500,$Z436),IF($AD436&gt;0,INDEX(Output_Win!H$2:H$243,$AD436),IF($AA436&gt;0,_xlfn.LET(_xlpm.MyAuditVal,INDEX(My_Audit!G$2:G$456,$AA436),IF(_xlpm.MyAuditVal=0,"",_xlpm.MyAuditVal)),"")))</f>
        <v/>
      </c>
      <c r="I436" s="41" t="str" cm="1">
        <f t="array" ref="I436">IF(($Y436+$Z436+$AA436+$AD436)=0,"",IFERROR(_xlfn.LET(_xlpm.CSVVal,IF($Y436=0,"",INDEX(CSV!H$2:H$510,$Y436)),_xlpm.MacVal,IF($Z436=0,"",INDEX(Output_Mac!I$2:I$500,$Z436)),_xlpm.WinVal,IF($AD436=0,"",INDEX(Output_Win!I$2:I$243,$AD436)),_xlpm.MyAuditVal,IF($AA436=0,"",INDEX(My_Audit!H$2:H$456,$AA436)),_xlfn.IFS(_xlpm.MyAuditVal&lt;&gt;"",_xlpm.MyAuditVal,_xlpm.MacVal&lt;&gt;"",_xlpm.MacVal,_xlpm.WinVal&lt;&gt;"",_xlpm.WinVal,_xlpm.CSVVal&lt;&gt;"",_xlpm.CSVVal)),""))</f>
        <v/>
      </c>
      <c r="J436" s="41" t="str" cm="1">
        <f t="array" ref="J436">IF(($Y436+$Z436+$AA436+$AD436)=0,"",IFERROR(_xlfn.LET(_xlpm.CSVVal,IF($Y436=0,"",INDEX(CSV!J$2:J$510,$Y436)),_xlpm.MacVal,IF($Z436=0,"",INDEX(Output_Mac!J$2:J$500,$Z436)),_xlpm.WinVal,IF($AD436=0,"",INDEX(Output_Win!J$2:J$243,$AD436)),_xlpm.MyAuditVal,IF($AA436=0,"",INDEX(My_Audit!I$2:I$456,$AA436)),_xlfn.IFS(_xlpm.MyAuditVal&lt;&gt;"",_xlpm.MyAuditVal,_xlpm.MacVal&lt;&gt;"",_xlpm.MacVal,_xlpm.WinVal&lt;&gt;"",_xlpm.WinVal,_xlpm.CSVVal&lt;&gt;"",_xlpm.CSVVal)),""))</f>
        <v/>
      </c>
      <c r="K436" s="41" t="str" cm="1">
        <f t="array" ref="K436">IF(($Y436+$Z436+$AA436+$AD436)=0,"",IFERROR(_xlfn.LET(_xlpm.CSVVal,IF($Y436=0,"",INDEX(CSV!N$2:N$510,$Y436)),_xlpm.MacVal,IF($Z436=0,"",INDEX(Output_Mac!L$2:L$500,$Z436)),_xlpm.WinVal,IF($AD436=0,"",INDEX(Output_Win!L$2:L$243,$AD436)),_xlpm.MyAuditVal,IF($AA436=0,"",INDEX(My_Audit!J$2:J$456,$AA436)),_xlfn.IFS(_xlpm.MyAuditVal&lt;&gt;"",_xlpm.MyAuditVal,_xlpm.MacVal&lt;&gt;"",_xlpm.MacVal,_xlpm.WinVal&lt;&gt;"",_xlpm.WinVal,_xlpm.CSVVal&lt;&gt;"",_xlpm.CSVVal)),""))</f>
        <v/>
      </c>
      <c r="L436" s="41" t="str" cm="1">
        <f t="array" ref="L436">IF(($Y436+$Z436+$AA436+$AD436)=0,"",IFERROR(_xlfn.LET(_xlpm.CSVVal,IF($Y436=0,"",INDEX(CSV!Q$2:Q$510,$Y436)),_xlpm.MacVal,IF($Z436=0,"",INDEX(Output_Mac!M$2:M$500,$Z436)),_xlpm.WinVal,IF($AD436=0,"",INDEX(Output_Win!M$2:M$243,$AD436)),_xlpm.MyAuditVal,IF($AA436=0,"",INDEX(My_Audit!K$2:K$456,$AA436)),_xlfn.IFS(_xlpm.MyAuditVal&lt;&gt;"",_xlpm.MyAuditVal,_xlpm.MacVal&lt;&gt;"",_xlpm.MacVal,_xlpm.WinVal&lt;&gt;"",_xlpm.WinVal,_xlpm.CSVVal&lt;&gt;"",_xlpm.CSVVal)),""))</f>
        <v/>
      </c>
      <c r="M436" s="41" t="str" cm="1">
        <f t="array" ref="M436">IF(($Y436+$Z436+$AA436+$AD436)=0,"",ExpandDiagCodes(_xlfn.TEXTJOIN(", ",TRUE,IF($AA436=0,"",INDEX(My_Audit!N$2:N$456,$AA436)),IF($Z436=0,"",INDEX(Output_Mac!S$2:S$500,$Z436)),IF($AD436=0,"",INDEX(Output_Win!S$2:S$243,$AD436)),IF($Y436=0,"",INDEX(CSV!AE$2:AE$510,$Y436)))))</f>
        <v/>
      </c>
      <c r="N436" s="41" t="str" cm="1">
        <f t="array" ref="N436">IF(($Y436+$Z436+$AA436+$AD436)=0,"",IFERROR(_xlfn.LET(_xlpm.CSVVal,IF($Y436=0,"",INDEX(CSV!AG$2:AG$510,$Y436)),_xlpm.MacVal,IF($Z436=0,"",INDEX(Output_Mac!T$2:T$500,$Z436)),_xlpm.WinVal,IF($AD436=0,"",INDEX(Output_Win!T$2:T$243,$AD436)),_xlpm.MyAuditVal,IF($AA436=0,"",INDEX(My_Audit!O$2:O$456,$AA436)),_xlfn.IFS(_xlpm.MyAuditVal&lt;&gt;"",_xlpm.MyAuditVal,_xlpm.MacVal&lt;&gt;"",_xlpm.MacVal,_xlpm.WinVal&lt;&gt;"",_xlpm.WinVal,_xlpm.CSVVal&lt;&gt;"",_xlpm.CSVVal)),""))</f>
        <v/>
      </c>
      <c r="O436" s="41" t="str" cm="1">
        <f t="array" ref="O436">IF($AB436=0,"",INDEX(My_Audit!P$2:P$456,$AB436))&amp;""</f>
        <v/>
      </c>
      <c r="P436" s="40"/>
      <c r="Q436" s="41" t="str">
        <f>IF(LEFT(N436,4)="Pass","Nist SP 800-88",My_Audit!R436)&amp;""</f>
        <v/>
      </c>
      <c r="R436" s="40"/>
      <c r="S436" s="40"/>
      <c r="T436" s="41" t="str" cm="1">
        <f t="array" ref="T436">IF($AC436=0,"",INDEX(Models!J$2:J$605,$AC436))</f>
        <v/>
      </c>
      <c r="U436" s="40"/>
      <c r="V436" s="40"/>
      <c r="W436" s="79" t="str" cm="1">
        <f t="array" ref="W436">IF(($Z436+$AA436+$AD436)=0,"",ExpandDiagCodes(_xlfn.TEXTJOIN(", ",TRUE,IF($AA436=0,"",INDEX(My_Audit!L$2:L$456,$AA436)),IF($Z436=0,"",INDEX(Output_Mac!AA$2:AA$500,$Z436)),IF($AD436=0,"",INDEX(Output_Win!AA$2:AA$243,$AD436)))))</f>
        <v/>
      </c>
      <c r="Y436" s="80">
        <f>IFERROR(MATCH($A436,CSV!$A$2:$A$510,0),0)</f>
        <v>0</v>
      </c>
      <c r="Z436" s="80">
        <f>IFERROR(MATCH($A436,Output_Mac!$A$2:$A$500,0),0)</f>
        <v>0</v>
      </c>
      <c r="AA436" s="80">
        <f>IFERROR(MATCH($A436,My_Audit!$A$2:$A$456,0),0)</f>
        <v>435</v>
      </c>
      <c r="AB436" s="80">
        <f>IFERROR(MATCH($C436,My_Audit!$B$2:$B$456,0),0)</f>
        <v>0</v>
      </c>
      <c r="AC436" s="80">
        <f>IFERROR(MATCH($E436,Models!$I$2:$I$605,0),0)</f>
        <v>0</v>
      </c>
      <c r="AD436" s="80">
        <f>IFERROR(MATCH($A436,Output_Win!$A$2:$A$243,0),0)</f>
        <v>0</v>
      </c>
    </row>
    <row r="437" spans="1:30">
      <c r="A437" s="40" t="str">
        <f>_xlfn.TEXTJOIN("",TRUE,Input!$A$4,TEXT(ROW(My_Audit!A436)+Input!$A$8-1,"00"))</f>
        <v>W4824</v>
      </c>
      <c r="B437" s="40" t="str">
        <f>_xlfn.TEXTJOIN("-",TRUE,"ITD",Input!$A$2,A437)</f>
        <v>ITD-SHR11749-W4824</v>
      </c>
      <c r="C437" s="41" t="str" cm="1">
        <f t="array" ref="C437">IF(($Y437+$Z437+$AA437+$AD437)=0,"",IFERROR(_xlfn.LET(_xlpm.CSVVal,IF($Y437=0,"",INDEX(CSV!B$2:B$510,$Y437)),_xlpm.MacVal,IF($Z437=0,"",INDEX(Output_Mac!B$2:B$500,$Z437)),_xlpm.WinVal,IF($AD437=0,"",INDEX(Output_Win!B$2:B$243,$AD437)),_xlpm.MyAuditVal,IF($AA437=0,"",INDEX(My_Audit!B$2:B$456,$AA437)),_xlfn.IFS(_xlpm.MyAuditVal&lt;&gt;"",_xlpm.MyAuditVal,_xlpm.MacVal&lt;&gt;"",_xlpm.MacVal,_xlpm.WinVal&lt;&gt;"",_xlpm.WinVal,_xlpm.CSVVal&lt;&gt;"",_xlpm.CSVVal)),""))</f>
        <v/>
      </c>
      <c r="D437" s="41" t="str" cm="1">
        <f t="array" ref="D437">IF(($Y437+$Z437+$AA437+$AD437)=0,"",IFERROR(_xlfn.LET(_xlpm.CSVVal,IF($Y437=0,"",INDEX(CSV!C$2:C$510,$Y437)),_xlpm.MacVal,IF($Z437=0,"",INDEX(Output_Mac!D$2:D$500,$Z437)),_xlpm.WinVal,IF($AD437=0,"",INDEX(Output_Win!D$2:D$243,$AD437)),_xlpm.MyAuditVal,IF($AA437=0,"",INDEX(My_Audit!C$2:C$456,$AA437)),_xlfn.IFS(_xlpm.MyAuditVal&lt;&gt;"",_xlpm.MyAuditVal,_xlpm.MacVal&lt;&gt;"",_xlpm.MacVal,_xlpm.WinVal&lt;&gt;"",_xlpm.WinVal,_xlpm.CSVVal&lt;&gt;"",_xlpm.CSVVal)),""))</f>
        <v/>
      </c>
      <c r="E437" s="41" t="str" cm="1">
        <f t="array" ref="E437">IF(($Y437+$Z437+$AA437+$AD437)=0,"",IFERROR(_xlfn.LET(_xlpm.CSVVal,IF($Y437=0,"",INDEX(CSV!E$2:E$510,$Y437)),_xlpm.MacVal,IF($Z437=0,"",INDEX(Output_Mac!C$2:C$500,$Z437)),_xlpm.WinVal,IF($AD437=0,"",INDEX(Output_Win!C$2:C$243,$AD437)),_xlpm.MyAuditVal,IF($AA437=0,"",INDEX(My_Audit!D$2:D$456,$AA437)),_xlfn.IFS(_xlpm.MyAuditVal&lt;&gt;"",_xlpm.MyAuditVal,_xlpm.MacVal&lt;&gt;"",_xlpm.MacVal,_xlpm.WinVal&lt;&gt;"",_xlpm.WinVal,_xlpm.CSVVal&lt;&gt;"",_xlpm.CSVVal)),""))</f>
        <v/>
      </c>
      <c r="F437" s="41" t="str" cm="1">
        <f t="array" ref="F437">IF(($Y437+$Z437+$AA437+$AD437)=0,"",IFERROR(_xlfn.LET(_xlpm.CSVVal,IF($Y437=0,"",INDEX(CSV!F$2:F$510,$Y437)),_xlpm.MacVal,IF($Z437=0,"",INDEX(Output_Mac!E$2:E$500,$Z437)),_xlpm.WinVal,IF($AD437=0,"",INDEX(Output_Win!E$2:E$243,$AD437)),_xlpm.MyAuditVal,IF($AA437=0,"",INDEX(My_Audit!E$2:E$456,$AA437)),_xlfn.IFS(_xlpm.MyAuditVal&lt;&gt;"",_xlpm.MyAuditVal,_xlpm.MacVal&lt;&gt;"",_xlpm.MacVal,_xlpm.WinVal&lt;&gt;"",_xlpm.WinVal,_xlpm.CSVVal&lt;&gt;"",PROPER(_xlpm.CSVVal))),""))</f>
        <v/>
      </c>
      <c r="G437" s="41" t="str" cm="1">
        <f t="array" ref="G437">IF(($Y437+$Z437+$AA437+$AD437)=0,"",IFERROR(_xlfn.LET(_xlpm.CSVVal,IF($Y437=0,"",INDEX(CSV!G$2:G$510,$Y437)),_xlpm.MacVal,IF($Z437=0,"",INDEX(Output_Mac!G$2:G$500,$Z437)),_xlpm.WinVal,IF($AD437=0,"",INDEX(Output_Win!G$2:G$243,$AD437)),_xlpm.MyAuditVal,IF($AA437=0,"",INDEX(My_Audit!F$2:F$456,$AA437)),_xlfn.IFS(_xlpm.MyAuditVal&lt;&gt;"",_xlpm.MyAuditVal,_xlpm.MacVal&lt;&gt;"",_xlpm.MacVal,_xlpm.WinVal&lt;&gt;"",_xlpm.WinVal,_xlpm.CSVVal&lt;&gt;"",_xlpm.CSVVal)),""))</f>
        <v/>
      </c>
      <c r="H437" s="41" t="str" cm="1">
        <f t="array" ref="H437">IF($Z437&gt;0,INDEX(Output_Mac!H$2:H$500,$Z437),IF($AD437&gt;0,INDEX(Output_Win!H$2:H$243,$AD437),IF($AA437&gt;0,_xlfn.LET(_xlpm.MyAuditVal,INDEX(My_Audit!G$2:G$456,$AA437),IF(_xlpm.MyAuditVal=0,"",_xlpm.MyAuditVal)),"")))</f>
        <v/>
      </c>
      <c r="I437" s="41" t="str" cm="1">
        <f t="array" ref="I437">IF(($Y437+$Z437+$AA437+$AD437)=0,"",IFERROR(_xlfn.LET(_xlpm.CSVVal,IF($Y437=0,"",INDEX(CSV!H$2:H$510,$Y437)),_xlpm.MacVal,IF($Z437=0,"",INDEX(Output_Mac!I$2:I$500,$Z437)),_xlpm.WinVal,IF($AD437=0,"",INDEX(Output_Win!I$2:I$243,$AD437)),_xlpm.MyAuditVal,IF($AA437=0,"",INDEX(My_Audit!H$2:H$456,$AA437)),_xlfn.IFS(_xlpm.MyAuditVal&lt;&gt;"",_xlpm.MyAuditVal,_xlpm.MacVal&lt;&gt;"",_xlpm.MacVal,_xlpm.WinVal&lt;&gt;"",_xlpm.WinVal,_xlpm.CSVVal&lt;&gt;"",_xlpm.CSVVal)),""))</f>
        <v/>
      </c>
      <c r="J437" s="41" t="str" cm="1">
        <f t="array" ref="J437">IF(($Y437+$Z437+$AA437+$AD437)=0,"",IFERROR(_xlfn.LET(_xlpm.CSVVal,IF($Y437=0,"",INDEX(CSV!J$2:J$510,$Y437)),_xlpm.MacVal,IF($Z437=0,"",INDEX(Output_Mac!J$2:J$500,$Z437)),_xlpm.WinVal,IF($AD437=0,"",INDEX(Output_Win!J$2:J$243,$AD437)),_xlpm.MyAuditVal,IF($AA437=0,"",INDEX(My_Audit!I$2:I$456,$AA437)),_xlfn.IFS(_xlpm.MyAuditVal&lt;&gt;"",_xlpm.MyAuditVal,_xlpm.MacVal&lt;&gt;"",_xlpm.MacVal,_xlpm.WinVal&lt;&gt;"",_xlpm.WinVal,_xlpm.CSVVal&lt;&gt;"",_xlpm.CSVVal)),""))</f>
        <v/>
      </c>
      <c r="K437" s="41" t="str" cm="1">
        <f t="array" ref="K437">IF(($Y437+$Z437+$AA437+$AD437)=0,"",IFERROR(_xlfn.LET(_xlpm.CSVVal,IF($Y437=0,"",INDEX(CSV!N$2:N$510,$Y437)),_xlpm.MacVal,IF($Z437=0,"",INDEX(Output_Mac!L$2:L$500,$Z437)),_xlpm.WinVal,IF($AD437=0,"",INDEX(Output_Win!L$2:L$243,$AD437)),_xlpm.MyAuditVal,IF($AA437=0,"",INDEX(My_Audit!J$2:J$456,$AA437)),_xlfn.IFS(_xlpm.MyAuditVal&lt;&gt;"",_xlpm.MyAuditVal,_xlpm.MacVal&lt;&gt;"",_xlpm.MacVal,_xlpm.WinVal&lt;&gt;"",_xlpm.WinVal,_xlpm.CSVVal&lt;&gt;"",_xlpm.CSVVal)),""))</f>
        <v/>
      </c>
      <c r="L437" s="41" t="str" cm="1">
        <f t="array" ref="L437">IF(($Y437+$Z437+$AA437+$AD437)=0,"",IFERROR(_xlfn.LET(_xlpm.CSVVal,IF($Y437=0,"",INDEX(CSV!Q$2:Q$510,$Y437)),_xlpm.MacVal,IF($Z437=0,"",INDEX(Output_Mac!M$2:M$500,$Z437)),_xlpm.WinVal,IF($AD437=0,"",INDEX(Output_Win!M$2:M$243,$AD437)),_xlpm.MyAuditVal,IF($AA437=0,"",INDEX(My_Audit!K$2:K$456,$AA437)),_xlfn.IFS(_xlpm.MyAuditVal&lt;&gt;"",_xlpm.MyAuditVal,_xlpm.MacVal&lt;&gt;"",_xlpm.MacVal,_xlpm.WinVal&lt;&gt;"",_xlpm.WinVal,_xlpm.CSVVal&lt;&gt;"",_xlpm.CSVVal)),""))</f>
        <v/>
      </c>
      <c r="M437" s="41" t="str" cm="1">
        <f t="array" ref="M437">IF(($Y437+$Z437+$AA437+$AD437)=0,"",ExpandDiagCodes(_xlfn.TEXTJOIN(", ",TRUE,IF($AA437=0,"",INDEX(My_Audit!N$2:N$456,$AA437)),IF($Z437=0,"",INDEX(Output_Mac!S$2:S$500,$Z437)),IF($AD437=0,"",INDEX(Output_Win!S$2:S$243,$AD437)),IF($Y437=0,"",INDEX(CSV!AE$2:AE$510,$Y437)))))</f>
        <v/>
      </c>
      <c r="N437" s="41" t="str" cm="1">
        <f t="array" ref="N437">IF(($Y437+$Z437+$AA437+$AD437)=0,"",IFERROR(_xlfn.LET(_xlpm.CSVVal,IF($Y437=0,"",INDEX(CSV!AG$2:AG$510,$Y437)),_xlpm.MacVal,IF($Z437=0,"",INDEX(Output_Mac!T$2:T$500,$Z437)),_xlpm.WinVal,IF($AD437=0,"",INDEX(Output_Win!T$2:T$243,$AD437)),_xlpm.MyAuditVal,IF($AA437=0,"",INDEX(My_Audit!O$2:O$456,$AA437)),_xlfn.IFS(_xlpm.MyAuditVal&lt;&gt;"",_xlpm.MyAuditVal,_xlpm.MacVal&lt;&gt;"",_xlpm.MacVal,_xlpm.WinVal&lt;&gt;"",_xlpm.WinVal,_xlpm.CSVVal&lt;&gt;"",_xlpm.CSVVal)),""))</f>
        <v/>
      </c>
      <c r="O437" s="41" t="str" cm="1">
        <f t="array" ref="O437">IF($AB437=0,"",INDEX(My_Audit!P$2:P$456,$AB437))&amp;""</f>
        <v/>
      </c>
      <c r="P437" s="40"/>
      <c r="Q437" s="41" t="str">
        <f>IF(LEFT(N437,4)="Pass","Nist SP 800-88",My_Audit!R437)&amp;""</f>
        <v/>
      </c>
      <c r="R437" s="40"/>
      <c r="S437" s="40"/>
      <c r="T437" s="41" t="str" cm="1">
        <f t="array" ref="T437">IF($AC437=0,"",INDEX(Models!J$2:J$605,$AC437))</f>
        <v/>
      </c>
      <c r="U437" s="40"/>
      <c r="V437" s="40"/>
      <c r="W437" s="79" t="str" cm="1">
        <f t="array" ref="W437">IF(($Z437+$AA437+$AD437)=0,"",ExpandDiagCodes(_xlfn.TEXTJOIN(", ",TRUE,IF($AA437=0,"",INDEX(My_Audit!L$2:L$456,$AA437)),IF($Z437=0,"",INDEX(Output_Mac!AA$2:AA$500,$Z437)),IF($AD437=0,"",INDEX(Output_Win!AA$2:AA$243,$AD437)))))</f>
        <v/>
      </c>
      <c r="Y437" s="80">
        <f>IFERROR(MATCH($A437,CSV!$A$2:$A$510,0),0)</f>
        <v>0</v>
      </c>
      <c r="Z437" s="80">
        <f>IFERROR(MATCH($A437,Output_Mac!$A$2:$A$500,0),0)</f>
        <v>0</v>
      </c>
      <c r="AA437" s="80">
        <f>IFERROR(MATCH($A437,My_Audit!$A$2:$A$456,0),0)</f>
        <v>436</v>
      </c>
      <c r="AB437" s="80">
        <f>IFERROR(MATCH($C437,My_Audit!$B$2:$B$456,0),0)</f>
        <v>0</v>
      </c>
      <c r="AC437" s="80">
        <f>IFERROR(MATCH($E437,Models!$I$2:$I$605,0),0)</f>
        <v>0</v>
      </c>
      <c r="AD437" s="80">
        <f>IFERROR(MATCH($A437,Output_Win!$A$2:$A$243,0),0)</f>
        <v>0</v>
      </c>
    </row>
    <row r="438" spans="1:30">
      <c r="A438" s="40" t="str">
        <f>_xlfn.TEXTJOIN("",TRUE,Input!$A$4,TEXT(ROW(My_Audit!A437)+Input!$A$8-1,"00"))</f>
        <v>W4825</v>
      </c>
      <c r="B438" s="40" t="str">
        <f>_xlfn.TEXTJOIN("-",TRUE,"ITD",Input!$A$2,A438)</f>
        <v>ITD-SHR11749-W4825</v>
      </c>
      <c r="C438" s="41" t="str" cm="1">
        <f t="array" ref="C438">IF(($Y438+$Z438+$AA438+$AD438)=0,"",IFERROR(_xlfn.LET(_xlpm.CSVVal,IF($Y438=0,"",INDEX(CSV!B$2:B$510,$Y438)),_xlpm.MacVal,IF($Z438=0,"",INDEX(Output_Mac!B$2:B$500,$Z438)),_xlpm.WinVal,IF($AD438=0,"",INDEX(Output_Win!B$2:B$243,$AD438)),_xlpm.MyAuditVal,IF($AA438=0,"",INDEX(My_Audit!B$2:B$456,$AA438)),_xlfn.IFS(_xlpm.MyAuditVal&lt;&gt;"",_xlpm.MyAuditVal,_xlpm.MacVal&lt;&gt;"",_xlpm.MacVal,_xlpm.WinVal&lt;&gt;"",_xlpm.WinVal,_xlpm.CSVVal&lt;&gt;"",_xlpm.CSVVal)),""))</f>
        <v/>
      </c>
      <c r="D438" s="41" t="str" cm="1">
        <f t="array" ref="D438">IF(($Y438+$Z438+$AA438+$AD438)=0,"",IFERROR(_xlfn.LET(_xlpm.CSVVal,IF($Y438=0,"",INDEX(CSV!C$2:C$510,$Y438)),_xlpm.MacVal,IF($Z438=0,"",INDEX(Output_Mac!D$2:D$500,$Z438)),_xlpm.WinVal,IF($AD438=0,"",INDEX(Output_Win!D$2:D$243,$AD438)),_xlpm.MyAuditVal,IF($AA438=0,"",INDEX(My_Audit!C$2:C$456,$AA438)),_xlfn.IFS(_xlpm.MyAuditVal&lt;&gt;"",_xlpm.MyAuditVal,_xlpm.MacVal&lt;&gt;"",_xlpm.MacVal,_xlpm.WinVal&lt;&gt;"",_xlpm.WinVal,_xlpm.CSVVal&lt;&gt;"",_xlpm.CSVVal)),""))</f>
        <v/>
      </c>
      <c r="E438" s="41" t="str" cm="1">
        <f t="array" ref="E438">IF(($Y438+$Z438+$AA438+$AD438)=0,"",IFERROR(_xlfn.LET(_xlpm.CSVVal,IF($Y438=0,"",INDEX(CSV!E$2:E$510,$Y438)),_xlpm.MacVal,IF($Z438=0,"",INDEX(Output_Mac!C$2:C$500,$Z438)),_xlpm.WinVal,IF($AD438=0,"",INDEX(Output_Win!C$2:C$243,$AD438)),_xlpm.MyAuditVal,IF($AA438=0,"",INDEX(My_Audit!D$2:D$456,$AA438)),_xlfn.IFS(_xlpm.MyAuditVal&lt;&gt;"",_xlpm.MyAuditVal,_xlpm.MacVal&lt;&gt;"",_xlpm.MacVal,_xlpm.WinVal&lt;&gt;"",_xlpm.WinVal,_xlpm.CSVVal&lt;&gt;"",_xlpm.CSVVal)),""))</f>
        <v/>
      </c>
      <c r="F438" s="41" t="str" cm="1">
        <f t="array" ref="F438">IF(($Y438+$Z438+$AA438+$AD438)=0,"",IFERROR(_xlfn.LET(_xlpm.CSVVal,IF($Y438=0,"",INDEX(CSV!F$2:F$510,$Y438)),_xlpm.MacVal,IF($Z438=0,"",INDEX(Output_Mac!E$2:E$500,$Z438)),_xlpm.WinVal,IF($AD438=0,"",INDEX(Output_Win!E$2:E$243,$AD438)),_xlpm.MyAuditVal,IF($AA438=0,"",INDEX(My_Audit!E$2:E$456,$AA438)),_xlfn.IFS(_xlpm.MyAuditVal&lt;&gt;"",_xlpm.MyAuditVal,_xlpm.MacVal&lt;&gt;"",_xlpm.MacVal,_xlpm.WinVal&lt;&gt;"",_xlpm.WinVal,_xlpm.CSVVal&lt;&gt;"",PROPER(_xlpm.CSVVal))),""))</f>
        <v/>
      </c>
      <c r="G438" s="41" t="str" cm="1">
        <f t="array" ref="G438">IF(($Y438+$Z438+$AA438+$AD438)=0,"",IFERROR(_xlfn.LET(_xlpm.CSVVal,IF($Y438=0,"",INDEX(CSV!G$2:G$510,$Y438)),_xlpm.MacVal,IF($Z438=0,"",INDEX(Output_Mac!G$2:G$500,$Z438)),_xlpm.WinVal,IF($AD438=0,"",INDEX(Output_Win!G$2:G$243,$AD438)),_xlpm.MyAuditVal,IF($AA438=0,"",INDEX(My_Audit!F$2:F$456,$AA438)),_xlfn.IFS(_xlpm.MyAuditVal&lt;&gt;"",_xlpm.MyAuditVal,_xlpm.MacVal&lt;&gt;"",_xlpm.MacVal,_xlpm.WinVal&lt;&gt;"",_xlpm.WinVal,_xlpm.CSVVal&lt;&gt;"",_xlpm.CSVVal)),""))</f>
        <v/>
      </c>
      <c r="H438" s="41" t="str" cm="1">
        <f t="array" ref="H438">IF($Z438&gt;0,INDEX(Output_Mac!H$2:H$500,$Z438),IF($AD438&gt;0,INDEX(Output_Win!H$2:H$243,$AD438),IF($AA438&gt;0,_xlfn.LET(_xlpm.MyAuditVal,INDEX(My_Audit!G$2:G$456,$AA438),IF(_xlpm.MyAuditVal=0,"",_xlpm.MyAuditVal)),"")))</f>
        <v/>
      </c>
      <c r="I438" s="41" t="str" cm="1">
        <f t="array" ref="I438">IF(($Y438+$Z438+$AA438+$AD438)=0,"",IFERROR(_xlfn.LET(_xlpm.CSVVal,IF($Y438=0,"",INDEX(CSV!H$2:H$510,$Y438)),_xlpm.MacVal,IF($Z438=0,"",INDEX(Output_Mac!I$2:I$500,$Z438)),_xlpm.WinVal,IF($AD438=0,"",INDEX(Output_Win!I$2:I$243,$AD438)),_xlpm.MyAuditVal,IF($AA438=0,"",INDEX(My_Audit!H$2:H$456,$AA438)),_xlfn.IFS(_xlpm.MyAuditVal&lt;&gt;"",_xlpm.MyAuditVal,_xlpm.MacVal&lt;&gt;"",_xlpm.MacVal,_xlpm.WinVal&lt;&gt;"",_xlpm.WinVal,_xlpm.CSVVal&lt;&gt;"",_xlpm.CSVVal)),""))</f>
        <v/>
      </c>
      <c r="J438" s="41" t="str" cm="1">
        <f t="array" ref="J438">IF(($Y438+$Z438+$AA438+$AD438)=0,"",IFERROR(_xlfn.LET(_xlpm.CSVVal,IF($Y438=0,"",INDEX(CSV!J$2:J$510,$Y438)),_xlpm.MacVal,IF($Z438=0,"",INDEX(Output_Mac!J$2:J$500,$Z438)),_xlpm.WinVal,IF($AD438=0,"",INDEX(Output_Win!J$2:J$243,$AD438)),_xlpm.MyAuditVal,IF($AA438=0,"",INDEX(My_Audit!I$2:I$456,$AA438)),_xlfn.IFS(_xlpm.MyAuditVal&lt;&gt;"",_xlpm.MyAuditVal,_xlpm.MacVal&lt;&gt;"",_xlpm.MacVal,_xlpm.WinVal&lt;&gt;"",_xlpm.WinVal,_xlpm.CSVVal&lt;&gt;"",_xlpm.CSVVal)),""))</f>
        <v/>
      </c>
      <c r="K438" s="41" t="str" cm="1">
        <f t="array" ref="K438">IF(($Y438+$Z438+$AA438+$AD438)=0,"",IFERROR(_xlfn.LET(_xlpm.CSVVal,IF($Y438=0,"",INDEX(CSV!N$2:N$510,$Y438)),_xlpm.MacVal,IF($Z438=0,"",INDEX(Output_Mac!L$2:L$500,$Z438)),_xlpm.WinVal,IF($AD438=0,"",INDEX(Output_Win!L$2:L$243,$AD438)),_xlpm.MyAuditVal,IF($AA438=0,"",INDEX(My_Audit!J$2:J$456,$AA438)),_xlfn.IFS(_xlpm.MyAuditVal&lt;&gt;"",_xlpm.MyAuditVal,_xlpm.MacVal&lt;&gt;"",_xlpm.MacVal,_xlpm.WinVal&lt;&gt;"",_xlpm.WinVal,_xlpm.CSVVal&lt;&gt;"",_xlpm.CSVVal)),""))</f>
        <v/>
      </c>
      <c r="L438" s="41" t="str" cm="1">
        <f t="array" ref="L438">IF(($Y438+$Z438+$AA438+$AD438)=0,"",IFERROR(_xlfn.LET(_xlpm.CSVVal,IF($Y438=0,"",INDEX(CSV!Q$2:Q$510,$Y438)),_xlpm.MacVal,IF($Z438=0,"",INDEX(Output_Mac!M$2:M$500,$Z438)),_xlpm.WinVal,IF($AD438=0,"",INDEX(Output_Win!M$2:M$243,$AD438)),_xlpm.MyAuditVal,IF($AA438=0,"",INDEX(My_Audit!K$2:K$456,$AA438)),_xlfn.IFS(_xlpm.MyAuditVal&lt;&gt;"",_xlpm.MyAuditVal,_xlpm.MacVal&lt;&gt;"",_xlpm.MacVal,_xlpm.WinVal&lt;&gt;"",_xlpm.WinVal,_xlpm.CSVVal&lt;&gt;"",_xlpm.CSVVal)),""))</f>
        <v/>
      </c>
      <c r="M438" s="41" t="str" cm="1">
        <f t="array" ref="M438">IF(($Y438+$Z438+$AA438+$AD438)=0,"",ExpandDiagCodes(_xlfn.TEXTJOIN(", ",TRUE,IF($AA438=0,"",INDEX(My_Audit!N$2:N$456,$AA438)),IF($Z438=0,"",INDEX(Output_Mac!S$2:S$500,$Z438)),IF($AD438=0,"",INDEX(Output_Win!S$2:S$243,$AD438)),IF($Y438=0,"",INDEX(CSV!AE$2:AE$510,$Y438)))))</f>
        <v/>
      </c>
      <c r="N438" s="41" t="str" cm="1">
        <f t="array" ref="N438">IF(($Y438+$Z438+$AA438+$AD438)=0,"",IFERROR(_xlfn.LET(_xlpm.CSVVal,IF($Y438=0,"",INDEX(CSV!AG$2:AG$510,$Y438)),_xlpm.MacVal,IF($Z438=0,"",INDEX(Output_Mac!T$2:T$500,$Z438)),_xlpm.WinVal,IF($AD438=0,"",INDEX(Output_Win!T$2:T$243,$AD438)),_xlpm.MyAuditVal,IF($AA438=0,"",INDEX(My_Audit!O$2:O$456,$AA438)),_xlfn.IFS(_xlpm.MyAuditVal&lt;&gt;"",_xlpm.MyAuditVal,_xlpm.MacVal&lt;&gt;"",_xlpm.MacVal,_xlpm.WinVal&lt;&gt;"",_xlpm.WinVal,_xlpm.CSVVal&lt;&gt;"",_xlpm.CSVVal)),""))</f>
        <v/>
      </c>
      <c r="O438" s="41" t="str" cm="1">
        <f t="array" ref="O438">IF($AB438=0,"",INDEX(My_Audit!P$2:P$456,$AB438))&amp;""</f>
        <v/>
      </c>
      <c r="P438" s="40"/>
      <c r="Q438" s="41" t="str">
        <f>IF(LEFT(N438,4)="Pass","Nist SP 800-88",My_Audit!R438)&amp;""</f>
        <v/>
      </c>
      <c r="R438" s="40"/>
      <c r="S438" s="40"/>
      <c r="T438" s="41" t="str" cm="1">
        <f t="array" ref="T438">IF($AC438=0,"",INDEX(Models!J$2:J$605,$AC438))</f>
        <v/>
      </c>
      <c r="U438" s="40"/>
      <c r="V438" s="40"/>
      <c r="W438" s="79" t="str" cm="1">
        <f t="array" ref="W438">IF(($Z438+$AA438+$AD438)=0,"",ExpandDiagCodes(_xlfn.TEXTJOIN(", ",TRUE,IF($AA438=0,"",INDEX(My_Audit!L$2:L$456,$AA438)),IF($Z438=0,"",INDEX(Output_Mac!AA$2:AA$500,$Z438)),IF($AD438=0,"",INDEX(Output_Win!AA$2:AA$243,$AD438)))))</f>
        <v/>
      </c>
      <c r="Y438" s="80">
        <f>IFERROR(MATCH($A438,CSV!$A$2:$A$510,0),0)</f>
        <v>0</v>
      </c>
      <c r="Z438" s="80">
        <f>IFERROR(MATCH($A438,Output_Mac!$A$2:$A$500,0),0)</f>
        <v>0</v>
      </c>
      <c r="AA438" s="80">
        <f>IFERROR(MATCH($A438,My_Audit!$A$2:$A$456,0),0)</f>
        <v>437</v>
      </c>
      <c r="AB438" s="80">
        <f>IFERROR(MATCH($C438,My_Audit!$B$2:$B$456,0),0)</f>
        <v>0</v>
      </c>
      <c r="AC438" s="80">
        <f>IFERROR(MATCH($E438,Models!$I$2:$I$605,0),0)</f>
        <v>0</v>
      </c>
      <c r="AD438" s="80">
        <f>IFERROR(MATCH($A438,Output_Win!$A$2:$A$243,0),0)</f>
        <v>0</v>
      </c>
    </row>
    <row r="439" spans="1:30">
      <c r="A439" s="40" t="str">
        <f>_xlfn.TEXTJOIN("",TRUE,Input!$A$4,TEXT(ROW(My_Audit!A438)+Input!$A$8-1,"00"))</f>
        <v>W4826</v>
      </c>
      <c r="B439" s="40" t="str">
        <f>_xlfn.TEXTJOIN("-",TRUE,"ITD",Input!$A$2,A439)</f>
        <v>ITD-SHR11749-W4826</v>
      </c>
      <c r="C439" s="41" t="str" cm="1">
        <f t="array" ref="C439">IF(($Y439+$Z439+$AA439+$AD439)=0,"",IFERROR(_xlfn.LET(_xlpm.CSVVal,IF($Y439=0,"",INDEX(CSV!B$2:B$510,$Y439)),_xlpm.MacVal,IF($Z439=0,"",INDEX(Output_Mac!B$2:B$500,$Z439)),_xlpm.WinVal,IF($AD439=0,"",INDEX(Output_Win!B$2:B$243,$AD439)),_xlpm.MyAuditVal,IF($AA439=0,"",INDEX(My_Audit!B$2:B$456,$AA439)),_xlfn.IFS(_xlpm.MyAuditVal&lt;&gt;"",_xlpm.MyAuditVal,_xlpm.MacVal&lt;&gt;"",_xlpm.MacVal,_xlpm.WinVal&lt;&gt;"",_xlpm.WinVal,_xlpm.CSVVal&lt;&gt;"",_xlpm.CSVVal)),""))</f>
        <v/>
      </c>
      <c r="D439" s="41" t="str" cm="1">
        <f t="array" ref="D439">IF(($Y439+$Z439+$AA439+$AD439)=0,"",IFERROR(_xlfn.LET(_xlpm.CSVVal,IF($Y439=0,"",INDEX(CSV!C$2:C$510,$Y439)),_xlpm.MacVal,IF($Z439=0,"",INDEX(Output_Mac!D$2:D$500,$Z439)),_xlpm.WinVal,IF($AD439=0,"",INDEX(Output_Win!D$2:D$243,$AD439)),_xlpm.MyAuditVal,IF($AA439=0,"",INDEX(My_Audit!C$2:C$456,$AA439)),_xlfn.IFS(_xlpm.MyAuditVal&lt;&gt;"",_xlpm.MyAuditVal,_xlpm.MacVal&lt;&gt;"",_xlpm.MacVal,_xlpm.WinVal&lt;&gt;"",_xlpm.WinVal,_xlpm.CSVVal&lt;&gt;"",_xlpm.CSVVal)),""))</f>
        <v/>
      </c>
      <c r="E439" s="41" t="str" cm="1">
        <f t="array" ref="E439">IF(($Y439+$Z439+$AA439+$AD439)=0,"",IFERROR(_xlfn.LET(_xlpm.CSVVal,IF($Y439=0,"",INDEX(CSV!E$2:E$510,$Y439)),_xlpm.MacVal,IF($Z439=0,"",INDEX(Output_Mac!C$2:C$500,$Z439)),_xlpm.WinVal,IF($AD439=0,"",INDEX(Output_Win!C$2:C$243,$AD439)),_xlpm.MyAuditVal,IF($AA439=0,"",INDEX(My_Audit!D$2:D$456,$AA439)),_xlfn.IFS(_xlpm.MyAuditVal&lt;&gt;"",_xlpm.MyAuditVal,_xlpm.MacVal&lt;&gt;"",_xlpm.MacVal,_xlpm.WinVal&lt;&gt;"",_xlpm.WinVal,_xlpm.CSVVal&lt;&gt;"",_xlpm.CSVVal)),""))</f>
        <v/>
      </c>
      <c r="F439" s="41" t="str" cm="1">
        <f t="array" ref="F439">IF(($Y439+$Z439+$AA439+$AD439)=0,"",IFERROR(_xlfn.LET(_xlpm.CSVVal,IF($Y439=0,"",INDEX(CSV!F$2:F$510,$Y439)),_xlpm.MacVal,IF($Z439=0,"",INDEX(Output_Mac!E$2:E$500,$Z439)),_xlpm.WinVal,IF($AD439=0,"",INDEX(Output_Win!E$2:E$243,$AD439)),_xlpm.MyAuditVal,IF($AA439=0,"",INDEX(My_Audit!E$2:E$456,$AA439)),_xlfn.IFS(_xlpm.MyAuditVal&lt;&gt;"",_xlpm.MyAuditVal,_xlpm.MacVal&lt;&gt;"",_xlpm.MacVal,_xlpm.WinVal&lt;&gt;"",_xlpm.WinVal,_xlpm.CSVVal&lt;&gt;"",PROPER(_xlpm.CSVVal))),""))</f>
        <v/>
      </c>
      <c r="G439" s="41" t="str" cm="1">
        <f t="array" ref="G439">IF(($Y439+$Z439+$AA439+$AD439)=0,"",IFERROR(_xlfn.LET(_xlpm.CSVVal,IF($Y439=0,"",INDEX(CSV!G$2:G$510,$Y439)),_xlpm.MacVal,IF($Z439=0,"",INDEX(Output_Mac!G$2:G$500,$Z439)),_xlpm.WinVal,IF($AD439=0,"",INDEX(Output_Win!G$2:G$243,$AD439)),_xlpm.MyAuditVal,IF($AA439=0,"",INDEX(My_Audit!F$2:F$456,$AA439)),_xlfn.IFS(_xlpm.MyAuditVal&lt;&gt;"",_xlpm.MyAuditVal,_xlpm.MacVal&lt;&gt;"",_xlpm.MacVal,_xlpm.WinVal&lt;&gt;"",_xlpm.WinVal,_xlpm.CSVVal&lt;&gt;"",_xlpm.CSVVal)),""))</f>
        <v/>
      </c>
      <c r="H439" s="41" t="str" cm="1">
        <f t="array" ref="H439">IF($Z439&gt;0,INDEX(Output_Mac!H$2:H$500,$Z439),IF($AD439&gt;0,INDEX(Output_Win!H$2:H$243,$AD439),IF($AA439&gt;0,_xlfn.LET(_xlpm.MyAuditVal,INDEX(My_Audit!G$2:G$456,$AA439),IF(_xlpm.MyAuditVal=0,"",_xlpm.MyAuditVal)),"")))</f>
        <v/>
      </c>
      <c r="I439" s="41" t="str" cm="1">
        <f t="array" ref="I439">IF(($Y439+$Z439+$AA439+$AD439)=0,"",IFERROR(_xlfn.LET(_xlpm.CSVVal,IF($Y439=0,"",INDEX(CSV!H$2:H$510,$Y439)),_xlpm.MacVal,IF($Z439=0,"",INDEX(Output_Mac!I$2:I$500,$Z439)),_xlpm.WinVal,IF($AD439=0,"",INDEX(Output_Win!I$2:I$243,$AD439)),_xlpm.MyAuditVal,IF($AA439=0,"",INDEX(My_Audit!H$2:H$456,$AA439)),_xlfn.IFS(_xlpm.MyAuditVal&lt;&gt;"",_xlpm.MyAuditVal,_xlpm.MacVal&lt;&gt;"",_xlpm.MacVal,_xlpm.WinVal&lt;&gt;"",_xlpm.WinVal,_xlpm.CSVVal&lt;&gt;"",_xlpm.CSVVal)),""))</f>
        <v/>
      </c>
      <c r="J439" s="41" t="str" cm="1">
        <f t="array" ref="J439">IF(($Y439+$Z439+$AA439+$AD439)=0,"",IFERROR(_xlfn.LET(_xlpm.CSVVal,IF($Y439=0,"",INDEX(CSV!J$2:J$510,$Y439)),_xlpm.MacVal,IF($Z439=0,"",INDEX(Output_Mac!J$2:J$500,$Z439)),_xlpm.WinVal,IF($AD439=0,"",INDEX(Output_Win!J$2:J$243,$AD439)),_xlpm.MyAuditVal,IF($AA439=0,"",INDEX(My_Audit!I$2:I$456,$AA439)),_xlfn.IFS(_xlpm.MyAuditVal&lt;&gt;"",_xlpm.MyAuditVal,_xlpm.MacVal&lt;&gt;"",_xlpm.MacVal,_xlpm.WinVal&lt;&gt;"",_xlpm.WinVal,_xlpm.CSVVal&lt;&gt;"",_xlpm.CSVVal)),""))</f>
        <v/>
      </c>
      <c r="K439" s="41" t="str" cm="1">
        <f t="array" ref="K439">IF(($Y439+$Z439+$AA439+$AD439)=0,"",IFERROR(_xlfn.LET(_xlpm.CSVVal,IF($Y439=0,"",INDEX(CSV!N$2:N$510,$Y439)),_xlpm.MacVal,IF($Z439=0,"",INDEX(Output_Mac!L$2:L$500,$Z439)),_xlpm.WinVal,IF($AD439=0,"",INDEX(Output_Win!L$2:L$243,$AD439)),_xlpm.MyAuditVal,IF($AA439=0,"",INDEX(My_Audit!J$2:J$456,$AA439)),_xlfn.IFS(_xlpm.MyAuditVal&lt;&gt;"",_xlpm.MyAuditVal,_xlpm.MacVal&lt;&gt;"",_xlpm.MacVal,_xlpm.WinVal&lt;&gt;"",_xlpm.WinVal,_xlpm.CSVVal&lt;&gt;"",_xlpm.CSVVal)),""))</f>
        <v/>
      </c>
      <c r="L439" s="41" t="str" cm="1">
        <f t="array" ref="L439">IF(($Y439+$Z439+$AA439+$AD439)=0,"",IFERROR(_xlfn.LET(_xlpm.CSVVal,IF($Y439=0,"",INDEX(CSV!Q$2:Q$510,$Y439)),_xlpm.MacVal,IF($Z439=0,"",INDEX(Output_Mac!M$2:M$500,$Z439)),_xlpm.WinVal,IF($AD439=0,"",INDEX(Output_Win!M$2:M$243,$AD439)),_xlpm.MyAuditVal,IF($AA439=0,"",INDEX(My_Audit!K$2:K$456,$AA439)),_xlfn.IFS(_xlpm.MyAuditVal&lt;&gt;"",_xlpm.MyAuditVal,_xlpm.MacVal&lt;&gt;"",_xlpm.MacVal,_xlpm.WinVal&lt;&gt;"",_xlpm.WinVal,_xlpm.CSVVal&lt;&gt;"",_xlpm.CSVVal)),""))</f>
        <v/>
      </c>
      <c r="M439" s="41" t="str" cm="1">
        <f t="array" ref="M439">IF(($Y439+$Z439+$AA439+$AD439)=0,"",ExpandDiagCodes(_xlfn.TEXTJOIN(", ",TRUE,IF($AA439=0,"",INDEX(My_Audit!N$2:N$456,$AA439)),IF($Z439=0,"",INDEX(Output_Mac!S$2:S$500,$Z439)),IF($AD439=0,"",INDEX(Output_Win!S$2:S$243,$AD439)),IF($Y439=0,"",INDEX(CSV!AE$2:AE$510,$Y439)))))</f>
        <v/>
      </c>
      <c r="N439" s="41" t="str" cm="1">
        <f t="array" ref="N439">IF(($Y439+$Z439+$AA439+$AD439)=0,"",IFERROR(_xlfn.LET(_xlpm.CSVVal,IF($Y439=0,"",INDEX(CSV!AG$2:AG$510,$Y439)),_xlpm.MacVal,IF($Z439=0,"",INDEX(Output_Mac!T$2:T$500,$Z439)),_xlpm.WinVal,IF($AD439=0,"",INDEX(Output_Win!T$2:T$243,$AD439)),_xlpm.MyAuditVal,IF($AA439=0,"",INDEX(My_Audit!O$2:O$456,$AA439)),_xlfn.IFS(_xlpm.MyAuditVal&lt;&gt;"",_xlpm.MyAuditVal,_xlpm.MacVal&lt;&gt;"",_xlpm.MacVal,_xlpm.WinVal&lt;&gt;"",_xlpm.WinVal,_xlpm.CSVVal&lt;&gt;"",_xlpm.CSVVal)),""))</f>
        <v/>
      </c>
      <c r="O439" s="41" t="str" cm="1">
        <f t="array" ref="O439">IF($AB439=0,"",INDEX(My_Audit!P$2:P$456,$AB439))&amp;""</f>
        <v/>
      </c>
      <c r="P439" s="40"/>
      <c r="Q439" s="41" t="str">
        <f>IF(LEFT(N439,4)="Pass","Nist SP 800-88",My_Audit!R439)&amp;""</f>
        <v/>
      </c>
      <c r="R439" s="40"/>
      <c r="S439" s="40"/>
      <c r="T439" s="41" t="str" cm="1">
        <f t="array" ref="T439">IF($AC439=0,"",INDEX(Models!J$2:J$605,$AC439))</f>
        <v/>
      </c>
      <c r="U439" s="40"/>
      <c r="V439" s="40"/>
      <c r="W439" s="79" t="str" cm="1">
        <f t="array" ref="W439">IF(($Z439+$AA439+$AD439)=0,"",ExpandDiagCodes(_xlfn.TEXTJOIN(", ",TRUE,IF($AA439=0,"",INDEX(My_Audit!L$2:L$456,$AA439)),IF($Z439=0,"",INDEX(Output_Mac!AA$2:AA$500,$Z439)),IF($AD439=0,"",INDEX(Output_Win!AA$2:AA$243,$AD439)))))</f>
        <v/>
      </c>
      <c r="Y439" s="80">
        <f>IFERROR(MATCH($A439,CSV!$A$2:$A$510,0),0)</f>
        <v>0</v>
      </c>
      <c r="Z439" s="80">
        <f>IFERROR(MATCH($A439,Output_Mac!$A$2:$A$500,0),0)</f>
        <v>0</v>
      </c>
      <c r="AA439" s="80">
        <f>IFERROR(MATCH($A439,My_Audit!$A$2:$A$456,0),0)</f>
        <v>438</v>
      </c>
      <c r="AB439" s="80">
        <f>IFERROR(MATCH($C439,My_Audit!$B$2:$B$456,0),0)</f>
        <v>0</v>
      </c>
      <c r="AC439" s="80">
        <f>IFERROR(MATCH($E439,Models!$I$2:$I$605,0),0)</f>
        <v>0</v>
      </c>
      <c r="AD439" s="80">
        <f>IFERROR(MATCH($A439,Output_Win!$A$2:$A$243,0),0)</f>
        <v>0</v>
      </c>
    </row>
    <row r="440" spans="1:30">
      <c r="A440" s="40" t="str">
        <f>_xlfn.TEXTJOIN("",TRUE,Input!$A$4,TEXT(ROW(My_Audit!A439)+Input!$A$8-1,"00"))</f>
        <v>W4827</v>
      </c>
      <c r="B440" s="40" t="str">
        <f>_xlfn.TEXTJOIN("-",TRUE,"ITD",Input!$A$2,A440)</f>
        <v>ITD-SHR11749-W4827</v>
      </c>
      <c r="C440" s="41" t="str" cm="1">
        <f t="array" ref="C440">IF(($Y440+$Z440+$AA440+$AD440)=0,"",IFERROR(_xlfn.LET(_xlpm.CSVVal,IF($Y440=0,"",INDEX(CSV!B$2:B$510,$Y440)),_xlpm.MacVal,IF($Z440=0,"",INDEX(Output_Mac!B$2:B$500,$Z440)),_xlpm.WinVal,IF($AD440=0,"",INDEX(Output_Win!B$2:B$243,$AD440)),_xlpm.MyAuditVal,IF($AA440=0,"",INDEX(My_Audit!B$2:B$456,$AA440)),_xlfn.IFS(_xlpm.MyAuditVal&lt;&gt;"",_xlpm.MyAuditVal,_xlpm.MacVal&lt;&gt;"",_xlpm.MacVal,_xlpm.WinVal&lt;&gt;"",_xlpm.WinVal,_xlpm.CSVVal&lt;&gt;"",_xlpm.CSVVal)),""))</f>
        <v/>
      </c>
      <c r="D440" s="41" t="str" cm="1">
        <f t="array" ref="D440">IF(($Y440+$Z440+$AA440+$AD440)=0,"",IFERROR(_xlfn.LET(_xlpm.CSVVal,IF($Y440=0,"",INDEX(CSV!C$2:C$510,$Y440)),_xlpm.MacVal,IF($Z440=0,"",INDEX(Output_Mac!D$2:D$500,$Z440)),_xlpm.WinVal,IF($AD440=0,"",INDEX(Output_Win!D$2:D$243,$AD440)),_xlpm.MyAuditVal,IF($AA440=0,"",INDEX(My_Audit!C$2:C$456,$AA440)),_xlfn.IFS(_xlpm.MyAuditVal&lt;&gt;"",_xlpm.MyAuditVal,_xlpm.MacVal&lt;&gt;"",_xlpm.MacVal,_xlpm.WinVal&lt;&gt;"",_xlpm.WinVal,_xlpm.CSVVal&lt;&gt;"",_xlpm.CSVVal)),""))</f>
        <v/>
      </c>
      <c r="E440" s="41" t="str" cm="1">
        <f t="array" ref="E440">IF(($Y440+$Z440+$AA440+$AD440)=0,"",IFERROR(_xlfn.LET(_xlpm.CSVVal,IF($Y440=0,"",INDEX(CSV!E$2:E$510,$Y440)),_xlpm.MacVal,IF($Z440=0,"",INDEX(Output_Mac!C$2:C$500,$Z440)),_xlpm.WinVal,IF($AD440=0,"",INDEX(Output_Win!C$2:C$243,$AD440)),_xlpm.MyAuditVal,IF($AA440=0,"",INDEX(My_Audit!D$2:D$456,$AA440)),_xlfn.IFS(_xlpm.MyAuditVal&lt;&gt;"",_xlpm.MyAuditVal,_xlpm.MacVal&lt;&gt;"",_xlpm.MacVal,_xlpm.WinVal&lt;&gt;"",_xlpm.WinVal,_xlpm.CSVVal&lt;&gt;"",_xlpm.CSVVal)),""))</f>
        <v/>
      </c>
      <c r="F440" s="41" t="str" cm="1">
        <f t="array" ref="F440">IF(($Y440+$Z440+$AA440+$AD440)=0,"",IFERROR(_xlfn.LET(_xlpm.CSVVal,IF($Y440=0,"",INDEX(CSV!F$2:F$510,$Y440)),_xlpm.MacVal,IF($Z440=0,"",INDEX(Output_Mac!E$2:E$500,$Z440)),_xlpm.WinVal,IF($AD440=0,"",INDEX(Output_Win!E$2:E$243,$AD440)),_xlpm.MyAuditVal,IF($AA440=0,"",INDEX(My_Audit!E$2:E$456,$AA440)),_xlfn.IFS(_xlpm.MyAuditVal&lt;&gt;"",_xlpm.MyAuditVal,_xlpm.MacVal&lt;&gt;"",_xlpm.MacVal,_xlpm.WinVal&lt;&gt;"",_xlpm.WinVal,_xlpm.CSVVal&lt;&gt;"",PROPER(_xlpm.CSVVal))),""))</f>
        <v/>
      </c>
      <c r="G440" s="41" t="str" cm="1">
        <f t="array" ref="G440">IF(($Y440+$Z440+$AA440+$AD440)=0,"",IFERROR(_xlfn.LET(_xlpm.CSVVal,IF($Y440=0,"",INDEX(CSV!G$2:G$510,$Y440)),_xlpm.MacVal,IF($Z440=0,"",INDEX(Output_Mac!G$2:G$500,$Z440)),_xlpm.WinVal,IF($AD440=0,"",INDEX(Output_Win!G$2:G$243,$AD440)),_xlpm.MyAuditVal,IF($AA440=0,"",INDEX(My_Audit!F$2:F$456,$AA440)),_xlfn.IFS(_xlpm.MyAuditVal&lt;&gt;"",_xlpm.MyAuditVal,_xlpm.MacVal&lt;&gt;"",_xlpm.MacVal,_xlpm.WinVal&lt;&gt;"",_xlpm.WinVal,_xlpm.CSVVal&lt;&gt;"",_xlpm.CSVVal)),""))</f>
        <v/>
      </c>
      <c r="H440" s="41" t="str" cm="1">
        <f t="array" ref="H440">IF($Z440&gt;0,INDEX(Output_Mac!H$2:H$500,$Z440),IF($AD440&gt;0,INDEX(Output_Win!H$2:H$243,$AD440),IF($AA440&gt;0,_xlfn.LET(_xlpm.MyAuditVal,INDEX(My_Audit!G$2:G$456,$AA440),IF(_xlpm.MyAuditVal=0,"",_xlpm.MyAuditVal)),"")))</f>
        <v/>
      </c>
      <c r="I440" s="41" t="str" cm="1">
        <f t="array" ref="I440">IF(($Y440+$Z440+$AA440+$AD440)=0,"",IFERROR(_xlfn.LET(_xlpm.CSVVal,IF($Y440=0,"",INDEX(CSV!H$2:H$510,$Y440)),_xlpm.MacVal,IF($Z440=0,"",INDEX(Output_Mac!I$2:I$500,$Z440)),_xlpm.WinVal,IF($AD440=0,"",INDEX(Output_Win!I$2:I$243,$AD440)),_xlpm.MyAuditVal,IF($AA440=0,"",INDEX(My_Audit!H$2:H$456,$AA440)),_xlfn.IFS(_xlpm.MyAuditVal&lt;&gt;"",_xlpm.MyAuditVal,_xlpm.MacVal&lt;&gt;"",_xlpm.MacVal,_xlpm.WinVal&lt;&gt;"",_xlpm.WinVal,_xlpm.CSVVal&lt;&gt;"",_xlpm.CSVVal)),""))</f>
        <v/>
      </c>
      <c r="J440" s="41" t="str" cm="1">
        <f t="array" ref="J440">IF(($Y440+$Z440+$AA440+$AD440)=0,"",IFERROR(_xlfn.LET(_xlpm.CSVVal,IF($Y440=0,"",INDEX(CSV!J$2:J$510,$Y440)),_xlpm.MacVal,IF($Z440=0,"",INDEX(Output_Mac!J$2:J$500,$Z440)),_xlpm.WinVal,IF($AD440=0,"",INDEX(Output_Win!J$2:J$243,$AD440)),_xlpm.MyAuditVal,IF($AA440=0,"",INDEX(My_Audit!I$2:I$456,$AA440)),_xlfn.IFS(_xlpm.MyAuditVal&lt;&gt;"",_xlpm.MyAuditVal,_xlpm.MacVal&lt;&gt;"",_xlpm.MacVal,_xlpm.WinVal&lt;&gt;"",_xlpm.WinVal,_xlpm.CSVVal&lt;&gt;"",_xlpm.CSVVal)),""))</f>
        <v/>
      </c>
      <c r="K440" s="41" t="str" cm="1">
        <f t="array" ref="K440">IF(($Y440+$Z440+$AA440+$AD440)=0,"",IFERROR(_xlfn.LET(_xlpm.CSVVal,IF($Y440=0,"",INDEX(CSV!N$2:N$510,$Y440)),_xlpm.MacVal,IF($Z440=0,"",INDEX(Output_Mac!L$2:L$500,$Z440)),_xlpm.WinVal,IF($AD440=0,"",INDEX(Output_Win!L$2:L$243,$AD440)),_xlpm.MyAuditVal,IF($AA440=0,"",INDEX(My_Audit!J$2:J$456,$AA440)),_xlfn.IFS(_xlpm.MyAuditVal&lt;&gt;"",_xlpm.MyAuditVal,_xlpm.MacVal&lt;&gt;"",_xlpm.MacVal,_xlpm.WinVal&lt;&gt;"",_xlpm.WinVal,_xlpm.CSVVal&lt;&gt;"",_xlpm.CSVVal)),""))</f>
        <v/>
      </c>
      <c r="L440" s="41" t="str" cm="1">
        <f t="array" ref="L440">IF(($Y440+$Z440+$AA440+$AD440)=0,"",IFERROR(_xlfn.LET(_xlpm.CSVVal,IF($Y440=0,"",INDEX(CSV!Q$2:Q$510,$Y440)),_xlpm.MacVal,IF($Z440=0,"",INDEX(Output_Mac!M$2:M$500,$Z440)),_xlpm.WinVal,IF($AD440=0,"",INDEX(Output_Win!M$2:M$243,$AD440)),_xlpm.MyAuditVal,IF($AA440=0,"",INDEX(My_Audit!K$2:K$456,$AA440)),_xlfn.IFS(_xlpm.MyAuditVal&lt;&gt;"",_xlpm.MyAuditVal,_xlpm.MacVal&lt;&gt;"",_xlpm.MacVal,_xlpm.WinVal&lt;&gt;"",_xlpm.WinVal,_xlpm.CSVVal&lt;&gt;"",_xlpm.CSVVal)),""))</f>
        <v/>
      </c>
      <c r="M440" s="41" t="str" cm="1">
        <f t="array" ref="M440">IF(($Y440+$Z440+$AA440+$AD440)=0,"",ExpandDiagCodes(_xlfn.TEXTJOIN(", ",TRUE,IF($AA440=0,"",INDEX(My_Audit!N$2:N$456,$AA440)),IF($Z440=0,"",INDEX(Output_Mac!S$2:S$500,$Z440)),IF($AD440=0,"",INDEX(Output_Win!S$2:S$243,$AD440)),IF($Y440=0,"",INDEX(CSV!AE$2:AE$510,$Y440)))))</f>
        <v/>
      </c>
      <c r="N440" s="41" t="str" cm="1">
        <f t="array" ref="N440">IF(($Y440+$Z440+$AA440+$AD440)=0,"",IFERROR(_xlfn.LET(_xlpm.CSVVal,IF($Y440=0,"",INDEX(CSV!AG$2:AG$510,$Y440)),_xlpm.MacVal,IF($Z440=0,"",INDEX(Output_Mac!T$2:T$500,$Z440)),_xlpm.WinVal,IF($AD440=0,"",INDEX(Output_Win!T$2:T$243,$AD440)),_xlpm.MyAuditVal,IF($AA440=0,"",INDEX(My_Audit!O$2:O$456,$AA440)),_xlfn.IFS(_xlpm.MyAuditVal&lt;&gt;"",_xlpm.MyAuditVal,_xlpm.MacVal&lt;&gt;"",_xlpm.MacVal,_xlpm.WinVal&lt;&gt;"",_xlpm.WinVal,_xlpm.CSVVal&lt;&gt;"",_xlpm.CSVVal)),""))</f>
        <v/>
      </c>
      <c r="O440" s="41" t="str" cm="1">
        <f t="array" ref="O440">IF($AB440=0,"",INDEX(My_Audit!P$2:P$456,$AB440))&amp;""</f>
        <v/>
      </c>
      <c r="P440" s="40"/>
      <c r="Q440" s="41" t="str">
        <f>IF(LEFT(N440,4)="Pass","Nist SP 800-88",My_Audit!R440)&amp;""</f>
        <v/>
      </c>
      <c r="R440" s="40"/>
      <c r="S440" s="40"/>
      <c r="T440" s="41" t="str" cm="1">
        <f t="array" ref="T440">IF($AC440=0,"",INDEX(Models!J$2:J$605,$AC440))</f>
        <v/>
      </c>
      <c r="U440" s="40"/>
      <c r="V440" s="40"/>
      <c r="W440" s="79" t="str" cm="1">
        <f t="array" ref="W440">IF(($Z440+$AA440+$AD440)=0,"",ExpandDiagCodes(_xlfn.TEXTJOIN(", ",TRUE,IF($AA440=0,"",INDEX(My_Audit!L$2:L$456,$AA440)),IF($Z440=0,"",INDEX(Output_Mac!AA$2:AA$500,$Z440)),IF($AD440=0,"",INDEX(Output_Win!AA$2:AA$243,$AD440)))))</f>
        <v/>
      </c>
      <c r="Y440" s="80">
        <f>IFERROR(MATCH($A440,CSV!$A$2:$A$510,0),0)</f>
        <v>0</v>
      </c>
      <c r="Z440" s="80">
        <f>IFERROR(MATCH($A440,Output_Mac!$A$2:$A$500,0),0)</f>
        <v>0</v>
      </c>
      <c r="AA440" s="80">
        <f>IFERROR(MATCH($A440,My_Audit!$A$2:$A$456,0),0)</f>
        <v>439</v>
      </c>
      <c r="AB440" s="80">
        <f>IFERROR(MATCH($C440,My_Audit!$B$2:$B$456,0),0)</f>
        <v>0</v>
      </c>
      <c r="AC440" s="80">
        <f>IFERROR(MATCH($E440,Models!$I$2:$I$605,0),0)</f>
        <v>0</v>
      </c>
      <c r="AD440" s="80">
        <f>IFERROR(MATCH($A440,Output_Win!$A$2:$A$243,0),0)</f>
        <v>0</v>
      </c>
    </row>
    <row r="441" spans="1:30">
      <c r="A441" s="40" t="str">
        <f>_xlfn.TEXTJOIN("",TRUE,Input!$A$4,TEXT(ROW(My_Audit!A440)+Input!$A$8-1,"00"))</f>
        <v>W4828</v>
      </c>
      <c r="B441" s="40" t="str">
        <f>_xlfn.TEXTJOIN("-",TRUE,"ITD",Input!$A$2,A441)</f>
        <v>ITD-SHR11749-W4828</v>
      </c>
      <c r="C441" s="41" t="str" cm="1">
        <f t="array" ref="C441">IF(($Y441+$Z441+$AA441+$AD441)=0,"",IFERROR(_xlfn.LET(_xlpm.CSVVal,IF($Y441=0,"",INDEX(CSV!B$2:B$510,$Y441)),_xlpm.MacVal,IF($Z441=0,"",INDEX(Output_Mac!B$2:B$500,$Z441)),_xlpm.WinVal,IF($AD441=0,"",INDEX(Output_Win!B$2:B$243,$AD441)),_xlpm.MyAuditVal,IF($AA441=0,"",INDEX(My_Audit!B$2:B$456,$AA441)),_xlfn.IFS(_xlpm.MyAuditVal&lt;&gt;"",_xlpm.MyAuditVal,_xlpm.MacVal&lt;&gt;"",_xlpm.MacVal,_xlpm.WinVal&lt;&gt;"",_xlpm.WinVal,_xlpm.CSVVal&lt;&gt;"",_xlpm.CSVVal)),""))</f>
        <v/>
      </c>
      <c r="D441" s="41" t="str" cm="1">
        <f t="array" ref="D441">IF(($Y441+$Z441+$AA441+$AD441)=0,"",IFERROR(_xlfn.LET(_xlpm.CSVVal,IF($Y441=0,"",INDEX(CSV!C$2:C$510,$Y441)),_xlpm.MacVal,IF($Z441=0,"",INDEX(Output_Mac!D$2:D$500,$Z441)),_xlpm.WinVal,IF($AD441=0,"",INDEX(Output_Win!D$2:D$243,$AD441)),_xlpm.MyAuditVal,IF($AA441=0,"",INDEX(My_Audit!C$2:C$456,$AA441)),_xlfn.IFS(_xlpm.MyAuditVal&lt;&gt;"",_xlpm.MyAuditVal,_xlpm.MacVal&lt;&gt;"",_xlpm.MacVal,_xlpm.WinVal&lt;&gt;"",_xlpm.WinVal,_xlpm.CSVVal&lt;&gt;"",_xlpm.CSVVal)),""))</f>
        <v/>
      </c>
      <c r="E441" s="41" t="str" cm="1">
        <f t="array" ref="E441">IF(($Y441+$Z441+$AA441+$AD441)=0,"",IFERROR(_xlfn.LET(_xlpm.CSVVal,IF($Y441=0,"",INDEX(CSV!E$2:E$510,$Y441)),_xlpm.MacVal,IF($Z441=0,"",INDEX(Output_Mac!C$2:C$500,$Z441)),_xlpm.WinVal,IF($AD441=0,"",INDEX(Output_Win!C$2:C$243,$AD441)),_xlpm.MyAuditVal,IF($AA441=0,"",INDEX(My_Audit!D$2:D$456,$AA441)),_xlfn.IFS(_xlpm.MyAuditVal&lt;&gt;"",_xlpm.MyAuditVal,_xlpm.MacVal&lt;&gt;"",_xlpm.MacVal,_xlpm.WinVal&lt;&gt;"",_xlpm.WinVal,_xlpm.CSVVal&lt;&gt;"",_xlpm.CSVVal)),""))</f>
        <v/>
      </c>
      <c r="F441" s="41" t="str" cm="1">
        <f t="array" ref="F441">IF(($Y441+$Z441+$AA441+$AD441)=0,"",IFERROR(_xlfn.LET(_xlpm.CSVVal,IF($Y441=0,"",INDEX(CSV!F$2:F$510,$Y441)),_xlpm.MacVal,IF($Z441=0,"",INDEX(Output_Mac!E$2:E$500,$Z441)),_xlpm.WinVal,IF($AD441=0,"",INDEX(Output_Win!E$2:E$243,$AD441)),_xlpm.MyAuditVal,IF($AA441=0,"",INDEX(My_Audit!E$2:E$456,$AA441)),_xlfn.IFS(_xlpm.MyAuditVal&lt;&gt;"",_xlpm.MyAuditVal,_xlpm.MacVal&lt;&gt;"",_xlpm.MacVal,_xlpm.WinVal&lt;&gt;"",_xlpm.WinVal,_xlpm.CSVVal&lt;&gt;"",PROPER(_xlpm.CSVVal))),""))</f>
        <v/>
      </c>
      <c r="G441" s="41" t="str" cm="1">
        <f t="array" ref="G441">IF(($Y441+$Z441+$AA441+$AD441)=0,"",IFERROR(_xlfn.LET(_xlpm.CSVVal,IF($Y441=0,"",INDEX(CSV!G$2:G$510,$Y441)),_xlpm.MacVal,IF($Z441=0,"",INDEX(Output_Mac!G$2:G$500,$Z441)),_xlpm.WinVal,IF($AD441=0,"",INDEX(Output_Win!G$2:G$243,$AD441)),_xlpm.MyAuditVal,IF($AA441=0,"",INDEX(My_Audit!F$2:F$456,$AA441)),_xlfn.IFS(_xlpm.MyAuditVal&lt;&gt;"",_xlpm.MyAuditVal,_xlpm.MacVal&lt;&gt;"",_xlpm.MacVal,_xlpm.WinVal&lt;&gt;"",_xlpm.WinVal,_xlpm.CSVVal&lt;&gt;"",_xlpm.CSVVal)),""))</f>
        <v/>
      </c>
      <c r="H441" s="41" t="str" cm="1">
        <f t="array" ref="H441">IF($Z441&gt;0,INDEX(Output_Mac!H$2:H$500,$Z441),IF($AD441&gt;0,INDEX(Output_Win!H$2:H$243,$AD441),IF($AA441&gt;0,_xlfn.LET(_xlpm.MyAuditVal,INDEX(My_Audit!G$2:G$456,$AA441),IF(_xlpm.MyAuditVal=0,"",_xlpm.MyAuditVal)),"")))</f>
        <v/>
      </c>
      <c r="I441" s="41" t="str" cm="1">
        <f t="array" ref="I441">IF(($Y441+$Z441+$AA441+$AD441)=0,"",IFERROR(_xlfn.LET(_xlpm.CSVVal,IF($Y441=0,"",INDEX(CSV!H$2:H$510,$Y441)),_xlpm.MacVal,IF($Z441=0,"",INDEX(Output_Mac!I$2:I$500,$Z441)),_xlpm.WinVal,IF($AD441=0,"",INDEX(Output_Win!I$2:I$243,$AD441)),_xlpm.MyAuditVal,IF($AA441=0,"",INDEX(My_Audit!H$2:H$456,$AA441)),_xlfn.IFS(_xlpm.MyAuditVal&lt;&gt;"",_xlpm.MyAuditVal,_xlpm.MacVal&lt;&gt;"",_xlpm.MacVal,_xlpm.WinVal&lt;&gt;"",_xlpm.WinVal,_xlpm.CSVVal&lt;&gt;"",_xlpm.CSVVal)),""))</f>
        <v/>
      </c>
      <c r="J441" s="41" t="str" cm="1">
        <f t="array" ref="J441">IF(($Y441+$Z441+$AA441+$AD441)=0,"",IFERROR(_xlfn.LET(_xlpm.CSVVal,IF($Y441=0,"",INDEX(CSV!J$2:J$510,$Y441)),_xlpm.MacVal,IF($Z441=0,"",INDEX(Output_Mac!J$2:J$500,$Z441)),_xlpm.WinVal,IF($AD441=0,"",INDEX(Output_Win!J$2:J$243,$AD441)),_xlpm.MyAuditVal,IF($AA441=0,"",INDEX(My_Audit!I$2:I$456,$AA441)),_xlfn.IFS(_xlpm.MyAuditVal&lt;&gt;"",_xlpm.MyAuditVal,_xlpm.MacVal&lt;&gt;"",_xlpm.MacVal,_xlpm.WinVal&lt;&gt;"",_xlpm.WinVal,_xlpm.CSVVal&lt;&gt;"",_xlpm.CSVVal)),""))</f>
        <v/>
      </c>
      <c r="K441" s="41" t="str" cm="1">
        <f t="array" ref="K441">IF(($Y441+$Z441+$AA441+$AD441)=0,"",IFERROR(_xlfn.LET(_xlpm.CSVVal,IF($Y441=0,"",INDEX(CSV!N$2:N$510,$Y441)),_xlpm.MacVal,IF($Z441=0,"",INDEX(Output_Mac!L$2:L$500,$Z441)),_xlpm.WinVal,IF($AD441=0,"",INDEX(Output_Win!L$2:L$243,$AD441)),_xlpm.MyAuditVal,IF($AA441=0,"",INDEX(My_Audit!J$2:J$456,$AA441)),_xlfn.IFS(_xlpm.MyAuditVal&lt;&gt;"",_xlpm.MyAuditVal,_xlpm.MacVal&lt;&gt;"",_xlpm.MacVal,_xlpm.WinVal&lt;&gt;"",_xlpm.WinVal,_xlpm.CSVVal&lt;&gt;"",_xlpm.CSVVal)),""))</f>
        <v/>
      </c>
      <c r="L441" s="41" t="str" cm="1">
        <f t="array" ref="L441">IF(($Y441+$Z441+$AA441+$AD441)=0,"",IFERROR(_xlfn.LET(_xlpm.CSVVal,IF($Y441=0,"",INDEX(CSV!Q$2:Q$510,$Y441)),_xlpm.MacVal,IF($Z441=0,"",INDEX(Output_Mac!M$2:M$500,$Z441)),_xlpm.WinVal,IF($AD441=0,"",INDEX(Output_Win!M$2:M$243,$AD441)),_xlpm.MyAuditVal,IF($AA441=0,"",INDEX(My_Audit!K$2:K$456,$AA441)),_xlfn.IFS(_xlpm.MyAuditVal&lt;&gt;"",_xlpm.MyAuditVal,_xlpm.MacVal&lt;&gt;"",_xlpm.MacVal,_xlpm.WinVal&lt;&gt;"",_xlpm.WinVal,_xlpm.CSVVal&lt;&gt;"",_xlpm.CSVVal)),""))</f>
        <v/>
      </c>
      <c r="M441" s="41" t="str" cm="1">
        <f t="array" ref="M441">IF(($Y441+$Z441+$AA441+$AD441)=0,"",ExpandDiagCodes(_xlfn.TEXTJOIN(", ",TRUE,IF($AA441=0,"",INDEX(My_Audit!N$2:N$456,$AA441)),IF($Z441=0,"",INDEX(Output_Mac!S$2:S$500,$Z441)),IF($AD441=0,"",INDEX(Output_Win!S$2:S$243,$AD441)),IF($Y441=0,"",INDEX(CSV!AE$2:AE$510,$Y441)))))</f>
        <v/>
      </c>
      <c r="N441" s="41" t="str" cm="1">
        <f t="array" ref="N441">IF(($Y441+$Z441+$AA441+$AD441)=0,"",IFERROR(_xlfn.LET(_xlpm.CSVVal,IF($Y441=0,"",INDEX(CSV!AG$2:AG$510,$Y441)),_xlpm.MacVal,IF($Z441=0,"",INDEX(Output_Mac!T$2:T$500,$Z441)),_xlpm.WinVal,IF($AD441=0,"",INDEX(Output_Win!T$2:T$243,$AD441)),_xlpm.MyAuditVal,IF($AA441=0,"",INDEX(My_Audit!O$2:O$456,$AA441)),_xlfn.IFS(_xlpm.MyAuditVal&lt;&gt;"",_xlpm.MyAuditVal,_xlpm.MacVal&lt;&gt;"",_xlpm.MacVal,_xlpm.WinVal&lt;&gt;"",_xlpm.WinVal,_xlpm.CSVVal&lt;&gt;"",_xlpm.CSVVal)),""))</f>
        <v/>
      </c>
      <c r="O441" s="41" t="str" cm="1">
        <f t="array" ref="O441">IF($AB441=0,"",INDEX(My_Audit!P$2:P$456,$AB441))&amp;""</f>
        <v/>
      </c>
      <c r="P441" s="40"/>
      <c r="Q441" s="41" t="str">
        <f>IF(LEFT(N441,4)="Pass","Nist SP 800-88",My_Audit!R441)&amp;""</f>
        <v/>
      </c>
      <c r="R441" s="40"/>
      <c r="S441" s="40"/>
      <c r="T441" s="41" t="str" cm="1">
        <f t="array" ref="T441">IF($AC441=0,"",INDEX(Models!J$2:J$605,$AC441))</f>
        <v/>
      </c>
      <c r="U441" s="40"/>
      <c r="V441" s="40"/>
      <c r="W441" s="79" t="str" cm="1">
        <f t="array" ref="W441">IF(($Z441+$AA441+$AD441)=0,"",ExpandDiagCodes(_xlfn.TEXTJOIN(", ",TRUE,IF($AA441=0,"",INDEX(My_Audit!L$2:L$456,$AA441)),IF($Z441=0,"",INDEX(Output_Mac!AA$2:AA$500,$Z441)),IF($AD441=0,"",INDEX(Output_Win!AA$2:AA$243,$AD441)))))</f>
        <v/>
      </c>
      <c r="Y441" s="80">
        <f>IFERROR(MATCH($A441,CSV!$A$2:$A$510,0),0)</f>
        <v>0</v>
      </c>
      <c r="Z441" s="80">
        <f>IFERROR(MATCH($A441,Output_Mac!$A$2:$A$500,0),0)</f>
        <v>0</v>
      </c>
      <c r="AA441" s="80">
        <f>IFERROR(MATCH($A441,My_Audit!$A$2:$A$456,0),0)</f>
        <v>440</v>
      </c>
      <c r="AB441" s="80">
        <f>IFERROR(MATCH($C441,My_Audit!$B$2:$B$456,0),0)</f>
        <v>0</v>
      </c>
      <c r="AC441" s="80">
        <f>IFERROR(MATCH($E441,Models!$I$2:$I$605,0),0)</f>
        <v>0</v>
      </c>
      <c r="AD441" s="80">
        <f>IFERROR(MATCH($A441,Output_Win!$A$2:$A$243,0),0)</f>
        <v>0</v>
      </c>
    </row>
    <row r="442" spans="1:30">
      <c r="A442" s="40" t="str">
        <f>_xlfn.TEXTJOIN("",TRUE,Input!$A$4,TEXT(ROW(My_Audit!A441)+Input!$A$8-1,"00"))</f>
        <v>W4829</v>
      </c>
      <c r="B442" s="40" t="str">
        <f>_xlfn.TEXTJOIN("-",TRUE,"ITD",Input!$A$2,A442)</f>
        <v>ITD-SHR11749-W4829</v>
      </c>
      <c r="C442" s="41" t="str" cm="1">
        <f t="array" ref="C442">IF(($Y442+$Z442+$AA442+$AD442)=0,"",IFERROR(_xlfn.LET(_xlpm.CSVVal,IF($Y442=0,"",INDEX(CSV!B$2:B$510,$Y442)),_xlpm.MacVal,IF($Z442=0,"",INDEX(Output_Mac!B$2:B$500,$Z442)),_xlpm.WinVal,IF($AD442=0,"",INDEX(Output_Win!B$2:B$243,$AD442)),_xlpm.MyAuditVal,IF($AA442=0,"",INDEX(My_Audit!B$2:B$456,$AA442)),_xlfn.IFS(_xlpm.MyAuditVal&lt;&gt;"",_xlpm.MyAuditVal,_xlpm.MacVal&lt;&gt;"",_xlpm.MacVal,_xlpm.WinVal&lt;&gt;"",_xlpm.WinVal,_xlpm.CSVVal&lt;&gt;"",_xlpm.CSVVal)),""))</f>
        <v/>
      </c>
      <c r="D442" s="41" t="str" cm="1">
        <f t="array" ref="D442">IF(($Y442+$Z442+$AA442+$AD442)=0,"",IFERROR(_xlfn.LET(_xlpm.CSVVal,IF($Y442=0,"",INDEX(CSV!C$2:C$510,$Y442)),_xlpm.MacVal,IF($Z442=0,"",INDEX(Output_Mac!D$2:D$500,$Z442)),_xlpm.WinVal,IF($AD442=0,"",INDEX(Output_Win!D$2:D$243,$AD442)),_xlpm.MyAuditVal,IF($AA442=0,"",INDEX(My_Audit!C$2:C$456,$AA442)),_xlfn.IFS(_xlpm.MyAuditVal&lt;&gt;"",_xlpm.MyAuditVal,_xlpm.MacVal&lt;&gt;"",_xlpm.MacVal,_xlpm.WinVal&lt;&gt;"",_xlpm.WinVal,_xlpm.CSVVal&lt;&gt;"",_xlpm.CSVVal)),""))</f>
        <v/>
      </c>
      <c r="E442" s="41" t="str" cm="1">
        <f t="array" ref="E442">IF(($Y442+$Z442+$AA442+$AD442)=0,"",IFERROR(_xlfn.LET(_xlpm.CSVVal,IF($Y442=0,"",INDEX(CSV!E$2:E$510,$Y442)),_xlpm.MacVal,IF($Z442=0,"",INDEX(Output_Mac!C$2:C$500,$Z442)),_xlpm.WinVal,IF($AD442=0,"",INDEX(Output_Win!C$2:C$243,$AD442)),_xlpm.MyAuditVal,IF($AA442=0,"",INDEX(My_Audit!D$2:D$456,$AA442)),_xlfn.IFS(_xlpm.MyAuditVal&lt;&gt;"",_xlpm.MyAuditVal,_xlpm.MacVal&lt;&gt;"",_xlpm.MacVal,_xlpm.WinVal&lt;&gt;"",_xlpm.WinVal,_xlpm.CSVVal&lt;&gt;"",_xlpm.CSVVal)),""))</f>
        <v/>
      </c>
      <c r="F442" s="41" t="str" cm="1">
        <f t="array" ref="F442">IF(($Y442+$Z442+$AA442+$AD442)=0,"",IFERROR(_xlfn.LET(_xlpm.CSVVal,IF($Y442=0,"",INDEX(CSV!F$2:F$510,$Y442)),_xlpm.MacVal,IF($Z442=0,"",INDEX(Output_Mac!E$2:E$500,$Z442)),_xlpm.WinVal,IF($AD442=0,"",INDEX(Output_Win!E$2:E$243,$AD442)),_xlpm.MyAuditVal,IF($AA442=0,"",INDEX(My_Audit!E$2:E$456,$AA442)),_xlfn.IFS(_xlpm.MyAuditVal&lt;&gt;"",_xlpm.MyAuditVal,_xlpm.MacVal&lt;&gt;"",_xlpm.MacVal,_xlpm.WinVal&lt;&gt;"",_xlpm.WinVal,_xlpm.CSVVal&lt;&gt;"",PROPER(_xlpm.CSVVal))),""))</f>
        <v/>
      </c>
      <c r="G442" s="41" t="str" cm="1">
        <f t="array" ref="G442">IF(($Y442+$Z442+$AA442+$AD442)=0,"",IFERROR(_xlfn.LET(_xlpm.CSVVal,IF($Y442=0,"",INDEX(CSV!G$2:G$510,$Y442)),_xlpm.MacVal,IF($Z442=0,"",INDEX(Output_Mac!G$2:G$500,$Z442)),_xlpm.WinVal,IF($AD442=0,"",INDEX(Output_Win!G$2:G$243,$AD442)),_xlpm.MyAuditVal,IF($AA442=0,"",INDEX(My_Audit!F$2:F$456,$AA442)),_xlfn.IFS(_xlpm.MyAuditVal&lt;&gt;"",_xlpm.MyAuditVal,_xlpm.MacVal&lt;&gt;"",_xlpm.MacVal,_xlpm.WinVal&lt;&gt;"",_xlpm.WinVal,_xlpm.CSVVal&lt;&gt;"",_xlpm.CSVVal)),""))</f>
        <v/>
      </c>
      <c r="H442" s="41" t="str" cm="1">
        <f t="array" ref="H442">IF($Z442&gt;0,INDEX(Output_Mac!H$2:H$500,$Z442),IF($AD442&gt;0,INDEX(Output_Win!H$2:H$243,$AD442),IF($AA442&gt;0,_xlfn.LET(_xlpm.MyAuditVal,INDEX(My_Audit!G$2:G$456,$AA442),IF(_xlpm.MyAuditVal=0,"",_xlpm.MyAuditVal)),"")))</f>
        <v/>
      </c>
      <c r="I442" s="41" t="str" cm="1">
        <f t="array" ref="I442">IF(($Y442+$Z442+$AA442+$AD442)=0,"",IFERROR(_xlfn.LET(_xlpm.CSVVal,IF($Y442=0,"",INDEX(CSV!H$2:H$510,$Y442)),_xlpm.MacVal,IF($Z442=0,"",INDEX(Output_Mac!I$2:I$500,$Z442)),_xlpm.WinVal,IF($AD442=0,"",INDEX(Output_Win!I$2:I$243,$AD442)),_xlpm.MyAuditVal,IF($AA442=0,"",INDEX(My_Audit!H$2:H$456,$AA442)),_xlfn.IFS(_xlpm.MyAuditVal&lt;&gt;"",_xlpm.MyAuditVal,_xlpm.MacVal&lt;&gt;"",_xlpm.MacVal,_xlpm.WinVal&lt;&gt;"",_xlpm.WinVal,_xlpm.CSVVal&lt;&gt;"",_xlpm.CSVVal)),""))</f>
        <v/>
      </c>
      <c r="J442" s="41" t="str" cm="1">
        <f t="array" ref="J442">IF(($Y442+$Z442+$AA442+$AD442)=0,"",IFERROR(_xlfn.LET(_xlpm.CSVVal,IF($Y442=0,"",INDEX(CSV!J$2:J$510,$Y442)),_xlpm.MacVal,IF($Z442=0,"",INDEX(Output_Mac!J$2:J$500,$Z442)),_xlpm.WinVal,IF($AD442=0,"",INDEX(Output_Win!J$2:J$243,$AD442)),_xlpm.MyAuditVal,IF($AA442=0,"",INDEX(My_Audit!I$2:I$456,$AA442)),_xlfn.IFS(_xlpm.MyAuditVal&lt;&gt;"",_xlpm.MyAuditVal,_xlpm.MacVal&lt;&gt;"",_xlpm.MacVal,_xlpm.WinVal&lt;&gt;"",_xlpm.WinVal,_xlpm.CSVVal&lt;&gt;"",_xlpm.CSVVal)),""))</f>
        <v/>
      </c>
      <c r="K442" s="41" t="str" cm="1">
        <f t="array" ref="K442">IF(($Y442+$Z442+$AA442+$AD442)=0,"",IFERROR(_xlfn.LET(_xlpm.CSVVal,IF($Y442=0,"",INDEX(CSV!N$2:N$510,$Y442)),_xlpm.MacVal,IF($Z442=0,"",INDEX(Output_Mac!L$2:L$500,$Z442)),_xlpm.WinVal,IF($AD442=0,"",INDEX(Output_Win!L$2:L$243,$AD442)),_xlpm.MyAuditVal,IF($AA442=0,"",INDEX(My_Audit!J$2:J$456,$AA442)),_xlfn.IFS(_xlpm.MyAuditVal&lt;&gt;"",_xlpm.MyAuditVal,_xlpm.MacVal&lt;&gt;"",_xlpm.MacVal,_xlpm.WinVal&lt;&gt;"",_xlpm.WinVal,_xlpm.CSVVal&lt;&gt;"",_xlpm.CSVVal)),""))</f>
        <v/>
      </c>
      <c r="L442" s="41" t="str" cm="1">
        <f t="array" ref="L442">IF(($Y442+$Z442+$AA442+$AD442)=0,"",IFERROR(_xlfn.LET(_xlpm.CSVVal,IF($Y442=0,"",INDEX(CSV!Q$2:Q$510,$Y442)),_xlpm.MacVal,IF($Z442=0,"",INDEX(Output_Mac!M$2:M$500,$Z442)),_xlpm.WinVal,IF($AD442=0,"",INDEX(Output_Win!M$2:M$243,$AD442)),_xlpm.MyAuditVal,IF($AA442=0,"",INDEX(My_Audit!K$2:K$456,$AA442)),_xlfn.IFS(_xlpm.MyAuditVal&lt;&gt;"",_xlpm.MyAuditVal,_xlpm.MacVal&lt;&gt;"",_xlpm.MacVal,_xlpm.WinVal&lt;&gt;"",_xlpm.WinVal,_xlpm.CSVVal&lt;&gt;"",_xlpm.CSVVal)),""))</f>
        <v/>
      </c>
      <c r="M442" s="41" t="str" cm="1">
        <f t="array" ref="M442">IF(($Y442+$Z442+$AA442+$AD442)=0,"",ExpandDiagCodes(_xlfn.TEXTJOIN(", ",TRUE,IF($AA442=0,"",INDEX(My_Audit!N$2:N$456,$AA442)),IF($Z442=0,"",INDEX(Output_Mac!S$2:S$500,$Z442)),IF($AD442=0,"",INDEX(Output_Win!S$2:S$243,$AD442)),IF($Y442=0,"",INDEX(CSV!AE$2:AE$510,$Y442)))))</f>
        <v/>
      </c>
      <c r="N442" s="41" t="str" cm="1">
        <f t="array" ref="N442">IF(($Y442+$Z442+$AA442+$AD442)=0,"",IFERROR(_xlfn.LET(_xlpm.CSVVal,IF($Y442=0,"",INDEX(CSV!AG$2:AG$510,$Y442)),_xlpm.MacVal,IF($Z442=0,"",INDEX(Output_Mac!T$2:T$500,$Z442)),_xlpm.WinVal,IF($AD442=0,"",INDEX(Output_Win!T$2:T$243,$AD442)),_xlpm.MyAuditVal,IF($AA442=0,"",INDEX(My_Audit!O$2:O$456,$AA442)),_xlfn.IFS(_xlpm.MyAuditVal&lt;&gt;"",_xlpm.MyAuditVal,_xlpm.MacVal&lt;&gt;"",_xlpm.MacVal,_xlpm.WinVal&lt;&gt;"",_xlpm.WinVal,_xlpm.CSVVal&lt;&gt;"",_xlpm.CSVVal)),""))</f>
        <v/>
      </c>
      <c r="O442" s="41" t="str" cm="1">
        <f t="array" ref="O442">IF($AB442=0,"",INDEX(My_Audit!P$2:P$456,$AB442))&amp;""</f>
        <v/>
      </c>
      <c r="P442" s="40"/>
      <c r="Q442" s="41" t="str">
        <f>IF(LEFT(N442,4)="Pass","Nist SP 800-88",My_Audit!R442)&amp;""</f>
        <v/>
      </c>
      <c r="R442" s="40"/>
      <c r="S442" s="40"/>
      <c r="T442" s="41" t="str" cm="1">
        <f t="array" ref="T442">IF($AC442=0,"",INDEX(Models!J$2:J$605,$AC442))</f>
        <v/>
      </c>
      <c r="U442" s="40"/>
      <c r="V442" s="40"/>
      <c r="W442" s="79" t="str" cm="1">
        <f t="array" ref="W442">IF(($Z442+$AA442+$AD442)=0,"",ExpandDiagCodes(_xlfn.TEXTJOIN(", ",TRUE,IF($AA442=0,"",INDEX(My_Audit!L$2:L$456,$AA442)),IF($Z442=0,"",INDEX(Output_Mac!AA$2:AA$500,$Z442)),IF($AD442=0,"",INDEX(Output_Win!AA$2:AA$243,$AD442)))))</f>
        <v/>
      </c>
      <c r="Y442" s="80">
        <f>IFERROR(MATCH($A442,CSV!$A$2:$A$510,0),0)</f>
        <v>0</v>
      </c>
      <c r="Z442" s="80">
        <f>IFERROR(MATCH($A442,Output_Mac!$A$2:$A$500,0),0)</f>
        <v>0</v>
      </c>
      <c r="AA442" s="80">
        <f>IFERROR(MATCH($A442,My_Audit!$A$2:$A$456,0),0)</f>
        <v>441</v>
      </c>
      <c r="AB442" s="80">
        <f>IFERROR(MATCH($C442,My_Audit!$B$2:$B$456,0),0)</f>
        <v>0</v>
      </c>
      <c r="AC442" s="80">
        <f>IFERROR(MATCH($E442,Models!$I$2:$I$605,0),0)</f>
        <v>0</v>
      </c>
      <c r="AD442" s="80">
        <f>IFERROR(MATCH($A442,Output_Win!$A$2:$A$243,0),0)</f>
        <v>0</v>
      </c>
    </row>
    <row r="443" spans="1:30">
      <c r="A443" s="40" t="str">
        <f>_xlfn.TEXTJOIN("",TRUE,Input!$A$4,TEXT(ROW(My_Audit!A442)+Input!$A$8-1,"00"))</f>
        <v>W4830</v>
      </c>
      <c r="B443" s="40" t="str">
        <f>_xlfn.TEXTJOIN("-",TRUE,"ITD",Input!$A$2,A443)</f>
        <v>ITD-SHR11749-W4830</v>
      </c>
      <c r="C443" s="41" t="str" cm="1">
        <f t="array" ref="C443">IF(($Y443+$Z443+$AA443+$AD443)=0,"",IFERROR(_xlfn.LET(_xlpm.CSVVal,IF($Y443=0,"",INDEX(CSV!B$2:B$510,$Y443)),_xlpm.MacVal,IF($Z443=0,"",INDEX(Output_Mac!B$2:B$500,$Z443)),_xlpm.WinVal,IF($AD443=0,"",INDEX(Output_Win!B$2:B$243,$AD443)),_xlpm.MyAuditVal,IF($AA443=0,"",INDEX(My_Audit!B$2:B$456,$AA443)),_xlfn.IFS(_xlpm.MyAuditVal&lt;&gt;"",_xlpm.MyAuditVal,_xlpm.MacVal&lt;&gt;"",_xlpm.MacVal,_xlpm.WinVal&lt;&gt;"",_xlpm.WinVal,_xlpm.CSVVal&lt;&gt;"",_xlpm.CSVVal)),""))</f>
        <v/>
      </c>
      <c r="D443" s="41" t="str" cm="1">
        <f t="array" ref="D443">IF(($Y443+$Z443+$AA443+$AD443)=0,"",IFERROR(_xlfn.LET(_xlpm.CSVVal,IF($Y443=0,"",INDEX(CSV!C$2:C$510,$Y443)),_xlpm.MacVal,IF($Z443=0,"",INDEX(Output_Mac!D$2:D$500,$Z443)),_xlpm.WinVal,IF($AD443=0,"",INDEX(Output_Win!D$2:D$243,$AD443)),_xlpm.MyAuditVal,IF($AA443=0,"",INDEX(My_Audit!C$2:C$456,$AA443)),_xlfn.IFS(_xlpm.MyAuditVal&lt;&gt;"",_xlpm.MyAuditVal,_xlpm.MacVal&lt;&gt;"",_xlpm.MacVal,_xlpm.WinVal&lt;&gt;"",_xlpm.WinVal,_xlpm.CSVVal&lt;&gt;"",_xlpm.CSVVal)),""))</f>
        <v/>
      </c>
      <c r="E443" s="41" t="str" cm="1">
        <f t="array" ref="E443">IF(($Y443+$Z443+$AA443+$AD443)=0,"",IFERROR(_xlfn.LET(_xlpm.CSVVal,IF($Y443=0,"",INDEX(CSV!E$2:E$510,$Y443)),_xlpm.MacVal,IF($Z443=0,"",INDEX(Output_Mac!C$2:C$500,$Z443)),_xlpm.WinVal,IF($AD443=0,"",INDEX(Output_Win!C$2:C$243,$AD443)),_xlpm.MyAuditVal,IF($AA443=0,"",INDEX(My_Audit!D$2:D$456,$AA443)),_xlfn.IFS(_xlpm.MyAuditVal&lt;&gt;"",_xlpm.MyAuditVal,_xlpm.MacVal&lt;&gt;"",_xlpm.MacVal,_xlpm.WinVal&lt;&gt;"",_xlpm.WinVal,_xlpm.CSVVal&lt;&gt;"",_xlpm.CSVVal)),""))</f>
        <v/>
      </c>
      <c r="F443" s="41" t="str" cm="1">
        <f t="array" ref="F443">IF(($Y443+$Z443+$AA443+$AD443)=0,"",IFERROR(_xlfn.LET(_xlpm.CSVVal,IF($Y443=0,"",INDEX(CSV!F$2:F$510,$Y443)),_xlpm.MacVal,IF($Z443=0,"",INDEX(Output_Mac!E$2:E$500,$Z443)),_xlpm.WinVal,IF($AD443=0,"",INDEX(Output_Win!E$2:E$243,$AD443)),_xlpm.MyAuditVal,IF($AA443=0,"",INDEX(My_Audit!E$2:E$456,$AA443)),_xlfn.IFS(_xlpm.MyAuditVal&lt;&gt;"",_xlpm.MyAuditVal,_xlpm.MacVal&lt;&gt;"",_xlpm.MacVal,_xlpm.WinVal&lt;&gt;"",_xlpm.WinVal,_xlpm.CSVVal&lt;&gt;"",PROPER(_xlpm.CSVVal))),""))</f>
        <v/>
      </c>
      <c r="G443" s="41" t="str" cm="1">
        <f t="array" ref="G443">IF(($Y443+$Z443+$AA443+$AD443)=0,"",IFERROR(_xlfn.LET(_xlpm.CSVVal,IF($Y443=0,"",INDEX(CSV!G$2:G$510,$Y443)),_xlpm.MacVal,IF($Z443=0,"",INDEX(Output_Mac!G$2:G$500,$Z443)),_xlpm.WinVal,IF($AD443=0,"",INDEX(Output_Win!G$2:G$243,$AD443)),_xlpm.MyAuditVal,IF($AA443=0,"",INDEX(My_Audit!F$2:F$456,$AA443)),_xlfn.IFS(_xlpm.MyAuditVal&lt;&gt;"",_xlpm.MyAuditVal,_xlpm.MacVal&lt;&gt;"",_xlpm.MacVal,_xlpm.WinVal&lt;&gt;"",_xlpm.WinVal,_xlpm.CSVVal&lt;&gt;"",_xlpm.CSVVal)),""))</f>
        <v/>
      </c>
      <c r="H443" s="41" t="str" cm="1">
        <f t="array" ref="H443">IF($Z443&gt;0,INDEX(Output_Mac!H$2:H$500,$Z443),IF($AD443&gt;0,INDEX(Output_Win!H$2:H$243,$AD443),IF($AA443&gt;0,_xlfn.LET(_xlpm.MyAuditVal,INDEX(My_Audit!G$2:G$456,$AA443),IF(_xlpm.MyAuditVal=0,"",_xlpm.MyAuditVal)),"")))</f>
        <v/>
      </c>
      <c r="I443" s="41" t="str" cm="1">
        <f t="array" ref="I443">IF(($Y443+$Z443+$AA443+$AD443)=0,"",IFERROR(_xlfn.LET(_xlpm.CSVVal,IF($Y443=0,"",INDEX(CSV!H$2:H$510,$Y443)),_xlpm.MacVal,IF($Z443=0,"",INDEX(Output_Mac!I$2:I$500,$Z443)),_xlpm.WinVal,IF($AD443=0,"",INDEX(Output_Win!I$2:I$243,$AD443)),_xlpm.MyAuditVal,IF($AA443=0,"",INDEX(My_Audit!H$2:H$456,$AA443)),_xlfn.IFS(_xlpm.MyAuditVal&lt;&gt;"",_xlpm.MyAuditVal,_xlpm.MacVal&lt;&gt;"",_xlpm.MacVal,_xlpm.WinVal&lt;&gt;"",_xlpm.WinVal,_xlpm.CSVVal&lt;&gt;"",_xlpm.CSVVal)),""))</f>
        <v/>
      </c>
      <c r="J443" s="41" t="str" cm="1">
        <f t="array" ref="J443">IF(($Y443+$Z443+$AA443+$AD443)=0,"",IFERROR(_xlfn.LET(_xlpm.CSVVal,IF($Y443=0,"",INDEX(CSV!J$2:J$510,$Y443)),_xlpm.MacVal,IF($Z443=0,"",INDEX(Output_Mac!J$2:J$500,$Z443)),_xlpm.WinVal,IF($AD443=0,"",INDEX(Output_Win!J$2:J$243,$AD443)),_xlpm.MyAuditVal,IF($AA443=0,"",INDEX(My_Audit!I$2:I$456,$AA443)),_xlfn.IFS(_xlpm.MyAuditVal&lt;&gt;"",_xlpm.MyAuditVal,_xlpm.MacVal&lt;&gt;"",_xlpm.MacVal,_xlpm.WinVal&lt;&gt;"",_xlpm.WinVal,_xlpm.CSVVal&lt;&gt;"",_xlpm.CSVVal)),""))</f>
        <v/>
      </c>
      <c r="K443" s="41" t="str" cm="1">
        <f t="array" ref="K443">IF(($Y443+$Z443+$AA443+$AD443)=0,"",IFERROR(_xlfn.LET(_xlpm.CSVVal,IF($Y443=0,"",INDEX(CSV!N$2:N$510,$Y443)),_xlpm.MacVal,IF($Z443=0,"",INDEX(Output_Mac!L$2:L$500,$Z443)),_xlpm.WinVal,IF($AD443=0,"",INDEX(Output_Win!L$2:L$243,$AD443)),_xlpm.MyAuditVal,IF($AA443=0,"",INDEX(My_Audit!J$2:J$456,$AA443)),_xlfn.IFS(_xlpm.MyAuditVal&lt;&gt;"",_xlpm.MyAuditVal,_xlpm.MacVal&lt;&gt;"",_xlpm.MacVal,_xlpm.WinVal&lt;&gt;"",_xlpm.WinVal,_xlpm.CSVVal&lt;&gt;"",_xlpm.CSVVal)),""))</f>
        <v/>
      </c>
      <c r="L443" s="41" t="str" cm="1">
        <f t="array" ref="L443">IF(($Y443+$Z443+$AA443+$AD443)=0,"",IFERROR(_xlfn.LET(_xlpm.CSVVal,IF($Y443=0,"",INDEX(CSV!Q$2:Q$510,$Y443)),_xlpm.MacVal,IF($Z443=0,"",INDEX(Output_Mac!M$2:M$500,$Z443)),_xlpm.WinVal,IF($AD443=0,"",INDEX(Output_Win!M$2:M$243,$AD443)),_xlpm.MyAuditVal,IF($AA443=0,"",INDEX(My_Audit!K$2:K$456,$AA443)),_xlfn.IFS(_xlpm.MyAuditVal&lt;&gt;"",_xlpm.MyAuditVal,_xlpm.MacVal&lt;&gt;"",_xlpm.MacVal,_xlpm.WinVal&lt;&gt;"",_xlpm.WinVal,_xlpm.CSVVal&lt;&gt;"",_xlpm.CSVVal)),""))</f>
        <v/>
      </c>
      <c r="M443" s="41" t="str" cm="1">
        <f t="array" ref="M443">IF(($Y443+$Z443+$AA443+$AD443)=0,"",ExpandDiagCodes(_xlfn.TEXTJOIN(", ",TRUE,IF($AA443=0,"",INDEX(My_Audit!N$2:N$456,$AA443)),IF($Z443=0,"",INDEX(Output_Mac!S$2:S$500,$Z443)),IF($AD443=0,"",INDEX(Output_Win!S$2:S$243,$AD443)),IF($Y443=0,"",INDEX(CSV!AE$2:AE$510,$Y443)))))</f>
        <v/>
      </c>
      <c r="N443" s="41" t="str" cm="1">
        <f t="array" ref="N443">IF(($Y443+$Z443+$AA443+$AD443)=0,"",IFERROR(_xlfn.LET(_xlpm.CSVVal,IF($Y443=0,"",INDEX(CSV!AG$2:AG$510,$Y443)),_xlpm.MacVal,IF($Z443=0,"",INDEX(Output_Mac!T$2:T$500,$Z443)),_xlpm.WinVal,IF($AD443=0,"",INDEX(Output_Win!T$2:T$243,$AD443)),_xlpm.MyAuditVal,IF($AA443=0,"",INDEX(My_Audit!O$2:O$456,$AA443)),_xlfn.IFS(_xlpm.MyAuditVal&lt;&gt;"",_xlpm.MyAuditVal,_xlpm.MacVal&lt;&gt;"",_xlpm.MacVal,_xlpm.WinVal&lt;&gt;"",_xlpm.WinVal,_xlpm.CSVVal&lt;&gt;"",_xlpm.CSVVal)),""))</f>
        <v/>
      </c>
      <c r="O443" s="41" t="str" cm="1">
        <f t="array" ref="O443">IF($AB443=0,"",INDEX(My_Audit!P$2:P$456,$AB443))&amp;""</f>
        <v/>
      </c>
      <c r="P443" s="40"/>
      <c r="Q443" s="41" t="str">
        <f>IF(LEFT(N443,4)="Pass","Nist SP 800-88",My_Audit!R443)&amp;""</f>
        <v/>
      </c>
      <c r="R443" s="40"/>
      <c r="S443" s="40"/>
      <c r="T443" s="41" t="str" cm="1">
        <f t="array" ref="T443">IF($AC443=0,"",INDEX(Models!J$2:J$605,$AC443))</f>
        <v/>
      </c>
      <c r="U443" s="40"/>
      <c r="V443" s="40"/>
      <c r="W443" s="79" t="str" cm="1">
        <f t="array" ref="W443">IF(($Z443+$AA443+$AD443)=0,"",ExpandDiagCodes(_xlfn.TEXTJOIN(", ",TRUE,IF($AA443=0,"",INDEX(My_Audit!L$2:L$456,$AA443)),IF($Z443=0,"",INDEX(Output_Mac!AA$2:AA$500,$Z443)),IF($AD443=0,"",INDEX(Output_Win!AA$2:AA$243,$AD443)))))</f>
        <v/>
      </c>
      <c r="Y443" s="80">
        <f>IFERROR(MATCH($A443,CSV!$A$2:$A$510,0),0)</f>
        <v>0</v>
      </c>
      <c r="Z443" s="80">
        <f>IFERROR(MATCH($A443,Output_Mac!$A$2:$A$500,0),0)</f>
        <v>0</v>
      </c>
      <c r="AA443" s="80">
        <f>IFERROR(MATCH($A443,My_Audit!$A$2:$A$456,0),0)</f>
        <v>442</v>
      </c>
      <c r="AB443" s="80">
        <f>IFERROR(MATCH($C443,My_Audit!$B$2:$B$456,0),0)</f>
        <v>0</v>
      </c>
      <c r="AC443" s="80">
        <f>IFERROR(MATCH($E443,Models!$I$2:$I$605,0),0)</f>
        <v>0</v>
      </c>
      <c r="AD443" s="80">
        <f>IFERROR(MATCH($A443,Output_Win!$A$2:$A$243,0),0)</f>
        <v>0</v>
      </c>
    </row>
    <row r="444" spans="1:30">
      <c r="A444" s="40" t="str">
        <f>_xlfn.TEXTJOIN("",TRUE,Input!$A$4,TEXT(ROW(My_Audit!A443)+Input!$A$8-1,"00"))</f>
        <v>W4831</v>
      </c>
      <c r="B444" s="40" t="str">
        <f>_xlfn.TEXTJOIN("-",TRUE,"ITD",Input!$A$2,A444)</f>
        <v>ITD-SHR11749-W4831</v>
      </c>
      <c r="C444" s="41" t="str" cm="1">
        <f t="array" ref="C444">IF(($Y444+$Z444+$AA444+$AD444)=0,"",IFERROR(_xlfn.LET(_xlpm.CSVVal,IF($Y444=0,"",INDEX(CSV!B$2:B$510,$Y444)),_xlpm.MacVal,IF($Z444=0,"",INDEX(Output_Mac!B$2:B$500,$Z444)),_xlpm.WinVal,IF($AD444=0,"",INDEX(Output_Win!B$2:B$243,$AD444)),_xlpm.MyAuditVal,IF($AA444=0,"",INDEX(My_Audit!B$2:B$456,$AA444)),_xlfn.IFS(_xlpm.MyAuditVal&lt;&gt;"",_xlpm.MyAuditVal,_xlpm.MacVal&lt;&gt;"",_xlpm.MacVal,_xlpm.WinVal&lt;&gt;"",_xlpm.WinVal,_xlpm.CSVVal&lt;&gt;"",_xlpm.CSVVal)),""))</f>
        <v/>
      </c>
      <c r="D444" s="41" t="str" cm="1">
        <f t="array" ref="D444">IF(($Y444+$Z444+$AA444+$AD444)=0,"",IFERROR(_xlfn.LET(_xlpm.CSVVal,IF($Y444=0,"",INDEX(CSV!C$2:C$510,$Y444)),_xlpm.MacVal,IF($Z444=0,"",INDEX(Output_Mac!D$2:D$500,$Z444)),_xlpm.WinVal,IF($AD444=0,"",INDEX(Output_Win!D$2:D$243,$AD444)),_xlpm.MyAuditVal,IF($AA444=0,"",INDEX(My_Audit!C$2:C$456,$AA444)),_xlfn.IFS(_xlpm.MyAuditVal&lt;&gt;"",_xlpm.MyAuditVal,_xlpm.MacVal&lt;&gt;"",_xlpm.MacVal,_xlpm.WinVal&lt;&gt;"",_xlpm.WinVal,_xlpm.CSVVal&lt;&gt;"",_xlpm.CSVVal)),""))</f>
        <v/>
      </c>
      <c r="E444" s="41" t="str" cm="1">
        <f t="array" ref="E444">IF(($Y444+$Z444+$AA444+$AD444)=0,"",IFERROR(_xlfn.LET(_xlpm.CSVVal,IF($Y444=0,"",INDEX(CSV!E$2:E$510,$Y444)),_xlpm.MacVal,IF($Z444=0,"",INDEX(Output_Mac!C$2:C$500,$Z444)),_xlpm.WinVal,IF($AD444=0,"",INDEX(Output_Win!C$2:C$243,$AD444)),_xlpm.MyAuditVal,IF($AA444=0,"",INDEX(My_Audit!D$2:D$456,$AA444)),_xlfn.IFS(_xlpm.MyAuditVal&lt;&gt;"",_xlpm.MyAuditVal,_xlpm.MacVal&lt;&gt;"",_xlpm.MacVal,_xlpm.WinVal&lt;&gt;"",_xlpm.WinVal,_xlpm.CSVVal&lt;&gt;"",_xlpm.CSVVal)),""))</f>
        <v/>
      </c>
      <c r="F444" s="41" t="str" cm="1">
        <f t="array" ref="F444">IF(($Y444+$Z444+$AA444+$AD444)=0,"",IFERROR(_xlfn.LET(_xlpm.CSVVal,IF($Y444=0,"",INDEX(CSV!F$2:F$510,$Y444)),_xlpm.MacVal,IF($Z444=0,"",INDEX(Output_Mac!E$2:E$500,$Z444)),_xlpm.WinVal,IF($AD444=0,"",INDEX(Output_Win!E$2:E$243,$AD444)),_xlpm.MyAuditVal,IF($AA444=0,"",INDEX(My_Audit!E$2:E$456,$AA444)),_xlfn.IFS(_xlpm.MyAuditVal&lt;&gt;"",_xlpm.MyAuditVal,_xlpm.MacVal&lt;&gt;"",_xlpm.MacVal,_xlpm.WinVal&lt;&gt;"",_xlpm.WinVal,_xlpm.CSVVal&lt;&gt;"",PROPER(_xlpm.CSVVal))),""))</f>
        <v/>
      </c>
      <c r="G444" s="41" t="str" cm="1">
        <f t="array" ref="G444">IF(($Y444+$Z444+$AA444+$AD444)=0,"",IFERROR(_xlfn.LET(_xlpm.CSVVal,IF($Y444=0,"",INDEX(CSV!G$2:G$510,$Y444)),_xlpm.MacVal,IF($Z444=0,"",INDEX(Output_Mac!G$2:G$500,$Z444)),_xlpm.WinVal,IF($AD444=0,"",INDEX(Output_Win!G$2:G$243,$AD444)),_xlpm.MyAuditVal,IF($AA444=0,"",INDEX(My_Audit!F$2:F$456,$AA444)),_xlfn.IFS(_xlpm.MyAuditVal&lt;&gt;"",_xlpm.MyAuditVal,_xlpm.MacVal&lt;&gt;"",_xlpm.MacVal,_xlpm.WinVal&lt;&gt;"",_xlpm.WinVal,_xlpm.CSVVal&lt;&gt;"",_xlpm.CSVVal)),""))</f>
        <v/>
      </c>
      <c r="H444" s="41" t="str" cm="1">
        <f t="array" ref="H444">IF($Z444&gt;0,INDEX(Output_Mac!H$2:H$500,$Z444),IF($AD444&gt;0,INDEX(Output_Win!H$2:H$243,$AD444),IF($AA444&gt;0,_xlfn.LET(_xlpm.MyAuditVal,INDEX(My_Audit!G$2:G$456,$AA444),IF(_xlpm.MyAuditVal=0,"",_xlpm.MyAuditVal)),"")))</f>
        <v/>
      </c>
      <c r="I444" s="41" t="str" cm="1">
        <f t="array" ref="I444">IF(($Y444+$Z444+$AA444+$AD444)=0,"",IFERROR(_xlfn.LET(_xlpm.CSVVal,IF($Y444=0,"",INDEX(CSV!H$2:H$510,$Y444)),_xlpm.MacVal,IF($Z444=0,"",INDEX(Output_Mac!I$2:I$500,$Z444)),_xlpm.WinVal,IF($AD444=0,"",INDEX(Output_Win!I$2:I$243,$AD444)),_xlpm.MyAuditVal,IF($AA444=0,"",INDEX(My_Audit!H$2:H$456,$AA444)),_xlfn.IFS(_xlpm.MyAuditVal&lt;&gt;"",_xlpm.MyAuditVal,_xlpm.MacVal&lt;&gt;"",_xlpm.MacVal,_xlpm.WinVal&lt;&gt;"",_xlpm.WinVal,_xlpm.CSVVal&lt;&gt;"",_xlpm.CSVVal)),""))</f>
        <v/>
      </c>
      <c r="J444" s="41" t="str" cm="1">
        <f t="array" ref="J444">IF(($Y444+$Z444+$AA444+$AD444)=0,"",IFERROR(_xlfn.LET(_xlpm.CSVVal,IF($Y444=0,"",INDEX(CSV!J$2:J$510,$Y444)),_xlpm.MacVal,IF($Z444=0,"",INDEX(Output_Mac!J$2:J$500,$Z444)),_xlpm.WinVal,IF($AD444=0,"",INDEX(Output_Win!J$2:J$243,$AD444)),_xlpm.MyAuditVal,IF($AA444=0,"",INDEX(My_Audit!I$2:I$456,$AA444)),_xlfn.IFS(_xlpm.MyAuditVal&lt;&gt;"",_xlpm.MyAuditVal,_xlpm.MacVal&lt;&gt;"",_xlpm.MacVal,_xlpm.WinVal&lt;&gt;"",_xlpm.WinVal,_xlpm.CSVVal&lt;&gt;"",_xlpm.CSVVal)),""))</f>
        <v/>
      </c>
      <c r="K444" s="41" t="str" cm="1">
        <f t="array" ref="K444">IF(($Y444+$Z444+$AA444+$AD444)=0,"",IFERROR(_xlfn.LET(_xlpm.CSVVal,IF($Y444=0,"",INDEX(CSV!N$2:N$510,$Y444)),_xlpm.MacVal,IF($Z444=0,"",INDEX(Output_Mac!L$2:L$500,$Z444)),_xlpm.WinVal,IF($AD444=0,"",INDEX(Output_Win!L$2:L$243,$AD444)),_xlpm.MyAuditVal,IF($AA444=0,"",INDEX(My_Audit!J$2:J$456,$AA444)),_xlfn.IFS(_xlpm.MyAuditVal&lt;&gt;"",_xlpm.MyAuditVal,_xlpm.MacVal&lt;&gt;"",_xlpm.MacVal,_xlpm.WinVal&lt;&gt;"",_xlpm.WinVal,_xlpm.CSVVal&lt;&gt;"",_xlpm.CSVVal)),""))</f>
        <v/>
      </c>
      <c r="L444" s="41" t="str" cm="1">
        <f t="array" ref="L444">IF(($Y444+$Z444+$AA444+$AD444)=0,"",IFERROR(_xlfn.LET(_xlpm.CSVVal,IF($Y444=0,"",INDEX(CSV!Q$2:Q$510,$Y444)),_xlpm.MacVal,IF($Z444=0,"",INDEX(Output_Mac!M$2:M$500,$Z444)),_xlpm.WinVal,IF($AD444=0,"",INDEX(Output_Win!M$2:M$243,$AD444)),_xlpm.MyAuditVal,IF($AA444=0,"",INDEX(My_Audit!K$2:K$456,$AA444)),_xlfn.IFS(_xlpm.MyAuditVal&lt;&gt;"",_xlpm.MyAuditVal,_xlpm.MacVal&lt;&gt;"",_xlpm.MacVal,_xlpm.WinVal&lt;&gt;"",_xlpm.WinVal,_xlpm.CSVVal&lt;&gt;"",_xlpm.CSVVal)),""))</f>
        <v/>
      </c>
      <c r="M444" s="41" t="str" cm="1">
        <f t="array" ref="M444">IF(($Y444+$Z444+$AA444+$AD444)=0,"",ExpandDiagCodes(_xlfn.TEXTJOIN(", ",TRUE,IF($AA444=0,"",INDEX(My_Audit!N$2:N$456,$AA444)),IF($Z444=0,"",INDEX(Output_Mac!S$2:S$500,$Z444)),IF($AD444=0,"",INDEX(Output_Win!S$2:S$243,$AD444)),IF($Y444=0,"",INDEX(CSV!AE$2:AE$510,$Y444)))))</f>
        <v/>
      </c>
      <c r="N444" s="41" t="str" cm="1">
        <f t="array" ref="N444">IF(($Y444+$Z444+$AA444+$AD444)=0,"",IFERROR(_xlfn.LET(_xlpm.CSVVal,IF($Y444=0,"",INDEX(CSV!AG$2:AG$510,$Y444)),_xlpm.MacVal,IF($Z444=0,"",INDEX(Output_Mac!T$2:T$500,$Z444)),_xlpm.WinVal,IF($AD444=0,"",INDEX(Output_Win!T$2:T$243,$AD444)),_xlpm.MyAuditVal,IF($AA444=0,"",INDEX(My_Audit!O$2:O$456,$AA444)),_xlfn.IFS(_xlpm.MyAuditVal&lt;&gt;"",_xlpm.MyAuditVal,_xlpm.MacVal&lt;&gt;"",_xlpm.MacVal,_xlpm.WinVal&lt;&gt;"",_xlpm.WinVal,_xlpm.CSVVal&lt;&gt;"",_xlpm.CSVVal)),""))</f>
        <v/>
      </c>
      <c r="O444" s="41" t="str" cm="1">
        <f t="array" ref="O444">IF($AB444=0,"",INDEX(My_Audit!P$2:P$456,$AB444))&amp;""</f>
        <v/>
      </c>
      <c r="P444" s="40"/>
      <c r="Q444" s="41" t="str">
        <f>IF(LEFT(N444,4)="Pass","Nist SP 800-88",My_Audit!R444)&amp;""</f>
        <v/>
      </c>
      <c r="R444" s="40"/>
      <c r="S444" s="40"/>
      <c r="T444" s="41" t="str" cm="1">
        <f t="array" ref="T444">IF($AC444=0,"",INDEX(Models!J$2:J$605,$AC444))</f>
        <v/>
      </c>
      <c r="U444" s="40"/>
      <c r="V444" s="40"/>
      <c r="W444" s="79" t="str" cm="1">
        <f t="array" ref="W444">IF(($Z444+$AA444+$AD444)=0,"",ExpandDiagCodes(_xlfn.TEXTJOIN(", ",TRUE,IF($AA444=0,"",INDEX(My_Audit!L$2:L$456,$AA444)),IF($Z444=0,"",INDEX(Output_Mac!AA$2:AA$500,$Z444)),IF($AD444=0,"",INDEX(Output_Win!AA$2:AA$243,$AD444)))))</f>
        <v/>
      </c>
      <c r="Y444" s="80">
        <f>IFERROR(MATCH($A444,CSV!$A$2:$A$510,0),0)</f>
        <v>0</v>
      </c>
      <c r="Z444" s="80">
        <f>IFERROR(MATCH($A444,Output_Mac!$A$2:$A$500,0),0)</f>
        <v>0</v>
      </c>
      <c r="AA444" s="80">
        <f>IFERROR(MATCH($A444,My_Audit!$A$2:$A$456,0),0)</f>
        <v>443</v>
      </c>
      <c r="AB444" s="80">
        <f>IFERROR(MATCH($C444,My_Audit!$B$2:$B$456,0),0)</f>
        <v>0</v>
      </c>
      <c r="AC444" s="80">
        <f>IFERROR(MATCH($E444,Models!$I$2:$I$605,0),0)</f>
        <v>0</v>
      </c>
      <c r="AD444" s="80">
        <f>IFERROR(MATCH($A444,Output_Win!$A$2:$A$243,0),0)</f>
        <v>0</v>
      </c>
    </row>
    <row r="445" spans="1:30">
      <c r="A445" s="40" t="str">
        <f>_xlfn.TEXTJOIN("",TRUE,Input!$A$4,TEXT(ROW(My_Audit!A444)+Input!$A$8-1,"00"))</f>
        <v>W4832</v>
      </c>
      <c r="B445" s="40" t="str">
        <f>_xlfn.TEXTJOIN("-",TRUE,"ITD",Input!$A$2,A445)</f>
        <v>ITD-SHR11749-W4832</v>
      </c>
      <c r="C445" s="41" t="str" cm="1">
        <f t="array" ref="C445">IF(($Y445+$Z445+$AA445+$AD445)=0,"",IFERROR(_xlfn.LET(_xlpm.CSVVal,IF($Y445=0,"",INDEX(CSV!B$2:B$510,$Y445)),_xlpm.MacVal,IF($Z445=0,"",INDEX(Output_Mac!B$2:B$500,$Z445)),_xlpm.WinVal,IF($AD445=0,"",INDEX(Output_Win!B$2:B$243,$AD445)),_xlpm.MyAuditVal,IF($AA445=0,"",INDEX(My_Audit!B$2:B$456,$AA445)),_xlfn.IFS(_xlpm.MyAuditVal&lt;&gt;"",_xlpm.MyAuditVal,_xlpm.MacVal&lt;&gt;"",_xlpm.MacVal,_xlpm.WinVal&lt;&gt;"",_xlpm.WinVal,_xlpm.CSVVal&lt;&gt;"",_xlpm.CSVVal)),""))</f>
        <v/>
      </c>
      <c r="D445" s="41" t="str" cm="1">
        <f t="array" ref="D445">IF(($Y445+$Z445+$AA445+$AD445)=0,"",IFERROR(_xlfn.LET(_xlpm.CSVVal,IF($Y445=0,"",INDEX(CSV!C$2:C$510,$Y445)),_xlpm.MacVal,IF($Z445=0,"",INDEX(Output_Mac!D$2:D$500,$Z445)),_xlpm.WinVal,IF($AD445=0,"",INDEX(Output_Win!D$2:D$243,$AD445)),_xlpm.MyAuditVal,IF($AA445=0,"",INDEX(My_Audit!C$2:C$456,$AA445)),_xlfn.IFS(_xlpm.MyAuditVal&lt;&gt;"",_xlpm.MyAuditVal,_xlpm.MacVal&lt;&gt;"",_xlpm.MacVal,_xlpm.WinVal&lt;&gt;"",_xlpm.WinVal,_xlpm.CSVVal&lt;&gt;"",_xlpm.CSVVal)),""))</f>
        <v/>
      </c>
      <c r="E445" s="41" t="str" cm="1">
        <f t="array" ref="E445">IF(($Y445+$Z445+$AA445+$AD445)=0,"",IFERROR(_xlfn.LET(_xlpm.CSVVal,IF($Y445=0,"",INDEX(CSV!E$2:E$510,$Y445)),_xlpm.MacVal,IF($Z445=0,"",INDEX(Output_Mac!C$2:C$500,$Z445)),_xlpm.WinVal,IF($AD445=0,"",INDEX(Output_Win!C$2:C$243,$AD445)),_xlpm.MyAuditVal,IF($AA445=0,"",INDEX(My_Audit!D$2:D$456,$AA445)),_xlfn.IFS(_xlpm.MyAuditVal&lt;&gt;"",_xlpm.MyAuditVal,_xlpm.MacVal&lt;&gt;"",_xlpm.MacVal,_xlpm.WinVal&lt;&gt;"",_xlpm.WinVal,_xlpm.CSVVal&lt;&gt;"",_xlpm.CSVVal)),""))</f>
        <v/>
      </c>
      <c r="F445" s="41" t="str" cm="1">
        <f t="array" ref="F445">IF(($Y445+$Z445+$AA445+$AD445)=0,"",IFERROR(_xlfn.LET(_xlpm.CSVVal,IF($Y445=0,"",INDEX(CSV!F$2:F$510,$Y445)),_xlpm.MacVal,IF($Z445=0,"",INDEX(Output_Mac!E$2:E$500,$Z445)),_xlpm.WinVal,IF($AD445=0,"",INDEX(Output_Win!E$2:E$243,$AD445)),_xlpm.MyAuditVal,IF($AA445=0,"",INDEX(My_Audit!E$2:E$456,$AA445)),_xlfn.IFS(_xlpm.MyAuditVal&lt;&gt;"",_xlpm.MyAuditVal,_xlpm.MacVal&lt;&gt;"",_xlpm.MacVal,_xlpm.WinVal&lt;&gt;"",_xlpm.WinVal,_xlpm.CSVVal&lt;&gt;"",PROPER(_xlpm.CSVVal))),""))</f>
        <v/>
      </c>
      <c r="G445" s="41" t="str" cm="1">
        <f t="array" ref="G445">IF(($Y445+$Z445+$AA445+$AD445)=0,"",IFERROR(_xlfn.LET(_xlpm.CSVVal,IF($Y445=0,"",INDEX(CSV!G$2:G$510,$Y445)),_xlpm.MacVal,IF($Z445=0,"",INDEX(Output_Mac!G$2:G$500,$Z445)),_xlpm.WinVal,IF($AD445=0,"",INDEX(Output_Win!G$2:G$243,$AD445)),_xlpm.MyAuditVal,IF($AA445=0,"",INDEX(My_Audit!F$2:F$456,$AA445)),_xlfn.IFS(_xlpm.MyAuditVal&lt;&gt;"",_xlpm.MyAuditVal,_xlpm.MacVal&lt;&gt;"",_xlpm.MacVal,_xlpm.WinVal&lt;&gt;"",_xlpm.WinVal,_xlpm.CSVVal&lt;&gt;"",_xlpm.CSVVal)),""))</f>
        <v/>
      </c>
      <c r="H445" s="41" t="str" cm="1">
        <f t="array" ref="H445">IF($Z445&gt;0,INDEX(Output_Mac!H$2:H$500,$Z445),IF($AD445&gt;0,INDEX(Output_Win!H$2:H$243,$AD445),IF($AA445&gt;0,_xlfn.LET(_xlpm.MyAuditVal,INDEX(My_Audit!G$2:G$456,$AA445),IF(_xlpm.MyAuditVal=0,"",_xlpm.MyAuditVal)),"")))</f>
        <v/>
      </c>
      <c r="I445" s="41" t="str" cm="1">
        <f t="array" ref="I445">IF(($Y445+$Z445+$AA445+$AD445)=0,"",IFERROR(_xlfn.LET(_xlpm.CSVVal,IF($Y445=0,"",INDEX(CSV!H$2:H$510,$Y445)),_xlpm.MacVal,IF($Z445=0,"",INDEX(Output_Mac!I$2:I$500,$Z445)),_xlpm.WinVal,IF($AD445=0,"",INDEX(Output_Win!I$2:I$243,$AD445)),_xlpm.MyAuditVal,IF($AA445=0,"",INDEX(My_Audit!H$2:H$456,$AA445)),_xlfn.IFS(_xlpm.MyAuditVal&lt;&gt;"",_xlpm.MyAuditVal,_xlpm.MacVal&lt;&gt;"",_xlpm.MacVal,_xlpm.WinVal&lt;&gt;"",_xlpm.WinVal,_xlpm.CSVVal&lt;&gt;"",_xlpm.CSVVal)),""))</f>
        <v/>
      </c>
      <c r="J445" s="41" t="str" cm="1">
        <f t="array" ref="J445">IF(($Y445+$Z445+$AA445+$AD445)=0,"",IFERROR(_xlfn.LET(_xlpm.CSVVal,IF($Y445=0,"",INDEX(CSV!J$2:J$510,$Y445)),_xlpm.MacVal,IF($Z445=0,"",INDEX(Output_Mac!J$2:J$500,$Z445)),_xlpm.WinVal,IF($AD445=0,"",INDEX(Output_Win!J$2:J$243,$AD445)),_xlpm.MyAuditVal,IF($AA445=0,"",INDEX(My_Audit!I$2:I$456,$AA445)),_xlfn.IFS(_xlpm.MyAuditVal&lt;&gt;"",_xlpm.MyAuditVal,_xlpm.MacVal&lt;&gt;"",_xlpm.MacVal,_xlpm.WinVal&lt;&gt;"",_xlpm.WinVal,_xlpm.CSVVal&lt;&gt;"",_xlpm.CSVVal)),""))</f>
        <v/>
      </c>
      <c r="K445" s="41" t="str" cm="1">
        <f t="array" ref="K445">IF(($Y445+$Z445+$AA445+$AD445)=0,"",IFERROR(_xlfn.LET(_xlpm.CSVVal,IF($Y445=0,"",INDEX(CSV!N$2:N$510,$Y445)),_xlpm.MacVal,IF($Z445=0,"",INDEX(Output_Mac!L$2:L$500,$Z445)),_xlpm.WinVal,IF($AD445=0,"",INDEX(Output_Win!L$2:L$243,$AD445)),_xlpm.MyAuditVal,IF($AA445=0,"",INDEX(My_Audit!J$2:J$456,$AA445)),_xlfn.IFS(_xlpm.MyAuditVal&lt;&gt;"",_xlpm.MyAuditVal,_xlpm.MacVal&lt;&gt;"",_xlpm.MacVal,_xlpm.WinVal&lt;&gt;"",_xlpm.WinVal,_xlpm.CSVVal&lt;&gt;"",_xlpm.CSVVal)),""))</f>
        <v/>
      </c>
      <c r="L445" s="41" t="str" cm="1">
        <f t="array" ref="L445">IF(($Y445+$Z445+$AA445+$AD445)=0,"",IFERROR(_xlfn.LET(_xlpm.CSVVal,IF($Y445=0,"",INDEX(CSV!Q$2:Q$510,$Y445)),_xlpm.MacVal,IF($Z445=0,"",INDEX(Output_Mac!M$2:M$500,$Z445)),_xlpm.WinVal,IF($AD445=0,"",INDEX(Output_Win!M$2:M$243,$AD445)),_xlpm.MyAuditVal,IF($AA445=0,"",INDEX(My_Audit!K$2:K$456,$AA445)),_xlfn.IFS(_xlpm.MyAuditVal&lt;&gt;"",_xlpm.MyAuditVal,_xlpm.MacVal&lt;&gt;"",_xlpm.MacVal,_xlpm.WinVal&lt;&gt;"",_xlpm.WinVal,_xlpm.CSVVal&lt;&gt;"",_xlpm.CSVVal)),""))</f>
        <v/>
      </c>
      <c r="M445" s="41" t="str" cm="1">
        <f t="array" ref="M445">IF(($Y445+$Z445+$AA445+$AD445)=0,"",ExpandDiagCodes(_xlfn.TEXTJOIN(", ",TRUE,IF($AA445=0,"",INDEX(My_Audit!N$2:N$456,$AA445)),IF($Z445=0,"",INDEX(Output_Mac!S$2:S$500,$Z445)),IF($AD445=0,"",INDEX(Output_Win!S$2:S$243,$AD445)),IF($Y445=0,"",INDEX(CSV!AE$2:AE$510,$Y445)))))</f>
        <v/>
      </c>
      <c r="N445" s="41" t="str" cm="1">
        <f t="array" ref="N445">IF(($Y445+$Z445+$AA445+$AD445)=0,"",IFERROR(_xlfn.LET(_xlpm.CSVVal,IF($Y445=0,"",INDEX(CSV!AG$2:AG$510,$Y445)),_xlpm.MacVal,IF($Z445=0,"",INDEX(Output_Mac!T$2:T$500,$Z445)),_xlpm.WinVal,IF($AD445=0,"",INDEX(Output_Win!T$2:T$243,$AD445)),_xlpm.MyAuditVal,IF($AA445=0,"",INDEX(My_Audit!O$2:O$456,$AA445)),_xlfn.IFS(_xlpm.MyAuditVal&lt;&gt;"",_xlpm.MyAuditVal,_xlpm.MacVal&lt;&gt;"",_xlpm.MacVal,_xlpm.WinVal&lt;&gt;"",_xlpm.WinVal,_xlpm.CSVVal&lt;&gt;"",_xlpm.CSVVal)),""))</f>
        <v/>
      </c>
      <c r="O445" s="41" t="str" cm="1">
        <f t="array" ref="O445">IF($AB445=0,"",INDEX(My_Audit!P$2:P$456,$AB445))&amp;""</f>
        <v/>
      </c>
      <c r="P445" s="40"/>
      <c r="Q445" s="41" t="str">
        <f>IF(LEFT(N445,4)="Pass","Nist SP 800-88",My_Audit!R445)&amp;""</f>
        <v/>
      </c>
      <c r="R445" s="40"/>
      <c r="S445" s="40"/>
      <c r="T445" s="41" t="str" cm="1">
        <f t="array" ref="T445">IF($AC445=0,"",INDEX(Models!J$2:J$605,$AC445))</f>
        <v/>
      </c>
      <c r="U445" s="40"/>
      <c r="V445" s="40"/>
      <c r="W445" s="79" t="str" cm="1">
        <f t="array" ref="W445">IF(($Z445+$AA445+$AD445)=0,"",ExpandDiagCodes(_xlfn.TEXTJOIN(", ",TRUE,IF($AA445=0,"",INDEX(My_Audit!L$2:L$456,$AA445)),IF($Z445=0,"",INDEX(Output_Mac!AA$2:AA$500,$Z445)),IF($AD445=0,"",INDEX(Output_Win!AA$2:AA$243,$AD445)))))</f>
        <v/>
      </c>
      <c r="Y445" s="80">
        <f>IFERROR(MATCH($A445,CSV!$A$2:$A$510,0),0)</f>
        <v>0</v>
      </c>
      <c r="Z445" s="80">
        <f>IFERROR(MATCH($A445,Output_Mac!$A$2:$A$500,0),0)</f>
        <v>0</v>
      </c>
      <c r="AA445" s="80">
        <f>IFERROR(MATCH($A445,My_Audit!$A$2:$A$456,0),0)</f>
        <v>444</v>
      </c>
      <c r="AB445" s="80">
        <f>IFERROR(MATCH($C445,My_Audit!$B$2:$B$456,0),0)</f>
        <v>0</v>
      </c>
      <c r="AC445" s="80">
        <f>IFERROR(MATCH($E445,Models!$I$2:$I$605,0),0)</f>
        <v>0</v>
      </c>
      <c r="AD445" s="80">
        <f>IFERROR(MATCH($A445,Output_Win!$A$2:$A$243,0),0)</f>
        <v>0</v>
      </c>
    </row>
    <row r="446" spans="1:30">
      <c r="A446" s="40" t="str">
        <f>_xlfn.TEXTJOIN("",TRUE,Input!$A$4,TEXT(ROW(My_Audit!A445)+Input!$A$8-1,"00"))</f>
        <v>W4833</v>
      </c>
      <c r="B446" s="40" t="str">
        <f>_xlfn.TEXTJOIN("-",TRUE,"ITD",Input!$A$2,A446)</f>
        <v>ITD-SHR11749-W4833</v>
      </c>
      <c r="C446" s="41" t="str" cm="1">
        <f t="array" ref="C446">IF(($Y446+$Z446+$AA446+$AD446)=0,"",IFERROR(_xlfn.LET(_xlpm.CSVVal,IF($Y446=0,"",INDEX(CSV!B$2:B$510,$Y446)),_xlpm.MacVal,IF($Z446=0,"",INDEX(Output_Mac!B$2:B$500,$Z446)),_xlpm.WinVal,IF($AD446=0,"",INDEX(Output_Win!B$2:B$243,$AD446)),_xlpm.MyAuditVal,IF($AA446=0,"",INDEX(My_Audit!B$2:B$456,$AA446)),_xlfn.IFS(_xlpm.MyAuditVal&lt;&gt;"",_xlpm.MyAuditVal,_xlpm.MacVal&lt;&gt;"",_xlpm.MacVal,_xlpm.WinVal&lt;&gt;"",_xlpm.WinVal,_xlpm.CSVVal&lt;&gt;"",_xlpm.CSVVal)),""))</f>
        <v/>
      </c>
      <c r="D446" s="41" t="str" cm="1">
        <f t="array" ref="D446">IF(($Y446+$Z446+$AA446+$AD446)=0,"",IFERROR(_xlfn.LET(_xlpm.CSVVal,IF($Y446=0,"",INDEX(CSV!C$2:C$510,$Y446)),_xlpm.MacVal,IF($Z446=0,"",INDEX(Output_Mac!D$2:D$500,$Z446)),_xlpm.WinVal,IF($AD446=0,"",INDEX(Output_Win!D$2:D$243,$AD446)),_xlpm.MyAuditVal,IF($AA446=0,"",INDEX(My_Audit!C$2:C$456,$AA446)),_xlfn.IFS(_xlpm.MyAuditVal&lt;&gt;"",_xlpm.MyAuditVal,_xlpm.MacVal&lt;&gt;"",_xlpm.MacVal,_xlpm.WinVal&lt;&gt;"",_xlpm.WinVal,_xlpm.CSVVal&lt;&gt;"",_xlpm.CSVVal)),""))</f>
        <v/>
      </c>
      <c r="E446" s="41" t="str" cm="1">
        <f t="array" ref="E446">IF(($Y446+$Z446+$AA446+$AD446)=0,"",IFERROR(_xlfn.LET(_xlpm.CSVVal,IF($Y446=0,"",INDEX(CSV!E$2:E$510,$Y446)),_xlpm.MacVal,IF($Z446=0,"",INDEX(Output_Mac!C$2:C$500,$Z446)),_xlpm.WinVal,IF($AD446=0,"",INDEX(Output_Win!C$2:C$243,$AD446)),_xlpm.MyAuditVal,IF($AA446=0,"",INDEX(My_Audit!D$2:D$456,$AA446)),_xlfn.IFS(_xlpm.MyAuditVal&lt;&gt;"",_xlpm.MyAuditVal,_xlpm.MacVal&lt;&gt;"",_xlpm.MacVal,_xlpm.WinVal&lt;&gt;"",_xlpm.WinVal,_xlpm.CSVVal&lt;&gt;"",_xlpm.CSVVal)),""))</f>
        <v/>
      </c>
      <c r="F446" s="41" t="str" cm="1">
        <f t="array" ref="F446">IF(($Y446+$Z446+$AA446+$AD446)=0,"",IFERROR(_xlfn.LET(_xlpm.CSVVal,IF($Y446=0,"",INDEX(CSV!F$2:F$510,$Y446)),_xlpm.MacVal,IF($Z446=0,"",INDEX(Output_Mac!E$2:E$500,$Z446)),_xlpm.WinVal,IF($AD446=0,"",INDEX(Output_Win!E$2:E$243,$AD446)),_xlpm.MyAuditVal,IF($AA446=0,"",INDEX(My_Audit!E$2:E$456,$AA446)),_xlfn.IFS(_xlpm.MyAuditVal&lt;&gt;"",_xlpm.MyAuditVal,_xlpm.MacVal&lt;&gt;"",_xlpm.MacVal,_xlpm.WinVal&lt;&gt;"",_xlpm.WinVal,_xlpm.CSVVal&lt;&gt;"",PROPER(_xlpm.CSVVal))),""))</f>
        <v/>
      </c>
      <c r="G446" s="41" t="str" cm="1">
        <f t="array" ref="G446">IF(($Y446+$Z446+$AA446+$AD446)=0,"",IFERROR(_xlfn.LET(_xlpm.CSVVal,IF($Y446=0,"",INDEX(CSV!G$2:G$510,$Y446)),_xlpm.MacVal,IF($Z446=0,"",INDEX(Output_Mac!G$2:G$500,$Z446)),_xlpm.WinVal,IF($AD446=0,"",INDEX(Output_Win!G$2:G$243,$AD446)),_xlpm.MyAuditVal,IF($AA446=0,"",INDEX(My_Audit!F$2:F$456,$AA446)),_xlfn.IFS(_xlpm.MyAuditVal&lt;&gt;"",_xlpm.MyAuditVal,_xlpm.MacVal&lt;&gt;"",_xlpm.MacVal,_xlpm.WinVal&lt;&gt;"",_xlpm.WinVal,_xlpm.CSVVal&lt;&gt;"",_xlpm.CSVVal)),""))</f>
        <v/>
      </c>
      <c r="H446" s="41" t="str" cm="1">
        <f t="array" ref="H446">IF($Z446&gt;0,INDEX(Output_Mac!H$2:H$500,$Z446),IF($AD446&gt;0,INDEX(Output_Win!H$2:H$243,$AD446),IF($AA446&gt;0,_xlfn.LET(_xlpm.MyAuditVal,INDEX(My_Audit!G$2:G$456,$AA446),IF(_xlpm.MyAuditVal=0,"",_xlpm.MyAuditVal)),"")))</f>
        <v/>
      </c>
      <c r="I446" s="41" t="str" cm="1">
        <f t="array" ref="I446">IF(($Y446+$Z446+$AA446+$AD446)=0,"",IFERROR(_xlfn.LET(_xlpm.CSVVal,IF($Y446=0,"",INDEX(CSV!H$2:H$510,$Y446)),_xlpm.MacVal,IF($Z446=0,"",INDEX(Output_Mac!I$2:I$500,$Z446)),_xlpm.WinVal,IF($AD446=0,"",INDEX(Output_Win!I$2:I$243,$AD446)),_xlpm.MyAuditVal,IF($AA446=0,"",INDEX(My_Audit!H$2:H$456,$AA446)),_xlfn.IFS(_xlpm.MyAuditVal&lt;&gt;"",_xlpm.MyAuditVal,_xlpm.MacVal&lt;&gt;"",_xlpm.MacVal,_xlpm.WinVal&lt;&gt;"",_xlpm.WinVal,_xlpm.CSVVal&lt;&gt;"",_xlpm.CSVVal)),""))</f>
        <v/>
      </c>
      <c r="J446" s="41" t="str" cm="1">
        <f t="array" ref="J446">IF(($Y446+$Z446+$AA446+$AD446)=0,"",IFERROR(_xlfn.LET(_xlpm.CSVVal,IF($Y446=0,"",INDEX(CSV!J$2:J$510,$Y446)),_xlpm.MacVal,IF($Z446=0,"",INDEX(Output_Mac!J$2:J$500,$Z446)),_xlpm.WinVal,IF($AD446=0,"",INDEX(Output_Win!J$2:J$243,$AD446)),_xlpm.MyAuditVal,IF($AA446=0,"",INDEX(My_Audit!I$2:I$456,$AA446)),_xlfn.IFS(_xlpm.MyAuditVal&lt;&gt;"",_xlpm.MyAuditVal,_xlpm.MacVal&lt;&gt;"",_xlpm.MacVal,_xlpm.WinVal&lt;&gt;"",_xlpm.WinVal,_xlpm.CSVVal&lt;&gt;"",_xlpm.CSVVal)),""))</f>
        <v/>
      </c>
      <c r="K446" s="41" t="str" cm="1">
        <f t="array" ref="K446">IF(($Y446+$Z446+$AA446+$AD446)=0,"",IFERROR(_xlfn.LET(_xlpm.CSVVal,IF($Y446=0,"",INDEX(CSV!N$2:N$510,$Y446)),_xlpm.MacVal,IF($Z446=0,"",INDEX(Output_Mac!L$2:L$500,$Z446)),_xlpm.WinVal,IF($AD446=0,"",INDEX(Output_Win!L$2:L$243,$AD446)),_xlpm.MyAuditVal,IF($AA446=0,"",INDEX(My_Audit!J$2:J$456,$AA446)),_xlfn.IFS(_xlpm.MyAuditVal&lt;&gt;"",_xlpm.MyAuditVal,_xlpm.MacVal&lt;&gt;"",_xlpm.MacVal,_xlpm.WinVal&lt;&gt;"",_xlpm.WinVal,_xlpm.CSVVal&lt;&gt;"",_xlpm.CSVVal)),""))</f>
        <v/>
      </c>
      <c r="L446" s="41" t="str" cm="1">
        <f t="array" ref="L446">IF(($Y446+$Z446+$AA446+$AD446)=0,"",IFERROR(_xlfn.LET(_xlpm.CSVVal,IF($Y446=0,"",INDEX(CSV!Q$2:Q$510,$Y446)),_xlpm.MacVal,IF($Z446=0,"",INDEX(Output_Mac!M$2:M$500,$Z446)),_xlpm.WinVal,IF($AD446=0,"",INDEX(Output_Win!M$2:M$243,$AD446)),_xlpm.MyAuditVal,IF($AA446=0,"",INDEX(My_Audit!K$2:K$456,$AA446)),_xlfn.IFS(_xlpm.MyAuditVal&lt;&gt;"",_xlpm.MyAuditVal,_xlpm.MacVal&lt;&gt;"",_xlpm.MacVal,_xlpm.WinVal&lt;&gt;"",_xlpm.WinVal,_xlpm.CSVVal&lt;&gt;"",_xlpm.CSVVal)),""))</f>
        <v/>
      </c>
      <c r="M446" s="41" t="str" cm="1">
        <f t="array" ref="M446">IF(($Y446+$Z446+$AA446+$AD446)=0,"",ExpandDiagCodes(_xlfn.TEXTJOIN(", ",TRUE,IF($AA446=0,"",INDEX(My_Audit!N$2:N$456,$AA446)),IF($Z446=0,"",INDEX(Output_Mac!S$2:S$500,$Z446)),IF($AD446=0,"",INDEX(Output_Win!S$2:S$243,$AD446)),IF($Y446=0,"",INDEX(CSV!AE$2:AE$510,$Y446)))))</f>
        <v/>
      </c>
      <c r="N446" s="41" t="str" cm="1">
        <f t="array" ref="N446">IF(($Y446+$Z446+$AA446+$AD446)=0,"",IFERROR(_xlfn.LET(_xlpm.CSVVal,IF($Y446=0,"",INDEX(CSV!AG$2:AG$510,$Y446)),_xlpm.MacVal,IF($Z446=0,"",INDEX(Output_Mac!T$2:T$500,$Z446)),_xlpm.WinVal,IF($AD446=0,"",INDEX(Output_Win!T$2:T$243,$AD446)),_xlpm.MyAuditVal,IF($AA446=0,"",INDEX(My_Audit!O$2:O$456,$AA446)),_xlfn.IFS(_xlpm.MyAuditVal&lt;&gt;"",_xlpm.MyAuditVal,_xlpm.MacVal&lt;&gt;"",_xlpm.MacVal,_xlpm.WinVal&lt;&gt;"",_xlpm.WinVal,_xlpm.CSVVal&lt;&gt;"",_xlpm.CSVVal)),""))</f>
        <v/>
      </c>
      <c r="O446" s="41" t="str" cm="1">
        <f t="array" ref="O446">IF($AB446=0,"",INDEX(My_Audit!P$2:P$456,$AB446))&amp;""</f>
        <v/>
      </c>
      <c r="P446" s="40"/>
      <c r="Q446" s="41" t="str">
        <f>IF(LEFT(N446,4)="Pass","Nist SP 800-88",My_Audit!R446)&amp;""</f>
        <v/>
      </c>
      <c r="R446" s="40"/>
      <c r="S446" s="40"/>
      <c r="T446" s="41" t="str" cm="1">
        <f t="array" ref="T446">IF($AC446=0,"",INDEX(Models!J$2:J$605,$AC446))</f>
        <v/>
      </c>
      <c r="U446" s="40"/>
      <c r="V446" s="40"/>
      <c r="W446" s="79" t="str" cm="1">
        <f t="array" ref="W446">IF(($Z446+$AA446+$AD446)=0,"",ExpandDiagCodes(_xlfn.TEXTJOIN(", ",TRUE,IF($AA446=0,"",INDEX(My_Audit!L$2:L$456,$AA446)),IF($Z446=0,"",INDEX(Output_Mac!AA$2:AA$500,$Z446)),IF($AD446=0,"",INDEX(Output_Win!AA$2:AA$243,$AD446)))))</f>
        <v/>
      </c>
      <c r="Y446" s="80">
        <f>IFERROR(MATCH($A446,CSV!$A$2:$A$510,0),0)</f>
        <v>0</v>
      </c>
      <c r="Z446" s="80">
        <f>IFERROR(MATCH($A446,Output_Mac!$A$2:$A$500,0),0)</f>
        <v>0</v>
      </c>
      <c r="AA446" s="80">
        <f>IFERROR(MATCH($A446,My_Audit!$A$2:$A$456,0),0)</f>
        <v>445</v>
      </c>
      <c r="AB446" s="80">
        <f>IFERROR(MATCH($C446,My_Audit!$B$2:$B$456,0),0)</f>
        <v>0</v>
      </c>
      <c r="AC446" s="80">
        <f>IFERROR(MATCH($E446,Models!$I$2:$I$605,0),0)</f>
        <v>0</v>
      </c>
      <c r="AD446" s="80">
        <f>IFERROR(MATCH($A446,Output_Win!$A$2:$A$243,0),0)</f>
        <v>0</v>
      </c>
    </row>
    <row r="447" spans="1:30">
      <c r="A447" s="40" t="str">
        <f>_xlfn.TEXTJOIN("",TRUE,Input!$A$4,TEXT(ROW(My_Audit!A446)+Input!$A$8-1,"00"))</f>
        <v>W4834</v>
      </c>
      <c r="B447" s="40" t="str">
        <f>_xlfn.TEXTJOIN("-",TRUE,"ITD",Input!$A$2,A447)</f>
        <v>ITD-SHR11749-W4834</v>
      </c>
      <c r="C447" s="41" t="str" cm="1">
        <f t="array" ref="C447">IF(($Y447+$Z447+$AA447+$AD447)=0,"",IFERROR(_xlfn.LET(_xlpm.CSVVal,IF($Y447=0,"",INDEX(CSV!B$2:B$510,$Y447)),_xlpm.MacVal,IF($Z447=0,"",INDEX(Output_Mac!B$2:B$500,$Z447)),_xlpm.WinVal,IF($AD447=0,"",INDEX(Output_Win!B$2:B$243,$AD447)),_xlpm.MyAuditVal,IF($AA447=0,"",INDEX(My_Audit!B$2:B$456,$AA447)),_xlfn.IFS(_xlpm.MyAuditVal&lt;&gt;"",_xlpm.MyAuditVal,_xlpm.MacVal&lt;&gt;"",_xlpm.MacVal,_xlpm.WinVal&lt;&gt;"",_xlpm.WinVal,_xlpm.CSVVal&lt;&gt;"",_xlpm.CSVVal)),""))</f>
        <v/>
      </c>
      <c r="D447" s="41" t="str" cm="1">
        <f t="array" ref="D447">IF(($Y447+$Z447+$AA447+$AD447)=0,"",IFERROR(_xlfn.LET(_xlpm.CSVVal,IF($Y447=0,"",INDEX(CSV!C$2:C$510,$Y447)),_xlpm.MacVal,IF($Z447=0,"",INDEX(Output_Mac!D$2:D$500,$Z447)),_xlpm.WinVal,IF($AD447=0,"",INDEX(Output_Win!D$2:D$243,$AD447)),_xlpm.MyAuditVal,IF($AA447=0,"",INDEX(My_Audit!C$2:C$456,$AA447)),_xlfn.IFS(_xlpm.MyAuditVal&lt;&gt;"",_xlpm.MyAuditVal,_xlpm.MacVal&lt;&gt;"",_xlpm.MacVal,_xlpm.WinVal&lt;&gt;"",_xlpm.WinVal,_xlpm.CSVVal&lt;&gt;"",_xlpm.CSVVal)),""))</f>
        <v/>
      </c>
      <c r="E447" s="41" t="str" cm="1">
        <f t="array" ref="E447">IF(($Y447+$Z447+$AA447+$AD447)=0,"",IFERROR(_xlfn.LET(_xlpm.CSVVal,IF($Y447=0,"",INDEX(CSV!E$2:E$510,$Y447)),_xlpm.MacVal,IF($Z447=0,"",INDEX(Output_Mac!C$2:C$500,$Z447)),_xlpm.WinVal,IF($AD447=0,"",INDEX(Output_Win!C$2:C$243,$AD447)),_xlpm.MyAuditVal,IF($AA447=0,"",INDEX(My_Audit!D$2:D$456,$AA447)),_xlfn.IFS(_xlpm.MyAuditVal&lt;&gt;"",_xlpm.MyAuditVal,_xlpm.MacVal&lt;&gt;"",_xlpm.MacVal,_xlpm.WinVal&lt;&gt;"",_xlpm.WinVal,_xlpm.CSVVal&lt;&gt;"",_xlpm.CSVVal)),""))</f>
        <v/>
      </c>
      <c r="F447" s="41" t="str" cm="1">
        <f t="array" ref="F447">IF(($Y447+$Z447+$AA447+$AD447)=0,"",IFERROR(_xlfn.LET(_xlpm.CSVVal,IF($Y447=0,"",INDEX(CSV!F$2:F$510,$Y447)),_xlpm.MacVal,IF($Z447=0,"",INDEX(Output_Mac!E$2:E$500,$Z447)),_xlpm.WinVal,IF($AD447=0,"",INDEX(Output_Win!E$2:E$243,$AD447)),_xlpm.MyAuditVal,IF($AA447=0,"",INDEX(My_Audit!E$2:E$456,$AA447)),_xlfn.IFS(_xlpm.MyAuditVal&lt;&gt;"",_xlpm.MyAuditVal,_xlpm.MacVal&lt;&gt;"",_xlpm.MacVal,_xlpm.WinVal&lt;&gt;"",_xlpm.WinVal,_xlpm.CSVVal&lt;&gt;"",PROPER(_xlpm.CSVVal))),""))</f>
        <v/>
      </c>
      <c r="G447" s="41" t="str" cm="1">
        <f t="array" ref="G447">IF(($Y447+$Z447+$AA447+$AD447)=0,"",IFERROR(_xlfn.LET(_xlpm.CSVVal,IF($Y447=0,"",INDEX(CSV!G$2:G$510,$Y447)),_xlpm.MacVal,IF($Z447=0,"",INDEX(Output_Mac!G$2:G$500,$Z447)),_xlpm.WinVal,IF($AD447=0,"",INDEX(Output_Win!G$2:G$243,$AD447)),_xlpm.MyAuditVal,IF($AA447=0,"",INDEX(My_Audit!F$2:F$456,$AA447)),_xlfn.IFS(_xlpm.MyAuditVal&lt;&gt;"",_xlpm.MyAuditVal,_xlpm.MacVal&lt;&gt;"",_xlpm.MacVal,_xlpm.WinVal&lt;&gt;"",_xlpm.WinVal,_xlpm.CSVVal&lt;&gt;"",_xlpm.CSVVal)),""))</f>
        <v/>
      </c>
      <c r="H447" s="41" t="str" cm="1">
        <f t="array" ref="H447">IF($Z447&gt;0,INDEX(Output_Mac!H$2:H$500,$Z447),IF($AD447&gt;0,INDEX(Output_Win!H$2:H$243,$AD447),IF($AA447&gt;0,_xlfn.LET(_xlpm.MyAuditVal,INDEX(My_Audit!G$2:G$456,$AA447),IF(_xlpm.MyAuditVal=0,"",_xlpm.MyAuditVal)),"")))</f>
        <v/>
      </c>
      <c r="I447" s="41" t="str" cm="1">
        <f t="array" ref="I447">IF(($Y447+$Z447+$AA447+$AD447)=0,"",IFERROR(_xlfn.LET(_xlpm.CSVVal,IF($Y447=0,"",INDEX(CSV!H$2:H$510,$Y447)),_xlpm.MacVal,IF($Z447=0,"",INDEX(Output_Mac!I$2:I$500,$Z447)),_xlpm.WinVal,IF($AD447=0,"",INDEX(Output_Win!I$2:I$243,$AD447)),_xlpm.MyAuditVal,IF($AA447=0,"",INDEX(My_Audit!H$2:H$456,$AA447)),_xlfn.IFS(_xlpm.MyAuditVal&lt;&gt;"",_xlpm.MyAuditVal,_xlpm.MacVal&lt;&gt;"",_xlpm.MacVal,_xlpm.WinVal&lt;&gt;"",_xlpm.WinVal,_xlpm.CSVVal&lt;&gt;"",_xlpm.CSVVal)),""))</f>
        <v/>
      </c>
      <c r="J447" s="41" t="str" cm="1">
        <f t="array" ref="J447">IF(($Y447+$Z447+$AA447+$AD447)=0,"",IFERROR(_xlfn.LET(_xlpm.CSVVal,IF($Y447=0,"",INDEX(CSV!J$2:J$510,$Y447)),_xlpm.MacVal,IF($Z447=0,"",INDEX(Output_Mac!J$2:J$500,$Z447)),_xlpm.WinVal,IF($AD447=0,"",INDEX(Output_Win!J$2:J$243,$AD447)),_xlpm.MyAuditVal,IF($AA447=0,"",INDEX(My_Audit!I$2:I$456,$AA447)),_xlfn.IFS(_xlpm.MyAuditVal&lt;&gt;"",_xlpm.MyAuditVal,_xlpm.MacVal&lt;&gt;"",_xlpm.MacVal,_xlpm.WinVal&lt;&gt;"",_xlpm.WinVal,_xlpm.CSVVal&lt;&gt;"",_xlpm.CSVVal)),""))</f>
        <v/>
      </c>
      <c r="K447" s="41" t="str" cm="1">
        <f t="array" ref="K447">IF(($Y447+$Z447+$AA447+$AD447)=0,"",IFERROR(_xlfn.LET(_xlpm.CSVVal,IF($Y447=0,"",INDEX(CSV!N$2:N$510,$Y447)),_xlpm.MacVal,IF($Z447=0,"",INDEX(Output_Mac!L$2:L$500,$Z447)),_xlpm.WinVal,IF($AD447=0,"",INDEX(Output_Win!L$2:L$243,$AD447)),_xlpm.MyAuditVal,IF($AA447=0,"",INDEX(My_Audit!J$2:J$456,$AA447)),_xlfn.IFS(_xlpm.MyAuditVal&lt;&gt;"",_xlpm.MyAuditVal,_xlpm.MacVal&lt;&gt;"",_xlpm.MacVal,_xlpm.WinVal&lt;&gt;"",_xlpm.WinVal,_xlpm.CSVVal&lt;&gt;"",_xlpm.CSVVal)),""))</f>
        <v/>
      </c>
      <c r="L447" s="41" t="str" cm="1">
        <f t="array" ref="L447">IF(($Y447+$Z447+$AA447+$AD447)=0,"",IFERROR(_xlfn.LET(_xlpm.CSVVal,IF($Y447=0,"",INDEX(CSV!Q$2:Q$510,$Y447)),_xlpm.MacVal,IF($Z447=0,"",INDEX(Output_Mac!M$2:M$500,$Z447)),_xlpm.WinVal,IF($AD447=0,"",INDEX(Output_Win!M$2:M$243,$AD447)),_xlpm.MyAuditVal,IF($AA447=0,"",INDEX(My_Audit!K$2:K$456,$AA447)),_xlfn.IFS(_xlpm.MyAuditVal&lt;&gt;"",_xlpm.MyAuditVal,_xlpm.MacVal&lt;&gt;"",_xlpm.MacVal,_xlpm.WinVal&lt;&gt;"",_xlpm.WinVal,_xlpm.CSVVal&lt;&gt;"",_xlpm.CSVVal)),""))</f>
        <v/>
      </c>
      <c r="M447" s="41" t="str" cm="1">
        <f t="array" ref="M447">IF(($Y447+$Z447+$AA447+$AD447)=0,"",ExpandDiagCodes(_xlfn.TEXTJOIN(", ",TRUE,IF($AA447=0,"",INDEX(My_Audit!N$2:N$456,$AA447)),IF($Z447=0,"",INDEX(Output_Mac!S$2:S$500,$Z447)),IF($AD447=0,"",INDEX(Output_Win!S$2:S$243,$AD447)),IF($Y447=0,"",INDEX(CSV!AE$2:AE$510,$Y447)))))</f>
        <v/>
      </c>
      <c r="N447" s="41" t="str" cm="1">
        <f t="array" ref="N447">IF(($Y447+$Z447+$AA447+$AD447)=0,"",IFERROR(_xlfn.LET(_xlpm.CSVVal,IF($Y447=0,"",INDEX(CSV!AG$2:AG$510,$Y447)),_xlpm.MacVal,IF($Z447=0,"",INDEX(Output_Mac!T$2:T$500,$Z447)),_xlpm.WinVal,IF($AD447=0,"",INDEX(Output_Win!T$2:T$243,$AD447)),_xlpm.MyAuditVal,IF($AA447=0,"",INDEX(My_Audit!O$2:O$456,$AA447)),_xlfn.IFS(_xlpm.MyAuditVal&lt;&gt;"",_xlpm.MyAuditVal,_xlpm.MacVal&lt;&gt;"",_xlpm.MacVal,_xlpm.WinVal&lt;&gt;"",_xlpm.WinVal,_xlpm.CSVVal&lt;&gt;"",_xlpm.CSVVal)),""))</f>
        <v/>
      </c>
      <c r="O447" s="41" t="str" cm="1">
        <f t="array" ref="O447">IF($AB447=0,"",INDEX(My_Audit!P$2:P$456,$AB447))&amp;""</f>
        <v/>
      </c>
      <c r="P447" s="40"/>
      <c r="Q447" s="41" t="str">
        <f>IF(LEFT(N447,4)="Pass","Nist SP 800-88",My_Audit!R447)&amp;""</f>
        <v/>
      </c>
      <c r="R447" s="40"/>
      <c r="S447" s="40"/>
      <c r="T447" s="41" t="str" cm="1">
        <f t="array" ref="T447">IF($AC447=0,"",INDEX(Models!J$2:J$605,$AC447))</f>
        <v/>
      </c>
      <c r="U447" s="40"/>
      <c r="V447" s="40"/>
      <c r="W447" s="79" t="str" cm="1">
        <f t="array" ref="W447">IF(($Z447+$AA447+$AD447)=0,"",ExpandDiagCodes(_xlfn.TEXTJOIN(", ",TRUE,IF($AA447=0,"",INDEX(My_Audit!L$2:L$456,$AA447)),IF($Z447=0,"",INDEX(Output_Mac!AA$2:AA$500,$Z447)),IF($AD447=0,"",INDEX(Output_Win!AA$2:AA$243,$AD447)))))</f>
        <v/>
      </c>
      <c r="Y447" s="80">
        <f>IFERROR(MATCH($A447,CSV!$A$2:$A$510,0),0)</f>
        <v>0</v>
      </c>
      <c r="Z447" s="80">
        <f>IFERROR(MATCH($A447,Output_Mac!$A$2:$A$500,0),0)</f>
        <v>0</v>
      </c>
      <c r="AA447" s="80">
        <f>IFERROR(MATCH($A447,My_Audit!$A$2:$A$456,0),0)</f>
        <v>446</v>
      </c>
      <c r="AB447" s="80">
        <f>IFERROR(MATCH($C447,My_Audit!$B$2:$B$456,0),0)</f>
        <v>0</v>
      </c>
      <c r="AC447" s="80">
        <f>IFERROR(MATCH($E447,Models!$I$2:$I$605,0),0)</f>
        <v>0</v>
      </c>
      <c r="AD447" s="80">
        <f>IFERROR(MATCH($A447,Output_Win!$A$2:$A$243,0),0)</f>
        <v>0</v>
      </c>
    </row>
    <row r="448" spans="1:30">
      <c r="A448" s="40" t="str">
        <f>_xlfn.TEXTJOIN("",TRUE,Input!$A$4,TEXT(ROW(My_Audit!A447)+Input!$A$8-1,"00"))</f>
        <v>W4835</v>
      </c>
      <c r="B448" s="40" t="str">
        <f>_xlfn.TEXTJOIN("-",TRUE,"ITD",Input!$A$2,A448)</f>
        <v>ITD-SHR11749-W4835</v>
      </c>
      <c r="C448" s="41" t="str" cm="1">
        <f t="array" ref="C448">IF(($Y448+$Z448+$AA448+$AD448)=0,"",IFERROR(_xlfn.LET(_xlpm.CSVVal,IF($Y448=0,"",INDEX(CSV!B$2:B$510,$Y448)),_xlpm.MacVal,IF($Z448=0,"",INDEX(Output_Mac!B$2:B$500,$Z448)),_xlpm.WinVal,IF($AD448=0,"",INDEX(Output_Win!B$2:B$243,$AD448)),_xlpm.MyAuditVal,IF($AA448=0,"",INDEX(My_Audit!B$2:B$456,$AA448)),_xlfn.IFS(_xlpm.MyAuditVal&lt;&gt;"",_xlpm.MyAuditVal,_xlpm.MacVal&lt;&gt;"",_xlpm.MacVal,_xlpm.WinVal&lt;&gt;"",_xlpm.WinVal,_xlpm.CSVVal&lt;&gt;"",_xlpm.CSVVal)),""))</f>
        <v/>
      </c>
      <c r="D448" s="41" t="str" cm="1">
        <f t="array" ref="D448">IF(($Y448+$Z448+$AA448+$AD448)=0,"",IFERROR(_xlfn.LET(_xlpm.CSVVal,IF($Y448=0,"",INDEX(CSV!C$2:C$510,$Y448)),_xlpm.MacVal,IF($Z448=0,"",INDEX(Output_Mac!D$2:D$500,$Z448)),_xlpm.WinVal,IF($AD448=0,"",INDEX(Output_Win!D$2:D$243,$AD448)),_xlpm.MyAuditVal,IF($AA448=0,"",INDEX(My_Audit!C$2:C$456,$AA448)),_xlfn.IFS(_xlpm.MyAuditVal&lt;&gt;"",_xlpm.MyAuditVal,_xlpm.MacVal&lt;&gt;"",_xlpm.MacVal,_xlpm.WinVal&lt;&gt;"",_xlpm.WinVal,_xlpm.CSVVal&lt;&gt;"",_xlpm.CSVVal)),""))</f>
        <v/>
      </c>
      <c r="E448" s="41" t="str" cm="1">
        <f t="array" ref="E448">IF(($Y448+$Z448+$AA448+$AD448)=0,"",IFERROR(_xlfn.LET(_xlpm.CSVVal,IF($Y448=0,"",INDEX(CSV!E$2:E$510,$Y448)),_xlpm.MacVal,IF($Z448=0,"",INDEX(Output_Mac!C$2:C$500,$Z448)),_xlpm.WinVal,IF($AD448=0,"",INDEX(Output_Win!C$2:C$243,$AD448)),_xlpm.MyAuditVal,IF($AA448=0,"",INDEX(My_Audit!D$2:D$456,$AA448)),_xlfn.IFS(_xlpm.MyAuditVal&lt;&gt;"",_xlpm.MyAuditVal,_xlpm.MacVal&lt;&gt;"",_xlpm.MacVal,_xlpm.WinVal&lt;&gt;"",_xlpm.WinVal,_xlpm.CSVVal&lt;&gt;"",_xlpm.CSVVal)),""))</f>
        <v/>
      </c>
      <c r="F448" s="41" t="str" cm="1">
        <f t="array" ref="F448">IF(($Y448+$Z448+$AA448+$AD448)=0,"",IFERROR(_xlfn.LET(_xlpm.CSVVal,IF($Y448=0,"",INDEX(CSV!F$2:F$510,$Y448)),_xlpm.MacVal,IF($Z448=0,"",INDEX(Output_Mac!E$2:E$500,$Z448)),_xlpm.WinVal,IF($AD448=0,"",INDEX(Output_Win!E$2:E$243,$AD448)),_xlpm.MyAuditVal,IF($AA448=0,"",INDEX(My_Audit!E$2:E$456,$AA448)),_xlfn.IFS(_xlpm.MyAuditVal&lt;&gt;"",_xlpm.MyAuditVal,_xlpm.MacVal&lt;&gt;"",_xlpm.MacVal,_xlpm.WinVal&lt;&gt;"",_xlpm.WinVal,_xlpm.CSVVal&lt;&gt;"",PROPER(_xlpm.CSVVal))),""))</f>
        <v/>
      </c>
      <c r="G448" s="41" t="str" cm="1">
        <f t="array" ref="G448">IF(($Y448+$Z448+$AA448+$AD448)=0,"",IFERROR(_xlfn.LET(_xlpm.CSVVal,IF($Y448=0,"",INDEX(CSV!G$2:G$510,$Y448)),_xlpm.MacVal,IF($Z448=0,"",INDEX(Output_Mac!G$2:G$500,$Z448)),_xlpm.WinVal,IF($AD448=0,"",INDEX(Output_Win!G$2:G$243,$AD448)),_xlpm.MyAuditVal,IF($AA448=0,"",INDEX(My_Audit!F$2:F$456,$AA448)),_xlfn.IFS(_xlpm.MyAuditVal&lt;&gt;"",_xlpm.MyAuditVal,_xlpm.MacVal&lt;&gt;"",_xlpm.MacVal,_xlpm.WinVal&lt;&gt;"",_xlpm.WinVal,_xlpm.CSVVal&lt;&gt;"",_xlpm.CSVVal)),""))</f>
        <v/>
      </c>
      <c r="H448" s="41" t="str" cm="1">
        <f t="array" ref="H448">IF($Z448&gt;0,INDEX(Output_Mac!H$2:H$500,$Z448),IF($AD448&gt;0,INDEX(Output_Win!H$2:H$243,$AD448),IF($AA448&gt;0,_xlfn.LET(_xlpm.MyAuditVal,INDEX(My_Audit!G$2:G$456,$AA448),IF(_xlpm.MyAuditVal=0,"",_xlpm.MyAuditVal)),"")))</f>
        <v/>
      </c>
      <c r="I448" s="41" t="str" cm="1">
        <f t="array" ref="I448">IF(($Y448+$Z448+$AA448+$AD448)=0,"",IFERROR(_xlfn.LET(_xlpm.CSVVal,IF($Y448=0,"",INDEX(CSV!H$2:H$510,$Y448)),_xlpm.MacVal,IF($Z448=0,"",INDEX(Output_Mac!I$2:I$500,$Z448)),_xlpm.WinVal,IF($AD448=0,"",INDEX(Output_Win!I$2:I$243,$AD448)),_xlpm.MyAuditVal,IF($AA448=0,"",INDEX(My_Audit!H$2:H$456,$AA448)),_xlfn.IFS(_xlpm.MyAuditVal&lt;&gt;"",_xlpm.MyAuditVal,_xlpm.MacVal&lt;&gt;"",_xlpm.MacVal,_xlpm.WinVal&lt;&gt;"",_xlpm.WinVal,_xlpm.CSVVal&lt;&gt;"",_xlpm.CSVVal)),""))</f>
        <v/>
      </c>
      <c r="J448" s="41" t="str" cm="1">
        <f t="array" ref="J448">IF(($Y448+$Z448+$AA448+$AD448)=0,"",IFERROR(_xlfn.LET(_xlpm.CSVVal,IF($Y448=0,"",INDEX(CSV!J$2:J$510,$Y448)),_xlpm.MacVal,IF($Z448=0,"",INDEX(Output_Mac!J$2:J$500,$Z448)),_xlpm.WinVal,IF($AD448=0,"",INDEX(Output_Win!J$2:J$243,$AD448)),_xlpm.MyAuditVal,IF($AA448=0,"",INDEX(My_Audit!I$2:I$456,$AA448)),_xlfn.IFS(_xlpm.MyAuditVal&lt;&gt;"",_xlpm.MyAuditVal,_xlpm.MacVal&lt;&gt;"",_xlpm.MacVal,_xlpm.WinVal&lt;&gt;"",_xlpm.WinVal,_xlpm.CSVVal&lt;&gt;"",_xlpm.CSVVal)),""))</f>
        <v/>
      </c>
      <c r="K448" s="41" t="str" cm="1">
        <f t="array" ref="K448">IF(($Y448+$Z448+$AA448+$AD448)=0,"",IFERROR(_xlfn.LET(_xlpm.CSVVal,IF($Y448=0,"",INDEX(CSV!N$2:N$510,$Y448)),_xlpm.MacVal,IF($Z448=0,"",INDEX(Output_Mac!L$2:L$500,$Z448)),_xlpm.WinVal,IF($AD448=0,"",INDEX(Output_Win!L$2:L$243,$AD448)),_xlpm.MyAuditVal,IF($AA448=0,"",INDEX(My_Audit!J$2:J$456,$AA448)),_xlfn.IFS(_xlpm.MyAuditVal&lt;&gt;"",_xlpm.MyAuditVal,_xlpm.MacVal&lt;&gt;"",_xlpm.MacVal,_xlpm.WinVal&lt;&gt;"",_xlpm.WinVal,_xlpm.CSVVal&lt;&gt;"",_xlpm.CSVVal)),""))</f>
        <v/>
      </c>
      <c r="L448" s="41" t="str" cm="1">
        <f t="array" ref="L448">IF(($Y448+$Z448+$AA448+$AD448)=0,"",IFERROR(_xlfn.LET(_xlpm.CSVVal,IF($Y448=0,"",INDEX(CSV!Q$2:Q$510,$Y448)),_xlpm.MacVal,IF($Z448=0,"",INDEX(Output_Mac!M$2:M$500,$Z448)),_xlpm.WinVal,IF($AD448=0,"",INDEX(Output_Win!M$2:M$243,$AD448)),_xlpm.MyAuditVal,IF($AA448=0,"",INDEX(My_Audit!K$2:K$456,$AA448)),_xlfn.IFS(_xlpm.MyAuditVal&lt;&gt;"",_xlpm.MyAuditVal,_xlpm.MacVal&lt;&gt;"",_xlpm.MacVal,_xlpm.WinVal&lt;&gt;"",_xlpm.WinVal,_xlpm.CSVVal&lt;&gt;"",_xlpm.CSVVal)),""))</f>
        <v/>
      </c>
      <c r="M448" s="41" t="str" cm="1">
        <f t="array" ref="M448">IF(($Y448+$Z448+$AA448+$AD448)=0,"",ExpandDiagCodes(_xlfn.TEXTJOIN(", ",TRUE,IF($AA448=0,"",INDEX(My_Audit!N$2:N$456,$AA448)),IF($Z448=0,"",INDEX(Output_Mac!S$2:S$500,$Z448)),IF($AD448=0,"",INDEX(Output_Win!S$2:S$243,$AD448)),IF($Y448=0,"",INDEX(CSV!AE$2:AE$510,$Y448)))))</f>
        <v/>
      </c>
      <c r="N448" s="41" t="str" cm="1">
        <f t="array" ref="N448">IF(($Y448+$Z448+$AA448+$AD448)=0,"",IFERROR(_xlfn.LET(_xlpm.CSVVal,IF($Y448=0,"",INDEX(CSV!AG$2:AG$510,$Y448)),_xlpm.MacVal,IF($Z448=0,"",INDEX(Output_Mac!T$2:T$500,$Z448)),_xlpm.WinVal,IF($AD448=0,"",INDEX(Output_Win!T$2:T$243,$AD448)),_xlpm.MyAuditVal,IF($AA448=0,"",INDEX(My_Audit!O$2:O$456,$AA448)),_xlfn.IFS(_xlpm.MyAuditVal&lt;&gt;"",_xlpm.MyAuditVal,_xlpm.MacVal&lt;&gt;"",_xlpm.MacVal,_xlpm.WinVal&lt;&gt;"",_xlpm.WinVal,_xlpm.CSVVal&lt;&gt;"",_xlpm.CSVVal)),""))</f>
        <v/>
      </c>
      <c r="O448" s="41" t="str" cm="1">
        <f t="array" ref="O448">IF($AB448=0,"",INDEX(My_Audit!P$2:P$456,$AB448))&amp;""</f>
        <v/>
      </c>
      <c r="P448" s="40"/>
      <c r="Q448" s="41" t="str">
        <f>IF(LEFT(N448,4)="Pass","Nist SP 800-88",My_Audit!R448)&amp;""</f>
        <v/>
      </c>
      <c r="R448" s="40"/>
      <c r="S448" s="40"/>
      <c r="T448" s="41" t="str" cm="1">
        <f t="array" ref="T448">IF($AC448=0,"",INDEX(Models!J$2:J$605,$AC448))</f>
        <v/>
      </c>
      <c r="U448" s="40"/>
      <c r="V448" s="40"/>
      <c r="W448" s="79" t="str" cm="1">
        <f t="array" ref="W448">IF(($Z448+$AA448+$AD448)=0,"",ExpandDiagCodes(_xlfn.TEXTJOIN(", ",TRUE,IF($AA448=0,"",INDEX(My_Audit!L$2:L$456,$AA448)),IF($Z448=0,"",INDEX(Output_Mac!AA$2:AA$500,$Z448)),IF($AD448=0,"",INDEX(Output_Win!AA$2:AA$243,$AD448)))))</f>
        <v/>
      </c>
      <c r="Y448" s="80">
        <f>IFERROR(MATCH($A448,CSV!$A$2:$A$510,0),0)</f>
        <v>0</v>
      </c>
      <c r="Z448" s="80">
        <f>IFERROR(MATCH($A448,Output_Mac!$A$2:$A$500,0),0)</f>
        <v>0</v>
      </c>
      <c r="AA448" s="80">
        <f>IFERROR(MATCH($A448,My_Audit!$A$2:$A$456,0),0)</f>
        <v>447</v>
      </c>
      <c r="AB448" s="80">
        <f>IFERROR(MATCH($C448,My_Audit!$B$2:$B$456,0),0)</f>
        <v>0</v>
      </c>
      <c r="AC448" s="80">
        <f>IFERROR(MATCH($E448,Models!$I$2:$I$605,0),0)</f>
        <v>0</v>
      </c>
      <c r="AD448" s="80">
        <f>IFERROR(MATCH($A448,Output_Win!$A$2:$A$243,0),0)</f>
        <v>0</v>
      </c>
    </row>
    <row r="449" spans="1:30">
      <c r="A449" s="40" t="str">
        <f>_xlfn.TEXTJOIN("",TRUE,Input!$A$4,TEXT(ROW(My_Audit!A448)+Input!$A$8-1,"00"))</f>
        <v>W4836</v>
      </c>
      <c r="B449" s="40" t="str">
        <f>_xlfn.TEXTJOIN("-",TRUE,"ITD",Input!$A$2,A449)</f>
        <v>ITD-SHR11749-W4836</v>
      </c>
      <c r="C449" s="41" t="str" cm="1">
        <f t="array" ref="C449">IF(($Y449+$Z449+$AA449+$AD449)=0,"",IFERROR(_xlfn.LET(_xlpm.CSVVal,IF($Y449=0,"",INDEX(CSV!B$2:B$510,$Y449)),_xlpm.MacVal,IF($Z449=0,"",INDEX(Output_Mac!B$2:B$500,$Z449)),_xlpm.WinVal,IF($AD449=0,"",INDEX(Output_Win!B$2:B$243,$AD449)),_xlpm.MyAuditVal,IF($AA449=0,"",INDEX(My_Audit!B$2:B$456,$AA449)),_xlfn.IFS(_xlpm.MyAuditVal&lt;&gt;"",_xlpm.MyAuditVal,_xlpm.MacVal&lt;&gt;"",_xlpm.MacVal,_xlpm.WinVal&lt;&gt;"",_xlpm.WinVal,_xlpm.CSVVal&lt;&gt;"",_xlpm.CSVVal)),""))</f>
        <v/>
      </c>
      <c r="D449" s="41" t="str" cm="1">
        <f t="array" ref="D449">IF(($Y449+$Z449+$AA449+$AD449)=0,"",IFERROR(_xlfn.LET(_xlpm.CSVVal,IF($Y449=0,"",INDEX(CSV!C$2:C$510,$Y449)),_xlpm.MacVal,IF($Z449=0,"",INDEX(Output_Mac!D$2:D$500,$Z449)),_xlpm.WinVal,IF($AD449=0,"",INDEX(Output_Win!D$2:D$243,$AD449)),_xlpm.MyAuditVal,IF($AA449=0,"",INDEX(My_Audit!C$2:C$456,$AA449)),_xlfn.IFS(_xlpm.MyAuditVal&lt;&gt;"",_xlpm.MyAuditVal,_xlpm.MacVal&lt;&gt;"",_xlpm.MacVal,_xlpm.WinVal&lt;&gt;"",_xlpm.WinVal,_xlpm.CSVVal&lt;&gt;"",_xlpm.CSVVal)),""))</f>
        <v/>
      </c>
      <c r="E449" s="41" t="str" cm="1">
        <f t="array" ref="E449">IF(($Y449+$Z449+$AA449+$AD449)=0,"",IFERROR(_xlfn.LET(_xlpm.CSVVal,IF($Y449=0,"",INDEX(CSV!E$2:E$510,$Y449)),_xlpm.MacVal,IF($Z449=0,"",INDEX(Output_Mac!C$2:C$500,$Z449)),_xlpm.WinVal,IF($AD449=0,"",INDEX(Output_Win!C$2:C$243,$AD449)),_xlpm.MyAuditVal,IF($AA449=0,"",INDEX(My_Audit!D$2:D$456,$AA449)),_xlfn.IFS(_xlpm.MyAuditVal&lt;&gt;"",_xlpm.MyAuditVal,_xlpm.MacVal&lt;&gt;"",_xlpm.MacVal,_xlpm.WinVal&lt;&gt;"",_xlpm.WinVal,_xlpm.CSVVal&lt;&gt;"",_xlpm.CSVVal)),""))</f>
        <v/>
      </c>
      <c r="F449" s="41" t="str" cm="1">
        <f t="array" ref="F449">IF(($Y449+$Z449+$AA449+$AD449)=0,"",IFERROR(_xlfn.LET(_xlpm.CSVVal,IF($Y449=0,"",INDEX(CSV!F$2:F$510,$Y449)),_xlpm.MacVal,IF($Z449=0,"",INDEX(Output_Mac!E$2:E$500,$Z449)),_xlpm.WinVal,IF($AD449=0,"",INDEX(Output_Win!E$2:E$243,$AD449)),_xlpm.MyAuditVal,IF($AA449=0,"",INDEX(My_Audit!E$2:E$456,$AA449)),_xlfn.IFS(_xlpm.MyAuditVal&lt;&gt;"",_xlpm.MyAuditVal,_xlpm.MacVal&lt;&gt;"",_xlpm.MacVal,_xlpm.WinVal&lt;&gt;"",_xlpm.WinVal,_xlpm.CSVVal&lt;&gt;"",PROPER(_xlpm.CSVVal))),""))</f>
        <v/>
      </c>
      <c r="G449" s="41" t="str" cm="1">
        <f t="array" ref="G449">IF(($Y449+$Z449+$AA449+$AD449)=0,"",IFERROR(_xlfn.LET(_xlpm.CSVVal,IF($Y449=0,"",INDEX(CSV!G$2:G$510,$Y449)),_xlpm.MacVal,IF($Z449=0,"",INDEX(Output_Mac!G$2:G$500,$Z449)),_xlpm.WinVal,IF($AD449=0,"",INDEX(Output_Win!G$2:G$243,$AD449)),_xlpm.MyAuditVal,IF($AA449=0,"",INDEX(My_Audit!F$2:F$456,$AA449)),_xlfn.IFS(_xlpm.MyAuditVal&lt;&gt;"",_xlpm.MyAuditVal,_xlpm.MacVal&lt;&gt;"",_xlpm.MacVal,_xlpm.WinVal&lt;&gt;"",_xlpm.WinVal,_xlpm.CSVVal&lt;&gt;"",_xlpm.CSVVal)),""))</f>
        <v/>
      </c>
      <c r="H449" s="41" t="str" cm="1">
        <f t="array" ref="H449">IF($Z449&gt;0,INDEX(Output_Mac!H$2:H$500,$Z449),IF($AD449&gt;0,INDEX(Output_Win!H$2:H$243,$AD449),IF($AA449&gt;0,_xlfn.LET(_xlpm.MyAuditVal,INDEX(My_Audit!G$2:G$456,$AA449),IF(_xlpm.MyAuditVal=0,"",_xlpm.MyAuditVal)),"")))</f>
        <v/>
      </c>
      <c r="I449" s="41" t="str" cm="1">
        <f t="array" ref="I449">IF(($Y449+$Z449+$AA449+$AD449)=0,"",IFERROR(_xlfn.LET(_xlpm.CSVVal,IF($Y449=0,"",INDEX(CSV!H$2:H$510,$Y449)),_xlpm.MacVal,IF($Z449=0,"",INDEX(Output_Mac!I$2:I$500,$Z449)),_xlpm.WinVal,IF($AD449=0,"",INDEX(Output_Win!I$2:I$243,$AD449)),_xlpm.MyAuditVal,IF($AA449=0,"",INDEX(My_Audit!H$2:H$456,$AA449)),_xlfn.IFS(_xlpm.MyAuditVal&lt;&gt;"",_xlpm.MyAuditVal,_xlpm.MacVal&lt;&gt;"",_xlpm.MacVal,_xlpm.WinVal&lt;&gt;"",_xlpm.WinVal,_xlpm.CSVVal&lt;&gt;"",_xlpm.CSVVal)),""))</f>
        <v/>
      </c>
      <c r="J449" s="41" t="str" cm="1">
        <f t="array" ref="J449">IF(($Y449+$Z449+$AA449+$AD449)=0,"",IFERROR(_xlfn.LET(_xlpm.CSVVal,IF($Y449=0,"",INDEX(CSV!J$2:J$510,$Y449)),_xlpm.MacVal,IF($Z449=0,"",INDEX(Output_Mac!J$2:J$500,$Z449)),_xlpm.WinVal,IF($AD449=0,"",INDEX(Output_Win!J$2:J$243,$AD449)),_xlpm.MyAuditVal,IF($AA449=0,"",INDEX(My_Audit!I$2:I$456,$AA449)),_xlfn.IFS(_xlpm.MyAuditVal&lt;&gt;"",_xlpm.MyAuditVal,_xlpm.MacVal&lt;&gt;"",_xlpm.MacVal,_xlpm.WinVal&lt;&gt;"",_xlpm.WinVal,_xlpm.CSVVal&lt;&gt;"",_xlpm.CSVVal)),""))</f>
        <v/>
      </c>
      <c r="K449" s="41" t="str" cm="1">
        <f t="array" ref="K449">IF(($Y449+$Z449+$AA449+$AD449)=0,"",IFERROR(_xlfn.LET(_xlpm.CSVVal,IF($Y449=0,"",INDEX(CSV!N$2:N$510,$Y449)),_xlpm.MacVal,IF($Z449=0,"",INDEX(Output_Mac!L$2:L$500,$Z449)),_xlpm.WinVal,IF($AD449=0,"",INDEX(Output_Win!L$2:L$243,$AD449)),_xlpm.MyAuditVal,IF($AA449=0,"",INDEX(My_Audit!J$2:J$456,$AA449)),_xlfn.IFS(_xlpm.MyAuditVal&lt;&gt;"",_xlpm.MyAuditVal,_xlpm.MacVal&lt;&gt;"",_xlpm.MacVal,_xlpm.WinVal&lt;&gt;"",_xlpm.WinVal,_xlpm.CSVVal&lt;&gt;"",_xlpm.CSVVal)),""))</f>
        <v/>
      </c>
      <c r="L449" s="41" t="str" cm="1">
        <f t="array" ref="L449">IF(($Y449+$Z449+$AA449+$AD449)=0,"",IFERROR(_xlfn.LET(_xlpm.CSVVal,IF($Y449=0,"",INDEX(CSV!Q$2:Q$510,$Y449)),_xlpm.MacVal,IF($Z449=0,"",INDEX(Output_Mac!M$2:M$500,$Z449)),_xlpm.WinVal,IF($AD449=0,"",INDEX(Output_Win!M$2:M$243,$AD449)),_xlpm.MyAuditVal,IF($AA449=0,"",INDEX(My_Audit!K$2:K$456,$AA449)),_xlfn.IFS(_xlpm.MyAuditVal&lt;&gt;"",_xlpm.MyAuditVal,_xlpm.MacVal&lt;&gt;"",_xlpm.MacVal,_xlpm.WinVal&lt;&gt;"",_xlpm.WinVal,_xlpm.CSVVal&lt;&gt;"",_xlpm.CSVVal)),""))</f>
        <v/>
      </c>
      <c r="M449" s="41" t="str" cm="1">
        <f t="array" ref="M449">IF(($Y449+$Z449+$AA449+$AD449)=0,"",ExpandDiagCodes(_xlfn.TEXTJOIN(", ",TRUE,IF($AA449=0,"",INDEX(My_Audit!N$2:N$456,$AA449)),IF($Z449=0,"",INDEX(Output_Mac!S$2:S$500,$Z449)),IF($AD449=0,"",INDEX(Output_Win!S$2:S$243,$AD449)),IF($Y449=0,"",INDEX(CSV!AE$2:AE$510,$Y449)))))</f>
        <v/>
      </c>
      <c r="N449" s="41" t="str" cm="1">
        <f t="array" ref="N449">IF(($Y449+$Z449+$AA449+$AD449)=0,"",IFERROR(_xlfn.LET(_xlpm.CSVVal,IF($Y449=0,"",INDEX(CSV!AG$2:AG$510,$Y449)),_xlpm.MacVal,IF($Z449=0,"",INDEX(Output_Mac!T$2:T$500,$Z449)),_xlpm.WinVal,IF($AD449=0,"",INDEX(Output_Win!T$2:T$243,$AD449)),_xlpm.MyAuditVal,IF($AA449=0,"",INDEX(My_Audit!O$2:O$456,$AA449)),_xlfn.IFS(_xlpm.MyAuditVal&lt;&gt;"",_xlpm.MyAuditVal,_xlpm.MacVal&lt;&gt;"",_xlpm.MacVal,_xlpm.WinVal&lt;&gt;"",_xlpm.WinVal,_xlpm.CSVVal&lt;&gt;"",_xlpm.CSVVal)),""))</f>
        <v/>
      </c>
      <c r="O449" s="41" t="str" cm="1">
        <f t="array" ref="O449">IF($AB449=0,"",INDEX(My_Audit!P$2:P$456,$AB449))&amp;""</f>
        <v/>
      </c>
      <c r="P449" s="40"/>
      <c r="Q449" s="41" t="str">
        <f>IF(LEFT(N449,4)="Pass","Nist SP 800-88",My_Audit!R449)&amp;""</f>
        <v/>
      </c>
      <c r="R449" s="40"/>
      <c r="S449" s="40"/>
      <c r="T449" s="41" t="str" cm="1">
        <f t="array" ref="T449">IF($AC449=0,"",INDEX(Models!J$2:J$605,$AC449))</f>
        <v/>
      </c>
      <c r="U449" s="40"/>
      <c r="V449" s="40"/>
      <c r="W449" s="79" t="str" cm="1">
        <f t="array" ref="W449">IF(($Z449+$AA449+$AD449)=0,"",ExpandDiagCodes(_xlfn.TEXTJOIN(", ",TRUE,IF($AA449=0,"",INDEX(My_Audit!L$2:L$456,$AA449)),IF($Z449=0,"",INDEX(Output_Mac!AA$2:AA$500,$Z449)),IF($AD449=0,"",INDEX(Output_Win!AA$2:AA$243,$AD449)))))</f>
        <v/>
      </c>
      <c r="Y449" s="80">
        <f>IFERROR(MATCH($A449,CSV!$A$2:$A$510,0),0)</f>
        <v>0</v>
      </c>
      <c r="Z449" s="80">
        <f>IFERROR(MATCH($A449,Output_Mac!$A$2:$A$500,0),0)</f>
        <v>0</v>
      </c>
      <c r="AA449" s="80">
        <f>IFERROR(MATCH($A449,My_Audit!$A$2:$A$456,0),0)</f>
        <v>448</v>
      </c>
      <c r="AB449" s="80">
        <f>IFERROR(MATCH($C449,My_Audit!$B$2:$B$456,0),0)</f>
        <v>0</v>
      </c>
      <c r="AC449" s="80">
        <f>IFERROR(MATCH($E449,Models!$I$2:$I$605,0),0)</f>
        <v>0</v>
      </c>
      <c r="AD449" s="80">
        <f>IFERROR(MATCH($A449,Output_Win!$A$2:$A$243,0),0)</f>
        <v>0</v>
      </c>
    </row>
    <row r="450" spans="1:30">
      <c r="A450" s="40" t="str">
        <f>_xlfn.TEXTJOIN("",TRUE,Input!$A$4,TEXT(ROW(My_Audit!A449)+Input!$A$8-1,"00"))</f>
        <v>W4837</v>
      </c>
      <c r="B450" s="40" t="str">
        <f>_xlfn.TEXTJOIN("-",TRUE,"ITD",Input!$A$2,A450)</f>
        <v>ITD-SHR11749-W4837</v>
      </c>
      <c r="C450" s="41" t="str" cm="1">
        <f t="array" ref="C450">IF(($Y450+$Z450+$AA450+$AD450)=0,"",IFERROR(_xlfn.LET(_xlpm.CSVVal,IF($Y450=0,"",INDEX(CSV!B$2:B$510,$Y450)),_xlpm.MacVal,IF($Z450=0,"",INDEX(Output_Mac!B$2:B$500,$Z450)),_xlpm.WinVal,IF($AD450=0,"",INDEX(Output_Win!B$2:B$243,$AD450)),_xlpm.MyAuditVal,IF($AA450=0,"",INDEX(My_Audit!B$2:B$456,$AA450)),_xlfn.IFS(_xlpm.MyAuditVal&lt;&gt;"",_xlpm.MyAuditVal,_xlpm.MacVal&lt;&gt;"",_xlpm.MacVal,_xlpm.WinVal&lt;&gt;"",_xlpm.WinVal,_xlpm.CSVVal&lt;&gt;"",_xlpm.CSVVal)),""))</f>
        <v/>
      </c>
      <c r="D450" s="41" t="str" cm="1">
        <f t="array" ref="D450">IF(($Y450+$Z450+$AA450+$AD450)=0,"",IFERROR(_xlfn.LET(_xlpm.CSVVal,IF($Y450=0,"",INDEX(CSV!C$2:C$510,$Y450)),_xlpm.MacVal,IF($Z450=0,"",INDEX(Output_Mac!D$2:D$500,$Z450)),_xlpm.WinVal,IF($AD450=0,"",INDEX(Output_Win!D$2:D$243,$AD450)),_xlpm.MyAuditVal,IF($AA450=0,"",INDEX(My_Audit!C$2:C$456,$AA450)),_xlfn.IFS(_xlpm.MyAuditVal&lt;&gt;"",_xlpm.MyAuditVal,_xlpm.MacVal&lt;&gt;"",_xlpm.MacVal,_xlpm.WinVal&lt;&gt;"",_xlpm.WinVal,_xlpm.CSVVal&lt;&gt;"",_xlpm.CSVVal)),""))</f>
        <v/>
      </c>
      <c r="E450" s="41" t="str" cm="1">
        <f t="array" ref="E450">IF(($Y450+$Z450+$AA450+$AD450)=0,"",IFERROR(_xlfn.LET(_xlpm.CSVVal,IF($Y450=0,"",INDEX(CSV!E$2:E$510,$Y450)),_xlpm.MacVal,IF($Z450=0,"",INDEX(Output_Mac!C$2:C$500,$Z450)),_xlpm.WinVal,IF($AD450=0,"",INDEX(Output_Win!C$2:C$243,$AD450)),_xlpm.MyAuditVal,IF($AA450=0,"",INDEX(My_Audit!D$2:D$456,$AA450)),_xlfn.IFS(_xlpm.MyAuditVal&lt;&gt;"",_xlpm.MyAuditVal,_xlpm.MacVal&lt;&gt;"",_xlpm.MacVal,_xlpm.WinVal&lt;&gt;"",_xlpm.WinVal,_xlpm.CSVVal&lt;&gt;"",_xlpm.CSVVal)),""))</f>
        <v/>
      </c>
      <c r="F450" s="41" t="str" cm="1">
        <f t="array" ref="F450">IF(($Y450+$Z450+$AA450+$AD450)=0,"",IFERROR(_xlfn.LET(_xlpm.CSVVal,IF($Y450=0,"",INDEX(CSV!F$2:F$510,$Y450)),_xlpm.MacVal,IF($Z450=0,"",INDEX(Output_Mac!E$2:E$500,$Z450)),_xlpm.WinVal,IF($AD450=0,"",INDEX(Output_Win!E$2:E$243,$AD450)),_xlpm.MyAuditVal,IF($AA450=0,"",INDEX(My_Audit!E$2:E$456,$AA450)),_xlfn.IFS(_xlpm.MyAuditVal&lt;&gt;"",_xlpm.MyAuditVal,_xlpm.MacVal&lt;&gt;"",_xlpm.MacVal,_xlpm.WinVal&lt;&gt;"",_xlpm.WinVal,_xlpm.CSVVal&lt;&gt;"",PROPER(_xlpm.CSVVal))),""))</f>
        <v/>
      </c>
      <c r="G450" s="41" t="str" cm="1">
        <f t="array" ref="G450">IF(($Y450+$Z450+$AA450+$AD450)=0,"",IFERROR(_xlfn.LET(_xlpm.CSVVal,IF($Y450=0,"",INDEX(CSV!G$2:G$510,$Y450)),_xlpm.MacVal,IF($Z450=0,"",INDEX(Output_Mac!G$2:G$500,$Z450)),_xlpm.WinVal,IF($AD450=0,"",INDEX(Output_Win!G$2:G$243,$AD450)),_xlpm.MyAuditVal,IF($AA450=0,"",INDEX(My_Audit!F$2:F$456,$AA450)),_xlfn.IFS(_xlpm.MyAuditVal&lt;&gt;"",_xlpm.MyAuditVal,_xlpm.MacVal&lt;&gt;"",_xlpm.MacVal,_xlpm.WinVal&lt;&gt;"",_xlpm.WinVal,_xlpm.CSVVal&lt;&gt;"",_xlpm.CSVVal)),""))</f>
        <v/>
      </c>
      <c r="H450" s="41" t="str" cm="1">
        <f t="array" ref="H450">IF($Z450&gt;0,INDEX(Output_Mac!H$2:H$500,$Z450),IF($AD450&gt;0,INDEX(Output_Win!H$2:H$243,$AD450),IF($AA450&gt;0,_xlfn.LET(_xlpm.MyAuditVal,INDEX(My_Audit!G$2:G$456,$AA450),IF(_xlpm.MyAuditVal=0,"",_xlpm.MyAuditVal)),"")))</f>
        <v/>
      </c>
      <c r="I450" s="41" t="str" cm="1">
        <f t="array" ref="I450">IF(($Y450+$Z450+$AA450+$AD450)=0,"",IFERROR(_xlfn.LET(_xlpm.CSVVal,IF($Y450=0,"",INDEX(CSV!H$2:H$510,$Y450)),_xlpm.MacVal,IF($Z450=0,"",INDEX(Output_Mac!I$2:I$500,$Z450)),_xlpm.WinVal,IF($AD450=0,"",INDEX(Output_Win!I$2:I$243,$AD450)),_xlpm.MyAuditVal,IF($AA450=0,"",INDEX(My_Audit!H$2:H$456,$AA450)),_xlfn.IFS(_xlpm.MyAuditVal&lt;&gt;"",_xlpm.MyAuditVal,_xlpm.MacVal&lt;&gt;"",_xlpm.MacVal,_xlpm.WinVal&lt;&gt;"",_xlpm.WinVal,_xlpm.CSVVal&lt;&gt;"",_xlpm.CSVVal)),""))</f>
        <v/>
      </c>
      <c r="J450" s="41" t="str" cm="1">
        <f t="array" ref="J450">IF(($Y450+$Z450+$AA450+$AD450)=0,"",IFERROR(_xlfn.LET(_xlpm.CSVVal,IF($Y450=0,"",INDEX(CSV!J$2:J$510,$Y450)),_xlpm.MacVal,IF($Z450=0,"",INDEX(Output_Mac!J$2:J$500,$Z450)),_xlpm.WinVal,IF($AD450=0,"",INDEX(Output_Win!J$2:J$243,$AD450)),_xlpm.MyAuditVal,IF($AA450=0,"",INDEX(My_Audit!I$2:I$456,$AA450)),_xlfn.IFS(_xlpm.MyAuditVal&lt;&gt;"",_xlpm.MyAuditVal,_xlpm.MacVal&lt;&gt;"",_xlpm.MacVal,_xlpm.WinVal&lt;&gt;"",_xlpm.WinVal,_xlpm.CSVVal&lt;&gt;"",_xlpm.CSVVal)),""))</f>
        <v/>
      </c>
      <c r="K450" s="41" t="str" cm="1">
        <f t="array" ref="K450">IF(($Y450+$Z450+$AA450+$AD450)=0,"",IFERROR(_xlfn.LET(_xlpm.CSVVal,IF($Y450=0,"",INDEX(CSV!N$2:N$510,$Y450)),_xlpm.MacVal,IF($Z450=0,"",INDEX(Output_Mac!L$2:L$500,$Z450)),_xlpm.WinVal,IF($AD450=0,"",INDEX(Output_Win!L$2:L$243,$AD450)),_xlpm.MyAuditVal,IF($AA450=0,"",INDEX(My_Audit!J$2:J$456,$AA450)),_xlfn.IFS(_xlpm.MyAuditVal&lt;&gt;"",_xlpm.MyAuditVal,_xlpm.MacVal&lt;&gt;"",_xlpm.MacVal,_xlpm.WinVal&lt;&gt;"",_xlpm.WinVal,_xlpm.CSVVal&lt;&gt;"",_xlpm.CSVVal)),""))</f>
        <v/>
      </c>
      <c r="L450" s="41" t="str" cm="1">
        <f t="array" ref="L450">IF(($Y450+$Z450+$AA450+$AD450)=0,"",IFERROR(_xlfn.LET(_xlpm.CSVVal,IF($Y450=0,"",INDEX(CSV!Q$2:Q$510,$Y450)),_xlpm.MacVal,IF($Z450=0,"",INDEX(Output_Mac!M$2:M$500,$Z450)),_xlpm.WinVal,IF($AD450=0,"",INDEX(Output_Win!M$2:M$243,$AD450)),_xlpm.MyAuditVal,IF($AA450=0,"",INDEX(My_Audit!K$2:K$456,$AA450)),_xlfn.IFS(_xlpm.MyAuditVal&lt;&gt;"",_xlpm.MyAuditVal,_xlpm.MacVal&lt;&gt;"",_xlpm.MacVal,_xlpm.WinVal&lt;&gt;"",_xlpm.WinVal,_xlpm.CSVVal&lt;&gt;"",_xlpm.CSVVal)),""))</f>
        <v/>
      </c>
      <c r="M450" s="41" t="str" cm="1">
        <f t="array" ref="M450">IF(($Y450+$Z450+$AA450+$AD450)=0,"",ExpandDiagCodes(_xlfn.TEXTJOIN(", ",TRUE,IF($AA450=0,"",INDEX(My_Audit!N$2:N$456,$AA450)),IF($Z450=0,"",INDEX(Output_Mac!S$2:S$500,$Z450)),IF($AD450=0,"",INDEX(Output_Win!S$2:S$243,$AD450)),IF($Y450=0,"",INDEX(CSV!AE$2:AE$510,$Y450)))))</f>
        <v/>
      </c>
      <c r="N450" s="41" t="str" cm="1">
        <f t="array" ref="N450">IF(($Y450+$Z450+$AA450+$AD450)=0,"",IFERROR(_xlfn.LET(_xlpm.CSVVal,IF($Y450=0,"",INDEX(CSV!AG$2:AG$510,$Y450)),_xlpm.MacVal,IF($Z450=0,"",INDEX(Output_Mac!T$2:T$500,$Z450)),_xlpm.WinVal,IF($AD450=0,"",INDEX(Output_Win!T$2:T$243,$AD450)),_xlpm.MyAuditVal,IF($AA450=0,"",INDEX(My_Audit!O$2:O$456,$AA450)),_xlfn.IFS(_xlpm.MyAuditVal&lt;&gt;"",_xlpm.MyAuditVal,_xlpm.MacVal&lt;&gt;"",_xlpm.MacVal,_xlpm.WinVal&lt;&gt;"",_xlpm.WinVal,_xlpm.CSVVal&lt;&gt;"",_xlpm.CSVVal)),""))</f>
        <v/>
      </c>
      <c r="O450" s="41" t="str" cm="1">
        <f t="array" ref="O450">IF($AB450=0,"",INDEX(My_Audit!P$2:P$456,$AB450))&amp;""</f>
        <v/>
      </c>
      <c r="P450" s="40"/>
      <c r="Q450" s="41" t="str">
        <f>IF(LEFT(N450,4)="Pass","Nist SP 800-88",My_Audit!R450)&amp;""</f>
        <v/>
      </c>
      <c r="R450" s="40"/>
      <c r="S450" s="40"/>
      <c r="T450" s="41" t="str" cm="1">
        <f t="array" ref="T450">IF($AC450=0,"",INDEX(Models!J$2:J$605,$AC450))</f>
        <v/>
      </c>
      <c r="U450" s="40"/>
      <c r="V450" s="40"/>
      <c r="W450" s="79" t="str" cm="1">
        <f t="array" ref="W450">IF(($Z450+$AA450+$AD450)=0,"",ExpandDiagCodes(_xlfn.TEXTJOIN(", ",TRUE,IF($AA450=0,"",INDEX(My_Audit!L$2:L$456,$AA450)),IF($Z450=0,"",INDEX(Output_Mac!AA$2:AA$500,$Z450)),IF($AD450=0,"",INDEX(Output_Win!AA$2:AA$243,$AD450)))))</f>
        <v/>
      </c>
      <c r="Y450" s="80">
        <f>IFERROR(MATCH($A450,CSV!$A$2:$A$510,0),0)</f>
        <v>0</v>
      </c>
      <c r="Z450" s="80">
        <f>IFERROR(MATCH($A450,Output_Mac!$A$2:$A$500,0),0)</f>
        <v>0</v>
      </c>
      <c r="AA450" s="80">
        <f>IFERROR(MATCH($A450,My_Audit!$A$2:$A$456,0),0)</f>
        <v>449</v>
      </c>
      <c r="AB450" s="80">
        <f>IFERROR(MATCH($C450,My_Audit!$B$2:$B$456,0),0)</f>
        <v>0</v>
      </c>
      <c r="AC450" s="80">
        <f>IFERROR(MATCH($E450,Models!$I$2:$I$605,0),0)</f>
        <v>0</v>
      </c>
      <c r="AD450" s="80">
        <f>IFERROR(MATCH($A450,Output_Win!$A$2:$A$243,0),0)</f>
        <v>0</v>
      </c>
    </row>
    <row r="451" spans="1:30">
      <c r="A451" s="40" t="str">
        <f>_xlfn.TEXTJOIN("",TRUE,Input!$A$4,TEXT(ROW(My_Audit!A450)+Input!$A$8-1,"00"))</f>
        <v>W4838</v>
      </c>
      <c r="B451" s="40" t="str">
        <f>_xlfn.TEXTJOIN("-",TRUE,"ITD",Input!$A$2,A451)</f>
        <v>ITD-SHR11749-W4838</v>
      </c>
      <c r="C451" s="41" t="str" cm="1">
        <f t="array" ref="C451">IF(($Y451+$Z451+$AA451+$AD451)=0,"",IFERROR(_xlfn.LET(_xlpm.CSVVal,IF($Y451=0,"",INDEX(CSV!B$2:B$510,$Y451)),_xlpm.MacVal,IF($Z451=0,"",INDEX(Output_Mac!B$2:B$500,$Z451)),_xlpm.WinVal,IF($AD451=0,"",INDEX(Output_Win!B$2:B$243,$AD451)),_xlpm.MyAuditVal,IF($AA451=0,"",INDEX(My_Audit!B$2:B$456,$AA451)),_xlfn.IFS(_xlpm.MyAuditVal&lt;&gt;"",_xlpm.MyAuditVal,_xlpm.MacVal&lt;&gt;"",_xlpm.MacVal,_xlpm.WinVal&lt;&gt;"",_xlpm.WinVal,_xlpm.CSVVal&lt;&gt;"",_xlpm.CSVVal)),""))</f>
        <v/>
      </c>
      <c r="D451" s="41" t="str" cm="1">
        <f t="array" ref="D451">IF(($Y451+$Z451+$AA451+$AD451)=0,"",IFERROR(_xlfn.LET(_xlpm.CSVVal,IF($Y451=0,"",INDEX(CSV!C$2:C$510,$Y451)),_xlpm.MacVal,IF($Z451=0,"",INDEX(Output_Mac!D$2:D$500,$Z451)),_xlpm.WinVal,IF($AD451=0,"",INDEX(Output_Win!D$2:D$243,$AD451)),_xlpm.MyAuditVal,IF($AA451=0,"",INDEX(My_Audit!C$2:C$456,$AA451)),_xlfn.IFS(_xlpm.MyAuditVal&lt;&gt;"",_xlpm.MyAuditVal,_xlpm.MacVal&lt;&gt;"",_xlpm.MacVal,_xlpm.WinVal&lt;&gt;"",_xlpm.WinVal,_xlpm.CSVVal&lt;&gt;"",_xlpm.CSVVal)),""))</f>
        <v/>
      </c>
      <c r="E451" s="41" t="str" cm="1">
        <f t="array" ref="E451">IF(($Y451+$Z451+$AA451+$AD451)=0,"",IFERROR(_xlfn.LET(_xlpm.CSVVal,IF($Y451=0,"",INDEX(CSV!E$2:E$510,$Y451)),_xlpm.MacVal,IF($Z451=0,"",INDEX(Output_Mac!C$2:C$500,$Z451)),_xlpm.WinVal,IF($AD451=0,"",INDEX(Output_Win!C$2:C$243,$AD451)),_xlpm.MyAuditVal,IF($AA451=0,"",INDEX(My_Audit!D$2:D$456,$AA451)),_xlfn.IFS(_xlpm.MyAuditVal&lt;&gt;"",_xlpm.MyAuditVal,_xlpm.MacVal&lt;&gt;"",_xlpm.MacVal,_xlpm.WinVal&lt;&gt;"",_xlpm.WinVal,_xlpm.CSVVal&lt;&gt;"",_xlpm.CSVVal)),""))</f>
        <v/>
      </c>
      <c r="F451" s="41" t="str" cm="1">
        <f t="array" ref="F451">IF(($Y451+$Z451+$AA451+$AD451)=0,"",IFERROR(_xlfn.LET(_xlpm.CSVVal,IF($Y451=0,"",INDEX(CSV!F$2:F$510,$Y451)),_xlpm.MacVal,IF($Z451=0,"",INDEX(Output_Mac!E$2:E$500,$Z451)),_xlpm.WinVal,IF($AD451=0,"",INDEX(Output_Win!E$2:E$243,$AD451)),_xlpm.MyAuditVal,IF($AA451=0,"",INDEX(My_Audit!E$2:E$456,$AA451)),_xlfn.IFS(_xlpm.MyAuditVal&lt;&gt;"",_xlpm.MyAuditVal,_xlpm.MacVal&lt;&gt;"",_xlpm.MacVal,_xlpm.WinVal&lt;&gt;"",_xlpm.WinVal,_xlpm.CSVVal&lt;&gt;"",PROPER(_xlpm.CSVVal))),""))</f>
        <v/>
      </c>
      <c r="G451" s="41" t="str" cm="1">
        <f t="array" ref="G451">IF(($Y451+$Z451+$AA451+$AD451)=0,"",IFERROR(_xlfn.LET(_xlpm.CSVVal,IF($Y451=0,"",INDEX(CSV!G$2:G$510,$Y451)),_xlpm.MacVal,IF($Z451=0,"",INDEX(Output_Mac!G$2:G$500,$Z451)),_xlpm.WinVal,IF($AD451=0,"",INDEX(Output_Win!G$2:G$243,$AD451)),_xlpm.MyAuditVal,IF($AA451=0,"",INDEX(My_Audit!F$2:F$456,$AA451)),_xlfn.IFS(_xlpm.MyAuditVal&lt;&gt;"",_xlpm.MyAuditVal,_xlpm.MacVal&lt;&gt;"",_xlpm.MacVal,_xlpm.WinVal&lt;&gt;"",_xlpm.WinVal,_xlpm.CSVVal&lt;&gt;"",_xlpm.CSVVal)),""))</f>
        <v/>
      </c>
      <c r="H451" s="41" t="str" cm="1">
        <f t="array" ref="H451">IF($Z451&gt;0,INDEX(Output_Mac!H$2:H$500,$Z451),IF($AD451&gt;0,INDEX(Output_Win!H$2:H$243,$AD451),IF($AA451&gt;0,_xlfn.LET(_xlpm.MyAuditVal,INDEX(My_Audit!G$2:G$456,$AA451),IF(_xlpm.MyAuditVal=0,"",_xlpm.MyAuditVal)),"")))</f>
        <v/>
      </c>
      <c r="I451" s="41" t="str" cm="1">
        <f t="array" ref="I451">IF(($Y451+$Z451+$AA451+$AD451)=0,"",IFERROR(_xlfn.LET(_xlpm.CSVVal,IF($Y451=0,"",INDEX(CSV!H$2:H$510,$Y451)),_xlpm.MacVal,IF($Z451=0,"",INDEX(Output_Mac!I$2:I$500,$Z451)),_xlpm.WinVal,IF($AD451=0,"",INDEX(Output_Win!I$2:I$243,$AD451)),_xlpm.MyAuditVal,IF($AA451=0,"",INDEX(My_Audit!H$2:H$456,$AA451)),_xlfn.IFS(_xlpm.MyAuditVal&lt;&gt;"",_xlpm.MyAuditVal,_xlpm.MacVal&lt;&gt;"",_xlpm.MacVal,_xlpm.WinVal&lt;&gt;"",_xlpm.WinVal,_xlpm.CSVVal&lt;&gt;"",_xlpm.CSVVal)),""))</f>
        <v/>
      </c>
      <c r="J451" s="41" t="str" cm="1">
        <f t="array" ref="J451">IF(($Y451+$Z451+$AA451+$AD451)=0,"",IFERROR(_xlfn.LET(_xlpm.CSVVal,IF($Y451=0,"",INDEX(CSV!J$2:J$510,$Y451)),_xlpm.MacVal,IF($Z451=0,"",INDEX(Output_Mac!J$2:J$500,$Z451)),_xlpm.WinVal,IF($AD451=0,"",INDEX(Output_Win!J$2:J$243,$AD451)),_xlpm.MyAuditVal,IF($AA451=0,"",INDEX(My_Audit!I$2:I$456,$AA451)),_xlfn.IFS(_xlpm.MyAuditVal&lt;&gt;"",_xlpm.MyAuditVal,_xlpm.MacVal&lt;&gt;"",_xlpm.MacVal,_xlpm.WinVal&lt;&gt;"",_xlpm.WinVal,_xlpm.CSVVal&lt;&gt;"",_xlpm.CSVVal)),""))</f>
        <v/>
      </c>
      <c r="K451" s="41" t="str" cm="1">
        <f t="array" ref="K451">IF(($Y451+$Z451+$AA451+$AD451)=0,"",IFERROR(_xlfn.LET(_xlpm.CSVVal,IF($Y451=0,"",INDEX(CSV!N$2:N$510,$Y451)),_xlpm.MacVal,IF($Z451=0,"",INDEX(Output_Mac!L$2:L$500,$Z451)),_xlpm.WinVal,IF($AD451=0,"",INDEX(Output_Win!L$2:L$243,$AD451)),_xlpm.MyAuditVal,IF($AA451=0,"",INDEX(My_Audit!J$2:J$456,$AA451)),_xlfn.IFS(_xlpm.MyAuditVal&lt;&gt;"",_xlpm.MyAuditVal,_xlpm.MacVal&lt;&gt;"",_xlpm.MacVal,_xlpm.WinVal&lt;&gt;"",_xlpm.WinVal,_xlpm.CSVVal&lt;&gt;"",_xlpm.CSVVal)),""))</f>
        <v/>
      </c>
      <c r="L451" s="41" t="str" cm="1">
        <f t="array" ref="L451">IF(($Y451+$Z451+$AA451+$AD451)=0,"",IFERROR(_xlfn.LET(_xlpm.CSVVal,IF($Y451=0,"",INDEX(CSV!Q$2:Q$510,$Y451)),_xlpm.MacVal,IF($Z451=0,"",INDEX(Output_Mac!M$2:M$500,$Z451)),_xlpm.WinVal,IF($AD451=0,"",INDEX(Output_Win!M$2:M$243,$AD451)),_xlpm.MyAuditVal,IF($AA451=0,"",INDEX(My_Audit!K$2:K$456,$AA451)),_xlfn.IFS(_xlpm.MyAuditVal&lt;&gt;"",_xlpm.MyAuditVal,_xlpm.MacVal&lt;&gt;"",_xlpm.MacVal,_xlpm.WinVal&lt;&gt;"",_xlpm.WinVal,_xlpm.CSVVal&lt;&gt;"",_xlpm.CSVVal)),""))</f>
        <v/>
      </c>
      <c r="M451" s="41" t="str" cm="1">
        <f t="array" ref="M451">IF(($Y451+$Z451+$AA451+$AD451)=0,"",ExpandDiagCodes(_xlfn.TEXTJOIN(", ",TRUE,IF($AA451=0,"",INDEX(My_Audit!N$2:N$456,$AA451)),IF($Z451=0,"",INDEX(Output_Mac!S$2:S$500,$Z451)),IF($AD451=0,"",INDEX(Output_Win!S$2:S$243,$AD451)),IF($Y451=0,"",INDEX(CSV!AE$2:AE$510,$Y451)))))</f>
        <v/>
      </c>
      <c r="N451" s="41" t="str" cm="1">
        <f t="array" ref="N451">IF(($Y451+$Z451+$AA451+$AD451)=0,"",IFERROR(_xlfn.LET(_xlpm.CSVVal,IF($Y451=0,"",INDEX(CSV!AG$2:AG$510,$Y451)),_xlpm.MacVal,IF($Z451=0,"",INDEX(Output_Mac!T$2:T$500,$Z451)),_xlpm.WinVal,IF($AD451=0,"",INDEX(Output_Win!T$2:T$243,$AD451)),_xlpm.MyAuditVal,IF($AA451=0,"",INDEX(My_Audit!O$2:O$456,$AA451)),_xlfn.IFS(_xlpm.MyAuditVal&lt;&gt;"",_xlpm.MyAuditVal,_xlpm.MacVal&lt;&gt;"",_xlpm.MacVal,_xlpm.WinVal&lt;&gt;"",_xlpm.WinVal,_xlpm.CSVVal&lt;&gt;"",_xlpm.CSVVal)),""))</f>
        <v/>
      </c>
      <c r="O451" s="41" t="str" cm="1">
        <f t="array" ref="O451">IF($AB451=0,"",INDEX(My_Audit!P$2:P$456,$AB451))&amp;""</f>
        <v/>
      </c>
      <c r="P451" s="40"/>
      <c r="Q451" s="41" t="str">
        <f>IF(LEFT(N451,4)="Pass","Nist SP 800-88",My_Audit!R451)&amp;""</f>
        <v/>
      </c>
      <c r="R451" s="40"/>
      <c r="S451" s="40"/>
      <c r="T451" s="41" t="str" cm="1">
        <f t="array" ref="T451">IF($AC451=0,"",INDEX(Models!J$2:J$605,$AC451))</f>
        <v/>
      </c>
      <c r="U451" s="40"/>
      <c r="V451" s="40"/>
      <c r="W451" s="79" t="str" cm="1">
        <f t="array" ref="W451">IF(($Z451+$AA451+$AD451)=0,"",ExpandDiagCodes(_xlfn.TEXTJOIN(", ",TRUE,IF($AA451=0,"",INDEX(My_Audit!L$2:L$456,$AA451)),IF($Z451=0,"",INDEX(Output_Mac!AA$2:AA$500,$Z451)),IF($AD451=0,"",INDEX(Output_Win!AA$2:AA$243,$AD451)))))</f>
        <v/>
      </c>
      <c r="Y451" s="80">
        <f>IFERROR(MATCH($A451,CSV!$A$2:$A$510,0),0)</f>
        <v>0</v>
      </c>
      <c r="Z451" s="80">
        <f>IFERROR(MATCH($A451,Output_Mac!$A$2:$A$500,0),0)</f>
        <v>0</v>
      </c>
      <c r="AA451" s="80">
        <f>IFERROR(MATCH($A451,My_Audit!$A$2:$A$456,0),0)</f>
        <v>450</v>
      </c>
      <c r="AB451" s="80">
        <f>IFERROR(MATCH($C451,My_Audit!$B$2:$B$456,0),0)</f>
        <v>0</v>
      </c>
      <c r="AC451" s="80">
        <f>IFERROR(MATCH($E451,Models!$I$2:$I$605,0),0)</f>
        <v>0</v>
      </c>
      <c r="AD451" s="80">
        <f>IFERROR(MATCH($A451,Output_Win!$A$2:$A$243,0),0)</f>
        <v>0</v>
      </c>
    </row>
    <row r="452" spans="1:30">
      <c r="A452" s="40" t="str">
        <f>_xlfn.TEXTJOIN("",TRUE,Input!$A$4,TEXT(ROW(My_Audit!A451)+Input!$A$8-1,"00"))</f>
        <v>W4839</v>
      </c>
      <c r="B452" s="40" t="str">
        <f>_xlfn.TEXTJOIN("-",TRUE,"ITD",Input!$A$2,A452)</f>
        <v>ITD-SHR11749-W4839</v>
      </c>
      <c r="C452" s="41" t="str" cm="1">
        <f t="array" ref="C452">IF(($Y452+$Z452+$AA452+$AD452)=0,"",IFERROR(_xlfn.LET(_xlpm.CSVVal,IF($Y452=0,"",INDEX(CSV!B$2:B$510,$Y452)),_xlpm.MacVal,IF($Z452=0,"",INDEX(Output_Mac!B$2:B$500,$Z452)),_xlpm.WinVal,IF($AD452=0,"",INDEX(Output_Win!B$2:B$243,$AD452)),_xlpm.MyAuditVal,IF($AA452=0,"",INDEX(My_Audit!B$2:B$456,$AA452)),_xlfn.IFS(_xlpm.MyAuditVal&lt;&gt;"",_xlpm.MyAuditVal,_xlpm.MacVal&lt;&gt;"",_xlpm.MacVal,_xlpm.WinVal&lt;&gt;"",_xlpm.WinVal,_xlpm.CSVVal&lt;&gt;"",_xlpm.CSVVal)),""))</f>
        <v/>
      </c>
      <c r="D452" s="41" t="str" cm="1">
        <f t="array" ref="D452">IF(($Y452+$Z452+$AA452+$AD452)=0,"",IFERROR(_xlfn.LET(_xlpm.CSVVal,IF($Y452=0,"",INDEX(CSV!C$2:C$510,$Y452)),_xlpm.MacVal,IF($Z452=0,"",INDEX(Output_Mac!D$2:D$500,$Z452)),_xlpm.WinVal,IF($AD452=0,"",INDEX(Output_Win!D$2:D$243,$AD452)),_xlpm.MyAuditVal,IF($AA452=0,"",INDEX(My_Audit!C$2:C$456,$AA452)),_xlfn.IFS(_xlpm.MyAuditVal&lt;&gt;"",_xlpm.MyAuditVal,_xlpm.MacVal&lt;&gt;"",_xlpm.MacVal,_xlpm.WinVal&lt;&gt;"",_xlpm.WinVal,_xlpm.CSVVal&lt;&gt;"",_xlpm.CSVVal)),""))</f>
        <v/>
      </c>
      <c r="E452" s="41" t="str" cm="1">
        <f t="array" ref="E452">IF(($Y452+$Z452+$AA452+$AD452)=0,"",IFERROR(_xlfn.LET(_xlpm.CSVVal,IF($Y452=0,"",INDEX(CSV!E$2:E$510,$Y452)),_xlpm.MacVal,IF($Z452=0,"",INDEX(Output_Mac!C$2:C$500,$Z452)),_xlpm.WinVal,IF($AD452=0,"",INDEX(Output_Win!C$2:C$243,$AD452)),_xlpm.MyAuditVal,IF($AA452=0,"",INDEX(My_Audit!D$2:D$456,$AA452)),_xlfn.IFS(_xlpm.MyAuditVal&lt;&gt;"",_xlpm.MyAuditVal,_xlpm.MacVal&lt;&gt;"",_xlpm.MacVal,_xlpm.WinVal&lt;&gt;"",_xlpm.WinVal,_xlpm.CSVVal&lt;&gt;"",_xlpm.CSVVal)),""))</f>
        <v/>
      </c>
      <c r="F452" s="41" t="str" cm="1">
        <f t="array" ref="F452">IF(($Y452+$Z452+$AA452+$AD452)=0,"",IFERROR(_xlfn.LET(_xlpm.CSVVal,IF($Y452=0,"",INDEX(CSV!F$2:F$510,$Y452)),_xlpm.MacVal,IF($Z452=0,"",INDEX(Output_Mac!E$2:E$500,$Z452)),_xlpm.WinVal,IF($AD452=0,"",INDEX(Output_Win!E$2:E$243,$AD452)),_xlpm.MyAuditVal,IF($AA452=0,"",INDEX(My_Audit!E$2:E$456,$AA452)),_xlfn.IFS(_xlpm.MyAuditVal&lt;&gt;"",_xlpm.MyAuditVal,_xlpm.MacVal&lt;&gt;"",_xlpm.MacVal,_xlpm.WinVal&lt;&gt;"",_xlpm.WinVal,_xlpm.CSVVal&lt;&gt;"",PROPER(_xlpm.CSVVal))),""))</f>
        <v/>
      </c>
      <c r="G452" s="41" t="str" cm="1">
        <f t="array" ref="G452">IF(($Y452+$Z452+$AA452+$AD452)=0,"",IFERROR(_xlfn.LET(_xlpm.CSVVal,IF($Y452=0,"",INDEX(CSV!G$2:G$510,$Y452)),_xlpm.MacVal,IF($Z452=0,"",INDEX(Output_Mac!G$2:G$500,$Z452)),_xlpm.WinVal,IF($AD452=0,"",INDEX(Output_Win!G$2:G$243,$AD452)),_xlpm.MyAuditVal,IF($AA452=0,"",INDEX(My_Audit!F$2:F$456,$AA452)),_xlfn.IFS(_xlpm.MyAuditVal&lt;&gt;"",_xlpm.MyAuditVal,_xlpm.MacVal&lt;&gt;"",_xlpm.MacVal,_xlpm.WinVal&lt;&gt;"",_xlpm.WinVal,_xlpm.CSVVal&lt;&gt;"",_xlpm.CSVVal)),""))</f>
        <v/>
      </c>
      <c r="H452" s="41" t="str" cm="1">
        <f t="array" ref="H452">IF($Z452&gt;0,INDEX(Output_Mac!H$2:H$500,$Z452),IF($AD452&gt;0,INDEX(Output_Win!H$2:H$243,$AD452),IF($AA452&gt;0,_xlfn.LET(_xlpm.MyAuditVal,INDEX(My_Audit!G$2:G$456,$AA452),IF(_xlpm.MyAuditVal=0,"",_xlpm.MyAuditVal)),"")))</f>
        <v/>
      </c>
      <c r="I452" s="41" t="str" cm="1">
        <f t="array" ref="I452">IF(($Y452+$Z452+$AA452+$AD452)=0,"",IFERROR(_xlfn.LET(_xlpm.CSVVal,IF($Y452=0,"",INDEX(CSV!H$2:H$510,$Y452)),_xlpm.MacVal,IF($Z452=0,"",INDEX(Output_Mac!I$2:I$500,$Z452)),_xlpm.WinVal,IF($AD452=0,"",INDEX(Output_Win!I$2:I$243,$AD452)),_xlpm.MyAuditVal,IF($AA452=0,"",INDEX(My_Audit!H$2:H$456,$AA452)),_xlfn.IFS(_xlpm.MyAuditVal&lt;&gt;"",_xlpm.MyAuditVal,_xlpm.MacVal&lt;&gt;"",_xlpm.MacVal,_xlpm.WinVal&lt;&gt;"",_xlpm.WinVal,_xlpm.CSVVal&lt;&gt;"",_xlpm.CSVVal)),""))</f>
        <v/>
      </c>
      <c r="J452" s="41" t="str" cm="1">
        <f t="array" ref="J452">IF(($Y452+$Z452+$AA452+$AD452)=0,"",IFERROR(_xlfn.LET(_xlpm.CSVVal,IF($Y452=0,"",INDEX(CSV!J$2:J$510,$Y452)),_xlpm.MacVal,IF($Z452=0,"",INDEX(Output_Mac!J$2:J$500,$Z452)),_xlpm.WinVal,IF($AD452=0,"",INDEX(Output_Win!J$2:J$243,$AD452)),_xlpm.MyAuditVal,IF($AA452=0,"",INDEX(My_Audit!I$2:I$456,$AA452)),_xlfn.IFS(_xlpm.MyAuditVal&lt;&gt;"",_xlpm.MyAuditVal,_xlpm.MacVal&lt;&gt;"",_xlpm.MacVal,_xlpm.WinVal&lt;&gt;"",_xlpm.WinVal,_xlpm.CSVVal&lt;&gt;"",_xlpm.CSVVal)),""))</f>
        <v/>
      </c>
      <c r="K452" s="41" t="str" cm="1">
        <f t="array" ref="K452">IF(($Y452+$Z452+$AA452+$AD452)=0,"",IFERROR(_xlfn.LET(_xlpm.CSVVal,IF($Y452=0,"",INDEX(CSV!N$2:N$510,$Y452)),_xlpm.MacVal,IF($Z452=0,"",INDEX(Output_Mac!L$2:L$500,$Z452)),_xlpm.WinVal,IF($AD452=0,"",INDEX(Output_Win!L$2:L$243,$AD452)),_xlpm.MyAuditVal,IF($AA452=0,"",INDEX(My_Audit!J$2:J$456,$AA452)),_xlfn.IFS(_xlpm.MyAuditVal&lt;&gt;"",_xlpm.MyAuditVal,_xlpm.MacVal&lt;&gt;"",_xlpm.MacVal,_xlpm.WinVal&lt;&gt;"",_xlpm.WinVal,_xlpm.CSVVal&lt;&gt;"",_xlpm.CSVVal)),""))</f>
        <v/>
      </c>
      <c r="L452" s="41" t="str" cm="1">
        <f t="array" ref="L452">IF(($Y452+$Z452+$AA452+$AD452)=0,"",IFERROR(_xlfn.LET(_xlpm.CSVVal,IF($Y452=0,"",INDEX(CSV!Q$2:Q$510,$Y452)),_xlpm.MacVal,IF($Z452=0,"",INDEX(Output_Mac!M$2:M$500,$Z452)),_xlpm.WinVal,IF($AD452=0,"",INDEX(Output_Win!M$2:M$243,$AD452)),_xlpm.MyAuditVal,IF($AA452=0,"",INDEX(My_Audit!K$2:K$456,$AA452)),_xlfn.IFS(_xlpm.MyAuditVal&lt;&gt;"",_xlpm.MyAuditVal,_xlpm.MacVal&lt;&gt;"",_xlpm.MacVal,_xlpm.WinVal&lt;&gt;"",_xlpm.WinVal,_xlpm.CSVVal&lt;&gt;"",_xlpm.CSVVal)),""))</f>
        <v/>
      </c>
      <c r="M452" s="41" t="str" cm="1">
        <f t="array" ref="M452">IF(($Y452+$Z452+$AA452+$AD452)=0,"",ExpandDiagCodes(_xlfn.TEXTJOIN(", ",TRUE,IF($AA452=0,"",INDEX(My_Audit!N$2:N$456,$AA452)),IF($Z452=0,"",INDEX(Output_Mac!S$2:S$500,$Z452)),IF($AD452=0,"",INDEX(Output_Win!S$2:S$243,$AD452)),IF($Y452=0,"",INDEX(CSV!AE$2:AE$510,$Y452)))))</f>
        <v/>
      </c>
      <c r="N452" s="41" t="str" cm="1">
        <f t="array" ref="N452">IF(($Y452+$Z452+$AA452+$AD452)=0,"",IFERROR(_xlfn.LET(_xlpm.CSVVal,IF($Y452=0,"",INDEX(CSV!AG$2:AG$510,$Y452)),_xlpm.MacVal,IF($Z452=0,"",INDEX(Output_Mac!T$2:T$500,$Z452)),_xlpm.WinVal,IF($AD452=0,"",INDEX(Output_Win!T$2:T$243,$AD452)),_xlpm.MyAuditVal,IF($AA452=0,"",INDEX(My_Audit!O$2:O$456,$AA452)),_xlfn.IFS(_xlpm.MyAuditVal&lt;&gt;"",_xlpm.MyAuditVal,_xlpm.MacVal&lt;&gt;"",_xlpm.MacVal,_xlpm.WinVal&lt;&gt;"",_xlpm.WinVal,_xlpm.CSVVal&lt;&gt;"",_xlpm.CSVVal)),""))</f>
        <v/>
      </c>
      <c r="O452" s="41" t="str" cm="1">
        <f t="array" ref="O452">IF($AB452=0,"",INDEX(My_Audit!P$2:P$456,$AB452))&amp;""</f>
        <v/>
      </c>
      <c r="P452" s="40"/>
      <c r="Q452" s="41" t="str">
        <f>IF(LEFT(N452,4)="Pass","Nist SP 800-88",My_Audit!R452)&amp;""</f>
        <v/>
      </c>
      <c r="R452" s="40"/>
      <c r="S452" s="40"/>
      <c r="T452" s="41" t="str" cm="1">
        <f t="array" ref="T452">IF($AC452=0,"",INDEX(Models!J$2:J$605,$AC452))</f>
        <v/>
      </c>
      <c r="U452" s="40"/>
      <c r="V452" s="40"/>
      <c r="W452" s="79" t="str" cm="1">
        <f t="array" ref="W452">IF(($Z452+$AA452+$AD452)=0,"",ExpandDiagCodes(_xlfn.TEXTJOIN(", ",TRUE,IF($AA452=0,"",INDEX(My_Audit!L$2:L$456,$AA452)),IF($Z452=0,"",INDEX(Output_Mac!AA$2:AA$500,$Z452)),IF($AD452=0,"",INDEX(Output_Win!AA$2:AA$243,$AD452)))))</f>
        <v/>
      </c>
      <c r="Y452" s="80">
        <f>IFERROR(MATCH($A452,CSV!$A$2:$A$510,0),0)</f>
        <v>0</v>
      </c>
      <c r="Z452" s="80">
        <f>IFERROR(MATCH($A452,Output_Mac!$A$2:$A$500,0),0)</f>
        <v>0</v>
      </c>
      <c r="AA452" s="80">
        <f>IFERROR(MATCH($A452,My_Audit!$A$2:$A$456,0),0)</f>
        <v>451</v>
      </c>
      <c r="AB452" s="80">
        <f>IFERROR(MATCH($C452,My_Audit!$B$2:$B$456,0),0)</f>
        <v>0</v>
      </c>
      <c r="AC452" s="80">
        <f>IFERROR(MATCH($E452,Models!$I$2:$I$605,0),0)</f>
        <v>0</v>
      </c>
      <c r="AD452" s="80">
        <f>IFERROR(MATCH($A452,Output_Win!$A$2:$A$243,0),0)</f>
        <v>0</v>
      </c>
    </row>
    <row r="453" spans="1:30">
      <c r="A453" s="40" t="str">
        <f>_xlfn.TEXTJOIN("",TRUE,Input!$A$4,TEXT(ROW(My_Audit!A452)+Input!$A$8-1,"00"))</f>
        <v>W4840</v>
      </c>
      <c r="B453" s="40" t="str">
        <f>_xlfn.TEXTJOIN("-",TRUE,"ITD",Input!$A$2,A453)</f>
        <v>ITD-SHR11749-W4840</v>
      </c>
      <c r="C453" s="41" t="str" cm="1">
        <f t="array" ref="C453">IF(($Y453+$Z453+$AA453+$AD453)=0,"",IFERROR(_xlfn.LET(_xlpm.CSVVal,IF($Y453=0,"",INDEX(CSV!B$2:B$510,$Y453)),_xlpm.MacVal,IF($Z453=0,"",INDEX(Output_Mac!B$2:B$500,$Z453)),_xlpm.WinVal,IF($AD453=0,"",INDEX(Output_Win!B$2:B$243,$AD453)),_xlpm.MyAuditVal,IF($AA453=0,"",INDEX(My_Audit!B$2:B$456,$AA453)),_xlfn.IFS(_xlpm.MyAuditVal&lt;&gt;"",_xlpm.MyAuditVal,_xlpm.MacVal&lt;&gt;"",_xlpm.MacVal,_xlpm.WinVal&lt;&gt;"",_xlpm.WinVal,_xlpm.CSVVal&lt;&gt;"",_xlpm.CSVVal)),""))</f>
        <v/>
      </c>
      <c r="D453" s="41" t="str" cm="1">
        <f t="array" ref="D453">IF(($Y453+$Z453+$AA453+$AD453)=0,"",IFERROR(_xlfn.LET(_xlpm.CSVVal,IF($Y453=0,"",INDEX(CSV!C$2:C$510,$Y453)),_xlpm.MacVal,IF($Z453=0,"",INDEX(Output_Mac!D$2:D$500,$Z453)),_xlpm.WinVal,IF($AD453=0,"",INDEX(Output_Win!D$2:D$243,$AD453)),_xlpm.MyAuditVal,IF($AA453=0,"",INDEX(My_Audit!C$2:C$456,$AA453)),_xlfn.IFS(_xlpm.MyAuditVal&lt;&gt;"",_xlpm.MyAuditVal,_xlpm.MacVal&lt;&gt;"",_xlpm.MacVal,_xlpm.WinVal&lt;&gt;"",_xlpm.WinVal,_xlpm.CSVVal&lt;&gt;"",_xlpm.CSVVal)),""))</f>
        <v/>
      </c>
      <c r="E453" s="41" t="str" cm="1">
        <f t="array" ref="E453">IF(($Y453+$Z453+$AA453+$AD453)=0,"",IFERROR(_xlfn.LET(_xlpm.CSVVal,IF($Y453=0,"",INDEX(CSV!E$2:E$510,$Y453)),_xlpm.MacVal,IF($Z453=0,"",INDEX(Output_Mac!C$2:C$500,$Z453)),_xlpm.WinVal,IF($AD453=0,"",INDEX(Output_Win!C$2:C$243,$AD453)),_xlpm.MyAuditVal,IF($AA453=0,"",INDEX(My_Audit!D$2:D$456,$AA453)),_xlfn.IFS(_xlpm.MyAuditVal&lt;&gt;"",_xlpm.MyAuditVal,_xlpm.MacVal&lt;&gt;"",_xlpm.MacVal,_xlpm.WinVal&lt;&gt;"",_xlpm.WinVal,_xlpm.CSVVal&lt;&gt;"",_xlpm.CSVVal)),""))</f>
        <v/>
      </c>
      <c r="F453" s="41" t="str" cm="1">
        <f t="array" ref="F453">IF(($Y453+$Z453+$AA453+$AD453)=0,"",IFERROR(_xlfn.LET(_xlpm.CSVVal,IF($Y453=0,"",INDEX(CSV!F$2:F$510,$Y453)),_xlpm.MacVal,IF($Z453=0,"",INDEX(Output_Mac!E$2:E$500,$Z453)),_xlpm.WinVal,IF($AD453=0,"",INDEX(Output_Win!E$2:E$243,$AD453)),_xlpm.MyAuditVal,IF($AA453=0,"",INDEX(My_Audit!E$2:E$456,$AA453)),_xlfn.IFS(_xlpm.MyAuditVal&lt;&gt;"",_xlpm.MyAuditVal,_xlpm.MacVal&lt;&gt;"",_xlpm.MacVal,_xlpm.WinVal&lt;&gt;"",_xlpm.WinVal,_xlpm.CSVVal&lt;&gt;"",PROPER(_xlpm.CSVVal))),""))</f>
        <v/>
      </c>
      <c r="G453" s="41" t="str" cm="1">
        <f t="array" ref="G453">IF(($Y453+$Z453+$AA453+$AD453)=0,"",IFERROR(_xlfn.LET(_xlpm.CSVVal,IF($Y453=0,"",INDEX(CSV!G$2:G$510,$Y453)),_xlpm.MacVal,IF($Z453=0,"",INDEX(Output_Mac!G$2:G$500,$Z453)),_xlpm.WinVal,IF($AD453=0,"",INDEX(Output_Win!G$2:G$243,$AD453)),_xlpm.MyAuditVal,IF($AA453=0,"",INDEX(My_Audit!F$2:F$456,$AA453)),_xlfn.IFS(_xlpm.MyAuditVal&lt;&gt;"",_xlpm.MyAuditVal,_xlpm.MacVal&lt;&gt;"",_xlpm.MacVal,_xlpm.WinVal&lt;&gt;"",_xlpm.WinVal,_xlpm.CSVVal&lt;&gt;"",_xlpm.CSVVal)),""))</f>
        <v/>
      </c>
      <c r="H453" s="41" t="str" cm="1">
        <f t="array" ref="H453">IF($Z453&gt;0,INDEX(Output_Mac!H$2:H$500,$Z453),IF($AD453&gt;0,INDEX(Output_Win!H$2:H$243,$AD453),IF($AA453&gt;0,_xlfn.LET(_xlpm.MyAuditVal,INDEX(My_Audit!G$2:G$456,$AA453),IF(_xlpm.MyAuditVal=0,"",_xlpm.MyAuditVal)),"")))</f>
        <v/>
      </c>
      <c r="I453" s="41" t="str" cm="1">
        <f t="array" ref="I453">IF(($Y453+$Z453+$AA453+$AD453)=0,"",IFERROR(_xlfn.LET(_xlpm.CSVVal,IF($Y453=0,"",INDEX(CSV!H$2:H$510,$Y453)),_xlpm.MacVal,IF($Z453=0,"",INDEX(Output_Mac!I$2:I$500,$Z453)),_xlpm.WinVal,IF($AD453=0,"",INDEX(Output_Win!I$2:I$243,$AD453)),_xlpm.MyAuditVal,IF($AA453=0,"",INDEX(My_Audit!H$2:H$456,$AA453)),_xlfn.IFS(_xlpm.MyAuditVal&lt;&gt;"",_xlpm.MyAuditVal,_xlpm.MacVal&lt;&gt;"",_xlpm.MacVal,_xlpm.WinVal&lt;&gt;"",_xlpm.WinVal,_xlpm.CSVVal&lt;&gt;"",_xlpm.CSVVal)),""))</f>
        <v/>
      </c>
      <c r="J453" s="41" t="str" cm="1">
        <f t="array" ref="J453">IF(($Y453+$Z453+$AA453+$AD453)=0,"",IFERROR(_xlfn.LET(_xlpm.CSVVal,IF($Y453=0,"",INDEX(CSV!J$2:J$510,$Y453)),_xlpm.MacVal,IF($Z453=0,"",INDEX(Output_Mac!J$2:J$500,$Z453)),_xlpm.WinVal,IF($AD453=0,"",INDEX(Output_Win!J$2:J$243,$AD453)),_xlpm.MyAuditVal,IF($AA453=0,"",INDEX(My_Audit!I$2:I$456,$AA453)),_xlfn.IFS(_xlpm.MyAuditVal&lt;&gt;"",_xlpm.MyAuditVal,_xlpm.MacVal&lt;&gt;"",_xlpm.MacVal,_xlpm.WinVal&lt;&gt;"",_xlpm.WinVal,_xlpm.CSVVal&lt;&gt;"",_xlpm.CSVVal)),""))</f>
        <v/>
      </c>
      <c r="K453" s="41" t="str" cm="1">
        <f t="array" ref="K453">IF(($Y453+$Z453+$AA453+$AD453)=0,"",IFERROR(_xlfn.LET(_xlpm.CSVVal,IF($Y453=0,"",INDEX(CSV!N$2:N$510,$Y453)),_xlpm.MacVal,IF($Z453=0,"",INDEX(Output_Mac!L$2:L$500,$Z453)),_xlpm.WinVal,IF($AD453=0,"",INDEX(Output_Win!L$2:L$243,$AD453)),_xlpm.MyAuditVal,IF($AA453=0,"",INDEX(My_Audit!J$2:J$456,$AA453)),_xlfn.IFS(_xlpm.MyAuditVal&lt;&gt;"",_xlpm.MyAuditVal,_xlpm.MacVal&lt;&gt;"",_xlpm.MacVal,_xlpm.WinVal&lt;&gt;"",_xlpm.WinVal,_xlpm.CSVVal&lt;&gt;"",_xlpm.CSVVal)),""))</f>
        <v/>
      </c>
      <c r="L453" s="41" t="str" cm="1">
        <f t="array" ref="L453">IF(($Y453+$Z453+$AA453+$AD453)=0,"",IFERROR(_xlfn.LET(_xlpm.CSVVal,IF($Y453=0,"",INDEX(CSV!Q$2:Q$510,$Y453)),_xlpm.MacVal,IF($Z453=0,"",INDEX(Output_Mac!M$2:M$500,$Z453)),_xlpm.WinVal,IF($AD453=0,"",INDEX(Output_Win!M$2:M$243,$AD453)),_xlpm.MyAuditVal,IF($AA453=0,"",INDEX(My_Audit!K$2:K$456,$AA453)),_xlfn.IFS(_xlpm.MyAuditVal&lt;&gt;"",_xlpm.MyAuditVal,_xlpm.MacVal&lt;&gt;"",_xlpm.MacVal,_xlpm.WinVal&lt;&gt;"",_xlpm.WinVal,_xlpm.CSVVal&lt;&gt;"",_xlpm.CSVVal)),""))</f>
        <v/>
      </c>
      <c r="M453" s="41" t="str" cm="1">
        <f t="array" ref="M453">IF(($Y453+$Z453+$AA453+$AD453)=0,"",ExpandDiagCodes(_xlfn.TEXTJOIN(", ",TRUE,IF($AA453=0,"",INDEX(My_Audit!N$2:N$456,$AA453)),IF($Z453=0,"",INDEX(Output_Mac!S$2:S$500,$Z453)),IF($AD453=0,"",INDEX(Output_Win!S$2:S$243,$AD453)),IF($Y453=0,"",INDEX(CSV!AE$2:AE$510,$Y453)))))</f>
        <v/>
      </c>
      <c r="N453" s="41" t="str" cm="1">
        <f t="array" ref="N453">IF(($Y453+$Z453+$AA453+$AD453)=0,"",IFERROR(_xlfn.LET(_xlpm.CSVVal,IF($Y453=0,"",INDEX(CSV!AG$2:AG$510,$Y453)),_xlpm.MacVal,IF($Z453=0,"",INDEX(Output_Mac!T$2:T$500,$Z453)),_xlpm.WinVal,IF($AD453=0,"",INDEX(Output_Win!T$2:T$243,$AD453)),_xlpm.MyAuditVal,IF($AA453=0,"",INDEX(My_Audit!O$2:O$456,$AA453)),_xlfn.IFS(_xlpm.MyAuditVal&lt;&gt;"",_xlpm.MyAuditVal,_xlpm.MacVal&lt;&gt;"",_xlpm.MacVal,_xlpm.WinVal&lt;&gt;"",_xlpm.WinVal,_xlpm.CSVVal&lt;&gt;"",_xlpm.CSVVal)),""))</f>
        <v/>
      </c>
      <c r="O453" s="41" t="str" cm="1">
        <f t="array" ref="O453">IF($AB453=0,"",INDEX(My_Audit!P$2:P$456,$AB453))&amp;""</f>
        <v/>
      </c>
      <c r="P453" s="40"/>
      <c r="Q453" s="41" t="str">
        <f>IF(LEFT(N453,4)="Pass","Nist SP 800-88",My_Audit!R453)&amp;""</f>
        <v/>
      </c>
      <c r="R453" s="40"/>
      <c r="S453" s="40"/>
      <c r="T453" s="41" t="str" cm="1">
        <f t="array" ref="T453">IF($AC453=0,"",INDEX(Models!J$2:J$605,$AC453))</f>
        <v/>
      </c>
      <c r="U453" s="40"/>
      <c r="V453" s="40"/>
      <c r="W453" s="79" t="str" cm="1">
        <f t="array" ref="W453">IF(($Z453+$AA453+$AD453)=0,"",ExpandDiagCodes(_xlfn.TEXTJOIN(", ",TRUE,IF($AA453=0,"",INDEX(My_Audit!L$2:L$456,$AA453)),IF($Z453=0,"",INDEX(Output_Mac!AA$2:AA$500,$Z453)),IF($AD453=0,"",INDEX(Output_Win!AA$2:AA$243,$AD453)))))</f>
        <v/>
      </c>
      <c r="Y453" s="80">
        <f>IFERROR(MATCH($A453,CSV!$A$2:$A$510,0),0)</f>
        <v>0</v>
      </c>
      <c r="Z453" s="80">
        <f>IFERROR(MATCH($A453,Output_Mac!$A$2:$A$500,0),0)</f>
        <v>0</v>
      </c>
      <c r="AA453" s="80">
        <f>IFERROR(MATCH($A453,My_Audit!$A$2:$A$456,0),0)</f>
        <v>452</v>
      </c>
      <c r="AB453" s="80">
        <f>IFERROR(MATCH($C453,My_Audit!$B$2:$B$456,0),0)</f>
        <v>0</v>
      </c>
      <c r="AC453" s="80">
        <f>IFERROR(MATCH($E453,Models!$I$2:$I$605,0),0)</f>
        <v>0</v>
      </c>
      <c r="AD453" s="80">
        <f>IFERROR(MATCH($A453,Output_Win!$A$2:$A$243,0),0)</f>
        <v>0</v>
      </c>
    </row>
    <row r="454" spans="1:30">
      <c r="A454" s="40" t="str">
        <f>_xlfn.TEXTJOIN("",TRUE,Input!$A$4,TEXT(ROW(My_Audit!A453)+Input!$A$8-1,"00"))</f>
        <v>W4841</v>
      </c>
      <c r="B454" s="40" t="str">
        <f>_xlfn.TEXTJOIN("-",TRUE,"ITD",Input!$A$2,A454)</f>
        <v>ITD-SHR11749-W4841</v>
      </c>
      <c r="C454" s="41" t="str" cm="1">
        <f t="array" ref="C454">IF(($Y454+$Z454+$AA454+$AD454)=0,"",IFERROR(_xlfn.LET(_xlpm.CSVVal,IF($Y454=0,"",INDEX(CSV!B$2:B$510,$Y454)),_xlpm.MacVal,IF($Z454=0,"",INDEX(Output_Mac!B$2:B$500,$Z454)),_xlpm.WinVal,IF($AD454=0,"",INDEX(Output_Win!B$2:B$243,$AD454)),_xlpm.MyAuditVal,IF($AA454=0,"",INDEX(My_Audit!B$2:B$456,$AA454)),_xlfn.IFS(_xlpm.MyAuditVal&lt;&gt;"",_xlpm.MyAuditVal,_xlpm.MacVal&lt;&gt;"",_xlpm.MacVal,_xlpm.WinVal&lt;&gt;"",_xlpm.WinVal,_xlpm.CSVVal&lt;&gt;"",_xlpm.CSVVal)),""))</f>
        <v/>
      </c>
      <c r="D454" s="41" t="str" cm="1">
        <f t="array" ref="D454">IF(($Y454+$Z454+$AA454+$AD454)=0,"",IFERROR(_xlfn.LET(_xlpm.CSVVal,IF($Y454=0,"",INDEX(CSV!C$2:C$510,$Y454)),_xlpm.MacVal,IF($Z454=0,"",INDEX(Output_Mac!D$2:D$500,$Z454)),_xlpm.WinVal,IF($AD454=0,"",INDEX(Output_Win!D$2:D$243,$AD454)),_xlpm.MyAuditVal,IF($AA454=0,"",INDEX(My_Audit!C$2:C$456,$AA454)),_xlfn.IFS(_xlpm.MyAuditVal&lt;&gt;"",_xlpm.MyAuditVal,_xlpm.MacVal&lt;&gt;"",_xlpm.MacVal,_xlpm.WinVal&lt;&gt;"",_xlpm.WinVal,_xlpm.CSVVal&lt;&gt;"",_xlpm.CSVVal)),""))</f>
        <v/>
      </c>
      <c r="E454" s="41" t="str" cm="1">
        <f t="array" ref="E454">IF(($Y454+$Z454+$AA454+$AD454)=0,"",IFERROR(_xlfn.LET(_xlpm.CSVVal,IF($Y454=0,"",INDEX(CSV!E$2:E$510,$Y454)),_xlpm.MacVal,IF($Z454=0,"",INDEX(Output_Mac!C$2:C$500,$Z454)),_xlpm.WinVal,IF($AD454=0,"",INDEX(Output_Win!C$2:C$243,$AD454)),_xlpm.MyAuditVal,IF($AA454=0,"",INDEX(My_Audit!D$2:D$456,$AA454)),_xlfn.IFS(_xlpm.MyAuditVal&lt;&gt;"",_xlpm.MyAuditVal,_xlpm.MacVal&lt;&gt;"",_xlpm.MacVal,_xlpm.WinVal&lt;&gt;"",_xlpm.WinVal,_xlpm.CSVVal&lt;&gt;"",_xlpm.CSVVal)),""))</f>
        <v/>
      </c>
      <c r="F454" s="41" t="str" cm="1">
        <f t="array" ref="F454">IF(($Y454+$Z454+$AA454+$AD454)=0,"",IFERROR(_xlfn.LET(_xlpm.CSVVal,IF($Y454=0,"",INDEX(CSV!F$2:F$510,$Y454)),_xlpm.MacVal,IF($Z454=0,"",INDEX(Output_Mac!E$2:E$500,$Z454)),_xlpm.WinVal,IF($AD454=0,"",INDEX(Output_Win!E$2:E$243,$AD454)),_xlpm.MyAuditVal,IF($AA454=0,"",INDEX(My_Audit!E$2:E$456,$AA454)),_xlfn.IFS(_xlpm.MyAuditVal&lt;&gt;"",_xlpm.MyAuditVal,_xlpm.MacVal&lt;&gt;"",_xlpm.MacVal,_xlpm.WinVal&lt;&gt;"",_xlpm.WinVal,_xlpm.CSVVal&lt;&gt;"",PROPER(_xlpm.CSVVal))),""))</f>
        <v/>
      </c>
      <c r="G454" s="41" t="str" cm="1">
        <f t="array" ref="G454">IF(($Y454+$Z454+$AA454+$AD454)=0,"",IFERROR(_xlfn.LET(_xlpm.CSVVal,IF($Y454=0,"",INDEX(CSV!G$2:G$510,$Y454)),_xlpm.MacVal,IF($Z454=0,"",INDEX(Output_Mac!G$2:G$500,$Z454)),_xlpm.WinVal,IF($AD454=0,"",INDEX(Output_Win!G$2:G$243,$AD454)),_xlpm.MyAuditVal,IF($AA454=0,"",INDEX(My_Audit!F$2:F$456,$AA454)),_xlfn.IFS(_xlpm.MyAuditVal&lt;&gt;"",_xlpm.MyAuditVal,_xlpm.MacVal&lt;&gt;"",_xlpm.MacVal,_xlpm.WinVal&lt;&gt;"",_xlpm.WinVal,_xlpm.CSVVal&lt;&gt;"",_xlpm.CSVVal)),""))</f>
        <v/>
      </c>
      <c r="H454" s="41" t="str" cm="1">
        <f t="array" ref="H454">IF($Z454&gt;0,INDEX(Output_Mac!H$2:H$500,$Z454),IF($AD454&gt;0,INDEX(Output_Win!H$2:H$243,$AD454),IF($AA454&gt;0,_xlfn.LET(_xlpm.MyAuditVal,INDEX(My_Audit!G$2:G$456,$AA454),IF(_xlpm.MyAuditVal=0,"",_xlpm.MyAuditVal)),"")))</f>
        <v/>
      </c>
      <c r="I454" s="41" t="str" cm="1">
        <f t="array" ref="I454">IF(($Y454+$Z454+$AA454+$AD454)=0,"",IFERROR(_xlfn.LET(_xlpm.CSVVal,IF($Y454=0,"",INDEX(CSV!H$2:H$510,$Y454)),_xlpm.MacVal,IF($Z454=0,"",INDEX(Output_Mac!I$2:I$500,$Z454)),_xlpm.WinVal,IF($AD454=0,"",INDEX(Output_Win!I$2:I$243,$AD454)),_xlpm.MyAuditVal,IF($AA454=0,"",INDEX(My_Audit!H$2:H$456,$AA454)),_xlfn.IFS(_xlpm.MyAuditVal&lt;&gt;"",_xlpm.MyAuditVal,_xlpm.MacVal&lt;&gt;"",_xlpm.MacVal,_xlpm.WinVal&lt;&gt;"",_xlpm.WinVal,_xlpm.CSVVal&lt;&gt;"",_xlpm.CSVVal)),""))</f>
        <v/>
      </c>
      <c r="J454" s="41" t="str" cm="1">
        <f t="array" ref="J454">IF(($Y454+$Z454+$AA454+$AD454)=0,"",IFERROR(_xlfn.LET(_xlpm.CSVVal,IF($Y454=0,"",INDEX(CSV!J$2:J$510,$Y454)),_xlpm.MacVal,IF($Z454=0,"",INDEX(Output_Mac!J$2:J$500,$Z454)),_xlpm.WinVal,IF($AD454=0,"",INDEX(Output_Win!J$2:J$243,$AD454)),_xlpm.MyAuditVal,IF($AA454=0,"",INDEX(My_Audit!I$2:I$456,$AA454)),_xlfn.IFS(_xlpm.MyAuditVal&lt;&gt;"",_xlpm.MyAuditVal,_xlpm.MacVal&lt;&gt;"",_xlpm.MacVal,_xlpm.WinVal&lt;&gt;"",_xlpm.WinVal,_xlpm.CSVVal&lt;&gt;"",_xlpm.CSVVal)),""))</f>
        <v/>
      </c>
      <c r="K454" s="41" t="str" cm="1">
        <f t="array" ref="K454">IF(($Y454+$Z454+$AA454+$AD454)=0,"",IFERROR(_xlfn.LET(_xlpm.CSVVal,IF($Y454=0,"",INDEX(CSV!N$2:N$510,$Y454)),_xlpm.MacVal,IF($Z454=0,"",INDEX(Output_Mac!L$2:L$500,$Z454)),_xlpm.WinVal,IF($AD454=0,"",INDEX(Output_Win!L$2:L$243,$AD454)),_xlpm.MyAuditVal,IF($AA454=0,"",INDEX(My_Audit!J$2:J$456,$AA454)),_xlfn.IFS(_xlpm.MyAuditVal&lt;&gt;"",_xlpm.MyAuditVal,_xlpm.MacVal&lt;&gt;"",_xlpm.MacVal,_xlpm.WinVal&lt;&gt;"",_xlpm.WinVal,_xlpm.CSVVal&lt;&gt;"",_xlpm.CSVVal)),""))</f>
        <v/>
      </c>
      <c r="L454" s="41" t="str" cm="1">
        <f t="array" ref="L454">IF(($Y454+$Z454+$AA454+$AD454)=0,"",IFERROR(_xlfn.LET(_xlpm.CSVVal,IF($Y454=0,"",INDEX(CSV!Q$2:Q$510,$Y454)),_xlpm.MacVal,IF($Z454=0,"",INDEX(Output_Mac!M$2:M$500,$Z454)),_xlpm.WinVal,IF($AD454=0,"",INDEX(Output_Win!M$2:M$243,$AD454)),_xlpm.MyAuditVal,IF($AA454=0,"",INDEX(My_Audit!K$2:K$456,$AA454)),_xlfn.IFS(_xlpm.MyAuditVal&lt;&gt;"",_xlpm.MyAuditVal,_xlpm.MacVal&lt;&gt;"",_xlpm.MacVal,_xlpm.WinVal&lt;&gt;"",_xlpm.WinVal,_xlpm.CSVVal&lt;&gt;"",_xlpm.CSVVal)),""))</f>
        <v/>
      </c>
      <c r="M454" s="41" t="str" cm="1">
        <f t="array" ref="M454">IF(($Y454+$Z454+$AA454+$AD454)=0,"",ExpandDiagCodes(_xlfn.TEXTJOIN(", ",TRUE,IF($AA454=0,"",INDEX(My_Audit!N$2:N$456,$AA454)),IF($Z454=0,"",INDEX(Output_Mac!S$2:S$500,$Z454)),IF($AD454=0,"",INDEX(Output_Win!S$2:S$243,$AD454)),IF($Y454=0,"",INDEX(CSV!AE$2:AE$510,$Y454)))))</f>
        <v/>
      </c>
      <c r="N454" s="41" t="str" cm="1">
        <f t="array" ref="N454">IF(($Y454+$Z454+$AA454+$AD454)=0,"",IFERROR(_xlfn.LET(_xlpm.CSVVal,IF($Y454=0,"",INDEX(CSV!AG$2:AG$510,$Y454)),_xlpm.MacVal,IF($Z454=0,"",INDEX(Output_Mac!T$2:T$500,$Z454)),_xlpm.WinVal,IF($AD454=0,"",INDEX(Output_Win!T$2:T$243,$AD454)),_xlpm.MyAuditVal,IF($AA454=0,"",INDEX(My_Audit!O$2:O$456,$AA454)),_xlfn.IFS(_xlpm.MyAuditVal&lt;&gt;"",_xlpm.MyAuditVal,_xlpm.MacVal&lt;&gt;"",_xlpm.MacVal,_xlpm.WinVal&lt;&gt;"",_xlpm.WinVal,_xlpm.CSVVal&lt;&gt;"",_xlpm.CSVVal)),""))</f>
        <v/>
      </c>
      <c r="O454" s="41" t="str" cm="1">
        <f t="array" ref="O454">IF($AB454=0,"",INDEX(My_Audit!P$2:P$456,$AB454))&amp;""</f>
        <v/>
      </c>
      <c r="P454" s="40"/>
      <c r="Q454" s="41" t="str">
        <f>IF(LEFT(N454,4)="Pass","Nist SP 800-88",My_Audit!R454)&amp;""</f>
        <v/>
      </c>
      <c r="R454" s="40"/>
      <c r="S454" s="40"/>
      <c r="T454" s="41" t="str" cm="1">
        <f t="array" ref="T454">IF($AC454=0,"",INDEX(Models!J$2:J$605,$AC454))</f>
        <v/>
      </c>
      <c r="U454" s="40"/>
      <c r="V454" s="40"/>
      <c r="W454" s="79" t="str" cm="1">
        <f t="array" ref="W454">IF(($Z454+$AA454+$AD454)=0,"",ExpandDiagCodes(_xlfn.TEXTJOIN(", ",TRUE,IF($AA454=0,"",INDEX(My_Audit!L$2:L$456,$AA454)),IF($Z454=0,"",INDEX(Output_Mac!AA$2:AA$500,$Z454)),IF($AD454=0,"",INDEX(Output_Win!AA$2:AA$243,$AD454)))))</f>
        <v/>
      </c>
      <c r="Y454" s="80">
        <f>IFERROR(MATCH($A454,CSV!$A$2:$A$510,0),0)</f>
        <v>0</v>
      </c>
      <c r="Z454" s="80">
        <f>IFERROR(MATCH($A454,Output_Mac!$A$2:$A$500,0),0)</f>
        <v>0</v>
      </c>
      <c r="AA454" s="80">
        <f>IFERROR(MATCH($A454,My_Audit!$A$2:$A$456,0),0)</f>
        <v>453</v>
      </c>
      <c r="AB454" s="80">
        <f>IFERROR(MATCH($C454,My_Audit!$B$2:$B$456,0),0)</f>
        <v>0</v>
      </c>
      <c r="AC454" s="80">
        <f>IFERROR(MATCH($E454,Models!$I$2:$I$605,0),0)</f>
        <v>0</v>
      </c>
      <c r="AD454" s="80">
        <f>IFERROR(MATCH($A454,Output_Win!$A$2:$A$243,0),0)</f>
        <v>0</v>
      </c>
    </row>
    <row r="455" spans="1:30">
      <c r="A455" s="40" t="str">
        <f>_xlfn.TEXTJOIN("",TRUE,Input!$A$4,TEXT(ROW(My_Audit!A454)+Input!$A$8-1,"00"))</f>
        <v>W4842</v>
      </c>
      <c r="B455" s="40" t="str">
        <f>_xlfn.TEXTJOIN("-",TRUE,"ITD",Input!$A$2,A455)</f>
        <v>ITD-SHR11749-W4842</v>
      </c>
      <c r="C455" s="41" t="str" cm="1">
        <f t="array" ref="C455">IF(($Y455+$Z455+$AA455+$AD455)=0,"",IFERROR(_xlfn.LET(_xlpm.CSVVal,IF($Y455=0,"",INDEX(CSV!B$2:B$510,$Y455)),_xlpm.MacVal,IF($Z455=0,"",INDEX(Output_Mac!B$2:B$500,$Z455)),_xlpm.WinVal,IF($AD455=0,"",INDEX(Output_Win!B$2:B$243,$AD455)),_xlpm.MyAuditVal,IF($AA455=0,"",INDEX(My_Audit!B$2:B$456,$AA455)),_xlfn.IFS(_xlpm.MyAuditVal&lt;&gt;"",_xlpm.MyAuditVal,_xlpm.MacVal&lt;&gt;"",_xlpm.MacVal,_xlpm.WinVal&lt;&gt;"",_xlpm.WinVal,_xlpm.CSVVal&lt;&gt;"",_xlpm.CSVVal)),""))</f>
        <v/>
      </c>
      <c r="D455" s="41" t="str" cm="1">
        <f t="array" ref="D455">IF(($Y455+$Z455+$AA455+$AD455)=0,"",IFERROR(_xlfn.LET(_xlpm.CSVVal,IF($Y455=0,"",INDEX(CSV!C$2:C$510,$Y455)),_xlpm.MacVal,IF($Z455=0,"",INDEX(Output_Mac!D$2:D$500,$Z455)),_xlpm.WinVal,IF($AD455=0,"",INDEX(Output_Win!D$2:D$243,$AD455)),_xlpm.MyAuditVal,IF($AA455=0,"",INDEX(My_Audit!C$2:C$456,$AA455)),_xlfn.IFS(_xlpm.MyAuditVal&lt;&gt;"",_xlpm.MyAuditVal,_xlpm.MacVal&lt;&gt;"",_xlpm.MacVal,_xlpm.WinVal&lt;&gt;"",_xlpm.WinVal,_xlpm.CSVVal&lt;&gt;"",_xlpm.CSVVal)),""))</f>
        <v/>
      </c>
      <c r="E455" s="41" t="str" cm="1">
        <f t="array" ref="E455">IF(($Y455+$Z455+$AA455+$AD455)=0,"",IFERROR(_xlfn.LET(_xlpm.CSVVal,IF($Y455=0,"",INDEX(CSV!E$2:E$510,$Y455)),_xlpm.MacVal,IF($Z455=0,"",INDEX(Output_Mac!C$2:C$500,$Z455)),_xlpm.WinVal,IF($AD455=0,"",INDEX(Output_Win!C$2:C$243,$AD455)),_xlpm.MyAuditVal,IF($AA455=0,"",INDEX(My_Audit!D$2:D$456,$AA455)),_xlfn.IFS(_xlpm.MyAuditVal&lt;&gt;"",_xlpm.MyAuditVal,_xlpm.MacVal&lt;&gt;"",_xlpm.MacVal,_xlpm.WinVal&lt;&gt;"",_xlpm.WinVal,_xlpm.CSVVal&lt;&gt;"",_xlpm.CSVVal)),""))</f>
        <v/>
      </c>
      <c r="F455" s="41" t="str" cm="1">
        <f t="array" ref="F455">IF(($Y455+$Z455+$AA455+$AD455)=0,"",IFERROR(_xlfn.LET(_xlpm.CSVVal,IF($Y455=0,"",INDEX(CSV!F$2:F$510,$Y455)),_xlpm.MacVal,IF($Z455=0,"",INDEX(Output_Mac!E$2:E$500,$Z455)),_xlpm.WinVal,IF($AD455=0,"",INDEX(Output_Win!E$2:E$243,$AD455)),_xlpm.MyAuditVal,IF($AA455=0,"",INDEX(My_Audit!E$2:E$456,$AA455)),_xlfn.IFS(_xlpm.MyAuditVal&lt;&gt;"",_xlpm.MyAuditVal,_xlpm.MacVal&lt;&gt;"",_xlpm.MacVal,_xlpm.WinVal&lt;&gt;"",_xlpm.WinVal,_xlpm.CSVVal&lt;&gt;"",PROPER(_xlpm.CSVVal))),""))</f>
        <v/>
      </c>
      <c r="G455" s="41" t="str" cm="1">
        <f t="array" ref="G455">IF(($Y455+$Z455+$AA455+$AD455)=0,"",IFERROR(_xlfn.LET(_xlpm.CSVVal,IF($Y455=0,"",INDEX(CSV!G$2:G$510,$Y455)),_xlpm.MacVal,IF($Z455=0,"",INDEX(Output_Mac!G$2:G$500,$Z455)),_xlpm.WinVal,IF($AD455=0,"",INDEX(Output_Win!G$2:G$243,$AD455)),_xlpm.MyAuditVal,IF($AA455=0,"",INDEX(My_Audit!F$2:F$456,$AA455)),_xlfn.IFS(_xlpm.MyAuditVal&lt;&gt;"",_xlpm.MyAuditVal,_xlpm.MacVal&lt;&gt;"",_xlpm.MacVal,_xlpm.WinVal&lt;&gt;"",_xlpm.WinVal,_xlpm.CSVVal&lt;&gt;"",_xlpm.CSVVal)),""))</f>
        <v/>
      </c>
      <c r="H455" s="41" t="str" cm="1">
        <f t="array" ref="H455">IF($Z455&gt;0,INDEX(Output_Mac!H$2:H$500,$Z455),IF($AD455&gt;0,INDEX(Output_Win!H$2:H$243,$AD455),IF($AA455&gt;0,_xlfn.LET(_xlpm.MyAuditVal,INDEX(My_Audit!G$2:G$456,$AA455),IF(_xlpm.MyAuditVal=0,"",_xlpm.MyAuditVal)),"")))</f>
        <v/>
      </c>
      <c r="I455" s="41" t="str" cm="1">
        <f t="array" ref="I455">IF(($Y455+$Z455+$AA455+$AD455)=0,"",IFERROR(_xlfn.LET(_xlpm.CSVVal,IF($Y455=0,"",INDEX(CSV!H$2:H$510,$Y455)),_xlpm.MacVal,IF($Z455=0,"",INDEX(Output_Mac!I$2:I$500,$Z455)),_xlpm.WinVal,IF($AD455=0,"",INDEX(Output_Win!I$2:I$243,$AD455)),_xlpm.MyAuditVal,IF($AA455=0,"",INDEX(My_Audit!H$2:H$456,$AA455)),_xlfn.IFS(_xlpm.MyAuditVal&lt;&gt;"",_xlpm.MyAuditVal,_xlpm.MacVal&lt;&gt;"",_xlpm.MacVal,_xlpm.WinVal&lt;&gt;"",_xlpm.WinVal,_xlpm.CSVVal&lt;&gt;"",_xlpm.CSVVal)),""))</f>
        <v/>
      </c>
      <c r="J455" s="41" t="str" cm="1">
        <f t="array" ref="J455">IF(($Y455+$Z455+$AA455+$AD455)=0,"",IFERROR(_xlfn.LET(_xlpm.CSVVal,IF($Y455=0,"",INDEX(CSV!J$2:J$510,$Y455)),_xlpm.MacVal,IF($Z455=0,"",INDEX(Output_Mac!J$2:J$500,$Z455)),_xlpm.WinVal,IF($AD455=0,"",INDEX(Output_Win!J$2:J$243,$AD455)),_xlpm.MyAuditVal,IF($AA455=0,"",INDEX(My_Audit!I$2:I$456,$AA455)),_xlfn.IFS(_xlpm.MyAuditVal&lt;&gt;"",_xlpm.MyAuditVal,_xlpm.MacVal&lt;&gt;"",_xlpm.MacVal,_xlpm.WinVal&lt;&gt;"",_xlpm.WinVal,_xlpm.CSVVal&lt;&gt;"",_xlpm.CSVVal)),""))</f>
        <v/>
      </c>
      <c r="K455" s="41" t="str" cm="1">
        <f t="array" ref="K455">IF(($Y455+$Z455+$AA455+$AD455)=0,"",IFERROR(_xlfn.LET(_xlpm.CSVVal,IF($Y455=0,"",INDEX(CSV!N$2:N$510,$Y455)),_xlpm.MacVal,IF($Z455=0,"",INDEX(Output_Mac!L$2:L$500,$Z455)),_xlpm.WinVal,IF($AD455=0,"",INDEX(Output_Win!L$2:L$243,$AD455)),_xlpm.MyAuditVal,IF($AA455=0,"",INDEX(My_Audit!J$2:J$456,$AA455)),_xlfn.IFS(_xlpm.MyAuditVal&lt;&gt;"",_xlpm.MyAuditVal,_xlpm.MacVal&lt;&gt;"",_xlpm.MacVal,_xlpm.WinVal&lt;&gt;"",_xlpm.WinVal,_xlpm.CSVVal&lt;&gt;"",_xlpm.CSVVal)),""))</f>
        <v/>
      </c>
      <c r="L455" s="41" t="str" cm="1">
        <f t="array" ref="L455">IF(($Y455+$Z455+$AA455+$AD455)=0,"",IFERROR(_xlfn.LET(_xlpm.CSVVal,IF($Y455=0,"",INDEX(CSV!Q$2:Q$510,$Y455)),_xlpm.MacVal,IF($Z455=0,"",INDEX(Output_Mac!M$2:M$500,$Z455)),_xlpm.WinVal,IF($AD455=0,"",INDEX(Output_Win!M$2:M$243,$AD455)),_xlpm.MyAuditVal,IF($AA455=0,"",INDEX(My_Audit!K$2:K$456,$AA455)),_xlfn.IFS(_xlpm.MyAuditVal&lt;&gt;"",_xlpm.MyAuditVal,_xlpm.MacVal&lt;&gt;"",_xlpm.MacVal,_xlpm.WinVal&lt;&gt;"",_xlpm.WinVal,_xlpm.CSVVal&lt;&gt;"",_xlpm.CSVVal)),""))</f>
        <v/>
      </c>
      <c r="M455" s="41" t="str" cm="1">
        <f t="array" ref="M455">IF(($Y455+$Z455+$AA455+$AD455)=0,"",ExpandDiagCodes(_xlfn.TEXTJOIN(", ",TRUE,IF($AA455=0,"",INDEX(My_Audit!N$2:N$456,$AA455)),IF($Z455=0,"",INDEX(Output_Mac!S$2:S$500,$Z455)),IF($AD455=0,"",INDEX(Output_Win!S$2:S$243,$AD455)),IF($Y455=0,"",INDEX(CSV!AE$2:AE$510,$Y455)))))</f>
        <v/>
      </c>
      <c r="N455" s="41" t="str" cm="1">
        <f t="array" ref="N455">IF(($Y455+$Z455+$AA455+$AD455)=0,"",IFERROR(_xlfn.LET(_xlpm.CSVVal,IF($Y455=0,"",INDEX(CSV!AG$2:AG$510,$Y455)),_xlpm.MacVal,IF($Z455=0,"",INDEX(Output_Mac!T$2:T$500,$Z455)),_xlpm.WinVal,IF($AD455=0,"",INDEX(Output_Win!T$2:T$243,$AD455)),_xlpm.MyAuditVal,IF($AA455=0,"",INDEX(My_Audit!O$2:O$456,$AA455)),_xlfn.IFS(_xlpm.MyAuditVal&lt;&gt;"",_xlpm.MyAuditVal,_xlpm.MacVal&lt;&gt;"",_xlpm.MacVal,_xlpm.WinVal&lt;&gt;"",_xlpm.WinVal,_xlpm.CSVVal&lt;&gt;"",_xlpm.CSVVal)),""))</f>
        <v/>
      </c>
      <c r="O455" s="41" t="str" cm="1">
        <f t="array" ref="O455">IF($AB455=0,"",INDEX(My_Audit!P$2:P$456,$AB455))&amp;""</f>
        <v/>
      </c>
      <c r="P455" s="40"/>
      <c r="Q455" s="41" t="str">
        <f>IF(LEFT(N455,4)="Pass","Nist SP 800-88",My_Audit!R455)&amp;""</f>
        <v/>
      </c>
      <c r="R455" s="40"/>
      <c r="S455" s="40"/>
      <c r="T455" s="41" t="str" cm="1">
        <f t="array" ref="T455">IF($AC455=0,"",INDEX(Models!J$2:J$605,$AC455))</f>
        <v/>
      </c>
      <c r="U455" s="40"/>
      <c r="V455" s="40"/>
      <c r="W455" s="79" t="str" cm="1">
        <f t="array" ref="W455">IF(($Z455+$AA455+$AD455)=0,"",ExpandDiagCodes(_xlfn.TEXTJOIN(", ",TRUE,IF($AA455=0,"",INDEX(My_Audit!L$2:L$456,$AA455)),IF($Z455=0,"",INDEX(Output_Mac!AA$2:AA$500,$Z455)),IF($AD455=0,"",INDEX(Output_Win!AA$2:AA$243,$AD455)))))</f>
        <v/>
      </c>
      <c r="Y455" s="80">
        <f>IFERROR(MATCH($A455,CSV!$A$2:$A$510,0),0)</f>
        <v>0</v>
      </c>
      <c r="Z455" s="80">
        <f>IFERROR(MATCH($A455,Output_Mac!$A$2:$A$500,0),0)</f>
        <v>0</v>
      </c>
      <c r="AA455" s="80">
        <f>IFERROR(MATCH($A455,My_Audit!$A$2:$A$456,0),0)</f>
        <v>454</v>
      </c>
      <c r="AB455" s="80">
        <f>IFERROR(MATCH($C455,My_Audit!$B$2:$B$456,0),0)</f>
        <v>0</v>
      </c>
      <c r="AC455" s="80">
        <f>IFERROR(MATCH($E455,Models!$I$2:$I$605,0),0)</f>
        <v>0</v>
      </c>
      <c r="AD455" s="80">
        <f>IFERROR(MATCH($A455,Output_Win!$A$2:$A$243,0),0)</f>
        <v>0</v>
      </c>
    </row>
    <row r="456" spans="1:30">
      <c r="A456" s="40" t="str">
        <f>_xlfn.TEXTJOIN("",TRUE,Input!$A$4,TEXT(ROW(My_Audit!A455)+Input!$A$8-1,"00"))</f>
        <v>W4843</v>
      </c>
      <c r="B456" s="40" t="str">
        <f>_xlfn.TEXTJOIN("-",TRUE,"ITD",Input!$A$2,A456)</f>
        <v>ITD-SHR11749-W4843</v>
      </c>
      <c r="C456" s="41" t="str" cm="1">
        <f t="array" ref="C456">IF(($Y456+$Z456+$AA456+$AD456)=0,"",IFERROR(_xlfn.LET(_xlpm.CSVVal,IF($Y456=0,"",INDEX(CSV!B$2:B$510,$Y456)),_xlpm.MacVal,IF($Z456=0,"",INDEX(Output_Mac!B$2:B$500,$Z456)),_xlpm.WinVal,IF($AD456=0,"",INDEX(Output_Win!B$2:B$243,$AD456)),_xlpm.MyAuditVal,IF($AA456=0,"",INDEX(My_Audit!B$2:B$456,$AA456)),_xlfn.IFS(_xlpm.MyAuditVal&lt;&gt;"",_xlpm.MyAuditVal,_xlpm.MacVal&lt;&gt;"",_xlpm.MacVal,_xlpm.WinVal&lt;&gt;"",_xlpm.WinVal,_xlpm.CSVVal&lt;&gt;"",_xlpm.CSVVal)),""))</f>
        <v/>
      </c>
      <c r="D456" s="41" t="str" cm="1">
        <f t="array" ref="D456">IF(($Y456+$Z456+$AA456+$AD456)=0,"",IFERROR(_xlfn.LET(_xlpm.CSVVal,IF($Y456=0,"",INDEX(CSV!C$2:C$510,$Y456)),_xlpm.MacVal,IF($Z456=0,"",INDEX(Output_Mac!D$2:D$500,$Z456)),_xlpm.WinVal,IF($AD456=0,"",INDEX(Output_Win!D$2:D$243,$AD456)),_xlpm.MyAuditVal,IF($AA456=0,"",INDEX(My_Audit!C$2:C$456,$AA456)),_xlfn.IFS(_xlpm.MyAuditVal&lt;&gt;"",_xlpm.MyAuditVal,_xlpm.MacVal&lt;&gt;"",_xlpm.MacVal,_xlpm.WinVal&lt;&gt;"",_xlpm.WinVal,_xlpm.CSVVal&lt;&gt;"",_xlpm.CSVVal)),""))</f>
        <v/>
      </c>
      <c r="E456" s="41" t="str" cm="1">
        <f t="array" ref="E456">IF(($Y456+$Z456+$AA456+$AD456)=0,"",IFERROR(_xlfn.LET(_xlpm.CSVVal,IF($Y456=0,"",INDEX(CSV!E$2:E$510,$Y456)),_xlpm.MacVal,IF($Z456=0,"",INDEX(Output_Mac!C$2:C$500,$Z456)),_xlpm.WinVal,IF($AD456=0,"",INDEX(Output_Win!C$2:C$243,$AD456)),_xlpm.MyAuditVal,IF($AA456=0,"",INDEX(My_Audit!D$2:D$456,$AA456)),_xlfn.IFS(_xlpm.MyAuditVal&lt;&gt;"",_xlpm.MyAuditVal,_xlpm.MacVal&lt;&gt;"",_xlpm.MacVal,_xlpm.WinVal&lt;&gt;"",_xlpm.WinVal,_xlpm.CSVVal&lt;&gt;"",_xlpm.CSVVal)),""))</f>
        <v/>
      </c>
      <c r="F456" s="41" t="str" cm="1">
        <f t="array" ref="F456">IF(($Y456+$Z456+$AA456+$AD456)=0,"",IFERROR(_xlfn.LET(_xlpm.CSVVal,IF($Y456=0,"",INDEX(CSV!F$2:F$510,$Y456)),_xlpm.MacVal,IF($Z456=0,"",INDEX(Output_Mac!E$2:E$500,$Z456)),_xlpm.WinVal,IF($AD456=0,"",INDEX(Output_Win!E$2:E$243,$AD456)),_xlpm.MyAuditVal,IF($AA456=0,"",INDEX(My_Audit!E$2:E$456,$AA456)),_xlfn.IFS(_xlpm.MyAuditVal&lt;&gt;"",_xlpm.MyAuditVal,_xlpm.MacVal&lt;&gt;"",_xlpm.MacVal,_xlpm.WinVal&lt;&gt;"",_xlpm.WinVal,_xlpm.CSVVal&lt;&gt;"",PROPER(_xlpm.CSVVal))),""))</f>
        <v/>
      </c>
      <c r="G456" s="41" t="str" cm="1">
        <f t="array" ref="G456">IF(($Y456+$Z456+$AA456+$AD456)=0,"",IFERROR(_xlfn.LET(_xlpm.CSVVal,IF($Y456=0,"",INDEX(CSV!G$2:G$510,$Y456)),_xlpm.MacVal,IF($Z456=0,"",INDEX(Output_Mac!G$2:G$500,$Z456)),_xlpm.WinVal,IF($AD456=0,"",INDEX(Output_Win!G$2:G$243,$AD456)),_xlpm.MyAuditVal,IF($AA456=0,"",INDEX(My_Audit!F$2:F$456,$AA456)),_xlfn.IFS(_xlpm.MyAuditVal&lt;&gt;"",_xlpm.MyAuditVal,_xlpm.MacVal&lt;&gt;"",_xlpm.MacVal,_xlpm.WinVal&lt;&gt;"",_xlpm.WinVal,_xlpm.CSVVal&lt;&gt;"",_xlpm.CSVVal)),""))</f>
        <v/>
      </c>
      <c r="H456" s="41" t="str" cm="1">
        <f t="array" ref="H456">IF($Z456&gt;0,INDEX(Output_Mac!H$2:H$500,$Z456),IF($AD456&gt;0,INDEX(Output_Win!H$2:H$243,$AD456),IF($AA456&gt;0,_xlfn.LET(_xlpm.MyAuditVal,INDEX(My_Audit!G$2:G$456,$AA456),IF(_xlpm.MyAuditVal=0,"",_xlpm.MyAuditVal)),"")))</f>
        <v/>
      </c>
      <c r="I456" s="41" t="str" cm="1">
        <f t="array" ref="I456">IF(($Y456+$Z456+$AA456+$AD456)=0,"",IFERROR(_xlfn.LET(_xlpm.CSVVal,IF($Y456=0,"",INDEX(CSV!H$2:H$510,$Y456)),_xlpm.MacVal,IF($Z456=0,"",INDEX(Output_Mac!I$2:I$500,$Z456)),_xlpm.WinVal,IF($AD456=0,"",INDEX(Output_Win!I$2:I$243,$AD456)),_xlpm.MyAuditVal,IF($AA456=0,"",INDEX(My_Audit!H$2:H$456,$AA456)),_xlfn.IFS(_xlpm.MyAuditVal&lt;&gt;"",_xlpm.MyAuditVal,_xlpm.MacVal&lt;&gt;"",_xlpm.MacVal,_xlpm.WinVal&lt;&gt;"",_xlpm.WinVal,_xlpm.CSVVal&lt;&gt;"",_xlpm.CSVVal)),""))</f>
        <v/>
      </c>
      <c r="J456" s="41" t="str" cm="1">
        <f t="array" ref="J456">IF(($Y456+$Z456+$AA456+$AD456)=0,"",IFERROR(_xlfn.LET(_xlpm.CSVVal,IF($Y456=0,"",INDEX(CSV!J$2:J$510,$Y456)),_xlpm.MacVal,IF($Z456=0,"",INDEX(Output_Mac!J$2:J$500,$Z456)),_xlpm.WinVal,IF($AD456=0,"",INDEX(Output_Win!J$2:J$243,$AD456)),_xlpm.MyAuditVal,IF($AA456=0,"",INDEX(My_Audit!I$2:I$456,$AA456)),_xlfn.IFS(_xlpm.MyAuditVal&lt;&gt;"",_xlpm.MyAuditVal,_xlpm.MacVal&lt;&gt;"",_xlpm.MacVal,_xlpm.WinVal&lt;&gt;"",_xlpm.WinVal,_xlpm.CSVVal&lt;&gt;"",_xlpm.CSVVal)),""))</f>
        <v/>
      </c>
      <c r="K456" s="41" t="str" cm="1">
        <f t="array" ref="K456">IF(($Y456+$Z456+$AA456+$AD456)=0,"",IFERROR(_xlfn.LET(_xlpm.CSVVal,IF($Y456=0,"",INDEX(CSV!N$2:N$510,$Y456)),_xlpm.MacVal,IF($Z456=0,"",INDEX(Output_Mac!L$2:L$500,$Z456)),_xlpm.WinVal,IF($AD456=0,"",INDEX(Output_Win!L$2:L$243,$AD456)),_xlpm.MyAuditVal,IF($AA456=0,"",INDEX(My_Audit!J$2:J$456,$AA456)),_xlfn.IFS(_xlpm.MyAuditVal&lt;&gt;"",_xlpm.MyAuditVal,_xlpm.MacVal&lt;&gt;"",_xlpm.MacVal,_xlpm.WinVal&lt;&gt;"",_xlpm.WinVal,_xlpm.CSVVal&lt;&gt;"",_xlpm.CSVVal)),""))</f>
        <v/>
      </c>
      <c r="L456" s="41" t="str" cm="1">
        <f t="array" ref="L456">IF(($Y456+$Z456+$AA456+$AD456)=0,"",IFERROR(_xlfn.LET(_xlpm.CSVVal,IF($Y456=0,"",INDEX(CSV!Q$2:Q$510,$Y456)),_xlpm.MacVal,IF($Z456=0,"",INDEX(Output_Mac!M$2:M$500,$Z456)),_xlpm.WinVal,IF($AD456=0,"",INDEX(Output_Win!M$2:M$243,$AD456)),_xlpm.MyAuditVal,IF($AA456=0,"",INDEX(My_Audit!K$2:K$456,$AA456)),_xlfn.IFS(_xlpm.MyAuditVal&lt;&gt;"",_xlpm.MyAuditVal,_xlpm.MacVal&lt;&gt;"",_xlpm.MacVal,_xlpm.WinVal&lt;&gt;"",_xlpm.WinVal,_xlpm.CSVVal&lt;&gt;"",_xlpm.CSVVal)),""))</f>
        <v/>
      </c>
      <c r="M456" s="41" t="str" cm="1">
        <f t="array" ref="M456">IF(($Y456+$Z456+$AA456+$AD456)=0,"",ExpandDiagCodes(_xlfn.TEXTJOIN(", ",TRUE,IF($AA456=0,"",INDEX(My_Audit!N$2:N$456,$AA456)),IF($Z456=0,"",INDEX(Output_Mac!S$2:S$500,$Z456)),IF($AD456=0,"",INDEX(Output_Win!S$2:S$243,$AD456)),IF($Y456=0,"",INDEX(CSV!AE$2:AE$510,$Y456)))))</f>
        <v/>
      </c>
      <c r="N456" s="41" t="str" cm="1">
        <f t="array" ref="N456">IF(($Y456+$Z456+$AA456+$AD456)=0,"",IFERROR(_xlfn.LET(_xlpm.CSVVal,IF($Y456=0,"",INDEX(CSV!AG$2:AG$510,$Y456)),_xlpm.MacVal,IF($Z456=0,"",INDEX(Output_Mac!T$2:T$500,$Z456)),_xlpm.WinVal,IF($AD456=0,"",INDEX(Output_Win!T$2:T$243,$AD456)),_xlpm.MyAuditVal,IF($AA456=0,"",INDEX(My_Audit!O$2:O$456,$AA456)),_xlfn.IFS(_xlpm.MyAuditVal&lt;&gt;"",_xlpm.MyAuditVal,_xlpm.MacVal&lt;&gt;"",_xlpm.MacVal,_xlpm.WinVal&lt;&gt;"",_xlpm.WinVal,_xlpm.CSVVal&lt;&gt;"",_xlpm.CSVVal)),""))</f>
        <v/>
      </c>
      <c r="O456" s="41" t="str" cm="1">
        <f t="array" ref="O456">IF($AB456=0,"",INDEX(My_Audit!P$2:P$456,$AB456))&amp;""</f>
        <v/>
      </c>
      <c r="P456" s="40"/>
      <c r="Q456" s="41" t="str">
        <f>IF(LEFT(N456,4)="Pass","Nist SP 800-88",My_Audit!R456)&amp;""</f>
        <v/>
      </c>
      <c r="R456" s="40"/>
      <c r="S456" s="40"/>
      <c r="T456" s="41" t="str" cm="1">
        <f t="array" ref="T456">IF($AC456=0,"",INDEX(Models!J$2:J$605,$AC456))</f>
        <v/>
      </c>
      <c r="U456" s="40"/>
      <c r="V456" s="40"/>
      <c r="W456" s="79" t="str" cm="1">
        <f t="array" ref="W456">IF(($Z456+$AA456+$AD456)=0,"",ExpandDiagCodes(_xlfn.TEXTJOIN(", ",TRUE,IF($AA456=0,"",INDEX(My_Audit!L$2:L$456,$AA456)),IF($Z456=0,"",INDEX(Output_Mac!AA$2:AA$500,$Z456)),IF($AD456=0,"",INDEX(Output_Win!AA$2:AA$243,$AD456)))))</f>
        <v/>
      </c>
      <c r="Y456" s="80">
        <f>IFERROR(MATCH($A456,CSV!$A$2:$A$510,0),0)</f>
        <v>0</v>
      </c>
      <c r="Z456" s="80">
        <f>IFERROR(MATCH($A456,Output_Mac!$A$2:$A$500,0),0)</f>
        <v>0</v>
      </c>
      <c r="AA456" s="80">
        <f>IFERROR(MATCH($A456,My_Audit!$A$2:$A$456,0),0)</f>
        <v>455</v>
      </c>
      <c r="AB456" s="80">
        <f>IFERROR(MATCH($C456,My_Audit!$B$2:$B$456,0),0)</f>
        <v>0</v>
      </c>
      <c r="AC456" s="80">
        <f>IFERROR(MATCH($E456,Models!$I$2:$I$605,0),0)</f>
        <v>0</v>
      </c>
      <c r="AD456" s="80">
        <f>IFERROR(MATCH($A456,Output_Win!$A$2:$A$243,0),0)</f>
        <v>0</v>
      </c>
    </row>
    <row r="457" spans="1:30">
      <c r="A457" s="40" t="str">
        <f>_xlfn.TEXTJOIN("",TRUE,Input!$A$4,TEXT(ROW(My_Audit!A456)+Input!$A$8-1,"00"))</f>
        <v>W4844</v>
      </c>
      <c r="B457" s="40" t="str">
        <f>_xlfn.TEXTJOIN("-",TRUE,"ITD",Input!$A$2,A457)</f>
        <v>ITD-SHR11749-W4844</v>
      </c>
      <c r="C457" s="41" t="str" cm="1">
        <f t="array" ref="C457">IF(($Y457+$Z457+$AA457+$AD457)=0,"",IFERROR(_xlfn.LET(_xlpm.CSVVal,IF($Y457=0,"",INDEX(CSV!B$2:B$510,$Y457)),_xlpm.MacVal,IF($Z457=0,"",INDEX(Output_Mac!B$2:B$500,$Z457)),_xlpm.WinVal,IF($AD457=0,"",INDEX(Output_Win!B$2:B$243,$AD457)),_xlpm.MyAuditVal,IF($AA457=0,"",INDEX(My_Audit!B$2:B$456,$AA457)),_xlfn.IFS(_xlpm.MyAuditVal&lt;&gt;"",_xlpm.MyAuditVal,_xlpm.MacVal&lt;&gt;"",_xlpm.MacVal,_xlpm.WinVal&lt;&gt;"",_xlpm.WinVal,_xlpm.CSVVal&lt;&gt;"",_xlpm.CSVVal)),""))</f>
        <v/>
      </c>
      <c r="D457" s="41" t="str" cm="1">
        <f t="array" ref="D457">IF(($Y457+$Z457+$AA457+$AD457)=0,"",IFERROR(_xlfn.LET(_xlpm.CSVVal,IF($Y457=0,"",INDEX(CSV!C$2:C$510,$Y457)),_xlpm.MacVal,IF($Z457=0,"",INDEX(Output_Mac!D$2:D$500,$Z457)),_xlpm.WinVal,IF($AD457=0,"",INDEX(Output_Win!D$2:D$243,$AD457)),_xlpm.MyAuditVal,IF($AA457=0,"",INDEX(My_Audit!C$2:C$456,$AA457)),_xlfn.IFS(_xlpm.MyAuditVal&lt;&gt;"",_xlpm.MyAuditVal,_xlpm.MacVal&lt;&gt;"",_xlpm.MacVal,_xlpm.WinVal&lt;&gt;"",_xlpm.WinVal,_xlpm.CSVVal&lt;&gt;"",_xlpm.CSVVal)),""))</f>
        <v/>
      </c>
      <c r="E457" s="41" t="str" cm="1">
        <f t="array" ref="E457">IF(($Y457+$Z457+$AA457+$AD457)=0,"",IFERROR(_xlfn.LET(_xlpm.CSVVal,IF($Y457=0,"",INDEX(CSV!E$2:E$510,$Y457)),_xlpm.MacVal,IF($Z457=0,"",INDEX(Output_Mac!C$2:C$500,$Z457)),_xlpm.WinVal,IF($AD457=0,"",INDEX(Output_Win!C$2:C$243,$AD457)),_xlpm.MyAuditVal,IF($AA457=0,"",INDEX(My_Audit!D$2:D$456,$AA457)),_xlfn.IFS(_xlpm.MyAuditVal&lt;&gt;"",_xlpm.MyAuditVal,_xlpm.MacVal&lt;&gt;"",_xlpm.MacVal,_xlpm.WinVal&lt;&gt;"",_xlpm.WinVal,_xlpm.CSVVal&lt;&gt;"",_xlpm.CSVVal)),""))</f>
        <v/>
      </c>
      <c r="F457" s="41" t="str" cm="1">
        <f t="array" ref="F457">IF(($Y457+$Z457+$AA457+$AD457)=0,"",IFERROR(_xlfn.LET(_xlpm.CSVVal,IF($Y457=0,"",INDEX(CSV!F$2:F$510,$Y457)),_xlpm.MacVal,IF($Z457=0,"",INDEX(Output_Mac!E$2:E$500,$Z457)),_xlpm.WinVal,IF($AD457=0,"",INDEX(Output_Win!E$2:E$243,$AD457)),_xlpm.MyAuditVal,IF($AA457=0,"",INDEX(My_Audit!E$2:E$456,$AA457)),_xlfn.IFS(_xlpm.MyAuditVal&lt;&gt;"",_xlpm.MyAuditVal,_xlpm.MacVal&lt;&gt;"",_xlpm.MacVal,_xlpm.WinVal&lt;&gt;"",_xlpm.WinVal,_xlpm.CSVVal&lt;&gt;"",PROPER(_xlpm.CSVVal))),""))</f>
        <v/>
      </c>
      <c r="G457" s="41" t="str" cm="1">
        <f t="array" ref="G457">IF(($Y457+$Z457+$AA457+$AD457)=0,"",IFERROR(_xlfn.LET(_xlpm.CSVVal,IF($Y457=0,"",INDEX(CSV!G$2:G$510,$Y457)),_xlpm.MacVal,IF($Z457=0,"",INDEX(Output_Mac!G$2:G$500,$Z457)),_xlpm.WinVal,IF($AD457=0,"",INDEX(Output_Win!G$2:G$243,$AD457)),_xlpm.MyAuditVal,IF($AA457=0,"",INDEX(My_Audit!F$2:F$456,$AA457)),_xlfn.IFS(_xlpm.MyAuditVal&lt;&gt;"",_xlpm.MyAuditVal,_xlpm.MacVal&lt;&gt;"",_xlpm.MacVal,_xlpm.WinVal&lt;&gt;"",_xlpm.WinVal,_xlpm.CSVVal&lt;&gt;"",_xlpm.CSVVal)),""))</f>
        <v/>
      </c>
      <c r="H457" s="41" t="str" cm="1">
        <f t="array" ref="H457">IF($Z457&gt;0,INDEX(Output_Mac!H$2:H$500,$Z457),IF($AD457&gt;0,INDEX(Output_Win!H$2:H$243,$AD457),IF($AA457&gt;0,_xlfn.LET(_xlpm.MyAuditVal,INDEX(My_Audit!G$2:G$456,$AA457),IF(_xlpm.MyAuditVal=0,"",_xlpm.MyAuditVal)),"")))</f>
        <v/>
      </c>
      <c r="I457" s="41" t="str" cm="1">
        <f t="array" ref="I457">IF(($Y457+$Z457+$AA457+$AD457)=0,"",IFERROR(_xlfn.LET(_xlpm.CSVVal,IF($Y457=0,"",INDEX(CSV!H$2:H$510,$Y457)),_xlpm.MacVal,IF($Z457=0,"",INDEX(Output_Mac!I$2:I$500,$Z457)),_xlpm.WinVal,IF($AD457=0,"",INDEX(Output_Win!I$2:I$243,$AD457)),_xlpm.MyAuditVal,IF($AA457=0,"",INDEX(My_Audit!H$2:H$456,$AA457)),_xlfn.IFS(_xlpm.MyAuditVal&lt;&gt;"",_xlpm.MyAuditVal,_xlpm.MacVal&lt;&gt;"",_xlpm.MacVal,_xlpm.WinVal&lt;&gt;"",_xlpm.WinVal,_xlpm.CSVVal&lt;&gt;"",_xlpm.CSVVal)),""))</f>
        <v/>
      </c>
      <c r="J457" s="41" t="str" cm="1">
        <f t="array" ref="J457">IF(($Y457+$Z457+$AA457+$AD457)=0,"",IFERROR(_xlfn.LET(_xlpm.CSVVal,IF($Y457=0,"",INDEX(CSV!J$2:J$510,$Y457)),_xlpm.MacVal,IF($Z457=0,"",INDEX(Output_Mac!J$2:J$500,$Z457)),_xlpm.WinVal,IF($AD457=0,"",INDEX(Output_Win!J$2:J$243,$AD457)),_xlpm.MyAuditVal,IF($AA457=0,"",INDEX(My_Audit!I$2:I$456,$AA457)),_xlfn.IFS(_xlpm.MyAuditVal&lt;&gt;"",_xlpm.MyAuditVal,_xlpm.MacVal&lt;&gt;"",_xlpm.MacVal,_xlpm.WinVal&lt;&gt;"",_xlpm.WinVal,_xlpm.CSVVal&lt;&gt;"",_xlpm.CSVVal)),""))</f>
        <v/>
      </c>
      <c r="K457" s="41" t="str" cm="1">
        <f t="array" ref="K457">IF(($Y457+$Z457+$AA457+$AD457)=0,"",IFERROR(_xlfn.LET(_xlpm.CSVVal,IF($Y457=0,"",INDEX(CSV!N$2:N$510,$Y457)),_xlpm.MacVal,IF($Z457=0,"",INDEX(Output_Mac!L$2:L$500,$Z457)),_xlpm.WinVal,IF($AD457=0,"",INDEX(Output_Win!L$2:L$243,$AD457)),_xlpm.MyAuditVal,IF($AA457=0,"",INDEX(My_Audit!J$2:J$456,$AA457)),_xlfn.IFS(_xlpm.MyAuditVal&lt;&gt;"",_xlpm.MyAuditVal,_xlpm.MacVal&lt;&gt;"",_xlpm.MacVal,_xlpm.WinVal&lt;&gt;"",_xlpm.WinVal,_xlpm.CSVVal&lt;&gt;"",_xlpm.CSVVal)),""))</f>
        <v/>
      </c>
      <c r="L457" s="41" t="str" cm="1">
        <f t="array" ref="L457">IF(($Y457+$Z457+$AA457+$AD457)=0,"",IFERROR(_xlfn.LET(_xlpm.CSVVal,IF($Y457=0,"",INDEX(CSV!Q$2:Q$510,$Y457)),_xlpm.MacVal,IF($Z457=0,"",INDEX(Output_Mac!M$2:M$500,$Z457)),_xlpm.WinVal,IF($AD457=0,"",INDEX(Output_Win!M$2:M$243,$AD457)),_xlpm.MyAuditVal,IF($AA457=0,"",INDEX(My_Audit!K$2:K$456,$AA457)),_xlfn.IFS(_xlpm.MyAuditVal&lt;&gt;"",_xlpm.MyAuditVal,_xlpm.MacVal&lt;&gt;"",_xlpm.MacVal,_xlpm.WinVal&lt;&gt;"",_xlpm.WinVal,_xlpm.CSVVal&lt;&gt;"",_xlpm.CSVVal)),""))</f>
        <v/>
      </c>
      <c r="M457" s="41" t="str" cm="1">
        <f t="array" ref="M457">IF(($Y457+$Z457+$AA457+$AD457)=0,"",ExpandDiagCodes(_xlfn.TEXTJOIN(", ",TRUE,IF($AA457=0,"",INDEX(My_Audit!N$2:N$456,$AA457)),IF($Z457=0,"",INDEX(Output_Mac!S$2:S$500,$Z457)),IF($AD457=0,"",INDEX(Output_Win!S$2:S$243,$AD457)),IF($Y457=0,"",INDEX(CSV!AE$2:AE$510,$Y457)))))</f>
        <v/>
      </c>
      <c r="N457" s="41" t="str" cm="1">
        <f t="array" ref="N457">IF(($Y457+$Z457+$AA457+$AD457)=0,"",IFERROR(_xlfn.LET(_xlpm.CSVVal,IF($Y457=0,"",INDEX(CSV!AG$2:AG$510,$Y457)),_xlpm.MacVal,IF($Z457=0,"",INDEX(Output_Mac!T$2:T$500,$Z457)),_xlpm.WinVal,IF($AD457=0,"",INDEX(Output_Win!T$2:T$243,$AD457)),_xlpm.MyAuditVal,IF($AA457=0,"",INDEX(My_Audit!O$2:O$456,$AA457)),_xlfn.IFS(_xlpm.MyAuditVal&lt;&gt;"",_xlpm.MyAuditVal,_xlpm.MacVal&lt;&gt;"",_xlpm.MacVal,_xlpm.WinVal&lt;&gt;"",_xlpm.WinVal,_xlpm.CSVVal&lt;&gt;"",_xlpm.CSVVal)),""))</f>
        <v/>
      </c>
      <c r="O457" s="41" t="str" cm="1">
        <f t="array" ref="O457">IF($AB457=0,"",INDEX(My_Audit!P$2:P$456,$AB457))&amp;""</f>
        <v/>
      </c>
      <c r="P457" s="40"/>
      <c r="Q457" s="41" t="str">
        <f>IF(LEFT(N457,4)="Pass","Nist SP 800-88",My_Audit!R457)&amp;""</f>
        <v/>
      </c>
      <c r="R457" s="40"/>
      <c r="S457" s="40"/>
      <c r="T457" s="41" t="str" cm="1">
        <f t="array" ref="T457">IF($AC457=0,"",INDEX(Models!J$2:J$605,$AC457))</f>
        <v/>
      </c>
      <c r="U457" s="40"/>
      <c r="V457" s="40"/>
      <c r="W457" s="79" t="str" cm="1">
        <f t="array" ref="W457">IF(($Z457+$AA457+$AD457)=0,"",ExpandDiagCodes(_xlfn.TEXTJOIN(", ",TRUE,IF($AA457=0,"",INDEX(My_Audit!L$2:L$456,$AA457)),IF($Z457=0,"",INDEX(Output_Mac!AA$2:AA$500,$Z457)),IF($AD457=0,"",INDEX(Output_Win!AA$2:AA$243,$AD457)))))</f>
        <v/>
      </c>
      <c r="Y457" s="80">
        <f>IFERROR(MATCH($A457,CSV!$A$2:$A$510,0),0)</f>
        <v>0</v>
      </c>
      <c r="Z457" s="80">
        <f>IFERROR(MATCH($A457,Output_Mac!$A$2:$A$500,0),0)</f>
        <v>0</v>
      </c>
      <c r="AA457" s="80">
        <f>IFERROR(MATCH($A457,My_Audit!$A$2:$A$456,0),0)</f>
        <v>0</v>
      </c>
      <c r="AB457" s="80">
        <f>IFERROR(MATCH($C457,My_Audit!$B$2:$B$456,0),0)</f>
        <v>0</v>
      </c>
      <c r="AC457" s="80">
        <f>IFERROR(MATCH($E457,Models!$I$2:$I$605,0),0)</f>
        <v>0</v>
      </c>
      <c r="AD457" s="80">
        <f>IFERROR(MATCH($A457,Output_Win!$A$2:$A$243,0),0)</f>
        <v>0</v>
      </c>
    </row>
    <row r="458" spans="1:30">
      <c r="A458" s="40" t="str">
        <f>_xlfn.TEXTJOIN("",TRUE,Input!$A$4,TEXT(ROW(My_Audit!A457)+Input!$A$8-1,"00"))</f>
        <v>W4845</v>
      </c>
      <c r="B458" s="40" t="str">
        <f>_xlfn.TEXTJOIN("-",TRUE,"ITD",Input!$A$2,A458)</f>
        <v>ITD-SHR11749-W4845</v>
      </c>
      <c r="C458" s="41" t="str" cm="1">
        <f t="array" ref="C458">IF(($Y458+$Z458+$AA458+$AD458)=0,"",IFERROR(_xlfn.LET(_xlpm.CSVVal,IF($Y458=0,"",INDEX(CSV!B$2:B$510,$Y458)),_xlpm.MacVal,IF($Z458=0,"",INDEX(Output_Mac!B$2:B$500,$Z458)),_xlpm.WinVal,IF($AD458=0,"",INDEX(Output_Win!B$2:B$243,$AD458)),_xlpm.MyAuditVal,IF($AA458=0,"",INDEX(My_Audit!B$2:B$456,$AA458)),_xlfn.IFS(_xlpm.MyAuditVal&lt;&gt;"",_xlpm.MyAuditVal,_xlpm.MacVal&lt;&gt;"",_xlpm.MacVal,_xlpm.WinVal&lt;&gt;"",_xlpm.WinVal,_xlpm.CSVVal&lt;&gt;"",_xlpm.CSVVal)),""))</f>
        <v/>
      </c>
      <c r="D458" s="41" t="str" cm="1">
        <f t="array" ref="D458">IF(($Y458+$Z458+$AA458+$AD458)=0,"",IFERROR(_xlfn.LET(_xlpm.CSVVal,IF($Y458=0,"",INDEX(CSV!C$2:C$510,$Y458)),_xlpm.MacVal,IF($Z458=0,"",INDEX(Output_Mac!D$2:D$500,$Z458)),_xlpm.WinVal,IF($AD458=0,"",INDEX(Output_Win!D$2:D$243,$AD458)),_xlpm.MyAuditVal,IF($AA458=0,"",INDEX(My_Audit!C$2:C$456,$AA458)),_xlfn.IFS(_xlpm.MyAuditVal&lt;&gt;"",_xlpm.MyAuditVal,_xlpm.MacVal&lt;&gt;"",_xlpm.MacVal,_xlpm.WinVal&lt;&gt;"",_xlpm.WinVal,_xlpm.CSVVal&lt;&gt;"",_xlpm.CSVVal)),""))</f>
        <v/>
      </c>
      <c r="E458" s="41" t="str" cm="1">
        <f t="array" ref="E458">IF(($Y458+$Z458+$AA458+$AD458)=0,"",IFERROR(_xlfn.LET(_xlpm.CSVVal,IF($Y458=0,"",INDEX(CSV!E$2:E$510,$Y458)),_xlpm.MacVal,IF($Z458=0,"",INDEX(Output_Mac!C$2:C$500,$Z458)),_xlpm.WinVal,IF($AD458=0,"",INDEX(Output_Win!C$2:C$243,$AD458)),_xlpm.MyAuditVal,IF($AA458=0,"",INDEX(My_Audit!D$2:D$456,$AA458)),_xlfn.IFS(_xlpm.MyAuditVal&lt;&gt;"",_xlpm.MyAuditVal,_xlpm.MacVal&lt;&gt;"",_xlpm.MacVal,_xlpm.WinVal&lt;&gt;"",_xlpm.WinVal,_xlpm.CSVVal&lt;&gt;"",_xlpm.CSVVal)),""))</f>
        <v/>
      </c>
      <c r="F458" s="41" t="str" cm="1">
        <f t="array" ref="F458">IF(($Y458+$Z458+$AA458+$AD458)=0,"",IFERROR(_xlfn.LET(_xlpm.CSVVal,IF($Y458=0,"",INDEX(CSV!F$2:F$510,$Y458)),_xlpm.MacVal,IF($Z458=0,"",INDEX(Output_Mac!E$2:E$500,$Z458)),_xlpm.WinVal,IF($AD458=0,"",INDEX(Output_Win!E$2:E$243,$AD458)),_xlpm.MyAuditVal,IF($AA458=0,"",INDEX(My_Audit!E$2:E$456,$AA458)),_xlfn.IFS(_xlpm.MyAuditVal&lt;&gt;"",_xlpm.MyAuditVal,_xlpm.MacVal&lt;&gt;"",_xlpm.MacVal,_xlpm.WinVal&lt;&gt;"",_xlpm.WinVal,_xlpm.CSVVal&lt;&gt;"",PROPER(_xlpm.CSVVal))),""))</f>
        <v/>
      </c>
      <c r="G458" s="41" t="str" cm="1">
        <f t="array" ref="G458">IF(($Y458+$Z458+$AA458+$AD458)=0,"",IFERROR(_xlfn.LET(_xlpm.CSVVal,IF($Y458=0,"",INDEX(CSV!G$2:G$510,$Y458)),_xlpm.MacVal,IF($Z458=0,"",INDEX(Output_Mac!G$2:G$500,$Z458)),_xlpm.WinVal,IF($AD458=0,"",INDEX(Output_Win!G$2:G$243,$AD458)),_xlpm.MyAuditVal,IF($AA458=0,"",INDEX(My_Audit!F$2:F$456,$AA458)),_xlfn.IFS(_xlpm.MyAuditVal&lt;&gt;"",_xlpm.MyAuditVal,_xlpm.MacVal&lt;&gt;"",_xlpm.MacVal,_xlpm.WinVal&lt;&gt;"",_xlpm.WinVal,_xlpm.CSVVal&lt;&gt;"",_xlpm.CSVVal)),""))</f>
        <v/>
      </c>
      <c r="H458" s="41" t="str" cm="1">
        <f t="array" ref="H458">IF($Z458&gt;0,INDEX(Output_Mac!H$2:H$500,$Z458),IF($AD458&gt;0,INDEX(Output_Win!H$2:H$243,$AD458),IF($AA458&gt;0,_xlfn.LET(_xlpm.MyAuditVal,INDEX(My_Audit!G$2:G$456,$AA458),IF(_xlpm.MyAuditVal=0,"",_xlpm.MyAuditVal)),"")))</f>
        <v/>
      </c>
      <c r="I458" s="41" t="str" cm="1">
        <f t="array" ref="I458">IF(($Y458+$Z458+$AA458+$AD458)=0,"",IFERROR(_xlfn.LET(_xlpm.CSVVal,IF($Y458=0,"",INDEX(CSV!H$2:H$510,$Y458)),_xlpm.MacVal,IF($Z458=0,"",INDEX(Output_Mac!I$2:I$500,$Z458)),_xlpm.WinVal,IF($AD458=0,"",INDEX(Output_Win!I$2:I$243,$AD458)),_xlpm.MyAuditVal,IF($AA458=0,"",INDEX(My_Audit!H$2:H$456,$AA458)),_xlfn.IFS(_xlpm.MyAuditVal&lt;&gt;"",_xlpm.MyAuditVal,_xlpm.MacVal&lt;&gt;"",_xlpm.MacVal,_xlpm.WinVal&lt;&gt;"",_xlpm.WinVal,_xlpm.CSVVal&lt;&gt;"",_xlpm.CSVVal)),""))</f>
        <v/>
      </c>
      <c r="J458" s="41" t="str" cm="1">
        <f t="array" ref="J458">IF(($Y458+$Z458+$AA458+$AD458)=0,"",IFERROR(_xlfn.LET(_xlpm.CSVVal,IF($Y458=0,"",INDEX(CSV!J$2:J$510,$Y458)),_xlpm.MacVal,IF($Z458=0,"",INDEX(Output_Mac!J$2:J$500,$Z458)),_xlpm.WinVal,IF($AD458=0,"",INDEX(Output_Win!J$2:J$243,$AD458)),_xlpm.MyAuditVal,IF($AA458=0,"",INDEX(My_Audit!I$2:I$456,$AA458)),_xlfn.IFS(_xlpm.MyAuditVal&lt;&gt;"",_xlpm.MyAuditVal,_xlpm.MacVal&lt;&gt;"",_xlpm.MacVal,_xlpm.WinVal&lt;&gt;"",_xlpm.WinVal,_xlpm.CSVVal&lt;&gt;"",_xlpm.CSVVal)),""))</f>
        <v/>
      </c>
      <c r="K458" s="41" t="str" cm="1">
        <f t="array" ref="K458">IF(($Y458+$Z458+$AA458+$AD458)=0,"",IFERROR(_xlfn.LET(_xlpm.CSVVal,IF($Y458=0,"",INDEX(CSV!N$2:N$510,$Y458)),_xlpm.MacVal,IF($Z458=0,"",INDEX(Output_Mac!L$2:L$500,$Z458)),_xlpm.WinVal,IF($AD458=0,"",INDEX(Output_Win!L$2:L$243,$AD458)),_xlpm.MyAuditVal,IF($AA458=0,"",INDEX(My_Audit!J$2:J$456,$AA458)),_xlfn.IFS(_xlpm.MyAuditVal&lt;&gt;"",_xlpm.MyAuditVal,_xlpm.MacVal&lt;&gt;"",_xlpm.MacVal,_xlpm.WinVal&lt;&gt;"",_xlpm.WinVal,_xlpm.CSVVal&lt;&gt;"",_xlpm.CSVVal)),""))</f>
        <v/>
      </c>
      <c r="L458" s="41" t="str" cm="1">
        <f t="array" ref="L458">IF(($Y458+$Z458+$AA458+$AD458)=0,"",IFERROR(_xlfn.LET(_xlpm.CSVVal,IF($Y458=0,"",INDEX(CSV!Q$2:Q$510,$Y458)),_xlpm.MacVal,IF($Z458=0,"",INDEX(Output_Mac!M$2:M$500,$Z458)),_xlpm.WinVal,IF($AD458=0,"",INDEX(Output_Win!M$2:M$243,$AD458)),_xlpm.MyAuditVal,IF($AA458=0,"",INDEX(My_Audit!K$2:K$456,$AA458)),_xlfn.IFS(_xlpm.MyAuditVal&lt;&gt;"",_xlpm.MyAuditVal,_xlpm.MacVal&lt;&gt;"",_xlpm.MacVal,_xlpm.WinVal&lt;&gt;"",_xlpm.WinVal,_xlpm.CSVVal&lt;&gt;"",_xlpm.CSVVal)),""))</f>
        <v/>
      </c>
      <c r="M458" s="41" t="str" cm="1">
        <f t="array" ref="M458">IF(($Y458+$Z458+$AA458+$AD458)=0,"",ExpandDiagCodes(_xlfn.TEXTJOIN(", ",TRUE,IF($AA458=0,"",INDEX(My_Audit!N$2:N$456,$AA458)),IF($Z458=0,"",INDEX(Output_Mac!S$2:S$500,$Z458)),IF($AD458=0,"",INDEX(Output_Win!S$2:S$243,$AD458)),IF($Y458=0,"",INDEX(CSV!AE$2:AE$510,$Y458)))))</f>
        <v/>
      </c>
      <c r="N458" s="41" t="str" cm="1">
        <f t="array" ref="N458">IF(($Y458+$Z458+$AA458+$AD458)=0,"",IFERROR(_xlfn.LET(_xlpm.CSVVal,IF($Y458=0,"",INDEX(CSV!AG$2:AG$510,$Y458)),_xlpm.MacVal,IF($Z458=0,"",INDEX(Output_Mac!T$2:T$500,$Z458)),_xlpm.WinVal,IF($AD458=0,"",INDEX(Output_Win!T$2:T$243,$AD458)),_xlpm.MyAuditVal,IF($AA458=0,"",INDEX(My_Audit!O$2:O$456,$AA458)),_xlfn.IFS(_xlpm.MyAuditVal&lt;&gt;"",_xlpm.MyAuditVal,_xlpm.MacVal&lt;&gt;"",_xlpm.MacVal,_xlpm.WinVal&lt;&gt;"",_xlpm.WinVal,_xlpm.CSVVal&lt;&gt;"",_xlpm.CSVVal)),""))</f>
        <v/>
      </c>
      <c r="O458" s="41" t="str" cm="1">
        <f t="array" ref="O458">IF($AB458=0,"",INDEX(My_Audit!P$2:P$456,$AB458))&amp;""</f>
        <v/>
      </c>
      <c r="P458" s="40"/>
      <c r="Q458" s="41" t="str">
        <f>IF(LEFT(N458,4)="Pass","Nist SP 800-88",My_Audit!R458)&amp;""</f>
        <v/>
      </c>
      <c r="R458" s="40"/>
      <c r="S458" s="40"/>
      <c r="T458" s="41" t="str" cm="1">
        <f t="array" ref="T458">IF($AC458=0,"",INDEX(Models!J$2:J$605,$AC458))</f>
        <v/>
      </c>
      <c r="U458" s="40"/>
      <c r="V458" s="40"/>
      <c r="W458" s="79" t="str" cm="1">
        <f t="array" ref="W458">IF(($Z458+$AA458+$AD458)=0,"",ExpandDiagCodes(_xlfn.TEXTJOIN(", ",TRUE,IF($AA458=0,"",INDEX(My_Audit!L$2:L$456,$AA458)),IF($Z458=0,"",INDEX(Output_Mac!AA$2:AA$500,$Z458)),IF($AD458=0,"",INDEX(Output_Win!AA$2:AA$243,$AD458)))))</f>
        <v/>
      </c>
      <c r="Y458" s="80">
        <f>IFERROR(MATCH($A458,CSV!$A$2:$A$510,0),0)</f>
        <v>0</v>
      </c>
      <c r="Z458" s="80">
        <f>IFERROR(MATCH($A458,Output_Mac!$A$2:$A$500,0),0)</f>
        <v>0</v>
      </c>
      <c r="AA458" s="80">
        <f>IFERROR(MATCH($A458,My_Audit!$A$2:$A$456,0),0)</f>
        <v>0</v>
      </c>
      <c r="AB458" s="80">
        <f>IFERROR(MATCH($C458,My_Audit!$B$2:$B$456,0),0)</f>
        <v>0</v>
      </c>
      <c r="AC458" s="80">
        <f>IFERROR(MATCH($E458,Models!$I$2:$I$605,0),0)</f>
        <v>0</v>
      </c>
      <c r="AD458" s="80">
        <f>IFERROR(MATCH($A458,Output_Win!$A$2:$A$243,0),0)</f>
        <v>0</v>
      </c>
    </row>
    <row r="459" spans="1:30">
      <c r="A459" s="40" t="str">
        <f>_xlfn.TEXTJOIN("",TRUE,Input!$A$4,TEXT(ROW(My_Audit!A458)+Input!$A$8-1,"00"))</f>
        <v>W4846</v>
      </c>
      <c r="B459" s="40" t="str">
        <f>_xlfn.TEXTJOIN("-",TRUE,"ITD",Input!$A$2,A459)</f>
        <v>ITD-SHR11749-W4846</v>
      </c>
      <c r="C459" s="41" t="str" cm="1">
        <f t="array" ref="C459">IF(($Y459+$Z459+$AA459+$AD459)=0,"",IFERROR(_xlfn.LET(_xlpm.CSVVal,IF($Y459=0,"",INDEX(CSV!B$2:B$510,$Y459)),_xlpm.MacVal,IF($Z459=0,"",INDEX(Output_Mac!B$2:B$500,$Z459)),_xlpm.WinVal,IF($AD459=0,"",INDEX(Output_Win!B$2:B$243,$AD459)),_xlpm.MyAuditVal,IF($AA459=0,"",INDEX(My_Audit!B$2:B$456,$AA459)),_xlfn.IFS(_xlpm.MyAuditVal&lt;&gt;"",_xlpm.MyAuditVal,_xlpm.MacVal&lt;&gt;"",_xlpm.MacVal,_xlpm.WinVal&lt;&gt;"",_xlpm.WinVal,_xlpm.CSVVal&lt;&gt;"",_xlpm.CSVVal)),""))</f>
        <v/>
      </c>
      <c r="D459" s="41" t="str" cm="1">
        <f t="array" ref="D459">IF(($Y459+$Z459+$AA459+$AD459)=0,"",IFERROR(_xlfn.LET(_xlpm.CSVVal,IF($Y459=0,"",INDEX(CSV!C$2:C$510,$Y459)),_xlpm.MacVal,IF($Z459=0,"",INDEX(Output_Mac!D$2:D$500,$Z459)),_xlpm.WinVal,IF($AD459=0,"",INDEX(Output_Win!D$2:D$243,$AD459)),_xlpm.MyAuditVal,IF($AA459=0,"",INDEX(My_Audit!C$2:C$456,$AA459)),_xlfn.IFS(_xlpm.MyAuditVal&lt;&gt;"",_xlpm.MyAuditVal,_xlpm.MacVal&lt;&gt;"",_xlpm.MacVal,_xlpm.WinVal&lt;&gt;"",_xlpm.WinVal,_xlpm.CSVVal&lt;&gt;"",_xlpm.CSVVal)),""))</f>
        <v/>
      </c>
      <c r="E459" s="41" t="str" cm="1">
        <f t="array" ref="E459">IF(($Y459+$Z459+$AA459+$AD459)=0,"",IFERROR(_xlfn.LET(_xlpm.CSVVal,IF($Y459=0,"",INDEX(CSV!E$2:E$510,$Y459)),_xlpm.MacVal,IF($Z459=0,"",INDEX(Output_Mac!C$2:C$500,$Z459)),_xlpm.WinVal,IF($AD459=0,"",INDEX(Output_Win!C$2:C$243,$AD459)),_xlpm.MyAuditVal,IF($AA459=0,"",INDEX(My_Audit!D$2:D$456,$AA459)),_xlfn.IFS(_xlpm.MyAuditVal&lt;&gt;"",_xlpm.MyAuditVal,_xlpm.MacVal&lt;&gt;"",_xlpm.MacVal,_xlpm.WinVal&lt;&gt;"",_xlpm.WinVal,_xlpm.CSVVal&lt;&gt;"",_xlpm.CSVVal)),""))</f>
        <v/>
      </c>
      <c r="F459" s="41" t="str" cm="1">
        <f t="array" ref="F459">IF(($Y459+$Z459+$AA459+$AD459)=0,"",IFERROR(_xlfn.LET(_xlpm.CSVVal,IF($Y459=0,"",INDEX(CSV!F$2:F$510,$Y459)),_xlpm.MacVal,IF($Z459=0,"",INDEX(Output_Mac!E$2:E$500,$Z459)),_xlpm.WinVal,IF($AD459=0,"",INDEX(Output_Win!E$2:E$243,$AD459)),_xlpm.MyAuditVal,IF($AA459=0,"",INDEX(My_Audit!E$2:E$456,$AA459)),_xlfn.IFS(_xlpm.MyAuditVal&lt;&gt;"",_xlpm.MyAuditVal,_xlpm.MacVal&lt;&gt;"",_xlpm.MacVal,_xlpm.WinVal&lt;&gt;"",_xlpm.WinVal,_xlpm.CSVVal&lt;&gt;"",PROPER(_xlpm.CSVVal))),""))</f>
        <v/>
      </c>
      <c r="G459" s="41" t="str" cm="1">
        <f t="array" ref="G459">IF(($Y459+$Z459+$AA459+$AD459)=0,"",IFERROR(_xlfn.LET(_xlpm.CSVVal,IF($Y459=0,"",INDEX(CSV!G$2:G$510,$Y459)),_xlpm.MacVal,IF($Z459=0,"",INDEX(Output_Mac!G$2:G$500,$Z459)),_xlpm.WinVal,IF($AD459=0,"",INDEX(Output_Win!G$2:G$243,$AD459)),_xlpm.MyAuditVal,IF($AA459=0,"",INDEX(My_Audit!F$2:F$456,$AA459)),_xlfn.IFS(_xlpm.MyAuditVal&lt;&gt;"",_xlpm.MyAuditVal,_xlpm.MacVal&lt;&gt;"",_xlpm.MacVal,_xlpm.WinVal&lt;&gt;"",_xlpm.WinVal,_xlpm.CSVVal&lt;&gt;"",_xlpm.CSVVal)),""))</f>
        <v/>
      </c>
      <c r="H459" s="41" t="str" cm="1">
        <f t="array" ref="H459">IF($Z459&gt;0,INDEX(Output_Mac!H$2:H$500,$Z459),IF($AD459&gt;0,INDEX(Output_Win!H$2:H$243,$AD459),IF($AA459&gt;0,_xlfn.LET(_xlpm.MyAuditVal,INDEX(My_Audit!G$2:G$456,$AA459),IF(_xlpm.MyAuditVal=0,"",_xlpm.MyAuditVal)),"")))</f>
        <v/>
      </c>
      <c r="I459" s="41" t="str" cm="1">
        <f t="array" ref="I459">IF(($Y459+$Z459+$AA459+$AD459)=0,"",IFERROR(_xlfn.LET(_xlpm.CSVVal,IF($Y459=0,"",INDEX(CSV!H$2:H$510,$Y459)),_xlpm.MacVal,IF($Z459=0,"",INDEX(Output_Mac!I$2:I$500,$Z459)),_xlpm.WinVal,IF($AD459=0,"",INDEX(Output_Win!I$2:I$243,$AD459)),_xlpm.MyAuditVal,IF($AA459=0,"",INDEX(My_Audit!H$2:H$456,$AA459)),_xlfn.IFS(_xlpm.MyAuditVal&lt;&gt;"",_xlpm.MyAuditVal,_xlpm.MacVal&lt;&gt;"",_xlpm.MacVal,_xlpm.WinVal&lt;&gt;"",_xlpm.WinVal,_xlpm.CSVVal&lt;&gt;"",_xlpm.CSVVal)),""))</f>
        <v/>
      </c>
      <c r="J459" s="41" t="str" cm="1">
        <f t="array" ref="J459">IF(($Y459+$Z459+$AA459+$AD459)=0,"",IFERROR(_xlfn.LET(_xlpm.CSVVal,IF($Y459=0,"",INDEX(CSV!J$2:J$510,$Y459)),_xlpm.MacVal,IF($Z459=0,"",INDEX(Output_Mac!J$2:J$500,$Z459)),_xlpm.WinVal,IF($AD459=0,"",INDEX(Output_Win!J$2:J$243,$AD459)),_xlpm.MyAuditVal,IF($AA459=0,"",INDEX(My_Audit!I$2:I$456,$AA459)),_xlfn.IFS(_xlpm.MyAuditVal&lt;&gt;"",_xlpm.MyAuditVal,_xlpm.MacVal&lt;&gt;"",_xlpm.MacVal,_xlpm.WinVal&lt;&gt;"",_xlpm.WinVal,_xlpm.CSVVal&lt;&gt;"",_xlpm.CSVVal)),""))</f>
        <v/>
      </c>
      <c r="K459" s="41" t="str" cm="1">
        <f t="array" ref="K459">IF(($Y459+$Z459+$AA459+$AD459)=0,"",IFERROR(_xlfn.LET(_xlpm.CSVVal,IF($Y459=0,"",INDEX(CSV!N$2:N$510,$Y459)),_xlpm.MacVal,IF($Z459=0,"",INDEX(Output_Mac!L$2:L$500,$Z459)),_xlpm.WinVal,IF($AD459=0,"",INDEX(Output_Win!L$2:L$243,$AD459)),_xlpm.MyAuditVal,IF($AA459=0,"",INDEX(My_Audit!J$2:J$456,$AA459)),_xlfn.IFS(_xlpm.MyAuditVal&lt;&gt;"",_xlpm.MyAuditVal,_xlpm.MacVal&lt;&gt;"",_xlpm.MacVal,_xlpm.WinVal&lt;&gt;"",_xlpm.WinVal,_xlpm.CSVVal&lt;&gt;"",_xlpm.CSVVal)),""))</f>
        <v/>
      </c>
      <c r="L459" s="41" t="str" cm="1">
        <f t="array" ref="L459">IF(($Y459+$Z459+$AA459+$AD459)=0,"",IFERROR(_xlfn.LET(_xlpm.CSVVal,IF($Y459=0,"",INDEX(CSV!Q$2:Q$510,$Y459)),_xlpm.MacVal,IF($Z459=0,"",INDEX(Output_Mac!M$2:M$500,$Z459)),_xlpm.WinVal,IF($AD459=0,"",INDEX(Output_Win!M$2:M$243,$AD459)),_xlpm.MyAuditVal,IF($AA459=0,"",INDEX(My_Audit!K$2:K$456,$AA459)),_xlfn.IFS(_xlpm.MyAuditVal&lt;&gt;"",_xlpm.MyAuditVal,_xlpm.MacVal&lt;&gt;"",_xlpm.MacVal,_xlpm.WinVal&lt;&gt;"",_xlpm.WinVal,_xlpm.CSVVal&lt;&gt;"",_xlpm.CSVVal)),""))</f>
        <v/>
      </c>
      <c r="M459" s="41" t="str" cm="1">
        <f t="array" ref="M459">IF(($Y459+$Z459+$AA459+$AD459)=0,"",ExpandDiagCodes(_xlfn.TEXTJOIN(", ",TRUE,IF($AA459=0,"",INDEX(My_Audit!N$2:N$456,$AA459)),IF($Z459=0,"",INDEX(Output_Mac!S$2:S$500,$Z459)),IF($AD459=0,"",INDEX(Output_Win!S$2:S$243,$AD459)),IF($Y459=0,"",INDEX(CSV!AE$2:AE$510,$Y459)))))</f>
        <v/>
      </c>
      <c r="N459" s="41" t="str" cm="1">
        <f t="array" ref="N459">IF(($Y459+$Z459+$AA459+$AD459)=0,"",IFERROR(_xlfn.LET(_xlpm.CSVVal,IF($Y459=0,"",INDEX(CSV!AG$2:AG$510,$Y459)),_xlpm.MacVal,IF($Z459=0,"",INDEX(Output_Mac!T$2:T$500,$Z459)),_xlpm.WinVal,IF($AD459=0,"",INDEX(Output_Win!T$2:T$243,$AD459)),_xlpm.MyAuditVal,IF($AA459=0,"",INDEX(My_Audit!O$2:O$456,$AA459)),_xlfn.IFS(_xlpm.MyAuditVal&lt;&gt;"",_xlpm.MyAuditVal,_xlpm.MacVal&lt;&gt;"",_xlpm.MacVal,_xlpm.WinVal&lt;&gt;"",_xlpm.WinVal,_xlpm.CSVVal&lt;&gt;"",_xlpm.CSVVal)),""))</f>
        <v/>
      </c>
      <c r="O459" s="41" t="str" cm="1">
        <f t="array" ref="O459">IF($AB459=0,"",INDEX(My_Audit!P$2:P$456,$AB459))&amp;""</f>
        <v/>
      </c>
      <c r="P459" s="40"/>
      <c r="Q459" s="41" t="str">
        <f>IF(LEFT(N459,4)="Pass","Nist SP 800-88",My_Audit!R459)&amp;""</f>
        <v/>
      </c>
      <c r="R459" s="40"/>
      <c r="S459" s="40"/>
      <c r="T459" s="41" t="str" cm="1">
        <f t="array" ref="T459">IF($AC459=0,"",INDEX(Models!J$2:J$605,$AC459))</f>
        <v/>
      </c>
      <c r="U459" s="40"/>
      <c r="V459" s="40"/>
      <c r="W459" s="79" t="str" cm="1">
        <f t="array" ref="W459">IF(($Z459+$AA459+$AD459)=0,"",ExpandDiagCodes(_xlfn.TEXTJOIN(", ",TRUE,IF($AA459=0,"",INDEX(My_Audit!L$2:L$456,$AA459)),IF($Z459=0,"",INDEX(Output_Mac!AA$2:AA$500,$Z459)),IF($AD459=0,"",INDEX(Output_Win!AA$2:AA$243,$AD459)))))</f>
        <v/>
      </c>
      <c r="Y459" s="80">
        <f>IFERROR(MATCH($A459,CSV!$A$2:$A$510,0),0)</f>
        <v>0</v>
      </c>
      <c r="Z459" s="80">
        <f>IFERROR(MATCH($A459,Output_Mac!$A$2:$A$500,0),0)</f>
        <v>0</v>
      </c>
      <c r="AA459" s="80">
        <f>IFERROR(MATCH($A459,My_Audit!$A$2:$A$456,0),0)</f>
        <v>0</v>
      </c>
      <c r="AB459" s="80">
        <f>IFERROR(MATCH($C459,My_Audit!$B$2:$B$456,0),0)</f>
        <v>0</v>
      </c>
      <c r="AC459" s="80">
        <f>IFERROR(MATCH($E459,Models!$I$2:$I$605,0),0)</f>
        <v>0</v>
      </c>
      <c r="AD459" s="80">
        <f>IFERROR(MATCH($A459,Output_Win!$A$2:$A$243,0),0)</f>
        <v>0</v>
      </c>
    </row>
    <row r="460" spans="1:30">
      <c r="A460" s="40" t="str">
        <f>_xlfn.TEXTJOIN("",TRUE,Input!$A$4,TEXT(ROW(My_Audit!A459)+Input!$A$8-1,"00"))</f>
        <v>W4847</v>
      </c>
      <c r="B460" s="40" t="str">
        <f>_xlfn.TEXTJOIN("-",TRUE,"ITD",Input!$A$2,A460)</f>
        <v>ITD-SHR11749-W4847</v>
      </c>
      <c r="C460" s="41" t="str" cm="1">
        <f t="array" ref="C460">IF(($Y460+$Z460+$AA460+$AD460)=0,"",IFERROR(_xlfn.LET(_xlpm.CSVVal,IF($Y460=0,"",INDEX(CSV!B$2:B$510,$Y460)),_xlpm.MacVal,IF($Z460=0,"",INDEX(Output_Mac!B$2:B$500,$Z460)),_xlpm.WinVal,IF($AD460=0,"",INDEX(Output_Win!B$2:B$243,$AD460)),_xlpm.MyAuditVal,IF($AA460=0,"",INDEX(My_Audit!B$2:B$456,$AA460)),_xlfn.IFS(_xlpm.MyAuditVal&lt;&gt;"",_xlpm.MyAuditVal,_xlpm.MacVal&lt;&gt;"",_xlpm.MacVal,_xlpm.WinVal&lt;&gt;"",_xlpm.WinVal,_xlpm.CSVVal&lt;&gt;"",_xlpm.CSVVal)),""))</f>
        <v/>
      </c>
      <c r="D460" s="41" t="str" cm="1">
        <f t="array" ref="D460">IF(($Y460+$Z460+$AA460+$AD460)=0,"",IFERROR(_xlfn.LET(_xlpm.CSVVal,IF($Y460=0,"",INDEX(CSV!C$2:C$510,$Y460)),_xlpm.MacVal,IF($Z460=0,"",INDEX(Output_Mac!D$2:D$500,$Z460)),_xlpm.WinVal,IF($AD460=0,"",INDEX(Output_Win!D$2:D$243,$AD460)),_xlpm.MyAuditVal,IF($AA460=0,"",INDEX(My_Audit!C$2:C$456,$AA460)),_xlfn.IFS(_xlpm.MyAuditVal&lt;&gt;"",_xlpm.MyAuditVal,_xlpm.MacVal&lt;&gt;"",_xlpm.MacVal,_xlpm.WinVal&lt;&gt;"",_xlpm.WinVal,_xlpm.CSVVal&lt;&gt;"",_xlpm.CSVVal)),""))</f>
        <v/>
      </c>
      <c r="E460" s="41" t="str" cm="1">
        <f t="array" ref="E460">IF(($Y460+$Z460+$AA460+$AD460)=0,"",IFERROR(_xlfn.LET(_xlpm.CSVVal,IF($Y460=0,"",INDEX(CSV!E$2:E$510,$Y460)),_xlpm.MacVal,IF($Z460=0,"",INDEX(Output_Mac!C$2:C$500,$Z460)),_xlpm.WinVal,IF($AD460=0,"",INDEX(Output_Win!C$2:C$243,$AD460)),_xlpm.MyAuditVal,IF($AA460=0,"",INDEX(My_Audit!D$2:D$456,$AA460)),_xlfn.IFS(_xlpm.MyAuditVal&lt;&gt;"",_xlpm.MyAuditVal,_xlpm.MacVal&lt;&gt;"",_xlpm.MacVal,_xlpm.WinVal&lt;&gt;"",_xlpm.WinVal,_xlpm.CSVVal&lt;&gt;"",_xlpm.CSVVal)),""))</f>
        <v/>
      </c>
      <c r="F460" s="41" t="str" cm="1">
        <f t="array" ref="F460">IF(($Y460+$Z460+$AA460+$AD460)=0,"",IFERROR(_xlfn.LET(_xlpm.CSVVal,IF($Y460=0,"",INDEX(CSV!F$2:F$510,$Y460)),_xlpm.MacVal,IF($Z460=0,"",INDEX(Output_Mac!E$2:E$500,$Z460)),_xlpm.WinVal,IF($AD460=0,"",INDEX(Output_Win!E$2:E$243,$AD460)),_xlpm.MyAuditVal,IF($AA460=0,"",INDEX(My_Audit!E$2:E$456,$AA460)),_xlfn.IFS(_xlpm.MyAuditVal&lt;&gt;"",_xlpm.MyAuditVal,_xlpm.MacVal&lt;&gt;"",_xlpm.MacVal,_xlpm.WinVal&lt;&gt;"",_xlpm.WinVal,_xlpm.CSVVal&lt;&gt;"",PROPER(_xlpm.CSVVal))),""))</f>
        <v/>
      </c>
      <c r="G460" s="41" t="str" cm="1">
        <f t="array" ref="G460">IF(($Y460+$Z460+$AA460+$AD460)=0,"",IFERROR(_xlfn.LET(_xlpm.CSVVal,IF($Y460=0,"",INDEX(CSV!G$2:G$510,$Y460)),_xlpm.MacVal,IF($Z460=0,"",INDEX(Output_Mac!G$2:G$500,$Z460)),_xlpm.WinVal,IF($AD460=0,"",INDEX(Output_Win!G$2:G$243,$AD460)),_xlpm.MyAuditVal,IF($AA460=0,"",INDEX(My_Audit!F$2:F$456,$AA460)),_xlfn.IFS(_xlpm.MyAuditVal&lt;&gt;"",_xlpm.MyAuditVal,_xlpm.MacVal&lt;&gt;"",_xlpm.MacVal,_xlpm.WinVal&lt;&gt;"",_xlpm.WinVal,_xlpm.CSVVal&lt;&gt;"",_xlpm.CSVVal)),""))</f>
        <v/>
      </c>
      <c r="H460" s="41" t="str" cm="1">
        <f t="array" ref="H460">IF($Z460&gt;0,INDEX(Output_Mac!H$2:H$500,$Z460),IF($AD460&gt;0,INDEX(Output_Win!H$2:H$243,$AD460),IF($AA460&gt;0,_xlfn.LET(_xlpm.MyAuditVal,INDEX(My_Audit!G$2:G$456,$AA460),IF(_xlpm.MyAuditVal=0,"",_xlpm.MyAuditVal)),"")))</f>
        <v/>
      </c>
      <c r="I460" s="41" t="str" cm="1">
        <f t="array" ref="I460">IF(($Y460+$Z460+$AA460+$AD460)=0,"",IFERROR(_xlfn.LET(_xlpm.CSVVal,IF($Y460=0,"",INDEX(CSV!H$2:H$510,$Y460)),_xlpm.MacVal,IF($Z460=0,"",INDEX(Output_Mac!I$2:I$500,$Z460)),_xlpm.WinVal,IF($AD460=0,"",INDEX(Output_Win!I$2:I$243,$AD460)),_xlpm.MyAuditVal,IF($AA460=0,"",INDEX(My_Audit!H$2:H$456,$AA460)),_xlfn.IFS(_xlpm.MyAuditVal&lt;&gt;"",_xlpm.MyAuditVal,_xlpm.MacVal&lt;&gt;"",_xlpm.MacVal,_xlpm.WinVal&lt;&gt;"",_xlpm.WinVal,_xlpm.CSVVal&lt;&gt;"",_xlpm.CSVVal)),""))</f>
        <v/>
      </c>
      <c r="J460" s="41" t="str" cm="1">
        <f t="array" ref="J460">IF(($Y460+$Z460+$AA460+$AD460)=0,"",IFERROR(_xlfn.LET(_xlpm.CSVVal,IF($Y460=0,"",INDEX(CSV!J$2:J$510,$Y460)),_xlpm.MacVal,IF($Z460=0,"",INDEX(Output_Mac!J$2:J$500,$Z460)),_xlpm.WinVal,IF($AD460=0,"",INDEX(Output_Win!J$2:J$243,$AD460)),_xlpm.MyAuditVal,IF($AA460=0,"",INDEX(My_Audit!I$2:I$456,$AA460)),_xlfn.IFS(_xlpm.MyAuditVal&lt;&gt;"",_xlpm.MyAuditVal,_xlpm.MacVal&lt;&gt;"",_xlpm.MacVal,_xlpm.WinVal&lt;&gt;"",_xlpm.WinVal,_xlpm.CSVVal&lt;&gt;"",_xlpm.CSVVal)),""))</f>
        <v/>
      </c>
      <c r="K460" s="41" t="str" cm="1">
        <f t="array" ref="K460">IF(($Y460+$Z460+$AA460+$AD460)=0,"",IFERROR(_xlfn.LET(_xlpm.CSVVal,IF($Y460=0,"",INDEX(CSV!N$2:N$510,$Y460)),_xlpm.MacVal,IF($Z460=0,"",INDEX(Output_Mac!L$2:L$500,$Z460)),_xlpm.WinVal,IF($AD460=0,"",INDEX(Output_Win!L$2:L$243,$AD460)),_xlpm.MyAuditVal,IF($AA460=0,"",INDEX(My_Audit!J$2:J$456,$AA460)),_xlfn.IFS(_xlpm.MyAuditVal&lt;&gt;"",_xlpm.MyAuditVal,_xlpm.MacVal&lt;&gt;"",_xlpm.MacVal,_xlpm.WinVal&lt;&gt;"",_xlpm.WinVal,_xlpm.CSVVal&lt;&gt;"",_xlpm.CSVVal)),""))</f>
        <v/>
      </c>
      <c r="L460" s="41" t="str" cm="1">
        <f t="array" ref="L460">IF(($Y460+$Z460+$AA460+$AD460)=0,"",IFERROR(_xlfn.LET(_xlpm.CSVVal,IF($Y460=0,"",INDEX(CSV!Q$2:Q$510,$Y460)),_xlpm.MacVal,IF($Z460=0,"",INDEX(Output_Mac!M$2:M$500,$Z460)),_xlpm.WinVal,IF($AD460=0,"",INDEX(Output_Win!M$2:M$243,$AD460)),_xlpm.MyAuditVal,IF($AA460=0,"",INDEX(My_Audit!K$2:K$456,$AA460)),_xlfn.IFS(_xlpm.MyAuditVal&lt;&gt;"",_xlpm.MyAuditVal,_xlpm.MacVal&lt;&gt;"",_xlpm.MacVal,_xlpm.WinVal&lt;&gt;"",_xlpm.WinVal,_xlpm.CSVVal&lt;&gt;"",_xlpm.CSVVal)),""))</f>
        <v/>
      </c>
      <c r="M460" s="41" t="str" cm="1">
        <f t="array" ref="M460">IF(($Y460+$Z460+$AA460+$AD460)=0,"",ExpandDiagCodes(_xlfn.TEXTJOIN(", ",TRUE,IF($AA460=0,"",INDEX(My_Audit!N$2:N$456,$AA460)),IF($Z460=0,"",INDEX(Output_Mac!S$2:S$500,$Z460)),IF($AD460=0,"",INDEX(Output_Win!S$2:S$243,$AD460)),IF($Y460=0,"",INDEX(CSV!AE$2:AE$510,$Y460)))))</f>
        <v/>
      </c>
      <c r="N460" s="41" t="str" cm="1">
        <f t="array" ref="N460">IF(($Y460+$Z460+$AA460+$AD460)=0,"",IFERROR(_xlfn.LET(_xlpm.CSVVal,IF($Y460=0,"",INDEX(CSV!AG$2:AG$510,$Y460)),_xlpm.MacVal,IF($Z460=0,"",INDEX(Output_Mac!T$2:T$500,$Z460)),_xlpm.WinVal,IF($AD460=0,"",INDEX(Output_Win!T$2:T$243,$AD460)),_xlpm.MyAuditVal,IF($AA460=0,"",INDEX(My_Audit!O$2:O$456,$AA460)),_xlfn.IFS(_xlpm.MyAuditVal&lt;&gt;"",_xlpm.MyAuditVal,_xlpm.MacVal&lt;&gt;"",_xlpm.MacVal,_xlpm.WinVal&lt;&gt;"",_xlpm.WinVal,_xlpm.CSVVal&lt;&gt;"",_xlpm.CSVVal)),""))</f>
        <v/>
      </c>
      <c r="O460" s="41" t="str" cm="1">
        <f t="array" ref="O460">IF($AB460=0,"",INDEX(My_Audit!P$2:P$456,$AB460))&amp;""</f>
        <v/>
      </c>
      <c r="P460" s="40"/>
      <c r="Q460" s="41" t="str">
        <f>IF(LEFT(N460,4)="Pass","Nist SP 800-88",My_Audit!R460)&amp;""</f>
        <v/>
      </c>
      <c r="R460" s="40"/>
      <c r="S460" s="40"/>
      <c r="T460" s="41" t="str" cm="1">
        <f t="array" ref="T460">IF($AC460=0,"",INDEX(Models!J$2:J$605,$AC460))</f>
        <v/>
      </c>
      <c r="U460" s="40"/>
      <c r="V460" s="40"/>
      <c r="W460" s="79" t="str" cm="1">
        <f t="array" ref="W460">IF(($Z460+$AA460+$AD460)=0,"",ExpandDiagCodes(_xlfn.TEXTJOIN(", ",TRUE,IF($AA460=0,"",INDEX(My_Audit!L$2:L$456,$AA460)),IF($Z460=0,"",INDEX(Output_Mac!AA$2:AA$500,$Z460)),IF($AD460=0,"",INDEX(Output_Win!AA$2:AA$243,$AD460)))))</f>
        <v/>
      </c>
      <c r="Y460" s="80">
        <f>IFERROR(MATCH($A460,CSV!$A$2:$A$510,0),0)</f>
        <v>0</v>
      </c>
      <c r="Z460" s="80">
        <f>IFERROR(MATCH($A460,Output_Mac!$A$2:$A$500,0),0)</f>
        <v>0</v>
      </c>
      <c r="AA460" s="80">
        <f>IFERROR(MATCH($A460,My_Audit!$A$2:$A$456,0),0)</f>
        <v>0</v>
      </c>
      <c r="AB460" s="80">
        <f>IFERROR(MATCH($C460,My_Audit!$B$2:$B$456,0),0)</f>
        <v>0</v>
      </c>
      <c r="AC460" s="80">
        <f>IFERROR(MATCH($E460,Models!$I$2:$I$605,0),0)</f>
        <v>0</v>
      </c>
      <c r="AD460" s="80">
        <f>IFERROR(MATCH($A460,Output_Win!$A$2:$A$243,0),0)</f>
        <v>0</v>
      </c>
    </row>
    <row r="461" spans="1:30">
      <c r="A461" s="40" t="str">
        <f>_xlfn.TEXTJOIN("",TRUE,Input!$A$4,TEXT(ROW(My_Audit!A460)+Input!$A$8-1,"00"))</f>
        <v>W4848</v>
      </c>
      <c r="B461" s="40" t="str">
        <f>_xlfn.TEXTJOIN("-",TRUE,"ITD",Input!$A$2,A461)</f>
        <v>ITD-SHR11749-W4848</v>
      </c>
      <c r="C461" s="41" t="str" cm="1">
        <f t="array" ref="C461">IF(($Y461+$Z461+$AA461+$AD461)=0,"",IFERROR(_xlfn.LET(_xlpm.CSVVal,IF($Y461=0,"",INDEX(CSV!B$2:B$510,$Y461)),_xlpm.MacVal,IF($Z461=0,"",INDEX(Output_Mac!B$2:B$500,$Z461)),_xlpm.WinVal,IF($AD461=0,"",INDEX(Output_Win!B$2:B$243,$AD461)),_xlpm.MyAuditVal,IF($AA461=0,"",INDEX(My_Audit!B$2:B$456,$AA461)),_xlfn.IFS(_xlpm.MyAuditVal&lt;&gt;"",_xlpm.MyAuditVal,_xlpm.MacVal&lt;&gt;"",_xlpm.MacVal,_xlpm.WinVal&lt;&gt;"",_xlpm.WinVal,_xlpm.CSVVal&lt;&gt;"",_xlpm.CSVVal)),""))</f>
        <v/>
      </c>
      <c r="D461" s="41" t="str" cm="1">
        <f t="array" ref="D461">IF(($Y461+$Z461+$AA461+$AD461)=0,"",IFERROR(_xlfn.LET(_xlpm.CSVVal,IF($Y461=0,"",INDEX(CSV!C$2:C$510,$Y461)),_xlpm.MacVal,IF($Z461=0,"",INDEX(Output_Mac!D$2:D$500,$Z461)),_xlpm.WinVal,IF($AD461=0,"",INDEX(Output_Win!D$2:D$243,$AD461)),_xlpm.MyAuditVal,IF($AA461=0,"",INDEX(My_Audit!C$2:C$456,$AA461)),_xlfn.IFS(_xlpm.MyAuditVal&lt;&gt;"",_xlpm.MyAuditVal,_xlpm.MacVal&lt;&gt;"",_xlpm.MacVal,_xlpm.WinVal&lt;&gt;"",_xlpm.WinVal,_xlpm.CSVVal&lt;&gt;"",_xlpm.CSVVal)),""))</f>
        <v/>
      </c>
      <c r="E461" s="41" t="str" cm="1">
        <f t="array" ref="E461">IF(($Y461+$Z461+$AA461+$AD461)=0,"",IFERROR(_xlfn.LET(_xlpm.CSVVal,IF($Y461=0,"",INDEX(CSV!E$2:E$510,$Y461)),_xlpm.MacVal,IF($Z461=0,"",INDEX(Output_Mac!C$2:C$500,$Z461)),_xlpm.WinVal,IF($AD461=0,"",INDEX(Output_Win!C$2:C$243,$AD461)),_xlpm.MyAuditVal,IF($AA461=0,"",INDEX(My_Audit!D$2:D$456,$AA461)),_xlfn.IFS(_xlpm.MyAuditVal&lt;&gt;"",_xlpm.MyAuditVal,_xlpm.MacVal&lt;&gt;"",_xlpm.MacVal,_xlpm.WinVal&lt;&gt;"",_xlpm.WinVal,_xlpm.CSVVal&lt;&gt;"",_xlpm.CSVVal)),""))</f>
        <v/>
      </c>
      <c r="F461" s="41" t="str" cm="1">
        <f t="array" ref="F461">IF(($Y461+$Z461+$AA461+$AD461)=0,"",IFERROR(_xlfn.LET(_xlpm.CSVVal,IF($Y461=0,"",INDEX(CSV!F$2:F$510,$Y461)),_xlpm.MacVal,IF($Z461=0,"",INDEX(Output_Mac!E$2:E$500,$Z461)),_xlpm.WinVal,IF($AD461=0,"",INDEX(Output_Win!E$2:E$243,$AD461)),_xlpm.MyAuditVal,IF($AA461=0,"",INDEX(My_Audit!E$2:E$456,$AA461)),_xlfn.IFS(_xlpm.MyAuditVal&lt;&gt;"",_xlpm.MyAuditVal,_xlpm.MacVal&lt;&gt;"",_xlpm.MacVal,_xlpm.WinVal&lt;&gt;"",_xlpm.WinVal,_xlpm.CSVVal&lt;&gt;"",PROPER(_xlpm.CSVVal))),""))</f>
        <v/>
      </c>
      <c r="G461" s="41" t="str" cm="1">
        <f t="array" ref="G461">IF(($Y461+$Z461+$AA461+$AD461)=0,"",IFERROR(_xlfn.LET(_xlpm.CSVVal,IF($Y461=0,"",INDEX(CSV!G$2:G$510,$Y461)),_xlpm.MacVal,IF($Z461=0,"",INDEX(Output_Mac!G$2:G$500,$Z461)),_xlpm.WinVal,IF($AD461=0,"",INDEX(Output_Win!G$2:G$243,$AD461)),_xlpm.MyAuditVal,IF($AA461=0,"",INDEX(My_Audit!F$2:F$456,$AA461)),_xlfn.IFS(_xlpm.MyAuditVal&lt;&gt;"",_xlpm.MyAuditVal,_xlpm.MacVal&lt;&gt;"",_xlpm.MacVal,_xlpm.WinVal&lt;&gt;"",_xlpm.WinVal,_xlpm.CSVVal&lt;&gt;"",_xlpm.CSVVal)),""))</f>
        <v/>
      </c>
      <c r="H461" s="41" t="str" cm="1">
        <f t="array" ref="H461">IF($Z461&gt;0,INDEX(Output_Mac!H$2:H$500,$Z461),IF($AD461&gt;0,INDEX(Output_Win!H$2:H$243,$AD461),IF($AA461&gt;0,_xlfn.LET(_xlpm.MyAuditVal,INDEX(My_Audit!G$2:G$456,$AA461),IF(_xlpm.MyAuditVal=0,"",_xlpm.MyAuditVal)),"")))</f>
        <v/>
      </c>
      <c r="I461" s="41" t="str" cm="1">
        <f t="array" ref="I461">IF(($Y461+$Z461+$AA461+$AD461)=0,"",IFERROR(_xlfn.LET(_xlpm.CSVVal,IF($Y461=0,"",INDEX(CSV!H$2:H$510,$Y461)),_xlpm.MacVal,IF($Z461=0,"",INDEX(Output_Mac!I$2:I$500,$Z461)),_xlpm.WinVal,IF($AD461=0,"",INDEX(Output_Win!I$2:I$243,$AD461)),_xlpm.MyAuditVal,IF($AA461=0,"",INDEX(My_Audit!H$2:H$456,$AA461)),_xlfn.IFS(_xlpm.MyAuditVal&lt;&gt;"",_xlpm.MyAuditVal,_xlpm.MacVal&lt;&gt;"",_xlpm.MacVal,_xlpm.WinVal&lt;&gt;"",_xlpm.WinVal,_xlpm.CSVVal&lt;&gt;"",_xlpm.CSVVal)),""))</f>
        <v/>
      </c>
      <c r="J461" s="41" t="str" cm="1">
        <f t="array" ref="J461">IF(($Y461+$Z461+$AA461+$AD461)=0,"",IFERROR(_xlfn.LET(_xlpm.CSVVal,IF($Y461=0,"",INDEX(CSV!J$2:J$510,$Y461)),_xlpm.MacVal,IF($Z461=0,"",INDEX(Output_Mac!J$2:J$500,$Z461)),_xlpm.WinVal,IF($AD461=0,"",INDEX(Output_Win!J$2:J$243,$AD461)),_xlpm.MyAuditVal,IF($AA461=0,"",INDEX(My_Audit!I$2:I$456,$AA461)),_xlfn.IFS(_xlpm.MyAuditVal&lt;&gt;"",_xlpm.MyAuditVal,_xlpm.MacVal&lt;&gt;"",_xlpm.MacVal,_xlpm.WinVal&lt;&gt;"",_xlpm.WinVal,_xlpm.CSVVal&lt;&gt;"",_xlpm.CSVVal)),""))</f>
        <v/>
      </c>
      <c r="K461" s="41" t="str" cm="1">
        <f t="array" ref="K461">IF(($Y461+$Z461+$AA461+$AD461)=0,"",IFERROR(_xlfn.LET(_xlpm.CSVVal,IF($Y461=0,"",INDEX(CSV!N$2:N$510,$Y461)),_xlpm.MacVal,IF($Z461=0,"",INDEX(Output_Mac!L$2:L$500,$Z461)),_xlpm.WinVal,IF($AD461=0,"",INDEX(Output_Win!L$2:L$243,$AD461)),_xlpm.MyAuditVal,IF($AA461=0,"",INDEX(My_Audit!J$2:J$456,$AA461)),_xlfn.IFS(_xlpm.MyAuditVal&lt;&gt;"",_xlpm.MyAuditVal,_xlpm.MacVal&lt;&gt;"",_xlpm.MacVal,_xlpm.WinVal&lt;&gt;"",_xlpm.WinVal,_xlpm.CSVVal&lt;&gt;"",_xlpm.CSVVal)),""))</f>
        <v/>
      </c>
      <c r="L461" s="41" t="str" cm="1">
        <f t="array" ref="L461">IF(($Y461+$Z461+$AA461+$AD461)=0,"",IFERROR(_xlfn.LET(_xlpm.CSVVal,IF($Y461=0,"",INDEX(CSV!Q$2:Q$510,$Y461)),_xlpm.MacVal,IF($Z461=0,"",INDEX(Output_Mac!M$2:M$500,$Z461)),_xlpm.WinVal,IF($AD461=0,"",INDEX(Output_Win!M$2:M$243,$AD461)),_xlpm.MyAuditVal,IF($AA461=0,"",INDEX(My_Audit!K$2:K$456,$AA461)),_xlfn.IFS(_xlpm.MyAuditVal&lt;&gt;"",_xlpm.MyAuditVal,_xlpm.MacVal&lt;&gt;"",_xlpm.MacVal,_xlpm.WinVal&lt;&gt;"",_xlpm.WinVal,_xlpm.CSVVal&lt;&gt;"",_xlpm.CSVVal)),""))</f>
        <v/>
      </c>
      <c r="M461" s="41" t="str" cm="1">
        <f t="array" ref="M461">IF(($Y461+$Z461+$AA461+$AD461)=0,"",ExpandDiagCodes(_xlfn.TEXTJOIN(", ",TRUE,IF($AA461=0,"",INDEX(My_Audit!N$2:N$456,$AA461)),IF($Z461=0,"",INDEX(Output_Mac!S$2:S$500,$Z461)),IF($AD461=0,"",INDEX(Output_Win!S$2:S$243,$AD461)),IF($Y461=0,"",INDEX(CSV!AE$2:AE$510,$Y461)))))</f>
        <v/>
      </c>
      <c r="N461" s="41" t="str" cm="1">
        <f t="array" ref="N461">IF(($Y461+$Z461+$AA461+$AD461)=0,"",IFERROR(_xlfn.LET(_xlpm.CSVVal,IF($Y461=0,"",INDEX(CSV!AG$2:AG$510,$Y461)),_xlpm.MacVal,IF($Z461=0,"",INDEX(Output_Mac!T$2:T$500,$Z461)),_xlpm.WinVal,IF($AD461=0,"",INDEX(Output_Win!T$2:T$243,$AD461)),_xlpm.MyAuditVal,IF($AA461=0,"",INDEX(My_Audit!O$2:O$456,$AA461)),_xlfn.IFS(_xlpm.MyAuditVal&lt;&gt;"",_xlpm.MyAuditVal,_xlpm.MacVal&lt;&gt;"",_xlpm.MacVal,_xlpm.WinVal&lt;&gt;"",_xlpm.WinVal,_xlpm.CSVVal&lt;&gt;"",_xlpm.CSVVal)),""))</f>
        <v/>
      </c>
      <c r="O461" s="41" t="str" cm="1">
        <f t="array" ref="O461">IF($AB461=0,"",INDEX(My_Audit!P$2:P$456,$AB461))&amp;""</f>
        <v/>
      </c>
      <c r="P461" s="40"/>
      <c r="Q461" s="41" t="str">
        <f>IF(LEFT(N461,4)="Pass","Nist SP 800-88",My_Audit!R461)&amp;""</f>
        <v/>
      </c>
      <c r="R461" s="40"/>
      <c r="S461" s="40"/>
      <c r="T461" s="41" t="str" cm="1">
        <f t="array" ref="T461">IF($AC461=0,"",INDEX(Models!J$2:J$605,$AC461))</f>
        <v/>
      </c>
      <c r="U461" s="40"/>
      <c r="V461" s="40"/>
      <c r="W461" s="79" t="str" cm="1">
        <f t="array" ref="W461">IF(($Z461+$AA461+$AD461)=0,"",ExpandDiagCodes(_xlfn.TEXTJOIN(", ",TRUE,IF($AA461=0,"",INDEX(My_Audit!L$2:L$456,$AA461)),IF($Z461=0,"",INDEX(Output_Mac!AA$2:AA$500,$Z461)),IF($AD461=0,"",INDEX(Output_Win!AA$2:AA$243,$AD461)))))</f>
        <v/>
      </c>
      <c r="Y461" s="80">
        <f>IFERROR(MATCH($A461,CSV!$A$2:$A$510,0),0)</f>
        <v>0</v>
      </c>
      <c r="Z461" s="80">
        <f>IFERROR(MATCH($A461,Output_Mac!$A$2:$A$500,0),0)</f>
        <v>0</v>
      </c>
      <c r="AA461" s="80">
        <f>IFERROR(MATCH($A461,My_Audit!$A$2:$A$456,0),0)</f>
        <v>0</v>
      </c>
      <c r="AB461" s="80">
        <f>IFERROR(MATCH($C461,My_Audit!$B$2:$B$456,0),0)</f>
        <v>0</v>
      </c>
      <c r="AC461" s="80">
        <f>IFERROR(MATCH($E461,Models!$I$2:$I$605,0),0)</f>
        <v>0</v>
      </c>
      <c r="AD461" s="80">
        <f>IFERROR(MATCH($A461,Output_Win!$A$2:$A$243,0),0)</f>
        <v>0</v>
      </c>
    </row>
    <row r="462" spans="1:30">
      <c r="A462" s="40" t="str">
        <f>_xlfn.TEXTJOIN("",TRUE,Input!$A$4,TEXT(ROW(My_Audit!A461)+Input!$A$8-1,"00"))</f>
        <v>W4849</v>
      </c>
      <c r="B462" s="40" t="str">
        <f>_xlfn.TEXTJOIN("-",TRUE,"ITD",Input!$A$2,A462)</f>
        <v>ITD-SHR11749-W4849</v>
      </c>
      <c r="C462" s="41" t="str" cm="1">
        <f t="array" ref="C462">IF(($Y462+$Z462+$AA462+$AD462)=0,"",IFERROR(_xlfn.LET(_xlpm.CSVVal,IF($Y462=0,"",INDEX(CSV!B$2:B$510,$Y462)),_xlpm.MacVal,IF($Z462=0,"",INDEX(Output_Mac!B$2:B$500,$Z462)),_xlpm.WinVal,IF($AD462=0,"",INDEX(Output_Win!B$2:B$243,$AD462)),_xlpm.MyAuditVal,IF($AA462=0,"",INDEX(My_Audit!B$2:B$456,$AA462)),_xlfn.IFS(_xlpm.MyAuditVal&lt;&gt;"",_xlpm.MyAuditVal,_xlpm.MacVal&lt;&gt;"",_xlpm.MacVal,_xlpm.WinVal&lt;&gt;"",_xlpm.WinVal,_xlpm.CSVVal&lt;&gt;"",_xlpm.CSVVal)),""))</f>
        <v/>
      </c>
      <c r="D462" s="41" t="str" cm="1">
        <f t="array" ref="D462">IF(($Y462+$Z462+$AA462+$AD462)=0,"",IFERROR(_xlfn.LET(_xlpm.CSVVal,IF($Y462=0,"",INDEX(CSV!C$2:C$510,$Y462)),_xlpm.MacVal,IF($Z462=0,"",INDEX(Output_Mac!D$2:D$500,$Z462)),_xlpm.WinVal,IF($AD462=0,"",INDEX(Output_Win!D$2:D$243,$AD462)),_xlpm.MyAuditVal,IF($AA462=0,"",INDEX(My_Audit!C$2:C$456,$AA462)),_xlfn.IFS(_xlpm.MyAuditVal&lt;&gt;"",_xlpm.MyAuditVal,_xlpm.MacVal&lt;&gt;"",_xlpm.MacVal,_xlpm.WinVal&lt;&gt;"",_xlpm.WinVal,_xlpm.CSVVal&lt;&gt;"",_xlpm.CSVVal)),""))</f>
        <v/>
      </c>
      <c r="E462" s="41" t="str" cm="1">
        <f t="array" ref="E462">IF(($Y462+$Z462+$AA462+$AD462)=0,"",IFERROR(_xlfn.LET(_xlpm.CSVVal,IF($Y462=0,"",INDEX(CSV!E$2:E$510,$Y462)),_xlpm.MacVal,IF($Z462=0,"",INDEX(Output_Mac!C$2:C$500,$Z462)),_xlpm.WinVal,IF($AD462=0,"",INDEX(Output_Win!C$2:C$243,$AD462)),_xlpm.MyAuditVal,IF($AA462=0,"",INDEX(My_Audit!D$2:D$456,$AA462)),_xlfn.IFS(_xlpm.MyAuditVal&lt;&gt;"",_xlpm.MyAuditVal,_xlpm.MacVal&lt;&gt;"",_xlpm.MacVal,_xlpm.WinVal&lt;&gt;"",_xlpm.WinVal,_xlpm.CSVVal&lt;&gt;"",_xlpm.CSVVal)),""))</f>
        <v/>
      </c>
      <c r="F462" s="41" t="str" cm="1">
        <f t="array" ref="F462">IF(($Y462+$Z462+$AA462+$AD462)=0,"",IFERROR(_xlfn.LET(_xlpm.CSVVal,IF($Y462=0,"",INDEX(CSV!F$2:F$510,$Y462)),_xlpm.MacVal,IF($Z462=0,"",INDEX(Output_Mac!E$2:E$500,$Z462)),_xlpm.WinVal,IF($AD462=0,"",INDEX(Output_Win!E$2:E$243,$AD462)),_xlpm.MyAuditVal,IF($AA462=0,"",INDEX(My_Audit!E$2:E$456,$AA462)),_xlfn.IFS(_xlpm.MyAuditVal&lt;&gt;"",_xlpm.MyAuditVal,_xlpm.MacVal&lt;&gt;"",_xlpm.MacVal,_xlpm.WinVal&lt;&gt;"",_xlpm.WinVal,_xlpm.CSVVal&lt;&gt;"",PROPER(_xlpm.CSVVal))),""))</f>
        <v/>
      </c>
      <c r="G462" s="41" t="str" cm="1">
        <f t="array" ref="G462">IF(($Y462+$Z462+$AA462+$AD462)=0,"",IFERROR(_xlfn.LET(_xlpm.CSVVal,IF($Y462=0,"",INDEX(CSV!G$2:G$510,$Y462)),_xlpm.MacVal,IF($Z462=0,"",INDEX(Output_Mac!G$2:G$500,$Z462)),_xlpm.WinVal,IF($AD462=0,"",INDEX(Output_Win!G$2:G$243,$AD462)),_xlpm.MyAuditVal,IF($AA462=0,"",INDEX(My_Audit!F$2:F$456,$AA462)),_xlfn.IFS(_xlpm.MyAuditVal&lt;&gt;"",_xlpm.MyAuditVal,_xlpm.MacVal&lt;&gt;"",_xlpm.MacVal,_xlpm.WinVal&lt;&gt;"",_xlpm.WinVal,_xlpm.CSVVal&lt;&gt;"",_xlpm.CSVVal)),""))</f>
        <v/>
      </c>
      <c r="H462" s="41" t="str" cm="1">
        <f t="array" ref="H462">IF($Z462&gt;0,INDEX(Output_Mac!H$2:H$500,$Z462),IF($AD462&gt;0,INDEX(Output_Win!H$2:H$243,$AD462),IF($AA462&gt;0,_xlfn.LET(_xlpm.MyAuditVal,INDEX(My_Audit!G$2:G$456,$AA462),IF(_xlpm.MyAuditVal=0,"",_xlpm.MyAuditVal)),"")))</f>
        <v/>
      </c>
      <c r="I462" s="41" t="str" cm="1">
        <f t="array" ref="I462">IF(($Y462+$Z462+$AA462+$AD462)=0,"",IFERROR(_xlfn.LET(_xlpm.CSVVal,IF($Y462=0,"",INDEX(CSV!H$2:H$510,$Y462)),_xlpm.MacVal,IF($Z462=0,"",INDEX(Output_Mac!I$2:I$500,$Z462)),_xlpm.WinVal,IF($AD462=0,"",INDEX(Output_Win!I$2:I$243,$AD462)),_xlpm.MyAuditVal,IF($AA462=0,"",INDEX(My_Audit!H$2:H$456,$AA462)),_xlfn.IFS(_xlpm.MyAuditVal&lt;&gt;"",_xlpm.MyAuditVal,_xlpm.MacVal&lt;&gt;"",_xlpm.MacVal,_xlpm.WinVal&lt;&gt;"",_xlpm.WinVal,_xlpm.CSVVal&lt;&gt;"",_xlpm.CSVVal)),""))</f>
        <v/>
      </c>
      <c r="J462" s="41" t="str" cm="1">
        <f t="array" ref="J462">IF(($Y462+$Z462+$AA462+$AD462)=0,"",IFERROR(_xlfn.LET(_xlpm.CSVVal,IF($Y462=0,"",INDEX(CSV!J$2:J$510,$Y462)),_xlpm.MacVal,IF($Z462=0,"",INDEX(Output_Mac!J$2:J$500,$Z462)),_xlpm.WinVal,IF($AD462=0,"",INDEX(Output_Win!J$2:J$243,$AD462)),_xlpm.MyAuditVal,IF($AA462=0,"",INDEX(My_Audit!I$2:I$456,$AA462)),_xlfn.IFS(_xlpm.MyAuditVal&lt;&gt;"",_xlpm.MyAuditVal,_xlpm.MacVal&lt;&gt;"",_xlpm.MacVal,_xlpm.WinVal&lt;&gt;"",_xlpm.WinVal,_xlpm.CSVVal&lt;&gt;"",_xlpm.CSVVal)),""))</f>
        <v/>
      </c>
      <c r="K462" s="41" t="str" cm="1">
        <f t="array" ref="K462">IF(($Y462+$Z462+$AA462+$AD462)=0,"",IFERROR(_xlfn.LET(_xlpm.CSVVal,IF($Y462=0,"",INDEX(CSV!N$2:N$510,$Y462)),_xlpm.MacVal,IF($Z462=0,"",INDEX(Output_Mac!L$2:L$500,$Z462)),_xlpm.WinVal,IF($AD462=0,"",INDEX(Output_Win!L$2:L$243,$AD462)),_xlpm.MyAuditVal,IF($AA462=0,"",INDEX(My_Audit!J$2:J$456,$AA462)),_xlfn.IFS(_xlpm.MyAuditVal&lt;&gt;"",_xlpm.MyAuditVal,_xlpm.MacVal&lt;&gt;"",_xlpm.MacVal,_xlpm.WinVal&lt;&gt;"",_xlpm.WinVal,_xlpm.CSVVal&lt;&gt;"",_xlpm.CSVVal)),""))</f>
        <v/>
      </c>
      <c r="L462" s="41" t="str" cm="1">
        <f t="array" ref="L462">IF(($Y462+$Z462+$AA462+$AD462)=0,"",IFERROR(_xlfn.LET(_xlpm.CSVVal,IF($Y462=0,"",INDEX(CSV!Q$2:Q$510,$Y462)),_xlpm.MacVal,IF($Z462=0,"",INDEX(Output_Mac!M$2:M$500,$Z462)),_xlpm.WinVal,IF($AD462=0,"",INDEX(Output_Win!M$2:M$243,$AD462)),_xlpm.MyAuditVal,IF($AA462=0,"",INDEX(My_Audit!K$2:K$456,$AA462)),_xlfn.IFS(_xlpm.MyAuditVal&lt;&gt;"",_xlpm.MyAuditVal,_xlpm.MacVal&lt;&gt;"",_xlpm.MacVal,_xlpm.WinVal&lt;&gt;"",_xlpm.WinVal,_xlpm.CSVVal&lt;&gt;"",_xlpm.CSVVal)),""))</f>
        <v/>
      </c>
      <c r="M462" s="41" t="str" cm="1">
        <f t="array" ref="M462">IF(($Y462+$Z462+$AA462+$AD462)=0,"",ExpandDiagCodes(_xlfn.TEXTJOIN(", ",TRUE,IF($AA462=0,"",INDEX(My_Audit!N$2:N$456,$AA462)),IF($Z462=0,"",INDEX(Output_Mac!S$2:S$500,$Z462)),IF($AD462=0,"",INDEX(Output_Win!S$2:S$243,$AD462)),IF($Y462=0,"",INDEX(CSV!AE$2:AE$510,$Y462)))))</f>
        <v/>
      </c>
      <c r="N462" s="41" t="str" cm="1">
        <f t="array" ref="N462">IF(($Y462+$Z462+$AA462+$AD462)=0,"",IFERROR(_xlfn.LET(_xlpm.CSVVal,IF($Y462=0,"",INDEX(CSV!AG$2:AG$510,$Y462)),_xlpm.MacVal,IF($Z462=0,"",INDEX(Output_Mac!T$2:T$500,$Z462)),_xlpm.WinVal,IF($AD462=0,"",INDEX(Output_Win!T$2:T$243,$AD462)),_xlpm.MyAuditVal,IF($AA462=0,"",INDEX(My_Audit!O$2:O$456,$AA462)),_xlfn.IFS(_xlpm.MyAuditVal&lt;&gt;"",_xlpm.MyAuditVal,_xlpm.MacVal&lt;&gt;"",_xlpm.MacVal,_xlpm.WinVal&lt;&gt;"",_xlpm.WinVal,_xlpm.CSVVal&lt;&gt;"",_xlpm.CSVVal)),""))</f>
        <v/>
      </c>
      <c r="O462" s="40" t="str" cm="1">
        <f t="array" ref="O462">IF($AB462=0,"",INDEX(My_Audit!P$2:P$456,$AB462))&amp;""</f>
        <v/>
      </c>
      <c r="P462" s="40"/>
      <c r="Q462" s="41" t="str">
        <f>IF(LEFT(N462,4)="Pass","Nist SP 800-88",My_Audit!R462)&amp;""</f>
        <v/>
      </c>
      <c r="R462" s="40"/>
      <c r="S462" s="40"/>
      <c r="T462" s="41" t="str" cm="1">
        <f t="array" ref="T462">IF($AC462=0,"",INDEX(Models!J$2:J$605,$AC462))</f>
        <v/>
      </c>
      <c r="U462" s="40"/>
      <c r="V462" s="40"/>
      <c r="W462" s="79" t="str" cm="1">
        <f t="array" ref="W462">IF(($Z462+$AA462+$AD462)=0,"",ExpandDiagCodes(_xlfn.TEXTJOIN(", ",TRUE,IF($AA462=0,"",INDEX(My_Audit!L$2:L$456,$AA462)),IF($Z462=0,"",INDEX(Output_Mac!AA$2:AA$500,$Z462)),IF($AD462=0,"",INDEX(Output_Win!AA$2:AA$243,$AD462)))))</f>
        <v/>
      </c>
      <c r="Y462" s="80">
        <f>IFERROR(MATCH($A462,CSV!$A$2:$A$510,0),0)</f>
        <v>0</v>
      </c>
      <c r="Z462" s="80">
        <f>IFERROR(MATCH($A462,Output_Mac!$A$2:$A$500,0),0)</f>
        <v>0</v>
      </c>
      <c r="AA462" s="80">
        <f>IFERROR(MATCH($A462,My_Audit!$A$2:$A$456,0),0)</f>
        <v>0</v>
      </c>
      <c r="AB462" s="80">
        <f>IFERROR(MATCH($C462,My_Audit!$B$2:$B$456,0),0)</f>
        <v>0</v>
      </c>
      <c r="AC462" s="80">
        <f>IFERROR(MATCH($E462,Models!$I$2:$I$605,0),0)</f>
        <v>0</v>
      </c>
      <c r="AD462" s="80">
        <f>IFERROR(MATCH($A462,Output_Win!$A$2:$A$243,0),0)</f>
        <v>0</v>
      </c>
    </row>
    <row r="463" spans="1:30">
      <c r="A463" s="40" t="str">
        <f>_xlfn.TEXTJOIN("",TRUE,Input!$A$4,TEXT(ROW(My_Audit!A462)+Input!$A$8-1,"00"))</f>
        <v>W4850</v>
      </c>
      <c r="B463" s="40" t="str">
        <f>_xlfn.TEXTJOIN("-",TRUE,"ITD",Input!$A$2,A463)</f>
        <v>ITD-SHR11749-W4850</v>
      </c>
      <c r="C463" s="41" t="str" cm="1">
        <f t="array" ref="C463">IF(($Y463+$Z463+$AA463+$AD463)=0,"",IFERROR(_xlfn.LET(_xlpm.CSVVal,IF($Y463=0,"",INDEX(CSV!B$2:B$510,$Y463)),_xlpm.MacVal,IF($Z463=0,"",INDEX(Output_Mac!B$2:B$500,$Z463)),_xlpm.WinVal,IF($AD463=0,"",INDEX(Output_Win!B$2:B$243,$AD463)),_xlpm.MyAuditVal,IF($AA463=0,"",INDEX(My_Audit!B$2:B$456,$AA463)),_xlfn.IFS(_xlpm.MyAuditVal&lt;&gt;"",_xlpm.MyAuditVal,_xlpm.MacVal&lt;&gt;"",_xlpm.MacVal,_xlpm.WinVal&lt;&gt;"",_xlpm.WinVal,_xlpm.CSVVal&lt;&gt;"",_xlpm.CSVVal)),""))</f>
        <v/>
      </c>
      <c r="D463" s="41" t="str" cm="1">
        <f t="array" ref="D463">IF(($Y463+$Z463+$AA463+$AD463)=0,"",IFERROR(_xlfn.LET(_xlpm.CSVVal,IF($Y463=0,"",INDEX(CSV!C$2:C$510,$Y463)),_xlpm.MacVal,IF($Z463=0,"",INDEX(Output_Mac!D$2:D$500,$Z463)),_xlpm.WinVal,IF($AD463=0,"",INDEX(Output_Win!D$2:D$243,$AD463)),_xlpm.MyAuditVal,IF($AA463=0,"",INDEX(My_Audit!C$2:C$456,$AA463)),_xlfn.IFS(_xlpm.MyAuditVal&lt;&gt;"",_xlpm.MyAuditVal,_xlpm.MacVal&lt;&gt;"",_xlpm.MacVal,_xlpm.WinVal&lt;&gt;"",_xlpm.WinVal,_xlpm.CSVVal&lt;&gt;"",_xlpm.CSVVal)),""))</f>
        <v/>
      </c>
      <c r="E463" s="41" t="str" cm="1">
        <f t="array" ref="E463">IF(($Y463+$Z463+$AA463+$AD463)=0,"",IFERROR(_xlfn.LET(_xlpm.CSVVal,IF($Y463=0,"",INDEX(CSV!E$2:E$510,$Y463)),_xlpm.MacVal,IF($Z463=0,"",INDEX(Output_Mac!C$2:C$500,$Z463)),_xlpm.WinVal,IF($AD463=0,"",INDEX(Output_Win!C$2:C$243,$AD463)),_xlpm.MyAuditVal,IF($AA463=0,"",INDEX(My_Audit!D$2:D$456,$AA463)),_xlfn.IFS(_xlpm.MyAuditVal&lt;&gt;"",_xlpm.MyAuditVal,_xlpm.MacVal&lt;&gt;"",_xlpm.MacVal,_xlpm.WinVal&lt;&gt;"",_xlpm.WinVal,_xlpm.CSVVal&lt;&gt;"",_xlpm.CSVVal)),""))</f>
        <v/>
      </c>
      <c r="F463" s="41" t="str" cm="1">
        <f t="array" ref="F463">IF(($Y463+$Z463+$AA463+$AD463)=0,"",IFERROR(_xlfn.LET(_xlpm.CSVVal,IF($Y463=0,"",INDEX(CSV!F$2:F$510,$Y463)),_xlpm.MacVal,IF($Z463=0,"",INDEX(Output_Mac!E$2:E$500,$Z463)),_xlpm.WinVal,IF($AD463=0,"",INDEX(Output_Win!E$2:E$243,$AD463)),_xlpm.MyAuditVal,IF($AA463=0,"",INDEX(My_Audit!E$2:E$456,$AA463)),_xlfn.IFS(_xlpm.MyAuditVal&lt;&gt;"",_xlpm.MyAuditVal,_xlpm.MacVal&lt;&gt;"",_xlpm.MacVal,_xlpm.WinVal&lt;&gt;"",_xlpm.WinVal,_xlpm.CSVVal&lt;&gt;"",PROPER(_xlpm.CSVVal))),""))</f>
        <v/>
      </c>
      <c r="G463" s="41" t="str" cm="1">
        <f t="array" ref="G463">IF(($Y463+$Z463+$AA463+$AD463)=0,"",IFERROR(_xlfn.LET(_xlpm.CSVVal,IF($Y463=0,"",INDEX(CSV!G$2:G$510,$Y463)),_xlpm.MacVal,IF($Z463=0,"",INDEX(Output_Mac!G$2:G$500,$Z463)),_xlpm.WinVal,IF($AD463=0,"",INDEX(Output_Win!G$2:G$243,$AD463)),_xlpm.MyAuditVal,IF($AA463=0,"",INDEX(My_Audit!F$2:F$456,$AA463)),_xlfn.IFS(_xlpm.MyAuditVal&lt;&gt;"",_xlpm.MyAuditVal,_xlpm.MacVal&lt;&gt;"",_xlpm.MacVal,_xlpm.WinVal&lt;&gt;"",_xlpm.WinVal,_xlpm.CSVVal&lt;&gt;"",_xlpm.CSVVal)),""))</f>
        <v/>
      </c>
      <c r="H463" s="41" t="str" cm="1">
        <f t="array" ref="H463">IF($Z463&gt;0,INDEX(Output_Mac!H$2:H$500,$Z463),IF($AD463&gt;0,INDEX(Output_Win!H$2:H$243,$AD463),IF($AA463&gt;0,_xlfn.LET(_xlpm.MyAuditVal,INDEX(My_Audit!G$2:G$456,$AA463),IF(_xlpm.MyAuditVal=0,"",_xlpm.MyAuditVal)),"")))</f>
        <v/>
      </c>
      <c r="I463" s="41" t="str" cm="1">
        <f t="array" ref="I463">IF(($Y463+$Z463+$AA463+$AD463)=0,"",IFERROR(_xlfn.LET(_xlpm.CSVVal,IF($Y463=0,"",INDEX(CSV!H$2:H$510,$Y463)),_xlpm.MacVal,IF($Z463=0,"",INDEX(Output_Mac!I$2:I$500,$Z463)),_xlpm.WinVal,IF($AD463=0,"",INDEX(Output_Win!I$2:I$243,$AD463)),_xlpm.MyAuditVal,IF($AA463=0,"",INDEX(My_Audit!H$2:H$456,$AA463)),_xlfn.IFS(_xlpm.MyAuditVal&lt;&gt;"",_xlpm.MyAuditVal,_xlpm.MacVal&lt;&gt;"",_xlpm.MacVal,_xlpm.WinVal&lt;&gt;"",_xlpm.WinVal,_xlpm.CSVVal&lt;&gt;"",_xlpm.CSVVal)),""))</f>
        <v/>
      </c>
      <c r="J463" s="41" t="str" cm="1">
        <f t="array" ref="J463">IF(($Y463+$Z463+$AA463+$AD463)=0,"",IFERROR(_xlfn.LET(_xlpm.CSVVal,IF($Y463=0,"",INDEX(CSV!J$2:J$510,$Y463)),_xlpm.MacVal,IF($Z463=0,"",INDEX(Output_Mac!J$2:J$500,$Z463)),_xlpm.WinVal,IF($AD463=0,"",INDEX(Output_Win!J$2:J$243,$AD463)),_xlpm.MyAuditVal,IF($AA463=0,"",INDEX(My_Audit!I$2:I$456,$AA463)),_xlfn.IFS(_xlpm.MyAuditVal&lt;&gt;"",_xlpm.MyAuditVal,_xlpm.MacVal&lt;&gt;"",_xlpm.MacVal,_xlpm.WinVal&lt;&gt;"",_xlpm.WinVal,_xlpm.CSVVal&lt;&gt;"",_xlpm.CSVVal)),""))</f>
        <v/>
      </c>
      <c r="K463" s="41" t="str" cm="1">
        <f t="array" ref="K463">IF(($Y463+$Z463+$AA463+$AD463)=0,"",IFERROR(_xlfn.LET(_xlpm.CSVVal,IF($Y463=0,"",INDEX(CSV!N$2:N$510,$Y463)),_xlpm.MacVal,IF($Z463=0,"",INDEX(Output_Mac!L$2:L$500,$Z463)),_xlpm.WinVal,IF($AD463=0,"",INDEX(Output_Win!L$2:L$243,$AD463)),_xlpm.MyAuditVal,IF($AA463=0,"",INDEX(My_Audit!J$2:J$456,$AA463)),_xlfn.IFS(_xlpm.MyAuditVal&lt;&gt;"",_xlpm.MyAuditVal,_xlpm.MacVal&lt;&gt;"",_xlpm.MacVal,_xlpm.WinVal&lt;&gt;"",_xlpm.WinVal,_xlpm.CSVVal&lt;&gt;"",_xlpm.CSVVal)),""))</f>
        <v/>
      </c>
      <c r="L463" s="41" t="str" cm="1">
        <f t="array" ref="L463">IF(($Y463+$Z463+$AA463+$AD463)=0,"",IFERROR(_xlfn.LET(_xlpm.CSVVal,IF($Y463=0,"",INDEX(CSV!Q$2:Q$510,$Y463)),_xlpm.MacVal,IF($Z463=0,"",INDEX(Output_Mac!M$2:M$500,$Z463)),_xlpm.WinVal,IF($AD463=0,"",INDEX(Output_Win!M$2:M$243,$AD463)),_xlpm.MyAuditVal,IF($AA463=0,"",INDEX(My_Audit!K$2:K$456,$AA463)),_xlfn.IFS(_xlpm.MyAuditVal&lt;&gt;"",_xlpm.MyAuditVal,_xlpm.MacVal&lt;&gt;"",_xlpm.MacVal,_xlpm.WinVal&lt;&gt;"",_xlpm.WinVal,_xlpm.CSVVal&lt;&gt;"",_xlpm.CSVVal)),""))</f>
        <v/>
      </c>
      <c r="M463" s="41" t="str" cm="1">
        <f t="array" ref="M463">IF(($Y463+$Z463+$AA463+$AD463)=0,"",ExpandDiagCodes(_xlfn.TEXTJOIN(", ",TRUE,IF($AA463=0,"",INDEX(My_Audit!N$2:N$456,$AA463)),IF($Z463=0,"",INDEX(Output_Mac!S$2:S$500,$Z463)),IF($AD463=0,"",INDEX(Output_Win!S$2:S$243,$AD463)),IF($Y463=0,"",INDEX(CSV!AE$2:AE$510,$Y463)))))</f>
        <v/>
      </c>
      <c r="N463" s="41" t="str" cm="1">
        <f t="array" ref="N463">IF(($Y463+$Z463+$AA463+$AD463)=0,"",IFERROR(_xlfn.LET(_xlpm.CSVVal,IF($Y463=0,"",INDEX(CSV!AG$2:AG$510,$Y463)),_xlpm.MacVal,IF($Z463=0,"",INDEX(Output_Mac!T$2:T$500,$Z463)),_xlpm.WinVal,IF($AD463=0,"",INDEX(Output_Win!T$2:T$243,$AD463)),_xlpm.MyAuditVal,IF($AA463=0,"",INDEX(My_Audit!O$2:O$456,$AA463)),_xlfn.IFS(_xlpm.MyAuditVal&lt;&gt;"",_xlpm.MyAuditVal,_xlpm.MacVal&lt;&gt;"",_xlpm.MacVal,_xlpm.WinVal&lt;&gt;"",_xlpm.WinVal,_xlpm.CSVVal&lt;&gt;"",_xlpm.CSVVal)),""))</f>
        <v/>
      </c>
      <c r="O463" s="40" t="str" cm="1">
        <f t="array" ref="O463">IF($AB463=0,"",INDEX(My_Audit!P$2:P$456,$AB463))&amp;""</f>
        <v/>
      </c>
      <c r="P463" s="40"/>
      <c r="Q463" s="41" t="str">
        <f>IF(LEFT(N463,4)="Pass","Nist SP 800-88",My_Audit!R463)&amp;""</f>
        <v/>
      </c>
      <c r="R463" s="40"/>
      <c r="S463" s="40"/>
      <c r="T463" s="41" t="str" cm="1">
        <f t="array" ref="T463">IF($AC463=0,"",INDEX(Models!J$2:J$605,$AC463))</f>
        <v/>
      </c>
      <c r="U463" s="40"/>
      <c r="V463" s="40"/>
      <c r="W463" s="79" t="str" cm="1">
        <f t="array" ref="W463">IF(($Z463+$AA463+$AD463)=0,"",ExpandDiagCodes(_xlfn.TEXTJOIN(", ",TRUE,IF($AA463=0,"",INDEX(My_Audit!L$2:L$456,$AA463)),IF($Z463=0,"",INDEX(Output_Mac!AA$2:AA$500,$Z463)),IF($AD463=0,"",INDEX(Output_Win!AA$2:AA$243,$AD463)))))</f>
        <v/>
      </c>
      <c r="Y463" s="80">
        <f>IFERROR(MATCH($A463,CSV!$A$2:$A$510,0),0)</f>
        <v>0</v>
      </c>
      <c r="Z463" s="80">
        <f>IFERROR(MATCH($A463,Output_Mac!$A$2:$A$500,0),0)</f>
        <v>0</v>
      </c>
      <c r="AA463" s="80">
        <f>IFERROR(MATCH($A463,My_Audit!$A$2:$A$456,0),0)</f>
        <v>0</v>
      </c>
      <c r="AB463" s="80">
        <f>IFERROR(MATCH($C463,My_Audit!$B$2:$B$456,0),0)</f>
        <v>0</v>
      </c>
      <c r="AC463" s="80">
        <f>IFERROR(MATCH($E463,Models!$I$2:$I$605,0),0)</f>
        <v>0</v>
      </c>
      <c r="AD463" s="80">
        <f>IFERROR(MATCH($A463,Output_Win!$A$2:$A$243,0),0)</f>
        <v>0</v>
      </c>
    </row>
    <row r="464" spans="1:30">
      <c r="A464" s="40" t="str">
        <f>_xlfn.TEXTJOIN("",TRUE,Input!$A$4,TEXT(ROW(My_Audit!A463)+Input!$A$8-1,"00"))</f>
        <v>W4851</v>
      </c>
      <c r="B464" s="40" t="str">
        <f>_xlfn.TEXTJOIN("-",TRUE,"ITD",Input!$A$2,A464)</f>
        <v>ITD-SHR11749-W4851</v>
      </c>
      <c r="C464" s="41" t="str" cm="1">
        <f t="array" ref="C464">IF(($Y464+$Z464+$AA464+$AD464)=0,"",IFERROR(_xlfn.LET(_xlpm.CSVVal,IF($Y464=0,"",INDEX(CSV!B$2:B$510,$Y464)),_xlpm.MacVal,IF($Z464=0,"",INDEX(Output_Mac!B$2:B$500,$Z464)),_xlpm.WinVal,IF($AD464=0,"",INDEX(Output_Win!B$2:B$243,$AD464)),_xlpm.MyAuditVal,IF($AA464=0,"",INDEX(My_Audit!B$2:B$456,$AA464)),_xlfn.IFS(_xlpm.MyAuditVal&lt;&gt;"",_xlpm.MyAuditVal,_xlpm.MacVal&lt;&gt;"",_xlpm.MacVal,_xlpm.WinVal&lt;&gt;"",_xlpm.WinVal,_xlpm.CSVVal&lt;&gt;"",_xlpm.CSVVal)),""))</f>
        <v/>
      </c>
      <c r="D464" s="41" t="str" cm="1">
        <f t="array" ref="D464">IF(($Y464+$Z464+$AA464+$AD464)=0,"",IFERROR(_xlfn.LET(_xlpm.CSVVal,IF($Y464=0,"",INDEX(CSV!C$2:C$510,$Y464)),_xlpm.MacVal,IF($Z464=0,"",INDEX(Output_Mac!D$2:D$500,$Z464)),_xlpm.WinVal,IF($AD464=0,"",INDEX(Output_Win!D$2:D$243,$AD464)),_xlpm.MyAuditVal,IF($AA464=0,"",INDEX(My_Audit!C$2:C$456,$AA464)),_xlfn.IFS(_xlpm.MyAuditVal&lt;&gt;"",_xlpm.MyAuditVal,_xlpm.MacVal&lt;&gt;"",_xlpm.MacVal,_xlpm.WinVal&lt;&gt;"",_xlpm.WinVal,_xlpm.CSVVal&lt;&gt;"",_xlpm.CSVVal)),""))</f>
        <v/>
      </c>
      <c r="E464" s="41" t="str" cm="1">
        <f t="array" ref="E464">IF(($Y464+$Z464+$AA464+$AD464)=0,"",IFERROR(_xlfn.LET(_xlpm.CSVVal,IF($Y464=0,"",INDEX(CSV!E$2:E$510,$Y464)),_xlpm.MacVal,IF($Z464=0,"",INDEX(Output_Mac!C$2:C$500,$Z464)),_xlpm.WinVal,IF($AD464=0,"",INDEX(Output_Win!C$2:C$243,$AD464)),_xlpm.MyAuditVal,IF($AA464=0,"",INDEX(My_Audit!D$2:D$456,$AA464)),_xlfn.IFS(_xlpm.MyAuditVal&lt;&gt;"",_xlpm.MyAuditVal,_xlpm.MacVal&lt;&gt;"",_xlpm.MacVal,_xlpm.WinVal&lt;&gt;"",_xlpm.WinVal,_xlpm.CSVVal&lt;&gt;"",_xlpm.CSVVal)),""))</f>
        <v/>
      </c>
      <c r="F464" s="41" t="str" cm="1">
        <f t="array" ref="F464">IF(($Y464+$Z464+$AA464+$AD464)=0,"",IFERROR(_xlfn.LET(_xlpm.CSVVal,IF($Y464=0,"",INDEX(CSV!F$2:F$510,$Y464)),_xlpm.MacVal,IF($Z464=0,"",INDEX(Output_Mac!E$2:E$500,$Z464)),_xlpm.WinVal,IF($AD464=0,"",INDEX(Output_Win!E$2:E$243,$AD464)),_xlpm.MyAuditVal,IF($AA464=0,"",INDEX(My_Audit!E$2:E$456,$AA464)),_xlfn.IFS(_xlpm.MyAuditVal&lt;&gt;"",_xlpm.MyAuditVal,_xlpm.MacVal&lt;&gt;"",_xlpm.MacVal,_xlpm.WinVal&lt;&gt;"",_xlpm.WinVal,_xlpm.CSVVal&lt;&gt;"",PROPER(_xlpm.CSVVal))),""))</f>
        <v/>
      </c>
      <c r="G464" s="41" t="str" cm="1">
        <f t="array" ref="G464">IF(($Y464+$Z464+$AA464+$AD464)=0,"",IFERROR(_xlfn.LET(_xlpm.CSVVal,IF($Y464=0,"",INDEX(CSV!G$2:G$510,$Y464)),_xlpm.MacVal,IF($Z464=0,"",INDEX(Output_Mac!G$2:G$500,$Z464)),_xlpm.WinVal,IF($AD464=0,"",INDEX(Output_Win!G$2:G$243,$AD464)),_xlpm.MyAuditVal,IF($AA464=0,"",INDEX(My_Audit!F$2:F$456,$AA464)),_xlfn.IFS(_xlpm.MyAuditVal&lt;&gt;"",_xlpm.MyAuditVal,_xlpm.MacVal&lt;&gt;"",_xlpm.MacVal,_xlpm.WinVal&lt;&gt;"",_xlpm.WinVal,_xlpm.CSVVal&lt;&gt;"",_xlpm.CSVVal)),""))</f>
        <v/>
      </c>
      <c r="H464" s="41" t="str" cm="1">
        <f t="array" ref="H464">IF($Z464&gt;0,INDEX(Output_Mac!H$2:H$500,$Z464),IF($AD464&gt;0,INDEX(Output_Win!H$2:H$243,$AD464),IF($AA464&gt;0,_xlfn.LET(_xlpm.MyAuditVal,INDEX(My_Audit!G$2:G$456,$AA464),IF(_xlpm.MyAuditVal=0,"",_xlpm.MyAuditVal)),"")))</f>
        <v/>
      </c>
      <c r="I464" s="41" t="str" cm="1">
        <f t="array" ref="I464">IF(($Y464+$Z464+$AA464+$AD464)=0,"",IFERROR(_xlfn.LET(_xlpm.CSVVal,IF($Y464=0,"",INDEX(CSV!H$2:H$510,$Y464)),_xlpm.MacVal,IF($Z464=0,"",INDEX(Output_Mac!I$2:I$500,$Z464)),_xlpm.WinVal,IF($AD464=0,"",INDEX(Output_Win!I$2:I$243,$AD464)),_xlpm.MyAuditVal,IF($AA464=0,"",INDEX(My_Audit!H$2:H$456,$AA464)),_xlfn.IFS(_xlpm.MyAuditVal&lt;&gt;"",_xlpm.MyAuditVal,_xlpm.MacVal&lt;&gt;"",_xlpm.MacVal,_xlpm.WinVal&lt;&gt;"",_xlpm.WinVal,_xlpm.CSVVal&lt;&gt;"",_xlpm.CSVVal)),""))</f>
        <v/>
      </c>
      <c r="J464" s="41" t="str" cm="1">
        <f t="array" ref="J464">IF(($Y464+$Z464+$AA464+$AD464)=0,"",IFERROR(_xlfn.LET(_xlpm.CSVVal,IF($Y464=0,"",INDEX(CSV!J$2:J$510,$Y464)),_xlpm.MacVal,IF($Z464=0,"",INDEX(Output_Mac!J$2:J$500,$Z464)),_xlpm.WinVal,IF($AD464=0,"",INDEX(Output_Win!J$2:J$243,$AD464)),_xlpm.MyAuditVal,IF($AA464=0,"",INDEX(My_Audit!I$2:I$456,$AA464)),_xlfn.IFS(_xlpm.MyAuditVal&lt;&gt;"",_xlpm.MyAuditVal,_xlpm.MacVal&lt;&gt;"",_xlpm.MacVal,_xlpm.WinVal&lt;&gt;"",_xlpm.WinVal,_xlpm.CSVVal&lt;&gt;"",_xlpm.CSVVal)),""))</f>
        <v/>
      </c>
      <c r="K464" s="41" t="str" cm="1">
        <f t="array" ref="K464">IF(($Y464+$Z464+$AA464+$AD464)=0,"",IFERROR(_xlfn.LET(_xlpm.CSVVal,IF($Y464=0,"",INDEX(CSV!N$2:N$510,$Y464)),_xlpm.MacVal,IF($Z464=0,"",INDEX(Output_Mac!L$2:L$500,$Z464)),_xlpm.WinVal,IF($AD464=0,"",INDEX(Output_Win!L$2:L$243,$AD464)),_xlpm.MyAuditVal,IF($AA464=0,"",INDEX(My_Audit!J$2:J$456,$AA464)),_xlfn.IFS(_xlpm.MyAuditVal&lt;&gt;"",_xlpm.MyAuditVal,_xlpm.MacVal&lt;&gt;"",_xlpm.MacVal,_xlpm.WinVal&lt;&gt;"",_xlpm.WinVal,_xlpm.CSVVal&lt;&gt;"",_xlpm.CSVVal)),""))</f>
        <v/>
      </c>
      <c r="L464" s="41" t="str" cm="1">
        <f t="array" ref="L464">IF(($Y464+$Z464+$AA464+$AD464)=0,"",IFERROR(_xlfn.LET(_xlpm.CSVVal,IF($Y464=0,"",INDEX(CSV!Q$2:Q$510,$Y464)),_xlpm.MacVal,IF($Z464=0,"",INDEX(Output_Mac!M$2:M$500,$Z464)),_xlpm.WinVal,IF($AD464=0,"",INDEX(Output_Win!M$2:M$243,$AD464)),_xlpm.MyAuditVal,IF($AA464=0,"",INDEX(My_Audit!K$2:K$456,$AA464)),_xlfn.IFS(_xlpm.MyAuditVal&lt;&gt;"",_xlpm.MyAuditVal,_xlpm.MacVal&lt;&gt;"",_xlpm.MacVal,_xlpm.WinVal&lt;&gt;"",_xlpm.WinVal,_xlpm.CSVVal&lt;&gt;"",_xlpm.CSVVal)),""))</f>
        <v/>
      </c>
      <c r="M464" s="41" t="str" cm="1">
        <f t="array" ref="M464">IF(($Y464+$Z464+$AA464+$AD464)=0,"",ExpandDiagCodes(_xlfn.TEXTJOIN(", ",TRUE,IF($AA464=0,"",INDEX(My_Audit!N$2:N$456,$AA464)),IF($Z464=0,"",INDEX(Output_Mac!S$2:S$500,$Z464)),IF($AD464=0,"",INDEX(Output_Win!S$2:S$243,$AD464)),IF($Y464=0,"",INDEX(CSV!AE$2:AE$510,$Y464)))))</f>
        <v/>
      </c>
      <c r="N464" s="41" t="str" cm="1">
        <f t="array" ref="N464">IF(($Y464+$Z464+$AA464+$AD464)=0,"",IFERROR(_xlfn.LET(_xlpm.CSVVal,IF($Y464=0,"",INDEX(CSV!AG$2:AG$510,$Y464)),_xlpm.MacVal,IF($Z464=0,"",INDEX(Output_Mac!T$2:T$500,$Z464)),_xlpm.WinVal,IF($AD464=0,"",INDEX(Output_Win!T$2:T$243,$AD464)),_xlpm.MyAuditVal,IF($AA464=0,"",INDEX(My_Audit!O$2:O$456,$AA464)),_xlfn.IFS(_xlpm.MyAuditVal&lt;&gt;"",_xlpm.MyAuditVal,_xlpm.MacVal&lt;&gt;"",_xlpm.MacVal,_xlpm.WinVal&lt;&gt;"",_xlpm.WinVal,_xlpm.CSVVal&lt;&gt;"",_xlpm.CSVVal)),""))</f>
        <v/>
      </c>
      <c r="O464" s="40" t="str" cm="1">
        <f t="array" ref="O464">IF($AB464=0,"",INDEX(My_Audit!P$2:P$456,$AB464))&amp;""</f>
        <v/>
      </c>
      <c r="P464" s="40"/>
      <c r="Q464" s="41" t="str">
        <f>IF(LEFT(N464,4)="Pass","Nist SP 800-88",My_Audit!R464)&amp;""</f>
        <v/>
      </c>
      <c r="R464" s="40"/>
      <c r="S464" s="40"/>
      <c r="T464" s="41" t="str" cm="1">
        <f t="array" ref="T464">IF($AC464=0,"",INDEX(Models!J$2:J$605,$AC464))</f>
        <v/>
      </c>
      <c r="U464" s="40"/>
      <c r="V464" s="40"/>
      <c r="W464" s="79" t="str" cm="1">
        <f t="array" ref="W464">IF(($Z464+$AA464+$AD464)=0,"",ExpandDiagCodes(_xlfn.TEXTJOIN(", ",TRUE,IF($AA464=0,"",INDEX(My_Audit!L$2:L$456,$AA464)),IF($Z464=0,"",INDEX(Output_Mac!AA$2:AA$500,$Z464)),IF($AD464=0,"",INDEX(Output_Win!AA$2:AA$243,$AD464)))))</f>
        <v/>
      </c>
      <c r="Y464" s="80">
        <f>IFERROR(MATCH($A464,CSV!$A$2:$A$510,0),0)</f>
        <v>0</v>
      </c>
      <c r="Z464" s="80">
        <f>IFERROR(MATCH($A464,Output_Mac!$A$2:$A$500,0),0)</f>
        <v>0</v>
      </c>
      <c r="AA464" s="80">
        <f>IFERROR(MATCH($A464,My_Audit!$A$2:$A$456,0),0)</f>
        <v>0</v>
      </c>
      <c r="AB464" s="80">
        <f>IFERROR(MATCH($C464,My_Audit!$B$2:$B$456,0),0)</f>
        <v>0</v>
      </c>
      <c r="AC464" s="80">
        <f>IFERROR(MATCH($E464,Models!$I$2:$I$605,0),0)</f>
        <v>0</v>
      </c>
      <c r="AD464" s="80">
        <f>IFERROR(MATCH($A464,Output_Win!$A$2:$A$243,0),0)</f>
        <v>0</v>
      </c>
    </row>
    <row r="465" spans="1:30">
      <c r="A465" s="40" t="str">
        <f>_xlfn.TEXTJOIN("",TRUE,Input!$A$4,TEXT(ROW(My_Audit!A464)+Input!$A$8-1,"00"))</f>
        <v>W4852</v>
      </c>
      <c r="B465" s="40" t="str">
        <f>_xlfn.TEXTJOIN("-",TRUE,"ITD",Input!$A$2,A465)</f>
        <v>ITD-SHR11749-W4852</v>
      </c>
      <c r="C465" s="41" t="str" cm="1">
        <f t="array" ref="C465">IF(($Y465+$Z465+$AA465+$AD465)=0,"",IFERROR(_xlfn.LET(_xlpm.CSVVal,IF($Y465=0,"",INDEX(CSV!B$2:B$510,$Y465)),_xlpm.MacVal,IF($Z465=0,"",INDEX(Output_Mac!B$2:B$500,$Z465)),_xlpm.WinVal,IF($AD465=0,"",INDEX(Output_Win!B$2:B$243,$AD465)),_xlpm.MyAuditVal,IF($AA465=0,"",INDEX(My_Audit!B$2:B$456,$AA465)),_xlfn.IFS(_xlpm.MyAuditVal&lt;&gt;"",_xlpm.MyAuditVal,_xlpm.MacVal&lt;&gt;"",_xlpm.MacVal,_xlpm.WinVal&lt;&gt;"",_xlpm.WinVal,_xlpm.CSVVal&lt;&gt;"",_xlpm.CSVVal)),""))</f>
        <v/>
      </c>
      <c r="D465" s="41" t="str" cm="1">
        <f t="array" ref="D465">IF(($Y465+$Z465+$AA465+$AD465)=0,"",IFERROR(_xlfn.LET(_xlpm.CSVVal,IF($Y465=0,"",INDEX(CSV!C$2:C$510,$Y465)),_xlpm.MacVal,IF($Z465=0,"",INDEX(Output_Mac!D$2:D$500,$Z465)),_xlpm.WinVal,IF($AD465=0,"",INDEX(Output_Win!D$2:D$243,$AD465)),_xlpm.MyAuditVal,IF($AA465=0,"",INDEX(My_Audit!C$2:C$456,$AA465)),_xlfn.IFS(_xlpm.MyAuditVal&lt;&gt;"",_xlpm.MyAuditVal,_xlpm.MacVal&lt;&gt;"",_xlpm.MacVal,_xlpm.WinVal&lt;&gt;"",_xlpm.WinVal,_xlpm.CSVVal&lt;&gt;"",_xlpm.CSVVal)),""))</f>
        <v/>
      </c>
      <c r="E465" s="41" t="str" cm="1">
        <f t="array" ref="E465">IF(($Y465+$Z465+$AA465+$AD465)=0,"",IFERROR(_xlfn.LET(_xlpm.CSVVal,IF($Y465=0,"",INDEX(CSV!E$2:E$510,$Y465)),_xlpm.MacVal,IF($Z465=0,"",INDEX(Output_Mac!C$2:C$500,$Z465)),_xlpm.WinVal,IF($AD465=0,"",INDEX(Output_Win!C$2:C$243,$AD465)),_xlpm.MyAuditVal,IF($AA465=0,"",INDEX(My_Audit!D$2:D$456,$AA465)),_xlfn.IFS(_xlpm.MyAuditVal&lt;&gt;"",_xlpm.MyAuditVal,_xlpm.MacVal&lt;&gt;"",_xlpm.MacVal,_xlpm.WinVal&lt;&gt;"",_xlpm.WinVal,_xlpm.CSVVal&lt;&gt;"",_xlpm.CSVVal)),""))</f>
        <v/>
      </c>
      <c r="F465" s="41" t="str" cm="1">
        <f t="array" ref="F465">IF(($Y465+$Z465+$AA465+$AD465)=0,"",IFERROR(_xlfn.LET(_xlpm.CSVVal,IF($Y465=0,"",INDEX(CSV!F$2:F$510,$Y465)),_xlpm.MacVal,IF($Z465=0,"",INDEX(Output_Mac!E$2:E$500,$Z465)),_xlpm.WinVal,IF($AD465=0,"",INDEX(Output_Win!E$2:E$243,$AD465)),_xlpm.MyAuditVal,IF($AA465=0,"",INDEX(My_Audit!E$2:E$456,$AA465)),_xlfn.IFS(_xlpm.MyAuditVal&lt;&gt;"",_xlpm.MyAuditVal,_xlpm.MacVal&lt;&gt;"",_xlpm.MacVal,_xlpm.WinVal&lt;&gt;"",_xlpm.WinVal,_xlpm.CSVVal&lt;&gt;"",PROPER(_xlpm.CSVVal))),""))</f>
        <v/>
      </c>
      <c r="G465" s="41" t="str" cm="1">
        <f t="array" ref="G465">IF(($Y465+$Z465+$AA465+$AD465)=0,"",IFERROR(_xlfn.LET(_xlpm.CSVVal,IF($Y465=0,"",INDEX(CSV!G$2:G$510,$Y465)),_xlpm.MacVal,IF($Z465=0,"",INDEX(Output_Mac!G$2:G$500,$Z465)),_xlpm.WinVal,IF($AD465=0,"",INDEX(Output_Win!G$2:G$243,$AD465)),_xlpm.MyAuditVal,IF($AA465=0,"",INDEX(My_Audit!F$2:F$456,$AA465)),_xlfn.IFS(_xlpm.MyAuditVal&lt;&gt;"",_xlpm.MyAuditVal,_xlpm.MacVal&lt;&gt;"",_xlpm.MacVal,_xlpm.WinVal&lt;&gt;"",_xlpm.WinVal,_xlpm.CSVVal&lt;&gt;"",_xlpm.CSVVal)),""))</f>
        <v/>
      </c>
      <c r="H465" s="41" t="str" cm="1">
        <f t="array" ref="H465">IF($Z465&gt;0,INDEX(Output_Mac!H$2:H$500,$Z465),IF($AD465&gt;0,INDEX(Output_Win!H$2:H$243,$AD465),IF($AA465&gt;0,_xlfn.LET(_xlpm.MyAuditVal,INDEX(My_Audit!G$2:G$456,$AA465),IF(_xlpm.MyAuditVal=0,"",_xlpm.MyAuditVal)),"")))</f>
        <v/>
      </c>
      <c r="I465" s="41" t="str" cm="1">
        <f t="array" ref="I465">IF(($Y465+$Z465+$AA465+$AD465)=0,"",IFERROR(_xlfn.LET(_xlpm.CSVVal,IF($Y465=0,"",INDEX(CSV!H$2:H$510,$Y465)),_xlpm.MacVal,IF($Z465=0,"",INDEX(Output_Mac!I$2:I$500,$Z465)),_xlpm.WinVal,IF($AD465=0,"",INDEX(Output_Win!I$2:I$243,$AD465)),_xlpm.MyAuditVal,IF($AA465=0,"",INDEX(My_Audit!H$2:H$456,$AA465)),_xlfn.IFS(_xlpm.MyAuditVal&lt;&gt;"",_xlpm.MyAuditVal,_xlpm.MacVal&lt;&gt;"",_xlpm.MacVal,_xlpm.WinVal&lt;&gt;"",_xlpm.WinVal,_xlpm.CSVVal&lt;&gt;"",_xlpm.CSVVal)),""))</f>
        <v/>
      </c>
      <c r="J465" s="41" t="str" cm="1">
        <f t="array" ref="J465">IF(($Y465+$Z465+$AA465+$AD465)=0,"",IFERROR(_xlfn.LET(_xlpm.CSVVal,IF($Y465=0,"",INDEX(CSV!J$2:J$510,$Y465)),_xlpm.MacVal,IF($Z465=0,"",INDEX(Output_Mac!J$2:J$500,$Z465)),_xlpm.WinVal,IF($AD465=0,"",INDEX(Output_Win!J$2:J$243,$AD465)),_xlpm.MyAuditVal,IF($AA465=0,"",INDEX(My_Audit!I$2:I$456,$AA465)),_xlfn.IFS(_xlpm.MyAuditVal&lt;&gt;"",_xlpm.MyAuditVal,_xlpm.MacVal&lt;&gt;"",_xlpm.MacVal,_xlpm.WinVal&lt;&gt;"",_xlpm.WinVal,_xlpm.CSVVal&lt;&gt;"",_xlpm.CSVVal)),""))</f>
        <v/>
      </c>
      <c r="K465" s="41" t="str" cm="1">
        <f t="array" ref="K465">IF(($Y465+$Z465+$AA465+$AD465)=0,"",IFERROR(_xlfn.LET(_xlpm.CSVVal,IF($Y465=0,"",INDEX(CSV!N$2:N$510,$Y465)),_xlpm.MacVal,IF($Z465=0,"",INDEX(Output_Mac!L$2:L$500,$Z465)),_xlpm.WinVal,IF($AD465=0,"",INDEX(Output_Win!L$2:L$243,$AD465)),_xlpm.MyAuditVal,IF($AA465=0,"",INDEX(My_Audit!J$2:J$456,$AA465)),_xlfn.IFS(_xlpm.MyAuditVal&lt;&gt;"",_xlpm.MyAuditVal,_xlpm.MacVal&lt;&gt;"",_xlpm.MacVal,_xlpm.WinVal&lt;&gt;"",_xlpm.WinVal,_xlpm.CSVVal&lt;&gt;"",_xlpm.CSVVal)),""))</f>
        <v/>
      </c>
      <c r="L465" s="41" t="str" cm="1">
        <f t="array" ref="L465">IF(($Y465+$Z465+$AA465+$AD465)=0,"",IFERROR(_xlfn.LET(_xlpm.CSVVal,IF($Y465=0,"",INDEX(CSV!Q$2:Q$510,$Y465)),_xlpm.MacVal,IF($Z465=0,"",INDEX(Output_Mac!M$2:M$500,$Z465)),_xlpm.WinVal,IF($AD465=0,"",INDEX(Output_Win!M$2:M$243,$AD465)),_xlpm.MyAuditVal,IF($AA465=0,"",INDEX(My_Audit!K$2:K$456,$AA465)),_xlfn.IFS(_xlpm.MyAuditVal&lt;&gt;"",_xlpm.MyAuditVal,_xlpm.MacVal&lt;&gt;"",_xlpm.MacVal,_xlpm.WinVal&lt;&gt;"",_xlpm.WinVal,_xlpm.CSVVal&lt;&gt;"",_xlpm.CSVVal)),""))</f>
        <v/>
      </c>
      <c r="M465" s="41" t="str" cm="1">
        <f t="array" ref="M465">IF(($Y465+$Z465+$AA465+$AD465)=0,"",ExpandDiagCodes(_xlfn.TEXTJOIN(", ",TRUE,IF($AA465=0,"",INDEX(My_Audit!N$2:N$456,$AA465)),IF($Z465=0,"",INDEX(Output_Mac!S$2:S$500,$Z465)),IF($AD465=0,"",INDEX(Output_Win!S$2:S$243,$AD465)),IF($Y465=0,"",INDEX(CSV!AE$2:AE$510,$Y465)))))</f>
        <v/>
      </c>
      <c r="N465" s="41" t="str" cm="1">
        <f t="array" ref="N465">IF(($Y465+$Z465+$AA465+$AD465)=0,"",IFERROR(_xlfn.LET(_xlpm.CSVVal,IF($Y465=0,"",INDEX(CSV!AG$2:AG$510,$Y465)),_xlpm.MacVal,IF($Z465=0,"",INDEX(Output_Mac!T$2:T$500,$Z465)),_xlpm.WinVal,IF($AD465=0,"",INDEX(Output_Win!T$2:T$243,$AD465)),_xlpm.MyAuditVal,IF($AA465=0,"",INDEX(My_Audit!O$2:O$456,$AA465)),_xlfn.IFS(_xlpm.MyAuditVal&lt;&gt;"",_xlpm.MyAuditVal,_xlpm.MacVal&lt;&gt;"",_xlpm.MacVal,_xlpm.WinVal&lt;&gt;"",_xlpm.WinVal,_xlpm.CSVVal&lt;&gt;"",_xlpm.CSVVal)),""))</f>
        <v/>
      </c>
      <c r="O465" s="40" t="str" cm="1">
        <f t="array" ref="O465">IF($AB465=0,"",INDEX(My_Audit!P$2:P$456,$AB465))&amp;""</f>
        <v/>
      </c>
      <c r="P465" s="40"/>
      <c r="Q465" s="41" t="str">
        <f>IF(LEFT(N465,4)="Pass","Nist SP 800-88",My_Audit!R465)&amp;""</f>
        <v/>
      </c>
      <c r="R465" s="40"/>
      <c r="S465" s="40"/>
      <c r="T465" s="41" t="str" cm="1">
        <f t="array" ref="T465">IF($AC465=0,"",INDEX(Models!J$2:J$605,$AC465))</f>
        <v/>
      </c>
      <c r="U465" s="40"/>
      <c r="V465" s="40"/>
      <c r="W465" s="79" t="str" cm="1">
        <f t="array" ref="W465">IF(($Z465+$AA465+$AD465)=0,"",ExpandDiagCodes(_xlfn.TEXTJOIN(", ",TRUE,IF($AA465=0,"",INDEX(My_Audit!L$2:L$456,$AA465)),IF($Z465=0,"",INDEX(Output_Mac!AA$2:AA$500,$Z465)),IF($AD465=0,"",INDEX(Output_Win!AA$2:AA$243,$AD465)))))</f>
        <v/>
      </c>
      <c r="Y465" s="80">
        <f>IFERROR(MATCH($A465,CSV!$A$2:$A$510,0),0)</f>
        <v>0</v>
      </c>
      <c r="Z465" s="80">
        <f>IFERROR(MATCH($A465,Output_Mac!$A$2:$A$500,0),0)</f>
        <v>0</v>
      </c>
      <c r="AA465" s="80">
        <f>IFERROR(MATCH($A465,My_Audit!$A$2:$A$456,0),0)</f>
        <v>0</v>
      </c>
      <c r="AB465" s="80">
        <f>IFERROR(MATCH($C465,My_Audit!$B$2:$B$456,0),0)</f>
        <v>0</v>
      </c>
      <c r="AC465" s="80">
        <f>IFERROR(MATCH($E465,Models!$I$2:$I$605,0),0)</f>
        <v>0</v>
      </c>
      <c r="AD465" s="80">
        <f>IFERROR(MATCH($A465,Output_Win!$A$2:$A$243,0),0)</f>
        <v>0</v>
      </c>
    </row>
    <row r="466" spans="1:30">
      <c r="A466" s="40" t="str">
        <f>_xlfn.TEXTJOIN("",TRUE,Input!$A$4,TEXT(ROW(My_Audit!A465)+Input!$A$8-1,"00"))</f>
        <v>W4853</v>
      </c>
      <c r="B466" s="40" t="str">
        <f>_xlfn.TEXTJOIN("-",TRUE,"ITD",Input!$A$2,A466)</f>
        <v>ITD-SHR11749-W4853</v>
      </c>
      <c r="C466" s="41" t="str" cm="1">
        <f t="array" ref="C466">IF(($Y466+$Z466+$AA466+$AD466)=0,"",IFERROR(_xlfn.LET(_xlpm.CSVVal,IF($Y466=0,"",INDEX(CSV!B$2:B$510,$Y466)),_xlpm.MacVal,IF($Z466=0,"",INDEX(Output_Mac!B$2:B$500,$Z466)),_xlpm.WinVal,IF($AD466=0,"",INDEX(Output_Win!B$2:B$243,$AD466)),_xlpm.MyAuditVal,IF($AA466=0,"",INDEX(My_Audit!B$2:B$456,$AA466)),_xlfn.IFS(_xlpm.MyAuditVal&lt;&gt;"",_xlpm.MyAuditVal,_xlpm.MacVal&lt;&gt;"",_xlpm.MacVal,_xlpm.WinVal&lt;&gt;"",_xlpm.WinVal,_xlpm.CSVVal&lt;&gt;"",_xlpm.CSVVal)),""))</f>
        <v/>
      </c>
      <c r="D466" s="41" t="str" cm="1">
        <f t="array" ref="D466">IF(($Y466+$Z466+$AA466+$AD466)=0,"",IFERROR(_xlfn.LET(_xlpm.CSVVal,IF($Y466=0,"",INDEX(CSV!C$2:C$510,$Y466)),_xlpm.MacVal,IF($Z466=0,"",INDEX(Output_Mac!D$2:D$500,$Z466)),_xlpm.WinVal,IF($AD466=0,"",INDEX(Output_Win!D$2:D$243,$AD466)),_xlpm.MyAuditVal,IF($AA466=0,"",INDEX(My_Audit!C$2:C$456,$AA466)),_xlfn.IFS(_xlpm.MyAuditVal&lt;&gt;"",_xlpm.MyAuditVal,_xlpm.MacVal&lt;&gt;"",_xlpm.MacVal,_xlpm.WinVal&lt;&gt;"",_xlpm.WinVal,_xlpm.CSVVal&lt;&gt;"",_xlpm.CSVVal)),""))</f>
        <v/>
      </c>
      <c r="E466" s="41" t="str" cm="1">
        <f t="array" ref="E466">IF(($Y466+$Z466+$AA466+$AD466)=0,"",IFERROR(_xlfn.LET(_xlpm.CSVVal,IF($Y466=0,"",INDEX(CSV!E$2:E$510,$Y466)),_xlpm.MacVal,IF($Z466=0,"",INDEX(Output_Mac!C$2:C$500,$Z466)),_xlpm.WinVal,IF($AD466=0,"",INDEX(Output_Win!C$2:C$243,$AD466)),_xlpm.MyAuditVal,IF($AA466=0,"",INDEX(My_Audit!D$2:D$456,$AA466)),_xlfn.IFS(_xlpm.MyAuditVal&lt;&gt;"",_xlpm.MyAuditVal,_xlpm.MacVal&lt;&gt;"",_xlpm.MacVal,_xlpm.WinVal&lt;&gt;"",_xlpm.WinVal,_xlpm.CSVVal&lt;&gt;"",_xlpm.CSVVal)),""))</f>
        <v/>
      </c>
      <c r="F466" s="41" t="str" cm="1">
        <f t="array" ref="F466">IF(($Y466+$Z466+$AA466+$AD466)=0,"",IFERROR(_xlfn.LET(_xlpm.CSVVal,IF($Y466=0,"",INDEX(CSV!F$2:F$510,$Y466)),_xlpm.MacVal,IF($Z466=0,"",INDEX(Output_Mac!E$2:E$500,$Z466)),_xlpm.WinVal,IF($AD466=0,"",INDEX(Output_Win!E$2:E$243,$AD466)),_xlpm.MyAuditVal,IF($AA466=0,"",INDEX(My_Audit!E$2:E$456,$AA466)),_xlfn.IFS(_xlpm.MyAuditVal&lt;&gt;"",_xlpm.MyAuditVal,_xlpm.MacVal&lt;&gt;"",_xlpm.MacVal,_xlpm.WinVal&lt;&gt;"",_xlpm.WinVal,_xlpm.CSVVal&lt;&gt;"",PROPER(_xlpm.CSVVal))),""))</f>
        <v/>
      </c>
      <c r="G466" s="41" t="str" cm="1">
        <f t="array" ref="G466">IF(($Y466+$Z466+$AA466+$AD466)=0,"",IFERROR(_xlfn.LET(_xlpm.CSVVal,IF($Y466=0,"",INDEX(CSV!G$2:G$510,$Y466)),_xlpm.MacVal,IF($Z466=0,"",INDEX(Output_Mac!G$2:G$500,$Z466)),_xlpm.WinVal,IF($AD466=0,"",INDEX(Output_Win!G$2:G$243,$AD466)),_xlpm.MyAuditVal,IF($AA466=0,"",INDEX(My_Audit!F$2:F$456,$AA466)),_xlfn.IFS(_xlpm.MyAuditVal&lt;&gt;"",_xlpm.MyAuditVal,_xlpm.MacVal&lt;&gt;"",_xlpm.MacVal,_xlpm.WinVal&lt;&gt;"",_xlpm.WinVal,_xlpm.CSVVal&lt;&gt;"",_xlpm.CSVVal)),""))</f>
        <v/>
      </c>
      <c r="H466" s="41" t="str" cm="1">
        <f t="array" ref="H466">IF($Z466&gt;0,INDEX(Output_Mac!H$2:H$500,$Z466),IF($AD466&gt;0,INDEX(Output_Win!H$2:H$243,$AD466),IF($AA466&gt;0,_xlfn.LET(_xlpm.MyAuditVal,INDEX(My_Audit!G$2:G$456,$AA466),IF(_xlpm.MyAuditVal=0,"",_xlpm.MyAuditVal)),"")))</f>
        <v/>
      </c>
      <c r="I466" s="41" t="str" cm="1">
        <f t="array" ref="I466">IF(($Y466+$Z466+$AA466+$AD466)=0,"",IFERROR(_xlfn.LET(_xlpm.CSVVal,IF($Y466=0,"",INDEX(CSV!H$2:H$510,$Y466)),_xlpm.MacVal,IF($Z466=0,"",INDEX(Output_Mac!I$2:I$500,$Z466)),_xlpm.WinVal,IF($AD466=0,"",INDEX(Output_Win!I$2:I$243,$AD466)),_xlpm.MyAuditVal,IF($AA466=0,"",INDEX(My_Audit!H$2:H$456,$AA466)),_xlfn.IFS(_xlpm.MyAuditVal&lt;&gt;"",_xlpm.MyAuditVal,_xlpm.MacVal&lt;&gt;"",_xlpm.MacVal,_xlpm.WinVal&lt;&gt;"",_xlpm.WinVal,_xlpm.CSVVal&lt;&gt;"",_xlpm.CSVVal)),""))</f>
        <v/>
      </c>
      <c r="J466" s="41" t="str" cm="1">
        <f t="array" ref="J466">IF(($Y466+$Z466+$AA466+$AD466)=0,"",IFERROR(_xlfn.LET(_xlpm.CSVVal,IF($Y466=0,"",INDEX(CSV!J$2:J$510,$Y466)),_xlpm.MacVal,IF($Z466=0,"",INDEX(Output_Mac!J$2:J$500,$Z466)),_xlpm.WinVal,IF($AD466=0,"",INDEX(Output_Win!J$2:J$243,$AD466)),_xlpm.MyAuditVal,IF($AA466=0,"",INDEX(My_Audit!I$2:I$456,$AA466)),_xlfn.IFS(_xlpm.MyAuditVal&lt;&gt;"",_xlpm.MyAuditVal,_xlpm.MacVal&lt;&gt;"",_xlpm.MacVal,_xlpm.WinVal&lt;&gt;"",_xlpm.WinVal,_xlpm.CSVVal&lt;&gt;"",_xlpm.CSVVal)),""))</f>
        <v/>
      </c>
      <c r="K466" s="41" t="str" cm="1">
        <f t="array" ref="K466">IF(($Y466+$Z466+$AA466+$AD466)=0,"",IFERROR(_xlfn.LET(_xlpm.CSVVal,IF($Y466=0,"",INDEX(CSV!N$2:N$510,$Y466)),_xlpm.MacVal,IF($Z466=0,"",INDEX(Output_Mac!L$2:L$500,$Z466)),_xlpm.WinVal,IF($AD466=0,"",INDEX(Output_Win!L$2:L$243,$AD466)),_xlpm.MyAuditVal,IF($AA466=0,"",INDEX(My_Audit!J$2:J$456,$AA466)),_xlfn.IFS(_xlpm.MyAuditVal&lt;&gt;"",_xlpm.MyAuditVal,_xlpm.MacVal&lt;&gt;"",_xlpm.MacVal,_xlpm.WinVal&lt;&gt;"",_xlpm.WinVal,_xlpm.CSVVal&lt;&gt;"",_xlpm.CSVVal)),""))</f>
        <v/>
      </c>
      <c r="L466" s="41" t="str" cm="1">
        <f t="array" ref="L466">IF(($Y466+$Z466+$AA466+$AD466)=0,"",IFERROR(_xlfn.LET(_xlpm.CSVVal,IF($Y466=0,"",INDEX(CSV!Q$2:Q$510,$Y466)),_xlpm.MacVal,IF($Z466=0,"",INDEX(Output_Mac!M$2:M$500,$Z466)),_xlpm.WinVal,IF($AD466=0,"",INDEX(Output_Win!M$2:M$243,$AD466)),_xlpm.MyAuditVal,IF($AA466=0,"",INDEX(My_Audit!K$2:K$456,$AA466)),_xlfn.IFS(_xlpm.MyAuditVal&lt;&gt;"",_xlpm.MyAuditVal,_xlpm.MacVal&lt;&gt;"",_xlpm.MacVal,_xlpm.WinVal&lt;&gt;"",_xlpm.WinVal,_xlpm.CSVVal&lt;&gt;"",_xlpm.CSVVal)),""))</f>
        <v/>
      </c>
      <c r="M466" s="41" t="str" cm="1">
        <f t="array" ref="M466">IF(($Y466+$Z466+$AA466+$AD466)=0,"",ExpandDiagCodes(_xlfn.TEXTJOIN(", ",TRUE,IF($AA466=0,"",INDEX(My_Audit!N$2:N$456,$AA466)),IF($Z466=0,"",INDEX(Output_Mac!S$2:S$500,$Z466)),IF($AD466=0,"",INDEX(Output_Win!S$2:S$243,$AD466)),IF($Y466=0,"",INDEX(CSV!AE$2:AE$510,$Y466)))))</f>
        <v/>
      </c>
      <c r="N466" s="41" t="str" cm="1">
        <f t="array" ref="N466">IF(($Y466+$Z466+$AA466+$AD466)=0,"",IFERROR(_xlfn.LET(_xlpm.CSVVal,IF($Y466=0,"",INDEX(CSV!AG$2:AG$510,$Y466)),_xlpm.MacVal,IF($Z466=0,"",INDEX(Output_Mac!T$2:T$500,$Z466)),_xlpm.WinVal,IF($AD466=0,"",INDEX(Output_Win!T$2:T$243,$AD466)),_xlpm.MyAuditVal,IF($AA466=0,"",INDEX(My_Audit!O$2:O$456,$AA466)),_xlfn.IFS(_xlpm.MyAuditVal&lt;&gt;"",_xlpm.MyAuditVal,_xlpm.MacVal&lt;&gt;"",_xlpm.MacVal,_xlpm.WinVal&lt;&gt;"",_xlpm.WinVal,_xlpm.CSVVal&lt;&gt;"",_xlpm.CSVVal)),""))</f>
        <v/>
      </c>
      <c r="O466" s="40" t="str" cm="1">
        <f t="array" ref="O466">IF($AB466=0,"",INDEX(My_Audit!P$2:P$456,$AB466))&amp;""</f>
        <v/>
      </c>
      <c r="P466" s="40"/>
      <c r="Q466" s="41" t="str">
        <f>IF(LEFT(N466,4)="Pass","Nist SP 800-88",My_Audit!R466)&amp;""</f>
        <v/>
      </c>
      <c r="R466" s="40"/>
      <c r="S466" s="40"/>
      <c r="T466" s="41" t="str" cm="1">
        <f t="array" ref="T466">IF($AC466=0,"",INDEX(Models!J$2:J$605,$AC466))</f>
        <v/>
      </c>
      <c r="U466" s="40"/>
      <c r="V466" s="40"/>
      <c r="W466" s="79" t="str" cm="1">
        <f t="array" ref="W466">IF(($Z466+$AA466+$AD466)=0,"",ExpandDiagCodes(_xlfn.TEXTJOIN(", ",TRUE,IF($AA466=0,"",INDEX(My_Audit!L$2:L$456,$AA466)),IF($Z466=0,"",INDEX(Output_Mac!AA$2:AA$500,$Z466)),IF($AD466=0,"",INDEX(Output_Win!AA$2:AA$243,$AD466)))))</f>
        <v/>
      </c>
      <c r="Y466" s="80">
        <f>IFERROR(MATCH($A466,CSV!$A$2:$A$510,0),0)</f>
        <v>0</v>
      </c>
      <c r="Z466" s="80">
        <f>IFERROR(MATCH($A466,Output_Mac!$A$2:$A$500,0),0)</f>
        <v>0</v>
      </c>
      <c r="AA466" s="80">
        <f>IFERROR(MATCH($A466,My_Audit!$A$2:$A$456,0),0)</f>
        <v>0</v>
      </c>
      <c r="AB466" s="80">
        <f>IFERROR(MATCH($C466,My_Audit!$B$2:$B$456,0),0)</f>
        <v>0</v>
      </c>
      <c r="AC466" s="80">
        <f>IFERROR(MATCH($E466,Models!$I$2:$I$605,0),0)</f>
        <v>0</v>
      </c>
      <c r="AD466" s="80">
        <f>IFERROR(MATCH($A466,Output_Win!$A$2:$A$243,0),0)</f>
        <v>0</v>
      </c>
    </row>
    <row r="467" spans="1:30">
      <c r="A467" s="40" t="str">
        <f>_xlfn.TEXTJOIN("",TRUE,Input!$A$4,TEXT(ROW(My_Audit!A466)+Input!$A$8-1,"00"))</f>
        <v>W4854</v>
      </c>
      <c r="B467" s="40" t="str">
        <f>_xlfn.TEXTJOIN("-",TRUE,"ITD",Input!$A$2,A467)</f>
        <v>ITD-SHR11749-W4854</v>
      </c>
      <c r="C467" s="41" t="str" cm="1">
        <f t="array" ref="C467">IF(($Y467+$Z467+$AA467+$AD467)=0,"",IFERROR(_xlfn.LET(_xlpm.CSVVal,IF($Y467=0,"",INDEX(CSV!B$2:B$510,$Y467)),_xlpm.MacVal,IF($Z467=0,"",INDEX(Output_Mac!B$2:B$500,$Z467)),_xlpm.WinVal,IF($AD467=0,"",INDEX(Output_Win!B$2:B$243,$AD467)),_xlpm.MyAuditVal,IF($AA467=0,"",INDEX(My_Audit!B$2:B$456,$AA467)),_xlfn.IFS(_xlpm.MyAuditVal&lt;&gt;"",_xlpm.MyAuditVal,_xlpm.MacVal&lt;&gt;"",_xlpm.MacVal,_xlpm.WinVal&lt;&gt;"",_xlpm.WinVal,_xlpm.CSVVal&lt;&gt;"",_xlpm.CSVVal)),""))</f>
        <v/>
      </c>
      <c r="D467" s="41" t="str" cm="1">
        <f t="array" ref="D467">IF(($Y467+$Z467+$AA467+$AD467)=0,"",IFERROR(_xlfn.LET(_xlpm.CSVVal,IF($Y467=0,"",INDEX(CSV!C$2:C$510,$Y467)),_xlpm.MacVal,IF($Z467=0,"",INDEX(Output_Mac!D$2:D$500,$Z467)),_xlpm.WinVal,IF($AD467=0,"",INDEX(Output_Win!D$2:D$243,$AD467)),_xlpm.MyAuditVal,IF($AA467=0,"",INDEX(My_Audit!C$2:C$456,$AA467)),_xlfn.IFS(_xlpm.MyAuditVal&lt;&gt;"",_xlpm.MyAuditVal,_xlpm.MacVal&lt;&gt;"",_xlpm.MacVal,_xlpm.WinVal&lt;&gt;"",_xlpm.WinVal,_xlpm.CSVVal&lt;&gt;"",_xlpm.CSVVal)),""))</f>
        <v/>
      </c>
      <c r="E467" s="41" t="str" cm="1">
        <f t="array" ref="E467">IF(($Y467+$Z467+$AA467+$AD467)=0,"",IFERROR(_xlfn.LET(_xlpm.CSVVal,IF($Y467=0,"",INDEX(CSV!E$2:E$510,$Y467)),_xlpm.MacVal,IF($Z467=0,"",INDEX(Output_Mac!C$2:C$500,$Z467)),_xlpm.WinVal,IF($AD467=0,"",INDEX(Output_Win!C$2:C$243,$AD467)),_xlpm.MyAuditVal,IF($AA467=0,"",INDEX(My_Audit!D$2:D$456,$AA467)),_xlfn.IFS(_xlpm.MyAuditVal&lt;&gt;"",_xlpm.MyAuditVal,_xlpm.MacVal&lt;&gt;"",_xlpm.MacVal,_xlpm.WinVal&lt;&gt;"",_xlpm.WinVal,_xlpm.CSVVal&lt;&gt;"",_xlpm.CSVVal)),""))</f>
        <v/>
      </c>
      <c r="F467" s="41" t="str" cm="1">
        <f t="array" ref="F467">IF(($Y467+$Z467+$AA467+$AD467)=0,"",IFERROR(_xlfn.LET(_xlpm.CSVVal,IF($Y467=0,"",INDEX(CSV!F$2:F$510,$Y467)),_xlpm.MacVal,IF($Z467=0,"",INDEX(Output_Mac!E$2:E$500,$Z467)),_xlpm.WinVal,IF($AD467=0,"",INDEX(Output_Win!E$2:E$243,$AD467)),_xlpm.MyAuditVal,IF($AA467=0,"",INDEX(My_Audit!E$2:E$456,$AA467)),_xlfn.IFS(_xlpm.MyAuditVal&lt;&gt;"",_xlpm.MyAuditVal,_xlpm.MacVal&lt;&gt;"",_xlpm.MacVal,_xlpm.WinVal&lt;&gt;"",_xlpm.WinVal,_xlpm.CSVVal&lt;&gt;"",PROPER(_xlpm.CSVVal))),""))</f>
        <v/>
      </c>
      <c r="G467" s="41" t="str" cm="1">
        <f t="array" ref="G467">IF(($Y467+$Z467+$AA467+$AD467)=0,"",IFERROR(_xlfn.LET(_xlpm.CSVVal,IF($Y467=0,"",INDEX(CSV!G$2:G$510,$Y467)),_xlpm.MacVal,IF($Z467=0,"",INDEX(Output_Mac!G$2:G$500,$Z467)),_xlpm.WinVal,IF($AD467=0,"",INDEX(Output_Win!G$2:G$243,$AD467)),_xlpm.MyAuditVal,IF($AA467=0,"",INDEX(My_Audit!F$2:F$456,$AA467)),_xlfn.IFS(_xlpm.MyAuditVal&lt;&gt;"",_xlpm.MyAuditVal,_xlpm.MacVal&lt;&gt;"",_xlpm.MacVal,_xlpm.WinVal&lt;&gt;"",_xlpm.WinVal,_xlpm.CSVVal&lt;&gt;"",_xlpm.CSVVal)),""))</f>
        <v/>
      </c>
      <c r="H467" s="41" t="str" cm="1">
        <f t="array" ref="H467">IF($Z467&gt;0,INDEX(Output_Mac!H$2:H$500,$Z467),IF($AD467&gt;0,INDEX(Output_Win!H$2:H$243,$AD467),IF($AA467&gt;0,_xlfn.LET(_xlpm.MyAuditVal,INDEX(My_Audit!G$2:G$456,$AA467),IF(_xlpm.MyAuditVal=0,"",_xlpm.MyAuditVal)),"")))</f>
        <v/>
      </c>
      <c r="I467" s="41" t="str" cm="1">
        <f t="array" ref="I467">IF(($Y467+$Z467+$AA467+$AD467)=0,"",IFERROR(_xlfn.LET(_xlpm.CSVVal,IF($Y467=0,"",INDEX(CSV!H$2:H$510,$Y467)),_xlpm.MacVal,IF($Z467=0,"",INDEX(Output_Mac!I$2:I$500,$Z467)),_xlpm.WinVal,IF($AD467=0,"",INDEX(Output_Win!I$2:I$243,$AD467)),_xlpm.MyAuditVal,IF($AA467=0,"",INDEX(My_Audit!H$2:H$456,$AA467)),_xlfn.IFS(_xlpm.MyAuditVal&lt;&gt;"",_xlpm.MyAuditVal,_xlpm.MacVal&lt;&gt;"",_xlpm.MacVal,_xlpm.WinVal&lt;&gt;"",_xlpm.WinVal,_xlpm.CSVVal&lt;&gt;"",_xlpm.CSVVal)),""))</f>
        <v/>
      </c>
      <c r="J467" s="41" t="str" cm="1">
        <f t="array" ref="J467">IF(($Y467+$Z467+$AA467+$AD467)=0,"",IFERROR(_xlfn.LET(_xlpm.CSVVal,IF($Y467=0,"",INDEX(CSV!J$2:J$510,$Y467)),_xlpm.MacVal,IF($Z467=0,"",INDEX(Output_Mac!J$2:J$500,$Z467)),_xlpm.WinVal,IF($AD467=0,"",INDEX(Output_Win!J$2:J$243,$AD467)),_xlpm.MyAuditVal,IF($AA467=0,"",INDEX(My_Audit!I$2:I$456,$AA467)),_xlfn.IFS(_xlpm.MyAuditVal&lt;&gt;"",_xlpm.MyAuditVal,_xlpm.MacVal&lt;&gt;"",_xlpm.MacVal,_xlpm.WinVal&lt;&gt;"",_xlpm.WinVal,_xlpm.CSVVal&lt;&gt;"",_xlpm.CSVVal)),""))</f>
        <v/>
      </c>
      <c r="K467" s="41" t="str" cm="1">
        <f t="array" ref="K467">IF(($Y467+$Z467+$AA467+$AD467)=0,"",IFERROR(_xlfn.LET(_xlpm.CSVVal,IF($Y467=0,"",INDEX(CSV!N$2:N$510,$Y467)),_xlpm.MacVal,IF($Z467=0,"",INDEX(Output_Mac!L$2:L$500,$Z467)),_xlpm.WinVal,IF($AD467=0,"",INDEX(Output_Win!L$2:L$243,$AD467)),_xlpm.MyAuditVal,IF($AA467=0,"",INDEX(My_Audit!J$2:J$456,$AA467)),_xlfn.IFS(_xlpm.MyAuditVal&lt;&gt;"",_xlpm.MyAuditVal,_xlpm.MacVal&lt;&gt;"",_xlpm.MacVal,_xlpm.WinVal&lt;&gt;"",_xlpm.WinVal,_xlpm.CSVVal&lt;&gt;"",_xlpm.CSVVal)),""))</f>
        <v/>
      </c>
      <c r="L467" s="41" t="str" cm="1">
        <f t="array" ref="L467">IF(($Y467+$Z467+$AA467+$AD467)=0,"",IFERROR(_xlfn.LET(_xlpm.CSVVal,IF($Y467=0,"",INDEX(CSV!Q$2:Q$510,$Y467)),_xlpm.MacVal,IF($Z467=0,"",INDEX(Output_Mac!M$2:M$500,$Z467)),_xlpm.WinVal,IF($AD467=0,"",INDEX(Output_Win!M$2:M$243,$AD467)),_xlpm.MyAuditVal,IF($AA467=0,"",INDEX(My_Audit!K$2:K$456,$AA467)),_xlfn.IFS(_xlpm.MyAuditVal&lt;&gt;"",_xlpm.MyAuditVal,_xlpm.MacVal&lt;&gt;"",_xlpm.MacVal,_xlpm.WinVal&lt;&gt;"",_xlpm.WinVal,_xlpm.CSVVal&lt;&gt;"",_xlpm.CSVVal)),""))</f>
        <v/>
      </c>
      <c r="M467" s="41" t="str" cm="1">
        <f t="array" ref="M467">IF(($Y467+$Z467+$AA467+$AD467)=0,"",ExpandDiagCodes(_xlfn.TEXTJOIN(", ",TRUE,IF($AA467=0,"",INDEX(My_Audit!N$2:N$456,$AA467)),IF($Z467=0,"",INDEX(Output_Mac!S$2:S$500,$Z467)),IF($AD467=0,"",INDEX(Output_Win!S$2:S$243,$AD467)),IF($Y467=0,"",INDEX(CSV!AE$2:AE$510,$Y467)))))</f>
        <v/>
      </c>
      <c r="N467" s="41" t="str" cm="1">
        <f t="array" ref="N467">IF(($Y467+$Z467+$AA467+$AD467)=0,"",IFERROR(_xlfn.LET(_xlpm.CSVVal,IF($Y467=0,"",INDEX(CSV!AG$2:AG$510,$Y467)),_xlpm.MacVal,IF($Z467=0,"",INDEX(Output_Mac!T$2:T$500,$Z467)),_xlpm.WinVal,IF($AD467=0,"",INDEX(Output_Win!T$2:T$243,$AD467)),_xlpm.MyAuditVal,IF($AA467=0,"",INDEX(My_Audit!O$2:O$456,$AA467)),_xlfn.IFS(_xlpm.MyAuditVal&lt;&gt;"",_xlpm.MyAuditVal,_xlpm.MacVal&lt;&gt;"",_xlpm.MacVal,_xlpm.WinVal&lt;&gt;"",_xlpm.WinVal,_xlpm.CSVVal&lt;&gt;"",_xlpm.CSVVal)),""))</f>
        <v/>
      </c>
      <c r="O467" s="40" t="str" cm="1">
        <f t="array" ref="O467">IF($AB467=0,"",INDEX(My_Audit!P$2:P$456,$AB467))&amp;""</f>
        <v/>
      </c>
      <c r="P467" s="40"/>
      <c r="Q467" s="41" t="str">
        <f>IF(LEFT(N467,4)="Pass","Nist SP 800-88",My_Audit!R467)&amp;""</f>
        <v/>
      </c>
      <c r="R467" s="40"/>
      <c r="S467" s="40"/>
      <c r="T467" s="41" t="str" cm="1">
        <f t="array" ref="T467">IF($AC467=0,"",INDEX(Models!J$2:J$605,$AC467))</f>
        <v/>
      </c>
      <c r="U467" s="40"/>
      <c r="V467" s="40"/>
      <c r="W467" s="79" t="str" cm="1">
        <f t="array" ref="W467">IF(($Z467+$AA467+$AD467)=0,"",ExpandDiagCodes(_xlfn.TEXTJOIN(", ",TRUE,IF($AA467=0,"",INDEX(My_Audit!L$2:L$456,$AA467)),IF($Z467=0,"",INDEX(Output_Mac!AA$2:AA$500,$Z467)),IF($AD467=0,"",INDEX(Output_Win!AA$2:AA$243,$AD467)))))</f>
        <v/>
      </c>
      <c r="Y467" s="80">
        <f>IFERROR(MATCH($A467,CSV!$A$2:$A$510,0),0)</f>
        <v>0</v>
      </c>
      <c r="Z467" s="80">
        <f>IFERROR(MATCH($A467,Output_Mac!$A$2:$A$500,0),0)</f>
        <v>0</v>
      </c>
      <c r="AA467" s="80">
        <f>IFERROR(MATCH($A467,My_Audit!$A$2:$A$456,0),0)</f>
        <v>0</v>
      </c>
      <c r="AB467" s="80">
        <f>IFERROR(MATCH($C467,My_Audit!$B$2:$B$456,0),0)</f>
        <v>0</v>
      </c>
      <c r="AC467" s="80">
        <f>IFERROR(MATCH($E467,Models!$I$2:$I$605,0),0)</f>
        <v>0</v>
      </c>
      <c r="AD467" s="80">
        <f>IFERROR(MATCH($A467,Output_Win!$A$2:$A$243,0),0)</f>
        <v>0</v>
      </c>
    </row>
    <row r="468" spans="1:30">
      <c r="A468" s="40" t="str">
        <f>_xlfn.TEXTJOIN("",TRUE,Input!$A$4,TEXT(ROW(My_Audit!A467)+Input!$A$8-1,"00"))</f>
        <v>W4855</v>
      </c>
      <c r="B468" s="40" t="str">
        <f>_xlfn.TEXTJOIN("-",TRUE,"ITD",Input!$A$2,A468)</f>
        <v>ITD-SHR11749-W4855</v>
      </c>
      <c r="C468" s="41" t="str" cm="1">
        <f t="array" ref="C468">IF(($Y468+$Z468+$AA468+$AD468)=0,"",IFERROR(_xlfn.LET(_xlpm.CSVVal,IF($Y468=0,"",INDEX(CSV!B$2:B$510,$Y468)),_xlpm.MacVal,IF($Z468=0,"",INDEX(Output_Mac!B$2:B$500,$Z468)),_xlpm.WinVal,IF($AD468=0,"",INDEX(Output_Win!B$2:B$243,$AD468)),_xlpm.MyAuditVal,IF($AA468=0,"",INDEX(My_Audit!B$2:B$456,$AA468)),_xlfn.IFS(_xlpm.MyAuditVal&lt;&gt;"",_xlpm.MyAuditVal,_xlpm.MacVal&lt;&gt;"",_xlpm.MacVal,_xlpm.WinVal&lt;&gt;"",_xlpm.WinVal,_xlpm.CSVVal&lt;&gt;"",_xlpm.CSVVal)),""))</f>
        <v/>
      </c>
      <c r="D468" s="41" t="str" cm="1">
        <f t="array" ref="D468">IF(($Y468+$Z468+$AA468+$AD468)=0,"",IFERROR(_xlfn.LET(_xlpm.CSVVal,IF($Y468=0,"",INDEX(CSV!C$2:C$510,$Y468)),_xlpm.MacVal,IF($Z468=0,"",INDEX(Output_Mac!D$2:D$500,$Z468)),_xlpm.WinVal,IF($AD468=0,"",INDEX(Output_Win!D$2:D$243,$AD468)),_xlpm.MyAuditVal,IF($AA468=0,"",INDEX(My_Audit!C$2:C$456,$AA468)),_xlfn.IFS(_xlpm.MyAuditVal&lt;&gt;"",_xlpm.MyAuditVal,_xlpm.MacVal&lt;&gt;"",_xlpm.MacVal,_xlpm.WinVal&lt;&gt;"",_xlpm.WinVal,_xlpm.CSVVal&lt;&gt;"",_xlpm.CSVVal)),""))</f>
        <v/>
      </c>
      <c r="E468" s="41" t="str" cm="1">
        <f t="array" ref="E468">IF(($Y468+$Z468+$AA468+$AD468)=0,"",IFERROR(_xlfn.LET(_xlpm.CSVVal,IF($Y468=0,"",INDEX(CSV!E$2:E$510,$Y468)),_xlpm.MacVal,IF($Z468=0,"",INDEX(Output_Mac!C$2:C$500,$Z468)),_xlpm.WinVal,IF($AD468=0,"",INDEX(Output_Win!C$2:C$243,$AD468)),_xlpm.MyAuditVal,IF($AA468=0,"",INDEX(My_Audit!D$2:D$456,$AA468)),_xlfn.IFS(_xlpm.MyAuditVal&lt;&gt;"",_xlpm.MyAuditVal,_xlpm.MacVal&lt;&gt;"",_xlpm.MacVal,_xlpm.WinVal&lt;&gt;"",_xlpm.WinVal,_xlpm.CSVVal&lt;&gt;"",_xlpm.CSVVal)),""))</f>
        <v/>
      </c>
      <c r="F468" s="41" t="str" cm="1">
        <f t="array" ref="F468">IF(($Y468+$Z468+$AA468+$AD468)=0,"",IFERROR(_xlfn.LET(_xlpm.CSVVal,IF($Y468=0,"",INDEX(CSV!F$2:F$510,$Y468)),_xlpm.MacVal,IF($Z468=0,"",INDEX(Output_Mac!E$2:E$500,$Z468)),_xlpm.WinVal,IF($AD468=0,"",INDEX(Output_Win!E$2:E$243,$AD468)),_xlpm.MyAuditVal,IF($AA468=0,"",INDEX(My_Audit!E$2:E$456,$AA468)),_xlfn.IFS(_xlpm.MyAuditVal&lt;&gt;"",_xlpm.MyAuditVal,_xlpm.MacVal&lt;&gt;"",_xlpm.MacVal,_xlpm.WinVal&lt;&gt;"",_xlpm.WinVal,_xlpm.CSVVal&lt;&gt;"",PROPER(_xlpm.CSVVal))),""))</f>
        <v/>
      </c>
      <c r="G468" s="41" t="str" cm="1">
        <f t="array" ref="G468">IF(($Y468+$Z468+$AA468+$AD468)=0,"",IFERROR(_xlfn.LET(_xlpm.CSVVal,IF($Y468=0,"",INDEX(CSV!G$2:G$510,$Y468)),_xlpm.MacVal,IF($Z468=0,"",INDEX(Output_Mac!G$2:G$500,$Z468)),_xlpm.WinVal,IF($AD468=0,"",INDEX(Output_Win!G$2:G$243,$AD468)),_xlpm.MyAuditVal,IF($AA468=0,"",INDEX(My_Audit!F$2:F$456,$AA468)),_xlfn.IFS(_xlpm.MyAuditVal&lt;&gt;"",_xlpm.MyAuditVal,_xlpm.MacVal&lt;&gt;"",_xlpm.MacVal,_xlpm.WinVal&lt;&gt;"",_xlpm.WinVal,_xlpm.CSVVal&lt;&gt;"",_xlpm.CSVVal)),""))</f>
        <v/>
      </c>
      <c r="H468" s="41" t="str" cm="1">
        <f t="array" ref="H468">IF($Z468&gt;0,INDEX(Output_Mac!H$2:H$500,$Z468),IF($AD468&gt;0,INDEX(Output_Win!H$2:H$243,$AD468),IF($AA468&gt;0,_xlfn.LET(_xlpm.MyAuditVal,INDEX(My_Audit!G$2:G$456,$AA468),IF(_xlpm.MyAuditVal=0,"",_xlpm.MyAuditVal)),"")))</f>
        <v/>
      </c>
      <c r="I468" s="41" t="str" cm="1">
        <f t="array" ref="I468">IF(($Y468+$Z468+$AA468+$AD468)=0,"",IFERROR(_xlfn.LET(_xlpm.CSVVal,IF($Y468=0,"",INDEX(CSV!H$2:H$510,$Y468)),_xlpm.MacVal,IF($Z468=0,"",INDEX(Output_Mac!I$2:I$500,$Z468)),_xlpm.WinVal,IF($AD468=0,"",INDEX(Output_Win!I$2:I$243,$AD468)),_xlpm.MyAuditVal,IF($AA468=0,"",INDEX(My_Audit!H$2:H$456,$AA468)),_xlfn.IFS(_xlpm.MyAuditVal&lt;&gt;"",_xlpm.MyAuditVal,_xlpm.MacVal&lt;&gt;"",_xlpm.MacVal,_xlpm.WinVal&lt;&gt;"",_xlpm.WinVal,_xlpm.CSVVal&lt;&gt;"",_xlpm.CSVVal)),""))</f>
        <v/>
      </c>
      <c r="J468" s="41" t="str" cm="1">
        <f t="array" ref="J468">IF(($Y468+$Z468+$AA468+$AD468)=0,"",IFERROR(_xlfn.LET(_xlpm.CSVVal,IF($Y468=0,"",INDEX(CSV!J$2:J$510,$Y468)),_xlpm.MacVal,IF($Z468=0,"",INDEX(Output_Mac!J$2:J$500,$Z468)),_xlpm.WinVal,IF($AD468=0,"",INDEX(Output_Win!J$2:J$243,$AD468)),_xlpm.MyAuditVal,IF($AA468=0,"",INDEX(My_Audit!I$2:I$456,$AA468)),_xlfn.IFS(_xlpm.MyAuditVal&lt;&gt;"",_xlpm.MyAuditVal,_xlpm.MacVal&lt;&gt;"",_xlpm.MacVal,_xlpm.WinVal&lt;&gt;"",_xlpm.WinVal,_xlpm.CSVVal&lt;&gt;"",_xlpm.CSVVal)),""))</f>
        <v/>
      </c>
      <c r="K468" s="41" t="str" cm="1">
        <f t="array" ref="K468">IF(($Y468+$Z468+$AA468+$AD468)=0,"",IFERROR(_xlfn.LET(_xlpm.CSVVal,IF($Y468=0,"",INDEX(CSV!N$2:N$510,$Y468)),_xlpm.MacVal,IF($Z468=0,"",INDEX(Output_Mac!L$2:L$500,$Z468)),_xlpm.WinVal,IF($AD468=0,"",INDEX(Output_Win!L$2:L$243,$AD468)),_xlpm.MyAuditVal,IF($AA468=0,"",INDEX(My_Audit!J$2:J$456,$AA468)),_xlfn.IFS(_xlpm.MyAuditVal&lt;&gt;"",_xlpm.MyAuditVal,_xlpm.MacVal&lt;&gt;"",_xlpm.MacVal,_xlpm.WinVal&lt;&gt;"",_xlpm.WinVal,_xlpm.CSVVal&lt;&gt;"",_xlpm.CSVVal)),""))</f>
        <v/>
      </c>
      <c r="L468" s="41" t="str" cm="1">
        <f t="array" ref="L468">IF(($Y468+$Z468+$AA468+$AD468)=0,"",IFERROR(_xlfn.LET(_xlpm.CSVVal,IF($Y468=0,"",INDEX(CSV!Q$2:Q$510,$Y468)),_xlpm.MacVal,IF($Z468=0,"",INDEX(Output_Mac!M$2:M$500,$Z468)),_xlpm.WinVal,IF($AD468=0,"",INDEX(Output_Win!M$2:M$243,$AD468)),_xlpm.MyAuditVal,IF($AA468=0,"",INDEX(My_Audit!K$2:K$456,$AA468)),_xlfn.IFS(_xlpm.MyAuditVal&lt;&gt;"",_xlpm.MyAuditVal,_xlpm.MacVal&lt;&gt;"",_xlpm.MacVal,_xlpm.WinVal&lt;&gt;"",_xlpm.WinVal,_xlpm.CSVVal&lt;&gt;"",_xlpm.CSVVal)),""))</f>
        <v/>
      </c>
      <c r="M468" s="41" t="str" cm="1">
        <f t="array" ref="M468">IF(($Y468+$Z468+$AA468+$AD468)=0,"",ExpandDiagCodes(_xlfn.TEXTJOIN(", ",TRUE,IF($AA468=0,"",INDEX(My_Audit!N$2:N$456,$AA468)),IF($Z468=0,"",INDEX(Output_Mac!S$2:S$500,$Z468)),IF($AD468=0,"",INDEX(Output_Win!S$2:S$243,$AD468)),IF($Y468=0,"",INDEX(CSV!AE$2:AE$510,$Y468)))))</f>
        <v/>
      </c>
      <c r="N468" s="41" t="str" cm="1">
        <f t="array" ref="N468">IF(($Y468+$Z468+$AA468+$AD468)=0,"",IFERROR(_xlfn.LET(_xlpm.CSVVal,IF($Y468=0,"",INDEX(CSV!AG$2:AG$510,$Y468)),_xlpm.MacVal,IF($Z468=0,"",INDEX(Output_Mac!T$2:T$500,$Z468)),_xlpm.WinVal,IF($AD468=0,"",INDEX(Output_Win!T$2:T$243,$AD468)),_xlpm.MyAuditVal,IF($AA468=0,"",INDEX(My_Audit!O$2:O$456,$AA468)),_xlfn.IFS(_xlpm.MyAuditVal&lt;&gt;"",_xlpm.MyAuditVal,_xlpm.MacVal&lt;&gt;"",_xlpm.MacVal,_xlpm.WinVal&lt;&gt;"",_xlpm.WinVal,_xlpm.CSVVal&lt;&gt;"",_xlpm.CSVVal)),""))</f>
        <v/>
      </c>
      <c r="O468" s="40" t="str" cm="1">
        <f t="array" ref="O468">IF($AB468=0,"",INDEX(My_Audit!P$2:P$456,$AB468))&amp;""</f>
        <v/>
      </c>
      <c r="P468" s="40"/>
      <c r="Q468" s="41" t="str">
        <f>IF(LEFT(N468,4)="Pass","Nist SP 800-88",My_Audit!R468)&amp;""</f>
        <v/>
      </c>
      <c r="R468" s="40"/>
      <c r="S468" s="40"/>
      <c r="T468" s="41" t="str" cm="1">
        <f t="array" ref="T468">IF($AC468=0,"",INDEX(Models!J$2:J$605,$AC468))</f>
        <v/>
      </c>
      <c r="U468" s="40"/>
      <c r="V468" s="40"/>
      <c r="W468" s="79" t="str" cm="1">
        <f t="array" ref="W468">IF(($Z468+$AA468+$AD468)=0,"",ExpandDiagCodes(_xlfn.TEXTJOIN(", ",TRUE,IF($AA468=0,"",INDEX(My_Audit!L$2:L$456,$AA468)),IF($Z468=0,"",INDEX(Output_Mac!AA$2:AA$500,$Z468)),IF($AD468=0,"",INDEX(Output_Win!AA$2:AA$243,$AD468)))))</f>
        <v/>
      </c>
      <c r="Y468" s="80">
        <f>IFERROR(MATCH($A468,CSV!$A$2:$A$510,0),0)</f>
        <v>0</v>
      </c>
      <c r="Z468" s="80">
        <f>IFERROR(MATCH($A468,Output_Mac!$A$2:$A$500,0),0)</f>
        <v>0</v>
      </c>
      <c r="AA468" s="80">
        <f>IFERROR(MATCH($A468,My_Audit!$A$2:$A$456,0),0)</f>
        <v>0</v>
      </c>
      <c r="AB468" s="80">
        <f>IFERROR(MATCH($C468,My_Audit!$B$2:$B$456,0),0)</f>
        <v>0</v>
      </c>
      <c r="AC468" s="80">
        <f>IFERROR(MATCH($E468,Models!$I$2:$I$605,0),0)</f>
        <v>0</v>
      </c>
      <c r="AD468" s="80">
        <f>IFERROR(MATCH($A468,Output_Win!$A$2:$A$243,0),0)</f>
        <v>0</v>
      </c>
    </row>
    <row r="469" spans="1:30">
      <c r="A469" s="40" t="str">
        <f>_xlfn.TEXTJOIN("",TRUE,Input!$A$4,TEXT(ROW(My_Audit!A468)+Input!$A$8-1,"00"))</f>
        <v>W4856</v>
      </c>
      <c r="B469" s="40" t="str">
        <f>_xlfn.TEXTJOIN("-",TRUE,"ITD",Input!$A$2,A469)</f>
        <v>ITD-SHR11749-W4856</v>
      </c>
      <c r="C469" s="41" t="str" cm="1">
        <f t="array" ref="C469">IF(($Y469+$Z469+$AA469+$AD469)=0,"",IFERROR(_xlfn.LET(_xlpm.CSVVal,IF($Y469=0,"",INDEX(CSV!B$2:B$510,$Y469)),_xlpm.MacVal,IF($Z469=0,"",INDEX(Output_Mac!B$2:B$500,$Z469)),_xlpm.WinVal,IF($AD469=0,"",INDEX(Output_Win!B$2:B$243,$AD469)),_xlpm.MyAuditVal,IF($AA469=0,"",INDEX(My_Audit!B$2:B$456,$AA469)),_xlfn.IFS(_xlpm.MyAuditVal&lt;&gt;"",_xlpm.MyAuditVal,_xlpm.MacVal&lt;&gt;"",_xlpm.MacVal,_xlpm.WinVal&lt;&gt;"",_xlpm.WinVal,_xlpm.CSVVal&lt;&gt;"",_xlpm.CSVVal)),""))</f>
        <v/>
      </c>
      <c r="D469" s="41" t="str" cm="1">
        <f t="array" ref="D469">IF(($Y469+$Z469+$AA469+$AD469)=0,"",IFERROR(_xlfn.LET(_xlpm.CSVVal,IF($Y469=0,"",INDEX(CSV!C$2:C$510,$Y469)),_xlpm.MacVal,IF($Z469=0,"",INDEX(Output_Mac!D$2:D$500,$Z469)),_xlpm.WinVal,IF($AD469=0,"",INDEX(Output_Win!D$2:D$243,$AD469)),_xlpm.MyAuditVal,IF($AA469=0,"",INDEX(My_Audit!C$2:C$456,$AA469)),_xlfn.IFS(_xlpm.MyAuditVal&lt;&gt;"",_xlpm.MyAuditVal,_xlpm.MacVal&lt;&gt;"",_xlpm.MacVal,_xlpm.WinVal&lt;&gt;"",_xlpm.WinVal,_xlpm.CSVVal&lt;&gt;"",_xlpm.CSVVal)),""))</f>
        <v/>
      </c>
      <c r="E469" s="41" t="str" cm="1">
        <f t="array" ref="E469">IF(($Y469+$Z469+$AA469+$AD469)=0,"",IFERROR(_xlfn.LET(_xlpm.CSVVal,IF($Y469=0,"",INDEX(CSV!E$2:E$510,$Y469)),_xlpm.MacVal,IF($Z469=0,"",INDEX(Output_Mac!C$2:C$500,$Z469)),_xlpm.WinVal,IF($AD469=0,"",INDEX(Output_Win!C$2:C$243,$AD469)),_xlpm.MyAuditVal,IF($AA469=0,"",INDEX(My_Audit!D$2:D$456,$AA469)),_xlfn.IFS(_xlpm.MyAuditVal&lt;&gt;"",_xlpm.MyAuditVal,_xlpm.MacVal&lt;&gt;"",_xlpm.MacVal,_xlpm.WinVal&lt;&gt;"",_xlpm.WinVal,_xlpm.CSVVal&lt;&gt;"",_xlpm.CSVVal)),""))</f>
        <v/>
      </c>
      <c r="F469" s="41" t="str" cm="1">
        <f t="array" ref="F469">IF(($Y469+$Z469+$AA469+$AD469)=0,"",IFERROR(_xlfn.LET(_xlpm.CSVVal,IF($Y469=0,"",INDEX(CSV!F$2:F$510,$Y469)),_xlpm.MacVal,IF($Z469=0,"",INDEX(Output_Mac!E$2:E$500,$Z469)),_xlpm.WinVal,IF($AD469=0,"",INDEX(Output_Win!E$2:E$243,$AD469)),_xlpm.MyAuditVal,IF($AA469=0,"",INDEX(My_Audit!E$2:E$456,$AA469)),_xlfn.IFS(_xlpm.MyAuditVal&lt;&gt;"",_xlpm.MyAuditVal,_xlpm.MacVal&lt;&gt;"",_xlpm.MacVal,_xlpm.WinVal&lt;&gt;"",_xlpm.WinVal,_xlpm.CSVVal&lt;&gt;"",PROPER(_xlpm.CSVVal))),""))</f>
        <v/>
      </c>
      <c r="G469" s="41" t="str" cm="1">
        <f t="array" ref="G469">IF(($Y469+$Z469+$AA469+$AD469)=0,"",IFERROR(_xlfn.LET(_xlpm.CSVVal,IF($Y469=0,"",INDEX(CSV!G$2:G$510,$Y469)),_xlpm.MacVal,IF($Z469=0,"",INDEX(Output_Mac!G$2:G$500,$Z469)),_xlpm.WinVal,IF($AD469=0,"",INDEX(Output_Win!G$2:G$243,$AD469)),_xlpm.MyAuditVal,IF($AA469=0,"",INDEX(My_Audit!F$2:F$456,$AA469)),_xlfn.IFS(_xlpm.MyAuditVal&lt;&gt;"",_xlpm.MyAuditVal,_xlpm.MacVal&lt;&gt;"",_xlpm.MacVal,_xlpm.WinVal&lt;&gt;"",_xlpm.WinVal,_xlpm.CSVVal&lt;&gt;"",_xlpm.CSVVal)),""))</f>
        <v/>
      </c>
      <c r="H469" s="41" t="str" cm="1">
        <f t="array" ref="H469">IF($Z469&gt;0,INDEX(Output_Mac!H$2:H$500,$Z469),IF($AD469&gt;0,INDEX(Output_Win!H$2:H$243,$AD469),IF($AA469&gt;0,_xlfn.LET(_xlpm.MyAuditVal,INDEX(My_Audit!G$2:G$456,$AA469),IF(_xlpm.MyAuditVal=0,"",_xlpm.MyAuditVal)),"")))</f>
        <v/>
      </c>
      <c r="I469" s="41" t="str" cm="1">
        <f t="array" ref="I469">IF(($Y469+$Z469+$AA469+$AD469)=0,"",IFERROR(_xlfn.LET(_xlpm.CSVVal,IF($Y469=0,"",INDEX(CSV!H$2:H$510,$Y469)),_xlpm.MacVal,IF($Z469=0,"",INDEX(Output_Mac!I$2:I$500,$Z469)),_xlpm.WinVal,IF($AD469=0,"",INDEX(Output_Win!I$2:I$243,$AD469)),_xlpm.MyAuditVal,IF($AA469=0,"",INDEX(My_Audit!H$2:H$456,$AA469)),_xlfn.IFS(_xlpm.MyAuditVal&lt;&gt;"",_xlpm.MyAuditVal,_xlpm.MacVal&lt;&gt;"",_xlpm.MacVal,_xlpm.WinVal&lt;&gt;"",_xlpm.WinVal,_xlpm.CSVVal&lt;&gt;"",_xlpm.CSVVal)),""))</f>
        <v/>
      </c>
      <c r="J469" s="41" t="str" cm="1">
        <f t="array" ref="J469">IF(($Y469+$Z469+$AA469+$AD469)=0,"",IFERROR(_xlfn.LET(_xlpm.CSVVal,IF($Y469=0,"",INDEX(CSV!J$2:J$510,$Y469)),_xlpm.MacVal,IF($Z469=0,"",INDEX(Output_Mac!J$2:J$500,$Z469)),_xlpm.WinVal,IF($AD469=0,"",INDEX(Output_Win!J$2:J$243,$AD469)),_xlpm.MyAuditVal,IF($AA469=0,"",INDEX(My_Audit!I$2:I$456,$AA469)),_xlfn.IFS(_xlpm.MyAuditVal&lt;&gt;"",_xlpm.MyAuditVal,_xlpm.MacVal&lt;&gt;"",_xlpm.MacVal,_xlpm.WinVal&lt;&gt;"",_xlpm.WinVal,_xlpm.CSVVal&lt;&gt;"",_xlpm.CSVVal)),""))</f>
        <v/>
      </c>
      <c r="K469" s="41" t="str" cm="1">
        <f t="array" ref="K469">IF(($Y469+$Z469+$AA469+$AD469)=0,"",IFERROR(_xlfn.LET(_xlpm.CSVVal,IF($Y469=0,"",INDEX(CSV!N$2:N$510,$Y469)),_xlpm.MacVal,IF($Z469=0,"",INDEX(Output_Mac!L$2:L$500,$Z469)),_xlpm.WinVal,IF($AD469=0,"",INDEX(Output_Win!L$2:L$243,$AD469)),_xlpm.MyAuditVal,IF($AA469=0,"",INDEX(My_Audit!J$2:J$456,$AA469)),_xlfn.IFS(_xlpm.MyAuditVal&lt;&gt;"",_xlpm.MyAuditVal,_xlpm.MacVal&lt;&gt;"",_xlpm.MacVal,_xlpm.WinVal&lt;&gt;"",_xlpm.WinVal,_xlpm.CSVVal&lt;&gt;"",_xlpm.CSVVal)),""))</f>
        <v/>
      </c>
      <c r="L469" s="41" t="str" cm="1">
        <f t="array" ref="L469">IF(($Y469+$Z469+$AA469+$AD469)=0,"",IFERROR(_xlfn.LET(_xlpm.CSVVal,IF($Y469=0,"",INDEX(CSV!Q$2:Q$510,$Y469)),_xlpm.MacVal,IF($Z469=0,"",INDEX(Output_Mac!M$2:M$500,$Z469)),_xlpm.WinVal,IF($AD469=0,"",INDEX(Output_Win!M$2:M$243,$AD469)),_xlpm.MyAuditVal,IF($AA469=0,"",INDEX(My_Audit!K$2:K$456,$AA469)),_xlfn.IFS(_xlpm.MyAuditVal&lt;&gt;"",_xlpm.MyAuditVal,_xlpm.MacVal&lt;&gt;"",_xlpm.MacVal,_xlpm.WinVal&lt;&gt;"",_xlpm.WinVal,_xlpm.CSVVal&lt;&gt;"",_xlpm.CSVVal)),""))</f>
        <v/>
      </c>
      <c r="M469" s="41" t="str" cm="1">
        <f t="array" ref="M469">IF(($Y469+$Z469+$AA469+$AD469)=0,"",ExpandDiagCodes(_xlfn.TEXTJOIN(", ",TRUE,IF($AA469=0,"",INDEX(My_Audit!N$2:N$456,$AA469)),IF($Z469=0,"",INDEX(Output_Mac!S$2:S$500,$Z469)),IF($AD469=0,"",INDEX(Output_Win!S$2:S$243,$AD469)),IF($Y469=0,"",INDEX(CSV!AE$2:AE$510,$Y469)))))</f>
        <v/>
      </c>
      <c r="N469" s="41" t="str" cm="1">
        <f t="array" ref="N469">IF(($Y469+$Z469+$AA469+$AD469)=0,"",IFERROR(_xlfn.LET(_xlpm.CSVVal,IF($Y469=0,"",INDEX(CSV!AG$2:AG$510,$Y469)),_xlpm.MacVal,IF($Z469=0,"",INDEX(Output_Mac!T$2:T$500,$Z469)),_xlpm.WinVal,IF($AD469=0,"",INDEX(Output_Win!T$2:T$243,$AD469)),_xlpm.MyAuditVal,IF($AA469=0,"",INDEX(My_Audit!O$2:O$456,$AA469)),_xlfn.IFS(_xlpm.MyAuditVal&lt;&gt;"",_xlpm.MyAuditVal,_xlpm.MacVal&lt;&gt;"",_xlpm.MacVal,_xlpm.WinVal&lt;&gt;"",_xlpm.WinVal,_xlpm.CSVVal&lt;&gt;"",_xlpm.CSVVal)),""))</f>
        <v/>
      </c>
      <c r="O469" s="40" t="str" cm="1">
        <f t="array" ref="O469">IF($AB469=0,"",INDEX(My_Audit!P$2:P$456,$AB469))&amp;""</f>
        <v/>
      </c>
      <c r="P469" s="40"/>
      <c r="Q469" s="41" t="str">
        <f>IF(LEFT(N469,4)="Pass","Nist SP 800-88",My_Audit!R469)&amp;""</f>
        <v/>
      </c>
      <c r="R469" s="40"/>
      <c r="S469" s="40"/>
      <c r="T469" s="41" t="str" cm="1">
        <f t="array" ref="T469">IF($AC469=0,"",INDEX(Models!J$2:J$605,$AC469))</f>
        <v/>
      </c>
      <c r="U469" s="40"/>
      <c r="V469" s="40"/>
      <c r="W469" s="79" t="str" cm="1">
        <f t="array" ref="W469">IF(($Z469+$AA469+$AD469)=0,"",ExpandDiagCodes(_xlfn.TEXTJOIN(", ",TRUE,IF($AA469=0,"",INDEX(My_Audit!L$2:L$456,$AA469)),IF($Z469=0,"",INDEX(Output_Mac!AA$2:AA$500,$Z469)),IF($AD469=0,"",INDEX(Output_Win!AA$2:AA$243,$AD469)))))</f>
        <v/>
      </c>
      <c r="Y469" s="80">
        <f>IFERROR(MATCH($A469,CSV!$A$2:$A$510,0),0)</f>
        <v>0</v>
      </c>
      <c r="Z469" s="80">
        <f>IFERROR(MATCH($A469,Output_Mac!$A$2:$A$500,0),0)</f>
        <v>0</v>
      </c>
      <c r="AA469" s="80">
        <f>IFERROR(MATCH($A469,My_Audit!$A$2:$A$456,0),0)</f>
        <v>0</v>
      </c>
      <c r="AB469" s="80">
        <f>IFERROR(MATCH($C469,My_Audit!$B$2:$B$456,0),0)</f>
        <v>0</v>
      </c>
      <c r="AC469" s="80">
        <f>IFERROR(MATCH($E469,Models!$I$2:$I$605,0),0)</f>
        <v>0</v>
      </c>
      <c r="AD469" s="80">
        <f>IFERROR(MATCH($A469,Output_Win!$A$2:$A$243,0),0)</f>
        <v>0</v>
      </c>
    </row>
    <row r="470" spans="1:30">
      <c r="A470" s="40" t="str">
        <f>_xlfn.TEXTJOIN("",TRUE,Input!$A$4,TEXT(ROW(My_Audit!A469)+Input!$A$8-1,"00"))</f>
        <v>W4857</v>
      </c>
      <c r="B470" s="40" t="str">
        <f>_xlfn.TEXTJOIN("-",TRUE,"ITD",Input!$A$2,A470)</f>
        <v>ITD-SHR11749-W4857</v>
      </c>
      <c r="C470" s="41" t="str" cm="1">
        <f t="array" ref="C470">IF(($Y470+$Z470+$AA470+$AD470)=0,"",IFERROR(_xlfn.LET(_xlpm.CSVVal,IF($Y470=0,"",INDEX(CSV!B$2:B$510,$Y470)),_xlpm.MacVal,IF($Z470=0,"",INDEX(Output_Mac!B$2:B$500,$Z470)),_xlpm.WinVal,IF($AD470=0,"",INDEX(Output_Win!B$2:B$243,$AD470)),_xlpm.MyAuditVal,IF($AA470=0,"",INDEX(My_Audit!B$2:B$456,$AA470)),_xlfn.IFS(_xlpm.MyAuditVal&lt;&gt;"",_xlpm.MyAuditVal,_xlpm.MacVal&lt;&gt;"",_xlpm.MacVal,_xlpm.WinVal&lt;&gt;"",_xlpm.WinVal,_xlpm.CSVVal&lt;&gt;"",_xlpm.CSVVal)),""))</f>
        <v/>
      </c>
      <c r="D470" s="41" t="str" cm="1">
        <f t="array" ref="D470">IF(($Y470+$Z470+$AA470+$AD470)=0,"",IFERROR(_xlfn.LET(_xlpm.CSVVal,IF($Y470=0,"",INDEX(CSV!C$2:C$510,$Y470)),_xlpm.MacVal,IF($Z470=0,"",INDEX(Output_Mac!D$2:D$500,$Z470)),_xlpm.WinVal,IF($AD470=0,"",INDEX(Output_Win!D$2:D$243,$AD470)),_xlpm.MyAuditVal,IF($AA470=0,"",INDEX(My_Audit!C$2:C$456,$AA470)),_xlfn.IFS(_xlpm.MyAuditVal&lt;&gt;"",_xlpm.MyAuditVal,_xlpm.MacVal&lt;&gt;"",_xlpm.MacVal,_xlpm.WinVal&lt;&gt;"",_xlpm.WinVal,_xlpm.CSVVal&lt;&gt;"",_xlpm.CSVVal)),""))</f>
        <v/>
      </c>
      <c r="E470" s="41" t="str" cm="1">
        <f t="array" ref="E470">IF(($Y470+$Z470+$AA470+$AD470)=0,"",IFERROR(_xlfn.LET(_xlpm.CSVVal,IF($Y470=0,"",INDEX(CSV!E$2:E$510,$Y470)),_xlpm.MacVal,IF($Z470=0,"",INDEX(Output_Mac!C$2:C$500,$Z470)),_xlpm.WinVal,IF($AD470=0,"",INDEX(Output_Win!C$2:C$243,$AD470)),_xlpm.MyAuditVal,IF($AA470=0,"",INDEX(My_Audit!D$2:D$456,$AA470)),_xlfn.IFS(_xlpm.MyAuditVal&lt;&gt;"",_xlpm.MyAuditVal,_xlpm.MacVal&lt;&gt;"",_xlpm.MacVal,_xlpm.WinVal&lt;&gt;"",_xlpm.WinVal,_xlpm.CSVVal&lt;&gt;"",_xlpm.CSVVal)),""))</f>
        <v/>
      </c>
      <c r="F470" s="41" t="str" cm="1">
        <f t="array" ref="F470">IF(($Y470+$Z470+$AA470+$AD470)=0,"",IFERROR(_xlfn.LET(_xlpm.CSVVal,IF($Y470=0,"",INDEX(CSV!F$2:F$510,$Y470)),_xlpm.MacVal,IF($Z470=0,"",INDEX(Output_Mac!E$2:E$500,$Z470)),_xlpm.WinVal,IF($AD470=0,"",INDEX(Output_Win!E$2:E$243,$AD470)),_xlpm.MyAuditVal,IF($AA470=0,"",INDEX(My_Audit!E$2:E$456,$AA470)),_xlfn.IFS(_xlpm.MyAuditVal&lt;&gt;"",_xlpm.MyAuditVal,_xlpm.MacVal&lt;&gt;"",_xlpm.MacVal,_xlpm.WinVal&lt;&gt;"",_xlpm.WinVal,_xlpm.CSVVal&lt;&gt;"",PROPER(_xlpm.CSVVal))),""))</f>
        <v/>
      </c>
      <c r="G470" s="41" t="str" cm="1">
        <f t="array" ref="G470">IF(($Y470+$Z470+$AA470+$AD470)=0,"",IFERROR(_xlfn.LET(_xlpm.CSVVal,IF($Y470=0,"",INDEX(CSV!G$2:G$510,$Y470)),_xlpm.MacVal,IF($Z470=0,"",INDEX(Output_Mac!G$2:G$500,$Z470)),_xlpm.WinVal,IF($AD470=0,"",INDEX(Output_Win!G$2:G$243,$AD470)),_xlpm.MyAuditVal,IF($AA470=0,"",INDEX(My_Audit!F$2:F$456,$AA470)),_xlfn.IFS(_xlpm.MyAuditVal&lt;&gt;"",_xlpm.MyAuditVal,_xlpm.MacVal&lt;&gt;"",_xlpm.MacVal,_xlpm.WinVal&lt;&gt;"",_xlpm.WinVal,_xlpm.CSVVal&lt;&gt;"",_xlpm.CSVVal)),""))</f>
        <v/>
      </c>
      <c r="H470" s="41" t="str" cm="1">
        <f t="array" ref="H470">IF($Z470&gt;0,INDEX(Output_Mac!H$2:H$500,$Z470),IF($AD470&gt;0,INDEX(Output_Win!H$2:H$243,$AD470),IF($AA470&gt;0,_xlfn.LET(_xlpm.MyAuditVal,INDEX(My_Audit!G$2:G$456,$AA470),IF(_xlpm.MyAuditVal=0,"",_xlpm.MyAuditVal)),"")))</f>
        <v/>
      </c>
      <c r="I470" s="41" t="str" cm="1">
        <f t="array" ref="I470">IF(($Y470+$Z470+$AA470+$AD470)=0,"",IFERROR(_xlfn.LET(_xlpm.CSVVal,IF($Y470=0,"",INDEX(CSV!H$2:H$510,$Y470)),_xlpm.MacVal,IF($Z470=0,"",INDEX(Output_Mac!I$2:I$500,$Z470)),_xlpm.WinVal,IF($AD470=0,"",INDEX(Output_Win!I$2:I$243,$AD470)),_xlpm.MyAuditVal,IF($AA470=0,"",INDEX(My_Audit!H$2:H$456,$AA470)),_xlfn.IFS(_xlpm.MyAuditVal&lt;&gt;"",_xlpm.MyAuditVal,_xlpm.MacVal&lt;&gt;"",_xlpm.MacVal,_xlpm.WinVal&lt;&gt;"",_xlpm.WinVal,_xlpm.CSVVal&lt;&gt;"",_xlpm.CSVVal)),""))</f>
        <v/>
      </c>
      <c r="J470" s="41" t="str" cm="1">
        <f t="array" ref="J470">IF(($Y470+$Z470+$AA470+$AD470)=0,"",IFERROR(_xlfn.LET(_xlpm.CSVVal,IF($Y470=0,"",INDEX(CSV!J$2:J$510,$Y470)),_xlpm.MacVal,IF($Z470=0,"",INDEX(Output_Mac!J$2:J$500,$Z470)),_xlpm.WinVal,IF($AD470=0,"",INDEX(Output_Win!J$2:J$243,$AD470)),_xlpm.MyAuditVal,IF($AA470=0,"",INDEX(My_Audit!I$2:I$456,$AA470)),_xlfn.IFS(_xlpm.MyAuditVal&lt;&gt;"",_xlpm.MyAuditVal,_xlpm.MacVal&lt;&gt;"",_xlpm.MacVal,_xlpm.WinVal&lt;&gt;"",_xlpm.WinVal,_xlpm.CSVVal&lt;&gt;"",_xlpm.CSVVal)),""))</f>
        <v/>
      </c>
      <c r="K470" s="41" t="str" cm="1">
        <f t="array" ref="K470">IF(($Y470+$Z470+$AA470+$AD470)=0,"",IFERROR(_xlfn.LET(_xlpm.CSVVal,IF($Y470=0,"",INDEX(CSV!N$2:N$510,$Y470)),_xlpm.MacVal,IF($Z470=0,"",INDEX(Output_Mac!L$2:L$500,$Z470)),_xlpm.WinVal,IF($AD470=0,"",INDEX(Output_Win!L$2:L$243,$AD470)),_xlpm.MyAuditVal,IF($AA470=0,"",INDEX(My_Audit!J$2:J$456,$AA470)),_xlfn.IFS(_xlpm.MyAuditVal&lt;&gt;"",_xlpm.MyAuditVal,_xlpm.MacVal&lt;&gt;"",_xlpm.MacVal,_xlpm.WinVal&lt;&gt;"",_xlpm.WinVal,_xlpm.CSVVal&lt;&gt;"",_xlpm.CSVVal)),""))</f>
        <v/>
      </c>
      <c r="L470" s="41" t="str" cm="1">
        <f t="array" ref="L470">IF(($Y470+$Z470+$AA470+$AD470)=0,"",IFERROR(_xlfn.LET(_xlpm.CSVVal,IF($Y470=0,"",INDEX(CSV!Q$2:Q$510,$Y470)),_xlpm.MacVal,IF($Z470=0,"",INDEX(Output_Mac!M$2:M$500,$Z470)),_xlpm.WinVal,IF($AD470=0,"",INDEX(Output_Win!M$2:M$243,$AD470)),_xlpm.MyAuditVal,IF($AA470=0,"",INDEX(My_Audit!K$2:K$456,$AA470)),_xlfn.IFS(_xlpm.MyAuditVal&lt;&gt;"",_xlpm.MyAuditVal,_xlpm.MacVal&lt;&gt;"",_xlpm.MacVal,_xlpm.WinVal&lt;&gt;"",_xlpm.WinVal,_xlpm.CSVVal&lt;&gt;"",_xlpm.CSVVal)),""))</f>
        <v/>
      </c>
      <c r="M470" s="41" t="str" cm="1">
        <f t="array" ref="M470">IF(($Y470+$Z470+$AA470+$AD470)=0,"",ExpandDiagCodes(_xlfn.TEXTJOIN(", ",TRUE,IF($AA470=0,"",INDEX(My_Audit!N$2:N$456,$AA470)),IF($Z470=0,"",INDEX(Output_Mac!S$2:S$500,$Z470)),IF($AD470=0,"",INDEX(Output_Win!S$2:S$243,$AD470)),IF($Y470=0,"",INDEX(CSV!AE$2:AE$510,$Y470)))))</f>
        <v/>
      </c>
      <c r="N470" s="41" t="str" cm="1">
        <f t="array" ref="N470">IF(($Y470+$Z470+$AA470+$AD470)=0,"",IFERROR(_xlfn.LET(_xlpm.CSVVal,IF($Y470=0,"",INDEX(CSV!AG$2:AG$510,$Y470)),_xlpm.MacVal,IF($Z470=0,"",INDEX(Output_Mac!T$2:T$500,$Z470)),_xlpm.WinVal,IF($AD470=0,"",INDEX(Output_Win!T$2:T$243,$AD470)),_xlpm.MyAuditVal,IF($AA470=0,"",INDEX(My_Audit!O$2:O$456,$AA470)),_xlfn.IFS(_xlpm.MyAuditVal&lt;&gt;"",_xlpm.MyAuditVal,_xlpm.MacVal&lt;&gt;"",_xlpm.MacVal,_xlpm.WinVal&lt;&gt;"",_xlpm.WinVal,_xlpm.CSVVal&lt;&gt;"",_xlpm.CSVVal)),""))</f>
        <v/>
      </c>
      <c r="O470" s="40" t="str" cm="1">
        <f t="array" ref="O470">IF($AB470=0,"",INDEX(My_Audit!P$2:P$456,$AB470))&amp;""</f>
        <v/>
      </c>
      <c r="P470" s="40"/>
      <c r="Q470" s="41" t="str">
        <f>IF(LEFT(N470,4)="Pass","Nist SP 800-88",My_Audit!R470)&amp;""</f>
        <v/>
      </c>
      <c r="R470" s="40"/>
      <c r="S470" s="40"/>
      <c r="T470" s="41" t="str" cm="1">
        <f t="array" ref="T470">IF($AC470=0,"",INDEX(Models!J$2:J$605,$AC470))</f>
        <v/>
      </c>
      <c r="U470" s="40"/>
      <c r="V470" s="40"/>
      <c r="W470" s="79" t="str" cm="1">
        <f t="array" ref="W470">IF(($Z470+$AA470+$AD470)=0,"",ExpandDiagCodes(_xlfn.TEXTJOIN(", ",TRUE,IF($AA470=0,"",INDEX(My_Audit!L$2:L$456,$AA470)),IF($Z470=0,"",INDEX(Output_Mac!AA$2:AA$500,$Z470)),IF($AD470=0,"",INDEX(Output_Win!AA$2:AA$243,$AD470)))))</f>
        <v/>
      </c>
      <c r="Y470" s="80">
        <f>IFERROR(MATCH($A470,CSV!$A$2:$A$510,0),0)</f>
        <v>0</v>
      </c>
      <c r="Z470" s="80">
        <f>IFERROR(MATCH($A470,Output_Mac!$A$2:$A$500,0),0)</f>
        <v>0</v>
      </c>
      <c r="AA470" s="80">
        <f>IFERROR(MATCH($A470,My_Audit!$A$2:$A$456,0),0)</f>
        <v>0</v>
      </c>
      <c r="AB470" s="80">
        <f>IFERROR(MATCH($C470,My_Audit!$B$2:$B$456,0),0)</f>
        <v>0</v>
      </c>
      <c r="AC470" s="80">
        <f>IFERROR(MATCH($E470,Models!$I$2:$I$605,0),0)</f>
        <v>0</v>
      </c>
      <c r="AD470" s="80">
        <f>IFERROR(MATCH($A470,Output_Win!$A$2:$A$243,0),0)</f>
        <v>0</v>
      </c>
    </row>
    <row r="471" spans="1:30">
      <c r="A471" s="40" t="str">
        <f>_xlfn.TEXTJOIN("",TRUE,Input!$A$4,TEXT(ROW(My_Audit!A470)+Input!$A$8-1,"00"))</f>
        <v>W4858</v>
      </c>
      <c r="B471" s="40" t="str">
        <f>_xlfn.TEXTJOIN("-",TRUE,"ITD",Input!$A$2,A471)</f>
        <v>ITD-SHR11749-W4858</v>
      </c>
      <c r="C471" s="41" t="str" cm="1">
        <f t="array" ref="C471">IF(($Y471+$Z471+$AA471+$AD471)=0,"",IFERROR(_xlfn.LET(_xlpm.CSVVal,IF($Y471=0,"",INDEX(CSV!B$2:B$510,$Y471)),_xlpm.MacVal,IF($Z471=0,"",INDEX(Output_Mac!B$2:B$500,$Z471)),_xlpm.WinVal,IF($AD471=0,"",INDEX(Output_Win!B$2:B$243,$AD471)),_xlpm.MyAuditVal,IF($AA471=0,"",INDEX(My_Audit!B$2:B$456,$AA471)),_xlfn.IFS(_xlpm.MyAuditVal&lt;&gt;"",_xlpm.MyAuditVal,_xlpm.MacVal&lt;&gt;"",_xlpm.MacVal,_xlpm.WinVal&lt;&gt;"",_xlpm.WinVal,_xlpm.CSVVal&lt;&gt;"",_xlpm.CSVVal)),""))</f>
        <v/>
      </c>
      <c r="D471" s="41" t="str" cm="1">
        <f t="array" ref="D471">IF(($Y471+$Z471+$AA471+$AD471)=0,"",IFERROR(_xlfn.LET(_xlpm.CSVVal,IF($Y471=0,"",INDEX(CSV!C$2:C$510,$Y471)),_xlpm.MacVal,IF($Z471=0,"",INDEX(Output_Mac!D$2:D$500,$Z471)),_xlpm.WinVal,IF($AD471=0,"",INDEX(Output_Win!D$2:D$243,$AD471)),_xlpm.MyAuditVal,IF($AA471=0,"",INDEX(My_Audit!C$2:C$456,$AA471)),_xlfn.IFS(_xlpm.MyAuditVal&lt;&gt;"",_xlpm.MyAuditVal,_xlpm.MacVal&lt;&gt;"",_xlpm.MacVal,_xlpm.WinVal&lt;&gt;"",_xlpm.WinVal,_xlpm.CSVVal&lt;&gt;"",_xlpm.CSVVal)),""))</f>
        <v/>
      </c>
      <c r="E471" s="41" t="str" cm="1">
        <f t="array" ref="E471">IF(($Y471+$Z471+$AA471+$AD471)=0,"",IFERROR(_xlfn.LET(_xlpm.CSVVal,IF($Y471=0,"",INDEX(CSV!E$2:E$510,$Y471)),_xlpm.MacVal,IF($Z471=0,"",INDEX(Output_Mac!C$2:C$500,$Z471)),_xlpm.WinVal,IF($AD471=0,"",INDEX(Output_Win!C$2:C$243,$AD471)),_xlpm.MyAuditVal,IF($AA471=0,"",INDEX(My_Audit!D$2:D$456,$AA471)),_xlfn.IFS(_xlpm.MyAuditVal&lt;&gt;"",_xlpm.MyAuditVal,_xlpm.MacVal&lt;&gt;"",_xlpm.MacVal,_xlpm.WinVal&lt;&gt;"",_xlpm.WinVal,_xlpm.CSVVal&lt;&gt;"",_xlpm.CSVVal)),""))</f>
        <v/>
      </c>
      <c r="F471" s="41" t="str" cm="1">
        <f t="array" ref="F471">IF(($Y471+$Z471+$AA471+$AD471)=0,"",IFERROR(_xlfn.LET(_xlpm.CSVVal,IF($Y471=0,"",INDEX(CSV!F$2:F$510,$Y471)),_xlpm.MacVal,IF($Z471=0,"",INDEX(Output_Mac!E$2:E$500,$Z471)),_xlpm.WinVal,IF($AD471=0,"",INDEX(Output_Win!E$2:E$243,$AD471)),_xlpm.MyAuditVal,IF($AA471=0,"",INDEX(My_Audit!E$2:E$456,$AA471)),_xlfn.IFS(_xlpm.MyAuditVal&lt;&gt;"",_xlpm.MyAuditVal,_xlpm.MacVal&lt;&gt;"",_xlpm.MacVal,_xlpm.WinVal&lt;&gt;"",_xlpm.WinVal,_xlpm.CSVVal&lt;&gt;"",PROPER(_xlpm.CSVVal))),""))</f>
        <v/>
      </c>
      <c r="G471" s="41" t="str" cm="1">
        <f t="array" ref="G471">IF(($Y471+$Z471+$AA471+$AD471)=0,"",IFERROR(_xlfn.LET(_xlpm.CSVVal,IF($Y471=0,"",INDEX(CSV!G$2:G$510,$Y471)),_xlpm.MacVal,IF($Z471=0,"",INDEX(Output_Mac!G$2:G$500,$Z471)),_xlpm.WinVal,IF($AD471=0,"",INDEX(Output_Win!G$2:G$243,$AD471)),_xlpm.MyAuditVal,IF($AA471=0,"",INDEX(My_Audit!F$2:F$456,$AA471)),_xlfn.IFS(_xlpm.MyAuditVal&lt;&gt;"",_xlpm.MyAuditVal,_xlpm.MacVal&lt;&gt;"",_xlpm.MacVal,_xlpm.WinVal&lt;&gt;"",_xlpm.WinVal,_xlpm.CSVVal&lt;&gt;"",_xlpm.CSVVal)),""))</f>
        <v/>
      </c>
      <c r="H471" s="41" t="str" cm="1">
        <f t="array" ref="H471">IF($Z471&gt;0,INDEX(Output_Mac!H$2:H$500,$Z471),IF($AD471&gt;0,INDEX(Output_Win!H$2:H$243,$AD471),IF($AA471&gt;0,_xlfn.LET(_xlpm.MyAuditVal,INDEX(My_Audit!G$2:G$456,$AA471),IF(_xlpm.MyAuditVal=0,"",_xlpm.MyAuditVal)),"")))</f>
        <v/>
      </c>
      <c r="I471" s="41" t="str" cm="1">
        <f t="array" ref="I471">IF(($Y471+$Z471+$AA471+$AD471)=0,"",IFERROR(_xlfn.LET(_xlpm.CSVVal,IF($Y471=0,"",INDEX(CSV!H$2:H$510,$Y471)),_xlpm.MacVal,IF($Z471=0,"",INDEX(Output_Mac!I$2:I$500,$Z471)),_xlpm.WinVal,IF($AD471=0,"",INDEX(Output_Win!I$2:I$243,$AD471)),_xlpm.MyAuditVal,IF($AA471=0,"",INDEX(My_Audit!H$2:H$456,$AA471)),_xlfn.IFS(_xlpm.MyAuditVal&lt;&gt;"",_xlpm.MyAuditVal,_xlpm.MacVal&lt;&gt;"",_xlpm.MacVal,_xlpm.WinVal&lt;&gt;"",_xlpm.WinVal,_xlpm.CSVVal&lt;&gt;"",_xlpm.CSVVal)),""))</f>
        <v/>
      </c>
      <c r="J471" s="41" t="str" cm="1">
        <f t="array" ref="J471">IF(($Y471+$Z471+$AA471+$AD471)=0,"",IFERROR(_xlfn.LET(_xlpm.CSVVal,IF($Y471=0,"",INDEX(CSV!J$2:J$510,$Y471)),_xlpm.MacVal,IF($Z471=0,"",INDEX(Output_Mac!J$2:J$500,$Z471)),_xlpm.WinVal,IF($AD471=0,"",INDEX(Output_Win!J$2:J$243,$AD471)),_xlpm.MyAuditVal,IF($AA471=0,"",INDEX(My_Audit!I$2:I$456,$AA471)),_xlfn.IFS(_xlpm.MyAuditVal&lt;&gt;"",_xlpm.MyAuditVal,_xlpm.MacVal&lt;&gt;"",_xlpm.MacVal,_xlpm.WinVal&lt;&gt;"",_xlpm.WinVal,_xlpm.CSVVal&lt;&gt;"",_xlpm.CSVVal)),""))</f>
        <v/>
      </c>
      <c r="K471" s="41" t="str" cm="1">
        <f t="array" ref="K471">IF(($Y471+$Z471+$AA471+$AD471)=0,"",IFERROR(_xlfn.LET(_xlpm.CSVVal,IF($Y471=0,"",INDEX(CSV!N$2:N$510,$Y471)),_xlpm.MacVal,IF($Z471=0,"",INDEX(Output_Mac!L$2:L$500,$Z471)),_xlpm.WinVal,IF($AD471=0,"",INDEX(Output_Win!L$2:L$243,$AD471)),_xlpm.MyAuditVal,IF($AA471=0,"",INDEX(My_Audit!J$2:J$456,$AA471)),_xlfn.IFS(_xlpm.MyAuditVal&lt;&gt;"",_xlpm.MyAuditVal,_xlpm.MacVal&lt;&gt;"",_xlpm.MacVal,_xlpm.WinVal&lt;&gt;"",_xlpm.WinVal,_xlpm.CSVVal&lt;&gt;"",_xlpm.CSVVal)),""))</f>
        <v/>
      </c>
      <c r="L471" s="41" t="str" cm="1">
        <f t="array" ref="L471">IF(($Y471+$Z471+$AA471+$AD471)=0,"",IFERROR(_xlfn.LET(_xlpm.CSVVal,IF($Y471=0,"",INDEX(CSV!Q$2:Q$510,$Y471)),_xlpm.MacVal,IF($Z471=0,"",INDEX(Output_Mac!M$2:M$500,$Z471)),_xlpm.WinVal,IF($AD471=0,"",INDEX(Output_Win!M$2:M$243,$AD471)),_xlpm.MyAuditVal,IF($AA471=0,"",INDEX(My_Audit!K$2:K$456,$AA471)),_xlfn.IFS(_xlpm.MyAuditVal&lt;&gt;"",_xlpm.MyAuditVal,_xlpm.MacVal&lt;&gt;"",_xlpm.MacVal,_xlpm.WinVal&lt;&gt;"",_xlpm.WinVal,_xlpm.CSVVal&lt;&gt;"",_xlpm.CSVVal)),""))</f>
        <v/>
      </c>
      <c r="M471" s="41" t="str" cm="1">
        <f t="array" ref="M471">IF(($Y471+$Z471+$AA471+$AD471)=0,"",ExpandDiagCodes(_xlfn.TEXTJOIN(", ",TRUE,IF($AA471=0,"",INDEX(My_Audit!N$2:N$456,$AA471)),IF($Z471=0,"",INDEX(Output_Mac!S$2:S$500,$Z471)),IF($AD471=0,"",INDEX(Output_Win!S$2:S$243,$AD471)),IF($Y471=0,"",INDEX(CSV!AE$2:AE$510,$Y471)))))</f>
        <v/>
      </c>
      <c r="N471" s="41" t="str" cm="1">
        <f t="array" ref="N471">IF(($Y471+$Z471+$AA471+$AD471)=0,"",IFERROR(_xlfn.LET(_xlpm.CSVVal,IF($Y471=0,"",INDEX(CSV!AG$2:AG$510,$Y471)),_xlpm.MacVal,IF($Z471=0,"",INDEX(Output_Mac!T$2:T$500,$Z471)),_xlpm.WinVal,IF($AD471=0,"",INDEX(Output_Win!T$2:T$243,$AD471)),_xlpm.MyAuditVal,IF($AA471=0,"",INDEX(My_Audit!O$2:O$456,$AA471)),_xlfn.IFS(_xlpm.MyAuditVal&lt;&gt;"",_xlpm.MyAuditVal,_xlpm.MacVal&lt;&gt;"",_xlpm.MacVal,_xlpm.WinVal&lt;&gt;"",_xlpm.WinVal,_xlpm.CSVVal&lt;&gt;"",_xlpm.CSVVal)),""))</f>
        <v/>
      </c>
      <c r="O471" s="40" t="str" cm="1">
        <f t="array" ref="O471">IF($AB471=0,"",INDEX(My_Audit!P$2:P$456,$AB471))&amp;""</f>
        <v/>
      </c>
      <c r="P471" s="40"/>
      <c r="Q471" s="41" t="str">
        <f>IF(LEFT(N471,4)="Pass","Nist SP 800-88",My_Audit!R471)&amp;""</f>
        <v/>
      </c>
      <c r="R471" s="40"/>
      <c r="S471" s="40"/>
      <c r="T471" s="41" t="str" cm="1">
        <f t="array" ref="T471">IF($AC471=0,"",INDEX(Models!J$2:J$605,$AC471))</f>
        <v/>
      </c>
      <c r="U471" s="40"/>
      <c r="V471" s="40"/>
      <c r="W471" s="79" t="str" cm="1">
        <f t="array" ref="W471">IF(($Z471+$AA471+$AD471)=0,"",ExpandDiagCodes(_xlfn.TEXTJOIN(", ",TRUE,IF($AA471=0,"",INDEX(My_Audit!L$2:L$456,$AA471)),IF($Z471=0,"",INDEX(Output_Mac!AA$2:AA$500,$Z471)),IF($AD471=0,"",INDEX(Output_Win!AA$2:AA$243,$AD471)))))</f>
        <v/>
      </c>
      <c r="Y471" s="80">
        <f>IFERROR(MATCH($A471,CSV!$A$2:$A$510,0),0)</f>
        <v>0</v>
      </c>
      <c r="Z471" s="80">
        <f>IFERROR(MATCH($A471,Output_Mac!$A$2:$A$500,0),0)</f>
        <v>0</v>
      </c>
      <c r="AA471" s="80">
        <f>IFERROR(MATCH($A471,My_Audit!$A$2:$A$456,0),0)</f>
        <v>0</v>
      </c>
      <c r="AB471" s="80">
        <f>IFERROR(MATCH($C471,My_Audit!$B$2:$B$456,0),0)</f>
        <v>0</v>
      </c>
      <c r="AC471" s="80">
        <f>IFERROR(MATCH($E471,Models!$I$2:$I$605,0),0)</f>
        <v>0</v>
      </c>
      <c r="AD471" s="80">
        <f>IFERROR(MATCH($A471,Output_Win!$A$2:$A$243,0),0)</f>
        <v>0</v>
      </c>
    </row>
    <row r="472" spans="1:30">
      <c r="A472" s="40" t="str">
        <f>_xlfn.TEXTJOIN("",TRUE,Input!$A$4,TEXT(ROW(My_Audit!A471)+Input!$A$8-1,"00"))</f>
        <v>W4859</v>
      </c>
      <c r="B472" s="40" t="str">
        <f>_xlfn.TEXTJOIN("-",TRUE,"ITD",Input!$A$2,A472)</f>
        <v>ITD-SHR11749-W4859</v>
      </c>
      <c r="C472" s="41" t="str" cm="1">
        <f t="array" ref="C472">IF(($Y472+$Z472+$AA472+$AD472)=0,"",IFERROR(_xlfn.LET(_xlpm.CSVVal,IF($Y472=0,"",INDEX(CSV!B$2:B$510,$Y472)),_xlpm.MacVal,IF($Z472=0,"",INDEX(Output_Mac!B$2:B$500,$Z472)),_xlpm.WinVal,IF($AD472=0,"",INDEX(Output_Win!B$2:B$243,$AD472)),_xlpm.MyAuditVal,IF($AA472=0,"",INDEX(My_Audit!B$2:B$456,$AA472)),_xlfn.IFS(_xlpm.MyAuditVal&lt;&gt;"",_xlpm.MyAuditVal,_xlpm.MacVal&lt;&gt;"",_xlpm.MacVal,_xlpm.WinVal&lt;&gt;"",_xlpm.WinVal,_xlpm.CSVVal&lt;&gt;"",_xlpm.CSVVal)),""))</f>
        <v/>
      </c>
      <c r="D472" s="41" t="str" cm="1">
        <f t="array" ref="D472">IF(($Y472+$Z472+$AA472+$AD472)=0,"",IFERROR(_xlfn.LET(_xlpm.CSVVal,IF($Y472=0,"",INDEX(CSV!C$2:C$510,$Y472)),_xlpm.MacVal,IF($Z472=0,"",INDEX(Output_Mac!D$2:D$500,$Z472)),_xlpm.WinVal,IF($AD472=0,"",INDEX(Output_Win!D$2:D$243,$AD472)),_xlpm.MyAuditVal,IF($AA472=0,"",INDEX(My_Audit!C$2:C$456,$AA472)),_xlfn.IFS(_xlpm.MyAuditVal&lt;&gt;"",_xlpm.MyAuditVal,_xlpm.MacVal&lt;&gt;"",_xlpm.MacVal,_xlpm.WinVal&lt;&gt;"",_xlpm.WinVal,_xlpm.CSVVal&lt;&gt;"",_xlpm.CSVVal)),""))</f>
        <v/>
      </c>
      <c r="E472" s="41" t="str" cm="1">
        <f t="array" ref="E472">IF(($Y472+$Z472+$AA472+$AD472)=0,"",IFERROR(_xlfn.LET(_xlpm.CSVVal,IF($Y472=0,"",INDEX(CSV!E$2:E$510,$Y472)),_xlpm.MacVal,IF($Z472=0,"",INDEX(Output_Mac!C$2:C$500,$Z472)),_xlpm.WinVal,IF($AD472=0,"",INDEX(Output_Win!C$2:C$243,$AD472)),_xlpm.MyAuditVal,IF($AA472=0,"",INDEX(My_Audit!D$2:D$456,$AA472)),_xlfn.IFS(_xlpm.MyAuditVal&lt;&gt;"",_xlpm.MyAuditVal,_xlpm.MacVal&lt;&gt;"",_xlpm.MacVal,_xlpm.WinVal&lt;&gt;"",_xlpm.WinVal,_xlpm.CSVVal&lt;&gt;"",_xlpm.CSVVal)),""))</f>
        <v/>
      </c>
      <c r="F472" s="41" t="str" cm="1">
        <f t="array" ref="F472">IF(($Y472+$Z472+$AA472+$AD472)=0,"",IFERROR(_xlfn.LET(_xlpm.CSVVal,IF($Y472=0,"",INDEX(CSV!F$2:F$510,$Y472)),_xlpm.MacVal,IF($Z472=0,"",INDEX(Output_Mac!E$2:E$500,$Z472)),_xlpm.WinVal,IF($AD472=0,"",INDEX(Output_Win!E$2:E$243,$AD472)),_xlpm.MyAuditVal,IF($AA472=0,"",INDEX(My_Audit!E$2:E$456,$AA472)),_xlfn.IFS(_xlpm.MyAuditVal&lt;&gt;"",_xlpm.MyAuditVal,_xlpm.MacVal&lt;&gt;"",_xlpm.MacVal,_xlpm.WinVal&lt;&gt;"",_xlpm.WinVal,_xlpm.CSVVal&lt;&gt;"",PROPER(_xlpm.CSVVal))),""))</f>
        <v/>
      </c>
      <c r="G472" s="41" t="str" cm="1">
        <f t="array" ref="G472">IF(($Y472+$Z472+$AA472+$AD472)=0,"",IFERROR(_xlfn.LET(_xlpm.CSVVal,IF($Y472=0,"",INDEX(CSV!G$2:G$510,$Y472)),_xlpm.MacVal,IF($Z472=0,"",INDEX(Output_Mac!G$2:G$500,$Z472)),_xlpm.WinVal,IF($AD472=0,"",INDEX(Output_Win!G$2:G$243,$AD472)),_xlpm.MyAuditVal,IF($AA472=0,"",INDEX(My_Audit!F$2:F$456,$AA472)),_xlfn.IFS(_xlpm.MyAuditVal&lt;&gt;"",_xlpm.MyAuditVal,_xlpm.MacVal&lt;&gt;"",_xlpm.MacVal,_xlpm.WinVal&lt;&gt;"",_xlpm.WinVal,_xlpm.CSVVal&lt;&gt;"",_xlpm.CSVVal)),""))</f>
        <v/>
      </c>
      <c r="H472" s="41" t="str" cm="1">
        <f t="array" ref="H472">IF($Z472&gt;0,INDEX(Output_Mac!H$2:H$500,$Z472),IF($AD472&gt;0,INDEX(Output_Win!H$2:H$243,$AD472),IF($AA472&gt;0,_xlfn.LET(_xlpm.MyAuditVal,INDEX(My_Audit!G$2:G$456,$AA472),IF(_xlpm.MyAuditVal=0,"",_xlpm.MyAuditVal)),"")))</f>
        <v/>
      </c>
      <c r="I472" s="41" t="str" cm="1">
        <f t="array" ref="I472">IF(($Y472+$Z472+$AA472+$AD472)=0,"",IFERROR(_xlfn.LET(_xlpm.CSVVal,IF($Y472=0,"",INDEX(CSV!H$2:H$510,$Y472)),_xlpm.MacVal,IF($Z472=0,"",INDEX(Output_Mac!I$2:I$500,$Z472)),_xlpm.WinVal,IF($AD472=0,"",INDEX(Output_Win!I$2:I$243,$AD472)),_xlpm.MyAuditVal,IF($AA472=0,"",INDEX(My_Audit!H$2:H$456,$AA472)),_xlfn.IFS(_xlpm.MyAuditVal&lt;&gt;"",_xlpm.MyAuditVal,_xlpm.MacVal&lt;&gt;"",_xlpm.MacVal,_xlpm.WinVal&lt;&gt;"",_xlpm.WinVal,_xlpm.CSVVal&lt;&gt;"",_xlpm.CSVVal)),""))</f>
        <v/>
      </c>
      <c r="J472" s="41" t="str" cm="1">
        <f t="array" ref="J472">IF(($Y472+$Z472+$AA472+$AD472)=0,"",IFERROR(_xlfn.LET(_xlpm.CSVVal,IF($Y472=0,"",INDEX(CSV!J$2:J$510,$Y472)),_xlpm.MacVal,IF($Z472=0,"",INDEX(Output_Mac!J$2:J$500,$Z472)),_xlpm.WinVal,IF($AD472=0,"",INDEX(Output_Win!J$2:J$243,$AD472)),_xlpm.MyAuditVal,IF($AA472=0,"",INDEX(My_Audit!I$2:I$456,$AA472)),_xlfn.IFS(_xlpm.MyAuditVal&lt;&gt;"",_xlpm.MyAuditVal,_xlpm.MacVal&lt;&gt;"",_xlpm.MacVal,_xlpm.WinVal&lt;&gt;"",_xlpm.WinVal,_xlpm.CSVVal&lt;&gt;"",_xlpm.CSVVal)),""))</f>
        <v/>
      </c>
      <c r="K472" s="41" t="str" cm="1">
        <f t="array" ref="K472">IF(($Y472+$Z472+$AA472+$AD472)=0,"",IFERROR(_xlfn.LET(_xlpm.CSVVal,IF($Y472=0,"",INDEX(CSV!N$2:N$510,$Y472)),_xlpm.MacVal,IF($Z472=0,"",INDEX(Output_Mac!L$2:L$500,$Z472)),_xlpm.WinVal,IF($AD472=0,"",INDEX(Output_Win!L$2:L$243,$AD472)),_xlpm.MyAuditVal,IF($AA472=0,"",INDEX(My_Audit!J$2:J$456,$AA472)),_xlfn.IFS(_xlpm.MyAuditVal&lt;&gt;"",_xlpm.MyAuditVal,_xlpm.MacVal&lt;&gt;"",_xlpm.MacVal,_xlpm.WinVal&lt;&gt;"",_xlpm.WinVal,_xlpm.CSVVal&lt;&gt;"",_xlpm.CSVVal)),""))</f>
        <v/>
      </c>
      <c r="L472" s="41" t="str" cm="1">
        <f t="array" ref="L472">IF(($Y472+$Z472+$AA472+$AD472)=0,"",IFERROR(_xlfn.LET(_xlpm.CSVVal,IF($Y472=0,"",INDEX(CSV!Q$2:Q$510,$Y472)),_xlpm.MacVal,IF($Z472=0,"",INDEX(Output_Mac!M$2:M$500,$Z472)),_xlpm.WinVal,IF($AD472=0,"",INDEX(Output_Win!M$2:M$243,$AD472)),_xlpm.MyAuditVal,IF($AA472=0,"",INDEX(My_Audit!K$2:K$456,$AA472)),_xlfn.IFS(_xlpm.MyAuditVal&lt;&gt;"",_xlpm.MyAuditVal,_xlpm.MacVal&lt;&gt;"",_xlpm.MacVal,_xlpm.WinVal&lt;&gt;"",_xlpm.WinVal,_xlpm.CSVVal&lt;&gt;"",_xlpm.CSVVal)),""))</f>
        <v/>
      </c>
      <c r="M472" s="41" t="str" cm="1">
        <f t="array" ref="M472">IF(($Y472+$Z472+$AA472+$AD472)=0,"",ExpandDiagCodes(_xlfn.TEXTJOIN(", ",TRUE,IF($AA472=0,"",INDEX(My_Audit!N$2:N$456,$AA472)),IF($Z472=0,"",INDEX(Output_Mac!S$2:S$500,$Z472)),IF($AD472=0,"",INDEX(Output_Win!S$2:S$243,$AD472)),IF($Y472=0,"",INDEX(CSV!AE$2:AE$510,$Y472)))))</f>
        <v/>
      </c>
      <c r="N472" s="41" t="str" cm="1">
        <f t="array" ref="N472">IF(($Y472+$Z472+$AA472+$AD472)=0,"",IFERROR(_xlfn.LET(_xlpm.CSVVal,IF($Y472=0,"",INDEX(CSV!AG$2:AG$510,$Y472)),_xlpm.MacVal,IF($Z472=0,"",INDEX(Output_Mac!T$2:T$500,$Z472)),_xlpm.WinVal,IF($AD472=0,"",INDEX(Output_Win!T$2:T$243,$AD472)),_xlpm.MyAuditVal,IF($AA472=0,"",INDEX(My_Audit!O$2:O$456,$AA472)),_xlfn.IFS(_xlpm.MyAuditVal&lt;&gt;"",_xlpm.MyAuditVal,_xlpm.MacVal&lt;&gt;"",_xlpm.MacVal,_xlpm.WinVal&lt;&gt;"",_xlpm.WinVal,_xlpm.CSVVal&lt;&gt;"",_xlpm.CSVVal)),""))</f>
        <v/>
      </c>
      <c r="O472" s="40" t="str" cm="1">
        <f t="array" ref="O472">IF($AB472=0,"",INDEX(My_Audit!P$2:P$456,$AB472))&amp;""</f>
        <v/>
      </c>
      <c r="P472" s="40"/>
      <c r="Q472" s="41" t="str">
        <f>IF(LEFT(N472,4)="Pass","Nist SP 800-88",My_Audit!R472)&amp;""</f>
        <v/>
      </c>
      <c r="R472" s="40"/>
      <c r="S472" s="40"/>
      <c r="T472" s="41" t="str" cm="1">
        <f t="array" ref="T472">IF($AC472=0,"",INDEX(Models!J$2:J$605,$AC472))</f>
        <v/>
      </c>
      <c r="U472" s="40"/>
      <c r="V472" s="40"/>
      <c r="W472" s="79" t="str" cm="1">
        <f t="array" ref="W472">IF(($Z472+$AA472+$AD472)=0,"",ExpandDiagCodes(_xlfn.TEXTJOIN(", ",TRUE,IF($AA472=0,"",INDEX(My_Audit!L$2:L$456,$AA472)),IF($Z472=0,"",INDEX(Output_Mac!AA$2:AA$500,$Z472)),IF($AD472=0,"",INDEX(Output_Win!AA$2:AA$243,$AD472)))))</f>
        <v/>
      </c>
      <c r="Y472" s="80">
        <f>IFERROR(MATCH($A472,CSV!$A$2:$A$510,0),0)</f>
        <v>0</v>
      </c>
      <c r="Z472" s="80">
        <f>IFERROR(MATCH($A472,Output_Mac!$A$2:$A$500,0),0)</f>
        <v>0</v>
      </c>
      <c r="AA472" s="80">
        <f>IFERROR(MATCH($A472,My_Audit!$A$2:$A$456,0),0)</f>
        <v>0</v>
      </c>
      <c r="AB472" s="80">
        <f>IFERROR(MATCH($C472,My_Audit!$B$2:$B$456,0),0)</f>
        <v>0</v>
      </c>
      <c r="AC472" s="80">
        <f>IFERROR(MATCH($E472,Models!$I$2:$I$605,0),0)</f>
        <v>0</v>
      </c>
      <c r="AD472" s="80">
        <f>IFERROR(MATCH($A472,Output_Win!$A$2:$A$243,0),0)</f>
        <v>0</v>
      </c>
    </row>
    <row r="473" spans="1:30">
      <c r="A473" s="40" t="str">
        <f>_xlfn.TEXTJOIN("",TRUE,Input!$A$4,TEXT(ROW(My_Audit!A472)+Input!$A$8-1,"00"))</f>
        <v>W4860</v>
      </c>
      <c r="B473" s="40" t="str">
        <f>_xlfn.TEXTJOIN("-",TRUE,"ITD",Input!$A$2,A473)</f>
        <v>ITD-SHR11749-W4860</v>
      </c>
      <c r="C473" s="41" t="str" cm="1">
        <f t="array" ref="C473">IF(($Y473+$Z473+$AA473+$AD473)=0,"",IFERROR(_xlfn.LET(_xlpm.CSVVal,IF($Y473=0,"",INDEX(CSV!B$2:B$510,$Y473)),_xlpm.MacVal,IF($Z473=0,"",INDEX(Output_Mac!B$2:B$500,$Z473)),_xlpm.WinVal,IF($AD473=0,"",INDEX(Output_Win!B$2:B$243,$AD473)),_xlpm.MyAuditVal,IF($AA473=0,"",INDEX(My_Audit!B$2:B$456,$AA473)),_xlfn.IFS(_xlpm.MyAuditVal&lt;&gt;"",_xlpm.MyAuditVal,_xlpm.MacVal&lt;&gt;"",_xlpm.MacVal,_xlpm.WinVal&lt;&gt;"",_xlpm.WinVal,_xlpm.CSVVal&lt;&gt;"",_xlpm.CSVVal)),""))</f>
        <v/>
      </c>
      <c r="D473" s="41" t="str" cm="1">
        <f t="array" ref="D473">IF(($Y473+$Z473+$AA473+$AD473)=0,"",IFERROR(_xlfn.LET(_xlpm.CSVVal,IF($Y473=0,"",INDEX(CSV!C$2:C$510,$Y473)),_xlpm.MacVal,IF($Z473=0,"",INDEX(Output_Mac!D$2:D$500,$Z473)),_xlpm.WinVal,IF($AD473=0,"",INDEX(Output_Win!D$2:D$243,$AD473)),_xlpm.MyAuditVal,IF($AA473=0,"",INDEX(My_Audit!C$2:C$456,$AA473)),_xlfn.IFS(_xlpm.MyAuditVal&lt;&gt;"",_xlpm.MyAuditVal,_xlpm.MacVal&lt;&gt;"",_xlpm.MacVal,_xlpm.WinVal&lt;&gt;"",_xlpm.WinVal,_xlpm.CSVVal&lt;&gt;"",_xlpm.CSVVal)),""))</f>
        <v/>
      </c>
      <c r="E473" s="41" t="str" cm="1">
        <f t="array" ref="E473">IF(($Y473+$Z473+$AA473+$AD473)=0,"",IFERROR(_xlfn.LET(_xlpm.CSVVal,IF($Y473=0,"",INDEX(CSV!E$2:E$510,$Y473)),_xlpm.MacVal,IF($Z473=0,"",INDEX(Output_Mac!C$2:C$500,$Z473)),_xlpm.WinVal,IF($AD473=0,"",INDEX(Output_Win!C$2:C$243,$AD473)),_xlpm.MyAuditVal,IF($AA473=0,"",INDEX(My_Audit!D$2:D$456,$AA473)),_xlfn.IFS(_xlpm.MyAuditVal&lt;&gt;"",_xlpm.MyAuditVal,_xlpm.MacVal&lt;&gt;"",_xlpm.MacVal,_xlpm.WinVal&lt;&gt;"",_xlpm.WinVal,_xlpm.CSVVal&lt;&gt;"",_xlpm.CSVVal)),""))</f>
        <v/>
      </c>
      <c r="F473" s="41" t="str" cm="1">
        <f t="array" ref="F473">IF(($Y473+$Z473+$AA473+$AD473)=0,"",IFERROR(_xlfn.LET(_xlpm.CSVVal,IF($Y473=0,"",INDEX(CSV!F$2:F$510,$Y473)),_xlpm.MacVal,IF($Z473=0,"",INDEX(Output_Mac!E$2:E$500,$Z473)),_xlpm.WinVal,IF($AD473=0,"",INDEX(Output_Win!E$2:E$243,$AD473)),_xlpm.MyAuditVal,IF($AA473=0,"",INDEX(My_Audit!E$2:E$456,$AA473)),_xlfn.IFS(_xlpm.MyAuditVal&lt;&gt;"",_xlpm.MyAuditVal,_xlpm.MacVal&lt;&gt;"",_xlpm.MacVal,_xlpm.WinVal&lt;&gt;"",_xlpm.WinVal,_xlpm.CSVVal&lt;&gt;"",PROPER(_xlpm.CSVVal))),""))</f>
        <v/>
      </c>
      <c r="G473" s="41" t="str" cm="1">
        <f t="array" ref="G473">IF(($Y473+$Z473+$AA473+$AD473)=0,"",IFERROR(_xlfn.LET(_xlpm.CSVVal,IF($Y473=0,"",INDEX(CSV!G$2:G$510,$Y473)),_xlpm.MacVal,IF($Z473=0,"",INDEX(Output_Mac!G$2:G$500,$Z473)),_xlpm.WinVal,IF($AD473=0,"",INDEX(Output_Win!G$2:G$243,$AD473)),_xlpm.MyAuditVal,IF($AA473=0,"",INDEX(My_Audit!F$2:F$456,$AA473)),_xlfn.IFS(_xlpm.MyAuditVal&lt;&gt;"",_xlpm.MyAuditVal,_xlpm.MacVal&lt;&gt;"",_xlpm.MacVal,_xlpm.WinVal&lt;&gt;"",_xlpm.WinVal,_xlpm.CSVVal&lt;&gt;"",_xlpm.CSVVal)),""))</f>
        <v/>
      </c>
      <c r="H473" s="41" t="str" cm="1">
        <f t="array" ref="H473">IF($Z473&gt;0,INDEX(Output_Mac!H$2:H$500,$Z473),IF($AD473&gt;0,INDEX(Output_Win!H$2:H$243,$AD473),IF($AA473&gt;0,_xlfn.LET(_xlpm.MyAuditVal,INDEX(My_Audit!G$2:G$456,$AA473),IF(_xlpm.MyAuditVal=0,"",_xlpm.MyAuditVal)),"")))</f>
        <v/>
      </c>
      <c r="I473" s="41" t="str" cm="1">
        <f t="array" ref="I473">IF(($Y473+$Z473+$AA473+$AD473)=0,"",IFERROR(_xlfn.LET(_xlpm.CSVVal,IF($Y473=0,"",INDEX(CSV!H$2:H$510,$Y473)),_xlpm.MacVal,IF($Z473=0,"",INDEX(Output_Mac!I$2:I$500,$Z473)),_xlpm.WinVal,IF($AD473=0,"",INDEX(Output_Win!I$2:I$243,$AD473)),_xlpm.MyAuditVal,IF($AA473=0,"",INDEX(My_Audit!H$2:H$456,$AA473)),_xlfn.IFS(_xlpm.MyAuditVal&lt;&gt;"",_xlpm.MyAuditVal,_xlpm.MacVal&lt;&gt;"",_xlpm.MacVal,_xlpm.WinVal&lt;&gt;"",_xlpm.WinVal,_xlpm.CSVVal&lt;&gt;"",_xlpm.CSVVal)),""))</f>
        <v/>
      </c>
      <c r="J473" s="41" t="str" cm="1">
        <f t="array" ref="J473">IF(($Y473+$Z473+$AA473+$AD473)=0,"",IFERROR(_xlfn.LET(_xlpm.CSVVal,IF($Y473=0,"",INDEX(CSV!J$2:J$510,$Y473)),_xlpm.MacVal,IF($Z473=0,"",INDEX(Output_Mac!J$2:J$500,$Z473)),_xlpm.WinVal,IF($AD473=0,"",INDEX(Output_Win!J$2:J$243,$AD473)),_xlpm.MyAuditVal,IF($AA473=0,"",INDEX(My_Audit!I$2:I$456,$AA473)),_xlfn.IFS(_xlpm.MyAuditVal&lt;&gt;"",_xlpm.MyAuditVal,_xlpm.MacVal&lt;&gt;"",_xlpm.MacVal,_xlpm.WinVal&lt;&gt;"",_xlpm.WinVal,_xlpm.CSVVal&lt;&gt;"",_xlpm.CSVVal)),""))</f>
        <v/>
      </c>
      <c r="K473" s="41" t="str" cm="1">
        <f t="array" ref="K473">IF(($Y473+$Z473+$AA473+$AD473)=0,"",IFERROR(_xlfn.LET(_xlpm.CSVVal,IF($Y473=0,"",INDEX(CSV!N$2:N$510,$Y473)),_xlpm.MacVal,IF($Z473=0,"",INDEX(Output_Mac!L$2:L$500,$Z473)),_xlpm.WinVal,IF($AD473=0,"",INDEX(Output_Win!L$2:L$243,$AD473)),_xlpm.MyAuditVal,IF($AA473=0,"",INDEX(My_Audit!J$2:J$456,$AA473)),_xlfn.IFS(_xlpm.MyAuditVal&lt;&gt;"",_xlpm.MyAuditVal,_xlpm.MacVal&lt;&gt;"",_xlpm.MacVal,_xlpm.WinVal&lt;&gt;"",_xlpm.WinVal,_xlpm.CSVVal&lt;&gt;"",_xlpm.CSVVal)),""))</f>
        <v/>
      </c>
      <c r="L473" s="41" t="str" cm="1">
        <f t="array" ref="L473">IF(($Y473+$Z473+$AA473+$AD473)=0,"",IFERROR(_xlfn.LET(_xlpm.CSVVal,IF($Y473=0,"",INDEX(CSV!Q$2:Q$510,$Y473)),_xlpm.MacVal,IF($Z473=0,"",INDEX(Output_Mac!M$2:M$500,$Z473)),_xlpm.WinVal,IF($AD473=0,"",INDEX(Output_Win!M$2:M$243,$AD473)),_xlpm.MyAuditVal,IF($AA473=0,"",INDEX(My_Audit!K$2:K$456,$AA473)),_xlfn.IFS(_xlpm.MyAuditVal&lt;&gt;"",_xlpm.MyAuditVal,_xlpm.MacVal&lt;&gt;"",_xlpm.MacVal,_xlpm.WinVal&lt;&gt;"",_xlpm.WinVal,_xlpm.CSVVal&lt;&gt;"",_xlpm.CSVVal)),""))</f>
        <v/>
      </c>
      <c r="M473" s="41" t="str" cm="1">
        <f t="array" ref="M473">IF(($Y473+$Z473+$AA473+$AD473)=0,"",ExpandDiagCodes(_xlfn.TEXTJOIN(", ",TRUE,IF($AA473=0,"",INDEX(My_Audit!N$2:N$456,$AA473)),IF($Z473=0,"",INDEX(Output_Mac!S$2:S$500,$Z473)),IF($AD473=0,"",INDEX(Output_Win!S$2:S$243,$AD473)),IF($Y473=0,"",INDEX(CSV!AE$2:AE$510,$Y473)))))</f>
        <v/>
      </c>
      <c r="N473" s="41" t="str" cm="1">
        <f t="array" ref="N473">IF(($Y473+$Z473+$AA473+$AD473)=0,"",IFERROR(_xlfn.LET(_xlpm.CSVVal,IF($Y473=0,"",INDEX(CSV!AG$2:AG$510,$Y473)),_xlpm.MacVal,IF($Z473=0,"",INDEX(Output_Mac!T$2:T$500,$Z473)),_xlpm.WinVal,IF($AD473=0,"",INDEX(Output_Win!T$2:T$243,$AD473)),_xlpm.MyAuditVal,IF($AA473=0,"",INDEX(My_Audit!O$2:O$456,$AA473)),_xlfn.IFS(_xlpm.MyAuditVal&lt;&gt;"",_xlpm.MyAuditVal,_xlpm.MacVal&lt;&gt;"",_xlpm.MacVal,_xlpm.WinVal&lt;&gt;"",_xlpm.WinVal,_xlpm.CSVVal&lt;&gt;"",_xlpm.CSVVal)),""))</f>
        <v/>
      </c>
      <c r="O473" s="40" t="str" cm="1">
        <f t="array" ref="O473">IF($AB473=0,"",INDEX(My_Audit!P$2:P$456,$AB473))&amp;""</f>
        <v/>
      </c>
      <c r="P473" s="40"/>
      <c r="Q473" s="41" t="str">
        <f>IF(LEFT(N473,4)="Pass","Nist SP 800-88",My_Audit!R473)&amp;""</f>
        <v/>
      </c>
      <c r="R473" s="40"/>
      <c r="S473" s="40"/>
      <c r="T473" s="41" t="str" cm="1">
        <f t="array" ref="T473">IF($AC473=0,"",INDEX(Models!J$2:J$605,$AC473))</f>
        <v/>
      </c>
      <c r="U473" s="40"/>
      <c r="V473" s="40"/>
      <c r="W473" s="79" t="str" cm="1">
        <f t="array" ref="W473">IF(($Z473+$AA473+$AD473)=0,"",ExpandDiagCodes(_xlfn.TEXTJOIN(", ",TRUE,IF($AA473=0,"",INDEX(My_Audit!L$2:L$456,$AA473)),IF($Z473=0,"",INDEX(Output_Mac!AA$2:AA$500,$Z473)),IF($AD473=0,"",INDEX(Output_Win!AA$2:AA$243,$AD473)))))</f>
        <v/>
      </c>
      <c r="Y473" s="80">
        <f>IFERROR(MATCH($A473,CSV!$A$2:$A$510,0),0)</f>
        <v>0</v>
      </c>
      <c r="Z473" s="80">
        <f>IFERROR(MATCH($A473,Output_Mac!$A$2:$A$500,0),0)</f>
        <v>0</v>
      </c>
      <c r="AA473" s="80">
        <f>IFERROR(MATCH($A473,My_Audit!$A$2:$A$456,0),0)</f>
        <v>0</v>
      </c>
      <c r="AB473" s="80">
        <f>IFERROR(MATCH($C473,My_Audit!$B$2:$B$456,0),0)</f>
        <v>0</v>
      </c>
      <c r="AC473" s="80">
        <f>IFERROR(MATCH($E473,Models!$I$2:$I$605,0),0)</f>
        <v>0</v>
      </c>
      <c r="AD473" s="80">
        <f>IFERROR(MATCH($A473,Output_Win!$A$2:$A$243,0),0)</f>
        <v>0</v>
      </c>
    </row>
    <row r="474" spans="1:30">
      <c r="A474" s="40" t="str">
        <f>_xlfn.TEXTJOIN("",TRUE,Input!$A$4,TEXT(ROW(My_Audit!A473)+Input!$A$8-1,"00"))</f>
        <v>W4861</v>
      </c>
      <c r="B474" s="40" t="str">
        <f>_xlfn.TEXTJOIN("-",TRUE,"ITD",Input!$A$2,A474)</f>
        <v>ITD-SHR11749-W4861</v>
      </c>
      <c r="C474" s="41" t="str" cm="1">
        <f t="array" ref="C474">IF(($Y474+$Z474+$AA474+$AD474)=0,"",IFERROR(_xlfn.LET(_xlpm.CSVVal,IF($Y474=0,"",INDEX(CSV!B$2:B$510,$Y474)),_xlpm.MacVal,IF($Z474=0,"",INDEX(Output_Mac!B$2:B$500,$Z474)),_xlpm.WinVal,IF($AD474=0,"",INDEX(Output_Win!B$2:B$243,$AD474)),_xlpm.MyAuditVal,IF($AA474=0,"",INDEX(My_Audit!B$2:B$456,$AA474)),_xlfn.IFS(_xlpm.MyAuditVal&lt;&gt;"",_xlpm.MyAuditVal,_xlpm.MacVal&lt;&gt;"",_xlpm.MacVal,_xlpm.WinVal&lt;&gt;"",_xlpm.WinVal,_xlpm.CSVVal&lt;&gt;"",_xlpm.CSVVal)),""))</f>
        <v/>
      </c>
      <c r="D474" s="41" t="str" cm="1">
        <f t="array" ref="D474">IF(($Y474+$Z474+$AA474+$AD474)=0,"",IFERROR(_xlfn.LET(_xlpm.CSVVal,IF($Y474=0,"",INDEX(CSV!C$2:C$510,$Y474)),_xlpm.MacVal,IF($Z474=0,"",INDEX(Output_Mac!D$2:D$500,$Z474)),_xlpm.WinVal,IF($AD474=0,"",INDEX(Output_Win!D$2:D$243,$AD474)),_xlpm.MyAuditVal,IF($AA474=0,"",INDEX(My_Audit!C$2:C$456,$AA474)),_xlfn.IFS(_xlpm.MyAuditVal&lt;&gt;"",_xlpm.MyAuditVal,_xlpm.MacVal&lt;&gt;"",_xlpm.MacVal,_xlpm.WinVal&lt;&gt;"",_xlpm.WinVal,_xlpm.CSVVal&lt;&gt;"",_xlpm.CSVVal)),""))</f>
        <v/>
      </c>
      <c r="E474" s="41" t="str" cm="1">
        <f t="array" ref="E474">IF(($Y474+$Z474+$AA474+$AD474)=0,"",IFERROR(_xlfn.LET(_xlpm.CSVVal,IF($Y474=0,"",INDEX(CSV!E$2:E$510,$Y474)),_xlpm.MacVal,IF($Z474=0,"",INDEX(Output_Mac!C$2:C$500,$Z474)),_xlpm.WinVal,IF($AD474=0,"",INDEX(Output_Win!C$2:C$243,$AD474)),_xlpm.MyAuditVal,IF($AA474=0,"",INDEX(My_Audit!D$2:D$456,$AA474)),_xlfn.IFS(_xlpm.MyAuditVal&lt;&gt;"",_xlpm.MyAuditVal,_xlpm.MacVal&lt;&gt;"",_xlpm.MacVal,_xlpm.WinVal&lt;&gt;"",_xlpm.WinVal,_xlpm.CSVVal&lt;&gt;"",_xlpm.CSVVal)),""))</f>
        <v/>
      </c>
      <c r="F474" s="41" t="str" cm="1">
        <f t="array" ref="F474">IF(($Y474+$Z474+$AA474+$AD474)=0,"",IFERROR(_xlfn.LET(_xlpm.CSVVal,IF($Y474=0,"",INDEX(CSV!F$2:F$510,$Y474)),_xlpm.MacVal,IF($Z474=0,"",INDEX(Output_Mac!E$2:E$500,$Z474)),_xlpm.WinVal,IF($AD474=0,"",INDEX(Output_Win!E$2:E$243,$AD474)),_xlpm.MyAuditVal,IF($AA474=0,"",INDEX(My_Audit!E$2:E$456,$AA474)),_xlfn.IFS(_xlpm.MyAuditVal&lt;&gt;"",_xlpm.MyAuditVal,_xlpm.MacVal&lt;&gt;"",_xlpm.MacVal,_xlpm.WinVal&lt;&gt;"",_xlpm.WinVal,_xlpm.CSVVal&lt;&gt;"",PROPER(_xlpm.CSVVal))),""))</f>
        <v/>
      </c>
      <c r="G474" s="41" t="str" cm="1">
        <f t="array" ref="G474">IF(($Y474+$Z474+$AA474+$AD474)=0,"",IFERROR(_xlfn.LET(_xlpm.CSVVal,IF($Y474=0,"",INDEX(CSV!G$2:G$510,$Y474)),_xlpm.MacVal,IF($Z474=0,"",INDEX(Output_Mac!G$2:G$500,$Z474)),_xlpm.WinVal,IF($AD474=0,"",INDEX(Output_Win!G$2:G$243,$AD474)),_xlpm.MyAuditVal,IF($AA474=0,"",INDEX(My_Audit!F$2:F$456,$AA474)),_xlfn.IFS(_xlpm.MyAuditVal&lt;&gt;"",_xlpm.MyAuditVal,_xlpm.MacVal&lt;&gt;"",_xlpm.MacVal,_xlpm.WinVal&lt;&gt;"",_xlpm.WinVal,_xlpm.CSVVal&lt;&gt;"",_xlpm.CSVVal)),""))</f>
        <v/>
      </c>
      <c r="H474" s="41" t="str" cm="1">
        <f t="array" ref="H474">IF($Z474&gt;0,INDEX(Output_Mac!H$2:H$500,$Z474),IF($AD474&gt;0,INDEX(Output_Win!H$2:H$243,$AD474),IF($AA474&gt;0,_xlfn.LET(_xlpm.MyAuditVal,INDEX(My_Audit!G$2:G$456,$AA474),IF(_xlpm.MyAuditVal=0,"",_xlpm.MyAuditVal)),"")))</f>
        <v/>
      </c>
      <c r="I474" s="41" t="str" cm="1">
        <f t="array" ref="I474">IF(($Y474+$Z474+$AA474+$AD474)=0,"",IFERROR(_xlfn.LET(_xlpm.CSVVal,IF($Y474=0,"",INDEX(CSV!H$2:H$510,$Y474)),_xlpm.MacVal,IF($Z474=0,"",INDEX(Output_Mac!I$2:I$500,$Z474)),_xlpm.WinVal,IF($AD474=0,"",INDEX(Output_Win!I$2:I$243,$AD474)),_xlpm.MyAuditVal,IF($AA474=0,"",INDEX(My_Audit!H$2:H$456,$AA474)),_xlfn.IFS(_xlpm.MyAuditVal&lt;&gt;"",_xlpm.MyAuditVal,_xlpm.MacVal&lt;&gt;"",_xlpm.MacVal,_xlpm.WinVal&lt;&gt;"",_xlpm.WinVal,_xlpm.CSVVal&lt;&gt;"",_xlpm.CSVVal)),""))</f>
        <v/>
      </c>
      <c r="J474" s="41" t="str" cm="1">
        <f t="array" ref="J474">IF(($Y474+$Z474+$AA474+$AD474)=0,"",IFERROR(_xlfn.LET(_xlpm.CSVVal,IF($Y474=0,"",INDEX(CSV!J$2:J$510,$Y474)),_xlpm.MacVal,IF($Z474=0,"",INDEX(Output_Mac!J$2:J$500,$Z474)),_xlpm.WinVal,IF($AD474=0,"",INDEX(Output_Win!J$2:J$243,$AD474)),_xlpm.MyAuditVal,IF($AA474=0,"",INDEX(My_Audit!I$2:I$456,$AA474)),_xlfn.IFS(_xlpm.MyAuditVal&lt;&gt;"",_xlpm.MyAuditVal,_xlpm.MacVal&lt;&gt;"",_xlpm.MacVal,_xlpm.WinVal&lt;&gt;"",_xlpm.WinVal,_xlpm.CSVVal&lt;&gt;"",_xlpm.CSVVal)),""))</f>
        <v/>
      </c>
      <c r="K474" s="41" t="str" cm="1">
        <f t="array" ref="K474">IF(($Y474+$Z474+$AA474+$AD474)=0,"",IFERROR(_xlfn.LET(_xlpm.CSVVal,IF($Y474=0,"",INDEX(CSV!N$2:N$510,$Y474)),_xlpm.MacVal,IF($Z474=0,"",INDEX(Output_Mac!L$2:L$500,$Z474)),_xlpm.WinVal,IF($AD474=0,"",INDEX(Output_Win!L$2:L$243,$AD474)),_xlpm.MyAuditVal,IF($AA474=0,"",INDEX(My_Audit!J$2:J$456,$AA474)),_xlfn.IFS(_xlpm.MyAuditVal&lt;&gt;"",_xlpm.MyAuditVal,_xlpm.MacVal&lt;&gt;"",_xlpm.MacVal,_xlpm.WinVal&lt;&gt;"",_xlpm.WinVal,_xlpm.CSVVal&lt;&gt;"",_xlpm.CSVVal)),""))</f>
        <v/>
      </c>
      <c r="L474" s="41" t="str" cm="1">
        <f t="array" ref="L474">IF(($Y474+$Z474+$AA474+$AD474)=0,"",IFERROR(_xlfn.LET(_xlpm.CSVVal,IF($Y474=0,"",INDEX(CSV!Q$2:Q$510,$Y474)),_xlpm.MacVal,IF($Z474=0,"",INDEX(Output_Mac!M$2:M$500,$Z474)),_xlpm.WinVal,IF($AD474=0,"",INDEX(Output_Win!M$2:M$243,$AD474)),_xlpm.MyAuditVal,IF($AA474=0,"",INDEX(My_Audit!K$2:K$456,$AA474)),_xlfn.IFS(_xlpm.MyAuditVal&lt;&gt;"",_xlpm.MyAuditVal,_xlpm.MacVal&lt;&gt;"",_xlpm.MacVal,_xlpm.WinVal&lt;&gt;"",_xlpm.WinVal,_xlpm.CSVVal&lt;&gt;"",_xlpm.CSVVal)),""))</f>
        <v/>
      </c>
      <c r="M474" s="41" t="str" cm="1">
        <f t="array" ref="M474">IF(($Y474+$Z474+$AA474+$AD474)=0,"",ExpandDiagCodes(_xlfn.TEXTJOIN(", ",TRUE,IF($AA474=0,"",INDEX(My_Audit!N$2:N$456,$AA474)),IF($Z474=0,"",INDEX(Output_Mac!S$2:S$500,$Z474)),IF($AD474=0,"",INDEX(Output_Win!S$2:S$243,$AD474)),IF($Y474=0,"",INDEX(CSV!AE$2:AE$510,$Y474)))))</f>
        <v/>
      </c>
      <c r="N474" s="41" t="str" cm="1">
        <f t="array" ref="N474">IF(($Y474+$Z474+$AA474+$AD474)=0,"",IFERROR(_xlfn.LET(_xlpm.CSVVal,IF($Y474=0,"",INDEX(CSV!AG$2:AG$510,$Y474)),_xlpm.MacVal,IF($Z474=0,"",INDEX(Output_Mac!T$2:T$500,$Z474)),_xlpm.WinVal,IF($AD474=0,"",INDEX(Output_Win!T$2:T$243,$AD474)),_xlpm.MyAuditVal,IF($AA474=0,"",INDEX(My_Audit!O$2:O$456,$AA474)),_xlfn.IFS(_xlpm.MyAuditVal&lt;&gt;"",_xlpm.MyAuditVal,_xlpm.MacVal&lt;&gt;"",_xlpm.MacVal,_xlpm.WinVal&lt;&gt;"",_xlpm.WinVal,_xlpm.CSVVal&lt;&gt;"",_xlpm.CSVVal)),""))</f>
        <v/>
      </c>
      <c r="O474" s="40" t="str" cm="1">
        <f t="array" ref="O474">IF($AB474=0,"",INDEX(My_Audit!P$2:P$456,$AB474))&amp;""</f>
        <v/>
      </c>
      <c r="P474" s="40"/>
      <c r="Q474" s="41" t="str">
        <f>IF(LEFT(N474,4)="Pass","Nist SP 800-88",My_Audit!R474)&amp;""</f>
        <v/>
      </c>
      <c r="R474" s="40"/>
      <c r="S474" s="40"/>
      <c r="T474" s="41" t="str" cm="1">
        <f t="array" ref="T474">IF($AC474=0,"",INDEX(Models!J$2:J$605,$AC474))</f>
        <v/>
      </c>
      <c r="U474" s="40"/>
      <c r="V474" s="40"/>
      <c r="W474" s="79" t="str" cm="1">
        <f t="array" ref="W474">IF(($Z474+$AA474+$AD474)=0,"",ExpandDiagCodes(_xlfn.TEXTJOIN(", ",TRUE,IF($AA474=0,"",INDEX(My_Audit!L$2:L$456,$AA474)),IF($Z474=0,"",INDEX(Output_Mac!AA$2:AA$500,$Z474)),IF($AD474=0,"",INDEX(Output_Win!AA$2:AA$243,$AD474)))))</f>
        <v/>
      </c>
      <c r="Y474" s="80">
        <f>IFERROR(MATCH($A474,CSV!$A$2:$A$510,0),0)</f>
        <v>0</v>
      </c>
      <c r="Z474" s="80">
        <f>IFERROR(MATCH($A474,Output_Mac!$A$2:$A$500,0),0)</f>
        <v>0</v>
      </c>
      <c r="AA474" s="80">
        <f>IFERROR(MATCH($A474,My_Audit!$A$2:$A$456,0),0)</f>
        <v>0</v>
      </c>
      <c r="AB474" s="80">
        <f>IFERROR(MATCH($C474,My_Audit!$B$2:$B$456,0),0)</f>
        <v>0</v>
      </c>
      <c r="AC474" s="80">
        <f>IFERROR(MATCH($E474,Models!$I$2:$I$605,0),0)</f>
        <v>0</v>
      </c>
      <c r="AD474" s="80">
        <f>IFERROR(MATCH($A474,Output_Win!$A$2:$A$243,0),0)</f>
        <v>0</v>
      </c>
    </row>
    <row r="475" spans="1:30">
      <c r="A475" s="40" t="str">
        <f>_xlfn.TEXTJOIN("",TRUE,Input!$A$4,TEXT(ROW(My_Audit!A474)+Input!$A$8-1,"00"))</f>
        <v>W4862</v>
      </c>
      <c r="B475" s="40" t="str">
        <f>_xlfn.TEXTJOIN("-",TRUE,"ITD",Input!$A$2,A475)</f>
        <v>ITD-SHR11749-W4862</v>
      </c>
      <c r="C475" s="41" t="str" cm="1">
        <f t="array" ref="C475">IF(($Y475+$Z475+$AA475+$AD475)=0,"",IFERROR(_xlfn.LET(_xlpm.CSVVal,IF($Y475=0,"",INDEX(CSV!B$2:B$510,$Y475)),_xlpm.MacVal,IF($Z475=0,"",INDEX(Output_Mac!B$2:B$500,$Z475)),_xlpm.WinVal,IF($AD475=0,"",INDEX(Output_Win!B$2:B$243,$AD475)),_xlpm.MyAuditVal,IF($AA475=0,"",INDEX(My_Audit!B$2:B$456,$AA475)),_xlfn.IFS(_xlpm.MyAuditVal&lt;&gt;"",_xlpm.MyAuditVal,_xlpm.MacVal&lt;&gt;"",_xlpm.MacVal,_xlpm.WinVal&lt;&gt;"",_xlpm.WinVal,_xlpm.CSVVal&lt;&gt;"",_xlpm.CSVVal)),""))</f>
        <v/>
      </c>
      <c r="D475" s="41" t="str" cm="1">
        <f t="array" ref="D475">IF(($Y475+$Z475+$AA475+$AD475)=0,"",IFERROR(_xlfn.LET(_xlpm.CSVVal,IF($Y475=0,"",INDEX(CSV!C$2:C$510,$Y475)),_xlpm.MacVal,IF($Z475=0,"",INDEX(Output_Mac!D$2:D$500,$Z475)),_xlpm.WinVal,IF($AD475=0,"",INDEX(Output_Win!D$2:D$243,$AD475)),_xlpm.MyAuditVal,IF($AA475=0,"",INDEX(My_Audit!C$2:C$456,$AA475)),_xlfn.IFS(_xlpm.MyAuditVal&lt;&gt;"",_xlpm.MyAuditVal,_xlpm.MacVal&lt;&gt;"",_xlpm.MacVal,_xlpm.WinVal&lt;&gt;"",_xlpm.WinVal,_xlpm.CSVVal&lt;&gt;"",_xlpm.CSVVal)),""))</f>
        <v/>
      </c>
      <c r="E475" s="41" t="str" cm="1">
        <f t="array" ref="E475">IF(($Y475+$Z475+$AA475+$AD475)=0,"",IFERROR(_xlfn.LET(_xlpm.CSVVal,IF($Y475=0,"",INDEX(CSV!E$2:E$510,$Y475)),_xlpm.MacVal,IF($Z475=0,"",INDEX(Output_Mac!C$2:C$500,$Z475)),_xlpm.WinVal,IF($AD475=0,"",INDEX(Output_Win!C$2:C$243,$AD475)),_xlpm.MyAuditVal,IF($AA475=0,"",INDEX(My_Audit!D$2:D$456,$AA475)),_xlfn.IFS(_xlpm.MyAuditVal&lt;&gt;"",_xlpm.MyAuditVal,_xlpm.MacVal&lt;&gt;"",_xlpm.MacVal,_xlpm.WinVal&lt;&gt;"",_xlpm.WinVal,_xlpm.CSVVal&lt;&gt;"",_xlpm.CSVVal)),""))</f>
        <v/>
      </c>
      <c r="F475" s="41" t="str" cm="1">
        <f t="array" ref="F475">IF(($Y475+$Z475+$AA475+$AD475)=0,"",IFERROR(_xlfn.LET(_xlpm.CSVVal,IF($Y475=0,"",INDEX(CSV!F$2:F$510,$Y475)),_xlpm.MacVal,IF($Z475=0,"",INDEX(Output_Mac!E$2:E$500,$Z475)),_xlpm.WinVal,IF($AD475=0,"",INDEX(Output_Win!E$2:E$243,$AD475)),_xlpm.MyAuditVal,IF($AA475=0,"",INDEX(My_Audit!E$2:E$456,$AA475)),_xlfn.IFS(_xlpm.MyAuditVal&lt;&gt;"",_xlpm.MyAuditVal,_xlpm.MacVal&lt;&gt;"",_xlpm.MacVal,_xlpm.WinVal&lt;&gt;"",_xlpm.WinVal,_xlpm.CSVVal&lt;&gt;"",PROPER(_xlpm.CSVVal))),""))</f>
        <v/>
      </c>
      <c r="G475" s="41" t="str" cm="1">
        <f t="array" ref="G475">IF(($Y475+$Z475+$AA475+$AD475)=0,"",IFERROR(_xlfn.LET(_xlpm.CSVVal,IF($Y475=0,"",INDEX(CSV!G$2:G$510,$Y475)),_xlpm.MacVal,IF($Z475=0,"",INDEX(Output_Mac!G$2:G$500,$Z475)),_xlpm.WinVal,IF($AD475=0,"",INDEX(Output_Win!G$2:G$243,$AD475)),_xlpm.MyAuditVal,IF($AA475=0,"",INDEX(My_Audit!F$2:F$456,$AA475)),_xlfn.IFS(_xlpm.MyAuditVal&lt;&gt;"",_xlpm.MyAuditVal,_xlpm.MacVal&lt;&gt;"",_xlpm.MacVal,_xlpm.WinVal&lt;&gt;"",_xlpm.WinVal,_xlpm.CSVVal&lt;&gt;"",_xlpm.CSVVal)),""))</f>
        <v/>
      </c>
      <c r="H475" s="41" t="str" cm="1">
        <f t="array" ref="H475">IF($Z475&gt;0,INDEX(Output_Mac!H$2:H$500,$Z475),IF($AD475&gt;0,INDEX(Output_Win!H$2:H$243,$AD475),IF($AA475&gt;0,_xlfn.LET(_xlpm.MyAuditVal,INDEX(My_Audit!G$2:G$456,$AA475),IF(_xlpm.MyAuditVal=0,"",_xlpm.MyAuditVal)),"")))</f>
        <v/>
      </c>
      <c r="I475" s="41" t="str" cm="1">
        <f t="array" ref="I475">IF(($Y475+$Z475+$AA475+$AD475)=0,"",IFERROR(_xlfn.LET(_xlpm.CSVVal,IF($Y475=0,"",INDEX(CSV!H$2:H$510,$Y475)),_xlpm.MacVal,IF($Z475=0,"",INDEX(Output_Mac!I$2:I$500,$Z475)),_xlpm.WinVal,IF($AD475=0,"",INDEX(Output_Win!I$2:I$243,$AD475)),_xlpm.MyAuditVal,IF($AA475=0,"",INDEX(My_Audit!H$2:H$456,$AA475)),_xlfn.IFS(_xlpm.MyAuditVal&lt;&gt;"",_xlpm.MyAuditVal,_xlpm.MacVal&lt;&gt;"",_xlpm.MacVal,_xlpm.WinVal&lt;&gt;"",_xlpm.WinVal,_xlpm.CSVVal&lt;&gt;"",_xlpm.CSVVal)),""))</f>
        <v/>
      </c>
      <c r="J475" s="41" t="str" cm="1">
        <f t="array" ref="J475">IF(($Y475+$Z475+$AA475+$AD475)=0,"",IFERROR(_xlfn.LET(_xlpm.CSVVal,IF($Y475=0,"",INDEX(CSV!J$2:J$510,$Y475)),_xlpm.MacVal,IF($Z475=0,"",INDEX(Output_Mac!J$2:J$500,$Z475)),_xlpm.WinVal,IF($AD475=0,"",INDEX(Output_Win!J$2:J$243,$AD475)),_xlpm.MyAuditVal,IF($AA475=0,"",INDEX(My_Audit!I$2:I$456,$AA475)),_xlfn.IFS(_xlpm.MyAuditVal&lt;&gt;"",_xlpm.MyAuditVal,_xlpm.MacVal&lt;&gt;"",_xlpm.MacVal,_xlpm.WinVal&lt;&gt;"",_xlpm.WinVal,_xlpm.CSVVal&lt;&gt;"",_xlpm.CSVVal)),""))</f>
        <v/>
      </c>
      <c r="K475" s="41" t="str" cm="1">
        <f t="array" ref="K475">IF(($Y475+$Z475+$AA475+$AD475)=0,"",IFERROR(_xlfn.LET(_xlpm.CSVVal,IF($Y475=0,"",INDEX(CSV!N$2:N$510,$Y475)),_xlpm.MacVal,IF($Z475=0,"",INDEX(Output_Mac!L$2:L$500,$Z475)),_xlpm.WinVal,IF($AD475=0,"",INDEX(Output_Win!L$2:L$243,$AD475)),_xlpm.MyAuditVal,IF($AA475=0,"",INDEX(My_Audit!J$2:J$456,$AA475)),_xlfn.IFS(_xlpm.MyAuditVal&lt;&gt;"",_xlpm.MyAuditVal,_xlpm.MacVal&lt;&gt;"",_xlpm.MacVal,_xlpm.WinVal&lt;&gt;"",_xlpm.WinVal,_xlpm.CSVVal&lt;&gt;"",_xlpm.CSVVal)),""))</f>
        <v/>
      </c>
      <c r="L475" s="41" t="str" cm="1">
        <f t="array" ref="L475">IF(($Y475+$Z475+$AA475+$AD475)=0,"",IFERROR(_xlfn.LET(_xlpm.CSVVal,IF($Y475=0,"",INDEX(CSV!Q$2:Q$510,$Y475)),_xlpm.MacVal,IF($Z475=0,"",INDEX(Output_Mac!M$2:M$500,$Z475)),_xlpm.WinVal,IF($AD475=0,"",INDEX(Output_Win!M$2:M$243,$AD475)),_xlpm.MyAuditVal,IF($AA475=0,"",INDEX(My_Audit!K$2:K$456,$AA475)),_xlfn.IFS(_xlpm.MyAuditVal&lt;&gt;"",_xlpm.MyAuditVal,_xlpm.MacVal&lt;&gt;"",_xlpm.MacVal,_xlpm.WinVal&lt;&gt;"",_xlpm.WinVal,_xlpm.CSVVal&lt;&gt;"",_xlpm.CSVVal)),""))</f>
        <v/>
      </c>
      <c r="M475" s="41" t="str" cm="1">
        <f t="array" ref="M475">IF(($Y475+$Z475+$AA475+$AD475)=0,"",ExpandDiagCodes(_xlfn.TEXTJOIN(", ",TRUE,IF($AA475=0,"",INDEX(My_Audit!N$2:N$456,$AA475)),IF($Z475=0,"",INDEX(Output_Mac!S$2:S$500,$Z475)),IF($AD475=0,"",INDEX(Output_Win!S$2:S$243,$AD475)),IF($Y475=0,"",INDEX(CSV!AE$2:AE$510,$Y475)))))</f>
        <v/>
      </c>
      <c r="N475" s="41" t="str" cm="1">
        <f t="array" ref="N475">IF(($Y475+$Z475+$AA475+$AD475)=0,"",IFERROR(_xlfn.LET(_xlpm.CSVVal,IF($Y475=0,"",INDEX(CSV!AG$2:AG$510,$Y475)),_xlpm.MacVal,IF($Z475=0,"",INDEX(Output_Mac!T$2:T$500,$Z475)),_xlpm.WinVal,IF($AD475=0,"",INDEX(Output_Win!T$2:T$243,$AD475)),_xlpm.MyAuditVal,IF($AA475=0,"",INDEX(My_Audit!O$2:O$456,$AA475)),_xlfn.IFS(_xlpm.MyAuditVal&lt;&gt;"",_xlpm.MyAuditVal,_xlpm.MacVal&lt;&gt;"",_xlpm.MacVal,_xlpm.WinVal&lt;&gt;"",_xlpm.WinVal,_xlpm.CSVVal&lt;&gt;"",_xlpm.CSVVal)),""))</f>
        <v/>
      </c>
      <c r="O475" s="40" t="str" cm="1">
        <f t="array" ref="O475">IF($AB475=0,"",INDEX(My_Audit!P$2:P$456,$AB475))&amp;""</f>
        <v/>
      </c>
      <c r="P475" s="40"/>
      <c r="Q475" s="41" t="str">
        <f>IF(LEFT(N475,4)="Pass","Nist SP 800-88",My_Audit!R475)&amp;""</f>
        <v/>
      </c>
      <c r="R475" s="40"/>
      <c r="S475" s="40"/>
      <c r="T475" s="41" t="str" cm="1">
        <f t="array" ref="T475">IF($AC475=0,"",INDEX(Models!J$2:J$605,$AC475))</f>
        <v/>
      </c>
      <c r="U475" s="40"/>
      <c r="V475" s="40"/>
      <c r="W475" s="79" t="str" cm="1">
        <f t="array" ref="W475">IF(($Z475+$AA475+$AD475)=0,"",ExpandDiagCodes(_xlfn.TEXTJOIN(", ",TRUE,IF($AA475=0,"",INDEX(My_Audit!L$2:L$456,$AA475)),IF($Z475=0,"",INDEX(Output_Mac!AA$2:AA$500,$Z475)),IF($AD475=0,"",INDEX(Output_Win!AA$2:AA$243,$AD475)))))</f>
        <v/>
      </c>
      <c r="Y475" s="80">
        <f>IFERROR(MATCH($A475,CSV!$A$2:$A$510,0),0)</f>
        <v>0</v>
      </c>
      <c r="Z475" s="80">
        <f>IFERROR(MATCH($A475,Output_Mac!$A$2:$A$500,0),0)</f>
        <v>0</v>
      </c>
      <c r="AA475" s="80">
        <f>IFERROR(MATCH($A475,My_Audit!$A$2:$A$456,0),0)</f>
        <v>0</v>
      </c>
      <c r="AB475" s="80">
        <f>IFERROR(MATCH($C475,My_Audit!$B$2:$B$456,0),0)</f>
        <v>0</v>
      </c>
      <c r="AC475" s="80">
        <f>IFERROR(MATCH($E475,Models!$I$2:$I$605,0),0)</f>
        <v>0</v>
      </c>
      <c r="AD475" s="80">
        <f>IFERROR(MATCH($A475,Output_Win!$A$2:$A$243,0),0)</f>
        <v>0</v>
      </c>
    </row>
    <row r="476" spans="1:30">
      <c r="A476" s="40" t="str">
        <f>_xlfn.TEXTJOIN("",TRUE,Input!$A$4,TEXT(ROW(My_Audit!A475)+Input!$A$8-1,"00"))</f>
        <v>W4863</v>
      </c>
      <c r="B476" s="40" t="str">
        <f>_xlfn.TEXTJOIN("-",TRUE,"ITD",Input!$A$2,A476)</f>
        <v>ITD-SHR11749-W4863</v>
      </c>
      <c r="C476" s="41" t="str" cm="1">
        <f t="array" ref="C476">IF(($Y476+$Z476+$AA476+$AD476)=0,"",IFERROR(_xlfn.LET(_xlpm.CSVVal,IF($Y476=0,"",INDEX(CSV!B$2:B$510,$Y476)),_xlpm.MacVal,IF($Z476=0,"",INDEX(Output_Mac!B$2:B$500,$Z476)),_xlpm.WinVal,IF($AD476=0,"",INDEX(Output_Win!B$2:B$243,$AD476)),_xlpm.MyAuditVal,IF($AA476=0,"",INDEX(My_Audit!B$2:B$456,$AA476)),_xlfn.IFS(_xlpm.MyAuditVal&lt;&gt;"",_xlpm.MyAuditVal,_xlpm.MacVal&lt;&gt;"",_xlpm.MacVal,_xlpm.WinVal&lt;&gt;"",_xlpm.WinVal,_xlpm.CSVVal&lt;&gt;"",_xlpm.CSVVal)),""))</f>
        <v/>
      </c>
      <c r="D476" s="41" t="str" cm="1">
        <f t="array" ref="D476">IF(($Y476+$Z476+$AA476+$AD476)=0,"",IFERROR(_xlfn.LET(_xlpm.CSVVal,IF($Y476=0,"",INDEX(CSV!C$2:C$510,$Y476)),_xlpm.MacVal,IF($Z476=0,"",INDEX(Output_Mac!D$2:D$500,$Z476)),_xlpm.WinVal,IF($AD476=0,"",INDEX(Output_Win!D$2:D$243,$AD476)),_xlpm.MyAuditVal,IF($AA476=0,"",INDEX(My_Audit!C$2:C$456,$AA476)),_xlfn.IFS(_xlpm.MyAuditVal&lt;&gt;"",_xlpm.MyAuditVal,_xlpm.MacVal&lt;&gt;"",_xlpm.MacVal,_xlpm.WinVal&lt;&gt;"",_xlpm.WinVal,_xlpm.CSVVal&lt;&gt;"",_xlpm.CSVVal)),""))</f>
        <v/>
      </c>
      <c r="E476" s="41" t="str" cm="1">
        <f t="array" ref="E476">IF(($Y476+$Z476+$AA476+$AD476)=0,"",IFERROR(_xlfn.LET(_xlpm.CSVVal,IF($Y476=0,"",INDEX(CSV!E$2:E$510,$Y476)),_xlpm.MacVal,IF($Z476=0,"",INDEX(Output_Mac!C$2:C$500,$Z476)),_xlpm.WinVal,IF($AD476=0,"",INDEX(Output_Win!C$2:C$243,$AD476)),_xlpm.MyAuditVal,IF($AA476=0,"",INDEX(My_Audit!D$2:D$456,$AA476)),_xlfn.IFS(_xlpm.MyAuditVal&lt;&gt;"",_xlpm.MyAuditVal,_xlpm.MacVal&lt;&gt;"",_xlpm.MacVal,_xlpm.WinVal&lt;&gt;"",_xlpm.WinVal,_xlpm.CSVVal&lt;&gt;"",_xlpm.CSVVal)),""))</f>
        <v/>
      </c>
      <c r="F476" s="41" t="str" cm="1">
        <f t="array" ref="F476">IF(($Y476+$Z476+$AA476+$AD476)=0,"",IFERROR(_xlfn.LET(_xlpm.CSVVal,IF($Y476=0,"",INDEX(CSV!F$2:F$510,$Y476)),_xlpm.MacVal,IF($Z476=0,"",INDEX(Output_Mac!E$2:E$500,$Z476)),_xlpm.WinVal,IF($AD476=0,"",INDEX(Output_Win!E$2:E$243,$AD476)),_xlpm.MyAuditVal,IF($AA476=0,"",INDEX(My_Audit!E$2:E$456,$AA476)),_xlfn.IFS(_xlpm.MyAuditVal&lt;&gt;"",_xlpm.MyAuditVal,_xlpm.MacVal&lt;&gt;"",_xlpm.MacVal,_xlpm.WinVal&lt;&gt;"",_xlpm.WinVal,_xlpm.CSVVal&lt;&gt;"",PROPER(_xlpm.CSVVal))),""))</f>
        <v/>
      </c>
      <c r="G476" s="41" t="str" cm="1">
        <f t="array" ref="G476">IF(($Y476+$Z476+$AA476+$AD476)=0,"",IFERROR(_xlfn.LET(_xlpm.CSVVal,IF($Y476=0,"",INDEX(CSV!G$2:G$510,$Y476)),_xlpm.MacVal,IF($Z476=0,"",INDEX(Output_Mac!G$2:G$500,$Z476)),_xlpm.WinVal,IF($AD476=0,"",INDEX(Output_Win!G$2:G$243,$AD476)),_xlpm.MyAuditVal,IF($AA476=0,"",INDEX(My_Audit!F$2:F$456,$AA476)),_xlfn.IFS(_xlpm.MyAuditVal&lt;&gt;"",_xlpm.MyAuditVal,_xlpm.MacVal&lt;&gt;"",_xlpm.MacVal,_xlpm.WinVal&lt;&gt;"",_xlpm.WinVal,_xlpm.CSVVal&lt;&gt;"",_xlpm.CSVVal)),""))</f>
        <v/>
      </c>
      <c r="H476" s="41" t="str" cm="1">
        <f t="array" ref="H476">IF($Z476&gt;0,INDEX(Output_Mac!H$2:H$500,$Z476),IF($AD476&gt;0,INDEX(Output_Win!H$2:H$243,$AD476),IF($AA476&gt;0,_xlfn.LET(_xlpm.MyAuditVal,INDEX(My_Audit!G$2:G$456,$AA476),IF(_xlpm.MyAuditVal=0,"",_xlpm.MyAuditVal)),"")))</f>
        <v/>
      </c>
      <c r="I476" s="41" t="str" cm="1">
        <f t="array" ref="I476">IF(($Y476+$Z476+$AA476+$AD476)=0,"",IFERROR(_xlfn.LET(_xlpm.CSVVal,IF($Y476=0,"",INDEX(CSV!H$2:H$510,$Y476)),_xlpm.MacVal,IF($Z476=0,"",INDEX(Output_Mac!I$2:I$500,$Z476)),_xlpm.WinVal,IF($AD476=0,"",INDEX(Output_Win!I$2:I$243,$AD476)),_xlpm.MyAuditVal,IF($AA476=0,"",INDEX(My_Audit!H$2:H$456,$AA476)),_xlfn.IFS(_xlpm.MyAuditVal&lt;&gt;"",_xlpm.MyAuditVal,_xlpm.MacVal&lt;&gt;"",_xlpm.MacVal,_xlpm.WinVal&lt;&gt;"",_xlpm.WinVal,_xlpm.CSVVal&lt;&gt;"",_xlpm.CSVVal)),""))</f>
        <v/>
      </c>
      <c r="J476" s="41" t="str" cm="1">
        <f t="array" ref="J476">IF(($Y476+$Z476+$AA476+$AD476)=0,"",IFERROR(_xlfn.LET(_xlpm.CSVVal,IF($Y476=0,"",INDEX(CSV!J$2:J$510,$Y476)),_xlpm.MacVal,IF($Z476=0,"",INDEX(Output_Mac!J$2:J$500,$Z476)),_xlpm.WinVal,IF($AD476=0,"",INDEX(Output_Win!J$2:J$243,$AD476)),_xlpm.MyAuditVal,IF($AA476=0,"",INDEX(My_Audit!I$2:I$456,$AA476)),_xlfn.IFS(_xlpm.MyAuditVal&lt;&gt;"",_xlpm.MyAuditVal,_xlpm.MacVal&lt;&gt;"",_xlpm.MacVal,_xlpm.WinVal&lt;&gt;"",_xlpm.WinVal,_xlpm.CSVVal&lt;&gt;"",_xlpm.CSVVal)),""))</f>
        <v/>
      </c>
      <c r="K476" s="41" t="str" cm="1">
        <f t="array" ref="K476">IF(($Y476+$Z476+$AA476+$AD476)=0,"",IFERROR(_xlfn.LET(_xlpm.CSVVal,IF($Y476=0,"",INDEX(CSV!N$2:N$510,$Y476)),_xlpm.MacVal,IF($Z476=0,"",INDEX(Output_Mac!L$2:L$500,$Z476)),_xlpm.WinVal,IF($AD476=0,"",INDEX(Output_Win!L$2:L$243,$AD476)),_xlpm.MyAuditVal,IF($AA476=0,"",INDEX(My_Audit!J$2:J$456,$AA476)),_xlfn.IFS(_xlpm.MyAuditVal&lt;&gt;"",_xlpm.MyAuditVal,_xlpm.MacVal&lt;&gt;"",_xlpm.MacVal,_xlpm.WinVal&lt;&gt;"",_xlpm.WinVal,_xlpm.CSVVal&lt;&gt;"",_xlpm.CSVVal)),""))</f>
        <v/>
      </c>
      <c r="L476" s="41" t="str" cm="1">
        <f t="array" ref="L476">IF(($Y476+$Z476+$AA476+$AD476)=0,"",IFERROR(_xlfn.LET(_xlpm.CSVVal,IF($Y476=0,"",INDEX(CSV!Q$2:Q$510,$Y476)),_xlpm.MacVal,IF($Z476=0,"",INDEX(Output_Mac!M$2:M$500,$Z476)),_xlpm.WinVal,IF($AD476=0,"",INDEX(Output_Win!M$2:M$243,$AD476)),_xlpm.MyAuditVal,IF($AA476=0,"",INDEX(My_Audit!K$2:K$456,$AA476)),_xlfn.IFS(_xlpm.MyAuditVal&lt;&gt;"",_xlpm.MyAuditVal,_xlpm.MacVal&lt;&gt;"",_xlpm.MacVal,_xlpm.WinVal&lt;&gt;"",_xlpm.WinVal,_xlpm.CSVVal&lt;&gt;"",_xlpm.CSVVal)),""))</f>
        <v/>
      </c>
      <c r="M476" s="41" t="str" cm="1">
        <f t="array" ref="M476">IF(($Y476+$Z476+$AA476+$AD476)=0,"",ExpandDiagCodes(_xlfn.TEXTJOIN(", ",TRUE,IF($AA476=0,"",INDEX(My_Audit!N$2:N$456,$AA476)),IF($Z476=0,"",INDEX(Output_Mac!S$2:S$500,$Z476)),IF($AD476=0,"",INDEX(Output_Win!S$2:S$243,$AD476)),IF($Y476=0,"",INDEX(CSV!AE$2:AE$510,$Y476)))))</f>
        <v/>
      </c>
      <c r="N476" s="41" t="str" cm="1">
        <f t="array" ref="N476">IF(($Y476+$Z476+$AA476+$AD476)=0,"",IFERROR(_xlfn.LET(_xlpm.CSVVal,IF($Y476=0,"",INDEX(CSV!AG$2:AG$510,$Y476)),_xlpm.MacVal,IF($Z476=0,"",INDEX(Output_Mac!T$2:T$500,$Z476)),_xlpm.WinVal,IF($AD476=0,"",INDEX(Output_Win!T$2:T$243,$AD476)),_xlpm.MyAuditVal,IF($AA476=0,"",INDEX(My_Audit!O$2:O$456,$AA476)),_xlfn.IFS(_xlpm.MyAuditVal&lt;&gt;"",_xlpm.MyAuditVal,_xlpm.MacVal&lt;&gt;"",_xlpm.MacVal,_xlpm.WinVal&lt;&gt;"",_xlpm.WinVal,_xlpm.CSVVal&lt;&gt;"",_xlpm.CSVVal)),""))</f>
        <v/>
      </c>
      <c r="O476" s="40" t="str" cm="1">
        <f t="array" ref="O476">IF($AB476=0,"",INDEX(My_Audit!P$2:P$456,$AB476))&amp;""</f>
        <v/>
      </c>
      <c r="P476" s="40"/>
      <c r="Q476" s="41" t="str">
        <f>IF(LEFT(N476,4)="Pass","Nist SP 800-88",My_Audit!R476)&amp;""</f>
        <v/>
      </c>
      <c r="R476" s="40"/>
      <c r="S476" s="40"/>
      <c r="T476" s="41" t="str" cm="1">
        <f t="array" ref="T476">IF($AC476=0,"",INDEX(Models!J$2:J$605,$AC476))</f>
        <v/>
      </c>
      <c r="U476" s="40"/>
      <c r="V476" s="40"/>
      <c r="W476" s="79" t="str" cm="1">
        <f t="array" ref="W476">IF(($Z476+$AA476+$AD476)=0,"",ExpandDiagCodes(_xlfn.TEXTJOIN(", ",TRUE,IF($AA476=0,"",INDEX(My_Audit!L$2:L$456,$AA476)),IF($Z476=0,"",INDEX(Output_Mac!AA$2:AA$500,$Z476)),IF($AD476=0,"",INDEX(Output_Win!AA$2:AA$243,$AD476)))))</f>
        <v/>
      </c>
      <c r="Y476" s="80">
        <f>IFERROR(MATCH($A476,CSV!$A$2:$A$510,0),0)</f>
        <v>0</v>
      </c>
      <c r="Z476" s="80">
        <f>IFERROR(MATCH($A476,Output_Mac!$A$2:$A$500,0),0)</f>
        <v>0</v>
      </c>
      <c r="AA476" s="80">
        <f>IFERROR(MATCH($A476,My_Audit!$A$2:$A$456,0),0)</f>
        <v>0</v>
      </c>
      <c r="AB476" s="80">
        <f>IFERROR(MATCH($C476,My_Audit!$B$2:$B$456,0),0)</f>
        <v>0</v>
      </c>
      <c r="AC476" s="80">
        <f>IFERROR(MATCH($E476,Models!$I$2:$I$605,0),0)</f>
        <v>0</v>
      </c>
      <c r="AD476" s="80">
        <f>IFERROR(MATCH($A476,Output_Win!$A$2:$A$243,0),0)</f>
        <v>0</v>
      </c>
    </row>
    <row r="477" spans="1:30">
      <c r="A477" s="40" t="str">
        <f>_xlfn.TEXTJOIN("",TRUE,Input!$A$4,TEXT(ROW(My_Audit!A476)+Input!$A$8-1,"00"))</f>
        <v>W4864</v>
      </c>
      <c r="B477" s="40" t="str">
        <f>_xlfn.TEXTJOIN("-",TRUE,"ITD",Input!$A$2,A477)</f>
        <v>ITD-SHR11749-W4864</v>
      </c>
      <c r="C477" s="41" t="str" cm="1">
        <f t="array" ref="C477">IF(($Y477+$Z477+$AA477+$AD477)=0,"",IFERROR(_xlfn.LET(_xlpm.CSVVal,IF($Y477=0,"",INDEX(CSV!B$2:B$510,$Y477)),_xlpm.MacVal,IF($Z477=0,"",INDEX(Output_Mac!B$2:B$500,$Z477)),_xlpm.WinVal,IF($AD477=0,"",INDEX(Output_Win!B$2:B$243,$AD477)),_xlpm.MyAuditVal,IF($AA477=0,"",INDEX(My_Audit!B$2:B$456,$AA477)),_xlfn.IFS(_xlpm.MyAuditVal&lt;&gt;"",_xlpm.MyAuditVal,_xlpm.MacVal&lt;&gt;"",_xlpm.MacVal,_xlpm.WinVal&lt;&gt;"",_xlpm.WinVal,_xlpm.CSVVal&lt;&gt;"",_xlpm.CSVVal)),""))</f>
        <v/>
      </c>
      <c r="D477" s="41" t="str" cm="1">
        <f t="array" ref="D477">IF(($Y477+$Z477+$AA477+$AD477)=0,"",IFERROR(_xlfn.LET(_xlpm.CSVVal,IF($Y477=0,"",INDEX(CSV!C$2:C$510,$Y477)),_xlpm.MacVal,IF($Z477=0,"",INDEX(Output_Mac!D$2:D$500,$Z477)),_xlpm.WinVal,IF($AD477=0,"",INDEX(Output_Win!D$2:D$243,$AD477)),_xlpm.MyAuditVal,IF($AA477=0,"",INDEX(My_Audit!C$2:C$456,$AA477)),_xlfn.IFS(_xlpm.MyAuditVal&lt;&gt;"",_xlpm.MyAuditVal,_xlpm.MacVal&lt;&gt;"",_xlpm.MacVal,_xlpm.WinVal&lt;&gt;"",_xlpm.WinVal,_xlpm.CSVVal&lt;&gt;"",_xlpm.CSVVal)),""))</f>
        <v/>
      </c>
      <c r="E477" s="41" t="str" cm="1">
        <f t="array" ref="E477">IF(($Y477+$Z477+$AA477+$AD477)=0,"",IFERROR(_xlfn.LET(_xlpm.CSVVal,IF($Y477=0,"",INDEX(CSV!E$2:E$510,$Y477)),_xlpm.MacVal,IF($Z477=0,"",INDEX(Output_Mac!C$2:C$500,$Z477)),_xlpm.WinVal,IF($AD477=0,"",INDEX(Output_Win!C$2:C$243,$AD477)),_xlpm.MyAuditVal,IF($AA477=0,"",INDEX(My_Audit!D$2:D$456,$AA477)),_xlfn.IFS(_xlpm.MyAuditVal&lt;&gt;"",_xlpm.MyAuditVal,_xlpm.MacVal&lt;&gt;"",_xlpm.MacVal,_xlpm.WinVal&lt;&gt;"",_xlpm.WinVal,_xlpm.CSVVal&lt;&gt;"",_xlpm.CSVVal)),""))</f>
        <v/>
      </c>
      <c r="F477" s="41" t="str" cm="1">
        <f t="array" ref="F477">IF(($Y477+$Z477+$AA477+$AD477)=0,"",IFERROR(_xlfn.LET(_xlpm.CSVVal,IF($Y477=0,"",INDEX(CSV!F$2:F$510,$Y477)),_xlpm.MacVal,IF($Z477=0,"",INDEX(Output_Mac!E$2:E$500,$Z477)),_xlpm.WinVal,IF($AD477=0,"",INDEX(Output_Win!E$2:E$243,$AD477)),_xlpm.MyAuditVal,IF($AA477=0,"",INDEX(My_Audit!E$2:E$456,$AA477)),_xlfn.IFS(_xlpm.MyAuditVal&lt;&gt;"",_xlpm.MyAuditVal,_xlpm.MacVal&lt;&gt;"",_xlpm.MacVal,_xlpm.WinVal&lt;&gt;"",_xlpm.WinVal,_xlpm.CSVVal&lt;&gt;"",PROPER(_xlpm.CSVVal))),""))</f>
        <v/>
      </c>
      <c r="G477" s="41" t="str" cm="1">
        <f t="array" ref="G477">IF(($Y477+$Z477+$AA477+$AD477)=0,"",IFERROR(_xlfn.LET(_xlpm.CSVVal,IF($Y477=0,"",INDEX(CSV!G$2:G$510,$Y477)),_xlpm.MacVal,IF($Z477=0,"",INDEX(Output_Mac!G$2:G$500,$Z477)),_xlpm.WinVal,IF($AD477=0,"",INDEX(Output_Win!G$2:G$243,$AD477)),_xlpm.MyAuditVal,IF($AA477=0,"",INDEX(My_Audit!F$2:F$456,$AA477)),_xlfn.IFS(_xlpm.MyAuditVal&lt;&gt;"",_xlpm.MyAuditVal,_xlpm.MacVal&lt;&gt;"",_xlpm.MacVal,_xlpm.WinVal&lt;&gt;"",_xlpm.WinVal,_xlpm.CSVVal&lt;&gt;"",_xlpm.CSVVal)),""))</f>
        <v/>
      </c>
      <c r="H477" s="41" t="str" cm="1">
        <f t="array" ref="H477">IF($Z477&gt;0,INDEX(Output_Mac!H$2:H$500,$Z477),IF($AD477&gt;0,INDEX(Output_Win!H$2:H$243,$AD477),IF($AA477&gt;0,_xlfn.LET(_xlpm.MyAuditVal,INDEX(My_Audit!G$2:G$456,$AA477),IF(_xlpm.MyAuditVal=0,"",_xlpm.MyAuditVal)),"")))</f>
        <v/>
      </c>
      <c r="I477" s="41" t="str" cm="1">
        <f t="array" ref="I477">IF(($Y477+$Z477+$AA477+$AD477)=0,"",IFERROR(_xlfn.LET(_xlpm.CSVVal,IF($Y477=0,"",INDEX(CSV!H$2:H$510,$Y477)),_xlpm.MacVal,IF($Z477=0,"",INDEX(Output_Mac!I$2:I$500,$Z477)),_xlpm.WinVal,IF($AD477=0,"",INDEX(Output_Win!I$2:I$243,$AD477)),_xlpm.MyAuditVal,IF($AA477=0,"",INDEX(My_Audit!H$2:H$456,$AA477)),_xlfn.IFS(_xlpm.MyAuditVal&lt;&gt;"",_xlpm.MyAuditVal,_xlpm.MacVal&lt;&gt;"",_xlpm.MacVal,_xlpm.WinVal&lt;&gt;"",_xlpm.WinVal,_xlpm.CSVVal&lt;&gt;"",_xlpm.CSVVal)),""))</f>
        <v/>
      </c>
      <c r="J477" s="41" t="str" cm="1">
        <f t="array" ref="J477">IF(($Y477+$Z477+$AA477+$AD477)=0,"",IFERROR(_xlfn.LET(_xlpm.CSVVal,IF($Y477=0,"",INDEX(CSV!J$2:J$510,$Y477)),_xlpm.MacVal,IF($Z477=0,"",INDEX(Output_Mac!J$2:J$500,$Z477)),_xlpm.WinVal,IF($AD477=0,"",INDEX(Output_Win!J$2:J$243,$AD477)),_xlpm.MyAuditVal,IF($AA477=0,"",INDEX(My_Audit!I$2:I$456,$AA477)),_xlfn.IFS(_xlpm.MyAuditVal&lt;&gt;"",_xlpm.MyAuditVal,_xlpm.MacVal&lt;&gt;"",_xlpm.MacVal,_xlpm.WinVal&lt;&gt;"",_xlpm.WinVal,_xlpm.CSVVal&lt;&gt;"",_xlpm.CSVVal)),""))</f>
        <v/>
      </c>
      <c r="K477" s="41" t="str" cm="1">
        <f t="array" ref="K477">IF(($Y477+$Z477+$AA477+$AD477)=0,"",IFERROR(_xlfn.LET(_xlpm.CSVVal,IF($Y477=0,"",INDEX(CSV!N$2:N$510,$Y477)),_xlpm.MacVal,IF($Z477=0,"",INDEX(Output_Mac!L$2:L$500,$Z477)),_xlpm.WinVal,IF($AD477=0,"",INDEX(Output_Win!L$2:L$243,$AD477)),_xlpm.MyAuditVal,IF($AA477=0,"",INDEX(My_Audit!J$2:J$456,$AA477)),_xlfn.IFS(_xlpm.MyAuditVal&lt;&gt;"",_xlpm.MyAuditVal,_xlpm.MacVal&lt;&gt;"",_xlpm.MacVal,_xlpm.WinVal&lt;&gt;"",_xlpm.WinVal,_xlpm.CSVVal&lt;&gt;"",_xlpm.CSVVal)),""))</f>
        <v/>
      </c>
      <c r="L477" s="41" t="str" cm="1">
        <f t="array" ref="L477">IF(($Y477+$Z477+$AA477+$AD477)=0,"",IFERROR(_xlfn.LET(_xlpm.CSVVal,IF($Y477=0,"",INDEX(CSV!Q$2:Q$510,$Y477)),_xlpm.MacVal,IF($Z477=0,"",INDEX(Output_Mac!M$2:M$500,$Z477)),_xlpm.WinVal,IF($AD477=0,"",INDEX(Output_Win!M$2:M$243,$AD477)),_xlpm.MyAuditVal,IF($AA477=0,"",INDEX(My_Audit!K$2:K$456,$AA477)),_xlfn.IFS(_xlpm.MyAuditVal&lt;&gt;"",_xlpm.MyAuditVal,_xlpm.MacVal&lt;&gt;"",_xlpm.MacVal,_xlpm.WinVal&lt;&gt;"",_xlpm.WinVal,_xlpm.CSVVal&lt;&gt;"",_xlpm.CSVVal)),""))</f>
        <v/>
      </c>
      <c r="M477" s="41" t="str" cm="1">
        <f t="array" ref="M477">IF(($Y477+$Z477+$AA477+$AD477)=0,"",ExpandDiagCodes(_xlfn.TEXTJOIN(", ",TRUE,IF($AA477=0,"",INDEX(My_Audit!N$2:N$456,$AA477)),IF($Z477=0,"",INDEX(Output_Mac!S$2:S$500,$Z477)),IF($AD477=0,"",INDEX(Output_Win!S$2:S$243,$AD477)),IF($Y477=0,"",INDEX(CSV!AE$2:AE$510,$Y477)))))</f>
        <v/>
      </c>
      <c r="N477" s="41" t="str" cm="1">
        <f t="array" ref="N477">IF(($Y477+$Z477+$AA477+$AD477)=0,"",IFERROR(_xlfn.LET(_xlpm.CSVVal,IF($Y477=0,"",INDEX(CSV!AG$2:AG$510,$Y477)),_xlpm.MacVal,IF($Z477=0,"",INDEX(Output_Mac!T$2:T$500,$Z477)),_xlpm.WinVal,IF($AD477=0,"",INDEX(Output_Win!T$2:T$243,$AD477)),_xlpm.MyAuditVal,IF($AA477=0,"",INDEX(My_Audit!O$2:O$456,$AA477)),_xlfn.IFS(_xlpm.MyAuditVal&lt;&gt;"",_xlpm.MyAuditVal,_xlpm.MacVal&lt;&gt;"",_xlpm.MacVal,_xlpm.WinVal&lt;&gt;"",_xlpm.WinVal,_xlpm.CSVVal&lt;&gt;"",_xlpm.CSVVal)),""))</f>
        <v/>
      </c>
      <c r="O477" s="40" t="str" cm="1">
        <f t="array" ref="O477">IF($AB477=0,"",INDEX(My_Audit!P$2:P$456,$AB477))&amp;""</f>
        <v/>
      </c>
      <c r="P477" s="40"/>
      <c r="Q477" s="41" t="str">
        <f>IF(LEFT(N477,4)="Pass","Nist SP 800-88",My_Audit!R477)&amp;""</f>
        <v/>
      </c>
      <c r="R477" s="40"/>
      <c r="S477" s="40"/>
      <c r="T477" s="41" t="str" cm="1">
        <f t="array" ref="T477">IF($AC477=0,"",INDEX(Models!J$2:J$605,$AC477))</f>
        <v/>
      </c>
      <c r="U477" s="40"/>
      <c r="V477" s="40"/>
      <c r="W477" s="79" t="str" cm="1">
        <f t="array" ref="W477">IF(($Z477+$AA477+$AD477)=0,"",ExpandDiagCodes(_xlfn.TEXTJOIN(", ",TRUE,IF($AA477=0,"",INDEX(My_Audit!L$2:L$456,$AA477)),IF($Z477=0,"",INDEX(Output_Mac!AA$2:AA$500,$Z477)),IF($AD477=0,"",INDEX(Output_Win!AA$2:AA$243,$AD477)))))</f>
        <v/>
      </c>
      <c r="Y477" s="80">
        <f>IFERROR(MATCH($A477,CSV!$A$2:$A$510,0),0)</f>
        <v>0</v>
      </c>
      <c r="Z477" s="80">
        <f>IFERROR(MATCH($A477,Output_Mac!$A$2:$A$500,0),0)</f>
        <v>0</v>
      </c>
      <c r="AA477" s="80">
        <f>IFERROR(MATCH($A477,My_Audit!$A$2:$A$456,0),0)</f>
        <v>0</v>
      </c>
      <c r="AB477" s="80">
        <f>IFERROR(MATCH($C477,My_Audit!$B$2:$B$456,0),0)</f>
        <v>0</v>
      </c>
      <c r="AC477" s="80">
        <f>IFERROR(MATCH($E477,Models!$I$2:$I$605,0),0)</f>
        <v>0</v>
      </c>
      <c r="AD477" s="80">
        <f>IFERROR(MATCH($A477,Output_Win!$A$2:$A$243,0),0)</f>
        <v>0</v>
      </c>
    </row>
    <row r="478" spans="1:30">
      <c r="A478" s="40" t="str">
        <f>_xlfn.TEXTJOIN("",TRUE,Input!$A$4,TEXT(ROW(My_Audit!A477)+Input!$A$8-1,"00"))</f>
        <v>W4865</v>
      </c>
      <c r="B478" s="40" t="str">
        <f>_xlfn.TEXTJOIN("-",TRUE,"ITD",Input!$A$2,A478)</f>
        <v>ITD-SHR11749-W4865</v>
      </c>
      <c r="C478" s="41" t="str" cm="1">
        <f t="array" ref="C478">IF(($Y478+$Z478+$AA478+$AD478)=0,"",IFERROR(_xlfn.LET(_xlpm.CSVVal,IF($Y478=0,"",INDEX(CSV!B$2:B$510,$Y478)),_xlpm.MacVal,IF($Z478=0,"",INDEX(Output_Mac!B$2:B$500,$Z478)),_xlpm.WinVal,IF($AD478=0,"",INDEX(Output_Win!B$2:B$243,$AD478)),_xlpm.MyAuditVal,IF($AA478=0,"",INDEX(My_Audit!B$2:B$456,$AA478)),_xlfn.IFS(_xlpm.MyAuditVal&lt;&gt;"",_xlpm.MyAuditVal,_xlpm.MacVal&lt;&gt;"",_xlpm.MacVal,_xlpm.WinVal&lt;&gt;"",_xlpm.WinVal,_xlpm.CSVVal&lt;&gt;"",_xlpm.CSVVal)),""))</f>
        <v/>
      </c>
      <c r="D478" s="41" t="str" cm="1">
        <f t="array" ref="D478">IF(($Y478+$Z478+$AA478+$AD478)=0,"",IFERROR(_xlfn.LET(_xlpm.CSVVal,IF($Y478=0,"",INDEX(CSV!C$2:C$510,$Y478)),_xlpm.MacVal,IF($Z478=0,"",INDEX(Output_Mac!D$2:D$500,$Z478)),_xlpm.WinVal,IF($AD478=0,"",INDEX(Output_Win!D$2:D$243,$AD478)),_xlpm.MyAuditVal,IF($AA478=0,"",INDEX(My_Audit!C$2:C$456,$AA478)),_xlfn.IFS(_xlpm.MyAuditVal&lt;&gt;"",_xlpm.MyAuditVal,_xlpm.MacVal&lt;&gt;"",_xlpm.MacVal,_xlpm.WinVal&lt;&gt;"",_xlpm.WinVal,_xlpm.CSVVal&lt;&gt;"",_xlpm.CSVVal)),""))</f>
        <v/>
      </c>
      <c r="E478" s="41" t="str" cm="1">
        <f t="array" ref="E478">IF(($Y478+$Z478+$AA478+$AD478)=0,"",IFERROR(_xlfn.LET(_xlpm.CSVVal,IF($Y478=0,"",INDEX(CSV!E$2:E$510,$Y478)),_xlpm.MacVal,IF($Z478=0,"",INDEX(Output_Mac!C$2:C$500,$Z478)),_xlpm.WinVal,IF($AD478=0,"",INDEX(Output_Win!C$2:C$243,$AD478)),_xlpm.MyAuditVal,IF($AA478=0,"",INDEX(My_Audit!D$2:D$456,$AA478)),_xlfn.IFS(_xlpm.MyAuditVal&lt;&gt;"",_xlpm.MyAuditVal,_xlpm.MacVal&lt;&gt;"",_xlpm.MacVal,_xlpm.WinVal&lt;&gt;"",_xlpm.WinVal,_xlpm.CSVVal&lt;&gt;"",_xlpm.CSVVal)),""))</f>
        <v/>
      </c>
      <c r="F478" s="41" t="str" cm="1">
        <f t="array" ref="F478">IF(($Y478+$Z478+$AA478+$AD478)=0,"",IFERROR(_xlfn.LET(_xlpm.CSVVal,IF($Y478=0,"",INDEX(CSV!F$2:F$510,$Y478)),_xlpm.MacVal,IF($Z478=0,"",INDEX(Output_Mac!E$2:E$500,$Z478)),_xlpm.WinVal,IF($AD478=0,"",INDEX(Output_Win!E$2:E$243,$AD478)),_xlpm.MyAuditVal,IF($AA478=0,"",INDEX(My_Audit!E$2:E$456,$AA478)),_xlfn.IFS(_xlpm.MyAuditVal&lt;&gt;"",_xlpm.MyAuditVal,_xlpm.MacVal&lt;&gt;"",_xlpm.MacVal,_xlpm.WinVal&lt;&gt;"",_xlpm.WinVal,_xlpm.CSVVal&lt;&gt;"",PROPER(_xlpm.CSVVal))),""))</f>
        <v/>
      </c>
      <c r="G478" s="41" t="str" cm="1">
        <f t="array" ref="G478">IF(($Y478+$Z478+$AA478+$AD478)=0,"",IFERROR(_xlfn.LET(_xlpm.CSVVal,IF($Y478=0,"",INDEX(CSV!G$2:G$510,$Y478)),_xlpm.MacVal,IF($Z478=0,"",INDEX(Output_Mac!G$2:G$500,$Z478)),_xlpm.WinVal,IF($AD478=0,"",INDEX(Output_Win!G$2:G$243,$AD478)),_xlpm.MyAuditVal,IF($AA478=0,"",INDEX(My_Audit!F$2:F$456,$AA478)),_xlfn.IFS(_xlpm.MyAuditVal&lt;&gt;"",_xlpm.MyAuditVal,_xlpm.MacVal&lt;&gt;"",_xlpm.MacVal,_xlpm.WinVal&lt;&gt;"",_xlpm.WinVal,_xlpm.CSVVal&lt;&gt;"",_xlpm.CSVVal)),""))</f>
        <v/>
      </c>
      <c r="H478" s="41" t="str" cm="1">
        <f t="array" ref="H478">IF($Z478&gt;0,INDEX(Output_Mac!H$2:H$500,$Z478),IF($AD478&gt;0,INDEX(Output_Win!H$2:H$243,$AD478),IF($AA478&gt;0,_xlfn.LET(_xlpm.MyAuditVal,INDEX(My_Audit!G$2:G$456,$AA478),IF(_xlpm.MyAuditVal=0,"",_xlpm.MyAuditVal)),"")))</f>
        <v/>
      </c>
      <c r="I478" s="41" t="str" cm="1">
        <f t="array" ref="I478">IF(($Y478+$Z478+$AA478+$AD478)=0,"",IFERROR(_xlfn.LET(_xlpm.CSVVal,IF($Y478=0,"",INDEX(CSV!H$2:H$510,$Y478)),_xlpm.MacVal,IF($Z478=0,"",INDEX(Output_Mac!I$2:I$500,$Z478)),_xlpm.WinVal,IF($AD478=0,"",INDEX(Output_Win!I$2:I$243,$AD478)),_xlpm.MyAuditVal,IF($AA478=0,"",INDEX(My_Audit!H$2:H$456,$AA478)),_xlfn.IFS(_xlpm.MyAuditVal&lt;&gt;"",_xlpm.MyAuditVal,_xlpm.MacVal&lt;&gt;"",_xlpm.MacVal,_xlpm.WinVal&lt;&gt;"",_xlpm.WinVal,_xlpm.CSVVal&lt;&gt;"",_xlpm.CSVVal)),""))</f>
        <v/>
      </c>
      <c r="J478" s="41" t="str" cm="1">
        <f t="array" ref="J478">IF(($Y478+$Z478+$AA478+$AD478)=0,"",IFERROR(_xlfn.LET(_xlpm.CSVVal,IF($Y478=0,"",INDEX(CSV!J$2:J$510,$Y478)),_xlpm.MacVal,IF($Z478=0,"",INDEX(Output_Mac!J$2:J$500,$Z478)),_xlpm.WinVal,IF($AD478=0,"",INDEX(Output_Win!J$2:J$243,$AD478)),_xlpm.MyAuditVal,IF($AA478=0,"",INDEX(My_Audit!I$2:I$456,$AA478)),_xlfn.IFS(_xlpm.MyAuditVal&lt;&gt;"",_xlpm.MyAuditVal,_xlpm.MacVal&lt;&gt;"",_xlpm.MacVal,_xlpm.WinVal&lt;&gt;"",_xlpm.WinVal,_xlpm.CSVVal&lt;&gt;"",_xlpm.CSVVal)),""))</f>
        <v/>
      </c>
      <c r="K478" s="41" t="str" cm="1">
        <f t="array" ref="K478">IF(($Y478+$Z478+$AA478+$AD478)=0,"",IFERROR(_xlfn.LET(_xlpm.CSVVal,IF($Y478=0,"",INDEX(CSV!N$2:N$510,$Y478)),_xlpm.MacVal,IF($Z478=0,"",INDEX(Output_Mac!L$2:L$500,$Z478)),_xlpm.WinVal,IF($AD478=0,"",INDEX(Output_Win!L$2:L$243,$AD478)),_xlpm.MyAuditVal,IF($AA478=0,"",INDEX(My_Audit!J$2:J$456,$AA478)),_xlfn.IFS(_xlpm.MyAuditVal&lt;&gt;"",_xlpm.MyAuditVal,_xlpm.MacVal&lt;&gt;"",_xlpm.MacVal,_xlpm.WinVal&lt;&gt;"",_xlpm.WinVal,_xlpm.CSVVal&lt;&gt;"",_xlpm.CSVVal)),""))</f>
        <v/>
      </c>
      <c r="L478" s="41" t="str" cm="1">
        <f t="array" ref="L478">IF(($Y478+$Z478+$AA478+$AD478)=0,"",IFERROR(_xlfn.LET(_xlpm.CSVVal,IF($Y478=0,"",INDEX(CSV!Q$2:Q$510,$Y478)),_xlpm.MacVal,IF($Z478=0,"",INDEX(Output_Mac!M$2:M$500,$Z478)),_xlpm.WinVal,IF($AD478=0,"",INDEX(Output_Win!M$2:M$243,$AD478)),_xlpm.MyAuditVal,IF($AA478=0,"",INDEX(My_Audit!K$2:K$456,$AA478)),_xlfn.IFS(_xlpm.MyAuditVal&lt;&gt;"",_xlpm.MyAuditVal,_xlpm.MacVal&lt;&gt;"",_xlpm.MacVal,_xlpm.WinVal&lt;&gt;"",_xlpm.WinVal,_xlpm.CSVVal&lt;&gt;"",_xlpm.CSVVal)),""))</f>
        <v/>
      </c>
      <c r="M478" s="41" t="str" cm="1">
        <f t="array" ref="M478">IF(($Y478+$Z478+$AA478+$AD478)=0,"",ExpandDiagCodes(_xlfn.TEXTJOIN(", ",TRUE,IF($AA478=0,"",INDEX(My_Audit!N$2:N$456,$AA478)),IF($Z478=0,"",INDEX(Output_Mac!S$2:S$500,$Z478)),IF($AD478=0,"",INDEX(Output_Win!S$2:S$243,$AD478)),IF($Y478=0,"",INDEX(CSV!AE$2:AE$510,$Y478)))))</f>
        <v/>
      </c>
      <c r="N478" s="41" t="str" cm="1">
        <f t="array" ref="N478">IF(($Y478+$Z478+$AA478+$AD478)=0,"",IFERROR(_xlfn.LET(_xlpm.CSVVal,IF($Y478=0,"",INDEX(CSV!AG$2:AG$510,$Y478)),_xlpm.MacVal,IF($Z478=0,"",INDEX(Output_Mac!T$2:T$500,$Z478)),_xlpm.WinVal,IF($AD478=0,"",INDEX(Output_Win!T$2:T$243,$AD478)),_xlpm.MyAuditVal,IF($AA478=0,"",INDEX(My_Audit!O$2:O$456,$AA478)),_xlfn.IFS(_xlpm.MyAuditVal&lt;&gt;"",_xlpm.MyAuditVal,_xlpm.MacVal&lt;&gt;"",_xlpm.MacVal,_xlpm.WinVal&lt;&gt;"",_xlpm.WinVal,_xlpm.CSVVal&lt;&gt;"",_xlpm.CSVVal)),""))</f>
        <v/>
      </c>
      <c r="O478" s="40" t="str" cm="1">
        <f t="array" ref="O478">IF($AB478=0,"",INDEX(My_Audit!P$2:P$456,$AB478))&amp;""</f>
        <v/>
      </c>
      <c r="P478" s="40"/>
      <c r="Q478" s="41" t="str">
        <f>IF(LEFT(N478,4)="Pass","Nist SP 800-88",My_Audit!R478)&amp;""</f>
        <v/>
      </c>
      <c r="R478" s="40"/>
      <c r="S478" s="40"/>
      <c r="T478" s="41" t="str" cm="1">
        <f t="array" ref="T478">IF($AC478=0,"",INDEX(Models!J$2:J$605,$AC478))</f>
        <v/>
      </c>
      <c r="U478" s="40"/>
      <c r="V478" s="40"/>
      <c r="W478" s="79" t="str" cm="1">
        <f t="array" ref="W478">IF(($Z478+$AA478+$AD478)=0,"",ExpandDiagCodes(_xlfn.TEXTJOIN(", ",TRUE,IF($AA478=0,"",INDEX(My_Audit!L$2:L$456,$AA478)),IF($Z478=0,"",INDEX(Output_Mac!AA$2:AA$500,$Z478)),IF($AD478=0,"",INDEX(Output_Win!AA$2:AA$243,$AD478)))))</f>
        <v/>
      </c>
      <c r="Y478" s="80">
        <f>IFERROR(MATCH($A478,CSV!$A$2:$A$510,0),0)</f>
        <v>0</v>
      </c>
      <c r="Z478" s="80">
        <f>IFERROR(MATCH($A478,Output_Mac!$A$2:$A$500,0),0)</f>
        <v>0</v>
      </c>
      <c r="AA478" s="80">
        <f>IFERROR(MATCH($A478,My_Audit!$A$2:$A$456,0),0)</f>
        <v>0</v>
      </c>
      <c r="AB478" s="80">
        <f>IFERROR(MATCH($C478,My_Audit!$B$2:$B$456,0),0)</f>
        <v>0</v>
      </c>
      <c r="AC478" s="80">
        <f>IFERROR(MATCH($E478,Models!$I$2:$I$605,0),0)</f>
        <v>0</v>
      </c>
      <c r="AD478" s="80">
        <f>IFERROR(MATCH($A478,Output_Win!$A$2:$A$243,0),0)</f>
        <v>0</v>
      </c>
    </row>
    <row r="479" spans="1:30">
      <c r="A479" s="40" t="str">
        <f>_xlfn.TEXTJOIN("",TRUE,Input!$A$4,TEXT(ROW(My_Audit!A478)+Input!$A$8-1,"00"))</f>
        <v>W4866</v>
      </c>
      <c r="B479" s="40" t="str">
        <f>_xlfn.TEXTJOIN("-",TRUE,"ITD",Input!$A$2,A479)</f>
        <v>ITD-SHR11749-W4866</v>
      </c>
      <c r="C479" s="41" t="str" cm="1">
        <f t="array" ref="C479">IF(($Y479+$Z479+$AA479+$AD479)=0,"",IFERROR(_xlfn.LET(_xlpm.CSVVal,IF($Y479=0,"",INDEX(CSV!B$2:B$510,$Y479)),_xlpm.MacVal,IF($Z479=0,"",INDEX(Output_Mac!B$2:B$500,$Z479)),_xlpm.WinVal,IF($AD479=0,"",INDEX(Output_Win!B$2:B$243,$AD479)),_xlpm.MyAuditVal,IF($AA479=0,"",INDEX(My_Audit!B$2:B$456,$AA479)),_xlfn.IFS(_xlpm.MyAuditVal&lt;&gt;"",_xlpm.MyAuditVal,_xlpm.MacVal&lt;&gt;"",_xlpm.MacVal,_xlpm.WinVal&lt;&gt;"",_xlpm.WinVal,_xlpm.CSVVal&lt;&gt;"",_xlpm.CSVVal)),""))</f>
        <v/>
      </c>
      <c r="D479" s="41" t="str" cm="1">
        <f t="array" ref="D479">IF(($Y479+$Z479+$AA479+$AD479)=0,"",IFERROR(_xlfn.LET(_xlpm.CSVVal,IF($Y479=0,"",INDEX(CSV!C$2:C$510,$Y479)),_xlpm.MacVal,IF($Z479=0,"",INDEX(Output_Mac!D$2:D$500,$Z479)),_xlpm.WinVal,IF($AD479=0,"",INDEX(Output_Win!D$2:D$243,$AD479)),_xlpm.MyAuditVal,IF($AA479=0,"",INDEX(My_Audit!C$2:C$456,$AA479)),_xlfn.IFS(_xlpm.MyAuditVal&lt;&gt;"",_xlpm.MyAuditVal,_xlpm.MacVal&lt;&gt;"",_xlpm.MacVal,_xlpm.WinVal&lt;&gt;"",_xlpm.WinVal,_xlpm.CSVVal&lt;&gt;"",_xlpm.CSVVal)),""))</f>
        <v/>
      </c>
      <c r="E479" s="41" t="str" cm="1">
        <f t="array" ref="E479">IF(($Y479+$Z479+$AA479+$AD479)=0,"",IFERROR(_xlfn.LET(_xlpm.CSVVal,IF($Y479=0,"",INDEX(CSV!E$2:E$510,$Y479)),_xlpm.MacVal,IF($Z479=0,"",INDEX(Output_Mac!C$2:C$500,$Z479)),_xlpm.WinVal,IF($AD479=0,"",INDEX(Output_Win!C$2:C$243,$AD479)),_xlpm.MyAuditVal,IF($AA479=0,"",INDEX(My_Audit!D$2:D$456,$AA479)),_xlfn.IFS(_xlpm.MyAuditVal&lt;&gt;"",_xlpm.MyAuditVal,_xlpm.MacVal&lt;&gt;"",_xlpm.MacVal,_xlpm.WinVal&lt;&gt;"",_xlpm.WinVal,_xlpm.CSVVal&lt;&gt;"",_xlpm.CSVVal)),""))</f>
        <v/>
      </c>
      <c r="F479" s="41" t="str" cm="1">
        <f t="array" ref="F479">IF(($Y479+$Z479+$AA479+$AD479)=0,"",IFERROR(_xlfn.LET(_xlpm.CSVVal,IF($Y479=0,"",INDEX(CSV!F$2:F$510,$Y479)),_xlpm.MacVal,IF($Z479=0,"",INDEX(Output_Mac!E$2:E$500,$Z479)),_xlpm.WinVal,IF($AD479=0,"",INDEX(Output_Win!E$2:E$243,$AD479)),_xlpm.MyAuditVal,IF($AA479=0,"",INDEX(My_Audit!E$2:E$456,$AA479)),_xlfn.IFS(_xlpm.MyAuditVal&lt;&gt;"",_xlpm.MyAuditVal,_xlpm.MacVal&lt;&gt;"",_xlpm.MacVal,_xlpm.WinVal&lt;&gt;"",_xlpm.WinVal,_xlpm.CSVVal&lt;&gt;"",PROPER(_xlpm.CSVVal))),""))</f>
        <v/>
      </c>
      <c r="G479" s="41" t="str" cm="1">
        <f t="array" ref="G479">IF(($Y479+$Z479+$AA479+$AD479)=0,"",IFERROR(_xlfn.LET(_xlpm.CSVVal,IF($Y479=0,"",INDEX(CSV!G$2:G$510,$Y479)),_xlpm.MacVal,IF($Z479=0,"",INDEX(Output_Mac!G$2:G$500,$Z479)),_xlpm.WinVal,IF($AD479=0,"",INDEX(Output_Win!G$2:G$243,$AD479)),_xlpm.MyAuditVal,IF($AA479=0,"",INDEX(My_Audit!F$2:F$456,$AA479)),_xlfn.IFS(_xlpm.MyAuditVal&lt;&gt;"",_xlpm.MyAuditVal,_xlpm.MacVal&lt;&gt;"",_xlpm.MacVal,_xlpm.WinVal&lt;&gt;"",_xlpm.WinVal,_xlpm.CSVVal&lt;&gt;"",_xlpm.CSVVal)),""))</f>
        <v/>
      </c>
      <c r="H479" s="41" t="str" cm="1">
        <f t="array" ref="H479">IF($Z479&gt;0,INDEX(Output_Mac!H$2:H$500,$Z479),IF($AD479&gt;0,INDEX(Output_Win!H$2:H$243,$AD479),IF($AA479&gt;0,_xlfn.LET(_xlpm.MyAuditVal,INDEX(My_Audit!G$2:G$456,$AA479),IF(_xlpm.MyAuditVal=0,"",_xlpm.MyAuditVal)),"")))</f>
        <v/>
      </c>
      <c r="I479" s="41" t="str" cm="1">
        <f t="array" ref="I479">IF(($Y479+$Z479+$AA479+$AD479)=0,"",IFERROR(_xlfn.LET(_xlpm.CSVVal,IF($Y479=0,"",INDEX(CSV!H$2:H$510,$Y479)),_xlpm.MacVal,IF($Z479=0,"",INDEX(Output_Mac!I$2:I$500,$Z479)),_xlpm.WinVal,IF($AD479=0,"",INDEX(Output_Win!I$2:I$243,$AD479)),_xlpm.MyAuditVal,IF($AA479=0,"",INDEX(My_Audit!H$2:H$456,$AA479)),_xlfn.IFS(_xlpm.MyAuditVal&lt;&gt;"",_xlpm.MyAuditVal,_xlpm.MacVal&lt;&gt;"",_xlpm.MacVal,_xlpm.WinVal&lt;&gt;"",_xlpm.WinVal,_xlpm.CSVVal&lt;&gt;"",_xlpm.CSVVal)),""))</f>
        <v/>
      </c>
      <c r="J479" s="41" t="str" cm="1">
        <f t="array" ref="J479">IF(($Y479+$Z479+$AA479+$AD479)=0,"",IFERROR(_xlfn.LET(_xlpm.CSVVal,IF($Y479=0,"",INDEX(CSV!J$2:J$510,$Y479)),_xlpm.MacVal,IF($Z479=0,"",INDEX(Output_Mac!J$2:J$500,$Z479)),_xlpm.WinVal,IF($AD479=0,"",INDEX(Output_Win!J$2:J$243,$AD479)),_xlpm.MyAuditVal,IF($AA479=0,"",INDEX(My_Audit!I$2:I$456,$AA479)),_xlfn.IFS(_xlpm.MyAuditVal&lt;&gt;"",_xlpm.MyAuditVal,_xlpm.MacVal&lt;&gt;"",_xlpm.MacVal,_xlpm.WinVal&lt;&gt;"",_xlpm.WinVal,_xlpm.CSVVal&lt;&gt;"",_xlpm.CSVVal)),""))</f>
        <v/>
      </c>
      <c r="K479" s="41" t="str" cm="1">
        <f t="array" ref="K479">IF(($Y479+$Z479+$AA479+$AD479)=0,"",IFERROR(_xlfn.LET(_xlpm.CSVVal,IF($Y479=0,"",INDEX(CSV!N$2:N$510,$Y479)),_xlpm.MacVal,IF($Z479=0,"",INDEX(Output_Mac!L$2:L$500,$Z479)),_xlpm.WinVal,IF($AD479=0,"",INDEX(Output_Win!L$2:L$243,$AD479)),_xlpm.MyAuditVal,IF($AA479=0,"",INDEX(My_Audit!J$2:J$456,$AA479)),_xlfn.IFS(_xlpm.MyAuditVal&lt;&gt;"",_xlpm.MyAuditVal,_xlpm.MacVal&lt;&gt;"",_xlpm.MacVal,_xlpm.WinVal&lt;&gt;"",_xlpm.WinVal,_xlpm.CSVVal&lt;&gt;"",_xlpm.CSVVal)),""))</f>
        <v/>
      </c>
      <c r="L479" s="41" t="str" cm="1">
        <f t="array" ref="L479">IF(($Y479+$Z479+$AA479+$AD479)=0,"",IFERROR(_xlfn.LET(_xlpm.CSVVal,IF($Y479=0,"",INDEX(CSV!Q$2:Q$510,$Y479)),_xlpm.MacVal,IF($Z479=0,"",INDEX(Output_Mac!M$2:M$500,$Z479)),_xlpm.WinVal,IF($AD479=0,"",INDEX(Output_Win!M$2:M$243,$AD479)),_xlpm.MyAuditVal,IF($AA479=0,"",INDEX(My_Audit!K$2:K$456,$AA479)),_xlfn.IFS(_xlpm.MyAuditVal&lt;&gt;"",_xlpm.MyAuditVal,_xlpm.MacVal&lt;&gt;"",_xlpm.MacVal,_xlpm.WinVal&lt;&gt;"",_xlpm.WinVal,_xlpm.CSVVal&lt;&gt;"",_xlpm.CSVVal)),""))</f>
        <v/>
      </c>
      <c r="M479" s="41" t="str" cm="1">
        <f t="array" ref="M479">IF(($Y479+$Z479+$AA479+$AD479)=0,"",ExpandDiagCodes(_xlfn.TEXTJOIN(", ",TRUE,IF($AA479=0,"",INDEX(My_Audit!N$2:N$456,$AA479)),IF($Z479=0,"",INDEX(Output_Mac!S$2:S$500,$Z479)),IF($AD479=0,"",INDEX(Output_Win!S$2:S$243,$AD479)),IF($Y479=0,"",INDEX(CSV!AE$2:AE$510,$Y479)))))</f>
        <v/>
      </c>
      <c r="N479" s="41" t="str" cm="1">
        <f t="array" ref="N479">IF(($Y479+$Z479+$AA479+$AD479)=0,"",IFERROR(_xlfn.LET(_xlpm.CSVVal,IF($Y479=0,"",INDEX(CSV!AG$2:AG$510,$Y479)),_xlpm.MacVal,IF($Z479=0,"",INDEX(Output_Mac!T$2:T$500,$Z479)),_xlpm.WinVal,IF($AD479=0,"",INDEX(Output_Win!T$2:T$243,$AD479)),_xlpm.MyAuditVal,IF($AA479=0,"",INDEX(My_Audit!O$2:O$456,$AA479)),_xlfn.IFS(_xlpm.MyAuditVal&lt;&gt;"",_xlpm.MyAuditVal,_xlpm.MacVal&lt;&gt;"",_xlpm.MacVal,_xlpm.WinVal&lt;&gt;"",_xlpm.WinVal,_xlpm.CSVVal&lt;&gt;"",_xlpm.CSVVal)),""))</f>
        <v/>
      </c>
      <c r="O479" s="40" t="str" cm="1">
        <f t="array" ref="O479">IF($AB479=0,"",INDEX(My_Audit!P$2:P$456,$AB479))&amp;""</f>
        <v/>
      </c>
      <c r="P479" s="40"/>
      <c r="Q479" s="41" t="str">
        <f>IF(LEFT(N479,4)="Pass","Nist SP 800-88",My_Audit!R479)&amp;""</f>
        <v/>
      </c>
      <c r="R479" s="40"/>
      <c r="S479" s="40"/>
      <c r="T479" s="41" t="str" cm="1">
        <f t="array" ref="T479">IF($AC479=0,"",INDEX(Models!J$2:J$605,$AC479))</f>
        <v/>
      </c>
      <c r="U479" s="40"/>
      <c r="V479" s="40"/>
      <c r="W479" s="79" t="str" cm="1">
        <f t="array" ref="W479">IF(($Z479+$AA479+$AD479)=0,"",ExpandDiagCodes(_xlfn.TEXTJOIN(", ",TRUE,IF($AA479=0,"",INDEX(My_Audit!L$2:L$456,$AA479)),IF($Z479=0,"",INDEX(Output_Mac!AA$2:AA$500,$Z479)),IF($AD479=0,"",INDEX(Output_Win!AA$2:AA$243,$AD479)))))</f>
        <v/>
      </c>
      <c r="Y479" s="80">
        <f>IFERROR(MATCH($A479,CSV!$A$2:$A$510,0),0)</f>
        <v>0</v>
      </c>
      <c r="Z479" s="80">
        <f>IFERROR(MATCH($A479,Output_Mac!$A$2:$A$500,0),0)</f>
        <v>0</v>
      </c>
      <c r="AA479" s="80">
        <f>IFERROR(MATCH($A479,My_Audit!$A$2:$A$456,0),0)</f>
        <v>0</v>
      </c>
      <c r="AB479" s="80">
        <f>IFERROR(MATCH($C479,My_Audit!$B$2:$B$456,0),0)</f>
        <v>0</v>
      </c>
      <c r="AC479" s="80">
        <f>IFERROR(MATCH($E479,Models!$I$2:$I$605,0),0)</f>
        <v>0</v>
      </c>
      <c r="AD479" s="80">
        <f>IFERROR(MATCH($A479,Output_Win!$A$2:$A$243,0),0)</f>
        <v>0</v>
      </c>
    </row>
    <row r="480" spans="1:30">
      <c r="A480" s="40" t="str">
        <f>_xlfn.TEXTJOIN("",TRUE,Input!$A$4,TEXT(ROW(My_Audit!A479)+Input!$A$8-1,"00"))</f>
        <v>W4867</v>
      </c>
      <c r="B480" s="40" t="str">
        <f>_xlfn.TEXTJOIN("-",TRUE,"ITD",Input!$A$2,A480)</f>
        <v>ITD-SHR11749-W4867</v>
      </c>
      <c r="C480" s="41" t="str" cm="1">
        <f t="array" ref="C480">IF(($Y480+$Z480+$AA480+$AD480)=0,"",IFERROR(_xlfn.LET(_xlpm.CSVVal,IF($Y480=0,"",INDEX(CSV!B$2:B$510,$Y480)),_xlpm.MacVal,IF($Z480=0,"",INDEX(Output_Mac!B$2:B$500,$Z480)),_xlpm.WinVal,IF($AD480=0,"",INDEX(Output_Win!B$2:B$243,$AD480)),_xlpm.MyAuditVal,IF($AA480=0,"",INDEX(My_Audit!B$2:B$456,$AA480)),_xlfn.IFS(_xlpm.MyAuditVal&lt;&gt;"",_xlpm.MyAuditVal,_xlpm.MacVal&lt;&gt;"",_xlpm.MacVal,_xlpm.WinVal&lt;&gt;"",_xlpm.WinVal,_xlpm.CSVVal&lt;&gt;"",_xlpm.CSVVal)),""))</f>
        <v/>
      </c>
      <c r="D480" s="41" t="str" cm="1">
        <f t="array" ref="D480">IF(($Y480+$Z480+$AA480+$AD480)=0,"",IFERROR(_xlfn.LET(_xlpm.CSVVal,IF($Y480=0,"",INDEX(CSV!C$2:C$510,$Y480)),_xlpm.MacVal,IF($Z480=0,"",INDEX(Output_Mac!D$2:D$500,$Z480)),_xlpm.WinVal,IF($AD480=0,"",INDEX(Output_Win!D$2:D$243,$AD480)),_xlpm.MyAuditVal,IF($AA480=0,"",INDEX(My_Audit!C$2:C$456,$AA480)),_xlfn.IFS(_xlpm.MyAuditVal&lt;&gt;"",_xlpm.MyAuditVal,_xlpm.MacVal&lt;&gt;"",_xlpm.MacVal,_xlpm.WinVal&lt;&gt;"",_xlpm.WinVal,_xlpm.CSVVal&lt;&gt;"",_xlpm.CSVVal)),""))</f>
        <v/>
      </c>
      <c r="E480" s="41" t="str" cm="1">
        <f t="array" ref="E480">IF(($Y480+$Z480+$AA480+$AD480)=0,"",IFERROR(_xlfn.LET(_xlpm.CSVVal,IF($Y480=0,"",INDEX(CSV!E$2:E$510,$Y480)),_xlpm.MacVal,IF($Z480=0,"",INDEX(Output_Mac!C$2:C$500,$Z480)),_xlpm.WinVal,IF($AD480=0,"",INDEX(Output_Win!C$2:C$243,$AD480)),_xlpm.MyAuditVal,IF($AA480=0,"",INDEX(My_Audit!D$2:D$456,$AA480)),_xlfn.IFS(_xlpm.MyAuditVal&lt;&gt;"",_xlpm.MyAuditVal,_xlpm.MacVal&lt;&gt;"",_xlpm.MacVal,_xlpm.WinVal&lt;&gt;"",_xlpm.WinVal,_xlpm.CSVVal&lt;&gt;"",_xlpm.CSVVal)),""))</f>
        <v/>
      </c>
      <c r="F480" s="41" t="str" cm="1">
        <f t="array" ref="F480">IF(($Y480+$Z480+$AA480+$AD480)=0,"",IFERROR(_xlfn.LET(_xlpm.CSVVal,IF($Y480=0,"",INDEX(CSV!F$2:F$510,$Y480)),_xlpm.MacVal,IF($Z480=0,"",INDEX(Output_Mac!E$2:E$500,$Z480)),_xlpm.WinVal,IF($AD480=0,"",INDEX(Output_Win!E$2:E$243,$AD480)),_xlpm.MyAuditVal,IF($AA480=0,"",INDEX(My_Audit!E$2:E$456,$AA480)),_xlfn.IFS(_xlpm.MyAuditVal&lt;&gt;"",_xlpm.MyAuditVal,_xlpm.MacVal&lt;&gt;"",_xlpm.MacVal,_xlpm.WinVal&lt;&gt;"",_xlpm.WinVal,_xlpm.CSVVal&lt;&gt;"",PROPER(_xlpm.CSVVal))),""))</f>
        <v/>
      </c>
      <c r="G480" s="41" t="str" cm="1">
        <f t="array" ref="G480">IF(($Y480+$Z480+$AA480+$AD480)=0,"",IFERROR(_xlfn.LET(_xlpm.CSVVal,IF($Y480=0,"",INDEX(CSV!G$2:G$510,$Y480)),_xlpm.MacVal,IF($Z480=0,"",INDEX(Output_Mac!G$2:G$500,$Z480)),_xlpm.WinVal,IF($AD480=0,"",INDEX(Output_Win!G$2:G$243,$AD480)),_xlpm.MyAuditVal,IF($AA480=0,"",INDEX(My_Audit!F$2:F$456,$AA480)),_xlfn.IFS(_xlpm.MyAuditVal&lt;&gt;"",_xlpm.MyAuditVal,_xlpm.MacVal&lt;&gt;"",_xlpm.MacVal,_xlpm.WinVal&lt;&gt;"",_xlpm.WinVal,_xlpm.CSVVal&lt;&gt;"",_xlpm.CSVVal)),""))</f>
        <v/>
      </c>
      <c r="H480" s="41" t="str" cm="1">
        <f t="array" ref="H480">IF($Z480&gt;0,INDEX(Output_Mac!H$2:H$500,$Z480),IF($AD480&gt;0,INDEX(Output_Win!H$2:H$243,$AD480),IF($AA480&gt;0,_xlfn.LET(_xlpm.MyAuditVal,INDEX(My_Audit!G$2:G$456,$AA480),IF(_xlpm.MyAuditVal=0,"",_xlpm.MyAuditVal)),"")))</f>
        <v/>
      </c>
      <c r="I480" s="41" t="str" cm="1">
        <f t="array" ref="I480">IF(($Y480+$Z480+$AA480+$AD480)=0,"",IFERROR(_xlfn.LET(_xlpm.CSVVal,IF($Y480=0,"",INDEX(CSV!H$2:H$510,$Y480)),_xlpm.MacVal,IF($Z480=0,"",INDEX(Output_Mac!I$2:I$500,$Z480)),_xlpm.WinVal,IF($AD480=0,"",INDEX(Output_Win!I$2:I$243,$AD480)),_xlpm.MyAuditVal,IF($AA480=0,"",INDEX(My_Audit!H$2:H$456,$AA480)),_xlfn.IFS(_xlpm.MyAuditVal&lt;&gt;"",_xlpm.MyAuditVal,_xlpm.MacVal&lt;&gt;"",_xlpm.MacVal,_xlpm.WinVal&lt;&gt;"",_xlpm.WinVal,_xlpm.CSVVal&lt;&gt;"",_xlpm.CSVVal)),""))</f>
        <v/>
      </c>
      <c r="J480" s="41" t="str" cm="1">
        <f t="array" ref="J480">IF(($Y480+$Z480+$AA480+$AD480)=0,"",IFERROR(_xlfn.LET(_xlpm.CSVVal,IF($Y480=0,"",INDEX(CSV!J$2:J$510,$Y480)),_xlpm.MacVal,IF($Z480=0,"",INDEX(Output_Mac!J$2:J$500,$Z480)),_xlpm.WinVal,IF($AD480=0,"",INDEX(Output_Win!J$2:J$243,$AD480)),_xlpm.MyAuditVal,IF($AA480=0,"",INDEX(My_Audit!I$2:I$456,$AA480)),_xlfn.IFS(_xlpm.MyAuditVal&lt;&gt;"",_xlpm.MyAuditVal,_xlpm.MacVal&lt;&gt;"",_xlpm.MacVal,_xlpm.WinVal&lt;&gt;"",_xlpm.WinVal,_xlpm.CSVVal&lt;&gt;"",_xlpm.CSVVal)),""))</f>
        <v/>
      </c>
      <c r="K480" s="41" t="str" cm="1">
        <f t="array" ref="K480">IF(($Y480+$Z480+$AA480+$AD480)=0,"",IFERROR(_xlfn.LET(_xlpm.CSVVal,IF($Y480=0,"",INDEX(CSV!N$2:N$510,$Y480)),_xlpm.MacVal,IF($Z480=0,"",INDEX(Output_Mac!L$2:L$500,$Z480)),_xlpm.WinVal,IF($AD480=0,"",INDEX(Output_Win!L$2:L$243,$AD480)),_xlpm.MyAuditVal,IF($AA480=0,"",INDEX(My_Audit!J$2:J$456,$AA480)),_xlfn.IFS(_xlpm.MyAuditVal&lt;&gt;"",_xlpm.MyAuditVal,_xlpm.MacVal&lt;&gt;"",_xlpm.MacVal,_xlpm.WinVal&lt;&gt;"",_xlpm.WinVal,_xlpm.CSVVal&lt;&gt;"",_xlpm.CSVVal)),""))</f>
        <v/>
      </c>
      <c r="L480" s="41" t="str" cm="1">
        <f t="array" ref="L480">IF(($Y480+$Z480+$AA480+$AD480)=0,"",IFERROR(_xlfn.LET(_xlpm.CSVVal,IF($Y480=0,"",INDEX(CSV!Q$2:Q$510,$Y480)),_xlpm.MacVal,IF($Z480=0,"",INDEX(Output_Mac!M$2:M$500,$Z480)),_xlpm.WinVal,IF($AD480=0,"",INDEX(Output_Win!M$2:M$243,$AD480)),_xlpm.MyAuditVal,IF($AA480=0,"",INDEX(My_Audit!K$2:K$456,$AA480)),_xlfn.IFS(_xlpm.MyAuditVal&lt;&gt;"",_xlpm.MyAuditVal,_xlpm.MacVal&lt;&gt;"",_xlpm.MacVal,_xlpm.WinVal&lt;&gt;"",_xlpm.WinVal,_xlpm.CSVVal&lt;&gt;"",_xlpm.CSVVal)),""))</f>
        <v/>
      </c>
      <c r="M480" s="41" t="str" cm="1">
        <f t="array" ref="M480">IF(($Y480+$Z480+$AA480+$AD480)=0,"",ExpandDiagCodes(_xlfn.TEXTJOIN(", ",TRUE,IF($AA480=0,"",INDEX(My_Audit!N$2:N$456,$AA480)),IF($Z480=0,"",INDEX(Output_Mac!S$2:S$500,$Z480)),IF($AD480=0,"",INDEX(Output_Win!S$2:S$243,$AD480)),IF($Y480=0,"",INDEX(CSV!AE$2:AE$510,$Y480)))))</f>
        <v/>
      </c>
      <c r="N480" s="41" t="str" cm="1">
        <f t="array" ref="N480">IF(($Y480+$Z480+$AA480+$AD480)=0,"",IFERROR(_xlfn.LET(_xlpm.CSVVal,IF($Y480=0,"",INDEX(CSV!AG$2:AG$510,$Y480)),_xlpm.MacVal,IF($Z480=0,"",INDEX(Output_Mac!T$2:T$500,$Z480)),_xlpm.WinVal,IF($AD480=0,"",INDEX(Output_Win!T$2:T$243,$AD480)),_xlpm.MyAuditVal,IF($AA480=0,"",INDEX(My_Audit!O$2:O$456,$AA480)),_xlfn.IFS(_xlpm.MyAuditVal&lt;&gt;"",_xlpm.MyAuditVal,_xlpm.MacVal&lt;&gt;"",_xlpm.MacVal,_xlpm.WinVal&lt;&gt;"",_xlpm.WinVal,_xlpm.CSVVal&lt;&gt;"",_xlpm.CSVVal)),""))</f>
        <v/>
      </c>
      <c r="O480" s="40" t="str" cm="1">
        <f t="array" ref="O480">IF($AB480=0,"",INDEX(My_Audit!P$2:P$456,$AB480))&amp;""</f>
        <v/>
      </c>
      <c r="P480" s="40"/>
      <c r="Q480" s="41" t="str">
        <f>IF(LEFT(N480,4)="Pass","Nist SP 800-88",My_Audit!R480)&amp;""</f>
        <v/>
      </c>
      <c r="R480" s="40"/>
      <c r="S480" s="40"/>
      <c r="T480" s="41" t="str" cm="1">
        <f t="array" ref="T480">IF($AC480=0,"",INDEX(Models!J$2:J$605,$AC480))</f>
        <v/>
      </c>
      <c r="U480" s="40"/>
      <c r="V480" s="40"/>
      <c r="W480" s="79" t="str" cm="1">
        <f t="array" ref="W480">IF(($Z480+$AA480+$AD480)=0,"",ExpandDiagCodes(_xlfn.TEXTJOIN(", ",TRUE,IF($AA480=0,"",INDEX(My_Audit!L$2:L$456,$AA480)),IF($Z480=0,"",INDEX(Output_Mac!AA$2:AA$500,$Z480)),IF($AD480=0,"",INDEX(Output_Win!AA$2:AA$243,$AD480)))))</f>
        <v/>
      </c>
      <c r="Y480" s="80">
        <f>IFERROR(MATCH($A480,CSV!$A$2:$A$510,0),0)</f>
        <v>0</v>
      </c>
      <c r="Z480" s="80">
        <f>IFERROR(MATCH($A480,Output_Mac!$A$2:$A$500,0),0)</f>
        <v>0</v>
      </c>
      <c r="AA480" s="80">
        <f>IFERROR(MATCH($A480,My_Audit!$A$2:$A$456,0),0)</f>
        <v>0</v>
      </c>
      <c r="AB480" s="80">
        <f>IFERROR(MATCH($C480,My_Audit!$B$2:$B$456,0),0)</f>
        <v>0</v>
      </c>
      <c r="AC480" s="80">
        <f>IFERROR(MATCH($E480,Models!$I$2:$I$605,0),0)</f>
        <v>0</v>
      </c>
      <c r="AD480" s="80">
        <f>IFERROR(MATCH($A480,Output_Win!$A$2:$A$243,0),0)</f>
        <v>0</v>
      </c>
    </row>
    <row r="481" spans="1:30">
      <c r="A481" s="40" t="str">
        <f>_xlfn.TEXTJOIN("",TRUE,Input!$A$4,TEXT(ROW(My_Audit!A480)+Input!$A$8-1,"00"))</f>
        <v>W4868</v>
      </c>
      <c r="B481" s="40" t="str">
        <f>_xlfn.TEXTJOIN("-",TRUE,"ITD",Input!$A$2,A481)</f>
        <v>ITD-SHR11749-W4868</v>
      </c>
      <c r="C481" s="41" t="str" cm="1">
        <f t="array" ref="C481">IF(($Y481+$Z481+$AA481+$AD481)=0,"",IFERROR(_xlfn.LET(_xlpm.CSVVal,IF($Y481=0,"",INDEX(CSV!B$2:B$510,$Y481)),_xlpm.MacVal,IF($Z481=0,"",INDEX(Output_Mac!B$2:B$500,$Z481)),_xlpm.WinVal,IF($AD481=0,"",INDEX(Output_Win!B$2:B$243,$AD481)),_xlpm.MyAuditVal,IF($AA481=0,"",INDEX(My_Audit!B$2:B$456,$AA481)),_xlfn.IFS(_xlpm.MyAuditVal&lt;&gt;"",_xlpm.MyAuditVal,_xlpm.MacVal&lt;&gt;"",_xlpm.MacVal,_xlpm.WinVal&lt;&gt;"",_xlpm.WinVal,_xlpm.CSVVal&lt;&gt;"",_xlpm.CSVVal)),""))</f>
        <v/>
      </c>
      <c r="D481" s="41" t="str" cm="1">
        <f t="array" ref="D481">IF(($Y481+$Z481+$AA481+$AD481)=0,"",IFERROR(_xlfn.LET(_xlpm.CSVVal,IF($Y481=0,"",INDEX(CSV!C$2:C$510,$Y481)),_xlpm.MacVal,IF($Z481=0,"",INDEX(Output_Mac!D$2:D$500,$Z481)),_xlpm.WinVal,IF($AD481=0,"",INDEX(Output_Win!D$2:D$243,$AD481)),_xlpm.MyAuditVal,IF($AA481=0,"",INDEX(My_Audit!C$2:C$456,$AA481)),_xlfn.IFS(_xlpm.MyAuditVal&lt;&gt;"",_xlpm.MyAuditVal,_xlpm.MacVal&lt;&gt;"",_xlpm.MacVal,_xlpm.WinVal&lt;&gt;"",_xlpm.WinVal,_xlpm.CSVVal&lt;&gt;"",_xlpm.CSVVal)),""))</f>
        <v/>
      </c>
      <c r="E481" s="41" t="str" cm="1">
        <f t="array" ref="E481">IF(($Y481+$Z481+$AA481+$AD481)=0,"",IFERROR(_xlfn.LET(_xlpm.CSVVal,IF($Y481=0,"",INDEX(CSV!E$2:E$510,$Y481)),_xlpm.MacVal,IF($Z481=0,"",INDEX(Output_Mac!C$2:C$500,$Z481)),_xlpm.WinVal,IF($AD481=0,"",INDEX(Output_Win!C$2:C$243,$AD481)),_xlpm.MyAuditVal,IF($AA481=0,"",INDEX(My_Audit!D$2:D$456,$AA481)),_xlfn.IFS(_xlpm.MyAuditVal&lt;&gt;"",_xlpm.MyAuditVal,_xlpm.MacVal&lt;&gt;"",_xlpm.MacVal,_xlpm.WinVal&lt;&gt;"",_xlpm.WinVal,_xlpm.CSVVal&lt;&gt;"",_xlpm.CSVVal)),""))</f>
        <v/>
      </c>
      <c r="F481" s="41" t="str" cm="1">
        <f t="array" ref="F481">IF(($Y481+$Z481+$AA481+$AD481)=0,"",IFERROR(_xlfn.LET(_xlpm.CSVVal,IF($Y481=0,"",INDEX(CSV!F$2:F$510,$Y481)),_xlpm.MacVal,IF($Z481=0,"",INDEX(Output_Mac!E$2:E$500,$Z481)),_xlpm.WinVal,IF($AD481=0,"",INDEX(Output_Win!E$2:E$243,$AD481)),_xlpm.MyAuditVal,IF($AA481=0,"",INDEX(My_Audit!E$2:E$456,$AA481)),_xlfn.IFS(_xlpm.MyAuditVal&lt;&gt;"",_xlpm.MyAuditVal,_xlpm.MacVal&lt;&gt;"",_xlpm.MacVal,_xlpm.WinVal&lt;&gt;"",_xlpm.WinVal,_xlpm.CSVVal&lt;&gt;"",PROPER(_xlpm.CSVVal))),""))</f>
        <v/>
      </c>
      <c r="G481" s="41" t="str" cm="1">
        <f t="array" ref="G481">IF(($Y481+$Z481+$AA481+$AD481)=0,"",IFERROR(_xlfn.LET(_xlpm.CSVVal,IF($Y481=0,"",INDEX(CSV!G$2:G$510,$Y481)),_xlpm.MacVal,IF($Z481=0,"",INDEX(Output_Mac!G$2:G$500,$Z481)),_xlpm.WinVal,IF($AD481=0,"",INDEX(Output_Win!G$2:G$243,$AD481)),_xlpm.MyAuditVal,IF($AA481=0,"",INDEX(My_Audit!F$2:F$456,$AA481)),_xlfn.IFS(_xlpm.MyAuditVal&lt;&gt;"",_xlpm.MyAuditVal,_xlpm.MacVal&lt;&gt;"",_xlpm.MacVal,_xlpm.WinVal&lt;&gt;"",_xlpm.WinVal,_xlpm.CSVVal&lt;&gt;"",_xlpm.CSVVal)),""))</f>
        <v/>
      </c>
      <c r="H481" s="41" t="str" cm="1">
        <f t="array" ref="H481">IF($Z481&gt;0,INDEX(Output_Mac!H$2:H$500,$Z481),IF($AD481&gt;0,INDEX(Output_Win!H$2:H$243,$AD481),IF($AA481&gt;0,_xlfn.LET(_xlpm.MyAuditVal,INDEX(My_Audit!G$2:G$456,$AA481),IF(_xlpm.MyAuditVal=0,"",_xlpm.MyAuditVal)),"")))</f>
        <v/>
      </c>
      <c r="I481" s="41" t="str" cm="1">
        <f t="array" ref="I481">IF(($Y481+$Z481+$AA481+$AD481)=0,"",IFERROR(_xlfn.LET(_xlpm.CSVVal,IF($Y481=0,"",INDEX(CSV!H$2:H$510,$Y481)),_xlpm.MacVal,IF($Z481=0,"",INDEX(Output_Mac!I$2:I$500,$Z481)),_xlpm.WinVal,IF($AD481=0,"",INDEX(Output_Win!I$2:I$243,$AD481)),_xlpm.MyAuditVal,IF($AA481=0,"",INDEX(My_Audit!H$2:H$456,$AA481)),_xlfn.IFS(_xlpm.MyAuditVal&lt;&gt;"",_xlpm.MyAuditVal,_xlpm.MacVal&lt;&gt;"",_xlpm.MacVal,_xlpm.WinVal&lt;&gt;"",_xlpm.WinVal,_xlpm.CSVVal&lt;&gt;"",_xlpm.CSVVal)),""))</f>
        <v/>
      </c>
      <c r="J481" s="41" t="str" cm="1">
        <f t="array" ref="J481">IF(($Y481+$Z481+$AA481+$AD481)=0,"",IFERROR(_xlfn.LET(_xlpm.CSVVal,IF($Y481=0,"",INDEX(CSV!J$2:J$510,$Y481)),_xlpm.MacVal,IF($Z481=0,"",INDEX(Output_Mac!J$2:J$500,$Z481)),_xlpm.WinVal,IF($AD481=0,"",INDEX(Output_Win!J$2:J$243,$AD481)),_xlpm.MyAuditVal,IF($AA481=0,"",INDEX(My_Audit!I$2:I$456,$AA481)),_xlfn.IFS(_xlpm.MyAuditVal&lt;&gt;"",_xlpm.MyAuditVal,_xlpm.MacVal&lt;&gt;"",_xlpm.MacVal,_xlpm.WinVal&lt;&gt;"",_xlpm.WinVal,_xlpm.CSVVal&lt;&gt;"",_xlpm.CSVVal)),""))</f>
        <v/>
      </c>
      <c r="K481" s="41" t="str" cm="1">
        <f t="array" ref="K481">IF(($Y481+$Z481+$AA481+$AD481)=0,"",IFERROR(_xlfn.LET(_xlpm.CSVVal,IF($Y481=0,"",INDEX(CSV!N$2:N$510,$Y481)),_xlpm.MacVal,IF($Z481=0,"",INDEX(Output_Mac!L$2:L$500,$Z481)),_xlpm.WinVal,IF($AD481=0,"",INDEX(Output_Win!L$2:L$243,$AD481)),_xlpm.MyAuditVal,IF($AA481=0,"",INDEX(My_Audit!J$2:J$456,$AA481)),_xlfn.IFS(_xlpm.MyAuditVal&lt;&gt;"",_xlpm.MyAuditVal,_xlpm.MacVal&lt;&gt;"",_xlpm.MacVal,_xlpm.WinVal&lt;&gt;"",_xlpm.WinVal,_xlpm.CSVVal&lt;&gt;"",_xlpm.CSVVal)),""))</f>
        <v/>
      </c>
      <c r="L481" s="41" t="str" cm="1">
        <f t="array" ref="L481">IF(($Y481+$Z481+$AA481+$AD481)=0,"",IFERROR(_xlfn.LET(_xlpm.CSVVal,IF($Y481=0,"",INDEX(CSV!Q$2:Q$510,$Y481)),_xlpm.MacVal,IF($Z481=0,"",INDEX(Output_Mac!M$2:M$500,$Z481)),_xlpm.WinVal,IF($AD481=0,"",INDEX(Output_Win!M$2:M$243,$AD481)),_xlpm.MyAuditVal,IF($AA481=0,"",INDEX(My_Audit!K$2:K$456,$AA481)),_xlfn.IFS(_xlpm.MyAuditVal&lt;&gt;"",_xlpm.MyAuditVal,_xlpm.MacVal&lt;&gt;"",_xlpm.MacVal,_xlpm.WinVal&lt;&gt;"",_xlpm.WinVal,_xlpm.CSVVal&lt;&gt;"",_xlpm.CSVVal)),""))</f>
        <v/>
      </c>
      <c r="M481" s="41" t="str" cm="1">
        <f t="array" ref="M481">IF(($Y481+$Z481+$AA481+$AD481)=0,"",ExpandDiagCodes(_xlfn.TEXTJOIN(", ",TRUE,IF($AA481=0,"",INDEX(My_Audit!N$2:N$456,$AA481)),IF($Z481=0,"",INDEX(Output_Mac!S$2:S$500,$Z481)),IF($AD481=0,"",INDEX(Output_Win!S$2:S$243,$AD481)),IF($Y481=0,"",INDEX(CSV!AE$2:AE$510,$Y481)))))</f>
        <v/>
      </c>
      <c r="N481" s="41" t="str" cm="1">
        <f t="array" ref="N481">IF(($Y481+$Z481+$AA481+$AD481)=0,"",IFERROR(_xlfn.LET(_xlpm.CSVVal,IF($Y481=0,"",INDEX(CSV!AG$2:AG$510,$Y481)),_xlpm.MacVal,IF($Z481=0,"",INDEX(Output_Mac!T$2:T$500,$Z481)),_xlpm.WinVal,IF($AD481=0,"",INDEX(Output_Win!T$2:T$243,$AD481)),_xlpm.MyAuditVal,IF($AA481=0,"",INDEX(My_Audit!O$2:O$456,$AA481)),_xlfn.IFS(_xlpm.MyAuditVal&lt;&gt;"",_xlpm.MyAuditVal,_xlpm.MacVal&lt;&gt;"",_xlpm.MacVal,_xlpm.WinVal&lt;&gt;"",_xlpm.WinVal,_xlpm.CSVVal&lt;&gt;"",_xlpm.CSVVal)),""))</f>
        <v/>
      </c>
      <c r="O481" s="40" t="str" cm="1">
        <f t="array" ref="O481">IF($AB481=0,"",INDEX(My_Audit!P$2:P$456,$AB481))&amp;""</f>
        <v/>
      </c>
      <c r="P481" s="40"/>
      <c r="Q481" s="41" t="str">
        <f>IF(LEFT(N481,4)="Pass","Nist SP 800-88",My_Audit!R481)&amp;""</f>
        <v/>
      </c>
      <c r="R481" s="40"/>
      <c r="S481" s="40"/>
      <c r="T481" s="41" t="str" cm="1">
        <f t="array" ref="T481">IF($AC481=0,"",INDEX(Models!J$2:J$605,$AC481))</f>
        <v/>
      </c>
      <c r="U481" s="40"/>
      <c r="V481" s="40"/>
      <c r="W481" s="79" t="str" cm="1">
        <f t="array" ref="W481">IF(($Z481+$AA481+$AD481)=0,"",ExpandDiagCodes(_xlfn.TEXTJOIN(", ",TRUE,IF($AA481=0,"",INDEX(My_Audit!L$2:L$456,$AA481)),IF($Z481=0,"",INDEX(Output_Mac!AA$2:AA$500,$Z481)),IF($AD481=0,"",INDEX(Output_Win!AA$2:AA$243,$AD481)))))</f>
        <v/>
      </c>
      <c r="Y481" s="80">
        <f>IFERROR(MATCH($A481,CSV!$A$2:$A$510,0),0)</f>
        <v>0</v>
      </c>
      <c r="Z481" s="80">
        <f>IFERROR(MATCH($A481,Output_Mac!$A$2:$A$500,0),0)</f>
        <v>0</v>
      </c>
      <c r="AA481" s="80">
        <f>IFERROR(MATCH($A481,My_Audit!$A$2:$A$456,0),0)</f>
        <v>0</v>
      </c>
      <c r="AB481" s="80">
        <f>IFERROR(MATCH($C481,My_Audit!$B$2:$B$456,0),0)</f>
        <v>0</v>
      </c>
      <c r="AC481" s="80">
        <f>IFERROR(MATCH($E481,Models!$I$2:$I$605,0),0)</f>
        <v>0</v>
      </c>
      <c r="AD481" s="80">
        <f>IFERROR(MATCH($A481,Output_Win!$A$2:$A$243,0),0)</f>
        <v>0</v>
      </c>
    </row>
    <row r="482" spans="1:30">
      <c r="A482" s="40" t="str">
        <f>_xlfn.TEXTJOIN("",TRUE,Input!$A$4,TEXT(ROW(My_Audit!A481)+Input!$A$8-1,"00"))</f>
        <v>W4869</v>
      </c>
      <c r="B482" s="40" t="str">
        <f>_xlfn.TEXTJOIN("-",TRUE,"ITD",Input!$A$2,A482)</f>
        <v>ITD-SHR11749-W4869</v>
      </c>
      <c r="C482" s="41" t="str" cm="1">
        <f t="array" ref="C482">IF(($Y482+$Z482+$AA482+$AD482)=0,"",IFERROR(_xlfn.LET(_xlpm.CSVVal,IF($Y482=0,"",INDEX(CSV!B$2:B$510,$Y482)),_xlpm.MacVal,IF($Z482=0,"",INDEX(Output_Mac!B$2:B$500,$Z482)),_xlpm.WinVal,IF($AD482=0,"",INDEX(Output_Win!B$2:B$243,$AD482)),_xlpm.MyAuditVal,IF($AA482=0,"",INDEX(My_Audit!B$2:B$456,$AA482)),_xlfn.IFS(_xlpm.MyAuditVal&lt;&gt;"",_xlpm.MyAuditVal,_xlpm.MacVal&lt;&gt;"",_xlpm.MacVal,_xlpm.WinVal&lt;&gt;"",_xlpm.WinVal,_xlpm.CSVVal&lt;&gt;"",_xlpm.CSVVal)),""))</f>
        <v/>
      </c>
      <c r="D482" s="41" t="str" cm="1">
        <f t="array" ref="D482">IF(($Y482+$Z482+$AA482+$AD482)=0,"",IFERROR(_xlfn.LET(_xlpm.CSVVal,IF($Y482=0,"",INDEX(CSV!C$2:C$510,$Y482)),_xlpm.MacVal,IF($Z482=0,"",INDEX(Output_Mac!D$2:D$500,$Z482)),_xlpm.WinVal,IF($AD482=0,"",INDEX(Output_Win!D$2:D$243,$AD482)),_xlpm.MyAuditVal,IF($AA482=0,"",INDEX(My_Audit!C$2:C$456,$AA482)),_xlfn.IFS(_xlpm.MyAuditVal&lt;&gt;"",_xlpm.MyAuditVal,_xlpm.MacVal&lt;&gt;"",_xlpm.MacVal,_xlpm.WinVal&lt;&gt;"",_xlpm.WinVal,_xlpm.CSVVal&lt;&gt;"",_xlpm.CSVVal)),""))</f>
        <v/>
      </c>
      <c r="E482" s="41" t="str" cm="1">
        <f t="array" ref="E482">IF(($Y482+$Z482+$AA482+$AD482)=0,"",IFERROR(_xlfn.LET(_xlpm.CSVVal,IF($Y482=0,"",INDEX(CSV!E$2:E$510,$Y482)),_xlpm.MacVal,IF($Z482=0,"",INDEX(Output_Mac!C$2:C$500,$Z482)),_xlpm.WinVal,IF($AD482=0,"",INDEX(Output_Win!C$2:C$243,$AD482)),_xlpm.MyAuditVal,IF($AA482=0,"",INDEX(My_Audit!D$2:D$456,$AA482)),_xlfn.IFS(_xlpm.MyAuditVal&lt;&gt;"",_xlpm.MyAuditVal,_xlpm.MacVal&lt;&gt;"",_xlpm.MacVal,_xlpm.WinVal&lt;&gt;"",_xlpm.WinVal,_xlpm.CSVVal&lt;&gt;"",_xlpm.CSVVal)),""))</f>
        <v/>
      </c>
      <c r="F482" s="41" t="str" cm="1">
        <f t="array" ref="F482">IF(($Y482+$Z482+$AA482+$AD482)=0,"",IFERROR(_xlfn.LET(_xlpm.CSVVal,IF($Y482=0,"",INDEX(CSV!F$2:F$510,$Y482)),_xlpm.MacVal,IF($Z482=0,"",INDEX(Output_Mac!E$2:E$500,$Z482)),_xlpm.WinVal,IF($AD482=0,"",INDEX(Output_Win!E$2:E$243,$AD482)),_xlpm.MyAuditVal,IF($AA482=0,"",INDEX(My_Audit!E$2:E$456,$AA482)),_xlfn.IFS(_xlpm.MyAuditVal&lt;&gt;"",_xlpm.MyAuditVal,_xlpm.MacVal&lt;&gt;"",_xlpm.MacVal,_xlpm.WinVal&lt;&gt;"",_xlpm.WinVal,_xlpm.CSVVal&lt;&gt;"",PROPER(_xlpm.CSVVal))),""))</f>
        <v/>
      </c>
      <c r="G482" s="41" t="str" cm="1">
        <f t="array" ref="G482">IF(($Y482+$Z482+$AA482+$AD482)=0,"",IFERROR(_xlfn.LET(_xlpm.CSVVal,IF($Y482=0,"",INDEX(CSV!G$2:G$510,$Y482)),_xlpm.MacVal,IF($Z482=0,"",INDEX(Output_Mac!G$2:G$500,$Z482)),_xlpm.WinVal,IF($AD482=0,"",INDEX(Output_Win!G$2:G$243,$AD482)),_xlpm.MyAuditVal,IF($AA482=0,"",INDEX(My_Audit!F$2:F$456,$AA482)),_xlfn.IFS(_xlpm.MyAuditVal&lt;&gt;"",_xlpm.MyAuditVal,_xlpm.MacVal&lt;&gt;"",_xlpm.MacVal,_xlpm.WinVal&lt;&gt;"",_xlpm.WinVal,_xlpm.CSVVal&lt;&gt;"",_xlpm.CSVVal)),""))</f>
        <v/>
      </c>
      <c r="H482" s="41" t="str" cm="1">
        <f t="array" ref="H482">IF($Z482&gt;0,INDEX(Output_Mac!H$2:H$500,$Z482),IF($AD482&gt;0,INDEX(Output_Win!H$2:H$243,$AD482),IF($AA482&gt;0,_xlfn.LET(_xlpm.MyAuditVal,INDEX(My_Audit!G$2:G$456,$AA482),IF(_xlpm.MyAuditVal=0,"",_xlpm.MyAuditVal)),"")))</f>
        <v/>
      </c>
      <c r="I482" s="41" t="str" cm="1">
        <f t="array" ref="I482">IF(($Y482+$Z482+$AA482+$AD482)=0,"",IFERROR(_xlfn.LET(_xlpm.CSVVal,IF($Y482=0,"",INDEX(CSV!H$2:H$510,$Y482)),_xlpm.MacVal,IF($Z482=0,"",INDEX(Output_Mac!I$2:I$500,$Z482)),_xlpm.WinVal,IF($AD482=0,"",INDEX(Output_Win!I$2:I$243,$AD482)),_xlpm.MyAuditVal,IF($AA482=0,"",INDEX(My_Audit!H$2:H$456,$AA482)),_xlfn.IFS(_xlpm.MyAuditVal&lt;&gt;"",_xlpm.MyAuditVal,_xlpm.MacVal&lt;&gt;"",_xlpm.MacVal,_xlpm.WinVal&lt;&gt;"",_xlpm.WinVal,_xlpm.CSVVal&lt;&gt;"",_xlpm.CSVVal)),""))</f>
        <v/>
      </c>
      <c r="J482" s="41" t="str" cm="1">
        <f t="array" ref="J482">IF(($Y482+$Z482+$AA482+$AD482)=0,"",IFERROR(_xlfn.LET(_xlpm.CSVVal,IF($Y482=0,"",INDEX(CSV!J$2:J$510,$Y482)),_xlpm.MacVal,IF($Z482=0,"",INDEX(Output_Mac!J$2:J$500,$Z482)),_xlpm.WinVal,IF($AD482=0,"",INDEX(Output_Win!J$2:J$243,$AD482)),_xlpm.MyAuditVal,IF($AA482=0,"",INDEX(My_Audit!I$2:I$456,$AA482)),_xlfn.IFS(_xlpm.MyAuditVal&lt;&gt;"",_xlpm.MyAuditVal,_xlpm.MacVal&lt;&gt;"",_xlpm.MacVal,_xlpm.WinVal&lt;&gt;"",_xlpm.WinVal,_xlpm.CSVVal&lt;&gt;"",_xlpm.CSVVal)),""))</f>
        <v/>
      </c>
      <c r="K482" s="41" t="str" cm="1">
        <f t="array" ref="K482">IF(($Y482+$Z482+$AA482+$AD482)=0,"",IFERROR(_xlfn.LET(_xlpm.CSVVal,IF($Y482=0,"",INDEX(CSV!N$2:N$510,$Y482)),_xlpm.MacVal,IF($Z482=0,"",INDEX(Output_Mac!L$2:L$500,$Z482)),_xlpm.WinVal,IF($AD482=0,"",INDEX(Output_Win!L$2:L$243,$AD482)),_xlpm.MyAuditVal,IF($AA482=0,"",INDEX(My_Audit!J$2:J$456,$AA482)),_xlfn.IFS(_xlpm.MyAuditVal&lt;&gt;"",_xlpm.MyAuditVal,_xlpm.MacVal&lt;&gt;"",_xlpm.MacVal,_xlpm.WinVal&lt;&gt;"",_xlpm.WinVal,_xlpm.CSVVal&lt;&gt;"",_xlpm.CSVVal)),""))</f>
        <v/>
      </c>
      <c r="L482" s="41" t="str" cm="1">
        <f t="array" ref="L482">IF(($Y482+$Z482+$AA482+$AD482)=0,"",IFERROR(_xlfn.LET(_xlpm.CSVVal,IF($Y482=0,"",INDEX(CSV!Q$2:Q$510,$Y482)),_xlpm.MacVal,IF($Z482=0,"",INDEX(Output_Mac!M$2:M$500,$Z482)),_xlpm.WinVal,IF($AD482=0,"",INDEX(Output_Win!M$2:M$243,$AD482)),_xlpm.MyAuditVal,IF($AA482=0,"",INDEX(My_Audit!K$2:K$456,$AA482)),_xlfn.IFS(_xlpm.MyAuditVal&lt;&gt;"",_xlpm.MyAuditVal,_xlpm.MacVal&lt;&gt;"",_xlpm.MacVal,_xlpm.WinVal&lt;&gt;"",_xlpm.WinVal,_xlpm.CSVVal&lt;&gt;"",_xlpm.CSVVal)),""))</f>
        <v/>
      </c>
      <c r="M482" s="41" t="str" cm="1">
        <f t="array" ref="M482">IF(($Y482+$Z482+$AA482+$AD482)=0,"",ExpandDiagCodes(_xlfn.TEXTJOIN(", ",TRUE,IF($AA482=0,"",INDEX(My_Audit!N$2:N$456,$AA482)),IF($Z482=0,"",INDEX(Output_Mac!S$2:S$500,$Z482)),IF($AD482=0,"",INDEX(Output_Win!S$2:S$243,$AD482)),IF($Y482=0,"",INDEX(CSV!AE$2:AE$510,$Y482)))))</f>
        <v/>
      </c>
      <c r="N482" s="41" t="str" cm="1">
        <f t="array" ref="N482">IF(($Y482+$Z482+$AA482+$AD482)=0,"",IFERROR(_xlfn.LET(_xlpm.CSVVal,IF($Y482=0,"",INDEX(CSV!AG$2:AG$510,$Y482)),_xlpm.MacVal,IF($Z482=0,"",INDEX(Output_Mac!T$2:T$500,$Z482)),_xlpm.WinVal,IF($AD482=0,"",INDEX(Output_Win!T$2:T$243,$AD482)),_xlpm.MyAuditVal,IF($AA482=0,"",INDEX(My_Audit!O$2:O$456,$AA482)),_xlfn.IFS(_xlpm.MyAuditVal&lt;&gt;"",_xlpm.MyAuditVal,_xlpm.MacVal&lt;&gt;"",_xlpm.MacVal,_xlpm.WinVal&lt;&gt;"",_xlpm.WinVal,_xlpm.CSVVal&lt;&gt;"",_xlpm.CSVVal)),""))</f>
        <v/>
      </c>
      <c r="O482" s="40" t="str" cm="1">
        <f t="array" ref="O482">IF($AB482=0,"",INDEX(My_Audit!P$2:P$456,$AB482))&amp;""</f>
        <v/>
      </c>
      <c r="P482" s="40"/>
      <c r="Q482" s="41" t="str">
        <f>IF(LEFT(N482,4)="Pass","Nist SP 800-88",My_Audit!R482)&amp;""</f>
        <v/>
      </c>
      <c r="R482" s="40"/>
      <c r="S482" s="40"/>
      <c r="T482" s="41" t="str" cm="1">
        <f t="array" ref="T482">IF($AC482=0,"",INDEX(Models!J$2:J$605,$AC482))</f>
        <v/>
      </c>
      <c r="U482" s="40"/>
      <c r="V482" s="40"/>
      <c r="W482" s="79" t="str" cm="1">
        <f t="array" ref="W482">IF(($Z482+$AA482+$AD482)=0,"",ExpandDiagCodes(_xlfn.TEXTJOIN(", ",TRUE,IF($AA482=0,"",INDEX(My_Audit!L$2:L$456,$AA482)),IF($Z482=0,"",INDEX(Output_Mac!AA$2:AA$500,$Z482)),IF($AD482=0,"",INDEX(Output_Win!AA$2:AA$243,$AD482)))))</f>
        <v/>
      </c>
      <c r="Y482" s="80">
        <f>IFERROR(MATCH($A482,CSV!$A$2:$A$510,0),0)</f>
        <v>0</v>
      </c>
      <c r="Z482" s="80">
        <f>IFERROR(MATCH($A482,Output_Mac!$A$2:$A$500,0),0)</f>
        <v>0</v>
      </c>
      <c r="AA482" s="80">
        <f>IFERROR(MATCH($A482,My_Audit!$A$2:$A$456,0),0)</f>
        <v>0</v>
      </c>
      <c r="AB482" s="80">
        <f>IFERROR(MATCH($C482,My_Audit!$B$2:$B$456,0),0)</f>
        <v>0</v>
      </c>
      <c r="AC482" s="80">
        <f>IFERROR(MATCH($E482,Models!$I$2:$I$605,0),0)</f>
        <v>0</v>
      </c>
      <c r="AD482" s="80">
        <f>IFERROR(MATCH($A482,Output_Win!$A$2:$A$243,0),0)</f>
        <v>0</v>
      </c>
    </row>
    <row r="483" spans="1:30">
      <c r="A483" s="40" t="str">
        <f>_xlfn.TEXTJOIN("",TRUE,Input!$A$4,TEXT(ROW(My_Audit!A482)+Input!$A$8-1,"00"))</f>
        <v>W4870</v>
      </c>
      <c r="B483" s="40" t="str">
        <f>_xlfn.TEXTJOIN("-",TRUE,"ITD",Input!$A$2,A483)</f>
        <v>ITD-SHR11749-W4870</v>
      </c>
      <c r="C483" s="41" t="str" cm="1">
        <f t="array" ref="C483">IF(($Y483+$Z483+$AA483+$AD483)=0,"",IFERROR(_xlfn.LET(_xlpm.CSVVal,IF($Y483=0,"",INDEX(CSV!B$2:B$510,$Y483)),_xlpm.MacVal,IF($Z483=0,"",INDEX(Output_Mac!B$2:B$500,$Z483)),_xlpm.WinVal,IF($AD483=0,"",INDEX(Output_Win!B$2:B$243,$AD483)),_xlpm.MyAuditVal,IF($AA483=0,"",INDEX(My_Audit!B$2:B$456,$AA483)),_xlfn.IFS(_xlpm.MyAuditVal&lt;&gt;"",_xlpm.MyAuditVal,_xlpm.MacVal&lt;&gt;"",_xlpm.MacVal,_xlpm.WinVal&lt;&gt;"",_xlpm.WinVal,_xlpm.CSVVal&lt;&gt;"",_xlpm.CSVVal)),""))</f>
        <v/>
      </c>
      <c r="D483" s="41" t="str" cm="1">
        <f t="array" ref="D483">IF(($Y483+$Z483+$AA483+$AD483)=0,"",IFERROR(_xlfn.LET(_xlpm.CSVVal,IF($Y483=0,"",INDEX(CSV!C$2:C$510,$Y483)),_xlpm.MacVal,IF($Z483=0,"",INDEX(Output_Mac!D$2:D$500,$Z483)),_xlpm.WinVal,IF($AD483=0,"",INDEX(Output_Win!D$2:D$243,$AD483)),_xlpm.MyAuditVal,IF($AA483=0,"",INDEX(My_Audit!C$2:C$456,$AA483)),_xlfn.IFS(_xlpm.MyAuditVal&lt;&gt;"",_xlpm.MyAuditVal,_xlpm.MacVal&lt;&gt;"",_xlpm.MacVal,_xlpm.WinVal&lt;&gt;"",_xlpm.WinVal,_xlpm.CSVVal&lt;&gt;"",_xlpm.CSVVal)),""))</f>
        <v/>
      </c>
      <c r="E483" s="41" t="str" cm="1">
        <f t="array" ref="E483">IF(($Y483+$Z483+$AA483+$AD483)=0,"",IFERROR(_xlfn.LET(_xlpm.CSVVal,IF($Y483=0,"",INDEX(CSV!E$2:E$510,$Y483)),_xlpm.MacVal,IF($Z483=0,"",INDEX(Output_Mac!C$2:C$500,$Z483)),_xlpm.WinVal,IF($AD483=0,"",INDEX(Output_Win!C$2:C$243,$AD483)),_xlpm.MyAuditVal,IF($AA483=0,"",INDEX(My_Audit!D$2:D$456,$AA483)),_xlfn.IFS(_xlpm.MyAuditVal&lt;&gt;"",_xlpm.MyAuditVal,_xlpm.MacVal&lt;&gt;"",_xlpm.MacVal,_xlpm.WinVal&lt;&gt;"",_xlpm.WinVal,_xlpm.CSVVal&lt;&gt;"",_xlpm.CSVVal)),""))</f>
        <v/>
      </c>
      <c r="F483" s="41" t="str" cm="1">
        <f t="array" ref="F483">IF(($Y483+$Z483+$AA483+$AD483)=0,"",IFERROR(_xlfn.LET(_xlpm.CSVVal,IF($Y483=0,"",INDEX(CSV!F$2:F$510,$Y483)),_xlpm.MacVal,IF($Z483=0,"",INDEX(Output_Mac!E$2:E$500,$Z483)),_xlpm.WinVal,IF($AD483=0,"",INDEX(Output_Win!E$2:E$243,$AD483)),_xlpm.MyAuditVal,IF($AA483=0,"",INDEX(My_Audit!E$2:E$456,$AA483)),_xlfn.IFS(_xlpm.MyAuditVal&lt;&gt;"",_xlpm.MyAuditVal,_xlpm.MacVal&lt;&gt;"",_xlpm.MacVal,_xlpm.WinVal&lt;&gt;"",_xlpm.WinVal,_xlpm.CSVVal&lt;&gt;"",PROPER(_xlpm.CSVVal))),""))</f>
        <v/>
      </c>
      <c r="G483" s="41" t="str" cm="1">
        <f t="array" ref="G483">IF(($Y483+$Z483+$AA483+$AD483)=0,"",IFERROR(_xlfn.LET(_xlpm.CSVVal,IF($Y483=0,"",INDEX(CSV!G$2:G$510,$Y483)),_xlpm.MacVal,IF($Z483=0,"",INDEX(Output_Mac!G$2:G$500,$Z483)),_xlpm.WinVal,IF($AD483=0,"",INDEX(Output_Win!G$2:G$243,$AD483)),_xlpm.MyAuditVal,IF($AA483=0,"",INDEX(My_Audit!F$2:F$456,$AA483)),_xlfn.IFS(_xlpm.MyAuditVal&lt;&gt;"",_xlpm.MyAuditVal,_xlpm.MacVal&lt;&gt;"",_xlpm.MacVal,_xlpm.WinVal&lt;&gt;"",_xlpm.WinVal,_xlpm.CSVVal&lt;&gt;"",_xlpm.CSVVal)),""))</f>
        <v/>
      </c>
      <c r="H483" s="41" t="str" cm="1">
        <f t="array" ref="H483">IF($Z483&gt;0,INDEX(Output_Mac!H$2:H$500,$Z483),IF($AD483&gt;0,INDEX(Output_Win!H$2:H$243,$AD483),IF($AA483&gt;0,_xlfn.LET(_xlpm.MyAuditVal,INDEX(My_Audit!G$2:G$456,$AA483),IF(_xlpm.MyAuditVal=0,"",_xlpm.MyAuditVal)),"")))</f>
        <v/>
      </c>
      <c r="I483" s="41" t="str" cm="1">
        <f t="array" ref="I483">IF(($Y483+$Z483+$AA483+$AD483)=0,"",IFERROR(_xlfn.LET(_xlpm.CSVVal,IF($Y483=0,"",INDEX(CSV!H$2:H$510,$Y483)),_xlpm.MacVal,IF($Z483=0,"",INDEX(Output_Mac!I$2:I$500,$Z483)),_xlpm.WinVal,IF($AD483=0,"",INDEX(Output_Win!I$2:I$243,$AD483)),_xlpm.MyAuditVal,IF($AA483=0,"",INDEX(My_Audit!H$2:H$456,$AA483)),_xlfn.IFS(_xlpm.MyAuditVal&lt;&gt;"",_xlpm.MyAuditVal,_xlpm.MacVal&lt;&gt;"",_xlpm.MacVal,_xlpm.WinVal&lt;&gt;"",_xlpm.WinVal,_xlpm.CSVVal&lt;&gt;"",_xlpm.CSVVal)),""))</f>
        <v/>
      </c>
      <c r="J483" s="41" t="str" cm="1">
        <f t="array" ref="J483">IF(($Y483+$Z483+$AA483+$AD483)=0,"",IFERROR(_xlfn.LET(_xlpm.CSVVal,IF($Y483=0,"",INDEX(CSV!J$2:J$510,$Y483)),_xlpm.MacVal,IF($Z483=0,"",INDEX(Output_Mac!J$2:J$500,$Z483)),_xlpm.WinVal,IF($AD483=0,"",INDEX(Output_Win!J$2:J$243,$AD483)),_xlpm.MyAuditVal,IF($AA483=0,"",INDEX(My_Audit!I$2:I$456,$AA483)),_xlfn.IFS(_xlpm.MyAuditVal&lt;&gt;"",_xlpm.MyAuditVal,_xlpm.MacVal&lt;&gt;"",_xlpm.MacVal,_xlpm.WinVal&lt;&gt;"",_xlpm.WinVal,_xlpm.CSVVal&lt;&gt;"",_xlpm.CSVVal)),""))</f>
        <v/>
      </c>
      <c r="K483" s="41" t="str" cm="1">
        <f t="array" ref="K483">IF(($Y483+$Z483+$AA483+$AD483)=0,"",IFERROR(_xlfn.LET(_xlpm.CSVVal,IF($Y483=0,"",INDEX(CSV!N$2:N$510,$Y483)),_xlpm.MacVal,IF($Z483=0,"",INDEX(Output_Mac!L$2:L$500,$Z483)),_xlpm.WinVal,IF($AD483=0,"",INDEX(Output_Win!L$2:L$243,$AD483)),_xlpm.MyAuditVal,IF($AA483=0,"",INDEX(My_Audit!J$2:J$456,$AA483)),_xlfn.IFS(_xlpm.MyAuditVal&lt;&gt;"",_xlpm.MyAuditVal,_xlpm.MacVal&lt;&gt;"",_xlpm.MacVal,_xlpm.WinVal&lt;&gt;"",_xlpm.WinVal,_xlpm.CSVVal&lt;&gt;"",_xlpm.CSVVal)),""))</f>
        <v/>
      </c>
      <c r="L483" s="41" t="str" cm="1">
        <f t="array" ref="L483">IF(($Y483+$Z483+$AA483+$AD483)=0,"",IFERROR(_xlfn.LET(_xlpm.CSVVal,IF($Y483=0,"",INDEX(CSV!Q$2:Q$510,$Y483)),_xlpm.MacVal,IF($Z483=0,"",INDEX(Output_Mac!M$2:M$500,$Z483)),_xlpm.WinVal,IF($AD483=0,"",INDEX(Output_Win!M$2:M$243,$AD483)),_xlpm.MyAuditVal,IF($AA483=0,"",INDEX(My_Audit!K$2:K$456,$AA483)),_xlfn.IFS(_xlpm.MyAuditVal&lt;&gt;"",_xlpm.MyAuditVal,_xlpm.MacVal&lt;&gt;"",_xlpm.MacVal,_xlpm.WinVal&lt;&gt;"",_xlpm.WinVal,_xlpm.CSVVal&lt;&gt;"",_xlpm.CSVVal)),""))</f>
        <v/>
      </c>
      <c r="M483" s="41" t="str" cm="1">
        <f t="array" ref="M483">IF(($Y483+$Z483+$AA483+$AD483)=0,"",ExpandDiagCodes(_xlfn.TEXTJOIN(", ",TRUE,IF($AA483=0,"",INDEX(My_Audit!N$2:N$456,$AA483)),IF($Z483=0,"",INDEX(Output_Mac!S$2:S$500,$Z483)),IF($AD483=0,"",INDEX(Output_Win!S$2:S$243,$AD483)),IF($Y483=0,"",INDEX(CSV!AE$2:AE$510,$Y483)))))</f>
        <v/>
      </c>
      <c r="N483" s="41" t="str" cm="1">
        <f t="array" ref="N483">IF(($Y483+$Z483+$AA483+$AD483)=0,"",IFERROR(_xlfn.LET(_xlpm.CSVVal,IF($Y483=0,"",INDEX(CSV!AG$2:AG$510,$Y483)),_xlpm.MacVal,IF($Z483=0,"",INDEX(Output_Mac!T$2:T$500,$Z483)),_xlpm.WinVal,IF($AD483=0,"",INDEX(Output_Win!T$2:T$243,$AD483)),_xlpm.MyAuditVal,IF($AA483=0,"",INDEX(My_Audit!O$2:O$456,$AA483)),_xlfn.IFS(_xlpm.MyAuditVal&lt;&gt;"",_xlpm.MyAuditVal,_xlpm.MacVal&lt;&gt;"",_xlpm.MacVal,_xlpm.WinVal&lt;&gt;"",_xlpm.WinVal,_xlpm.CSVVal&lt;&gt;"",_xlpm.CSVVal)),""))</f>
        <v/>
      </c>
      <c r="O483" s="40" t="str" cm="1">
        <f t="array" ref="O483">IF($AB483=0,"",INDEX(My_Audit!P$2:P$456,$AB483))&amp;""</f>
        <v/>
      </c>
      <c r="P483" s="40"/>
      <c r="Q483" s="41" t="str">
        <f>IF(LEFT(N483,4)="Pass","Nist SP 800-88",My_Audit!R483)&amp;""</f>
        <v/>
      </c>
      <c r="R483" s="40"/>
      <c r="S483" s="40"/>
      <c r="T483" s="41" t="str" cm="1">
        <f t="array" ref="T483">IF($AC483=0,"",INDEX(Models!J$2:J$605,$AC483))</f>
        <v/>
      </c>
      <c r="U483" s="40"/>
      <c r="V483" s="40"/>
      <c r="W483" s="79" t="str" cm="1">
        <f t="array" ref="W483">IF(($Z483+$AA483+$AD483)=0,"",ExpandDiagCodes(_xlfn.TEXTJOIN(", ",TRUE,IF($AA483=0,"",INDEX(My_Audit!L$2:L$456,$AA483)),IF($Z483=0,"",INDEX(Output_Mac!AA$2:AA$500,$Z483)),IF($AD483=0,"",INDEX(Output_Win!AA$2:AA$243,$AD483)))))</f>
        <v/>
      </c>
      <c r="Y483" s="80">
        <f>IFERROR(MATCH($A483,CSV!$A$2:$A$510,0),0)</f>
        <v>0</v>
      </c>
      <c r="Z483" s="80">
        <f>IFERROR(MATCH($A483,Output_Mac!$A$2:$A$500,0),0)</f>
        <v>0</v>
      </c>
      <c r="AA483" s="80">
        <f>IFERROR(MATCH($A483,My_Audit!$A$2:$A$456,0),0)</f>
        <v>0</v>
      </c>
      <c r="AB483" s="80">
        <f>IFERROR(MATCH($C483,My_Audit!$B$2:$B$456,0),0)</f>
        <v>0</v>
      </c>
      <c r="AC483" s="80">
        <f>IFERROR(MATCH($E483,Models!$I$2:$I$605,0),0)</f>
        <v>0</v>
      </c>
      <c r="AD483" s="80">
        <f>IFERROR(MATCH($A483,Output_Win!$A$2:$A$243,0),0)</f>
        <v>0</v>
      </c>
    </row>
    <row r="484" spans="1:30">
      <c r="A484" s="40" t="str">
        <f>_xlfn.TEXTJOIN("",TRUE,Input!$A$4,TEXT(ROW(My_Audit!A483)+Input!$A$8-1,"00"))</f>
        <v>W4871</v>
      </c>
      <c r="B484" s="40" t="str">
        <f>_xlfn.TEXTJOIN("-",TRUE,"ITD",Input!$A$2,A484)</f>
        <v>ITD-SHR11749-W4871</v>
      </c>
      <c r="C484" s="41" t="str" cm="1">
        <f t="array" ref="C484">IF(($Y484+$Z484+$AA484+$AD484)=0,"",IFERROR(_xlfn.LET(_xlpm.CSVVal,IF($Y484=0,"",INDEX(CSV!B$2:B$510,$Y484)),_xlpm.MacVal,IF($Z484=0,"",INDEX(Output_Mac!B$2:B$500,$Z484)),_xlpm.WinVal,IF($AD484=0,"",INDEX(Output_Win!B$2:B$243,$AD484)),_xlpm.MyAuditVal,IF($AA484=0,"",INDEX(My_Audit!B$2:B$456,$AA484)),_xlfn.IFS(_xlpm.MyAuditVal&lt;&gt;"",_xlpm.MyAuditVal,_xlpm.MacVal&lt;&gt;"",_xlpm.MacVal,_xlpm.WinVal&lt;&gt;"",_xlpm.WinVal,_xlpm.CSVVal&lt;&gt;"",_xlpm.CSVVal)),""))</f>
        <v/>
      </c>
      <c r="D484" s="41" t="str" cm="1">
        <f t="array" ref="D484">IF(($Y484+$Z484+$AA484+$AD484)=0,"",IFERROR(_xlfn.LET(_xlpm.CSVVal,IF($Y484=0,"",INDEX(CSV!C$2:C$510,$Y484)),_xlpm.MacVal,IF($Z484=0,"",INDEX(Output_Mac!D$2:D$500,$Z484)),_xlpm.WinVal,IF($AD484=0,"",INDEX(Output_Win!D$2:D$243,$AD484)),_xlpm.MyAuditVal,IF($AA484=0,"",INDEX(My_Audit!C$2:C$456,$AA484)),_xlfn.IFS(_xlpm.MyAuditVal&lt;&gt;"",_xlpm.MyAuditVal,_xlpm.MacVal&lt;&gt;"",_xlpm.MacVal,_xlpm.WinVal&lt;&gt;"",_xlpm.WinVal,_xlpm.CSVVal&lt;&gt;"",_xlpm.CSVVal)),""))</f>
        <v/>
      </c>
      <c r="E484" s="41" t="str" cm="1">
        <f t="array" ref="E484">IF(($Y484+$Z484+$AA484+$AD484)=0,"",IFERROR(_xlfn.LET(_xlpm.CSVVal,IF($Y484=0,"",INDEX(CSV!E$2:E$510,$Y484)),_xlpm.MacVal,IF($Z484=0,"",INDEX(Output_Mac!C$2:C$500,$Z484)),_xlpm.WinVal,IF($AD484=0,"",INDEX(Output_Win!C$2:C$243,$AD484)),_xlpm.MyAuditVal,IF($AA484=0,"",INDEX(My_Audit!D$2:D$456,$AA484)),_xlfn.IFS(_xlpm.MyAuditVal&lt;&gt;"",_xlpm.MyAuditVal,_xlpm.MacVal&lt;&gt;"",_xlpm.MacVal,_xlpm.WinVal&lt;&gt;"",_xlpm.WinVal,_xlpm.CSVVal&lt;&gt;"",_xlpm.CSVVal)),""))</f>
        <v/>
      </c>
      <c r="F484" s="41" t="str" cm="1">
        <f t="array" ref="F484">IF(($Y484+$Z484+$AA484+$AD484)=0,"",IFERROR(_xlfn.LET(_xlpm.CSVVal,IF($Y484=0,"",INDEX(CSV!F$2:F$510,$Y484)),_xlpm.MacVal,IF($Z484=0,"",INDEX(Output_Mac!E$2:E$500,$Z484)),_xlpm.WinVal,IF($AD484=0,"",INDEX(Output_Win!E$2:E$243,$AD484)),_xlpm.MyAuditVal,IF($AA484=0,"",INDEX(My_Audit!E$2:E$456,$AA484)),_xlfn.IFS(_xlpm.MyAuditVal&lt;&gt;"",_xlpm.MyAuditVal,_xlpm.MacVal&lt;&gt;"",_xlpm.MacVal,_xlpm.WinVal&lt;&gt;"",_xlpm.WinVal,_xlpm.CSVVal&lt;&gt;"",PROPER(_xlpm.CSVVal))),""))</f>
        <v/>
      </c>
      <c r="G484" s="41" t="str" cm="1">
        <f t="array" ref="G484">IF(($Y484+$Z484+$AA484+$AD484)=0,"",IFERROR(_xlfn.LET(_xlpm.CSVVal,IF($Y484=0,"",INDEX(CSV!G$2:G$510,$Y484)),_xlpm.MacVal,IF($Z484=0,"",INDEX(Output_Mac!G$2:G$500,$Z484)),_xlpm.WinVal,IF($AD484=0,"",INDEX(Output_Win!G$2:G$243,$AD484)),_xlpm.MyAuditVal,IF($AA484=0,"",INDEX(My_Audit!F$2:F$456,$AA484)),_xlfn.IFS(_xlpm.MyAuditVal&lt;&gt;"",_xlpm.MyAuditVal,_xlpm.MacVal&lt;&gt;"",_xlpm.MacVal,_xlpm.WinVal&lt;&gt;"",_xlpm.WinVal,_xlpm.CSVVal&lt;&gt;"",_xlpm.CSVVal)),""))</f>
        <v/>
      </c>
      <c r="H484" s="41" t="str" cm="1">
        <f t="array" ref="H484">IF($Z484&gt;0,INDEX(Output_Mac!H$2:H$500,$Z484),IF($AD484&gt;0,INDEX(Output_Win!H$2:H$243,$AD484),IF($AA484&gt;0,_xlfn.LET(_xlpm.MyAuditVal,INDEX(My_Audit!G$2:G$456,$AA484),IF(_xlpm.MyAuditVal=0,"",_xlpm.MyAuditVal)),"")))</f>
        <v/>
      </c>
      <c r="I484" s="41" t="str" cm="1">
        <f t="array" ref="I484">IF(($Y484+$Z484+$AA484+$AD484)=0,"",IFERROR(_xlfn.LET(_xlpm.CSVVal,IF($Y484=0,"",INDEX(CSV!H$2:H$510,$Y484)),_xlpm.MacVal,IF($Z484=0,"",INDEX(Output_Mac!I$2:I$500,$Z484)),_xlpm.WinVal,IF($AD484=0,"",INDEX(Output_Win!I$2:I$243,$AD484)),_xlpm.MyAuditVal,IF($AA484=0,"",INDEX(My_Audit!H$2:H$456,$AA484)),_xlfn.IFS(_xlpm.MyAuditVal&lt;&gt;"",_xlpm.MyAuditVal,_xlpm.MacVal&lt;&gt;"",_xlpm.MacVal,_xlpm.WinVal&lt;&gt;"",_xlpm.WinVal,_xlpm.CSVVal&lt;&gt;"",_xlpm.CSVVal)),""))</f>
        <v/>
      </c>
      <c r="J484" s="41" t="str" cm="1">
        <f t="array" ref="J484">IF(($Y484+$Z484+$AA484+$AD484)=0,"",IFERROR(_xlfn.LET(_xlpm.CSVVal,IF($Y484=0,"",INDEX(CSV!J$2:J$510,$Y484)),_xlpm.MacVal,IF($Z484=0,"",INDEX(Output_Mac!J$2:J$500,$Z484)),_xlpm.WinVal,IF($AD484=0,"",INDEX(Output_Win!J$2:J$243,$AD484)),_xlpm.MyAuditVal,IF($AA484=0,"",INDEX(My_Audit!I$2:I$456,$AA484)),_xlfn.IFS(_xlpm.MyAuditVal&lt;&gt;"",_xlpm.MyAuditVal,_xlpm.MacVal&lt;&gt;"",_xlpm.MacVal,_xlpm.WinVal&lt;&gt;"",_xlpm.WinVal,_xlpm.CSVVal&lt;&gt;"",_xlpm.CSVVal)),""))</f>
        <v/>
      </c>
      <c r="K484" s="41" t="str" cm="1">
        <f t="array" ref="K484">IF(($Y484+$Z484+$AA484+$AD484)=0,"",IFERROR(_xlfn.LET(_xlpm.CSVVal,IF($Y484=0,"",INDEX(CSV!N$2:N$510,$Y484)),_xlpm.MacVal,IF($Z484=0,"",INDEX(Output_Mac!L$2:L$500,$Z484)),_xlpm.WinVal,IF($AD484=0,"",INDEX(Output_Win!L$2:L$243,$AD484)),_xlpm.MyAuditVal,IF($AA484=0,"",INDEX(My_Audit!J$2:J$456,$AA484)),_xlfn.IFS(_xlpm.MyAuditVal&lt;&gt;"",_xlpm.MyAuditVal,_xlpm.MacVal&lt;&gt;"",_xlpm.MacVal,_xlpm.WinVal&lt;&gt;"",_xlpm.WinVal,_xlpm.CSVVal&lt;&gt;"",_xlpm.CSVVal)),""))</f>
        <v/>
      </c>
      <c r="L484" s="41" t="str" cm="1">
        <f t="array" ref="L484">IF(($Y484+$Z484+$AA484+$AD484)=0,"",IFERROR(_xlfn.LET(_xlpm.CSVVal,IF($Y484=0,"",INDEX(CSV!Q$2:Q$510,$Y484)),_xlpm.MacVal,IF($Z484=0,"",INDEX(Output_Mac!M$2:M$500,$Z484)),_xlpm.WinVal,IF($AD484=0,"",INDEX(Output_Win!M$2:M$243,$AD484)),_xlpm.MyAuditVal,IF($AA484=0,"",INDEX(My_Audit!K$2:K$456,$AA484)),_xlfn.IFS(_xlpm.MyAuditVal&lt;&gt;"",_xlpm.MyAuditVal,_xlpm.MacVal&lt;&gt;"",_xlpm.MacVal,_xlpm.WinVal&lt;&gt;"",_xlpm.WinVal,_xlpm.CSVVal&lt;&gt;"",_xlpm.CSVVal)),""))</f>
        <v/>
      </c>
      <c r="M484" s="41" t="str" cm="1">
        <f t="array" ref="M484">IF(($Y484+$Z484+$AA484+$AD484)=0,"",ExpandDiagCodes(_xlfn.TEXTJOIN(", ",TRUE,IF($AA484=0,"",INDEX(My_Audit!N$2:N$456,$AA484)),IF($Z484=0,"",INDEX(Output_Mac!S$2:S$500,$Z484)),IF($AD484=0,"",INDEX(Output_Win!S$2:S$243,$AD484)),IF($Y484=0,"",INDEX(CSV!AE$2:AE$510,$Y484)))))</f>
        <v/>
      </c>
      <c r="N484" s="41" t="str" cm="1">
        <f t="array" ref="N484">IF(($Y484+$Z484+$AA484+$AD484)=0,"",IFERROR(_xlfn.LET(_xlpm.CSVVal,IF($Y484=0,"",INDEX(CSV!AG$2:AG$510,$Y484)),_xlpm.MacVal,IF($Z484=0,"",INDEX(Output_Mac!T$2:T$500,$Z484)),_xlpm.WinVal,IF($AD484=0,"",INDEX(Output_Win!T$2:T$243,$AD484)),_xlpm.MyAuditVal,IF($AA484=0,"",INDEX(My_Audit!O$2:O$456,$AA484)),_xlfn.IFS(_xlpm.MyAuditVal&lt;&gt;"",_xlpm.MyAuditVal,_xlpm.MacVal&lt;&gt;"",_xlpm.MacVal,_xlpm.WinVal&lt;&gt;"",_xlpm.WinVal,_xlpm.CSVVal&lt;&gt;"",_xlpm.CSVVal)),""))</f>
        <v/>
      </c>
      <c r="O484" s="40" t="str" cm="1">
        <f t="array" ref="O484">IF($AB484=0,"",INDEX(My_Audit!P$2:P$456,$AB484))&amp;""</f>
        <v/>
      </c>
      <c r="P484" s="40"/>
      <c r="Q484" s="41" t="str">
        <f>IF(LEFT(N484,4)="Pass","Nist SP 800-88",My_Audit!R484)&amp;""</f>
        <v/>
      </c>
      <c r="R484" s="40"/>
      <c r="S484" s="40"/>
      <c r="T484" s="41" t="str" cm="1">
        <f t="array" ref="T484">IF($AC484=0,"",INDEX(Models!J$2:J$605,$AC484))</f>
        <v/>
      </c>
      <c r="U484" s="40"/>
      <c r="V484" s="40"/>
      <c r="W484" s="79" t="str" cm="1">
        <f t="array" ref="W484">IF(($Z484+$AA484+$AD484)=0,"",ExpandDiagCodes(_xlfn.TEXTJOIN(", ",TRUE,IF($AA484=0,"",INDEX(My_Audit!L$2:L$456,$AA484)),IF($Z484=0,"",INDEX(Output_Mac!AA$2:AA$500,$Z484)),IF($AD484=0,"",INDEX(Output_Win!AA$2:AA$243,$AD484)))))</f>
        <v/>
      </c>
      <c r="Y484" s="80">
        <f>IFERROR(MATCH($A484,CSV!$A$2:$A$510,0),0)</f>
        <v>0</v>
      </c>
      <c r="Z484" s="80">
        <f>IFERROR(MATCH($A484,Output_Mac!$A$2:$A$500,0),0)</f>
        <v>0</v>
      </c>
      <c r="AA484" s="80">
        <f>IFERROR(MATCH($A484,My_Audit!$A$2:$A$456,0),0)</f>
        <v>0</v>
      </c>
      <c r="AB484" s="80">
        <f>IFERROR(MATCH($C484,My_Audit!$B$2:$B$456,0),0)</f>
        <v>0</v>
      </c>
      <c r="AC484" s="80">
        <f>IFERROR(MATCH($E484,Models!$I$2:$I$605,0),0)</f>
        <v>0</v>
      </c>
      <c r="AD484" s="80">
        <f>IFERROR(MATCH($A484,Output_Win!$A$2:$A$243,0),0)</f>
        <v>0</v>
      </c>
    </row>
    <row r="485" spans="1:30">
      <c r="A485" s="40" t="str">
        <f>_xlfn.TEXTJOIN("",TRUE,Input!$A$4,TEXT(ROW(My_Audit!A484)+Input!$A$8-1,"00"))</f>
        <v>W4872</v>
      </c>
      <c r="B485" s="40" t="str">
        <f>_xlfn.TEXTJOIN("-",TRUE,"ITD",Input!$A$2,A485)</f>
        <v>ITD-SHR11749-W4872</v>
      </c>
      <c r="C485" s="41" t="str" cm="1">
        <f t="array" ref="C485">IF(($Y485+$Z485+$AA485+$AD485)=0,"",IFERROR(_xlfn.LET(_xlpm.CSVVal,IF($Y485=0,"",INDEX(CSV!B$2:B$510,$Y485)),_xlpm.MacVal,IF($Z485=0,"",INDEX(Output_Mac!B$2:B$500,$Z485)),_xlpm.WinVal,IF($AD485=0,"",INDEX(Output_Win!B$2:B$243,$AD485)),_xlpm.MyAuditVal,IF($AA485=0,"",INDEX(My_Audit!B$2:B$456,$AA485)),_xlfn.IFS(_xlpm.MyAuditVal&lt;&gt;"",_xlpm.MyAuditVal,_xlpm.MacVal&lt;&gt;"",_xlpm.MacVal,_xlpm.WinVal&lt;&gt;"",_xlpm.WinVal,_xlpm.CSVVal&lt;&gt;"",_xlpm.CSVVal)),""))</f>
        <v/>
      </c>
      <c r="D485" s="41" t="str" cm="1">
        <f t="array" ref="D485">IF(($Y485+$Z485+$AA485+$AD485)=0,"",IFERROR(_xlfn.LET(_xlpm.CSVVal,IF($Y485=0,"",INDEX(CSV!C$2:C$510,$Y485)),_xlpm.MacVal,IF($Z485=0,"",INDEX(Output_Mac!D$2:D$500,$Z485)),_xlpm.WinVal,IF($AD485=0,"",INDEX(Output_Win!D$2:D$243,$AD485)),_xlpm.MyAuditVal,IF($AA485=0,"",INDEX(My_Audit!C$2:C$456,$AA485)),_xlfn.IFS(_xlpm.MyAuditVal&lt;&gt;"",_xlpm.MyAuditVal,_xlpm.MacVal&lt;&gt;"",_xlpm.MacVal,_xlpm.WinVal&lt;&gt;"",_xlpm.WinVal,_xlpm.CSVVal&lt;&gt;"",_xlpm.CSVVal)),""))</f>
        <v/>
      </c>
      <c r="E485" s="41" t="str" cm="1">
        <f t="array" ref="E485">IF(($Y485+$Z485+$AA485+$AD485)=0,"",IFERROR(_xlfn.LET(_xlpm.CSVVal,IF($Y485=0,"",INDEX(CSV!E$2:E$510,$Y485)),_xlpm.MacVal,IF($Z485=0,"",INDEX(Output_Mac!C$2:C$500,$Z485)),_xlpm.WinVal,IF($AD485=0,"",INDEX(Output_Win!C$2:C$243,$AD485)),_xlpm.MyAuditVal,IF($AA485=0,"",INDEX(My_Audit!D$2:D$456,$AA485)),_xlfn.IFS(_xlpm.MyAuditVal&lt;&gt;"",_xlpm.MyAuditVal,_xlpm.MacVal&lt;&gt;"",_xlpm.MacVal,_xlpm.WinVal&lt;&gt;"",_xlpm.WinVal,_xlpm.CSVVal&lt;&gt;"",_xlpm.CSVVal)),""))</f>
        <v/>
      </c>
      <c r="F485" s="41" t="str" cm="1">
        <f t="array" ref="F485">IF(($Y485+$Z485+$AA485+$AD485)=0,"",IFERROR(_xlfn.LET(_xlpm.CSVVal,IF($Y485=0,"",INDEX(CSV!F$2:F$510,$Y485)),_xlpm.MacVal,IF($Z485=0,"",INDEX(Output_Mac!E$2:E$500,$Z485)),_xlpm.WinVal,IF($AD485=0,"",INDEX(Output_Win!E$2:E$243,$AD485)),_xlpm.MyAuditVal,IF($AA485=0,"",INDEX(My_Audit!E$2:E$456,$AA485)),_xlfn.IFS(_xlpm.MyAuditVal&lt;&gt;"",_xlpm.MyAuditVal,_xlpm.MacVal&lt;&gt;"",_xlpm.MacVal,_xlpm.WinVal&lt;&gt;"",_xlpm.WinVal,_xlpm.CSVVal&lt;&gt;"",PROPER(_xlpm.CSVVal))),""))</f>
        <v/>
      </c>
      <c r="G485" s="41" t="str" cm="1">
        <f t="array" ref="G485">IF(($Y485+$Z485+$AA485+$AD485)=0,"",IFERROR(_xlfn.LET(_xlpm.CSVVal,IF($Y485=0,"",INDEX(CSV!G$2:G$510,$Y485)),_xlpm.MacVal,IF($Z485=0,"",INDEX(Output_Mac!G$2:G$500,$Z485)),_xlpm.WinVal,IF($AD485=0,"",INDEX(Output_Win!G$2:G$243,$AD485)),_xlpm.MyAuditVal,IF($AA485=0,"",INDEX(My_Audit!F$2:F$456,$AA485)),_xlfn.IFS(_xlpm.MyAuditVal&lt;&gt;"",_xlpm.MyAuditVal,_xlpm.MacVal&lt;&gt;"",_xlpm.MacVal,_xlpm.WinVal&lt;&gt;"",_xlpm.WinVal,_xlpm.CSVVal&lt;&gt;"",_xlpm.CSVVal)),""))</f>
        <v/>
      </c>
      <c r="H485" s="41" t="str" cm="1">
        <f t="array" ref="H485">IF($Z485&gt;0,INDEX(Output_Mac!H$2:H$500,$Z485),IF($AD485&gt;0,INDEX(Output_Win!H$2:H$243,$AD485),IF($AA485&gt;0,_xlfn.LET(_xlpm.MyAuditVal,INDEX(My_Audit!G$2:G$456,$AA485),IF(_xlpm.MyAuditVal=0,"",_xlpm.MyAuditVal)),"")))</f>
        <v/>
      </c>
      <c r="I485" s="41" t="str" cm="1">
        <f t="array" ref="I485">IF(($Y485+$Z485+$AA485+$AD485)=0,"",IFERROR(_xlfn.LET(_xlpm.CSVVal,IF($Y485=0,"",INDEX(CSV!H$2:H$510,$Y485)),_xlpm.MacVal,IF($Z485=0,"",INDEX(Output_Mac!I$2:I$500,$Z485)),_xlpm.WinVal,IF($AD485=0,"",INDEX(Output_Win!I$2:I$243,$AD485)),_xlpm.MyAuditVal,IF($AA485=0,"",INDEX(My_Audit!H$2:H$456,$AA485)),_xlfn.IFS(_xlpm.MyAuditVal&lt;&gt;"",_xlpm.MyAuditVal,_xlpm.MacVal&lt;&gt;"",_xlpm.MacVal,_xlpm.WinVal&lt;&gt;"",_xlpm.WinVal,_xlpm.CSVVal&lt;&gt;"",_xlpm.CSVVal)),""))</f>
        <v/>
      </c>
      <c r="J485" s="41" t="str" cm="1">
        <f t="array" ref="J485">IF(($Y485+$Z485+$AA485+$AD485)=0,"",IFERROR(_xlfn.LET(_xlpm.CSVVal,IF($Y485=0,"",INDEX(CSV!J$2:J$510,$Y485)),_xlpm.MacVal,IF($Z485=0,"",INDEX(Output_Mac!J$2:J$500,$Z485)),_xlpm.WinVal,IF($AD485=0,"",INDEX(Output_Win!J$2:J$243,$AD485)),_xlpm.MyAuditVal,IF($AA485=0,"",INDEX(My_Audit!I$2:I$456,$AA485)),_xlfn.IFS(_xlpm.MyAuditVal&lt;&gt;"",_xlpm.MyAuditVal,_xlpm.MacVal&lt;&gt;"",_xlpm.MacVal,_xlpm.WinVal&lt;&gt;"",_xlpm.WinVal,_xlpm.CSVVal&lt;&gt;"",_xlpm.CSVVal)),""))</f>
        <v/>
      </c>
      <c r="K485" s="41" t="str" cm="1">
        <f t="array" ref="K485">IF(($Y485+$Z485+$AA485+$AD485)=0,"",IFERROR(_xlfn.LET(_xlpm.CSVVal,IF($Y485=0,"",INDEX(CSV!N$2:N$510,$Y485)),_xlpm.MacVal,IF($Z485=0,"",INDEX(Output_Mac!L$2:L$500,$Z485)),_xlpm.WinVal,IF($AD485=0,"",INDEX(Output_Win!L$2:L$243,$AD485)),_xlpm.MyAuditVal,IF($AA485=0,"",INDEX(My_Audit!J$2:J$456,$AA485)),_xlfn.IFS(_xlpm.MyAuditVal&lt;&gt;"",_xlpm.MyAuditVal,_xlpm.MacVal&lt;&gt;"",_xlpm.MacVal,_xlpm.WinVal&lt;&gt;"",_xlpm.WinVal,_xlpm.CSVVal&lt;&gt;"",_xlpm.CSVVal)),""))</f>
        <v/>
      </c>
      <c r="L485" s="41" t="str" cm="1">
        <f t="array" ref="L485">IF(($Y485+$Z485+$AA485+$AD485)=0,"",IFERROR(_xlfn.LET(_xlpm.CSVVal,IF($Y485=0,"",INDEX(CSV!Q$2:Q$510,$Y485)),_xlpm.MacVal,IF($Z485=0,"",INDEX(Output_Mac!M$2:M$500,$Z485)),_xlpm.WinVal,IF($AD485=0,"",INDEX(Output_Win!M$2:M$243,$AD485)),_xlpm.MyAuditVal,IF($AA485=0,"",INDEX(My_Audit!K$2:K$456,$AA485)),_xlfn.IFS(_xlpm.MyAuditVal&lt;&gt;"",_xlpm.MyAuditVal,_xlpm.MacVal&lt;&gt;"",_xlpm.MacVal,_xlpm.WinVal&lt;&gt;"",_xlpm.WinVal,_xlpm.CSVVal&lt;&gt;"",_xlpm.CSVVal)),""))</f>
        <v/>
      </c>
      <c r="M485" s="41" t="str" cm="1">
        <f t="array" ref="M485">IF(($Y485+$Z485+$AA485+$AD485)=0,"",ExpandDiagCodes(_xlfn.TEXTJOIN(", ",TRUE,IF($AA485=0,"",INDEX(My_Audit!N$2:N$456,$AA485)),IF($Z485=0,"",INDEX(Output_Mac!S$2:S$500,$Z485)),IF($AD485=0,"",INDEX(Output_Win!S$2:S$243,$AD485)),IF($Y485=0,"",INDEX(CSV!AE$2:AE$510,$Y485)))))</f>
        <v/>
      </c>
      <c r="N485" s="41" t="str" cm="1">
        <f t="array" ref="N485">IF(($Y485+$Z485+$AA485+$AD485)=0,"",IFERROR(_xlfn.LET(_xlpm.CSVVal,IF($Y485=0,"",INDEX(CSV!AG$2:AG$510,$Y485)),_xlpm.MacVal,IF($Z485=0,"",INDEX(Output_Mac!T$2:T$500,$Z485)),_xlpm.WinVal,IF($AD485=0,"",INDEX(Output_Win!T$2:T$243,$AD485)),_xlpm.MyAuditVal,IF($AA485=0,"",INDEX(My_Audit!O$2:O$456,$AA485)),_xlfn.IFS(_xlpm.MyAuditVal&lt;&gt;"",_xlpm.MyAuditVal,_xlpm.MacVal&lt;&gt;"",_xlpm.MacVal,_xlpm.WinVal&lt;&gt;"",_xlpm.WinVal,_xlpm.CSVVal&lt;&gt;"",_xlpm.CSVVal)),""))</f>
        <v/>
      </c>
      <c r="O485" s="40" t="str" cm="1">
        <f t="array" ref="O485">IF($AB485=0,"",INDEX(My_Audit!P$2:P$456,$AB485))&amp;""</f>
        <v/>
      </c>
      <c r="P485" s="40"/>
      <c r="Q485" s="41" t="str">
        <f>IF(LEFT(N485,4)="Pass","Nist SP 800-88",My_Audit!R485)&amp;""</f>
        <v/>
      </c>
      <c r="R485" s="40"/>
      <c r="S485" s="40"/>
      <c r="T485" s="41" t="str" cm="1">
        <f t="array" ref="T485">IF($AC485=0,"",INDEX(Models!J$2:J$605,$AC485))</f>
        <v/>
      </c>
      <c r="U485" s="40"/>
      <c r="V485" s="40"/>
      <c r="W485" s="79" t="str" cm="1">
        <f t="array" ref="W485">IF(($Z485+$AA485+$AD485)=0,"",ExpandDiagCodes(_xlfn.TEXTJOIN(", ",TRUE,IF($AA485=0,"",INDEX(My_Audit!L$2:L$456,$AA485)),IF($Z485=0,"",INDEX(Output_Mac!AA$2:AA$500,$Z485)),IF($AD485=0,"",INDEX(Output_Win!AA$2:AA$243,$AD485)))))</f>
        <v/>
      </c>
      <c r="Y485" s="80">
        <f>IFERROR(MATCH($A485,CSV!$A$2:$A$510,0),0)</f>
        <v>0</v>
      </c>
      <c r="Z485" s="80">
        <f>IFERROR(MATCH($A485,Output_Mac!$A$2:$A$500,0),0)</f>
        <v>0</v>
      </c>
      <c r="AA485" s="80">
        <f>IFERROR(MATCH($A485,My_Audit!$A$2:$A$456,0),0)</f>
        <v>0</v>
      </c>
      <c r="AB485" s="80">
        <f>IFERROR(MATCH($C485,My_Audit!$B$2:$B$456,0),0)</f>
        <v>0</v>
      </c>
      <c r="AC485" s="80">
        <f>IFERROR(MATCH($E485,Models!$I$2:$I$605,0),0)</f>
        <v>0</v>
      </c>
      <c r="AD485" s="80">
        <f>IFERROR(MATCH($A485,Output_Win!$A$2:$A$243,0),0)</f>
        <v>0</v>
      </c>
    </row>
    <row r="486" spans="1:30">
      <c r="A486" s="40" t="str">
        <f>_xlfn.TEXTJOIN("",TRUE,Input!$A$4,TEXT(ROW(My_Audit!A485)+Input!$A$8-1,"00"))</f>
        <v>W4873</v>
      </c>
      <c r="B486" s="40" t="str">
        <f>_xlfn.TEXTJOIN("-",TRUE,"ITD",Input!$A$2,A486)</f>
        <v>ITD-SHR11749-W4873</v>
      </c>
      <c r="C486" s="41" t="str" cm="1">
        <f t="array" ref="C486">IF(($Y486+$Z486+$AA486+$AD486)=0,"",IFERROR(_xlfn.LET(_xlpm.CSVVal,IF($Y486=0,"",INDEX(CSV!B$2:B$510,$Y486)),_xlpm.MacVal,IF($Z486=0,"",INDEX(Output_Mac!B$2:B$500,$Z486)),_xlpm.WinVal,IF($AD486=0,"",INDEX(Output_Win!B$2:B$243,$AD486)),_xlpm.MyAuditVal,IF($AA486=0,"",INDEX(My_Audit!B$2:B$456,$AA486)),_xlfn.IFS(_xlpm.MyAuditVal&lt;&gt;"",_xlpm.MyAuditVal,_xlpm.MacVal&lt;&gt;"",_xlpm.MacVal,_xlpm.WinVal&lt;&gt;"",_xlpm.WinVal,_xlpm.CSVVal&lt;&gt;"",_xlpm.CSVVal)),""))</f>
        <v/>
      </c>
      <c r="D486" s="41" t="str" cm="1">
        <f t="array" ref="D486">IF(($Y486+$Z486+$AA486+$AD486)=0,"",IFERROR(_xlfn.LET(_xlpm.CSVVal,IF($Y486=0,"",INDEX(CSV!C$2:C$510,$Y486)),_xlpm.MacVal,IF($Z486=0,"",INDEX(Output_Mac!D$2:D$500,$Z486)),_xlpm.WinVal,IF($AD486=0,"",INDEX(Output_Win!D$2:D$243,$AD486)),_xlpm.MyAuditVal,IF($AA486=0,"",INDEX(My_Audit!C$2:C$456,$AA486)),_xlfn.IFS(_xlpm.MyAuditVal&lt;&gt;"",_xlpm.MyAuditVal,_xlpm.MacVal&lt;&gt;"",_xlpm.MacVal,_xlpm.WinVal&lt;&gt;"",_xlpm.WinVal,_xlpm.CSVVal&lt;&gt;"",_xlpm.CSVVal)),""))</f>
        <v/>
      </c>
      <c r="E486" s="41" t="str" cm="1">
        <f t="array" ref="E486">IF(($Y486+$Z486+$AA486+$AD486)=0,"",IFERROR(_xlfn.LET(_xlpm.CSVVal,IF($Y486=0,"",INDEX(CSV!E$2:E$510,$Y486)),_xlpm.MacVal,IF($Z486=0,"",INDEX(Output_Mac!C$2:C$500,$Z486)),_xlpm.WinVal,IF($AD486=0,"",INDEX(Output_Win!C$2:C$243,$AD486)),_xlpm.MyAuditVal,IF($AA486=0,"",INDEX(My_Audit!D$2:D$456,$AA486)),_xlfn.IFS(_xlpm.MyAuditVal&lt;&gt;"",_xlpm.MyAuditVal,_xlpm.MacVal&lt;&gt;"",_xlpm.MacVal,_xlpm.WinVal&lt;&gt;"",_xlpm.WinVal,_xlpm.CSVVal&lt;&gt;"",_xlpm.CSVVal)),""))</f>
        <v/>
      </c>
      <c r="F486" s="41" t="str" cm="1">
        <f t="array" ref="F486">IF(($Y486+$Z486+$AA486+$AD486)=0,"",IFERROR(_xlfn.LET(_xlpm.CSVVal,IF($Y486=0,"",INDEX(CSV!F$2:F$510,$Y486)),_xlpm.MacVal,IF($Z486=0,"",INDEX(Output_Mac!E$2:E$500,$Z486)),_xlpm.WinVal,IF($AD486=0,"",INDEX(Output_Win!E$2:E$243,$AD486)),_xlpm.MyAuditVal,IF($AA486=0,"",INDEX(My_Audit!E$2:E$456,$AA486)),_xlfn.IFS(_xlpm.MyAuditVal&lt;&gt;"",_xlpm.MyAuditVal,_xlpm.MacVal&lt;&gt;"",_xlpm.MacVal,_xlpm.WinVal&lt;&gt;"",_xlpm.WinVal,_xlpm.CSVVal&lt;&gt;"",PROPER(_xlpm.CSVVal))),""))</f>
        <v/>
      </c>
      <c r="G486" s="41" t="str" cm="1">
        <f t="array" ref="G486">IF(($Y486+$Z486+$AA486+$AD486)=0,"",IFERROR(_xlfn.LET(_xlpm.CSVVal,IF($Y486=0,"",INDEX(CSV!G$2:G$510,$Y486)),_xlpm.MacVal,IF($Z486=0,"",INDEX(Output_Mac!G$2:G$500,$Z486)),_xlpm.WinVal,IF($AD486=0,"",INDEX(Output_Win!G$2:G$243,$AD486)),_xlpm.MyAuditVal,IF($AA486=0,"",INDEX(My_Audit!F$2:F$456,$AA486)),_xlfn.IFS(_xlpm.MyAuditVal&lt;&gt;"",_xlpm.MyAuditVal,_xlpm.MacVal&lt;&gt;"",_xlpm.MacVal,_xlpm.WinVal&lt;&gt;"",_xlpm.WinVal,_xlpm.CSVVal&lt;&gt;"",_xlpm.CSVVal)),""))</f>
        <v/>
      </c>
      <c r="H486" s="41" t="str" cm="1">
        <f t="array" ref="H486">IF($Z486&gt;0,INDEX(Output_Mac!H$2:H$500,$Z486),IF($AD486&gt;0,INDEX(Output_Win!H$2:H$243,$AD486),IF($AA486&gt;0,_xlfn.LET(_xlpm.MyAuditVal,INDEX(My_Audit!G$2:G$456,$AA486),IF(_xlpm.MyAuditVal=0,"",_xlpm.MyAuditVal)),"")))</f>
        <v/>
      </c>
      <c r="I486" s="41" t="str" cm="1">
        <f t="array" ref="I486">IF(($Y486+$Z486+$AA486+$AD486)=0,"",IFERROR(_xlfn.LET(_xlpm.CSVVal,IF($Y486=0,"",INDEX(CSV!H$2:H$510,$Y486)),_xlpm.MacVal,IF($Z486=0,"",INDEX(Output_Mac!I$2:I$500,$Z486)),_xlpm.WinVal,IF($AD486=0,"",INDEX(Output_Win!I$2:I$243,$AD486)),_xlpm.MyAuditVal,IF($AA486=0,"",INDEX(My_Audit!H$2:H$456,$AA486)),_xlfn.IFS(_xlpm.MyAuditVal&lt;&gt;"",_xlpm.MyAuditVal,_xlpm.MacVal&lt;&gt;"",_xlpm.MacVal,_xlpm.WinVal&lt;&gt;"",_xlpm.WinVal,_xlpm.CSVVal&lt;&gt;"",_xlpm.CSVVal)),""))</f>
        <v/>
      </c>
      <c r="J486" s="41" t="str" cm="1">
        <f t="array" ref="J486">IF(($Y486+$Z486+$AA486+$AD486)=0,"",IFERROR(_xlfn.LET(_xlpm.CSVVal,IF($Y486=0,"",INDEX(CSV!J$2:J$510,$Y486)),_xlpm.MacVal,IF($Z486=0,"",INDEX(Output_Mac!J$2:J$500,$Z486)),_xlpm.WinVal,IF($AD486=0,"",INDEX(Output_Win!J$2:J$243,$AD486)),_xlpm.MyAuditVal,IF($AA486=0,"",INDEX(My_Audit!I$2:I$456,$AA486)),_xlfn.IFS(_xlpm.MyAuditVal&lt;&gt;"",_xlpm.MyAuditVal,_xlpm.MacVal&lt;&gt;"",_xlpm.MacVal,_xlpm.WinVal&lt;&gt;"",_xlpm.WinVal,_xlpm.CSVVal&lt;&gt;"",_xlpm.CSVVal)),""))</f>
        <v/>
      </c>
      <c r="K486" s="41" t="str" cm="1">
        <f t="array" ref="K486">IF(($Y486+$Z486+$AA486+$AD486)=0,"",IFERROR(_xlfn.LET(_xlpm.CSVVal,IF($Y486=0,"",INDEX(CSV!N$2:N$510,$Y486)),_xlpm.MacVal,IF($Z486=0,"",INDEX(Output_Mac!L$2:L$500,$Z486)),_xlpm.WinVal,IF($AD486=0,"",INDEX(Output_Win!L$2:L$243,$AD486)),_xlpm.MyAuditVal,IF($AA486=0,"",INDEX(My_Audit!J$2:J$456,$AA486)),_xlfn.IFS(_xlpm.MyAuditVal&lt;&gt;"",_xlpm.MyAuditVal,_xlpm.MacVal&lt;&gt;"",_xlpm.MacVal,_xlpm.WinVal&lt;&gt;"",_xlpm.WinVal,_xlpm.CSVVal&lt;&gt;"",_xlpm.CSVVal)),""))</f>
        <v/>
      </c>
      <c r="L486" s="41" t="str" cm="1">
        <f t="array" ref="L486">IF(($Y486+$Z486+$AA486+$AD486)=0,"",IFERROR(_xlfn.LET(_xlpm.CSVVal,IF($Y486=0,"",INDEX(CSV!Q$2:Q$510,$Y486)),_xlpm.MacVal,IF($Z486=0,"",INDEX(Output_Mac!M$2:M$500,$Z486)),_xlpm.WinVal,IF($AD486=0,"",INDEX(Output_Win!M$2:M$243,$AD486)),_xlpm.MyAuditVal,IF($AA486=0,"",INDEX(My_Audit!K$2:K$456,$AA486)),_xlfn.IFS(_xlpm.MyAuditVal&lt;&gt;"",_xlpm.MyAuditVal,_xlpm.MacVal&lt;&gt;"",_xlpm.MacVal,_xlpm.WinVal&lt;&gt;"",_xlpm.WinVal,_xlpm.CSVVal&lt;&gt;"",_xlpm.CSVVal)),""))</f>
        <v/>
      </c>
      <c r="M486" s="41" t="str" cm="1">
        <f t="array" ref="M486">IF(($Y486+$Z486+$AA486+$AD486)=0,"",ExpandDiagCodes(_xlfn.TEXTJOIN(", ",TRUE,IF($AA486=0,"",INDEX(My_Audit!N$2:N$456,$AA486)),IF($Z486=0,"",INDEX(Output_Mac!S$2:S$500,$Z486)),IF($AD486=0,"",INDEX(Output_Win!S$2:S$243,$AD486)),IF($Y486=0,"",INDEX(CSV!AE$2:AE$510,$Y486)))))</f>
        <v/>
      </c>
      <c r="N486" s="41" t="str" cm="1">
        <f t="array" ref="N486">IF(($Y486+$Z486+$AA486+$AD486)=0,"",IFERROR(_xlfn.LET(_xlpm.CSVVal,IF($Y486=0,"",INDEX(CSV!AG$2:AG$510,$Y486)),_xlpm.MacVal,IF($Z486=0,"",INDEX(Output_Mac!T$2:T$500,$Z486)),_xlpm.WinVal,IF($AD486=0,"",INDEX(Output_Win!T$2:T$243,$AD486)),_xlpm.MyAuditVal,IF($AA486=0,"",INDEX(My_Audit!O$2:O$456,$AA486)),_xlfn.IFS(_xlpm.MyAuditVal&lt;&gt;"",_xlpm.MyAuditVal,_xlpm.MacVal&lt;&gt;"",_xlpm.MacVal,_xlpm.WinVal&lt;&gt;"",_xlpm.WinVal,_xlpm.CSVVal&lt;&gt;"",_xlpm.CSVVal)),""))</f>
        <v/>
      </c>
      <c r="O486" s="40" t="str" cm="1">
        <f t="array" ref="O486">IF($AB486=0,"",INDEX(My_Audit!P$2:P$456,$AB486))&amp;""</f>
        <v/>
      </c>
      <c r="P486" s="40"/>
      <c r="Q486" s="41" t="str">
        <f>IF(LEFT(N486,4)="Pass","Nist SP 800-88",My_Audit!R486)&amp;""</f>
        <v/>
      </c>
      <c r="R486" s="40"/>
      <c r="S486" s="40"/>
      <c r="T486" s="41" t="str" cm="1">
        <f t="array" ref="T486">IF($AC486=0,"",INDEX(Models!J$2:J$605,$AC486))</f>
        <v/>
      </c>
      <c r="U486" s="40"/>
      <c r="V486" s="40"/>
      <c r="W486" s="79" t="str" cm="1">
        <f t="array" ref="W486">IF(($Z486+$AA486+$AD486)=0,"",ExpandDiagCodes(_xlfn.TEXTJOIN(", ",TRUE,IF($AA486=0,"",INDEX(My_Audit!L$2:L$456,$AA486)),IF($Z486=0,"",INDEX(Output_Mac!AA$2:AA$500,$Z486)),IF($AD486=0,"",INDEX(Output_Win!AA$2:AA$243,$AD486)))))</f>
        <v/>
      </c>
      <c r="Y486" s="80">
        <f>IFERROR(MATCH($A486,CSV!$A$2:$A$510,0),0)</f>
        <v>0</v>
      </c>
      <c r="Z486" s="80">
        <f>IFERROR(MATCH($A486,Output_Mac!$A$2:$A$500,0),0)</f>
        <v>0</v>
      </c>
      <c r="AA486" s="80">
        <f>IFERROR(MATCH($A486,My_Audit!$A$2:$A$456,0),0)</f>
        <v>0</v>
      </c>
      <c r="AB486" s="80">
        <f>IFERROR(MATCH($C486,My_Audit!$B$2:$B$456,0),0)</f>
        <v>0</v>
      </c>
      <c r="AC486" s="80">
        <f>IFERROR(MATCH($E486,Models!$I$2:$I$605,0),0)</f>
        <v>0</v>
      </c>
      <c r="AD486" s="80">
        <f>IFERROR(MATCH($A486,Output_Win!$A$2:$A$243,0),0)</f>
        <v>0</v>
      </c>
    </row>
    <row r="487" spans="1:30">
      <c r="A487" s="40" t="str">
        <f>_xlfn.TEXTJOIN("",TRUE,Input!$A$4,TEXT(ROW(My_Audit!A486)+Input!$A$8-1,"00"))</f>
        <v>W4874</v>
      </c>
      <c r="B487" s="40" t="str">
        <f>_xlfn.TEXTJOIN("-",TRUE,"ITD",Input!$A$2,A487)</f>
        <v>ITD-SHR11749-W4874</v>
      </c>
      <c r="C487" s="41" t="str" cm="1">
        <f t="array" ref="C487">IF(($Y487+$Z487+$AA487+$AD487)=0,"",IFERROR(_xlfn.LET(_xlpm.CSVVal,IF($Y487=0,"",INDEX(CSV!B$2:B$510,$Y487)),_xlpm.MacVal,IF($Z487=0,"",INDEX(Output_Mac!B$2:B$500,$Z487)),_xlpm.WinVal,IF($AD487=0,"",INDEX(Output_Win!B$2:B$243,$AD487)),_xlpm.MyAuditVal,IF($AA487=0,"",INDEX(My_Audit!B$2:B$456,$AA487)),_xlfn.IFS(_xlpm.MyAuditVal&lt;&gt;"",_xlpm.MyAuditVal,_xlpm.MacVal&lt;&gt;"",_xlpm.MacVal,_xlpm.WinVal&lt;&gt;"",_xlpm.WinVal,_xlpm.CSVVal&lt;&gt;"",_xlpm.CSVVal)),""))</f>
        <v/>
      </c>
      <c r="D487" s="41" t="str" cm="1">
        <f t="array" ref="D487">IF(($Y487+$Z487+$AA487+$AD487)=0,"",IFERROR(_xlfn.LET(_xlpm.CSVVal,IF($Y487=0,"",INDEX(CSV!C$2:C$510,$Y487)),_xlpm.MacVal,IF($Z487=0,"",INDEX(Output_Mac!D$2:D$500,$Z487)),_xlpm.WinVal,IF($AD487=0,"",INDEX(Output_Win!D$2:D$243,$AD487)),_xlpm.MyAuditVal,IF($AA487=0,"",INDEX(My_Audit!C$2:C$456,$AA487)),_xlfn.IFS(_xlpm.MyAuditVal&lt;&gt;"",_xlpm.MyAuditVal,_xlpm.MacVal&lt;&gt;"",_xlpm.MacVal,_xlpm.WinVal&lt;&gt;"",_xlpm.WinVal,_xlpm.CSVVal&lt;&gt;"",_xlpm.CSVVal)),""))</f>
        <v/>
      </c>
      <c r="E487" s="41" t="str" cm="1">
        <f t="array" ref="E487">IF(($Y487+$Z487+$AA487+$AD487)=0,"",IFERROR(_xlfn.LET(_xlpm.CSVVal,IF($Y487=0,"",INDEX(CSV!E$2:E$510,$Y487)),_xlpm.MacVal,IF($Z487=0,"",INDEX(Output_Mac!C$2:C$500,$Z487)),_xlpm.WinVal,IF($AD487=0,"",INDEX(Output_Win!C$2:C$243,$AD487)),_xlpm.MyAuditVal,IF($AA487=0,"",INDEX(My_Audit!D$2:D$456,$AA487)),_xlfn.IFS(_xlpm.MyAuditVal&lt;&gt;"",_xlpm.MyAuditVal,_xlpm.MacVal&lt;&gt;"",_xlpm.MacVal,_xlpm.WinVal&lt;&gt;"",_xlpm.WinVal,_xlpm.CSVVal&lt;&gt;"",_xlpm.CSVVal)),""))</f>
        <v/>
      </c>
      <c r="F487" s="41" t="str" cm="1">
        <f t="array" ref="F487">IF(($Y487+$Z487+$AA487+$AD487)=0,"",IFERROR(_xlfn.LET(_xlpm.CSVVal,IF($Y487=0,"",INDEX(CSV!F$2:F$510,$Y487)),_xlpm.MacVal,IF($Z487=0,"",INDEX(Output_Mac!E$2:E$500,$Z487)),_xlpm.WinVal,IF($AD487=0,"",INDEX(Output_Win!E$2:E$243,$AD487)),_xlpm.MyAuditVal,IF($AA487=0,"",INDEX(My_Audit!E$2:E$456,$AA487)),_xlfn.IFS(_xlpm.MyAuditVal&lt;&gt;"",_xlpm.MyAuditVal,_xlpm.MacVal&lt;&gt;"",_xlpm.MacVal,_xlpm.WinVal&lt;&gt;"",_xlpm.WinVal,_xlpm.CSVVal&lt;&gt;"",PROPER(_xlpm.CSVVal))),""))</f>
        <v/>
      </c>
      <c r="G487" s="41" t="str" cm="1">
        <f t="array" ref="G487">IF(($Y487+$Z487+$AA487+$AD487)=0,"",IFERROR(_xlfn.LET(_xlpm.CSVVal,IF($Y487=0,"",INDEX(CSV!G$2:G$510,$Y487)),_xlpm.MacVal,IF($Z487=0,"",INDEX(Output_Mac!G$2:G$500,$Z487)),_xlpm.WinVal,IF($AD487=0,"",INDEX(Output_Win!G$2:G$243,$AD487)),_xlpm.MyAuditVal,IF($AA487=0,"",INDEX(My_Audit!F$2:F$456,$AA487)),_xlfn.IFS(_xlpm.MyAuditVal&lt;&gt;"",_xlpm.MyAuditVal,_xlpm.MacVal&lt;&gt;"",_xlpm.MacVal,_xlpm.WinVal&lt;&gt;"",_xlpm.WinVal,_xlpm.CSVVal&lt;&gt;"",_xlpm.CSVVal)),""))</f>
        <v/>
      </c>
      <c r="H487" s="41" t="str" cm="1">
        <f t="array" ref="H487">IF($Z487&gt;0,INDEX(Output_Mac!H$2:H$500,$Z487),IF($AD487&gt;0,INDEX(Output_Win!H$2:H$243,$AD487),IF($AA487&gt;0,_xlfn.LET(_xlpm.MyAuditVal,INDEX(My_Audit!G$2:G$456,$AA487),IF(_xlpm.MyAuditVal=0,"",_xlpm.MyAuditVal)),"")))</f>
        <v/>
      </c>
      <c r="I487" s="41" t="str" cm="1">
        <f t="array" ref="I487">IF(($Y487+$Z487+$AA487+$AD487)=0,"",IFERROR(_xlfn.LET(_xlpm.CSVVal,IF($Y487=0,"",INDEX(CSV!H$2:H$510,$Y487)),_xlpm.MacVal,IF($Z487=0,"",INDEX(Output_Mac!I$2:I$500,$Z487)),_xlpm.WinVal,IF($AD487=0,"",INDEX(Output_Win!I$2:I$243,$AD487)),_xlpm.MyAuditVal,IF($AA487=0,"",INDEX(My_Audit!H$2:H$456,$AA487)),_xlfn.IFS(_xlpm.MyAuditVal&lt;&gt;"",_xlpm.MyAuditVal,_xlpm.MacVal&lt;&gt;"",_xlpm.MacVal,_xlpm.WinVal&lt;&gt;"",_xlpm.WinVal,_xlpm.CSVVal&lt;&gt;"",_xlpm.CSVVal)),""))</f>
        <v/>
      </c>
      <c r="J487" s="41" t="str" cm="1">
        <f t="array" ref="J487">IF(($Y487+$Z487+$AA487+$AD487)=0,"",IFERROR(_xlfn.LET(_xlpm.CSVVal,IF($Y487=0,"",INDEX(CSV!J$2:J$510,$Y487)),_xlpm.MacVal,IF($Z487=0,"",INDEX(Output_Mac!J$2:J$500,$Z487)),_xlpm.WinVal,IF($AD487=0,"",INDEX(Output_Win!J$2:J$243,$AD487)),_xlpm.MyAuditVal,IF($AA487=0,"",INDEX(My_Audit!I$2:I$456,$AA487)),_xlfn.IFS(_xlpm.MyAuditVal&lt;&gt;"",_xlpm.MyAuditVal,_xlpm.MacVal&lt;&gt;"",_xlpm.MacVal,_xlpm.WinVal&lt;&gt;"",_xlpm.WinVal,_xlpm.CSVVal&lt;&gt;"",_xlpm.CSVVal)),""))</f>
        <v/>
      </c>
      <c r="K487" s="41" t="str" cm="1">
        <f t="array" ref="K487">IF(($Y487+$Z487+$AA487+$AD487)=0,"",IFERROR(_xlfn.LET(_xlpm.CSVVal,IF($Y487=0,"",INDEX(CSV!N$2:N$510,$Y487)),_xlpm.MacVal,IF($Z487=0,"",INDEX(Output_Mac!L$2:L$500,$Z487)),_xlpm.WinVal,IF($AD487=0,"",INDEX(Output_Win!L$2:L$243,$AD487)),_xlpm.MyAuditVal,IF($AA487=0,"",INDEX(My_Audit!J$2:J$456,$AA487)),_xlfn.IFS(_xlpm.MyAuditVal&lt;&gt;"",_xlpm.MyAuditVal,_xlpm.MacVal&lt;&gt;"",_xlpm.MacVal,_xlpm.WinVal&lt;&gt;"",_xlpm.WinVal,_xlpm.CSVVal&lt;&gt;"",_xlpm.CSVVal)),""))</f>
        <v/>
      </c>
      <c r="L487" s="41" t="str" cm="1">
        <f t="array" ref="L487">IF(($Y487+$Z487+$AA487+$AD487)=0,"",IFERROR(_xlfn.LET(_xlpm.CSVVal,IF($Y487=0,"",INDEX(CSV!Q$2:Q$510,$Y487)),_xlpm.MacVal,IF($Z487=0,"",INDEX(Output_Mac!M$2:M$500,$Z487)),_xlpm.WinVal,IF($AD487=0,"",INDEX(Output_Win!M$2:M$243,$AD487)),_xlpm.MyAuditVal,IF($AA487=0,"",INDEX(My_Audit!K$2:K$456,$AA487)),_xlfn.IFS(_xlpm.MyAuditVal&lt;&gt;"",_xlpm.MyAuditVal,_xlpm.MacVal&lt;&gt;"",_xlpm.MacVal,_xlpm.WinVal&lt;&gt;"",_xlpm.WinVal,_xlpm.CSVVal&lt;&gt;"",_xlpm.CSVVal)),""))</f>
        <v/>
      </c>
      <c r="M487" s="41" t="str" cm="1">
        <f t="array" ref="M487">IF(($Y487+$Z487+$AA487+$AD487)=0,"",ExpandDiagCodes(_xlfn.TEXTJOIN(", ",TRUE,IF($AA487=0,"",INDEX(My_Audit!N$2:N$456,$AA487)),IF($Z487=0,"",INDEX(Output_Mac!S$2:S$500,$Z487)),IF($AD487=0,"",INDEX(Output_Win!S$2:S$243,$AD487)),IF($Y487=0,"",INDEX(CSV!AE$2:AE$510,$Y487)))))</f>
        <v/>
      </c>
      <c r="N487" s="41" t="str" cm="1">
        <f t="array" ref="N487">IF(($Y487+$Z487+$AA487+$AD487)=0,"",IFERROR(_xlfn.LET(_xlpm.CSVVal,IF($Y487=0,"",INDEX(CSV!AG$2:AG$510,$Y487)),_xlpm.MacVal,IF($Z487=0,"",INDEX(Output_Mac!T$2:T$500,$Z487)),_xlpm.WinVal,IF($AD487=0,"",INDEX(Output_Win!T$2:T$243,$AD487)),_xlpm.MyAuditVal,IF($AA487=0,"",INDEX(My_Audit!O$2:O$456,$AA487)),_xlfn.IFS(_xlpm.MyAuditVal&lt;&gt;"",_xlpm.MyAuditVal,_xlpm.MacVal&lt;&gt;"",_xlpm.MacVal,_xlpm.WinVal&lt;&gt;"",_xlpm.WinVal,_xlpm.CSVVal&lt;&gt;"",_xlpm.CSVVal)),""))</f>
        <v/>
      </c>
      <c r="O487" s="40" t="str" cm="1">
        <f t="array" ref="O487">IF($AB487=0,"",INDEX(My_Audit!P$2:P$456,$AB487))&amp;""</f>
        <v/>
      </c>
      <c r="P487" s="40"/>
      <c r="Q487" s="41" t="str">
        <f>IF(LEFT(N487,4)="Pass","Nist SP 800-88",My_Audit!R487)&amp;""</f>
        <v/>
      </c>
      <c r="R487" s="40"/>
      <c r="S487" s="40"/>
      <c r="T487" s="41" t="str" cm="1">
        <f t="array" ref="T487">IF($AC487=0,"",INDEX(Models!J$2:J$605,$AC487))</f>
        <v/>
      </c>
      <c r="U487" s="40"/>
      <c r="V487" s="40"/>
      <c r="W487" s="79" t="str" cm="1">
        <f t="array" ref="W487">IF(($Z487+$AA487+$AD487)=0,"",ExpandDiagCodes(_xlfn.TEXTJOIN(", ",TRUE,IF($AA487=0,"",INDEX(My_Audit!L$2:L$456,$AA487)),IF($Z487=0,"",INDEX(Output_Mac!AA$2:AA$500,$Z487)),IF($AD487=0,"",INDEX(Output_Win!AA$2:AA$243,$AD487)))))</f>
        <v/>
      </c>
      <c r="Y487" s="80">
        <f>IFERROR(MATCH($A487,CSV!$A$2:$A$510,0),0)</f>
        <v>0</v>
      </c>
      <c r="Z487" s="80">
        <f>IFERROR(MATCH($A487,Output_Mac!$A$2:$A$500,0),0)</f>
        <v>0</v>
      </c>
      <c r="AA487" s="80">
        <f>IFERROR(MATCH($A487,My_Audit!$A$2:$A$456,0),0)</f>
        <v>0</v>
      </c>
      <c r="AB487" s="80">
        <f>IFERROR(MATCH($C487,My_Audit!$B$2:$B$456,0),0)</f>
        <v>0</v>
      </c>
      <c r="AC487" s="80">
        <f>IFERROR(MATCH($E487,Models!$I$2:$I$605,0),0)</f>
        <v>0</v>
      </c>
      <c r="AD487" s="80">
        <f>IFERROR(MATCH($A487,Output_Win!$A$2:$A$243,0),0)</f>
        <v>0</v>
      </c>
    </row>
    <row r="488" spans="1:30">
      <c r="A488" s="40" t="str">
        <f>_xlfn.TEXTJOIN("",TRUE,Input!$A$4,TEXT(ROW(My_Audit!A487)+Input!$A$8-1,"00"))</f>
        <v>W4875</v>
      </c>
      <c r="B488" s="40" t="str">
        <f>_xlfn.TEXTJOIN("-",TRUE,"ITD",Input!$A$2,A488)</f>
        <v>ITD-SHR11749-W4875</v>
      </c>
      <c r="C488" s="41" t="str" cm="1">
        <f t="array" ref="C488">IF(($Y488+$Z488+$AA488+$AD488)=0,"",IFERROR(_xlfn.LET(_xlpm.CSVVal,IF($Y488=0,"",INDEX(CSV!B$2:B$510,$Y488)),_xlpm.MacVal,IF($Z488=0,"",INDEX(Output_Mac!B$2:B$500,$Z488)),_xlpm.WinVal,IF($AD488=0,"",INDEX(Output_Win!B$2:B$243,$AD488)),_xlpm.MyAuditVal,IF($AA488=0,"",INDEX(My_Audit!B$2:B$456,$AA488)),_xlfn.IFS(_xlpm.MyAuditVal&lt;&gt;"",_xlpm.MyAuditVal,_xlpm.MacVal&lt;&gt;"",_xlpm.MacVal,_xlpm.WinVal&lt;&gt;"",_xlpm.WinVal,_xlpm.CSVVal&lt;&gt;"",_xlpm.CSVVal)),""))</f>
        <v/>
      </c>
      <c r="D488" s="41" t="str" cm="1">
        <f t="array" ref="D488">IF(($Y488+$Z488+$AA488+$AD488)=0,"",IFERROR(_xlfn.LET(_xlpm.CSVVal,IF($Y488=0,"",INDEX(CSV!C$2:C$510,$Y488)),_xlpm.MacVal,IF($Z488=0,"",INDEX(Output_Mac!D$2:D$500,$Z488)),_xlpm.WinVal,IF($AD488=0,"",INDEX(Output_Win!D$2:D$243,$AD488)),_xlpm.MyAuditVal,IF($AA488=0,"",INDEX(My_Audit!C$2:C$456,$AA488)),_xlfn.IFS(_xlpm.MyAuditVal&lt;&gt;"",_xlpm.MyAuditVal,_xlpm.MacVal&lt;&gt;"",_xlpm.MacVal,_xlpm.WinVal&lt;&gt;"",_xlpm.WinVal,_xlpm.CSVVal&lt;&gt;"",_xlpm.CSVVal)),""))</f>
        <v/>
      </c>
      <c r="E488" s="41" t="str" cm="1">
        <f t="array" ref="E488">IF(($Y488+$Z488+$AA488+$AD488)=0,"",IFERROR(_xlfn.LET(_xlpm.CSVVal,IF($Y488=0,"",INDEX(CSV!E$2:E$510,$Y488)),_xlpm.MacVal,IF($Z488=0,"",INDEX(Output_Mac!C$2:C$500,$Z488)),_xlpm.WinVal,IF($AD488=0,"",INDEX(Output_Win!C$2:C$243,$AD488)),_xlpm.MyAuditVal,IF($AA488=0,"",INDEX(My_Audit!D$2:D$456,$AA488)),_xlfn.IFS(_xlpm.MyAuditVal&lt;&gt;"",_xlpm.MyAuditVal,_xlpm.MacVal&lt;&gt;"",_xlpm.MacVal,_xlpm.WinVal&lt;&gt;"",_xlpm.WinVal,_xlpm.CSVVal&lt;&gt;"",_xlpm.CSVVal)),""))</f>
        <v/>
      </c>
      <c r="F488" s="41" t="str" cm="1">
        <f t="array" ref="F488">IF(($Y488+$Z488+$AA488+$AD488)=0,"",IFERROR(_xlfn.LET(_xlpm.CSVVal,IF($Y488=0,"",INDEX(CSV!F$2:F$510,$Y488)),_xlpm.MacVal,IF($Z488=0,"",INDEX(Output_Mac!E$2:E$500,$Z488)),_xlpm.WinVal,IF($AD488=0,"",INDEX(Output_Win!E$2:E$243,$AD488)),_xlpm.MyAuditVal,IF($AA488=0,"",INDEX(My_Audit!E$2:E$456,$AA488)),_xlfn.IFS(_xlpm.MyAuditVal&lt;&gt;"",_xlpm.MyAuditVal,_xlpm.MacVal&lt;&gt;"",_xlpm.MacVal,_xlpm.WinVal&lt;&gt;"",_xlpm.WinVal,_xlpm.CSVVal&lt;&gt;"",PROPER(_xlpm.CSVVal))),""))</f>
        <v/>
      </c>
      <c r="G488" s="41" t="str" cm="1">
        <f t="array" ref="G488">IF(($Y488+$Z488+$AA488+$AD488)=0,"",IFERROR(_xlfn.LET(_xlpm.CSVVal,IF($Y488=0,"",INDEX(CSV!G$2:G$510,$Y488)),_xlpm.MacVal,IF($Z488=0,"",INDEX(Output_Mac!G$2:G$500,$Z488)),_xlpm.WinVal,IF($AD488=0,"",INDEX(Output_Win!G$2:G$243,$AD488)),_xlpm.MyAuditVal,IF($AA488=0,"",INDEX(My_Audit!F$2:F$456,$AA488)),_xlfn.IFS(_xlpm.MyAuditVal&lt;&gt;"",_xlpm.MyAuditVal,_xlpm.MacVal&lt;&gt;"",_xlpm.MacVal,_xlpm.WinVal&lt;&gt;"",_xlpm.WinVal,_xlpm.CSVVal&lt;&gt;"",_xlpm.CSVVal)),""))</f>
        <v/>
      </c>
      <c r="H488" s="41" t="str" cm="1">
        <f t="array" ref="H488">IF($Z488&gt;0,INDEX(Output_Mac!H$2:H$500,$Z488),IF($AD488&gt;0,INDEX(Output_Win!H$2:H$243,$AD488),IF($AA488&gt;0,_xlfn.LET(_xlpm.MyAuditVal,INDEX(My_Audit!G$2:G$456,$AA488),IF(_xlpm.MyAuditVal=0,"",_xlpm.MyAuditVal)),"")))</f>
        <v/>
      </c>
      <c r="I488" s="41" t="str" cm="1">
        <f t="array" ref="I488">IF(($Y488+$Z488+$AA488+$AD488)=0,"",IFERROR(_xlfn.LET(_xlpm.CSVVal,IF($Y488=0,"",INDEX(CSV!H$2:H$510,$Y488)),_xlpm.MacVal,IF($Z488=0,"",INDEX(Output_Mac!I$2:I$500,$Z488)),_xlpm.WinVal,IF($AD488=0,"",INDEX(Output_Win!I$2:I$243,$AD488)),_xlpm.MyAuditVal,IF($AA488=0,"",INDEX(My_Audit!H$2:H$456,$AA488)),_xlfn.IFS(_xlpm.MyAuditVal&lt;&gt;"",_xlpm.MyAuditVal,_xlpm.MacVal&lt;&gt;"",_xlpm.MacVal,_xlpm.WinVal&lt;&gt;"",_xlpm.WinVal,_xlpm.CSVVal&lt;&gt;"",_xlpm.CSVVal)),""))</f>
        <v/>
      </c>
      <c r="J488" s="41" t="str" cm="1">
        <f t="array" ref="J488">IF(($Y488+$Z488+$AA488+$AD488)=0,"",IFERROR(_xlfn.LET(_xlpm.CSVVal,IF($Y488=0,"",INDEX(CSV!J$2:J$510,$Y488)),_xlpm.MacVal,IF($Z488=0,"",INDEX(Output_Mac!J$2:J$500,$Z488)),_xlpm.WinVal,IF($AD488=0,"",INDEX(Output_Win!J$2:J$243,$AD488)),_xlpm.MyAuditVal,IF($AA488=0,"",INDEX(My_Audit!I$2:I$456,$AA488)),_xlfn.IFS(_xlpm.MyAuditVal&lt;&gt;"",_xlpm.MyAuditVal,_xlpm.MacVal&lt;&gt;"",_xlpm.MacVal,_xlpm.WinVal&lt;&gt;"",_xlpm.WinVal,_xlpm.CSVVal&lt;&gt;"",_xlpm.CSVVal)),""))</f>
        <v/>
      </c>
      <c r="K488" s="41" t="str" cm="1">
        <f t="array" ref="K488">IF(($Y488+$Z488+$AA488+$AD488)=0,"",IFERROR(_xlfn.LET(_xlpm.CSVVal,IF($Y488=0,"",INDEX(CSV!N$2:N$510,$Y488)),_xlpm.MacVal,IF($Z488=0,"",INDEX(Output_Mac!L$2:L$500,$Z488)),_xlpm.WinVal,IF($AD488=0,"",INDEX(Output_Win!L$2:L$243,$AD488)),_xlpm.MyAuditVal,IF($AA488=0,"",INDEX(My_Audit!J$2:J$456,$AA488)),_xlfn.IFS(_xlpm.MyAuditVal&lt;&gt;"",_xlpm.MyAuditVal,_xlpm.MacVal&lt;&gt;"",_xlpm.MacVal,_xlpm.WinVal&lt;&gt;"",_xlpm.WinVal,_xlpm.CSVVal&lt;&gt;"",_xlpm.CSVVal)),""))</f>
        <v/>
      </c>
      <c r="L488" s="41" t="str" cm="1">
        <f t="array" ref="L488">IF(($Y488+$Z488+$AA488+$AD488)=0,"",IFERROR(_xlfn.LET(_xlpm.CSVVal,IF($Y488=0,"",INDEX(CSV!Q$2:Q$510,$Y488)),_xlpm.MacVal,IF($Z488=0,"",INDEX(Output_Mac!M$2:M$500,$Z488)),_xlpm.WinVal,IF($AD488=0,"",INDEX(Output_Win!M$2:M$243,$AD488)),_xlpm.MyAuditVal,IF($AA488=0,"",INDEX(My_Audit!K$2:K$456,$AA488)),_xlfn.IFS(_xlpm.MyAuditVal&lt;&gt;"",_xlpm.MyAuditVal,_xlpm.MacVal&lt;&gt;"",_xlpm.MacVal,_xlpm.WinVal&lt;&gt;"",_xlpm.WinVal,_xlpm.CSVVal&lt;&gt;"",_xlpm.CSVVal)),""))</f>
        <v/>
      </c>
      <c r="M488" s="41" t="str" cm="1">
        <f t="array" ref="M488">IF(($Y488+$Z488+$AA488+$AD488)=0,"",ExpandDiagCodes(_xlfn.TEXTJOIN(", ",TRUE,IF($AA488=0,"",INDEX(My_Audit!N$2:N$456,$AA488)),IF($Z488=0,"",INDEX(Output_Mac!S$2:S$500,$Z488)),IF($AD488=0,"",INDEX(Output_Win!S$2:S$243,$AD488)),IF($Y488=0,"",INDEX(CSV!AE$2:AE$510,$Y488)))))</f>
        <v/>
      </c>
      <c r="N488" s="41" t="str" cm="1">
        <f t="array" ref="N488">IF(($Y488+$Z488+$AA488+$AD488)=0,"",IFERROR(_xlfn.LET(_xlpm.CSVVal,IF($Y488=0,"",INDEX(CSV!AG$2:AG$510,$Y488)),_xlpm.MacVal,IF($Z488=0,"",INDEX(Output_Mac!T$2:T$500,$Z488)),_xlpm.WinVal,IF($AD488=0,"",INDEX(Output_Win!T$2:T$243,$AD488)),_xlpm.MyAuditVal,IF($AA488=0,"",INDEX(My_Audit!O$2:O$456,$AA488)),_xlfn.IFS(_xlpm.MyAuditVal&lt;&gt;"",_xlpm.MyAuditVal,_xlpm.MacVal&lt;&gt;"",_xlpm.MacVal,_xlpm.WinVal&lt;&gt;"",_xlpm.WinVal,_xlpm.CSVVal&lt;&gt;"",_xlpm.CSVVal)),""))</f>
        <v/>
      </c>
      <c r="O488" s="40" t="str" cm="1">
        <f t="array" ref="O488">IF($AB488=0,"",INDEX(My_Audit!P$2:P$456,$AB488))&amp;""</f>
        <v/>
      </c>
      <c r="P488" s="40"/>
      <c r="Q488" s="41" t="str">
        <f>IF(LEFT(N488,4)="Pass","Nist SP 800-88",My_Audit!R488)&amp;""</f>
        <v/>
      </c>
      <c r="R488" s="40"/>
      <c r="S488" s="40"/>
      <c r="T488" s="41" t="str" cm="1">
        <f t="array" ref="T488">IF($AC488=0,"",INDEX(Models!J$2:J$605,$AC488))</f>
        <v/>
      </c>
      <c r="U488" s="40"/>
      <c r="V488" s="40"/>
      <c r="W488" s="79" t="str" cm="1">
        <f t="array" ref="W488">IF(($Z488+$AA488+$AD488)=0,"",ExpandDiagCodes(_xlfn.TEXTJOIN(", ",TRUE,IF($AA488=0,"",INDEX(My_Audit!L$2:L$456,$AA488)),IF($Z488=0,"",INDEX(Output_Mac!AA$2:AA$500,$Z488)),IF($AD488=0,"",INDEX(Output_Win!AA$2:AA$243,$AD488)))))</f>
        <v/>
      </c>
      <c r="Y488" s="80">
        <f>IFERROR(MATCH($A488,CSV!$A$2:$A$510,0),0)</f>
        <v>0</v>
      </c>
      <c r="Z488" s="80">
        <f>IFERROR(MATCH($A488,Output_Mac!$A$2:$A$500,0),0)</f>
        <v>0</v>
      </c>
      <c r="AA488" s="80">
        <f>IFERROR(MATCH($A488,My_Audit!$A$2:$A$456,0),0)</f>
        <v>0</v>
      </c>
      <c r="AB488" s="80">
        <f>IFERROR(MATCH($C488,My_Audit!$B$2:$B$456,0),0)</f>
        <v>0</v>
      </c>
      <c r="AC488" s="80">
        <f>IFERROR(MATCH($E488,Models!$I$2:$I$605,0),0)</f>
        <v>0</v>
      </c>
      <c r="AD488" s="80">
        <f>IFERROR(MATCH($A488,Output_Win!$A$2:$A$243,0),0)</f>
        <v>0</v>
      </c>
    </row>
    <row r="489" spans="1:30">
      <c r="A489" s="40" t="str">
        <f>_xlfn.TEXTJOIN("",TRUE,Input!$A$4,TEXT(ROW(My_Audit!A488)+Input!$A$8-1,"00"))</f>
        <v>W4876</v>
      </c>
      <c r="B489" s="40" t="str">
        <f>_xlfn.TEXTJOIN("-",TRUE,"ITD",Input!$A$2,A489)</f>
        <v>ITD-SHR11749-W4876</v>
      </c>
      <c r="C489" s="41" t="str" cm="1">
        <f t="array" ref="C489">IF(($Y489+$Z489+$AA489+$AD489)=0,"",IFERROR(_xlfn.LET(_xlpm.CSVVal,IF($Y489=0,"",INDEX(CSV!B$2:B$510,$Y489)),_xlpm.MacVal,IF($Z489=0,"",INDEX(Output_Mac!B$2:B$500,$Z489)),_xlpm.WinVal,IF($AD489=0,"",INDEX(Output_Win!B$2:B$243,$AD489)),_xlpm.MyAuditVal,IF($AA489=0,"",INDEX(My_Audit!B$2:B$456,$AA489)),_xlfn.IFS(_xlpm.MyAuditVal&lt;&gt;"",_xlpm.MyAuditVal,_xlpm.MacVal&lt;&gt;"",_xlpm.MacVal,_xlpm.WinVal&lt;&gt;"",_xlpm.WinVal,_xlpm.CSVVal&lt;&gt;"",_xlpm.CSVVal)),""))</f>
        <v/>
      </c>
      <c r="D489" s="41" t="str" cm="1">
        <f t="array" ref="D489">IF(($Y489+$Z489+$AA489+$AD489)=0,"",IFERROR(_xlfn.LET(_xlpm.CSVVal,IF($Y489=0,"",INDEX(CSV!C$2:C$510,$Y489)),_xlpm.MacVal,IF($Z489=0,"",INDEX(Output_Mac!D$2:D$500,$Z489)),_xlpm.WinVal,IF($AD489=0,"",INDEX(Output_Win!D$2:D$243,$AD489)),_xlpm.MyAuditVal,IF($AA489=0,"",INDEX(My_Audit!C$2:C$456,$AA489)),_xlfn.IFS(_xlpm.MyAuditVal&lt;&gt;"",_xlpm.MyAuditVal,_xlpm.MacVal&lt;&gt;"",_xlpm.MacVal,_xlpm.WinVal&lt;&gt;"",_xlpm.WinVal,_xlpm.CSVVal&lt;&gt;"",_xlpm.CSVVal)),""))</f>
        <v/>
      </c>
      <c r="E489" s="41" t="str" cm="1">
        <f t="array" ref="E489">IF(($Y489+$Z489+$AA489+$AD489)=0,"",IFERROR(_xlfn.LET(_xlpm.CSVVal,IF($Y489=0,"",INDEX(CSV!E$2:E$510,$Y489)),_xlpm.MacVal,IF($Z489=0,"",INDEX(Output_Mac!C$2:C$500,$Z489)),_xlpm.WinVal,IF($AD489=0,"",INDEX(Output_Win!C$2:C$243,$AD489)),_xlpm.MyAuditVal,IF($AA489=0,"",INDEX(My_Audit!D$2:D$456,$AA489)),_xlfn.IFS(_xlpm.MyAuditVal&lt;&gt;"",_xlpm.MyAuditVal,_xlpm.MacVal&lt;&gt;"",_xlpm.MacVal,_xlpm.WinVal&lt;&gt;"",_xlpm.WinVal,_xlpm.CSVVal&lt;&gt;"",_xlpm.CSVVal)),""))</f>
        <v/>
      </c>
      <c r="F489" s="41" t="str" cm="1">
        <f t="array" ref="F489">IF(($Y489+$Z489+$AA489+$AD489)=0,"",IFERROR(_xlfn.LET(_xlpm.CSVVal,IF($Y489=0,"",INDEX(CSV!F$2:F$510,$Y489)),_xlpm.MacVal,IF($Z489=0,"",INDEX(Output_Mac!E$2:E$500,$Z489)),_xlpm.WinVal,IF($AD489=0,"",INDEX(Output_Win!E$2:E$243,$AD489)),_xlpm.MyAuditVal,IF($AA489=0,"",INDEX(My_Audit!E$2:E$456,$AA489)),_xlfn.IFS(_xlpm.MyAuditVal&lt;&gt;"",_xlpm.MyAuditVal,_xlpm.MacVal&lt;&gt;"",_xlpm.MacVal,_xlpm.WinVal&lt;&gt;"",_xlpm.WinVal,_xlpm.CSVVal&lt;&gt;"",PROPER(_xlpm.CSVVal))),""))</f>
        <v/>
      </c>
      <c r="G489" s="41" t="str" cm="1">
        <f t="array" ref="G489">IF(($Y489+$Z489+$AA489+$AD489)=0,"",IFERROR(_xlfn.LET(_xlpm.CSVVal,IF($Y489=0,"",INDEX(CSV!G$2:G$510,$Y489)),_xlpm.MacVal,IF($Z489=0,"",INDEX(Output_Mac!G$2:G$500,$Z489)),_xlpm.WinVal,IF($AD489=0,"",INDEX(Output_Win!G$2:G$243,$AD489)),_xlpm.MyAuditVal,IF($AA489=0,"",INDEX(My_Audit!F$2:F$456,$AA489)),_xlfn.IFS(_xlpm.MyAuditVal&lt;&gt;"",_xlpm.MyAuditVal,_xlpm.MacVal&lt;&gt;"",_xlpm.MacVal,_xlpm.WinVal&lt;&gt;"",_xlpm.WinVal,_xlpm.CSVVal&lt;&gt;"",_xlpm.CSVVal)),""))</f>
        <v/>
      </c>
      <c r="H489" s="41" t="str" cm="1">
        <f t="array" ref="H489">IF($Z489&gt;0,INDEX(Output_Mac!H$2:H$500,$Z489),IF($AD489&gt;0,INDEX(Output_Win!H$2:H$243,$AD489),IF($AA489&gt;0,_xlfn.LET(_xlpm.MyAuditVal,INDEX(My_Audit!G$2:G$456,$AA489),IF(_xlpm.MyAuditVal=0,"",_xlpm.MyAuditVal)),"")))</f>
        <v/>
      </c>
      <c r="I489" s="41" t="str" cm="1">
        <f t="array" ref="I489">IF(($Y489+$Z489+$AA489+$AD489)=0,"",IFERROR(_xlfn.LET(_xlpm.CSVVal,IF($Y489=0,"",INDEX(CSV!H$2:H$510,$Y489)),_xlpm.MacVal,IF($Z489=0,"",INDEX(Output_Mac!I$2:I$500,$Z489)),_xlpm.WinVal,IF($AD489=0,"",INDEX(Output_Win!I$2:I$243,$AD489)),_xlpm.MyAuditVal,IF($AA489=0,"",INDEX(My_Audit!H$2:H$456,$AA489)),_xlfn.IFS(_xlpm.MyAuditVal&lt;&gt;"",_xlpm.MyAuditVal,_xlpm.MacVal&lt;&gt;"",_xlpm.MacVal,_xlpm.WinVal&lt;&gt;"",_xlpm.WinVal,_xlpm.CSVVal&lt;&gt;"",_xlpm.CSVVal)),""))</f>
        <v/>
      </c>
      <c r="J489" s="41" t="str" cm="1">
        <f t="array" ref="J489">IF(($Y489+$Z489+$AA489+$AD489)=0,"",IFERROR(_xlfn.LET(_xlpm.CSVVal,IF($Y489=0,"",INDEX(CSV!J$2:J$510,$Y489)),_xlpm.MacVal,IF($Z489=0,"",INDEX(Output_Mac!J$2:J$500,$Z489)),_xlpm.WinVal,IF($AD489=0,"",INDEX(Output_Win!J$2:J$243,$AD489)),_xlpm.MyAuditVal,IF($AA489=0,"",INDEX(My_Audit!I$2:I$456,$AA489)),_xlfn.IFS(_xlpm.MyAuditVal&lt;&gt;"",_xlpm.MyAuditVal,_xlpm.MacVal&lt;&gt;"",_xlpm.MacVal,_xlpm.WinVal&lt;&gt;"",_xlpm.WinVal,_xlpm.CSVVal&lt;&gt;"",_xlpm.CSVVal)),""))</f>
        <v/>
      </c>
      <c r="K489" s="41" t="str" cm="1">
        <f t="array" ref="K489">IF(($Y489+$Z489+$AA489+$AD489)=0,"",IFERROR(_xlfn.LET(_xlpm.CSVVal,IF($Y489=0,"",INDEX(CSV!N$2:N$510,$Y489)),_xlpm.MacVal,IF($Z489=0,"",INDEX(Output_Mac!L$2:L$500,$Z489)),_xlpm.WinVal,IF($AD489=0,"",INDEX(Output_Win!L$2:L$243,$AD489)),_xlpm.MyAuditVal,IF($AA489=0,"",INDEX(My_Audit!J$2:J$456,$AA489)),_xlfn.IFS(_xlpm.MyAuditVal&lt;&gt;"",_xlpm.MyAuditVal,_xlpm.MacVal&lt;&gt;"",_xlpm.MacVal,_xlpm.WinVal&lt;&gt;"",_xlpm.WinVal,_xlpm.CSVVal&lt;&gt;"",_xlpm.CSVVal)),""))</f>
        <v/>
      </c>
      <c r="L489" s="41" t="str" cm="1">
        <f t="array" ref="L489">IF(($Y489+$Z489+$AA489+$AD489)=0,"",IFERROR(_xlfn.LET(_xlpm.CSVVal,IF($Y489=0,"",INDEX(CSV!Q$2:Q$510,$Y489)),_xlpm.MacVal,IF($Z489=0,"",INDEX(Output_Mac!M$2:M$500,$Z489)),_xlpm.WinVal,IF($AD489=0,"",INDEX(Output_Win!M$2:M$243,$AD489)),_xlpm.MyAuditVal,IF($AA489=0,"",INDEX(My_Audit!K$2:K$456,$AA489)),_xlfn.IFS(_xlpm.MyAuditVal&lt;&gt;"",_xlpm.MyAuditVal,_xlpm.MacVal&lt;&gt;"",_xlpm.MacVal,_xlpm.WinVal&lt;&gt;"",_xlpm.WinVal,_xlpm.CSVVal&lt;&gt;"",_xlpm.CSVVal)),""))</f>
        <v/>
      </c>
      <c r="M489" s="41" t="str" cm="1">
        <f t="array" ref="M489">IF(($Y489+$Z489+$AA489+$AD489)=0,"",ExpandDiagCodes(_xlfn.TEXTJOIN(", ",TRUE,IF($AA489=0,"",INDEX(My_Audit!N$2:N$456,$AA489)),IF($Z489=0,"",INDEX(Output_Mac!S$2:S$500,$Z489)),IF($AD489=0,"",INDEX(Output_Win!S$2:S$243,$AD489)),IF($Y489=0,"",INDEX(CSV!AE$2:AE$510,$Y489)))))</f>
        <v/>
      </c>
      <c r="N489" s="41" t="str" cm="1">
        <f t="array" ref="N489">IF(($Y489+$Z489+$AA489+$AD489)=0,"",IFERROR(_xlfn.LET(_xlpm.CSVVal,IF($Y489=0,"",INDEX(CSV!AG$2:AG$510,$Y489)),_xlpm.MacVal,IF($Z489=0,"",INDEX(Output_Mac!T$2:T$500,$Z489)),_xlpm.WinVal,IF($AD489=0,"",INDEX(Output_Win!T$2:T$243,$AD489)),_xlpm.MyAuditVal,IF($AA489=0,"",INDEX(My_Audit!O$2:O$456,$AA489)),_xlfn.IFS(_xlpm.MyAuditVal&lt;&gt;"",_xlpm.MyAuditVal,_xlpm.MacVal&lt;&gt;"",_xlpm.MacVal,_xlpm.WinVal&lt;&gt;"",_xlpm.WinVal,_xlpm.CSVVal&lt;&gt;"",_xlpm.CSVVal)),""))</f>
        <v/>
      </c>
      <c r="O489" s="40" t="str" cm="1">
        <f t="array" ref="O489">IF($AB489=0,"",INDEX(My_Audit!P$2:P$456,$AB489))&amp;""</f>
        <v/>
      </c>
      <c r="P489" s="40"/>
      <c r="Q489" s="41" t="str">
        <f>IF(LEFT(N489,4)="Pass","Nist SP 800-88",My_Audit!R489)&amp;""</f>
        <v/>
      </c>
      <c r="R489" s="40"/>
      <c r="S489" s="40"/>
      <c r="T489" s="41" t="str" cm="1">
        <f t="array" ref="T489">IF($AC489=0,"",INDEX(Models!J$2:J$605,$AC489))</f>
        <v/>
      </c>
      <c r="U489" s="40"/>
      <c r="V489" s="40"/>
      <c r="W489" s="79" t="str" cm="1">
        <f t="array" ref="W489">IF(($Z489+$AA489+$AD489)=0,"",ExpandDiagCodes(_xlfn.TEXTJOIN(", ",TRUE,IF($AA489=0,"",INDEX(My_Audit!L$2:L$456,$AA489)),IF($Z489=0,"",INDEX(Output_Mac!AA$2:AA$500,$Z489)),IF($AD489=0,"",INDEX(Output_Win!AA$2:AA$243,$AD489)))))</f>
        <v/>
      </c>
      <c r="Y489" s="80">
        <f>IFERROR(MATCH($A489,CSV!$A$2:$A$510,0),0)</f>
        <v>0</v>
      </c>
      <c r="Z489" s="80">
        <f>IFERROR(MATCH($A489,Output_Mac!$A$2:$A$500,0),0)</f>
        <v>0</v>
      </c>
      <c r="AA489" s="80">
        <f>IFERROR(MATCH($A489,My_Audit!$A$2:$A$456,0),0)</f>
        <v>0</v>
      </c>
      <c r="AB489" s="80">
        <f>IFERROR(MATCH($C489,My_Audit!$B$2:$B$456,0),0)</f>
        <v>0</v>
      </c>
      <c r="AC489" s="80">
        <f>IFERROR(MATCH($E489,Models!$I$2:$I$605,0),0)</f>
        <v>0</v>
      </c>
      <c r="AD489" s="80">
        <f>IFERROR(MATCH($A489,Output_Win!$A$2:$A$243,0),0)</f>
        <v>0</v>
      </c>
    </row>
    <row r="490" spans="1:30">
      <c r="A490" s="40" t="str">
        <f>_xlfn.TEXTJOIN("",TRUE,Input!$A$4,TEXT(ROW(My_Audit!A489)+Input!$A$8-1,"00"))</f>
        <v>W4877</v>
      </c>
      <c r="B490" s="40" t="str">
        <f>_xlfn.TEXTJOIN("-",TRUE,"ITD",Input!$A$2,A490)</f>
        <v>ITD-SHR11749-W4877</v>
      </c>
      <c r="C490" s="41" t="str" cm="1">
        <f t="array" ref="C490">IF(($Y490+$Z490+$AA490+$AD490)=0,"",IFERROR(_xlfn.LET(_xlpm.CSVVal,IF($Y490=0,"",INDEX(CSV!B$2:B$510,$Y490)),_xlpm.MacVal,IF($Z490=0,"",INDEX(Output_Mac!B$2:B$500,$Z490)),_xlpm.WinVal,IF($AD490=0,"",INDEX(Output_Win!B$2:B$243,$AD490)),_xlpm.MyAuditVal,IF($AA490=0,"",INDEX(My_Audit!B$2:B$456,$AA490)),_xlfn.IFS(_xlpm.MyAuditVal&lt;&gt;"",_xlpm.MyAuditVal,_xlpm.MacVal&lt;&gt;"",_xlpm.MacVal,_xlpm.WinVal&lt;&gt;"",_xlpm.WinVal,_xlpm.CSVVal&lt;&gt;"",_xlpm.CSVVal)),""))</f>
        <v/>
      </c>
      <c r="D490" s="41" t="str" cm="1">
        <f t="array" ref="D490">IF(($Y490+$Z490+$AA490+$AD490)=0,"",IFERROR(_xlfn.LET(_xlpm.CSVVal,IF($Y490=0,"",INDEX(CSV!C$2:C$510,$Y490)),_xlpm.MacVal,IF($Z490=0,"",INDEX(Output_Mac!D$2:D$500,$Z490)),_xlpm.WinVal,IF($AD490=0,"",INDEX(Output_Win!D$2:D$243,$AD490)),_xlpm.MyAuditVal,IF($AA490=0,"",INDEX(My_Audit!C$2:C$456,$AA490)),_xlfn.IFS(_xlpm.MyAuditVal&lt;&gt;"",_xlpm.MyAuditVal,_xlpm.MacVal&lt;&gt;"",_xlpm.MacVal,_xlpm.WinVal&lt;&gt;"",_xlpm.WinVal,_xlpm.CSVVal&lt;&gt;"",_xlpm.CSVVal)),""))</f>
        <v/>
      </c>
      <c r="E490" s="41" t="str" cm="1">
        <f t="array" ref="E490">IF(($Y490+$Z490+$AA490+$AD490)=0,"",IFERROR(_xlfn.LET(_xlpm.CSVVal,IF($Y490=0,"",INDEX(CSV!E$2:E$510,$Y490)),_xlpm.MacVal,IF($Z490=0,"",INDEX(Output_Mac!C$2:C$500,$Z490)),_xlpm.WinVal,IF($AD490=0,"",INDEX(Output_Win!C$2:C$243,$AD490)),_xlpm.MyAuditVal,IF($AA490=0,"",INDEX(My_Audit!D$2:D$456,$AA490)),_xlfn.IFS(_xlpm.MyAuditVal&lt;&gt;"",_xlpm.MyAuditVal,_xlpm.MacVal&lt;&gt;"",_xlpm.MacVal,_xlpm.WinVal&lt;&gt;"",_xlpm.WinVal,_xlpm.CSVVal&lt;&gt;"",_xlpm.CSVVal)),""))</f>
        <v/>
      </c>
      <c r="F490" s="41" t="str" cm="1">
        <f t="array" ref="F490">IF(($Y490+$Z490+$AA490+$AD490)=0,"",IFERROR(_xlfn.LET(_xlpm.CSVVal,IF($Y490=0,"",INDEX(CSV!F$2:F$510,$Y490)),_xlpm.MacVal,IF($Z490=0,"",INDEX(Output_Mac!E$2:E$500,$Z490)),_xlpm.WinVal,IF($AD490=0,"",INDEX(Output_Win!E$2:E$243,$AD490)),_xlpm.MyAuditVal,IF($AA490=0,"",INDEX(My_Audit!E$2:E$456,$AA490)),_xlfn.IFS(_xlpm.MyAuditVal&lt;&gt;"",_xlpm.MyAuditVal,_xlpm.MacVal&lt;&gt;"",_xlpm.MacVal,_xlpm.WinVal&lt;&gt;"",_xlpm.WinVal,_xlpm.CSVVal&lt;&gt;"",PROPER(_xlpm.CSVVal))),""))</f>
        <v/>
      </c>
      <c r="G490" s="41" t="str" cm="1">
        <f t="array" ref="G490">IF(($Y490+$Z490+$AA490+$AD490)=0,"",IFERROR(_xlfn.LET(_xlpm.CSVVal,IF($Y490=0,"",INDEX(CSV!G$2:G$510,$Y490)),_xlpm.MacVal,IF($Z490=0,"",INDEX(Output_Mac!G$2:G$500,$Z490)),_xlpm.WinVal,IF($AD490=0,"",INDEX(Output_Win!G$2:G$243,$AD490)),_xlpm.MyAuditVal,IF($AA490=0,"",INDEX(My_Audit!F$2:F$456,$AA490)),_xlfn.IFS(_xlpm.MyAuditVal&lt;&gt;"",_xlpm.MyAuditVal,_xlpm.MacVal&lt;&gt;"",_xlpm.MacVal,_xlpm.WinVal&lt;&gt;"",_xlpm.WinVal,_xlpm.CSVVal&lt;&gt;"",_xlpm.CSVVal)),""))</f>
        <v/>
      </c>
      <c r="H490" s="41" t="str" cm="1">
        <f t="array" ref="H490">IF($Z490&gt;0,INDEX(Output_Mac!H$2:H$500,$Z490),IF($AD490&gt;0,INDEX(Output_Win!H$2:H$243,$AD490),IF($AA490&gt;0,_xlfn.LET(_xlpm.MyAuditVal,INDEX(My_Audit!G$2:G$456,$AA490),IF(_xlpm.MyAuditVal=0,"",_xlpm.MyAuditVal)),"")))</f>
        <v/>
      </c>
      <c r="I490" s="41" t="str" cm="1">
        <f t="array" ref="I490">IF(($Y490+$Z490+$AA490+$AD490)=0,"",IFERROR(_xlfn.LET(_xlpm.CSVVal,IF($Y490=0,"",INDEX(CSV!H$2:H$510,$Y490)),_xlpm.MacVal,IF($Z490=0,"",INDEX(Output_Mac!I$2:I$500,$Z490)),_xlpm.WinVal,IF($AD490=0,"",INDEX(Output_Win!I$2:I$243,$AD490)),_xlpm.MyAuditVal,IF($AA490=0,"",INDEX(My_Audit!H$2:H$456,$AA490)),_xlfn.IFS(_xlpm.MyAuditVal&lt;&gt;"",_xlpm.MyAuditVal,_xlpm.MacVal&lt;&gt;"",_xlpm.MacVal,_xlpm.WinVal&lt;&gt;"",_xlpm.WinVal,_xlpm.CSVVal&lt;&gt;"",_xlpm.CSVVal)),""))</f>
        <v/>
      </c>
      <c r="J490" s="41" t="str" cm="1">
        <f t="array" ref="J490">IF(($Y490+$Z490+$AA490+$AD490)=0,"",IFERROR(_xlfn.LET(_xlpm.CSVVal,IF($Y490=0,"",INDEX(CSV!J$2:J$510,$Y490)),_xlpm.MacVal,IF($Z490=0,"",INDEX(Output_Mac!J$2:J$500,$Z490)),_xlpm.WinVal,IF($AD490=0,"",INDEX(Output_Win!J$2:J$243,$AD490)),_xlpm.MyAuditVal,IF($AA490=0,"",INDEX(My_Audit!I$2:I$456,$AA490)),_xlfn.IFS(_xlpm.MyAuditVal&lt;&gt;"",_xlpm.MyAuditVal,_xlpm.MacVal&lt;&gt;"",_xlpm.MacVal,_xlpm.WinVal&lt;&gt;"",_xlpm.WinVal,_xlpm.CSVVal&lt;&gt;"",_xlpm.CSVVal)),""))</f>
        <v/>
      </c>
      <c r="K490" s="41" t="str" cm="1">
        <f t="array" ref="K490">IF(($Y490+$Z490+$AA490+$AD490)=0,"",IFERROR(_xlfn.LET(_xlpm.CSVVal,IF($Y490=0,"",INDEX(CSV!N$2:N$510,$Y490)),_xlpm.MacVal,IF($Z490=0,"",INDEX(Output_Mac!L$2:L$500,$Z490)),_xlpm.WinVal,IF($AD490=0,"",INDEX(Output_Win!L$2:L$243,$AD490)),_xlpm.MyAuditVal,IF($AA490=0,"",INDEX(My_Audit!J$2:J$456,$AA490)),_xlfn.IFS(_xlpm.MyAuditVal&lt;&gt;"",_xlpm.MyAuditVal,_xlpm.MacVal&lt;&gt;"",_xlpm.MacVal,_xlpm.WinVal&lt;&gt;"",_xlpm.WinVal,_xlpm.CSVVal&lt;&gt;"",_xlpm.CSVVal)),""))</f>
        <v/>
      </c>
      <c r="L490" s="41" t="str" cm="1">
        <f t="array" ref="L490">IF(($Y490+$Z490+$AA490+$AD490)=0,"",IFERROR(_xlfn.LET(_xlpm.CSVVal,IF($Y490=0,"",INDEX(CSV!Q$2:Q$510,$Y490)),_xlpm.MacVal,IF($Z490=0,"",INDEX(Output_Mac!M$2:M$500,$Z490)),_xlpm.WinVal,IF($AD490=0,"",INDEX(Output_Win!M$2:M$243,$AD490)),_xlpm.MyAuditVal,IF($AA490=0,"",INDEX(My_Audit!K$2:K$456,$AA490)),_xlfn.IFS(_xlpm.MyAuditVal&lt;&gt;"",_xlpm.MyAuditVal,_xlpm.MacVal&lt;&gt;"",_xlpm.MacVal,_xlpm.WinVal&lt;&gt;"",_xlpm.WinVal,_xlpm.CSVVal&lt;&gt;"",_xlpm.CSVVal)),""))</f>
        <v/>
      </c>
      <c r="M490" s="41" t="str" cm="1">
        <f t="array" ref="M490">IF(($Y490+$Z490+$AA490+$AD490)=0,"",ExpandDiagCodes(_xlfn.TEXTJOIN(", ",TRUE,IF($AA490=0,"",INDEX(My_Audit!N$2:N$456,$AA490)),IF($Z490=0,"",INDEX(Output_Mac!S$2:S$500,$Z490)),IF($AD490=0,"",INDEX(Output_Win!S$2:S$243,$AD490)),IF($Y490=0,"",INDEX(CSV!AE$2:AE$510,$Y490)))))</f>
        <v/>
      </c>
      <c r="N490" s="41" t="str" cm="1">
        <f t="array" ref="N490">IF(($Y490+$Z490+$AA490+$AD490)=0,"",IFERROR(_xlfn.LET(_xlpm.CSVVal,IF($Y490=0,"",INDEX(CSV!AG$2:AG$510,$Y490)),_xlpm.MacVal,IF($Z490=0,"",INDEX(Output_Mac!T$2:T$500,$Z490)),_xlpm.WinVal,IF($AD490=0,"",INDEX(Output_Win!T$2:T$243,$AD490)),_xlpm.MyAuditVal,IF($AA490=0,"",INDEX(My_Audit!O$2:O$456,$AA490)),_xlfn.IFS(_xlpm.MyAuditVal&lt;&gt;"",_xlpm.MyAuditVal,_xlpm.MacVal&lt;&gt;"",_xlpm.MacVal,_xlpm.WinVal&lt;&gt;"",_xlpm.WinVal,_xlpm.CSVVal&lt;&gt;"",_xlpm.CSVVal)),""))</f>
        <v/>
      </c>
      <c r="O490" s="40" t="str" cm="1">
        <f t="array" ref="O490">IF($AB490=0,"",INDEX(My_Audit!P$2:P$456,$AB490))&amp;""</f>
        <v/>
      </c>
      <c r="P490" s="40"/>
      <c r="Q490" s="41" t="str">
        <f>IF(LEFT(N490,4)="Pass","Nist SP 800-88",My_Audit!R490)&amp;""</f>
        <v/>
      </c>
      <c r="R490" s="40"/>
      <c r="S490" s="40"/>
      <c r="T490" s="41" t="str" cm="1">
        <f t="array" ref="T490">IF($AC490=0,"",INDEX(Models!J$2:J$605,$AC490))</f>
        <v/>
      </c>
      <c r="U490" s="40"/>
      <c r="V490" s="40"/>
      <c r="W490" s="79" t="str" cm="1">
        <f t="array" ref="W490">IF(($Z490+$AA490+$AD490)=0,"",ExpandDiagCodes(_xlfn.TEXTJOIN(", ",TRUE,IF($AA490=0,"",INDEX(My_Audit!L$2:L$456,$AA490)),IF($Z490=0,"",INDEX(Output_Mac!AA$2:AA$500,$Z490)),IF($AD490=0,"",INDEX(Output_Win!AA$2:AA$243,$AD490)))))</f>
        <v/>
      </c>
      <c r="Y490" s="80">
        <f>IFERROR(MATCH($A490,CSV!$A$2:$A$510,0),0)</f>
        <v>0</v>
      </c>
      <c r="Z490" s="80">
        <f>IFERROR(MATCH($A490,Output_Mac!$A$2:$A$500,0),0)</f>
        <v>0</v>
      </c>
      <c r="AA490" s="80">
        <f>IFERROR(MATCH($A490,My_Audit!$A$2:$A$456,0),0)</f>
        <v>0</v>
      </c>
      <c r="AB490" s="80">
        <f>IFERROR(MATCH($C490,My_Audit!$B$2:$B$456,0),0)</f>
        <v>0</v>
      </c>
      <c r="AC490" s="80">
        <f>IFERROR(MATCH($E490,Models!$I$2:$I$605,0),0)</f>
        <v>0</v>
      </c>
      <c r="AD490" s="80">
        <f>IFERROR(MATCH($A490,Output_Win!$A$2:$A$243,0),0)</f>
        <v>0</v>
      </c>
    </row>
    <row r="491" spans="1:30">
      <c r="A491" s="40" t="str">
        <f>_xlfn.TEXTJOIN("",TRUE,Input!$A$4,TEXT(ROW(My_Audit!A490)+Input!$A$8-1,"00"))</f>
        <v>W4878</v>
      </c>
      <c r="B491" s="40" t="str">
        <f>_xlfn.TEXTJOIN("-",TRUE,"ITD",Input!$A$2,A491)</f>
        <v>ITD-SHR11749-W4878</v>
      </c>
      <c r="C491" s="41" t="str" cm="1">
        <f t="array" ref="C491">IF(($Y491+$Z491+$AA491+$AD491)=0,"",IFERROR(_xlfn.LET(_xlpm.CSVVal,IF($Y491=0,"",INDEX(CSV!B$2:B$510,$Y491)),_xlpm.MacVal,IF($Z491=0,"",INDEX(Output_Mac!B$2:B$500,$Z491)),_xlpm.WinVal,IF($AD491=0,"",INDEX(Output_Win!B$2:B$243,$AD491)),_xlpm.MyAuditVal,IF($AA491=0,"",INDEX(My_Audit!B$2:B$456,$AA491)),_xlfn.IFS(_xlpm.MyAuditVal&lt;&gt;"",_xlpm.MyAuditVal,_xlpm.MacVal&lt;&gt;"",_xlpm.MacVal,_xlpm.WinVal&lt;&gt;"",_xlpm.WinVal,_xlpm.CSVVal&lt;&gt;"",_xlpm.CSVVal)),""))</f>
        <v/>
      </c>
      <c r="D491" s="41" t="str" cm="1">
        <f t="array" ref="D491">IF(($Y491+$Z491+$AA491+$AD491)=0,"",IFERROR(_xlfn.LET(_xlpm.CSVVal,IF($Y491=0,"",INDEX(CSV!C$2:C$510,$Y491)),_xlpm.MacVal,IF($Z491=0,"",INDEX(Output_Mac!D$2:D$500,$Z491)),_xlpm.WinVal,IF($AD491=0,"",INDEX(Output_Win!D$2:D$243,$AD491)),_xlpm.MyAuditVal,IF($AA491=0,"",INDEX(My_Audit!C$2:C$456,$AA491)),_xlfn.IFS(_xlpm.MyAuditVal&lt;&gt;"",_xlpm.MyAuditVal,_xlpm.MacVal&lt;&gt;"",_xlpm.MacVal,_xlpm.WinVal&lt;&gt;"",_xlpm.WinVal,_xlpm.CSVVal&lt;&gt;"",_xlpm.CSVVal)),""))</f>
        <v/>
      </c>
      <c r="E491" s="41" t="str" cm="1">
        <f t="array" ref="E491">IF(($Y491+$Z491+$AA491+$AD491)=0,"",IFERROR(_xlfn.LET(_xlpm.CSVVal,IF($Y491=0,"",INDEX(CSV!E$2:E$510,$Y491)),_xlpm.MacVal,IF($Z491=0,"",INDEX(Output_Mac!C$2:C$500,$Z491)),_xlpm.WinVal,IF($AD491=0,"",INDEX(Output_Win!C$2:C$243,$AD491)),_xlpm.MyAuditVal,IF($AA491=0,"",INDEX(My_Audit!D$2:D$456,$AA491)),_xlfn.IFS(_xlpm.MyAuditVal&lt;&gt;"",_xlpm.MyAuditVal,_xlpm.MacVal&lt;&gt;"",_xlpm.MacVal,_xlpm.WinVal&lt;&gt;"",_xlpm.WinVal,_xlpm.CSVVal&lt;&gt;"",_xlpm.CSVVal)),""))</f>
        <v/>
      </c>
      <c r="F491" s="41" t="str" cm="1">
        <f t="array" ref="F491">IF(($Y491+$Z491+$AA491+$AD491)=0,"",IFERROR(_xlfn.LET(_xlpm.CSVVal,IF($Y491=0,"",INDEX(CSV!F$2:F$510,$Y491)),_xlpm.MacVal,IF($Z491=0,"",INDEX(Output_Mac!E$2:E$500,$Z491)),_xlpm.WinVal,IF($AD491=0,"",INDEX(Output_Win!E$2:E$243,$AD491)),_xlpm.MyAuditVal,IF($AA491=0,"",INDEX(My_Audit!E$2:E$456,$AA491)),_xlfn.IFS(_xlpm.MyAuditVal&lt;&gt;"",_xlpm.MyAuditVal,_xlpm.MacVal&lt;&gt;"",_xlpm.MacVal,_xlpm.WinVal&lt;&gt;"",_xlpm.WinVal,_xlpm.CSVVal&lt;&gt;"",PROPER(_xlpm.CSVVal))),""))</f>
        <v/>
      </c>
      <c r="G491" s="41" t="str" cm="1">
        <f t="array" ref="G491">IF(($Y491+$Z491+$AA491+$AD491)=0,"",IFERROR(_xlfn.LET(_xlpm.CSVVal,IF($Y491=0,"",INDEX(CSV!G$2:G$510,$Y491)),_xlpm.MacVal,IF($Z491=0,"",INDEX(Output_Mac!G$2:G$500,$Z491)),_xlpm.WinVal,IF($AD491=0,"",INDEX(Output_Win!G$2:G$243,$AD491)),_xlpm.MyAuditVal,IF($AA491=0,"",INDEX(My_Audit!F$2:F$456,$AA491)),_xlfn.IFS(_xlpm.MyAuditVal&lt;&gt;"",_xlpm.MyAuditVal,_xlpm.MacVal&lt;&gt;"",_xlpm.MacVal,_xlpm.WinVal&lt;&gt;"",_xlpm.WinVal,_xlpm.CSVVal&lt;&gt;"",_xlpm.CSVVal)),""))</f>
        <v/>
      </c>
      <c r="H491" s="41" t="str" cm="1">
        <f t="array" ref="H491">IF($Z491&gt;0,INDEX(Output_Mac!H$2:H$500,$Z491),IF($AD491&gt;0,INDEX(Output_Win!H$2:H$243,$AD491),IF($AA491&gt;0,_xlfn.LET(_xlpm.MyAuditVal,INDEX(My_Audit!G$2:G$456,$AA491),IF(_xlpm.MyAuditVal=0,"",_xlpm.MyAuditVal)),"")))</f>
        <v/>
      </c>
      <c r="I491" s="41" t="str" cm="1">
        <f t="array" ref="I491">IF(($Y491+$Z491+$AA491+$AD491)=0,"",IFERROR(_xlfn.LET(_xlpm.CSVVal,IF($Y491=0,"",INDEX(CSV!H$2:H$510,$Y491)),_xlpm.MacVal,IF($Z491=0,"",INDEX(Output_Mac!I$2:I$500,$Z491)),_xlpm.WinVal,IF($AD491=0,"",INDEX(Output_Win!I$2:I$243,$AD491)),_xlpm.MyAuditVal,IF($AA491=0,"",INDEX(My_Audit!H$2:H$456,$AA491)),_xlfn.IFS(_xlpm.MyAuditVal&lt;&gt;"",_xlpm.MyAuditVal,_xlpm.MacVal&lt;&gt;"",_xlpm.MacVal,_xlpm.WinVal&lt;&gt;"",_xlpm.WinVal,_xlpm.CSVVal&lt;&gt;"",_xlpm.CSVVal)),""))</f>
        <v/>
      </c>
      <c r="J491" s="41" t="str" cm="1">
        <f t="array" ref="J491">IF(($Y491+$Z491+$AA491+$AD491)=0,"",IFERROR(_xlfn.LET(_xlpm.CSVVal,IF($Y491=0,"",INDEX(CSV!J$2:J$510,$Y491)),_xlpm.MacVal,IF($Z491=0,"",INDEX(Output_Mac!J$2:J$500,$Z491)),_xlpm.WinVal,IF($AD491=0,"",INDEX(Output_Win!J$2:J$243,$AD491)),_xlpm.MyAuditVal,IF($AA491=0,"",INDEX(My_Audit!I$2:I$456,$AA491)),_xlfn.IFS(_xlpm.MyAuditVal&lt;&gt;"",_xlpm.MyAuditVal,_xlpm.MacVal&lt;&gt;"",_xlpm.MacVal,_xlpm.WinVal&lt;&gt;"",_xlpm.WinVal,_xlpm.CSVVal&lt;&gt;"",_xlpm.CSVVal)),""))</f>
        <v/>
      </c>
      <c r="K491" s="41" t="str" cm="1">
        <f t="array" ref="K491">IF(($Y491+$Z491+$AA491+$AD491)=0,"",IFERROR(_xlfn.LET(_xlpm.CSVVal,IF($Y491=0,"",INDEX(CSV!N$2:N$510,$Y491)),_xlpm.MacVal,IF($Z491=0,"",INDEX(Output_Mac!L$2:L$500,$Z491)),_xlpm.WinVal,IF($AD491=0,"",INDEX(Output_Win!L$2:L$243,$AD491)),_xlpm.MyAuditVal,IF($AA491=0,"",INDEX(My_Audit!J$2:J$456,$AA491)),_xlfn.IFS(_xlpm.MyAuditVal&lt;&gt;"",_xlpm.MyAuditVal,_xlpm.MacVal&lt;&gt;"",_xlpm.MacVal,_xlpm.WinVal&lt;&gt;"",_xlpm.WinVal,_xlpm.CSVVal&lt;&gt;"",_xlpm.CSVVal)),""))</f>
        <v/>
      </c>
      <c r="L491" s="41" t="str" cm="1">
        <f t="array" ref="L491">IF(($Y491+$Z491+$AA491+$AD491)=0,"",IFERROR(_xlfn.LET(_xlpm.CSVVal,IF($Y491=0,"",INDEX(CSV!Q$2:Q$510,$Y491)),_xlpm.MacVal,IF($Z491=0,"",INDEX(Output_Mac!M$2:M$500,$Z491)),_xlpm.WinVal,IF($AD491=0,"",INDEX(Output_Win!M$2:M$243,$AD491)),_xlpm.MyAuditVal,IF($AA491=0,"",INDEX(My_Audit!K$2:K$456,$AA491)),_xlfn.IFS(_xlpm.MyAuditVal&lt;&gt;"",_xlpm.MyAuditVal,_xlpm.MacVal&lt;&gt;"",_xlpm.MacVal,_xlpm.WinVal&lt;&gt;"",_xlpm.WinVal,_xlpm.CSVVal&lt;&gt;"",_xlpm.CSVVal)),""))</f>
        <v/>
      </c>
      <c r="M491" s="41" t="str" cm="1">
        <f t="array" ref="M491">IF(($Y491+$Z491+$AA491+$AD491)=0,"",ExpandDiagCodes(_xlfn.TEXTJOIN(", ",TRUE,IF($AA491=0,"",INDEX(My_Audit!N$2:N$456,$AA491)),IF($Z491=0,"",INDEX(Output_Mac!S$2:S$500,$Z491)),IF($AD491=0,"",INDEX(Output_Win!S$2:S$243,$AD491)),IF($Y491=0,"",INDEX(CSV!AE$2:AE$510,$Y491)))))</f>
        <v/>
      </c>
      <c r="N491" s="41" t="str" cm="1">
        <f t="array" ref="N491">IF(($Y491+$Z491+$AA491+$AD491)=0,"",IFERROR(_xlfn.LET(_xlpm.CSVVal,IF($Y491=0,"",INDEX(CSV!AG$2:AG$510,$Y491)),_xlpm.MacVal,IF($Z491=0,"",INDEX(Output_Mac!T$2:T$500,$Z491)),_xlpm.WinVal,IF($AD491=0,"",INDEX(Output_Win!T$2:T$243,$AD491)),_xlpm.MyAuditVal,IF($AA491=0,"",INDEX(My_Audit!O$2:O$456,$AA491)),_xlfn.IFS(_xlpm.MyAuditVal&lt;&gt;"",_xlpm.MyAuditVal,_xlpm.MacVal&lt;&gt;"",_xlpm.MacVal,_xlpm.WinVal&lt;&gt;"",_xlpm.WinVal,_xlpm.CSVVal&lt;&gt;"",_xlpm.CSVVal)),""))</f>
        <v/>
      </c>
      <c r="O491" s="40" t="str" cm="1">
        <f t="array" ref="O491">IF($AB491=0,"",INDEX(My_Audit!P$2:P$456,$AB491))&amp;""</f>
        <v/>
      </c>
      <c r="P491" s="40"/>
      <c r="Q491" s="41" t="str">
        <f>IF(LEFT(N491,4)="Pass","Nist SP 800-88",My_Audit!R491)&amp;""</f>
        <v/>
      </c>
      <c r="R491" s="40"/>
      <c r="S491" s="40"/>
      <c r="T491" s="41" t="str" cm="1">
        <f t="array" ref="T491">IF($AC491=0,"",INDEX(Models!J$2:J$605,$AC491))</f>
        <v/>
      </c>
      <c r="U491" s="40"/>
      <c r="V491" s="40"/>
      <c r="W491" s="79" t="str" cm="1">
        <f t="array" ref="W491">IF(($Z491+$AA491+$AD491)=0,"",ExpandDiagCodes(_xlfn.TEXTJOIN(", ",TRUE,IF($AA491=0,"",INDEX(My_Audit!L$2:L$456,$AA491)),IF($Z491=0,"",INDEX(Output_Mac!AA$2:AA$500,$Z491)),IF($AD491=0,"",INDEX(Output_Win!AA$2:AA$243,$AD491)))))</f>
        <v/>
      </c>
      <c r="Y491" s="80">
        <f>IFERROR(MATCH($A491,CSV!$A$2:$A$510,0),0)</f>
        <v>0</v>
      </c>
      <c r="Z491" s="80">
        <f>IFERROR(MATCH($A491,Output_Mac!$A$2:$A$500,0),0)</f>
        <v>0</v>
      </c>
      <c r="AA491" s="80">
        <f>IFERROR(MATCH($A491,My_Audit!$A$2:$A$456,0),0)</f>
        <v>0</v>
      </c>
      <c r="AB491" s="80">
        <f>IFERROR(MATCH($C491,My_Audit!$B$2:$B$456,0),0)</f>
        <v>0</v>
      </c>
      <c r="AC491" s="80">
        <f>IFERROR(MATCH($E491,Models!$I$2:$I$605,0),0)</f>
        <v>0</v>
      </c>
      <c r="AD491" s="80">
        <f>IFERROR(MATCH($A491,Output_Win!$A$2:$A$243,0),0)</f>
        <v>0</v>
      </c>
    </row>
    <row r="492" spans="1:30">
      <c r="A492" s="40" t="str">
        <f>_xlfn.TEXTJOIN("",TRUE,Input!$A$4,TEXT(ROW(My_Audit!A491)+Input!$A$8-1,"00"))</f>
        <v>W4879</v>
      </c>
      <c r="B492" s="40" t="str">
        <f>_xlfn.TEXTJOIN("-",TRUE,"ITD",Input!$A$2,A492)</f>
        <v>ITD-SHR11749-W4879</v>
      </c>
      <c r="C492" s="41" t="str" cm="1">
        <f t="array" ref="C492">IF(($Y492+$Z492+$AA492+$AD492)=0,"",IFERROR(_xlfn.LET(_xlpm.CSVVal,IF($Y492=0,"",INDEX(CSV!B$2:B$510,$Y492)),_xlpm.MacVal,IF($Z492=0,"",INDEX(Output_Mac!B$2:B$500,$Z492)),_xlpm.WinVal,IF($AD492=0,"",INDEX(Output_Win!B$2:B$243,$AD492)),_xlpm.MyAuditVal,IF($AA492=0,"",INDEX(My_Audit!B$2:B$456,$AA492)),_xlfn.IFS(_xlpm.MyAuditVal&lt;&gt;"",_xlpm.MyAuditVal,_xlpm.MacVal&lt;&gt;"",_xlpm.MacVal,_xlpm.WinVal&lt;&gt;"",_xlpm.WinVal,_xlpm.CSVVal&lt;&gt;"",_xlpm.CSVVal)),""))</f>
        <v/>
      </c>
      <c r="D492" s="41" t="str" cm="1">
        <f t="array" ref="D492">IF(($Y492+$Z492+$AA492+$AD492)=0,"",IFERROR(_xlfn.LET(_xlpm.CSVVal,IF($Y492=0,"",INDEX(CSV!C$2:C$510,$Y492)),_xlpm.MacVal,IF($Z492=0,"",INDEX(Output_Mac!D$2:D$500,$Z492)),_xlpm.WinVal,IF($AD492=0,"",INDEX(Output_Win!D$2:D$243,$AD492)),_xlpm.MyAuditVal,IF($AA492=0,"",INDEX(My_Audit!C$2:C$456,$AA492)),_xlfn.IFS(_xlpm.MyAuditVal&lt;&gt;"",_xlpm.MyAuditVal,_xlpm.MacVal&lt;&gt;"",_xlpm.MacVal,_xlpm.WinVal&lt;&gt;"",_xlpm.WinVal,_xlpm.CSVVal&lt;&gt;"",_xlpm.CSVVal)),""))</f>
        <v/>
      </c>
      <c r="E492" s="41" t="str" cm="1">
        <f t="array" ref="E492">IF(($Y492+$Z492+$AA492+$AD492)=0,"",IFERROR(_xlfn.LET(_xlpm.CSVVal,IF($Y492=0,"",INDEX(CSV!E$2:E$510,$Y492)),_xlpm.MacVal,IF($Z492=0,"",INDEX(Output_Mac!C$2:C$500,$Z492)),_xlpm.WinVal,IF($AD492=0,"",INDEX(Output_Win!C$2:C$243,$AD492)),_xlpm.MyAuditVal,IF($AA492=0,"",INDEX(My_Audit!D$2:D$456,$AA492)),_xlfn.IFS(_xlpm.MyAuditVal&lt;&gt;"",_xlpm.MyAuditVal,_xlpm.MacVal&lt;&gt;"",_xlpm.MacVal,_xlpm.WinVal&lt;&gt;"",_xlpm.WinVal,_xlpm.CSVVal&lt;&gt;"",_xlpm.CSVVal)),""))</f>
        <v/>
      </c>
      <c r="F492" s="41" t="str" cm="1">
        <f t="array" ref="F492">IF(($Y492+$Z492+$AA492+$AD492)=0,"",IFERROR(_xlfn.LET(_xlpm.CSVVal,IF($Y492=0,"",INDEX(CSV!F$2:F$510,$Y492)),_xlpm.MacVal,IF($Z492=0,"",INDEX(Output_Mac!E$2:E$500,$Z492)),_xlpm.WinVal,IF($AD492=0,"",INDEX(Output_Win!E$2:E$243,$AD492)),_xlpm.MyAuditVal,IF($AA492=0,"",INDEX(My_Audit!E$2:E$456,$AA492)),_xlfn.IFS(_xlpm.MyAuditVal&lt;&gt;"",_xlpm.MyAuditVal,_xlpm.MacVal&lt;&gt;"",_xlpm.MacVal,_xlpm.WinVal&lt;&gt;"",_xlpm.WinVal,_xlpm.CSVVal&lt;&gt;"",PROPER(_xlpm.CSVVal))),""))</f>
        <v/>
      </c>
      <c r="G492" s="41" t="str" cm="1">
        <f t="array" ref="G492">IF(($Y492+$Z492+$AA492+$AD492)=0,"",IFERROR(_xlfn.LET(_xlpm.CSVVal,IF($Y492=0,"",INDEX(CSV!G$2:G$510,$Y492)),_xlpm.MacVal,IF($Z492=0,"",INDEX(Output_Mac!G$2:G$500,$Z492)),_xlpm.WinVal,IF($AD492=0,"",INDEX(Output_Win!G$2:G$243,$AD492)),_xlpm.MyAuditVal,IF($AA492=0,"",INDEX(My_Audit!F$2:F$456,$AA492)),_xlfn.IFS(_xlpm.MyAuditVal&lt;&gt;"",_xlpm.MyAuditVal,_xlpm.MacVal&lt;&gt;"",_xlpm.MacVal,_xlpm.WinVal&lt;&gt;"",_xlpm.WinVal,_xlpm.CSVVal&lt;&gt;"",_xlpm.CSVVal)),""))</f>
        <v/>
      </c>
      <c r="H492" s="41" t="str" cm="1">
        <f t="array" ref="H492">IF($Z492&gt;0,INDEX(Output_Mac!H$2:H$500,$Z492),IF($AD492&gt;0,INDEX(Output_Win!H$2:H$243,$AD492),IF($AA492&gt;0,_xlfn.LET(_xlpm.MyAuditVal,INDEX(My_Audit!G$2:G$456,$AA492),IF(_xlpm.MyAuditVal=0,"",_xlpm.MyAuditVal)),"")))</f>
        <v/>
      </c>
      <c r="I492" s="41" t="str" cm="1">
        <f t="array" ref="I492">IF(($Y492+$Z492+$AA492+$AD492)=0,"",IFERROR(_xlfn.LET(_xlpm.CSVVal,IF($Y492=0,"",INDEX(CSV!H$2:H$510,$Y492)),_xlpm.MacVal,IF($Z492=0,"",INDEX(Output_Mac!I$2:I$500,$Z492)),_xlpm.WinVal,IF($AD492=0,"",INDEX(Output_Win!I$2:I$243,$AD492)),_xlpm.MyAuditVal,IF($AA492=0,"",INDEX(My_Audit!H$2:H$456,$AA492)),_xlfn.IFS(_xlpm.MyAuditVal&lt;&gt;"",_xlpm.MyAuditVal,_xlpm.MacVal&lt;&gt;"",_xlpm.MacVal,_xlpm.WinVal&lt;&gt;"",_xlpm.WinVal,_xlpm.CSVVal&lt;&gt;"",_xlpm.CSVVal)),""))</f>
        <v/>
      </c>
      <c r="J492" s="41" t="str" cm="1">
        <f t="array" ref="J492">IF(($Y492+$Z492+$AA492+$AD492)=0,"",IFERROR(_xlfn.LET(_xlpm.CSVVal,IF($Y492=0,"",INDEX(CSV!J$2:J$510,$Y492)),_xlpm.MacVal,IF($Z492=0,"",INDEX(Output_Mac!J$2:J$500,$Z492)),_xlpm.WinVal,IF($AD492=0,"",INDEX(Output_Win!J$2:J$243,$AD492)),_xlpm.MyAuditVal,IF($AA492=0,"",INDEX(My_Audit!I$2:I$456,$AA492)),_xlfn.IFS(_xlpm.MyAuditVal&lt;&gt;"",_xlpm.MyAuditVal,_xlpm.MacVal&lt;&gt;"",_xlpm.MacVal,_xlpm.WinVal&lt;&gt;"",_xlpm.WinVal,_xlpm.CSVVal&lt;&gt;"",_xlpm.CSVVal)),""))</f>
        <v/>
      </c>
      <c r="K492" s="41" t="str" cm="1">
        <f t="array" ref="K492">IF(($Y492+$Z492+$AA492+$AD492)=0,"",IFERROR(_xlfn.LET(_xlpm.CSVVal,IF($Y492=0,"",INDEX(CSV!N$2:N$510,$Y492)),_xlpm.MacVal,IF($Z492=0,"",INDEX(Output_Mac!L$2:L$500,$Z492)),_xlpm.WinVal,IF($AD492=0,"",INDEX(Output_Win!L$2:L$243,$AD492)),_xlpm.MyAuditVal,IF($AA492=0,"",INDEX(My_Audit!J$2:J$456,$AA492)),_xlfn.IFS(_xlpm.MyAuditVal&lt;&gt;"",_xlpm.MyAuditVal,_xlpm.MacVal&lt;&gt;"",_xlpm.MacVal,_xlpm.WinVal&lt;&gt;"",_xlpm.WinVal,_xlpm.CSVVal&lt;&gt;"",_xlpm.CSVVal)),""))</f>
        <v/>
      </c>
      <c r="L492" s="41" t="str" cm="1">
        <f t="array" ref="L492">IF(($Y492+$Z492+$AA492+$AD492)=0,"",IFERROR(_xlfn.LET(_xlpm.CSVVal,IF($Y492=0,"",INDEX(CSV!Q$2:Q$510,$Y492)),_xlpm.MacVal,IF($Z492=0,"",INDEX(Output_Mac!M$2:M$500,$Z492)),_xlpm.WinVal,IF($AD492=0,"",INDEX(Output_Win!M$2:M$243,$AD492)),_xlpm.MyAuditVal,IF($AA492=0,"",INDEX(My_Audit!K$2:K$456,$AA492)),_xlfn.IFS(_xlpm.MyAuditVal&lt;&gt;"",_xlpm.MyAuditVal,_xlpm.MacVal&lt;&gt;"",_xlpm.MacVal,_xlpm.WinVal&lt;&gt;"",_xlpm.WinVal,_xlpm.CSVVal&lt;&gt;"",_xlpm.CSVVal)),""))</f>
        <v/>
      </c>
      <c r="M492" s="41" t="str" cm="1">
        <f t="array" ref="M492">IF(($Y492+$Z492+$AA492+$AD492)=0,"",ExpandDiagCodes(_xlfn.TEXTJOIN(", ",TRUE,IF($AA492=0,"",INDEX(My_Audit!N$2:N$456,$AA492)),IF($Z492=0,"",INDEX(Output_Mac!S$2:S$500,$Z492)),IF($AD492=0,"",INDEX(Output_Win!S$2:S$243,$AD492)),IF($Y492=0,"",INDEX(CSV!AE$2:AE$510,$Y492)))))</f>
        <v/>
      </c>
      <c r="N492" s="41" t="str" cm="1">
        <f t="array" ref="N492">IF(($Y492+$Z492+$AA492+$AD492)=0,"",IFERROR(_xlfn.LET(_xlpm.CSVVal,IF($Y492=0,"",INDEX(CSV!AG$2:AG$510,$Y492)),_xlpm.MacVal,IF($Z492=0,"",INDEX(Output_Mac!T$2:T$500,$Z492)),_xlpm.WinVal,IF($AD492=0,"",INDEX(Output_Win!T$2:T$243,$AD492)),_xlpm.MyAuditVal,IF($AA492=0,"",INDEX(My_Audit!O$2:O$456,$AA492)),_xlfn.IFS(_xlpm.MyAuditVal&lt;&gt;"",_xlpm.MyAuditVal,_xlpm.MacVal&lt;&gt;"",_xlpm.MacVal,_xlpm.WinVal&lt;&gt;"",_xlpm.WinVal,_xlpm.CSVVal&lt;&gt;"",_xlpm.CSVVal)),""))</f>
        <v/>
      </c>
      <c r="O492" s="40" t="str" cm="1">
        <f t="array" ref="O492">IF($AB492=0,"",INDEX(My_Audit!P$2:P$456,$AB492))&amp;""</f>
        <v/>
      </c>
      <c r="P492" s="40"/>
      <c r="Q492" s="41" t="str">
        <f>IF(LEFT(N492,4)="Pass","Nist SP 800-88",My_Audit!R492)&amp;""</f>
        <v/>
      </c>
      <c r="R492" s="40"/>
      <c r="S492" s="40"/>
      <c r="T492" s="41" t="str" cm="1">
        <f t="array" ref="T492">IF($AC492=0,"",INDEX(Models!J$2:J$605,$AC492))</f>
        <v/>
      </c>
      <c r="U492" s="40"/>
      <c r="V492" s="40"/>
      <c r="W492" s="79" t="str" cm="1">
        <f t="array" ref="W492">IF(($Z492+$AA492+$AD492)=0,"",ExpandDiagCodes(_xlfn.TEXTJOIN(", ",TRUE,IF($AA492=0,"",INDEX(My_Audit!L$2:L$456,$AA492)),IF($Z492=0,"",INDEX(Output_Mac!AA$2:AA$500,$Z492)),IF($AD492=0,"",INDEX(Output_Win!AA$2:AA$243,$AD492)))))</f>
        <v/>
      </c>
      <c r="Y492" s="80">
        <f>IFERROR(MATCH($A492,CSV!$A$2:$A$510,0),0)</f>
        <v>0</v>
      </c>
      <c r="Z492" s="80">
        <f>IFERROR(MATCH($A492,Output_Mac!$A$2:$A$500,0),0)</f>
        <v>0</v>
      </c>
      <c r="AA492" s="80">
        <f>IFERROR(MATCH($A492,My_Audit!$A$2:$A$456,0),0)</f>
        <v>0</v>
      </c>
      <c r="AB492" s="80">
        <f>IFERROR(MATCH($C492,My_Audit!$B$2:$B$456,0),0)</f>
        <v>0</v>
      </c>
      <c r="AC492" s="80">
        <f>IFERROR(MATCH($E492,Models!$I$2:$I$605,0),0)</f>
        <v>0</v>
      </c>
      <c r="AD492" s="80">
        <f>IFERROR(MATCH($A492,Output_Win!$A$2:$A$243,0),0)</f>
        <v>0</v>
      </c>
    </row>
    <row r="493" spans="1:30">
      <c r="A493" s="40" t="str">
        <f>_xlfn.TEXTJOIN("",TRUE,Input!$A$4,TEXT(ROW(My_Audit!A492)+Input!$A$8-1,"00"))</f>
        <v>W4880</v>
      </c>
      <c r="B493" s="40" t="str">
        <f>_xlfn.TEXTJOIN("-",TRUE,"ITD",Input!$A$2,A493)</f>
        <v>ITD-SHR11749-W4880</v>
      </c>
      <c r="C493" s="41" t="str" cm="1">
        <f t="array" ref="C493">IF(($Y493+$Z493+$AA493+$AD493)=0,"",IFERROR(_xlfn.LET(_xlpm.CSVVal,IF($Y493=0,"",INDEX(CSV!B$2:B$510,$Y493)),_xlpm.MacVal,IF($Z493=0,"",INDEX(Output_Mac!B$2:B$500,$Z493)),_xlpm.WinVal,IF($AD493=0,"",INDEX(Output_Win!B$2:B$243,$AD493)),_xlpm.MyAuditVal,IF($AA493=0,"",INDEX(My_Audit!B$2:B$456,$AA493)),_xlfn.IFS(_xlpm.MyAuditVal&lt;&gt;"",_xlpm.MyAuditVal,_xlpm.MacVal&lt;&gt;"",_xlpm.MacVal,_xlpm.WinVal&lt;&gt;"",_xlpm.WinVal,_xlpm.CSVVal&lt;&gt;"",_xlpm.CSVVal)),""))</f>
        <v/>
      </c>
      <c r="D493" s="41" t="str" cm="1">
        <f t="array" ref="D493">IF(($Y493+$Z493+$AA493+$AD493)=0,"",IFERROR(_xlfn.LET(_xlpm.CSVVal,IF($Y493=0,"",INDEX(CSV!C$2:C$510,$Y493)),_xlpm.MacVal,IF($Z493=0,"",INDEX(Output_Mac!D$2:D$500,$Z493)),_xlpm.WinVal,IF($AD493=0,"",INDEX(Output_Win!D$2:D$243,$AD493)),_xlpm.MyAuditVal,IF($AA493=0,"",INDEX(My_Audit!C$2:C$456,$AA493)),_xlfn.IFS(_xlpm.MyAuditVal&lt;&gt;"",_xlpm.MyAuditVal,_xlpm.MacVal&lt;&gt;"",_xlpm.MacVal,_xlpm.WinVal&lt;&gt;"",_xlpm.WinVal,_xlpm.CSVVal&lt;&gt;"",_xlpm.CSVVal)),""))</f>
        <v/>
      </c>
      <c r="E493" s="41" t="str" cm="1">
        <f t="array" ref="E493">IF(($Y493+$Z493+$AA493+$AD493)=0,"",IFERROR(_xlfn.LET(_xlpm.CSVVal,IF($Y493=0,"",INDEX(CSV!E$2:E$510,$Y493)),_xlpm.MacVal,IF($Z493=0,"",INDEX(Output_Mac!C$2:C$500,$Z493)),_xlpm.WinVal,IF($AD493=0,"",INDEX(Output_Win!C$2:C$243,$AD493)),_xlpm.MyAuditVal,IF($AA493=0,"",INDEX(My_Audit!D$2:D$456,$AA493)),_xlfn.IFS(_xlpm.MyAuditVal&lt;&gt;"",_xlpm.MyAuditVal,_xlpm.MacVal&lt;&gt;"",_xlpm.MacVal,_xlpm.WinVal&lt;&gt;"",_xlpm.WinVal,_xlpm.CSVVal&lt;&gt;"",_xlpm.CSVVal)),""))</f>
        <v/>
      </c>
      <c r="F493" s="41" t="str" cm="1">
        <f t="array" ref="F493">IF(($Y493+$Z493+$AA493+$AD493)=0,"",IFERROR(_xlfn.LET(_xlpm.CSVVal,IF($Y493=0,"",INDEX(CSV!F$2:F$510,$Y493)),_xlpm.MacVal,IF($Z493=0,"",INDEX(Output_Mac!E$2:E$500,$Z493)),_xlpm.WinVal,IF($AD493=0,"",INDEX(Output_Win!E$2:E$243,$AD493)),_xlpm.MyAuditVal,IF($AA493=0,"",INDEX(My_Audit!E$2:E$456,$AA493)),_xlfn.IFS(_xlpm.MyAuditVal&lt;&gt;"",_xlpm.MyAuditVal,_xlpm.MacVal&lt;&gt;"",_xlpm.MacVal,_xlpm.WinVal&lt;&gt;"",_xlpm.WinVal,_xlpm.CSVVal&lt;&gt;"",PROPER(_xlpm.CSVVal))),""))</f>
        <v/>
      </c>
      <c r="G493" s="41" t="str" cm="1">
        <f t="array" ref="G493">IF(($Y493+$Z493+$AA493+$AD493)=0,"",IFERROR(_xlfn.LET(_xlpm.CSVVal,IF($Y493=0,"",INDEX(CSV!G$2:G$510,$Y493)),_xlpm.MacVal,IF($Z493=0,"",INDEX(Output_Mac!G$2:G$500,$Z493)),_xlpm.WinVal,IF($AD493=0,"",INDEX(Output_Win!G$2:G$243,$AD493)),_xlpm.MyAuditVal,IF($AA493=0,"",INDEX(My_Audit!F$2:F$456,$AA493)),_xlfn.IFS(_xlpm.MyAuditVal&lt;&gt;"",_xlpm.MyAuditVal,_xlpm.MacVal&lt;&gt;"",_xlpm.MacVal,_xlpm.WinVal&lt;&gt;"",_xlpm.WinVal,_xlpm.CSVVal&lt;&gt;"",_xlpm.CSVVal)),""))</f>
        <v/>
      </c>
      <c r="H493" s="41" t="str" cm="1">
        <f t="array" ref="H493">IF($Z493&gt;0,INDEX(Output_Mac!H$2:H$500,$Z493),IF($AD493&gt;0,INDEX(Output_Win!H$2:H$243,$AD493),IF($AA493&gt;0,_xlfn.LET(_xlpm.MyAuditVal,INDEX(My_Audit!G$2:G$456,$AA493),IF(_xlpm.MyAuditVal=0,"",_xlpm.MyAuditVal)),"")))</f>
        <v/>
      </c>
      <c r="I493" s="41" t="str" cm="1">
        <f t="array" ref="I493">IF(($Y493+$Z493+$AA493+$AD493)=0,"",IFERROR(_xlfn.LET(_xlpm.CSVVal,IF($Y493=0,"",INDEX(CSV!H$2:H$510,$Y493)),_xlpm.MacVal,IF($Z493=0,"",INDEX(Output_Mac!I$2:I$500,$Z493)),_xlpm.WinVal,IF($AD493=0,"",INDEX(Output_Win!I$2:I$243,$AD493)),_xlpm.MyAuditVal,IF($AA493=0,"",INDEX(My_Audit!H$2:H$456,$AA493)),_xlfn.IFS(_xlpm.MyAuditVal&lt;&gt;"",_xlpm.MyAuditVal,_xlpm.MacVal&lt;&gt;"",_xlpm.MacVal,_xlpm.WinVal&lt;&gt;"",_xlpm.WinVal,_xlpm.CSVVal&lt;&gt;"",_xlpm.CSVVal)),""))</f>
        <v/>
      </c>
      <c r="J493" s="41" t="str" cm="1">
        <f t="array" ref="J493">IF(($Y493+$Z493+$AA493+$AD493)=0,"",IFERROR(_xlfn.LET(_xlpm.CSVVal,IF($Y493=0,"",INDEX(CSV!J$2:J$510,$Y493)),_xlpm.MacVal,IF($Z493=0,"",INDEX(Output_Mac!J$2:J$500,$Z493)),_xlpm.WinVal,IF($AD493=0,"",INDEX(Output_Win!J$2:J$243,$AD493)),_xlpm.MyAuditVal,IF($AA493=0,"",INDEX(My_Audit!I$2:I$456,$AA493)),_xlfn.IFS(_xlpm.MyAuditVal&lt;&gt;"",_xlpm.MyAuditVal,_xlpm.MacVal&lt;&gt;"",_xlpm.MacVal,_xlpm.WinVal&lt;&gt;"",_xlpm.WinVal,_xlpm.CSVVal&lt;&gt;"",_xlpm.CSVVal)),""))</f>
        <v/>
      </c>
      <c r="K493" s="41" t="str" cm="1">
        <f t="array" ref="K493">IF(($Y493+$Z493+$AA493+$AD493)=0,"",IFERROR(_xlfn.LET(_xlpm.CSVVal,IF($Y493=0,"",INDEX(CSV!N$2:N$510,$Y493)),_xlpm.MacVal,IF($Z493=0,"",INDEX(Output_Mac!L$2:L$500,$Z493)),_xlpm.WinVal,IF($AD493=0,"",INDEX(Output_Win!L$2:L$243,$AD493)),_xlpm.MyAuditVal,IF($AA493=0,"",INDEX(My_Audit!J$2:J$456,$AA493)),_xlfn.IFS(_xlpm.MyAuditVal&lt;&gt;"",_xlpm.MyAuditVal,_xlpm.MacVal&lt;&gt;"",_xlpm.MacVal,_xlpm.WinVal&lt;&gt;"",_xlpm.WinVal,_xlpm.CSVVal&lt;&gt;"",_xlpm.CSVVal)),""))</f>
        <v/>
      </c>
      <c r="L493" s="41" t="str" cm="1">
        <f t="array" ref="L493">IF(($Y493+$Z493+$AA493+$AD493)=0,"",IFERROR(_xlfn.LET(_xlpm.CSVVal,IF($Y493=0,"",INDEX(CSV!Q$2:Q$510,$Y493)),_xlpm.MacVal,IF($Z493=0,"",INDEX(Output_Mac!M$2:M$500,$Z493)),_xlpm.WinVal,IF($AD493=0,"",INDEX(Output_Win!M$2:M$243,$AD493)),_xlpm.MyAuditVal,IF($AA493=0,"",INDEX(My_Audit!K$2:K$456,$AA493)),_xlfn.IFS(_xlpm.MyAuditVal&lt;&gt;"",_xlpm.MyAuditVal,_xlpm.MacVal&lt;&gt;"",_xlpm.MacVal,_xlpm.WinVal&lt;&gt;"",_xlpm.WinVal,_xlpm.CSVVal&lt;&gt;"",_xlpm.CSVVal)),""))</f>
        <v/>
      </c>
      <c r="M493" s="41" t="str" cm="1">
        <f t="array" ref="M493">IF(($Y493+$Z493+$AA493+$AD493)=0,"",ExpandDiagCodes(_xlfn.TEXTJOIN(", ",TRUE,IF($AA493=0,"",INDEX(My_Audit!N$2:N$456,$AA493)),IF($Z493=0,"",INDEX(Output_Mac!S$2:S$500,$Z493)),IF($AD493=0,"",INDEX(Output_Win!S$2:S$243,$AD493)),IF($Y493=0,"",INDEX(CSV!AE$2:AE$510,$Y493)))))</f>
        <v/>
      </c>
      <c r="N493" s="41" t="str" cm="1">
        <f t="array" ref="N493">IF(($Y493+$Z493+$AA493+$AD493)=0,"",IFERROR(_xlfn.LET(_xlpm.CSVVal,IF($Y493=0,"",INDEX(CSV!AG$2:AG$510,$Y493)),_xlpm.MacVal,IF($Z493=0,"",INDEX(Output_Mac!T$2:T$500,$Z493)),_xlpm.WinVal,IF($AD493=0,"",INDEX(Output_Win!T$2:T$243,$AD493)),_xlpm.MyAuditVal,IF($AA493=0,"",INDEX(My_Audit!O$2:O$456,$AA493)),_xlfn.IFS(_xlpm.MyAuditVal&lt;&gt;"",_xlpm.MyAuditVal,_xlpm.MacVal&lt;&gt;"",_xlpm.MacVal,_xlpm.WinVal&lt;&gt;"",_xlpm.WinVal,_xlpm.CSVVal&lt;&gt;"",_xlpm.CSVVal)),""))</f>
        <v/>
      </c>
      <c r="O493" s="40" t="str" cm="1">
        <f t="array" ref="O493">IF($AB493=0,"",INDEX(My_Audit!P$2:P$456,$AB493))&amp;""</f>
        <v/>
      </c>
      <c r="P493" s="40"/>
      <c r="Q493" s="41" t="str">
        <f>IF(LEFT(N493,4)="Pass","Nist SP 800-88",My_Audit!R493)&amp;""</f>
        <v/>
      </c>
      <c r="R493" s="40"/>
      <c r="S493" s="40"/>
      <c r="T493" s="41" t="str" cm="1">
        <f t="array" ref="T493">IF($AC493=0,"",INDEX(Models!J$2:J$605,$AC493))</f>
        <v/>
      </c>
      <c r="U493" s="40"/>
      <c r="V493" s="40"/>
      <c r="W493" s="79" t="str" cm="1">
        <f t="array" ref="W493">IF(($Z493+$AA493+$AD493)=0,"",ExpandDiagCodes(_xlfn.TEXTJOIN(", ",TRUE,IF($AA493=0,"",INDEX(My_Audit!L$2:L$456,$AA493)),IF($Z493=0,"",INDEX(Output_Mac!AA$2:AA$500,$Z493)),IF($AD493=0,"",INDEX(Output_Win!AA$2:AA$243,$AD493)))))</f>
        <v/>
      </c>
      <c r="Y493" s="80">
        <f>IFERROR(MATCH($A493,CSV!$A$2:$A$510,0),0)</f>
        <v>0</v>
      </c>
      <c r="Z493" s="80">
        <f>IFERROR(MATCH($A493,Output_Mac!$A$2:$A$500,0),0)</f>
        <v>0</v>
      </c>
      <c r="AA493" s="80">
        <f>IFERROR(MATCH($A493,My_Audit!$A$2:$A$456,0),0)</f>
        <v>0</v>
      </c>
      <c r="AB493" s="80">
        <f>IFERROR(MATCH($C493,My_Audit!$B$2:$B$456,0),0)</f>
        <v>0</v>
      </c>
      <c r="AC493" s="80">
        <f>IFERROR(MATCH($E493,Models!$I$2:$I$605,0),0)</f>
        <v>0</v>
      </c>
      <c r="AD493" s="80">
        <f>IFERROR(MATCH($A493,Output_Win!$A$2:$A$243,0),0)</f>
        <v>0</v>
      </c>
    </row>
    <row r="494" spans="1:30">
      <c r="A494" s="40" t="str">
        <f>_xlfn.TEXTJOIN("",TRUE,Input!$A$4,TEXT(ROW(My_Audit!A493)+Input!$A$8-1,"00"))</f>
        <v>W4881</v>
      </c>
      <c r="B494" s="40" t="str">
        <f>_xlfn.TEXTJOIN("-",TRUE,"ITD",Input!$A$2,A494)</f>
        <v>ITD-SHR11749-W4881</v>
      </c>
      <c r="C494" s="41" t="str" cm="1">
        <f t="array" ref="C494">IF(($Y494+$Z494+$AA494+$AD494)=0,"",IFERROR(_xlfn.LET(_xlpm.CSVVal,IF($Y494=0,"",INDEX(CSV!B$2:B$510,$Y494)),_xlpm.MacVal,IF($Z494=0,"",INDEX(Output_Mac!B$2:B$500,$Z494)),_xlpm.WinVal,IF($AD494=0,"",INDEX(Output_Win!B$2:B$243,$AD494)),_xlpm.MyAuditVal,IF($AA494=0,"",INDEX(My_Audit!B$2:B$456,$AA494)),_xlfn.IFS(_xlpm.MyAuditVal&lt;&gt;"",_xlpm.MyAuditVal,_xlpm.MacVal&lt;&gt;"",_xlpm.MacVal,_xlpm.WinVal&lt;&gt;"",_xlpm.WinVal,_xlpm.CSVVal&lt;&gt;"",_xlpm.CSVVal)),""))</f>
        <v/>
      </c>
      <c r="D494" s="41" t="str" cm="1">
        <f t="array" ref="D494">IF(($Y494+$Z494+$AA494+$AD494)=0,"",IFERROR(_xlfn.LET(_xlpm.CSVVal,IF($Y494=0,"",INDEX(CSV!C$2:C$510,$Y494)),_xlpm.MacVal,IF($Z494=0,"",INDEX(Output_Mac!D$2:D$500,$Z494)),_xlpm.WinVal,IF($AD494=0,"",INDEX(Output_Win!D$2:D$243,$AD494)),_xlpm.MyAuditVal,IF($AA494=0,"",INDEX(My_Audit!C$2:C$456,$AA494)),_xlfn.IFS(_xlpm.MyAuditVal&lt;&gt;"",_xlpm.MyAuditVal,_xlpm.MacVal&lt;&gt;"",_xlpm.MacVal,_xlpm.WinVal&lt;&gt;"",_xlpm.WinVal,_xlpm.CSVVal&lt;&gt;"",_xlpm.CSVVal)),""))</f>
        <v/>
      </c>
      <c r="E494" s="41" t="str" cm="1">
        <f t="array" ref="E494">IF(($Y494+$Z494+$AA494+$AD494)=0,"",IFERROR(_xlfn.LET(_xlpm.CSVVal,IF($Y494=0,"",INDEX(CSV!E$2:E$510,$Y494)),_xlpm.MacVal,IF($Z494=0,"",INDEX(Output_Mac!C$2:C$500,$Z494)),_xlpm.WinVal,IF($AD494=0,"",INDEX(Output_Win!C$2:C$243,$AD494)),_xlpm.MyAuditVal,IF($AA494=0,"",INDEX(My_Audit!D$2:D$456,$AA494)),_xlfn.IFS(_xlpm.MyAuditVal&lt;&gt;"",_xlpm.MyAuditVal,_xlpm.MacVal&lt;&gt;"",_xlpm.MacVal,_xlpm.WinVal&lt;&gt;"",_xlpm.WinVal,_xlpm.CSVVal&lt;&gt;"",_xlpm.CSVVal)),""))</f>
        <v/>
      </c>
      <c r="F494" s="41" t="str" cm="1">
        <f t="array" ref="F494">IF(($Y494+$Z494+$AA494+$AD494)=0,"",IFERROR(_xlfn.LET(_xlpm.CSVVal,IF($Y494=0,"",INDEX(CSV!F$2:F$510,$Y494)),_xlpm.MacVal,IF($Z494=0,"",INDEX(Output_Mac!E$2:E$500,$Z494)),_xlpm.WinVal,IF($AD494=0,"",INDEX(Output_Win!E$2:E$243,$AD494)),_xlpm.MyAuditVal,IF($AA494=0,"",INDEX(My_Audit!E$2:E$456,$AA494)),_xlfn.IFS(_xlpm.MyAuditVal&lt;&gt;"",_xlpm.MyAuditVal,_xlpm.MacVal&lt;&gt;"",_xlpm.MacVal,_xlpm.WinVal&lt;&gt;"",_xlpm.WinVal,_xlpm.CSVVal&lt;&gt;"",PROPER(_xlpm.CSVVal))),""))</f>
        <v/>
      </c>
      <c r="G494" s="41" t="str" cm="1">
        <f t="array" ref="G494">IF(($Y494+$Z494+$AA494+$AD494)=0,"",IFERROR(_xlfn.LET(_xlpm.CSVVal,IF($Y494=0,"",INDEX(CSV!G$2:G$510,$Y494)),_xlpm.MacVal,IF($Z494=0,"",INDEX(Output_Mac!G$2:G$500,$Z494)),_xlpm.WinVal,IF($AD494=0,"",INDEX(Output_Win!G$2:G$243,$AD494)),_xlpm.MyAuditVal,IF($AA494=0,"",INDEX(My_Audit!F$2:F$456,$AA494)),_xlfn.IFS(_xlpm.MyAuditVal&lt;&gt;"",_xlpm.MyAuditVal,_xlpm.MacVal&lt;&gt;"",_xlpm.MacVal,_xlpm.WinVal&lt;&gt;"",_xlpm.WinVal,_xlpm.CSVVal&lt;&gt;"",_xlpm.CSVVal)),""))</f>
        <v/>
      </c>
      <c r="H494" s="41" t="str" cm="1">
        <f t="array" ref="H494">IF($Z494&gt;0,INDEX(Output_Mac!H$2:H$500,$Z494),IF($AD494&gt;0,INDEX(Output_Win!H$2:H$243,$AD494),IF($AA494&gt;0,_xlfn.LET(_xlpm.MyAuditVal,INDEX(My_Audit!G$2:G$456,$AA494),IF(_xlpm.MyAuditVal=0,"",_xlpm.MyAuditVal)),"")))</f>
        <v/>
      </c>
      <c r="I494" s="41" t="str" cm="1">
        <f t="array" ref="I494">IF(($Y494+$Z494+$AA494+$AD494)=0,"",IFERROR(_xlfn.LET(_xlpm.CSVVal,IF($Y494=0,"",INDEX(CSV!H$2:H$510,$Y494)),_xlpm.MacVal,IF($Z494=0,"",INDEX(Output_Mac!I$2:I$500,$Z494)),_xlpm.WinVal,IF($AD494=0,"",INDEX(Output_Win!I$2:I$243,$AD494)),_xlpm.MyAuditVal,IF($AA494=0,"",INDEX(My_Audit!H$2:H$456,$AA494)),_xlfn.IFS(_xlpm.MyAuditVal&lt;&gt;"",_xlpm.MyAuditVal,_xlpm.MacVal&lt;&gt;"",_xlpm.MacVal,_xlpm.WinVal&lt;&gt;"",_xlpm.WinVal,_xlpm.CSVVal&lt;&gt;"",_xlpm.CSVVal)),""))</f>
        <v/>
      </c>
      <c r="J494" s="41" t="str" cm="1">
        <f t="array" ref="J494">IF(($Y494+$Z494+$AA494+$AD494)=0,"",IFERROR(_xlfn.LET(_xlpm.CSVVal,IF($Y494=0,"",INDEX(CSV!J$2:J$510,$Y494)),_xlpm.MacVal,IF($Z494=0,"",INDEX(Output_Mac!J$2:J$500,$Z494)),_xlpm.WinVal,IF($AD494=0,"",INDEX(Output_Win!J$2:J$243,$AD494)),_xlpm.MyAuditVal,IF($AA494=0,"",INDEX(My_Audit!I$2:I$456,$AA494)),_xlfn.IFS(_xlpm.MyAuditVal&lt;&gt;"",_xlpm.MyAuditVal,_xlpm.MacVal&lt;&gt;"",_xlpm.MacVal,_xlpm.WinVal&lt;&gt;"",_xlpm.WinVal,_xlpm.CSVVal&lt;&gt;"",_xlpm.CSVVal)),""))</f>
        <v/>
      </c>
      <c r="K494" s="41" t="str" cm="1">
        <f t="array" ref="K494">IF(($Y494+$Z494+$AA494+$AD494)=0,"",IFERROR(_xlfn.LET(_xlpm.CSVVal,IF($Y494=0,"",INDEX(CSV!N$2:N$510,$Y494)),_xlpm.MacVal,IF($Z494=0,"",INDEX(Output_Mac!L$2:L$500,$Z494)),_xlpm.WinVal,IF($AD494=0,"",INDEX(Output_Win!L$2:L$243,$AD494)),_xlpm.MyAuditVal,IF($AA494=0,"",INDEX(My_Audit!J$2:J$456,$AA494)),_xlfn.IFS(_xlpm.MyAuditVal&lt;&gt;"",_xlpm.MyAuditVal,_xlpm.MacVal&lt;&gt;"",_xlpm.MacVal,_xlpm.WinVal&lt;&gt;"",_xlpm.WinVal,_xlpm.CSVVal&lt;&gt;"",_xlpm.CSVVal)),""))</f>
        <v/>
      </c>
      <c r="L494" s="41" t="str" cm="1">
        <f t="array" ref="L494">IF(($Y494+$Z494+$AA494+$AD494)=0,"",IFERROR(_xlfn.LET(_xlpm.CSVVal,IF($Y494=0,"",INDEX(CSV!Q$2:Q$510,$Y494)),_xlpm.MacVal,IF($Z494=0,"",INDEX(Output_Mac!M$2:M$500,$Z494)),_xlpm.WinVal,IF($AD494=0,"",INDEX(Output_Win!M$2:M$243,$AD494)),_xlpm.MyAuditVal,IF($AA494=0,"",INDEX(My_Audit!K$2:K$456,$AA494)),_xlfn.IFS(_xlpm.MyAuditVal&lt;&gt;"",_xlpm.MyAuditVal,_xlpm.MacVal&lt;&gt;"",_xlpm.MacVal,_xlpm.WinVal&lt;&gt;"",_xlpm.WinVal,_xlpm.CSVVal&lt;&gt;"",_xlpm.CSVVal)),""))</f>
        <v/>
      </c>
      <c r="M494" s="41" t="str" cm="1">
        <f t="array" ref="M494">IF(($Y494+$Z494+$AA494+$AD494)=0,"",ExpandDiagCodes(_xlfn.TEXTJOIN(", ",TRUE,IF($AA494=0,"",INDEX(My_Audit!N$2:N$456,$AA494)),IF($Z494=0,"",INDEX(Output_Mac!S$2:S$500,$Z494)),IF($AD494=0,"",INDEX(Output_Win!S$2:S$243,$AD494)),IF($Y494=0,"",INDEX(CSV!AE$2:AE$510,$Y494)))))</f>
        <v/>
      </c>
      <c r="N494" s="41" t="str" cm="1">
        <f t="array" ref="N494">IF(($Y494+$Z494+$AA494+$AD494)=0,"",IFERROR(_xlfn.LET(_xlpm.CSVVal,IF($Y494=0,"",INDEX(CSV!AG$2:AG$510,$Y494)),_xlpm.MacVal,IF($Z494=0,"",INDEX(Output_Mac!T$2:T$500,$Z494)),_xlpm.WinVal,IF($AD494=0,"",INDEX(Output_Win!T$2:T$243,$AD494)),_xlpm.MyAuditVal,IF($AA494=0,"",INDEX(My_Audit!O$2:O$456,$AA494)),_xlfn.IFS(_xlpm.MyAuditVal&lt;&gt;"",_xlpm.MyAuditVal,_xlpm.MacVal&lt;&gt;"",_xlpm.MacVal,_xlpm.WinVal&lt;&gt;"",_xlpm.WinVal,_xlpm.CSVVal&lt;&gt;"",_xlpm.CSVVal)),""))</f>
        <v/>
      </c>
      <c r="O494" s="40" t="str" cm="1">
        <f t="array" ref="O494">IF($AB494=0,"",INDEX(My_Audit!P$2:P$456,$AB494))&amp;""</f>
        <v/>
      </c>
      <c r="P494" s="40"/>
      <c r="Q494" s="41" t="str">
        <f>IF(LEFT(N494,4)="Pass","Nist SP 800-88",My_Audit!R494)&amp;""</f>
        <v/>
      </c>
      <c r="R494" s="40"/>
      <c r="S494" s="40"/>
      <c r="T494" s="41" t="str" cm="1">
        <f t="array" ref="T494">IF($AC494=0,"",INDEX(Models!J$2:J$605,$AC494))</f>
        <v/>
      </c>
      <c r="U494" s="40"/>
      <c r="V494" s="40"/>
      <c r="W494" s="79" t="str" cm="1">
        <f t="array" ref="W494">IF(($Z494+$AA494+$AD494)=0,"",ExpandDiagCodes(_xlfn.TEXTJOIN(", ",TRUE,IF($AA494=0,"",INDEX(My_Audit!L$2:L$456,$AA494)),IF($Z494=0,"",INDEX(Output_Mac!AA$2:AA$500,$Z494)),IF($AD494=0,"",INDEX(Output_Win!AA$2:AA$243,$AD494)))))</f>
        <v/>
      </c>
      <c r="Y494" s="80">
        <f>IFERROR(MATCH($A494,CSV!$A$2:$A$510,0),0)</f>
        <v>0</v>
      </c>
      <c r="Z494" s="80">
        <f>IFERROR(MATCH($A494,Output_Mac!$A$2:$A$500,0),0)</f>
        <v>0</v>
      </c>
      <c r="AA494" s="80">
        <f>IFERROR(MATCH($A494,My_Audit!$A$2:$A$456,0),0)</f>
        <v>0</v>
      </c>
      <c r="AB494" s="80">
        <f>IFERROR(MATCH($C494,My_Audit!$B$2:$B$456,0),0)</f>
        <v>0</v>
      </c>
      <c r="AC494" s="80">
        <f>IFERROR(MATCH($E494,Models!$I$2:$I$605,0),0)</f>
        <v>0</v>
      </c>
      <c r="AD494" s="80">
        <f>IFERROR(MATCH($A494,Output_Win!$A$2:$A$243,0),0)</f>
        <v>0</v>
      </c>
    </row>
    <row r="495" spans="1:30">
      <c r="A495" s="40" t="str">
        <f>_xlfn.TEXTJOIN("",TRUE,Input!$A$4,TEXT(ROW(My_Audit!A494)+Input!$A$8-1,"00"))</f>
        <v>W4882</v>
      </c>
      <c r="B495" s="40" t="str">
        <f>_xlfn.TEXTJOIN("-",TRUE,"ITD",Input!$A$2,A495)</f>
        <v>ITD-SHR11749-W4882</v>
      </c>
      <c r="C495" s="41" t="str" cm="1">
        <f t="array" ref="C495">IF(($Y495+$Z495+$AA495+$AD495)=0,"",IFERROR(_xlfn.LET(_xlpm.CSVVal,IF($Y495=0,"",INDEX(CSV!B$2:B$510,$Y495)),_xlpm.MacVal,IF($Z495=0,"",INDEX(Output_Mac!B$2:B$500,$Z495)),_xlpm.WinVal,IF($AD495=0,"",INDEX(Output_Win!B$2:B$243,$AD495)),_xlpm.MyAuditVal,IF($AA495=0,"",INDEX(My_Audit!B$2:B$456,$AA495)),_xlfn.IFS(_xlpm.MyAuditVal&lt;&gt;"",_xlpm.MyAuditVal,_xlpm.MacVal&lt;&gt;"",_xlpm.MacVal,_xlpm.WinVal&lt;&gt;"",_xlpm.WinVal,_xlpm.CSVVal&lt;&gt;"",_xlpm.CSVVal)),""))</f>
        <v/>
      </c>
      <c r="D495" s="41" t="str" cm="1">
        <f t="array" ref="D495">IF(($Y495+$Z495+$AA495+$AD495)=0,"",IFERROR(_xlfn.LET(_xlpm.CSVVal,IF($Y495=0,"",INDEX(CSV!C$2:C$510,$Y495)),_xlpm.MacVal,IF($Z495=0,"",INDEX(Output_Mac!D$2:D$500,$Z495)),_xlpm.WinVal,IF($AD495=0,"",INDEX(Output_Win!D$2:D$243,$AD495)),_xlpm.MyAuditVal,IF($AA495=0,"",INDEX(My_Audit!C$2:C$456,$AA495)),_xlfn.IFS(_xlpm.MyAuditVal&lt;&gt;"",_xlpm.MyAuditVal,_xlpm.MacVal&lt;&gt;"",_xlpm.MacVal,_xlpm.WinVal&lt;&gt;"",_xlpm.WinVal,_xlpm.CSVVal&lt;&gt;"",_xlpm.CSVVal)),""))</f>
        <v/>
      </c>
      <c r="E495" s="41" t="str" cm="1">
        <f t="array" ref="E495">IF(($Y495+$Z495+$AA495+$AD495)=0,"",IFERROR(_xlfn.LET(_xlpm.CSVVal,IF($Y495=0,"",INDEX(CSV!E$2:E$510,$Y495)),_xlpm.MacVal,IF($Z495=0,"",INDEX(Output_Mac!C$2:C$500,$Z495)),_xlpm.WinVal,IF($AD495=0,"",INDEX(Output_Win!C$2:C$243,$AD495)),_xlpm.MyAuditVal,IF($AA495=0,"",INDEX(My_Audit!D$2:D$456,$AA495)),_xlfn.IFS(_xlpm.MyAuditVal&lt;&gt;"",_xlpm.MyAuditVal,_xlpm.MacVal&lt;&gt;"",_xlpm.MacVal,_xlpm.WinVal&lt;&gt;"",_xlpm.WinVal,_xlpm.CSVVal&lt;&gt;"",_xlpm.CSVVal)),""))</f>
        <v/>
      </c>
      <c r="F495" s="41" t="str" cm="1">
        <f t="array" ref="F495">IF(($Y495+$Z495+$AA495+$AD495)=0,"",IFERROR(_xlfn.LET(_xlpm.CSVVal,IF($Y495=0,"",INDEX(CSV!F$2:F$510,$Y495)),_xlpm.MacVal,IF($Z495=0,"",INDEX(Output_Mac!E$2:E$500,$Z495)),_xlpm.WinVal,IF($AD495=0,"",INDEX(Output_Win!E$2:E$243,$AD495)),_xlpm.MyAuditVal,IF($AA495=0,"",INDEX(My_Audit!E$2:E$456,$AA495)),_xlfn.IFS(_xlpm.MyAuditVal&lt;&gt;"",_xlpm.MyAuditVal,_xlpm.MacVal&lt;&gt;"",_xlpm.MacVal,_xlpm.WinVal&lt;&gt;"",_xlpm.WinVal,_xlpm.CSVVal&lt;&gt;"",PROPER(_xlpm.CSVVal))),""))</f>
        <v/>
      </c>
      <c r="G495" s="41" t="str" cm="1">
        <f t="array" ref="G495">IF(($Y495+$Z495+$AA495+$AD495)=0,"",IFERROR(_xlfn.LET(_xlpm.CSVVal,IF($Y495=0,"",INDEX(CSV!G$2:G$510,$Y495)),_xlpm.MacVal,IF($Z495=0,"",INDEX(Output_Mac!G$2:G$500,$Z495)),_xlpm.WinVal,IF($AD495=0,"",INDEX(Output_Win!G$2:G$243,$AD495)),_xlpm.MyAuditVal,IF($AA495=0,"",INDEX(My_Audit!F$2:F$456,$AA495)),_xlfn.IFS(_xlpm.MyAuditVal&lt;&gt;"",_xlpm.MyAuditVal,_xlpm.MacVal&lt;&gt;"",_xlpm.MacVal,_xlpm.WinVal&lt;&gt;"",_xlpm.WinVal,_xlpm.CSVVal&lt;&gt;"",_xlpm.CSVVal)),""))</f>
        <v/>
      </c>
      <c r="H495" s="41" t="str" cm="1">
        <f t="array" ref="H495">IF($Z495&gt;0,INDEX(Output_Mac!H$2:H$500,$Z495),IF($AD495&gt;0,INDEX(Output_Win!H$2:H$243,$AD495),IF($AA495&gt;0,_xlfn.LET(_xlpm.MyAuditVal,INDEX(My_Audit!G$2:G$456,$AA495),IF(_xlpm.MyAuditVal=0,"",_xlpm.MyAuditVal)),"")))</f>
        <v/>
      </c>
      <c r="I495" s="41" t="str" cm="1">
        <f t="array" ref="I495">IF(($Y495+$Z495+$AA495+$AD495)=0,"",IFERROR(_xlfn.LET(_xlpm.CSVVal,IF($Y495=0,"",INDEX(CSV!H$2:H$510,$Y495)),_xlpm.MacVal,IF($Z495=0,"",INDEX(Output_Mac!I$2:I$500,$Z495)),_xlpm.WinVal,IF($AD495=0,"",INDEX(Output_Win!I$2:I$243,$AD495)),_xlpm.MyAuditVal,IF($AA495=0,"",INDEX(My_Audit!H$2:H$456,$AA495)),_xlfn.IFS(_xlpm.MyAuditVal&lt;&gt;"",_xlpm.MyAuditVal,_xlpm.MacVal&lt;&gt;"",_xlpm.MacVal,_xlpm.WinVal&lt;&gt;"",_xlpm.WinVal,_xlpm.CSVVal&lt;&gt;"",_xlpm.CSVVal)),""))</f>
        <v/>
      </c>
      <c r="J495" s="41" t="str" cm="1">
        <f t="array" ref="J495">IF(($Y495+$Z495+$AA495+$AD495)=0,"",IFERROR(_xlfn.LET(_xlpm.CSVVal,IF($Y495=0,"",INDEX(CSV!J$2:J$510,$Y495)),_xlpm.MacVal,IF($Z495=0,"",INDEX(Output_Mac!J$2:J$500,$Z495)),_xlpm.WinVal,IF($AD495=0,"",INDEX(Output_Win!J$2:J$243,$AD495)),_xlpm.MyAuditVal,IF($AA495=0,"",INDEX(My_Audit!I$2:I$456,$AA495)),_xlfn.IFS(_xlpm.MyAuditVal&lt;&gt;"",_xlpm.MyAuditVal,_xlpm.MacVal&lt;&gt;"",_xlpm.MacVal,_xlpm.WinVal&lt;&gt;"",_xlpm.WinVal,_xlpm.CSVVal&lt;&gt;"",_xlpm.CSVVal)),""))</f>
        <v/>
      </c>
      <c r="K495" s="41" t="str" cm="1">
        <f t="array" ref="K495">IF(($Y495+$Z495+$AA495+$AD495)=0,"",IFERROR(_xlfn.LET(_xlpm.CSVVal,IF($Y495=0,"",INDEX(CSV!N$2:N$510,$Y495)),_xlpm.MacVal,IF($Z495=0,"",INDEX(Output_Mac!L$2:L$500,$Z495)),_xlpm.WinVal,IF($AD495=0,"",INDEX(Output_Win!L$2:L$243,$AD495)),_xlpm.MyAuditVal,IF($AA495=0,"",INDEX(My_Audit!J$2:J$456,$AA495)),_xlfn.IFS(_xlpm.MyAuditVal&lt;&gt;"",_xlpm.MyAuditVal,_xlpm.MacVal&lt;&gt;"",_xlpm.MacVal,_xlpm.WinVal&lt;&gt;"",_xlpm.WinVal,_xlpm.CSVVal&lt;&gt;"",_xlpm.CSVVal)),""))</f>
        <v/>
      </c>
      <c r="L495" s="41" t="str" cm="1">
        <f t="array" ref="L495">IF(($Y495+$Z495+$AA495+$AD495)=0,"",IFERROR(_xlfn.LET(_xlpm.CSVVal,IF($Y495=0,"",INDEX(CSV!Q$2:Q$510,$Y495)),_xlpm.MacVal,IF($Z495=0,"",INDEX(Output_Mac!M$2:M$500,$Z495)),_xlpm.WinVal,IF($AD495=0,"",INDEX(Output_Win!M$2:M$243,$AD495)),_xlpm.MyAuditVal,IF($AA495=0,"",INDEX(My_Audit!K$2:K$456,$AA495)),_xlfn.IFS(_xlpm.MyAuditVal&lt;&gt;"",_xlpm.MyAuditVal,_xlpm.MacVal&lt;&gt;"",_xlpm.MacVal,_xlpm.WinVal&lt;&gt;"",_xlpm.WinVal,_xlpm.CSVVal&lt;&gt;"",_xlpm.CSVVal)),""))</f>
        <v/>
      </c>
      <c r="M495" s="41" t="str" cm="1">
        <f t="array" ref="M495">IF(($Y495+$Z495+$AA495+$AD495)=0,"",ExpandDiagCodes(_xlfn.TEXTJOIN(", ",TRUE,IF($AA495=0,"",INDEX(My_Audit!N$2:N$456,$AA495)),IF($Z495=0,"",INDEX(Output_Mac!S$2:S$500,$Z495)),IF($AD495=0,"",INDEX(Output_Win!S$2:S$243,$AD495)),IF($Y495=0,"",INDEX(CSV!AE$2:AE$510,$Y495)))))</f>
        <v/>
      </c>
      <c r="N495" s="41" t="str" cm="1">
        <f t="array" ref="N495">IF(($Y495+$Z495+$AA495+$AD495)=0,"",IFERROR(_xlfn.LET(_xlpm.CSVVal,IF($Y495=0,"",INDEX(CSV!AG$2:AG$510,$Y495)),_xlpm.MacVal,IF($Z495=0,"",INDEX(Output_Mac!T$2:T$500,$Z495)),_xlpm.WinVal,IF($AD495=0,"",INDEX(Output_Win!T$2:T$243,$AD495)),_xlpm.MyAuditVal,IF($AA495=0,"",INDEX(My_Audit!O$2:O$456,$AA495)),_xlfn.IFS(_xlpm.MyAuditVal&lt;&gt;"",_xlpm.MyAuditVal,_xlpm.MacVal&lt;&gt;"",_xlpm.MacVal,_xlpm.WinVal&lt;&gt;"",_xlpm.WinVal,_xlpm.CSVVal&lt;&gt;"",_xlpm.CSVVal)),""))</f>
        <v/>
      </c>
      <c r="O495" s="40" t="str" cm="1">
        <f t="array" ref="O495">IF($AB495=0,"",INDEX(My_Audit!P$2:P$456,$AB495))&amp;""</f>
        <v/>
      </c>
      <c r="P495" s="40"/>
      <c r="Q495" s="41" t="str">
        <f>IF(LEFT(N495,4)="Pass","Nist SP 800-88",My_Audit!R495)&amp;""</f>
        <v/>
      </c>
      <c r="R495" s="40"/>
      <c r="S495" s="40"/>
      <c r="T495" s="41" t="str" cm="1">
        <f t="array" ref="T495">IF($AC495=0,"",INDEX(Models!J$2:J$605,$AC495))</f>
        <v/>
      </c>
      <c r="U495" s="40"/>
      <c r="V495" s="40"/>
      <c r="W495" s="79" t="str" cm="1">
        <f t="array" ref="W495">IF(($Z495+$AA495+$AD495)=0,"",ExpandDiagCodes(_xlfn.TEXTJOIN(", ",TRUE,IF($AA495=0,"",INDEX(My_Audit!L$2:L$456,$AA495)),IF($Z495=0,"",INDEX(Output_Mac!AA$2:AA$500,$Z495)),IF($AD495=0,"",INDEX(Output_Win!AA$2:AA$243,$AD495)))))</f>
        <v/>
      </c>
      <c r="Y495" s="80">
        <f>IFERROR(MATCH($A495,CSV!$A$2:$A$510,0),0)</f>
        <v>0</v>
      </c>
      <c r="Z495" s="80">
        <f>IFERROR(MATCH($A495,Output_Mac!$A$2:$A$500,0),0)</f>
        <v>0</v>
      </c>
      <c r="AA495" s="80">
        <f>IFERROR(MATCH($A495,My_Audit!$A$2:$A$456,0),0)</f>
        <v>0</v>
      </c>
      <c r="AB495" s="80">
        <f>IFERROR(MATCH($C495,My_Audit!$B$2:$B$456,0),0)</f>
        <v>0</v>
      </c>
      <c r="AC495" s="80">
        <f>IFERROR(MATCH($E495,Models!$I$2:$I$605,0),0)</f>
        <v>0</v>
      </c>
      <c r="AD495" s="80">
        <f>IFERROR(MATCH($A495,Output_Win!$A$2:$A$243,0),0)</f>
        <v>0</v>
      </c>
    </row>
    <row r="496" spans="1:30">
      <c r="A496" s="40" t="str">
        <f>_xlfn.TEXTJOIN("",TRUE,Input!$A$4,TEXT(ROW(My_Audit!A495)+Input!$A$8-1,"00"))</f>
        <v>W4883</v>
      </c>
      <c r="B496" s="40" t="str">
        <f>_xlfn.TEXTJOIN("-",TRUE,"ITD",Input!$A$2,A496)</f>
        <v>ITD-SHR11749-W4883</v>
      </c>
      <c r="C496" s="41" t="str" cm="1">
        <f t="array" ref="C496">IF(($Y496+$Z496+$AA496+$AD496)=0,"",IFERROR(_xlfn.LET(_xlpm.CSVVal,IF($Y496=0,"",INDEX(CSV!B$2:B$510,$Y496)),_xlpm.MacVal,IF($Z496=0,"",INDEX(Output_Mac!B$2:B$500,$Z496)),_xlpm.WinVal,IF($AD496=0,"",INDEX(Output_Win!B$2:B$243,$AD496)),_xlpm.MyAuditVal,IF($AA496=0,"",INDEX(My_Audit!B$2:B$456,$AA496)),_xlfn.IFS(_xlpm.MyAuditVal&lt;&gt;"",_xlpm.MyAuditVal,_xlpm.MacVal&lt;&gt;"",_xlpm.MacVal,_xlpm.WinVal&lt;&gt;"",_xlpm.WinVal,_xlpm.CSVVal&lt;&gt;"",_xlpm.CSVVal)),""))</f>
        <v/>
      </c>
      <c r="D496" s="41" t="str" cm="1">
        <f t="array" ref="D496">IF(($Y496+$Z496+$AA496+$AD496)=0,"",IFERROR(_xlfn.LET(_xlpm.CSVVal,IF($Y496=0,"",INDEX(CSV!C$2:C$510,$Y496)),_xlpm.MacVal,IF($Z496=0,"",INDEX(Output_Mac!D$2:D$500,$Z496)),_xlpm.WinVal,IF($AD496=0,"",INDEX(Output_Win!D$2:D$243,$AD496)),_xlpm.MyAuditVal,IF($AA496=0,"",INDEX(My_Audit!C$2:C$456,$AA496)),_xlfn.IFS(_xlpm.MyAuditVal&lt;&gt;"",_xlpm.MyAuditVal,_xlpm.MacVal&lt;&gt;"",_xlpm.MacVal,_xlpm.WinVal&lt;&gt;"",_xlpm.WinVal,_xlpm.CSVVal&lt;&gt;"",_xlpm.CSVVal)),""))</f>
        <v/>
      </c>
      <c r="E496" s="41" t="str" cm="1">
        <f t="array" ref="E496">IF(($Y496+$Z496+$AA496+$AD496)=0,"",IFERROR(_xlfn.LET(_xlpm.CSVVal,IF($Y496=0,"",INDEX(CSV!E$2:E$510,$Y496)),_xlpm.MacVal,IF($Z496=0,"",INDEX(Output_Mac!C$2:C$500,$Z496)),_xlpm.WinVal,IF($AD496=0,"",INDEX(Output_Win!C$2:C$243,$AD496)),_xlpm.MyAuditVal,IF($AA496=0,"",INDEX(My_Audit!D$2:D$456,$AA496)),_xlfn.IFS(_xlpm.MyAuditVal&lt;&gt;"",_xlpm.MyAuditVal,_xlpm.MacVal&lt;&gt;"",_xlpm.MacVal,_xlpm.WinVal&lt;&gt;"",_xlpm.WinVal,_xlpm.CSVVal&lt;&gt;"",_xlpm.CSVVal)),""))</f>
        <v/>
      </c>
      <c r="F496" s="41" t="str" cm="1">
        <f t="array" ref="F496">IF(($Y496+$Z496+$AA496+$AD496)=0,"",IFERROR(_xlfn.LET(_xlpm.CSVVal,IF($Y496=0,"",INDEX(CSV!F$2:F$510,$Y496)),_xlpm.MacVal,IF($Z496=0,"",INDEX(Output_Mac!E$2:E$500,$Z496)),_xlpm.WinVal,IF($AD496=0,"",INDEX(Output_Win!E$2:E$243,$AD496)),_xlpm.MyAuditVal,IF($AA496=0,"",INDEX(My_Audit!E$2:E$456,$AA496)),_xlfn.IFS(_xlpm.MyAuditVal&lt;&gt;"",_xlpm.MyAuditVal,_xlpm.MacVal&lt;&gt;"",_xlpm.MacVal,_xlpm.WinVal&lt;&gt;"",_xlpm.WinVal,_xlpm.CSVVal&lt;&gt;"",PROPER(_xlpm.CSVVal))),""))</f>
        <v/>
      </c>
      <c r="G496" s="41" t="str" cm="1">
        <f t="array" ref="G496">IF(($Y496+$Z496+$AA496+$AD496)=0,"",IFERROR(_xlfn.LET(_xlpm.CSVVal,IF($Y496=0,"",INDEX(CSV!G$2:G$510,$Y496)),_xlpm.MacVal,IF($Z496=0,"",INDEX(Output_Mac!G$2:G$500,$Z496)),_xlpm.WinVal,IF($AD496=0,"",INDEX(Output_Win!G$2:G$243,$AD496)),_xlpm.MyAuditVal,IF($AA496=0,"",INDEX(My_Audit!F$2:F$456,$AA496)),_xlfn.IFS(_xlpm.MyAuditVal&lt;&gt;"",_xlpm.MyAuditVal,_xlpm.MacVal&lt;&gt;"",_xlpm.MacVal,_xlpm.WinVal&lt;&gt;"",_xlpm.WinVal,_xlpm.CSVVal&lt;&gt;"",_xlpm.CSVVal)),""))</f>
        <v/>
      </c>
      <c r="H496" s="41" t="str" cm="1">
        <f t="array" ref="H496">IF($Z496&gt;0,INDEX(Output_Mac!H$2:H$500,$Z496),IF($AD496&gt;0,INDEX(Output_Win!H$2:H$243,$AD496),IF($AA496&gt;0,_xlfn.LET(_xlpm.MyAuditVal,INDEX(My_Audit!G$2:G$456,$AA496),IF(_xlpm.MyAuditVal=0,"",_xlpm.MyAuditVal)),"")))</f>
        <v/>
      </c>
      <c r="I496" s="41" t="str" cm="1">
        <f t="array" ref="I496">IF(($Y496+$Z496+$AA496+$AD496)=0,"",IFERROR(_xlfn.LET(_xlpm.CSVVal,IF($Y496=0,"",INDEX(CSV!H$2:H$510,$Y496)),_xlpm.MacVal,IF($Z496=0,"",INDEX(Output_Mac!I$2:I$500,$Z496)),_xlpm.WinVal,IF($AD496=0,"",INDEX(Output_Win!I$2:I$243,$AD496)),_xlpm.MyAuditVal,IF($AA496=0,"",INDEX(My_Audit!H$2:H$456,$AA496)),_xlfn.IFS(_xlpm.MyAuditVal&lt;&gt;"",_xlpm.MyAuditVal,_xlpm.MacVal&lt;&gt;"",_xlpm.MacVal,_xlpm.WinVal&lt;&gt;"",_xlpm.WinVal,_xlpm.CSVVal&lt;&gt;"",_xlpm.CSVVal)),""))</f>
        <v/>
      </c>
      <c r="J496" s="41" t="str" cm="1">
        <f t="array" ref="J496">IF(($Y496+$Z496+$AA496+$AD496)=0,"",IFERROR(_xlfn.LET(_xlpm.CSVVal,IF($Y496=0,"",INDEX(CSV!J$2:J$510,$Y496)),_xlpm.MacVal,IF($Z496=0,"",INDEX(Output_Mac!J$2:J$500,$Z496)),_xlpm.WinVal,IF($AD496=0,"",INDEX(Output_Win!J$2:J$243,$AD496)),_xlpm.MyAuditVal,IF($AA496=0,"",INDEX(My_Audit!I$2:I$456,$AA496)),_xlfn.IFS(_xlpm.MyAuditVal&lt;&gt;"",_xlpm.MyAuditVal,_xlpm.MacVal&lt;&gt;"",_xlpm.MacVal,_xlpm.WinVal&lt;&gt;"",_xlpm.WinVal,_xlpm.CSVVal&lt;&gt;"",_xlpm.CSVVal)),""))</f>
        <v/>
      </c>
      <c r="K496" s="41" t="str" cm="1">
        <f t="array" ref="K496">IF(($Y496+$Z496+$AA496+$AD496)=0,"",IFERROR(_xlfn.LET(_xlpm.CSVVal,IF($Y496=0,"",INDEX(CSV!N$2:N$510,$Y496)),_xlpm.MacVal,IF($Z496=0,"",INDEX(Output_Mac!L$2:L$500,$Z496)),_xlpm.WinVal,IF($AD496=0,"",INDEX(Output_Win!L$2:L$243,$AD496)),_xlpm.MyAuditVal,IF($AA496=0,"",INDEX(My_Audit!J$2:J$456,$AA496)),_xlfn.IFS(_xlpm.MyAuditVal&lt;&gt;"",_xlpm.MyAuditVal,_xlpm.MacVal&lt;&gt;"",_xlpm.MacVal,_xlpm.WinVal&lt;&gt;"",_xlpm.WinVal,_xlpm.CSVVal&lt;&gt;"",_xlpm.CSVVal)),""))</f>
        <v/>
      </c>
      <c r="L496" s="41" t="str" cm="1">
        <f t="array" ref="L496">IF(($Y496+$Z496+$AA496+$AD496)=0,"",IFERROR(_xlfn.LET(_xlpm.CSVVal,IF($Y496=0,"",INDEX(CSV!Q$2:Q$510,$Y496)),_xlpm.MacVal,IF($Z496=0,"",INDEX(Output_Mac!M$2:M$500,$Z496)),_xlpm.WinVal,IF($AD496=0,"",INDEX(Output_Win!M$2:M$243,$AD496)),_xlpm.MyAuditVal,IF($AA496=0,"",INDEX(My_Audit!K$2:K$456,$AA496)),_xlfn.IFS(_xlpm.MyAuditVal&lt;&gt;"",_xlpm.MyAuditVal,_xlpm.MacVal&lt;&gt;"",_xlpm.MacVal,_xlpm.WinVal&lt;&gt;"",_xlpm.WinVal,_xlpm.CSVVal&lt;&gt;"",_xlpm.CSVVal)),""))</f>
        <v/>
      </c>
      <c r="M496" s="41" t="str" cm="1">
        <f t="array" ref="M496">IF(($Y496+$Z496+$AA496+$AD496)=0,"",ExpandDiagCodes(_xlfn.TEXTJOIN(", ",TRUE,IF($AA496=0,"",INDEX(My_Audit!N$2:N$456,$AA496)),IF($Z496=0,"",INDEX(Output_Mac!S$2:S$500,$Z496)),IF($AD496=0,"",INDEX(Output_Win!S$2:S$243,$AD496)),IF($Y496=0,"",INDEX(CSV!AE$2:AE$510,$Y496)))))</f>
        <v/>
      </c>
      <c r="N496" s="41" t="str" cm="1">
        <f t="array" ref="N496">IF(($Y496+$Z496+$AA496+$AD496)=0,"",IFERROR(_xlfn.LET(_xlpm.CSVVal,IF($Y496=0,"",INDEX(CSV!AG$2:AG$510,$Y496)),_xlpm.MacVal,IF($Z496=0,"",INDEX(Output_Mac!T$2:T$500,$Z496)),_xlpm.WinVal,IF($AD496=0,"",INDEX(Output_Win!T$2:T$243,$AD496)),_xlpm.MyAuditVal,IF($AA496=0,"",INDEX(My_Audit!O$2:O$456,$AA496)),_xlfn.IFS(_xlpm.MyAuditVal&lt;&gt;"",_xlpm.MyAuditVal,_xlpm.MacVal&lt;&gt;"",_xlpm.MacVal,_xlpm.WinVal&lt;&gt;"",_xlpm.WinVal,_xlpm.CSVVal&lt;&gt;"",_xlpm.CSVVal)),""))</f>
        <v/>
      </c>
      <c r="O496" s="40" t="str" cm="1">
        <f t="array" ref="O496">IF($AB496=0,"",INDEX(My_Audit!P$2:P$456,$AB496))&amp;""</f>
        <v/>
      </c>
      <c r="P496" s="40"/>
      <c r="Q496" s="41" t="str">
        <f>IF(LEFT(N496,4)="Pass","Nist SP 800-88",My_Audit!R496)&amp;""</f>
        <v/>
      </c>
      <c r="R496" s="40"/>
      <c r="S496" s="40"/>
      <c r="T496" s="41" t="str" cm="1">
        <f t="array" ref="T496">IF($AC496=0,"",INDEX(Models!J$2:J$605,$AC496))</f>
        <v/>
      </c>
      <c r="U496" s="40"/>
      <c r="V496" s="40"/>
      <c r="W496" s="79" t="str" cm="1">
        <f t="array" ref="W496">IF(($Z496+$AA496+$AD496)=0,"",ExpandDiagCodes(_xlfn.TEXTJOIN(", ",TRUE,IF($AA496=0,"",INDEX(My_Audit!L$2:L$456,$AA496)),IF($Z496=0,"",INDEX(Output_Mac!AA$2:AA$500,$Z496)),IF($AD496=0,"",INDEX(Output_Win!AA$2:AA$243,$AD496)))))</f>
        <v/>
      </c>
      <c r="Y496" s="80">
        <f>IFERROR(MATCH($A496,CSV!$A$2:$A$510,0),0)</f>
        <v>0</v>
      </c>
      <c r="Z496" s="80">
        <f>IFERROR(MATCH($A496,Output_Mac!$A$2:$A$500,0),0)</f>
        <v>0</v>
      </c>
      <c r="AA496" s="80">
        <f>IFERROR(MATCH($A496,My_Audit!$A$2:$A$456,0),0)</f>
        <v>0</v>
      </c>
      <c r="AB496" s="80">
        <f>IFERROR(MATCH($C496,My_Audit!$B$2:$B$456,0),0)</f>
        <v>0</v>
      </c>
      <c r="AC496" s="80">
        <f>IFERROR(MATCH($E496,Models!$I$2:$I$605,0),0)</f>
        <v>0</v>
      </c>
      <c r="AD496" s="80">
        <f>IFERROR(MATCH($A496,Output_Win!$A$2:$A$243,0),0)</f>
        <v>0</v>
      </c>
    </row>
    <row r="497" spans="1:30">
      <c r="A497" s="40" t="str">
        <f>_xlfn.TEXTJOIN("",TRUE,Input!$A$4,TEXT(ROW(My_Audit!A496)+Input!$A$8-1,"00"))</f>
        <v>W4884</v>
      </c>
      <c r="B497" s="40" t="str">
        <f>_xlfn.TEXTJOIN("-",TRUE,"ITD",Input!$A$2,A497)</f>
        <v>ITD-SHR11749-W4884</v>
      </c>
      <c r="C497" s="41" t="str" cm="1">
        <f t="array" ref="C497">IF(($Y497+$Z497+$AA497+$AD497)=0,"",IFERROR(_xlfn.LET(_xlpm.CSVVal,IF($Y497=0,"",INDEX(CSV!B$2:B$510,$Y497)),_xlpm.MacVal,IF($Z497=0,"",INDEX(Output_Mac!B$2:B$500,$Z497)),_xlpm.WinVal,IF($AD497=0,"",INDEX(Output_Win!B$2:B$243,$AD497)),_xlpm.MyAuditVal,IF($AA497=0,"",INDEX(My_Audit!B$2:B$456,$AA497)),_xlfn.IFS(_xlpm.MyAuditVal&lt;&gt;"",_xlpm.MyAuditVal,_xlpm.MacVal&lt;&gt;"",_xlpm.MacVal,_xlpm.WinVal&lt;&gt;"",_xlpm.WinVal,_xlpm.CSVVal&lt;&gt;"",_xlpm.CSVVal)),""))</f>
        <v/>
      </c>
      <c r="D497" s="41" t="str" cm="1">
        <f t="array" ref="D497">IF(($Y497+$Z497+$AA497+$AD497)=0,"",IFERROR(_xlfn.LET(_xlpm.CSVVal,IF($Y497=0,"",INDEX(CSV!C$2:C$510,$Y497)),_xlpm.MacVal,IF($Z497=0,"",INDEX(Output_Mac!D$2:D$500,$Z497)),_xlpm.WinVal,IF($AD497=0,"",INDEX(Output_Win!D$2:D$243,$AD497)),_xlpm.MyAuditVal,IF($AA497=0,"",INDEX(My_Audit!C$2:C$456,$AA497)),_xlfn.IFS(_xlpm.MyAuditVal&lt;&gt;"",_xlpm.MyAuditVal,_xlpm.MacVal&lt;&gt;"",_xlpm.MacVal,_xlpm.WinVal&lt;&gt;"",_xlpm.WinVal,_xlpm.CSVVal&lt;&gt;"",_xlpm.CSVVal)),""))</f>
        <v/>
      </c>
      <c r="E497" s="41" t="str" cm="1">
        <f t="array" ref="E497">IF(($Y497+$Z497+$AA497+$AD497)=0,"",IFERROR(_xlfn.LET(_xlpm.CSVVal,IF($Y497=0,"",INDEX(CSV!E$2:E$510,$Y497)),_xlpm.MacVal,IF($Z497=0,"",INDEX(Output_Mac!C$2:C$500,$Z497)),_xlpm.WinVal,IF($AD497=0,"",INDEX(Output_Win!C$2:C$243,$AD497)),_xlpm.MyAuditVal,IF($AA497=0,"",INDEX(My_Audit!D$2:D$456,$AA497)),_xlfn.IFS(_xlpm.MyAuditVal&lt;&gt;"",_xlpm.MyAuditVal,_xlpm.MacVal&lt;&gt;"",_xlpm.MacVal,_xlpm.WinVal&lt;&gt;"",_xlpm.WinVal,_xlpm.CSVVal&lt;&gt;"",_xlpm.CSVVal)),""))</f>
        <v/>
      </c>
      <c r="F497" s="41" t="str" cm="1">
        <f t="array" ref="F497">IF(($Y497+$Z497+$AA497+$AD497)=0,"",IFERROR(_xlfn.LET(_xlpm.CSVVal,IF($Y497=0,"",INDEX(CSV!F$2:F$510,$Y497)),_xlpm.MacVal,IF($Z497=0,"",INDEX(Output_Mac!E$2:E$500,$Z497)),_xlpm.WinVal,IF($AD497=0,"",INDEX(Output_Win!E$2:E$243,$AD497)),_xlpm.MyAuditVal,IF($AA497=0,"",INDEX(My_Audit!E$2:E$456,$AA497)),_xlfn.IFS(_xlpm.MyAuditVal&lt;&gt;"",_xlpm.MyAuditVal,_xlpm.MacVal&lt;&gt;"",_xlpm.MacVal,_xlpm.WinVal&lt;&gt;"",_xlpm.WinVal,_xlpm.CSVVal&lt;&gt;"",PROPER(_xlpm.CSVVal))),""))</f>
        <v/>
      </c>
      <c r="G497" s="41" t="str" cm="1">
        <f t="array" ref="G497">IF(($Y497+$Z497+$AA497+$AD497)=0,"",IFERROR(_xlfn.LET(_xlpm.CSVVal,IF($Y497=0,"",INDEX(CSV!G$2:G$510,$Y497)),_xlpm.MacVal,IF($Z497=0,"",INDEX(Output_Mac!G$2:G$500,$Z497)),_xlpm.WinVal,IF($AD497=0,"",INDEX(Output_Win!G$2:G$243,$AD497)),_xlpm.MyAuditVal,IF($AA497=0,"",INDEX(My_Audit!F$2:F$456,$AA497)),_xlfn.IFS(_xlpm.MyAuditVal&lt;&gt;"",_xlpm.MyAuditVal,_xlpm.MacVal&lt;&gt;"",_xlpm.MacVal,_xlpm.WinVal&lt;&gt;"",_xlpm.WinVal,_xlpm.CSVVal&lt;&gt;"",_xlpm.CSVVal)),""))</f>
        <v/>
      </c>
      <c r="H497" s="41" t="str" cm="1">
        <f t="array" ref="H497">IF($Z497&gt;0,INDEX(Output_Mac!H$2:H$500,$Z497),IF($AD497&gt;0,INDEX(Output_Win!H$2:H$243,$AD497),IF($AA497&gt;0,_xlfn.LET(_xlpm.MyAuditVal,INDEX(My_Audit!G$2:G$456,$AA497),IF(_xlpm.MyAuditVal=0,"",_xlpm.MyAuditVal)),"")))</f>
        <v/>
      </c>
      <c r="I497" s="41" t="str" cm="1">
        <f t="array" ref="I497">IF(($Y497+$Z497+$AA497+$AD497)=0,"",IFERROR(_xlfn.LET(_xlpm.CSVVal,IF($Y497=0,"",INDEX(CSV!H$2:H$510,$Y497)),_xlpm.MacVal,IF($Z497=0,"",INDEX(Output_Mac!I$2:I$500,$Z497)),_xlpm.WinVal,IF($AD497=0,"",INDEX(Output_Win!I$2:I$243,$AD497)),_xlpm.MyAuditVal,IF($AA497=0,"",INDEX(My_Audit!H$2:H$456,$AA497)),_xlfn.IFS(_xlpm.MyAuditVal&lt;&gt;"",_xlpm.MyAuditVal,_xlpm.MacVal&lt;&gt;"",_xlpm.MacVal,_xlpm.WinVal&lt;&gt;"",_xlpm.WinVal,_xlpm.CSVVal&lt;&gt;"",_xlpm.CSVVal)),""))</f>
        <v/>
      </c>
      <c r="J497" s="41" t="str" cm="1">
        <f t="array" ref="J497">IF(($Y497+$Z497+$AA497+$AD497)=0,"",IFERROR(_xlfn.LET(_xlpm.CSVVal,IF($Y497=0,"",INDEX(CSV!J$2:J$510,$Y497)),_xlpm.MacVal,IF($Z497=0,"",INDEX(Output_Mac!J$2:J$500,$Z497)),_xlpm.WinVal,IF($AD497=0,"",INDEX(Output_Win!J$2:J$243,$AD497)),_xlpm.MyAuditVal,IF($AA497=0,"",INDEX(My_Audit!I$2:I$456,$AA497)),_xlfn.IFS(_xlpm.MyAuditVal&lt;&gt;"",_xlpm.MyAuditVal,_xlpm.MacVal&lt;&gt;"",_xlpm.MacVal,_xlpm.WinVal&lt;&gt;"",_xlpm.WinVal,_xlpm.CSVVal&lt;&gt;"",_xlpm.CSVVal)),""))</f>
        <v/>
      </c>
      <c r="K497" s="41" t="str" cm="1">
        <f t="array" ref="K497">IF(($Y497+$Z497+$AA497+$AD497)=0,"",IFERROR(_xlfn.LET(_xlpm.CSVVal,IF($Y497=0,"",INDEX(CSV!N$2:N$510,$Y497)),_xlpm.MacVal,IF($Z497=0,"",INDEX(Output_Mac!L$2:L$500,$Z497)),_xlpm.WinVal,IF($AD497=0,"",INDEX(Output_Win!L$2:L$243,$AD497)),_xlpm.MyAuditVal,IF($AA497=0,"",INDEX(My_Audit!J$2:J$456,$AA497)),_xlfn.IFS(_xlpm.MyAuditVal&lt;&gt;"",_xlpm.MyAuditVal,_xlpm.MacVal&lt;&gt;"",_xlpm.MacVal,_xlpm.WinVal&lt;&gt;"",_xlpm.WinVal,_xlpm.CSVVal&lt;&gt;"",_xlpm.CSVVal)),""))</f>
        <v/>
      </c>
      <c r="L497" s="41" t="str" cm="1">
        <f t="array" ref="L497">IF(($Y497+$Z497+$AA497+$AD497)=0,"",IFERROR(_xlfn.LET(_xlpm.CSVVal,IF($Y497=0,"",INDEX(CSV!Q$2:Q$510,$Y497)),_xlpm.MacVal,IF($Z497=0,"",INDEX(Output_Mac!M$2:M$500,$Z497)),_xlpm.WinVal,IF($AD497=0,"",INDEX(Output_Win!M$2:M$243,$AD497)),_xlpm.MyAuditVal,IF($AA497=0,"",INDEX(My_Audit!K$2:K$456,$AA497)),_xlfn.IFS(_xlpm.MyAuditVal&lt;&gt;"",_xlpm.MyAuditVal,_xlpm.MacVal&lt;&gt;"",_xlpm.MacVal,_xlpm.WinVal&lt;&gt;"",_xlpm.WinVal,_xlpm.CSVVal&lt;&gt;"",_xlpm.CSVVal)),""))</f>
        <v/>
      </c>
      <c r="M497" s="41" t="str" cm="1">
        <f t="array" ref="M497">IF(($Y497+$Z497+$AA497+$AD497)=0,"",ExpandDiagCodes(_xlfn.TEXTJOIN(", ",TRUE,IF($AA497=0,"",INDEX(My_Audit!N$2:N$456,$AA497)),IF($Z497=0,"",INDEX(Output_Mac!S$2:S$500,$Z497)),IF($AD497=0,"",INDEX(Output_Win!S$2:S$243,$AD497)),IF($Y497=0,"",INDEX(CSV!AE$2:AE$510,$Y497)))))</f>
        <v/>
      </c>
      <c r="N497" s="41" t="str" cm="1">
        <f t="array" ref="N497">IF(($Y497+$Z497+$AA497+$AD497)=0,"",IFERROR(_xlfn.LET(_xlpm.CSVVal,IF($Y497=0,"",INDEX(CSV!AG$2:AG$510,$Y497)),_xlpm.MacVal,IF($Z497=0,"",INDEX(Output_Mac!T$2:T$500,$Z497)),_xlpm.WinVal,IF($AD497=0,"",INDEX(Output_Win!T$2:T$243,$AD497)),_xlpm.MyAuditVal,IF($AA497=0,"",INDEX(My_Audit!O$2:O$456,$AA497)),_xlfn.IFS(_xlpm.MyAuditVal&lt;&gt;"",_xlpm.MyAuditVal,_xlpm.MacVal&lt;&gt;"",_xlpm.MacVal,_xlpm.WinVal&lt;&gt;"",_xlpm.WinVal,_xlpm.CSVVal&lt;&gt;"",_xlpm.CSVVal)),""))</f>
        <v/>
      </c>
      <c r="O497" s="40" t="str" cm="1">
        <f t="array" ref="O497">IF($AB497=0,"",INDEX(My_Audit!P$2:P$456,$AB497))&amp;""</f>
        <v/>
      </c>
      <c r="P497" s="40"/>
      <c r="Q497" s="41" t="str">
        <f>IF(LEFT(N497,4)="Pass","Nist SP 800-88",My_Audit!R497)&amp;""</f>
        <v/>
      </c>
      <c r="R497" s="40"/>
      <c r="S497" s="40"/>
      <c r="T497" s="41" t="str" cm="1">
        <f t="array" ref="T497">IF($AC497=0,"",INDEX(Models!J$2:J$605,$AC497))</f>
        <v/>
      </c>
      <c r="U497" s="40"/>
      <c r="V497" s="40"/>
      <c r="W497" s="79" t="str" cm="1">
        <f t="array" ref="W497">IF(($Z497+$AA497+$AD497)=0,"",ExpandDiagCodes(_xlfn.TEXTJOIN(", ",TRUE,IF($AA497=0,"",INDEX(My_Audit!L$2:L$456,$AA497)),IF($Z497=0,"",INDEX(Output_Mac!AA$2:AA$500,$Z497)),IF($AD497=0,"",INDEX(Output_Win!AA$2:AA$243,$AD497)))))</f>
        <v/>
      </c>
      <c r="Y497" s="80">
        <f>IFERROR(MATCH($A497,CSV!$A$2:$A$510,0),0)</f>
        <v>0</v>
      </c>
      <c r="Z497" s="80">
        <f>IFERROR(MATCH($A497,Output_Mac!$A$2:$A$500,0),0)</f>
        <v>0</v>
      </c>
      <c r="AA497" s="80">
        <f>IFERROR(MATCH($A497,My_Audit!$A$2:$A$456,0),0)</f>
        <v>0</v>
      </c>
      <c r="AB497" s="80">
        <f>IFERROR(MATCH($C497,My_Audit!$B$2:$B$456,0),0)</f>
        <v>0</v>
      </c>
      <c r="AC497" s="80">
        <f>IFERROR(MATCH($E497,Models!$I$2:$I$605,0),0)</f>
        <v>0</v>
      </c>
      <c r="AD497" s="80">
        <f>IFERROR(MATCH($A497,Output_Win!$A$2:$A$243,0),0)</f>
        <v>0</v>
      </c>
    </row>
    <row r="498" spans="1:30">
      <c r="A498" s="40" t="str">
        <f>_xlfn.TEXTJOIN("",TRUE,Input!$A$4,TEXT(ROW(My_Audit!A497)+Input!$A$8-1,"00"))</f>
        <v>W4885</v>
      </c>
      <c r="B498" s="40" t="str">
        <f>_xlfn.TEXTJOIN("-",TRUE,"ITD",Input!$A$2,A498)</f>
        <v>ITD-SHR11749-W4885</v>
      </c>
      <c r="C498" s="41" t="str" cm="1">
        <f t="array" ref="C498">IF(($Y498+$Z498+$AA498+$AD498)=0,"",IFERROR(_xlfn.LET(_xlpm.CSVVal,IF($Y498=0,"",INDEX(CSV!B$2:B$510,$Y498)),_xlpm.MacVal,IF($Z498=0,"",INDEX(Output_Mac!B$2:B$500,$Z498)),_xlpm.WinVal,IF($AD498=0,"",INDEX(Output_Win!B$2:B$243,$AD498)),_xlpm.MyAuditVal,IF($AA498=0,"",INDEX(My_Audit!B$2:B$456,$AA498)),_xlfn.IFS(_xlpm.MyAuditVal&lt;&gt;"",_xlpm.MyAuditVal,_xlpm.MacVal&lt;&gt;"",_xlpm.MacVal,_xlpm.WinVal&lt;&gt;"",_xlpm.WinVal,_xlpm.CSVVal&lt;&gt;"",_xlpm.CSVVal)),""))</f>
        <v/>
      </c>
      <c r="D498" s="41" t="str" cm="1">
        <f t="array" ref="D498">IF(($Y498+$Z498+$AA498+$AD498)=0,"",IFERROR(_xlfn.LET(_xlpm.CSVVal,IF($Y498=0,"",INDEX(CSV!C$2:C$510,$Y498)),_xlpm.MacVal,IF($Z498=0,"",INDEX(Output_Mac!D$2:D$500,$Z498)),_xlpm.WinVal,IF($AD498=0,"",INDEX(Output_Win!D$2:D$243,$AD498)),_xlpm.MyAuditVal,IF($AA498=0,"",INDEX(My_Audit!C$2:C$456,$AA498)),_xlfn.IFS(_xlpm.MyAuditVal&lt;&gt;"",_xlpm.MyAuditVal,_xlpm.MacVal&lt;&gt;"",_xlpm.MacVal,_xlpm.WinVal&lt;&gt;"",_xlpm.WinVal,_xlpm.CSVVal&lt;&gt;"",_xlpm.CSVVal)),""))</f>
        <v/>
      </c>
      <c r="E498" s="41" t="str" cm="1">
        <f t="array" ref="E498">IF(($Y498+$Z498+$AA498+$AD498)=0,"",IFERROR(_xlfn.LET(_xlpm.CSVVal,IF($Y498=0,"",INDEX(CSV!E$2:E$510,$Y498)),_xlpm.MacVal,IF($Z498=0,"",INDEX(Output_Mac!C$2:C$500,$Z498)),_xlpm.WinVal,IF($AD498=0,"",INDEX(Output_Win!C$2:C$243,$AD498)),_xlpm.MyAuditVal,IF($AA498=0,"",INDEX(My_Audit!D$2:D$456,$AA498)),_xlfn.IFS(_xlpm.MyAuditVal&lt;&gt;"",_xlpm.MyAuditVal,_xlpm.MacVal&lt;&gt;"",_xlpm.MacVal,_xlpm.WinVal&lt;&gt;"",_xlpm.WinVal,_xlpm.CSVVal&lt;&gt;"",_xlpm.CSVVal)),""))</f>
        <v/>
      </c>
      <c r="F498" s="41" t="str" cm="1">
        <f t="array" ref="F498">IF(($Y498+$Z498+$AA498+$AD498)=0,"",IFERROR(_xlfn.LET(_xlpm.CSVVal,IF($Y498=0,"",INDEX(CSV!F$2:F$510,$Y498)),_xlpm.MacVal,IF($Z498=0,"",INDEX(Output_Mac!E$2:E$500,$Z498)),_xlpm.WinVal,IF($AD498=0,"",INDEX(Output_Win!E$2:E$243,$AD498)),_xlpm.MyAuditVal,IF($AA498=0,"",INDEX(My_Audit!E$2:E$456,$AA498)),_xlfn.IFS(_xlpm.MyAuditVal&lt;&gt;"",_xlpm.MyAuditVal,_xlpm.MacVal&lt;&gt;"",_xlpm.MacVal,_xlpm.WinVal&lt;&gt;"",_xlpm.WinVal,_xlpm.CSVVal&lt;&gt;"",PROPER(_xlpm.CSVVal))),""))</f>
        <v/>
      </c>
      <c r="G498" s="41" t="str" cm="1">
        <f t="array" ref="G498">IF(($Y498+$Z498+$AA498+$AD498)=0,"",IFERROR(_xlfn.LET(_xlpm.CSVVal,IF($Y498=0,"",INDEX(CSV!G$2:G$510,$Y498)),_xlpm.MacVal,IF($Z498=0,"",INDEX(Output_Mac!G$2:G$500,$Z498)),_xlpm.WinVal,IF($AD498=0,"",INDEX(Output_Win!G$2:G$243,$AD498)),_xlpm.MyAuditVal,IF($AA498=0,"",INDEX(My_Audit!F$2:F$456,$AA498)),_xlfn.IFS(_xlpm.MyAuditVal&lt;&gt;"",_xlpm.MyAuditVal,_xlpm.MacVal&lt;&gt;"",_xlpm.MacVal,_xlpm.WinVal&lt;&gt;"",_xlpm.WinVal,_xlpm.CSVVal&lt;&gt;"",_xlpm.CSVVal)),""))</f>
        <v/>
      </c>
      <c r="H498" s="41" t="str" cm="1">
        <f t="array" ref="H498">IF($Z498&gt;0,INDEX(Output_Mac!H$2:H$500,$Z498),IF($AD498&gt;0,INDEX(Output_Win!H$2:H$243,$AD498),IF($AA498&gt;0,_xlfn.LET(_xlpm.MyAuditVal,INDEX(My_Audit!G$2:G$456,$AA498),IF(_xlpm.MyAuditVal=0,"",_xlpm.MyAuditVal)),"")))</f>
        <v/>
      </c>
      <c r="I498" s="41" t="str" cm="1">
        <f t="array" ref="I498">IF(($Y498+$Z498+$AA498+$AD498)=0,"",IFERROR(_xlfn.LET(_xlpm.CSVVal,IF($Y498=0,"",INDEX(CSV!H$2:H$510,$Y498)),_xlpm.MacVal,IF($Z498=0,"",INDEX(Output_Mac!I$2:I$500,$Z498)),_xlpm.WinVal,IF($AD498=0,"",INDEX(Output_Win!I$2:I$243,$AD498)),_xlpm.MyAuditVal,IF($AA498=0,"",INDEX(My_Audit!H$2:H$456,$AA498)),_xlfn.IFS(_xlpm.MyAuditVal&lt;&gt;"",_xlpm.MyAuditVal,_xlpm.MacVal&lt;&gt;"",_xlpm.MacVal,_xlpm.WinVal&lt;&gt;"",_xlpm.WinVal,_xlpm.CSVVal&lt;&gt;"",_xlpm.CSVVal)),""))</f>
        <v/>
      </c>
      <c r="J498" s="41" t="str" cm="1">
        <f t="array" ref="J498">IF(($Y498+$Z498+$AA498+$AD498)=0,"",IFERROR(_xlfn.LET(_xlpm.CSVVal,IF($Y498=0,"",INDEX(CSV!J$2:J$510,$Y498)),_xlpm.MacVal,IF($Z498=0,"",INDEX(Output_Mac!J$2:J$500,$Z498)),_xlpm.WinVal,IF($AD498=0,"",INDEX(Output_Win!J$2:J$243,$AD498)),_xlpm.MyAuditVal,IF($AA498=0,"",INDEX(My_Audit!I$2:I$456,$AA498)),_xlfn.IFS(_xlpm.MyAuditVal&lt;&gt;"",_xlpm.MyAuditVal,_xlpm.MacVal&lt;&gt;"",_xlpm.MacVal,_xlpm.WinVal&lt;&gt;"",_xlpm.WinVal,_xlpm.CSVVal&lt;&gt;"",_xlpm.CSVVal)),""))</f>
        <v/>
      </c>
      <c r="K498" s="41" t="str" cm="1">
        <f t="array" ref="K498">IF(($Y498+$Z498+$AA498+$AD498)=0,"",IFERROR(_xlfn.LET(_xlpm.CSVVal,IF($Y498=0,"",INDEX(CSV!N$2:N$510,$Y498)),_xlpm.MacVal,IF($Z498=0,"",INDEX(Output_Mac!L$2:L$500,$Z498)),_xlpm.WinVal,IF($AD498=0,"",INDEX(Output_Win!L$2:L$243,$AD498)),_xlpm.MyAuditVal,IF($AA498=0,"",INDEX(My_Audit!J$2:J$456,$AA498)),_xlfn.IFS(_xlpm.MyAuditVal&lt;&gt;"",_xlpm.MyAuditVal,_xlpm.MacVal&lt;&gt;"",_xlpm.MacVal,_xlpm.WinVal&lt;&gt;"",_xlpm.WinVal,_xlpm.CSVVal&lt;&gt;"",_xlpm.CSVVal)),""))</f>
        <v/>
      </c>
      <c r="L498" s="41" t="str" cm="1">
        <f t="array" ref="L498">IF(($Y498+$Z498+$AA498+$AD498)=0,"",IFERROR(_xlfn.LET(_xlpm.CSVVal,IF($Y498=0,"",INDEX(CSV!Q$2:Q$510,$Y498)),_xlpm.MacVal,IF($Z498=0,"",INDEX(Output_Mac!M$2:M$500,$Z498)),_xlpm.WinVal,IF($AD498=0,"",INDEX(Output_Win!M$2:M$243,$AD498)),_xlpm.MyAuditVal,IF($AA498=0,"",INDEX(My_Audit!K$2:K$456,$AA498)),_xlfn.IFS(_xlpm.MyAuditVal&lt;&gt;"",_xlpm.MyAuditVal,_xlpm.MacVal&lt;&gt;"",_xlpm.MacVal,_xlpm.WinVal&lt;&gt;"",_xlpm.WinVal,_xlpm.CSVVal&lt;&gt;"",_xlpm.CSVVal)),""))</f>
        <v/>
      </c>
      <c r="M498" s="41" t="str" cm="1">
        <f t="array" ref="M498">IF(($Y498+$Z498+$AA498+$AD498)=0,"",ExpandDiagCodes(_xlfn.TEXTJOIN(", ",TRUE,IF($AA498=0,"",INDEX(My_Audit!N$2:N$456,$AA498)),IF($Z498=0,"",INDEX(Output_Mac!S$2:S$500,$Z498)),IF($AD498=0,"",INDEX(Output_Win!S$2:S$243,$AD498)),IF($Y498=0,"",INDEX(CSV!AE$2:AE$510,$Y498)))))</f>
        <v/>
      </c>
      <c r="N498" s="41" t="str" cm="1">
        <f t="array" ref="N498">IF(($Y498+$Z498+$AA498+$AD498)=0,"",IFERROR(_xlfn.LET(_xlpm.CSVVal,IF($Y498=0,"",INDEX(CSV!AG$2:AG$510,$Y498)),_xlpm.MacVal,IF($Z498=0,"",INDEX(Output_Mac!T$2:T$500,$Z498)),_xlpm.WinVal,IF($AD498=0,"",INDEX(Output_Win!T$2:T$243,$AD498)),_xlpm.MyAuditVal,IF($AA498=0,"",INDEX(My_Audit!O$2:O$456,$AA498)),_xlfn.IFS(_xlpm.MyAuditVal&lt;&gt;"",_xlpm.MyAuditVal,_xlpm.MacVal&lt;&gt;"",_xlpm.MacVal,_xlpm.WinVal&lt;&gt;"",_xlpm.WinVal,_xlpm.CSVVal&lt;&gt;"",_xlpm.CSVVal)),""))</f>
        <v/>
      </c>
      <c r="O498" s="40" t="str" cm="1">
        <f t="array" ref="O498">IF($AB498=0,"",INDEX(My_Audit!P$2:P$456,$AB498))&amp;""</f>
        <v/>
      </c>
      <c r="P498" s="40"/>
      <c r="Q498" s="41" t="str">
        <f>IF(LEFT(N498,4)="Pass","Nist SP 800-88",My_Audit!R498)&amp;""</f>
        <v/>
      </c>
      <c r="R498" s="40"/>
      <c r="S498" s="40"/>
      <c r="T498" s="41" t="str" cm="1">
        <f t="array" ref="T498">IF($AC498=0,"",INDEX(Models!J$2:J$605,$AC498))</f>
        <v/>
      </c>
      <c r="U498" s="40"/>
      <c r="V498" s="40"/>
      <c r="W498" s="79" t="str" cm="1">
        <f t="array" ref="W498">IF(($Z498+$AA498+$AD498)=0,"",ExpandDiagCodes(_xlfn.TEXTJOIN(", ",TRUE,IF($AA498=0,"",INDEX(My_Audit!L$2:L$456,$AA498)),IF($Z498=0,"",INDEX(Output_Mac!AA$2:AA$500,$Z498)),IF($AD498=0,"",INDEX(Output_Win!AA$2:AA$243,$AD498)))))</f>
        <v/>
      </c>
      <c r="Y498" s="80">
        <f>IFERROR(MATCH($A498,CSV!$A$2:$A$510,0),0)</f>
        <v>0</v>
      </c>
      <c r="Z498" s="80">
        <f>IFERROR(MATCH($A498,Output_Mac!$A$2:$A$500,0),0)</f>
        <v>0</v>
      </c>
      <c r="AA498" s="80">
        <f>IFERROR(MATCH($A498,My_Audit!$A$2:$A$456,0),0)</f>
        <v>0</v>
      </c>
      <c r="AB498" s="80">
        <f>IFERROR(MATCH($C498,My_Audit!$B$2:$B$456,0),0)</f>
        <v>0</v>
      </c>
      <c r="AC498" s="80">
        <f>IFERROR(MATCH($E498,Models!$I$2:$I$605,0),0)</f>
        <v>0</v>
      </c>
      <c r="AD498" s="80">
        <f>IFERROR(MATCH($A498,Output_Win!$A$2:$A$243,0),0)</f>
        <v>0</v>
      </c>
    </row>
    <row r="499" spans="1:30">
      <c r="A499" s="40" t="str">
        <f>_xlfn.TEXTJOIN("",TRUE,Input!$A$4,TEXT(ROW(My_Audit!A498)+Input!$A$8-1,"00"))</f>
        <v>W4886</v>
      </c>
      <c r="B499" s="40" t="str">
        <f>_xlfn.TEXTJOIN("-",TRUE,"ITD",Input!$A$2,A499)</f>
        <v>ITD-SHR11749-W4886</v>
      </c>
      <c r="C499" s="41" t="str" cm="1">
        <f t="array" ref="C499">IF(($Y499+$Z499+$AA499+$AD499)=0,"",IFERROR(_xlfn.LET(_xlpm.CSVVal,IF($Y499=0,"",INDEX(CSV!B$2:B$510,$Y499)),_xlpm.MacVal,IF($Z499=0,"",INDEX(Output_Mac!B$2:B$500,$Z499)),_xlpm.WinVal,IF($AD499=0,"",INDEX(Output_Win!B$2:B$243,$AD499)),_xlpm.MyAuditVal,IF($AA499=0,"",INDEX(My_Audit!B$2:B$456,$AA499)),_xlfn.IFS(_xlpm.MyAuditVal&lt;&gt;"",_xlpm.MyAuditVal,_xlpm.MacVal&lt;&gt;"",_xlpm.MacVal,_xlpm.WinVal&lt;&gt;"",_xlpm.WinVal,_xlpm.CSVVal&lt;&gt;"",_xlpm.CSVVal)),""))</f>
        <v/>
      </c>
      <c r="D499" s="41" t="str" cm="1">
        <f t="array" ref="D499">IF(($Y499+$Z499+$AA499+$AD499)=0,"",IFERROR(_xlfn.LET(_xlpm.CSVVal,IF($Y499=0,"",INDEX(CSV!C$2:C$510,$Y499)),_xlpm.MacVal,IF($Z499=0,"",INDEX(Output_Mac!D$2:D$500,$Z499)),_xlpm.WinVal,IF($AD499=0,"",INDEX(Output_Win!D$2:D$243,$AD499)),_xlpm.MyAuditVal,IF($AA499=0,"",INDEX(My_Audit!C$2:C$456,$AA499)),_xlfn.IFS(_xlpm.MyAuditVal&lt;&gt;"",_xlpm.MyAuditVal,_xlpm.MacVal&lt;&gt;"",_xlpm.MacVal,_xlpm.WinVal&lt;&gt;"",_xlpm.WinVal,_xlpm.CSVVal&lt;&gt;"",_xlpm.CSVVal)),""))</f>
        <v/>
      </c>
      <c r="E499" s="41" t="str" cm="1">
        <f t="array" ref="E499">IF(($Y499+$Z499+$AA499+$AD499)=0,"",IFERROR(_xlfn.LET(_xlpm.CSVVal,IF($Y499=0,"",INDEX(CSV!E$2:E$510,$Y499)),_xlpm.MacVal,IF($Z499=0,"",INDEX(Output_Mac!C$2:C$500,$Z499)),_xlpm.WinVal,IF($AD499=0,"",INDEX(Output_Win!C$2:C$243,$AD499)),_xlpm.MyAuditVal,IF($AA499=0,"",INDEX(My_Audit!D$2:D$456,$AA499)),_xlfn.IFS(_xlpm.MyAuditVal&lt;&gt;"",_xlpm.MyAuditVal,_xlpm.MacVal&lt;&gt;"",_xlpm.MacVal,_xlpm.WinVal&lt;&gt;"",_xlpm.WinVal,_xlpm.CSVVal&lt;&gt;"",_xlpm.CSVVal)),""))</f>
        <v/>
      </c>
      <c r="F499" s="41" t="str" cm="1">
        <f t="array" ref="F499">IF(($Y499+$Z499+$AA499+$AD499)=0,"",IFERROR(_xlfn.LET(_xlpm.CSVVal,IF($Y499=0,"",INDEX(CSV!F$2:F$510,$Y499)),_xlpm.MacVal,IF($Z499=0,"",INDEX(Output_Mac!E$2:E$500,$Z499)),_xlpm.WinVal,IF($AD499=0,"",INDEX(Output_Win!E$2:E$243,$AD499)),_xlpm.MyAuditVal,IF($AA499=0,"",INDEX(My_Audit!E$2:E$456,$AA499)),_xlfn.IFS(_xlpm.MyAuditVal&lt;&gt;"",_xlpm.MyAuditVal,_xlpm.MacVal&lt;&gt;"",_xlpm.MacVal,_xlpm.WinVal&lt;&gt;"",_xlpm.WinVal,_xlpm.CSVVal&lt;&gt;"",PROPER(_xlpm.CSVVal))),""))</f>
        <v/>
      </c>
      <c r="G499" s="41" t="str" cm="1">
        <f t="array" ref="G499">IF(($Y499+$Z499+$AA499+$AD499)=0,"",IFERROR(_xlfn.LET(_xlpm.CSVVal,IF($Y499=0,"",INDEX(CSV!G$2:G$510,$Y499)),_xlpm.MacVal,IF($Z499=0,"",INDEX(Output_Mac!G$2:G$500,$Z499)),_xlpm.WinVal,IF($AD499=0,"",INDEX(Output_Win!G$2:G$243,$AD499)),_xlpm.MyAuditVal,IF($AA499=0,"",INDEX(My_Audit!F$2:F$456,$AA499)),_xlfn.IFS(_xlpm.MyAuditVal&lt;&gt;"",_xlpm.MyAuditVal,_xlpm.MacVal&lt;&gt;"",_xlpm.MacVal,_xlpm.WinVal&lt;&gt;"",_xlpm.WinVal,_xlpm.CSVVal&lt;&gt;"",_xlpm.CSVVal)),""))</f>
        <v/>
      </c>
      <c r="H499" s="41" t="str" cm="1">
        <f t="array" ref="H499">IF($Z499&gt;0,INDEX(Output_Mac!H$2:H$500,$Z499),IF($AD499&gt;0,INDEX(Output_Win!H$2:H$243,$AD499),IF($AA499&gt;0,_xlfn.LET(_xlpm.MyAuditVal,INDEX(My_Audit!G$2:G$456,$AA499),IF(_xlpm.MyAuditVal=0,"",_xlpm.MyAuditVal)),"")))</f>
        <v/>
      </c>
      <c r="I499" s="41" t="str" cm="1">
        <f t="array" ref="I499">IF(($Y499+$Z499+$AA499+$AD499)=0,"",IFERROR(_xlfn.LET(_xlpm.CSVVal,IF($Y499=0,"",INDEX(CSV!H$2:H$510,$Y499)),_xlpm.MacVal,IF($Z499=0,"",INDEX(Output_Mac!I$2:I$500,$Z499)),_xlpm.WinVal,IF($AD499=0,"",INDEX(Output_Win!I$2:I$243,$AD499)),_xlpm.MyAuditVal,IF($AA499=0,"",INDEX(My_Audit!H$2:H$456,$AA499)),_xlfn.IFS(_xlpm.MyAuditVal&lt;&gt;"",_xlpm.MyAuditVal,_xlpm.MacVal&lt;&gt;"",_xlpm.MacVal,_xlpm.WinVal&lt;&gt;"",_xlpm.WinVal,_xlpm.CSVVal&lt;&gt;"",_xlpm.CSVVal)),""))</f>
        <v/>
      </c>
      <c r="J499" s="41" t="str" cm="1">
        <f t="array" ref="J499">IF(($Y499+$Z499+$AA499+$AD499)=0,"",IFERROR(_xlfn.LET(_xlpm.CSVVal,IF($Y499=0,"",INDEX(CSV!J$2:J$510,$Y499)),_xlpm.MacVal,IF($Z499=0,"",INDEX(Output_Mac!J$2:J$500,$Z499)),_xlpm.WinVal,IF($AD499=0,"",INDEX(Output_Win!J$2:J$243,$AD499)),_xlpm.MyAuditVal,IF($AA499=0,"",INDEX(My_Audit!I$2:I$456,$AA499)),_xlfn.IFS(_xlpm.MyAuditVal&lt;&gt;"",_xlpm.MyAuditVal,_xlpm.MacVal&lt;&gt;"",_xlpm.MacVal,_xlpm.WinVal&lt;&gt;"",_xlpm.WinVal,_xlpm.CSVVal&lt;&gt;"",_xlpm.CSVVal)),""))</f>
        <v/>
      </c>
      <c r="K499" s="41" t="str" cm="1">
        <f t="array" ref="K499">IF(($Y499+$Z499+$AA499+$AD499)=0,"",IFERROR(_xlfn.LET(_xlpm.CSVVal,IF($Y499=0,"",INDEX(CSV!N$2:N$510,$Y499)),_xlpm.MacVal,IF($Z499=0,"",INDEX(Output_Mac!L$2:L$500,$Z499)),_xlpm.WinVal,IF($AD499=0,"",INDEX(Output_Win!L$2:L$243,$AD499)),_xlpm.MyAuditVal,IF($AA499=0,"",INDEX(My_Audit!J$2:J$456,$AA499)),_xlfn.IFS(_xlpm.MyAuditVal&lt;&gt;"",_xlpm.MyAuditVal,_xlpm.MacVal&lt;&gt;"",_xlpm.MacVal,_xlpm.WinVal&lt;&gt;"",_xlpm.WinVal,_xlpm.CSVVal&lt;&gt;"",_xlpm.CSVVal)),""))</f>
        <v/>
      </c>
      <c r="L499" s="41" t="str" cm="1">
        <f t="array" ref="L499">IF(($Y499+$Z499+$AA499+$AD499)=0,"",IFERROR(_xlfn.LET(_xlpm.CSVVal,IF($Y499=0,"",INDEX(CSV!Q$2:Q$510,$Y499)),_xlpm.MacVal,IF($Z499=0,"",INDEX(Output_Mac!M$2:M$500,$Z499)),_xlpm.WinVal,IF($AD499=0,"",INDEX(Output_Win!M$2:M$243,$AD499)),_xlpm.MyAuditVal,IF($AA499=0,"",INDEX(My_Audit!K$2:K$456,$AA499)),_xlfn.IFS(_xlpm.MyAuditVal&lt;&gt;"",_xlpm.MyAuditVal,_xlpm.MacVal&lt;&gt;"",_xlpm.MacVal,_xlpm.WinVal&lt;&gt;"",_xlpm.WinVal,_xlpm.CSVVal&lt;&gt;"",_xlpm.CSVVal)),""))</f>
        <v/>
      </c>
      <c r="M499" s="41" t="str" cm="1">
        <f t="array" ref="M499">IF(($Y499+$Z499+$AA499+$AD499)=0,"",ExpandDiagCodes(_xlfn.TEXTJOIN(", ",TRUE,IF($AA499=0,"",INDEX(My_Audit!N$2:N$456,$AA499)),IF($Z499=0,"",INDEX(Output_Mac!S$2:S$500,$Z499)),IF($AD499=0,"",INDEX(Output_Win!S$2:S$243,$AD499)),IF($Y499=0,"",INDEX(CSV!AE$2:AE$510,$Y499)))))</f>
        <v/>
      </c>
      <c r="N499" s="41" t="str" cm="1">
        <f t="array" ref="N499">IF(($Y499+$Z499+$AA499+$AD499)=0,"",IFERROR(_xlfn.LET(_xlpm.CSVVal,IF($Y499=0,"",INDEX(CSV!AG$2:AG$510,$Y499)),_xlpm.MacVal,IF($Z499=0,"",INDEX(Output_Mac!T$2:T$500,$Z499)),_xlpm.WinVal,IF($AD499=0,"",INDEX(Output_Win!T$2:T$243,$AD499)),_xlpm.MyAuditVal,IF($AA499=0,"",INDEX(My_Audit!O$2:O$456,$AA499)),_xlfn.IFS(_xlpm.MyAuditVal&lt;&gt;"",_xlpm.MyAuditVal,_xlpm.MacVal&lt;&gt;"",_xlpm.MacVal,_xlpm.WinVal&lt;&gt;"",_xlpm.WinVal,_xlpm.CSVVal&lt;&gt;"",_xlpm.CSVVal)),""))</f>
        <v/>
      </c>
      <c r="O499" s="40" t="str" cm="1">
        <f t="array" ref="O499">IF($AB499=0,"",INDEX(My_Audit!P$2:P$456,$AB499))&amp;""</f>
        <v/>
      </c>
      <c r="P499" s="40"/>
      <c r="Q499" s="41" t="str">
        <f>IF(LEFT(N499,4)="Pass","Nist SP 800-88",My_Audit!R499)&amp;""</f>
        <v/>
      </c>
      <c r="R499" s="40"/>
      <c r="S499" s="40"/>
      <c r="T499" s="41" t="str" cm="1">
        <f t="array" ref="T499">IF($AC499=0,"",INDEX(Models!J$2:J$605,$AC499))</f>
        <v/>
      </c>
      <c r="U499" s="40"/>
      <c r="V499" s="40"/>
      <c r="W499" s="79" t="str" cm="1">
        <f t="array" ref="W499">IF(($Z499+$AA499+$AD499)=0,"",ExpandDiagCodes(_xlfn.TEXTJOIN(", ",TRUE,IF($AA499=0,"",INDEX(My_Audit!L$2:L$456,$AA499)),IF($Z499=0,"",INDEX(Output_Mac!AA$2:AA$500,$Z499)),IF($AD499=0,"",INDEX(Output_Win!AA$2:AA$243,$AD499)))))</f>
        <v/>
      </c>
      <c r="Y499" s="80">
        <f>IFERROR(MATCH($A499,CSV!$A$2:$A$510,0),0)</f>
        <v>0</v>
      </c>
      <c r="Z499" s="80">
        <f>IFERROR(MATCH($A499,Output_Mac!$A$2:$A$500,0),0)</f>
        <v>0</v>
      </c>
      <c r="AA499" s="80">
        <f>IFERROR(MATCH($A499,My_Audit!$A$2:$A$456,0),0)</f>
        <v>0</v>
      </c>
      <c r="AB499" s="80">
        <f>IFERROR(MATCH($C499,My_Audit!$B$2:$B$456,0),0)</f>
        <v>0</v>
      </c>
      <c r="AC499" s="80">
        <f>IFERROR(MATCH($E499,Models!$I$2:$I$605,0),0)</f>
        <v>0</v>
      </c>
      <c r="AD499" s="80">
        <f>IFERROR(MATCH($A499,Output_Win!$A$2:$A$243,0),0)</f>
        <v>0</v>
      </c>
    </row>
    <row r="500" spans="1:30">
      <c r="A500" s="40" t="str">
        <f>_xlfn.TEXTJOIN("",TRUE,Input!$A$4,TEXT(ROW(My_Audit!A499)+Input!$A$8-1,"00"))</f>
        <v>W4887</v>
      </c>
      <c r="B500" s="40" t="str">
        <f>_xlfn.TEXTJOIN("-",TRUE,"ITD",Input!$A$2,A500)</f>
        <v>ITD-SHR11749-W4887</v>
      </c>
      <c r="C500" s="41" t="str" cm="1">
        <f t="array" ref="C500">IF(($Y500+$Z500+$AA500+$AD500)=0,"",IFERROR(_xlfn.LET(_xlpm.CSVVal,IF($Y500=0,"",INDEX(CSV!B$2:B$510,$Y500)),_xlpm.MacVal,IF($Z500=0,"",INDEX(Output_Mac!B$2:B$500,$Z500)),_xlpm.WinVal,IF($AD500=0,"",INDEX(Output_Win!B$2:B$243,$AD500)),_xlpm.MyAuditVal,IF($AA500=0,"",INDEX(My_Audit!B$2:B$456,$AA500)),_xlfn.IFS(_xlpm.MyAuditVal&lt;&gt;"",_xlpm.MyAuditVal,_xlpm.MacVal&lt;&gt;"",_xlpm.MacVal,_xlpm.WinVal&lt;&gt;"",_xlpm.WinVal,_xlpm.CSVVal&lt;&gt;"",_xlpm.CSVVal)),""))</f>
        <v/>
      </c>
      <c r="D500" s="41" t="str" cm="1">
        <f t="array" ref="D500">IF(($Y500+$Z500+$AA500+$AD500)=0,"",IFERROR(_xlfn.LET(_xlpm.CSVVal,IF($Y500=0,"",INDEX(CSV!C$2:C$510,$Y500)),_xlpm.MacVal,IF($Z500=0,"",INDEX(Output_Mac!D$2:D$500,$Z500)),_xlpm.WinVal,IF($AD500=0,"",INDEX(Output_Win!D$2:D$243,$AD500)),_xlpm.MyAuditVal,IF($AA500=0,"",INDEX(My_Audit!C$2:C$456,$AA500)),_xlfn.IFS(_xlpm.MyAuditVal&lt;&gt;"",_xlpm.MyAuditVal,_xlpm.MacVal&lt;&gt;"",_xlpm.MacVal,_xlpm.WinVal&lt;&gt;"",_xlpm.WinVal,_xlpm.CSVVal&lt;&gt;"",_xlpm.CSVVal)),""))</f>
        <v/>
      </c>
      <c r="E500" s="41" t="str" cm="1">
        <f t="array" ref="E500">IF(($Y500+$Z500+$AA500+$AD500)=0,"",IFERROR(_xlfn.LET(_xlpm.CSVVal,IF($Y500=0,"",INDEX(CSV!E$2:E$510,$Y500)),_xlpm.MacVal,IF($Z500=0,"",INDEX(Output_Mac!C$2:C$500,$Z500)),_xlpm.WinVal,IF($AD500=0,"",INDEX(Output_Win!C$2:C$243,$AD500)),_xlpm.MyAuditVal,IF($AA500=0,"",INDEX(My_Audit!D$2:D$456,$AA500)),_xlfn.IFS(_xlpm.MyAuditVal&lt;&gt;"",_xlpm.MyAuditVal,_xlpm.MacVal&lt;&gt;"",_xlpm.MacVal,_xlpm.WinVal&lt;&gt;"",_xlpm.WinVal,_xlpm.CSVVal&lt;&gt;"",_xlpm.CSVVal)),""))</f>
        <v/>
      </c>
      <c r="F500" s="41" t="str" cm="1">
        <f t="array" ref="F500">IF(($Y500+$Z500+$AA500+$AD500)=0,"",IFERROR(_xlfn.LET(_xlpm.CSVVal,IF($Y500=0,"",INDEX(CSV!F$2:F$510,$Y500)),_xlpm.MacVal,IF($Z500=0,"",INDEX(Output_Mac!E$2:E$500,$Z500)),_xlpm.WinVal,IF($AD500=0,"",INDEX(Output_Win!E$2:E$243,$AD500)),_xlpm.MyAuditVal,IF($AA500=0,"",INDEX(My_Audit!E$2:E$456,$AA500)),_xlfn.IFS(_xlpm.MyAuditVal&lt;&gt;"",_xlpm.MyAuditVal,_xlpm.MacVal&lt;&gt;"",_xlpm.MacVal,_xlpm.WinVal&lt;&gt;"",_xlpm.WinVal,_xlpm.CSVVal&lt;&gt;"",PROPER(_xlpm.CSVVal))),""))</f>
        <v/>
      </c>
      <c r="G500" s="41" t="str" cm="1">
        <f t="array" ref="G500">IF(($Y500+$Z500+$AA500+$AD500)=0,"",IFERROR(_xlfn.LET(_xlpm.CSVVal,IF($Y500=0,"",INDEX(CSV!G$2:G$510,$Y500)),_xlpm.MacVal,IF($Z500=0,"",INDEX(Output_Mac!G$2:G$500,$Z500)),_xlpm.WinVal,IF($AD500=0,"",INDEX(Output_Win!G$2:G$243,$AD500)),_xlpm.MyAuditVal,IF($AA500=0,"",INDEX(My_Audit!F$2:F$456,$AA500)),_xlfn.IFS(_xlpm.MyAuditVal&lt;&gt;"",_xlpm.MyAuditVal,_xlpm.MacVal&lt;&gt;"",_xlpm.MacVal,_xlpm.WinVal&lt;&gt;"",_xlpm.WinVal,_xlpm.CSVVal&lt;&gt;"",_xlpm.CSVVal)),""))</f>
        <v/>
      </c>
      <c r="H500" s="41" t="str" cm="1">
        <f t="array" ref="H500">IF($Z500&gt;0,INDEX(Output_Mac!H$2:H$500,$Z500),IF($AD500&gt;0,INDEX(Output_Win!H$2:H$243,$AD500),IF($AA500&gt;0,_xlfn.LET(_xlpm.MyAuditVal,INDEX(My_Audit!G$2:G$456,$AA500),IF(_xlpm.MyAuditVal=0,"",_xlpm.MyAuditVal)),"")))</f>
        <v/>
      </c>
      <c r="I500" s="41" t="str" cm="1">
        <f t="array" ref="I500">IF(($Y500+$Z500+$AA500+$AD500)=0,"",IFERROR(_xlfn.LET(_xlpm.CSVVal,IF($Y500=0,"",INDEX(CSV!H$2:H$510,$Y500)),_xlpm.MacVal,IF($Z500=0,"",INDEX(Output_Mac!I$2:I$500,$Z500)),_xlpm.WinVal,IF($AD500=0,"",INDEX(Output_Win!I$2:I$243,$AD500)),_xlpm.MyAuditVal,IF($AA500=0,"",INDEX(My_Audit!H$2:H$456,$AA500)),_xlfn.IFS(_xlpm.MyAuditVal&lt;&gt;"",_xlpm.MyAuditVal,_xlpm.MacVal&lt;&gt;"",_xlpm.MacVal,_xlpm.WinVal&lt;&gt;"",_xlpm.WinVal,_xlpm.CSVVal&lt;&gt;"",_xlpm.CSVVal)),""))</f>
        <v/>
      </c>
      <c r="J500" s="41" t="str" cm="1">
        <f t="array" ref="J500">IF(($Y500+$Z500+$AA500+$AD500)=0,"",IFERROR(_xlfn.LET(_xlpm.CSVVal,IF($Y500=0,"",INDEX(CSV!J$2:J$510,$Y500)),_xlpm.MacVal,IF($Z500=0,"",INDEX(Output_Mac!J$2:J$500,$Z500)),_xlpm.WinVal,IF($AD500=0,"",INDEX(Output_Win!J$2:J$243,$AD500)),_xlpm.MyAuditVal,IF($AA500=0,"",INDEX(My_Audit!I$2:I$456,$AA500)),_xlfn.IFS(_xlpm.MyAuditVal&lt;&gt;"",_xlpm.MyAuditVal,_xlpm.MacVal&lt;&gt;"",_xlpm.MacVal,_xlpm.WinVal&lt;&gt;"",_xlpm.WinVal,_xlpm.CSVVal&lt;&gt;"",_xlpm.CSVVal)),""))</f>
        <v/>
      </c>
      <c r="K500" s="41" t="str" cm="1">
        <f t="array" ref="K500">IF(($Y500+$Z500+$AA500+$AD500)=0,"",IFERROR(_xlfn.LET(_xlpm.CSVVal,IF($Y500=0,"",INDEX(CSV!N$2:N$510,$Y500)),_xlpm.MacVal,IF($Z500=0,"",INDEX(Output_Mac!L$2:L$500,$Z500)),_xlpm.WinVal,IF($AD500=0,"",INDEX(Output_Win!L$2:L$243,$AD500)),_xlpm.MyAuditVal,IF($AA500=0,"",INDEX(My_Audit!J$2:J$456,$AA500)),_xlfn.IFS(_xlpm.MyAuditVal&lt;&gt;"",_xlpm.MyAuditVal,_xlpm.MacVal&lt;&gt;"",_xlpm.MacVal,_xlpm.WinVal&lt;&gt;"",_xlpm.WinVal,_xlpm.CSVVal&lt;&gt;"",_xlpm.CSVVal)),""))</f>
        <v/>
      </c>
      <c r="L500" s="41" t="str" cm="1">
        <f t="array" ref="L500">IF(($Y500+$Z500+$AA500+$AD500)=0,"",IFERROR(_xlfn.LET(_xlpm.CSVVal,IF($Y500=0,"",INDEX(CSV!Q$2:Q$510,$Y500)),_xlpm.MacVal,IF($Z500=0,"",INDEX(Output_Mac!M$2:M$500,$Z500)),_xlpm.WinVal,IF($AD500=0,"",INDEX(Output_Win!M$2:M$243,$AD500)),_xlpm.MyAuditVal,IF($AA500=0,"",INDEX(My_Audit!K$2:K$456,$AA500)),_xlfn.IFS(_xlpm.MyAuditVal&lt;&gt;"",_xlpm.MyAuditVal,_xlpm.MacVal&lt;&gt;"",_xlpm.MacVal,_xlpm.WinVal&lt;&gt;"",_xlpm.WinVal,_xlpm.CSVVal&lt;&gt;"",_xlpm.CSVVal)),""))</f>
        <v/>
      </c>
      <c r="M500" s="41" t="str" cm="1">
        <f t="array" ref="M500">IF(($Y500+$Z500+$AA500+$AD500)=0,"",ExpandDiagCodes(_xlfn.TEXTJOIN(", ",TRUE,IF($AA500=0,"",INDEX(My_Audit!N$2:N$456,$AA500)),IF($Z500=0,"",INDEX(Output_Mac!S$2:S$500,$Z500)),IF($AD500=0,"",INDEX(Output_Win!S$2:S$243,$AD500)),IF($Y500=0,"",INDEX(CSV!AE$2:AE$510,$Y500)))))</f>
        <v/>
      </c>
      <c r="N500" s="41" t="str" cm="1">
        <f t="array" ref="N500">IF(($Y500+$Z500+$AA500+$AD500)=0,"",IFERROR(_xlfn.LET(_xlpm.CSVVal,IF($Y500=0,"",INDEX(CSV!AG$2:AG$510,$Y500)),_xlpm.MacVal,IF($Z500=0,"",INDEX(Output_Mac!T$2:T$500,$Z500)),_xlpm.WinVal,IF($AD500=0,"",INDEX(Output_Win!T$2:T$243,$AD500)),_xlpm.MyAuditVal,IF($AA500=0,"",INDEX(My_Audit!O$2:O$456,$AA500)),_xlfn.IFS(_xlpm.MyAuditVal&lt;&gt;"",_xlpm.MyAuditVal,_xlpm.MacVal&lt;&gt;"",_xlpm.MacVal,_xlpm.WinVal&lt;&gt;"",_xlpm.WinVal,_xlpm.CSVVal&lt;&gt;"",_xlpm.CSVVal)),""))</f>
        <v/>
      </c>
      <c r="O500" s="40" t="str" cm="1">
        <f t="array" ref="O500">IF($AB500=0,"",INDEX(My_Audit!P$2:P$456,$AB500))&amp;""</f>
        <v/>
      </c>
      <c r="P500" s="40"/>
      <c r="Q500" s="41" t="str">
        <f>IF(LEFT(N500,4)="Pass","Nist SP 800-88",My_Audit!R500)&amp;""</f>
        <v/>
      </c>
      <c r="R500" s="40"/>
      <c r="S500" s="40"/>
      <c r="T500" s="41" t="str" cm="1">
        <f t="array" ref="T500">IF($AC500=0,"",INDEX(Models!J$2:J$605,$AC500))</f>
        <v/>
      </c>
      <c r="U500" s="40"/>
      <c r="V500" s="40"/>
      <c r="W500" s="79" t="str" cm="1">
        <f t="array" ref="W500">IF(($Z500+$AA500+$AD500)=0,"",ExpandDiagCodes(_xlfn.TEXTJOIN(", ",TRUE,IF($AA500=0,"",INDEX(My_Audit!L$2:L$456,$AA500)),IF($Z500=0,"",INDEX(Output_Mac!AA$2:AA$500,$Z500)),IF($AD500=0,"",INDEX(Output_Win!AA$2:AA$243,$AD500)))))</f>
        <v/>
      </c>
      <c r="Y500" s="80">
        <f>IFERROR(MATCH($A500,CSV!$A$2:$A$510,0),0)</f>
        <v>0</v>
      </c>
      <c r="Z500" s="80">
        <f>IFERROR(MATCH($A500,Output_Mac!$A$2:$A$500,0),0)</f>
        <v>0</v>
      </c>
      <c r="AA500" s="80">
        <f>IFERROR(MATCH($A500,My_Audit!$A$2:$A$456,0),0)</f>
        <v>0</v>
      </c>
      <c r="AB500" s="80">
        <f>IFERROR(MATCH($C500,My_Audit!$B$2:$B$456,0),0)</f>
        <v>0</v>
      </c>
      <c r="AC500" s="80">
        <f>IFERROR(MATCH($E500,Models!$I$2:$I$605,0),0)</f>
        <v>0</v>
      </c>
      <c r="AD500" s="80">
        <f>IFERROR(MATCH($A500,Output_Win!$A$2:$A$243,0),0)</f>
        <v>0</v>
      </c>
    </row>
    <row r="501" spans="1:30">
      <c r="A501" s="40" t="str">
        <f>_xlfn.TEXTJOIN("",TRUE,Input!$A$4,TEXT(ROW(My_Audit!A500)+Input!$A$8-1,"00"))</f>
        <v>W4888</v>
      </c>
      <c r="B501" s="40" t="str">
        <f>_xlfn.TEXTJOIN("-",TRUE,"ITD",Input!$A$2,A501)</f>
        <v>ITD-SHR11749-W4888</v>
      </c>
      <c r="C501" s="41" t="str" cm="1">
        <f t="array" ref="C501">IF(($Y501+$Z501+$AA501+$AD501)=0,"",IFERROR(_xlfn.LET(_xlpm.CSVVal,IF($Y501=0,"",INDEX(CSV!B$2:B$510,$Y501)),_xlpm.MacVal,IF($Z501=0,"",INDEX(Output_Mac!B$2:B$500,$Z501)),_xlpm.WinVal,IF($AD501=0,"",INDEX(Output_Win!B$2:B$243,$AD501)),_xlpm.MyAuditVal,IF($AA501=0,"",INDEX(My_Audit!B$2:B$456,$AA501)),_xlfn.IFS(_xlpm.MyAuditVal&lt;&gt;"",_xlpm.MyAuditVal,_xlpm.MacVal&lt;&gt;"",_xlpm.MacVal,_xlpm.WinVal&lt;&gt;"",_xlpm.WinVal,_xlpm.CSVVal&lt;&gt;"",_xlpm.CSVVal)),""))</f>
        <v/>
      </c>
      <c r="D501" s="41" t="str" cm="1">
        <f t="array" ref="D501">IF(($Y501+$Z501+$AA501+$AD501)=0,"",IFERROR(_xlfn.LET(_xlpm.CSVVal,IF($Y501=0,"",INDEX(CSV!C$2:C$510,$Y501)),_xlpm.MacVal,IF($Z501=0,"",INDEX(Output_Mac!D$2:D$500,$Z501)),_xlpm.WinVal,IF($AD501=0,"",INDEX(Output_Win!D$2:D$243,$AD501)),_xlpm.MyAuditVal,IF($AA501=0,"",INDEX(My_Audit!C$2:C$456,$AA501)),_xlfn.IFS(_xlpm.MyAuditVal&lt;&gt;"",_xlpm.MyAuditVal,_xlpm.MacVal&lt;&gt;"",_xlpm.MacVal,_xlpm.WinVal&lt;&gt;"",_xlpm.WinVal,_xlpm.CSVVal&lt;&gt;"",_xlpm.CSVVal)),""))</f>
        <v/>
      </c>
      <c r="E501" s="41" t="str" cm="1">
        <f t="array" ref="E501">IF(($Y501+$Z501+$AA501+$AD501)=0,"",IFERROR(_xlfn.LET(_xlpm.CSVVal,IF($Y501=0,"",INDEX(CSV!E$2:E$510,$Y501)),_xlpm.MacVal,IF($Z501=0,"",INDEX(Output_Mac!C$2:C$500,$Z501)),_xlpm.WinVal,IF($AD501=0,"",INDEX(Output_Win!C$2:C$243,$AD501)),_xlpm.MyAuditVal,IF($AA501=0,"",INDEX(My_Audit!D$2:D$456,$AA501)),_xlfn.IFS(_xlpm.MyAuditVal&lt;&gt;"",_xlpm.MyAuditVal,_xlpm.MacVal&lt;&gt;"",_xlpm.MacVal,_xlpm.WinVal&lt;&gt;"",_xlpm.WinVal,_xlpm.CSVVal&lt;&gt;"",_xlpm.CSVVal)),""))</f>
        <v/>
      </c>
      <c r="F501" s="41" t="str" cm="1">
        <f t="array" ref="F501">IF(($Y501+$Z501+$AA501+$AD501)=0,"",IFERROR(_xlfn.LET(_xlpm.CSVVal,IF($Y501=0,"",INDEX(CSV!F$2:F$510,$Y501)),_xlpm.MacVal,IF($Z501=0,"",INDEX(Output_Mac!E$2:E$500,$Z501)),_xlpm.WinVal,IF($AD501=0,"",INDEX(Output_Win!E$2:E$243,$AD501)),_xlpm.MyAuditVal,IF($AA501=0,"",INDEX(My_Audit!E$2:E$456,$AA501)),_xlfn.IFS(_xlpm.MyAuditVal&lt;&gt;"",_xlpm.MyAuditVal,_xlpm.MacVal&lt;&gt;"",_xlpm.MacVal,_xlpm.WinVal&lt;&gt;"",_xlpm.WinVal,_xlpm.CSVVal&lt;&gt;"",PROPER(_xlpm.CSVVal))),""))</f>
        <v/>
      </c>
      <c r="G501" s="41" t="str" cm="1">
        <f t="array" ref="G501">IF(($Y501+$Z501+$AA501+$AD501)=0,"",IFERROR(_xlfn.LET(_xlpm.CSVVal,IF($Y501=0,"",INDEX(CSV!G$2:G$510,$Y501)),_xlpm.MacVal,IF($Z501=0,"",INDEX(Output_Mac!G$2:G$500,$Z501)),_xlpm.WinVal,IF($AD501=0,"",INDEX(Output_Win!G$2:G$243,$AD501)),_xlpm.MyAuditVal,IF($AA501=0,"",INDEX(My_Audit!F$2:F$456,$AA501)),_xlfn.IFS(_xlpm.MyAuditVal&lt;&gt;"",_xlpm.MyAuditVal,_xlpm.MacVal&lt;&gt;"",_xlpm.MacVal,_xlpm.WinVal&lt;&gt;"",_xlpm.WinVal,_xlpm.CSVVal&lt;&gt;"",_xlpm.CSVVal)),""))</f>
        <v/>
      </c>
      <c r="H501" s="41" t="str" cm="1">
        <f t="array" ref="H501">IF($Z501&gt;0,INDEX(Output_Mac!H$2:H$500,$Z501),IF($AD501&gt;0,INDEX(Output_Win!H$2:H$243,$AD501),IF($AA501&gt;0,_xlfn.LET(_xlpm.MyAuditVal,INDEX(My_Audit!G$2:G$456,$AA501),IF(_xlpm.MyAuditVal=0,"",_xlpm.MyAuditVal)),"")))</f>
        <v/>
      </c>
      <c r="I501" s="41" t="str" cm="1">
        <f t="array" ref="I501">IF(($Y501+$Z501+$AA501+$AD501)=0,"",IFERROR(_xlfn.LET(_xlpm.CSVVal,IF($Y501=0,"",INDEX(CSV!H$2:H$510,$Y501)),_xlpm.MacVal,IF($Z501=0,"",INDEX(Output_Mac!I$2:I$500,$Z501)),_xlpm.WinVal,IF($AD501=0,"",INDEX(Output_Win!I$2:I$243,$AD501)),_xlpm.MyAuditVal,IF($AA501=0,"",INDEX(My_Audit!H$2:H$456,$AA501)),_xlfn.IFS(_xlpm.MyAuditVal&lt;&gt;"",_xlpm.MyAuditVal,_xlpm.MacVal&lt;&gt;"",_xlpm.MacVal,_xlpm.WinVal&lt;&gt;"",_xlpm.WinVal,_xlpm.CSVVal&lt;&gt;"",_xlpm.CSVVal)),""))</f>
        <v/>
      </c>
      <c r="J501" s="41" t="str" cm="1">
        <f t="array" ref="J501">IF(($Y501+$Z501+$AA501+$AD501)=0,"",IFERROR(_xlfn.LET(_xlpm.CSVVal,IF($Y501=0,"",INDEX(CSV!J$2:J$510,$Y501)),_xlpm.MacVal,IF($Z501=0,"",INDEX(Output_Mac!J$2:J$500,$Z501)),_xlpm.WinVal,IF($AD501=0,"",INDEX(Output_Win!J$2:J$243,$AD501)),_xlpm.MyAuditVal,IF($AA501=0,"",INDEX(My_Audit!I$2:I$456,$AA501)),_xlfn.IFS(_xlpm.MyAuditVal&lt;&gt;"",_xlpm.MyAuditVal,_xlpm.MacVal&lt;&gt;"",_xlpm.MacVal,_xlpm.WinVal&lt;&gt;"",_xlpm.WinVal,_xlpm.CSVVal&lt;&gt;"",_xlpm.CSVVal)),""))</f>
        <v/>
      </c>
      <c r="K501" s="41" t="str" cm="1">
        <f t="array" ref="K501">IF(($Y501+$Z501+$AA501+$AD501)=0,"",IFERROR(_xlfn.LET(_xlpm.CSVVal,IF($Y501=0,"",INDEX(CSV!N$2:N$510,$Y501)),_xlpm.MacVal,IF($Z501=0,"",INDEX(Output_Mac!L$2:L$500,$Z501)),_xlpm.WinVal,IF($AD501=0,"",INDEX(Output_Win!L$2:L$243,$AD501)),_xlpm.MyAuditVal,IF($AA501=0,"",INDEX(My_Audit!J$2:J$456,$AA501)),_xlfn.IFS(_xlpm.MyAuditVal&lt;&gt;"",_xlpm.MyAuditVal,_xlpm.MacVal&lt;&gt;"",_xlpm.MacVal,_xlpm.WinVal&lt;&gt;"",_xlpm.WinVal,_xlpm.CSVVal&lt;&gt;"",_xlpm.CSVVal)),""))</f>
        <v/>
      </c>
      <c r="L501" s="41" t="str" cm="1">
        <f t="array" ref="L501">IF(($Y501+$Z501+$AA501+$AD501)=0,"",IFERROR(_xlfn.LET(_xlpm.CSVVal,IF($Y501=0,"",INDEX(CSV!Q$2:Q$510,$Y501)),_xlpm.MacVal,IF($Z501=0,"",INDEX(Output_Mac!M$2:M$500,$Z501)),_xlpm.WinVal,IF($AD501=0,"",INDEX(Output_Win!M$2:M$243,$AD501)),_xlpm.MyAuditVal,IF($AA501=0,"",INDEX(My_Audit!K$2:K$456,$AA501)),_xlfn.IFS(_xlpm.MyAuditVal&lt;&gt;"",_xlpm.MyAuditVal,_xlpm.MacVal&lt;&gt;"",_xlpm.MacVal,_xlpm.WinVal&lt;&gt;"",_xlpm.WinVal,_xlpm.CSVVal&lt;&gt;"",_xlpm.CSVVal)),""))</f>
        <v/>
      </c>
      <c r="M501" s="41" t="str" cm="1">
        <f t="array" ref="M501">IF(($Y501+$Z501+$AA501+$AD501)=0,"",ExpandDiagCodes(_xlfn.TEXTJOIN(", ",TRUE,IF($AA501=0,"",INDEX(My_Audit!N$2:N$456,$AA501)),IF($Z501=0,"",INDEX(Output_Mac!S$2:S$500,$Z501)),IF($AD501=0,"",INDEX(Output_Win!S$2:S$243,$AD501)),IF($Y501=0,"",INDEX(CSV!AE$2:AE$510,$Y501)))))</f>
        <v/>
      </c>
      <c r="N501" s="41" t="str" cm="1">
        <f t="array" ref="N501">IF(($Y501+$Z501+$AA501+$AD501)=0,"",IFERROR(_xlfn.LET(_xlpm.CSVVal,IF($Y501=0,"",INDEX(CSV!AG$2:AG$510,$Y501)),_xlpm.MacVal,IF($Z501=0,"",INDEX(Output_Mac!T$2:T$500,$Z501)),_xlpm.WinVal,IF($AD501=0,"",INDEX(Output_Win!T$2:T$243,$AD501)),_xlpm.MyAuditVal,IF($AA501=0,"",INDEX(My_Audit!O$2:O$456,$AA501)),_xlfn.IFS(_xlpm.MyAuditVal&lt;&gt;"",_xlpm.MyAuditVal,_xlpm.MacVal&lt;&gt;"",_xlpm.MacVal,_xlpm.WinVal&lt;&gt;"",_xlpm.WinVal,_xlpm.CSVVal&lt;&gt;"",_xlpm.CSVVal)),""))</f>
        <v/>
      </c>
      <c r="O501" s="40" t="str" cm="1">
        <f t="array" ref="O501">IF($AB501=0,"",INDEX(My_Audit!P$2:P$456,$AB501))&amp;""</f>
        <v/>
      </c>
      <c r="P501" s="40"/>
      <c r="Q501" s="41" t="str">
        <f>IF(LEFT(N501,4)="Pass","Nist SP 800-88",My_Audit!R501)&amp;""</f>
        <v/>
      </c>
      <c r="R501" s="40"/>
      <c r="S501" s="40"/>
      <c r="T501" s="41" t="str" cm="1">
        <f t="array" ref="T501">IF($AC501=0,"",INDEX(Models!J$2:J$605,$AC501))</f>
        <v/>
      </c>
      <c r="U501" s="40"/>
      <c r="V501" s="40"/>
      <c r="W501" s="79" t="str" cm="1">
        <f t="array" ref="W501">IF(($Z501+$AA501+$AD501)=0,"",ExpandDiagCodes(_xlfn.TEXTJOIN(", ",TRUE,IF($AA501=0,"",INDEX(My_Audit!L$2:L$456,$AA501)),IF($Z501=0,"",INDEX(Output_Mac!AA$2:AA$500,$Z501)),IF($AD501=0,"",INDEX(Output_Win!AA$2:AA$243,$AD501)))))</f>
        <v/>
      </c>
      <c r="Y501" s="80">
        <f>IFERROR(MATCH($A501,CSV!$A$2:$A$510,0),0)</f>
        <v>0</v>
      </c>
      <c r="Z501" s="80">
        <f>IFERROR(MATCH($A501,Output_Mac!$A$2:$A$500,0),0)</f>
        <v>0</v>
      </c>
      <c r="AA501" s="80">
        <f>IFERROR(MATCH($A501,My_Audit!$A$2:$A$456,0),0)</f>
        <v>0</v>
      </c>
      <c r="AB501" s="80">
        <f>IFERROR(MATCH($C501,My_Audit!$B$2:$B$456,0),0)</f>
        <v>0</v>
      </c>
      <c r="AC501" s="80">
        <f>IFERROR(MATCH($E501,Models!$I$2:$I$605,0),0)</f>
        <v>0</v>
      </c>
      <c r="AD501" s="80">
        <f>IFERROR(MATCH($A501,Output_Win!$A$2:$A$243,0),0)</f>
        <v>0</v>
      </c>
    </row>
    <row r="502" spans="1:30">
      <c r="A502" s="40" t="str">
        <f>_xlfn.TEXTJOIN("",TRUE,Input!$A$4,TEXT(ROW(My_Audit!A501)+Input!$A$8-1,"00"))</f>
        <v>W4889</v>
      </c>
      <c r="B502" s="40" t="str">
        <f>_xlfn.TEXTJOIN("-",TRUE,"ITD",Input!$A$2,A502)</f>
        <v>ITD-SHR11749-W4889</v>
      </c>
      <c r="C502" s="41" t="str" cm="1">
        <f t="array" ref="C502">IF(($Y502+$Z502+$AA502+$AD502)=0,"",IFERROR(_xlfn.LET(_xlpm.CSVVal,IF($Y502=0,"",INDEX(CSV!B$2:B$510,$Y502)),_xlpm.MacVal,IF($Z502=0,"",INDEX(Output_Mac!B$2:B$500,$Z502)),_xlpm.WinVal,IF($AD502=0,"",INDEX(Output_Win!B$2:B$243,$AD502)),_xlpm.MyAuditVal,IF($AA502=0,"",INDEX(My_Audit!B$2:B$456,$AA502)),_xlfn.IFS(_xlpm.MyAuditVal&lt;&gt;"",_xlpm.MyAuditVal,_xlpm.MacVal&lt;&gt;"",_xlpm.MacVal,_xlpm.WinVal&lt;&gt;"",_xlpm.WinVal,_xlpm.CSVVal&lt;&gt;"",_xlpm.CSVVal)),""))</f>
        <v/>
      </c>
      <c r="D502" s="41" t="str" cm="1">
        <f t="array" ref="D502">IF(($Y502+$Z502+$AA502+$AD502)=0,"",IFERROR(_xlfn.LET(_xlpm.CSVVal,IF($Y502=0,"",INDEX(CSV!C$2:C$510,$Y502)),_xlpm.MacVal,IF($Z502=0,"",INDEX(Output_Mac!D$2:D$500,$Z502)),_xlpm.WinVal,IF($AD502=0,"",INDEX(Output_Win!D$2:D$243,$AD502)),_xlpm.MyAuditVal,IF($AA502=0,"",INDEX(My_Audit!C$2:C$456,$AA502)),_xlfn.IFS(_xlpm.MyAuditVal&lt;&gt;"",_xlpm.MyAuditVal,_xlpm.MacVal&lt;&gt;"",_xlpm.MacVal,_xlpm.WinVal&lt;&gt;"",_xlpm.WinVal,_xlpm.CSVVal&lt;&gt;"",_xlpm.CSVVal)),""))</f>
        <v/>
      </c>
      <c r="E502" s="41" t="str" cm="1">
        <f t="array" ref="E502">IF(($Y502+$Z502+$AA502+$AD502)=0,"",IFERROR(_xlfn.LET(_xlpm.CSVVal,IF($Y502=0,"",INDEX(CSV!E$2:E$510,$Y502)),_xlpm.MacVal,IF($Z502=0,"",INDEX(Output_Mac!C$2:C$500,$Z502)),_xlpm.WinVal,IF($AD502=0,"",INDEX(Output_Win!C$2:C$243,$AD502)),_xlpm.MyAuditVal,IF($AA502=0,"",INDEX(My_Audit!D$2:D$456,$AA502)),_xlfn.IFS(_xlpm.MyAuditVal&lt;&gt;"",_xlpm.MyAuditVal,_xlpm.MacVal&lt;&gt;"",_xlpm.MacVal,_xlpm.WinVal&lt;&gt;"",_xlpm.WinVal,_xlpm.CSVVal&lt;&gt;"",_xlpm.CSVVal)),""))</f>
        <v/>
      </c>
      <c r="F502" s="41" t="str" cm="1">
        <f t="array" ref="F502">IF(($Y502+$Z502+$AA502+$AD502)=0,"",IFERROR(_xlfn.LET(_xlpm.CSVVal,IF($Y502=0,"",INDEX(CSV!F$2:F$510,$Y502)),_xlpm.MacVal,IF($Z502=0,"",INDEX(Output_Mac!E$2:E$500,$Z502)),_xlpm.WinVal,IF($AD502=0,"",INDEX(Output_Win!E$2:E$243,$AD502)),_xlpm.MyAuditVal,IF($AA502=0,"",INDEX(My_Audit!E$2:E$456,$AA502)),_xlfn.IFS(_xlpm.MyAuditVal&lt;&gt;"",_xlpm.MyAuditVal,_xlpm.MacVal&lt;&gt;"",_xlpm.MacVal,_xlpm.WinVal&lt;&gt;"",_xlpm.WinVal,_xlpm.CSVVal&lt;&gt;"",PROPER(_xlpm.CSVVal))),""))</f>
        <v/>
      </c>
      <c r="G502" s="41" t="str" cm="1">
        <f t="array" ref="G502">IF(($Y502+$Z502+$AA502+$AD502)=0,"",IFERROR(_xlfn.LET(_xlpm.CSVVal,IF($Y502=0,"",INDEX(CSV!G$2:G$510,$Y502)),_xlpm.MacVal,IF($Z502=0,"",INDEX(Output_Mac!G$2:G$500,$Z502)),_xlpm.WinVal,IF($AD502=0,"",INDEX(Output_Win!G$2:G$243,$AD502)),_xlpm.MyAuditVal,IF($AA502=0,"",INDEX(My_Audit!F$2:F$456,$AA502)),_xlfn.IFS(_xlpm.MyAuditVal&lt;&gt;"",_xlpm.MyAuditVal,_xlpm.MacVal&lt;&gt;"",_xlpm.MacVal,_xlpm.WinVal&lt;&gt;"",_xlpm.WinVal,_xlpm.CSVVal&lt;&gt;"",_xlpm.CSVVal)),""))</f>
        <v/>
      </c>
      <c r="H502" s="41" t="str" cm="1">
        <f t="array" ref="H502">IF($Z502&gt;0,INDEX(Output_Mac!H$2:H$500,$Z502),IF($AD502&gt;0,INDEX(Output_Win!H$2:H$243,$AD502),IF($AA502&gt;0,_xlfn.LET(_xlpm.MyAuditVal,INDEX(My_Audit!G$2:G$456,$AA502),IF(_xlpm.MyAuditVal=0,"",_xlpm.MyAuditVal)),"")))</f>
        <v/>
      </c>
      <c r="I502" s="41" t="str" cm="1">
        <f t="array" ref="I502">IF(($Y502+$Z502+$AA502+$AD502)=0,"",IFERROR(_xlfn.LET(_xlpm.CSVVal,IF($Y502=0,"",INDEX(CSV!H$2:H$510,$Y502)),_xlpm.MacVal,IF($Z502=0,"",INDEX(Output_Mac!I$2:I$500,$Z502)),_xlpm.WinVal,IF($AD502=0,"",INDEX(Output_Win!I$2:I$243,$AD502)),_xlpm.MyAuditVal,IF($AA502=0,"",INDEX(My_Audit!H$2:H$456,$AA502)),_xlfn.IFS(_xlpm.MyAuditVal&lt;&gt;"",_xlpm.MyAuditVal,_xlpm.MacVal&lt;&gt;"",_xlpm.MacVal,_xlpm.WinVal&lt;&gt;"",_xlpm.WinVal,_xlpm.CSVVal&lt;&gt;"",_xlpm.CSVVal)),""))</f>
        <v/>
      </c>
      <c r="J502" s="41" t="str" cm="1">
        <f t="array" ref="J502">IF(($Y502+$Z502+$AA502+$AD502)=0,"",IFERROR(_xlfn.LET(_xlpm.CSVVal,IF($Y502=0,"",INDEX(CSV!J$2:J$510,$Y502)),_xlpm.MacVal,IF($Z502=0,"",INDEX(Output_Mac!J$2:J$500,$Z502)),_xlpm.WinVal,IF($AD502=0,"",INDEX(Output_Win!J$2:J$243,$AD502)),_xlpm.MyAuditVal,IF($AA502=0,"",INDEX(My_Audit!I$2:I$456,$AA502)),_xlfn.IFS(_xlpm.MyAuditVal&lt;&gt;"",_xlpm.MyAuditVal,_xlpm.MacVal&lt;&gt;"",_xlpm.MacVal,_xlpm.WinVal&lt;&gt;"",_xlpm.WinVal,_xlpm.CSVVal&lt;&gt;"",_xlpm.CSVVal)),""))</f>
        <v/>
      </c>
      <c r="K502" s="41" t="str" cm="1">
        <f t="array" ref="K502">IF(($Y502+$Z502+$AA502+$AD502)=0,"",IFERROR(_xlfn.LET(_xlpm.CSVVal,IF($Y502=0,"",INDEX(CSV!N$2:N$510,$Y502)),_xlpm.MacVal,IF($Z502=0,"",INDEX(Output_Mac!L$2:L$500,$Z502)),_xlpm.WinVal,IF($AD502=0,"",INDEX(Output_Win!L$2:L$243,$AD502)),_xlpm.MyAuditVal,IF($AA502=0,"",INDEX(My_Audit!J$2:J$456,$AA502)),_xlfn.IFS(_xlpm.MyAuditVal&lt;&gt;"",_xlpm.MyAuditVal,_xlpm.MacVal&lt;&gt;"",_xlpm.MacVal,_xlpm.WinVal&lt;&gt;"",_xlpm.WinVal,_xlpm.CSVVal&lt;&gt;"",_xlpm.CSVVal)),""))</f>
        <v/>
      </c>
      <c r="L502" s="41" t="str" cm="1">
        <f t="array" ref="L502">IF(($Y502+$Z502+$AA502+$AD502)=0,"",IFERROR(_xlfn.LET(_xlpm.CSVVal,IF($Y502=0,"",INDEX(CSV!Q$2:Q$510,$Y502)),_xlpm.MacVal,IF($Z502=0,"",INDEX(Output_Mac!M$2:M$500,$Z502)),_xlpm.WinVal,IF($AD502=0,"",INDEX(Output_Win!M$2:M$243,$AD502)),_xlpm.MyAuditVal,IF($AA502=0,"",INDEX(My_Audit!K$2:K$456,$AA502)),_xlfn.IFS(_xlpm.MyAuditVal&lt;&gt;"",_xlpm.MyAuditVal,_xlpm.MacVal&lt;&gt;"",_xlpm.MacVal,_xlpm.WinVal&lt;&gt;"",_xlpm.WinVal,_xlpm.CSVVal&lt;&gt;"",_xlpm.CSVVal)),""))</f>
        <v/>
      </c>
      <c r="M502" s="41" t="str" cm="1">
        <f t="array" ref="M502">IF(($Y502+$Z502+$AA502+$AD502)=0,"",ExpandDiagCodes(_xlfn.TEXTJOIN(", ",TRUE,IF($AA502=0,"",INDEX(My_Audit!N$2:N$456,$AA502)),IF($Z502=0,"",INDEX(Output_Mac!S$2:S$500,$Z502)),IF($AD502=0,"",INDEX(Output_Win!S$2:S$243,$AD502)),IF($Y502=0,"",INDEX(CSV!AE$2:AE$510,$Y502)))))</f>
        <v/>
      </c>
      <c r="N502" s="41" t="str" cm="1">
        <f t="array" ref="N502">IF(($Y502+$Z502+$AA502+$AD502)=0,"",IFERROR(_xlfn.LET(_xlpm.CSVVal,IF($Y502=0,"",INDEX(CSV!AG$2:AG$510,$Y502)),_xlpm.MacVal,IF($Z502=0,"",INDEX(Output_Mac!T$2:T$500,$Z502)),_xlpm.WinVal,IF($AD502=0,"",INDEX(Output_Win!T$2:T$243,$AD502)),_xlpm.MyAuditVal,IF($AA502=0,"",INDEX(My_Audit!O$2:O$456,$AA502)),_xlfn.IFS(_xlpm.MyAuditVal&lt;&gt;"",_xlpm.MyAuditVal,_xlpm.MacVal&lt;&gt;"",_xlpm.MacVal,_xlpm.WinVal&lt;&gt;"",_xlpm.WinVal,_xlpm.CSVVal&lt;&gt;"",_xlpm.CSVVal)),""))</f>
        <v/>
      </c>
      <c r="O502" s="40" t="str" cm="1">
        <f t="array" ref="O502">IF($AB502=0,"",INDEX(My_Audit!P$2:P$456,$AB502))&amp;""</f>
        <v/>
      </c>
      <c r="P502" s="40"/>
      <c r="Q502" s="41" t="str">
        <f>IF(LEFT(N502,4)="Pass","Nist SP 800-88",My_Audit!R502)&amp;""</f>
        <v/>
      </c>
      <c r="R502" s="40"/>
      <c r="S502" s="40"/>
      <c r="T502" s="41" t="str" cm="1">
        <f t="array" ref="T502">IF($AC502=0,"",INDEX(Models!J$2:J$605,$AC502))</f>
        <v/>
      </c>
      <c r="U502" s="40"/>
      <c r="V502" s="40"/>
      <c r="W502" s="79" t="str" cm="1">
        <f t="array" ref="W502">IF(($Z502+$AA502+$AD502)=0,"",ExpandDiagCodes(_xlfn.TEXTJOIN(", ",TRUE,IF($AA502=0,"",INDEX(My_Audit!L$2:L$456,$AA502)),IF($Z502=0,"",INDEX(Output_Mac!AA$2:AA$500,$Z502)),IF($AD502=0,"",INDEX(Output_Win!AA$2:AA$243,$AD502)))))</f>
        <v/>
      </c>
      <c r="Y502" s="80">
        <f>IFERROR(MATCH($A502,CSV!$A$2:$A$510,0),0)</f>
        <v>0</v>
      </c>
      <c r="Z502" s="80">
        <f>IFERROR(MATCH($A502,Output_Mac!$A$2:$A$500,0),0)</f>
        <v>0</v>
      </c>
      <c r="AA502" s="80">
        <f>IFERROR(MATCH($A502,My_Audit!$A$2:$A$456,0),0)</f>
        <v>0</v>
      </c>
      <c r="AB502" s="80">
        <f>IFERROR(MATCH($C502,My_Audit!$B$2:$B$456,0),0)</f>
        <v>0</v>
      </c>
      <c r="AC502" s="80">
        <f>IFERROR(MATCH($E502,Models!$I$2:$I$605,0),0)</f>
        <v>0</v>
      </c>
      <c r="AD502" s="80">
        <f>IFERROR(MATCH($A502,Output_Win!$A$2:$A$243,0),0)</f>
        <v>0</v>
      </c>
    </row>
    <row r="503" spans="1:30">
      <c r="A503" s="40" t="str">
        <f>_xlfn.TEXTJOIN("",TRUE,Input!$A$4,TEXT(ROW(My_Audit!A502)+Input!$A$8-1,"00"))</f>
        <v>W4890</v>
      </c>
      <c r="B503" s="40" t="str">
        <f>_xlfn.TEXTJOIN("-",TRUE,"ITD",Input!$A$2,A503)</f>
        <v>ITD-SHR11749-W4890</v>
      </c>
      <c r="C503" s="41" t="str" cm="1">
        <f t="array" ref="C503">IF(($Y503+$Z503+$AA503+$AD503)=0,"",IFERROR(_xlfn.LET(_xlpm.CSVVal,IF($Y503=0,"",INDEX(CSV!B$2:B$510,$Y503)),_xlpm.MacVal,IF($Z503=0,"",INDEX(Output_Mac!B$2:B$500,$Z503)),_xlpm.WinVal,IF($AD503=0,"",INDEX(Output_Win!B$2:B$243,$AD503)),_xlpm.MyAuditVal,IF($AA503=0,"",INDEX(My_Audit!B$2:B$456,$AA503)),_xlfn.IFS(_xlpm.MyAuditVal&lt;&gt;"",_xlpm.MyAuditVal,_xlpm.MacVal&lt;&gt;"",_xlpm.MacVal,_xlpm.WinVal&lt;&gt;"",_xlpm.WinVal,_xlpm.CSVVal&lt;&gt;"",_xlpm.CSVVal)),""))</f>
        <v/>
      </c>
      <c r="D503" s="41" t="str" cm="1">
        <f t="array" ref="D503">IF(($Y503+$Z503+$AA503+$AD503)=0,"",IFERROR(_xlfn.LET(_xlpm.CSVVal,IF($Y503=0,"",INDEX(CSV!C$2:C$510,$Y503)),_xlpm.MacVal,IF($Z503=0,"",INDEX(Output_Mac!D$2:D$500,$Z503)),_xlpm.WinVal,IF($AD503=0,"",INDEX(Output_Win!D$2:D$243,$AD503)),_xlpm.MyAuditVal,IF($AA503=0,"",INDEX(My_Audit!C$2:C$456,$AA503)),_xlfn.IFS(_xlpm.MyAuditVal&lt;&gt;"",_xlpm.MyAuditVal,_xlpm.MacVal&lt;&gt;"",_xlpm.MacVal,_xlpm.WinVal&lt;&gt;"",_xlpm.WinVal,_xlpm.CSVVal&lt;&gt;"",_xlpm.CSVVal)),""))</f>
        <v/>
      </c>
      <c r="E503" s="41" t="str" cm="1">
        <f t="array" ref="E503">IF(($Y503+$Z503+$AA503+$AD503)=0,"",IFERROR(_xlfn.LET(_xlpm.CSVVal,IF($Y503=0,"",INDEX(CSV!E$2:E$510,$Y503)),_xlpm.MacVal,IF($Z503=0,"",INDEX(Output_Mac!C$2:C$500,$Z503)),_xlpm.WinVal,IF($AD503=0,"",INDEX(Output_Win!C$2:C$243,$AD503)),_xlpm.MyAuditVal,IF($AA503=0,"",INDEX(My_Audit!D$2:D$456,$AA503)),_xlfn.IFS(_xlpm.MyAuditVal&lt;&gt;"",_xlpm.MyAuditVal,_xlpm.MacVal&lt;&gt;"",_xlpm.MacVal,_xlpm.WinVal&lt;&gt;"",_xlpm.WinVal,_xlpm.CSVVal&lt;&gt;"",_xlpm.CSVVal)),""))</f>
        <v/>
      </c>
      <c r="F503" s="41" t="str" cm="1">
        <f t="array" ref="F503">IF(($Y503+$Z503+$AA503+$AD503)=0,"",IFERROR(_xlfn.LET(_xlpm.CSVVal,IF($Y503=0,"",INDEX(CSV!F$2:F$510,$Y503)),_xlpm.MacVal,IF($Z503=0,"",INDEX(Output_Mac!E$2:E$500,$Z503)),_xlpm.WinVal,IF($AD503=0,"",INDEX(Output_Win!E$2:E$243,$AD503)),_xlpm.MyAuditVal,IF($AA503=0,"",INDEX(My_Audit!E$2:E$456,$AA503)),_xlfn.IFS(_xlpm.MyAuditVal&lt;&gt;"",_xlpm.MyAuditVal,_xlpm.MacVal&lt;&gt;"",_xlpm.MacVal,_xlpm.WinVal&lt;&gt;"",_xlpm.WinVal,_xlpm.CSVVal&lt;&gt;"",PROPER(_xlpm.CSVVal))),""))</f>
        <v/>
      </c>
      <c r="G503" s="41" t="str" cm="1">
        <f t="array" ref="G503">IF(($Y503+$Z503+$AA503+$AD503)=0,"",IFERROR(_xlfn.LET(_xlpm.CSVVal,IF($Y503=0,"",INDEX(CSV!G$2:G$510,$Y503)),_xlpm.MacVal,IF($Z503=0,"",INDEX(Output_Mac!G$2:G$500,$Z503)),_xlpm.WinVal,IF($AD503=0,"",INDEX(Output_Win!G$2:G$243,$AD503)),_xlpm.MyAuditVal,IF($AA503=0,"",INDEX(My_Audit!F$2:F$456,$AA503)),_xlfn.IFS(_xlpm.MyAuditVal&lt;&gt;"",_xlpm.MyAuditVal,_xlpm.MacVal&lt;&gt;"",_xlpm.MacVal,_xlpm.WinVal&lt;&gt;"",_xlpm.WinVal,_xlpm.CSVVal&lt;&gt;"",_xlpm.CSVVal)),""))</f>
        <v/>
      </c>
      <c r="H503" s="41" t="str" cm="1">
        <f t="array" ref="H503">IF($Z503&gt;0,INDEX(Output_Mac!H$2:H$500,$Z503),IF($AD503&gt;0,INDEX(Output_Win!H$2:H$243,$AD503),IF($AA503&gt;0,_xlfn.LET(_xlpm.MyAuditVal,INDEX(My_Audit!G$2:G$456,$AA503),IF(_xlpm.MyAuditVal=0,"",_xlpm.MyAuditVal)),"")))</f>
        <v/>
      </c>
      <c r="I503" s="41" t="str" cm="1">
        <f t="array" ref="I503">IF(($Y503+$Z503+$AA503+$AD503)=0,"",IFERROR(_xlfn.LET(_xlpm.CSVVal,IF($Y503=0,"",INDEX(CSV!H$2:H$510,$Y503)),_xlpm.MacVal,IF($Z503=0,"",INDEX(Output_Mac!I$2:I$500,$Z503)),_xlpm.WinVal,IF($AD503=0,"",INDEX(Output_Win!I$2:I$243,$AD503)),_xlpm.MyAuditVal,IF($AA503=0,"",INDEX(My_Audit!H$2:H$456,$AA503)),_xlfn.IFS(_xlpm.MyAuditVal&lt;&gt;"",_xlpm.MyAuditVal,_xlpm.MacVal&lt;&gt;"",_xlpm.MacVal,_xlpm.WinVal&lt;&gt;"",_xlpm.WinVal,_xlpm.CSVVal&lt;&gt;"",_xlpm.CSVVal)),""))</f>
        <v/>
      </c>
      <c r="J503" s="41" t="str" cm="1">
        <f t="array" ref="J503">IF(($Y503+$Z503+$AA503+$AD503)=0,"",IFERROR(_xlfn.LET(_xlpm.CSVVal,IF($Y503=0,"",INDEX(CSV!J$2:J$510,$Y503)),_xlpm.MacVal,IF($Z503=0,"",INDEX(Output_Mac!J$2:J$500,$Z503)),_xlpm.WinVal,IF($AD503=0,"",INDEX(Output_Win!J$2:J$243,$AD503)),_xlpm.MyAuditVal,IF($AA503=0,"",INDEX(My_Audit!I$2:I$456,$AA503)),_xlfn.IFS(_xlpm.MyAuditVal&lt;&gt;"",_xlpm.MyAuditVal,_xlpm.MacVal&lt;&gt;"",_xlpm.MacVal,_xlpm.WinVal&lt;&gt;"",_xlpm.WinVal,_xlpm.CSVVal&lt;&gt;"",_xlpm.CSVVal)),""))</f>
        <v/>
      </c>
      <c r="K503" s="41" t="str" cm="1">
        <f t="array" ref="K503">IF(($Y503+$Z503+$AA503+$AD503)=0,"",IFERROR(_xlfn.LET(_xlpm.CSVVal,IF($Y503=0,"",INDEX(CSV!N$2:N$510,$Y503)),_xlpm.MacVal,IF($Z503=0,"",INDEX(Output_Mac!L$2:L$500,$Z503)),_xlpm.WinVal,IF($AD503=0,"",INDEX(Output_Win!L$2:L$243,$AD503)),_xlpm.MyAuditVal,IF($AA503=0,"",INDEX(My_Audit!J$2:J$456,$AA503)),_xlfn.IFS(_xlpm.MyAuditVal&lt;&gt;"",_xlpm.MyAuditVal,_xlpm.MacVal&lt;&gt;"",_xlpm.MacVal,_xlpm.WinVal&lt;&gt;"",_xlpm.WinVal,_xlpm.CSVVal&lt;&gt;"",_xlpm.CSVVal)),""))</f>
        <v/>
      </c>
      <c r="L503" s="41" t="str" cm="1">
        <f t="array" ref="L503">IF(($Y503+$Z503+$AA503+$AD503)=0,"",IFERROR(_xlfn.LET(_xlpm.CSVVal,IF($Y503=0,"",INDEX(CSV!Q$2:Q$510,$Y503)),_xlpm.MacVal,IF($Z503=0,"",INDEX(Output_Mac!M$2:M$500,$Z503)),_xlpm.WinVal,IF($AD503=0,"",INDEX(Output_Win!M$2:M$243,$AD503)),_xlpm.MyAuditVal,IF($AA503=0,"",INDEX(My_Audit!K$2:K$456,$AA503)),_xlfn.IFS(_xlpm.MyAuditVal&lt;&gt;"",_xlpm.MyAuditVal,_xlpm.MacVal&lt;&gt;"",_xlpm.MacVal,_xlpm.WinVal&lt;&gt;"",_xlpm.WinVal,_xlpm.CSVVal&lt;&gt;"",_xlpm.CSVVal)),""))</f>
        <v/>
      </c>
      <c r="M503" s="41" t="str" cm="1">
        <f t="array" ref="M503">IF(($Y503+$Z503+$AA503+$AD503)=0,"",ExpandDiagCodes(_xlfn.TEXTJOIN(", ",TRUE,IF($AA503=0,"",INDEX(My_Audit!N$2:N$456,$AA503)),IF($Z503=0,"",INDEX(Output_Mac!S$2:S$500,$Z503)),IF($AD503=0,"",INDEX(Output_Win!S$2:S$243,$AD503)),IF($Y503=0,"",INDEX(CSV!AE$2:AE$510,$Y503)))))</f>
        <v/>
      </c>
      <c r="N503" s="41" t="str" cm="1">
        <f t="array" ref="N503">IF(($Y503+$Z503+$AA503+$AD503)=0,"",IFERROR(_xlfn.LET(_xlpm.CSVVal,IF($Y503=0,"",INDEX(CSV!AG$2:AG$510,$Y503)),_xlpm.MacVal,IF($Z503=0,"",INDEX(Output_Mac!T$2:T$500,$Z503)),_xlpm.WinVal,IF($AD503=0,"",INDEX(Output_Win!T$2:T$243,$AD503)),_xlpm.MyAuditVal,IF($AA503=0,"",INDEX(My_Audit!O$2:O$456,$AA503)),_xlfn.IFS(_xlpm.MyAuditVal&lt;&gt;"",_xlpm.MyAuditVal,_xlpm.MacVal&lt;&gt;"",_xlpm.MacVal,_xlpm.WinVal&lt;&gt;"",_xlpm.WinVal,_xlpm.CSVVal&lt;&gt;"",_xlpm.CSVVal)),""))</f>
        <v/>
      </c>
      <c r="O503" s="40" t="str" cm="1">
        <f t="array" ref="O503">IF($AB503=0,"",INDEX(My_Audit!P$2:P$456,$AB503))&amp;""</f>
        <v/>
      </c>
      <c r="P503" s="40"/>
      <c r="Q503" s="41" t="str">
        <f>IF(LEFT(N503,4)="Pass","Nist SP 800-88",My_Audit!R503)&amp;""</f>
        <v/>
      </c>
      <c r="R503" s="40"/>
      <c r="S503" s="40"/>
      <c r="T503" s="41" t="str" cm="1">
        <f t="array" ref="T503">IF($AC503=0,"",INDEX(Models!J$2:J$605,$AC503))</f>
        <v/>
      </c>
      <c r="U503" s="40"/>
      <c r="V503" s="40"/>
      <c r="W503" s="79" t="str" cm="1">
        <f t="array" ref="W503">IF(($Z503+$AA503+$AD503)=0,"",ExpandDiagCodes(_xlfn.TEXTJOIN(", ",TRUE,IF($AA503=0,"",INDEX(My_Audit!L$2:L$456,$AA503)),IF($Z503=0,"",INDEX(Output_Mac!AA$2:AA$500,$Z503)),IF($AD503=0,"",INDEX(Output_Win!AA$2:AA$243,$AD503)))))</f>
        <v/>
      </c>
      <c r="Y503" s="80">
        <f>IFERROR(MATCH($A503,CSV!$A$2:$A$510,0),0)</f>
        <v>0</v>
      </c>
      <c r="Z503" s="80">
        <f>IFERROR(MATCH($A503,Output_Mac!$A$2:$A$500,0),0)</f>
        <v>0</v>
      </c>
      <c r="AA503" s="80">
        <f>IFERROR(MATCH($A503,My_Audit!$A$2:$A$456,0),0)</f>
        <v>0</v>
      </c>
      <c r="AB503" s="80">
        <f>IFERROR(MATCH($C503,My_Audit!$B$2:$B$456,0),0)</f>
        <v>0</v>
      </c>
      <c r="AC503" s="80">
        <f>IFERROR(MATCH($E503,Models!$I$2:$I$605,0),0)</f>
        <v>0</v>
      </c>
      <c r="AD503" s="80">
        <f>IFERROR(MATCH($A503,Output_Win!$A$2:$A$243,0),0)</f>
        <v>0</v>
      </c>
    </row>
    <row r="504" spans="1:30">
      <c r="A504" s="40" t="str">
        <f>_xlfn.TEXTJOIN("",TRUE,Input!$A$4,TEXT(ROW(My_Audit!A503)+Input!$A$8-1,"00"))</f>
        <v>W4891</v>
      </c>
      <c r="B504" s="40" t="str">
        <f>_xlfn.TEXTJOIN("-",TRUE,"ITD",Input!$A$2,A504)</f>
        <v>ITD-SHR11749-W4891</v>
      </c>
      <c r="C504" s="41" t="str" cm="1">
        <f t="array" ref="C504">IF(($Y504+$Z504+$AA504+$AD504)=0,"",IFERROR(_xlfn.LET(_xlpm.CSVVal,IF($Y504=0,"",INDEX(CSV!B$2:B$510,$Y504)),_xlpm.MacVal,IF($Z504=0,"",INDEX(Output_Mac!B$2:B$500,$Z504)),_xlpm.WinVal,IF($AD504=0,"",INDEX(Output_Win!B$2:B$243,$AD504)),_xlpm.MyAuditVal,IF($AA504=0,"",INDEX(My_Audit!B$2:B$456,$AA504)),_xlfn.IFS(_xlpm.MyAuditVal&lt;&gt;"",_xlpm.MyAuditVal,_xlpm.MacVal&lt;&gt;"",_xlpm.MacVal,_xlpm.WinVal&lt;&gt;"",_xlpm.WinVal,_xlpm.CSVVal&lt;&gt;"",_xlpm.CSVVal)),""))</f>
        <v/>
      </c>
      <c r="D504" s="41" t="str" cm="1">
        <f t="array" ref="D504">IF(($Y504+$Z504+$AA504+$AD504)=0,"",IFERROR(_xlfn.LET(_xlpm.CSVVal,IF($Y504=0,"",INDEX(CSV!C$2:C$510,$Y504)),_xlpm.MacVal,IF($Z504=0,"",INDEX(Output_Mac!D$2:D$500,$Z504)),_xlpm.WinVal,IF($AD504=0,"",INDEX(Output_Win!D$2:D$243,$AD504)),_xlpm.MyAuditVal,IF($AA504=0,"",INDEX(My_Audit!C$2:C$456,$AA504)),_xlfn.IFS(_xlpm.MyAuditVal&lt;&gt;"",_xlpm.MyAuditVal,_xlpm.MacVal&lt;&gt;"",_xlpm.MacVal,_xlpm.WinVal&lt;&gt;"",_xlpm.WinVal,_xlpm.CSVVal&lt;&gt;"",_xlpm.CSVVal)),""))</f>
        <v/>
      </c>
      <c r="E504" s="41" t="str" cm="1">
        <f t="array" ref="E504">IF(($Y504+$Z504+$AA504+$AD504)=0,"",IFERROR(_xlfn.LET(_xlpm.CSVVal,IF($Y504=0,"",INDEX(CSV!E$2:E$510,$Y504)),_xlpm.MacVal,IF($Z504=0,"",INDEX(Output_Mac!C$2:C$500,$Z504)),_xlpm.WinVal,IF($AD504=0,"",INDEX(Output_Win!C$2:C$243,$AD504)),_xlpm.MyAuditVal,IF($AA504=0,"",INDEX(My_Audit!D$2:D$456,$AA504)),_xlfn.IFS(_xlpm.MyAuditVal&lt;&gt;"",_xlpm.MyAuditVal,_xlpm.MacVal&lt;&gt;"",_xlpm.MacVal,_xlpm.WinVal&lt;&gt;"",_xlpm.WinVal,_xlpm.CSVVal&lt;&gt;"",_xlpm.CSVVal)),""))</f>
        <v/>
      </c>
      <c r="F504" s="41" t="str" cm="1">
        <f t="array" ref="F504">IF(($Y504+$Z504+$AA504+$AD504)=0,"",IFERROR(_xlfn.LET(_xlpm.CSVVal,IF($Y504=0,"",INDEX(CSV!F$2:F$510,$Y504)),_xlpm.MacVal,IF($Z504=0,"",INDEX(Output_Mac!E$2:E$500,$Z504)),_xlpm.WinVal,IF($AD504=0,"",INDEX(Output_Win!E$2:E$243,$AD504)),_xlpm.MyAuditVal,IF($AA504=0,"",INDEX(My_Audit!E$2:E$456,$AA504)),_xlfn.IFS(_xlpm.MyAuditVal&lt;&gt;"",_xlpm.MyAuditVal,_xlpm.MacVal&lt;&gt;"",_xlpm.MacVal,_xlpm.WinVal&lt;&gt;"",_xlpm.WinVal,_xlpm.CSVVal&lt;&gt;"",PROPER(_xlpm.CSVVal))),""))</f>
        <v/>
      </c>
      <c r="G504" s="41" t="str" cm="1">
        <f t="array" ref="G504">IF(($Y504+$Z504+$AA504+$AD504)=0,"",IFERROR(_xlfn.LET(_xlpm.CSVVal,IF($Y504=0,"",INDEX(CSV!G$2:G$510,$Y504)),_xlpm.MacVal,IF($Z504=0,"",INDEX(Output_Mac!G$2:G$500,$Z504)),_xlpm.WinVal,IF($AD504=0,"",INDEX(Output_Win!G$2:G$243,$AD504)),_xlpm.MyAuditVal,IF($AA504=0,"",INDEX(My_Audit!F$2:F$456,$AA504)),_xlfn.IFS(_xlpm.MyAuditVal&lt;&gt;"",_xlpm.MyAuditVal,_xlpm.MacVal&lt;&gt;"",_xlpm.MacVal,_xlpm.WinVal&lt;&gt;"",_xlpm.WinVal,_xlpm.CSVVal&lt;&gt;"",_xlpm.CSVVal)),""))</f>
        <v/>
      </c>
      <c r="H504" s="41" t="str" cm="1">
        <f t="array" ref="H504">IF($Z504&gt;0,INDEX(Output_Mac!H$2:H$500,$Z504),IF($AD504&gt;0,INDEX(Output_Win!H$2:H$243,$AD504),IF($AA504&gt;0,_xlfn.LET(_xlpm.MyAuditVal,INDEX(My_Audit!G$2:G$456,$AA504),IF(_xlpm.MyAuditVal=0,"",_xlpm.MyAuditVal)),"")))</f>
        <v/>
      </c>
      <c r="I504" s="41" t="str" cm="1">
        <f t="array" ref="I504">IF(($Y504+$Z504+$AA504+$AD504)=0,"",IFERROR(_xlfn.LET(_xlpm.CSVVal,IF($Y504=0,"",INDEX(CSV!H$2:H$510,$Y504)),_xlpm.MacVal,IF($Z504=0,"",INDEX(Output_Mac!I$2:I$500,$Z504)),_xlpm.WinVal,IF($AD504=0,"",INDEX(Output_Win!I$2:I$243,$AD504)),_xlpm.MyAuditVal,IF($AA504=0,"",INDEX(My_Audit!H$2:H$456,$AA504)),_xlfn.IFS(_xlpm.MyAuditVal&lt;&gt;"",_xlpm.MyAuditVal,_xlpm.MacVal&lt;&gt;"",_xlpm.MacVal,_xlpm.WinVal&lt;&gt;"",_xlpm.WinVal,_xlpm.CSVVal&lt;&gt;"",_xlpm.CSVVal)),""))</f>
        <v/>
      </c>
      <c r="J504" s="41" t="str" cm="1">
        <f t="array" ref="J504">IF(($Y504+$Z504+$AA504+$AD504)=0,"",IFERROR(_xlfn.LET(_xlpm.CSVVal,IF($Y504=0,"",INDEX(CSV!J$2:J$510,$Y504)),_xlpm.MacVal,IF($Z504=0,"",INDEX(Output_Mac!J$2:J$500,$Z504)),_xlpm.WinVal,IF($AD504=0,"",INDEX(Output_Win!J$2:J$243,$AD504)),_xlpm.MyAuditVal,IF($AA504=0,"",INDEX(My_Audit!I$2:I$456,$AA504)),_xlfn.IFS(_xlpm.MyAuditVal&lt;&gt;"",_xlpm.MyAuditVal,_xlpm.MacVal&lt;&gt;"",_xlpm.MacVal,_xlpm.WinVal&lt;&gt;"",_xlpm.WinVal,_xlpm.CSVVal&lt;&gt;"",_xlpm.CSVVal)),""))</f>
        <v/>
      </c>
      <c r="K504" s="41" t="str" cm="1">
        <f t="array" ref="K504">IF(($Y504+$Z504+$AA504+$AD504)=0,"",IFERROR(_xlfn.LET(_xlpm.CSVVal,IF($Y504=0,"",INDEX(CSV!N$2:N$510,$Y504)),_xlpm.MacVal,IF($Z504=0,"",INDEX(Output_Mac!L$2:L$500,$Z504)),_xlpm.WinVal,IF($AD504=0,"",INDEX(Output_Win!L$2:L$243,$AD504)),_xlpm.MyAuditVal,IF($AA504=0,"",INDEX(My_Audit!J$2:J$456,$AA504)),_xlfn.IFS(_xlpm.MyAuditVal&lt;&gt;"",_xlpm.MyAuditVal,_xlpm.MacVal&lt;&gt;"",_xlpm.MacVal,_xlpm.WinVal&lt;&gt;"",_xlpm.WinVal,_xlpm.CSVVal&lt;&gt;"",_xlpm.CSVVal)),""))</f>
        <v/>
      </c>
      <c r="L504" s="41" t="str" cm="1">
        <f t="array" ref="L504">IF(($Y504+$Z504+$AA504+$AD504)=0,"",IFERROR(_xlfn.LET(_xlpm.CSVVal,IF($Y504=0,"",INDEX(CSV!Q$2:Q$510,$Y504)),_xlpm.MacVal,IF($Z504=0,"",INDEX(Output_Mac!M$2:M$500,$Z504)),_xlpm.WinVal,IF($AD504=0,"",INDEX(Output_Win!M$2:M$243,$AD504)),_xlpm.MyAuditVal,IF($AA504=0,"",INDEX(My_Audit!K$2:K$456,$AA504)),_xlfn.IFS(_xlpm.MyAuditVal&lt;&gt;"",_xlpm.MyAuditVal,_xlpm.MacVal&lt;&gt;"",_xlpm.MacVal,_xlpm.WinVal&lt;&gt;"",_xlpm.WinVal,_xlpm.CSVVal&lt;&gt;"",_xlpm.CSVVal)),""))</f>
        <v/>
      </c>
      <c r="M504" s="41" t="str" cm="1">
        <f t="array" ref="M504">IF(($Y504+$Z504+$AA504+$AD504)=0,"",ExpandDiagCodes(_xlfn.TEXTJOIN(", ",TRUE,IF($AA504=0,"",INDEX(My_Audit!N$2:N$456,$AA504)),IF($Z504=0,"",INDEX(Output_Mac!S$2:S$500,$Z504)),IF($AD504=0,"",INDEX(Output_Win!S$2:S$243,$AD504)),IF($Y504=0,"",INDEX(CSV!AE$2:AE$510,$Y504)))))</f>
        <v/>
      </c>
      <c r="N504" s="41" t="str" cm="1">
        <f t="array" ref="N504">IF(($Y504+$Z504+$AA504+$AD504)=0,"",IFERROR(_xlfn.LET(_xlpm.CSVVal,IF($Y504=0,"",INDEX(CSV!AG$2:AG$510,$Y504)),_xlpm.MacVal,IF($Z504=0,"",INDEX(Output_Mac!T$2:T$500,$Z504)),_xlpm.WinVal,IF($AD504=0,"",INDEX(Output_Win!T$2:T$243,$AD504)),_xlpm.MyAuditVal,IF($AA504=0,"",INDEX(My_Audit!O$2:O$456,$AA504)),_xlfn.IFS(_xlpm.MyAuditVal&lt;&gt;"",_xlpm.MyAuditVal,_xlpm.MacVal&lt;&gt;"",_xlpm.MacVal,_xlpm.WinVal&lt;&gt;"",_xlpm.WinVal,_xlpm.CSVVal&lt;&gt;"",_xlpm.CSVVal)),""))</f>
        <v/>
      </c>
      <c r="O504" s="40" t="str" cm="1">
        <f t="array" ref="O504">IF($AB504=0,"",INDEX(My_Audit!P$2:P$456,$AB504))&amp;""</f>
        <v/>
      </c>
      <c r="P504" s="40"/>
      <c r="Q504" s="41" t="str">
        <f>IF(LEFT(N504,4)="Pass","Nist SP 800-88",My_Audit!R504)&amp;""</f>
        <v/>
      </c>
      <c r="R504" s="40"/>
      <c r="S504" s="40"/>
      <c r="T504" s="41" t="str" cm="1">
        <f t="array" ref="T504">IF($AC504=0,"",INDEX(Models!J$2:J$605,$AC504))</f>
        <v/>
      </c>
      <c r="U504" s="40"/>
      <c r="V504" s="40"/>
      <c r="W504" s="79" t="str" cm="1">
        <f t="array" ref="W504">IF(($Z504+$AA504+$AD504)=0,"",ExpandDiagCodes(_xlfn.TEXTJOIN(", ",TRUE,IF($AA504=0,"",INDEX(My_Audit!L$2:L$456,$AA504)),IF($Z504=0,"",INDEX(Output_Mac!AA$2:AA$500,$Z504)),IF($AD504=0,"",INDEX(Output_Win!AA$2:AA$243,$AD504)))))</f>
        <v/>
      </c>
      <c r="Y504" s="80">
        <f>IFERROR(MATCH($A504,CSV!$A$2:$A$510,0),0)</f>
        <v>0</v>
      </c>
      <c r="Z504" s="80">
        <f>IFERROR(MATCH($A504,Output_Mac!$A$2:$A$500,0),0)</f>
        <v>0</v>
      </c>
      <c r="AA504" s="80">
        <f>IFERROR(MATCH($A504,My_Audit!$A$2:$A$456,0),0)</f>
        <v>0</v>
      </c>
      <c r="AB504" s="80">
        <f>IFERROR(MATCH($C504,My_Audit!$B$2:$B$456,0),0)</f>
        <v>0</v>
      </c>
      <c r="AC504" s="80">
        <f>IFERROR(MATCH($E504,Models!$I$2:$I$605,0),0)</f>
        <v>0</v>
      </c>
      <c r="AD504" s="80">
        <f>IFERROR(MATCH($A504,Output_Win!$A$2:$A$243,0),0)</f>
        <v>0</v>
      </c>
    </row>
    <row r="505" spans="1:30">
      <c r="A505" s="40" t="str">
        <f>_xlfn.TEXTJOIN("",TRUE,Input!$A$4,TEXT(ROW(My_Audit!A504)+Input!$A$8-1,"00"))</f>
        <v>W4892</v>
      </c>
      <c r="B505" s="40" t="str">
        <f>_xlfn.TEXTJOIN("-",TRUE,"ITD",Input!$A$2,A505)</f>
        <v>ITD-SHR11749-W4892</v>
      </c>
      <c r="C505" s="41" t="str" cm="1">
        <f t="array" ref="C505">IF(($Y505+$Z505+$AA505+$AD505)=0,"",IFERROR(_xlfn.LET(_xlpm.CSVVal,IF($Y505=0,"",INDEX(CSV!B$2:B$510,$Y505)),_xlpm.MacVal,IF($Z505=0,"",INDEX(Output_Mac!B$2:B$500,$Z505)),_xlpm.WinVal,IF($AD505=0,"",INDEX(Output_Win!B$2:B$243,$AD505)),_xlpm.MyAuditVal,IF($AA505=0,"",INDEX(My_Audit!B$2:B$456,$AA505)),_xlfn.IFS(_xlpm.MyAuditVal&lt;&gt;"",_xlpm.MyAuditVal,_xlpm.MacVal&lt;&gt;"",_xlpm.MacVal,_xlpm.WinVal&lt;&gt;"",_xlpm.WinVal,_xlpm.CSVVal&lt;&gt;"",_xlpm.CSVVal)),""))</f>
        <v/>
      </c>
      <c r="D505" s="41" t="str" cm="1">
        <f t="array" ref="D505">IF(($Y505+$Z505+$AA505+$AD505)=0,"",IFERROR(_xlfn.LET(_xlpm.CSVVal,IF($Y505=0,"",INDEX(CSV!C$2:C$510,$Y505)),_xlpm.MacVal,IF($Z505=0,"",INDEX(Output_Mac!D$2:D$500,$Z505)),_xlpm.WinVal,IF($AD505=0,"",INDEX(Output_Win!D$2:D$243,$AD505)),_xlpm.MyAuditVal,IF($AA505=0,"",INDEX(My_Audit!C$2:C$456,$AA505)),_xlfn.IFS(_xlpm.MyAuditVal&lt;&gt;"",_xlpm.MyAuditVal,_xlpm.MacVal&lt;&gt;"",_xlpm.MacVal,_xlpm.WinVal&lt;&gt;"",_xlpm.WinVal,_xlpm.CSVVal&lt;&gt;"",_xlpm.CSVVal)),""))</f>
        <v/>
      </c>
      <c r="E505" s="41" t="str" cm="1">
        <f t="array" ref="E505">IF(($Y505+$Z505+$AA505+$AD505)=0,"",IFERROR(_xlfn.LET(_xlpm.CSVVal,IF($Y505=0,"",INDEX(CSV!E$2:E$510,$Y505)),_xlpm.MacVal,IF($Z505=0,"",INDEX(Output_Mac!C$2:C$500,$Z505)),_xlpm.WinVal,IF($AD505=0,"",INDEX(Output_Win!C$2:C$243,$AD505)),_xlpm.MyAuditVal,IF($AA505=0,"",INDEX(My_Audit!D$2:D$456,$AA505)),_xlfn.IFS(_xlpm.MyAuditVal&lt;&gt;"",_xlpm.MyAuditVal,_xlpm.MacVal&lt;&gt;"",_xlpm.MacVal,_xlpm.WinVal&lt;&gt;"",_xlpm.WinVal,_xlpm.CSVVal&lt;&gt;"",_xlpm.CSVVal)),""))</f>
        <v/>
      </c>
      <c r="F505" s="41" t="str" cm="1">
        <f t="array" ref="F505">IF(($Y505+$Z505+$AA505+$AD505)=0,"",IFERROR(_xlfn.LET(_xlpm.CSVVal,IF($Y505=0,"",INDEX(CSV!F$2:F$510,$Y505)),_xlpm.MacVal,IF($Z505=0,"",INDEX(Output_Mac!E$2:E$500,$Z505)),_xlpm.WinVal,IF($AD505=0,"",INDEX(Output_Win!E$2:E$243,$AD505)),_xlpm.MyAuditVal,IF($AA505=0,"",INDEX(My_Audit!E$2:E$456,$AA505)),_xlfn.IFS(_xlpm.MyAuditVal&lt;&gt;"",_xlpm.MyAuditVal,_xlpm.MacVal&lt;&gt;"",_xlpm.MacVal,_xlpm.WinVal&lt;&gt;"",_xlpm.WinVal,_xlpm.CSVVal&lt;&gt;"",PROPER(_xlpm.CSVVal))),""))</f>
        <v/>
      </c>
      <c r="G505" s="41" t="str" cm="1">
        <f t="array" ref="G505">IF(($Y505+$Z505+$AA505+$AD505)=0,"",IFERROR(_xlfn.LET(_xlpm.CSVVal,IF($Y505=0,"",INDEX(CSV!G$2:G$510,$Y505)),_xlpm.MacVal,IF($Z505=0,"",INDEX(Output_Mac!G$2:G$500,$Z505)),_xlpm.WinVal,IF($AD505=0,"",INDEX(Output_Win!G$2:G$243,$AD505)),_xlpm.MyAuditVal,IF($AA505=0,"",INDEX(My_Audit!F$2:F$456,$AA505)),_xlfn.IFS(_xlpm.MyAuditVal&lt;&gt;"",_xlpm.MyAuditVal,_xlpm.MacVal&lt;&gt;"",_xlpm.MacVal,_xlpm.WinVal&lt;&gt;"",_xlpm.WinVal,_xlpm.CSVVal&lt;&gt;"",_xlpm.CSVVal)),""))</f>
        <v/>
      </c>
      <c r="H505" s="41" t="str" cm="1">
        <f t="array" ref="H505">IF($Z505&gt;0,INDEX(Output_Mac!H$2:H$500,$Z505),IF($AD505&gt;0,INDEX(Output_Win!H$2:H$243,$AD505),IF($AA505&gt;0,_xlfn.LET(_xlpm.MyAuditVal,INDEX(My_Audit!G$2:G$456,$AA505),IF(_xlpm.MyAuditVal=0,"",_xlpm.MyAuditVal)),"")))</f>
        <v/>
      </c>
      <c r="I505" s="41" t="str" cm="1">
        <f t="array" ref="I505">IF(($Y505+$Z505+$AA505+$AD505)=0,"",IFERROR(_xlfn.LET(_xlpm.CSVVal,IF($Y505=0,"",INDEX(CSV!H$2:H$510,$Y505)),_xlpm.MacVal,IF($Z505=0,"",INDEX(Output_Mac!I$2:I$500,$Z505)),_xlpm.WinVal,IF($AD505=0,"",INDEX(Output_Win!I$2:I$243,$AD505)),_xlpm.MyAuditVal,IF($AA505=0,"",INDEX(My_Audit!H$2:H$456,$AA505)),_xlfn.IFS(_xlpm.MyAuditVal&lt;&gt;"",_xlpm.MyAuditVal,_xlpm.MacVal&lt;&gt;"",_xlpm.MacVal,_xlpm.WinVal&lt;&gt;"",_xlpm.WinVal,_xlpm.CSVVal&lt;&gt;"",_xlpm.CSVVal)),""))</f>
        <v/>
      </c>
      <c r="J505" s="41" t="str" cm="1">
        <f t="array" ref="J505">IF(($Y505+$Z505+$AA505+$AD505)=0,"",IFERROR(_xlfn.LET(_xlpm.CSVVal,IF($Y505=0,"",INDEX(CSV!J$2:J$510,$Y505)),_xlpm.MacVal,IF($Z505=0,"",INDEX(Output_Mac!J$2:J$500,$Z505)),_xlpm.WinVal,IF($AD505=0,"",INDEX(Output_Win!J$2:J$243,$AD505)),_xlpm.MyAuditVal,IF($AA505=0,"",INDEX(My_Audit!I$2:I$456,$AA505)),_xlfn.IFS(_xlpm.MyAuditVal&lt;&gt;"",_xlpm.MyAuditVal,_xlpm.MacVal&lt;&gt;"",_xlpm.MacVal,_xlpm.WinVal&lt;&gt;"",_xlpm.WinVal,_xlpm.CSVVal&lt;&gt;"",_xlpm.CSVVal)),""))</f>
        <v/>
      </c>
      <c r="K505" s="41" t="str" cm="1">
        <f t="array" ref="K505">IF(($Y505+$Z505+$AA505+$AD505)=0,"",IFERROR(_xlfn.LET(_xlpm.CSVVal,IF($Y505=0,"",INDEX(CSV!N$2:N$510,$Y505)),_xlpm.MacVal,IF($Z505=0,"",INDEX(Output_Mac!L$2:L$500,$Z505)),_xlpm.WinVal,IF($AD505=0,"",INDEX(Output_Win!L$2:L$243,$AD505)),_xlpm.MyAuditVal,IF($AA505=0,"",INDEX(My_Audit!J$2:J$456,$AA505)),_xlfn.IFS(_xlpm.MyAuditVal&lt;&gt;"",_xlpm.MyAuditVal,_xlpm.MacVal&lt;&gt;"",_xlpm.MacVal,_xlpm.WinVal&lt;&gt;"",_xlpm.WinVal,_xlpm.CSVVal&lt;&gt;"",_xlpm.CSVVal)),""))</f>
        <v/>
      </c>
      <c r="L505" s="41" t="str" cm="1">
        <f t="array" ref="L505">IF(($Y505+$Z505+$AA505+$AD505)=0,"",IFERROR(_xlfn.LET(_xlpm.CSVVal,IF($Y505=0,"",INDEX(CSV!Q$2:Q$510,$Y505)),_xlpm.MacVal,IF($Z505=0,"",INDEX(Output_Mac!M$2:M$500,$Z505)),_xlpm.WinVal,IF($AD505=0,"",INDEX(Output_Win!M$2:M$243,$AD505)),_xlpm.MyAuditVal,IF($AA505=0,"",INDEX(My_Audit!K$2:K$456,$AA505)),_xlfn.IFS(_xlpm.MyAuditVal&lt;&gt;"",_xlpm.MyAuditVal,_xlpm.MacVal&lt;&gt;"",_xlpm.MacVal,_xlpm.WinVal&lt;&gt;"",_xlpm.WinVal,_xlpm.CSVVal&lt;&gt;"",_xlpm.CSVVal)),""))</f>
        <v/>
      </c>
      <c r="M505" s="41" t="str" cm="1">
        <f t="array" ref="M505">IF(($Y505+$Z505+$AA505+$AD505)=0,"",ExpandDiagCodes(_xlfn.TEXTJOIN(", ",TRUE,IF($AA505=0,"",INDEX(My_Audit!N$2:N$456,$AA505)),IF($Z505=0,"",INDEX(Output_Mac!S$2:S$500,$Z505)),IF($AD505=0,"",INDEX(Output_Win!S$2:S$243,$AD505)),IF($Y505=0,"",INDEX(CSV!AE$2:AE$510,$Y505)))))</f>
        <v/>
      </c>
      <c r="N505" s="41" t="str" cm="1">
        <f t="array" ref="N505">IF(($Y505+$Z505+$AA505+$AD505)=0,"",IFERROR(_xlfn.LET(_xlpm.CSVVal,IF($Y505=0,"",INDEX(CSV!AG$2:AG$510,$Y505)),_xlpm.MacVal,IF($Z505=0,"",INDEX(Output_Mac!T$2:T$500,$Z505)),_xlpm.WinVal,IF($AD505=0,"",INDEX(Output_Win!T$2:T$243,$AD505)),_xlpm.MyAuditVal,IF($AA505=0,"",INDEX(My_Audit!O$2:O$456,$AA505)),_xlfn.IFS(_xlpm.MyAuditVal&lt;&gt;"",_xlpm.MyAuditVal,_xlpm.MacVal&lt;&gt;"",_xlpm.MacVal,_xlpm.WinVal&lt;&gt;"",_xlpm.WinVal,_xlpm.CSVVal&lt;&gt;"",_xlpm.CSVVal)),""))</f>
        <v/>
      </c>
      <c r="O505" s="40" t="str" cm="1">
        <f t="array" ref="O505">IF($AB505=0,"",INDEX(My_Audit!P$2:P$456,$AB505))&amp;""</f>
        <v/>
      </c>
      <c r="P505" s="40"/>
      <c r="Q505" s="41" t="str">
        <f>IF(LEFT(N505,4)="Pass","Nist SP 800-88",My_Audit!R505)&amp;""</f>
        <v/>
      </c>
      <c r="R505" s="40"/>
      <c r="S505" s="40"/>
      <c r="T505" s="41" t="str" cm="1">
        <f t="array" ref="T505">IF($AC505=0,"",INDEX(Models!J$2:J$605,$AC505))</f>
        <v/>
      </c>
      <c r="U505" s="40"/>
      <c r="V505" s="40"/>
      <c r="W505" s="79" t="str" cm="1">
        <f t="array" ref="W505">IF(($Z505+$AA505+$AD505)=0,"",ExpandDiagCodes(_xlfn.TEXTJOIN(", ",TRUE,IF($AA505=0,"",INDEX(My_Audit!L$2:L$456,$AA505)),IF($Z505=0,"",INDEX(Output_Mac!AA$2:AA$500,$Z505)),IF($AD505=0,"",INDEX(Output_Win!AA$2:AA$243,$AD505)))))</f>
        <v/>
      </c>
      <c r="Y505" s="80">
        <f>IFERROR(MATCH($A505,CSV!$A$2:$A$510,0),0)</f>
        <v>0</v>
      </c>
      <c r="Z505" s="80">
        <f>IFERROR(MATCH($A505,Output_Mac!$A$2:$A$500,0),0)</f>
        <v>0</v>
      </c>
      <c r="AA505" s="80">
        <f>IFERROR(MATCH($A505,My_Audit!$A$2:$A$456,0),0)</f>
        <v>0</v>
      </c>
      <c r="AB505" s="80">
        <f>IFERROR(MATCH($C505,My_Audit!$B$2:$B$456,0),0)</f>
        <v>0</v>
      </c>
      <c r="AC505" s="80">
        <f>IFERROR(MATCH($E505,Models!$I$2:$I$605,0),0)</f>
        <v>0</v>
      </c>
      <c r="AD505" s="80">
        <f>IFERROR(MATCH($A505,Output_Win!$A$2:$A$243,0),0)</f>
        <v>0</v>
      </c>
    </row>
    <row r="506" spans="1:30">
      <c r="A506" s="40" t="str">
        <f>_xlfn.TEXTJOIN("",TRUE,Input!$A$4,TEXT(ROW(My_Audit!A505)+Input!$A$8-1,"00"))</f>
        <v>W4893</v>
      </c>
      <c r="B506" s="40" t="str">
        <f>_xlfn.TEXTJOIN("-",TRUE,"ITD",Input!$A$2,A506)</f>
        <v>ITD-SHR11749-W4893</v>
      </c>
      <c r="C506" s="41" t="str" cm="1">
        <f t="array" ref="C506">IF(($Y506+$Z506+$AA506+$AD506)=0,"",IFERROR(_xlfn.LET(_xlpm.CSVVal,IF($Y506=0,"",INDEX(CSV!B$2:B$510,$Y506)),_xlpm.MacVal,IF($Z506=0,"",INDEX(Output_Mac!B$2:B$500,$Z506)),_xlpm.WinVal,IF($AD506=0,"",INDEX(Output_Win!B$2:B$243,$AD506)),_xlpm.MyAuditVal,IF($AA506=0,"",INDEX(My_Audit!B$2:B$456,$AA506)),_xlfn.IFS(_xlpm.MyAuditVal&lt;&gt;"",_xlpm.MyAuditVal,_xlpm.MacVal&lt;&gt;"",_xlpm.MacVal,_xlpm.WinVal&lt;&gt;"",_xlpm.WinVal,_xlpm.CSVVal&lt;&gt;"",_xlpm.CSVVal)),""))</f>
        <v/>
      </c>
      <c r="D506" s="41" t="str" cm="1">
        <f t="array" ref="D506">IF(($Y506+$Z506+$AA506+$AD506)=0,"",IFERROR(_xlfn.LET(_xlpm.CSVVal,IF($Y506=0,"",INDEX(CSV!C$2:C$510,$Y506)),_xlpm.MacVal,IF($Z506=0,"",INDEX(Output_Mac!D$2:D$500,$Z506)),_xlpm.WinVal,IF($AD506=0,"",INDEX(Output_Win!D$2:D$243,$AD506)),_xlpm.MyAuditVal,IF($AA506=0,"",INDEX(My_Audit!C$2:C$456,$AA506)),_xlfn.IFS(_xlpm.MyAuditVal&lt;&gt;"",_xlpm.MyAuditVal,_xlpm.MacVal&lt;&gt;"",_xlpm.MacVal,_xlpm.WinVal&lt;&gt;"",_xlpm.WinVal,_xlpm.CSVVal&lt;&gt;"",_xlpm.CSVVal)),""))</f>
        <v/>
      </c>
      <c r="E506" s="41" t="str" cm="1">
        <f t="array" ref="E506">IF(($Y506+$Z506+$AA506+$AD506)=0,"",IFERROR(_xlfn.LET(_xlpm.CSVVal,IF($Y506=0,"",INDEX(CSV!E$2:E$510,$Y506)),_xlpm.MacVal,IF($Z506=0,"",INDEX(Output_Mac!C$2:C$500,$Z506)),_xlpm.WinVal,IF($AD506=0,"",INDEX(Output_Win!C$2:C$243,$AD506)),_xlpm.MyAuditVal,IF($AA506=0,"",INDEX(My_Audit!D$2:D$456,$AA506)),_xlfn.IFS(_xlpm.MyAuditVal&lt;&gt;"",_xlpm.MyAuditVal,_xlpm.MacVal&lt;&gt;"",_xlpm.MacVal,_xlpm.WinVal&lt;&gt;"",_xlpm.WinVal,_xlpm.CSVVal&lt;&gt;"",_xlpm.CSVVal)),""))</f>
        <v/>
      </c>
      <c r="F506" s="41" t="str" cm="1">
        <f t="array" ref="F506">IF(($Y506+$Z506+$AA506+$AD506)=0,"",IFERROR(_xlfn.LET(_xlpm.CSVVal,IF($Y506=0,"",INDEX(CSV!F$2:F$510,$Y506)),_xlpm.MacVal,IF($Z506=0,"",INDEX(Output_Mac!E$2:E$500,$Z506)),_xlpm.WinVal,IF($AD506=0,"",INDEX(Output_Win!E$2:E$243,$AD506)),_xlpm.MyAuditVal,IF($AA506=0,"",INDEX(My_Audit!E$2:E$456,$AA506)),_xlfn.IFS(_xlpm.MyAuditVal&lt;&gt;"",_xlpm.MyAuditVal,_xlpm.MacVal&lt;&gt;"",_xlpm.MacVal,_xlpm.WinVal&lt;&gt;"",_xlpm.WinVal,_xlpm.CSVVal&lt;&gt;"",PROPER(_xlpm.CSVVal))),""))</f>
        <v/>
      </c>
      <c r="G506" s="41" t="str" cm="1">
        <f t="array" ref="G506">IF(($Y506+$Z506+$AA506+$AD506)=0,"",IFERROR(_xlfn.LET(_xlpm.CSVVal,IF($Y506=0,"",INDEX(CSV!G$2:G$510,$Y506)),_xlpm.MacVal,IF($Z506=0,"",INDEX(Output_Mac!G$2:G$500,$Z506)),_xlpm.WinVal,IF($AD506=0,"",INDEX(Output_Win!G$2:G$243,$AD506)),_xlpm.MyAuditVal,IF($AA506=0,"",INDEX(My_Audit!F$2:F$456,$AA506)),_xlfn.IFS(_xlpm.MyAuditVal&lt;&gt;"",_xlpm.MyAuditVal,_xlpm.MacVal&lt;&gt;"",_xlpm.MacVal,_xlpm.WinVal&lt;&gt;"",_xlpm.WinVal,_xlpm.CSVVal&lt;&gt;"",_xlpm.CSVVal)),""))</f>
        <v/>
      </c>
      <c r="H506" s="41" t="str" cm="1">
        <f t="array" ref="H506">IF($Z506&gt;0,INDEX(Output_Mac!H$2:H$500,$Z506),IF($AD506&gt;0,INDEX(Output_Win!H$2:H$243,$AD506),IF($AA506&gt;0,_xlfn.LET(_xlpm.MyAuditVal,INDEX(My_Audit!G$2:G$456,$AA506),IF(_xlpm.MyAuditVal=0,"",_xlpm.MyAuditVal)),"")))</f>
        <v/>
      </c>
      <c r="I506" s="41" t="str" cm="1">
        <f t="array" ref="I506">IF(($Y506+$Z506+$AA506+$AD506)=0,"",IFERROR(_xlfn.LET(_xlpm.CSVVal,IF($Y506=0,"",INDEX(CSV!H$2:H$510,$Y506)),_xlpm.MacVal,IF($Z506=0,"",INDEX(Output_Mac!I$2:I$500,$Z506)),_xlpm.WinVal,IF($AD506=0,"",INDEX(Output_Win!I$2:I$243,$AD506)),_xlpm.MyAuditVal,IF($AA506=0,"",INDEX(My_Audit!H$2:H$456,$AA506)),_xlfn.IFS(_xlpm.MyAuditVal&lt;&gt;"",_xlpm.MyAuditVal,_xlpm.MacVal&lt;&gt;"",_xlpm.MacVal,_xlpm.WinVal&lt;&gt;"",_xlpm.WinVal,_xlpm.CSVVal&lt;&gt;"",_xlpm.CSVVal)),""))</f>
        <v/>
      </c>
      <c r="J506" s="41" t="str" cm="1">
        <f t="array" ref="J506">IF(($Y506+$Z506+$AA506+$AD506)=0,"",IFERROR(_xlfn.LET(_xlpm.CSVVal,IF($Y506=0,"",INDEX(CSV!J$2:J$510,$Y506)),_xlpm.MacVal,IF($Z506=0,"",INDEX(Output_Mac!J$2:J$500,$Z506)),_xlpm.WinVal,IF($AD506=0,"",INDEX(Output_Win!J$2:J$243,$AD506)),_xlpm.MyAuditVal,IF($AA506=0,"",INDEX(My_Audit!I$2:I$456,$AA506)),_xlfn.IFS(_xlpm.MyAuditVal&lt;&gt;"",_xlpm.MyAuditVal,_xlpm.MacVal&lt;&gt;"",_xlpm.MacVal,_xlpm.WinVal&lt;&gt;"",_xlpm.WinVal,_xlpm.CSVVal&lt;&gt;"",_xlpm.CSVVal)),""))</f>
        <v/>
      </c>
      <c r="K506" s="41" t="str" cm="1">
        <f t="array" ref="K506">IF(($Y506+$Z506+$AA506+$AD506)=0,"",IFERROR(_xlfn.LET(_xlpm.CSVVal,IF($Y506=0,"",INDEX(CSV!N$2:N$510,$Y506)),_xlpm.MacVal,IF($Z506=0,"",INDEX(Output_Mac!L$2:L$500,$Z506)),_xlpm.WinVal,IF($AD506=0,"",INDEX(Output_Win!L$2:L$243,$AD506)),_xlpm.MyAuditVal,IF($AA506=0,"",INDEX(My_Audit!J$2:J$456,$AA506)),_xlfn.IFS(_xlpm.MyAuditVal&lt;&gt;"",_xlpm.MyAuditVal,_xlpm.MacVal&lt;&gt;"",_xlpm.MacVal,_xlpm.WinVal&lt;&gt;"",_xlpm.WinVal,_xlpm.CSVVal&lt;&gt;"",_xlpm.CSVVal)),""))</f>
        <v/>
      </c>
      <c r="L506" s="41" t="str" cm="1">
        <f t="array" ref="L506">IF(($Y506+$Z506+$AA506+$AD506)=0,"",IFERROR(_xlfn.LET(_xlpm.CSVVal,IF($Y506=0,"",INDEX(CSV!Q$2:Q$510,$Y506)),_xlpm.MacVal,IF($Z506=0,"",INDEX(Output_Mac!M$2:M$500,$Z506)),_xlpm.WinVal,IF($AD506=0,"",INDEX(Output_Win!M$2:M$243,$AD506)),_xlpm.MyAuditVal,IF($AA506=0,"",INDEX(My_Audit!K$2:K$456,$AA506)),_xlfn.IFS(_xlpm.MyAuditVal&lt;&gt;"",_xlpm.MyAuditVal,_xlpm.MacVal&lt;&gt;"",_xlpm.MacVal,_xlpm.WinVal&lt;&gt;"",_xlpm.WinVal,_xlpm.CSVVal&lt;&gt;"",_xlpm.CSVVal)),""))</f>
        <v/>
      </c>
      <c r="M506" s="41" t="str" cm="1">
        <f t="array" ref="M506">IF(($Y506+$Z506+$AA506+$AD506)=0,"",ExpandDiagCodes(_xlfn.TEXTJOIN(", ",TRUE,IF($AA506=0,"",INDEX(My_Audit!N$2:N$456,$AA506)),IF($Z506=0,"",INDEX(Output_Mac!S$2:S$500,$Z506)),IF($AD506=0,"",INDEX(Output_Win!S$2:S$243,$AD506)),IF($Y506=0,"",INDEX(CSV!AE$2:AE$510,$Y506)))))</f>
        <v/>
      </c>
      <c r="N506" s="41" t="str" cm="1">
        <f t="array" ref="N506">IF(($Y506+$Z506+$AA506+$AD506)=0,"",IFERROR(_xlfn.LET(_xlpm.CSVVal,IF($Y506=0,"",INDEX(CSV!AG$2:AG$510,$Y506)),_xlpm.MacVal,IF($Z506=0,"",INDEX(Output_Mac!T$2:T$500,$Z506)),_xlpm.WinVal,IF($AD506=0,"",INDEX(Output_Win!T$2:T$243,$AD506)),_xlpm.MyAuditVal,IF($AA506=0,"",INDEX(My_Audit!O$2:O$456,$AA506)),_xlfn.IFS(_xlpm.MyAuditVal&lt;&gt;"",_xlpm.MyAuditVal,_xlpm.MacVal&lt;&gt;"",_xlpm.MacVal,_xlpm.WinVal&lt;&gt;"",_xlpm.WinVal,_xlpm.CSVVal&lt;&gt;"",_xlpm.CSVVal)),""))</f>
        <v/>
      </c>
      <c r="O506" s="40" t="str" cm="1">
        <f t="array" ref="O506">IF($AB506=0,"",INDEX(My_Audit!P$2:P$456,$AB506))&amp;""</f>
        <v/>
      </c>
      <c r="P506" s="40"/>
      <c r="Q506" s="41" t="str">
        <f>IF(LEFT(N506,4)="Pass","Nist SP 800-88",My_Audit!R506)&amp;""</f>
        <v/>
      </c>
      <c r="R506" s="40"/>
      <c r="S506" s="40"/>
      <c r="T506" s="41" t="str" cm="1">
        <f t="array" ref="T506">IF($AC506=0,"",INDEX(Models!J$2:J$605,$AC506))</f>
        <v/>
      </c>
      <c r="U506" s="40"/>
      <c r="V506" s="40"/>
      <c r="W506" s="79" t="str" cm="1">
        <f t="array" ref="W506">IF(($Z506+$AA506+$AD506)=0,"",ExpandDiagCodes(_xlfn.TEXTJOIN(", ",TRUE,IF($AA506=0,"",INDEX(My_Audit!L$2:L$456,$AA506)),IF($Z506=0,"",INDEX(Output_Mac!AA$2:AA$500,$Z506)),IF($AD506=0,"",INDEX(Output_Win!AA$2:AA$243,$AD506)))))</f>
        <v/>
      </c>
      <c r="Y506" s="80">
        <f>IFERROR(MATCH($A506,CSV!$A$2:$A$510,0),0)</f>
        <v>0</v>
      </c>
      <c r="Z506" s="80">
        <f>IFERROR(MATCH($A506,Output_Mac!$A$2:$A$500,0),0)</f>
        <v>0</v>
      </c>
      <c r="AA506" s="80">
        <f>IFERROR(MATCH($A506,My_Audit!$A$2:$A$456,0),0)</f>
        <v>0</v>
      </c>
      <c r="AB506" s="80">
        <f>IFERROR(MATCH($C506,My_Audit!$B$2:$B$456,0),0)</f>
        <v>0</v>
      </c>
      <c r="AC506" s="80">
        <f>IFERROR(MATCH($E506,Models!$I$2:$I$605,0),0)</f>
        <v>0</v>
      </c>
      <c r="AD506" s="80">
        <f>IFERROR(MATCH($A506,Output_Win!$A$2:$A$243,0),0)</f>
        <v>0</v>
      </c>
    </row>
    <row r="507" spans="1:30">
      <c r="A507" s="40" t="str">
        <f>_xlfn.TEXTJOIN("",TRUE,Input!$A$4,TEXT(ROW(My_Audit!A506)+Input!$A$8-1,"00"))</f>
        <v>W4894</v>
      </c>
      <c r="B507" s="40" t="str">
        <f>_xlfn.TEXTJOIN("-",TRUE,"ITD",Input!$A$2,A507)</f>
        <v>ITD-SHR11749-W4894</v>
      </c>
      <c r="C507" s="41" t="str" cm="1">
        <f t="array" ref="C507">IF(($Y507+$Z507+$AA507+$AD507)=0,"",IFERROR(_xlfn.LET(_xlpm.CSVVal,IF($Y507=0,"",INDEX(CSV!B$2:B$510,$Y507)),_xlpm.MacVal,IF($Z507=0,"",INDEX(Output_Mac!B$2:B$500,$Z507)),_xlpm.WinVal,IF($AD507=0,"",INDEX(Output_Win!B$2:B$243,$AD507)),_xlpm.MyAuditVal,IF($AA507=0,"",INDEX(My_Audit!B$2:B$456,$AA507)),_xlfn.IFS(_xlpm.MyAuditVal&lt;&gt;"",_xlpm.MyAuditVal,_xlpm.MacVal&lt;&gt;"",_xlpm.MacVal,_xlpm.WinVal&lt;&gt;"",_xlpm.WinVal,_xlpm.CSVVal&lt;&gt;"",_xlpm.CSVVal)),""))</f>
        <v/>
      </c>
      <c r="D507" s="41" t="str" cm="1">
        <f t="array" ref="D507">IF(($Y507+$Z507+$AA507+$AD507)=0,"",IFERROR(_xlfn.LET(_xlpm.CSVVal,IF($Y507=0,"",INDEX(CSV!C$2:C$510,$Y507)),_xlpm.MacVal,IF($Z507=0,"",INDEX(Output_Mac!D$2:D$500,$Z507)),_xlpm.WinVal,IF($AD507=0,"",INDEX(Output_Win!D$2:D$243,$AD507)),_xlpm.MyAuditVal,IF($AA507=0,"",INDEX(My_Audit!C$2:C$456,$AA507)),_xlfn.IFS(_xlpm.MyAuditVal&lt;&gt;"",_xlpm.MyAuditVal,_xlpm.MacVal&lt;&gt;"",_xlpm.MacVal,_xlpm.WinVal&lt;&gt;"",_xlpm.WinVal,_xlpm.CSVVal&lt;&gt;"",_xlpm.CSVVal)),""))</f>
        <v/>
      </c>
      <c r="E507" s="41" t="str" cm="1">
        <f t="array" ref="E507">IF(($Y507+$Z507+$AA507+$AD507)=0,"",IFERROR(_xlfn.LET(_xlpm.CSVVal,IF($Y507=0,"",INDEX(CSV!E$2:E$510,$Y507)),_xlpm.MacVal,IF($Z507=0,"",INDEX(Output_Mac!C$2:C$500,$Z507)),_xlpm.WinVal,IF($AD507=0,"",INDEX(Output_Win!C$2:C$243,$AD507)),_xlpm.MyAuditVal,IF($AA507=0,"",INDEX(My_Audit!D$2:D$456,$AA507)),_xlfn.IFS(_xlpm.MyAuditVal&lt;&gt;"",_xlpm.MyAuditVal,_xlpm.MacVal&lt;&gt;"",_xlpm.MacVal,_xlpm.WinVal&lt;&gt;"",_xlpm.WinVal,_xlpm.CSVVal&lt;&gt;"",_xlpm.CSVVal)),""))</f>
        <v/>
      </c>
      <c r="F507" s="41" t="str" cm="1">
        <f t="array" ref="F507">IF(($Y507+$Z507+$AA507+$AD507)=0,"",IFERROR(_xlfn.LET(_xlpm.CSVVal,IF($Y507=0,"",INDEX(CSV!F$2:F$510,$Y507)),_xlpm.MacVal,IF($Z507=0,"",INDEX(Output_Mac!E$2:E$500,$Z507)),_xlpm.WinVal,IF($AD507=0,"",INDEX(Output_Win!E$2:E$243,$AD507)),_xlpm.MyAuditVal,IF($AA507=0,"",INDEX(My_Audit!E$2:E$456,$AA507)),_xlfn.IFS(_xlpm.MyAuditVal&lt;&gt;"",_xlpm.MyAuditVal,_xlpm.MacVal&lt;&gt;"",_xlpm.MacVal,_xlpm.WinVal&lt;&gt;"",_xlpm.WinVal,_xlpm.CSVVal&lt;&gt;"",PROPER(_xlpm.CSVVal))),""))</f>
        <v/>
      </c>
      <c r="G507" s="41" t="str" cm="1">
        <f t="array" ref="G507">IF(($Y507+$Z507+$AA507+$AD507)=0,"",IFERROR(_xlfn.LET(_xlpm.CSVVal,IF($Y507=0,"",INDEX(CSV!G$2:G$510,$Y507)),_xlpm.MacVal,IF($Z507=0,"",INDEX(Output_Mac!G$2:G$500,$Z507)),_xlpm.WinVal,IF($AD507=0,"",INDEX(Output_Win!G$2:G$243,$AD507)),_xlpm.MyAuditVal,IF($AA507=0,"",INDEX(My_Audit!F$2:F$456,$AA507)),_xlfn.IFS(_xlpm.MyAuditVal&lt;&gt;"",_xlpm.MyAuditVal,_xlpm.MacVal&lt;&gt;"",_xlpm.MacVal,_xlpm.WinVal&lt;&gt;"",_xlpm.WinVal,_xlpm.CSVVal&lt;&gt;"",_xlpm.CSVVal)),""))</f>
        <v/>
      </c>
      <c r="H507" s="41" t="str" cm="1">
        <f t="array" ref="H507">IF($Z507&gt;0,INDEX(Output_Mac!H$2:H$500,$Z507),IF($AD507&gt;0,INDEX(Output_Win!H$2:H$243,$AD507),IF($AA507&gt;0,_xlfn.LET(_xlpm.MyAuditVal,INDEX(My_Audit!G$2:G$456,$AA507),IF(_xlpm.MyAuditVal=0,"",_xlpm.MyAuditVal)),"")))</f>
        <v/>
      </c>
      <c r="I507" s="41" t="str" cm="1">
        <f t="array" ref="I507">IF(($Y507+$Z507+$AA507+$AD507)=0,"",IFERROR(_xlfn.LET(_xlpm.CSVVal,IF($Y507=0,"",INDEX(CSV!H$2:H$510,$Y507)),_xlpm.MacVal,IF($Z507=0,"",INDEX(Output_Mac!I$2:I$500,$Z507)),_xlpm.WinVal,IF($AD507=0,"",INDEX(Output_Win!I$2:I$243,$AD507)),_xlpm.MyAuditVal,IF($AA507=0,"",INDEX(My_Audit!H$2:H$456,$AA507)),_xlfn.IFS(_xlpm.MyAuditVal&lt;&gt;"",_xlpm.MyAuditVal,_xlpm.MacVal&lt;&gt;"",_xlpm.MacVal,_xlpm.WinVal&lt;&gt;"",_xlpm.WinVal,_xlpm.CSVVal&lt;&gt;"",_xlpm.CSVVal)),""))</f>
        <v/>
      </c>
      <c r="J507" s="41" t="str" cm="1">
        <f t="array" ref="J507">IF(($Y507+$Z507+$AA507+$AD507)=0,"",IFERROR(_xlfn.LET(_xlpm.CSVVal,IF($Y507=0,"",INDEX(CSV!J$2:J$510,$Y507)),_xlpm.MacVal,IF($Z507=0,"",INDEX(Output_Mac!J$2:J$500,$Z507)),_xlpm.WinVal,IF($AD507=0,"",INDEX(Output_Win!J$2:J$243,$AD507)),_xlpm.MyAuditVal,IF($AA507=0,"",INDEX(My_Audit!I$2:I$456,$AA507)),_xlfn.IFS(_xlpm.MyAuditVal&lt;&gt;"",_xlpm.MyAuditVal,_xlpm.MacVal&lt;&gt;"",_xlpm.MacVal,_xlpm.WinVal&lt;&gt;"",_xlpm.WinVal,_xlpm.CSVVal&lt;&gt;"",_xlpm.CSVVal)),""))</f>
        <v/>
      </c>
      <c r="K507" s="41" t="str" cm="1">
        <f t="array" ref="K507">IF(($Y507+$Z507+$AA507+$AD507)=0,"",IFERROR(_xlfn.LET(_xlpm.CSVVal,IF($Y507=0,"",INDEX(CSV!N$2:N$510,$Y507)),_xlpm.MacVal,IF($Z507=0,"",INDEX(Output_Mac!L$2:L$500,$Z507)),_xlpm.WinVal,IF($AD507=0,"",INDEX(Output_Win!L$2:L$243,$AD507)),_xlpm.MyAuditVal,IF($AA507=0,"",INDEX(My_Audit!J$2:J$456,$AA507)),_xlfn.IFS(_xlpm.MyAuditVal&lt;&gt;"",_xlpm.MyAuditVal,_xlpm.MacVal&lt;&gt;"",_xlpm.MacVal,_xlpm.WinVal&lt;&gt;"",_xlpm.WinVal,_xlpm.CSVVal&lt;&gt;"",_xlpm.CSVVal)),""))</f>
        <v/>
      </c>
      <c r="L507" s="41" t="str" cm="1">
        <f t="array" ref="L507">IF(($Y507+$Z507+$AA507+$AD507)=0,"",IFERROR(_xlfn.LET(_xlpm.CSVVal,IF($Y507=0,"",INDEX(CSV!Q$2:Q$510,$Y507)),_xlpm.MacVal,IF($Z507=0,"",INDEX(Output_Mac!M$2:M$500,$Z507)),_xlpm.WinVal,IF($AD507=0,"",INDEX(Output_Win!M$2:M$243,$AD507)),_xlpm.MyAuditVal,IF($AA507=0,"",INDEX(My_Audit!K$2:K$456,$AA507)),_xlfn.IFS(_xlpm.MyAuditVal&lt;&gt;"",_xlpm.MyAuditVal,_xlpm.MacVal&lt;&gt;"",_xlpm.MacVal,_xlpm.WinVal&lt;&gt;"",_xlpm.WinVal,_xlpm.CSVVal&lt;&gt;"",_xlpm.CSVVal)),""))</f>
        <v/>
      </c>
      <c r="M507" s="41" t="str" cm="1">
        <f t="array" ref="M507">IF(($Y507+$Z507+$AA507+$AD507)=0,"",ExpandDiagCodes(_xlfn.TEXTJOIN(", ",TRUE,IF($AA507=0,"",INDEX(My_Audit!N$2:N$456,$AA507)),IF($Z507=0,"",INDEX(Output_Mac!S$2:S$500,$Z507)),IF($AD507=0,"",INDEX(Output_Win!S$2:S$243,$AD507)),IF($Y507=0,"",INDEX(CSV!AE$2:AE$510,$Y507)))))</f>
        <v/>
      </c>
      <c r="N507" s="41" t="str" cm="1">
        <f t="array" ref="N507">IF(($Y507+$Z507+$AA507+$AD507)=0,"",IFERROR(_xlfn.LET(_xlpm.CSVVal,IF($Y507=0,"",INDEX(CSV!AG$2:AG$510,$Y507)),_xlpm.MacVal,IF($Z507=0,"",INDEX(Output_Mac!T$2:T$500,$Z507)),_xlpm.WinVal,IF($AD507=0,"",INDEX(Output_Win!T$2:T$243,$AD507)),_xlpm.MyAuditVal,IF($AA507=0,"",INDEX(My_Audit!O$2:O$456,$AA507)),_xlfn.IFS(_xlpm.MyAuditVal&lt;&gt;"",_xlpm.MyAuditVal,_xlpm.MacVal&lt;&gt;"",_xlpm.MacVal,_xlpm.WinVal&lt;&gt;"",_xlpm.WinVal,_xlpm.CSVVal&lt;&gt;"",_xlpm.CSVVal)),""))</f>
        <v/>
      </c>
      <c r="O507" s="40" t="str" cm="1">
        <f t="array" ref="O507">IF($AB507=0,"",INDEX(My_Audit!P$2:P$456,$AB507))&amp;""</f>
        <v/>
      </c>
      <c r="P507" s="40"/>
      <c r="Q507" s="41" t="str">
        <f>IF(LEFT(N507,4)="Pass","Nist SP 800-88",My_Audit!R507)&amp;""</f>
        <v/>
      </c>
      <c r="R507" s="40"/>
      <c r="S507" s="40"/>
      <c r="T507" s="41" t="str" cm="1">
        <f t="array" ref="T507">IF($AC507=0,"",INDEX(Models!J$2:J$605,$AC507))</f>
        <v/>
      </c>
      <c r="U507" s="40"/>
      <c r="V507" s="40"/>
      <c r="W507" s="79" t="str" cm="1">
        <f t="array" ref="W507">IF(($Z507+$AA507+$AD507)=0,"",ExpandDiagCodes(_xlfn.TEXTJOIN(", ",TRUE,IF($AA507=0,"",INDEX(My_Audit!L$2:L$456,$AA507)),IF($Z507=0,"",INDEX(Output_Mac!AA$2:AA$500,$Z507)),IF($AD507=0,"",INDEX(Output_Win!AA$2:AA$243,$AD507)))))</f>
        <v/>
      </c>
      <c r="Y507" s="80">
        <f>IFERROR(MATCH($A507,CSV!$A$2:$A$510,0),0)</f>
        <v>0</v>
      </c>
      <c r="Z507" s="80">
        <f>IFERROR(MATCH($A507,Output_Mac!$A$2:$A$500,0),0)</f>
        <v>0</v>
      </c>
      <c r="AA507" s="80">
        <f>IFERROR(MATCH($A507,My_Audit!$A$2:$A$456,0),0)</f>
        <v>0</v>
      </c>
      <c r="AB507" s="80">
        <f>IFERROR(MATCH($C507,My_Audit!$B$2:$B$456,0),0)</f>
        <v>0</v>
      </c>
      <c r="AC507" s="80">
        <f>IFERROR(MATCH($E507,Models!$I$2:$I$605,0),0)</f>
        <v>0</v>
      </c>
      <c r="AD507" s="80">
        <f>IFERROR(MATCH($A507,Output_Win!$A$2:$A$243,0),0)</f>
        <v>0</v>
      </c>
    </row>
    <row r="508" spans="1:30">
      <c r="A508" s="40" t="str">
        <f>_xlfn.TEXTJOIN("",TRUE,Input!$A$4,TEXT(ROW(My_Audit!A507)+Input!$A$8-1,"00"))</f>
        <v>W4895</v>
      </c>
      <c r="B508" s="40" t="str">
        <f>_xlfn.TEXTJOIN("-",TRUE,"ITD",Input!$A$2,A508)</f>
        <v>ITD-SHR11749-W4895</v>
      </c>
      <c r="C508" s="41" t="str" cm="1">
        <f t="array" ref="C508">IF(($Y508+$Z508+$AA508+$AD508)=0,"",IFERROR(_xlfn.LET(_xlpm.CSVVal,IF($Y508=0,"",INDEX(CSV!B$2:B$510,$Y508)),_xlpm.MacVal,IF($Z508=0,"",INDEX(Output_Mac!B$2:B$500,$Z508)),_xlpm.WinVal,IF($AD508=0,"",INDEX(Output_Win!B$2:B$243,$AD508)),_xlpm.MyAuditVal,IF($AA508=0,"",INDEX(My_Audit!B$2:B$456,$AA508)),_xlfn.IFS(_xlpm.MyAuditVal&lt;&gt;"",_xlpm.MyAuditVal,_xlpm.MacVal&lt;&gt;"",_xlpm.MacVal,_xlpm.WinVal&lt;&gt;"",_xlpm.WinVal,_xlpm.CSVVal&lt;&gt;"",_xlpm.CSVVal)),""))</f>
        <v/>
      </c>
      <c r="D508" s="41" t="str" cm="1">
        <f t="array" ref="D508">IF(($Y508+$Z508+$AA508+$AD508)=0,"",IFERROR(_xlfn.LET(_xlpm.CSVVal,IF($Y508=0,"",INDEX(CSV!C$2:C$510,$Y508)),_xlpm.MacVal,IF($Z508=0,"",INDEX(Output_Mac!D$2:D$500,$Z508)),_xlpm.WinVal,IF($AD508=0,"",INDEX(Output_Win!D$2:D$243,$AD508)),_xlpm.MyAuditVal,IF($AA508=0,"",INDEX(My_Audit!C$2:C$456,$AA508)),_xlfn.IFS(_xlpm.MyAuditVal&lt;&gt;"",_xlpm.MyAuditVal,_xlpm.MacVal&lt;&gt;"",_xlpm.MacVal,_xlpm.WinVal&lt;&gt;"",_xlpm.WinVal,_xlpm.CSVVal&lt;&gt;"",_xlpm.CSVVal)),""))</f>
        <v/>
      </c>
      <c r="E508" s="41" t="str" cm="1">
        <f t="array" ref="E508">IF(($Y508+$Z508+$AA508+$AD508)=0,"",IFERROR(_xlfn.LET(_xlpm.CSVVal,IF($Y508=0,"",INDEX(CSV!E$2:E$510,$Y508)),_xlpm.MacVal,IF($Z508=0,"",INDEX(Output_Mac!C$2:C$500,$Z508)),_xlpm.WinVal,IF($AD508=0,"",INDEX(Output_Win!C$2:C$243,$AD508)),_xlpm.MyAuditVal,IF($AA508=0,"",INDEX(My_Audit!D$2:D$456,$AA508)),_xlfn.IFS(_xlpm.MyAuditVal&lt;&gt;"",_xlpm.MyAuditVal,_xlpm.MacVal&lt;&gt;"",_xlpm.MacVal,_xlpm.WinVal&lt;&gt;"",_xlpm.WinVal,_xlpm.CSVVal&lt;&gt;"",_xlpm.CSVVal)),""))</f>
        <v/>
      </c>
      <c r="F508" s="41" t="str" cm="1">
        <f t="array" ref="F508">IF(($Y508+$Z508+$AA508+$AD508)=0,"",IFERROR(_xlfn.LET(_xlpm.CSVVal,IF($Y508=0,"",INDEX(CSV!F$2:F$510,$Y508)),_xlpm.MacVal,IF($Z508=0,"",INDEX(Output_Mac!E$2:E$500,$Z508)),_xlpm.WinVal,IF($AD508=0,"",INDEX(Output_Win!E$2:E$243,$AD508)),_xlpm.MyAuditVal,IF($AA508=0,"",INDEX(My_Audit!E$2:E$456,$AA508)),_xlfn.IFS(_xlpm.MyAuditVal&lt;&gt;"",_xlpm.MyAuditVal,_xlpm.MacVal&lt;&gt;"",_xlpm.MacVal,_xlpm.WinVal&lt;&gt;"",_xlpm.WinVal,_xlpm.CSVVal&lt;&gt;"",PROPER(_xlpm.CSVVal))),""))</f>
        <v/>
      </c>
      <c r="G508" s="41" t="str" cm="1">
        <f t="array" ref="G508">IF(($Y508+$Z508+$AA508+$AD508)=0,"",IFERROR(_xlfn.LET(_xlpm.CSVVal,IF($Y508=0,"",INDEX(CSV!G$2:G$510,$Y508)),_xlpm.MacVal,IF($Z508=0,"",INDEX(Output_Mac!G$2:G$500,$Z508)),_xlpm.WinVal,IF($AD508=0,"",INDEX(Output_Win!G$2:G$243,$AD508)),_xlpm.MyAuditVal,IF($AA508=0,"",INDEX(My_Audit!F$2:F$456,$AA508)),_xlfn.IFS(_xlpm.MyAuditVal&lt;&gt;"",_xlpm.MyAuditVal,_xlpm.MacVal&lt;&gt;"",_xlpm.MacVal,_xlpm.WinVal&lt;&gt;"",_xlpm.WinVal,_xlpm.CSVVal&lt;&gt;"",_xlpm.CSVVal)),""))</f>
        <v/>
      </c>
      <c r="H508" s="41" t="str" cm="1">
        <f t="array" ref="H508">IF($Z508&gt;0,INDEX(Output_Mac!H$2:H$500,$Z508),IF($AD508&gt;0,INDEX(Output_Win!H$2:H$243,$AD508),IF($AA508&gt;0,_xlfn.LET(_xlpm.MyAuditVal,INDEX(My_Audit!G$2:G$456,$AA508),IF(_xlpm.MyAuditVal=0,"",_xlpm.MyAuditVal)),"")))</f>
        <v/>
      </c>
      <c r="I508" s="41" t="str" cm="1">
        <f t="array" ref="I508">IF(($Y508+$Z508+$AA508+$AD508)=0,"",IFERROR(_xlfn.LET(_xlpm.CSVVal,IF($Y508=0,"",INDEX(CSV!H$2:H$510,$Y508)),_xlpm.MacVal,IF($Z508=0,"",INDEX(Output_Mac!I$2:I$500,$Z508)),_xlpm.WinVal,IF($AD508=0,"",INDEX(Output_Win!I$2:I$243,$AD508)),_xlpm.MyAuditVal,IF($AA508=0,"",INDEX(My_Audit!H$2:H$456,$AA508)),_xlfn.IFS(_xlpm.MyAuditVal&lt;&gt;"",_xlpm.MyAuditVal,_xlpm.MacVal&lt;&gt;"",_xlpm.MacVal,_xlpm.WinVal&lt;&gt;"",_xlpm.WinVal,_xlpm.CSVVal&lt;&gt;"",_xlpm.CSVVal)),""))</f>
        <v/>
      </c>
      <c r="J508" s="41" t="str" cm="1">
        <f t="array" ref="J508">IF(($Y508+$Z508+$AA508+$AD508)=0,"",IFERROR(_xlfn.LET(_xlpm.CSVVal,IF($Y508=0,"",INDEX(CSV!J$2:J$510,$Y508)),_xlpm.MacVal,IF($Z508=0,"",INDEX(Output_Mac!J$2:J$500,$Z508)),_xlpm.WinVal,IF($AD508=0,"",INDEX(Output_Win!J$2:J$243,$AD508)),_xlpm.MyAuditVal,IF($AA508=0,"",INDEX(My_Audit!I$2:I$456,$AA508)),_xlfn.IFS(_xlpm.MyAuditVal&lt;&gt;"",_xlpm.MyAuditVal,_xlpm.MacVal&lt;&gt;"",_xlpm.MacVal,_xlpm.WinVal&lt;&gt;"",_xlpm.WinVal,_xlpm.CSVVal&lt;&gt;"",_xlpm.CSVVal)),""))</f>
        <v/>
      </c>
      <c r="K508" s="41" t="str" cm="1">
        <f t="array" ref="K508">IF(($Y508+$Z508+$AA508+$AD508)=0,"",IFERROR(_xlfn.LET(_xlpm.CSVVal,IF($Y508=0,"",INDEX(CSV!N$2:N$510,$Y508)),_xlpm.MacVal,IF($Z508=0,"",INDEX(Output_Mac!L$2:L$500,$Z508)),_xlpm.WinVal,IF($AD508=0,"",INDEX(Output_Win!L$2:L$243,$AD508)),_xlpm.MyAuditVal,IF($AA508=0,"",INDEX(My_Audit!J$2:J$456,$AA508)),_xlfn.IFS(_xlpm.MyAuditVal&lt;&gt;"",_xlpm.MyAuditVal,_xlpm.MacVal&lt;&gt;"",_xlpm.MacVal,_xlpm.WinVal&lt;&gt;"",_xlpm.WinVal,_xlpm.CSVVal&lt;&gt;"",_xlpm.CSVVal)),""))</f>
        <v/>
      </c>
      <c r="L508" s="41" t="str" cm="1">
        <f t="array" ref="L508">IF(($Y508+$Z508+$AA508+$AD508)=0,"",IFERROR(_xlfn.LET(_xlpm.CSVVal,IF($Y508=0,"",INDEX(CSV!Q$2:Q$510,$Y508)),_xlpm.MacVal,IF($Z508=0,"",INDEX(Output_Mac!M$2:M$500,$Z508)),_xlpm.WinVal,IF($AD508=0,"",INDEX(Output_Win!M$2:M$243,$AD508)),_xlpm.MyAuditVal,IF($AA508=0,"",INDEX(My_Audit!K$2:K$456,$AA508)),_xlfn.IFS(_xlpm.MyAuditVal&lt;&gt;"",_xlpm.MyAuditVal,_xlpm.MacVal&lt;&gt;"",_xlpm.MacVal,_xlpm.WinVal&lt;&gt;"",_xlpm.WinVal,_xlpm.CSVVal&lt;&gt;"",_xlpm.CSVVal)),""))</f>
        <v/>
      </c>
      <c r="M508" s="41" t="str" cm="1">
        <f t="array" ref="M508">IF(($Y508+$Z508+$AA508+$AD508)=0,"",ExpandDiagCodes(_xlfn.TEXTJOIN(", ",TRUE,IF($AA508=0,"",INDEX(My_Audit!N$2:N$456,$AA508)),IF($Z508=0,"",INDEX(Output_Mac!S$2:S$500,$Z508)),IF($AD508=0,"",INDEX(Output_Win!S$2:S$243,$AD508)),IF($Y508=0,"",INDEX(CSV!AE$2:AE$510,$Y508)))))</f>
        <v/>
      </c>
      <c r="N508" s="41" t="str" cm="1">
        <f t="array" ref="N508">IF(($Y508+$Z508+$AA508+$AD508)=0,"",IFERROR(_xlfn.LET(_xlpm.CSVVal,IF($Y508=0,"",INDEX(CSV!AG$2:AG$510,$Y508)),_xlpm.MacVal,IF($Z508=0,"",INDEX(Output_Mac!T$2:T$500,$Z508)),_xlpm.WinVal,IF($AD508=0,"",INDEX(Output_Win!T$2:T$243,$AD508)),_xlpm.MyAuditVal,IF($AA508=0,"",INDEX(My_Audit!O$2:O$456,$AA508)),_xlfn.IFS(_xlpm.MyAuditVal&lt;&gt;"",_xlpm.MyAuditVal,_xlpm.MacVal&lt;&gt;"",_xlpm.MacVal,_xlpm.WinVal&lt;&gt;"",_xlpm.WinVal,_xlpm.CSVVal&lt;&gt;"",_xlpm.CSVVal)),""))</f>
        <v/>
      </c>
      <c r="O508" s="40" t="str" cm="1">
        <f t="array" ref="O508">IF($AB508=0,"",INDEX(My_Audit!P$2:P$456,$AB508))&amp;""</f>
        <v/>
      </c>
      <c r="P508" s="40"/>
      <c r="Q508" s="41" t="str">
        <f>IF(LEFT(N508,4)="Pass","Nist SP 800-88",My_Audit!R508)&amp;""</f>
        <v/>
      </c>
      <c r="R508" s="40"/>
      <c r="S508" s="40"/>
      <c r="T508" s="41" t="str" cm="1">
        <f t="array" ref="T508">IF($AC508=0,"",INDEX(Models!J$2:J$605,$AC508))</f>
        <v/>
      </c>
      <c r="U508" s="40"/>
      <c r="V508" s="40"/>
      <c r="W508" s="79" t="str" cm="1">
        <f t="array" ref="W508">IF(($Z508+$AA508+$AD508)=0,"",ExpandDiagCodes(_xlfn.TEXTJOIN(", ",TRUE,IF($AA508=0,"",INDEX(My_Audit!L$2:L$456,$AA508)),IF($Z508=0,"",INDEX(Output_Mac!AA$2:AA$500,$Z508)),IF($AD508=0,"",INDEX(Output_Win!AA$2:AA$243,$AD508)))))</f>
        <v/>
      </c>
      <c r="Y508" s="80">
        <f>IFERROR(MATCH($A508,CSV!$A$2:$A$510,0),0)</f>
        <v>0</v>
      </c>
      <c r="Z508" s="80">
        <f>IFERROR(MATCH($A508,Output_Mac!$A$2:$A$500,0),0)</f>
        <v>0</v>
      </c>
      <c r="AA508" s="80">
        <f>IFERROR(MATCH($A508,My_Audit!$A$2:$A$456,0),0)</f>
        <v>0</v>
      </c>
      <c r="AB508" s="80">
        <f>IFERROR(MATCH($C508,My_Audit!$B$2:$B$456,0),0)</f>
        <v>0</v>
      </c>
      <c r="AC508" s="80">
        <f>IFERROR(MATCH($E508,Models!$I$2:$I$605,0),0)</f>
        <v>0</v>
      </c>
      <c r="AD508" s="80">
        <f>IFERROR(MATCH($A508,Output_Win!$A$2:$A$243,0),0)</f>
        <v>0</v>
      </c>
    </row>
    <row r="509" spans="1:30">
      <c r="A509" s="40" t="str">
        <f>_xlfn.TEXTJOIN("",TRUE,Input!$A$4,TEXT(ROW(My_Audit!A508)+Input!$A$8-1,"00"))</f>
        <v>W4896</v>
      </c>
      <c r="B509" s="40" t="str">
        <f>_xlfn.TEXTJOIN("-",TRUE,"ITD",Input!$A$2,A509)</f>
        <v>ITD-SHR11749-W4896</v>
      </c>
      <c r="C509" s="41" t="str" cm="1">
        <f t="array" ref="C509">IF(($Y509+$Z509+$AA509+$AD509)=0,"",IFERROR(_xlfn.LET(_xlpm.CSVVal,IF($Y509=0,"",INDEX(CSV!B$2:B$510,$Y509)),_xlpm.MacVal,IF($Z509=0,"",INDEX(Output_Mac!B$2:B$500,$Z509)),_xlpm.WinVal,IF($AD509=0,"",INDEX(Output_Win!B$2:B$243,$AD509)),_xlpm.MyAuditVal,IF($AA509=0,"",INDEX(My_Audit!B$2:B$456,$AA509)),_xlfn.IFS(_xlpm.MyAuditVal&lt;&gt;"",_xlpm.MyAuditVal,_xlpm.MacVal&lt;&gt;"",_xlpm.MacVal,_xlpm.WinVal&lt;&gt;"",_xlpm.WinVal,_xlpm.CSVVal&lt;&gt;"",_xlpm.CSVVal)),""))</f>
        <v/>
      </c>
      <c r="D509" s="41" t="str" cm="1">
        <f t="array" ref="D509">IF(($Y509+$Z509+$AA509+$AD509)=0,"",IFERROR(_xlfn.LET(_xlpm.CSVVal,IF($Y509=0,"",INDEX(CSV!C$2:C$510,$Y509)),_xlpm.MacVal,IF($Z509=0,"",INDEX(Output_Mac!D$2:D$500,$Z509)),_xlpm.WinVal,IF($AD509=0,"",INDEX(Output_Win!D$2:D$243,$AD509)),_xlpm.MyAuditVal,IF($AA509=0,"",INDEX(My_Audit!C$2:C$456,$AA509)),_xlfn.IFS(_xlpm.MyAuditVal&lt;&gt;"",_xlpm.MyAuditVal,_xlpm.MacVal&lt;&gt;"",_xlpm.MacVal,_xlpm.WinVal&lt;&gt;"",_xlpm.WinVal,_xlpm.CSVVal&lt;&gt;"",_xlpm.CSVVal)),""))</f>
        <v/>
      </c>
      <c r="E509" s="41" t="str" cm="1">
        <f t="array" ref="E509">IF(($Y509+$Z509+$AA509+$AD509)=0,"",IFERROR(_xlfn.LET(_xlpm.CSVVal,IF($Y509=0,"",INDEX(CSV!E$2:E$510,$Y509)),_xlpm.MacVal,IF($Z509=0,"",INDEX(Output_Mac!C$2:C$500,$Z509)),_xlpm.WinVal,IF($AD509=0,"",INDEX(Output_Win!C$2:C$243,$AD509)),_xlpm.MyAuditVal,IF($AA509=0,"",INDEX(My_Audit!D$2:D$456,$AA509)),_xlfn.IFS(_xlpm.MyAuditVal&lt;&gt;"",_xlpm.MyAuditVal,_xlpm.MacVal&lt;&gt;"",_xlpm.MacVal,_xlpm.WinVal&lt;&gt;"",_xlpm.WinVal,_xlpm.CSVVal&lt;&gt;"",_xlpm.CSVVal)),""))</f>
        <v/>
      </c>
      <c r="F509" s="41" t="str" cm="1">
        <f t="array" ref="F509">IF(($Y509+$Z509+$AA509+$AD509)=0,"",IFERROR(_xlfn.LET(_xlpm.CSVVal,IF($Y509=0,"",INDEX(CSV!F$2:F$510,$Y509)),_xlpm.MacVal,IF($Z509=0,"",INDEX(Output_Mac!E$2:E$500,$Z509)),_xlpm.WinVal,IF($AD509=0,"",INDEX(Output_Win!E$2:E$243,$AD509)),_xlpm.MyAuditVal,IF($AA509=0,"",INDEX(My_Audit!E$2:E$456,$AA509)),_xlfn.IFS(_xlpm.MyAuditVal&lt;&gt;"",_xlpm.MyAuditVal,_xlpm.MacVal&lt;&gt;"",_xlpm.MacVal,_xlpm.WinVal&lt;&gt;"",_xlpm.WinVal,_xlpm.CSVVal&lt;&gt;"",PROPER(_xlpm.CSVVal))),""))</f>
        <v/>
      </c>
      <c r="G509" s="41" t="str" cm="1">
        <f t="array" ref="G509">IF(($Y509+$Z509+$AA509+$AD509)=0,"",IFERROR(_xlfn.LET(_xlpm.CSVVal,IF($Y509=0,"",INDEX(CSV!G$2:G$510,$Y509)),_xlpm.MacVal,IF($Z509=0,"",INDEX(Output_Mac!G$2:G$500,$Z509)),_xlpm.WinVal,IF($AD509=0,"",INDEX(Output_Win!G$2:G$243,$AD509)),_xlpm.MyAuditVal,IF($AA509=0,"",INDEX(My_Audit!F$2:F$456,$AA509)),_xlfn.IFS(_xlpm.MyAuditVal&lt;&gt;"",_xlpm.MyAuditVal,_xlpm.MacVal&lt;&gt;"",_xlpm.MacVal,_xlpm.WinVal&lt;&gt;"",_xlpm.WinVal,_xlpm.CSVVal&lt;&gt;"",_xlpm.CSVVal)),""))</f>
        <v/>
      </c>
      <c r="H509" s="41" t="str" cm="1">
        <f t="array" ref="H509">IF($Z509&gt;0,INDEX(Output_Mac!H$2:H$500,$Z509),IF($AD509&gt;0,INDEX(Output_Win!H$2:H$243,$AD509),IF($AA509&gt;0,_xlfn.LET(_xlpm.MyAuditVal,INDEX(My_Audit!G$2:G$456,$AA509),IF(_xlpm.MyAuditVal=0,"",_xlpm.MyAuditVal)),"")))</f>
        <v/>
      </c>
      <c r="I509" s="41" t="str" cm="1">
        <f t="array" ref="I509">IF(($Y509+$Z509+$AA509+$AD509)=0,"",IFERROR(_xlfn.LET(_xlpm.CSVVal,IF($Y509=0,"",INDEX(CSV!H$2:H$510,$Y509)),_xlpm.MacVal,IF($Z509=0,"",INDEX(Output_Mac!I$2:I$500,$Z509)),_xlpm.WinVal,IF($AD509=0,"",INDEX(Output_Win!I$2:I$243,$AD509)),_xlpm.MyAuditVal,IF($AA509=0,"",INDEX(My_Audit!H$2:H$456,$AA509)),_xlfn.IFS(_xlpm.MyAuditVal&lt;&gt;"",_xlpm.MyAuditVal,_xlpm.MacVal&lt;&gt;"",_xlpm.MacVal,_xlpm.WinVal&lt;&gt;"",_xlpm.WinVal,_xlpm.CSVVal&lt;&gt;"",_xlpm.CSVVal)),""))</f>
        <v/>
      </c>
      <c r="J509" s="41" t="str" cm="1">
        <f t="array" ref="J509">IF(($Y509+$Z509+$AA509+$AD509)=0,"",IFERROR(_xlfn.LET(_xlpm.CSVVal,IF($Y509=0,"",INDEX(CSV!J$2:J$510,$Y509)),_xlpm.MacVal,IF($Z509=0,"",INDEX(Output_Mac!J$2:J$500,$Z509)),_xlpm.WinVal,IF($AD509=0,"",INDEX(Output_Win!J$2:J$243,$AD509)),_xlpm.MyAuditVal,IF($AA509=0,"",INDEX(My_Audit!I$2:I$456,$AA509)),_xlfn.IFS(_xlpm.MyAuditVal&lt;&gt;"",_xlpm.MyAuditVal,_xlpm.MacVal&lt;&gt;"",_xlpm.MacVal,_xlpm.WinVal&lt;&gt;"",_xlpm.WinVal,_xlpm.CSVVal&lt;&gt;"",_xlpm.CSVVal)),""))</f>
        <v/>
      </c>
      <c r="K509" s="41" t="str" cm="1">
        <f t="array" ref="K509">IF(($Y509+$Z509+$AA509+$AD509)=0,"",IFERROR(_xlfn.LET(_xlpm.CSVVal,IF($Y509=0,"",INDEX(CSV!N$2:N$510,$Y509)),_xlpm.MacVal,IF($Z509=0,"",INDEX(Output_Mac!L$2:L$500,$Z509)),_xlpm.WinVal,IF($AD509=0,"",INDEX(Output_Win!L$2:L$243,$AD509)),_xlpm.MyAuditVal,IF($AA509=0,"",INDEX(My_Audit!J$2:J$456,$AA509)),_xlfn.IFS(_xlpm.MyAuditVal&lt;&gt;"",_xlpm.MyAuditVal,_xlpm.MacVal&lt;&gt;"",_xlpm.MacVal,_xlpm.WinVal&lt;&gt;"",_xlpm.WinVal,_xlpm.CSVVal&lt;&gt;"",_xlpm.CSVVal)),""))</f>
        <v/>
      </c>
      <c r="L509" s="41" t="str" cm="1">
        <f t="array" ref="L509">IF(($Y509+$Z509+$AA509+$AD509)=0,"",IFERROR(_xlfn.LET(_xlpm.CSVVal,IF($Y509=0,"",INDEX(CSV!Q$2:Q$510,$Y509)),_xlpm.MacVal,IF($Z509=0,"",INDEX(Output_Mac!M$2:M$500,$Z509)),_xlpm.WinVal,IF($AD509=0,"",INDEX(Output_Win!M$2:M$243,$AD509)),_xlpm.MyAuditVal,IF($AA509=0,"",INDEX(My_Audit!K$2:K$456,$AA509)),_xlfn.IFS(_xlpm.MyAuditVal&lt;&gt;"",_xlpm.MyAuditVal,_xlpm.MacVal&lt;&gt;"",_xlpm.MacVal,_xlpm.WinVal&lt;&gt;"",_xlpm.WinVal,_xlpm.CSVVal&lt;&gt;"",_xlpm.CSVVal)),""))</f>
        <v/>
      </c>
      <c r="M509" s="41" t="str" cm="1">
        <f t="array" ref="M509">IF(($Y509+$Z509+$AA509+$AD509)=0,"",ExpandDiagCodes(_xlfn.TEXTJOIN(", ",TRUE,IF($AA509=0,"",INDEX(My_Audit!N$2:N$456,$AA509)),IF($Z509=0,"",INDEX(Output_Mac!S$2:S$500,$Z509)),IF($AD509=0,"",INDEX(Output_Win!S$2:S$243,$AD509)),IF($Y509=0,"",INDEX(CSV!AE$2:AE$510,$Y509)))))</f>
        <v/>
      </c>
      <c r="N509" s="41" t="str" cm="1">
        <f t="array" ref="N509">IF(($Y509+$Z509+$AA509+$AD509)=0,"",IFERROR(_xlfn.LET(_xlpm.CSVVal,IF($Y509=0,"",INDEX(CSV!AG$2:AG$510,$Y509)),_xlpm.MacVal,IF($Z509=0,"",INDEX(Output_Mac!T$2:T$500,$Z509)),_xlpm.WinVal,IF($AD509=0,"",INDEX(Output_Win!T$2:T$243,$AD509)),_xlpm.MyAuditVal,IF($AA509=0,"",INDEX(My_Audit!O$2:O$456,$AA509)),_xlfn.IFS(_xlpm.MyAuditVal&lt;&gt;"",_xlpm.MyAuditVal,_xlpm.MacVal&lt;&gt;"",_xlpm.MacVal,_xlpm.WinVal&lt;&gt;"",_xlpm.WinVal,_xlpm.CSVVal&lt;&gt;"",_xlpm.CSVVal)),""))</f>
        <v/>
      </c>
      <c r="O509" s="40" t="str" cm="1">
        <f t="array" ref="O509">IF($AB509=0,"",INDEX(My_Audit!P$2:P$456,$AB509))&amp;""</f>
        <v/>
      </c>
      <c r="P509" s="40"/>
      <c r="Q509" s="41" t="str">
        <f>IF(LEFT(N509,4)="Pass","Nist SP 800-88",My_Audit!R509)&amp;""</f>
        <v/>
      </c>
      <c r="R509" s="40"/>
      <c r="S509" s="40"/>
      <c r="T509" s="41" t="str" cm="1">
        <f t="array" ref="T509">IF($AC509=0,"",INDEX(Models!J$2:J$605,$AC509))</f>
        <v/>
      </c>
      <c r="U509" s="40"/>
      <c r="V509" s="40"/>
      <c r="W509" s="79" t="str" cm="1">
        <f t="array" ref="W509">IF(($Z509+$AA509+$AD509)=0,"",ExpandDiagCodes(_xlfn.TEXTJOIN(", ",TRUE,IF($AA509=0,"",INDEX(My_Audit!L$2:L$456,$AA509)),IF($Z509=0,"",INDEX(Output_Mac!AA$2:AA$500,$Z509)),IF($AD509=0,"",INDEX(Output_Win!AA$2:AA$243,$AD509)))))</f>
        <v/>
      </c>
      <c r="Y509" s="80">
        <f>IFERROR(MATCH($A509,CSV!$A$2:$A$510,0),0)</f>
        <v>0</v>
      </c>
      <c r="Z509" s="80">
        <f>IFERROR(MATCH($A509,Output_Mac!$A$2:$A$500,0),0)</f>
        <v>0</v>
      </c>
      <c r="AA509" s="80">
        <f>IFERROR(MATCH($A509,My_Audit!$A$2:$A$456,0),0)</f>
        <v>0</v>
      </c>
      <c r="AB509" s="80">
        <f>IFERROR(MATCH($C509,My_Audit!$B$2:$B$456,0),0)</f>
        <v>0</v>
      </c>
      <c r="AC509" s="80">
        <f>IFERROR(MATCH($E509,Models!$I$2:$I$605,0),0)</f>
        <v>0</v>
      </c>
      <c r="AD509" s="80">
        <f>IFERROR(MATCH($A509,Output_Win!$A$2:$A$243,0),0)</f>
        <v>0</v>
      </c>
    </row>
    <row r="510" spans="1:30">
      <c r="A510" s="40" t="str">
        <f>_xlfn.TEXTJOIN("",TRUE,Input!$A$4,TEXT(ROW(My_Audit!A509)+Input!$A$8-1,"00"))</f>
        <v>W4897</v>
      </c>
      <c r="B510" s="40" t="str">
        <f>_xlfn.TEXTJOIN("-",TRUE,"ITD",Input!$A$2,A510)</f>
        <v>ITD-SHR11749-W4897</v>
      </c>
      <c r="C510" s="41" t="str" cm="1">
        <f t="array" ref="C510">IF(($Y510+$Z510+$AA510+$AD510)=0,"",IFERROR(_xlfn.LET(_xlpm.CSVVal,IF($Y510=0,"",INDEX(CSV!B$2:B$510,$Y510)),_xlpm.MacVal,IF($Z510=0,"",INDEX(Output_Mac!B$2:B$500,$Z510)),_xlpm.WinVal,IF($AD510=0,"",INDEX(Output_Win!B$2:B$243,$AD510)),_xlpm.MyAuditVal,IF($AA510=0,"",INDEX(My_Audit!B$2:B$456,$AA510)),_xlfn.IFS(_xlpm.MyAuditVal&lt;&gt;"",_xlpm.MyAuditVal,_xlpm.MacVal&lt;&gt;"",_xlpm.MacVal,_xlpm.WinVal&lt;&gt;"",_xlpm.WinVal,_xlpm.CSVVal&lt;&gt;"",_xlpm.CSVVal)),""))</f>
        <v/>
      </c>
      <c r="D510" s="41" t="str" cm="1">
        <f t="array" ref="D510">IF(($Y510+$Z510+$AA510+$AD510)=0,"",IFERROR(_xlfn.LET(_xlpm.CSVVal,IF($Y510=0,"",INDEX(CSV!C$2:C$510,$Y510)),_xlpm.MacVal,IF($Z510=0,"",INDEX(Output_Mac!D$2:D$500,$Z510)),_xlpm.WinVal,IF($AD510=0,"",INDEX(Output_Win!D$2:D$243,$AD510)),_xlpm.MyAuditVal,IF($AA510=0,"",INDEX(My_Audit!C$2:C$456,$AA510)),_xlfn.IFS(_xlpm.MyAuditVal&lt;&gt;"",_xlpm.MyAuditVal,_xlpm.MacVal&lt;&gt;"",_xlpm.MacVal,_xlpm.WinVal&lt;&gt;"",_xlpm.WinVal,_xlpm.CSVVal&lt;&gt;"",_xlpm.CSVVal)),""))</f>
        <v/>
      </c>
      <c r="E510" s="41" t="str" cm="1">
        <f t="array" ref="E510">IF(($Y510+$Z510+$AA510+$AD510)=0,"",IFERROR(_xlfn.LET(_xlpm.CSVVal,IF($Y510=0,"",INDEX(CSV!E$2:E$510,$Y510)),_xlpm.MacVal,IF($Z510=0,"",INDEX(Output_Mac!C$2:C$500,$Z510)),_xlpm.WinVal,IF($AD510=0,"",INDEX(Output_Win!C$2:C$243,$AD510)),_xlpm.MyAuditVal,IF($AA510=0,"",INDEX(My_Audit!D$2:D$456,$AA510)),_xlfn.IFS(_xlpm.MyAuditVal&lt;&gt;"",_xlpm.MyAuditVal,_xlpm.MacVal&lt;&gt;"",_xlpm.MacVal,_xlpm.WinVal&lt;&gt;"",_xlpm.WinVal,_xlpm.CSVVal&lt;&gt;"",_xlpm.CSVVal)),""))</f>
        <v/>
      </c>
      <c r="F510" s="41" t="str" cm="1">
        <f t="array" ref="F510">IF(($Y510+$Z510+$AA510+$AD510)=0,"",IFERROR(_xlfn.LET(_xlpm.CSVVal,IF($Y510=0,"",INDEX(CSV!F$2:F$510,$Y510)),_xlpm.MacVal,IF($Z510=0,"",INDEX(Output_Mac!E$2:E$500,$Z510)),_xlpm.WinVal,IF($AD510=0,"",INDEX(Output_Win!E$2:E$243,$AD510)),_xlpm.MyAuditVal,IF($AA510=0,"",INDEX(My_Audit!E$2:E$456,$AA510)),_xlfn.IFS(_xlpm.MyAuditVal&lt;&gt;"",_xlpm.MyAuditVal,_xlpm.MacVal&lt;&gt;"",_xlpm.MacVal,_xlpm.WinVal&lt;&gt;"",_xlpm.WinVal,_xlpm.CSVVal&lt;&gt;"",PROPER(_xlpm.CSVVal))),""))</f>
        <v/>
      </c>
      <c r="G510" s="41" t="str" cm="1">
        <f t="array" ref="G510">IF(($Y510+$Z510+$AA510+$AD510)=0,"",IFERROR(_xlfn.LET(_xlpm.CSVVal,IF($Y510=0,"",INDEX(CSV!G$2:G$510,$Y510)),_xlpm.MacVal,IF($Z510=0,"",INDEX(Output_Mac!G$2:G$500,$Z510)),_xlpm.WinVal,IF($AD510=0,"",INDEX(Output_Win!G$2:G$243,$AD510)),_xlpm.MyAuditVal,IF($AA510=0,"",INDEX(My_Audit!F$2:F$456,$AA510)),_xlfn.IFS(_xlpm.MyAuditVal&lt;&gt;"",_xlpm.MyAuditVal,_xlpm.MacVal&lt;&gt;"",_xlpm.MacVal,_xlpm.WinVal&lt;&gt;"",_xlpm.WinVal,_xlpm.CSVVal&lt;&gt;"",_xlpm.CSVVal)),""))</f>
        <v/>
      </c>
      <c r="H510" s="41" t="str" cm="1">
        <f t="array" ref="H510">IF($Z510&gt;0,INDEX(Output_Mac!H$2:H$500,$Z510),IF($AD510&gt;0,INDEX(Output_Win!H$2:H$243,$AD510),IF($AA510&gt;0,_xlfn.LET(_xlpm.MyAuditVal,INDEX(My_Audit!G$2:G$456,$AA510),IF(_xlpm.MyAuditVal=0,"",_xlpm.MyAuditVal)),"")))</f>
        <v/>
      </c>
      <c r="I510" s="41" t="str" cm="1">
        <f t="array" ref="I510">IF(($Y510+$Z510+$AA510+$AD510)=0,"",IFERROR(_xlfn.LET(_xlpm.CSVVal,IF($Y510=0,"",INDEX(CSV!H$2:H$510,$Y510)),_xlpm.MacVal,IF($Z510=0,"",INDEX(Output_Mac!I$2:I$500,$Z510)),_xlpm.WinVal,IF($AD510=0,"",INDEX(Output_Win!I$2:I$243,$AD510)),_xlpm.MyAuditVal,IF($AA510=0,"",INDEX(My_Audit!H$2:H$456,$AA510)),_xlfn.IFS(_xlpm.MyAuditVal&lt;&gt;"",_xlpm.MyAuditVal,_xlpm.MacVal&lt;&gt;"",_xlpm.MacVal,_xlpm.WinVal&lt;&gt;"",_xlpm.WinVal,_xlpm.CSVVal&lt;&gt;"",_xlpm.CSVVal)),""))</f>
        <v/>
      </c>
      <c r="J510" s="41" t="str" cm="1">
        <f t="array" ref="J510">IF(($Y510+$Z510+$AA510+$AD510)=0,"",IFERROR(_xlfn.LET(_xlpm.CSVVal,IF($Y510=0,"",INDEX(CSV!J$2:J$510,$Y510)),_xlpm.MacVal,IF($Z510=0,"",INDEX(Output_Mac!J$2:J$500,$Z510)),_xlpm.WinVal,IF($AD510=0,"",INDEX(Output_Win!J$2:J$243,$AD510)),_xlpm.MyAuditVal,IF($AA510=0,"",INDEX(My_Audit!I$2:I$456,$AA510)),_xlfn.IFS(_xlpm.MyAuditVal&lt;&gt;"",_xlpm.MyAuditVal,_xlpm.MacVal&lt;&gt;"",_xlpm.MacVal,_xlpm.WinVal&lt;&gt;"",_xlpm.WinVal,_xlpm.CSVVal&lt;&gt;"",_xlpm.CSVVal)),""))</f>
        <v/>
      </c>
      <c r="K510" s="41" t="str" cm="1">
        <f t="array" ref="K510">IF(($Y510+$Z510+$AA510+$AD510)=0,"",IFERROR(_xlfn.LET(_xlpm.CSVVal,IF($Y510=0,"",INDEX(CSV!N$2:N$510,$Y510)),_xlpm.MacVal,IF($Z510=0,"",INDEX(Output_Mac!L$2:L$500,$Z510)),_xlpm.WinVal,IF($AD510=0,"",INDEX(Output_Win!L$2:L$243,$AD510)),_xlpm.MyAuditVal,IF($AA510=0,"",INDEX(My_Audit!J$2:J$456,$AA510)),_xlfn.IFS(_xlpm.MyAuditVal&lt;&gt;"",_xlpm.MyAuditVal,_xlpm.MacVal&lt;&gt;"",_xlpm.MacVal,_xlpm.WinVal&lt;&gt;"",_xlpm.WinVal,_xlpm.CSVVal&lt;&gt;"",_xlpm.CSVVal)),""))</f>
        <v/>
      </c>
      <c r="L510" s="41" t="str" cm="1">
        <f t="array" ref="L510">IF(($Y510+$Z510+$AA510+$AD510)=0,"",IFERROR(_xlfn.LET(_xlpm.CSVVal,IF($Y510=0,"",INDEX(CSV!Q$2:Q$510,$Y510)),_xlpm.MacVal,IF($Z510=0,"",INDEX(Output_Mac!M$2:M$500,$Z510)),_xlpm.WinVal,IF($AD510=0,"",INDEX(Output_Win!M$2:M$243,$AD510)),_xlpm.MyAuditVal,IF($AA510=0,"",INDEX(My_Audit!K$2:K$456,$AA510)),_xlfn.IFS(_xlpm.MyAuditVal&lt;&gt;"",_xlpm.MyAuditVal,_xlpm.MacVal&lt;&gt;"",_xlpm.MacVal,_xlpm.WinVal&lt;&gt;"",_xlpm.WinVal,_xlpm.CSVVal&lt;&gt;"",_xlpm.CSVVal)),""))</f>
        <v/>
      </c>
      <c r="M510" s="41" t="str" cm="1">
        <f t="array" ref="M510">IF(($Y510+$Z510+$AA510+$AD510)=0,"",ExpandDiagCodes(_xlfn.TEXTJOIN(", ",TRUE,IF($AA510=0,"",INDEX(My_Audit!N$2:N$456,$AA510)),IF($Z510=0,"",INDEX(Output_Mac!S$2:S$500,$Z510)),IF($AD510=0,"",INDEX(Output_Win!S$2:S$243,$AD510)),IF($Y510=0,"",INDEX(CSV!AE$2:AE$510,$Y510)))))</f>
        <v/>
      </c>
      <c r="N510" s="41" t="str" cm="1">
        <f t="array" ref="N510">IF(($Y510+$Z510+$AA510+$AD510)=0,"",IFERROR(_xlfn.LET(_xlpm.CSVVal,IF($Y510=0,"",INDEX(CSV!AG$2:AG$510,$Y510)),_xlpm.MacVal,IF($Z510=0,"",INDEX(Output_Mac!T$2:T$500,$Z510)),_xlpm.WinVal,IF($AD510=0,"",INDEX(Output_Win!T$2:T$243,$AD510)),_xlpm.MyAuditVal,IF($AA510=0,"",INDEX(My_Audit!O$2:O$456,$AA510)),_xlfn.IFS(_xlpm.MyAuditVal&lt;&gt;"",_xlpm.MyAuditVal,_xlpm.MacVal&lt;&gt;"",_xlpm.MacVal,_xlpm.WinVal&lt;&gt;"",_xlpm.WinVal,_xlpm.CSVVal&lt;&gt;"",_xlpm.CSVVal)),""))</f>
        <v/>
      </c>
      <c r="O510" s="40" t="str" cm="1">
        <f t="array" ref="O510">IF($AB510=0,"",INDEX(My_Audit!P$2:P$456,$AB510))&amp;""</f>
        <v/>
      </c>
      <c r="P510" s="40"/>
      <c r="Q510" s="41" t="str">
        <f>IF(LEFT(N510,4)="Pass","Nist SP 800-88",My_Audit!R510)&amp;""</f>
        <v/>
      </c>
      <c r="R510" s="40"/>
      <c r="S510" s="40"/>
      <c r="T510" s="41" t="str" cm="1">
        <f t="array" ref="T510">IF($AC510=0,"",INDEX(Models!J$2:J$605,$AC510))</f>
        <v/>
      </c>
      <c r="U510" s="40"/>
      <c r="V510" s="40"/>
      <c r="W510" s="79" t="str" cm="1">
        <f t="array" ref="W510">IF(($Z510+$AA510+$AD510)=0,"",ExpandDiagCodes(_xlfn.TEXTJOIN(", ",TRUE,IF($AA510=0,"",INDEX(My_Audit!L$2:L$456,$AA510)),IF($Z510=0,"",INDEX(Output_Mac!AA$2:AA$500,$Z510)),IF($AD510=0,"",INDEX(Output_Win!AA$2:AA$243,$AD510)))))</f>
        <v/>
      </c>
      <c r="Y510" s="80">
        <f>IFERROR(MATCH($A510,CSV!$A$2:$A$510,0),0)</f>
        <v>0</v>
      </c>
      <c r="Z510" s="80">
        <f>IFERROR(MATCH($A510,Output_Mac!$A$2:$A$500,0),0)</f>
        <v>0</v>
      </c>
      <c r="AA510" s="80">
        <f>IFERROR(MATCH($A510,My_Audit!$A$2:$A$456,0),0)</f>
        <v>0</v>
      </c>
      <c r="AB510" s="80">
        <f>IFERROR(MATCH($C510,My_Audit!$B$2:$B$456,0),0)</f>
        <v>0</v>
      </c>
      <c r="AC510" s="80">
        <f>IFERROR(MATCH($E510,Models!$I$2:$I$605,0),0)</f>
        <v>0</v>
      </c>
      <c r="AD510" s="80">
        <f>IFERROR(MATCH($A510,Output_Win!$A$2:$A$243,0),0)</f>
        <v>0</v>
      </c>
    </row>
    <row r="511" spans="1:30">
      <c r="A511" s="40" t="str">
        <f>_xlfn.TEXTJOIN("",TRUE,Input!$A$4,TEXT(ROW(My_Audit!A510)+Input!$A$8-1,"00"))</f>
        <v>W4898</v>
      </c>
      <c r="B511" s="40" t="str">
        <f>_xlfn.TEXTJOIN("-",TRUE,"ITD",Input!$A$2,A511)</f>
        <v>ITD-SHR11749-W4898</v>
      </c>
      <c r="C511" s="41" t="str" cm="1">
        <f t="array" ref="C511">IF(($Y511+$Z511+$AA511+$AD511)=0,"",IFERROR(_xlfn.LET(_xlpm.CSVVal,IF($Y511=0,"",INDEX(CSV!B$2:B$510,$Y511)),_xlpm.MacVal,IF($Z511=0,"",INDEX(Output_Mac!B$2:B$500,$Z511)),_xlpm.WinVal,IF($AD511=0,"",INDEX(Output_Win!B$2:B$243,$AD511)),_xlpm.MyAuditVal,IF($AA511=0,"",INDEX(My_Audit!B$2:B$456,$AA511)),_xlfn.IFS(_xlpm.MyAuditVal&lt;&gt;"",_xlpm.MyAuditVal,_xlpm.MacVal&lt;&gt;"",_xlpm.MacVal,_xlpm.WinVal&lt;&gt;"",_xlpm.WinVal,_xlpm.CSVVal&lt;&gt;"",_xlpm.CSVVal)),""))</f>
        <v/>
      </c>
      <c r="D511" s="41" t="str" cm="1">
        <f t="array" ref="D511">IF(($Y511+$Z511+$AA511+$AD511)=0,"",IFERROR(_xlfn.LET(_xlpm.CSVVal,IF($Y511=0,"",INDEX(CSV!C$2:C$510,$Y511)),_xlpm.MacVal,IF($Z511=0,"",INDEX(Output_Mac!D$2:D$500,$Z511)),_xlpm.WinVal,IF($AD511=0,"",INDEX(Output_Win!D$2:D$243,$AD511)),_xlpm.MyAuditVal,IF($AA511=0,"",INDEX(My_Audit!C$2:C$456,$AA511)),_xlfn.IFS(_xlpm.MyAuditVal&lt;&gt;"",_xlpm.MyAuditVal,_xlpm.MacVal&lt;&gt;"",_xlpm.MacVal,_xlpm.WinVal&lt;&gt;"",_xlpm.WinVal,_xlpm.CSVVal&lt;&gt;"",_xlpm.CSVVal)),""))</f>
        <v/>
      </c>
      <c r="E511" s="41" t="str" cm="1">
        <f t="array" ref="E511">IF(($Y511+$Z511+$AA511+$AD511)=0,"",IFERROR(_xlfn.LET(_xlpm.CSVVal,IF($Y511=0,"",INDEX(CSV!E$2:E$510,$Y511)),_xlpm.MacVal,IF($Z511=0,"",INDEX(Output_Mac!C$2:C$500,$Z511)),_xlpm.WinVal,IF($AD511=0,"",INDEX(Output_Win!C$2:C$243,$AD511)),_xlpm.MyAuditVal,IF($AA511=0,"",INDEX(My_Audit!D$2:D$456,$AA511)),_xlfn.IFS(_xlpm.MyAuditVal&lt;&gt;"",_xlpm.MyAuditVal,_xlpm.MacVal&lt;&gt;"",_xlpm.MacVal,_xlpm.WinVal&lt;&gt;"",_xlpm.WinVal,_xlpm.CSVVal&lt;&gt;"",_xlpm.CSVVal)),""))</f>
        <v/>
      </c>
      <c r="F511" s="41" t="str" cm="1">
        <f t="array" ref="F511">IF(($Y511+$Z511+$AA511+$AD511)=0,"",IFERROR(_xlfn.LET(_xlpm.CSVVal,IF($Y511=0,"",INDEX(CSV!F$2:F$510,$Y511)),_xlpm.MacVal,IF($Z511=0,"",INDEX(Output_Mac!E$2:E$500,$Z511)),_xlpm.WinVal,IF($AD511=0,"",INDEX(Output_Win!E$2:E$243,$AD511)),_xlpm.MyAuditVal,IF($AA511=0,"",INDEX(My_Audit!E$2:E$456,$AA511)),_xlfn.IFS(_xlpm.MyAuditVal&lt;&gt;"",_xlpm.MyAuditVal,_xlpm.MacVal&lt;&gt;"",_xlpm.MacVal,_xlpm.WinVal&lt;&gt;"",_xlpm.WinVal,_xlpm.CSVVal&lt;&gt;"",PROPER(_xlpm.CSVVal))),""))</f>
        <v/>
      </c>
      <c r="G511" s="41" t="str" cm="1">
        <f t="array" ref="G511">IF(($Y511+$Z511+$AA511+$AD511)=0,"",IFERROR(_xlfn.LET(_xlpm.CSVVal,IF($Y511=0,"",INDEX(CSV!G$2:G$510,$Y511)),_xlpm.MacVal,IF($Z511=0,"",INDEX(Output_Mac!G$2:G$500,$Z511)),_xlpm.WinVal,IF($AD511=0,"",INDEX(Output_Win!G$2:G$243,$AD511)),_xlpm.MyAuditVal,IF($AA511=0,"",INDEX(My_Audit!F$2:F$456,$AA511)),_xlfn.IFS(_xlpm.MyAuditVal&lt;&gt;"",_xlpm.MyAuditVal,_xlpm.MacVal&lt;&gt;"",_xlpm.MacVal,_xlpm.WinVal&lt;&gt;"",_xlpm.WinVal,_xlpm.CSVVal&lt;&gt;"",_xlpm.CSVVal)),""))</f>
        <v/>
      </c>
      <c r="H511" s="41" t="str" cm="1">
        <f t="array" ref="H511">IF($Z511&gt;0,INDEX(Output_Mac!H$2:H$500,$Z511),IF($AD511&gt;0,INDEX(Output_Win!H$2:H$243,$AD511),IF($AA511&gt;0,_xlfn.LET(_xlpm.MyAuditVal,INDEX(My_Audit!G$2:G$456,$AA511),IF(_xlpm.MyAuditVal=0,"",_xlpm.MyAuditVal)),"")))</f>
        <v/>
      </c>
      <c r="I511" s="41" t="str" cm="1">
        <f t="array" ref="I511">IF(($Y511+$Z511+$AA511+$AD511)=0,"",IFERROR(_xlfn.LET(_xlpm.CSVVal,IF($Y511=0,"",INDEX(CSV!H$2:H$510,$Y511)),_xlpm.MacVal,IF($Z511=0,"",INDEX(Output_Mac!I$2:I$500,$Z511)),_xlpm.WinVal,IF($AD511=0,"",INDEX(Output_Win!I$2:I$243,$AD511)),_xlpm.MyAuditVal,IF($AA511=0,"",INDEX(My_Audit!H$2:H$456,$AA511)),_xlfn.IFS(_xlpm.MyAuditVal&lt;&gt;"",_xlpm.MyAuditVal,_xlpm.MacVal&lt;&gt;"",_xlpm.MacVal,_xlpm.WinVal&lt;&gt;"",_xlpm.WinVal,_xlpm.CSVVal&lt;&gt;"",_xlpm.CSVVal)),""))</f>
        <v/>
      </c>
      <c r="J511" s="41" t="str" cm="1">
        <f t="array" ref="J511">IF(($Y511+$Z511+$AA511+$AD511)=0,"",IFERROR(_xlfn.LET(_xlpm.CSVVal,IF($Y511=0,"",INDEX(CSV!J$2:J$510,$Y511)),_xlpm.MacVal,IF($Z511=0,"",INDEX(Output_Mac!J$2:J$500,$Z511)),_xlpm.WinVal,IF($AD511=0,"",INDEX(Output_Win!J$2:J$243,$AD511)),_xlpm.MyAuditVal,IF($AA511=0,"",INDEX(My_Audit!I$2:I$456,$AA511)),_xlfn.IFS(_xlpm.MyAuditVal&lt;&gt;"",_xlpm.MyAuditVal,_xlpm.MacVal&lt;&gt;"",_xlpm.MacVal,_xlpm.WinVal&lt;&gt;"",_xlpm.WinVal,_xlpm.CSVVal&lt;&gt;"",_xlpm.CSVVal)),""))</f>
        <v/>
      </c>
      <c r="K511" s="41" t="str" cm="1">
        <f t="array" ref="K511">IF(($Y511+$Z511+$AA511+$AD511)=0,"",IFERROR(_xlfn.LET(_xlpm.CSVVal,IF($Y511=0,"",INDEX(CSV!N$2:N$510,$Y511)),_xlpm.MacVal,IF($Z511=0,"",INDEX(Output_Mac!L$2:L$500,$Z511)),_xlpm.WinVal,IF($AD511=0,"",INDEX(Output_Win!L$2:L$243,$AD511)),_xlpm.MyAuditVal,IF($AA511=0,"",INDEX(My_Audit!J$2:J$456,$AA511)),_xlfn.IFS(_xlpm.MyAuditVal&lt;&gt;"",_xlpm.MyAuditVal,_xlpm.MacVal&lt;&gt;"",_xlpm.MacVal,_xlpm.WinVal&lt;&gt;"",_xlpm.WinVal,_xlpm.CSVVal&lt;&gt;"",_xlpm.CSVVal)),""))</f>
        <v/>
      </c>
      <c r="L511" s="41" t="str" cm="1">
        <f t="array" ref="L511">IF(($Y511+$Z511+$AA511+$AD511)=0,"",IFERROR(_xlfn.LET(_xlpm.CSVVal,IF($Y511=0,"",INDEX(CSV!Q$2:Q$510,$Y511)),_xlpm.MacVal,IF($Z511=0,"",INDEX(Output_Mac!M$2:M$500,$Z511)),_xlpm.WinVal,IF($AD511=0,"",INDEX(Output_Win!M$2:M$243,$AD511)),_xlpm.MyAuditVal,IF($AA511=0,"",INDEX(My_Audit!K$2:K$456,$AA511)),_xlfn.IFS(_xlpm.MyAuditVal&lt;&gt;"",_xlpm.MyAuditVal,_xlpm.MacVal&lt;&gt;"",_xlpm.MacVal,_xlpm.WinVal&lt;&gt;"",_xlpm.WinVal,_xlpm.CSVVal&lt;&gt;"",_xlpm.CSVVal)),""))</f>
        <v/>
      </c>
      <c r="M511" s="41" t="str" cm="1">
        <f t="array" ref="M511">IF(($Y511+$Z511+$AA511+$AD511)=0,"",ExpandDiagCodes(_xlfn.TEXTJOIN(", ",TRUE,IF($AA511=0,"",INDEX(My_Audit!N$2:N$456,$AA511)),IF($Z511=0,"",INDEX(Output_Mac!S$2:S$500,$Z511)),IF($AD511=0,"",INDEX(Output_Win!S$2:S$243,$AD511)),IF($Y511=0,"",INDEX(CSV!AE$2:AE$510,$Y511)))))</f>
        <v/>
      </c>
      <c r="N511" s="41" t="str" cm="1">
        <f t="array" ref="N511">IF(($Y511+$Z511+$AA511+$AD511)=0,"",IFERROR(_xlfn.LET(_xlpm.CSVVal,IF($Y511=0,"",INDEX(CSV!AG$2:AG$510,$Y511)),_xlpm.MacVal,IF($Z511=0,"",INDEX(Output_Mac!T$2:T$500,$Z511)),_xlpm.WinVal,IF($AD511=0,"",INDEX(Output_Win!T$2:T$243,$AD511)),_xlpm.MyAuditVal,IF($AA511=0,"",INDEX(My_Audit!O$2:O$456,$AA511)),_xlfn.IFS(_xlpm.MyAuditVal&lt;&gt;"",_xlpm.MyAuditVal,_xlpm.MacVal&lt;&gt;"",_xlpm.MacVal,_xlpm.WinVal&lt;&gt;"",_xlpm.WinVal,_xlpm.CSVVal&lt;&gt;"",_xlpm.CSVVal)),""))</f>
        <v/>
      </c>
      <c r="O511" s="40" t="str" cm="1">
        <f t="array" ref="O511">IF($AB511=0,"",INDEX(My_Audit!P$2:P$456,$AB511))&amp;""</f>
        <v/>
      </c>
      <c r="P511" s="40"/>
      <c r="Q511" s="41" t="str">
        <f>IF(LEFT(N511,4)="Pass","Nist SP 800-88",My_Audit!R511)&amp;""</f>
        <v/>
      </c>
      <c r="R511" s="40"/>
      <c r="S511" s="40"/>
      <c r="T511" s="41" t="str" cm="1">
        <f t="array" ref="T511">IF($AC511=0,"",INDEX(Models!J$2:J$605,$AC511))</f>
        <v/>
      </c>
      <c r="U511" s="40"/>
      <c r="V511" s="40"/>
      <c r="W511" s="79" t="str" cm="1">
        <f t="array" ref="W511">IF(($Z511+$AA511+$AD511)=0,"",ExpandDiagCodes(_xlfn.TEXTJOIN(", ",TRUE,IF($AA511=0,"",INDEX(My_Audit!L$2:L$456,$AA511)),IF($Z511=0,"",INDEX(Output_Mac!AA$2:AA$500,$Z511)),IF($AD511=0,"",INDEX(Output_Win!AA$2:AA$243,$AD511)))))</f>
        <v/>
      </c>
      <c r="Y511" s="80">
        <f>IFERROR(MATCH($A511,CSV!$A$2:$A$510,0),0)</f>
        <v>0</v>
      </c>
      <c r="Z511" s="80">
        <f>IFERROR(MATCH($A511,Output_Mac!$A$2:$A$500,0),0)</f>
        <v>0</v>
      </c>
      <c r="AA511" s="80">
        <f>IFERROR(MATCH($A511,My_Audit!$A$2:$A$456,0),0)</f>
        <v>0</v>
      </c>
      <c r="AB511" s="80">
        <f>IFERROR(MATCH($C511,My_Audit!$B$2:$B$456,0),0)</f>
        <v>0</v>
      </c>
      <c r="AC511" s="80">
        <f>IFERROR(MATCH($E511,Models!$I$2:$I$605,0),0)</f>
        <v>0</v>
      </c>
      <c r="AD511" s="80">
        <f>IFERROR(MATCH($A511,Output_Win!$A$2:$A$243,0),0)</f>
        <v>0</v>
      </c>
    </row>
    <row r="512" spans="1:30">
      <c r="A512" s="40" t="str">
        <f>_xlfn.TEXTJOIN("",TRUE,Input!$A$4,TEXT(ROW(My_Audit!A511)+Input!$A$8-1,"00"))</f>
        <v>W4899</v>
      </c>
      <c r="B512" s="40" t="str">
        <f>_xlfn.TEXTJOIN("-",TRUE,"ITD",Input!$A$2,A512)</f>
        <v>ITD-SHR11749-W4899</v>
      </c>
      <c r="C512" s="41" t="str" cm="1">
        <f t="array" ref="C512">IF(($Y512+$Z512+$AA512+$AD512)=0,"",IFERROR(_xlfn.LET(_xlpm.CSVVal,IF($Y512=0,"",INDEX(CSV!B$2:B$510,$Y512)),_xlpm.MacVal,IF($Z512=0,"",INDEX(Output_Mac!B$2:B$500,$Z512)),_xlpm.WinVal,IF($AD512=0,"",INDEX(Output_Win!B$2:B$243,$AD512)),_xlpm.MyAuditVal,IF($AA512=0,"",INDEX(My_Audit!B$2:B$456,$AA512)),_xlfn.IFS(_xlpm.MyAuditVal&lt;&gt;"",_xlpm.MyAuditVal,_xlpm.MacVal&lt;&gt;"",_xlpm.MacVal,_xlpm.WinVal&lt;&gt;"",_xlpm.WinVal,_xlpm.CSVVal&lt;&gt;"",_xlpm.CSVVal)),""))</f>
        <v/>
      </c>
      <c r="D512" s="41" t="str" cm="1">
        <f t="array" ref="D512">IF(($Y512+$Z512+$AA512+$AD512)=0,"",IFERROR(_xlfn.LET(_xlpm.CSVVal,IF($Y512=0,"",INDEX(CSV!C$2:C$510,$Y512)),_xlpm.MacVal,IF($Z512=0,"",INDEX(Output_Mac!D$2:D$500,$Z512)),_xlpm.WinVal,IF($AD512=0,"",INDEX(Output_Win!D$2:D$243,$AD512)),_xlpm.MyAuditVal,IF($AA512=0,"",INDEX(My_Audit!C$2:C$456,$AA512)),_xlfn.IFS(_xlpm.MyAuditVal&lt;&gt;"",_xlpm.MyAuditVal,_xlpm.MacVal&lt;&gt;"",_xlpm.MacVal,_xlpm.WinVal&lt;&gt;"",_xlpm.WinVal,_xlpm.CSVVal&lt;&gt;"",_xlpm.CSVVal)),""))</f>
        <v/>
      </c>
      <c r="E512" s="41" t="str" cm="1">
        <f t="array" ref="E512">IF(($Y512+$Z512+$AA512+$AD512)=0,"",IFERROR(_xlfn.LET(_xlpm.CSVVal,IF($Y512=0,"",INDEX(CSV!E$2:E$510,$Y512)),_xlpm.MacVal,IF($Z512=0,"",INDEX(Output_Mac!C$2:C$500,$Z512)),_xlpm.WinVal,IF($AD512=0,"",INDEX(Output_Win!C$2:C$243,$AD512)),_xlpm.MyAuditVal,IF($AA512=0,"",INDEX(My_Audit!D$2:D$456,$AA512)),_xlfn.IFS(_xlpm.MyAuditVal&lt;&gt;"",_xlpm.MyAuditVal,_xlpm.MacVal&lt;&gt;"",_xlpm.MacVal,_xlpm.WinVal&lt;&gt;"",_xlpm.WinVal,_xlpm.CSVVal&lt;&gt;"",_xlpm.CSVVal)),""))</f>
        <v/>
      </c>
      <c r="F512" s="41" t="str" cm="1">
        <f t="array" ref="F512">IF(($Y512+$Z512+$AA512+$AD512)=0,"",IFERROR(_xlfn.LET(_xlpm.CSVVal,IF($Y512=0,"",INDEX(CSV!F$2:F$510,$Y512)),_xlpm.MacVal,IF($Z512=0,"",INDEX(Output_Mac!E$2:E$500,$Z512)),_xlpm.WinVal,IF($AD512=0,"",INDEX(Output_Win!E$2:E$243,$AD512)),_xlpm.MyAuditVal,IF($AA512=0,"",INDEX(My_Audit!E$2:E$456,$AA512)),_xlfn.IFS(_xlpm.MyAuditVal&lt;&gt;"",_xlpm.MyAuditVal,_xlpm.MacVal&lt;&gt;"",_xlpm.MacVal,_xlpm.WinVal&lt;&gt;"",_xlpm.WinVal,_xlpm.CSVVal&lt;&gt;"",PROPER(_xlpm.CSVVal))),""))</f>
        <v/>
      </c>
      <c r="G512" s="41" t="str" cm="1">
        <f t="array" ref="G512">IF(($Y512+$Z512+$AA512+$AD512)=0,"",IFERROR(_xlfn.LET(_xlpm.CSVVal,IF($Y512=0,"",INDEX(CSV!G$2:G$510,$Y512)),_xlpm.MacVal,IF($Z512=0,"",INDEX(Output_Mac!G$2:G$500,$Z512)),_xlpm.WinVal,IF($AD512=0,"",INDEX(Output_Win!G$2:G$243,$AD512)),_xlpm.MyAuditVal,IF($AA512=0,"",INDEX(My_Audit!F$2:F$456,$AA512)),_xlfn.IFS(_xlpm.MyAuditVal&lt;&gt;"",_xlpm.MyAuditVal,_xlpm.MacVal&lt;&gt;"",_xlpm.MacVal,_xlpm.WinVal&lt;&gt;"",_xlpm.WinVal,_xlpm.CSVVal&lt;&gt;"",_xlpm.CSVVal)),""))</f>
        <v/>
      </c>
      <c r="H512" s="41" t="str" cm="1">
        <f t="array" ref="H512">IF($Z512&gt;0,INDEX(Output_Mac!H$2:H$500,$Z512),IF($AD512&gt;0,INDEX(Output_Win!H$2:H$243,$AD512),IF($AA512&gt;0,_xlfn.LET(_xlpm.MyAuditVal,INDEX(My_Audit!G$2:G$456,$AA512),IF(_xlpm.MyAuditVal=0,"",_xlpm.MyAuditVal)),"")))</f>
        <v/>
      </c>
      <c r="I512" s="41" t="str" cm="1">
        <f t="array" ref="I512">IF(($Y512+$Z512+$AA512+$AD512)=0,"",IFERROR(_xlfn.LET(_xlpm.CSVVal,IF($Y512=0,"",INDEX(CSV!H$2:H$510,$Y512)),_xlpm.MacVal,IF($Z512=0,"",INDEX(Output_Mac!I$2:I$500,$Z512)),_xlpm.WinVal,IF($AD512=0,"",INDEX(Output_Win!I$2:I$243,$AD512)),_xlpm.MyAuditVal,IF($AA512=0,"",INDEX(My_Audit!H$2:H$456,$AA512)),_xlfn.IFS(_xlpm.MyAuditVal&lt;&gt;"",_xlpm.MyAuditVal,_xlpm.MacVal&lt;&gt;"",_xlpm.MacVal,_xlpm.WinVal&lt;&gt;"",_xlpm.WinVal,_xlpm.CSVVal&lt;&gt;"",_xlpm.CSVVal)),""))</f>
        <v/>
      </c>
      <c r="J512" s="41" t="str" cm="1">
        <f t="array" ref="J512">IF(($Y512+$Z512+$AA512+$AD512)=0,"",IFERROR(_xlfn.LET(_xlpm.CSVVal,IF($Y512=0,"",INDEX(CSV!J$2:J$510,$Y512)),_xlpm.MacVal,IF($Z512=0,"",INDEX(Output_Mac!J$2:J$500,$Z512)),_xlpm.WinVal,IF($AD512=0,"",INDEX(Output_Win!J$2:J$243,$AD512)),_xlpm.MyAuditVal,IF($AA512=0,"",INDEX(My_Audit!I$2:I$456,$AA512)),_xlfn.IFS(_xlpm.MyAuditVal&lt;&gt;"",_xlpm.MyAuditVal,_xlpm.MacVal&lt;&gt;"",_xlpm.MacVal,_xlpm.WinVal&lt;&gt;"",_xlpm.WinVal,_xlpm.CSVVal&lt;&gt;"",_xlpm.CSVVal)),""))</f>
        <v/>
      </c>
      <c r="K512" s="41" t="str" cm="1">
        <f t="array" ref="K512">IF(($Y512+$Z512+$AA512+$AD512)=0,"",IFERROR(_xlfn.LET(_xlpm.CSVVal,IF($Y512=0,"",INDEX(CSV!N$2:N$510,$Y512)),_xlpm.MacVal,IF($Z512=0,"",INDEX(Output_Mac!L$2:L$500,$Z512)),_xlpm.WinVal,IF($AD512=0,"",INDEX(Output_Win!L$2:L$243,$AD512)),_xlpm.MyAuditVal,IF($AA512=0,"",INDEX(My_Audit!J$2:J$456,$AA512)),_xlfn.IFS(_xlpm.MyAuditVal&lt;&gt;"",_xlpm.MyAuditVal,_xlpm.MacVal&lt;&gt;"",_xlpm.MacVal,_xlpm.WinVal&lt;&gt;"",_xlpm.WinVal,_xlpm.CSVVal&lt;&gt;"",_xlpm.CSVVal)),""))</f>
        <v/>
      </c>
      <c r="L512" s="41" t="str" cm="1">
        <f t="array" ref="L512">IF(($Y512+$Z512+$AA512+$AD512)=0,"",IFERROR(_xlfn.LET(_xlpm.CSVVal,IF($Y512=0,"",INDEX(CSV!Q$2:Q$510,$Y512)),_xlpm.MacVal,IF($Z512=0,"",INDEX(Output_Mac!M$2:M$500,$Z512)),_xlpm.WinVal,IF($AD512=0,"",INDEX(Output_Win!M$2:M$243,$AD512)),_xlpm.MyAuditVal,IF($AA512=0,"",INDEX(My_Audit!K$2:K$456,$AA512)),_xlfn.IFS(_xlpm.MyAuditVal&lt;&gt;"",_xlpm.MyAuditVal,_xlpm.MacVal&lt;&gt;"",_xlpm.MacVal,_xlpm.WinVal&lt;&gt;"",_xlpm.WinVal,_xlpm.CSVVal&lt;&gt;"",_xlpm.CSVVal)),""))</f>
        <v/>
      </c>
      <c r="M512" s="41" t="str" cm="1">
        <f t="array" ref="M512">IF(($Y512+$Z512+$AA512+$AD512)=0,"",ExpandDiagCodes(_xlfn.TEXTJOIN(", ",TRUE,IF($AA512=0,"",INDEX(My_Audit!N$2:N$456,$AA512)),IF($Z512=0,"",INDEX(Output_Mac!S$2:S$500,$Z512)),IF($AD512=0,"",INDEX(Output_Win!S$2:S$243,$AD512)),IF($Y512=0,"",INDEX(CSV!AE$2:AE$510,$Y512)))))</f>
        <v/>
      </c>
      <c r="N512" s="41" t="str" cm="1">
        <f t="array" ref="N512">IF(($Y512+$Z512+$AA512+$AD512)=0,"",IFERROR(_xlfn.LET(_xlpm.CSVVal,IF($Y512=0,"",INDEX(CSV!AG$2:AG$510,$Y512)),_xlpm.MacVal,IF($Z512=0,"",INDEX(Output_Mac!T$2:T$500,$Z512)),_xlpm.WinVal,IF($AD512=0,"",INDEX(Output_Win!T$2:T$243,$AD512)),_xlpm.MyAuditVal,IF($AA512=0,"",INDEX(My_Audit!O$2:O$456,$AA512)),_xlfn.IFS(_xlpm.MyAuditVal&lt;&gt;"",_xlpm.MyAuditVal,_xlpm.MacVal&lt;&gt;"",_xlpm.MacVal,_xlpm.WinVal&lt;&gt;"",_xlpm.WinVal,_xlpm.CSVVal&lt;&gt;"",_xlpm.CSVVal)),""))</f>
        <v/>
      </c>
      <c r="O512" s="40" t="str" cm="1">
        <f t="array" ref="O512">IF($AB512=0,"",INDEX(My_Audit!P$2:P$456,$AB512))&amp;""</f>
        <v/>
      </c>
      <c r="P512" s="40"/>
      <c r="Q512" s="41" t="str">
        <f>IF(LEFT(N512,4)="Pass","Nist SP 800-88",My_Audit!R512)&amp;""</f>
        <v/>
      </c>
      <c r="R512" s="40"/>
      <c r="S512" s="40"/>
      <c r="T512" s="41" t="str" cm="1">
        <f t="array" ref="T512">IF($AC512=0,"",INDEX(Models!J$2:J$605,$AC512))</f>
        <v/>
      </c>
      <c r="U512" s="40"/>
      <c r="V512" s="40"/>
      <c r="W512" s="79" t="str" cm="1">
        <f t="array" ref="W512">IF(($Z512+$AA512+$AD512)=0,"",ExpandDiagCodes(_xlfn.TEXTJOIN(", ",TRUE,IF($AA512=0,"",INDEX(My_Audit!L$2:L$456,$AA512)),IF($Z512=0,"",INDEX(Output_Mac!AA$2:AA$500,$Z512)),IF($AD512=0,"",INDEX(Output_Win!AA$2:AA$243,$AD512)))))</f>
        <v/>
      </c>
      <c r="Y512" s="80">
        <f>IFERROR(MATCH($A512,CSV!$A$2:$A$510,0),0)</f>
        <v>0</v>
      </c>
      <c r="Z512" s="80">
        <f>IFERROR(MATCH($A512,Output_Mac!$A$2:$A$500,0),0)</f>
        <v>0</v>
      </c>
      <c r="AA512" s="80">
        <f>IFERROR(MATCH($A512,My_Audit!$A$2:$A$456,0),0)</f>
        <v>0</v>
      </c>
      <c r="AB512" s="80">
        <f>IFERROR(MATCH($C512,My_Audit!$B$2:$B$456,0),0)</f>
        <v>0</v>
      </c>
      <c r="AC512" s="80">
        <f>IFERROR(MATCH($E512,Models!$I$2:$I$605,0),0)</f>
        <v>0</v>
      </c>
      <c r="AD512" s="80">
        <f>IFERROR(MATCH($A512,Output_Win!$A$2:$A$243,0),0)</f>
        <v>0</v>
      </c>
    </row>
    <row r="513" spans="1:30">
      <c r="A513" s="40" t="str">
        <f>_xlfn.TEXTJOIN("",TRUE,Input!$A$4,TEXT(ROW(My_Audit!A512)+Input!$A$8-1,"00"))</f>
        <v>W4900</v>
      </c>
      <c r="B513" s="40" t="str">
        <f>_xlfn.TEXTJOIN("-",TRUE,"ITD",Input!$A$2,A513)</f>
        <v>ITD-SHR11749-W4900</v>
      </c>
      <c r="C513" s="41" t="str" cm="1">
        <f t="array" ref="C513">IF(($Y513+$Z513+$AA513+$AD513)=0,"",IFERROR(_xlfn.LET(_xlpm.CSVVal,IF($Y513=0,"",INDEX(CSV!B$2:B$510,$Y513)),_xlpm.MacVal,IF($Z513=0,"",INDEX(Output_Mac!B$2:B$500,$Z513)),_xlpm.WinVal,IF($AD513=0,"",INDEX(Output_Win!B$2:B$243,$AD513)),_xlpm.MyAuditVal,IF($AA513=0,"",INDEX(My_Audit!B$2:B$456,$AA513)),_xlfn.IFS(_xlpm.MyAuditVal&lt;&gt;"",_xlpm.MyAuditVal,_xlpm.MacVal&lt;&gt;"",_xlpm.MacVal,_xlpm.WinVal&lt;&gt;"",_xlpm.WinVal,_xlpm.CSVVal&lt;&gt;"",_xlpm.CSVVal)),""))</f>
        <v/>
      </c>
      <c r="D513" s="41" t="str" cm="1">
        <f t="array" ref="D513">IF(($Y513+$Z513+$AA513+$AD513)=0,"",IFERROR(_xlfn.LET(_xlpm.CSVVal,IF($Y513=0,"",INDEX(CSV!C$2:C$510,$Y513)),_xlpm.MacVal,IF($Z513=0,"",INDEX(Output_Mac!D$2:D$500,$Z513)),_xlpm.WinVal,IF($AD513=0,"",INDEX(Output_Win!D$2:D$243,$AD513)),_xlpm.MyAuditVal,IF($AA513=0,"",INDEX(My_Audit!C$2:C$456,$AA513)),_xlfn.IFS(_xlpm.MyAuditVal&lt;&gt;"",_xlpm.MyAuditVal,_xlpm.MacVal&lt;&gt;"",_xlpm.MacVal,_xlpm.WinVal&lt;&gt;"",_xlpm.WinVal,_xlpm.CSVVal&lt;&gt;"",_xlpm.CSVVal)),""))</f>
        <v/>
      </c>
      <c r="E513" s="41" t="str" cm="1">
        <f t="array" ref="E513">IF(($Y513+$Z513+$AA513+$AD513)=0,"",IFERROR(_xlfn.LET(_xlpm.CSVVal,IF($Y513=0,"",INDEX(CSV!E$2:E$510,$Y513)),_xlpm.MacVal,IF($Z513=0,"",INDEX(Output_Mac!C$2:C$500,$Z513)),_xlpm.WinVal,IF($AD513=0,"",INDEX(Output_Win!C$2:C$243,$AD513)),_xlpm.MyAuditVal,IF($AA513=0,"",INDEX(My_Audit!D$2:D$456,$AA513)),_xlfn.IFS(_xlpm.MyAuditVal&lt;&gt;"",_xlpm.MyAuditVal,_xlpm.MacVal&lt;&gt;"",_xlpm.MacVal,_xlpm.WinVal&lt;&gt;"",_xlpm.WinVal,_xlpm.CSVVal&lt;&gt;"",_xlpm.CSVVal)),""))</f>
        <v/>
      </c>
      <c r="F513" s="41" t="str" cm="1">
        <f t="array" ref="F513">IF(($Y513+$Z513+$AA513+$AD513)=0,"",IFERROR(_xlfn.LET(_xlpm.CSVVal,IF($Y513=0,"",INDEX(CSV!F$2:F$510,$Y513)),_xlpm.MacVal,IF($Z513=0,"",INDEX(Output_Mac!E$2:E$500,$Z513)),_xlpm.WinVal,IF($AD513=0,"",INDEX(Output_Win!E$2:E$243,$AD513)),_xlpm.MyAuditVal,IF($AA513=0,"",INDEX(My_Audit!E$2:E$456,$AA513)),_xlfn.IFS(_xlpm.MyAuditVal&lt;&gt;"",_xlpm.MyAuditVal,_xlpm.MacVal&lt;&gt;"",_xlpm.MacVal,_xlpm.WinVal&lt;&gt;"",_xlpm.WinVal,_xlpm.CSVVal&lt;&gt;"",PROPER(_xlpm.CSVVal))),""))</f>
        <v/>
      </c>
      <c r="G513" s="41" t="str" cm="1">
        <f t="array" ref="G513">IF(($Y513+$Z513+$AA513+$AD513)=0,"",IFERROR(_xlfn.LET(_xlpm.CSVVal,IF($Y513=0,"",INDEX(CSV!G$2:G$510,$Y513)),_xlpm.MacVal,IF($Z513=0,"",INDEX(Output_Mac!G$2:G$500,$Z513)),_xlpm.WinVal,IF($AD513=0,"",INDEX(Output_Win!G$2:G$243,$AD513)),_xlpm.MyAuditVal,IF($AA513=0,"",INDEX(My_Audit!F$2:F$456,$AA513)),_xlfn.IFS(_xlpm.MyAuditVal&lt;&gt;"",_xlpm.MyAuditVal,_xlpm.MacVal&lt;&gt;"",_xlpm.MacVal,_xlpm.WinVal&lt;&gt;"",_xlpm.WinVal,_xlpm.CSVVal&lt;&gt;"",_xlpm.CSVVal)),""))</f>
        <v/>
      </c>
      <c r="H513" s="41" t="str" cm="1">
        <f t="array" ref="H513">IF($Z513&gt;0,INDEX(Output_Mac!H$2:H$500,$Z513),IF($AD513&gt;0,INDEX(Output_Win!H$2:H$243,$AD513),IF($AA513&gt;0,_xlfn.LET(_xlpm.MyAuditVal,INDEX(My_Audit!G$2:G$456,$AA513),IF(_xlpm.MyAuditVal=0,"",_xlpm.MyAuditVal)),"")))</f>
        <v/>
      </c>
      <c r="I513" s="41" t="str" cm="1">
        <f t="array" ref="I513">IF(($Y513+$Z513+$AA513+$AD513)=0,"",IFERROR(_xlfn.LET(_xlpm.CSVVal,IF($Y513=0,"",INDEX(CSV!H$2:H$510,$Y513)),_xlpm.MacVal,IF($Z513=0,"",INDEX(Output_Mac!I$2:I$500,$Z513)),_xlpm.WinVal,IF($AD513=0,"",INDEX(Output_Win!I$2:I$243,$AD513)),_xlpm.MyAuditVal,IF($AA513=0,"",INDEX(My_Audit!H$2:H$456,$AA513)),_xlfn.IFS(_xlpm.MyAuditVal&lt;&gt;"",_xlpm.MyAuditVal,_xlpm.MacVal&lt;&gt;"",_xlpm.MacVal,_xlpm.WinVal&lt;&gt;"",_xlpm.WinVal,_xlpm.CSVVal&lt;&gt;"",_xlpm.CSVVal)),""))</f>
        <v/>
      </c>
      <c r="J513" s="41" t="str" cm="1">
        <f t="array" ref="J513">IF(($Y513+$Z513+$AA513+$AD513)=0,"",IFERROR(_xlfn.LET(_xlpm.CSVVal,IF($Y513=0,"",INDEX(CSV!J$2:J$510,$Y513)),_xlpm.MacVal,IF($Z513=0,"",INDEX(Output_Mac!J$2:J$500,$Z513)),_xlpm.WinVal,IF($AD513=0,"",INDEX(Output_Win!J$2:J$243,$AD513)),_xlpm.MyAuditVal,IF($AA513=0,"",INDEX(My_Audit!I$2:I$456,$AA513)),_xlfn.IFS(_xlpm.MyAuditVal&lt;&gt;"",_xlpm.MyAuditVal,_xlpm.MacVal&lt;&gt;"",_xlpm.MacVal,_xlpm.WinVal&lt;&gt;"",_xlpm.WinVal,_xlpm.CSVVal&lt;&gt;"",_xlpm.CSVVal)),""))</f>
        <v/>
      </c>
      <c r="K513" s="41" t="str" cm="1">
        <f t="array" ref="K513">IF(($Y513+$Z513+$AA513+$AD513)=0,"",IFERROR(_xlfn.LET(_xlpm.CSVVal,IF($Y513=0,"",INDEX(CSV!N$2:N$510,$Y513)),_xlpm.MacVal,IF($Z513=0,"",INDEX(Output_Mac!L$2:L$500,$Z513)),_xlpm.WinVal,IF($AD513=0,"",INDEX(Output_Win!L$2:L$243,$AD513)),_xlpm.MyAuditVal,IF($AA513=0,"",INDEX(My_Audit!J$2:J$456,$AA513)),_xlfn.IFS(_xlpm.MyAuditVal&lt;&gt;"",_xlpm.MyAuditVal,_xlpm.MacVal&lt;&gt;"",_xlpm.MacVal,_xlpm.WinVal&lt;&gt;"",_xlpm.WinVal,_xlpm.CSVVal&lt;&gt;"",_xlpm.CSVVal)),""))</f>
        <v/>
      </c>
      <c r="L513" s="41" t="str" cm="1">
        <f t="array" ref="L513">IF(($Y513+$Z513+$AA513+$AD513)=0,"",IFERROR(_xlfn.LET(_xlpm.CSVVal,IF($Y513=0,"",INDEX(CSV!Q$2:Q$510,$Y513)),_xlpm.MacVal,IF($Z513=0,"",INDEX(Output_Mac!M$2:M$500,$Z513)),_xlpm.WinVal,IF($AD513=0,"",INDEX(Output_Win!M$2:M$243,$AD513)),_xlpm.MyAuditVal,IF($AA513=0,"",INDEX(My_Audit!K$2:K$456,$AA513)),_xlfn.IFS(_xlpm.MyAuditVal&lt;&gt;"",_xlpm.MyAuditVal,_xlpm.MacVal&lt;&gt;"",_xlpm.MacVal,_xlpm.WinVal&lt;&gt;"",_xlpm.WinVal,_xlpm.CSVVal&lt;&gt;"",_xlpm.CSVVal)),""))</f>
        <v/>
      </c>
      <c r="M513" s="41" t="str" cm="1">
        <f t="array" ref="M513">IF(($Y513+$Z513+$AA513+$AD513)=0,"",ExpandDiagCodes(_xlfn.TEXTJOIN(", ",TRUE,IF($AA513=0,"",INDEX(My_Audit!N$2:N$456,$AA513)),IF($Z513=0,"",INDEX(Output_Mac!S$2:S$500,$Z513)),IF($AD513=0,"",INDEX(Output_Win!S$2:S$243,$AD513)),IF($Y513=0,"",INDEX(CSV!AE$2:AE$510,$Y513)))))</f>
        <v/>
      </c>
      <c r="N513" s="41" t="str" cm="1">
        <f t="array" ref="N513">IF(($Y513+$Z513+$AA513+$AD513)=0,"",IFERROR(_xlfn.LET(_xlpm.CSVVal,IF($Y513=0,"",INDEX(CSV!AG$2:AG$510,$Y513)),_xlpm.MacVal,IF($Z513=0,"",INDEX(Output_Mac!T$2:T$500,$Z513)),_xlpm.WinVal,IF($AD513=0,"",INDEX(Output_Win!T$2:T$243,$AD513)),_xlpm.MyAuditVal,IF($AA513=0,"",INDEX(My_Audit!O$2:O$456,$AA513)),_xlfn.IFS(_xlpm.MyAuditVal&lt;&gt;"",_xlpm.MyAuditVal,_xlpm.MacVal&lt;&gt;"",_xlpm.MacVal,_xlpm.WinVal&lt;&gt;"",_xlpm.WinVal,_xlpm.CSVVal&lt;&gt;"",_xlpm.CSVVal)),""))</f>
        <v/>
      </c>
      <c r="O513" s="40" t="str" cm="1">
        <f t="array" ref="O513">IF($AB513=0,"",INDEX(My_Audit!P$2:P$456,$AB513))&amp;""</f>
        <v/>
      </c>
      <c r="P513" s="40"/>
      <c r="Q513" s="41" t="str">
        <f>IF(LEFT(N513,4)="Pass","Nist SP 800-88",My_Audit!R513)&amp;""</f>
        <v/>
      </c>
      <c r="R513" s="40"/>
      <c r="S513" s="40"/>
      <c r="T513" s="41" t="str" cm="1">
        <f t="array" ref="T513">IF($AC513=0,"",INDEX(Models!J$2:J$605,$AC513))</f>
        <v/>
      </c>
      <c r="U513" s="40"/>
      <c r="V513" s="40"/>
      <c r="W513" s="79" t="str" cm="1">
        <f t="array" ref="W513">IF(($Z513+$AA513+$AD513)=0,"",ExpandDiagCodes(_xlfn.TEXTJOIN(", ",TRUE,IF($AA513=0,"",INDEX(My_Audit!L$2:L$456,$AA513)),IF($Z513=0,"",INDEX(Output_Mac!AA$2:AA$500,$Z513)),IF($AD513=0,"",INDEX(Output_Win!AA$2:AA$243,$AD513)))))</f>
        <v/>
      </c>
      <c r="Y513" s="80">
        <f>IFERROR(MATCH($A513,CSV!$A$2:$A$510,0),0)</f>
        <v>0</v>
      </c>
      <c r="Z513" s="80">
        <f>IFERROR(MATCH($A513,Output_Mac!$A$2:$A$500,0),0)</f>
        <v>0</v>
      </c>
      <c r="AA513" s="80">
        <f>IFERROR(MATCH($A513,My_Audit!$A$2:$A$456,0),0)</f>
        <v>0</v>
      </c>
      <c r="AB513" s="80">
        <f>IFERROR(MATCH($C513,My_Audit!$B$2:$B$456,0),0)</f>
        <v>0</v>
      </c>
      <c r="AC513" s="80">
        <f>IFERROR(MATCH($E513,Models!$I$2:$I$605,0),0)</f>
        <v>0</v>
      </c>
      <c r="AD513" s="80">
        <f>IFERROR(MATCH($A513,Output_Win!$A$2:$A$243,0),0)</f>
        <v>0</v>
      </c>
    </row>
    <row r="514" spans="1:30">
      <c r="A514" s="40" t="str">
        <f>_xlfn.TEXTJOIN("",TRUE,Input!$A$4,TEXT(ROW(My_Audit!A513)+Input!$A$8-1,"00"))</f>
        <v>W4901</v>
      </c>
      <c r="B514" s="40" t="str">
        <f>_xlfn.TEXTJOIN("-",TRUE,"ITD",Input!$A$2,A514)</f>
        <v>ITD-SHR11749-W4901</v>
      </c>
      <c r="C514" s="41" t="str" cm="1">
        <f t="array" ref="C514">IF(($Y514+$Z514+$AA514+$AD514)=0,"",IFERROR(_xlfn.LET(_xlpm.CSVVal,IF($Y514=0,"",INDEX(CSV!B$2:B$510,$Y514)),_xlpm.MacVal,IF($Z514=0,"",INDEX(Output_Mac!B$2:B$500,$Z514)),_xlpm.WinVal,IF($AD514=0,"",INDEX(Output_Win!B$2:B$243,$AD514)),_xlpm.MyAuditVal,IF($AA514=0,"",INDEX(My_Audit!B$2:B$456,$AA514)),_xlfn.IFS(_xlpm.MyAuditVal&lt;&gt;"",_xlpm.MyAuditVal,_xlpm.MacVal&lt;&gt;"",_xlpm.MacVal,_xlpm.WinVal&lt;&gt;"",_xlpm.WinVal,_xlpm.CSVVal&lt;&gt;"",_xlpm.CSVVal)),""))</f>
        <v/>
      </c>
      <c r="D514" s="41" t="str" cm="1">
        <f t="array" ref="D514">IF(($Y514+$Z514+$AA514+$AD514)=0,"",IFERROR(_xlfn.LET(_xlpm.CSVVal,IF($Y514=0,"",INDEX(CSV!C$2:C$510,$Y514)),_xlpm.MacVal,IF($Z514=0,"",INDEX(Output_Mac!D$2:D$500,$Z514)),_xlpm.WinVal,IF($AD514=0,"",INDEX(Output_Win!D$2:D$243,$AD514)),_xlpm.MyAuditVal,IF($AA514=0,"",INDEX(My_Audit!C$2:C$456,$AA514)),_xlfn.IFS(_xlpm.MyAuditVal&lt;&gt;"",_xlpm.MyAuditVal,_xlpm.MacVal&lt;&gt;"",_xlpm.MacVal,_xlpm.WinVal&lt;&gt;"",_xlpm.WinVal,_xlpm.CSVVal&lt;&gt;"",_xlpm.CSVVal)),""))</f>
        <v/>
      </c>
      <c r="E514" s="41" t="str" cm="1">
        <f t="array" ref="E514">IF(($Y514+$Z514+$AA514+$AD514)=0,"",IFERROR(_xlfn.LET(_xlpm.CSVVal,IF($Y514=0,"",INDEX(CSV!E$2:E$510,$Y514)),_xlpm.MacVal,IF($Z514=0,"",INDEX(Output_Mac!C$2:C$500,$Z514)),_xlpm.WinVal,IF($AD514=0,"",INDEX(Output_Win!C$2:C$243,$AD514)),_xlpm.MyAuditVal,IF($AA514=0,"",INDEX(My_Audit!D$2:D$456,$AA514)),_xlfn.IFS(_xlpm.MyAuditVal&lt;&gt;"",_xlpm.MyAuditVal,_xlpm.MacVal&lt;&gt;"",_xlpm.MacVal,_xlpm.WinVal&lt;&gt;"",_xlpm.WinVal,_xlpm.CSVVal&lt;&gt;"",_xlpm.CSVVal)),""))</f>
        <v/>
      </c>
      <c r="F514" s="41" t="str" cm="1">
        <f t="array" ref="F514">IF(($Y514+$Z514+$AA514+$AD514)=0,"",IFERROR(_xlfn.LET(_xlpm.CSVVal,IF($Y514=0,"",INDEX(CSV!F$2:F$510,$Y514)),_xlpm.MacVal,IF($Z514=0,"",INDEX(Output_Mac!E$2:E$500,$Z514)),_xlpm.WinVal,IF($AD514=0,"",INDEX(Output_Win!E$2:E$243,$AD514)),_xlpm.MyAuditVal,IF($AA514=0,"",INDEX(My_Audit!E$2:E$456,$AA514)),_xlfn.IFS(_xlpm.MyAuditVal&lt;&gt;"",_xlpm.MyAuditVal,_xlpm.MacVal&lt;&gt;"",_xlpm.MacVal,_xlpm.WinVal&lt;&gt;"",_xlpm.WinVal,_xlpm.CSVVal&lt;&gt;"",PROPER(_xlpm.CSVVal))),""))</f>
        <v/>
      </c>
      <c r="G514" s="41" t="str" cm="1">
        <f t="array" ref="G514">IF(($Y514+$Z514+$AA514+$AD514)=0,"",IFERROR(_xlfn.LET(_xlpm.CSVVal,IF($Y514=0,"",INDEX(CSV!G$2:G$510,$Y514)),_xlpm.MacVal,IF($Z514=0,"",INDEX(Output_Mac!G$2:G$500,$Z514)),_xlpm.WinVal,IF($AD514=0,"",INDEX(Output_Win!G$2:G$243,$AD514)),_xlpm.MyAuditVal,IF($AA514=0,"",INDEX(My_Audit!F$2:F$456,$AA514)),_xlfn.IFS(_xlpm.MyAuditVal&lt;&gt;"",_xlpm.MyAuditVal,_xlpm.MacVal&lt;&gt;"",_xlpm.MacVal,_xlpm.WinVal&lt;&gt;"",_xlpm.WinVal,_xlpm.CSVVal&lt;&gt;"",_xlpm.CSVVal)),""))</f>
        <v/>
      </c>
      <c r="H514" s="41" t="str" cm="1">
        <f t="array" ref="H514">IF($Z514&gt;0,INDEX(Output_Mac!H$2:H$500,$Z514),IF($AD514&gt;0,INDEX(Output_Win!H$2:H$243,$AD514),IF($AA514&gt;0,_xlfn.LET(_xlpm.MyAuditVal,INDEX(My_Audit!G$2:G$456,$AA514),IF(_xlpm.MyAuditVal=0,"",_xlpm.MyAuditVal)),"")))</f>
        <v/>
      </c>
      <c r="I514" s="41" t="str" cm="1">
        <f t="array" ref="I514">IF(($Y514+$Z514+$AA514+$AD514)=0,"",IFERROR(_xlfn.LET(_xlpm.CSVVal,IF($Y514=0,"",INDEX(CSV!H$2:H$510,$Y514)),_xlpm.MacVal,IF($Z514=0,"",INDEX(Output_Mac!I$2:I$500,$Z514)),_xlpm.WinVal,IF($AD514=0,"",INDEX(Output_Win!I$2:I$243,$AD514)),_xlpm.MyAuditVal,IF($AA514=0,"",INDEX(My_Audit!H$2:H$456,$AA514)),_xlfn.IFS(_xlpm.MyAuditVal&lt;&gt;"",_xlpm.MyAuditVal,_xlpm.MacVal&lt;&gt;"",_xlpm.MacVal,_xlpm.WinVal&lt;&gt;"",_xlpm.WinVal,_xlpm.CSVVal&lt;&gt;"",_xlpm.CSVVal)),""))</f>
        <v/>
      </c>
      <c r="J514" s="41" t="str" cm="1">
        <f t="array" ref="J514">IF(($Y514+$Z514+$AA514+$AD514)=0,"",IFERROR(_xlfn.LET(_xlpm.CSVVal,IF($Y514=0,"",INDEX(CSV!J$2:J$510,$Y514)),_xlpm.MacVal,IF($Z514=0,"",INDEX(Output_Mac!J$2:J$500,$Z514)),_xlpm.WinVal,IF($AD514=0,"",INDEX(Output_Win!J$2:J$243,$AD514)),_xlpm.MyAuditVal,IF($AA514=0,"",INDEX(My_Audit!I$2:I$456,$AA514)),_xlfn.IFS(_xlpm.MyAuditVal&lt;&gt;"",_xlpm.MyAuditVal,_xlpm.MacVal&lt;&gt;"",_xlpm.MacVal,_xlpm.WinVal&lt;&gt;"",_xlpm.WinVal,_xlpm.CSVVal&lt;&gt;"",_xlpm.CSVVal)),""))</f>
        <v/>
      </c>
      <c r="K514" s="41" t="str" cm="1">
        <f t="array" ref="K514">IF(($Y514+$Z514+$AA514+$AD514)=0,"",IFERROR(_xlfn.LET(_xlpm.CSVVal,IF($Y514=0,"",INDEX(CSV!N$2:N$510,$Y514)),_xlpm.MacVal,IF($Z514=0,"",INDEX(Output_Mac!L$2:L$500,$Z514)),_xlpm.WinVal,IF($AD514=0,"",INDEX(Output_Win!L$2:L$243,$AD514)),_xlpm.MyAuditVal,IF($AA514=0,"",INDEX(My_Audit!J$2:J$456,$AA514)),_xlfn.IFS(_xlpm.MyAuditVal&lt;&gt;"",_xlpm.MyAuditVal,_xlpm.MacVal&lt;&gt;"",_xlpm.MacVal,_xlpm.WinVal&lt;&gt;"",_xlpm.WinVal,_xlpm.CSVVal&lt;&gt;"",_xlpm.CSVVal)),""))</f>
        <v/>
      </c>
      <c r="L514" s="41" t="str" cm="1">
        <f t="array" ref="L514">IF(($Y514+$Z514+$AA514+$AD514)=0,"",IFERROR(_xlfn.LET(_xlpm.CSVVal,IF($Y514=0,"",INDEX(CSV!Q$2:Q$510,$Y514)),_xlpm.MacVal,IF($Z514=0,"",INDEX(Output_Mac!M$2:M$500,$Z514)),_xlpm.WinVal,IF($AD514=0,"",INDEX(Output_Win!M$2:M$243,$AD514)),_xlpm.MyAuditVal,IF($AA514=0,"",INDEX(My_Audit!K$2:K$456,$AA514)),_xlfn.IFS(_xlpm.MyAuditVal&lt;&gt;"",_xlpm.MyAuditVal,_xlpm.MacVal&lt;&gt;"",_xlpm.MacVal,_xlpm.WinVal&lt;&gt;"",_xlpm.WinVal,_xlpm.CSVVal&lt;&gt;"",_xlpm.CSVVal)),""))</f>
        <v/>
      </c>
      <c r="M514" s="41" t="str" cm="1">
        <f t="array" ref="M514">IF(($Y514+$Z514+$AA514+$AD514)=0,"",ExpandDiagCodes(_xlfn.TEXTJOIN(", ",TRUE,IF($AA514=0,"",INDEX(My_Audit!N$2:N$456,$AA514)),IF($Z514=0,"",INDEX(Output_Mac!S$2:S$500,$Z514)),IF($AD514=0,"",INDEX(Output_Win!S$2:S$243,$AD514)),IF($Y514=0,"",INDEX(CSV!AE$2:AE$510,$Y514)))))</f>
        <v/>
      </c>
      <c r="N514" s="41" t="str" cm="1">
        <f t="array" ref="N514">IF(($Y514+$Z514+$AA514+$AD514)=0,"",IFERROR(_xlfn.LET(_xlpm.CSVVal,IF($Y514=0,"",INDEX(CSV!AG$2:AG$510,$Y514)),_xlpm.MacVal,IF($Z514=0,"",INDEX(Output_Mac!T$2:T$500,$Z514)),_xlpm.WinVal,IF($AD514=0,"",INDEX(Output_Win!T$2:T$243,$AD514)),_xlpm.MyAuditVal,IF($AA514=0,"",INDEX(My_Audit!O$2:O$456,$AA514)),_xlfn.IFS(_xlpm.MyAuditVal&lt;&gt;"",_xlpm.MyAuditVal,_xlpm.MacVal&lt;&gt;"",_xlpm.MacVal,_xlpm.WinVal&lt;&gt;"",_xlpm.WinVal,_xlpm.CSVVal&lt;&gt;"",_xlpm.CSVVal)),""))</f>
        <v/>
      </c>
      <c r="O514" s="40" t="str" cm="1">
        <f t="array" ref="O514">IF($AB514=0,"",INDEX(My_Audit!P$2:P$456,$AB514))&amp;""</f>
        <v/>
      </c>
      <c r="P514" s="40"/>
      <c r="Q514" s="41" t="str">
        <f>IF(LEFT(N514,4)="Pass","Nist SP 800-88",My_Audit!R514)&amp;""</f>
        <v/>
      </c>
      <c r="R514" s="40"/>
      <c r="S514" s="40"/>
      <c r="T514" s="41" t="str" cm="1">
        <f t="array" ref="T514">IF($AC514=0,"",INDEX(Models!J$2:J$605,$AC514))</f>
        <v/>
      </c>
      <c r="U514" s="40"/>
      <c r="V514" s="40"/>
      <c r="W514" s="79" t="str" cm="1">
        <f t="array" ref="W514">IF(($Z514+$AA514+$AD514)=0,"",ExpandDiagCodes(_xlfn.TEXTJOIN(", ",TRUE,IF($AA514=0,"",INDEX(My_Audit!L$2:L$456,$AA514)),IF($Z514=0,"",INDEX(Output_Mac!AA$2:AA$500,$Z514)),IF($AD514=0,"",INDEX(Output_Win!AA$2:AA$243,$AD514)))))</f>
        <v/>
      </c>
      <c r="Y514" s="80">
        <f>IFERROR(MATCH($A514,CSV!$A$2:$A$510,0),0)</f>
        <v>0</v>
      </c>
      <c r="Z514" s="80">
        <f>IFERROR(MATCH($A514,Output_Mac!$A$2:$A$500,0),0)</f>
        <v>0</v>
      </c>
      <c r="AA514" s="80">
        <f>IFERROR(MATCH($A514,My_Audit!$A$2:$A$456,0),0)</f>
        <v>0</v>
      </c>
      <c r="AB514" s="80">
        <f>IFERROR(MATCH($C514,My_Audit!$B$2:$B$456,0),0)</f>
        <v>0</v>
      </c>
      <c r="AC514" s="80">
        <f>IFERROR(MATCH($E514,Models!$I$2:$I$605,0),0)</f>
        <v>0</v>
      </c>
      <c r="AD514" s="80">
        <f>IFERROR(MATCH($A514,Output_Win!$A$2:$A$243,0),0)</f>
        <v>0</v>
      </c>
    </row>
    <row r="515" spans="1:30">
      <c r="A515" s="40" t="str">
        <f>_xlfn.TEXTJOIN("",TRUE,Input!$A$4,TEXT(ROW(My_Audit!A514)+Input!$A$8-1,"00"))</f>
        <v>W4902</v>
      </c>
      <c r="B515" s="40" t="str">
        <f>_xlfn.TEXTJOIN("-",TRUE,"ITD",Input!$A$2,A515)</f>
        <v>ITD-SHR11749-W4902</v>
      </c>
      <c r="C515" s="41" t="str" cm="1">
        <f t="array" ref="C515">IF(($Y515+$Z515+$AA515+$AD515)=0,"",IFERROR(_xlfn.LET(_xlpm.CSVVal,IF($Y515=0,"",INDEX(CSV!B$2:B$510,$Y515)),_xlpm.MacVal,IF($Z515=0,"",INDEX(Output_Mac!B$2:B$500,$Z515)),_xlpm.WinVal,IF($AD515=0,"",INDEX(Output_Win!B$2:B$243,$AD515)),_xlpm.MyAuditVal,IF($AA515=0,"",INDEX(My_Audit!B$2:B$456,$AA515)),_xlfn.IFS(_xlpm.MyAuditVal&lt;&gt;"",_xlpm.MyAuditVal,_xlpm.MacVal&lt;&gt;"",_xlpm.MacVal,_xlpm.WinVal&lt;&gt;"",_xlpm.WinVal,_xlpm.CSVVal&lt;&gt;"",_xlpm.CSVVal)),""))</f>
        <v/>
      </c>
      <c r="D515" s="41" t="str" cm="1">
        <f t="array" ref="D515">IF(($Y515+$Z515+$AA515+$AD515)=0,"",IFERROR(_xlfn.LET(_xlpm.CSVVal,IF($Y515=0,"",INDEX(CSV!C$2:C$510,$Y515)),_xlpm.MacVal,IF($Z515=0,"",INDEX(Output_Mac!D$2:D$500,$Z515)),_xlpm.WinVal,IF($AD515=0,"",INDEX(Output_Win!D$2:D$243,$AD515)),_xlpm.MyAuditVal,IF($AA515=0,"",INDEX(My_Audit!C$2:C$456,$AA515)),_xlfn.IFS(_xlpm.MyAuditVal&lt;&gt;"",_xlpm.MyAuditVal,_xlpm.MacVal&lt;&gt;"",_xlpm.MacVal,_xlpm.WinVal&lt;&gt;"",_xlpm.WinVal,_xlpm.CSVVal&lt;&gt;"",_xlpm.CSVVal)),""))</f>
        <v/>
      </c>
      <c r="E515" s="41" t="str" cm="1">
        <f t="array" ref="E515">IF(($Y515+$Z515+$AA515+$AD515)=0,"",IFERROR(_xlfn.LET(_xlpm.CSVVal,IF($Y515=0,"",INDEX(CSV!E$2:E$510,$Y515)),_xlpm.MacVal,IF($Z515=0,"",INDEX(Output_Mac!C$2:C$500,$Z515)),_xlpm.WinVal,IF($AD515=0,"",INDEX(Output_Win!C$2:C$243,$AD515)),_xlpm.MyAuditVal,IF($AA515=0,"",INDEX(My_Audit!D$2:D$456,$AA515)),_xlfn.IFS(_xlpm.MyAuditVal&lt;&gt;"",_xlpm.MyAuditVal,_xlpm.MacVal&lt;&gt;"",_xlpm.MacVal,_xlpm.WinVal&lt;&gt;"",_xlpm.WinVal,_xlpm.CSVVal&lt;&gt;"",_xlpm.CSVVal)),""))</f>
        <v/>
      </c>
      <c r="F515" s="41" t="str" cm="1">
        <f t="array" ref="F515">IF(($Y515+$Z515+$AA515+$AD515)=0,"",IFERROR(_xlfn.LET(_xlpm.CSVVal,IF($Y515=0,"",INDEX(CSV!F$2:F$510,$Y515)),_xlpm.MacVal,IF($Z515=0,"",INDEX(Output_Mac!E$2:E$500,$Z515)),_xlpm.WinVal,IF($AD515=0,"",INDEX(Output_Win!E$2:E$243,$AD515)),_xlpm.MyAuditVal,IF($AA515=0,"",INDEX(My_Audit!E$2:E$456,$AA515)),_xlfn.IFS(_xlpm.MyAuditVal&lt;&gt;"",_xlpm.MyAuditVal,_xlpm.MacVal&lt;&gt;"",_xlpm.MacVal,_xlpm.WinVal&lt;&gt;"",_xlpm.WinVal,_xlpm.CSVVal&lt;&gt;"",PROPER(_xlpm.CSVVal))),""))</f>
        <v/>
      </c>
      <c r="G515" s="41" t="str" cm="1">
        <f t="array" ref="G515">IF(($Y515+$Z515+$AA515+$AD515)=0,"",IFERROR(_xlfn.LET(_xlpm.CSVVal,IF($Y515=0,"",INDEX(CSV!G$2:G$510,$Y515)),_xlpm.MacVal,IF($Z515=0,"",INDEX(Output_Mac!G$2:G$500,$Z515)),_xlpm.WinVal,IF($AD515=0,"",INDEX(Output_Win!G$2:G$243,$AD515)),_xlpm.MyAuditVal,IF($AA515=0,"",INDEX(My_Audit!F$2:F$456,$AA515)),_xlfn.IFS(_xlpm.MyAuditVal&lt;&gt;"",_xlpm.MyAuditVal,_xlpm.MacVal&lt;&gt;"",_xlpm.MacVal,_xlpm.WinVal&lt;&gt;"",_xlpm.WinVal,_xlpm.CSVVal&lt;&gt;"",_xlpm.CSVVal)),""))</f>
        <v/>
      </c>
      <c r="H515" s="41" t="str" cm="1">
        <f t="array" ref="H515">IF($Z515&gt;0,INDEX(Output_Mac!H$2:H$500,$Z515),IF($AD515&gt;0,INDEX(Output_Win!H$2:H$243,$AD515),IF($AA515&gt;0,_xlfn.LET(_xlpm.MyAuditVal,INDEX(My_Audit!G$2:G$456,$AA515),IF(_xlpm.MyAuditVal=0,"",_xlpm.MyAuditVal)),"")))</f>
        <v/>
      </c>
      <c r="I515" s="41" t="str" cm="1">
        <f t="array" ref="I515">IF(($Y515+$Z515+$AA515+$AD515)=0,"",IFERROR(_xlfn.LET(_xlpm.CSVVal,IF($Y515=0,"",INDEX(CSV!H$2:H$510,$Y515)),_xlpm.MacVal,IF($Z515=0,"",INDEX(Output_Mac!I$2:I$500,$Z515)),_xlpm.WinVal,IF($AD515=0,"",INDEX(Output_Win!I$2:I$243,$AD515)),_xlpm.MyAuditVal,IF($AA515=0,"",INDEX(My_Audit!H$2:H$456,$AA515)),_xlfn.IFS(_xlpm.MyAuditVal&lt;&gt;"",_xlpm.MyAuditVal,_xlpm.MacVal&lt;&gt;"",_xlpm.MacVal,_xlpm.WinVal&lt;&gt;"",_xlpm.WinVal,_xlpm.CSVVal&lt;&gt;"",_xlpm.CSVVal)),""))</f>
        <v/>
      </c>
      <c r="J515" s="41" t="str" cm="1">
        <f t="array" ref="J515">IF(($Y515+$Z515+$AA515+$AD515)=0,"",IFERROR(_xlfn.LET(_xlpm.CSVVal,IF($Y515=0,"",INDEX(CSV!J$2:J$510,$Y515)),_xlpm.MacVal,IF($Z515=0,"",INDEX(Output_Mac!J$2:J$500,$Z515)),_xlpm.WinVal,IF($AD515=0,"",INDEX(Output_Win!J$2:J$243,$AD515)),_xlpm.MyAuditVal,IF($AA515=0,"",INDEX(My_Audit!I$2:I$456,$AA515)),_xlfn.IFS(_xlpm.MyAuditVal&lt;&gt;"",_xlpm.MyAuditVal,_xlpm.MacVal&lt;&gt;"",_xlpm.MacVal,_xlpm.WinVal&lt;&gt;"",_xlpm.WinVal,_xlpm.CSVVal&lt;&gt;"",_xlpm.CSVVal)),""))</f>
        <v/>
      </c>
      <c r="K515" s="41" t="str" cm="1">
        <f t="array" ref="K515">IF(($Y515+$Z515+$AA515+$AD515)=0,"",IFERROR(_xlfn.LET(_xlpm.CSVVal,IF($Y515=0,"",INDEX(CSV!N$2:N$510,$Y515)),_xlpm.MacVal,IF($Z515=0,"",INDEX(Output_Mac!L$2:L$500,$Z515)),_xlpm.WinVal,IF($AD515=0,"",INDEX(Output_Win!L$2:L$243,$AD515)),_xlpm.MyAuditVal,IF($AA515=0,"",INDEX(My_Audit!J$2:J$456,$AA515)),_xlfn.IFS(_xlpm.MyAuditVal&lt;&gt;"",_xlpm.MyAuditVal,_xlpm.MacVal&lt;&gt;"",_xlpm.MacVal,_xlpm.WinVal&lt;&gt;"",_xlpm.WinVal,_xlpm.CSVVal&lt;&gt;"",_xlpm.CSVVal)),""))</f>
        <v/>
      </c>
      <c r="L515" s="41" t="str" cm="1">
        <f t="array" ref="L515">IF(($Y515+$Z515+$AA515+$AD515)=0,"",IFERROR(_xlfn.LET(_xlpm.CSVVal,IF($Y515=0,"",INDEX(CSV!Q$2:Q$510,$Y515)),_xlpm.MacVal,IF($Z515=0,"",INDEX(Output_Mac!M$2:M$500,$Z515)),_xlpm.WinVal,IF($AD515=0,"",INDEX(Output_Win!M$2:M$243,$AD515)),_xlpm.MyAuditVal,IF($AA515=0,"",INDEX(My_Audit!K$2:K$456,$AA515)),_xlfn.IFS(_xlpm.MyAuditVal&lt;&gt;"",_xlpm.MyAuditVal,_xlpm.MacVal&lt;&gt;"",_xlpm.MacVal,_xlpm.WinVal&lt;&gt;"",_xlpm.WinVal,_xlpm.CSVVal&lt;&gt;"",_xlpm.CSVVal)),""))</f>
        <v/>
      </c>
      <c r="M515" s="41" t="str" cm="1">
        <f t="array" ref="M515">IF(($Y515+$Z515+$AA515+$AD515)=0,"",ExpandDiagCodes(_xlfn.TEXTJOIN(", ",TRUE,IF($AA515=0,"",INDEX(My_Audit!N$2:N$456,$AA515)),IF($Z515=0,"",INDEX(Output_Mac!S$2:S$500,$Z515)),IF($AD515=0,"",INDEX(Output_Win!S$2:S$243,$AD515)),IF($Y515=0,"",INDEX(CSV!AE$2:AE$510,$Y515)))))</f>
        <v/>
      </c>
      <c r="N515" s="41" t="str" cm="1">
        <f t="array" ref="N515">IF(($Y515+$Z515+$AA515+$AD515)=0,"",IFERROR(_xlfn.LET(_xlpm.CSVVal,IF($Y515=0,"",INDEX(CSV!AG$2:AG$510,$Y515)),_xlpm.MacVal,IF($Z515=0,"",INDEX(Output_Mac!T$2:T$500,$Z515)),_xlpm.WinVal,IF($AD515=0,"",INDEX(Output_Win!T$2:T$243,$AD515)),_xlpm.MyAuditVal,IF($AA515=0,"",INDEX(My_Audit!O$2:O$456,$AA515)),_xlfn.IFS(_xlpm.MyAuditVal&lt;&gt;"",_xlpm.MyAuditVal,_xlpm.MacVal&lt;&gt;"",_xlpm.MacVal,_xlpm.WinVal&lt;&gt;"",_xlpm.WinVal,_xlpm.CSVVal&lt;&gt;"",_xlpm.CSVVal)),""))</f>
        <v/>
      </c>
      <c r="O515" s="40" t="str" cm="1">
        <f t="array" ref="O515">IF($AB515=0,"",INDEX(My_Audit!P$2:P$456,$AB515))&amp;""</f>
        <v/>
      </c>
      <c r="P515" s="40"/>
      <c r="Q515" s="41" t="str">
        <f>IF(LEFT(N515,4)="Pass","Nist SP 800-88",My_Audit!R515)&amp;""</f>
        <v/>
      </c>
      <c r="R515" s="40"/>
      <c r="S515" s="40"/>
      <c r="T515" s="41" t="str" cm="1">
        <f t="array" ref="T515">IF($AC515=0,"",INDEX(Models!J$2:J$605,$AC515))</f>
        <v/>
      </c>
      <c r="U515" s="40"/>
      <c r="V515" s="40"/>
      <c r="W515" s="79" t="str" cm="1">
        <f t="array" ref="W515">IF(($Z515+$AA515+$AD515)=0,"",ExpandDiagCodes(_xlfn.TEXTJOIN(", ",TRUE,IF($AA515=0,"",INDEX(My_Audit!L$2:L$456,$AA515)),IF($Z515=0,"",INDEX(Output_Mac!AA$2:AA$500,$Z515)),IF($AD515=0,"",INDEX(Output_Win!AA$2:AA$243,$AD515)))))</f>
        <v/>
      </c>
      <c r="Y515" s="80">
        <f>IFERROR(MATCH($A515,CSV!$A$2:$A$510,0),0)</f>
        <v>0</v>
      </c>
      <c r="Z515" s="80">
        <f>IFERROR(MATCH($A515,Output_Mac!$A$2:$A$500,0),0)</f>
        <v>0</v>
      </c>
      <c r="AA515" s="80">
        <f>IFERROR(MATCH($A515,My_Audit!$A$2:$A$456,0),0)</f>
        <v>0</v>
      </c>
      <c r="AB515" s="80">
        <f>IFERROR(MATCH($C515,My_Audit!$B$2:$B$456,0),0)</f>
        <v>0</v>
      </c>
      <c r="AC515" s="80">
        <f>IFERROR(MATCH($E515,Models!$I$2:$I$605,0),0)</f>
        <v>0</v>
      </c>
      <c r="AD515" s="80">
        <f>IFERROR(MATCH($A515,Output_Win!$A$2:$A$243,0),0)</f>
        <v>0</v>
      </c>
    </row>
    <row r="516" spans="1:30">
      <c r="A516" s="40" t="str">
        <f>_xlfn.TEXTJOIN("",TRUE,Input!$A$4,TEXT(ROW(My_Audit!A515)+Input!$A$8-1,"00"))</f>
        <v>W4903</v>
      </c>
      <c r="B516" s="40" t="str">
        <f>_xlfn.TEXTJOIN("-",TRUE,"ITD",Input!$A$2,A516)</f>
        <v>ITD-SHR11749-W4903</v>
      </c>
      <c r="C516" s="41" t="str" cm="1">
        <f t="array" ref="C516">IF(($Y516+$Z516+$AA516+$AD516)=0,"",IFERROR(_xlfn.LET(_xlpm.CSVVal,IF($Y516=0,"",INDEX(CSV!B$2:B$510,$Y516)),_xlpm.MacVal,IF($Z516=0,"",INDEX(Output_Mac!B$2:B$500,$Z516)),_xlpm.WinVal,IF($AD516=0,"",INDEX(Output_Win!B$2:B$243,$AD516)),_xlpm.MyAuditVal,IF($AA516=0,"",INDEX(My_Audit!B$2:B$456,$AA516)),_xlfn.IFS(_xlpm.MyAuditVal&lt;&gt;"",_xlpm.MyAuditVal,_xlpm.MacVal&lt;&gt;"",_xlpm.MacVal,_xlpm.WinVal&lt;&gt;"",_xlpm.WinVal,_xlpm.CSVVal&lt;&gt;"",_xlpm.CSVVal)),""))</f>
        <v/>
      </c>
      <c r="D516" s="41" t="str" cm="1">
        <f t="array" ref="D516">IF(($Y516+$Z516+$AA516+$AD516)=0,"",IFERROR(_xlfn.LET(_xlpm.CSVVal,IF($Y516=0,"",INDEX(CSV!C$2:C$510,$Y516)),_xlpm.MacVal,IF($Z516=0,"",INDEX(Output_Mac!D$2:D$500,$Z516)),_xlpm.WinVal,IF($AD516=0,"",INDEX(Output_Win!D$2:D$243,$AD516)),_xlpm.MyAuditVal,IF($AA516=0,"",INDEX(My_Audit!C$2:C$456,$AA516)),_xlfn.IFS(_xlpm.MyAuditVal&lt;&gt;"",_xlpm.MyAuditVal,_xlpm.MacVal&lt;&gt;"",_xlpm.MacVal,_xlpm.WinVal&lt;&gt;"",_xlpm.WinVal,_xlpm.CSVVal&lt;&gt;"",_xlpm.CSVVal)),""))</f>
        <v/>
      </c>
      <c r="E516" s="41" t="str" cm="1">
        <f t="array" ref="E516">IF(($Y516+$Z516+$AA516+$AD516)=0,"",IFERROR(_xlfn.LET(_xlpm.CSVVal,IF($Y516=0,"",INDEX(CSV!E$2:E$510,$Y516)),_xlpm.MacVal,IF($Z516=0,"",INDEX(Output_Mac!C$2:C$500,$Z516)),_xlpm.WinVal,IF($AD516=0,"",INDEX(Output_Win!C$2:C$243,$AD516)),_xlpm.MyAuditVal,IF($AA516=0,"",INDEX(My_Audit!D$2:D$456,$AA516)),_xlfn.IFS(_xlpm.MyAuditVal&lt;&gt;"",_xlpm.MyAuditVal,_xlpm.MacVal&lt;&gt;"",_xlpm.MacVal,_xlpm.WinVal&lt;&gt;"",_xlpm.WinVal,_xlpm.CSVVal&lt;&gt;"",_xlpm.CSVVal)),""))</f>
        <v/>
      </c>
      <c r="F516" s="41" t="str" cm="1">
        <f t="array" ref="F516">IF(($Y516+$Z516+$AA516+$AD516)=0,"",IFERROR(_xlfn.LET(_xlpm.CSVVal,IF($Y516=0,"",INDEX(CSV!F$2:F$510,$Y516)),_xlpm.MacVal,IF($Z516=0,"",INDEX(Output_Mac!E$2:E$500,$Z516)),_xlpm.WinVal,IF($AD516=0,"",INDEX(Output_Win!E$2:E$243,$AD516)),_xlpm.MyAuditVal,IF($AA516=0,"",INDEX(My_Audit!E$2:E$456,$AA516)),_xlfn.IFS(_xlpm.MyAuditVal&lt;&gt;"",_xlpm.MyAuditVal,_xlpm.MacVal&lt;&gt;"",_xlpm.MacVal,_xlpm.WinVal&lt;&gt;"",_xlpm.WinVal,_xlpm.CSVVal&lt;&gt;"",PROPER(_xlpm.CSVVal))),""))</f>
        <v/>
      </c>
      <c r="G516" s="41" t="str" cm="1">
        <f t="array" ref="G516">IF(($Y516+$Z516+$AA516+$AD516)=0,"",IFERROR(_xlfn.LET(_xlpm.CSVVal,IF($Y516=0,"",INDEX(CSV!G$2:G$510,$Y516)),_xlpm.MacVal,IF($Z516=0,"",INDEX(Output_Mac!G$2:G$500,$Z516)),_xlpm.WinVal,IF($AD516=0,"",INDEX(Output_Win!G$2:G$243,$AD516)),_xlpm.MyAuditVal,IF($AA516=0,"",INDEX(My_Audit!F$2:F$456,$AA516)),_xlfn.IFS(_xlpm.MyAuditVal&lt;&gt;"",_xlpm.MyAuditVal,_xlpm.MacVal&lt;&gt;"",_xlpm.MacVal,_xlpm.WinVal&lt;&gt;"",_xlpm.WinVal,_xlpm.CSVVal&lt;&gt;"",_xlpm.CSVVal)),""))</f>
        <v/>
      </c>
      <c r="H516" s="41" t="str" cm="1">
        <f t="array" ref="H516">IF($Z516&gt;0,INDEX(Output_Mac!H$2:H$500,$Z516),IF($AD516&gt;0,INDEX(Output_Win!H$2:H$243,$AD516),IF($AA516&gt;0,_xlfn.LET(_xlpm.MyAuditVal,INDEX(My_Audit!G$2:G$456,$AA516),IF(_xlpm.MyAuditVal=0,"",_xlpm.MyAuditVal)),"")))</f>
        <v/>
      </c>
      <c r="I516" s="41" t="str" cm="1">
        <f t="array" ref="I516">IF(($Y516+$Z516+$AA516+$AD516)=0,"",IFERROR(_xlfn.LET(_xlpm.CSVVal,IF($Y516=0,"",INDEX(CSV!H$2:H$510,$Y516)),_xlpm.MacVal,IF($Z516=0,"",INDEX(Output_Mac!I$2:I$500,$Z516)),_xlpm.WinVal,IF($AD516=0,"",INDEX(Output_Win!I$2:I$243,$AD516)),_xlpm.MyAuditVal,IF($AA516=0,"",INDEX(My_Audit!H$2:H$456,$AA516)),_xlfn.IFS(_xlpm.MyAuditVal&lt;&gt;"",_xlpm.MyAuditVal,_xlpm.MacVal&lt;&gt;"",_xlpm.MacVal,_xlpm.WinVal&lt;&gt;"",_xlpm.WinVal,_xlpm.CSVVal&lt;&gt;"",_xlpm.CSVVal)),""))</f>
        <v/>
      </c>
      <c r="J516" s="41" t="str" cm="1">
        <f t="array" ref="J516">IF(($Y516+$Z516+$AA516+$AD516)=0,"",IFERROR(_xlfn.LET(_xlpm.CSVVal,IF($Y516=0,"",INDEX(CSV!J$2:J$510,$Y516)),_xlpm.MacVal,IF($Z516=0,"",INDEX(Output_Mac!J$2:J$500,$Z516)),_xlpm.WinVal,IF($AD516=0,"",INDEX(Output_Win!J$2:J$243,$AD516)),_xlpm.MyAuditVal,IF($AA516=0,"",INDEX(My_Audit!I$2:I$456,$AA516)),_xlfn.IFS(_xlpm.MyAuditVal&lt;&gt;"",_xlpm.MyAuditVal,_xlpm.MacVal&lt;&gt;"",_xlpm.MacVal,_xlpm.WinVal&lt;&gt;"",_xlpm.WinVal,_xlpm.CSVVal&lt;&gt;"",_xlpm.CSVVal)),""))</f>
        <v/>
      </c>
      <c r="K516" s="41" t="str" cm="1">
        <f t="array" ref="K516">IF(($Y516+$Z516+$AA516+$AD516)=0,"",IFERROR(_xlfn.LET(_xlpm.CSVVal,IF($Y516=0,"",INDEX(CSV!N$2:N$510,$Y516)),_xlpm.MacVal,IF($Z516=0,"",INDEX(Output_Mac!L$2:L$500,$Z516)),_xlpm.WinVal,IF($AD516=0,"",INDEX(Output_Win!L$2:L$243,$AD516)),_xlpm.MyAuditVal,IF($AA516=0,"",INDEX(My_Audit!J$2:J$456,$AA516)),_xlfn.IFS(_xlpm.MyAuditVal&lt;&gt;"",_xlpm.MyAuditVal,_xlpm.MacVal&lt;&gt;"",_xlpm.MacVal,_xlpm.WinVal&lt;&gt;"",_xlpm.WinVal,_xlpm.CSVVal&lt;&gt;"",_xlpm.CSVVal)),""))</f>
        <v/>
      </c>
      <c r="L516" s="41" t="str" cm="1">
        <f t="array" ref="L516">IF(($Y516+$Z516+$AA516+$AD516)=0,"",IFERROR(_xlfn.LET(_xlpm.CSVVal,IF($Y516=0,"",INDEX(CSV!Q$2:Q$510,$Y516)),_xlpm.MacVal,IF($Z516=0,"",INDEX(Output_Mac!M$2:M$500,$Z516)),_xlpm.WinVal,IF($AD516=0,"",INDEX(Output_Win!M$2:M$243,$AD516)),_xlpm.MyAuditVal,IF($AA516=0,"",INDEX(My_Audit!K$2:K$456,$AA516)),_xlfn.IFS(_xlpm.MyAuditVal&lt;&gt;"",_xlpm.MyAuditVal,_xlpm.MacVal&lt;&gt;"",_xlpm.MacVal,_xlpm.WinVal&lt;&gt;"",_xlpm.WinVal,_xlpm.CSVVal&lt;&gt;"",_xlpm.CSVVal)),""))</f>
        <v/>
      </c>
      <c r="M516" s="41" t="str" cm="1">
        <f t="array" ref="M516">IF(($Y516+$Z516+$AA516+$AD516)=0,"",ExpandDiagCodes(_xlfn.TEXTJOIN(", ",TRUE,IF($AA516=0,"",INDEX(My_Audit!N$2:N$456,$AA516)),IF($Z516=0,"",INDEX(Output_Mac!S$2:S$500,$Z516)),IF($AD516=0,"",INDEX(Output_Win!S$2:S$243,$AD516)),IF($Y516=0,"",INDEX(CSV!AE$2:AE$510,$Y516)))))</f>
        <v/>
      </c>
      <c r="N516" s="41" t="str" cm="1">
        <f t="array" ref="N516">IF(($Y516+$Z516+$AA516+$AD516)=0,"",IFERROR(_xlfn.LET(_xlpm.CSVVal,IF($Y516=0,"",INDEX(CSV!AG$2:AG$510,$Y516)),_xlpm.MacVal,IF($Z516=0,"",INDEX(Output_Mac!T$2:T$500,$Z516)),_xlpm.WinVal,IF($AD516=0,"",INDEX(Output_Win!T$2:T$243,$AD516)),_xlpm.MyAuditVal,IF($AA516=0,"",INDEX(My_Audit!O$2:O$456,$AA516)),_xlfn.IFS(_xlpm.MyAuditVal&lt;&gt;"",_xlpm.MyAuditVal,_xlpm.MacVal&lt;&gt;"",_xlpm.MacVal,_xlpm.WinVal&lt;&gt;"",_xlpm.WinVal,_xlpm.CSVVal&lt;&gt;"",_xlpm.CSVVal)),""))</f>
        <v/>
      </c>
      <c r="O516" s="40" t="str" cm="1">
        <f t="array" ref="O516">IF($AB516=0,"",INDEX(My_Audit!P$2:P$456,$AB516))&amp;""</f>
        <v/>
      </c>
      <c r="P516" s="40"/>
      <c r="Q516" s="41" t="str">
        <f>IF(LEFT(N516,4)="Pass","Nist SP 800-88",My_Audit!R516)&amp;""</f>
        <v/>
      </c>
      <c r="R516" s="40"/>
      <c r="S516" s="40"/>
      <c r="T516" s="41" t="str" cm="1">
        <f t="array" ref="T516">IF($AC516=0,"",INDEX(Models!J$2:J$605,$AC516))</f>
        <v/>
      </c>
      <c r="U516" s="40"/>
      <c r="V516" s="40"/>
      <c r="W516" s="79" t="str" cm="1">
        <f t="array" ref="W516">IF(($Z516+$AA516+$AD516)=0,"",ExpandDiagCodes(_xlfn.TEXTJOIN(", ",TRUE,IF($AA516=0,"",INDEX(My_Audit!L$2:L$456,$AA516)),IF($Z516=0,"",INDEX(Output_Mac!AA$2:AA$500,$Z516)),IF($AD516=0,"",INDEX(Output_Win!AA$2:AA$243,$AD516)))))</f>
        <v/>
      </c>
      <c r="Y516" s="80">
        <f>IFERROR(MATCH($A516,CSV!$A$2:$A$510,0),0)</f>
        <v>0</v>
      </c>
      <c r="Z516" s="80">
        <f>IFERROR(MATCH($A516,Output_Mac!$A$2:$A$500,0),0)</f>
        <v>0</v>
      </c>
      <c r="AA516" s="80">
        <f>IFERROR(MATCH($A516,My_Audit!$A$2:$A$456,0),0)</f>
        <v>0</v>
      </c>
      <c r="AB516" s="80">
        <f>IFERROR(MATCH($C516,My_Audit!$B$2:$B$456,0),0)</f>
        <v>0</v>
      </c>
      <c r="AC516" s="80">
        <f>IFERROR(MATCH($E516,Models!$I$2:$I$605,0),0)</f>
        <v>0</v>
      </c>
      <c r="AD516" s="80">
        <f>IFERROR(MATCH($A516,Output_Win!$A$2:$A$243,0),0)</f>
        <v>0</v>
      </c>
    </row>
    <row r="517" spans="1:30">
      <c r="A517" s="40" t="str">
        <f>_xlfn.TEXTJOIN("",TRUE,Input!$A$4,TEXT(ROW(My_Audit!A516)+Input!$A$8-1,"00"))</f>
        <v>W4904</v>
      </c>
      <c r="B517" s="40" t="str">
        <f>_xlfn.TEXTJOIN("-",TRUE,"ITD",Input!$A$2,A517)</f>
        <v>ITD-SHR11749-W4904</v>
      </c>
      <c r="C517" s="41" t="str" cm="1">
        <f t="array" ref="C517">IF(($Y517+$Z517+$AA517+$AD517)=0,"",IFERROR(_xlfn.LET(_xlpm.CSVVal,IF($Y517=0,"",INDEX(CSV!B$2:B$510,$Y517)),_xlpm.MacVal,IF($Z517=0,"",INDEX(Output_Mac!B$2:B$500,$Z517)),_xlpm.WinVal,IF($AD517=0,"",INDEX(Output_Win!B$2:B$243,$AD517)),_xlpm.MyAuditVal,IF($AA517=0,"",INDEX(My_Audit!B$2:B$456,$AA517)),_xlfn.IFS(_xlpm.MyAuditVal&lt;&gt;"",_xlpm.MyAuditVal,_xlpm.MacVal&lt;&gt;"",_xlpm.MacVal,_xlpm.WinVal&lt;&gt;"",_xlpm.WinVal,_xlpm.CSVVal&lt;&gt;"",_xlpm.CSVVal)),""))</f>
        <v/>
      </c>
      <c r="D517" s="41" t="str" cm="1">
        <f t="array" ref="D517">IF(($Y517+$Z517+$AA517+$AD517)=0,"",IFERROR(_xlfn.LET(_xlpm.CSVVal,IF($Y517=0,"",INDEX(CSV!C$2:C$510,$Y517)),_xlpm.MacVal,IF($Z517=0,"",INDEX(Output_Mac!D$2:D$500,$Z517)),_xlpm.WinVal,IF($AD517=0,"",INDEX(Output_Win!D$2:D$243,$AD517)),_xlpm.MyAuditVal,IF($AA517=0,"",INDEX(My_Audit!C$2:C$456,$AA517)),_xlfn.IFS(_xlpm.MyAuditVal&lt;&gt;"",_xlpm.MyAuditVal,_xlpm.MacVal&lt;&gt;"",_xlpm.MacVal,_xlpm.WinVal&lt;&gt;"",_xlpm.WinVal,_xlpm.CSVVal&lt;&gt;"",_xlpm.CSVVal)),""))</f>
        <v/>
      </c>
      <c r="E517" s="41" t="str" cm="1">
        <f t="array" ref="E517">IF(($Y517+$Z517+$AA517+$AD517)=0,"",IFERROR(_xlfn.LET(_xlpm.CSVVal,IF($Y517=0,"",INDEX(CSV!E$2:E$510,$Y517)),_xlpm.MacVal,IF($Z517=0,"",INDEX(Output_Mac!C$2:C$500,$Z517)),_xlpm.WinVal,IF($AD517=0,"",INDEX(Output_Win!C$2:C$243,$AD517)),_xlpm.MyAuditVal,IF($AA517=0,"",INDEX(My_Audit!D$2:D$456,$AA517)),_xlfn.IFS(_xlpm.MyAuditVal&lt;&gt;"",_xlpm.MyAuditVal,_xlpm.MacVal&lt;&gt;"",_xlpm.MacVal,_xlpm.WinVal&lt;&gt;"",_xlpm.WinVal,_xlpm.CSVVal&lt;&gt;"",_xlpm.CSVVal)),""))</f>
        <v/>
      </c>
      <c r="F517" s="41" t="str" cm="1">
        <f t="array" ref="F517">IF(($Y517+$Z517+$AA517+$AD517)=0,"",IFERROR(_xlfn.LET(_xlpm.CSVVal,IF($Y517=0,"",INDEX(CSV!F$2:F$510,$Y517)),_xlpm.MacVal,IF($Z517=0,"",INDEX(Output_Mac!E$2:E$500,$Z517)),_xlpm.WinVal,IF($AD517=0,"",INDEX(Output_Win!E$2:E$243,$AD517)),_xlpm.MyAuditVal,IF($AA517=0,"",INDEX(My_Audit!E$2:E$456,$AA517)),_xlfn.IFS(_xlpm.MyAuditVal&lt;&gt;"",_xlpm.MyAuditVal,_xlpm.MacVal&lt;&gt;"",_xlpm.MacVal,_xlpm.WinVal&lt;&gt;"",_xlpm.WinVal,_xlpm.CSVVal&lt;&gt;"",PROPER(_xlpm.CSVVal))),""))</f>
        <v/>
      </c>
      <c r="G517" s="41" t="str" cm="1">
        <f t="array" ref="G517">IF(($Y517+$Z517+$AA517+$AD517)=0,"",IFERROR(_xlfn.LET(_xlpm.CSVVal,IF($Y517=0,"",INDEX(CSV!G$2:G$510,$Y517)),_xlpm.MacVal,IF($Z517=0,"",INDEX(Output_Mac!G$2:G$500,$Z517)),_xlpm.WinVal,IF($AD517=0,"",INDEX(Output_Win!G$2:G$243,$AD517)),_xlpm.MyAuditVal,IF($AA517=0,"",INDEX(My_Audit!F$2:F$456,$AA517)),_xlfn.IFS(_xlpm.MyAuditVal&lt;&gt;"",_xlpm.MyAuditVal,_xlpm.MacVal&lt;&gt;"",_xlpm.MacVal,_xlpm.WinVal&lt;&gt;"",_xlpm.WinVal,_xlpm.CSVVal&lt;&gt;"",_xlpm.CSVVal)),""))</f>
        <v/>
      </c>
      <c r="H517" s="41" t="str" cm="1">
        <f t="array" ref="H517">IF($Z517&gt;0,INDEX(Output_Mac!H$2:H$500,$Z517),IF($AD517&gt;0,INDEX(Output_Win!H$2:H$243,$AD517),IF($AA517&gt;0,_xlfn.LET(_xlpm.MyAuditVal,INDEX(My_Audit!G$2:G$456,$AA517),IF(_xlpm.MyAuditVal=0,"",_xlpm.MyAuditVal)),"")))</f>
        <v/>
      </c>
      <c r="I517" s="41" t="str" cm="1">
        <f t="array" ref="I517">IF(($Y517+$Z517+$AA517+$AD517)=0,"",IFERROR(_xlfn.LET(_xlpm.CSVVal,IF($Y517=0,"",INDEX(CSV!H$2:H$510,$Y517)),_xlpm.MacVal,IF($Z517=0,"",INDEX(Output_Mac!I$2:I$500,$Z517)),_xlpm.WinVal,IF($AD517=0,"",INDEX(Output_Win!I$2:I$243,$AD517)),_xlpm.MyAuditVal,IF($AA517=0,"",INDEX(My_Audit!H$2:H$456,$AA517)),_xlfn.IFS(_xlpm.MyAuditVal&lt;&gt;"",_xlpm.MyAuditVal,_xlpm.MacVal&lt;&gt;"",_xlpm.MacVal,_xlpm.WinVal&lt;&gt;"",_xlpm.WinVal,_xlpm.CSVVal&lt;&gt;"",_xlpm.CSVVal)),""))</f>
        <v/>
      </c>
      <c r="J517" s="41" t="str" cm="1">
        <f t="array" ref="J517">IF(($Y517+$Z517+$AA517+$AD517)=0,"",IFERROR(_xlfn.LET(_xlpm.CSVVal,IF($Y517=0,"",INDEX(CSV!J$2:J$510,$Y517)),_xlpm.MacVal,IF($Z517=0,"",INDEX(Output_Mac!J$2:J$500,$Z517)),_xlpm.WinVal,IF($AD517=0,"",INDEX(Output_Win!J$2:J$243,$AD517)),_xlpm.MyAuditVal,IF($AA517=0,"",INDEX(My_Audit!I$2:I$456,$AA517)),_xlfn.IFS(_xlpm.MyAuditVal&lt;&gt;"",_xlpm.MyAuditVal,_xlpm.MacVal&lt;&gt;"",_xlpm.MacVal,_xlpm.WinVal&lt;&gt;"",_xlpm.WinVal,_xlpm.CSVVal&lt;&gt;"",_xlpm.CSVVal)),""))</f>
        <v/>
      </c>
      <c r="K517" s="41" t="str" cm="1">
        <f t="array" ref="K517">IF(($Y517+$Z517+$AA517+$AD517)=0,"",IFERROR(_xlfn.LET(_xlpm.CSVVal,IF($Y517=0,"",INDEX(CSV!N$2:N$510,$Y517)),_xlpm.MacVal,IF($Z517=0,"",INDEX(Output_Mac!L$2:L$500,$Z517)),_xlpm.WinVal,IF($AD517=0,"",INDEX(Output_Win!L$2:L$243,$AD517)),_xlpm.MyAuditVal,IF($AA517=0,"",INDEX(My_Audit!J$2:J$456,$AA517)),_xlfn.IFS(_xlpm.MyAuditVal&lt;&gt;"",_xlpm.MyAuditVal,_xlpm.MacVal&lt;&gt;"",_xlpm.MacVal,_xlpm.WinVal&lt;&gt;"",_xlpm.WinVal,_xlpm.CSVVal&lt;&gt;"",_xlpm.CSVVal)),""))</f>
        <v/>
      </c>
      <c r="L517" s="41" t="str" cm="1">
        <f t="array" ref="L517">IF(($Y517+$Z517+$AA517+$AD517)=0,"",IFERROR(_xlfn.LET(_xlpm.CSVVal,IF($Y517=0,"",INDEX(CSV!Q$2:Q$510,$Y517)),_xlpm.MacVal,IF($Z517=0,"",INDEX(Output_Mac!M$2:M$500,$Z517)),_xlpm.WinVal,IF($AD517=0,"",INDEX(Output_Win!M$2:M$243,$AD517)),_xlpm.MyAuditVal,IF($AA517=0,"",INDEX(My_Audit!K$2:K$456,$AA517)),_xlfn.IFS(_xlpm.MyAuditVal&lt;&gt;"",_xlpm.MyAuditVal,_xlpm.MacVal&lt;&gt;"",_xlpm.MacVal,_xlpm.WinVal&lt;&gt;"",_xlpm.WinVal,_xlpm.CSVVal&lt;&gt;"",_xlpm.CSVVal)),""))</f>
        <v/>
      </c>
      <c r="M517" s="41" t="str" cm="1">
        <f t="array" ref="M517">IF(($Y517+$Z517+$AA517+$AD517)=0,"",ExpandDiagCodes(_xlfn.TEXTJOIN(", ",TRUE,IF($AA517=0,"",INDEX(My_Audit!N$2:N$456,$AA517)),IF($Z517=0,"",INDEX(Output_Mac!S$2:S$500,$Z517)),IF($AD517=0,"",INDEX(Output_Win!S$2:S$243,$AD517)),IF($Y517=0,"",INDEX(CSV!AE$2:AE$510,$Y517)))))</f>
        <v/>
      </c>
      <c r="N517" s="41" t="str" cm="1">
        <f t="array" ref="N517">IF(($Y517+$Z517+$AA517+$AD517)=0,"",IFERROR(_xlfn.LET(_xlpm.CSVVal,IF($Y517=0,"",INDEX(CSV!AG$2:AG$510,$Y517)),_xlpm.MacVal,IF($Z517=0,"",INDEX(Output_Mac!T$2:T$500,$Z517)),_xlpm.WinVal,IF($AD517=0,"",INDEX(Output_Win!T$2:T$243,$AD517)),_xlpm.MyAuditVal,IF($AA517=0,"",INDEX(My_Audit!O$2:O$456,$AA517)),_xlfn.IFS(_xlpm.MyAuditVal&lt;&gt;"",_xlpm.MyAuditVal,_xlpm.MacVal&lt;&gt;"",_xlpm.MacVal,_xlpm.WinVal&lt;&gt;"",_xlpm.WinVal,_xlpm.CSVVal&lt;&gt;"",_xlpm.CSVVal)),""))</f>
        <v/>
      </c>
      <c r="O517" s="40" t="str" cm="1">
        <f t="array" ref="O517">IF($AB517=0,"",INDEX(My_Audit!P$2:P$456,$AB517))&amp;""</f>
        <v/>
      </c>
      <c r="P517" s="40"/>
      <c r="Q517" s="41" t="str">
        <f>IF(LEFT(N517,4)="Pass","Nist SP 800-88",My_Audit!R517)&amp;""</f>
        <v/>
      </c>
      <c r="R517" s="40"/>
      <c r="S517" s="40"/>
      <c r="T517" s="41" t="str" cm="1">
        <f t="array" ref="T517">IF($AC517=0,"",INDEX(Models!J$2:J$605,$AC517))</f>
        <v/>
      </c>
      <c r="U517" s="40"/>
      <c r="V517" s="40"/>
      <c r="W517" s="79" t="str" cm="1">
        <f t="array" ref="W517">IF(($Z517+$AA517+$AD517)=0,"",ExpandDiagCodes(_xlfn.TEXTJOIN(", ",TRUE,IF($AA517=0,"",INDEX(My_Audit!L$2:L$456,$AA517)),IF($Z517=0,"",INDEX(Output_Mac!AA$2:AA$500,$Z517)),IF($AD517=0,"",INDEX(Output_Win!AA$2:AA$243,$AD517)))))</f>
        <v/>
      </c>
      <c r="Y517" s="80">
        <f>IFERROR(MATCH($A517,CSV!$A$2:$A$510,0),0)</f>
        <v>0</v>
      </c>
      <c r="Z517" s="80">
        <f>IFERROR(MATCH($A517,Output_Mac!$A$2:$A$500,0),0)</f>
        <v>0</v>
      </c>
      <c r="AA517" s="80">
        <f>IFERROR(MATCH($A517,My_Audit!$A$2:$A$456,0),0)</f>
        <v>0</v>
      </c>
      <c r="AB517" s="80">
        <f>IFERROR(MATCH($C517,My_Audit!$B$2:$B$456,0),0)</f>
        <v>0</v>
      </c>
      <c r="AC517" s="80">
        <f>IFERROR(MATCH($E517,Models!$I$2:$I$605,0),0)</f>
        <v>0</v>
      </c>
      <c r="AD517" s="80">
        <f>IFERROR(MATCH($A517,Output_Win!$A$2:$A$243,0),0)</f>
        <v>0</v>
      </c>
    </row>
    <row r="518" spans="1:30">
      <c r="A518" s="40" t="str">
        <f>_xlfn.TEXTJOIN("",TRUE,Input!$A$4,TEXT(ROW(My_Audit!A517)+Input!$A$8-1,"00"))</f>
        <v>W4905</v>
      </c>
      <c r="B518" s="40" t="str">
        <f>_xlfn.TEXTJOIN("-",TRUE,"ITD",Input!$A$2,A518)</f>
        <v>ITD-SHR11749-W4905</v>
      </c>
      <c r="C518" s="41" t="str" cm="1">
        <f t="array" ref="C518">IF(($Y518+$Z518+$AA518+$AD518)=0,"",IFERROR(_xlfn.LET(_xlpm.CSVVal,IF($Y518=0,"",INDEX(CSV!B$2:B$510,$Y518)),_xlpm.MacVal,IF($Z518=0,"",INDEX(Output_Mac!B$2:B$500,$Z518)),_xlpm.WinVal,IF($AD518=0,"",INDEX(Output_Win!B$2:B$243,$AD518)),_xlpm.MyAuditVal,IF($AA518=0,"",INDEX(My_Audit!B$2:B$456,$AA518)),_xlfn.IFS(_xlpm.MyAuditVal&lt;&gt;"",_xlpm.MyAuditVal,_xlpm.MacVal&lt;&gt;"",_xlpm.MacVal,_xlpm.WinVal&lt;&gt;"",_xlpm.WinVal,_xlpm.CSVVal&lt;&gt;"",_xlpm.CSVVal)),""))</f>
        <v/>
      </c>
      <c r="D518" s="41" t="str" cm="1">
        <f t="array" ref="D518">IF(($Y518+$Z518+$AA518+$AD518)=0,"",IFERROR(_xlfn.LET(_xlpm.CSVVal,IF($Y518=0,"",INDEX(CSV!C$2:C$510,$Y518)),_xlpm.MacVal,IF($Z518=0,"",INDEX(Output_Mac!D$2:D$500,$Z518)),_xlpm.WinVal,IF($AD518=0,"",INDEX(Output_Win!D$2:D$243,$AD518)),_xlpm.MyAuditVal,IF($AA518=0,"",INDEX(My_Audit!C$2:C$456,$AA518)),_xlfn.IFS(_xlpm.MyAuditVal&lt;&gt;"",_xlpm.MyAuditVal,_xlpm.MacVal&lt;&gt;"",_xlpm.MacVal,_xlpm.WinVal&lt;&gt;"",_xlpm.WinVal,_xlpm.CSVVal&lt;&gt;"",_xlpm.CSVVal)),""))</f>
        <v/>
      </c>
      <c r="E518" s="41" t="str" cm="1">
        <f t="array" ref="E518">IF(($Y518+$Z518+$AA518+$AD518)=0,"",IFERROR(_xlfn.LET(_xlpm.CSVVal,IF($Y518=0,"",INDEX(CSV!E$2:E$510,$Y518)),_xlpm.MacVal,IF($Z518=0,"",INDEX(Output_Mac!C$2:C$500,$Z518)),_xlpm.WinVal,IF($AD518=0,"",INDEX(Output_Win!C$2:C$243,$AD518)),_xlpm.MyAuditVal,IF($AA518=0,"",INDEX(My_Audit!D$2:D$456,$AA518)),_xlfn.IFS(_xlpm.MyAuditVal&lt;&gt;"",_xlpm.MyAuditVal,_xlpm.MacVal&lt;&gt;"",_xlpm.MacVal,_xlpm.WinVal&lt;&gt;"",_xlpm.WinVal,_xlpm.CSVVal&lt;&gt;"",_xlpm.CSVVal)),""))</f>
        <v/>
      </c>
      <c r="F518" s="41" t="str" cm="1">
        <f t="array" ref="F518">IF(($Y518+$Z518+$AA518+$AD518)=0,"",IFERROR(_xlfn.LET(_xlpm.CSVVal,IF($Y518=0,"",INDEX(CSV!F$2:F$510,$Y518)),_xlpm.MacVal,IF($Z518=0,"",INDEX(Output_Mac!E$2:E$500,$Z518)),_xlpm.WinVal,IF($AD518=0,"",INDEX(Output_Win!E$2:E$243,$AD518)),_xlpm.MyAuditVal,IF($AA518=0,"",INDEX(My_Audit!E$2:E$456,$AA518)),_xlfn.IFS(_xlpm.MyAuditVal&lt;&gt;"",_xlpm.MyAuditVal,_xlpm.MacVal&lt;&gt;"",_xlpm.MacVal,_xlpm.WinVal&lt;&gt;"",_xlpm.WinVal,_xlpm.CSVVal&lt;&gt;"",PROPER(_xlpm.CSVVal))),""))</f>
        <v/>
      </c>
      <c r="G518" s="41" t="str" cm="1">
        <f t="array" ref="G518">IF(($Y518+$Z518+$AA518+$AD518)=0,"",IFERROR(_xlfn.LET(_xlpm.CSVVal,IF($Y518=0,"",INDEX(CSV!G$2:G$510,$Y518)),_xlpm.MacVal,IF($Z518=0,"",INDEX(Output_Mac!G$2:G$500,$Z518)),_xlpm.WinVal,IF($AD518=0,"",INDEX(Output_Win!G$2:G$243,$AD518)),_xlpm.MyAuditVal,IF($AA518=0,"",INDEX(My_Audit!F$2:F$456,$AA518)),_xlfn.IFS(_xlpm.MyAuditVal&lt;&gt;"",_xlpm.MyAuditVal,_xlpm.MacVal&lt;&gt;"",_xlpm.MacVal,_xlpm.WinVal&lt;&gt;"",_xlpm.WinVal,_xlpm.CSVVal&lt;&gt;"",_xlpm.CSVVal)),""))</f>
        <v/>
      </c>
      <c r="H518" s="41" t="str" cm="1">
        <f t="array" ref="H518">IF($Z518&gt;0,INDEX(Output_Mac!H$2:H$500,$Z518),IF($AD518&gt;0,INDEX(Output_Win!H$2:H$243,$AD518),IF($AA518&gt;0,_xlfn.LET(_xlpm.MyAuditVal,INDEX(My_Audit!G$2:G$456,$AA518),IF(_xlpm.MyAuditVal=0,"",_xlpm.MyAuditVal)),"")))</f>
        <v/>
      </c>
      <c r="I518" s="41" t="str" cm="1">
        <f t="array" ref="I518">IF(($Y518+$Z518+$AA518+$AD518)=0,"",IFERROR(_xlfn.LET(_xlpm.CSVVal,IF($Y518=0,"",INDEX(CSV!H$2:H$510,$Y518)),_xlpm.MacVal,IF($Z518=0,"",INDEX(Output_Mac!I$2:I$500,$Z518)),_xlpm.WinVal,IF($AD518=0,"",INDEX(Output_Win!I$2:I$243,$AD518)),_xlpm.MyAuditVal,IF($AA518=0,"",INDEX(My_Audit!H$2:H$456,$AA518)),_xlfn.IFS(_xlpm.MyAuditVal&lt;&gt;"",_xlpm.MyAuditVal,_xlpm.MacVal&lt;&gt;"",_xlpm.MacVal,_xlpm.WinVal&lt;&gt;"",_xlpm.WinVal,_xlpm.CSVVal&lt;&gt;"",_xlpm.CSVVal)),""))</f>
        <v/>
      </c>
      <c r="J518" s="41" t="str" cm="1">
        <f t="array" ref="J518">IF(($Y518+$Z518+$AA518+$AD518)=0,"",IFERROR(_xlfn.LET(_xlpm.CSVVal,IF($Y518=0,"",INDEX(CSV!J$2:J$510,$Y518)),_xlpm.MacVal,IF($Z518=0,"",INDEX(Output_Mac!J$2:J$500,$Z518)),_xlpm.WinVal,IF($AD518=0,"",INDEX(Output_Win!J$2:J$243,$AD518)),_xlpm.MyAuditVal,IF($AA518=0,"",INDEX(My_Audit!I$2:I$456,$AA518)),_xlfn.IFS(_xlpm.MyAuditVal&lt;&gt;"",_xlpm.MyAuditVal,_xlpm.MacVal&lt;&gt;"",_xlpm.MacVal,_xlpm.WinVal&lt;&gt;"",_xlpm.WinVal,_xlpm.CSVVal&lt;&gt;"",_xlpm.CSVVal)),""))</f>
        <v/>
      </c>
      <c r="K518" s="41" t="str" cm="1">
        <f t="array" ref="K518">IF(($Y518+$Z518+$AA518+$AD518)=0,"",IFERROR(_xlfn.LET(_xlpm.CSVVal,IF($Y518=0,"",INDEX(CSV!N$2:N$510,$Y518)),_xlpm.MacVal,IF($Z518=0,"",INDEX(Output_Mac!L$2:L$500,$Z518)),_xlpm.WinVal,IF($AD518=0,"",INDEX(Output_Win!L$2:L$243,$AD518)),_xlpm.MyAuditVal,IF($AA518=0,"",INDEX(My_Audit!J$2:J$456,$AA518)),_xlfn.IFS(_xlpm.MyAuditVal&lt;&gt;"",_xlpm.MyAuditVal,_xlpm.MacVal&lt;&gt;"",_xlpm.MacVal,_xlpm.WinVal&lt;&gt;"",_xlpm.WinVal,_xlpm.CSVVal&lt;&gt;"",_xlpm.CSVVal)),""))</f>
        <v/>
      </c>
      <c r="L518" s="41" t="str" cm="1">
        <f t="array" ref="L518">IF(($Y518+$Z518+$AA518+$AD518)=0,"",IFERROR(_xlfn.LET(_xlpm.CSVVal,IF($Y518=0,"",INDEX(CSV!Q$2:Q$510,$Y518)),_xlpm.MacVal,IF($Z518=0,"",INDEX(Output_Mac!M$2:M$500,$Z518)),_xlpm.WinVal,IF($AD518=0,"",INDEX(Output_Win!M$2:M$243,$AD518)),_xlpm.MyAuditVal,IF($AA518=0,"",INDEX(My_Audit!K$2:K$456,$AA518)),_xlfn.IFS(_xlpm.MyAuditVal&lt;&gt;"",_xlpm.MyAuditVal,_xlpm.MacVal&lt;&gt;"",_xlpm.MacVal,_xlpm.WinVal&lt;&gt;"",_xlpm.WinVal,_xlpm.CSVVal&lt;&gt;"",_xlpm.CSVVal)),""))</f>
        <v/>
      </c>
      <c r="M518" s="41" t="str" cm="1">
        <f t="array" ref="M518">IF(($Y518+$Z518+$AA518+$AD518)=0,"",ExpandDiagCodes(_xlfn.TEXTJOIN(", ",TRUE,IF($AA518=0,"",INDEX(My_Audit!N$2:N$456,$AA518)),IF($Z518=0,"",INDEX(Output_Mac!S$2:S$500,$Z518)),IF($AD518=0,"",INDEX(Output_Win!S$2:S$243,$AD518)),IF($Y518=0,"",INDEX(CSV!AE$2:AE$510,$Y518)))))</f>
        <v/>
      </c>
      <c r="N518" s="41" t="str" cm="1">
        <f t="array" ref="N518">IF(($Y518+$Z518+$AA518+$AD518)=0,"",IFERROR(_xlfn.LET(_xlpm.CSVVal,IF($Y518=0,"",INDEX(CSV!AG$2:AG$510,$Y518)),_xlpm.MacVal,IF($Z518=0,"",INDEX(Output_Mac!T$2:T$500,$Z518)),_xlpm.WinVal,IF($AD518=0,"",INDEX(Output_Win!T$2:T$243,$AD518)),_xlpm.MyAuditVal,IF($AA518=0,"",INDEX(My_Audit!O$2:O$456,$AA518)),_xlfn.IFS(_xlpm.MyAuditVal&lt;&gt;"",_xlpm.MyAuditVal,_xlpm.MacVal&lt;&gt;"",_xlpm.MacVal,_xlpm.WinVal&lt;&gt;"",_xlpm.WinVal,_xlpm.CSVVal&lt;&gt;"",_xlpm.CSVVal)),""))</f>
        <v/>
      </c>
      <c r="O518" s="40" t="str" cm="1">
        <f t="array" ref="O518">IF($AB518=0,"",INDEX(My_Audit!P$2:P$456,$AB518))&amp;""</f>
        <v/>
      </c>
      <c r="P518" s="40"/>
      <c r="Q518" s="41" t="str">
        <f>IF(LEFT(N518,4)="Pass","Nist SP 800-88",My_Audit!R518)&amp;""</f>
        <v/>
      </c>
      <c r="R518" s="40"/>
      <c r="S518" s="40"/>
      <c r="T518" s="41" t="str" cm="1">
        <f t="array" ref="T518">IF($AC518=0,"",INDEX(Models!J$2:J$605,$AC518))</f>
        <v/>
      </c>
      <c r="U518" s="40"/>
      <c r="V518" s="40"/>
      <c r="W518" s="79" t="str" cm="1">
        <f t="array" ref="W518">IF(($Z518+$AA518+$AD518)=0,"",ExpandDiagCodes(_xlfn.TEXTJOIN(", ",TRUE,IF($AA518=0,"",INDEX(My_Audit!L$2:L$456,$AA518)),IF($Z518=0,"",INDEX(Output_Mac!AA$2:AA$500,$Z518)),IF($AD518=0,"",INDEX(Output_Win!AA$2:AA$243,$AD518)))))</f>
        <v/>
      </c>
      <c r="Y518" s="80">
        <f>IFERROR(MATCH($A518,CSV!$A$2:$A$510,0),0)</f>
        <v>0</v>
      </c>
      <c r="Z518" s="80">
        <f>IFERROR(MATCH($A518,Output_Mac!$A$2:$A$500,0),0)</f>
        <v>0</v>
      </c>
      <c r="AA518" s="80">
        <f>IFERROR(MATCH($A518,My_Audit!$A$2:$A$456,0),0)</f>
        <v>0</v>
      </c>
      <c r="AB518" s="80">
        <f>IFERROR(MATCH($C518,My_Audit!$B$2:$B$456,0),0)</f>
        <v>0</v>
      </c>
      <c r="AC518" s="80">
        <f>IFERROR(MATCH($E518,Models!$I$2:$I$605,0),0)</f>
        <v>0</v>
      </c>
      <c r="AD518" s="80">
        <f>IFERROR(MATCH($A518,Output_Win!$A$2:$A$243,0),0)</f>
        <v>0</v>
      </c>
    </row>
    <row r="519" spans="1:30">
      <c r="A519" s="40" t="str">
        <f>_xlfn.TEXTJOIN("",TRUE,Input!$A$4,TEXT(ROW(My_Audit!A518)+Input!$A$8-1,"00"))</f>
        <v>W4906</v>
      </c>
      <c r="B519" s="40" t="str">
        <f>_xlfn.TEXTJOIN("-",TRUE,"ITD",Input!$A$2,A519)</f>
        <v>ITD-SHR11749-W4906</v>
      </c>
      <c r="C519" s="41" t="str" cm="1">
        <f t="array" ref="C519">IF(($Y519+$Z519+$AA519+$AD519)=0,"",IFERROR(_xlfn.LET(_xlpm.CSVVal,IF($Y519=0,"",INDEX(CSV!B$2:B$510,$Y519)),_xlpm.MacVal,IF($Z519=0,"",INDEX(Output_Mac!B$2:B$500,$Z519)),_xlpm.WinVal,IF($AD519=0,"",INDEX(Output_Win!B$2:B$243,$AD519)),_xlpm.MyAuditVal,IF($AA519=0,"",INDEX(My_Audit!B$2:B$456,$AA519)),_xlfn.IFS(_xlpm.MyAuditVal&lt;&gt;"",_xlpm.MyAuditVal,_xlpm.MacVal&lt;&gt;"",_xlpm.MacVal,_xlpm.WinVal&lt;&gt;"",_xlpm.WinVal,_xlpm.CSVVal&lt;&gt;"",_xlpm.CSVVal)),""))</f>
        <v/>
      </c>
      <c r="D519" s="41" t="str" cm="1">
        <f t="array" ref="D519">IF(($Y519+$Z519+$AA519+$AD519)=0,"",IFERROR(_xlfn.LET(_xlpm.CSVVal,IF($Y519=0,"",INDEX(CSV!C$2:C$510,$Y519)),_xlpm.MacVal,IF($Z519=0,"",INDEX(Output_Mac!D$2:D$500,$Z519)),_xlpm.WinVal,IF($AD519=0,"",INDEX(Output_Win!D$2:D$243,$AD519)),_xlpm.MyAuditVal,IF($AA519=0,"",INDEX(My_Audit!C$2:C$456,$AA519)),_xlfn.IFS(_xlpm.MyAuditVal&lt;&gt;"",_xlpm.MyAuditVal,_xlpm.MacVal&lt;&gt;"",_xlpm.MacVal,_xlpm.WinVal&lt;&gt;"",_xlpm.WinVal,_xlpm.CSVVal&lt;&gt;"",_xlpm.CSVVal)),""))</f>
        <v/>
      </c>
      <c r="E519" s="41" t="str" cm="1">
        <f t="array" ref="E519">IF(($Y519+$Z519+$AA519+$AD519)=0,"",IFERROR(_xlfn.LET(_xlpm.CSVVal,IF($Y519=0,"",INDEX(CSV!E$2:E$510,$Y519)),_xlpm.MacVal,IF($Z519=0,"",INDEX(Output_Mac!C$2:C$500,$Z519)),_xlpm.WinVal,IF($AD519=0,"",INDEX(Output_Win!C$2:C$243,$AD519)),_xlpm.MyAuditVal,IF($AA519=0,"",INDEX(My_Audit!D$2:D$456,$AA519)),_xlfn.IFS(_xlpm.MyAuditVal&lt;&gt;"",_xlpm.MyAuditVal,_xlpm.MacVal&lt;&gt;"",_xlpm.MacVal,_xlpm.WinVal&lt;&gt;"",_xlpm.WinVal,_xlpm.CSVVal&lt;&gt;"",_xlpm.CSVVal)),""))</f>
        <v/>
      </c>
      <c r="F519" s="41" t="str" cm="1">
        <f t="array" ref="F519">IF(($Y519+$Z519+$AA519+$AD519)=0,"",IFERROR(_xlfn.LET(_xlpm.CSVVal,IF($Y519=0,"",INDEX(CSV!F$2:F$510,$Y519)),_xlpm.MacVal,IF($Z519=0,"",INDEX(Output_Mac!E$2:E$500,$Z519)),_xlpm.WinVal,IF($AD519=0,"",INDEX(Output_Win!E$2:E$243,$AD519)),_xlpm.MyAuditVal,IF($AA519=0,"",INDEX(My_Audit!E$2:E$456,$AA519)),_xlfn.IFS(_xlpm.MyAuditVal&lt;&gt;"",_xlpm.MyAuditVal,_xlpm.MacVal&lt;&gt;"",_xlpm.MacVal,_xlpm.WinVal&lt;&gt;"",_xlpm.WinVal,_xlpm.CSVVal&lt;&gt;"",PROPER(_xlpm.CSVVal))),""))</f>
        <v/>
      </c>
      <c r="G519" s="41" t="str" cm="1">
        <f t="array" ref="G519">IF(($Y519+$Z519+$AA519+$AD519)=0,"",IFERROR(_xlfn.LET(_xlpm.CSVVal,IF($Y519=0,"",INDEX(CSV!G$2:G$510,$Y519)),_xlpm.MacVal,IF($Z519=0,"",INDEX(Output_Mac!G$2:G$500,$Z519)),_xlpm.WinVal,IF($AD519=0,"",INDEX(Output_Win!G$2:G$243,$AD519)),_xlpm.MyAuditVal,IF($AA519=0,"",INDEX(My_Audit!F$2:F$456,$AA519)),_xlfn.IFS(_xlpm.MyAuditVal&lt;&gt;"",_xlpm.MyAuditVal,_xlpm.MacVal&lt;&gt;"",_xlpm.MacVal,_xlpm.WinVal&lt;&gt;"",_xlpm.WinVal,_xlpm.CSVVal&lt;&gt;"",_xlpm.CSVVal)),""))</f>
        <v/>
      </c>
      <c r="H519" s="41" t="str" cm="1">
        <f t="array" ref="H519">IF($Z519&gt;0,INDEX(Output_Mac!H$2:H$500,$Z519),IF($AD519&gt;0,INDEX(Output_Win!H$2:H$243,$AD519),IF($AA519&gt;0,_xlfn.LET(_xlpm.MyAuditVal,INDEX(My_Audit!G$2:G$456,$AA519),IF(_xlpm.MyAuditVal=0,"",_xlpm.MyAuditVal)),"")))</f>
        <v/>
      </c>
      <c r="I519" s="41" t="str" cm="1">
        <f t="array" ref="I519">IF(($Y519+$Z519+$AA519+$AD519)=0,"",IFERROR(_xlfn.LET(_xlpm.CSVVal,IF($Y519=0,"",INDEX(CSV!H$2:H$510,$Y519)),_xlpm.MacVal,IF($Z519=0,"",INDEX(Output_Mac!I$2:I$500,$Z519)),_xlpm.WinVal,IF($AD519=0,"",INDEX(Output_Win!I$2:I$243,$AD519)),_xlpm.MyAuditVal,IF($AA519=0,"",INDEX(My_Audit!H$2:H$456,$AA519)),_xlfn.IFS(_xlpm.MyAuditVal&lt;&gt;"",_xlpm.MyAuditVal,_xlpm.MacVal&lt;&gt;"",_xlpm.MacVal,_xlpm.WinVal&lt;&gt;"",_xlpm.WinVal,_xlpm.CSVVal&lt;&gt;"",_xlpm.CSVVal)),""))</f>
        <v/>
      </c>
      <c r="J519" s="41" t="str" cm="1">
        <f t="array" ref="J519">IF(($Y519+$Z519+$AA519+$AD519)=0,"",IFERROR(_xlfn.LET(_xlpm.CSVVal,IF($Y519=0,"",INDEX(CSV!J$2:J$510,$Y519)),_xlpm.MacVal,IF($Z519=0,"",INDEX(Output_Mac!J$2:J$500,$Z519)),_xlpm.WinVal,IF($AD519=0,"",INDEX(Output_Win!J$2:J$243,$AD519)),_xlpm.MyAuditVal,IF($AA519=0,"",INDEX(My_Audit!I$2:I$456,$AA519)),_xlfn.IFS(_xlpm.MyAuditVal&lt;&gt;"",_xlpm.MyAuditVal,_xlpm.MacVal&lt;&gt;"",_xlpm.MacVal,_xlpm.WinVal&lt;&gt;"",_xlpm.WinVal,_xlpm.CSVVal&lt;&gt;"",_xlpm.CSVVal)),""))</f>
        <v/>
      </c>
      <c r="K519" s="41" t="str" cm="1">
        <f t="array" ref="K519">IF(($Y519+$Z519+$AA519+$AD519)=0,"",IFERROR(_xlfn.LET(_xlpm.CSVVal,IF($Y519=0,"",INDEX(CSV!N$2:N$510,$Y519)),_xlpm.MacVal,IF($Z519=0,"",INDEX(Output_Mac!L$2:L$500,$Z519)),_xlpm.WinVal,IF($AD519=0,"",INDEX(Output_Win!L$2:L$243,$AD519)),_xlpm.MyAuditVal,IF($AA519=0,"",INDEX(My_Audit!J$2:J$456,$AA519)),_xlfn.IFS(_xlpm.MyAuditVal&lt;&gt;"",_xlpm.MyAuditVal,_xlpm.MacVal&lt;&gt;"",_xlpm.MacVal,_xlpm.WinVal&lt;&gt;"",_xlpm.WinVal,_xlpm.CSVVal&lt;&gt;"",_xlpm.CSVVal)),""))</f>
        <v/>
      </c>
      <c r="L519" s="41" t="str" cm="1">
        <f t="array" ref="L519">IF(($Y519+$Z519+$AA519+$AD519)=0,"",IFERROR(_xlfn.LET(_xlpm.CSVVal,IF($Y519=0,"",INDEX(CSV!Q$2:Q$510,$Y519)),_xlpm.MacVal,IF($Z519=0,"",INDEX(Output_Mac!M$2:M$500,$Z519)),_xlpm.WinVal,IF($AD519=0,"",INDEX(Output_Win!M$2:M$243,$AD519)),_xlpm.MyAuditVal,IF($AA519=0,"",INDEX(My_Audit!K$2:K$456,$AA519)),_xlfn.IFS(_xlpm.MyAuditVal&lt;&gt;"",_xlpm.MyAuditVal,_xlpm.MacVal&lt;&gt;"",_xlpm.MacVal,_xlpm.WinVal&lt;&gt;"",_xlpm.WinVal,_xlpm.CSVVal&lt;&gt;"",_xlpm.CSVVal)),""))</f>
        <v/>
      </c>
      <c r="M519" s="41" t="str" cm="1">
        <f t="array" ref="M519">IF(($Y519+$Z519+$AA519+$AD519)=0,"",ExpandDiagCodes(_xlfn.TEXTJOIN(", ",TRUE,IF($AA519=0,"",INDEX(My_Audit!N$2:N$456,$AA519)),IF($Z519=0,"",INDEX(Output_Mac!S$2:S$500,$Z519)),IF($AD519=0,"",INDEX(Output_Win!S$2:S$243,$AD519)),IF($Y519=0,"",INDEX(CSV!AE$2:AE$510,$Y519)))))</f>
        <v/>
      </c>
      <c r="N519" s="41" t="str" cm="1">
        <f t="array" ref="N519">IF(($Y519+$Z519+$AA519+$AD519)=0,"",IFERROR(_xlfn.LET(_xlpm.CSVVal,IF($Y519=0,"",INDEX(CSV!AG$2:AG$510,$Y519)),_xlpm.MacVal,IF($Z519=0,"",INDEX(Output_Mac!T$2:T$500,$Z519)),_xlpm.WinVal,IF($AD519=0,"",INDEX(Output_Win!T$2:T$243,$AD519)),_xlpm.MyAuditVal,IF($AA519=0,"",INDEX(My_Audit!O$2:O$456,$AA519)),_xlfn.IFS(_xlpm.MyAuditVal&lt;&gt;"",_xlpm.MyAuditVal,_xlpm.MacVal&lt;&gt;"",_xlpm.MacVal,_xlpm.WinVal&lt;&gt;"",_xlpm.WinVal,_xlpm.CSVVal&lt;&gt;"",_xlpm.CSVVal)),""))</f>
        <v/>
      </c>
      <c r="O519" s="40" t="str" cm="1">
        <f t="array" ref="O519">IF($AB519=0,"",INDEX(My_Audit!P$2:P$456,$AB519))&amp;""</f>
        <v/>
      </c>
      <c r="P519" s="40"/>
      <c r="Q519" s="41" t="str">
        <f>IF(LEFT(N519,4)="Pass","Nist SP 800-88",My_Audit!R519)&amp;""</f>
        <v/>
      </c>
      <c r="R519" s="40"/>
      <c r="S519" s="40"/>
      <c r="T519" s="41" t="str" cm="1">
        <f t="array" ref="T519">IF($AC519=0,"",INDEX(Models!J$2:J$605,$AC519))</f>
        <v/>
      </c>
      <c r="U519" s="40"/>
      <c r="V519" s="40"/>
      <c r="W519" s="79" t="str" cm="1">
        <f t="array" ref="W519">IF(($Z519+$AA519+$AD519)=0,"",ExpandDiagCodes(_xlfn.TEXTJOIN(", ",TRUE,IF($AA519=0,"",INDEX(My_Audit!L$2:L$456,$AA519)),IF($Z519=0,"",INDEX(Output_Mac!AA$2:AA$500,$Z519)),IF($AD519=0,"",INDEX(Output_Win!AA$2:AA$243,$AD519)))))</f>
        <v/>
      </c>
      <c r="Y519" s="80">
        <f>IFERROR(MATCH($A519,CSV!$A$2:$A$510,0),0)</f>
        <v>0</v>
      </c>
      <c r="Z519" s="80">
        <f>IFERROR(MATCH($A519,Output_Mac!$A$2:$A$500,0),0)</f>
        <v>0</v>
      </c>
      <c r="AA519" s="80">
        <f>IFERROR(MATCH($A519,My_Audit!$A$2:$A$456,0),0)</f>
        <v>0</v>
      </c>
      <c r="AB519" s="80">
        <f>IFERROR(MATCH($C519,My_Audit!$B$2:$B$456,0),0)</f>
        <v>0</v>
      </c>
      <c r="AC519" s="80">
        <f>IFERROR(MATCH($E519,Models!$I$2:$I$605,0),0)</f>
        <v>0</v>
      </c>
      <c r="AD519" s="80">
        <f>IFERROR(MATCH($A519,Output_Win!$A$2:$A$243,0),0)</f>
        <v>0</v>
      </c>
    </row>
    <row r="520" spans="1:30">
      <c r="A520" s="40" t="str">
        <f>_xlfn.TEXTJOIN("",TRUE,Input!$A$4,TEXT(ROW(My_Audit!A519)+Input!$A$8-1,"00"))</f>
        <v>W4907</v>
      </c>
      <c r="B520" s="40" t="str">
        <f>_xlfn.TEXTJOIN("-",TRUE,"ITD",Input!$A$2,A520)</f>
        <v>ITD-SHR11749-W4907</v>
      </c>
      <c r="C520" s="41" t="str" cm="1">
        <f t="array" ref="C520">IF(($Y520+$Z520+$AA520+$AD520)=0,"",IFERROR(_xlfn.LET(_xlpm.CSVVal,IF($Y520=0,"",INDEX(CSV!B$2:B$510,$Y520)),_xlpm.MacVal,IF($Z520=0,"",INDEX(Output_Mac!B$2:B$500,$Z520)),_xlpm.WinVal,IF($AD520=0,"",INDEX(Output_Win!B$2:B$243,$AD520)),_xlpm.MyAuditVal,IF($AA520=0,"",INDEX(My_Audit!B$2:B$456,$AA520)),_xlfn.IFS(_xlpm.MyAuditVal&lt;&gt;"",_xlpm.MyAuditVal,_xlpm.MacVal&lt;&gt;"",_xlpm.MacVal,_xlpm.WinVal&lt;&gt;"",_xlpm.WinVal,_xlpm.CSVVal&lt;&gt;"",_xlpm.CSVVal)),""))</f>
        <v/>
      </c>
      <c r="D520" s="41" t="str" cm="1">
        <f t="array" ref="D520">IF(($Y520+$Z520+$AA520+$AD520)=0,"",IFERROR(_xlfn.LET(_xlpm.CSVVal,IF($Y520=0,"",INDEX(CSV!C$2:C$510,$Y520)),_xlpm.MacVal,IF($Z520=0,"",INDEX(Output_Mac!D$2:D$500,$Z520)),_xlpm.WinVal,IF($AD520=0,"",INDEX(Output_Win!D$2:D$243,$AD520)),_xlpm.MyAuditVal,IF($AA520=0,"",INDEX(My_Audit!C$2:C$456,$AA520)),_xlfn.IFS(_xlpm.MyAuditVal&lt;&gt;"",_xlpm.MyAuditVal,_xlpm.MacVal&lt;&gt;"",_xlpm.MacVal,_xlpm.WinVal&lt;&gt;"",_xlpm.WinVal,_xlpm.CSVVal&lt;&gt;"",_xlpm.CSVVal)),""))</f>
        <v/>
      </c>
      <c r="E520" s="41" t="str" cm="1">
        <f t="array" ref="E520">IF(($Y520+$Z520+$AA520+$AD520)=0,"",IFERROR(_xlfn.LET(_xlpm.CSVVal,IF($Y520=0,"",INDEX(CSV!E$2:E$510,$Y520)),_xlpm.MacVal,IF($Z520=0,"",INDEX(Output_Mac!C$2:C$500,$Z520)),_xlpm.WinVal,IF($AD520=0,"",INDEX(Output_Win!C$2:C$243,$AD520)),_xlpm.MyAuditVal,IF($AA520=0,"",INDEX(My_Audit!D$2:D$456,$AA520)),_xlfn.IFS(_xlpm.MyAuditVal&lt;&gt;"",_xlpm.MyAuditVal,_xlpm.MacVal&lt;&gt;"",_xlpm.MacVal,_xlpm.WinVal&lt;&gt;"",_xlpm.WinVal,_xlpm.CSVVal&lt;&gt;"",_xlpm.CSVVal)),""))</f>
        <v/>
      </c>
      <c r="F520" s="41" t="str" cm="1">
        <f t="array" ref="F520">IF(($Y520+$Z520+$AA520+$AD520)=0,"",IFERROR(_xlfn.LET(_xlpm.CSVVal,IF($Y520=0,"",INDEX(CSV!F$2:F$510,$Y520)),_xlpm.MacVal,IF($Z520=0,"",INDEX(Output_Mac!E$2:E$500,$Z520)),_xlpm.WinVal,IF($AD520=0,"",INDEX(Output_Win!E$2:E$243,$AD520)),_xlpm.MyAuditVal,IF($AA520=0,"",INDEX(My_Audit!E$2:E$456,$AA520)),_xlfn.IFS(_xlpm.MyAuditVal&lt;&gt;"",_xlpm.MyAuditVal,_xlpm.MacVal&lt;&gt;"",_xlpm.MacVal,_xlpm.WinVal&lt;&gt;"",_xlpm.WinVal,_xlpm.CSVVal&lt;&gt;"",PROPER(_xlpm.CSVVal))),""))</f>
        <v/>
      </c>
      <c r="G520" s="41" t="str" cm="1">
        <f t="array" ref="G520">IF(($Y520+$Z520+$AA520+$AD520)=0,"",IFERROR(_xlfn.LET(_xlpm.CSVVal,IF($Y520=0,"",INDEX(CSV!G$2:G$510,$Y520)),_xlpm.MacVal,IF($Z520=0,"",INDEX(Output_Mac!G$2:G$500,$Z520)),_xlpm.WinVal,IF($AD520=0,"",INDEX(Output_Win!G$2:G$243,$AD520)),_xlpm.MyAuditVal,IF($AA520=0,"",INDEX(My_Audit!F$2:F$456,$AA520)),_xlfn.IFS(_xlpm.MyAuditVal&lt;&gt;"",_xlpm.MyAuditVal,_xlpm.MacVal&lt;&gt;"",_xlpm.MacVal,_xlpm.WinVal&lt;&gt;"",_xlpm.WinVal,_xlpm.CSVVal&lt;&gt;"",_xlpm.CSVVal)),""))</f>
        <v/>
      </c>
      <c r="H520" s="41" t="str" cm="1">
        <f t="array" ref="H520">IF($Z520&gt;0,INDEX(Output_Mac!H$2:H$500,$Z520),IF($AD520&gt;0,INDEX(Output_Win!H$2:H$243,$AD520),IF($AA520&gt;0,_xlfn.LET(_xlpm.MyAuditVal,INDEX(My_Audit!G$2:G$456,$AA520),IF(_xlpm.MyAuditVal=0,"",_xlpm.MyAuditVal)),"")))</f>
        <v/>
      </c>
      <c r="I520" s="41" t="str" cm="1">
        <f t="array" ref="I520">IF(($Y520+$Z520+$AA520+$AD520)=0,"",IFERROR(_xlfn.LET(_xlpm.CSVVal,IF($Y520=0,"",INDEX(CSV!H$2:H$510,$Y520)),_xlpm.MacVal,IF($Z520=0,"",INDEX(Output_Mac!I$2:I$500,$Z520)),_xlpm.WinVal,IF($AD520=0,"",INDEX(Output_Win!I$2:I$243,$AD520)),_xlpm.MyAuditVal,IF($AA520=0,"",INDEX(My_Audit!H$2:H$456,$AA520)),_xlfn.IFS(_xlpm.MyAuditVal&lt;&gt;"",_xlpm.MyAuditVal,_xlpm.MacVal&lt;&gt;"",_xlpm.MacVal,_xlpm.WinVal&lt;&gt;"",_xlpm.WinVal,_xlpm.CSVVal&lt;&gt;"",_xlpm.CSVVal)),""))</f>
        <v/>
      </c>
      <c r="J520" s="41" t="str" cm="1">
        <f t="array" ref="J520">IF(($Y520+$Z520+$AA520+$AD520)=0,"",IFERROR(_xlfn.LET(_xlpm.CSVVal,IF($Y520=0,"",INDEX(CSV!J$2:J$510,$Y520)),_xlpm.MacVal,IF($Z520=0,"",INDEX(Output_Mac!J$2:J$500,$Z520)),_xlpm.WinVal,IF($AD520=0,"",INDEX(Output_Win!J$2:J$243,$AD520)),_xlpm.MyAuditVal,IF($AA520=0,"",INDEX(My_Audit!I$2:I$456,$AA520)),_xlfn.IFS(_xlpm.MyAuditVal&lt;&gt;"",_xlpm.MyAuditVal,_xlpm.MacVal&lt;&gt;"",_xlpm.MacVal,_xlpm.WinVal&lt;&gt;"",_xlpm.WinVal,_xlpm.CSVVal&lt;&gt;"",_xlpm.CSVVal)),""))</f>
        <v/>
      </c>
      <c r="K520" s="41" t="str" cm="1">
        <f t="array" ref="K520">IF(($Y520+$Z520+$AA520+$AD520)=0,"",IFERROR(_xlfn.LET(_xlpm.CSVVal,IF($Y520=0,"",INDEX(CSV!N$2:N$510,$Y520)),_xlpm.MacVal,IF($Z520=0,"",INDEX(Output_Mac!L$2:L$500,$Z520)),_xlpm.WinVal,IF($AD520=0,"",INDEX(Output_Win!L$2:L$243,$AD520)),_xlpm.MyAuditVal,IF($AA520=0,"",INDEX(My_Audit!J$2:J$456,$AA520)),_xlfn.IFS(_xlpm.MyAuditVal&lt;&gt;"",_xlpm.MyAuditVal,_xlpm.MacVal&lt;&gt;"",_xlpm.MacVal,_xlpm.WinVal&lt;&gt;"",_xlpm.WinVal,_xlpm.CSVVal&lt;&gt;"",_xlpm.CSVVal)),""))</f>
        <v/>
      </c>
      <c r="L520" s="41" t="str" cm="1">
        <f t="array" ref="L520">IF(($Y520+$Z520+$AA520+$AD520)=0,"",IFERROR(_xlfn.LET(_xlpm.CSVVal,IF($Y520=0,"",INDEX(CSV!Q$2:Q$510,$Y520)),_xlpm.MacVal,IF($Z520=0,"",INDEX(Output_Mac!M$2:M$500,$Z520)),_xlpm.WinVal,IF($AD520=0,"",INDEX(Output_Win!M$2:M$243,$AD520)),_xlpm.MyAuditVal,IF($AA520=0,"",INDEX(My_Audit!K$2:K$456,$AA520)),_xlfn.IFS(_xlpm.MyAuditVal&lt;&gt;"",_xlpm.MyAuditVal,_xlpm.MacVal&lt;&gt;"",_xlpm.MacVal,_xlpm.WinVal&lt;&gt;"",_xlpm.WinVal,_xlpm.CSVVal&lt;&gt;"",_xlpm.CSVVal)),""))</f>
        <v/>
      </c>
      <c r="M520" s="41" t="str" cm="1">
        <f t="array" ref="M520">IF(($Y520+$Z520+$AA520+$AD520)=0,"",ExpandDiagCodes(_xlfn.TEXTJOIN(", ",TRUE,IF($AA520=0,"",INDEX(My_Audit!N$2:N$456,$AA520)),IF($Z520=0,"",INDEX(Output_Mac!S$2:S$500,$Z520)),IF($AD520=0,"",INDEX(Output_Win!S$2:S$243,$AD520)),IF($Y520=0,"",INDEX(CSV!AE$2:AE$510,$Y520)))))</f>
        <v/>
      </c>
      <c r="N520" s="41" t="str" cm="1">
        <f t="array" ref="N520">IF(($Y520+$Z520+$AA520+$AD520)=0,"",IFERROR(_xlfn.LET(_xlpm.CSVVal,IF($Y520=0,"",INDEX(CSV!AG$2:AG$510,$Y520)),_xlpm.MacVal,IF($Z520=0,"",INDEX(Output_Mac!T$2:T$500,$Z520)),_xlpm.WinVal,IF($AD520=0,"",INDEX(Output_Win!T$2:T$243,$AD520)),_xlpm.MyAuditVal,IF($AA520=0,"",INDEX(My_Audit!O$2:O$456,$AA520)),_xlfn.IFS(_xlpm.MyAuditVal&lt;&gt;"",_xlpm.MyAuditVal,_xlpm.MacVal&lt;&gt;"",_xlpm.MacVal,_xlpm.WinVal&lt;&gt;"",_xlpm.WinVal,_xlpm.CSVVal&lt;&gt;"",_xlpm.CSVVal)),""))</f>
        <v/>
      </c>
      <c r="O520" s="40" t="str" cm="1">
        <f t="array" ref="O520">IF($AB520=0,"",INDEX(My_Audit!P$2:P$456,$AB520))&amp;""</f>
        <v/>
      </c>
      <c r="P520" s="40"/>
      <c r="Q520" s="41" t="str">
        <f>IF(LEFT(N520,4)="Pass","Nist SP 800-88",My_Audit!R520)&amp;""</f>
        <v/>
      </c>
      <c r="R520" s="40"/>
      <c r="S520" s="40"/>
      <c r="T520" s="41" t="str" cm="1">
        <f t="array" ref="T520">IF($AC520=0,"",INDEX(Models!J$2:J$605,$AC520))</f>
        <v/>
      </c>
      <c r="U520" s="40"/>
      <c r="V520" s="40"/>
      <c r="W520" s="79" t="str" cm="1">
        <f t="array" ref="W520">IF(($Z520+$AA520+$AD520)=0,"",ExpandDiagCodes(_xlfn.TEXTJOIN(", ",TRUE,IF($AA520=0,"",INDEX(My_Audit!L$2:L$456,$AA520)),IF($Z520=0,"",INDEX(Output_Mac!AA$2:AA$500,$Z520)),IF($AD520=0,"",INDEX(Output_Win!AA$2:AA$243,$AD520)))))</f>
        <v/>
      </c>
      <c r="Y520" s="80">
        <f>IFERROR(MATCH($A520,CSV!$A$2:$A$510,0),0)</f>
        <v>0</v>
      </c>
      <c r="Z520" s="80">
        <f>IFERROR(MATCH($A520,Output_Mac!$A$2:$A$500,0),0)</f>
        <v>0</v>
      </c>
      <c r="AA520" s="80">
        <f>IFERROR(MATCH($A520,My_Audit!$A$2:$A$456,0),0)</f>
        <v>0</v>
      </c>
      <c r="AB520" s="80">
        <f>IFERROR(MATCH($C520,My_Audit!$B$2:$B$456,0),0)</f>
        <v>0</v>
      </c>
      <c r="AC520" s="80">
        <f>IFERROR(MATCH($E520,Models!$I$2:$I$605,0),0)</f>
        <v>0</v>
      </c>
      <c r="AD520" s="80">
        <f>IFERROR(MATCH($A520,Output_Win!$A$2:$A$243,0),0)</f>
        <v>0</v>
      </c>
    </row>
    <row r="521" spans="1:30">
      <c r="A521" s="40" t="str">
        <f>_xlfn.TEXTJOIN("",TRUE,Input!$A$4,TEXT(ROW(My_Audit!A520)+Input!$A$8-1,"00"))</f>
        <v>W4908</v>
      </c>
      <c r="B521" s="40" t="str">
        <f>_xlfn.TEXTJOIN("-",TRUE,"ITD",Input!$A$2,A521)</f>
        <v>ITD-SHR11749-W4908</v>
      </c>
      <c r="C521" s="41" t="str" cm="1">
        <f t="array" ref="C521">IF(($Y521+$Z521+$AA521+$AD521)=0,"",IFERROR(_xlfn.LET(_xlpm.CSVVal,IF($Y521=0,"",INDEX(CSV!B$2:B$510,$Y521)),_xlpm.MacVal,IF($Z521=0,"",INDEX(Output_Mac!B$2:B$500,$Z521)),_xlpm.WinVal,IF($AD521=0,"",INDEX(Output_Win!B$2:B$243,$AD521)),_xlpm.MyAuditVal,IF($AA521=0,"",INDEX(My_Audit!B$2:B$456,$AA521)),_xlfn.IFS(_xlpm.MyAuditVal&lt;&gt;"",_xlpm.MyAuditVal,_xlpm.MacVal&lt;&gt;"",_xlpm.MacVal,_xlpm.WinVal&lt;&gt;"",_xlpm.WinVal,_xlpm.CSVVal&lt;&gt;"",_xlpm.CSVVal)),""))</f>
        <v/>
      </c>
      <c r="D521" s="41" t="str" cm="1">
        <f t="array" ref="D521">IF(($Y521+$Z521+$AA521+$AD521)=0,"",IFERROR(_xlfn.LET(_xlpm.CSVVal,IF($Y521=0,"",INDEX(CSV!C$2:C$510,$Y521)),_xlpm.MacVal,IF($Z521=0,"",INDEX(Output_Mac!D$2:D$500,$Z521)),_xlpm.WinVal,IF($AD521=0,"",INDEX(Output_Win!D$2:D$243,$AD521)),_xlpm.MyAuditVal,IF($AA521=0,"",INDEX(My_Audit!C$2:C$456,$AA521)),_xlfn.IFS(_xlpm.MyAuditVal&lt;&gt;"",_xlpm.MyAuditVal,_xlpm.MacVal&lt;&gt;"",_xlpm.MacVal,_xlpm.WinVal&lt;&gt;"",_xlpm.WinVal,_xlpm.CSVVal&lt;&gt;"",_xlpm.CSVVal)),""))</f>
        <v/>
      </c>
      <c r="E521" s="41" t="str" cm="1">
        <f t="array" ref="E521">IF(($Y521+$Z521+$AA521+$AD521)=0,"",IFERROR(_xlfn.LET(_xlpm.CSVVal,IF($Y521=0,"",INDEX(CSV!E$2:E$510,$Y521)),_xlpm.MacVal,IF($Z521=0,"",INDEX(Output_Mac!C$2:C$500,$Z521)),_xlpm.WinVal,IF($AD521=0,"",INDEX(Output_Win!C$2:C$243,$AD521)),_xlpm.MyAuditVal,IF($AA521=0,"",INDEX(My_Audit!D$2:D$456,$AA521)),_xlfn.IFS(_xlpm.MyAuditVal&lt;&gt;"",_xlpm.MyAuditVal,_xlpm.MacVal&lt;&gt;"",_xlpm.MacVal,_xlpm.WinVal&lt;&gt;"",_xlpm.WinVal,_xlpm.CSVVal&lt;&gt;"",_xlpm.CSVVal)),""))</f>
        <v/>
      </c>
      <c r="F521" s="41" t="str" cm="1">
        <f t="array" ref="F521">IF(($Y521+$Z521+$AA521+$AD521)=0,"",IFERROR(_xlfn.LET(_xlpm.CSVVal,IF($Y521=0,"",INDEX(CSV!F$2:F$510,$Y521)),_xlpm.MacVal,IF($Z521=0,"",INDEX(Output_Mac!E$2:E$500,$Z521)),_xlpm.WinVal,IF($AD521=0,"",INDEX(Output_Win!E$2:E$243,$AD521)),_xlpm.MyAuditVal,IF($AA521=0,"",INDEX(My_Audit!E$2:E$456,$AA521)),_xlfn.IFS(_xlpm.MyAuditVal&lt;&gt;"",_xlpm.MyAuditVal,_xlpm.MacVal&lt;&gt;"",_xlpm.MacVal,_xlpm.WinVal&lt;&gt;"",_xlpm.WinVal,_xlpm.CSVVal&lt;&gt;"",PROPER(_xlpm.CSVVal))),""))</f>
        <v/>
      </c>
      <c r="G521" s="41" t="str" cm="1">
        <f t="array" ref="G521">IF(($Y521+$Z521+$AA521+$AD521)=0,"",IFERROR(_xlfn.LET(_xlpm.CSVVal,IF($Y521=0,"",INDEX(CSV!G$2:G$510,$Y521)),_xlpm.MacVal,IF($Z521=0,"",INDEX(Output_Mac!G$2:G$500,$Z521)),_xlpm.WinVal,IF($AD521=0,"",INDEX(Output_Win!G$2:G$243,$AD521)),_xlpm.MyAuditVal,IF($AA521=0,"",INDEX(My_Audit!F$2:F$456,$AA521)),_xlfn.IFS(_xlpm.MyAuditVal&lt;&gt;"",_xlpm.MyAuditVal,_xlpm.MacVal&lt;&gt;"",_xlpm.MacVal,_xlpm.WinVal&lt;&gt;"",_xlpm.WinVal,_xlpm.CSVVal&lt;&gt;"",_xlpm.CSVVal)),""))</f>
        <v/>
      </c>
      <c r="H521" s="41" t="str" cm="1">
        <f t="array" ref="H521">IF($Z521&gt;0,INDEX(Output_Mac!H$2:H$500,$Z521),IF($AD521&gt;0,INDEX(Output_Win!H$2:H$243,$AD521),IF($AA521&gt;0,_xlfn.LET(_xlpm.MyAuditVal,INDEX(My_Audit!G$2:G$456,$AA521),IF(_xlpm.MyAuditVal=0,"",_xlpm.MyAuditVal)),"")))</f>
        <v/>
      </c>
      <c r="I521" s="41" t="str" cm="1">
        <f t="array" ref="I521">IF(($Y521+$Z521+$AA521+$AD521)=0,"",IFERROR(_xlfn.LET(_xlpm.CSVVal,IF($Y521=0,"",INDEX(CSV!H$2:H$510,$Y521)),_xlpm.MacVal,IF($Z521=0,"",INDEX(Output_Mac!I$2:I$500,$Z521)),_xlpm.WinVal,IF($AD521=0,"",INDEX(Output_Win!I$2:I$243,$AD521)),_xlpm.MyAuditVal,IF($AA521=0,"",INDEX(My_Audit!H$2:H$456,$AA521)),_xlfn.IFS(_xlpm.MyAuditVal&lt;&gt;"",_xlpm.MyAuditVal,_xlpm.MacVal&lt;&gt;"",_xlpm.MacVal,_xlpm.WinVal&lt;&gt;"",_xlpm.WinVal,_xlpm.CSVVal&lt;&gt;"",_xlpm.CSVVal)),""))</f>
        <v/>
      </c>
      <c r="J521" s="41" t="str" cm="1">
        <f t="array" ref="J521">IF(($Y521+$Z521+$AA521+$AD521)=0,"",IFERROR(_xlfn.LET(_xlpm.CSVVal,IF($Y521=0,"",INDEX(CSV!J$2:J$510,$Y521)),_xlpm.MacVal,IF($Z521=0,"",INDEX(Output_Mac!J$2:J$500,$Z521)),_xlpm.WinVal,IF($AD521=0,"",INDEX(Output_Win!J$2:J$243,$AD521)),_xlpm.MyAuditVal,IF($AA521=0,"",INDEX(My_Audit!I$2:I$456,$AA521)),_xlfn.IFS(_xlpm.MyAuditVal&lt;&gt;"",_xlpm.MyAuditVal,_xlpm.MacVal&lt;&gt;"",_xlpm.MacVal,_xlpm.WinVal&lt;&gt;"",_xlpm.WinVal,_xlpm.CSVVal&lt;&gt;"",_xlpm.CSVVal)),""))</f>
        <v/>
      </c>
      <c r="K521" s="41" t="str" cm="1">
        <f t="array" ref="K521">IF(($Y521+$Z521+$AA521+$AD521)=0,"",IFERROR(_xlfn.LET(_xlpm.CSVVal,IF($Y521=0,"",INDEX(CSV!N$2:N$510,$Y521)),_xlpm.MacVal,IF($Z521=0,"",INDEX(Output_Mac!L$2:L$500,$Z521)),_xlpm.WinVal,IF($AD521=0,"",INDEX(Output_Win!L$2:L$243,$AD521)),_xlpm.MyAuditVal,IF($AA521=0,"",INDEX(My_Audit!J$2:J$456,$AA521)),_xlfn.IFS(_xlpm.MyAuditVal&lt;&gt;"",_xlpm.MyAuditVal,_xlpm.MacVal&lt;&gt;"",_xlpm.MacVal,_xlpm.WinVal&lt;&gt;"",_xlpm.WinVal,_xlpm.CSVVal&lt;&gt;"",_xlpm.CSVVal)),""))</f>
        <v/>
      </c>
      <c r="L521" s="41" t="str" cm="1">
        <f t="array" ref="L521">IF(($Y521+$Z521+$AA521+$AD521)=0,"",IFERROR(_xlfn.LET(_xlpm.CSVVal,IF($Y521=0,"",INDEX(CSV!Q$2:Q$510,$Y521)),_xlpm.MacVal,IF($Z521=0,"",INDEX(Output_Mac!M$2:M$500,$Z521)),_xlpm.WinVal,IF($AD521=0,"",INDEX(Output_Win!M$2:M$243,$AD521)),_xlpm.MyAuditVal,IF($AA521=0,"",INDEX(My_Audit!K$2:K$456,$AA521)),_xlfn.IFS(_xlpm.MyAuditVal&lt;&gt;"",_xlpm.MyAuditVal,_xlpm.MacVal&lt;&gt;"",_xlpm.MacVal,_xlpm.WinVal&lt;&gt;"",_xlpm.WinVal,_xlpm.CSVVal&lt;&gt;"",_xlpm.CSVVal)),""))</f>
        <v/>
      </c>
      <c r="M521" s="41" t="str" cm="1">
        <f t="array" ref="M521">IF(($Y521+$Z521+$AA521+$AD521)=0,"",ExpandDiagCodes(_xlfn.TEXTJOIN(", ",TRUE,IF($AA521=0,"",INDEX(My_Audit!N$2:N$456,$AA521)),IF($Z521=0,"",INDEX(Output_Mac!S$2:S$500,$Z521)),IF($AD521=0,"",INDEX(Output_Win!S$2:S$243,$AD521)),IF($Y521=0,"",INDEX(CSV!AE$2:AE$510,$Y521)))))</f>
        <v/>
      </c>
      <c r="N521" s="41" t="str" cm="1">
        <f t="array" ref="N521">IF(($Y521+$Z521+$AA521+$AD521)=0,"",IFERROR(_xlfn.LET(_xlpm.CSVVal,IF($Y521=0,"",INDEX(CSV!AG$2:AG$510,$Y521)),_xlpm.MacVal,IF($Z521=0,"",INDEX(Output_Mac!T$2:T$500,$Z521)),_xlpm.WinVal,IF($AD521=0,"",INDEX(Output_Win!T$2:T$243,$AD521)),_xlpm.MyAuditVal,IF($AA521=0,"",INDEX(My_Audit!O$2:O$456,$AA521)),_xlfn.IFS(_xlpm.MyAuditVal&lt;&gt;"",_xlpm.MyAuditVal,_xlpm.MacVal&lt;&gt;"",_xlpm.MacVal,_xlpm.WinVal&lt;&gt;"",_xlpm.WinVal,_xlpm.CSVVal&lt;&gt;"",_xlpm.CSVVal)),""))</f>
        <v/>
      </c>
      <c r="O521" s="40" t="str" cm="1">
        <f t="array" ref="O521">IF($AB521=0,"",INDEX(My_Audit!P$2:P$456,$AB521))&amp;""</f>
        <v/>
      </c>
      <c r="P521" s="40"/>
      <c r="Q521" s="41" t="str">
        <f>IF(LEFT(N521,4)="Pass","Nist SP 800-88",My_Audit!R521)&amp;""</f>
        <v/>
      </c>
      <c r="R521" s="40"/>
      <c r="S521" s="40"/>
      <c r="T521" s="41" t="str" cm="1">
        <f t="array" ref="T521">IF($AC521=0,"",INDEX(Models!J$2:J$605,$AC521))</f>
        <v/>
      </c>
      <c r="U521" s="40"/>
      <c r="V521" s="40"/>
      <c r="W521" s="79" t="str" cm="1">
        <f t="array" ref="W521">IF(($Z521+$AA521+$AD521)=0,"",ExpandDiagCodes(_xlfn.TEXTJOIN(", ",TRUE,IF($AA521=0,"",INDEX(My_Audit!L$2:L$456,$AA521)),IF($Z521=0,"",INDEX(Output_Mac!AA$2:AA$500,$Z521)),IF($AD521=0,"",INDEX(Output_Win!AA$2:AA$243,$AD521)))))</f>
        <v/>
      </c>
      <c r="Y521" s="80">
        <f>IFERROR(MATCH($A521,CSV!$A$2:$A$510,0),0)</f>
        <v>0</v>
      </c>
      <c r="Z521" s="80">
        <f>IFERROR(MATCH($A521,Output_Mac!$A$2:$A$500,0),0)</f>
        <v>0</v>
      </c>
      <c r="AA521" s="80">
        <f>IFERROR(MATCH($A521,My_Audit!$A$2:$A$456,0),0)</f>
        <v>0</v>
      </c>
      <c r="AB521" s="80">
        <f>IFERROR(MATCH($C521,My_Audit!$B$2:$B$456,0),0)</f>
        <v>0</v>
      </c>
      <c r="AC521" s="80">
        <f>IFERROR(MATCH($E521,Models!$I$2:$I$605,0),0)</f>
        <v>0</v>
      </c>
      <c r="AD521" s="80">
        <f>IFERROR(MATCH($A521,Output_Win!$A$2:$A$243,0),0)</f>
        <v>0</v>
      </c>
    </row>
    <row r="522" spans="1:30">
      <c r="A522" s="40" t="str">
        <f>_xlfn.TEXTJOIN("",TRUE,Input!$A$4,TEXT(ROW(My_Audit!A521)+Input!$A$8-1,"00"))</f>
        <v>W4909</v>
      </c>
      <c r="B522" s="40" t="str">
        <f>_xlfn.TEXTJOIN("-",TRUE,"ITD",Input!$A$2,A522)</f>
        <v>ITD-SHR11749-W4909</v>
      </c>
      <c r="C522" s="41" t="str" cm="1">
        <f t="array" ref="C522">IF(($Y522+$Z522+$AA522+$AD522)=0,"",IFERROR(_xlfn.LET(_xlpm.CSVVal,IF($Y522=0,"",INDEX(CSV!B$2:B$510,$Y522)),_xlpm.MacVal,IF($Z522=0,"",INDEX(Output_Mac!B$2:B$500,$Z522)),_xlpm.WinVal,IF($AD522=0,"",INDEX(Output_Win!B$2:B$243,$AD522)),_xlpm.MyAuditVal,IF($AA522=0,"",INDEX(My_Audit!B$2:B$456,$AA522)),_xlfn.IFS(_xlpm.MyAuditVal&lt;&gt;"",_xlpm.MyAuditVal,_xlpm.MacVal&lt;&gt;"",_xlpm.MacVal,_xlpm.WinVal&lt;&gt;"",_xlpm.WinVal,_xlpm.CSVVal&lt;&gt;"",_xlpm.CSVVal)),""))</f>
        <v/>
      </c>
      <c r="D522" s="41" t="str" cm="1">
        <f t="array" ref="D522">IF(($Y522+$Z522+$AA522+$AD522)=0,"",IFERROR(_xlfn.LET(_xlpm.CSVVal,IF($Y522=0,"",INDEX(CSV!C$2:C$510,$Y522)),_xlpm.MacVal,IF($Z522=0,"",INDEX(Output_Mac!D$2:D$500,$Z522)),_xlpm.WinVal,IF($AD522=0,"",INDEX(Output_Win!D$2:D$243,$AD522)),_xlpm.MyAuditVal,IF($AA522=0,"",INDEX(My_Audit!C$2:C$456,$AA522)),_xlfn.IFS(_xlpm.MyAuditVal&lt;&gt;"",_xlpm.MyAuditVal,_xlpm.MacVal&lt;&gt;"",_xlpm.MacVal,_xlpm.WinVal&lt;&gt;"",_xlpm.WinVal,_xlpm.CSVVal&lt;&gt;"",_xlpm.CSVVal)),""))</f>
        <v/>
      </c>
      <c r="E522" s="41" t="str" cm="1">
        <f t="array" ref="E522">IF(($Y522+$Z522+$AA522+$AD522)=0,"",IFERROR(_xlfn.LET(_xlpm.CSVVal,IF($Y522=0,"",INDEX(CSV!E$2:E$510,$Y522)),_xlpm.MacVal,IF($Z522=0,"",INDEX(Output_Mac!C$2:C$500,$Z522)),_xlpm.WinVal,IF($AD522=0,"",INDEX(Output_Win!C$2:C$243,$AD522)),_xlpm.MyAuditVal,IF($AA522=0,"",INDEX(My_Audit!D$2:D$456,$AA522)),_xlfn.IFS(_xlpm.MyAuditVal&lt;&gt;"",_xlpm.MyAuditVal,_xlpm.MacVal&lt;&gt;"",_xlpm.MacVal,_xlpm.WinVal&lt;&gt;"",_xlpm.WinVal,_xlpm.CSVVal&lt;&gt;"",_xlpm.CSVVal)),""))</f>
        <v/>
      </c>
      <c r="F522" s="41" t="str" cm="1">
        <f t="array" ref="F522">IF(($Y522+$Z522+$AA522+$AD522)=0,"",IFERROR(_xlfn.LET(_xlpm.CSVVal,IF($Y522=0,"",INDEX(CSV!F$2:F$510,$Y522)),_xlpm.MacVal,IF($Z522=0,"",INDEX(Output_Mac!E$2:E$500,$Z522)),_xlpm.WinVal,IF($AD522=0,"",INDEX(Output_Win!E$2:E$243,$AD522)),_xlpm.MyAuditVal,IF($AA522=0,"",INDEX(My_Audit!E$2:E$456,$AA522)),_xlfn.IFS(_xlpm.MyAuditVal&lt;&gt;"",_xlpm.MyAuditVal,_xlpm.MacVal&lt;&gt;"",_xlpm.MacVal,_xlpm.WinVal&lt;&gt;"",_xlpm.WinVal,_xlpm.CSVVal&lt;&gt;"",PROPER(_xlpm.CSVVal))),""))</f>
        <v/>
      </c>
      <c r="G522" s="41" t="str" cm="1">
        <f t="array" ref="G522">IF(($Y522+$Z522+$AA522+$AD522)=0,"",IFERROR(_xlfn.LET(_xlpm.CSVVal,IF($Y522=0,"",INDEX(CSV!G$2:G$510,$Y522)),_xlpm.MacVal,IF($Z522=0,"",INDEX(Output_Mac!G$2:G$500,$Z522)),_xlpm.WinVal,IF($AD522=0,"",INDEX(Output_Win!G$2:G$243,$AD522)),_xlpm.MyAuditVal,IF($AA522=0,"",INDEX(My_Audit!F$2:F$456,$AA522)),_xlfn.IFS(_xlpm.MyAuditVal&lt;&gt;"",_xlpm.MyAuditVal,_xlpm.MacVal&lt;&gt;"",_xlpm.MacVal,_xlpm.WinVal&lt;&gt;"",_xlpm.WinVal,_xlpm.CSVVal&lt;&gt;"",_xlpm.CSVVal)),""))</f>
        <v/>
      </c>
      <c r="H522" s="41" t="str" cm="1">
        <f t="array" ref="H522">IF($Z522&gt;0,INDEX(Output_Mac!H$2:H$500,$Z522),IF($AD522&gt;0,INDEX(Output_Win!H$2:H$243,$AD522),IF($AA522&gt;0,_xlfn.LET(_xlpm.MyAuditVal,INDEX(My_Audit!G$2:G$456,$AA522),IF(_xlpm.MyAuditVal=0,"",_xlpm.MyAuditVal)),"")))</f>
        <v/>
      </c>
      <c r="I522" s="41" t="str" cm="1">
        <f t="array" ref="I522">IF(($Y522+$Z522+$AA522+$AD522)=0,"",IFERROR(_xlfn.LET(_xlpm.CSVVal,IF($Y522=0,"",INDEX(CSV!H$2:H$510,$Y522)),_xlpm.MacVal,IF($Z522=0,"",INDEX(Output_Mac!I$2:I$500,$Z522)),_xlpm.WinVal,IF($AD522=0,"",INDEX(Output_Win!I$2:I$243,$AD522)),_xlpm.MyAuditVal,IF($AA522=0,"",INDEX(My_Audit!H$2:H$456,$AA522)),_xlfn.IFS(_xlpm.MyAuditVal&lt;&gt;"",_xlpm.MyAuditVal,_xlpm.MacVal&lt;&gt;"",_xlpm.MacVal,_xlpm.WinVal&lt;&gt;"",_xlpm.WinVal,_xlpm.CSVVal&lt;&gt;"",_xlpm.CSVVal)),""))</f>
        <v/>
      </c>
      <c r="J522" s="41" t="str" cm="1">
        <f t="array" ref="J522">IF(($Y522+$Z522+$AA522+$AD522)=0,"",IFERROR(_xlfn.LET(_xlpm.CSVVal,IF($Y522=0,"",INDEX(CSV!J$2:J$510,$Y522)),_xlpm.MacVal,IF($Z522=0,"",INDEX(Output_Mac!J$2:J$500,$Z522)),_xlpm.WinVal,IF($AD522=0,"",INDEX(Output_Win!J$2:J$243,$AD522)),_xlpm.MyAuditVal,IF($AA522=0,"",INDEX(My_Audit!I$2:I$456,$AA522)),_xlfn.IFS(_xlpm.MyAuditVal&lt;&gt;"",_xlpm.MyAuditVal,_xlpm.MacVal&lt;&gt;"",_xlpm.MacVal,_xlpm.WinVal&lt;&gt;"",_xlpm.WinVal,_xlpm.CSVVal&lt;&gt;"",_xlpm.CSVVal)),""))</f>
        <v/>
      </c>
      <c r="K522" s="41" t="str" cm="1">
        <f t="array" ref="K522">IF(($Y522+$Z522+$AA522+$AD522)=0,"",IFERROR(_xlfn.LET(_xlpm.CSVVal,IF($Y522=0,"",INDEX(CSV!N$2:N$510,$Y522)),_xlpm.MacVal,IF($Z522=0,"",INDEX(Output_Mac!L$2:L$500,$Z522)),_xlpm.WinVal,IF($AD522=0,"",INDEX(Output_Win!L$2:L$243,$AD522)),_xlpm.MyAuditVal,IF($AA522=0,"",INDEX(My_Audit!J$2:J$456,$AA522)),_xlfn.IFS(_xlpm.MyAuditVal&lt;&gt;"",_xlpm.MyAuditVal,_xlpm.MacVal&lt;&gt;"",_xlpm.MacVal,_xlpm.WinVal&lt;&gt;"",_xlpm.WinVal,_xlpm.CSVVal&lt;&gt;"",_xlpm.CSVVal)),""))</f>
        <v/>
      </c>
      <c r="L522" s="41" t="str" cm="1">
        <f t="array" ref="L522">IF(($Y522+$Z522+$AA522+$AD522)=0,"",IFERROR(_xlfn.LET(_xlpm.CSVVal,IF($Y522=0,"",INDEX(CSV!Q$2:Q$510,$Y522)),_xlpm.MacVal,IF($Z522=0,"",INDEX(Output_Mac!M$2:M$500,$Z522)),_xlpm.WinVal,IF($AD522=0,"",INDEX(Output_Win!M$2:M$243,$AD522)),_xlpm.MyAuditVal,IF($AA522=0,"",INDEX(My_Audit!K$2:K$456,$AA522)),_xlfn.IFS(_xlpm.MyAuditVal&lt;&gt;"",_xlpm.MyAuditVal,_xlpm.MacVal&lt;&gt;"",_xlpm.MacVal,_xlpm.WinVal&lt;&gt;"",_xlpm.WinVal,_xlpm.CSVVal&lt;&gt;"",_xlpm.CSVVal)),""))</f>
        <v/>
      </c>
      <c r="M522" s="41" t="str" cm="1">
        <f t="array" ref="M522">IF(($Y522+$Z522+$AA522+$AD522)=0,"",ExpandDiagCodes(_xlfn.TEXTJOIN(", ",TRUE,IF($AA522=0,"",INDEX(My_Audit!N$2:N$456,$AA522)),IF($Z522=0,"",INDEX(Output_Mac!S$2:S$500,$Z522)),IF($AD522=0,"",INDEX(Output_Win!S$2:S$243,$AD522)),IF($Y522=0,"",INDEX(CSV!AE$2:AE$510,$Y522)))))</f>
        <v/>
      </c>
      <c r="N522" s="41" t="str" cm="1">
        <f t="array" ref="N522">IF(($Y522+$Z522+$AA522+$AD522)=0,"",IFERROR(_xlfn.LET(_xlpm.CSVVal,IF($Y522=0,"",INDEX(CSV!AG$2:AG$510,$Y522)),_xlpm.MacVal,IF($Z522=0,"",INDEX(Output_Mac!T$2:T$500,$Z522)),_xlpm.WinVal,IF($AD522=0,"",INDEX(Output_Win!T$2:T$243,$AD522)),_xlpm.MyAuditVal,IF($AA522=0,"",INDEX(My_Audit!O$2:O$456,$AA522)),_xlfn.IFS(_xlpm.MyAuditVal&lt;&gt;"",_xlpm.MyAuditVal,_xlpm.MacVal&lt;&gt;"",_xlpm.MacVal,_xlpm.WinVal&lt;&gt;"",_xlpm.WinVal,_xlpm.CSVVal&lt;&gt;"",_xlpm.CSVVal)),""))</f>
        <v/>
      </c>
      <c r="O522" s="40" t="str" cm="1">
        <f t="array" ref="O522">IF($AB522=0,"",INDEX(My_Audit!P$2:P$456,$AB522))&amp;""</f>
        <v/>
      </c>
      <c r="P522" s="40"/>
      <c r="Q522" s="41" t="str">
        <f>IF(LEFT(N522,4)="Pass","Nist SP 800-88",My_Audit!R522)&amp;""</f>
        <v/>
      </c>
      <c r="R522" s="40"/>
      <c r="S522" s="40"/>
      <c r="T522" s="41" t="str" cm="1">
        <f t="array" ref="T522">IF($AC522=0,"",INDEX(Models!J$2:J$605,$AC522))</f>
        <v/>
      </c>
      <c r="U522" s="40"/>
      <c r="V522" s="40"/>
      <c r="W522" s="79" t="str" cm="1">
        <f t="array" ref="W522">IF(($Z522+$AA522+$AD522)=0,"",ExpandDiagCodes(_xlfn.TEXTJOIN(", ",TRUE,IF($AA522=0,"",INDEX(My_Audit!L$2:L$456,$AA522)),IF($Z522=0,"",INDEX(Output_Mac!AA$2:AA$500,$Z522)),IF($AD522=0,"",INDEX(Output_Win!AA$2:AA$243,$AD522)))))</f>
        <v/>
      </c>
      <c r="Y522" s="80">
        <f>IFERROR(MATCH($A522,CSV!$A$2:$A$510,0),0)</f>
        <v>0</v>
      </c>
      <c r="Z522" s="80">
        <f>IFERROR(MATCH($A522,Output_Mac!$A$2:$A$500,0),0)</f>
        <v>0</v>
      </c>
      <c r="AA522" s="80">
        <f>IFERROR(MATCH($A522,My_Audit!$A$2:$A$456,0),0)</f>
        <v>0</v>
      </c>
      <c r="AB522" s="80">
        <f>IFERROR(MATCH($C522,My_Audit!$B$2:$B$456,0),0)</f>
        <v>0</v>
      </c>
      <c r="AC522" s="80">
        <f>IFERROR(MATCH($E522,Models!$I$2:$I$605,0),0)</f>
        <v>0</v>
      </c>
      <c r="AD522" s="80">
        <f>IFERROR(MATCH($A522,Output_Win!$A$2:$A$243,0),0)</f>
        <v>0</v>
      </c>
    </row>
    <row r="523" spans="1:30">
      <c r="A523" s="40" t="str">
        <f>_xlfn.TEXTJOIN("",TRUE,Input!$A$4,TEXT(ROW(My_Audit!A522)+Input!$A$8-1,"00"))</f>
        <v>W4910</v>
      </c>
      <c r="B523" s="40" t="str">
        <f>_xlfn.TEXTJOIN("-",TRUE,"ITD",Input!$A$2,A523)</f>
        <v>ITD-SHR11749-W4910</v>
      </c>
      <c r="C523" s="41" t="str" cm="1">
        <f t="array" ref="C523">IF(($Y523+$Z523+$AA523+$AD523)=0,"",IFERROR(_xlfn.LET(_xlpm.CSVVal,IF($Y523=0,"",INDEX(CSV!B$2:B$510,$Y523)),_xlpm.MacVal,IF($Z523=0,"",INDEX(Output_Mac!B$2:B$500,$Z523)),_xlpm.WinVal,IF($AD523=0,"",INDEX(Output_Win!B$2:B$243,$AD523)),_xlpm.MyAuditVal,IF($AA523=0,"",INDEX(My_Audit!B$2:B$456,$AA523)),_xlfn.IFS(_xlpm.MyAuditVal&lt;&gt;"",_xlpm.MyAuditVal,_xlpm.MacVal&lt;&gt;"",_xlpm.MacVal,_xlpm.WinVal&lt;&gt;"",_xlpm.WinVal,_xlpm.CSVVal&lt;&gt;"",_xlpm.CSVVal)),""))</f>
        <v/>
      </c>
      <c r="D523" s="41" t="str" cm="1">
        <f t="array" ref="D523">IF(($Y523+$Z523+$AA523+$AD523)=0,"",IFERROR(_xlfn.LET(_xlpm.CSVVal,IF($Y523=0,"",INDEX(CSV!C$2:C$510,$Y523)),_xlpm.MacVal,IF($Z523=0,"",INDEX(Output_Mac!D$2:D$500,$Z523)),_xlpm.WinVal,IF($AD523=0,"",INDEX(Output_Win!D$2:D$243,$AD523)),_xlpm.MyAuditVal,IF($AA523=0,"",INDEX(My_Audit!C$2:C$456,$AA523)),_xlfn.IFS(_xlpm.MyAuditVal&lt;&gt;"",_xlpm.MyAuditVal,_xlpm.MacVal&lt;&gt;"",_xlpm.MacVal,_xlpm.WinVal&lt;&gt;"",_xlpm.WinVal,_xlpm.CSVVal&lt;&gt;"",_xlpm.CSVVal)),""))</f>
        <v/>
      </c>
      <c r="E523" s="41" t="str" cm="1">
        <f t="array" ref="E523">IF(($Y523+$Z523+$AA523+$AD523)=0,"",IFERROR(_xlfn.LET(_xlpm.CSVVal,IF($Y523=0,"",INDEX(CSV!E$2:E$510,$Y523)),_xlpm.MacVal,IF($Z523=0,"",INDEX(Output_Mac!C$2:C$500,$Z523)),_xlpm.WinVal,IF($AD523=0,"",INDEX(Output_Win!C$2:C$243,$AD523)),_xlpm.MyAuditVal,IF($AA523=0,"",INDEX(My_Audit!D$2:D$456,$AA523)),_xlfn.IFS(_xlpm.MyAuditVal&lt;&gt;"",_xlpm.MyAuditVal,_xlpm.MacVal&lt;&gt;"",_xlpm.MacVal,_xlpm.WinVal&lt;&gt;"",_xlpm.WinVal,_xlpm.CSVVal&lt;&gt;"",_xlpm.CSVVal)),""))</f>
        <v/>
      </c>
      <c r="F523" s="41" t="str" cm="1">
        <f t="array" ref="F523">IF(($Y523+$Z523+$AA523+$AD523)=0,"",IFERROR(_xlfn.LET(_xlpm.CSVVal,IF($Y523=0,"",INDEX(CSV!F$2:F$510,$Y523)),_xlpm.MacVal,IF($Z523=0,"",INDEX(Output_Mac!E$2:E$500,$Z523)),_xlpm.WinVal,IF($AD523=0,"",INDEX(Output_Win!E$2:E$243,$AD523)),_xlpm.MyAuditVal,IF($AA523=0,"",INDEX(My_Audit!E$2:E$456,$AA523)),_xlfn.IFS(_xlpm.MyAuditVal&lt;&gt;"",_xlpm.MyAuditVal,_xlpm.MacVal&lt;&gt;"",_xlpm.MacVal,_xlpm.WinVal&lt;&gt;"",_xlpm.WinVal,_xlpm.CSVVal&lt;&gt;"",PROPER(_xlpm.CSVVal))),""))</f>
        <v/>
      </c>
      <c r="G523" s="41" t="str" cm="1">
        <f t="array" ref="G523">IF(($Y523+$Z523+$AA523+$AD523)=0,"",IFERROR(_xlfn.LET(_xlpm.CSVVal,IF($Y523=0,"",INDEX(CSV!G$2:G$510,$Y523)),_xlpm.MacVal,IF($Z523=0,"",INDEX(Output_Mac!G$2:G$500,$Z523)),_xlpm.WinVal,IF($AD523=0,"",INDEX(Output_Win!G$2:G$243,$AD523)),_xlpm.MyAuditVal,IF($AA523=0,"",INDEX(My_Audit!F$2:F$456,$AA523)),_xlfn.IFS(_xlpm.MyAuditVal&lt;&gt;"",_xlpm.MyAuditVal,_xlpm.MacVal&lt;&gt;"",_xlpm.MacVal,_xlpm.WinVal&lt;&gt;"",_xlpm.WinVal,_xlpm.CSVVal&lt;&gt;"",_xlpm.CSVVal)),""))</f>
        <v/>
      </c>
      <c r="H523" s="41" t="str" cm="1">
        <f t="array" ref="H523">IF($Z523&gt;0,INDEX(Output_Mac!H$2:H$500,$Z523),IF($AD523&gt;0,INDEX(Output_Win!H$2:H$243,$AD523),IF($AA523&gt;0,_xlfn.LET(_xlpm.MyAuditVal,INDEX(My_Audit!G$2:G$456,$AA523),IF(_xlpm.MyAuditVal=0,"",_xlpm.MyAuditVal)),"")))</f>
        <v/>
      </c>
      <c r="I523" s="41" t="str" cm="1">
        <f t="array" ref="I523">IF(($Y523+$Z523+$AA523+$AD523)=0,"",IFERROR(_xlfn.LET(_xlpm.CSVVal,IF($Y523=0,"",INDEX(CSV!H$2:H$510,$Y523)),_xlpm.MacVal,IF($Z523=0,"",INDEX(Output_Mac!I$2:I$500,$Z523)),_xlpm.WinVal,IF($AD523=0,"",INDEX(Output_Win!I$2:I$243,$AD523)),_xlpm.MyAuditVal,IF($AA523=0,"",INDEX(My_Audit!H$2:H$456,$AA523)),_xlfn.IFS(_xlpm.MyAuditVal&lt;&gt;"",_xlpm.MyAuditVal,_xlpm.MacVal&lt;&gt;"",_xlpm.MacVal,_xlpm.WinVal&lt;&gt;"",_xlpm.WinVal,_xlpm.CSVVal&lt;&gt;"",_xlpm.CSVVal)),""))</f>
        <v/>
      </c>
      <c r="J523" s="41" t="str" cm="1">
        <f t="array" ref="J523">IF(($Y523+$Z523+$AA523+$AD523)=0,"",IFERROR(_xlfn.LET(_xlpm.CSVVal,IF($Y523=0,"",INDEX(CSV!J$2:J$510,$Y523)),_xlpm.MacVal,IF($Z523=0,"",INDEX(Output_Mac!J$2:J$500,$Z523)),_xlpm.WinVal,IF($AD523=0,"",INDEX(Output_Win!J$2:J$243,$AD523)),_xlpm.MyAuditVal,IF($AA523=0,"",INDEX(My_Audit!I$2:I$456,$AA523)),_xlfn.IFS(_xlpm.MyAuditVal&lt;&gt;"",_xlpm.MyAuditVal,_xlpm.MacVal&lt;&gt;"",_xlpm.MacVal,_xlpm.WinVal&lt;&gt;"",_xlpm.WinVal,_xlpm.CSVVal&lt;&gt;"",_xlpm.CSVVal)),""))</f>
        <v/>
      </c>
      <c r="K523" s="41" t="str" cm="1">
        <f t="array" ref="K523">IF(($Y523+$Z523+$AA523+$AD523)=0,"",IFERROR(_xlfn.LET(_xlpm.CSVVal,IF($Y523=0,"",INDEX(CSV!N$2:N$510,$Y523)),_xlpm.MacVal,IF($Z523=0,"",INDEX(Output_Mac!L$2:L$500,$Z523)),_xlpm.WinVal,IF($AD523=0,"",INDEX(Output_Win!L$2:L$243,$AD523)),_xlpm.MyAuditVal,IF($AA523=0,"",INDEX(My_Audit!J$2:J$456,$AA523)),_xlfn.IFS(_xlpm.MyAuditVal&lt;&gt;"",_xlpm.MyAuditVal,_xlpm.MacVal&lt;&gt;"",_xlpm.MacVal,_xlpm.WinVal&lt;&gt;"",_xlpm.WinVal,_xlpm.CSVVal&lt;&gt;"",_xlpm.CSVVal)),""))</f>
        <v/>
      </c>
      <c r="L523" s="41" t="str" cm="1">
        <f t="array" ref="L523">IF(($Y523+$Z523+$AA523+$AD523)=0,"",IFERROR(_xlfn.LET(_xlpm.CSVVal,IF($Y523=0,"",INDEX(CSV!Q$2:Q$510,$Y523)),_xlpm.MacVal,IF($Z523=0,"",INDEX(Output_Mac!M$2:M$500,$Z523)),_xlpm.WinVal,IF($AD523=0,"",INDEX(Output_Win!M$2:M$243,$AD523)),_xlpm.MyAuditVal,IF($AA523=0,"",INDEX(My_Audit!K$2:K$456,$AA523)),_xlfn.IFS(_xlpm.MyAuditVal&lt;&gt;"",_xlpm.MyAuditVal,_xlpm.MacVal&lt;&gt;"",_xlpm.MacVal,_xlpm.WinVal&lt;&gt;"",_xlpm.WinVal,_xlpm.CSVVal&lt;&gt;"",_xlpm.CSVVal)),""))</f>
        <v/>
      </c>
      <c r="M523" s="41" t="str" cm="1">
        <f t="array" ref="M523">IF(($Y523+$Z523+$AA523+$AD523)=0,"",ExpandDiagCodes(_xlfn.TEXTJOIN(", ",TRUE,IF($AA523=0,"",INDEX(My_Audit!N$2:N$456,$AA523)),IF($Z523=0,"",INDEX(Output_Mac!S$2:S$500,$Z523)),IF($AD523=0,"",INDEX(Output_Win!S$2:S$243,$AD523)),IF($Y523=0,"",INDEX(CSV!AE$2:AE$510,$Y523)))))</f>
        <v/>
      </c>
      <c r="N523" s="41" t="str" cm="1">
        <f t="array" ref="N523">IF(($Y523+$Z523+$AA523+$AD523)=0,"",IFERROR(_xlfn.LET(_xlpm.CSVVal,IF($Y523=0,"",INDEX(CSV!AG$2:AG$510,$Y523)),_xlpm.MacVal,IF($Z523=0,"",INDEX(Output_Mac!T$2:T$500,$Z523)),_xlpm.WinVal,IF($AD523=0,"",INDEX(Output_Win!T$2:T$243,$AD523)),_xlpm.MyAuditVal,IF($AA523=0,"",INDEX(My_Audit!O$2:O$456,$AA523)),_xlfn.IFS(_xlpm.MyAuditVal&lt;&gt;"",_xlpm.MyAuditVal,_xlpm.MacVal&lt;&gt;"",_xlpm.MacVal,_xlpm.WinVal&lt;&gt;"",_xlpm.WinVal,_xlpm.CSVVal&lt;&gt;"",_xlpm.CSVVal)),""))</f>
        <v/>
      </c>
      <c r="O523" s="40" t="str" cm="1">
        <f t="array" ref="O523">IF($AB523=0,"",INDEX(My_Audit!P$2:P$456,$AB523))&amp;""</f>
        <v/>
      </c>
      <c r="P523" s="40"/>
      <c r="Q523" s="41" t="str">
        <f>IF(LEFT(N523,4)="Pass","Nist SP 800-88",My_Audit!R523)&amp;""</f>
        <v/>
      </c>
      <c r="R523" s="40"/>
      <c r="S523" s="40"/>
      <c r="T523" s="41" t="str" cm="1">
        <f t="array" ref="T523">IF($AC523=0,"",INDEX(Models!J$2:J$605,$AC523))</f>
        <v/>
      </c>
      <c r="U523" s="40"/>
      <c r="V523" s="40"/>
      <c r="W523" s="79" t="str" cm="1">
        <f t="array" ref="W523">IF(($Z523+$AA523+$AD523)=0,"",ExpandDiagCodes(_xlfn.TEXTJOIN(", ",TRUE,IF($AA523=0,"",INDEX(My_Audit!L$2:L$456,$AA523)),IF($Z523=0,"",INDEX(Output_Mac!AA$2:AA$500,$Z523)),IF($AD523=0,"",INDEX(Output_Win!AA$2:AA$243,$AD523)))))</f>
        <v/>
      </c>
      <c r="Y523" s="80">
        <f>IFERROR(MATCH($A523,CSV!$A$2:$A$510,0),0)</f>
        <v>0</v>
      </c>
      <c r="Z523" s="80">
        <f>IFERROR(MATCH($A523,Output_Mac!$A$2:$A$500,0),0)</f>
        <v>0</v>
      </c>
      <c r="AA523" s="80">
        <f>IFERROR(MATCH($A523,My_Audit!$A$2:$A$456,0),0)</f>
        <v>0</v>
      </c>
      <c r="AB523" s="80">
        <f>IFERROR(MATCH($C523,My_Audit!$B$2:$B$456,0),0)</f>
        <v>0</v>
      </c>
      <c r="AC523" s="80">
        <f>IFERROR(MATCH($E523,Models!$I$2:$I$605,0),0)</f>
        <v>0</v>
      </c>
      <c r="AD523" s="80">
        <f>IFERROR(MATCH($A523,Output_Win!$A$2:$A$243,0),0)</f>
        <v>0</v>
      </c>
    </row>
    <row r="524" spans="1:30">
      <c r="A524" s="40" t="str">
        <f>_xlfn.TEXTJOIN("",TRUE,Input!$A$4,TEXT(ROW(My_Audit!A523)+Input!$A$8-1,"00"))</f>
        <v>W4911</v>
      </c>
      <c r="B524" s="40" t="str">
        <f>_xlfn.TEXTJOIN("-",TRUE,"ITD",Input!$A$2,A524)</f>
        <v>ITD-SHR11749-W4911</v>
      </c>
      <c r="C524" s="41" t="str" cm="1">
        <f t="array" ref="C524">IF(($Y524+$Z524+$AA524+$AD524)=0,"",IFERROR(_xlfn.LET(_xlpm.CSVVal,IF($Y524=0,"",INDEX(CSV!B$2:B$510,$Y524)),_xlpm.MacVal,IF($Z524=0,"",INDEX(Output_Mac!B$2:B$500,$Z524)),_xlpm.WinVal,IF($AD524=0,"",INDEX(Output_Win!B$2:B$243,$AD524)),_xlpm.MyAuditVal,IF($AA524=0,"",INDEX(My_Audit!B$2:B$456,$AA524)),_xlfn.IFS(_xlpm.MyAuditVal&lt;&gt;"",_xlpm.MyAuditVal,_xlpm.MacVal&lt;&gt;"",_xlpm.MacVal,_xlpm.WinVal&lt;&gt;"",_xlpm.WinVal,_xlpm.CSVVal&lt;&gt;"",_xlpm.CSVVal)),""))</f>
        <v/>
      </c>
      <c r="D524" s="41" t="str" cm="1">
        <f t="array" ref="D524">IF(($Y524+$Z524+$AA524+$AD524)=0,"",IFERROR(_xlfn.LET(_xlpm.CSVVal,IF($Y524=0,"",INDEX(CSV!C$2:C$510,$Y524)),_xlpm.MacVal,IF($Z524=0,"",INDEX(Output_Mac!D$2:D$500,$Z524)),_xlpm.WinVal,IF($AD524=0,"",INDEX(Output_Win!D$2:D$243,$AD524)),_xlpm.MyAuditVal,IF($AA524=0,"",INDEX(My_Audit!C$2:C$456,$AA524)),_xlfn.IFS(_xlpm.MyAuditVal&lt;&gt;"",_xlpm.MyAuditVal,_xlpm.MacVal&lt;&gt;"",_xlpm.MacVal,_xlpm.WinVal&lt;&gt;"",_xlpm.WinVal,_xlpm.CSVVal&lt;&gt;"",_xlpm.CSVVal)),""))</f>
        <v/>
      </c>
      <c r="E524" s="41" t="str" cm="1">
        <f t="array" ref="E524">IF(($Y524+$Z524+$AA524+$AD524)=0,"",IFERROR(_xlfn.LET(_xlpm.CSVVal,IF($Y524=0,"",INDEX(CSV!E$2:E$510,$Y524)),_xlpm.MacVal,IF($Z524=0,"",INDEX(Output_Mac!C$2:C$500,$Z524)),_xlpm.WinVal,IF($AD524=0,"",INDEX(Output_Win!C$2:C$243,$AD524)),_xlpm.MyAuditVal,IF($AA524=0,"",INDEX(My_Audit!D$2:D$456,$AA524)),_xlfn.IFS(_xlpm.MyAuditVal&lt;&gt;"",_xlpm.MyAuditVal,_xlpm.MacVal&lt;&gt;"",_xlpm.MacVal,_xlpm.WinVal&lt;&gt;"",_xlpm.WinVal,_xlpm.CSVVal&lt;&gt;"",_xlpm.CSVVal)),""))</f>
        <v/>
      </c>
      <c r="F524" s="41" t="str" cm="1">
        <f t="array" ref="F524">IF(($Y524+$Z524+$AA524+$AD524)=0,"",IFERROR(_xlfn.LET(_xlpm.CSVVal,IF($Y524=0,"",INDEX(CSV!F$2:F$510,$Y524)),_xlpm.MacVal,IF($Z524=0,"",INDEX(Output_Mac!E$2:E$500,$Z524)),_xlpm.WinVal,IF($AD524=0,"",INDEX(Output_Win!E$2:E$243,$AD524)),_xlpm.MyAuditVal,IF($AA524=0,"",INDEX(My_Audit!E$2:E$456,$AA524)),_xlfn.IFS(_xlpm.MyAuditVal&lt;&gt;"",_xlpm.MyAuditVal,_xlpm.MacVal&lt;&gt;"",_xlpm.MacVal,_xlpm.WinVal&lt;&gt;"",_xlpm.WinVal,_xlpm.CSVVal&lt;&gt;"",PROPER(_xlpm.CSVVal))),""))</f>
        <v/>
      </c>
      <c r="G524" s="41" t="str" cm="1">
        <f t="array" ref="G524">IF(($Y524+$Z524+$AA524+$AD524)=0,"",IFERROR(_xlfn.LET(_xlpm.CSVVal,IF($Y524=0,"",INDEX(CSV!G$2:G$510,$Y524)),_xlpm.MacVal,IF($Z524=0,"",INDEX(Output_Mac!G$2:G$500,$Z524)),_xlpm.WinVal,IF($AD524=0,"",INDEX(Output_Win!G$2:G$243,$AD524)),_xlpm.MyAuditVal,IF($AA524=0,"",INDEX(My_Audit!F$2:F$456,$AA524)),_xlfn.IFS(_xlpm.MyAuditVal&lt;&gt;"",_xlpm.MyAuditVal,_xlpm.MacVal&lt;&gt;"",_xlpm.MacVal,_xlpm.WinVal&lt;&gt;"",_xlpm.WinVal,_xlpm.CSVVal&lt;&gt;"",_xlpm.CSVVal)),""))</f>
        <v/>
      </c>
      <c r="H524" s="41" t="str" cm="1">
        <f t="array" ref="H524">IF($Z524&gt;0,INDEX(Output_Mac!H$2:H$500,$Z524),IF($AD524&gt;0,INDEX(Output_Win!H$2:H$243,$AD524),IF($AA524&gt;0,_xlfn.LET(_xlpm.MyAuditVal,INDEX(My_Audit!G$2:G$456,$AA524),IF(_xlpm.MyAuditVal=0,"",_xlpm.MyAuditVal)),"")))</f>
        <v/>
      </c>
      <c r="I524" s="41" t="str" cm="1">
        <f t="array" ref="I524">IF(($Y524+$Z524+$AA524+$AD524)=0,"",IFERROR(_xlfn.LET(_xlpm.CSVVal,IF($Y524=0,"",INDEX(CSV!H$2:H$510,$Y524)),_xlpm.MacVal,IF($Z524=0,"",INDEX(Output_Mac!I$2:I$500,$Z524)),_xlpm.WinVal,IF($AD524=0,"",INDEX(Output_Win!I$2:I$243,$AD524)),_xlpm.MyAuditVal,IF($AA524=0,"",INDEX(My_Audit!H$2:H$456,$AA524)),_xlfn.IFS(_xlpm.MyAuditVal&lt;&gt;"",_xlpm.MyAuditVal,_xlpm.MacVal&lt;&gt;"",_xlpm.MacVal,_xlpm.WinVal&lt;&gt;"",_xlpm.WinVal,_xlpm.CSVVal&lt;&gt;"",_xlpm.CSVVal)),""))</f>
        <v/>
      </c>
      <c r="J524" s="41" t="str" cm="1">
        <f t="array" ref="J524">IF(($Y524+$Z524+$AA524+$AD524)=0,"",IFERROR(_xlfn.LET(_xlpm.CSVVal,IF($Y524=0,"",INDEX(CSV!J$2:J$510,$Y524)),_xlpm.MacVal,IF($Z524=0,"",INDEX(Output_Mac!J$2:J$500,$Z524)),_xlpm.WinVal,IF($AD524=0,"",INDEX(Output_Win!J$2:J$243,$AD524)),_xlpm.MyAuditVal,IF($AA524=0,"",INDEX(My_Audit!I$2:I$456,$AA524)),_xlfn.IFS(_xlpm.MyAuditVal&lt;&gt;"",_xlpm.MyAuditVal,_xlpm.MacVal&lt;&gt;"",_xlpm.MacVal,_xlpm.WinVal&lt;&gt;"",_xlpm.WinVal,_xlpm.CSVVal&lt;&gt;"",_xlpm.CSVVal)),""))</f>
        <v/>
      </c>
      <c r="K524" s="41" t="str" cm="1">
        <f t="array" ref="K524">IF(($Y524+$Z524+$AA524+$AD524)=0,"",IFERROR(_xlfn.LET(_xlpm.CSVVal,IF($Y524=0,"",INDEX(CSV!N$2:N$510,$Y524)),_xlpm.MacVal,IF($Z524=0,"",INDEX(Output_Mac!L$2:L$500,$Z524)),_xlpm.WinVal,IF($AD524=0,"",INDEX(Output_Win!L$2:L$243,$AD524)),_xlpm.MyAuditVal,IF($AA524=0,"",INDEX(My_Audit!J$2:J$456,$AA524)),_xlfn.IFS(_xlpm.MyAuditVal&lt;&gt;"",_xlpm.MyAuditVal,_xlpm.MacVal&lt;&gt;"",_xlpm.MacVal,_xlpm.WinVal&lt;&gt;"",_xlpm.WinVal,_xlpm.CSVVal&lt;&gt;"",_xlpm.CSVVal)),""))</f>
        <v/>
      </c>
      <c r="L524" s="41" t="str" cm="1">
        <f t="array" ref="L524">IF(($Y524+$Z524+$AA524+$AD524)=0,"",IFERROR(_xlfn.LET(_xlpm.CSVVal,IF($Y524=0,"",INDEX(CSV!Q$2:Q$510,$Y524)),_xlpm.MacVal,IF($Z524=0,"",INDEX(Output_Mac!M$2:M$500,$Z524)),_xlpm.WinVal,IF($AD524=0,"",INDEX(Output_Win!M$2:M$243,$AD524)),_xlpm.MyAuditVal,IF($AA524=0,"",INDEX(My_Audit!K$2:K$456,$AA524)),_xlfn.IFS(_xlpm.MyAuditVal&lt;&gt;"",_xlpm.MyAuditVal,_xlpm.MacVal&lt;&gt;"",_xlpm.MacVal,_xlpm.WinVal&lt;&gt;"",_xlpm.WinVal,_xlpm.CSVVal&lt;&gt;"",_xlpm.CSVVal)),""))</f>
        <v/>
      </c>
      <c r="M524" s="41" t="str" cm="1">
        <f t="array" ref="M524">IF(($Y524+$Z524+$AA524+$AD524)=0,"",ExpandDiagCodes(_xlfn.TEXTJOIN(", ",TRUE,IF($AA524=0,"",INDEX(My_Audit!N$2:N$456,$AA524)),IF($Z524=0,"",INDEX(Output_Mac!S$2:S$500,$Z524)),IF($AD524=0,"",INDEX(Output_Win!S$2:S$243,$AD524)),IF($Y524=0,"",INDEX(CSV!AE$2:AE$510,$Y524)))))</f>
        <v/>
      </c>
      <c r="N524" s="41" t="str" cm="1">
        <f t="array" ref="N524">IF(($Y524+$Z524+$AA524+$AD524)=0,"",IFERROR(_xlfn.LET(_xlpm.CSVVal,IF($Y524=0,"",INDEX(CSV!AG$2:AG$510,$Y524)),_xlpm.MacVal,IF($Z524=0,"",INDEX(Output_Mac!T$2:T$500,$Z524)),_xlpm.WinVal,IF($AD524=0,"",INDEX(Output_Win!T$2:T$243,$AD524)),_xlpm.MyAuditVal,IF($AA524=0,"",INDEX(My_Audit!O$2:O$456,$AA524)),_xlfn.IFS(_xlpm.MyAuditVal&lt;&gt;"",_xlpm.MyAuditVal,_xlpm.MacVal&lt;&gt;"",_xlpm.MacVal,_xlpm.WinVal&lt;&gt;"",_xlpm.WinVal,_xlpm.CSVVal&lt;&gt;"",_xlpm.CSVVal)),""))</f>
        <v/>
      </c>
      <c r="O524" s="40" t="str" cm="1">
        <f t="array" ref="O524">IF($AB524=0,"",INDEX(My_Audit!P$2:P$456,$AB524))&amp;""</f>
        <v/>
      </c>
      <c r="P524" s="40"/>
      <c r="Q524" s="41" t="str">
        <f>IF(LEFT(N524,4)="Pass","Nist SP 800-88",My_Audit!R524)&amp;""</f>
        <v/>
      </c>
      <c r="R524" s="40"/>
      <c r="S524" s="40"/>
      <c r="T524" s="41" t="str" cm="1">
        <f t="array" ref="T524">IF($AC524=0,"",INDEX(Models!J$2:J$605,$AC524))</f>
        <v/>
      </c>
      <c r="U524" s="40"/>
      <c r="V524" s="40"/>
      <c r="W524" s="79" t="str" cm="1">
        <f t="array" ref="W524">IF(($Z524+$AA524+$AD524)=0,"",ExpandDiagCodes(_xlfn.TEXTJOIN(", ",TRUE,IF($AA524=0,"",INDEX(My_Audit!L$2:L$456,$AA524)),IF($Z524=0,"",INDEX(Output_Mac!AA$2:AA$500,$Z524)),IF($AD524=0,"",INDEX(Output_Win!AA$2:AA$243,$AD524)))))</f>
        <v/>
      </c>
      <c r="Y524" s="80">
        <f>IFERROR(MATCH($A524,CSV!$A$2:$A$510,0),0)</f>
        <v>0</v>
      </c>
      <c r="Z524" s="80">
        <f>IFERROR(MATCH($A524,Output_Mac!$A$2:$A$500,0),0)</f>
        <v>0</v>
      </c>
      <c r="AA524" s="80">
        <f>IFERROR(MATCH($A524,My_Audit!$A$2:$A$456,0),0)</f>
        <v>0</v>
      </c>
      <c r="AB524" s="80">
        <f>IFERROR(MATCH($C524,My_Audit!$B$2:$B$456,0),0)</f>
        <v>0</v>
      </c>
      <c r="AC524" s="80">
        <f>IFERROR(MATCH($E524,Models!$I$2:$I$605,0),0)</f>
        <v>0</v>
      </c>
      <c r="AD524" s="80">
        <f>IFERROR(MATCH($A524,Output_Win!$A$2:$A$243,0),0)</f>
        <v>0</v>
      </c>
    </row>
    <row r="525" spans="1:30">
      <c r="A525" s="40" t="str">
        <f>_xlfn.TEXTJOIN("",TRUE,Input!$A$4,TEXT(ROW(My_Audit!A524)+Input!$A$8-1,"00"))</f>
        <v>W4912</v>
      </c>
      <c r="B525" s="40" t="str">
        <f>_xlfn.TEXTJOIN("-",TRUE,"ITD",Input!$A$2,A525)</f>
        <v>ITD-SHR11749-W4912</v>
      </c>
      <c r="C525" s="41" t="str" cm="1">
        <f t="array" ref="C525">IF(($Y525+$Z525+$AA525+$AD525)=0,"",IFERROR(_xlfn.LET(_xlpm.CSVVal,IF($Y525=0,"",INDEX(CSV!B$2:B$510,$Y525)),_xlpm.MacVal,IF($Z525=0,"",INDEX(Output_Mac!B$2:B$500,$Z525)),_xlpm.WinVal,IF($AD525=0,"",INDEX(Output_Win!B$2:B$243,$AD525)),_xlpm.MyAuditVal,IF($AA525=0,"",INDEX(My_Audit!B$2:B$456,$AA525)),_xlfn.IFS(_xlpm.MyAuditVal&lt;&gt;"",_xlpm.MyAuditVal,_xlpm.MacVal&lt;&gt;"",_xlpm.MacVal,_xlpm.WinVal&lt;&gt;"",_xlpm.WinVal,_xlpm.CSVVal&lt;&gt;"",_xlpm.CSVVal)),""))</f>
        <v/>
      </c>
      <c r="D525" s="41" t="str" cm="1">
        <f t="array" ref="D525">IF(($Y525+$Z525+$AA525+$AD525)=0,"",IFERROR(_xlfn.LET(_xlpm.CSVVal,IF($Y525=0,"",INDEX(CSV!C$2:C$510,$Y525)),_xlpm.MacVal,IF($Z525=0,"",INDEX(Output_Mac!D$2:D$500,$Z525)),_xlpm.WinVal,IF($AD525=0,"",INDEX(Output_Win!D$2:D$243,$AD525)),_xlpm.MyAuditVal,IF($AA525=0,"",INDEX(My_Audit!C$2:C$456,$AA525)),_xlfn.IFS(_xlpm.MyAuditVal&lt;&gt;"",_xlpm.MyAuditVal,_xlpm.MacVal&lt;&gt;"",_xlpm.MacVal,_xlpm.WinVal&lt;&gt;"",_xlpm.WinVal,_xlpm.CSVVal&lt;&gt;"",_xlpm.CSVVal)),""))</f>
        <v/>
      </c>
      <c r="E525" s="41" t="str" cm="1">
        <f t="array" ref="E525">IF(($Y525+$Z525+$AA525+$AD525)=0,"",IFERROR(_xlfn.LET(_xlpm.CSVVal,IF($Y525=0,"",INDEX(CSV!E$2:E$510,$Y525)),_xlpm.MacVal,IF($Z525=0,"",INDEX(Output_Mac!C$2:C$500,$Z525)),_xlpm.WinVal,IF($AD525=0,"",INDEX(Output_Win!C$2:C$243,$AD525)),_xlpm.MyAuditVal,IF($AA525=0,"",INDEX(My_Audit!D$2:D$456,$AA525)),_xlfn.IFS(_xlpm.MyAuditVal&lt;&gt;"",_xlpm.MyAuditVal,_xlpm.MacVal&lt;&gt;"",_xlpm.MacVal,_xlpm.WinVal&lt;&gt;"",_xlpm.WinVal,_xlpm.CSVVal&lt;&gt;"",_xlpm.CSVVal)),""))</f>
        <v/>
      </c>
      <c r="F525" s="41" t="str" cm="1">
        <f t="array" ref="F525">IF(($Y525+$Z525+$AA525+$AD525)=0,"",IFERROR(_xlfn.LET(_xlpm.CSVVal,IF($Y525=0,"",INDEX(CSV!F$2:F$510,$Y525)),_xlpm.MacVal,IF($Z525=0,"",INDEX(Output_Mac!E$2:E$500,$Z525)),_xlpm.WinVal,IF($AD525=0,"",INDEX(Output_Win!E$2:E$243,$AD525)),_xlpm.MyAuditVal,IF($AA525=0,"",INDEX(My_Audit!E$2:E$456,$AA525)),_xlfn.IFS(_xlpm.MyAuditVal&lt;&gt;"",_xlpm.MyAuditVal,_xlpm.MacVal&lt;&gt;"",_xlpm.MacVal,_xlpm.WinVal&lt;&gt;"",_xlpm.WinVal,_xlpm.CSVVal&lt;&gt;"",PROPER(_xlpm.CSVVal))),""))</f>
        <v/>
      </c>
      <c r="G525" s="41" t="str" cm="1">
        <f t="array" ref="G525">IF(($Y525+$Z525+$AA525+$AD525)=0,"",IFERROR(_xlfn.LET(_xlpm.CSVVal,IF($Y525=0,"",INDEX(CSV!G$2:G$510,$Y525)),_xlpm.MacVal,IF($Z525=0,"",INDEX(Output_Mac!G$2:G$500,$Z525)),_xlpm.WinVal,IF($AD525=0,"",INDEX(Output_Win!G$2:G$243,$AD525)),_xlpm.MyAuditVal,IF($AA525=0,"",INDEX(My_Audit!F$2:F$456,$AA525)),_xlfn.IFS(_xlpm.MyAuditVal&lt;&gt;"",_xlpm.MyAuditVal,_xlpm.MacVal&lt;&gt;"",_xlpm.MacVal,_xlpm.WinVal&lt;&gt;"",_xlpm.WinVal,_xlpm.CSVVal&lt;&gt;"",_xlpm.CSVVal)),""))</f>
        <v/>
      </c>
      <c r="H525" s="41" t="str" cm="1">
        <f t="array" ref="H525">IF($Z525&gt;0,INDEX(Output_Mac!H$2:H$500,$Z525),IF($AD525&gt;0,INDEX(Output_Win!H$2:H$243,$AD525),IF($AA525&gt;0,_xlfn.LET(_xlpm.MyAuditVal,INDEX(My_Audit!G$2:G$456,$AA525),IF(_xlpm.MyAuditVal=0,"",_xlpm.MyAuditVal)),"")))</f>
        <v/>
      </c>
      <c r="I525" s="41" t="str" cm="1">
        <f t="array" ref="I525">IF(($Y525+$Z525+$AA525+$AD525)=0,"",IFERROR(_xlfn.LET(_xlpm.CSVVal,IF($Y525=0,"",INDEX(CSV!H$2:H$510,$Y525)),_xlpm.MacVal,IF($Z525=0,"",INDEX(Output_Mac!I$2:I$500,$Z525)),_xlpm.WinVal,IF($AD525=0,"",INDEX(Output_Win!I$2:I$243,$AD525)),_xlpm.MyAuditVal,IF($AA525=0,"",INDEX(My_Audit!H$2:H$456,$AA525)),_xlfn.IFS(_xlpm.MyAuditVal&lt;&gt;"",_xlpm.MyAuditVal,_xlpm.MacVal&lt;&gt;"",_xlpm.MacVal,_xlpm.WinVal&lt;&gt;"",_xlpm.WinVal,_xlpm.CSVVal&lt;&gt;"",_xlpm.CSVVal)),""))</f>
        <v/>
      </c>
      <c r="J525" s="41" t="str" cm="1">
        <f t="array" ref="J525">IF(($Y525+$Z525+$AA525+$AD525)=0,"",IFERROR(_xlfn.LET(_xlpm.CSVVal,IF($Y525=0,"",INDEX(CSV!J$2:J$510,$Y525)),_xlpm.MacVal,IF($Z525=0,"",INDEX(Output_Mac!J$2:J$500,$Z525)),_xlpm.WinVal,IF($AD525=0,"",INDEX(Output_Win!J$2:J$243,$AD525)),_xlpm.MyAuditVal,IF($AA525=0,"",INDEX(My_Audit!I$2:I$456,$AA525)),_xlfn.IFS(_xlpm.MyAuditVal&lt;&gt;"",_xlpm.MyAuditVal,_xlpm.MacVal&lt;&gt;"",_xlpm.MacVal,_xlpm.WinVal&lt;&gt;"",_xlpm.WinVal,_xlpm.CSVVal&lt;&gt;"",_xlpm.CSVVal)),""))</f>
        <v/>
      </c>
      <c r="K525" s="41" t="str" cm="1">
        <f t="array" ref="K525">IF(($Y525+$Z525+$AA525+$AD525)=0,"",IFERROR(_xlfn.LET(_xlpm.CSVVal,IF($Y525=0,"",INDEX(CSV!N$2:N$510,$Y525)),_xlpm.MacVal,IF($Z525=0,"",INDEX(Output_Mac!L$2:L$500,$Z525)),_xlpm.WinVal,IF($AD525=0,"",INDEX(Output_Win!L$2:L$243,$AD525)),_xlpm.MyAuditVal,IF($AA525=0,"",INDEX(My_Audit!J$2:J$456,$AA525)),_xlfn.IFS(_xlpm.MyAuditVal&lt;&gt;"",_xlpm.MyAuditVal,_xlpm.MacVal&lt;&gt;"",_xlpm.MacVal,_xlpm.WinVal&lt;&gt;"",_xlpm.WinVal,_xlpm.CSVVal&lt;&gt;"",_xlpm.CSVVal)),""))</f>
        <v/>
      </c>
      <c r="L525" s="41" t="str" cm="1">
        <f t="array" ref="L525">IF(($Y525+$Z525+$AA525+$AD525)=0,"",IFERROR(_xlfn.LET(_xlpm.CSVVal,IF($Y525=0,"",INDEX(CSV!Q$2:Q$510,$Y525)),_xlpm.MacVal,IF($Z525=0,"",INDEX(Output_Mac!M$2:M$500,$Z525)),_xlpm.WinVal,IF($AD525=0,"",INDEX(Output_Win!M$2:M$243,$AD525)),_xlpm.MyAuditVal,IF($AA525=0,"",INDEX(My_Audit!K$2:K$456,$AA525)),_xlfn.IFS(_xlpm.MyAuditVal&lt;&gt;"",_xlpm.MyAuditVal,_xlpm.MacVal&lt;&gt;"",_xlpm.MacVal,_xlpm.WinVal&lt;&gt;"",_xlpm.WinVal,_xlpm.CSVVal&lt;&gt;"",_xlpm.CSVVal)),""))</f>
        <v/>
      </c>
      <c r="M525" s="41" t="str" cm="1">
        <f t="array" ref="M525">IF(($Y525+$Z525+$AA525+$AD525)=0,"",ExpandDiagCodes(_xlfn.TEXTJOIN(", ",TRUE,IF($AA525=0,"",INDEX(My_Audit!N$2:N$456,$AA525)),IF($Z525=0,"",INDEX(Output_Mac!S$2:S$500,$Z525)),IF($AD525=0,"",INDEX(Output_Win!S$2:S$243,$AD525)),IF($Y525=0,"",INDEX(CSV!AE$2:AE$510,$Y525)))))</f>
        <v/>
      </c>
      <c r="N525" s="41" t="str" cm="1">
        <f t="array" ref="N525">IF(($Y525+$Z525+$AA525+$AD525)=0,"",IFERROR(_xlfn.LET(_xlpm.CSVVal,IF($Y525=0,"",INDEX(CSV!AG$2:AG$510,$Y525)),_xlpm.MacVal,IF($Z525=0,"",INDEX(Output_Mac!T$2:T$500,$Z525)),_xlpm.WinVal,IF($AD525=0,"",INDEX(Output_Win!T$2:T$243,$AD525)),_xlpm.MyAuditVal,IF($AA525=0,"",INDEX(My_Audit!O$2:O$456,$AA525)),_xlfn.IFS(_xlpm.MyAuditVal&lt;&gt;"",_xlpm.MyAuditVal,_xlpm.MacVal&lt;&gt;"",_xlpm.MacVal,_xlpm.WinVal&lt;&gt;"",_xlpm.WinVal,_xlpm.CSVVal&lt;&gt;"",_xlpm.CSVVal)),""))</f>
        <v/>
      </c>
      <c r="O525" s="40" t="str" cm="1">
        <f t="array" ref="O525">IF($AB525=0,"",INDEX(My_Audit!P$2:P$456,$AB525))&amp;""</f>
        <v/>
      </c>
      <c r="P525" s="40"/>
      <c r="Q525" s="41" t="str">
        <f>IF(LEFT(N525,4)="Pass","Nist SP 800-88",My_Audit!R525)&amp;""</f>
        <v/>
      </c>
      <c r="R525" s="40"/>
      <c r="S525" s="40"/>
      <c r="T525" s="41" t="str" cm="1">
        <f t="array" ref="T525">IF($AC525=0,"",INDEX(Models!J$2:J$605,$AC525))</f>
        <v/>
      </c>
      <c r="U525" s="40"/>
      <c r="V525" s="40"/>
      <c r="W525" s="79" t="str" cm="1">
        <f t="array" ref="W525">IF(($Z525+$AA525+$AD525)=0,"",ExpandDiagCodes(_xlfn.TEXTJOIN(", ",TRUE,IF($AA525=0,"",INDEX(My_Audit!L$2:L$456,$AA525)),IF($Z525=0,"",INDEX(Output_Mac!AA$2:AA$500,$Z525)),IF($AD525=0,"",INDEX(Output_Win!AA$2:AA$243,$AD525)))))</f>
        <v/>
      </c>
      <c r="Y525" s="80">
        <f>IFERROR(MATCH($A525,CSV!$A$2:$A$510,0),0)</f>
        <v>0</v>
      </c>
      <c r="Z525" s="80">
        <f>IFERROR(MATCH($A525,Output_Mac!$A$2:$A$500,0),0)</f>
        <v>0</v>
      </c>
      <c r="AA525" s="80">
        <f>IFERROR(MATCH($A525,My_Audit!$A$2:$A$456,0),0)</f>
        <v>0</v>
      </c>
      <c r="AB525" s="80">
        <f>IFERROR(MATCH($C525,My_Audit!$B$2:$B$456,0),0)</f>
        <v>0</v>
      </c>
      <c r="AC525" s="80">
        <f>IFERROR(MATCH($E525,Models!$I$2:$I$605,0),0)</f>
        <v>0</v>
      </c>
      <c r="AD525" s="80">
        <f>IFERROR(MATCH($A525,Output_Win!$A$2:$A$243,0),0)</f>
        <v>0</v>
      </c>
    </row>
    <row r="526" spans="1:30">
      <c r="A526" s="40" t="str">
        <f>_xlfn.TEXTJOIN("",TRUE,Input!$A$4,TEXT(ROW(My_Audit!A525)+Input!$A$8-1,"00"))</f>
        <v>W4913</v>
      </c>
      <c r="B526" s="40" t="str">
        <f>_xlfn.TEXTJOIN("-",TRUE,"ITD",Input!$A$2,A526)</f>
        <v>ITD-SHR11749-W4913</v>
      </c>
      <c r="C526" s="41" t="str" cm="1">
        <f t="array" ref="C526">IF(($Y526+$Z526+$AA526+$AD526)=0,"",IFERROR(_xlfn.LET(_xlpm.CSVVal,IF($Y526=0,"",INDEX(CSV!B$2:B$510,$Y526)),_xlpm.MacVal,IF($Z526=0,"",INDEX(Output_Mac!B$2:B$500,$Z526)),_xlpm.WinVal,IF($AD526=0,"",INDEX(Output_Win!B$2:B$243,$AD526)),_xlpm.MyAuditVal,IF($AA526=0,"",INDEX(My_Audit!B$2:B$456,$AA526)),_xlfn.IFS(_xlpm.MyAuditVal&lt;&gt;"",_xlpm.MyAuditVal,_xlpm.MacVal&lt;&gt;"",_xlpm.MacVal,_xlpm.WinVal&lt;&gt;"",_xlpm.WinVal,_xlpm.CSVVal&lt;&gt;"",_xlpm.CSVVal)),""))</f>
        <v/>
      </c>
      <c r="D526" s="41" t="str" cm="1">
        <f t="array" ref="D526">IF(($Y526+$Z526+$AA526+$AD526)=0,"",IFERROR(_xlfn.LET(_xlpm.CSVVal,IF($Y526=0,"",INDEX(CSV!C$2:C$510,$Y526)),_xlpm.MacVal,IF($Z526=0,"",INDEX(Output_Mac!D$2:D$500,$Z526)),_xlpm.WinVal,IF($AD526=0,"",INDEX(Output_Win!D$2:D$243,$AD526)),_xlpm.MyAuditVal,IF($AA526=0,"",INDEX(My_Audit!C$2:C$456,$AA526)),_xlfn.IFS(_xlpm.MyAuditVal&lt;&gt;"",_xlpm.MyAuditVal,_xlpm.MacVal&lt;&gt;"",_xlpm.MacVal,_xlpm.WinVal&lt;&gt;"",_xlpm.WinVal,_xlpm.CSVVal&lt;&gt;"",_xlpm.CSVVal)),""))</f>
        <v/>
      </c>
      <c r="E526" s="41" t="str" cm="1">
        <f t="array" ref="E526">IF(($Y526+$Z526+$AA526+$AD526)=0,"",IFERROR(_xlfn.LET(_xlpm.CSVVal,IF($Y526=0,"",INDEX(CSV!E$2:E$510,$Y526)),_xlpm.MacVal,IF($Z526=0,"",INDEX(Output_Mac!C$2:C$500,$Z526)),_xlpm.WinVal,IF($AD526=0,"",INDEX(Output_Win!C$2:C$243,$AD526)),_xlpm.MyAuditVal,IF($AA526=0,"",INDEX(My_Audit!D$2:D$456,$AA526)),_xlfn.IFS(_xlpm.MyAuditVal&lt;&gt;"",_xlpm.MyAuditVal,_xlpm.MacVal&lt;&gt;"",_xlpm.MacVal,_xlpm.WinVal&lt;&gt;"",_xlpm.WinVal,_xlpm.CSVVal&lt;&gt;"",_xlpm.CSVVal)),""))</f>
        <v/>
      </c>
      <c r="F526" s="41" t="str" cm="1">
        <f t="array" ref="F526">IF(($Y526+$Z526+$AA526+$AD526)=0,"",IFERROR(_xlfn.LET(_xlpm.CSVVal,IF($Y526=0,"",INDEX(CSV!F$2:F$510,$Y526)),_xlpm.MacVal,IF($Z526=0,"",INDEX(Output_Mac!E$2:E$500,$Z526)),_xlpm.WinVal,IF($AD526=0,"",INDEX(Output_Win!E$2:E$243,$AD526)),_xlpm.MyAuditVal,IF($AA526=0,"",INDEX(My_Audit!E$2:E$456,$AA526)),_xlfn.IFS(_xlpm.MyAuditVal&lt;&gt;"",_xlpm.MyAuditVal,_xlpm.MacVal&lt;&gt;"",_xlpm.MacVal,_xlpm.WinVal&lt;&gt;"",_xlpm.WinVal,_xlpm.CSVVal&lt;&gt;"",PROPER(_xlpm.CSVVal))),""))</f>
        <v/>
      </c>
      <c r="G526" s="41" t="str" cm="1">
        <f t="array" ref="G526">IF(($Y526+$Z526+$AA526+$AD526)=0,"",IFERROR(_xlfn.LET(_xlpm.CSVVal,IF($Y526=0,"",INDEX(CSV!G$2:G$510,$Y526)),_xlpm.MacVal,IF($Z526=0,"",INDEX(Output_Mac!G$2:G$500,$Z526)),_xlpm.WinVal,IF($AD526=0,"",INDEX(Output_Win!G$2:G$243,$AD526)),_xlpm.MyAuditVal,IF($AA526=0,"",INDEX(My_Audit!F$2:F$456,$AA526)),_xlfn.IFS(_xlpm.MyAuditVal&lt;&gt;"",_xlpm.MyAuditVal,_xlpm.MacVal&lt;&gt;"",_xlpm.MacVal,_xlpm.WinVal&lt;&gt;"",_xlpm.WinVal,_xlpm.CSVVal&lt;&gt;"",_xlpm.CSVVal)),""))</f>
        <v/>
      </c>
      <c r="H526" s="41" t="str" cm="1">
        <f t="array" ref="H526">IF($Z526&gt;0,INDEX(Output_Mac!H$2:H$500,$Z526),IF($AD526&gt;0,INDEX(Output_Win!H$2:H$243,$AD526),IF($AA526&gt;0,_xlfn.LET(_xlpm.MyAuditVal,INDEX(My_Audit!G$2:G$456,$AA526),IF(_xlpm.MyAuditVal=0,"",_xlpm.MyAuditVal)),"")))</f>
        <v/>
      </c>
      <c r="I526" s="41" t="str" cm="1">
        <f t="array" ref="I526">IF(($Y526+$Z526+$AA526+$AD526)=0,"",IFERROR(_xlfn.LET(_xlpm.CSVVal,IF($Y526=0,"",INDEX(CSV!H$2:H$510,$Y526)),_xlpm.MacVal,IF($Z526=0,"",INDEX(Output_Mac!I$2:I$500,$Z526)),_xlpm.WinVal,IF($AD526=0,"",INDEX(Output_Win!I$2:I$243,$AD526)),_xlpm.MyAuditVal,IF($AA526=0,"",INDEX(My_Audit!H$2:H$456,$AA526)),_xlfn.IFS(_xlpm.MyAuditVal&lt;&gt;"",_xlpm.MyAuditVal,_xlpm.MacVal&lt;&gt;"",_xlpm.MacVal,_xlpm.WinVal&lt;&gt;"",_xlpm.WinVal,_xlpm.CSVVal&lt;&gt;"",_xlpm.CSVVal)),""))</f>
        <v/>
      </c>
      <c r="J526" s="41" t="str" cm="1">
        <f t="array" ref="J526">IF(($Y526+$Z526+$AA526+$AD526)=0,"",IFERROR(_xlfn.LET(_xlpm.CSVVal,IF($Y526=0,"",INDEX(CSV!J$2:J$510,$Y526)),_xlpm.MacVal,IF($Z526=0,"",INDEX(Output_Mac!J$2:J$500,$Z526)),_xlpm.WinVal,IF($AD526=0,"",INDEX(Output_Win!J$2:J$243,$AD526)),_xlpm.MyAuditVal,IF($AA526=0,"",INDEX(My_Audit!I$2:I$456,$AA526)),_xlfn.IFS(_xlpm.MyAuditVal&lt;&gt;"",_xlpm.MyAuditVal,_xlpm.MacVal&lt;&gt;"",_xlpm.MacVal,_xlpm.WinVal&lt;&gt;"",_xlpm.WinVal,_xlpm.CSVVal&lt;&gt;"",_xlpm.CSVVal)),""))</f>
        <v/>
      </c>
      <c r="K526" s="41" t="str" cm="1">
        <f t="array" ref="K526">IF(($Y526+$Z526+$AA526+$AD526)=0,"",IFERROR(_xlfn.LET(_xlpm.CSVVal,IF($Y526=0,"",INDEX(CSV!N$2:N$510,$Y526)),_xlpm.MacVal,IF($Z526=0,"",INDEX(Output_Mac!L$2:L$500,$Z526)),_xlpm.WinVal,IF($AD526=0,"",INDEX(Output_Win!L$2:L$243,$AD526)),_xlpm.MyAuditVal,IF($AA526=0,"",INDEX(My_Audit!J$2:J$456,$AA526)),_xlfn.IFS(_xlpm.MyAuditVal&lt;&gt;"",_xlpm.MyAuditVal,_xlpm.MacVal&lt;&gt;"",_xlpm.MacVal,_xlpm.WinVal&lt;&gt;"",_xlpm.WinVal,_xlpm.CSVVal&lt;&gt;"",_xlpm.CSVVal)),""))</f>
        <v/>
      </c>
      <c r="L526" s="41" t="str" cm="1">
        <f t="array" ref="L526">IF(($Y526+$Z526+$AA526+$AD526)=0,"",IFERROR(_xlfn.LET(_xlpm.CSVVal,IF($Y526=0,"",INDEX(CSV!Q$2:Q$510,$Y526)),_xlpm.MacVal,IF($Z526=0,"",INDEX(Output_Mac!M$2:M$500,$Z526)),_xlpm.WinVal,IF($AD526=0,"",INDEX(Output_Win!M$2:M$243,$AD526)),_xlpm.MyAuditVal,IF($AA526=0,"",INDEX(My_Audit!K$2:K$456,$AA526)),_xlfn.IFS(_xlpm.MyAuditVal&lt;&gt;"",_xlpm.MyAuditVal,_xlpm.MacVal&lt;&gt;"",_xlpm.MacVal,_xlpm.WinVal&lt;&gt;"",_xlpm.WinVal,_xlpm.CSVVal&lt;&gt;"",_xlpm.CSVVal)),""))</f>
        <v/>
      </c>
      <c r="M526" s="41" t="str" cm="1">
        <f t="array" ref="M526">IF(($Y526+$Z526+$AA526+$AD526)=0,"",ExpandDiagCodes(_xlfn.TEXTJOIN(", ",TRUE,IF($AA526=0,"",INDEX(My_Audit!N$2:N$456,$AA526)),IF($Z526=0,"",INDEX(Output_Mac!S$2:S$500,$Z526)),IF($AD526=0,"",INDEX(Output_Win!S$2:S$243,$AD526)),IF($Y526=0,"",INDEX(CSV!AE$2:AE$510,$Y526)))))</f>
        <v/>
      </c>
      <c r="N526" s="41" t="str" cm="1">
        <f t="array" ref="N526">IF(($Y526+$Z526+$AA526+$AD526)=0,"",IFERROR(_xlfn.LET(_xlpm.CSVVal,IF($Y526=0,"",INDEX(CSV!AG$2:AG$510,$Y526)),_xlpm.MacVal,IF($Z526=0,"",INDEX(Output_Mac!T$2:T$500,$Z526)),_xlpm.WinVal,IF($AD526=0,"",INDEX(Output_Win!T$2:T$243,$AD526)),_xlpm.MyAuditVal,IF($AA526=0,"",INDEX(My_Audit!O$2:O$456,$AA526)),_xlfn.IFS(_xlpm.MyAuditVal&lt;&gt;"",_xlpm.MyAuditVal,_xlpm.MacVal&lt;&gt;"",_xlpm.MacVal,_xlpm.WinVal&lt;&gt;"",_xlpm.WinVal,_xlpm.CSVVal&lt;&gt;"",_xlpm.CSVVal)),""))</f>
        <v/>
      </c>
      <c r="O526" s="40" t="str" cm="1">
        <f t="array" ref="O526">IF($AB526=0,"",INDEX(My_Audit!P$2:P$456,$AB526))&amp;""</f>
        <v/>
      </c>
      <c r="P526" s="40"/>
      <c r="Q526" s="41" t="str">
        <f>IF(LEFT(N526,4)="Pass","Nist SP 800-88",My_Audit!R526)&amp;""</f>
        <v/>
      </c>
      <c r="R526" s="40"/>
      <c r="S526" s="40"/>
      <c r="T526" s="41" t="str" cm="1">
        <f t="array" ref="T526">IF($AC526=0,"",INDEX(Models!J$2:J$605,$AC526))</f>
        <v/>
      </c>
      <c r="U526" s="40"/>
      <c r="V526" s="40"/>
      <c r="W526" s="79" t="str" cm="1">
        <f t="array" ref="W526">IF(($Z526+$AA526+$AD526)=0,"",ExpandDiagCodes(_xlfn.TEXTJOIN(", ",TRUE,IF($AA526=0,"",INDEX(My_Audit!L$2:L$456,$AA526)),IF($Z526=0,"",INDEX(Output_Mac!AA$2:AA$500,$Z526)),IF($AD526=0,"",INDEX(Output_Win!AA$2:AA$243,$AD526)))))</f>
        <v/>
      </c>
      <c r="Y526" s="80">
        <f>IFERROR(MATCH($A526,CSV!$A$2:$A$510,0),0)</f>
        <v>0</v>
      </c>
      <c r="Z526" s="80">
        <f>IFERROR(MATCH($A526,Output_Mac!$A$2:$A$500,0),0)</f>
        <v>0</v>
      </c>
      <c r="AA526" s="80">
        <f>IFERROR(MATCH($A526,My_Audit!$A$2:$A$456,0),0)</f>
        <v>0</v>
      </c>
      <c r="AB526" s="80">
        <f>IFERROR(MATCH($C526,My_Audit!$B$2:$B$456,0),0)</f>
        <v>0</v>
      </c>
      <c r="AC526" s="80">
        <f>IFERROR(MATCH($E526,Models!$I$2:$I$605,0),0)</f>
        <v>0</v>
      </c>
      <c r="AD526" s="80">
        <f>IFERROR(MATCH($A526,Output_Win!$A$2:$A$243,0),0)</f>
        <v>0</v>
      </c>
    </row>
    <row r="527" spans="1:30">
      <c r="A527" s="40" t="str">
        <f>_xlfn.TEXTJOIN("",TRUE,Input!$A$4,TEXT(ROW(My_Audit!A526)+Input!$A$8-1,"00"))</f>
        <v>W4914</v>
      </c>
      <c r="B527" s="40" t="str">
        <f>_xlfn.TEXTJOIN("-",TRUE,"ITD",Input!$A$2,A527)</f>
        <v>ITD-SHR11749-W4914</v>
      </c>
      <c r="C527" s="41" t="str" cm="1">
        <f t="array" ref="C527">IF(($Y527+$Z527+$AA527+$AD527)=0,"",IFERROR(_xlfn.LET(_xlpm.CSVVal,IF($Y527=0,"",INDEX(CSV!B$2:B$510,$Y527)),_xlpm.MacVal,IF($Z527=0,"",INDEX(Output_Mac!B$2:B$500,$Z527)),_xlpm.WinVal,IF($AD527=0,"",INDEX(Output_Win!B$2:B$243,$AD527)),_xlpm.MyAuditVal,IF($AA527=0,"",INDEX(My_Audit!B$2:B$456,$AA527)),_xlfn.IFS(_xlpm.MyAuditVal&lt;&gt;"",_xlpm.MyAuditVal,_xlpm.MacVal&lt;&gt;"",_xlpm.MacVal,_xlpm.WinVal&lt;&gt;"",_xlpm.WinVal,_xlpm.CSVVal&lt;&gt;"",_xlpm.CSVVal)),""))</f>
        <v/>
      </c>
      <c r="D527" s="41" t="str" cm="1">
        <f t="array" ref="D527">IF(($Y527+$Z527+$AA527+$AD527)=0,"",IFERROR(_xlfn.LET(_xlpm.CSVVal,IF($Y527=0,"",INDEX(CSV!C$2:C$510,$Y527)),_xlpm.MacVal,IF($Z527=0,"",INDEX(Output_Mac!D$2:D$500,$Z527)),_xlpm.WinVal,IF($AD527=0,"",INDEX(Output_Win!D$2:D$243,$AD527)),_xlpm.MyAuditVal,IF($AA527=0,"",INDEX(My_Audit!C$2:C$456,$AA527)),_xlfn.IFS(_xlpm.MyAuditVal&lt;&gt;"",_xlpm.MyAuditVal,_xlpm.MacVal&lt;&gt;"",_xlpm.MacVal,_xlpm.WinVal&lt;&gt;"",_xlpm.WinVal,_xlpm.CSVVal&lt;&gt;"",_xlpm.CSVVal)),""))</f>
        <v/>
      </c>
      <c r="E527" s="41" t="str" cm="1">
        <f t="array" ref="E527">IF(($Y527+$Z527+$AA527+$AD527)=0,"",IFERROR(_xlfn.LET(_xlpm.CSVVal,IF($Y527=0,"",INDEX(CSV!E$2:E$510,$Y527)),_xlpm.MacVal,IF($Z527=0,"",INDEX(Output_Mac!C$2:C$500,$Z527)),_xlpm.WinVal,IF($AD527=0,"",INDEX(Output_Win!C$2:C$243,$AD527)),_xlpm.MyAuditVal,IF($AA527=0,"",INDEX(My_Audit!D$2:D$456,$AA527)),_xlfn.IFS(_xlpm.MyAuditVal&lt;&gt;"",_xlpm.MyAuditVal,_xlpm.MacVal&lt;&gt;"",_xlpm.MacVal,_xlpm.WinVal&lt;&gt;"",_xlpm.WinVal,_xlpm.CSVVal&lt;&gt;"",_xlpm.CSVVal)),""))</f>
        <v/>
      </c>
      <c r="F527" s="41" t="str" cm="1">
        <f t="array" ref="F527">IF(($Y527+$Z527+$AA527+$AD527)=0,"",IFERROR(_xlfn.LET(_xlpm.CSVVal,IF($Y527=0,"",INDEX(CSV!F$2:F$510,$Y527)),_xlpm.MacVal,IF($Z527=0,"",INDEX(Output_Mac!E$2:E$500,$Z527)),_xlpm.WinVal,IF($AD527=0,"",INDEX(Output_Win!E$2:E$243,$AD527)),_xlpm.MyAuditVal,IF($AA527=0,"",INDEX(My_Audit!E$2:E$456,$AA527)),_xlfn.IFS(_xlpm.MyAuditVal&lt;&gt;"",_xlpm.MyAuditVal,_xlpm.MacVal&lt;&gt;"",_xlpm.MacVal,_xlpm.WinVal&lt;&gt;"",_xlpm.WinVal,_xlpm.CSVVal&lt;&gt;"",PROPER(_xlpm.CSVVal))),""))</f>
        <v/>
      </c>
      <c r="G527" s="41" t="str" cm="1">
        <f t="array" ref="G527">IF(($Y527+$Z527+$AA527+$AD527)=0,"",IFERROR(_xlfn.LET(_xlpm.CSVVal,IF($Y527=0,"",INDEX(CSV!G$2:G$510,$Y527)),_xlpm.MacVal,IF($Z527=0,"",INDEX(Output_Mac!G$2:G$500,$Z527)),_xlpm.WinVal,IF($AD527=0,"",INDEX(Output_Win!G$2:G$243,$AD527)),_xlpm.MyAuditVal,IF($AA527=0,"",INDEX(My_Audit!F$2:F$456,$AA527)),_xlfn.IFS(_xlpm.MyAuditVal&lt;&gt;"",_xlpm.MyAuditVal,_xlpm.MacVal&lt;&gt;"",_xlpm.MacVal,_xlpm.WinVal&lt;&gt;"",_xlpm.WinVal,_xlpm.CSVVal&lt;&gt;"",_xlpm.CSVVal)),""))</f>
        <v/>
      </c>
      <c r="H527" s="41" t="str" cm="1">
        <f t="array" ref="H527">IF($Z527&gt;0,INDEX(Output_Mac!H$2:H$500,$Z527),IF($AD527&gt;0,INDEX(Output_Win!H$2:H$243,$AD527),IF($AA527&gt;0,_xlfn.LET(_xlpm.MyAuditVal,INDEX(My_Audit!G$2:G$456,$AA527),IF(_xlpm.MyAuditVal=0,"",_xlpm.MyAuditVal)),"")))</f>
        <v/>
      </c>
      <c r="I527" s="41" t="str" cm="1">
        <f t="array" ref="I527">IF(($Y527+$Z527+$AA527+$AD527)=0,"",IFERROR(_xlfn.LET(_xlpm.CSVVal,IF($Y527=0,"",INDEX(CSV!H$2:H$510,$Y527)),_xlpm.MacVal,IF($Z527=0,"",INDEX(Output_Mac!I$2:I$500,$Z527)),_xlpm.WinVal,IF($AD527=0,"",INDEX(Output_Win!I$2:I$243,$AD527)),_xlpm.MyAuditVal,IF($AA527=0,"",INDEX(My_Audit!H$2:H$456,$AA527)),_xlfn.IFS(_xlpm.MyAuditVal&lt;&gt;"",_xlpm.MyAuditVal,_xlpm.MacVal&lt;&gt;"",_xlpm.MacVal,_xlpm.WinVal&lt;&gt;"",_xlpm.WinVal,_xlpm.CSVVal&lt;&gt;"",_xlpm.CSVVal)),""))</f>
        <v/>
      </c>
      <c r="J527" s="41" t="str" cm="1">
        <f t="array" ref="J527">IF(($Y527+$Z527+$AA527+$AD527)=0,"",IFERROR(_xlfn.LET(_xlpm.CSVVal,IF($Y527=0,"",INDEX(CSV!J$2:J$510,$Y527)),_xlpm.MacVal,IF($Z527=0,"",INDEX(Output_Mac!J$2:J$500,$Z527)),_xlpm.WinVal,IF($AD527=0,"",INDEX(Output_Win!J$2:J$243,$AD527)),_xlpm.MyAuditVal,IF($AA527=0,"",INDEX(My_Audit!I$2:I$456,$AA527)),_xlfn.IFS(_xlpm.MyAuditVal&lt;&gt;"",_xlpm.MyAuditVal,_xlpm.MacVal&lt;&gt;"",_xlpm.MacVal,_xlpm.WinVal&lt;&gt;"",_xlpm.WinVal,_xlpm.CSVVal&lt;&gt;"",_xlpm.CSVVal)),""))</f>
        <v/>
      </c>
      <c r="K527" s="41" t="str" cm="1">
        <f t="array" ref="K527">IF(($Y527+$Z527+$AA527+$AD527)=0,"",IFERROR(_xlfn.LET(_xlpm.CSVVal,IF($Y527=0,"",INDEX(CSV!N$2:N$510,$Y527)),_xlpm.MacVal,IF($Z527=0,"",INDEX(Output_Mac!L$2:L$500,$Z527)),_xlpm.WinVal,IF($AD527=0,"",INDEX(Output_Win!L$2:L$243,$AD527)),_xlpm.MyAuditVal,IF($AA527=0,"",INDEX(My_Audit!J$2:J$456,$AA527)),_xlfn.IFS(_xlpm.MyAuditVal&lt;&gt;"",_xlpm.MyAuditVal,_xlpm.MacVal&lt;&gt;"",_xlpm.MacVal,_xlpm.WinVal&lt;&gt;"",_xlpm.WinVal,_xlpm.CSVVal&lt;&gt;"",_xlpm.CSVVal)),""))</f>
        <v/>
      </c>
      <c r="L527" s="41" t="str" cm="1">
        <f t="array" ref="L527">IF(($Y527+$Z527+$AA527+$AD527)=0,"",IFERROR(_xlfn.LET(_xlpm.CSVVal,IF($Y527=0,"",INDEX(CSV!Q$2:Q$510,$Y527)),_xlpm.MacVal,IF($Z527=0,"",INDEX(Output_Mac!M$2:M$500,$Z527)),_xlpm.WinVal,IF($AD527=0,"",INDEX(Output_Win!M$2:M$243,$AD527)),_xlpm.MyAuditVal,IF($AA527=0,"",INDEX(My_Audit!K$2:K$456,$AA527)),_xlfn.IFS(_xlpm.MyAuditVal&lt;&gt;"",_xlpm.MyAuditVal,_xlpm.MacVal&lt;&gt;"",_xlpm.MacVal,_xlpm.WinVal&lt;&gt;"",_xlpm.WinVal,_xlpm.CSVVal&lt;&gt;"",_xlpm.CSVVal)),""))</f>
        <v/>
      </c>
      <c r="M527" s="41" t="str" cm="1">
        <f t="array" ref="M527">IF(($Y527+$Z527+$AA527+$AD527)=0,"",ExpandDiagCodes(_xlfn.TEXTJOIN(", ",TRUE,IF($AA527=0,"",INDEX(My_Audit!N$2:N$456,$AA527)),IF($Z527=0,"",INDEX(Output_Mac!S$2:S$500,$Z527)),IF($AD527=0,"",INDEX(Output_Win!S$2:S$243,$AD527)),IF($Y527=0,"",INDEX(CSV!AE$2:AE$510,$Y527)))))</f>
        <v/>
      </c>
      <c r="N527" s="41" t="str" cm="1">
        <f t="array" ref="N527">IF(($Y527+$Z527+$AA527+$AD527)=0,"",IFERROR(_xlfn.LET(_xlpm.CSVVal,IF($Y527=0,"",INDEX(CSV!AG$2:AG$510,$Y527)),_xlpm.MacVal,IF($Z527=0,"",INDEX(Output_Mac!T$2:T$500,$Z527)),_xlpm.WinVal,IF($AD527=0,"",INDEX(Output_Win!T$2:T$243,$AD527)),_xlpm.MyAuditVal,IF($AA527=0,"",INDEX(My_Audit!O$2:O$456,$AA527)),_xlfn.IFS(_xlpm.MyAuditVal&lt;&gt;"",_xlpm.MyAuditVal,_xlpm.MacVal&lt;&gt;"",_xlpm.MacVal,_xlpm.WinVal&lt;&gt;"",_xlpm.WinVal,_xlpm.CSVVal&lt;&gt;"",_xlpm.CSVVal)),""))</f>
        <v/>
      </c>
      <c r="O527" s="40" t="str" cm="1">
        <f t="array" ref="O527">IF($AB527=0,"",INDEX(My_Audit!P$2:P$456,$AB527))&amp;""</f>
        <v/>
      </c>
      <c r="P527" s="40"/>
      <c r="Q527" s="41" t="str">
        <f>IF(LEFT(N527,4)="Pass","Nist SP 800-88",My_Audit!R527)&amp;""</f>
        <v/>
      </c>
      <c r="R527" s="40"/>
      <c r="S527" s="40"/>
      <c r="T527" s="41" t="str" cm="1">
        <f t="array" ref="T527">IF($AC527=0,"",INDEX(Models!J$2:J$605,$AC527))</f>
        <v/>
      </c>
      <c r="U527" s="40"/>
      <c r="V527" s="40"/>
      <c r="W527" s="79" t="str" cm="1">
        <f t="array" ref="W527">IF(($Z527+$AA527+$AD527)=0,"",ExpandDiagCodes(_xlfn.TEXTJOIN(", ",TRUE,IF($AA527=0,"",INDEX(My_Audit!L$2:L$456,$AA527)),IF($Z527=0,"",INDEX(Output_Mac!AA$2:AA$500,$Z527)),IF($AD527=0,"",INDEX(Output_Win!AA$2:AA$243,$AD527)))))</f>
        <v/>
      </c>
      <c r="Y527" s="80">
        <f>IFERROR(MATCH($A527,CSV!$A$2:$A$510,0),0)</f>
        <v>0</v>
      </c>
      <c r="Z527" s="80">
        <f>IFERROR(MATCH($A527,Output_Mac!$A$2:$A$500,0),0)</f>
        <v>0</v>
      </c>
      <c r="AA527" s="80">
        <f>IFERROR(MATCH($A527,My_Audit!$A$2:$A$456,0),0)</f>
        <v>0</v>
      </c>
      <c r="AB527" s="80">
        <f>IFERROR(MATCH($C527,My_Audit!$B$2:$B$456,0),0)</f>
        <v>0</v>
      </c>
      <c r="AC527" s="80">
        <f>IFERROR(MATCH($E527,Models!$I$2:$I$605,0),0)</f>
        <v>0</v>
      </c>
      <c r="AD527" s="80">
        <f>IFERROR(MATCH($A527,Output_Win!$A$2:$A$243,0),0)</f>
        <v>0</v>
      </c>
    </row>
    <row r="528" spans="1:30">
      <c r="A528" s="40" t="str">
        <f>_xlfn.TEXTJOIN("",TRUE,Input!$A$4,TEXT(ROW(My_Audit!A527)+Input!$A$8-1,"00"))</f>
        <v>W4915</v>
      </c>
      <c r="B528" s="40" t="str">
        <f>_xlfn.TEXTJOIN("-",TRUE,"ITD",Input!$A$2,A528)</f>
        <v>ITD-SHR11749-W4915</v>
      </c>
      <c r="C528" s="41" t="str" cm="1">
        <f t="array" ref="C528">IF(($Y528+$Z528+$AA528+$AD528)=0,"",IFERROR(_xlfn.LET(_xlpm.CSVVal,IF($Y528=0,"",INDEX(CSV!B$2:B$510,$Y528)),_xlpm.MacVal,IF($Z528=0,"",INDEX(Output_Mac!B$2:B$500,$Z528)),_xlpm.WinVal,IF($AD528=0,"",INDEX(Output_Win!B$2:B$243,$AD528)),_xlpm.MyAuditVal,IF($AA528=0,"",INDEX(My_Audit!B$2:B$456,$AA528)),_xlfn.IFS(_xlpm.MyAuditVal&lt;&gt;"",_xlpm.MyAuditVal,_xlpm.MacVal&lt;&gt;"",_xlpm.MacVal,_xlpm.WinVal&lt;&gt;"",_xlpm.WinVal,_xlpm.CSVVal&lt;&gt;"",_xlpm.CSVVal)),""))</f>
        <v/>
      </c>
      <c r="D528" s="41" t="str" cm="1">
        <f t="array" ref="D528">IF(($Y528+$Z528+$AA528+$AD528)=0,"",IFERROR(_xlfn.LET(_xlpm.CSVVal,IF($Y528=0,"",INDEX(CSV!C$2:C$510,$Y528)),_xlpm.MacVal,IF($Z528=0,"",INDEX(Output_Mac!D$2:D$500,$Z528)),_xlpm.WinVal,IF($AD528=0,"",INDEX(Output_Win!D$2:D$243,$AD528)),_xlpm.MyAuditVal,IF($AA528=0,"",INDEX(My_Audit!C$2:C$456,$AA528)),_xlfn.IFS(_xlpm.MyAuditVal&lt;&gt;"",_xlpm.MyAuditVal,_xlpm.MacVal&lt;&gt;"",_xlpm.MacVal,_xlpm.WinVal&lt;&gt;"",_xlpm.WinVal,_xlpm.CSVVal&lt;&gt;"",_xlpm.CSVVal)),""))</f>
        <v/>
      </c>
      <c r="E528" s="41" t="str" cm="1">
        <f t="array" ref="E528">IF(($Y528+$Z528+$AA528+$AD528)=0,"",IFERROR(_xlfn.LET(_xlpm.CSVVal,IF($Y528=0,"",INDEX(CSV!E$2:E$510,$Y528)),_xlpm.MacVal,IF($Z528=0,"",INDEX(Output_Mac!C$2:C$500,$Z528)),_xlpm.WinVal,IF($AD528=0,"",INDEX(Output_Win!C$2:C$243,$AD528)),_xlpm.MyAuditVal,IF($AA528=0,"",INDEX(My_Audit!D$2:D$456,$AA528)),_xlfn.IFS(_xlpm.MyAuditVal&lt;&gt;"",_xlpm.MyAuditVal,_xlpm.MacVal&lt;&gt;"",_xlpm.MacVal,_xlpm.WinVal&lt;&gt;"",_xlpm.WinVal,_xlpm.CSVVal&lt;&gt;"",_xlpm.CSVVal)),""))</f>
        <v/>
      </c>
      <c r="F528" s="41" t="str" cm="1">
        <f t="array" ref="F528">IF(($Y528+$Z528+$AA528+$AD528)=0,"",IFERROR(_xlfn.LET(_xlpm.CSVVal,IF($Y528=0,"",INDEX(CSV!F$2:F$510,$Y528)),_xlpm.MacVal,IF($Z528=0,"",INDEX(Output_Mac!E$2:E$500,$Z528)),_xlpm.WinVal,IF($AD528=0,"",INDEX(Output_Win!E$2:E$243,$AD528)),_xlpm.MyAuditVal,IF($AA528=0,"",INDEX(My_Audit!E$2:E$456,$AA528)),_xlfn.IFS(_xlpm.MyAuditVal&lt;&gt;"",_xlpm.MyAuditVal,_xlpm.MacVal&lt;&gt;"",_xlpm.MacVal,_xlpm.WinVal&lt;&gt;"",_xlpm.WinVal,_xlpm.CSVVal&lt;&gt;"",PROPER(_xlpm.CSVVal))),""))</f>
        <v/>
      </c>
      <c r="G528" s="41" t="str" cm="1">
        <f t="array" ref="G528">IF(($Y528+$Z528+$AA528+$AD528)=0,"",IFERROR(_xlfn.LET(_xlpm.CSVVal,IF($Y528=0,"",INDEX(CSV!G$2:G$510,$Y528)),_xlpm.MacVal,IF($Z528=0,"",INDEX(Output_Mac!G$2:G$500,$Z528)),_xlpm.WinVal,IF($AD528=0,"",INDEX(Output_Win!G$2:G$243,$AD528)),_xlpm.MyAuditVal,IF($AA528=0,"",INDEX(My_Audit!F$2:F$456,$AA528)),_xlfn.IFS(_xlpm.MyAuditVal&lt;&gt;"",_xlpm.MyAuditVal,_xlpm.MacVal&lt;&gt;"",_xlpm.MacVal,_xlpm.WinVal&lt;&gt;"",_xlpm.WinVal,_xlpm.CSVVal&lt;&gt;"",_xlpm.CSVVal)),""))</f>
        <v/>
      </c>
      <c r="H528" s="41" t="str" cm="1">
        <f t="array" ref="H528">IF($Z528&gt;0,INDEX(Output_Mac!H$2:H$500,$Z528),IF($AD528&gt;0,INDEX(Output_Win!H$2:H$243,$AD528),IF($AA528&gt;0,_xlfn.LET(_xlpm.MyAuditVal,INDEX(My_Audit!G$2:G$456,$AA528),IF(_xlpm.MyAuditVal=0,"",_xlpm.MyAuditVal)),"")))</f>
        <v/>
      </c>
      <c r="I528" s="41" t="str" cm="1">
        <f t="array" ref="I528">IF(($Y528+$Z528+$AA528+$AD528)=0,"",IFERROR(_xlfn.LET(_xlpm.CSVVal,IF($Y528=0,"",INDEX(CSV!H$2:H$510,$Y528)),_xlpm.MacVal,IF($Z528=0,"",INDEX(Output_Mac!I$2:I$500,$Z528)),_xlpm.WinVal,IF($AD528=0,"",INDEX(Output_Win!I$2:I$243,$AD528)),_xlpm.MyAuditVal,IF($AA528=0,"",INDEX(My_Audit!H$2:H$456,$AA528)),_xlfn.IFS(_xlpm.MyAuditVal&lt;&gt;"",_xlpm.MyAuditVal,_xlpm.MacVal&lt;&gt;"",_xlpm.MacVal,_xlpm.WinVal&lt;&gt;"",_xlpm.WinVal,_xlpm.CSVVal&lt;&gt;"",_xlpm.CSVVal)),""))</f>
        <v/>
      </c>
      <c r="J528" s="41" t="str" cm="1">
        <f t="array" ref="J528">IF(($Y528+$Z528+$AA528+$AD528)=0,"",IFERROR(_xlfn.LET(_xlpm.CSVVal,IF($Y528=0,"",INDEX(CSV!J$2:J$510,$Y528)),_xlpm.MacVal,IF($Z528=0,"",INDEX(Output_Mac!J$2:J$500,$Z528)),_xlpm.WinVal,IF($AD528=0,"",INDEX(Output_Win!J$2:J$243,$AD528)),_xlpm.MyAuditVal,IF($AA528=0,"",INDEX(My_Audit!I$2:I$456,$AA528)),_xlfn.IFS(_xlpm.MyAuditVal&lt;&gt;"",_xlpm.MyAuditVal,_xlpm.MacVal&lt;&gt;"",_xlpm.MacVal,_xlpm.WinVal&lt;&gt;"",_xlpm.WinVal,_xlpm.CSVVal&lt;&gt;"",_xlpm.CSVVal)),""))</f>
        <v/>
      </c>
      <c r="K528" s="41" t="str" cm="1">
        <f t="array" ref="K528">IF(($Y528+$Z528+$AA528+$AD528)=0,"",IFERROR(_xlfn.LET(_xlpm.CSVVal,IF($Y528=0,"",INDEX(CSV!N$2:N$510,$Y528)),_xlpm.MacVal,IF($Z528=0,"",INDEX(Output_Mac!L$2:L$500,$Z528)),_xlpm.WinVal,IF($AD528=0,"",INDEX(Output_Win!L$2:L$243,$AD528)),_xlpm.MyAuditVal,IF($AA528=0,"",INDEX(My_Audit!J$2:J$456,$AA528)),_xlfn.IFS(_xlpm.MyAuditVal&lt;&gt;"",_xlpm.MyAuditVal,_xlpm.MacVal&lt;&gt;"",_xlpm.MacVal,_xlpm.WinVal&lt;&gt;"",_xlpm.WinVal,_xlpm.CSVVal&lt;&gt;"",_xlpm.CSVVal)),""))</f>
        <v/>
      </c>
      <c r="L528" s="41" t="str" cm="1">
        <f t="array" ref="L528">IF(($Y528+$Z528+$AA528+$AD528)=0,"",IFERROR(_xlfn.LET(_xlpm.CSVVal,IF($Y528=0,"",INDEX(CSV!Q$2:Q$510,$Y528)),_xlpm.MacVal,IF($Z528=0,"",INDEX(Output_Mac!M$2:M$500,$Z528)),_xlpm.WinVal,IF($AD528=0,"",INDEX(Output_Win!M$2:M$243,$AD528)),_xlpm.MyAuditVal,IF($AA528=0,"",INDEX(My_Audit!K$2:K$456,$AA528)),_xlfn.IFS(_xlpm.MyAuditVal&lt;&gt;"",_xlpm.MyAuditVal,_xlpm.MacVal&lt;&gt;"",_xlpm.MacVal,_xlpm.WinVal&lt;&gt;"",_xlpm.WinVal,_xlpm.CSVVal&lt;&gt;"",_xlpm.CSVVal)),""))</f>
        <v/>
      </c>
      <c r="M528" s="41" t="str" cm="1">
        <f t="array" ref="M528">IF(($Y528+$Z528+$AA528+$AD528)=0,"",ExpandDiagCodes(_xlfn.TEXTJOIN(", ",TRUE,IF($AA528=0,"",INDEX(My_Audit!N$2:N$456,$AA528)),IF($Z528=0,"",INDEX(Output_Mac!S$2:S$500,$Z528)),IF($AD528=0,"",INDEX(Output_Win!S$2:S$243,$AD528)),IF($Y528=0,"",INDEX(CSV!AE$2:AE$510,$Y528)))))</f>
        <v/>
      </c>
      <c r="N528" s="41" t="str" cm="1">
        <f t="array" ref="N528">IF(($Y528+$Z528+$AA528+$AD528)=0,"",IFERROR(_xlfn.LET(_xlpm.CSVVal,IF($Y528=0,"",INDEX(CSV!AG$2:AG$510,$Y528)),_xlpm.MacVal,IF($Z528=0,"",INDEX(Output_Mac!T$2:T$500,$Z528)),_xlpm.WinVal,IF($AD528=0,"",INDEX(Output_Win!T$2:T$243,$AD528)),_xlpm.MyAuditVal,IF($AA528=0,"",INDEX(My_Audit!O$2:O$456,$AA528)),_xlfn.IFS(_xlpm.MyAuditVal&lt;&gt;"",_xlpm.MyAuditVal,_xlpm.MacVal&lt;&gt;"",_xlpm.MacVal,_xlpm.WinVal&lt;&gt;"",_xlpm.WinVal,_xlpm.CSVVal&lt;&gt;"",_xlpm.CSVVal)),""))</f>
        <v/>
      </c>
      <c r="O528" s="40" t="str" cm="1">
        <f t="array" ref="O528">IF($AB528=0,"",INDEX(My_Audit!P$2:P$456,$AB528))&amp;""</f>
        <v/>
      </c>
      <c r="P528" s="40"/>
      <c r="Q528" s="41" t="str">
        <f>IF(LEFT(N528,4)="Pass","Nist SP 800-88",My_Audit!R528)&amp;""</f>
        <v/>
      </c>
      <c r="R528" s="40"/>
      <c r="S528" s="40"/>
      <c r="T528" s="41" t="str" cm="1">
        <f t="array" ref="T528">IF($AC528=0,"",INDEX(Models!J$2:J$605,$AC528))</f>
        <v/>
      </c>
      <c r="U528" s="40"/>
      <c r="V528" s="40"/>
      <c r="W528" s="79" t="str" cm="1">
        <f t="array" ref="W528">IF(($Z528+$AA528+$AD528)=0,"",ExpandDiagCodes(_xlfn.TEXTJOIN(", ",TRUE,IF($AA528=0,"",INDEX(My_Audit!L$2:L$456,$AA528)),IF($Z528=0,"",INDEX(Output_Mac!AA$2:AA$500,$Z528)),IF($AD528=0,"",INDEX(Output_Win!AA$2:AA$243,$AD528)))))</f>
        <v/>
      </c>
      <c r="Y528" s="80">
        <f>IFERROR(MATCH($A528,CSV!$A$2:$A$510,0),0)</f>
        <v>0</v>
      </c>
      <c r="Z528" s="80">
        <f>IFERROR(MATCH($A528,Output_Mac!$A$2:$A$500,0),0)</f>
        <v>0</v>
      </c>
      <c r="AA528" s="80">
        <f>IFERROR(MATCH($A528,My_Audit!$A$2:$A$456,0),0)</f>
        <v>0</v>
      </c>
      <c r="AB528" s="80">
        <f>IFERROR(MATCH($C528,My_Audit!$B$2:$B$456,0),0)</f>
        <v>0</v>
      </c>
      <c r="AC528" s="80">
        <f>IFERROR(MATCH($E528,Models!$I$2:$I$605,0),0)</f>
        <v>0</v>
      </c>
      <c r="AD528" s="80">
        <f>IFERROR(MATCH($A528,Output_Win!$A$2:$A$243,0),0)</f>
        <v>0</v>
      </c>
    </row>
    <row r="529" spans="1:30">
      <c r="A529" s="40" t="str">
        <f>_xlfn.TEXTJOIN("",TRUE,Input!$A$4,TEXT(ROW(My_Audit!A528)+Input!$A$8-1,"00"))</f>
        <v>W4916</v>
      </c>
      <c r="B529" s="40" t="str">
        <f>_xlfn.TEXTJOIN("-",TRUE,"ITD",Input!$A$2,A529)</f>
        <v>ITD-SHR11749-W4916</v>
      </c>
      <c r="C529" s="41" t="str" cm="1">
        <f t="array" ref="C529">IF(($Y529+$Z529+$AA529+$AD529)=0,"",IFERROR(_xlfn.LET(_xlpm.CSVVal,IF($Y529=0,"",INDEX(CSV!B$2:B$510,$Y529)),_xlpm.MacVal,IF($Z529=0,"",INDEX(Output_Mac!B$2:B$500,$Z529)),_xlpm.WinVal,IF($AD529=0,"",INDEX(Output_Win!B$2:B$243,$AD529)),_xlpm.MyAuditVal,IF($AA529=0,"",INDEX(My_Audit!B$2:B$456,$AA529)),_xlfn.IFS(_xlpm.MyAuditVal&lt;&gt;"",_xlpm.MyAuditVal,_xlpm.MacVal&lt;&gt;"",_xlpm.MacVal,_xlpm.WinVal&lt;&gt;"",_xlpm.WinVal,_xlpm.CSVVal&lt;&gt;"",_xlpm.CSVVal)),""))</f>
        <v/>
      </c>
      <c r="D529" s="41" t="str" cm="1">
        <f t="array" ref="D529">IF(($Y529+$Z529+$AA529+$AD529)=0,"",IFERROR(_xlfn.LET(_xlpm.CSVVal,IF($Y529=0,"",INDEX(CSV!C$2:C$510,$Y529)),_xlpm.MacVal,IF($Z529=0,"",INDEX(Output_Mac!D$2:D$500,$Z529)),_xlpm.WinVal,IF($AD529=0,"",INDEX(Output_Win!D$2:D$243,$AD529)),_xlpm.MyAuditVal,IF($AA529=0,"",INDEX(My_Audit!C$2:C$456,$AA529)),_xlfn.IFS(_xlpm.MyAuditVal&lt;&gt;"",_xlpm.MyAuditVal,_xlpm.MacVal&lt;&gt;"",_xlpm.MacVal,_xlpm.WinVal&lt;&gt;"",_xlpm.WinVal,_xlpm.CSVVal&lt;&gt;"",_xlpm.CSVVal)),""))</f>
        <v/>
      </c>
      <c r="E529" s="41" t="str" cm="1">
        <f t="array" ref="E529">IF(($Y529+$Z529+$AA529+$AD529)=0,"",IFERROR(_xlfn.LET(_xlpm.CSVVal,IF($Y529=0,"",INDEX(CSV!E$2:E$510,$Y529)),_xlpm.MacVal,IF($Z529=0,"",INDEX(Output_Mac!C$2:C$500,$Z529)),_xlpm.WinVal,IF($AD529=0,"",INDEX(Output_Win!C$2:C$243,$AD529)),_xlpm.MyAuditVal,IF($AA529=0,"",INDEX(My_Audit!D$2:D$456,$AA529)),_xlfn.IFS(_xlpm.MyAuditVal&lt;&gt;"",_xlpm.MyAuditVal,_xlpm.MacVal&lt;&gt;"",_xlpm.MacVal,_xlpm.WinVal&lt;&gt;"",_xlpm.WinVal,_xlpm.CSVVal&lt;&gt;"",_xlpm.CSVVal)),""))</f>
        <v/>
      </c>
      <c r="F529" s="41" t="str" cm="1">
        <f t="array" ref="F529">IF(($Y529+$Z529+$AA529+$AD529)=0,"",IFERROR(_xlfn.LET(_xlpm.CSVVal,IF($Y529=0,"",INDEX(CSV!F$2:F$510,$Y529)),_xlpm.MacVal,IF($Z529=0,"",INDEX(Output_Mac!E$2:E$500,$Z529)),_xlpm.WinVal,IF($AD529=0,"",INDEX(Output_Win!E$2:E$243,$AD529)),_xlpm.MyAuditVal,IF($AA529=0,"",INDEX(My_Audit!E$2:E$456,$AA529)),_xlfn.IFS(_xlpm.MyAuditVal&lt;&gt;"",_xlpm.MyAuditVal,_xlpm.MacVal&lt;&gt;"",_xlpm.MacVal,_xlpm.WinVal&lt;&gt;"",_xlpm.WinVal,_xlpm.CSVVal&lt;&gt;"",PROPER(_xlpm.CSVVal))),""))</f>
        <v/>
      </c>
      <c r="G529" s="41" t="str" cm="1">
        <f t="array" ref="G529">IF(($Y529+$Z529+$AA529+$AD529)=0,"",IFERROR(_xlfn.LET(_xlpm.CSVVal,IF($Y529=0,"",INDEX(CSV!G$2:G$510,$Y529)),_xlpm.MacVal,IF($Z529=0,"",INDEX(Output_Mac!G$2:G$500,$Z529)),_xlpm.WinVal,IF($AD529=0,"",INDEX(Output_Win!G$2:G$243,$AD529)),_xlpm.MyAuditVal,IF($AA529=0,"",INDEX(My_Audit!F$2:F$456,$AA529)),_xlfn.IFS(_xlpm.MyAuditVal&lt;&gt;"",_xlpm.MyAuditVal,_xlpm.MacVal&lt;&gt;"",_xlpm.MacVal,_xlpm.WinVal&lt;&gt;"",_xlpm.WinVal,_xlpm.CSVVal&lt;&gt;"",_xlpm.CSVVal)),""))</f>
        <v/>
      </c>
      <c r="H529" s="41" t="str" cm="1">
        <f t="array" ref="H529">IF($Z529&gt;0,INDEX(Output_Mac!H$2:H$500,$Z529),IF($AD529&gt;0,INDEX(Output_Win!H$2:H$243,$AD529),IF($AA529&gt;0,_xlfn.LET(_xlpm.MyAuditVal,INDEX(My_Audit!G$2:G$456,$AA529),IF(_xlpm.MyAuditVal=0,"",_xlpm.MyAuditVal)),"")))</f>
        <v/>
      </c>
      <c r="I529" s="41" t="str" cm="1">
        <f t="array" ref="I529">IF(($Y529+$Z529+$AA529+$AD529)=0,"",IFERROR(_xlfn.LET(_xlpm.CSVVal,IF($Y529=0,"",INDEX(CSV!H$2:H$510,$Y529)),_xlpm.MacVal,IF($Z529=0,"",INDEX(Output_Mac!I$2:I$500,$Z529)),_xlpm.WinVal,IF($AD529=0,"",INDEX(Output_Win!I$2:I$243,$AD529)),_xlpm.MyAuditVal,IF($AA529=0,"",INDEX(My_Audit!H$2:H$456,$AA529)),_xlfn.IFS(_xlpm.MyAuditVal&lt;&gt;"",_xlpm.MyAuditVal,_xlpm.MacVal&lt;&gt;"",_xlpm.MacVal,_xlpm.WinVal&lt;&gt;"",_xlpm.WinVal,_xlpm.CSVVal&lt;&gt;"",_xlpm.CSVVal)),""))</f>
        <v/>
      </c>
      <c r="J529" s="41" t="str" cm="1">
        <f t="array" ref="J529">IF(($Y529+$Z529+$AA529+$AD529)=0,"",IFERROR(_xlfn.LET(_xlpm.CSVVal,IF($Y529=0,"",INDEX(CSV!J$2:J$510,$Y529)),_xlpm.MacVal,IF($Z529=0,"",INDEX(Output_Mac!J$2:J$500,$Z529)),_xlpm.WinVal,IF($AD529=0,"",INDEX(Output_Win!J$2:J$243,$AD529)),_xlpm.MyAuditVal,IF($AA529=0,"",INDEX(My_Audit!I$2:I$456,$AA529)),_xlfn.IFS(_xlpm.MyAuditVal&lt;&gt;"",_xlpm.MyAuditVal,_xlpm.MacVal&lt;&gt;"",_xlpm.MacVal,_xlpm.WinVal&lt;&gt;"",_xlpm.WinVal,_xlpm.CSVVal&lt;&gt;"",_xlpm.CSVVal)),""))</f>
        <v/>
      </c>
      <c r="K529" s="41" t="str" cm="1">
        <f t="array" ref="K529">IF(($Y529+$Z529+$AA529+$AD529)=0,"",IFERROR(_xlfn.LET(_xlpm.CSVVal,IF($Y529=0,"",INDEX(CSV!N$2:N$510,$Y529)),_xlpm.MacVal,IF($Z529=0,"",INDEX(Output_Mac!L$2:L$500,$Z529)),_xlpm.WinVal,IF($AD529=0,"",INDEX(Output_Win!L$2:L$243,$AD529)),_xlpm.MyAuditVal,IF($AA529=0,"",INDEX(My_Audit!J$2:J$456,$AA529)),_xlfn.IFS(_xlpm.MyAuditVal&lt;&gt;"",_xlpm.MyAuditVal,_xlpm.MacVal&lt;&gt;"",_xlpm.MacVal,_xlpm.WinVal&lt;&gt;"",_xlpm.WinVal,_xlpm.CSVVal&lt;&gt;"",_xlpm.CSVVal)),""))</f>
        <v/>
      </c>
      <c r="L529" s="41" t="str" cm="1">
        <f t="array" ref="L529">IF(($Y529+$Z529+$AA529+$AD529)=0,"",IFERROR(_xlfn.LET(_xlpm.CSVVal,IF($Y529=0,"",INDEX(CSV!Q$2:Q$510,$Y529)),_xlpm.MacVal,IF($Z529=0,"",INDEX(Output_Mac!M$2:M$500,$Z529)),_xlpm.WinVal,IF($AD529=0,"",INDEX(Output_Win!M$2:M$243,$AD529)),_xlpm.MyAuditVal,IF($AA529=0,"",INDEX(My_Audit!K$2:K$456,$AA529)),_xlfn.IFS(_xlpm.MyAuditVal&lt;&gt;"",_xlpm.MyAuditVal,_xlpm.MacVal&lt;&gt;"",_xlpm.MacVal,_xlpm.WinVal&lt;&gt;"",_xlpm.WinVal,_xlpm.CSVVal&lt;&gt;"",_xlpm.CSVVal)),""))</f>
        <v/>
      </c>
      <c r="M529" s="41" t="str" cm="1">
        <f t="array" ref="M529">IF(($Y529+$Z529+$AA529+$AD529)=0,"",ExpandDiagCodes(_xlfn.TEXTJOIN(", ",TRUE,IF($AA529=0,"",INDEX(My_Audit!N$2:N$456,$AA529)),IF($Z529=0,"",INDEX(Output_Mac!S$2:S$500,$Z529)),IF($AD529=0,"",INDEX(Output_Win!S$2:S$243,$AD529)),IF($Y529=0,"",INDEX(CSV!AE$2:AE$510,$Y529)))))</f>
        <v/>
      </c>
      <c r="N529" s="41" t="str" cm="1">
        <f t="array" ref="N529">IF(($Y529+$Z529+$AA529+$AD529)=0,"",IFERROR(_xlfn.LET(_xlpm.CSVVal,IF($Y529=0,"",INDEX(CSV!AG$2:AG$510,$Y529)),_xlpm.MacVal,IF($Z529=0,"",INDEX(Output_Mac!T$2:T$500,$Z529)),_xlpm.WinVal,IF($AD529=0,"",INDEX(Output_Win!T$2:T$243,$AD529)),_xlpm.MyAuditVal,IF($AA529=0,"",INDEX(My_Audit!O$2:O$456,$AA529)),_xlfn.IFS(_xlpm.MyAuditVal&lt;&gt;"",_xlpm.MyAuditVal,_xlpm.MacVal&lt;&gt;"",_xlpm.MacVal,_xlpm.WinVal&lt;&gt;"",_xlpm.WinVal,_xlpm.CSVVal&lt;&gt;"",_xlpm.CSVVal)),""))</f>
        <v/>
      </c>
      <c r="O529" s="40" t="str" cm="1">
        <f t="array" ref="O529">IF($AB529=0,"",INDEX(My_Audit!P$2:P$456,$AB529))&amp;""</f>
        <v/>
      </c>
      <c r="P529" s="40"/>
      <c r="Q529" s="41" t="str">
        <f>IF(LEFT(N529,4)="Pass","Nist SP 800-88",My_Audit!R529)&amp;""</f>
        <v/>
      </c>
      <c r="R529" s="40"/>
      <c r="S529" s="40"/>
      <c r="T529" s="41" t="str" cm="1">
        <f t="array" ref="T529">IF($AC529=0,"",INDEX(Models!J$2:J$605,$AC529))</f>
        <v/>
      </c>
      <c r="U529" s="40"/>
      <c r="V529" s="40"/>
      <c r="W529" s="79" t="str" cm="1">
        <f t="array" ref="W529">IF(($Z529+$AA529+$AD529)=0,"",ExpandDiagCodes(_xlfn.TEXTJOIN(", ",TRUE,IF($AA529=0,"",INDEX(My_Audit!L$2:L$456,$AA529)),IF($Z529=0,"",INDEX(Output_Mac!AA$2:AA$500,$Z529)),IF($AD529=0,"",INDEX(Output_Win!AA$2:AA$243,$AD529)))))</f>
        <v/>
      </c>
      <c r="Y529" s="80">
        <f>IFERROR(MATCH($A529,CSV!$A$2:$A$510,0),0)</f>
        <v>0</v>
      </c>
      <c r="Z529" s="80">
        <f>IFERROR(MATCH($A529,Output_Mac!$A$2:$A$500,0),0)</f>
        <v>0</v>
      </c>
      <c r="AA529" s="80">
        <f>IFERROR(MATCH($A529,My_Audit!$A$2:$A$456,0),0)</f>
        <v>0</v>
      </c>
      <c r="AB529" s="80">
        <f>IFERROR(MATCH($C529,My_Audit!$B$2:$B$456,0),0)</f>
        <v>0</v>
      </c>
      <c r="AC529" s="80">
        <f>IFERROR(MATCH($E529,Models!$I$2:$I$605,0),0)</f>
        <v>0</v>
      </c>
      <c r="AD529" s="80">
        <f>IFERROR(MATCH($A529,Output_Win!$A$2:$A$243,0),0)</f>
        <v>0</v>
      </c>
    </row>
    <row r="530" spans="1:30">
      <c r="A530" s="40" t="str">
        <f>_xlfn.TEXTJOIN("",TRUE,Input!$A$4,TEXT(ROW(My_Audit!A529)+Input!$A$8-1,"00"))</f>
        <v>W4917</v>
      </c>
      <c r="B530" s="40" t="str">
        <f>_xlfn.TEXTJOIN("-",TRUE,"ITD",Input!$A$2,A530)</f>
        <v>ITD-SHR11749-W4917</v>
      </c>
      <c r="C530" s="41" t="str" cm="1">
        <f t="array" ref="C530">IF(($Y530+$Z530+$AA530+$AD530)=0,"",IFERROR(_xlfn.LET(_xlpm.CSVVal,IF($Y530=0,"",INDEX(CSV!B$2:B$510,$Y530)),_xlpm.MacVal,IF($Z530=0,"",INDEX(Output_Mac!B$2:B$500,$Z530)),_xlpm.WinVal,IF($AD530=0,"",INDEX(Output_Win!B$2:B$243,$AD530)),_xlpm.MyAuditVal,IF($AA530=0,"",INDEX(My_Audit!B$2:B$456,$AA530)),_xlfn.IFS(_xlpm.MyAuditVal&lt;&gt;"",_xlpm.MyAuditVal,_xlpm.MacVal&lt;&gt;"",_xlpm.MacVal,_xlpm.WinVal&lt;&gt;"",_xlpm.WinVal,_xlpm.CSVVal&lt;&gt;"",_xlpm.CSVVal)),""))</f>
        <v/>
      </c>
      <c r="D530" s="41" t="str" cm="1">
        <f t="array" ref="D530">IF(($Y530+$Z530+$AA530+$AD530)=0,"",IFERROR(_xlfn.LET(_xlpm.CSVVal,IF($Y530=0,"",INDEX(CSV!C$2:C$510,$Y530)),_xlpm.MacVal,IF($Z530=0,"",INDEX(Output_Mac!D$2:D$500,$Z530)),_xlpm.WinVal,IF($AD530=0,"",INDEX(Output_Win!D$2:D$243,$AD530)),_xlpm.MyAuditVal,IF($AA530=0,"",INDEX(My_Audit!C$2:C$456,$AA530)),_xlfn.IFS(_xlpm.MyAuditVal&lt;&gt;"",_xlpm.MyAuditVal,_xlpm.MacVal&lt;&gt;"",_xlpm.MacVal,_xlpm.WinVal&lt;&gt;"",_xlpm.WinVal,_xlpm.CSVVal&lt;&gt;"",_xlpm.CSVVal)),""))</f>
        <v/>
      </c>
      <c r="E530" s="41" t="str" cm="1">
        <f t="array" ref="E530">IF(($Y530+$Z530+$AA530+$AD530)=0,"",IFERROR(_xlfn.LET(_xlpm.CSVVal,IF($Y530=0,"",INDEX(CSV!E$2:E$510,$Y530)),_xlpm.MacVal,IF($Z530=0,"",INDEX(Output_Mac!C$2:C$500,$Z530)),_xlpm.WinVal,IF($AD530=0,"",INDEX(Output_Win!C$2:C$243,$AD530)),_xlpm.MyAuditVal,IF($AA530=0,"",INDEX(My_Audit!D$2:D$456,$AA530)),_xlfn.IFS(_xlpm.MyAuditVal&lt;&gt;"",_xlpm.MyAuditVal,_xlpm.MacVal&lt;&gt;"",_xlpm.MacVal,_xlpm.WinVal&lt;&gt;"",_xlpm.WinVal,_xlpm.CSVVal&lt;&gt;"",_xlpm.CSVVal)),""))</f>
        <v/>
      </c>
      <c r="F530" s="41" t="str" cm="1">
        <f t="array" ref="F530">IF(($Y530+$Z530+$AA530+$AD530)=0,"",IFERROR(_xlfn.LET(_xlpm.CSVVal,IF($Y530=0,"",INDEX(CSV!F$2:F$510,$Y530)),_xlpm.MacVal,IF($Z530=0,"",INDEX(Output_Mac!E$2:E$500,$Z530)),_xlpm.WinVal,IF($AD530=0,"",INDEX(Output_Win!E$2:E$243,$AD530)),_xlpm.MyAuditVal,IF($AA530=0,"",INDEX(My_Audit!E$2:E$456,$AA530)),_xlfn.IFS(_xlpm.MyAuditVal&lt;&gt;"",_xlpm.MyAuditVal,_xlpm.MacVal&lt;&gt;"",_xlpm.MacVal,_xlpm.WinVal&lt;&gt;"",_xlpm.WinVal,_xlpm.CSVVal&lt;&gt;"",PROPER(_xlpm.CSVVal))),""))</f>
        <v/>
      </c>
      <c r="G530" s="41" t="str" cm="1">
        <f t="array" ref="G530">IF(($Y530+$Z530+$AA530+$AD530)=0,"",IFERROR(_xlfn.LET(_xlpm.CSVVal,IF($Y530=0,"",INDEX(CSV!G$2:G$510,$Y530)),_xlpm.MacVal,IF($Z530=0,"",INDEX(Output_Mac!G$2:G$500,$Z530)),_xlpm.WinVal,IF($AD530=0,"",INDEX(Output_Win!G$2:G$243,$AD530)),_xlpm.MyAuditVal,IF($AA530=0,"",INDEX(My_Audit!F$2:F$456,$AA530)),_xlfn.IFS(_xlpm.MyAuditVal&lt;&gt;"",_xlpm.MyAuditVal,_xlpm.MacVal&lt;&gt;"",_xlpm.MacVal,_xlpm.WinVal&lt;&gt;"",_xlpm.WinVal,_xlpm.CSVVal&lt;&gt;"",_xlpm.CSVVal)),""))</f>
        <v/>
      </c>
      <c r="H530" s="41" t="str" cm="1">
        <f t="array" ref="H530">IF($Z530&gt;0,INDEX(Output_Mac!H$2:H$500,$Z530),IF($AD530&gt;0,INDEX(Output_Win!H$2:H$243,$AD530),IF($AA530&gt;0,_xlfn.LET(_xlpm.MyAuditVal,INDEX(My_Audit!G$2:G$456,$AA530),IF(_xlpm.MyAuditVal=0,"",_xlpm.MyAuditVal)),"")))</f>
        <v/>
      </c>
      <c r="I530" s="41" t="str" cm="1">
        <f t="array" ref="I530">IF(($Y530+$Z530+$AA530+$AD530)=0,"",IFERROR(_xlfn.LET(_xlpm.CSVVal,IF($Y530=0,"",INDEX(CSV!H$2:H$510,$Y530)),_xlpm.MacVal,IF($Z530=0,"",INDEX(Output_Mac!I$2:I$500,$Z530)),_xlpm.WinVal,IF($AD530=0,"",INDEX(Output_Win!I$2:I$243,$AD530)),_xlpm.MyAuditVal,IF($AA530=0,"",INDEX(My_Audit!H$2:H$456,$AA530)),_xlfn.IFS(_xlpm.MyAuditVal&lt;&gt;"",_xlpm.MyAuditVal,_xlpm.MacVal&lt;&gt;"",_xlpm.MacVal,_xlpm.WinVal&lt;&gt;"",_xlpm.WinVal,_xlpm.CSVVal&lt;&gt;"",_xlpm.CSVVal)),""))</f>
        <v/>
      </c>
      <c r="J530" s="41" t="str" cm="1">
        <f t="array" ref="J530">IF(($Y530+$Z530+$AA530+$AD530)=0,"",IFERROR(_xlfn.LET(_xlpm.CSVVal,IF($Y530=0,"",INDEX(CSV!J$2:J$510,$Y530)),_xlpm.MacVal,IF($Z530=0,"",INDEX(Output_Mac!J$2:J$500,$Z530)),_xlpm.WinVal,IF($AD530=0,"",INDEX(Output_Win!J$2:J$243,$AD530)),_xlpm.MyAuditVal,IF($AA530=0,"",INDEX(My_Audit!I$2:I$456,$AA530)),_xlfn.IFS(_xlpm.MyAuditVal&lt;&gt;"",_xlpm.MyAuditVal,_xlpm.MacVal&lt;&gt;"",_xlpm.MacVal,_xlpm.WinVal&lt;&gt;"",_xlpm.WinVal,_xlpm.CSVVal&lt;&gt;"",_xlpm.CSVVal)),""))</f>
        <v/>
      </c>
      <c r="K530" s="41" t="str" cm="1">
        <f t="array" ref="K530">IF(($Y530+$Z530+$AA530+$AD530)=0,"",IFERROR(_xlfn.LET(_xlpm.CSVVal,IF($Y530=0,"",INDEX(CSV!N$2:N$510,$Y530)),_xlpm.MacVal,IF($Z530=0,"",INDEX(Output_Mac!L$2:L$500,$Z530)),_xlpm.WinVal,IF($AD530=0,"",INDEX(Output_Win!L$2:L$243,$AD530)),_xlpm.MyAuditVal,IF($AA530=0,"",INDEX(My_Audit!J$2:J$456,$AA530)),_xlfn.IFS(_xlpm.MyAuditVal&lt;&gt;"",_xlpm.MyAuditVal,_xlpm.MacVal&lt;&gt;"",_xlpm.MacVal,_xlpm.WinVal&lt;&gt;"",_xlpm.WinVal,_xlpm.CSVVal&lt;&gt;"",_xlpm.CSVVal)),""))</f>
        <v/>
      </c>
      <c r="L530" s="41" t="str" cm="1">
        <f t="array" ref="L530">IF(($Y530+$Z530+$AA530+$AD530)=0,"",IFERROR(_xlfn.LET(_xlpm.CSVVal,IF($Y530=0,"",INDEX(CSV!Q$2:Q$510,$Y530)),_xlpm.MacVal,IF($Z530=0,"",INDEX(Output_Mac!M$2:M$500,$Z530)),_xlpm.WinVal,IF($AD530=0,"",INDEX(Output_Win!M$2:M$243,$AD530)),_xlpm.MyAuditVal,IF($AA530=0,"",INDEX(My_Audit!K$2:K$456,$AA530)),_xlfn.IFS(_xlpm.MyAuditVal&lt;&gt;"",_xlpm.MyAuditVal,_xlpm.MacVal&lt;&gt;"",_xlpm.MacVal,_xlpm.WinVal&lt;&gt;"",_xlpm.WinVal,_xlpm.CSVVal&lt;&gt;"",_xlpm.CSVVal)),""))</f>
        <v/>
      </c>
      <c r="M530" s="41" t="str" cm="1">
        <f t="array" ref="M530">IF(($Y530+$Z530+$AA530+$AD530)=0,"",ExpandDiagCodes(_xlfn.TEXTJOIN(", ",TRUE,IF($AA530=0,"",INDEX(My_Audit!N$2:N$456,$AA530)),IF($Z530=0,"",INDEX(Output_Mac!S$2:S$500,$Z530)),IF($AD530=0,"",INDEX(Output_Win!S$2:S$243,$AD530)),IF($Y530=0,"",INDEX(CSV!AE$2:AE$510,$Y530)))))</f>
        <v/>
      </c>
      <c r="N530" s="41" t="str" cm="1">
        <f t="array" ref="N530">IF(($Y530+$Z530+$AA530+$AD530)=0,"",IFERROR(_xlfn.LET(_xlpm.CSVVal,IF($Y530=0,"",INDEX(CSV!AG$2:AG$510,$Y530)),_xlpm.MacVal,IF($Z530=0,"",INDEX(Output_Mac!T$2:T$500,$Z530)),_xlpm.WinVal,IF($AD530=0,"",INDEX(Output_Win!T$2:T$243,$AD530)),_xlpm.MyAuditVal,IF($AA530=0,"",INDEX(My_Audit!O$2:O$456,$AA530)),_xlfn.IFS(_xlpm.MyAuditVal&lt;&gt;"",_xlpm.MyAuditVal,_xlpm.MacVal&lt;&gt;"",_xlpm.MacVal,_xlpm.WinVal&lt;&gt;"",_xlpm.WinVal,_xlpm.CSVVal&lt;&gt;"",_xlpm.CSVVal)),""))</f>
        <v/>
      </c>
      <c r="O530" s="40" t="str" cm="1">
        <f t="array" ref="O530">IF($AB530=0,"",INDEX(My_Audit!P$2:P$456,$AB530))&amp;""</f>
        <v/>
      </c>
      <c r="P530" s="40"/>
      <c r="Q530" s="41" t="str">
        <f>IF(LEFT(N530,4)="Pass","Nist SP 800-88",My_Audit!R530)&amp;""</f>
        <v/>
      </c>
      <c r="R530" s="40"/>
      <c r="S530" s="40"/>
      <c r="T530" s="41" t="str" cm="1">
        <f t="array" ref="T530">IF($AC530=0,"",INDEX(Models!J$2:J$605,$AC530))</f>
        <v/>
      </c>
      <c r="U530" s="40"/>
      <c r="V530" s="40"/>
      <c r="W530" s="79" t="str" cm="1">
        <f t="array" ref="W530">IF(($Z530+$AA530+$AD530)=0,"",ExpandDiagCodes(_xlfn.TEXTJOIN(", ",TRUE,IF($AA530=0,"",INDEX(My_Audit!L$2:L$456,$AA530)),IF($Z530=0,"",INDEX(Output_Mac!AA$2:AA$500,$Z530)),IF($AD530=0,"",INDEX(Output_Win!AA$2:AA$243,$AD530)))))</f>
        <v/>
      </c>
      <c r="Y530" s="80">
        <f>IFERROR(MATCH($A530,CSV!$A$2:$A$510,0),0)</f>
        <v>0</v>
      </c>
      <c r="Z530" s="80">
        <f>IFERROR(MATCH($A530,Output_Mac!$A$2:$A$500,0),0)</f>
        <v>0</v>
      </c>
      <c r="AA530" s="80">
        <f>IFERROR(MATCH($A530,My_Audit!$A$2:$A$456,0),0)</f>
        <v>0</v>
      </c>
      <c r="AB530" s="80">
        <f>IFERROR(MATCH($C530,My_Audit!$B$2:$B$456,0),0)</f>
        <v>0</v>
      </c>
      <c r="AC530" s="80">
        <f>IFERROR(MATCH($E530,Models!$I$2:$I$605,0),0)</f>
        <v>0</v>
      </c>
      <c r="AD530" s="80">
        <f>IFERROR(MATCH($A530,Output_Win!$A$2:$A$243,0),0)</f>
        <v>0</v>
      </c>
    </row>
    <row r="531" spans="1:30">
      <c r="A531" s="40" t="str">
        <f>_xlfn.TEXTJOIN("",TRUE,Input!$A$4,TEXT(ROW(My_Audit!A530)+Input!$A$8-1,"00"))</f>
        <v>W4918</v>
      </c>
      <c r="B531" s="40" t="str">
        <f>_xlfn.TEXTJOIN("-",TRUE,"ITD",Input!$A$2,A531)</f>
        <v>ITD-SHR11749-W4918</v>
      </c>
      <c r="C531" s="41" t="str" cm="1">
        <f t="array" ref="C531">IF(($Y531+$Z531+$AA531+$AD531)=0,"",IFERROR(_xlfn.LET(_xlpm.CSVVal,IF($Y531=0,"",INDEX(CSV!B$2:B$510,$Y531)),_xlpm.MacVal,IF($Z531=0,"",INDEX(Output_Mac!B$2:B$500,$Z531)),_xlpm.WinVal,IF($AD531=0,"",INDEX(Output_Win!B$2:B$243,$AD531)),_xlpm.MyAuditVal,IF($AA531=0,"",INDEX(My_Audit!B$2:B$456,$AA531)),_xlfn.IFS(_xlpm.MyAuditVal&lt;&gt;"",_xlpm.MyAuditVal,_xlpm.MacVal&lt;&gt;"",_xlpm.MacVal,_xlpm.WinVal&lt;&gt;"",_xlpm.WinVal,_xlpm.CSVVal&lt;&gt;"",_xlpm.CSVVal)),""))</f>
        <v/>
      </c>
      <c r="D531" s="41" t="str" cm="1">
        <f t="array" ref="D531">IF(($Y531+$Z531+$AA531+$AD531)=0,"",IFERROR(_xlfn.LET(_xlpm.CSVVal,IF($Y531=0,"",INDEX(CSV!C$2:C$510,$Y531)),_xlpm.MacVal,IF($Z531=0,"",INDEX(Output_Mac!D$2:D$500,$Z531)),_xlpm.WinVal,IF($AD531=0,"",INDEX(Output_Win!D$2:D$243,$AD531)),_xlpm.MyAuditVal,IF($AA531=0,"",INDEX(My_Audit!C$2:C$456,$AA531)),_xlfn.IFS(_xlpm.MyAuditVal&lt;&gt;"",_xlpm.MyAuditVal,_xlpm.MacVal&lt;&gt;"",_xlpm.MacVal,_xlpm.WinVal&lt;&gt;"",_xlpm.WinVal,_xlpm.CSVVal&lt;&gt;"",_xlpm.CSVVal)),""))</f>
        <v/>
      </c>
      <c r="E531" s="41" t="str" cm="1">
        <f t="array" ref="E531">IF(($Y531+$Z531+$AA531+$AD531)=0,"",IFERROR(_xlfn.LET(_xlpm.CSVVal,IF($Y531=0,"",INDEX(CSV!E$2:E$510,$Y531)),_xlpm.MacVal,IF($Z531=0,"",INDEX(Output_Mac!C$2:C$500,$Z531)),_xlpm.WinVal,IF($AD531=0,"",INDEX(Output_Win!C$2:C$243,$AD531)),_xlpm.MyAuditVal,IF($AA531=0,"",INDEX(My_Audit!D$2:D$456,$AA531)),_xlfn.IFS(_xlpm.MyAuditVal&lt;&gt;"",_xlpm.MyAuditVal,_xlpm.MacVal&lt;&gt;"",_xlpm.MacVal,_xlpm.WinVal&lt;&gt;"",_xlpm.WinVal,_xlpm.CSVVal&lt;&gt;"",_xlpm.CSVVal)),""))</f>
        <v/>
      </c>
      <c r="F531" s="41" t="str" cm="1">
        <f t="array" ref="F531">IF(($Y531+$Z531+$AA531+$AD531)=0,"",IFERROR(_xlfn.LET(_xlpm.CSVVal,IF($Y531=0,"",INDEX(CSV!F$2:F$510,$Y531)),_xlpm.MacVal,IF($Z531=0,"",INDEX(Output_Mac!E$2:E$500,$Z531)),_xlpm.WinVal,IF($AD531=0,"",INDEX(Output_Win!E$2:E$243,$AD531)),_xlpm.MyAuditVal,IF($AA531=0,"",INDEX(My_Audit!E$2:E$456,$AA531)),_xlfn.IFS(_xlpm.MyAuditVal&lt;&gt;"",_xlpm.MyAuditVal,_xlpm.MacVal&lt;&gt;"",_xlpm.MacVal,_xlpm.WinVal&lt;&gt;"",_xlpm.WinVal,_xlpm.CSVVal&lt;&gt;"",PROPER(_xlpm.CSVVal))),""))</f>
        <v/>
      </c>
      <c r="G531" s="41" t="str" cm="1">
        <f t="array" ref="G531">IF(($Y531+$Z531+$AA531+$AD531)=0,"",IFERROR(_xlfn.LET(_xlpm.CSVVal,IF($Y531=0,"",INDEX(CSV!G$2:G$510,$Y531)),_xlpm.MacVal,IF($Z531=0,"",INDEX(Output_Mac!G$2:G$500,$Z531)),_xlpm.WinVal,IF($AD531=0,"",INDEX(Output_Win!G$2:G$243,$AD531)),_xlpm.MyAuditVal,IF($AA531=0,"",INDEX(My_Audit!F$2:F$456,$AA531)),_xlfn.IFS(_xlpm.MyAuditVal&lt;&gt;"",_xlpm.MyAuditVal,_xlpm.MacVal&lt;&gt;"",_xlpm.MacVal,_xlpm.WinVal&lt;&gt;"",_xlpm.WinVal,_xlpm.CSVVal&lt;&gt;"",_xlpm.CSVVal)),""))</f>
        <v/>
      </c>
      <c r="H531" s="41" t="str" cm="1">
        <f t="array" ref="H531">IF($Z531&gt;0,INDEX(Output_Mac!H$2:H$500,$Z531),IF($AD531&gt;0,INDEX(Output_Win!H$2:H$243,$AD531),IF($AA531&gt;0,_xlfn.LET(_xlpm.MyAuditVal,INDEX(My_Audit!G$2:G$456,$AA531),IF(_xlpm.MyAuditVal=0,"",_xlpm.MyAuditVal)),"")))</f>
        <v/>
      </c>
      <c r="I531" s="41" t="str" cm="1">
        <f t="array" ref="I531">IF(($Y531+$Z531+$AA531+$AD531)=0,"",IFERROR(_xlfn.LET(_xlpm.CSVVal,IF($Y531=0,"",INDEX(CSV!H$2:H$510,$Y531)),_xlpm.MacVal,IF($Z531=0,"",INDEX(Output_Mac!I$2:I$500,$Z531)),_xlpm.WinVal,IF($AD531=0,"",INDEX(Output_Win!I$2:I$243,$AD531)),_xlpm.MyAuditVal,IF($AA531=0,"",INDEX(My_Audit!H$2:H$456,$AA531)),_xlfn.IFS(_xlpm.MyAuditVal&lt;&gt;"",_xlpm.MyAuditVal,_xlpm.MacVal&lt;&gt;"",_xlpm.MacVal,_xlpm.WinVal&lt;&gt;"",_xlpm.WinVal,_xlpm.CSVVal&lt;&gt;"",_xlpm.CSVVal)),""))</f>
        <v/>
      </c>
      <c r="J531" s="41" t="str" cm="1">
        <f t="array" ref="J531">IF(($Y531+$Z531+$AA531+$AD531)=0,"",IFERROR(_xlfn.LET(_xlpm.CSVVal,IF($Y531=0,"",INDEX(CSV!J$2:J$510,$Y531)),_xlpm.MacVal,IF($Z531=0,"",INDEX(Output_Mac!J$2:J$500,$Z531)),_xlpm.WinVal,IF($AD531=0,"",INDEX(Output_Win!J$2:J$243,$AD531)),_xlpm.MyAuditVal,IF($AA531=0,"",INDEX(My_Audit!I$2:I$456,$AA531)),_xlfn.IFS(_xlpm.MyAuditVal&lt;&gt;"",_xlpm.MyAuditVal,_xlpm.MacVal&lt;&gt;"",_xlpm.MacVal,_xlpm.WinVal&lt;&gt;"",_xlpm.WinVal,_xlpm.CSVVal&lt;&gt;"",_xlpm.CSVVal)),""))</f>
        <v/>
      </c>
      <c r="K531" s="41" t="str" cm="1">
        <f t="array" ref="K531">IF(($Y531+$Z531+$AA531+$AD531)=0,"",IFERROR(_xlfn.LET(_xlpm.CSVVal,IF($Y531=0,"",INDEX(CSV!N$2:N$510,$Y531)),_xlpm.MacVal,IF($Z531=0,"",INDEX(Output_Mac!L$2:L$500,$Z531)),_xlpm.WinVal,IF($AD531=0,"",INDEX(Output_Win!L$2:L$243,$AD531)),_xlpm.MyAuditVal,IF($AA531=0,"",INDEX(My_Audit!J$2:J$456,$AA531)),_xlfn.IFS(_xlpm.MyAuditVal&lt;&gt;"",_xlpm.MyAuditVal,_xlpm.MacVal&lt;&gt;"",_xlpm.MacVal,_xlpm.WinVal&lt;&gt;"",_xlpm.WinVal,_xlpm.CSVVal&lt;&gt;"",_xlpm.CSVVal)),""))</f>
        <v/>
      </c>
      <c r="L531" s="41" t="str" cm="1">
        <f t="array" ref="L531">IF(($Y531+$Z531+$AA531+$AD531)=0,"",IFERROR(_xlfn.LET(_xlpm.CSVVal,IF($Y531=0,"",INDEX(CSV!Q$2:Q$510,$Y531)),_xlpm.MacVal,IF($Z531=0,"",INDEX(Output_Mac!M$2:M$500,$Z531)),_xlpm.WinVal,IF($AD531=0,"",INDEX(Output_Win!M$2:M$243,$AD531)),_xlpm.MyAuditVal,IF($AA531=0,"",INDEX(My_Audit!K$2:K$456,$AA531)),_xlfn.IFS(_xlpm.MyAuditVal&lt;&gt;"",_xlpm.MyAuditVal,_xlpm.MacVal&lt;&gt;"",_xlpm.MacVal,_xlpm.WinVal&lt;&gt;"",_xlpm.WinVal,_xlpm.CSVVal&lt;&gt;"",_xlpm.CSVVal)),""))</f>
        <v/>
      </c>
      <c r="M531" s="41" t="str" cm="1">
        <f t="array" ref="M531">IF(($Y531+$Z531+$AA531+$AD531)=0,"",ExpandDiagCodes(_xlfn.TEXTJOIN(", ",TRUE,IF($AA531=0,"",INDEX(My_Audit!N$2:N$456,$AA531)),IF($Z531=0,"",INDEX(Output_Mac!S$2:S$500,$Z531)),IF($AD531=0,"",INDEX(Output_Win!S$2:S$243,$AD531)),IF($Y531=0,"",INDEX(CSV!AE$2:AE$510,$Y531)))))</f>
        <v/>
      </c>
      <c r="N531" s="41" t="str" cm="1">
        <f t="array" ref="N531">IF(($Y531+$Z531+$AA531+$AD531)=0,"",IFERROR(_xlfn.LET(_xlpm.CSVVal,IF($Y531=0,"",INDEX(CSV!AG$2:AG$510,$Y531)),_xlpm.MacVal,IF($Z531=0,"",INDEX(Output_Mac!T$2:T$500,$Z531)),_xlpm.WinVal,IF($AD531=0,"",INDEX(Output_Win!T$2:T$243,$AD531)),_xlpm.MyAuditVal,IF($AA531=0,"",INDEX(My_Audit!O$2:O$456,$AA531)),_xlfn.IFS(_xlpm.MyAuditVal&lt;&gt;"",_xlpm.MyAuditVal,_xlpm.MacVal&lt;&gt;"",_xlpm.MacVal,_xlpm.WinVal&lt;&gt;"",_xlpm.WinVal,_xlpm.CSVVal&lt;&gt;"",_xlpm.CSVVal)),""))</f>
        <v/>
      </c>
      <c r="O531" s="40" t="str" cm="1">
        <f t="array" ref="O531">IF($AB531=0,"",INDEX(My_Audit!P$2:P$456,$AB531))&amp;""</f>
        <v/>
      </c>
      <c r="P531" s="40"/>
      <c r="Q531" s="41" t="str">
        <f>IF(LEFT(N531,4)="Pass","Nist SP 800-88",My_Audit!R531)&amp;""</f>
        <v/>
      </c>
      <c r="R531" s="40"/>
      <c r="S531" s="40"/>
      <c r="T531" s="41" t="str" cm="1">
        <f t="array" ref="T531">IF($AC531=0,"",INDEX(Models!J$2:J$605,$AC531))</f>
        <v/>
      </c>
      <c r="U531" s="40"/>
      <c r="V531" s="40"/>
      <c r="W531" s="79" t="str" cm="1">
        <f t="array" ref="W531">IF(($Z531+$AA531+$AD531)=0,"",ExpandDiagCodes(_xlfn.TEXTJOIN(", ",TRUE,IF($AA531=0,"",INDEX(My_Audit!L$2:L$456,$AA531)),IF($Z531=0,"",INDEX(Output_Mac!AA$2:AA$500,$Z531)),IF($AD531=0,"",INDEX(Output_Win!AA$2:AA$243,$AD531)))))</f>
        <v/>
      </c>
      <c r="Y531" s="80">
        <f>IFERROR(MATCH($A531,CSV!$A$2:$A$510,0),0)</f>
        <v>0</v>
      </c>
      <c r="Z531" s="80">
        <f>IFERROR(MATCH($A531,Output_Mac!$A$2:$A$500,0),0)</f>
        <v>0</v>
      </c>
      <c r="AA531" s="80">
        <f>IFERROR(MATCH($A531,My_Audit!$A$2:$A$456,0),0)</f>
        <v>0</v>
      </c>
      <c r="AB531" s="80">
        <f>IFERROR(MATCH($C531,My_Audit!$B$2:$B$456,0),0)</f>
        <v>0</v>
      </c>
      <c r="AC531" s="80">
        <f>IFERROR(MATCH($E531,Models!$I$2:$I$605,0),0)</f>
        <v>0</v>
      </c>
      <c r="AD531" s="80">
        <f>IFERROR(MATCH($A531,Output_Win!$A$2:$A$243,0),0)</f>
        <v>0</v>
      </c>
    </row>
    <row r="532" spans="1:30">
      <c r="A532" s="40" t="str">
        <f>_xlfn.TEXTJOIN("",TRUE,Input!$A$4,TEXT(ROW(My_Audit!A531)+Input!$A$8-1,"00"))</f>
        <v>W4919</v>
      </c>
      <c r="B532" s="40" t="str">
        <f>_xlfn.TEXTJOIN("-",TRUE,"ITD",Input!$A$2,A532)</f>
        <v>ITD-SHR11749-W4919</v>
      </c>
      <c r="C532" s="41" t="str" cm="1">
        <f t="array" ref="C532">IF(($Y532+$Z532+$AA532+$AD532)=0,"",IFERROR(_xlfn.LET(_xlpm.CSVVal,IF($Y532=0,"",INDEX(CSV!B$2:B$510,$Y532)),_xlpm.MacVal,IF($Z532=0,"",INDEX(Output_Mac!B$2:B$500,$Z532)),_xlpm.WinVal,IF($AD532=0,"",INDEX(Output_Win!B$2:B$243,$AD532)),_xlpm.MyAuditVal,IF($AA532=0,"",INDEX(My_Audit!B$2:B$456,$AA532)),_xlfn.IFS(_xlpm.MyAuditVal&lt;&gt;"",_xlpm.MyAuditVal,_xlpm.MacVal&lt;&gt;"",_xlpm.MacVal,_xlpm.WinVal&lt;&gt;"",_xlpm.WinVal,_xlpm.CSVVal&lt;&gt;"",_xlpm.CSVVal)),""))</f>
        <v/>
      </c>
      <c r="D532" s="41" t="str" cm="1">
        <f t="array" ref="D532">IF(($Y532+$Z532+$AA532+$AD532)=0,"",IFERROR(_xlfn.LET(_xlpm.CSVVal,IF($Y532=0,"",INDEX(CSV!C$2:C$510,$Y532)),_xlpm.MacVal,IF($Z532=0,"",INDEX(Output_Mac!D$2:D$500,$Z532)),_xlpm.WinVal,IF($AD532=0,"",INDEX(Output_Win!D$2:D$243,$AD532)),_xlpm.MyAuditVal,IF($AA532=0,"",INDEX(My_Audit!C$2:C$456,$AA532)),_xlfn.IFS(_xlpm.MyAuditVal&lt;&gt;"",_xlpm.MyAuditVal,_xlpm.MacVal&lt;&gt;"",_xlpm.MacVal,_xlpm.WinVal&lt;&gt;"",_xlpm.WinVal,_xlpm.CSVVal&lt;&gt;"",_xlpm.CSVVal)),""))</f>
        <v/>
      </c>
      <c r="E532" s="41" t="str" cm="1">
        <f t="array" ref="E532">IF(($Y532+$Z532+$AA532+$AD532)=0,"",IFERROR(_xlfn.LET(_xlpm.CSVVal,IF($Y532=0,"",INDEX(CSV!E$2:E$510,$Y532)),_xlpm.MacVal,IF($Z532=0,"",INDEX(Output_Mac!C$2:C$500,$Z532)),_xlpm.WinVal,IF($AD532=0,"",INDEX(Output_Win!C$2:C$243,$AD532)),_xlpm.MyAuditVal,IF($AA532=0,"",INDEX(My_Audit!D$2:D$456,$AA532)),_xlfn.IFS(_xlpm.MyAuditVal&lt;&gt;"",_xlpm.MyAuditVal,_xlpm.MacVal&lt;&gt;"",_xlpm.MacVal,_xlpm.WinVal&lt;&gt;"",_xlpm.WinVal,_xlpm.CSVVal&lt;&gt;"",_xlpm.CSVVal)),""))</f>
        <v/>
      </c>
      <c r="F532" s="41" t="str" cm="1">
        <f t="array" ref="F532">IF(($Y532+$Z532+$AA532+$AD532)=0,"",IFERROR(_xlfn.LET(_xlpm.CSVVal,IF($Y532=0,"",INDEX(CSV!F$2:F$510,$Y532)),_xlpm.MacVal,IF($Z532=0,"",INDEX(Output_Mac!E$2:E$500,$Z532)),_xlpm.WinVal,IF($AD532=0,"",INDEX(Output_Win!E$2:E$243,$AD532)),_xlpm.MyAuditVal,IF($AA532=0,"",INDEX(My_Audit!E$2:E$456,$AA532)),_xlfn.IFS(_xlpm.MyAuditVal&lt;&gt;"",_xlpm.MyAuditVal,_xlpm.MacVal&lt;&gt;"",_xlpm.MacVal,_xlpm.WinVal&lt;&gt;"",_xlpm.WinVal,_xlpm.CSVVal&lt;&gt;"",PROPER(_xlpm.CSVVal))),""))</f>
        <v/>
      </c>
      <c r="G532" s="41" t="str" cm="1">
        <f t="array" ref="G532">IF(($Y532+$Z532+$AA532+$AD532)=0,"",IFERROR(_xlfn.LET(_xlpm.CSVVal,IF($Y532=0,"",INDEX(CSV!G$2:G$510,$Y532)),_xlpm.MacVal,IF($Z532=0,"",INDEX(Output_Mac!G$2:G$500,$Z532)),_xlpm.WinVal,IF($AD532=0,"",INDEX(Output_Win!G$2:G$243,$AD532)),_xlpm.MyAuditVal,IF($AA532=0,"",INDEX(My_Audit!F$2:F$456,$AA532)),_xlfn.IFS(_xlpm.MyAuditVal&lt;&gt;"",_xlpm.MyAuditVal,_xlpm.MacVal&lt;&gt;"",_xlpm.MacVal,_xlpm.WinVal&lt;&gt;"",_xlpm.WinVal,_xlpm.CSVVal&lt;&gt;"",_xlpm.CSVVal)),""))</f>
        <v/>
      </c>
      <c r="H532" s="41" t="str" cm="1">
        <f t="array" ref="H532">IF($Z532&gt;0,INDEX(Output_Mac!H$2:H$500,$Z532),IF($AD532&gt;0,INDEX(Output_Win!H$2:H$243,$AD532),IF($AA532&gt;0,_xlfn.LET(_xlpm.MyAuditVal,INDEX(My_Audit!G$2:G$456,$AA532),IF(_xlpm.MyAuditVal=0,"",_xlpm.MyAuditVal)),"")))</f>
        <v/>
      </c>
      <c r="I532" s="41" t="str" cm="1">
        <f t="array" ref="I532">IF(($Y532+$Z532+$AA532+$AD532)=0,"",IFERROR(_xlfn.LET(_xlpm.CSVVal,IF($Y532=0,"",INDEX(CSV!H$2:H$510,$Y532)),_xlpm.MacVal,IF($Z532=0,"",INDEX(Output_Mac!I$2:I$500,$Z532)),_xlpm.WinVal,IF($AD532=0,"",INDEX(Output_Win!I$2:I$243,$AD532)),_xlpm.MyAuditVal,IF($AA532=0,"",INDEX(My_Audit!H$2:H$456,$AA532)),_xlfn.IFS(_xlpm.MyAuditVal&lt;&gt;"",_xlpm.MyAuditVal,_xlpm.MacVal&lt;&gt;"",_xlpm.MacVal,_xlpm.WinVal&lt;&gt;"",_xlpm.WinVal,_xlpm.CSVVal&lt;&gt;"",_xlpm.CSVVal)),""))</f>
        <v/>
      </c>
      <c r="J532" s="41" t="str" cm="1">
        <f t="array" ref="J532">IF(($Y532+$Z532+$AA532+$AD532)=0,"",IFERROR(_xlfn.LET(_xlpm.CSVVal,IF($Y532=0,"",INDEX(CSV!J$2:J$510,$Y532)),_xlpm.MacVal,IF($Z532=0,"",INDEX(Output_Mac!J$2:J$500,$Z532)),_xlpm.WinVal,IF($AD532=0,"",INDEX(Output_Win!J$2:J$243,$AD532)),_xlpm.MyAuditVal,IF($AA532=0,"",INDEX(My_Audit!I$2:I$456,$AA532)),_xlfn.IFS(_xlpm.MyAuditVal&lt;&gt;"",_xlpm.MyAuditVal,_xlpm.MacVal&lt;&gt;"",_xlpm.MacVal,_xlpm.WinVal&lt;&gt;"",_xlpm.WinVal,_xlpm.CSVVal&lt;&gt;"",_xlpm.CSVVal)),""))</f>
        <v/>
      </c>
      <c r="K532" s="41" t="str" cm="1">
        <f t="array" ref="K532">IF(($Y532+$Z532+$AA532+$AD532)=0,"",IFERROR(_xlfn.LET(_xlpm.CSVVal,IF($Y532=0,"",INDEX(CSV!N$2:N$510,$Y532)),_xlpm.MacVal,IF($Z532=0,"",INDEX(Output_Mac!L$2:L$500,$Z532)),_xlpm.WinVal,IF($AD532=0,"",INDEX(Output_Win!L$2:L$243,$AD532)),_xlpm.MyAuditVal,IF($AA532=0,"",INDEX(My_Audit!J$2:J$456,$AA532)),_xlfn.IFS(_xlpm.MyAuditVal&lt;&gt;"",_xlpm.MyAuditVal,_xlpm.MacVal&lt;&gt;"",_xlpm.MacVal,_xlpm.WinVal&lt;&gt;"",_xlpm.WinVal,_xlpm.CSVVal&lt;&gt;"",_xlpm.CSVVal)),""))</f>
        <v/>
      </c>
      <c r="L532" s="41" t="str" cm="1">
        <f t="array" ref="L532">IF(($Y532+$Z532+$AA532+$AD532)=0,"",IFERROR(_xlfn.LET(_xlpm.CSVVal,IF($Y532=0,"",INDEX(CSV!Q$2:Q$510,$Y532)),_xlpm.MacVal,IF($Z532=0,"",INDEX(Output_Mac!M$2:M$500,$Z532)),_xlpm.WinVal,IF($AD532=0,"",INDEX(Output_Win!M$2:M$243,$AD532)),_xlpm.MyAuditVal,IF($AA532=0,"",INDEX(My_Audit!K$2:K$456,$AA532)),_xlfn.IFS(_xlpm.MyAuditVal&lt;&gt;"",_xlpm.MyAuditVal,_xlpm.MacVal&lt;&gt;"",_xlpm.MacVal,_xlpm.WinVal&lt;&gt;"",_xlpm.WinVal,_xlpm.CSVVal&lt;&gt;"",_xlpm.CSVVal)),""))</f>
        <v/>
      </c>
      <c r="M532" s="41" t="str" cm="1">
        <f t="array" ref="M532">IF(($Y532+$Z532+$AA532+$AD532)=0,"",ExpandDiagCodes(_xlfn.TEXTJOIN(", ",TRUE,IF($AA532=0,"",INDEX(My_Audit!N$2:N$456,$AA532)),IF($Z532=0,"",INDEX(Output_Mac!S$2:S$500,$Z532)),IF($AD532=0,"",INDEX(Output_Win!S$2:S$243,$AD532)),IF($Y532=0,"",INDEX(CSV!AE$2:AE$510,$Y532)))))</f>
        <v/>
      </c>
      <c r="N532" s="41" t="str" cm="1">
        <f t="array" ref="N532">IF(($Y532+$Z532+$AA532+$AD532)=0,"",IFERROR(_xlfn.LET(_xlpm.CSVVal,IF($Y532=0,"",INDEX(CSV!AG$2:AG$510,$Y532)),_xlpm.MacVal,IF($Z532=0,"",INDEX(Output_Mac!T$2:T$500,$Z532)),_xlpm.WinVal,IF($AD532=0,"",INDEX(Output_Win!T$2:T$243,$AD532)),_xlpm.MyAuditVal,IF($AA532=0,"",INDEX(My_Audit!O$2:O$456,$AA532)),_xlfn.IFS(_xlpm.MyAuditVal&lt;&gt;"",_xlpm.MyAuditVal,_xlpm.MacVal&lt;&gt;"",_xlpm.MacVal,_xlpm.WinVal&lt;&gt;"",_xlpm.WinVal,_xlpm.CSVVal&lt;&gt;"",_xlpm.CSVVal)),""))</f>
        <v/>
      </c>
      <c r="O532" s="40" t="str" cm="1">
        <f t="array" ref="O532">IF($AB532=0,"",INDEX(My_Audit!P$2:P$456,$AB532))&amp;""</f>
        <v/>
      </c>
      <c r="P532" s="40"/>
      <c r="Q532" s="41" t="str">
        <f>IF(LEFT(N532,4)="Pass","Nist SP 800-88",My_Audit!R532)&amp;""</f>
        <v/>
      </c>
      <c r="R532" s="40"/>
      <c r="S532" s="40"/>
      <c r="T532" s="41" t="str" cm="1">
        <f t="array" ref="T532">IF($AC532=0,"",INDEX(Models!J$2:J$605,$AC532))</f>
        <v/>
      </c>
      <c r="U532" s="40"/>
      <c r="V532" s="40"/>
      <c r="W532" s="79" t="str" cm="1">
        <f t="array" ref="W532">IF(($Z532+$AA532+$AD532)=0,"",ExpandDiagCodes(_xlfn.TEXTJOIN(", ",TRUE,IF($AA532=0,"",INDEX(My_Audit!L$2:L$456,$AA532)),IF($Z532=0,"",INDEX(Output_Mac!AA$2:AA$500,$Z532)),IF($AD532=0,"",INDEX(Output_Win!AA$2:AA$243,$AD532)))))</f>
        <v/>
      </c>
      <c r="Y532" s="80">
        <f>IFERROR(MATCH($A532,CSV!$A$2:$A$510,0),0)</f>
        <v>0</v>
      </c>
      <c r="Z532" s="80">
        <f>IFERROR(MATCH($A532,Output_Mac!$A$2:$A$500,0),0)</f>
        <v>0</v>
      </c>
      <c r="AA532" s="80">
        <f>IFERROR(MATCH($A532,My_Audit!$A$2:$A$456,0),0)</f>
        <v>0</v>
      </c>
      <c r="AB532" s="80">
        <f>IFERROR(MATCH($C532,My_Audit!$B$2:$B$456,0),0)</f>
        <v>0</v>
      </c>
      <c r="AC532" s="80">
        <f>IFERROR(MATCH($E532,Models!$I$2:$I$605,0),0)</f>
        <v>0</v>
      </c>
      <c r="AD532" s="80">
        <f>IFERROR(MATCH($A532,Output_Win!$A$2:$A$243,0),0)</f>
        <v>0</v>
      </c>
    </row>
    <row r="533" spans="1:30">
      <c r="A533" s="40" t="str">
        <f>_xlfn.TEXTJOIN("",TRUE,Input!$A$4,TEXT(ROW(My_Audit!A532)+Input!$A$8-1,"00"))</f>
        <v>W4920</v>
      </c>
      <c r="B533" s="40" t="str">
        <f>_xlfn.TEXTJOIN("-",TRUE,"ITD",Input!$A$2,A533)</f>
        <v>ITD-SHR11749-W4920</v>
      </c>
      <c r="C533" s="41" t="str" cm="1">
        <f t="array" ref="C533">IF(($Y533+$Z533+$AA533+$AD533)=0,"",IFERROR(_xlfn.LET(_xlpm.CSVVal,IF($Y533=0,"",INDEX(CSV!B$2:B$510,$Y533)),_xlpm.MacVal,IF($Z533=0,"",INDEX(Output_Mac!B$2:B$500,$Z533)),_xlpm.WinVal,IF($AD533=0,"",INDEX(Output_Win!B$2:B$243,$AD533)),_xlpm.MyAuditVal,IF($AA533=0,"",INDEX(My_Audit!B$2:B$456,$AA533)),_xlfn.IFS(_xlpm.MyAuditVal&lt;&gt;"",_xlpm.MyAuditVal,_xlpm.MacVal&lt;&gt;"",_xlpm.MacVal,_xlpm.WinVal&lt;&gt;"",_xlpm.WinVal,_xlpm.CSVVal&lt;&gt;"",_xlpm.CSVVal)),""))</f>
        <v/>
      </c>
      <c r="D533" s="41" t="str" cm="1">
        <f t="array" ref="D533">IF(($Y533+$Z533+$AA533+$AD533)=0,"",IFERROR(_xlfn.LET(_xlpm.CSVVal,IF($Y533=0,"",INDEX(CSV!C$2:C$510,$Y533)),_xlpm.MacVal,IF($Z533=0,"",INDEX(Output_Mac!D$2:D$500,$Z533)),_xlpm.WinVal,IF($AD533=0,"",INDEX(Output_Win!D$2:D$243,$AD533)),_xlpm.MyAuditVal,IF($AA533=0,"",INDEX(My_Audit!C$2:C$456,$AA533)),_xlfn.IFS(_xlpm.MyAuditVal&lt;&gt;"",_xlpm.MyAuditVal,_xlpm.MacVal&lt;&gt;"",_xlpm.MacVal,_xlpm.WinVal&lt;&gt;"",_xlpm.WinVal,_xlpm.CSVVal&lt;&gt;"",_xlpm.CSVVal)),""))</f>
        <v/>
      </c>
      <c r="E533" s="41" t="str" cm="1">
        <f t="array" ref="E533">IF(($Y533+$Z533+$AA533+$AD533)=0,"",IFERROR(_xlfn.LET(_xlpm.CSVVal,IF($Y533=0,"",INDEX(CSV!E$2:E$510,$Y533)),_xlpm.MacVal,IF($Z533=0,"",INDEX(Output_Mac!C$2:C$500,$Z533)),_xlpm.WinVal,IF($AD533=0,"",INDEX(Output_Win!C$2:C$243,$AD533)),_xlpm.MyAuditVal,IF($AA533=0,"",INDEX(My_Audit!D$2:D$456,$AA533)),_xlfn.IFS(_xlpm.MyAuditVal&lt;&gt;"",_xlpm.MyAuditVal,_xlpm.MacVal&lt;&gt;"",_xlpm.MacVal,_xlpm.WinVal&lt;&gt;"",_xlpm.WinVal,_xlpm.CSVVal&lt;&gt;"",_xlpm.CSVVal)),""))</f>
        <v/>
      </c>
      <c r="F533" s="41" t="str" cm="1">
        <f t="array" ref="F533">IF(($Y533+$Z533+$AA533+$AD533)=0,"",IFERROR(_xlfn.LET(_xlpm.CSVVal,IF($Y533=0,"",INDEX(CSV!F$2:F$510,$Y533)),_xlpm.MacVal,IF($Z533=0,"",INDEX(Output_Mac!E$2:E$500,$Z533)),_xlpm.WinVal,IF($AD533=0,"",INDEX(Output_Win!E$2:E$243,$AD533)),_xlpm.MyAuditVal,IF($AA533=0,"",INDEX(My_Audit!E$2:E$456,$AA533)),_xlfn.IFS(_xlpm.MyAuditVal&lt;&gt;"",_xlpm.MyAuditVal,_xlpm.MacVal&lt;&gt;"",_xlpm.MacVal,_xlpm.WinVal&lt;&gt;"",_xlpm.WinVal,_xlpm.CSVVal&lt;&gt;"",PROPER(_xlpm.CSVVal))),""))</f>
        <v/>
      </c>
      <c r="G533" s="41" t="str" cm="1">
        <f t="array" ref="G533">IF(($Y533+$Z533+$AA533+$AD533)=0,"",IFERROR(_xlfn.LET(_xlpm.CSVVal,IF($Y533=0,"",INDEX(CSV!G$2:G$510,$Y533)),_xlpm.MacVal,IF($Z533=0,"",INDEX(Output_Mac!G$2:G$500,$Z533)),_xlpm.WinVal,IF($AD533=0,"",INDEX(Output_Win!G$2:G$243,$AD533)),_xlpm.MyAuditVal,IF($AA533=0,"",INDEX(My_Audit!F$2:F$456,$AA533)),_xlfn.IFS(_xlpm.MyAuditVal&lt;&gt;"",_xlpm.MyAuditVal,_xlpm.MacVal&lt;&gt;"",_xlpm.MacVal,_xlpm.WinVal&lt;&gt;"",_xlpm.WinVal,_xlpm.CSVVal&lt;&gt;"",_xlpm.CSVVal)),""))</f>
        <v/>
      </c>
      <c r="H533" s="41" t="str" cm="1">
        <f t="array" ref="H533">IF($Z533&gt;0,INDEX(Output_Mac!H$2:H$500,$Z533),IF($AD533&gt;0,INDEX(Output_Win!H$2:H$243,$AD533),IF($AA533&gt;0,_xlfn.LET(_xlpm.MyAuditVal,INDEX(My_Audit!G$2:G$456,$AA533),IF(_xlpm.MyAuditVal=0,"",_xlpm.MyAuditVal)),"")))</f>
        <v/>
      </c>
      <c r="I533" s="41" t="str" cm="1">
        <f t="array" ref="I533">IF(($Y533+$Z533+$AA533+$AD533)=0,"",IFERROR(_xlfn.LET(_xlpm.CSVVal,IF($Y533=0,"",INDEX(CSV!H$2:H$510,$Y533)),_xlpm.MacVal,IF($Z533=0,"",INDEX(Output_Mac!I$2:I$500,$Z533)),_xlpm.WinVal,IF($AD533=0,"",INDEX(Output_Win!I$2:I$243,$AD533)),_xlpm.MyAuditVal,IF($AA533=0,"",INDEX(My_Audit!H$2:H$456,$AA533)),_xlfn.IFS(_xlpm.MyAuditVal&lt;&gt;"",_xlpm.MyAuditVal,_xlpm.MacVal&lt;&gt;"",_xlpm.MacVal,_xlpm.WinVal&lt;&gt;"",_xlpm.WinVal,_xlpm.CSVVal&lt;&gt;"",_xlpm.CSVVal)),""))</f>
        <v/>
      </c>
      <c r="J533" s="41" t="str" cm="1">
        <f t="array" ref="J533">IF(($Y533+$Z533+$AA533+$AD533)=0,"",IFERROR(_xlfn.LET(_xlpm.CSVVal,IF($Y533=0,"",INDEX(CSV!J$2:J$510,$Y533)),_xlpm.MacVal,IF($Z533=0,"",INDEX(Output_Mac!J$2:J$500,$Z533)),_xlpm.WinVal,IF($AD533=0,"",INDEX(Output_Win!J$2:J$243,$AD533)),_xlpm.MyAuditVal,IF($AA533=0,"",INDEX(My_Audit!I$2:I$456,$AA533)),_xlfn.IFS(_xlpm.MyAuditVal&lt;&gt;"",_xlpm.MyAuditVal,_xlpm.MacVal&lt;&gt;"",_xlpm.MacVal,_xlpm.WinVal&lt;&gt;"",_xlpm.WinVal,_xlpm.CSVVal&lt;&gt;"",_xlpm.CSVVal)),""))</f>
        <v/>
      </c>
      <c r="K533" s="41" t="str" cm="1">
        <f t="array" ref="K533">IF(($Y533+$Z533+$AA533+$AD533)=0,"",IFERROR(_xlfn.LET(_xlpm.CSVVal,IF($Y533=0,"",INDEX(CSV!N$2:N$510,$Y533)),_xlpm.MacVal,IF($Z533=0,"",INDEX(Output_Mac!L$2:L$500,$Z533)),_xlpm.WinVal,IF($AD533=0,"",INDEX(Output_Win!L$2:L$243,$AD533)),_xlpm.MyAuditVal,IF($AA533=0,"",INDEX(My_Audit!J$2:J$456,$AA533)),_xlfn.IFS(_xlpm.MyAuditVal&lt;&gt;"",_xlpm.MyAuditVal,_xlpm.MacVal&lt;&gt;"",_xlpm.MacVal,_xlpm.WinVal&lt;&gt;"",_xlpm.WinVal,_xlpm.CSVVal&lt;&gt;"",_xlpm.CSVVal)),""))</f>
        <v/>
      </c>
      <c r="L533" s="41" t="str" cm="1">
        <f t="array" ref="L533">IF(($Y533+$Z533+$AA533+$AD533)=0,"",IFERROR(_xlfn.LET(_xlpm.CSVVal,IF($Y533=0,"",INDEX(CSV!Q$2:Q$510,$Y533)),_xlpm.MacVal,IF($Z533=0,"",INDEX(Output_Mac!M$2:M$500,$Z533)),_xlpm.WinVal,IF($AD533=0,"",INDEX(Output_Win!M$2:M$243,$AD533)),_xlpm.MyAuditVal,IF($AA533=0,"",INDEX(My_Audit!K$2:K$456,$AA533)),_xlfn.IFS(_xlpm.MyAuditVal&lt;&gt;"",_xlpm.MyAuditVal,_xlpm.MacVal&lt;&gt;"",_xlpm.MacVal,_xlpm.WinVal&lt;&gt;"",_xlpm.WinVal,_xlpm.CSVVal&lt;&gt;"",_xlpm.CSVVal)),""))</f>
        <v/>
      </c>
      <c r="M533" s="41" t="str" cm="1">
        <f t="array" ref="M533">IF(($Y533+$Z533+$AA533+$AD533)=0,"",ExpandDiagCodes(_xlfn.TEXTJOIN(", ",TRUE,IF($AA533=0,"",INDEX(My_Audit!N$2:N$456,$AA533)),IF($Z533=0,"",INDEX(Output_Mac!S$2:S$500,$Z533)),IF($AD533=0,"",INDEX(Output_Win!S$2:S$243,$AD533)),IF($Y533=0,"",INDEX(CSV!AE$2:AE$510,$Y533)))))</f>
        <v/>
      </c>
      <c r="N533" s="41" t="str" cm="1">
        <f t="array" ref="N533">IF(($Y533+$Z533+$AA533+$AD533)=0,"",IFERROR(_xlfn.LET(_xlpm.CSVVal,IF($Y533=0,"",INDEX(CSV!AG$2:AG$510,$Y533)),_xlpm.MacVal,IF($Z533=0,"",INDEX(Output_Mac!T$2:T$500,$Z533)),_xlpm.WinVal,IF($AD533=0,"",INDEX(Output_Win!T$2:T$243,$AD533)),_xlpm.MyAuditVal,IF($AA533=0,"",INDEX(My_Audit!O$2:O$456,$AA533)),_xlfn.IFS(_xlpm.MyAuditVal&lt;&gt;"",_xlpm.MyAuditVal,_xlpm.MacVal&lt;&gt;"",_xlpm.MacVal,_xlpm.WinVal&lt;&gt;"",_xlpm.WinVal,_xlpm.CSVVal&lt;&gt;"",_xlpm.CSVVal)),""))</f>
        <v/>
      </c>
      <c r="O533" s="40" t="str" cm="1">
        <f t="array" ref="O533">IF($AB533=0,"",INDEX(My_Audit!P$2:P$456,$AB533))&amp;""</f>
        <v/>
      </c>
      <c r="P533" s="40"/>
      <c r="Q533" s="41" t="str">
        <f>IF(LEFT(N533,4)="Pass","Nist SP 800-88",My_Audit!R533)&amp;""</f>
        <v/>
      </c>
      <c r="R533" s="40"/>
      <c r="S533" s="40"/>
      <c r="T533" s="41" t="str" cm="1">
        <f t="array" ref="T533">IF($AC533=0,"",INDEX(Models!J$2:J$605,$AC533))</f>
        <v/>
      </c>
      <c r="U533" s="40"/>
      <c r="V533" s="40"/>
      <c r="W533" s="79" t="str" cm="1">
        <f t="array" ref="W533">IF(($Z533+$AA533+$AD533)=0,"",ExpandDiagCodes(_xlfn.TEXTJOIN(", ",TRUE,IF($AA533=0,"",INDEX(My_Audit!L$2:L$456,$AA533)),IF($Z533=0,"",INDEX(Output_Mac!AA$2:AA$500,$Z533)),IF($AD533=0,"",INDEX(Output_Win!AA$2:AA$243,$AD533)))))</f>
        <v/>
      </c>
      <c r="Y533" s="80">
        <f>IFERROR(MATCH($A533,CSV!$A$2:$A$510,0),0)</f>
        <v>0</v>
      </c>
      <c r="Z533" s="80">
        <f>IFERROR(MATCH($A533,Output_Mac!$A$2:$A$500,0),0)</f>
        <v>0</v>
      </c>
      <c r="AA533" s="80">
        <f>IFERROR(MATCH($A533,My_Audit!$A$2:$A$456,0),0)</f>
        <v>0</v>
      </c>
      <c r="AB533" s="80">
        <f>IFERROR(MATCH($C533,My_Audit!$B$2:$B$456,0),0)</f>
        <v>0</v>
      </c>
      <c r="AC533" s="80">
        <f>IFERROR(MATCH($E533,Models!$I$2:$I$605,0),0)</f>
        <v>0</v>
      </c>
      <c r="AD533" s="80">
        <f>IFERROR(MATCH($A533,Output_Win!$A$2:$A$243,0),0)</f>
        <v>0</v>
      </c>
    </row>
    <row r="534" spans="1:30">
      <c r="A534" s="40" t="str">
        <f>_xlfn.TEXTJOIN("",TRUE,Input!$A$4,TEXT(ROW(My_Audit!A533)+Input!$A$8-1,"00"))</f>
        <v>W4921</v>
      </c>
      <c r="B534" s="40" t="str">
        <f>_xlfn.TEXTJOIN("-",TRUE,"ITD",Input!$A$2,A534)</f>
        <v>ITD-SHR11749-W4921</v>
      </c>
      <c r="C534" s="41" t="str" cm="1">
        <f t="array" ref="C534">IF(($Y534+$Z534+$AA534+$AD534)=0,"",IFERROR(_xlfn.LET(_xlpm.CSVVal,IF($Y534=0,"",INDEX(CSV!B$2:B$510,$Y534)),_xlpm.MacVal,IF($Z534=0,"",INDEX(Output_Mac!B$2:B$500,$Z534)),_xlpm.WinVal,IF($AD534=0,"",INDEX(Output_Win!B$2:B$243,$AD534)),_xlpm.MyAuditVal,IF($AA534=0,"",INDEX(My_Audit!B$2:B$456,$AA534)),_xlfn.IFS(_xlpm.MyAuditVal&lt;&gt;"",_xlpm.MyAuditVal,_xlpm.MacVal&lt;&gt;"",_xlpm.MacVal,_xlpm.WinVal&lt;&gt;"",_xlpm.WinVal,_xlpm.CSVVal&lt;&gt;"",_xlpm.CSVVal)),""))</f>
        <v/>
      </c>
      <c r="D534" s="41" t="str" cm="1">
        <f t="array" ref="D534">IF(($Y534+$Z534+$AA534+$AD534)=0,"",IFERROR(_xlfn.LET(_xlpm.CSVVal,IF($Y534=0,"",INDEX(CSV!C$2:C$510,$Y534)),_xlpm.MacVal,IF($Z534=0,"",INDEX(Output_Mac!D$2:D$500,$Z534)),_xlpm.WinVal,IF($AD534=0,"",INDEX(Output_Win!D$2:D$243,$AD534)),_xlpm.MyAuditVal,IF($AA534=0,"",INDEX(My_Audit!C$2:C$456,$AA534)),_xlfn.IFS(_xlpm.MyAuditVal&lt;&gt;"",_xlpm.MyAuditVal,_xlpm.MacVal&lt;&gt;"",_xlpm.MacVal,_xlpm.WinVal&lt;&gt;"",_xlpm.WinVal,_xlpm.CSVVal&lt;&gt;"",_xlpm.CSVVal)),""))</f>
        <v/>
      </c>
      <c r="E534" s="41" t="str" cm="1">
        <f t="array" ref="E534">IF(($Y534+$Z534+$AA534+$AD534)=0,"",IFERROR(_xlfn.LET(_xlpm.CSVVal,IF($Y534=0,"",INDEX(CSV!E$2:E$510,$Y534)),_xlpm.MacVal,IF($Z534=0,"",INDEX(Output_Mac!C$2:C$500,$Z534)),_xlpm.WinVal,IF($AD534=0,"",INDEX(Output_Win!C$2:C$243,$AD534)),_xlpm.MyAuditVal,IF($AA534=0,"",INDEX(My_Audit!D$2:D$456,$AA534)),_xlfn.IFS(_xlpm.MyAuditVal&lt;&gt;"",_xlpm.MyAuditVal,_xlpm.MacVal&lt;&gt;"",_xlpm.MacVal,_xlpm.WinVal&lt;&gt;"",_xlpm.WinVal,_xlpm.CSVVal&lt;&gt;"",_xlpm.CSVVal)),""))</f>
        <v/>
      </c>
      <c r="F534" s="41" t="str" cm="1">
        <f t="array" ref="F534">IF(($Y534+$Z534+$AA534+$AD534)=0,"",IFERROR(_xlfn.LET(_xlpm.CSVVal,IF($Y534=0,"",INDEX(CSV!F$2:F$510,$Y534)),_xlpm.MacVal,IF($Z534=0,"",INDEX(Output_Mac!E$2:E$500,$Z534)),_xlpm.WinVal,IF($AD534=0,"",INDEX(Output_Win!E$2:E$243,$AD534)),_xlpm.MyAuditVal,IF($AA534=0,"",INDEX(My_Audit!E$2:E$456,$AA534)),_xlfn.IFS(_xlpm.MyAuditVal&lt;&gt;"",_xlpm.MyAuditVal,_xlpm.MacVal&lt;&gt;"",_xlpm.MacVal,_xlpm.WinVal&lt;&gt;"",_xlpm.WinVal,_xlpm.CSVVal&lt;&gt;"",PROPER(_xlpm.CSVVal))),""))</f>
        <v/>
      </c>
      <c r="G534" s="41" t="str" cm="1">
        <f t="array" ref="G534">IF(($Y534+$Z534+$AA534+$AD534)=0,"",IFERROR(_xlfn.LET(_xlpm.CSVVal,IF($Y534=0,"",INDEX(CSV!G$2:G$510,$Y534)),_xlpm.MacVal,IF($Z534=0,"",INDEX(Output_Mac!G$2:G$500,$Z534)),_xlpm.WinVal,IF($AD534=0,"",INDEX(Output_Win!G$2:G$243,$AD534)),_xlpm.MyAuditVal,IF($AA534=0,"",INDEX(My_Audit!F$2:F$456,$AA534)),_xlfn.IFS(_xlpm.MyAuditVal&lt;&gt;"",_xlpm.MyAuditVal,_xlpm.MacVal&lt;&gt;"",_xlpm.MacVal,_xlpm.WinVal&lt;&gt;"",_xlpm.WinVal,_xlpm.CSVVal&lt;&gt;"",_xlpm.CSVVal)),""))</f>
        <v/>
      </c>
      <c r="H534" s="41" t="str" cm="1">
        <f t="array" ref="H534">IF($Z534&gt;0,INDEX(Output_Mac!H$2:H$500,$Z534),IF($AD534&gt;0,INDEX(Output_Win!H$2:H$243,$AD534),IF($AA534&gt;0,_xlfn.LET(_xlpm.MyAuditVal,INDEX(My_Audit!G$2:G$456,$AA534),IF(_xlpm.MyAuditVal=0,"",_xlpm.MyAuditVal)),"")))</f>
        <v/>
      </c>
      <c r="I534" s="41" t="str" cm="1">
        <f t="array" ref="I534">IF(($Y534+$Z534+$AA534+$AD534)=0,"",IFERROR(_xlfn.LET(_xlpm.CSVVal,IF($Y534=0,"",INDEX(CSV!H$2:H$510,$Y534)),_xlpm.MacVal,IF($Z534=0,"",INDEX(Output_Mac!I$2:I$500,$Z534)),_xlpm.WinVal,IF($AD534=0,"",INDEX(Output_Win!I$2:I$243,$AD534)),_xlpm.MyAuditVal,IF($AA534=0,"",INDEX(My_Audit!H$2:H$456,$AA534)),_xlfn.IFS(_xlpm.MyAuditVal&lt;&gt;"",_xlpm.MyAuditVal,_xlpm.MacVal&lt;&gt;"",_xlpm.MacVal,_xlpm.WinVal&lt;&gt;"",_xlpm.WinVal,_xlpm.CSVVal&lt;&gt;"",_xlpm.CSVVal)),""))</f>
        <v/>
      </c>
      <c r="J534" s="41" t="str" cm="1">
        <f t="array" ref="J534">IF(($Y534+$Z534+$AA534+$AD534)=0,"",IFERROR(_xlfn.LET(_xlpm.CSVVal,IF($Y534=0,"",INDEX(CSV!J$2:J$510,$Y534)),_xlpm.MacVal,IF($Z534=0,"",INDEX(Output_Mac!J$2:J$500,$Z534)),_xlpm.WinVal,IF($AD534=0,"",INDEX(Output_Win!J$2:J$243,$AD534)),_xlpm.MyAuditVal,IF($AA534=0,"",INDEX(My_Audit!I$2:I$456,$AA534)),_xlfn.IFS(_xlpm.MyAuditVal&lt;&gt;"",_xlpm.MyAuditVal,_xlpm.MacVal&lt;&gt;"",_xlpm.MacVal,_xlpm.WinVal&lt;&gt;"",_xlpm.WinVal,_xlpm.CSVVal&lt;&gt;"",_xlpm.CSVVal)),""))</f>
        <v/>
      </c>
      <c r="K534" s="41" t="str" cm="1">
        <f t="array" ref="K534">IF(($Y534+$Z534+$AA534+$AD534)=0,"",IFERROR(_xlfn.LET(_xlpm.CSVVal,IF($Y534=0,"",INDEX(CSV!N$2:N$510,$Y534)),_xlpm.MacVal,IF($Z534=0,"",INDEX(Output_Mac!L$2:L$500,$Z534)),_xlpm.WinVal,IF($AD534=0,"",INDEX(Output_Win!L$2:L$243,$AD534)),_xlpm.MyAuditVal,IF($AA534=0,"",INDEX(My_Audit!J$2:J$456,$AA534)),_xlfn.IFS(_xlpm.MyAuditVal&lt;&gt;"",_xlpm.MyAuditVal,_xlpm.MacVal&lt;&gt;"",_xlpm.MacVal,_xlpm.WinVal&lt;&gt;"",_xlpm.WinVal,_xlpm.CSVVal&lt;&gt;"",_xlpm.CSVVal)),""))</f>
        <v/>
      </c>
      <c r="L534" s="41" t="str" cm="1">
        <f t="array" ref="L534">IF(($Y534+$Z534+$AA534+$AD534)=0,"",IFERROR(_xlfn.LET(_xlpm.CSVVal,IF($Y534=0,"",INDEX(CSV!Q$2:Q$510,$Y534)),_xlpm.MacVal,IF($Z534=0,"",INDEX(Output_Mac!M$2:M$500,$Z534)),_xlpm.WinVal,IF($AD534=0,"",INDEX(Output_Win!M$2:M$243,$AD534)),_xlpm.MyAuditVal,IF($AA534=0,"",INDEX(My_Audit!K$2:K$456,$AA534)),_xlfn.IFS(_xlpm.MyAuditVal&lt;&gt;"",_xlpm.MyAuditVal,_xlpm.MacVal&lt;&gt;"",_xlpm.MacVal,_xlpm.WinVal&lt;&gt;"",_xlpm.WinVal,_xlpm.CSVVal&lt;&gt;"",_xlpm.CSVVal)),""))</f>
        <v/>
      </c>
      <c r="M534" s="41" t="str" cm="1">
        <f t="array" ref="M534">IF(($Y534+$Z534+$AA534+$AD534)=0,"",ExpandDiagCodes(_xlfn.TEXTJOIN(", ",TRUE,IF($AA534=0,"",INDEX(My_Audit!N$2:N$456,$AA534)),IF($Z534=0,"",INDEX(Output_Mac!S$2:S$500,$Z534)),IF($AD534=0,"",INDEX(Output_Win!S$2:S$243,$AD534)),IF($Y534=0,"",INDEX(CSV!AE$2:AE$510,$Y534)))))</f>
        <v/>
      </c>
      <c r="N534" s="41" t="str" cm="1">
        <f t="array" ref="N534">IF(($Y534+$Z534+$AA534+$AD534)=0,"",IFERROR(_xlfn.LET(_xlpm.CSVVal,IF($Y534=0,"",INDEX(CSV!AG$2:AG$510,$Y534)),_xlpm.MacVal,IF($Z534=0,"",INDEX(Output_Mac!T$2:T$500,$Z534)),_xlpm.WinVal,IF($AD534=0,"",INDEX(Output_Win!T$2:T$243,$AD534)),_xlpm.MyAuditVal,IF($AA534=0,"",INDEX(My_Audit!O$2:O$456,$AA534)),_xlfn.IFS(_xlpm.MyAuditVal&lt;&gt;"",_xlpm.MyAuditVal,_xlpm.MacVal&lt;&gt;"",_xlpm.MacVal,_xlpm.WinVal&lt;&gt;"",_xlpm.WinVal,_xlpm.CSVVal&lt;&gt;"",_xlpm.CSVVal)),""))</f>
        <v/>
      </c>
      <c r="O534" s="40" t="str" cm="1">
        <f t="array" ref="O534">IF($AB534=0,"",INDEX(My_Audit!P$2:P$456,$AB534))&amp;""</f>
        <v/>
      </c>
      <c r="P534" s="40"/>
      <c r="Q534" s="41" t="str">
        <f>IF(LEFT(N534,4)="Pass","Nist SP 800-88",My_Audit!R534)&amp;""</f>
        <v/>
      </c>
      <c r="R534" s="40"/>
      <c r="S534" s="40"/>
      <c r="T534" s="41" t="str" cm="1">
        <f t="array" ref="T534">IF($AC534=0,"",INDEX(Models!J$2:J$605,$AC534))</f>
        <v/>
      </c>
      <c r="U534" s="40"/>
      <c r="V534" s="40"/>
      <c r="W534" s="79" t="str" cm="1">
        <f t="array" ref="W534">IF(($Z534+$AA534+$AD534)=0,"",ExpandDiagCodes(_xlfn.TEXTJOIN(", ",TRUE,IF($AA534=0,"",INDEX(My_Audit!L$2:L$456,$AA534)),IF($Z534=0,"",INDEX(Output_Mac!AA$2:AA$500,$Z534)),IF($AD534=0,"",INDEX(Output_Win!AA$2:AA$243,$AD534)))))</f>
        <v/>
      </c>
      <c r="Y534" s="80">
        <f>IFERROR(MATCH($A534,CSV!$A$2:$A$510,0),0)</f>
        <v>0</v>
      </c>
      <c r="Z534" s="80">
        <f>IFERROR(MATCH($A534,Output_Mac!$A$2:$A$500,0),0)</f>
        <v>0</v>
      </c>
      <c r="AA534" s="80">
        <f>IFERROR(MATCH($A534,My_Audit!$A$2:$A$456,0),0)</f>
        <v>0</v>
      </c>
      <c r="AB534" s="80">
        <f>IFERROR(MATCH($C534,My_Audit!$B$2:$B$456,0),0)</f>
        <v>0</v>
      </c>
      <c r="AC534" s="80">
        <f>IFERROR(MATCH($E534,Models!$I$2:$I$605,0),0)</f>
        <v>0</v>
      </c>
      <c r="AD534" s="80">
        <f>IFERROR(MATCH($A534,Output_Win!$A$2:$A$243,0),0)</f>
        <v>0</v>
      </c>
    </row>
    <row r="535" spans="1:30">
      <c r="A535" s="40" t="str">
        <f>_xlfn.TEXTJOIN("",TRUE,Input!$A$4,TEXT(ROW(My_Audit!A534)+Input!$A$8-1,"00"))</f>
        <v>W4922</v>
      </c>
      <c r="B535" s="40" t="str">
        <f>_xlfn.TEXTJOIN("-",TRUE,"ITD",Input!$A$2,A535)</f>
        <v>ITD-SHR11749-W4922</v>
      </c>
      <c r="C535" s="41" t="str" cm="1">
        <f t="array" ref="C535">IF(($Y535+$Z535+$AA535+$AD535)=0,"",IFERROR(_xlfn.LET(_xlpm.CSVVal,IF($Y535=0,"",INDEX(CSV!B$2:B$510,$Y535)),_xlpm.MacVal,IF($Z535=0,"",INDEX(Output_Mac!B$2:B$500,$Z535)),_xlpm.WinVal,IF($AD535=0,"",INDEX(Output_Win!B$2:B$243,$AD535)),_xlpm.MyAuditVal,IF($AA535=0,"",INDEX(My_Audit!B$2:B$456,$AA535)),_xlfn.IFS(_xlpm.MyAuditVal&lt;&gt;"",_xlpm.MyAuditVal,_xlpm.MacVal&lt;&gt;"",_xlpm.MacVal,_xlpm.WinVal&lt;&gt;"",_xlpm.WinVal,_xlpm.CSVVal&lt;&gt;"",_xlpm.CSVVal)),""))</f>
        <v/>
      </c>
      <c r="D535" s="41" t="str" cm="1">
        <f t="array" ref="D535">IF(($Y535+$Z535+$AA535+$AD535)=0,"",IFERROR(_xlfn.LET(_xlpm.CSVVal,IF($Y535=0,"",INDEX(CSV!C$2:C$510,$Y535)),_xlpm.MacVal,IF($Z535=0,"",INDEX(Output_Mac!D$2:D$500,$Z535)),_xlpm.WinVal,IF($AD535=0,"",INDEX(Output_Win!D$2:D$243,$AD535)),_xlpm.MyAuditVal,IF($AA535=0,"",INDEX(My_Audit!C$2:C$456,$AA535)),_xlfn.IFS(_xlpm.MyAuditVal&lt;&gt;"",_xlpm.MyAuditVal,_xlpm.MacVal&lt;&gt;"",_xlpm.MacVal,_xlpm.WinVal&lt;&gt;"",_xlpm.WinVal,_xlpm.CSVVal&lt;&gt;"",_xlpm.CSVVal)),""))</f>
        <v/>
      </c>
      <c r="E535" s="41" t="str" cm="1">
        <f t="array" ref="E535">IF(($Y535+$Z535+$AA535+$AD535)=0,"",IFERROR(_xlfn.LET(_xlpm.CSVVal,IF($Y535=0,"",INDEX(CSV!E$2:E$510,$Y535)),_xlpm.MacVal,IF($Z535=0,"",INDEX(Output_Mac!C$2:C$500,$Z535)),_xlpm.WinVal,IF($AD535=0,"",INDEX(Output_Win!C$2:C$243,$AD535)),_xlpm.MyAuditVal,IF($AA535=0,"",INDEX(My_Audit!D$2:D$456,$AA535)),_xlfn.IFS(_xlpm.MyAuditVal&lt;&gt;"",_xlpm.MyAuditVal,_xlpm.MacVal&lt;&gt;"",_xlpm.MacVal,_xlpm.WinVal&lt;&gt;"",_xlpm.WinVal,_xlpm.CSVVal&lt;&gt;"",_xlpm.CSVVal)),""))</f>
        <v/>
      </c>
      <c r="F535" s="41" t="str" cm="1">
        <f t="array" ref="F535">IF(($Y535+$Z535+$AA535+$AD535)=0,"",IFERROR(_xlfn.LET(_xlpm.CSVVal,IF($Y535=0,"",INDEX(CSV!F$2:F$510,$Y535)),_xlpm.MacVal,IF($Z535=0,"",INDEX(Output_Mac!E$2:E$500,$Z535)),_xlpm.WinVal,IF($AD535=0,"",INDEX(Output_Win!E$2:E$243,$AD535)),_xlpm.MyAuditVal,IF($AA535=0,"",INDEX(My_Audit!E$2:E$456,$AA535)),_xlfn.IFS(_xlpm.MyAuditVal&lt;&gt;"",_xlpm.MyAuditVal,_xlpm.MacVal&lt;&gt;"",_xlpm.MacVal,_xlpm.WinVal&lt;&gt;"",_xlpm.WinVal,_xlpm.CSVVal&lt;&gt;"",PROPER(_xlpm.CSVVal))),""))</f>
        <v/>
      </c>
      <c r="G535" s="41" t="str" cm="1">
        <f t="array" ref="G535">IF(($Y535+$Z535+$AA535+$AD535)=0,"",IFERROR(_xlfn.LET(_xlpm.CSVVal,IF($Y535=0,"",INDEX(CSV!G$2:G$510,$Y535)),_xlpm.MacVal,IF($Z535=0,"",INDEX(Output_Mac!G$2:G$500,$Z535)),_xlpm.WinVal,IF($AD535=0,"",INDEX(Output_Win!G$2:G$243,$AD535)),_xlpm.MyAuditVal,IF($AA535=0,"",INDEX(My_Audit!F$2:F$456,$AA535)),_xlfn.IFS(_xlpm.MyAuditVal&lt;&gt;"",_xlpm.MyAuditVal,_xlpm.MacVal&lt;&gt;"",_xlpm.MacVal,_xlpm.WinVal&lt;&gt;"",_xlpm.WinVal,_xlpm.CSVVal&lt;&gt;"",_xlpm.CSVVal)),""))</f>
        <v/>
      </c>
      <c r="H535" s="41" t="str" cm="1">
        <f t="array" ref="H535">IF($Z535&gt;0,INDEX(Output_Mac!H$2:H$500,$Z535),IF($AD535&gt;0,INDEX(Output_Win!H$2:H$243,$AD535),IF($AA535&gt;0,_xlfn.LET(_xlpm.MyAuditVal,INDEX(My_Audit!G$2:G$456,$AA535),IF(_xlpm.MyAuditVal=0,"",_xlpm.MyAuditVal)),"")))</f>
        <v/>
      </c>
      <c r="I535" s="41" t="str" cm="1">
        <f t="array" ref="I535">IF(($Y535+$Z535+$AA535+$AD535)=0,"",IFERROR(_xlfn.LET(_xlpm.CSVVal,IF($Y535=0,"",INDEX(CSV!H$2:H$510,$Y535)),_xlpm.MacVal,IF($Z535=0,"",INDEX(Output_Mac!I$2:I$500,$Z535)),_xlpm.WinVal,IF($AD535=0,"",INDEX(Output_Win!I$2:I$243,$AD535)),_xlpm.MyAuditVal,IF($AA535=0,"",INDEX(My_Audit!H$2:H$456,$AA535)),_xlfn.IFS(_xlpm.MyAuditVal&lt;&gt;"",_xlpm.MyAuditVal,_xlpm.MacVal&lt;&gt;"",_xlpm.MacVal,_xlpm.WinVal&lt;&gt;"",_xlpm.WinVal,_xlpm.CSVVal&lt;&gt;"",_xlpm.CSVVal)),""))</f>
        <v/>
      </c>
      <c r="J535" s="41" t="str" cm="1">
        <f t="array" ref="J535">IF(($Y535+$Z535+$AA535+$AD535)=0,"",IFERROR(_xlfn.LET(_xlpm.CSVVal,IF($Y535=0,"",INDEX(CSV!J$2:J$510,$Y535)),_xlpm.MacVal,IF($Z535=0,"",INDEX(Output_Mac!J$2:J$500,$Z535)),_xlpm.WinVal,IF($AD535=0,"",INDEX(Output_Win!J$2:J$243,$AD535)),_xlpm.MyAuditVal,IF($AA535=0,"",INDEX(My_Audit!I$2:I$456,$AA535)),_xlfn.IFS(_xlpm.MyAuditVal&lt;&gt;"",_xlpm.MyAuditVal,_xlpm.MacVal&lt;&gt;"",_xlpm.MacVal,_xlpm.WinVal&lt;&gt;"",_xlpm.WinVal,_xlpm.CSVVal&lt;&gt;"",_xlpm.CSVVal)),""))</f>
        <v/>
      </c>
      <c r="K535" s="41" t="str" cm="1">
        <f t="array" ref="K535">IF(($Y535+$Z535+$AA535+$AD535)=0,"",IFERROR(_xlfn.LET(_xlpm.CSVVal,IF($Y535=0,"",INDEX(CSV!N$2:N$510,$Y535)),_xlpm.MacVal,IF($Z535=0,"",INDEX(Output_Mac!L$2:L$500,$Z535)),_xlpm.WinVal,IF($AD535=0,"",INDEX(Output_Win!L$2:L$243,$AD535)),_xlpm.MyAuditVal,IF($AA535=0,"",INDEX(My_Audit!J$2:J$456,$AA535)),_xlfn.IFS(_xlpm.MyAuditVal&lt;&gt;"",_xlpm.MyAuditVal,_xlpm.MacVal&lt;&gt;"",_xlpm.MacVal,_xlpm.WinVal&lt;&gt;"",_xlpm.WinVal,_xlpm.CSVVal&lt;&gt;"",_xlpm.CSVVal)),""))</f>
        <v/>
      </c>
      <c r="L535" s="41" t="str" cm="1">
        <f t="array" ref="L535">IF(($Y535+$Z535+$AA535+$AD535)=0,"",IFERROR(_xlfn.LET(_xlpm.CSVVal,IF($Y535=0,"",INDEX(CSV!Q$2:Q$510,$Y535)),_xlpm.MacVal,IF($Z535=0,"",INDEX(Output_Mac!M$2:M$500,$Z535)),_xlpm.WinVal,IF($AD535=0,"",INDEX(Output_Win!M$2:M$243,$AD535)),_xlpm.MyAuditVal,IF($AA535=0,"",INDEX(My_Audit!K$2:K$456,$AA535)),_xlfn.IFS(_xlpm.MyAuditVal&lt;&gt;"",_xlpm.MyAuditVal,_xlpm.MacVal&lt;&gt;"",_xlpm.MacVal,_xlpm.WinVal&lt;&gt;"",_xlpm.WinVal,_xlpm.CSVVal&lt;&gt;"",_xlpm.CSVVal)),""))</f>
        <v/>
      </c>
      <c r="M535" s="41" t="str" cm="1">
        <f t="array" ref="M535">IF(($Y535+$Z535+$AA535+$AD535)=0,"",ExpandDiagCodes(_xlfn.TEXTJOIN(", ",TRUE,IF($AA535=0,"",INDEX(My_Audit!N$2:N$456,$AA535)),IF($Z535=0,"",INDEX(Output_Mac!S$2:S$500,$Z535)),IF($AD535=0,"",INDEX(Output_Win!S$2:S$243,$AD535)),IF($Y535=0,"",INDEX(CSV!AE$2:AE$510,$Y535)))))</f>
        <v/>
      </c>
      <c r="N535" s="41" t="str" cm="1">
        <f t="array" ref="N535">IF(($Y535+$Z535+$AA535+$AD535)=0,"",IFERROR(_xlfn.LET(_xlpm.CSVVal,IF($Y535=0,"",INDEX(CSV!AG$2:AG$510,$Y535)),_xlpm.MacVal,IF($Z535=0,"",INDEX(Output_Mac!T$2:T$500,$Z535)),_xlpm.WinVal,IF($AD535=0,"",INDEX(Output_Win!T$2:T$243,$AD535)),_xlpm.MyAuditVal,IF($AA535=0,"",INDEX(My_Audit!O$2:O$456,$AA535)),_xlfn.IFS(_xlpm.MyAuditVal&lt;&gt;"",_xlpm.MyAuditVal,_xlpm.MacVal&lt;&gt;"",_xlpm.MacVal,_xlpm.WinVal&lt;&gt;"",_xlpm.WinVal,_xlpm.CSVVal&lt;&gt;"",_xlpm.CSVVal)),""))</f>
        <v/>
      </c>
      <c r="O535" s="40" t="str" cm="1">
        <f t="array" ref="O535">IF($AB535=0,"",INDEX(My_Audit!P$2:P$456,$AB535))&amp;""</f>
        <v/>
      </c>
      <c r="P535" s="40"/>
      <c r="Q535" s="41" t="str">
        <f>IF(LEFT(N535,4)="Pass","Nist SP 800-88",My_Audit!R535)&amp;""</f>
        <v/>
      </c>
      <c r="R535" s="40"/>
      <c r="S535" s="40"/>
      <c r="T535" s="41" t="str" cm="1">
        <f t="array" ref="T535">IF($AC535=0,"",INDEX(Models!J$2:J$605,$AC535))</f>
        <v/>
      </c>
      <c r="U535" s="40"/>
      <c r="V535" s="40"/>
      <c r="W535" s="79" t="str" cm="1">
        <f t="array" ref="W535">IF(($Z535+$AA535+$AD535)=0,"",ExpandDiagCodes(_xlfn.TEXTJOIN(", ",TRUE,IF($AA535=0,"",INDEX(My_Audit!L$2:L$456,$AA535)),IF($Z535=0,"",INDEX(Output_Mac!AA$2:AA$500,$Z535)),IF($AD535=0,"",INDEX(Output_Win!AA$2:AA$243,$AD535)))))</f>
        <v/>
      </c>
      <c r="Y535" s="80">
        <f>IFERROR(MATCH($A535,CSV!$A$2:$A$510,0),0)</f>
        <v>0</v>
      </c>
      <c r="Z535" s="80">
        <f>IFERROR(MATCH($A535,Output_Mac!$A$2:$A$500,0),0)</f>
        <v>0</v>
      </c>
      <c r="AA535" s="80">
        <f>IFERROR(MATCH($A535,My_Audit!$A$2:$A$456,0),0)</f>
        <v>0</v>
      </c>
      <c r="AB535" s="80">
        <f>IFERROR(MATCH($C535,My_Audit!$B$2:$B$456,0),0)</f>
        <v>0</v>
      </c>
      <c r="AC535" s="80">
        <f>IFERROR(MATCH($E535,Models!$I$2:$I$605,0),0)</f>
        <v>0</v>
      </c>
      <c r="AD535" s="80">
        <f>IFERROR(MATCH($A535,Output_Win!$A$2:$A$243,0),0)</f>
        <v>0</v>
      </c>
    </row>
    <row r="536" spans="1:30">
      <c r="A536" s="40" t="str">
        <f>_xlfn.TEXTJOIN("",TRUE,Input!$A$4,TEXT(ROW(My_Audit!A535)+Input!$A$8-1,"00"))</f>
        <v>W4923</v>
      </c>
      <c r="B536" s="40" t="str">
        <f>_xlfn.TEXTJOIN("-",TRUE,"ITD",Input!$A$2,A536)</f>
        <v>ITD-SHR11749-W4923</v>
      </c>
      <c r="C536" s="41" t="str" cm="1">
        <f t="array" ref="C536">IF(($Y536+$Z536+$AA536+$AD536)=0,"",IFERROR(_xlfn.LET(_xlpm.CSVVal,IF($Y536=0,"",INDEX(CSV!B$2:B$510,$Y536)),_xlpm.MacVal,IF($Z536=0,"",INDEX(Output_Mac!B$2:B$500,$Z536)),_xlpm.WinVal,IF($AD536=0,"",INDEX(Output_Win!B$2:B$243,$AD536)),_xlpm.MyAuditVal,IF($AA536=0,"",INDEX(My_Audit!B$2:B$456,$AA536)),_xlfn.IFS(_xlpm.MyAuditVal&lt;&gt;"",_xlpm.MyAuditVal,_xlpm.MacVal&lt;&gt;"",_xlpm.MacVal,_xlpm.WinVal&lt;&gt;"",_xlpm.WinVal,_xlpm.CSVVal&lt;&gt;"",_xlpm.CSVVal)),""))</f>
        <v/>
      </c>
      <c r="D536" s="41" t="str" cm="1">
        <f t="array" ref="D536">IF(($Y536+$Z536+$AA536+$AD536)=0,"",IFERROR(_xlfn.LET(_xlpm.CSVVal,IF($Y536=0,"",INDEX(CSV!C$2:C$510,$Y536)),_xlpm.MacVal,IF($Z536=0,"",INDEX(Output_Mac!D$2:D$500,$Z536)),_xlpm.WinVal,IF($AD536=0,"",INDEX(Output_Win!D$2:D$243,$AD536)),_xlpm.MyAuditVal,IF($AA536=0,"",INDEX(My_Audit!C$2:C$456,$AA536)),_xlfn.IFS(_xlpm.MyAuditVal&lt;&gt;"",_xlpm.MyAuditVal,_xlpm.MacVal&lt;&gt;"",_xlpm.MacVal,_xlpm.WinVal&lt;&gt;"",_xlpm.WinVal,_xlpm.CSVVal&lt;&gt;"",_xlpm.CSVVal)),""))</f>
        <v/>
      </c>
      <c r="E536" s="41" t="str" cm="1">
        <f t="array" ref="E536">IF(($Y536+$Z536+$AA536+$AD536)=0,"",IFERROR(_xlfn.LET(_xlpm.CSVVal,IF($Y536=0,"",INDEX(CSV!E$2:E$510,$Y536)),_xlpm.MacVal,IF($Z536=0,"",INDEX(Output_Mac!C$2:C$500,$Z536)),_xlpm.WinVal,IF($AD536=0,"",INDEX(Output_Win!C$2:C$243,$AD536)),_xlpm.MyAuditVal,IF($AA536=0,"",INDEX(My_Audit!D$2:D$456,$AA536)),_xlfn.IFS(_xlpm.MyAuditVal&lt;&gt;"",_xlpm.MyAuditVal,_xlpm.MacVal&lt;&gt;"",_xlpm.MacVal,_xlpm.WinVal&lt;&gt;"",_xlpm.WinVal,_xlpm.CSVVal&lt;&gt;"",_xlpm.CSVVal)),""))</f>
        <v/>
      </c>
      <c r="F536" s="41" t="str" cm="1">
        <f t="array" ref="F536">IF(($Y536+$Z536+$AA536+$AD536)=0,"",IFERROR(_xlfn.LET(_xlpm.CSVVal,IF($Y536=0,"",INDEX(CSV!F$2:F$510,$Y536)),_xlpm.MacVal,IF($Z536=0,"",INDEX(Output_Mac!E$2:E$500,$Z536)),_xlpm.WinVal,IF($AD536=0,"",INDEX(Output_Win!E$2:E$243,$AD536)),_xlpm.MyAuditVal,IF($AA536=0,"",INDEX(My_Audit!E$2:E$456,$AA536)),_xlfn.IFS(_xlpm.MyAuditVal&lt;&gt;"",_xlpm.MyAuditVal,_xlpm.MacVal&lt;&gt;"",_xlpm.MacVal,_xlpm.WinVal&lt;&gt;"",_xlpm.WinVal,_xlpm.CSVVal&lt;&gt;"",PROPER(_xlpm.CSVVal))),""))</f>
        <v/>
      </c>
      <c r="G536" s="41" t="str" cm="1">
        <f t="array" ref="G536">IF(($Y536+$Z536+$AA536+$AD536)=0,"",IFERROR(_xlfn.LET(_xlpm.CSVVal,IF($Y536=0,"",INDEX(CSV!G$2:G$510,$Y536)),_xlpm.MacVal,IF($Z536=0,"",INDEX(Output_Mac!G$2:G$500,$Z536)),_xlpm.WinVal,IF($AD536=0,"",INDEX(Output_Win!G$2:G$243,$AD536)),_xlpm.MyAuditVal,IF($AA536=0,"",INDEX(My_Audit!F$2:F$456,$AA536)),_xlfn.IFS(_xlpm.MyAuditVal&lt;&gt;"",_xlpm.MyAuditVal,_xlpm.MacVal&lt;&gt;"",_xlpm.MacVal,_xlpm.WinVal&lt;&gt;"",_xlpm.WinVal,_xlpm.CSVVal&lt;&gt;"",_xlpm.CSVVal)),""))</f>
        <v/>
      </c>
      <c r="H536" s="41" t="str" cm="1">
        <f t="array" ref="H536">IF($Z536&gt;0,INDEX(Output_Mac!H$2:H$500,$Z536),IF($AD536&gt;0,INDEX(Output_Win!H$2:H$243,$AD536),IF($AA536&gt;0,_xlfn.LET(_xlpm.MyAuditVal,INDEX(My_Audit!G$2:G$456,$AA536),IF(_xlpm.MyAuditVal=0,"",_xlpm.MyAuditVal)),"")))</f>
        <v/>
      </c>
      <c r="I536" s="41" t="str" cm="1">
        <f t="array" ref="I536">IF(($Y536+$Z536+$AA536+$AD536)=0,"",IFERROR(_xlfn.LET(_xlpm.CSVVal,IF($Y536=0,"",INDEX(CSV!H$2:H$510,$Y536)),_xlpm.MacVal,IF($Z536=0,"",INDEX(Output_Mac!I$2:I$500,$Z536)),_xlpm.WinVal,IF($AD536=0,"",INDEX(Output_Win!I$2:I$243,$AD536)),_xlpm.MyAuditVal,IF($AA536=0,"",INDEX(My_Audit!H$2:H$456,$AA536)),_xlfn.IFS(_xlpm.MyAuditVal&lt;&gt;"",_xlpm.MyAuditVal,_xlpm.MacVal&lt;&gt;"",_xlpm.MacVal,_xlpm.WinVal&lt;&gt;"",_xlpm.WinVal,_xlpm.CSVVal&lt;&gt;"",_xlpm.CSVVal)),""))</f>
        <v/>
      </c>
      <c r="J536" s="41" t="str" cm="1">
        <f t="array" ref="J536">IF(($Y536+$Z536+$AA536+$AD536)=0,"",IFERROR(_xlfn.LET(_xlpm.CSVVal,IF($Y536=0,"",INDEX(CSV!J$2:J$510,$Y536)),_xlpm.MacVal,IF($Z536=0,"",INDEX(Output_Mac!J$2:J$500,$Z536)),_xlpm.WinVal,IF($AD536=0,"",INDEX(Output_Win!J$2:J$243,$AD536)),_xlpm.MyAuditVal,IF($AA536=0,"",INDEX(My_Audit!I$2:I$456,$AA536)),_xlfn.IFS(_xlpm.MyAuditVal&lt;&gt;"",_xlpm.MyAuditVal,_xlpm.MacVal&lt;&gt;"",_xlpm.MacVal,_xlpm.WinVal&lt;&gt;"",_xlpm.WinVal,_xlpm.CSVVal&lt;&gt;"",_xlpm.CSVVal)),""))</f>
        <v/>
      </c>
      <c r="K536" s="41" t="str" cm="1">
        <f t="array" ref="K536">IF(($Y536+$Z536+$AA536+$AD536)=0,"",IFERROR(_xlfn.LET(_xlpm.CSVVal,IF($Y536=0,"",INDEX(CSV!N$2:N$510,$Y536)),_xlpm.MacVal,IF($Z536=0,"",INDEX(Output_Mac!L$2:L$500,$Z536)),_xlpm.WinVal,IF($AD536=0,"",INDEX(Output_Win!L$2:L$243,$AD536)),_xlpm.MyAuditVal,IF($AA536=0,"",INDEX(My_Audit!J$2:J$456,$AA536)),_xlfn.IFS(_xlpm.MyAuditVal&lt;&gt;"",_xlpm.MyAuditVal,_xlpm.MacVal&lt;&gt;"",_xlpm.MacVal,_xlpm.WinVal&lt;&gt;"",_xlpm.WinVal,_xlpm.CSVVal&lt;&gt;"",_xlpm.CSVVal)),""))</f>
        <v/>
      </c>
      <c r="L536" s="41" t="str" cm="1">
        <f t="array" ref="L536">IF(($Y536+$Z536+$AA536+$AD536)=0,"",IFERROR(_xlfn.LET(_xlpm.CSVVal,IF($Y536=0,"",INDEX(CSV!Q$2:Q$510,$Y536)),_xlpm.MacVal,IF($Z536=0,"",INDEX(Output_Mac!M$2:M$500,$Z536)),_xlpm.WinVal,IF($AD536=0,"",INDEX(Output_Win!M$2:M$243,$AD536)),_xlpm.MyAuditVal,IF($AA536=0,"",INDEX(My_Audit!K$2:K$456,$AA536)),_xlfn.IFS(_xlpm.MyAuditVal&lt;&gt;"",_xlpm.MyAuditVal,_xlpm.MacVal&lt;&gt;"",_xlpm.MacVal,_xlpm.WinVal&lt;&gt;"",_xlpm.WinVal,_xlpm.CSVVal&lt;&gt;"",_xlpm.CSVVal)),""))</f>
        <v/>
      </c>
      <c r="M536" s="41" t="str" cm="1">
        <f t="array" ref="M536">IF(($Y536+$Z536+$AA536+$AD536)=0,"",ExpandDiagCodes(_xlfn.TEXTJOIN(", ",TRUE,IF($AA536=0,"",INDEX(My_Audit!N$2:N$456,$AA536)),IF($Z536=0,"",INDEX(Output_Mac!S$2:S$500,$Z536)),IF($AD536=0,"",INDEX(Output_Win!S$2:S$243,$AD536)),IF($Y536=0,"",INDEX(CSV!AE$2:AE$510,$Y536)))))</f>
        <v/>
      </c>
      <c r="N536" s="41" t="str" cm="1">
        <f t="array" ref="N536">IF(($Y536+$Z536+$AA536+$AD536)=0,"",IFERROR(_xlfn.LET(_xlpm.CSVVal,IF($Y536=0,"",INDEX(CSV!AG$2:AG$510,$Y536)),_xlpm.MacVal,IF($Z536=0,"",INDEX(Output_Mac!T$2:T$500,$Z536)),_xlpm.WinVal,IF($AD536=0,"",INDEX(Output_Win!T$2:T$243,$AD536)),_xlpm.MyAuditVal,IF($AA536=0,"",INDEX(My_Audit!O$2:O$456,$AA536)),_xlfn.IFS(_xlpm.MyAuditVal&lt;&gt;"",_xlpm.MyAuditVal,_xlpm.MacVal&lt;&gt;"",_xlpm.MacVal,_xlpm.WinVal&lt;&gt;"",_xlpm.WinVal,_xlpm.CSVVal&lt;&gt;"",_xlpm.CSVVal)),""))</f>
        <v/>
      </c>
      <c r="O536" s="40" t="str" cm="1">
        <f t="array" ref="O536">IF($AB536=0,"",INDEX(My_Audit!P$2:P$456,$AB536))&amp;""</f>
        <v/>
      </c>
      <c r="P536" s="40"/>
      <c r="Q536" s="41" t="str">
        <f>IF(LEFT(N536,4)="Pass","Nist SP 800-88",My_Audit!R536)&amp;""</f>
        <v/>
      </c>
      <c r="R536" s="40"/>
      <c r="S536" s="40"/>
      <c r="T536" s="41" t="str" cm="1">
        <f t="array" ref="T536">IF($AC536=0,"",INDEX(Models!J$2:J$605,$AC536))</f>
        <v/>
      </c>
      <c r="U536" s="40"/>
      <c r="V536" s="40"/>
      <c r="W536" s="79" t="str" cm="1">
        <f t="array" ref="W536">IF(($Z536+$AA536+$AD536)=0,"",ExpandDiagCodes(_xlfn.TEXTJOIN(", ",TRUE,IF($AA536=0,"",INDEX(My_Audit!L$2:L$456,$AA536)),IF($Z536=0,"",INDEX(Output_Mac!AA$2:AA$500,$Z536)),IF($AD536=0,"",INDEX(Output_Win!AA$2:AA$243,$AD536)))))</f>
        <v/>
      </c>
      <c r="Y536" s="80">
        <f>IFERROR(MATCH($A536,CSV!$A$2:$A$510,0),0)</f>
        <v>0</v>
      </c>
      <c r="Z536" s="80">
        <f>IFERROR(MATCH($A536,Output_Mac!$A$2:$A$500,0),0)</f>
        <v>0</v>
      </c>
      <c r="AA536" s="80">
        <f>IFERROR(MATCH($A536,My_Audit!$A$2:$A$456,0),0)</f>
        <v>0</v>
      </c>
      <c r="AB536" s="80">
        <f>IFERROR(MATCH($C536,My_Audit!$B$2:$B$456,0),0)</f>
        <v>0</v>
      </c>
      <c r="AC536" s="80">
        <f>IFERROR(MATCH($E536,Models!$I$2:$I$605,0),0)</f>
        <v>0</v>
      </c>
      <c r="AD536" s="80">
        <f>IFERROR(MATCH($A536,Output_Win!$A$2:$A$243,0),0)</f>
        <v>0</v>
      </c>
    </row>
    <row r="537" spans="1:30">
      <c r="A537" s="40" t="str">
        <f>_xlfn.TEXTJOIN("",TRUE,Input!$A$4,TEXT(ROW(My_Audit!A536)+Input!$A$8-1,"00"))</f>
        <v>W4924</v>
      </c>
      <c r="B537" s="40" t="str">
        <f>_xlfn.TEXTJOIN("-",TRUE,"ITD",Input!$A$2,A537)</f>
        <v>ITD-SHR11749-W4924</v>
      </c>
      <c r="C537" s="41" t="str" cm="1">
        <f t="array" ref="C537">IF(($Y537+$Z537+$AA537+$AD537)=0,"",IFERROR(_xlfn.LET(_xlpm.CSVVal,IF($Y537=0,"",INDEX(CSV!B$2:B$510,$Y537)),_xlpm.MacVal,IF($Z537=0,"",INDEX(Output_Mac!B$2:B$500,$Z537)),_xlpm.WinVal,IF($AD537=0,"",INDEX(Output_Win!B$2:B$243,$AD537)),_xlpm.MyAuditVal,IF($AA537=0,"",INDEX(My_Audit!B$2:B$456,$AA537)),_xlfn.IFS(_xlpm.MyAuditVal&lt;&gt;"",_xlpm.MyAuditVal,_xlpm.MacVal&lt;&gt;"",_xlpm.MacVal,_xlpm.WinVal&lt;&gt;"",_xlpm.WinVal,_xlpm.CSVVal&lt;&gt;"",_xlpm.CSVVal)),""))</f>
        <v/>
      </c>
      <c r="D537" s="41" t="str" cm="1">
        <f t="array" ref="D537">IF(($Y537+$Z537+$AA537+$AD537)=0,"",IFERROR(_xlfn.LET(_xlpm.CSVVal,IF($Y537=0,"",INDEX(CSV!C$2:C$510,$Y537)),_xlpm.MacVal,IF($Z537=0,"",INDEX(Output_Mac!D$2:D$500,$Z537)),_xlpm.WinVal,IF($AD537=0,"",INDEX(Output_Win!D$2:D$243,$AD537)),_xlpm.MyAuditVal,IF($AA537=0,"",INDEX(My_Audit!C$2:C$456,$AA537)),_xlfn.IFS(_xlpm.MyAuditVal&lt;&gt;"",_xlpm.MyAuditVal,_xlpm.MacVal&lt;&gt;"",_xlpm.MacVal,_xlpm.WinVal&lt;&gt;"",_xlpm.WinVal,_xlpm.CSVVal&lt;&gt;"",_xlpm.CSVVal)),""))</f>
        <v/>
      </c>
      <c r="E537" s="41" t="str" cm="1">
        <f t="array" ref="E537">IF(($Y537+$Z537+$AA537+$AD537)=0,"",IFERROR(_xlfn.LET(_xlpm.CSVVal,IF($Y537=0,"",INDEX(CSV!E$2:E$510,$Y537)),_xlpm.MacVal,IF($Z537=0,"",INDEX(Output_Mac!C$2:C$500,$Z537)),_xlpm.WinVal,IF($AD537=0,"",INDEX(Output_Win!C$2:C$243,$AD537)),_xlpm.MyAuditVal,IF($AA537=0,"",INDEX(My_Audit!D$2:D$456,$AA537)),_xlfn.IFS(_xlpm.MyAuditVal&lt;&gt;"",_xlpm.MyAuditVal,_xlpm.MacVal&lt;&gt;"",_xlpm.MacVal,_xlpm.WinVal&lt;&gt;"",_xlpm.WinVal,_xlpm.CSVVal&lt;&gt;"",_xlpm.CSVVal)),""))</f>
        <v/>
      </c>
      <c r="F537" s="41" t="str" cm="1">
        <f t="array" ref="F537">IF(($Y537+$Z537+$AA537+$AD537)=0,"",IFERROR(_xlfn.LET(_xlpm.CSVVal,IF($Y537=0,"",INDEX(CSV!F$2:F$510,$Y537)),_xlpm.MacVal,IF($Z537=0,"",INDEX(Output_Mac!E$2:E$500,$Z537)),_xlpm.WinVal,IF($AD537=0,"",INDEX(Output_Win!E$2:E$243,$AD537)),_xlpm.MyAuditVal,IF($AA537=0,"",INDEX(My_Audit!E$2:E$456,$AA537)),_xlfn.IFS(_xlpm.MyAuditVal&lt;&gt;"",_xlpm.MyAuditVal,_xlpm.MacVal&lt;&gt;"",_xlpm.MacVal,_xlpm.WinVal&lt;&gt;"",_xlpm.WinVal,_xlpm.CSVVal&lt;&gt;"",PROPER(_xlpm.CSVVal))),""))</f>
        <v/>
      </c>
      <c r="G537" s="41" t="str" cm="1">
        <f t="array" ref="G537">IF(($Y537+$Z537+$AA537+$AD537)=0,"",IFERROR(_xlfn.LET(_xlpm.CSVVal,IF($Y537=0,"",INDEX(CSV!G$2:G$510,$Y537)),_xlpm.MacVal,IF($Z537=0,"",INDEX(Output_Mac!G$2:G$500,$Z537)),_xlpm.WinVal,IF($AD537=0,"",INDEX(Output_Win!G$2:G$243,$AD537)),_xlpm.MyAuditVal,IF($AA537=0,"",INDEX(My_Audit!F$2:F$456,$AA537)),_xlfn.IFS(_xlpm.MyAuditVal&lt;&gt;"",_xlpm.MyAuditVal,_xlpm.MacVal&lt;&gt;"",_xlpm.MacVal,_xlpm.WinVal&lt;&gt;"",_xlpm.WinVal,_xlpm.CSVVal&lt;&gt;"",_xlpm.CSVVal)),""))</f>
        <v/>
      </c>
      <c r="H537" s="41" t="str" cm="1">
        <f t="array" ref="H537">IF($Z537&gt;0,INDEX(Output_Mac!H$2:H$500,$Z537),IF($AD537&gt;0,INDEX(Output_Win!H$2:H$243,$AD537),IF($AA537&gt;0,_xlfn.LET(_xlpm.MyAuditVal,INDEX(My_Audit!G$2:G$456,$AA537),IF(_xlpm.MyAuditVal=0,"",_xlpm.MyAuditVal)),"")))</f>
        <v/>
      </c>
      <c r="I537" s="41" t="str" cm="1">
        <f t="array" ref="I537">IF(($Y537+$Z537+$AA537+$AD537)=0,"",IFERROR(_xlfn.LET(_xlpm.CSVVal,IF($Y537=0,"",INDEX(CSV!H$2:H$510,$Y537)),_xlpm.MacVal,IF($Z537=0,"",INDEX(Output_Mac!I$2:I$500,$Z537)),_xlpm.WinVal,IF($AD537=0,"",INDEX(Output_Win!I$2:I$243,$AD537)),_xlpm.MyAuditVal,IF($AA537=0,"",INDEX(My_Audit!H$2:H$456,$AA537)),_xlfn.IFS(_xlpm.MyAuditVal&lt;&gt;"",_xlpm.MyAuditVal,_xlpm.MacVal&lt;&gt;"",_xlpm.MacVal,_xlpm.WinVal&lt;&gt;"",_xlpm.WinVal,_xlpm.CSVVal&lt;&gt;"",_xlpm.CSVVal)),""))</f>
        <v/>
      </c>
      <c r="J537" s="41" t="str" cm="1">
        <f t="array" ref="J537">IF(($Y537+$Z537+$AA537+$AD537)=0,"",IFERROR(_xlfn.LET(_xlpm.CSVVal,IF($Y537=0,"",INDEX(CSV!J$2:J$510,$Y537)),_xlpm.MacVal,IF($Z537=0,"",INDEX(Output_Mac!J$2:J$500,$Z537)),_xlpm.WinVal,IF($AD537=0,"",INDEX(Output_Win!J$2:J$243,$AD537)),_xlpm.MyAuditVal,IF($AA537=0,"",INDEX(My_Audit!I$2:I$456,$AA537)),_xlfn.IFS(_xlpm.MyAuditVal&lt;&gt;"",_xlpm.MyAuditVal,_xlpm.MacVal&lt;&gt;"",_xlpm.MacVal,_xlpm.WinVal&lt;&gt;"",_xlpm.WinVal,_xlpm.CSVVal&lt;&gt;"",_xlpm.CSVVal)),""))</f>
        <v/>
      </c>
      <c r="K537" s="41" t="str" cm="1">
        <f t="array" ref="K537">IF(($Y537+$Z537+$AA537+$AD537)=0,"",IFERROR(_xlfn.LET(_xlpm.CSVVal,IF($Y537=0,"",INDEX(CSV!N$2:N$510,$Y537)),_xlpm.MacVal,IF($Z537=0,"",INDEX(Output_Mac!L$2:L$500,$Z537)),_xlpm.WinVal,IF($AD537=0,"",INDEX(Output_Win!L$2:L$243,$AD537)),_xlpm.MyAuditVal,IF($AA537=0,"",INDEX(My_Audit!J$2:J$456,$AA537)),_xlfn.IFS(_xlpm.MyAuditVal&lt;&gt;"",_xlpm.MyAuditVal,_xlpm.MacVal&lt;&gt;"",_xlpm.MacVal,_xlpm.WinVal&lt;&gt;"",_xlpm.WinVal,_xlpm.CSVVal&lt;&gt;"",_xlpm.CSVVal)),""))</f>
        <v/>
      </c>
      <c r="L537" s="41" t="str" cm="1">
        <f t="array" ref="L537">IF(($Y537+$Z537+$AA537+$AD537)=0,"",IFERROR(_xlfn.LET(_xlpm.CSVVal,IF($Y537=0,"",INDEX(CSV!Q$2:Q$510,$Y537)),_xlpm.MacVal,IF($Z537=0,"",INDEX(Output_Mac!M$2:M$500,$Z537)),_xlpm.WinVal,IF($AD537=0,"",INDEX(Output_Win!M$2:M$243,$AD537)),_xlpm.MyAuditVal,IF($AA537=0,"",INDEX(My_Audit!K$2:K$456,$AA537)),_xlfn.IFS(_xlpm.MyAuditVal&lt;&gt;"",_xlpm.MyAuditVal,_xlpm.MacVal&lt;&gt;"",_xlpm.MacVal,_xlpm.WinVal&lt;&gt;"",_xlpm.WinVal,_xlpm.CSVVal&lt;&gt;"",_xlpm.CSVVal)),""))</f>
        <v/>
      </c>
      <c r="M537" s="41" t="str" cm="1">
        <f t="array" ref="M537">IF(($Y537+$Z537+$AA537+$AD537)=0,"",ExpandDiagCodes(_xlfn.TEXTJOIN(", ",TRUE,IF($AA537=0,"",INDEX(My_Audit!N$2:N$456,$AA537)),IF($Z537=0,"",INDEX(Output_Mac!S$2:S$500,$Z537)),IF($AD537=0,"",INDEX(Output_Win!S$2:S$243,$AD537)),IF($Y537=0,"",INDEX(CSV!AE$2:AE$510,$Y537)))))</f>
        <v/>
      </c>
      <c r="N537" s="41" t="str" cm="1">
        <f t="array" ref="N537">IF(($Y537+$Z537+$AA537+$AD537)=0,"",IFERROR(_xlfn.LET(_xlpm.CSVVal,IF($Y537=0,"",INDEX(CSV!AG$2:AG$510,$Y537)),_xlpm.MacVal,IF($Z537=0,"",INDEX(Output_Mac!T$2:T$500,$Z537)),_xlpm.WinVal,IF($AD537=0,"",INDEX(Output_Win!T$2:T$243,$AD537)),_xlpm.MyAuditVal,IF($AA537=0,"",INDEX(My_Audit!O$2:O$456,$AA537)),_xlfn.IFS(_xlpm.MyAuditVal&lt;&gt;"",_xlpm.MyAuditVal,_xlpm.MacVal&lt;&gt;"",_xlpm.MacVal,_xlpm.WinVal&lt;&gt;"",_xlpm.WinVal,_xlpm.CSVVal&lt;&gt;"",_xlpm.CSVVal)),""))</f>
        <v/>
      </c>
      <c r="O537" s="40" t="str" cm="1">
        <f t="array" ref="O537">IF($AB537=0,"",INDEX(My_Audit!P$2:P$456,$AB537))&amp;""</f>
        <v/>
      </c>
      <c r="P537" s="40"/>
      <c r="Q537" s="41" t="str">
        <f>IF(LEFT(N537,4)="Pass","Nist SP 800-88",My_Audit!R537)&amp;""</f>
        <v/>
      </c>
      <c r="R537" s="40"/>
      <c r="S537" s="40"/>
      <c r="T537" s="41" t="str" cm="1">
        <f t="array" ref="T537">IF($AC537=0,"",INDEX(Models!J$2:J$605,$AC537))</f>
        <v/>
      </c>
      <c r="U537" s="40"/>
      <c r="V537" s="40"/>
      <c r="W537" s="79" t="str" cm="1">
        <f t="array" ref="W537">IF(($Z537+$AA537+$AD537)=0,"",ExpandDiagCodes(_xlfn.TEXTJOIN(", ",TRUE,IF($AA537=0,"",INDEX(My_Audit!L$2:L$456,$AA537)),IF($Z537=0,"",INDEX(Output_Mac!AA$2:AA$500,$Z537)),IF($AD537=0,"",INDEX(Output_Win!AA$2:AA$243,$AD537)))))</f>
        <v/>
      </c>
      <c r="Y537" s="80">
        <f>IFERROR(MATCH($A537,CSV!$A$2:$A$510,0),0)</f>
        <v>0</v>
      </c>
      <c r="Z537" s="80">
        <f>IFERROR(MATCH($A537,Output_Mac!$A$2:$A$500,0),0)</f>
        <v>0</v>
      </c>
      <c r="AA537" s="80">
        <f>IFERROR(MATCH($A537,My_Audit!$A$2:$A$456,0),0)</f>
        <v>0</v>
      </c>
      <c r="AB537" s="80">
        <f>IFERROR(MATCH($C537,My_Audit!$B$2:$B$456,0),0)</f>
        <v>0</v>
      </c>
      <c r="AC537" s="80">
        <f>IFERROR(MATCH($E537,Models!$I$2:$I$605,0),0)</f>
        <v>0</v>
      </c>
      <c r="AD537" s="80">
        <f>IFERROR(MATCH($A537,Output_Win!$A$2:$A$243,0),0)</f>
        <v>0</v>
      </c>
    </row>
    <row r="538" spans="1:30">
      <c r="A538" s="40" t="str">
        <f>_xlfn.TEXTJOIN("",TRUE,Input!$A$4,TEXT(ROW(My_Audit!A537)+Input!$A$8-1,"00"))</f>
        <v>W4925</v>
      </c>
      <c r="B538" s="40" t="str">
        <f>_xlfn.TEXTJOIN("-",TRUE,"ITD",Input!$A$2,A538)</f>
        <v>ITD-SHR11749-W4925</v>
      </c>
      <c r="C538" s="41" t="str" cm="1">
        <f t="array" ref="C538">IF(($Y538+$Z538+$AA538+$AD538)=0,"",IFERROR(_xlfn.LET(_xlpm.CSVVal,IF($Y538=0,"",INDEX(CSV!B$2:B$510,$Y538)),_xlpm.MacVal,IF($Z538=0,"",INDEX(Output_Mac!B$2:B$500,$Z538)),_xlpm.WinVal,IF($AD538=0,"",INDEX(Output_Win!B$2:B$243,$AD538)),_xlpm.MyAuditVal,IF($AA538=0,"",INDEX(My_Audit!B$2:B$456,$AA538)),_xlfn.IFS(_xlpm.MyAuditVal&lt;&gt;"",_xlpm.MyAuditVal,_xlpm.MacVal&lt;&gt;"",_xlpm.MacVal,_xlpm.WinVal&lt;&gt;"",_xlpm.WinVal,_xlpm.CSVVal&lt;&gt;"",_xlpm.CSVVal)),""))</f>
        <v/>
      </c>
      <c r="D538" s="41" t="str" cm="1">
        <f t="array" ref="D538">IF(($Y538+$Z538+$AA538+$AD538)=0,"",IFERROR(_xlfn.LET(_xlpm.CSVVal,IF($Y538=0,"",INDEX(CSV!C$2:C$510,$Y538)),_xlpm.MacVal,IF($Z538=0,"",INDEX(Output_Mac!D$2:D$500,$Z538)),_xlpm.WinVal,IF($AD538=0,"",INDEX(Output_Win!D$2:D$243,$AD538)),_xlpm.MyAuditVal,IF($AA538=0,"",INDEX(My_Audit!C$2:C$456,$AA538)),_xlfn.IFS(_xlpm.MyAuditVal&lt;&gt;"",_xlpm.MyAuditVal,_xlpm.MacVal&lt;&gt;"",_xlpm.MacVal,_xlpm.WinVal&lt;&gt;"",_xlpm.WinVal,_xlpm.CSVVal&lt;&gt;"",_xlpm.CSVVal)),""))</f>
        <v/>
      </c>
      <c r="E538" s="41" t="str" cm="1">
        <f t="array" ref="E538">IF(($Y538+$Z538+$AA538+$AD538)=0,"",IFERROR(_xlfn.LET(_xlpm.CSVVal,IF($Y538=0,"",INDEX(CSV!E$2:E$510,$Y538)),_xlpm.MacVal,IF($Z538=0,"",INDEX(Output_Mac!C$2:C$500,$Z538)),_xlpm.WinVal,IF($AD538=0,"",INDEX(Output_Win!C$2:C$243,$AD538)),_xlpm.MyAuditVal,IF($AA538=0,"",INDEX(My_Audit!D$2:D$456,$AA538)),_xlfn.IFS(_xlpm.MyAuditVal&lt;&gt;"",_xlpm.MyAuditVal,_xlpm.MacVal&lt;&gt;"",_xlpm.MacVal,_xlpm.WinVal&lt;&gt;"",_xlpm.WinVal,_xlpm.CSVVal&lt;&gt;"",_xlpm.CSVVal)),""))</f>
        <v/>
      </c>
      <c r="F538" s="41" t="str" cm="1">
        <f t="array" ref="F538">IF(($Y538+$Z538+$AA538+$AD538)=0,"",IFERROR(_xlfn.LET(_xlpm.CSVVal,IF($Y538=0,"",INDEX(CSV!F$2:F$510,$Y538)),_xlpm.MacVal,IF($Z538=0,"",INDEX(Output_Mac!E$2:E$500,$Z538)),_xlpm.WinVal,IF($AD538=0,"",INDEX(Output_Win!E$2:E$243,$AD538)),_xlpm.MyAuditVal,IF($AA538=0,"",INDEX(My_Audit!E$2:E$456,$AA538)),_xlfn.IFS(_xlpm.MyAuditVal&lt;&gt;"",_xlpm.MyAuditVal,_xlpm.MacVal&lt;&gt;"",_xlpm.MacVal,_xlpm.WinVal&lt;&gt;"",_xlpm.WinVal,_xlpm.CSVVal&lt;&gt;"",PROPER(_xlpm.CSVVal))),""))</f>
        <v/>
      </c>
      <c r="G538" s="41" t="str" cm="1">
        <f t="array" ref="G538">IF(($Y538+$Z538+$AA538+$AD538)=0,"",IFERROR(_xlfn.LET(_xlpm.CSVVal,IF($Y538=0,"",INDEX(CSV!G$2:G$510,$Y538)),_xlpm.MacVal,IF($Z538=0,"",INDEX(Output_Mac!G$2:G$500,$Z538)),_xlpm.WinVal,IF($AD538=0,"",INDEX(Output_Win!G$2:G$243,$AD538)),_xlpm.MyAuditVal,IF($AA538=0,"",INDEX(My_Audit!F$2:F$456,$AA538)),_xlfn.IFS(_xlpm.MyAuditVal&lt;&gt;"",_xlpm.MyAuditVal,_xlpm.MacVal&lt;&gt;"",_xlpm.MacVal,_xlpm.WinVal&lt;&gt;"",_xlpm.WinVal,_xlpm.CSVVal&lt;&gt;"",_xlpm.CSVVal)),""))</f>
        <v/>
      </c>
      <c r="H538" s="41" t="str" cm="1">
        <f t="array" ref="H538">IF($Z538&gt;0,INDEX(Output_Mac!H$2:H$500,$Z538),IF($AD538&gt;0,INDEX(Output_Win!H$2:H$243,$AD538),IF($AA538&gt;0,_xlfn.LET(_xlpm.MyAuditVal,INDEX(My_Audit!G$2:G$456,$AA538),IF(_xlpm.MyAuditVal=0,"",_xlpm.MyAuditVal)),"")))</f>
        <v/>
      </c>
      <c r="I538" s="41" t="str" cm="1">
        <f t="array" ref="I538">IF(($Y538+$Z538+$AA538+$AD538)=0,"",IFERROR(_xlfn.LET(_xlpm.CSVVal,IF($Y538=0,"",INDEX(CSV!H$2:H$510,$Y538)),_xlpm.MacVal,IF($Z538=0,"",INDEX(Output_Mac!I$2:I$500,$Z538)),_xlpm.WinVal,IF($AD538=0,"",INDEX(Output_Win!I$2:I$243,$AD538)),_xlpm.MyAuditVal,IF($AA538=0,"",INDEX(My_Audit!H$2:H$456,$AA538)),_xlfn.IFS(_xlpm.MyAuditVal&lt;&gt;"",_xlpm.MyAuditVal,_xlpm.MacVal&lt;&gt;"",_xlpm.MacVal,_xlpm.WinVal&lt;&gt;"",_xlpm.WinVal,_xlpm.CSVVal&lt;&gt;"",_xlpm.CSVVal)),""))</f>
        <v/>
      </c>
      <c r="J538" s="41" t="str" cm="1">
        <f t="array" ref="J538">IF(($Y538+$Z538+$AA538+$AD538)=0,"",IFERROR(_xlfn.LET(_xlpm.CSVVal,IF($Y538=0,"",INDEX(CSV!J$2:J$510,$Y538)),_xlpm.MacVal,IF($Z538=0,"",INDEX(Output_Mac!J$2:J$500,$Z538)),_xlpm.WinVal,IF($AD538=0,"",INDEX(Output_Win!J$2:J$243,$AD538)),_xlpm.MyAuditVal,IF($AA538=0,"",INDEX(My_Audit!I$2:I$456,$AA538)),_xlfn.IFS(_xlpm.MyAuditVal&lt;&gt;"",_xlpm.MyAuditVal,_xlpm.MacVal&lt;&gt;"",_xlpm.MacVal,_xlpm.WinVal&lt;&gt;"",_xlpm.WinVal,_xlpm.CSVVal&lt;&gt;"",_xlpm.CSVVal)),""))</f>
        <v/>
      </c>
      <c r="K538" s="41" t="str" cm="1">
        <f t="array" ref="K538">IF(($Y538+$Z538+$AA538+$AD538)=0,"",IFERROR(_xlfn.LET(_xlpm.CSVVal,IF($Y538=0,"",INDEX(CSV!N$2:N$510,$Y538)),_xlpm.MacVal,IF($Z538=0,"",INDEX(Output_Mac!L$2:L$500,$Z538)),_xlpm.WinVal,IF($AD538=0,"",INDEX(Output_Win!L$2:L$243,$AD538)),_xlpm.MyAuditVal,IF($AA538=0,"",INDEX(My_Audit!J$2:J$456,$AA538)),_xlfn.IFS(_xlpm.MyAuditVal&lt;&gt;"",_xlpm.MyAuditVal,_xlpm.MacVal&lt;&gt;"",_xlpm.MacVal,_xlpm.WinVal&lt;&gt;"",_xlpm.WinVal,_xlpm.CSVVal&lt;&gt;"",_xlpm.CSVVal)),""))</f>
        <v/>
      </c>
      <c r="L538" s="41" t="str" cm="1">
        <f t="array" ref="L538">IF(($Y538+$Z538+$AA538+$AD538)=0,"",IFERROR(_xlfn.LET(_xlpm.CSVVal,IF($Y538=0,"",INDEX(CSV!Q$2:Q$510,$Y538)),_xlpm.MacVal,IF($Z538=0,"",INDEX(Output_Mac!M$2:M$500,$Z538)),_xlpm.WinVal,IF($AD538=0,"",INDEX(Output_Win!M$2:M$243,$AD538)),_xlpm.MyAuditVal,IF($AA538=0,"",INDEX(My_Audit!K$2:K$456,$AA538)),_xlfn.IFS(_xlpm.MyAuditVal&lt;&gt;"",_xlpm.MyAuditVal,_xlpm.MacVal&lt;&gt;"",_xlpm.MacVal,_xlpm.WinVal&lt;&gt;"",_xlpm.WinVal,_xlpm.CSVVal&lt;&gt;"",_xlpm.CSVVal)),""))</f>
        <v/>
      </c>
      <c r="M538" s="41" t="str" cm="1">
        <f t="array" ref="M538">IF(($Y538+$Z538+$AA538+$AD538)=0,"",ExpandDiagCodes(_xlfn.TEXTJOIN(", ",TRUE,IF($AA538=0,"",INDEX(My_Audit!N$2:N$456,$AA538)),IF($Z538=0,"",INDEX(Output_Mac!S$2:S$500,$Z538)),IF($AD538=0,"",INDEX(Output_Win!S$2:S$243,$AD538)),IF($Y538=0,"",INDEX(CSV!AE$2:AE$510,$Y538)))))</f>
        <v/>
      </c>
      <c r="N538" s="41" t="str" cm="1">
        <f t="array" ref="N538">IF(($Y538+$Z538+$AA538+$AD538)=0,"",IFERROR(_xlfn.LET(_xlpm.CSVVal,IF($Y538=0,"",INDEX(CSV!AG$2:AG$510,$Y538)),_xlpm.MacVal,IF($Z538=0,"",INDEX(Output_Mac!T$2:T$500,$Z538)),_xlpm.WinVal,IF($AD538=0,"",INDEX(Output_Win!T$2:T$243,$AD538)),_xlpm.MyAuditVal,IF($AA538=0,"",INDEX(My_Audit!O$2:O$456,$AA538)),_xlfn.IFS(_xlpm.MyAuditVal&lt;&gt;"",_xlpm.MyAuditVal,_xlpm.MacVal&lt;&gt;"",_xlpm.MacVal,_xlpm.WinVal&lt;&gt;"",_xlpm.WinVal,_xlpm.CSVVal&lt;&gt;"",_xlpm.CSVVal)),""))</f>
        <v/>
      </c>
      <c r="O538" s="40" t="str" cm="1">
        <f t="array" ref="O538">IF($AB538=0,"",INDEX(My_Audit!P$2:P$456,$AB538))&amp;""</f>
        <v/>
      </c>
      <c r="P538" s="40"/>
      <c r="Q538" s="41" t="str">
        <f>IF(LEFT(N538,4)="Pass","Nist SP 800-88",My_Audit!R538)&amp;""</f>
        <v/>
      </c>
      <c r="R538" s="40"/>
      <c r="S538" s="40"/>
      <c r="T538" s="41" t="str" cm="1">
        <f t="array" ref="T538">IF($AC538=0,"",INDEX(Models!J$2:J$605,$AC538))</f>
        <v/>
      </c>
      <c r="U538" s="40"/>
      <c r="V538" s="40"/>
      <c r="W538" s="79" t="str" cm="1">
        <f t="array" ref="W538">IF(($Z538+$AA538+$AD538)=0,"",ExpandDiagCodes(_xlfn.TEXTJOIN(", ",TRUE,IF($AA538=0,"",INDEX(My_Audit!L$2:L$456,$AA538)),IF($Z538=0,"",INDEX(Output_Mac!AA$2:AA$500,$Z538)),IF($AD538=0,"",INDEX(Output_Win!AA$2:AA$243,$AD538)))))</f>
        <v/>
      </c>
      <c r="Y538" s="80">
        <f>IFERROR(MATCH($A538,CSV!$A$2:$A$510,0),0)</f>
        <v>0</v>
      </c>
      <c r="Z538" s="80">
        <f>IFERROR(MATCH($A538,Output_Mac!$A$2:$A$500,0),0)</f>
        <v>0</v>
      </c>
      <c r="AA538" s="80">
        <f>IFERROR(MATCH($A538,My_Audit!$A$2:$A$456,0),0)</f>
        <v>0</v>
      </c>
      <c r="AB538" s="80">
        <f>IFERROR(MATCH($C538,My_Audit!$B$2:$B$456,0),0)</f>
        <v>0</v>
      </c>
      <c r="AC538" s="80">
        <f>IFERROR(MATCH($E538,Models!$I$2:$I$605,0),0)</f>
        <v>0</v>
      </c>
      <c r="AD538" s="80">
        <f>IFERROR(MATCH($A538,Output_Win!$A$2:$A$243,0),0)</f>
        <v>0</v>
      </c>
    </row>
    <row r="539" spans="1:30">
      <c r="A539" s="40" t="str">
        <f>_xlfn.TEXTJOIN("",TRUE,Input!$A$4,TEXT(ROW(My_Audit!A538)+Input!$A$8-1,"00"))</f>
        <v>W4926</v>
      </c>
      <c r="B539" s="40" t="str">
        <f>_xlfn.TEXTJOIN("-",TRUE,"ITD",Input!$A$2,A539)</f>
        <v>ITD-SHR11749-W4926</v>
      </c>
      <c r="C539" s="41" t="str" cm="1">
        <f t="array" ref="C539">IF(($Y539+$Z539+$AA539+$AD539)=0,"",IFERROR(_xlfn.LET(_xlpm.CSVVal,IF($Y539=0,"",INDEX(CSV!B$2:B$510,$Y539)),_xlpm.MacVal,IF($Z539=0,"",INDEX(Output_Mac!B$2:B$500,$Z539)),_xlpm.WinVal,IF($AD539=0,"",INDEX(Output_Win!B$2:B$243,$AD539)),_xlpm.MyAuditVal,IF($AA539=0,"",INDEX(My_Audit!B$2:B$456,$AA539)),_xlfn.IFS(_xlpm.MyAuditVal&lt;&gt;"",_xlpm.MyAuditVal,_xlpm.MacVal&lt;&gt;"",_xlpm.MacVal,_xlpm.WinVal&lt;&gt;"",_xlpm.WinVal,_xlpm.CSVVal&lt;&gt;"",_xlpm.CSVVal)),""))</f>
        <v/>
      </c>
      <c r="D539" s="41" t="str" cm="1">
        <f t="array" ref="D539">IF(($Y539+$Z539+$AA539+$AD539)=0,"",IFERROR(_xlfn.LET(_xlpm.CSVVal,IF($Y539=0,"",INDEX(CSV!C$2:C$510,$Y539)),_xlpm.MacVal,IF($Z539=0,"",INDEX(Output_Mac!D$2:D$500,$Z539)),_xlpm.WinVal,IF($AD539=0,"",INDEX(Output_Win!D$2:D$243,$AD539)),_xlpm.MyAuditVal,IF($AA539=0,"",INDEX(My_Audit!C$2:C$456,$AA539)),_xlfn.IFS(_xlpm.MyAuditVal&lt;&gt;"",_xlpm.MyAuditVal,_xlpm.MacVal&lt;&gt;"",_xlpm.MacVal,_xlpm.WinVal&lt;&gt;"",_xlpm.WinVal,_xlpm.CSVVal&lt;&gt;"",_xlpm.CSVVal)),""))</f>
        <v/>
      </c>
      <c r="E539" s="41" t="str" cm="1">
        <f t="array" ref="E539">IF(($Y539+$Z539+$AA539+$AD539)=0,"",IFERROR(_xlfn.LET(_xlpm.CSVVal,IF($Y539=0,"",INDEX(CSV!E$2:E$510,$Y539)),_xlpm.MacVal,IF($Z539=0,"",INDEX(Output_Mac!C$2:C$500,$Z539)),_xlpm.WinVal,IF($AD539=0,"",INDEX(Output_Win!C$2:C$243,$AD539)),_xlpm.MyAuditVal,IF($AA539=0,"",INDEX(My_Audit!D$2:D$456,$AA539)),_xlfn.IFS(_xlpm.MyAuditVal&lt;&gt;"",_xlpm.MyAuditVal,_xlpm.MacVal&lt;&gt;"",_xlpm.MacVal,_xlpm.WinVal&lt;&gt;"",_xlpm.WinVal,_xlpm.CSVVal&lt;&gt;"",_xlpm.CSVVal)),""))</f>
        <v/>
      </c>
      <c r="F539" s="41" t="str" cm="1">
        <f t="array" ref="F539">IF(($Y539+$Z539+$AA539+$AD539)=0,"",IFERROR(_xlfn.LET(_xlpm.CSVVal,IF($Y539=0,"",INDEX(CSV!F$2:F$510,$Y539)),_xlpm.MacVal,IF($Z539=0,"",INDEX(Output_Mac!E$2:E$500,$Z539)),_xlpm.WinVal,IF($AD539=0,"",INDEX(Output_Win!E$2:E$243,$AD539)),_xlpm.MyAuditVal,IF($AA539=0,"",INDEX(My_Audit!E$2:E$456,$AA539)),_xlfn.IFS(_xlpm.MyAuditVal&lt;&gt;"",_xlpm.MyAuditVal,_xlpm.MacVal&lt;&gt;"",_xlpm.MacVal,_xlpm.WinVal&lt;&gt;"",_xlpm.WinVal,_xlpm.CSVVal&lt;&gt;"",PROPER(_xlpm.CSVVal))),""))</f>
        <v/>
      </c>
      <c r="G539" s="41" t="str" cm="1">
        <f t="array" ref="G539">IF(($Y539+$Z539+$AA539+$AD539)=0,"",IFERROR(_xlfn.LET(_xlpm.CSVVal,IF($Y539=0,"",INDEX(CSV!G$2:G$510,$Y539)),_xlpm.MacVal,IF($Z539=0,"",INDEX(Output_Mac!G$2:G$500,$Z539)),_xlpm.WinVal,IF($AD539=0,"",INDEX(Output_Win!G$2:G$243,$AD539)),_xlpm.MyAuditVal,IF($AA539=0,"",INDEX(My_Audit!F$2:F$456,$AA539)),_xlfn.IFS(_xlpm.MyAuditVal&lt;&gt;"",_xlpm.MyAuditVal,_xlpm.MacVal&lt;&gt;"",_xlpm.MacVal,_xlpm.WinVal&lt;&gt;"",_xlpm.WinVal,_xlpm.CSVVal&lt;&gt;"",_xlpm.CSVVal)),""))</f>
        <v/>
      </c>
      <c r="H539" s="41" t="str" cm="1">
        <f t="array" ref="H539">IF($Z539&gt;0,INDEX(Output_Mac!H$2:H$500,$Z539),IF($AD539&gt;0,INDEX(Output_Win!H$2:H$243,$AD539),IF($AA539&gt;0,_xlfn.LET(_xlpm.MyAuditVal,INDEX(My_Audit!G$2:G$456,$AA539),IF(_xlpm.MyAuditVal=0,"",_xlpm.MyAuditVal)),"")))</f>
        <v/>
      </c>
      <c r="I539" s="41" t="str" cm="1">
        <f t="array" ref="I539">IF(($Y539+$Z539+$AA539+$AD539)=0,"",IFERROR(_xlfn.LET(_xlpm.CSVVal,IF($Y539=0,"",INDEX(CSV!H$2:H$510,$Y539)),_xlpm.MacVal,IF($Z539=0,"",INDEX(Output_Mac!I$2:I$500,$Z539)),_xlpm.WinVal,IF($AD539=0,"",INDEX(Output_Win!I$2:I$243,$AD539)),_xlpm.MyAuditVal,IF($AA539=0,"",INDEX(My_Audit!H$2:H$456,$AA539)),_xlfn.IFS(_xlpm.MyAuditVal&lt;&gt;"",_xlpm.MyAuditVal,_xlpm.MacVal&lt;&gt;"",_xlpm.MacVal,_xlpm.WinVal&lt;&gt;"",_xlpm.WinVal,_xlpm.CSVVal&lt;&gt;"",_xlpm.CSVVal)),""))</f>
        <v/>
      </c>
      <c r="J539" s="41" t="str" cm="1">
        <f t="array" ref="J539">IF(($Y539+$Z539+$AA539+$AD539)=0,"",IFERROR(_xlfn.LET(_xlpm.CSVVal,IF($Y539=0,"",INDEX(CSV!J$2:J$510,$Y539)),_xlpm.MacVal,IF($Z539=0,"",INDEX(Output_Mac!J$2:J$500,$Z539)),_xlpm.WinVal,IF($AD539=0,"",INDEX(Output_Win!J$2:J$243,$AD539)),_xlpm.MyAuditVal,IF($AA539=0,"",INDEX(My_Audit!I$2:I$456,$AA539)),_xlfn.IFS(_xlpm.MyAuditVal&lt;&gt;"",_xlpm.MyAuditVal,_xlpm.MacVal&lt;&gt;"",_xlpm.MacVal,_xlpm.WinVal&lt;&gt;"",_xlpm.WinVal,_xlpm.CSVVal&lt;&gt;"",_xlpm.CSVVal)),""))</f>
        <v/>
      </c>
      <c r="K539" s="41" t="str" cm="1">
        <f t="array" ref="K539">IF(($Y539+$Z539+$AA539+$AD539)=0,"",IFERROR(_xlfn.LET(_xlpm.CSVVal,IF($Y539=0,"",INDEX(CSV!N$2:N$510,$Y539)),_xlpm.MacVal,IF($Z539=0,"",INDEX(Output_Mac!L$2:L$500,$Z539)),_xlpm.WinVal,IF($AD539=0,"",INDEX(Output_Win!L$2:L$243,$AD539)),_xlpm.MyAuditVal,IF($AA539=0,"",INDEX(My_Audit!J$2:J$456,$AA539)),_xlfn.IFS(_xlpm.MyAuditVal&lt;&gt;"",_xlpm.MyAuditVal,_xlpm.MacVal&lt;&gt;"",_xlpm.MacVal,_xlpm.WinVal&lt;&gt;"",_xlpm.WinVal,_xlpm.CSVVal&lt;&gt;"",_xlpm.CSVVal)),""))</f>
        <v/>
      </c>
      <c r="L539" s="41" t="str" cm="1">
        <f t="array" ref="L539">IF(($Y539+$Z539+$AA539+$AD539)=0,"",IFERROR(_xlfn.LET(_xlpm.CSVVal,IF($Y539=0,"",INDEX(CSV!Q$2:Q$510,$Y539)),_xlpm.MacVal,IF($Z539=0,"",INDEX(Output_Mac!M$2:M$500,$Z539)),_xlpm.WinVal,IF($AD539=0,"",INDEX(Output_Win!M$2:M$243,$AD539)),_xlpm.MyAuditVal,IF($AA539=0,"",INDEX(My_Audit!K$2:K$456,$AA539)),_xlfn.IFS(_xlpm.MyAuditVal&lt;&gt;"",_xlpm.MyAuditVal,_xlpm.MacVal&lt;&gt;"",_xlpm.MacVal,_xlpm.WinVal&lt;&gt;"",_xlpm.WinVal,_xlpm.CSVVal&lt;&gt;"",_xlpm.CSVVal)),""))</f>
        <v/>
      </c>
      <c r="M539" s="41" t="str" cm="1">
        <f t="array" ref="M539">IF(($Y539+$Z539+$AA539+$AD539)=0,"",ExpandDiagCodes(_xlfn.TEXTJOIN(", ",TRUE,IF($AA539=0,"",INDEX(My_Audit!N$2:N$456,$AA539)),IF($Z539=0,"",INDEX(Output_Mac!S$2:S$500,$Z539)),IF($AD539=0,"",INDEX(Output_Win!S$2:S$243,$AD539)),IF($Y539=0,"",INDEX(CSV!AE$2:AE$510,$Y539)))))</f>
        <v/>
      </c>
      <c r="N539" s="41" t="str" cm="1">
        <f t="array" ref="N539">IF(($Y539+$Z539+$AA539+$AD539)=0,"",IFERROR(_xlfn.LET(_xlpm.CSVVal,IF($Y539=0,"",INDEX(CSV!AG$2:AG$510,$Y539)),_xlpm.MacVal,IF($Z539=0,"",INDEX(Output_Mac!T$2:T$500,$Z539)),_xlpm.WinVal,IF($AD539=0,"",INDEX(Output_Win!T$2:T$243,$AD539)),_xlpm.MyAuditVal,IF($AA539=0,"",INDEX(My_Audit!O$2:O$456,$AA539)),_xlfn.IFS(_xlpm.MyAuditVal&lt;&gt;"",_xlpm.MyAuditVal,_xlpm.MacVal&lt;&gt;"",_xlpm.MacVal,_xlpm.WinVal&lt;&gt;"",_xlpm.WinVal,_xlpm.CSVVal&lt;&gt;"",_xlpm.CSVVal)),""))</f>
        <v/>
      </c>
      <c r="O539" s="40" t="str" cm="1">
        <f t="array" ref="O539">IF($AB539=0,"",INDEX(My_Audit!P$2:P$456,$AB539))&amp;""</f>
        <v/>
      </c>
      <c r="P539" s="40"/>
      <c r="Q539" s="41" t="str">
        <f>IF(LEFT(N539,4)="Pass","Nist SP 800-88",My_Audit!R539)&amp;""</f>
        <v/>
      </c>
      <c r="R539" s="40"/>
      <c r="S539" s="40"/>
      <c r="T539" s="41" t="str" cm="1">
        <f t="array" ref="T539">IF($AC539=0,"",INDEX(Models!J$2:J$605,$AC539))</f>
        <v/>
      </c>
      <c r="U539" s="40"/>
      <c r="V539" s="40"/>
      <c r="W539" s="79" t="str" cm="1">
        <f t="array" ref="W539">IF(($Z539+$AA539+$AD539)=0,"",ExpandDiagCodes(_xlfn.TEXTJOIN(", ",TRUE,IF($AA539=0,"",INDEX(My_Audit!L$2:L$456,$AA539)),IF($Z539=0,"",INDEX(Output_Mac!AA$2:AA$500,$Z539)),IF($AD539=0,"",INDEX(Output_Win!AA$2:AA$243,$AD539)))))</f>
        <v/>
      </c>
      <c r="Y539" s="80">
        <f>IFERROR(MATCH($A539,CSV!$A$2:$A$510,0),0)</f>
        <v>0</v>
      </c>
      <c r="Z539" s="80">
        <f>IFERROR(MATCH($A539,Output_Mac!$A$2:$A$500,0),0)</f>
        <v>0</v>
      </c>
      <c r="AA539" s="80">
        <f>IFERROR(MATCH($A539,My_Audit!$A$2:$A$456,0),0)</f>
        <v>0</v>
      </c>
      <c r="AB539" s="80">
        <f>IFERROR(MATCH($C539,My_Audit!$B$2:$B$456,0),0)</f>
        <v>0</v>
      </c>
      <c r="AC539" s="80">
        <f>IFERROR(MATCH($E539,Models!$I$2:$I$605,0),0)</f>
        <v>0</v>
      </c>
      <c r="AD539" s="80">
        <f>IFERROR(MATCH($A539,Output_Win!$A$2:$A$243,0),0)</f>
        <v>0</v>
      </c>
    </row>
    <row r="540" spans="1:30">
      <c r="A540" s="40" t="str">
        <f>_xlfn.TEXTJOIN("",TRUE,Input!$A$4,TEXT(ROW(My_Audit!A539)+Input!$A$8-1,"00"))</f>
        <v>W4927</v>
      </c>
      <c r="B540" s="40" t="str">
        <f>_xlfn.TEXTJOIN("-",TRUE,"ITD",Input!$A$2,A540)</f>
        <v>ITD-SHR11749-W4927</v>
      </c>
      <c r="C540" s="41" t="str" cm="1">
        <f t="array" ref="C540">IF(($Y540+$Z540+$AA540+$AD540)=0,"",IFERROR(_xlfn.LET(_xlpm.CSVVal,IF($Y540=0,"",INDEX(CSV!B$2:B$510,$Y540)),_xlpm.MacVal,IF($Z540=0,"",INDEX(Output_Mac!B$2:B$500,$Z540)),_xlpm.WinVal,IF($AD540=0,"",INDEX(Output_Win!B$2:B$243,$AD540)),_xlpm.MyAuditVal,IF($AA540=0,"",INDEX(My_Audit!B$2:B$456,$AA540)),_xlfn.IFS(_xlpm.MyAuditVal&lt;&gt;"",_xlpm.MyAuditVal,_xlpm.MacVal&lt;&gt;"",_xlpm.MacVal,_xlpm.WinVal&lt;&gt;"",_xlpm.WinVal,_xlpm.CSVVal&lt;&gt;"",_xlpm.CSVVal)),""))</f>
        <v/>
      </c>
      <c r="D540" s="41" t="str" cm="1">
        <f t="array" ref="D540">IF(($Y540+$Z540+$AA540+$AD540)=0,"",IFERROR(_xlfn.LET(_xlpm.CSVVal,IF($Y540=0,"",INDEX(CSV!C$2:C$510,$Y540)),_xlpm.MacVal,IF($Z540=0,"",INDEX(Output_Mac!D$2:D$500,$Z540)),_xlpm.WinVal,IF($AD540=0,"",INDEX(Output_Win!D$2:D$243,$AD540)),_xlpm.MyAuditVal,IF($AA540=0,"",INDEX(My_Audit!C$2:C$456,$AA540)),_xlfn.IFS(_xlpm.MyAuditVal&lt;&gt;"",_xlpm.MyAuditVal,_xlpm.MacVal&lt;&gt;"",_xlpm.MacVal,_xlpm.WinVal&lt;&gt;"",_xlpm.WinVal,_xlpm.CSVVal&lt;&gt;"",_xlpm.CSVVal)),""))</f>
        <v/>
      </c>
      <c r="E540" s="41" t="str" cm="1">
        <f t="array" ref="E540">IF(($Y540+$Z540+$AA540+$AD540)=0,"",IFERROR(_xlfn.LET(_xlpm.CSVVal,IF($Y540=0,"",INDEX(CSV!E$2:E$510,$Y540)),_xlpm.MacVal,IF($Z540=0,"",INDEX(Output_Mac!C$2:C$500,$Z540)),_xlpm.WinVal,IF($AD540=0,"",INDEX(Output_Win!C$2:C$243,$AD540)),_xlpm.MyAuditVal,IF($AA540=0,"",INDEX(My_Audit!D$2:D$456,$AA540)),_xlfn.IFS(_xlpm.MyAuditVal&lt;&gt;"",_xlpm.MyAuditVal,_xlpm.MacVal&lt;&gt;"",_xlpm.MacVal,_xlpm.WinVal&lt;&gt;"",_xlpm.WinVal,_xlpm.CSVVal&lt;&gt;"",_xlpm.CSVVal)),""))</f>
        <v/>
      </c>
      <c r="F540" s="41" t="str" cm="1">
        <f t="array" ref="F540">IF(($Y540+$Z540+$AA540+$AD540)=0,"",IFERROR(_xlfn.LET(_xlpm.CSVVal,IF($Y540=0,"",INDEX(CSV!F$2:F$510,$Y540)),_xlpm.MacVal,IF($Z540=0,"",INDEX(Output_Mac!E$2:E$500,$Z540)),_xlpm.WinVal,IF($AD540=0,"",INDEX(Output_Win!E$2:E$243,$AD540)),_xlpm.MyAuditVal,IF($AA540=0,"",INDEX(My_Audit!E$2:E$456,$AA540)),_xlfn.IFS(_xlpm.MyAuditVal&lt;&gt;"",_xlpm.MyAuditVal,_xlpm.MacVal&lt;&gt;"",_xlpm.MacVal,_xlpm.WinVal&lt;&gt;"",_xlpm.WinVal,_xlpm.CSVVal&lt;&gt;"",PROPER(_xlpm.CSVVal))),""))</f>
        <v/>
      </c>
      <c r="G540" s="41" t="str" cm="1">
        <f t="array" ref="G540">IF(($Y540+$Z540+$AA540+$AD540)=0,"",IFERROR(_xlfn.LET(_xlpm.CSVVal,IF($Y540=0,"",INDEX(CSV!G$2:G$510,$Y540)),_xlpm.MacVal,IF($Z540=0,"",INDEX(Output_Mac!G$2:G$500,$Z540)),_xlpm.WinVal,IF($AD540=0,"",INDEX(Output_Win!G$2:G$243,$AD540)),_xlpm.MyAuditVal,IF($AA540=0,"",INDEX(My_Audit!F$2:F$456,$AA540)),_xlfn.IFS(_xlpm.MyAuditVal&lt;&gt;"",_xlpm.MyAuditVal,_xlpm.MacVal&lt;&gt;"",_xlpm.MacVal,_xlpm.WinVal&lt;&gt;"",_xlpm.WinVal,_xlpm.CSVVal&lt;&gt;"",_xlpm.CSVVal)),""))</f>
        <v/>
      </c>
      <c r="H540" s="41" t="str" cm="1">
        <f t="array" ref="H540">IF($Z540&gt;0,INDEX(Output_Mac!H$2:H$500,$Z540),IF($AD540&gt;0,INDEX(Output_Win!H$2:H$243,$AD540),IF($AA540&gt;0,_xlfn.LET(_xlpm.MyAuditVal,INDEX(My_Audit!G$2:G$456,$AA540),IF(_xlpm.MyAuditVal=0,"",_xlpm.MyAuditVal)),"")))</f>
        <v/>
      </c>
      <c r="I540" s="41" t="str" cm="1">
        <f t="array" ref="I540">IF(($Y540+$Z540+$AA540+$AD540)=0,"",IFERROR(_xlfn.LET(_xlpm.CSVVal,IF($Y540=0,"",INDEX(CSV!H$2:H$510,$Y540)),_xlpm.MacVal,IF($Z540=0,"",INDEX(Output_Mac!I$2:I$500,$Z540)),_xlpm.WinVal,IF($AD540=0,"",INDEX(Output_Win!I$2:I$243,$AD540)),_xlpm.MyAuditVal,IF($AA540=0,"",INDEX(My_Audit!H$2:H$456,$AA540)),_xlfn.IFS(_xlpm.MyAuditVal&lt;&gt;"",_xlpm.MyAuditVal,_xlpm.MacVal&lt;&gt;"",_xlpm.MacVal,_xlpm.WinVal&lt;&gt;"",_xlpm.WinVal,_xlpm.CSVVal&lt;&gt;"",_xlpm.CSVVal)),""))</f>
        <v/>
      </c>
      <c r="J540" s="41" t="str" cm="1">
        <f t="array" ref="J540">IF(($Y540+$Z540+$AA540+$AD540)=0,"",IFERROR(_xlfn.LET(_xlpm.CSVVal,IF($Y540=0,"",INDEX(CSV!J$2:J$510,$Y540)),_xlpm.MacVal,IF($Z540=0,"",INDEX(Output_Mac!J$2:J$500,$Z540)),_xlpm.WinVal,IF($AD540=0,"",INDEX(Output_Win!J$2:J$243,$AD540)),_xlpm.MyAuditVal,IF($AA540=0,"",INDEX(My_Audit!I$2:I$456,$AA540)),_xlfn.IFS(_xlpm.MyAuditVal&lt;&gt;"",_xlpm.MyAuditVal,_xlpm.MacVal&lt;&gt;"",_xlpm.MacVal,_xlpm.WinVal&lt;&gt;"",_xlpm.WinVal,_xlpm.CSVVal&lt;&gt;"",_xlpm.CSVVal)),""))</f>
        <v/>
      </c>
      <c r="K540" s="41" t="str" cm="1">
        <f t="array" ref="K540">IF(($Y540+$Z540+$AA540+$AD540)=0,"",IFERROR(_xlfn.LET(_xlpm.CSVVal,IF($Y540=0,"",INDEX(CSV!N$2:N$510,$Y540)),_xlpm.MacVal,IF($Z540=0,"",INDEX(Output_Mac!L$2:L$500,$Z540)),_xlpm.WinVal,IF($AD540=0,"",INDEX(Output_Win!L$2:L$243,$AD540)),_xlpm.MyAuditVal,IF($AA540=0,"",INDEX(My_Audit!J$2:J$456,$AA540)),_xlfn.IFS(_xlpm.MyAuditVal&lt;&gt;"",_xlpm.MyAuditVal,_xlpm.MacVal&lt;&gt;"",_xlpm.MacVal,_xlpm.WinVal&lt;&gt;"",_xlpm.WinVal,_xlpm.CSVVal&lt;&gt;"",_xlpm.CSVVal)),""))</f>
        <v/>
      </c>
      <c r="L540" s="41" t="str" cm="1">
        <f t="array" ref="L540">IF(($Y540+$Z540+$AA540+$AD540)=0,"",IFERROR(_xlfn.LET(_xlpm.CSVVal,IF($Y540=0,"",INDEX(CSV!Q$2:Q$510,$Y540)),_xlpm.MacVal,IF($Z540=0,"",INDEX(Output_Mac!M$2:M$500,$Z540)),_xlpm.WinVal,IF($AD540=0,"",INDEX(Output_Win!M$2:M$243,$AD540)),_xlpm.MyAuditVal,IF($AA540=0,"",INDEX(My_Audit!K$2:K$456,$AA540)),_xlfn.IFS(_xlpm.MyAuditVal&lt;&gt;"",_xlpm.MyAuditVal,_xlpm.MacVal&lt;&gt;"",_xlpm.MacVal,_xlpm.WinVal&lt;&gt;"",_xlpm.WinVal,_xlpm.CSVVal&lt;&gt;"",_xlpm.CSVVal)),""))</f>
        <v/>
      </c>
      <c r="M540" s="41" t="str" cm="1">
        <f t="array" ref="M540">IF(($Y540+$Z540+$AA540+$AD540)=0,"",ExpandDiagCodes(_xlfn.TEXTJOIN(", ",TRUE,IF($AA540=0,"",INDEX(My_Audit!N$2:N$456,$AA540)),IF($Z540=0,"",INDEX(Output_Mac!S$2:S$500,$Z540)),IF($AD540=0,"",INDEX(Output_Win!S$2:S$243,$AD540)),IF($Y540=0,"",INDEX(CSV!AE$2:AE$510,$Y540)))))</f>
        <v/>
      </c>
      <c r="N540" s="41" t="str" cm="1">
        <f t="array" ref="N540">IF(($Y540+$Z540+$AA540+$AD540)=0,"",IFERROR(_xlfn.LET(_xlpm.CSVVal,IF($Y540=0,"",INDEX(CSV!AG$2:AG$510,$Y540)),_xlpm.MacVal,IF($Z540=0,"",INDEX(Output_Mac!T$2:T$500,$Z540)),_xlpm.WinVal,IF($AD540=0,"",INDEX(Output_Win!T$2:T$243,$AD540)),_xlpm.MyAuditVal,IF($AA540=0,"",INDEX(My_Audit!O$2:O$456,$AA540)),_xlfn.IFS(_xlpm.MyAuditVal&lt;&gt;"",_xlpm.MyAuditVal,_xlpm.MacVal&lt;&gt;"",_xlpm.MacVal,_xlpm.WinVal&lt;&gt;"",_xlpm.WinVal,_xlpm.CSVVal&lt;&gt;"",_xlpm.CSVVal)),""))</f>
        <v/>
      </c>
      <c r="O540" s="40" t="str" cm="1">
        <f t="array" ref="O540">IF($AB540=0,"",INDEX(My_Audit!P$2:P$456,$AB540))&amp;""</f>
        <v/>
      </c>
      <c r="P540" s="40"/>
      <c r="Q540" s="41" t="str">
        <f>IF(LEFT(N540,4)="Pass","Nist SP 800-88",My_Audit!R540)&amp;""</f>
        <v/>
      </c>
      <c r="R540" s="40"/>
      <c r="S540" s="40"/>
      <c r="T540" s="41" t="str" cm="1">
        <f t="array" ref="T540">IF($AC540=0,"",INDEX(Models!J$2:J$605,$AC540))</f>
        <v/>
      </c>
      <c r="U540" s="40"/>
      <c r="V540" s="40"/>
      <c r="W540" s="79" t="str" cm="1">
        <f t="array" ref="W540">IF(($Z540+$AA540+$AD540)=0,"",ExpandDiagCodes(_xlfn.TEXTJOIN(", ",TRUE,IF($AA540=0,"",INDEX(My_Audit!L$2:L$456,$AA540)),IF($Z540=0,"",INDEX(Output_Mac!AA$2:AA$500,$Z540)),IF($AD540=0,"",INDEX(Output_Win!AA$2:AA$243,$AD540)))))</f>
        <v/>
      </c>
      <c r="Y540" s="80">
        <f>IFERROR(MATCH($A540,CSV!$A$2:$A$510,0),0)</f>
        <v>0</v>
      </c>
      <c r="Z540" s="80">
        <f>IFERROR(MATCH($A540,Output_Mac!$A$2:$A$500,0),0)</f>
        <v>0</v>
      </c>
      <c r="AA540" s="80">
        <f>IFERROR(MATCH($A540,My_Audit!$A$2:$A$456,0),0)</f>
        <v>0</v>
      </c>
      <c r="AB540" s="80">
        <f>IFERROR(MATCH($C540,My_Audit!$B$2:$B$456,0),0)</f>
        <v>0</v>
      </c>
      <c r="AC540" s="80">
        <f>IFERROR(MATCH($E540,Models!$I$2:$I$605,0),0)</f>
        <v>0</v>
      </c>
      <c r="AD540" s="80">
        <f>IFERROR(MATCH($A540,Output_Win!$A$2:$A$243,0),0)</f>
        <v>0</v>
      </c>
    </row>
    <row r="541" spans="1:30">
      <c r="A541" s="40" t="str">
        <f>_xlfn.TEXTJOIN("",TRUE,Input!$A$4,TEXT(ROW(My_Audit!A540)+Input!$A$8-1,"00"))</f>
        <v>W4928</v>
      </c>
      <c r="B541" s="40" t="str">
        <f>_xlfn.TEXTJOIN("-",TRUE,"ITD",Input!$A$2,A541)</f>
        <v>ITD-SHR11749-W4928</v>
      </c>
      <c r="C541" s="41" t="str" cm="1">
        <f t="array" ref="C541">IF(($Y541+$Z541+$AA541+$AD541)=0,"",IFERROR(_xlfn.LET(_xlpm.CSVVal,IF($Y541=0,"",INDEX(CSV!B$2:B$510,$Y541)),_xlpm.MacVal,IF($Z541=0,"",INDEX(Output_Mac!B$2:B$500,$Z541)),_xlpm.WinVal,IF($AD541=0,"",INDEX(Output_Win!B$2:B$243,$AD541)),_xlpm.MyAuditVal,IF($AA541=0,"",INDEX(My_Audit!B$2:B$456,$AA541)),_xlfn.IFS(_xlpm.MyAuditVal&lt;&gt;"",_xlpm.MyAuditVal,_xlpm.MacVal&lt;&gt;"",_xlpm.MacVal,_xlpm.WinVal&lt;&gt;"",_xlpm.WinVal,_xlpm.CSVVal&lt;&gt;"",_xlpm.CSVVal)),""))</f>
        <v/>
      </c>
      <c r="D541" s="41" t="str" cm="1">
        <f t="array" ref="D541">IF(($Y541+$Z541+$AA541+$AD541)=0,"",IFERROR(_xlfn.LET(_xlpm.CSVVal,IF($Y541=0,"",INDEX(CSV!C$2:C$510,$Y541)),_xlpm.MacVal,IF($Z541=0,"",INDEX(Output_Mac!D$2:D$500,$Z541)),_xlpm.WinVal,IF($AD541=0,"",INDEX(Output_Win!D$2:D$243,$AD541)),_xlpm.MyAuditVal,IF($AA541=0,"",INDEX(My_Audit!C$2:C$456,$AA541)),_xlfn.IFS(_xlpm.MyAuditVal&lt;&gt;"",_xlpm.MyAuditVal,_xlpm.MacVal&lt;&gt;"",_xlpm.MacVal,_xlpm.WinVal&lt;&gt;"",_xlpm.WinVal,_xlpm.CSVVal&lt;&gt;"",_xlpm.CSVVal)),""))</f>
        <v/>
      </c>
      <c r="E541" s="41" t="str" cm="1">
        <f t="array" ref="E541">IF(($Y541+$Z541+$AA541+$AD541)=0,"",IFERROR(_xlfn.LET(_xlpm.CSVVal,IF($Y541=0,"",INDEX(CSV!E$2:E$510,$Y541)),_xlpm.MacVal,IF($Z541=0,"",INDEX(Output_Mac!C$2:C$500,$Z541)),_xlpm.WinVal,IF($AD541=0,"",INDEX(Output_Win!C$2:C$243,$AD541)),_xlpm.MyAuditVal,IF($AA541=0,"",INDEX(My_Audit!D$2:D$456,$AA541)),_xlfn.IFS(_xlpm.MyAuditVal&lt;&gt;"",_xlpm.MyAuditVal,_xlpm.MacVal&lt;&gt;"",_xlpm.MacVal,_xlpm.WinVal&lt;&gt;"",_xlpm.WinVal,_xlpm.CSVVal&lt;&gt;"",_xlpm.CSVVal)),""))</f>
        <v/>
      </c>
      <c r="F541" s="41" t="str" cm="1">
        <f t="array" ref="F541">IF(($Y541+$Z541+$AA541+$AD541)=0,"",IFERROR(_xlfn.LET(_xlpm.CSVVal,IF($Y541=0,"",INDEX(CSV!F$2:F$510,$Y541)),_xlpm.MacVal,IF($Z541=0,"",INDEX(Output_Mac!E$2:E$500,$Z541)),_xlpm.WinVal,IF($AD541=0,"",INDEX(Output_Win!E$2:E$243,$AD541)),_xlpm.MyAuditVal,IF($AA541=0,"",INDEX(My_Audit!E$2:E$456,$AA541)),_xlfn.IFS(_xlpm.MyAuditVal&lt;&gt;"",_xlpm.MyAuditVal,_xlpm.MacVal&lt;&gt;"",_xlpm.MacVal,_xlpm.WinVal&lt;&gt;"",_xlpm.WinVal,_xlpm.CSVVal&lt;&gt;"",PROPER(_xlpm.CSVVal))),""))</f>
        <v/>
      </c>
      <c r="G541" s="41" t="str" cm="1">
        <f t="array" ref="G541">IF(($Y541+$Z541+$AA541+$AD541)=0,"",IFERROR(_xlfn.LET(_xlpm.CSVVal,IF($Y541=0,"",INDEX(CSV!G$2:G$510,$Y541)),_xlpm.MacVal,IF($Z541=0,"",INDEX(Output_Mac!G$2:G$500,$Z541)),_xlpm.WinVal,IF($AD541=0,"",INDEX(Output_Win!G$2:G$243,$AD541)),_xlpm.MyAuditVal,IF($AA541=0,"",INDEX(My_Audit!F$2:F$456,$AA541)),_xlfn.IFS(_xlpm.MyAuditVal&lt;&gt;"",_xlpm.MyAuditVal,_xlpm.MacVal&lt;&gt;"",_xlpm.MacVal,_xlpm.WinVal&lt;&gt;"",_xlpm.WinVal,_xlpm.CSVVal&lt;&gt;"",_xlpm.CSVVal)),""))</f>
        <v/>
      </c>
      <c r="H541" s="41" t="str" cm="1">
        <f t="array" ref="H541">IF($Z541&gt;0,INDEX(Output_Mac!H$2:H$500,$Z541),IF($AD541&gt;0,INDEX(Output_Win!H$2:H$243,$AD541),IF($AA541&gt;0,_xlfn.LET(_xlpm.MyAuditVal,INDEX(My_Audit!G$2:G$456,$AA541),IF(_xlpm.MyAuditVal=0,"",_xlpm.MyAuditVal)),"")))</f>
        <v/>
      </c>
      <c r="I541" s="41" t="str" cm="1">
        <f t="array" ref="I541">IF(($Y541+$Z541+$AA541+$AD541)=0,"",IFERROR(_xlfn.LET(_xlpm.CSVVal,IF($Y541=0,"",INDEX(CSV!H$2:H$510,$Y541)),_xlpm.MacVal,IF($Z541=0,"",INDEX(Output_Mac!I$2:I$500,$Z541)),_xlpm.WinVal,IF($AD541=0,"",INDEX(Output_Win!I$2:I$243,$AD541)),_xlpm.MyAuditVal,IF($AA541=0,"",INDEX(My_Audit!H$2:H$456,$AA541)),_xlfn.IFS(_xlpm.MyAuditVal&lt;&gt;"",_xlpm.MyAuditVal,_xlpm.MacVal&lt;&gt;"",_xlpm.MacVal,_xlpm.WinVal&lt;&gt;"",_xlpm.WinVal,_xlpm.CSVVal&lt;&gt;"",_xlpm.CSVVal)),""))</f>
        <v/>
      </c>
      <c r="J541" s="41" t="str" cm="1">
        <f t="array" ref="J541">IF(($Y541+$Z541+$AA541+$AD541)=0,"",IFERROR(_xlfn.LET(_xlpm.CSVVal,IF($Y541=0,"",INDEX(CSV!J$2:J$510,$Y541)),_xlpm.MacVal,IF($Z541=0,"",INDEX(Output_Mac!J$2:J$500,$Z541)),_xlpm.WinVal,IF($AD541=0,"",INDEX(Output_Win!J$2:J$243,$AD541)),_xlpm.MyAuditVal,IF($AA541=0,"",INDEX(My_Audit!I$2:I$456,$AA541)),_xlfn.IFS(_xlpm.MyAuditVal&lt;&gt;"",_xlpm.MyAuditVal,_xlpm.MacVal&lt;&gt;"",_xlpm.MacVal,_xlpm.WinVal&lt;&gt;"",_xlpm.WinVal,_xlpm.CSVVal&lt;&gt;"",_xlpm.CSVVal)),""))</f>
        <v/>
      </c>
      <c r="K541" s="41" t="str" cm="1">
        <f t="array" ref="K541">IF(($Y541+$Z541+$AA541+$AD541)=0,"",IFERROR(_xlfn.LET(_xlpm.CSVVal,IF($Y541=0,"",INDEX(CSV!N$2:N$510,$Y541)),_xlpm.MacVal,IF($Z541=0,"",INDEX(Output_Mac!L$2:L$500,$Z541)),_xlpm.WinVal,IF($AD541=0,"",INDEX(Output_Win!L$2:L$243,$AD541)),_xlpm.MyAuditVal,IF($AA541=0,"",INDEX(My_Audit!J$2:J$456,$AA541)),_xlfn.IFS(_xlpm.MyAuditVal&lt;&gt;"",_xlpm.MyAuditVal,_xlpm.MacVal&lt;&gt;"",_xlpm.MacVal,_xlpm.WinVal&lt;&gt;"",_xlpm.WinVal,_xlpm.CSVVal&lt;&gt;"",_xlpm.CSVVal)),""))</f>
        <v/>
      </c>
      <c r="L541" s="41" t="str" cm="1">
        <f t="array" ref="L541">IF(($Y541+$Z541+$AA541+$AD541)=0,"",IFERROR(_xlfn.LET(_xlpm.CSVVal,IF($Y541=0,"",INDEX(CSV!Q$2:Q$510,$Y541)),_xlpm.MacVal,IF($Z541=0,"",INDEX(Output_Mac!M$2:M$500,$Z541)),_xlpm.WinVal,IF($AD541=0,"",INDEX(Output_Win!M$2:M$243,$AD541)),_xlpm.MyAuditVal,IF($AA541=0,"",INDEX(My_Audit!K$2:K$456,$AA541)),_xlfn.IFS(_xlpm.MyAuditVal&lt;&gt;"",_xlpm.MyAuditVal,_xlpm.MacVal&lt;&gt;"",_xlpm.MacVal,_xlpm.WinVal&lt;&gt;"",_xlpm.WinVal,_xlpm.CSVVal&lt;&gt;"",_xlpm.CSVVal)),""))</f>
        <v/>
      </c>
      <c r="M541" s="41" t="str" cm="1">
        <f t="array" ref="M541">IF(($Y541+$Z541+$AA541+$AD541)=0,"",ExpandDiagCodes(_xlfn.TEXTJOIN(", ",TRUE,IF($AA541=0,"",INDEX(My_Audit!N$2:N$456,$AA541)),IF($Z541=0,"",INDEX(Output_Mac!S$2:S$500,$Z541)),IF($AD541=0,"",INDEX(Output_Win!S$2:S$243,$AD541)),IF($Y541=0,"",INDEX(CSV!AE$2:AE$510,$Y541)))))</f>
        <v/>
      </c>
      <c r="N541" s="41" t="str" cm="1">
        <f t="array" ref="N541">IF(($Y541+$Z541+$AA541+$AD541)=0,"",IFERROR(_xlfn.LET(_xlpm.CSVVal,IF($Y541=0,"",INDEX(CSV!AG$2:AG$510,$Y541)),_xlpm.MacVal,IF($Z541=0,"",INDEX(Output_Mac!T$2:T$500,$Z541)),_xlpm.WinVal,IF($AD541=0,"",INDEX(Output_Win!T$2:T$243,$AD541)),_xlpm.MyAuditVal,IF($AA541=0,"",INDEX(My_Audit!O$2:O$456,$AA541)),_xlfn.IFS(_xlpm.MyAuditVal&lt;&gt;"",_xlpm.MyAuditVal,_xlpm.MacVal&lt;&gt;"",_xlpm.MacVal,_xlpm.WinVal&lt;&gt;"",_xlpm.WinVal,_xlpm.CSVVal&lt;&gt;"",_xlpm.CSVVal)),""))</f>
        <v/>
      </c>
      <c r="O541" s="40" t="str" cm="1">
        <f t="array" ref="O541">IF($AB541=0,"",INDEX(My_Audit!P$2:P$456,$AB541))&amp;""</f>
        <v/>
      </c>
      <c r="P541" s="40"/>
      <c r="Q541" s="41" t="str">
        <f>IF(LEFT(N541,4)="Pass","Nist SP 800-88",My_Audit!R541)&amp;""</f>
        <v/>
      </c>
      <c r="R541" s="40"/>
      <c r="S541" s="40"/>
      <c r="T541" s="41" t="str" cm="1">
        <f t="array" ref="T541">IF($AC541=0,"",INDEX(Models!J$2:J$605,$AC541))</f>
        <v/>
      </c>
      <c r="U541" s="40"/>
      <c r="V541" s="40"/>
      <c r="W541" s="79" t="str" cm="1">
        <f t="array" ref="W541">IF(($Z541+$AA541+$AD541)=0,"",ExpandDiagCodes(_xlfn.TEXTJOIN(", ",TRUE,IF($AA541=0,"",INDEX(My_Audit!L$2:L$456,$AA541)),IF($Z541=0,"",INDEX(Output_Mac!AA$2:AA$500,$Z541)),IF($AD541=0,"",INDEX(Output_Win!AA$2:AA$243,$AD541)))))</f>
        <v/>
      </c>
      <c r="Y541" s="80">
        <f>IFERROR(MATCH($A541,CSV!$A$2:$A$510,0),0)</f>
        <v>0</v>
      </c>
      <c r="Z541" s="80">
        <f>IFERROR(MATCH($A541,Output_Mac!$A$2:$A$500,0),0)</f>
        <v>0</v>
      </c>
      <c r="AA541" s="80">
        <f>IFERROR(MATCH($A541,My_Audit!$A$2:$A$456,0),0)</f>
        <v>0</v>
      </c>
      <c r="AB541" s="80">
        <f>IFERROR(MATCH($C541,My_Audit!$B$2:$B$456,0),0)</f>
        <v>0</v>
      </c>
      <c r="AC541" s="80">
        <f>IFERROR(MATCH($E541,Models!$I$2:$I$605,0),0)</f>
        <v>0</v>
      </c>
      <c r="AD541" s="80">
        <f>IFERROR(MATCH($A541,Output_Win!$A$2:$A$243,0),0)</f>
        <v>0</v>
      </c>
    </row>
    <row r="542" spans="1:30">
      <c r="A542" s="40" t="str">
        <f>_xlfn.TEXTJOIN("",TRUE,Input!$A$4,TEXT(ROW(My_Audit!A541)+Input!$A$8-1,"00"))</f>
        <v>W4929</v>
      </c>
      <c r="B542" s="40" t="str">
        <f>_xlfn.TEXTJOIN("-",TRUE,"ITD",Input!$A$2,A542)</f>
        <v>ITD-SHR11749-W4929</v>
      </c>
      <c r="C542" s="41" t="str" cm="1">
        <f t="array" ref="C542">IF(($Y542+$Z542+$AA542+$AD542)=0,"",IFERROR(_xlfn.LET(_xlpm.CSVVal,IF($Y542=0,"",INDEX(CSV!B$2:B$510,$Y542)),_xlpm.MacVal,IF($Z542=0,"",INDEX(Output_Mac!B$2:B$500,$Z542)),_xlpm.WinVal,IF($AD542=0,"",INDEX(Output_Win!B$2:B$243,$AD542)),_xlpm.MyAuditVal,IF($AA542=0,"",INDEX(My_Audit!B$2:B$456,$AA542)),_xlfn.IFS(_xlpm.MyAuditVal&lt;&gt;"",_xlpm.MyAuditVal,_xlpm.MacVal&lt;&gt;"",_xlpm.MacVal,_xlpm.WinVal&lt;&gt;"",_xlpm.WinVal,_xlpm.CSVVal&lt;&gt;"",_xlpm.CSVVal)),""))</f>
        <v/>
      </c>
      <c r="D542" s="41" t="str" cm="1">
        <f t="array" ref="D542">IF(($Y542+$Z542+$AA542+$AD542)=0,"",IFERROR(_xlfn.LET(_xlpm.CSVVal,IF($Y542=0,"",INDEX(CSV!C$2:C$510,$Y542)),_xlpm.MacVal,IF($Z542=0,"",INDEX(Output_Mac!D$2:D$500,$Z542)),_xlpm.WinVal,IF($AD542=0,"",INDEX(Output_Win!D$2:D$243,$AD542)),_xlpm.MyAuditVal,IF($AA542=0,"",INDEX(My_Audit!C$2:C$456,$AA542)),_xlfn.IFS(_xlpm.MyAuditVal&lt;&gt;"",_xlpm.MyAuditVal,_xlpm.MacVal&lt;&gt;"",_xlpm.MacVal,_xlpm.WinVal&lt;&gt;"",_xlpm.WinVal,_xlpm.CSVVal&lt;&gt;"",_xlpm.CSVVal)),""))</f>
        <v/>
      </c>
      <c r="E542" s="41" t="str" cm="1">
        <f t="array" ref="E542">IF(($Y542+$Z542+$AA542+$AD542)=0,"",IFERROR(_xlfn.LET(_xlpm.CSVVal,IF($Y542=0,"",INDEX(CSV!E$2:E$510,$Y542)),_xlpm.MacVal,IF($Z542=0,"",INDEX(Output_Mac!C$2:C$500,$Z542)),_xlpm.WinVal,IF($AD542=0,"",INDEX(Output_Win!C$2:C$243,$AD542)),_xlpm.MyAuditVal,IF($AA542=0,"",INDEX(My_Audit!D$2:D$456,$AA542)),_xlfn.IFS(_xlpm.MyAuditVal&lt;&gt;"",_xlpm.MyAuditVal,_xlpm.MacVal&lt;&gt;"",_xlpm.MacVal,_xlpm.WinVal&lt;&gt;"",_xlpm.WinVal,_xlpm.CSVVal&lt;&gt;"",_xlpm.CSVVal)),""))</f>
        <v/>
      </c>
      <c r="F542" s="41" t="str" cm="1">
        <f t="array" ref="F542">IF(($Y542+$Z542+$AA542+$AD542)=0,"",IFERROR(_xlfn.LET(_xlpm.CSVVal,IF($Y542=0,"",INDEX(CSV!F$2:F$510,$Y542)),_xlpm.MacVal,IF($Z542=0,"",INDEX(Output_Mac!E$2:E$500,$Z542)),_xlpm.WinVal,IF($AD542=0,"",INDEX(Output_Win!E$2:E$243,$AD542)),_xlpm.MyAuditVal,IF($AA542=0,"",INDEX(My_Audit!E$2:E$456,$AA542)),_xlfn.IFS(_xlpm.MyAuditVal&lt;&gt;"",_xlpm.MyAuditVal,_xlpm.MacVal&lt;&gt;"",_xlpm.MacVal,_xlpm.WinVal&lt;&gt;"",_xlpm.WinVal,_xlpm.CSVVal&lt;&gt;"",PROPER(_xlpm.CSVVal))),""))</f>
        <v/>
      </c>
      <c r="G542" s="41" t="str" cm="1">
        <f t="array" ref="G542">IF(($Y542+$Z542+$AA542+$AD542)=0,"",IFERROR(_xlfn.LET(_xlpm.CSVVal,IF($Y542=0,"",INDEX(CSV!G$2:G$510,$Y542)),_xlpm.MacVal,IF($Z542=0,"",INDEX(Output_Mac!G$2:G$500,$Z542)),_xlpm.WinVal,IF($AD542=0,"",INDEX(Output_Win!G$2:G$243,$AD542)),_xlpm.MyAuditVal,IF($AA542=0,"",INDEX(My_Audit!F$2:F$456,$AA542)),_xlfn.IFS(_xlpm.MyAuditVal&lt;&gt;"",_xlpm.MyAuditVal,_xlpm.MacVal&lt;&gt;"",_xlpm.MacVal,_xlpm.WinVal&lt;&gt;"",_xlpm.WinVal,_xlpm.CSVVal&lt;&gt;"",_xlpm.CSVVal)),""))</f>
        <v/>
      </c>
      <c r="H542" s="41" t="str" cm="1">
        <f t="array" ref="H542">IF($Z542&gt;0,INDEX(Output_Mac!H$2:H$500,$Z542),IF($AD542&gt;0,INDEX(Output_Win!H$2:H$243,$AD542),IF($AA542&gt;0,_xlfn.LET(_xlpm.MyAuditVal,INDEX(My_Audit!G$2:G$456,$AA542),IF(_xlpm.MyAuditVal=0,"",_xlpm.MyAuditVal)),"")))</f>
        <v/>
      </c>
      <c r="I542" s="41" t="str" cm="1">
        <f t="array" ref="I542">IF(($Y542+$Z542+$AA542+$AD542)=0,"",IFERROR(_xlfn.LET(_xlpm.CSVVal,IF($Y542=0,"",INDEX(CSV!H$2:H$510,$Y542)),_xlpm.MacVal,IF($Z542=0,"",INDEX(Output_Mac!I$2:I$500,$Z542)),_xlpm.WinVal,IF($AD542=0,"",INDEX(Output_Win!I$2:I$243,$AD542)),_xlpm.MyAuditVal,IF($AA542=0,"",INDEX(My_Audit!H$2:H$456,$AA542)),_xlfn.IFS(_xlpm.MyAuditVal&lt;&gt;"",_xlpm.MyAuditVal,_xlpm.MacVal&lt;&gt;"",_xlpm.MacVal,_xlpm.WinVal&lt;&gt;"",_xlpm.WinVal,_xlpm.CSVVal&lt;&gt;"",_xlpm.CSVVal)),""))</f>
        <v/>
      </c>
      <c r="J542" s="41" t="str" cm="1">
        <f t="array" ref="J542">IF(($Y542+$Z542+$AA542+$AD542)=0,"",IFERROR(_xlfn.LET(_xlpm.CSVVal,IF($Y542=0,"",INDEX(CSV!J$2:J$510,$Y542)),_xlpm.MacVal,IF($Z542=0,"",INDEX(Output_Mac!J$2:J$500,$Z542)),_xlpm.WinVal,IF($AD542=0,"",INDEX(Output_Win!J$2:J$243,$AD542)),_xlpm.MyAuditVal,IF($AA542=0,"",INDEX(My_Audit!I$2:I$456,$AA542)),_xlfn.IFS(_xlpm.MyAuditVal&lt;&gt;"",_xlpm.MyAuditVal,_xlpm.MacVal&lt;&gt;"",_xlpm.MacVal,_xlpm.WinVal&lt;&gt;"",_xlpm.WinVal,_xlpm.CSVVal&lt;&gt;"",_xlpm.CSVVal)),""))</f>
        <v/>
      </c>
      <c r="K542" s="41" t="str" cm="1">
        <f t="array" ref="K542">IF(($Y542+$Z542+$AA542+$AD542)=0,"",IFERROR(_xlfn.LET(_xlpm.CSVVal,IF($Y542=0,"",INDEX(CSV!N$2:N$510,$Y542)),_xlpm.MacVal,IF($Z542=0,"",INDEX(Output_Mac!L$2:L$500,$Z542)),_xlpm.WinVal,IF($AD542=0,"",INDEX(Output_Win!L$2:L$243,$AD542)),_xlpm.MyAuditVal,IF($AA542=0,"",INDEX(My_Audit!J$2:J$456,$AA542)),_xlfn.IFS(_xlpm.MyAuditVal&lt;&gt;"",_xlpm.MyAuditVal,_xlpm.MacVal&lt;&gt;"",_xlpm.MacVal,_xlpm.WinVal&lt;&gt;"",_xlpm.WinVal,_xlpm.CSVVal&lt;&gt;"",_xlpm.CSVVal)),""))</f>
        <v/>
      </c>
      <c r="L542" s="41" t="str" cm="1">
        <f t="array" ref="L542">IF(($Y542+$Z542+$AA542+$AD542)=0,"",IFERROR(_xlfn.LET(_xlpm.CSVVal,IF($Y542=0,"",INDEX(CSV!Q$2:Q$510,$Y542)),_xlpm.MacVal,IF($Z542=0,"",INDEX(Output_Mac!M$2:M$500,$Z542)),_xlpm.WinVal,IF($AD542=0,"",INDEX(Output_Win!M$2:M$243,$AD542)),_xlpm.MyAuditVal,IF($AA542=0,"",INDEX(My_Audit!K$2:K$456,$AA542)),_xlfn.IFS(_xlpm.MyAuditVal&lt;&gt;"",_xlpm.MyAuditVal,_xlpm.MacVal&lt;&gt;"",_xlpm.MacVal,_xlpm.WinVal&lt;&gt;"",_xlpm.WinVal,_xlpm.CSVVal&lt;&gt;"",_xlpm.CSVVal)),""))</f>
        <v/>
      </c>
      <c r="M542" s="41" t="str" cm="1">
        <f t="array" ref="M542">IF(($Y542+$Z542+$AA542+$AD542)=0,"",ExpandDiagCodes(_xlfn.TEXTJOIN(", ",TRUE,IF($AA542=0,"",INDEX(My_Audit!N$2:N$456,$AA542)),IF($Z542=0,"",INDEX(Output_Mac!S$2:S$500,$Z542)),IF($AD542=0,"",INDEX(Output_Win!S$2:S$243,$AD542)),IF($Y542=0,"",INDEX(CSV!AE$2:AE$510,$Y542)))))</f>
        <v/>
      </c>
      <c r="N542" s="41" t="str" cm="1">
        <f t="array" ref="N542">IF(($Y542+$Z542+$AA542+$AD542)=0,"",IFERROR(_xlfn.LET(_xlpm.CSVVal,IF($Y542=0,"",INDEX(CSV!AG$2:AG$510,$Y542)),_xlpm.MacVal,IF($Z542=0,"",INDEX(Output_Mac!T$2:T$500,$Z542)),_xlpm.WinVal,IF($AD542=0,"",INDEX(Output_Win!T$2:T$243,$AD542)),_xlpm.MyAuditVal,IF($AA542=0,"",INDEX(My_Audit!O$2:O$456,$AA542)),_xlfn.IFS(_xlpm.MyAuditVal&lt;&gt;"",_xlpm.MyAuditVal,_xlpm.MacVal&lt;&gt;"",_xlpm.MacVal,_xlpm.WinVal&lt;&gt;"",_xlpm.WinVal,_xlpm.CSVVal&lt;&gt;"",_xlpm.CSVVal)),""))</f>
        <v/>
      </c>
      <c r="O542" s="40" t="str" cm="1">
        <f t="array" ref="O542">IF($AB542=0,"",INDEX(My_Audit!P$2:P$456,$AB542))&amp;""</f>
        <v/>
      </c>
      <c r="P542" s="40"/>
      <c r="Q542" s="41" t="str">
        <f>IF(LEFT(N542,4)="Pass","Nist SP 800-88",My_Audit!R542)&amp;""</f>
        <v/>
      </c>
      <c r="R542" s="40"/>
      <c r="S542" s="40"/>
      <c r="T542" s="41" t="str" cm="1">
        <f t="array" ref="T542">IF($AC542=0,"",INDEX(Models!J$2:J$605,$AC542))</f>
        <v/>
      </c>
      <c r="U542" s="40"/>
      <c r="V542" s="40"/>
      <c r="W542" s="79" t="str" cm="1">
        <f t="array" ref="W542">IF(($Z542+$AA542+$AD542)=0,"",ExpandDiagCodes(_xlfn.TEXTJOIN(", ",TRUE,IF($AA542=0,"",INDEX(My_Audit!L$2:L$456,$AA542)),IF($Z542=0,"",INDEX(Output_Mac!AA$2:AA$500,$Z542)),IF($AD542=0,"",INDEX(Output_Win!AA$2:AA$243,$AD542)))))</f>
        <v/>
      </c>
      <c r="Y542" s="80">
        <f>IFERROR(MATCH($A542,CSV!$A$2:$A$510,0),0)</f>
        <v>0</v>
      </c>
      <c r="Z542" s="80">
        <f>IFERROR(MATCH($A542,Output_Mac!$A$2:$A$500,0),0)</f>
        <v>0</v>
      </c>
      <c r="AA542" s="80">
        <f>IFERROR(MATCH($A542,My_Audit!$A$2:$A$456,0),0)</f>
        <v>0</v>
      </c>
      <c r="AB542" s="80">
        <f>IFERROR(MATCH($C542,My_Audit!$B$2:$B$456,0),0)</f>
        <v>0</v>
      </c>
      <c r="AC542" s="80">
        <f>IFERROR(MATCH($E542,Models!$I$2:$I$605,0),0)</f>
        <v>0</v>
      </c>
      <c r="AD542" s="80">
        <f>IFERROR(MATCH($A542,Output_Win!$A$2:$A$243,0),0)</f>
        <v>0</v>
      </c>
    </row>
    <row r="543" spans="1:30">
      <c r="A543" s="40" t="str">
        <f>_xlfn.TEXTJOIN("",TRUE,Input!$A$4,TEXT(ROW(My_Audit!A542)+Input!$A$8-1,"00"))</f>
        <v>W4930</v>
      </c>
      <c r="B543" s="40" t="str">
        <f>_xlfn.TEXTJOIN("-",TRUE,"ITD",Input!$A$2,A543)</f>
        <v>ITD-SHR11749-W4930</v>
      </c>
      <c r="C543" s="41" t="str" cm="1">
        <f t="array" ref="C543">IF(($Y543+$Z543+$AA543+$AD543)=0,"",IFERROR(_xlfn.LET(_xlpm.CSVVal,IF($Y543=0,"",INDEX(CSV!B$2:B$510,$Y543)),_xlpm.MacVal,IF($Z543=0,"",INDEX(Output_Mac!B$2:B$500,$Z543)),_xlpm.WinVal,IF($AD543=0,"",INDEX(Output_Win!B$2:B$243,$AD543)),_xlpm.MyAuditVal,IF($AA543=0,"",INDEX(My_Audit!B$2:B$456,$AA543)),_xlfn.IFS(_xlpm.MyAuditVal&lt;&gt;"",_xlpm.MyAuditVal,_xlpm.MacVal&lt;&gt;"",_xlpm.MacVal,_xlpm.WinVal&lt;&gt;"",_xlpm.WinVal,_xlpm.CSVVal&lt;&gt;"",_xlpm.CSVVal)),""))</f>
        <v/>
      </c>
      <c r="D543" s="41" t="str" cm="1">
        <f t="array" ref="D543">IF(($Y543+$Z543+$AA543+$AD543)=0,"",IFERROR(_xlfn.LET(_xlpm.CSVVal,IF($Y543=0,"",INDEX(CSV!C$2:C$510,$Y543)),_xlpm.MacVal,IF($Z543=0,"",INDEX(Output_Mac!D$2:D$500,$Z543)),_xlpm.WinVal,IF($AD543=0,"",INDEX(Output_Win!D$2:D$243,$AD543)),_xlpm.MyAuditVal,IF($AA543=0,"",INDEX(My_Audit!C$2:C$456,$AA543)),_xlfn.IFS(_xlpm.MyAuditVal&lt;&gt;"",_xlpm.MyAuditVal,_xlpm.MacVal&lt;&gt;"",_xlpm.MacVal,_xlpm.WinVal&lt;&gt;"",_xlpm.WinVal,_xlpm.CSVVal&lt;&gt;"",_xlpm.CSVVal)),""))</f>
        <v/>
      </c>
      <c r="E543" s="41" t="str" cm="1">
        <f t="array" ref="E543">IF(($Y543+$Z543+$AA543+$AD543)=0,"",IFERROR(_xlfn.LET(_xlpm.CSVVal,IF($Y543=0,"",INDEX(CSV!E$2:E$510,$Y543)),_xlpm.MacVal,IF($Z543=0,"",INDEX(Output_Mac!C$2:C$500,$Z543)),_xlpm.WinVal,IF($AD543=0,"",INDEX(Output_Win!C$2:C$243,$AD543)),_xlpm.MyAuditVal,IF($AA543=0,"",INDEX(My_Audit!D$2:D$456,$AA543)),_xlfn.IFS(_xlpm.MyAuditVal&lt;&gt;"",_xlpm.MyAuditVal,_xlpm.MacVal&lt;&gt;"",_xlpm.MacVal,_xlpm.WinVal&lt;&gt;"",_xlpm.WinVal,_xlpm.CSVVal&lt;&gt;"",_xlpm.CSVVal)),""))</f>
        <v/>
      </c>
      <c r="F543" s="41" t="str" cm="1">
        <f t="array" ref="F543">IF(($Y543+$Z543+$AA543+$AD543)=0,"",IFERROR(_xlfn.LET(_xlpm.CSVVal,IF($Y543=0,"",INDEX(CSV!F$2:F$510,$Y543)),_xlpm.MacVal,IF($Z543=0,"",INDEX(Output_Mac!E$2:E$500,$Z543)),_xlpm.WinVal,IF($AD543=0,"",INDEX(Output_Win!E$2:E$243,$AD543)),_xlpm.MyAuditVal,IF($AA543=0,"",INDEX(My_Audit!E$2:E$456,$AA543)),_xlfn.IFS(_xlpm.MyAuditVal&lt;&gt;"",_xlpm.MyAuditVal,_xlpm.MacVal&lt;&gt;"",_xlpm.MacVal,_xlpm.WinVal&lt;&gt;"",_xlpm.WinVal,_xlpm.CSVVal&lt;&gt;"",PROPER(_xlpm.CSVVal))),""))</f>
        <v/>
      </c>
      <c r="G543" s="41" t="str" cm="1">
        <f t="array" ref="G543">IF(($Y543+$Z543+$AA543+$AD543)=0,"",IFERROR(_xlfn.LET(_xlpm.CSVVal,IF($Y543=0,"",INDEX(CSV!G$2:G$510,$Y543)),_xlpm.MacVal,IF($Z543=0,"",INDEX(Output_Mac!G$2:G$500,$Z543)),_xlpm.WinVal,IF($AD543=0,"",INDEX(Output_Win!G$2:G$243,$AD543)),_xlpm.MyAuditVal,IF($AA543=0,"",INDEX(My_Audit!F$2:F$456,$AA543)),_xlfn.IFS(_xlpm.MyAuditVal&lt;&gt;"",_xlpm.MyAuditVal,_xlpm.MacVal&lt;&gt;"",_xlpm.MacVal,_xlpm.WinVal&lt;&gt;"",_xlpm.WinVal,_xlpm.CSVVal&lt;&gt;"",_xlpm.CSVVal)),""))</f>
        <v/>
      </c>
      <c r="H543" s="41" t="str" cm="1">
        <f t="array" ref="H543">IF($Z543&gt;0,INDEX(Output_Mac!H$2:H$500,$Z543),IF($AD543&gt;0,INDEX(Output_Win!H$2:H$243,$AD543),IF($AA543&gt;0,_xlfn.LET(_xlpm.MyAuditVal,INDEX(My_Audit!G$2:G$456,$AA543),IF(_xlpm.MyAuditVal=0,"",_xlpm.MyAuditVal)),"")))</f>
        <v/>
      </c>
      <c r="I543" s="41" t="str" cm="1">
        <f t="array" ref="I543">IF(($Y543+$Z543+$AA543+$AD543)=0,"",IFERROR(_xlfn.LET(_xlpm.CSVVal,IF($Y543=0,"",INDEX(CSV!H$2:H$510,$Y543)),_xlpm.MacVal,IF($Z543=0,"",INDEX(Output_Mac!I$2:I$500,$Z543)),_xlpm.WinVal,IF($AD543=0,"",INDEX(Output_Win!I$2:I$243,$AD543)),_xlpm.MyAuditVal,IF($AA543=0,"",INDEX(My_Audit!H$2:H$456,$AA543)),_xlfn.IFS(_xlpm.MyAuditVal&lt;&gt;"",_xlpm.MyAuditVal,_xlpm.MacVal&lt;&gt;"",_xlpm.MacVal,_xlpm.WinVal&lt;&gt;"",_xlpm.WinVal,_xlpm.CSVVal&lt;&gt;"",_xlpm.CSVVal)),""))</f>
        <v/>
      </c>
      <c r="J543" s="41" t="str" cm="1">
        <f t="array" ref="J543">IF(($Y543+$Z543+$AA543+$AD543)=0,"",IFERROR(_xlfn.LET(_xlpm.CSVVal,IF($Y543=0,"",INDEX(CSV!J$2:J$510,$Y543)),_xlpm.MacVal,IF($Z543=0,"",INDEX(Output_Mac!J$2:J$500,$Z543)),_xlpm.WinVal,IF($AD543=0,"",INDEX(Output_Win!J$2:J$243,$AD543)),_xlpm.MyAuditVal,IF($AA543=0,"",INDEX(My_Audit!I$2:I$456,$AA543)),_xlfn.IFS(_xlpm.MyAuditVal&lt;&gt;"",_xlpm.MyAuditVal,_xlpm.MacVal&lt;&gt;"",_xlpm.MacVal,_xlpm.WinVal&lt;&gt;"",_xlpm.WinVal,_xlpm.CSVVal&lt;&gt;"",_xlpm.CSVVal)),""))</f>
        <v/>
      </c>
      <c r="K543" s="41" t="str" cm="1">
        <f t="array" ref="K543">IF(($Y543+$Z543+$AA543+$AD543)=0,"",IFERROR(_xlfn.LET(_xlpm.CSVVal,IF($Y543=0,"",INDEX(CSV!N$2:N$510,$Y543)),_xlpm.MacVal,IF($Z543=0,"",INDEX(Output_Mac!L$2:L$500,$Z543)),_xlpm.WinVal,IF($AD543=0,"",INDEX(Output_Win!L$2:L$243,$AD543)),_xlpm.MyAuditVal,IF($AA543=0,"",INDEX(My_Audit!J$2:J$456,$AA543)),_xlfn.IFS(_xlpm.MyAuditVal&lt;&gt;"",_xlpm.MyAuditVal,_xlpm.MacVal&lt;&gt;"",_xlpm.MacVal,_xlpm.WinVal&lt;&gt;"",_xlpm.WinVal,_xlpm.CSVVal&lt;&gt;"",_xlpm.CSVVal)),""))</f>
        <v/>
      </c>
      <c r="L543" s="41" t="str" cm="1">
        <f t="array" ref="L543">IF(($Y543+$Z543+$AA543+$AD543)=0,"",IFERROR(_xlfn.LET(_xlpm.CSVVal,IF($Y543=0,"",INDEX(CSV!Q$2:Q$510,$Y543)),_xlpm.MacVal,IF($Z543=0,"",INDEX(Output_Mac!M$2:M$500,$Z543)),_xlpm.WinVal,IF($AD543=0,"",INDEX(Output_Win!M$2:M$243,$AD543)),_xlpm.MyAuditVal,IF($AA543=0,"",INDEX(My_Audit!K$2:K$456,$AA543)),_xlfn.IFS(_xlpm.MyAuditVal&lt;&gt;"",_xlpm.MyAuditVal,_xlpm.MacVal&lt;&gt;"",_xlpm.MacVal,_xlpm.WinVal&lt;&gt;"",_xlpm.WinVal,_xlpm.CSVVal&lt;&gt;"",_xlpm.CSVVal)),""))</f>
        <v/>
      </c>
      <c r="M543" s="41" t="str" cm="1">
        <f t="array" ref="M543">IF(($Y543+$Z543+$AA543+$AD543)=0,"",ExpandDiagCodes(_xlfn.TEXTJOIN(", ",TRUE,IF($AA543=0,"",INDEX(My_Audit!N$2:N$456,$AA543)),IF($Z543=0,"",INDEX(Output_Mac!S$2:S$500,$Z543)),IF($AD543=0,"",INDEX(Output_Win!S$2:S$243,$AD543)),IF($Y543=0,"",INDEX(CSV!AE$2:AE$510,$Y543)))))</f>
        <v/>
      </c>
      <c r="N543" s="41" t="str" cm="1">
        <f t="array" ref="N543">IF(($Y543+$Z543+$AA543+$AD543)=0,"",IFERROR(_xlfn.LET(_xlpm.CSVVal,IF($Y543=0,"",INDEX(CSV!AG$2:AG$510,$Y543)),_xlpm.MacVal,IF($Z543=0,"",INDEX(Output_Mac!T$2:T$500,$Z543)),_xlpm.WinVal,IF($AD543=0,"",INDEX(Output_Win!T$2:T$243,$AD543)),_xlpm.MyAuditVal,IF($AA543=0,"",INDEX(My_Audit!O$2:O$456,$AA543)),_xlfn.IFS(_xlpm.MyAuditVal&lt;&gt;"",_xlpm.MyAuditVal,_xlpm.MacVal&lt;&gt;"",_xlpm.MacVal,_xlpm.WinVal&lt;&gt;"",_xlpm.WinVal,_xlpm.CSVVal&lt;&gt;"",_xlpm.CSVVal)),""))</f>
        <v/>
      </c>
      <c r="O543" s="40" t="str" cm="1">
        <f t="array" ref="O543">IF($AB543=0,"",INDEX(My_Audit!P$2:P$456,$AB543))&amp;""</f>
        <v/>
      </c>
      <c r="P543" s="40"/>
      <c r="Q543" s="41" t="str">
        <f>IF(LEFT(N543,4)="Pass","Nist SP 800-88",My_Audit!R543)&amp;""</f>
        <v/>
      </c>
      <c r="R543" s="40"/>
      <c r="S543" s="40"/>
      <c r="T543" s="41" t="str" cm="1">
        <f t="array" ref="T543">IF($AC543=0,"",INDEX(Models!J$2:J$605,$AC543))</f>
        <v/>
      </c>
      <c r="U543" s="40"/>
      <c r="V543" s="40"/>
      <c r="W543" s="79" t="str" cm="1">
        <f t="array" ref="W543">IF(($Z543+$AA543+$AD543)=0,"",ExpandDiagCodes(_xlfn.TEXTJOIN(", ",TRUE,IF($AA543=0,"",INDEX(My_Audit!L$2:L$456,$AA543)),IF($Z543=0,"",INDEX(Output_Mac!AA$2:AA$500,$Z543)),IF($AD543=0,"",INDEX(Output_Win!AA$2:AA$243,$AD543)))))</f>
        <v/>
      </c>
      <c r="Y543" s="80">
        <f>IFERROR(MATCH($A543,CSV!$A$2:$A$510,0),0)</f>
        <v>0</v>
      </c>
      <c r="Z543" s="80">
        <f>IFERROR(MATCH($A543,Output_Mac!$A$2:$A$500,0),0)</f>
        <v>0</v>
      </c>
      <c r="AA543" s="80">
        <f>IFERROR(MATCH($A543,My_Audit!$A$2:$A$456,0),0)</f>
        <v>0</v>
      </c>
      <c r="AB543" s="80">
        <f>IFERROR(MATCH($C543,My_Audit!$B$2:$B$456,0),0)</f>
        <v>0</v>
      </c>
      <c r="AC543" s="80">
        <f>IFERROR(MATCH($E543,Models!$I$2:$I$605,0),0)</f>
        <v>0</v>
      </c>
      <c r="AD543" s="80">
        <f>IFERROR(MATCH($A543,Output_Win!$A$2:$A$243,0),0)</f>
        <v>0</v>
      </c>
    </row>
    <row r="544" spans="1:30">
      <c r="A544" s="40" t="str">
        <f>_xlfn.TEXTJOIN("",TRUE,Input!$A$4,TEXT(ROW(My_Audit!A543)+Input!$A$8-1,"00"))</f>
        <v>W4931</v>
      </c>
      <c r="B544" s="40" t="str">
        <f>_xlfn.TEXTJOIN("-",TRUE,"ITD",Input!$A$2,A544)</f>
        <v>ITD-SHR11749-W4931</v>
      </c>
      <c r="C544" s="41" t="str" cm="1">
        <f t="array" ref="C544">IF(($Y544+$Z544+$AA544+$AD544)=0,"",IFERROR(_xlfn.LET(_xlpm.CSVVal,IF($Y544=0,"",INDEX(CSV!B$2:B$510,$Y544)),_xlpm.MacVal,IF($Z544=0,"",INDEX(Output_Mac!B$2:B$500,$Z544)),_xlpm.WinVal,IF($AD544=0,"",INDEX(Output_Win!B$2:B$243,$AD544)),_xlpm.MyAuditVal,IF($AA544=0,"",INDEX(My_Audit!B$2:B$456,$AA544)),_xlfn.IFS(_xlpm.MyAuditVal&lt;&gt;"",_xlpm.MyAuditVal,_xlpm.MacVal&lt;&gt;"",_xlpm.MacVal,_xlpm.WinVal&lt;&gt;"",_xlpm.WinVal,_xlpm.CSVVal&lt;&gt;"",_xlpm.CSVVal)),""))</f>
        <v/>
      </c>
      <c r="D544" s="41" t="str" cm="1">
        <f t="array" ref="D544">IF(($Y544+$Z544+$AA544+$AD544)=0,"",IFERROR(_xlfn.LET(_xlpm.CSVVal,IF($Y544=0,"",INDEX(CSV!C$2:C$510,$Y544)),_xlpm.MacVal,IF($Z544=0,"",INDEX(Output_Mac!D$2:D$500,$Z544)),_xlpm.WinVal,IF($AD544=0,"",INDEX(Output_Win!D$2:D$243,$AD544)),_xlpm.MyAuditVal,IF($AA544=0,"",INDEX(My_Audit!C$2:C$456,$AA544)),_xlfn.IFS(_xlpm.MyAuditVal&lt;&gt;"",_xlpm.MyAuditVal,_xlpm.MacVal&lt;&gt;"",_xlpm.MacVal,_xlpm.WinVal&lt;&gt;"",_xlpm.WinVal,_xlpm.CSVVal&lt;&gt;"",_xlpm.CSVVal)),""))</f>
        <v/>
      </c>
      <c r="E544" s="41" t="str" cm="1">
        <f t="array" ref="E544">IF(($Y544+$Z544+$AA544+$AD544)=0,"",IFERROR(_xlfn.LET(_xlpm.CSVVal,IF($Y544=0,"",INDEX(CSV!E$2:E$510,$Y544)),_xlpm.MacVal,IF($Z544=0,"",INDEX(Output_Mac!C$2:C$500,$Z544)),_xlpm.WinVal,IF($AD544=0,"",INDEX(Output_Win!C$2:C$243,$AD544)),_xlpm.MyAuditVal,IF($AA544=0,"",INDEX(My_Audit!D$2:D$456,$AA544)),_xlfn.IFS(_xlpm.MyAuditVal&lt;&gt;"",_xlpm.MyAuditVal,_xlpm.MacVal&lt;&gt;"",_xlpm.MacVal,_xlpm.WinVal&lt;&gt;"",_xlpm.WinVal,_xlpm.CSVVal&lt;&gt;"",_xlpm.CSVVal)),""))</f>
        <v/>
      </c>
      <c r="F544" s="41" t="str" cm="1">
        <f t="array" ref="F544">IF(($Y544+$Z544+$AA544+$AD544)=0,"",IFERROR(_xlfn.LET(_xlpm.CSVVal,IF($Y544=0,"",INDEX(CSV!F$2:F$510,$Y544)),_xlpm.MacVal,IF($Z544=0,"",INDEX(Output_Mac!E$2:E$500,$Z544)),_xlpm.WinVal,IF($AD544=0,"",INDEX(Output_Win!E$2:E$243,$AD544)),_xlpm.MyAuditVal,IF($AA544=0,"",INDEX(My_Audit!E$2:E$456,$AA544)),_xlfn.IFS(_xlpm.MyAuditVal&lt;&gt;"",_xlpm.MyAuditVal,_xlpm.MacVal&lt;&gt;"",_xlpm.MacVal,_xlpm.WinVal&lt;&gt;"",_xlpm.WinVal,_xlpm.CSVVal&lt;&gt;"",PROPER(_xlpm.CSVVal))),""))</f>
        <v/>
      </c>
      <c r="G544" s="41" t="str" cm="1">
        <f t="array" ref="G544">IF(($Y544+$Z544+$AA544+$AD544)=0,"",IFERROR(_xlfn.LET(_xlpm.CSVVal,IF($Y544=0,"",INDEX(CSV!G$2:G$510,$Y544)),_xlpm.MacVal,IF($Z544=0,"",INDEX(Output_Mac!G$2:G$500,$Z544)),_xlpm.WinVal,IF($AD544=0,"",INDEX(Output_Win!G$2:G$243,$AD544)),_xlpm.MyAuditVal,IF($AA544=0,"",INDEX(My_Audit!F$2:F$456,$AA544)),_xlfn.IFS(_xlpm.MyAuditVal&lt;&gt;"",_xlpm.MyAuditVal,_xlpm.MacVal&lt;&gt;"",_xlpm.MacVal,_xlpm.WinVal&lt;&gt;"",_xlpm.WinVal,_xlpm.CSVVal&lt;&gt;"",_xlpm.CSVVal)),""))</f>
        <v/>
      </c>
      <c r="H544" s="41" t="str" cm="1">
        <f t="array" ref="H544">IF($Z544&gt;0,INDEX(Output_Mac!H$2:H$500,$Z544),IF($AD544&gt;0,INDEX(Output_Win!H$2:H$243,$AD544),IF($AA544&gt;0,_xlfn.LET(_xlpm.MyAuditVal,INDEX(My_Audit!G$2:G$456,$AA544),IF(_xlpm.MyAuditVal=0,"",_xlpm.MyAuditVal)),"")))</f>
        <v/>
      </c>
      <c r="I544" s="41" t="str" cm="1">
        <f t="array" ref="I544">IF(($Y544+$Z544+$AA544+$AD544)=0,"",IFERROR(_xlfn.LET(_xlpm.CSVVal,IF($Y544=0,"",INDEX(CSV!H$2:H$510,$Y544)),_xlpm.MacVal,IF($Z544=0,"",INDEX(Output_Mac!I$2:I$500,$Z544)),_xlpm.WinVal,IF($AD544=0,"",INDEX(Output_Win!I$2:I$243,$AD544)),_xlpm.MyAuditVal,IF($AA544=0,"",INDEX(My_Audit!H$2:H$456,$AA544)),_xlfn.IFS(_xlpm.MyAuditVal&lt;&gt;"",_xlpm.MyAuditVal,_xlpm.MacVal&lt;&gt;"",_xlpm.MacVal,_xlpm.WinVal&lt;&gt;"",_xlpm.WinVal,_xlpm.CSVVal&lt;&gt;"",_xlpm.CSVVal)),""))</f>
        <v/>
      </c>
      <c r="J544" s="41" t="str" cm="1">
        <f t="array" ref="J544">IF(($Y544+$Z544+$AA544+$AD544)=0,"",IFERROR(_xlfn.LET(_xlpm.CSVVal,IF($Y544=0,"",INDEX(CSV!J$2:J$510,$Y544)),_xlpm.MacVal,IF($Z544=0,"",INDEX(Output_Mac!J$2:J$500,$Z544)),_xlpm.WinVal,IF($AD544=0,"",INDEX(Output_Win!J$2:J$243,$AD544)),_xlpm.MyAuditVal,IF($AA544=0,"",INDEX(My_Audit!I$2:I$456,$AA544)),_xlfn.IFS(_xlpm.MyAuditVal&lt;&gt;"",_xlpm.MyAuditVal,_xlpm.MacVal&lt;&gt;"",_xlpm.MacVal,_xlpm.WinVal&lt;&gt;"",_xlpm.WinVal,_xlpm.CSVVal&lt;&gt;"",_xlpm.CSVVal)),""))</f>
        <v/>
      </c>
      <c r="K544" s="41" t="str" cm="1">
        <f t="array" ref="K544">IF(($Y544+$Z544+$AA544+$AD544)=0,"",IFERROR(_xlfn.LET(_xlpm.CSVVal,IF($Y544=0,"",INDEX(CSV!N$2:N$510,$Y544)),_xlpm.MacVal,IF($Z544=0,"",INDEX(Output_Mac!L$2:L$500,$Z544)),_xlpm.WinVal,IF($AD544=0,"",INDEX(Output_Win!L$2:L$243,$AD544)),_xlpm.MyAuditVal,IF($AA544=0,"",INDEX(My_Audit!J$2:J$456,$AA544)),_xlfn.IFS(_xlpm.MyAuditVal&lt;&gt;"",_xlpm.MyAuditVal,_xlpm.MacVal&lt;&gt;"",_xlpm.MacVal,_xlpm.WinVal&lt;&gt;"",_xlpm.WinVal,_xlpm.CSVVal&lt;&gt;"",_xlpm.CSVVal)),""))</f>
        <v/>
      </c>
      <c r="L544" s="41" t="str" cm="1">
        <f t="array" ref="L544">IF(($Y544+$Z544+$AA544+$AD544)=0,"",IFERROR(_xlfn.LET(_xlpm.CSVVal,IF($Y544=0,"",INDEX(CSV!Q$2:Q$510,$Y544)),_xlpm.MacVal,IF($Z544=0,"",INDEX(Output_Mac!M$2:M$500,$Z544)),_xlpm.WinVal,IF($AD544=0,"",INDEX(Output_Win!M$2:M$243,$AD544)),_xlpm.MyAuditVal,IF($AA544=0,"",INDEX(My_Audit!K$2:K$456,$AA544)),_xlfn.IFS(_xlpm.MyAuditVal&lt;&gt;"",_xlpm.MyAuditVal,_xlpm.MacVal&lt;&gt;"",_xlpm.MacVal,_xlpm.WinVal&lt;&gt;"",_xlpm.WinVal,_xlpm.CSVVal&lt;&gt;"",_xlpm.CSVVal)),""))</f>
        <v/>
      </c>
      <c r="M544" s="41" t="str" cm="1">
        <f t="array" ref="M544">IF(($Y544+$Z544+$AA544+$AD544)=0,"",ExpandDiagCodes(_xlfn.TEXTJOIN(", ",TRUE,IF($AA544=0,"",INDEX(My_Audit!N$2:N$456,$AA544)),IF($Z544=0,"",INDEX(Output_Mac!S$2:S$500,$Z544)),IF($AD544=0,"",INDEX(Output_Win!S$2:S$243,$AD544)),IF($Y544=0,"",INDEX(CSV!AE$2:AE$510,$Y544)))))</f>
        <v/>
      </c>
      <c r="N544" s="41" t="str" cm="1">
        <f t="array" ref="N544">IF(($Y544+$Z544+$AA544+$AD544)=0,"",IFERROR(_xlfn.LET(_xlpm.CSVVal,IF($Y544=0,"",INDEX(CSV!AG$2:AG$510,$Y544)),_xlpm.MacVal,IF($Z544=0,"",INDEX(Output_Mac!T$2:T$500,$Z544)),_xlpm.WinVal,IF($AD544=0,"",INDEX(Output_Win!T$2:T$243,$AD544)),_xlpm.MyAuditVal,IF($AA544=0,"",INDEX(My_Audit!O$2:O$456,$AA544)),_xlfn.IFS(_xlpm.MyAuditVal&lt;&gt;"",_xlpm.MyAuditVal,_xlpm.MacVal&lt;&gt;"",_xlpm.MacVal,_xlpm.WinVal&lt;&gt;"",_xlpm.WinVal,_xlpm.CSVVal&lt;&gt;"",_xlpm.CSVVal)),""))</f>
        <v/>
      </c>
      <c r="O544" s="40" t="str" cm="1">
        <f t="array" ref="O544">IF($AB544=0,"",INDEX(My_Audit!P$2:P$456,$AB544))&amp;""</f>
        <v/>
      </c>
      <c r="P544" s="40"/>
      <c r="Q544" s="41" t="str">
        <f>IF(LEFT(N544,4)="Pass","Nist SP 800-88",My_Audit!R544)&amp;""</f>
        <v/>
      </c>
      <c r="R544" s="40"/>
      <c r="S544" s="40"/>
      <c r="T544" s="41" t="str" cm="1">
        <f t="array" ref="T544">IF($AC544=0,"",INDEX(Models!J$2:J$605,$AC544))</f>
        <v/>
      </c>
      <c r="U544" s="40"/>
      <c r="V544" s="40"/>
      <c r="W544" s="79" t="str" cm="1">
        <f t="array" ref="W544">IF(($Z544+$AA544+$AD544)=0,"",ExpandDiagCodes(_xlfn.TEXTJOIN(", ",TRUE,IF($AA544=0,"",INDEX(My_Audit!L$2:L$456,$AA544)),IF($Z544=0,"",INDEX(Output_Mac!AA$2:AA$500,$Z544)),IF($AD544=0,"",INDEX(Output_Win!AA$2:AA$243,$AD544)))))</f>
        <v/>
      </c>
      <c r="Y544" s="80">
        <f>IFERROR(MATCH($A544,CSV!$A$2:$A$510,0),0)</f>
        <v>0</v>
      </c>
      <c r="Z544" s="80">
        <f>IFERROR(MATCH($A544,Output_Mac!$A$2:$A$500,0),0)</f>
        <v>0</v>
      </c>
      <c r="AA544" s="80">
        <f>IFERROR(MATCH($A544,My_Audit!$A$2:$A$456,0),0)</f>
        <v>0</v>
      </c>
      <c r="AB544" s="80">
        <f>IFERROR(MATCH($C544,My_Audit!$B$2:$B$456,0),0)</f>
        <v>0</v>
      </c>
      <c r="AC544" s="80">
        <f>IFERROR(MATCH($E544,Models!$I$2:$I$605,0),0)</f>
        <v>0</v>
      </c>
      <c r="AD544" s="80">
        <f>IFERROR(MATCH($A544,Output_Win!$A$2:$A$243,0),0)</f>
        <v>0</v>
      </c>
    </row>
    <row r="545" spans="1:30">
      <c r="A545" s="40" t="str">
        <f>_xlfn.TEXTJOIN("",TRUE,Input!$A$4,TEXT(ROW(My_Audit!A544)+Input!$A$8-1,"00"))</f>
        <v>W4932</v>
      </c>
      <c r="B545" s="40" t="str">
        <f>_xlfn.TEXTJOIN("-",TRUE,"ITD",Input!$A$2,A545)</f>
        <v>ITD-SHR11749-W4932</v>
      </c>
      <c r="C545" s="41" t="str" cm="1">
        <f t="array" ref="C545">IF(($Y545+$Z545+$AA545+$AD545)=0,"",IFERROR(_xlfn.LET(_xlpm.CSVVal,IF($Y545=0,"",INDEX(CSV!B$2:B$510,$Y545)),_xlpm.MacVal,IF($Z545=0,"",INDEX(Output_Mac!B$2:B$500,$Z545)),_xlpm.WinVal,IF($AD545=0,"",INDEX(Output_Win!B$2:B$243,$AD545)),_xlpm.MyAuditVal,IF($AA545=0,"",INDEX(My_Audit!B$2:B$456,$AA545)),_xlfn.IFS(_xlpm.MyAuditVal&lt;&gt;"",_xlpm.MyAuditVal,_xlpm.MacVal&lt;&gt;"",_xlpm.MacVal,_xlpm.WinVal&lt;&gt;"",_xlpm.WinVal,_xlpm.CSVVal&lt;&gt;"",_xlpm.CSVVal)),""))</f>
        <v/>
      </c>
      <c r="D545" s="41" t="str" cm="1">
        <f t="array" ref="D545">IF(($Y545+$Z545+$AA545+$AD545)=0,"",IFERROR(_xlfn.LET(_xlpm.CSVVal,IF($Y545=0,"",INDEX(CSV!C$2:C$510,$Y545)),_xlpm.MacVal,IF($Z545=0,"",INDEX(Output_Mac!D$2:D$500,$Z545)),_xlpm.WinVal,IF($AD545=0,"",INDEX(Output_Win!D$2:D$243,$AD545)),_xlpm.MyAuditVal,IF($AA545=0,"",INDEX(My_Audit!C$2:C$456,$AA545)),_xlfn.IFS(_xlpm.MyAuditVal&lt;&gt;"",_xlpm.MyAuditVal,_xlpm.MacVal&lt;&gt;"",_xlpm.MacVal,_xlpm.WinVal&lt;&gt;"",_xlpm.WinVal,_xlpm.CSVVal&lt;&gt;"",_xlpm.CSVVal)),""))</f>
        <v/>
      </c>
      <c r="E545" s="41" t="str" cm="1">
        <f t="array" ref="E545">IF(($Y545+$Z545+$AA545+$AD545)=0,"",IFERROR(_xlfn.LET(_xlpm.CSVVal,IF($Y545=0,"",INDEX(CSV!E$2:E$510,$Y545)),_xlpm.MacVal,IF($Z545=0,"",INDEX(Output_Mac!C$2:C$500,$Z545)),_xlpm.WinVal,IF($AD545=0,"",INDEX(Output_Win!C$2:C$243,$AD545)),_xlpm.MyAuditVal,IF($AA545=0,"",INDEX(My_Audit!D$2:D$456,$AA545)),_xlfn.IFS(_xlpm.MyAuditVal&lt;&gt;"",_xlpm.MyAuditVal,_xlpm.MacVal&lt;&gt;"",_xlpm.MacVal,_xlpm.WinVal&lt;&gt;"",_xlpm.WinVal,_xlpm.CSVVal&lt;&gt;"",_xlpm.CSVVal)),""))</f>
        <v/>
      </c>
      <c r="F545" s="41" t="str" cm="1">
        <f t="array" ref="F545">IF(($Y545+$Z545+$AA545+$AD545)=0,"",IFERROR(_xlfn.LET(_xlpm.CSVVal,IF($Y545=0,"",INDEX(CSV!F$2:F$510,$Y545)),_xlpm.MacVal,IF($Z545=0,"",INDEX(Output_Mac!E$2:E$500,$Z545)),_xlpm.WinVal,IF($AD545=0,"",INDEX(Output_Win!E$2:E$243,$AD545)),_xlpm.MyAuditVal,IF($AA545=0,"",INDEX(My_Audit!E$2:E$456,$AA545)),_xlfn.IFS(_xlpm.MyAuditVal&lt;&gt;"",_xlpm.MyAuditVal,_xlpm.MacVal&lt;&gt;"",_xlpm.MacVal,_xlpm.WinVal&lt;&gt;"",_xlpm.WinVal,_xlpm.CSVVal&lt;&gt;"",PROPER(_xlpm.CSVVal))),""))</f>
        <v/>
      </c>
      <c r="G545" s="41" t="str" cm="1">
        <f t="array" ref="G545">IF(($Y545+$Z545+$AA545+$AD545)=0,"",IFERROR(_xlfn.LET(_xlpm.CSVVal,IF($Y545=0,"",INDEX(CSV!G$2:G$510,$Y545)),_xlpm.MacVal,IF($Z545=0,"",INDEX(Output_Mac!G$2:G$500,$Z545)),_xlpm.WinVal,IF($AD545=0,"",INDEX(Output_Win!G$2:G$243,$AD545)),_xlpm.MyAuditVal,IF($AA545=0,"",INDEX(My_Audit!F$2:F$456,$AA545)),_xlfn.IFS(_xlpm.MyAuditVal&lt;&gt;"",_xlpm.MyAuditVal,_xlpm.MacVal&lt;&gt;"",_xlpm.MacVal,_xlpm.WinVal&lt;&gt;"",_xlpm.WinVal,_xlpm.CSVVal&lt;&gt;"",_xlpm.CSVVal)),""))</f>
        <v/>
      </c>
      <c r="H545" s="41" t="str" cm="1">
        <f t="array" ref="H545">IF($Z545&gt;0,INDEX(Output_Mac!H$2:H$500,$Z545),IF($AD545&gt;0,INDEX(Output_Win!H$2:H$243,$AD545),IF($AA545&gt;0,_xlfn.LET(_xlpm.MyAuditVal,INDEX(My_Audit!G$2:G$456,$AA545),IF(_xlpm.MyAuditVal=0,"",_xlpm.MyAuditVal)),"")))</f>
        <v/>
      </c>
      <c r="I545" s="41" t="str" cm="1">
        <f t="array" ref="I545">IF(($Y545+$Z545+$AA545+$AD545)=0,"",IFERROR(_xlfn.LET(_xlpm.CSVVal,IF($Y545=0,"",INDEX(CSV!H$2:H$510,$Y545)),_xlpm.MacVal,IF($Z545=0,"",INDEX(Output_Mac!I$2:I$500,$Z545)),_xlpm.WinVal,IF($AD545=0,"",INDEX(Output_Win!I$2:I$243,$AD545)),_xlpm.MyAuditVal,IF($AA545=0,"",INDEX(My_Audit!H$2:H$456,$AA545)),_xlfn.IFS(_xlpm.MyAuditVal&lt;&gt;"",_xlpm.MyAuditVal,_xlpm.MacVal&lt;&gt;"",_xlpm.MacVal,_xlpm.WinVal&lt;&gt;"",_xlpm.WinVal,_xlpm.CSVVal&lt;&gt;"",_xlpm.CSVVal)),""))</f>
        <v/>
      </c>
      <c r="J545" s="41" t="str" cm="1">
        <f t="array" ref="J545">IF(($Y545+$Z545+$AA545+$AD545)=0,"",IFERROR(_xlfn.LET(_xlpm.CSVVal,IF($Y545=0,"",INDEX(CSV!J$2:J$510,$Y545)),_xlpm.MacVal,IF($Z545=0,"",INDEX(Output_Mac!J$2:J$500,$Z545)),_xlpm.WinVal,IF($AD545=0,"",INDEX(Output_Win!J$2:J$243,$AD545)),_xlpm.MyAuditVal,IF($AA545=0,"",INDEX(My_Audit!I$2:I$456,$AA545)),_xlfn.IFS(_xlpm.MyAuditVal&lt;&gt;"",_xlpm.MyAuditVal,_xlpm.MacVal&lt;&gt;"",_xlpm.MacVal,_xlpm.WinVal&lt;&gt;"",_xlpm.WinVal,_xlpm.CSVVal&lt;&gt;"",_xlpm.CSVVal)),""))</f>
        <v/>
      </c>
      <c r="K545" s="41" t="str" cm="1">
        <f t="array" ref="K545">IF(($Y545+$Z545+$AA545+$AD545)=0,"",IFERROR(_xlfn.LET(_xlpm.CSVVal,IF($Y545=0,"",INDEX(CSV!N$2:N$510,$Y545)),_xlpm.MacVal,IF($Z545=0,"",INDEX(Output_Mac!L$2:L$500,$Z545)),_xlpm.WinVal,IF($AD545=0,"",INDEX(Output_Win!L$2:L$243,$AD545)),_xlpm.MyAuditVal,IF($AA545=0,"",INDEX(My_Audit!J$2:J$456,$AA545)),_xlfn.IFS(_xlpm.MyAuditVal&lt;&gt;"",_xlpm.MyAuditVal,_xlpm.MacVal&lt;&gt;"",_xlpm.MacVal,_xlpm.WinVal&lt;&gt;"",_xlpm.WinVal,_xlpm.CSVVal&lt;&gt;"",_xlpm.CSVVal)),""))</f>
        <v/>
      </c>
      <c r="L545" s="41" t="str" cm="1">
        <f t="array" ref="L545">IF(($Y545+$Z545+$AA545+$AD545)=0,"",IFERROR(_xlfn.LET(_xlpm.CSVVal,IF($Y545=0,"",INDEX(CSV!Q$2:Q$510,$Y545)),_xlpm.MacVal,IF($Z545=0,"",INDEX(Output_Mac!M$2:M$500,$Z545)),_xlpm.WinVal,IF($AD545=0,"",INDEX(Output_Win!M$2:M$243,$AD545)),_xlpm.MyAuditVal,IF($AA545=0,"",INDEX(My_Audit!K$2:K$456,$AA545)),_xlfn.IFS(_xlpm.MyAuditVal&lt;&gt;"",_xlpm.MyAuditVal,_xlpm.MacVal&lt;&gt;"",_xlpm.MacVal,_xlpm.WinVal&lt;&gt;"",_xlpm.WinVal,_xlpm.CSVVal&lt;&gt;"",_xlpm.CSVVal)),""))</f>
        <v/>
      </c>
      <c r="M545" s="41" t="str" cm="1">
        <f t="array" ref="M545">IF(($Y545+$Z545+$AA545+$AD545)=0,"",ExpandDiagCodes(_xlfn.TEXTJOIN(", ",TRUE,IF($AA545=0,"",INDEX(My_Audit!N$2:N$456,$AA545)),IF($Z545=0,"",INDEX(Output_Mac!S$2:S$500,$Z545)),IF($AD545=0,"",INDEX(Output_Win!S$2:S$243,$AD545)),IF($Y545=0,"",INDEX(CSV!AE$2:AE$510,$Y545)))))</f>
        <v/>
      </c>
      <c r="N545" s="41" t="str" cm="1">
        <f t="array" ref="N545">IF(($Y545+$Z545+$AA545+$AD545)=0,"",IFERROR(_xlfn.LET(_xlpm.CSVVal,IF($Y545=0,"",INDEX(CSV!AG$2:AG$510,$Y545)),_xlpm.MacVal,IF($Z545=0,"",INDEX(Output_Mac!T$2:T$500,$Z545)),_xlpm.WinVal,IF($AD545=0,"",INDEX(Output_Win!T$2:T$243,$AD545)),_xlpm.MyAuditVal,IF($AA545=0,"",INDEX(My_Audit!O$2:O$456,$AA545)),_xlfn.IFS(_xlpm.MyAuditVal&lt;&gt;"",_xlpm.MyAuditVal,_xlpm.MacVal&lt;&gt;"",_xlpm.MacVal,_xlpm.WinVal&lt;&gt;"",_xlpm.WinVal,_xlpm.CSVVal&lt;&gt;"",_xlpm.CSVVal)),""))</f>
        <v/>
      </c>
      <c r="O545" s="40" t="str" cm="1">
        <f t="array" ref="O545">IF($AB545=0,"",INDEX(My_Audit!P$2:P$456,$AB545))&amp;""</f>
        <v/>
      </c>
      <c r="P545" s="40"/>
      <c r="Q545" s="41" t="str">
        <f>IF(LEFT(N545,4)="Pass","Nist SP 800-88",My_Audit!R545)&amp;""</f>
        <v/>
      </c>
      <c r="R545" s="40"/>
      <c r="S545" s="40"/>
      <c r="T545" s="41" t="str" cm="1">
        <f t="array" ref="T545">IF($AC545=0,"",INDEX(Models!J$2:J$605,$AC545))</f>
        <v/>
      </c>
      <c r="U545" s="40"/>
      <c r="V545" s="40"/>
      <c r="W545" s="79" t="str" cm="1">
        <f t="array" ref="W545">IF(($Z545+$AA545+$AD545)=0,"",ExpandDiagCodes(_xlfn.TEXTJOIN(", ",TRUE,IF($AA545=0,"",INDEX(My_Audit!L$2:L$456,$AA545)),IF($Z545=0,"",INDEX(Output_Mac!AA$2:AA$500,$Z545)),IF($AD545=0,"",INDEX(Output_Win!AA$2:AA$243,$AD545)))))</f>
        <v/>
      </c>
      <c r="Y545" s="80">
        <f>IFERROR(MATCH($A545,CSV!$A$2:$A$510,0),0)</f>
        <v>0</v>
      </c>
      <c r="Z545" s="80">
        <f>IFERROR(MATCH($A545,Output_Mac!$A$2:$A$500,0),0)</f>
        <v>0</v>
      </c>
      <c r="AA545" s="80">
        <f>IFERROR(MATCH($A545,My_Audit!$A$2:$A$456,0),0)</f>
        <v>0</v>
      </c>
      <c r="AB545" s="80">
        <f>IFERROR(MATCH($C545,My_Audit!$B$2:$B$456,0),0)</f>
        <v>0</v>
      </c>
      <c r="AC545" s="80">
        <f>IFERROR(MATCH($E545,Models!$I$2:$I$605,0),0)</f>
        <v>0</v>
      </c>
      <c r="AD545" s="80">
        <f>IFERROR(MATCH($A545,Output_Win!$A$2:$A$243,0),0)</f>
        <v>0</v>
      </c>
    </row>
    <row r="546" spans="1:30">
      <c r="A546" s="40" t="str">
        <f>_xlfn.TEXTJOIN("",TRUE,Input!$A$4,TEXT(ROW(My_Audit!A545)+Input!$A$8-1,"00"))</f>
        <v>W4933</v>
      </c>
      <c r="B546" s="40" t="str">
        <f>_xlfn.TEXTJOIN("-",TRUE,"ITD",Input!$A$2,A546)</f>
        <v>ITD-SHR11749-W4933</v>
      </c>
      <c r="C546" s="41" t="str" cm="1">
        <f t="array" ref="C546">IF(($Y546+$Z546+$AA546+$AD546)=0,"",IFERROR(_xlfn.LET(_xlpm.CSVVal,IF($Y546=0,"",INDEX(CSV!B$2:B$510,$Y546)),_xlpm.MacVal,IF($Z546=0,"",INDEX(Output_Mac!B$2:B$500,$Z546)),_xlpm.WinVal,IF($AD546=0,"",INDEX(Output_Win!B$2:B$243,$AD546)),_xlpm.MyAuditVal,IF($AA546=0,"",INDEX(My_Audit!B$2:B$456,$AA546)),_xlfn.IFS(_xlpm.MyAuditVal&lt;&gt;"",_xlpm.MyAuditVal,_xlpm.MacVal&lt;&gt;"",_xlpm.MacVal,_xlpm.WinVal&lt;&gt;"",_xlpm.WinVal,_xlpm.CSVVal&lt;&gt;"",_xlpm.CSVVal)),""))</f>
        <v/>
      </c>
      <c r="D546" s="41" t="str" cm="1">
        <f t="array" ref="D546">IF(($Y546+$Z546+$AA546+$AD546)=0,"",IFERROR(_xlfn.LET(_xlpm.CSVVal,IF($Y546=0,"",INDEX(CSV!C$2:C$510,$Y546)),_xlpm.MacVal,IF($Z546=0,"",INDEX(Output_Mac!D$2:D$500,$Z546)),_xlpm.WinVal,IF($AD546=0,"",INDEX(Output_Win!D$2:D$243,$AD546)),_xlpm.MyAuditVal,IF($AA546=0,"",INDEX(My_Audit!C$2:C$456,$AA546)),_xlfn.IFS(_xlpm.MyAuditVal&lt;&gt;"",_xlpm.MyAuditVal,_xlpm.MacVal&lt;&gt;"",_xlpm.MacVal,_xlpm.WinVal&lt;&gt;"",_xlpm.WinVal,_xlpm.CSVVal&lt;&gt;"",_xlpm.CSVVal)),""))</f>
        <v/>
      </c>
      <c r="E546" s="41" t="str" cm="1">
        <f t="array" ref="E546">IF(($Y546+$Z546+$AA546+$AD546)=0,"",IFERROR(_xlfn.LET(_xlpm.CSVVal,IF($Y546=0,"",INDEX(CSV!E$2:E$510,$Y546)),_xlpm.MacVal,IF($Z546=0,"",INDEX(Output_Mac!C$2:C$500,$Z546)),_xlpm.WinVal,IF($AD546=0,"",INDEX(Output_Win!C$2:C$243,$AD546)),_xlpm.MyAuditVal,IF($AA546=0,"",INDEX(My_Audit!D$2:D$456,$AA546)),_xlfn.IFS(_xlpm.MyAuditVal&lt;&gt;"",_xlpm.MyAuditVal,_xlpm.MacVal&lt;&gt;"",_xlpm.MacVal,_xlpm.WinVal&lt;&gt;"",_xlpm.WinVal,_xlpm.CSVVal&lt;&gt;"",_xlpm.CSVVal)),""))</f>
        <v/>
      </c>
      <c r="F546" s="41" t="str" cm="1">
        <f t="array" ref="F546">IF(($Y546+$Z546+$AA546+$AD546)=0,"",IFERROR(_xlfn.LET(_xlpm.CSVVal,IF($Y546=0,"",INDEX(CSV!F$2:F$510,$Y546)),_xlpm.MacVal,IF($Z546=0,"",INDEX(Output_Mac!E$2:E$500,$Z546)),_xlpm.WinVal,IF($AD546=0,"",INDEX(Output_Win!E$2:E$243,$AD546)),_xlpm.MyAuditVal,IF($AA546=0,"",INDEX(My_Audit!E$2:E$456,$AA546)),_xlfn.IFS(_xlpm.MyAuditVal&lt;&gt;"",_xlpm.MyAuditVal,_xlpm.MacVal&lt;&gt;"",_xlpm.MacVal,_xlpm.WinVal&lt;&gt;"",_xlpm.WinVal,_xlpm.CSVVal&lt;&gt;"",PROPER(_xlpm.CSVVal))),""))</f>
        <v/>
      </c>
      <c r="G546" s="41" t="str" cm="1">
        <f t="array" ref="G546">IF(($Y546+$Z546+$AA546+$AD546)=0,"",IFERROR(_xlfn.LET(_xlpm.CSVVal,IF($Y546=0,"",INDEX(CSV!G$2:G$510,$Y546)),_xlpm.MacVal,IF($Z546=0,"",INDEX(Output_Mac!G$2:G$500,$Z546)),_xlpm.WinVal,IF($AD546=0,"",INDEX(Output_Win!G$2:G$243,$AD546)),_xlpm.MyAuditVal,IF($AA546=0,"",INDEX(My_Audit!F$2:F$456,$AA546)),_xlfn.IFS(_xlpm.MyAuditVal&lt;&gt;"",_xlpm.MyAuditVal,_xlpm.MacVal&lt;&gt;"",_xlpm.MacVal,_xlpm.WinVal&lt;&gt;"",_xlpm.WinVal,_xlpm.CSVVal&lt;&gt;"",_xlpm.CSVVal)),""))</f>
        <v/>
      </c>
      <c r="H546" s="41" t="str" cm="1">
        <f t="array" ref="H546">IF($Z546&gt;0,INDEX(Output_Mac!H$2:H$500,$Z546),IF($AD546&gt;0,INDEX(Output_Win!H$2:H$243,$AD546),IF($AA546&gt;0,_xlfn.LET(_xlpm.MyAuditVal,INDEX(My_Audit!G$2:G$456,$AA546),IF(_xlpm.MyAuditVal=0,"",_xlpm.MyAuditVal)),"")))</f>
        <v/>
      </c>
      <c r="I546" s="41" t="str" cm="1">
        <f t="array" ref="I546">IF(($Y546+$Z546+$AA546+$AD546)=0,"",IFERROR(_xlfn.LET(_xlpm.CSVVal,IF($Y546=0,"",INDEX(CSV!H$2:H$510,$Y546)),_xlpm.MacVal,IF($Z546=0,"",INDEX(Output_Mac!I$2:I$500,$Z546)),_xlpm.WinVal,IF($AD546=0,"",INDEX(Output_Win!I$2:I$243,$AD546)),_xlpm.MyAuditVal,IF($AA546=0,"",INDEX(My_Audit!H$2:H$456,$AA546)),_xlfn.IFS(_xlpm.MyAuditVal&lt;&gt;"",_xlpm.MyAuditVal,_xlpm.MacVal&lt;&gt;"",_xlpm.MacVal,_xlpm.WinVal&lt;&gt;"",_xlpm.WinVal,_xlpm.CSVVal&lt;&gt;"",_xlpm.CSVVal)),""))</f>
        <v/>
      </c>
      <c r="J546" s="41" t="str" cm="1">
        <f t="array" ref="J546">IF(($Y546+$Z546+$AA546+$AD546)=0,"",IFERROR(_xlfn.LET(_xlpm.CSVVal,IF($Y546=0,"",INDEX(CSV!J$2:J$510,$Y546)),_xlpm.MacVal,IF($Z546=0,"",INDEX(Output_Mac!J$2:J$500,$Z546)),_xlpm.WinVal,IF($AD546=0,"",INDEX(Output_Win!J$2:J$243,$AD546)),_xlpm.MyAuditVal,IF($AA546=0,"",INDEX(My_Audit!I$2:I$456,$AA546)),_xlfn.IFS(_xlpm.MyAuditVal&lt;&gt;"",_xlpm.MyAuditVal,_xlpm.MacVal&lt;&gt;"",_xlpm.MacVal,_xlpm.WinVal&lt;&gt;"",_xlpm.WinVal,_xlpm.CSVVal&lt;&gt;"",_xlpm.CSVVal)),""))</f>
        <v/>
      </c>
      <c r="K546" s="41" t="str" cm="1">
        <f t="array" ref="K546">IF(($Y546+$Z546+$AA546+$AD546)=0,"",IFERROR(_xlfn.LET(_xlpm.CSVVal,IF($Y546=0,"",INDEX(CSV!N$2:N$510,$Y546)),_xlpm.MacVal,IF($Z546=0,"",INDEX(Output_Mac!L$2:L$500,$Z546)),_xlpm.WinVal,IF($AD546=0,"",INDEX(Output_Win!L$2:L$243,$AD546)),_xlpm.MyAuditVal,IF($AA546=0,"",INDEX(My_Audit!J$2:J$456,$AA546)),_xlfn.IFS(_xlpm.MyAuditVal&lt;&gt;"",_xlpm.MyAuditVal,_xlpm.MacVal&lt;&gt;"",_xlpm.MacVal,_xlpm.WinVal&lt;&gt;"",_xlpm.WinVal,_xlpm.CSVVal&lt;&gt;"",_xlpm.CSVVal)),""))</f>
        <v/>
      </c>
      <c r="L546" s="41" t="str" cm="1">
        <f t="array" ref="L546">IF(($Y546+$Z546+$AA546+$AD546)=0,"",IFERROR(_xlfn.LET(_xlpm.CSVVal,IF($Y546=0,"",INDEX(CSV!Q$2:Q$510,$Y546)),_xlpm.MacVal,IF($Z546=0,"",INDEX(Output_Mac!M$2:M$500,$Z546)),_xlpm.WinVal,IF($AD546=0,"",INDEX(Output_Win!M$2:M$243,$AD546)),_xlpm.MyAuditVal,IF($AA546=0,"",INDEX(My_Audit!K$2:K$456,$AA546)),_xlfn.IFS(_xlpm.MyAuditVal&lt;&gt;"",_xlpm.MyAuditVal,_xlpm.MacVal&lt;&gt;"",_xlpm.MacVal,_xlpm.WinVal&lt;&gt;"",_xlpm.WinVal,_xlpm.CSVVal&lt;&gt;"",_xlpm.CSVVal)),""))</f>
        <v/>
      </c>
      <c r="M546" s="41" t="str" cm="1">
        <f t="array" ref="M546">IF(($Y546+$Z546+$AA546+$AD546)=0,"",ExpandDiagCodes(_xlfn.TEXTJOIN(", ",TRUE,IF($AA546=0,"",INDEX(My_Audit!N$2:N$456,$AA546)),IF($Z546=0,"",INDEX(Output_Mac!S$2:S$500,$Z546)),IF($AD546=0,"",INDEX(Output_Win!S$2:S$243,$AD546)),IF($Y546=0,"",INDEX(CSV!AE$2:AE$510,$Y546)))))</f>
        <v/>
      </c>
      <c r="N546" s="41" t="str" cm="1">
        <f t="array" ref="N546">IF(($Y546+$Z546+$AA546+$AD546)=0,"",IFERROR(_xlfn.LET(_xlpm.CSVVal,IF($Y546=0,"",INDEX(CSV!AG$2:AG$510,$Y546)),_xlpm.MacVal,IF($Z546=0,"",INDEX(Output_Mac!T$2:T$500,$Z546)),_xlpm.WinVal,IF($AD546=0,"",INDEX(Output_Win!T$2:T$243,$AD546)),_xlpm.MyAuditVal,IF($AA546=0,"",INDEX(My_Audit!O$2:O$456,$AA546)),_xlfn.IFS(_xlpm.MyAuditVal&lt;&gt;"",_xlpm.MyAuditVal,_xlpm.MacVal&lt;&gt;"",_xlpm.MacVal,_xlpm.WinVal&lt;&gt;"",_xlpm.WinVal,_xlpm.CSVVal&lt;&gt;"",_xlpm.CSVVal)),""))</f>
        <v/>
      </c>
      <c r="O546" s="40" t="str" cm="1">
        <f t="array" ref="O546">IF($AB546=0,"",INDEX(My_Audit!P$2:P$456,$AB546))&amp;""</f>
        <v/>
      </c>
      <c r="P546" s="40"/>
      <c r="Q546" s="41" t="str">
        <f>IF(LEFT(N546,4)="Pass","Nist SP 800-88",My_Audit!R546)&amp;""</f>
        <v/>
      </c>
      <c r="R546" s="40"/>
      <c r="S546" s="40"/>
      <c r="T546" s="41" t="str" cm="1">
        <f t="array" ref="T546">IF($AC546=0,"",INDEX(Models!J$2:J$605,$AC546))</f>
        <v/>
      </c>
      <c r="U546" s="40"/>
      <c r="V546" s="40"/>
      <c r="W546" s="79" t="str" cm="1">
        <f t="array" ref="W546">IF(($Z546+$AA546+$AD546)=0,"",ExpandDiagCodes(_xlfn.TEXTJOIN(", ",TRUE,IF($AA546=0,"",INDEX(My_Audit!L$2:L$456,$AA546)),IF($Z546=0,"",INDEX(Output_Mac!AA$2:AA$500,$Z546)),IF($AD546=0,"",INDEX(Output_Win!AA$2:AA$243,$AD546)))))</f>
        <v/>
      </c>
      <c r="Y546" s="80">
        <f>IFERROR(MATCH($A546,CSV!$A$2:$A$510,0),0)</f>
        <v>0</v>
      </c>
      <c r="Z546" s="80">
        <f>IFERROR(MATCH($A546,Output_Mac!$A$2:$A$500,0),0)</f>
        <v>0</v>
      </c>
      <c r="AA546" s="80">
        <f>IFERROR(MATCH($A546,My_Audit!$A$2:$A$456,0),0)</f>
        <v>0</v>
      </c>
      <c r="AB546" s="80">
        <f>IFERROR(MATCH($C546,My_Audit!$B$2:$B$456,0),0)</f>
        <v>0</v>
      </c>
      <c r="AC546" s="80">
        <f>IFERROR(MATCH($E546,Models!$I$2:$I$605,0),0)</f>
        <v>0</v>
      </c>
      <c r="AD546" s="80">
        <f>IFERROR(MATCH($A546,Output_Win!$A$2:$A$243,0),0)</f>
        <v>0</v>
      </c>
    </row>
    <row r="547" spans="1:30">
      <c r="A547" s="40" t="str">
        <f>_xlfn.TEXTJOIN("",TRUE,Input!$A$4,TEXT(ROW(My_Audit!A546)+Input!$A$8-1,"00"))</f>
        <v>W4934</v>
      </c>
      <c r="B547" s="40" t="str">
        <f>_xlfn.TEXTJOIN("-",TRUE,"ITD",Input!$A$2,A547)</f>
        <v>ITD-SHR11749-W4934</v>
      </c>
      <c r="C547" s="41" t="str" cm="1">
        <f t="array" ref="C547">IF(($Y547+$Z547+$AA547+$AD547)=0,"",IFERROR(_xlfn.LET(_xlpm.CSVVal,IF($Y547=0,"",INDEX(CSV!B$2:B$510,$Y547)),_xlpm.MacVal,IF($Z547=0,"",INDEX(Output_Mac!B$2:B$500,$Z547)),_xlpm.WinVal,IF($AD547=0,"",INDEX(Output_Win!B$2:B$243,$AD547)),_xlpm.MyAuditVal,IF($AA547=0,"",INDEX(My_Audit!B$2:B$456,$AA547)),_xlfn.IFS(_xlpm.MyAuditVal&lt;&gt;"",_xlpm.MyAuditVal,_xlpm.MacVal&lt;&gt;"",_xlpm.MacVal,_xlpm.WinVal&lt;&gt;"",_xlpm.WinVal,_xlpm.CSVVal&lt;&gt;"",_xlpm.CSVVal)),""))</f>
        <v/>
      </c>
      <c r="D547" s="41" t="str" cm="1">
        <f t="array" ref="D547">IF(($Y547+$Z547+$AA547+$AD547)=0,"",IFERROR(_xlfn.LET(_xlpm.CSVVal,IF($Y547=0,"",INDEX(CSV!C$2:C$510,$Y547)),_xlpm.MacVal,IF($Z547=0,"",INDEX(Output_Mac!D$2:D$500,$Z547)),_xlpm.WinVal,IF($AD547=0,"",INDEX(Output_Win!D$2:D$243,$AD547)),_xlpm.MyAuditVal,IF($AA547=0,"",INDEX(My_Audit!C$2:C$456,$AA547)),_xlfn.IFS(_xlpm.MyAuditVal&lt;&gt;"",_xlpm.MyAuditVal,_xlpm.MacVal&lt;&gt;"",_xlpm.MacVal,_xlpm.WinVal&lt;&gt;"",_xlpm.WinVal,_xlpm.CSVVal&lt;&gt;"",_xlpm.CSVVal)),""))</f>
        <v/>
      </c>
      <c r="E547" s="41" t="str" cm="1">
        <f t="array" ref="E547">IF(($Y547+$Z547+$AA547+$AD547)=0,"",IFERROR(_xlfn.LET(_xlpm.CSVVal,IF($Y547=0,"",INDEX(CSV!E$2:E$510,$Y547)),_xlpm.MacVal,IF($Z547=0,"",INDEX(Output_Mac!C$2:C$500,$Z547)),_xlpm.WinVal,IF($AD547=0,"",INDEX(Output_Win!C$2:C$243,$AD547)),_xlpm.MyAuditVal,IF($AA547=0,"",INDEX(My_Audit!D$2:D$456,$AA547)),_xlfn.IFS(_xlpm.MyAuditVal&lt;&gt;"",_xlpm.MyAuditVal,_xlpm.MacVal&lt;&gt;"",_xlpm.MacVal,_xlpm.WinVal&lt;&gt;"",_xlpm.WinVal,_xlpm.CSVVal&lt;&gt;"",_xlpm.CSVVal)),""))</f>
        <v/>
      </c>
      <c r="F547" s="41" t="str" cm="1">
        <f t="array" ref="F547">IF(($Y547+$Z547+$AA547+$AD547)=0,"",IFERROR(_xlfn.LET(_xlpm.CSVVal,IF($Y547=0,"",INDEX(CSV!F$2:F$510,$Y547)),_xlpm.MacVal,IF($Z547=0,"",INDEX(Output_Mac!E$2:E$500,$Z547)),_xlpm.WinVal,IF($AD547=0,"",INDEX(Output_Win!E$2:E$243,$AD547)),_xlpm.MyAuditVal,IF($AA547=0,"",INDEX(My_Audit!E$2:E$456,$AA547)),_xlfn.IFS(_xlpm.MyAuditVal&lt;&gt;"",_xlpm.MyAuditVal,_xlpm.MacVal&lt;&gt;"",_xlpm.MacVal,_xlpm.WinVal&lt;&gt;"",_xlpm.WinVal,_xlpm.CSVVal&lt;&gt;"",PROPER(_xlpm.CSVVal))),""))</f>
        <v/>
      </c>
      <c r="G547" s="41" t="str" cm="1">
        <f t="array" ref="G547">IF(($Y547+$Z547+$AA547+$AD547)=0,"",IFERROR(_xlfn.LET(_xlpm.CSVVal,IF($Y547=0,"",INDEX(CSV!G$2:G$510,$Y547)),_xlpm.MacVal,IF($Z547=0,"",INDEX(Output_Mac!G$2:G$500,$Z547)),_xlpm.WinVal,IF($AD547=0,"",INDEX(Output_Win!G$2:G$243,$AD547)),_xlpm.MyAuditVal,IF($AA547=0,"",INDEX(My_Audit!F$2:F$456,$AA547)),_xlfn.IFS(_xlpm.MyAuditVal&lt;&gt;"",_xlpm.MyAuditVal,_xlpm.MacVal&lt;&gt;"",_xlpm.MacVal,_xlpm.WinVal&lt;&gt;"",_xlpm.WinVal,_xlpm.CSVVal&lt;&gt;"",_xlpm.CSVVal)),""))</f>
        <v/>
      </c>
      <c r="H547" s="41" t="str" cm="1">
        <f t="array" ref="H547">IF($Z547&gt;0,INDEX(Output_Mac!H$2:H$500,$Z547),IF($AD547&gt;0,INDEX(Output_Win!H$2:H$243,$AD547),IF($AA547&gt;0,_xlfn.LET(_xlpm.MyAuditVal,INDEX(My_Audit!G$2:G$456,$AA547),IF(_xlpm.MyAuditVal=0,"",_xlpm.MyAuditVal)),"")))</f>
        <v/>
      </c>
      <c r="I547" s="41" t="str" cm="1">
        <f t="array" ref="I547">IF(($Y547+$Z547+$AA547+$AD547)=0,"",IFERROR(_xlfn.LET(_xlpm.CSVVal,IF($Y547=0,"",INDEX(CSV!H$2:H$510,$Y547)),_xlpm.MacVal,IF($Z547=0,"",INDEX(Output_Mac!I$2:I$500,$Z547)),_xlpm.WinVal,IF($AD547=0,"",INDEX(Output_Win!I$2:I$243,$AD547)),_xlpm.MyAuditVal,IF($AA547=0,"",INDEX(My_Audit!H$2:H$456,$AA547)),_xlfn.IFS(_xlpm.MyAuditVal&lt;&gt;"",_xlpm.MyAuditVal,_xlpm.MacVal&lt;&gt;"",_xlpm.MacVal,_xlpm.WinVal&lt;&gt;"",_xlpm.WinVal,_xlpm.CSVVal&lt;&gt;"",_xlpm.CSVVal)),""))</f>
        <v/>
      </c>
      <c r="J547" s="41" t="str" cm="1">
        <f t="array" ref="J547">IF(($Y547+$Z547+$AA547+$AD547)=0,"",IFERROR(_xlfn.LET(_xlpm.CSVVal,IF($Y547=0,"",INDEX(CSV!J$2:J$510,$Y547)),_xlpm.MacVal,IF($Z547=0,"",INDEX(Output_Mac!J$2:J$500,$Z547)),_xlpm.WinVal,IF($AD547=0,"",INDEX(Output_Win!J$2:J$243,$AD547)),_xlpm.MyAuditVal,IF($AA547=0,"",INDEX(My_Audit!I$2:I$456,$AA547)),_xlfn.IFS(_xlpm.MyAuditVal&lt;&gt;"",_xlpm.MyAuditVal,_xlpm.MacVal&lt;&gt;"",_xlpm.MacVal,_xlpm.WinVal&lt;&gt;"",_xlpm.WinVal,_xlpm.CSVVal&lt;&gt;"",_xlpm.CSVVal)),""))</f>
        <v/>
      </c>
      <c r="K547" s="41" t="str" cm="1">
        <f t="array" ref="K547">IF(($Y547+$Z547+$AA547+$AD547)=0,"",IFERROR(_xlfn.LET(_xlpm.CSVVal,IF($Y547=0,"",INDEX(CSV!N$2:N$510,$Y547)),_xlpm.MacVal,IF($Z547=0,"",INDEX(Output_Mac!L$2:L$500,$Z547)),_xlpm.WinVal,IF($AD547=0,"",INDEX(Output_Win!L$2:L$243,$AD547)),_xlpm.MyAuditVal,IF($AA547=0,"",INDEX(My_Audit!J$2:J$456,$AA547)),_xlfn.IFS(_xlpm.MyAuditVal&lt;&gt;"",_xlpm.MyAuditVal,_xlpm.MacVal&lt;&gt;"",_xlpm.MacVal,_xlpm.WinVal&lt;&gt;"",_xlpm.WinVal,_xlpm.CSVVal&lt;&gt;"",_xlpm.CSVVal)),""))</f>
        <v/>
      </c>
      <c r="L547" s="41" t="str" cm="1">
        <f t="array" ref="L547">IF(($Y547+$Z547+$AA547+$AD547)=0,"",IFERROR(_xlfn.LET(_xlpm.CSVVal,IF($Y547=0,"",INDEX(CSV!Q$2:Q$510,$Y547)),_xlpm.MacVal,IF($Z547=0,"",INDEX(Output_Mac!M$2:M$500,$Z547)),_xlpm.WinVal,IF($AD547=0,"",INDEX(Output_Win!M$2:M$243,$AD547)),_xlpm.MyAuditVal,IF($AA547=0,"",INDEX(My_Audit!K$2:K$456,$AA547)),_xlfn.IFS(_xlpm.MyAuditVal&lt;&gt;"",_xlpm.MyAuditVal,_xlpm.MacVal&lt;&gt;"",_xlpm.MacVal,_xlpm.WinVal&lt;&gt;"",_xlpm.WinVal,_xlpm.CSVVal&lt;&gt;"",_xlpm.CSVVal)),""))</f>
        <v/>
      </c>
      <c r="M547" s="41" t="str" cm="1">
        <f t="array" ref="M547">IF(($Y547+$Z547+$AA547+$AD547)=0,"",ExpandDiagCodes(_xlfn.TEXTJOIN(", ",TRUE,IF($AA547=0,"",INDEX(My_Audit!N$2:N$456,$AA547)),IF($Z547=0,"",INDEX(Output_Mac!S$2:S$500,$Z547)),IF($AD547=0,"",INDEX(Output_Win!S$2:S$243,$AD547)),IF($Y547=0,"",INDEX(CSV!AE$2:AE$510,$Y547)))))</f>
        <v/>
      </c>
      <c r="N547" s="41" t="str" cm="1">
        <f t="array" ref="N547">IF(($Y547+$Z547+$AA547+$AD547)=0,"",IFERROR(_xlfn.LET(_xlpm.CSVVal,IF($Y547=0,"",INDEX(CSV!AG$2:AG$510,$Y547)),_xlpm.MacVal,IF($Z547=0,"",INDEX(Output_Mac!T$2:T$500,$Z547)),_xlpm.WinVal,IF($AD547=0,"",INDEX(Output_Win!T$2:T$243,$AD547)),_xlpm.MyAuditVal,IF($AA547=0,"",INDEX(My_Audit!O$2:O$456,$AA547)),_xlfn.IFS(_xlpm.MyAuditVal&lt;&gt;"",_xlpm.MyAuditVal,_xlpm.MacVal&lt;&gt;"",_xlpm.MacVal,_xlpm.WinVal&lt;&gt;"",_xlpm.WinVal,_xlpm.CSVVal&lt;&gt;"",_xlpm.CSVVal)),""))</f>
        <v/>
      </c>
      <c r="O547" s="40" t="str" cm="1">
        <f t="array" ref="O547">IF($AB547=0,"",INDEX(My_Audit!P$2:P$456,$AB547))&amp;""</f>
        <v/>
      </c>
      <c r="P547" s="40"/>
      <c r="Q547" s="41" t="str">
        <f>IF(LEFT(N547,4)="Pass","Nist SP 800-88",My_Audit!R547)&amp;""</f>
        <v/>
      </c>
      <c r="R547" s="40"/>
      <c r="S547" s="40"/>
      <c r="T547" s="41" t="str" cm="1">
        <f t="array" ref="T547">IF($AC547=0,"",INDEX(Models!J$2:J$605,$AC547))</f>
        <v/>
      </c>
      <c r="U547" s="40"/>
      <c r="V547" s="40"/>
      <c r="W547" s="79" t="str" cm="1">
        <f t="array" ref="W547">IF(($Z547+$AA547+$AD547)=0,"",ExpandDiagCodes(_xlfn.TEXTJOIN(", ",TRUE,IF($AA547=0,"",INDEX(My_Audit!L$2:L$456,$AA547)),IF($Z547=0,"",INDEX(Output_Mac!AA$2:AA$500,$Z547)),IF($AD547=0,"",INDEX(Output_Win!AA$2:AA$243,$AD547)))))</f>
        <v/>
      </c>
      <c r="Y547" s="80">
        <f>IFERROR(MATCH($A547,CSV!$A$2:$A$510,0),0)</f>
        <v>0</v>
      </c>
      <c r="Z547" s="80">
        <f>IFERROR(MATCH($A547,Output_Mac!$A$2:$A$500,0),0)</f>
        <v>0</v>
      </c>
      <c r="AA547" s="80">
        <f>IFERROR(MATCH($A547,My_Audit!$A$2:$A$456,0),0)</f>
        <v>0</v>
      </c>
      <c r="AB547" s="80">
        <f>IFERROR(MATCH($C547,My_Audit!$B$2:$B$456,0),0)</f>
        <v>0</v>
      </c>
      <c r="AC547" s="80">
        <f>IFERROR(MATCH($E547,Models!$I$2:$I$605,0),0)</f>
        <v>0</v>
      </c>
      <c r="AD547" s="80">
        <f>IFERROR(MATCH($A547,Output_Win!$A$2:$A$243,0),0)</f>
        <v>0</v>
      </c>
    </row>
    <row r="548" spans="1:30">
      <c r="A548" s="40" t="str">
        <f>_xlfn.TEXTJOIN("",TRUE,Input!$A$4,TEXT(ROW(My_Audit!A547)+Input!$A$8-1,"00"))</f>
        <v>W4935</v>
      </c>
      <c r="B548" s="40" t="str">
        <f>_xlfn.TEXTJOIN("-",TRUE,"ITD",Input!$A$2,A548)</f>
        <v>ITD-SHR11749-W4935</v>
      </c>
      <c r="C548" s="41" t="str" cm="1">
        <f t="array" ref="C548">IF(($Y548+$Z548+$AA548+$AD548)=0,"",IFERROR(_xlfn.LET(_xlpm.CSVVal,IF($Y548=0,"",INDEX(CSV!B$2:B$510,$Y548)),_xlpm.MacVal,IF($Z548=0,"",INDEX(Output_Mac!B$2:B$500,$Z548)),_xlpm.WinVal,IF($AD548=0,"",INDEX(Output_Win!B$2:B$243,$AD548)),_xlpm.MyAuditVal,IF($AA548=0,"",INDEX(My_Audit!B$2:B$456,$AA548)),_xlfn.IFS(_xlpm.MyAuditVal&lt;&gt;"",_xlpm.MyAuditVal,_xlpm.MacVal&lt;&gt;"",_xlpm.MacVal,_xlpm.WinVal&lt;&gt;"",_xlpm.WinVal,_xlpm.CSVVal&lt;&gt;"",_xlpm.CSVVal)),""))</f>
        <v/>
      </c>
      <c r="D548" s="41" t="str" cm="1">
        <f t="array" ref="D548">IF(($Y548+$Z548+$AA548+$AD548)=0,"",IFERROR(_xlfn.LET(_xlpm.CSVVal,IF($Y548=0,"",INDEX(CSV!C$2:C$510,$Y548)),_xlpm.MacVal,IF($Z548=0,"",INDEX(Output_Mac!D$2:D$500,$Z548)),_xlpm.WinVal,IF($AD548=0,"",INDEX(Output_Win!D$2:D$243,$AD548)),_xlpm.MyAuditVal,IF($AA548=0,"",INDEX(My_Audit!C$2:C$456,$AA548)),_xlfn.IFS(_xlpm.MyAuditVal&lt;&gt;"",_xlpm.MyAuditVal,_xlpm.MacVal&lt;&gt;"",_xlpm.MacVal,_xlpm.WinVal&lt;&gt;"",_xlpm.WinVal,_xlpm.CSVVal&lt;&gt;"",_xlpm.CSVVal)),""))</f>
        <v/>
      </c>
      <c r="E548" s="41" t="str" cm="1">
        <f t="array" ref="E548">IF(($Y548+$Z548+$AA548+$AD548)=0,"",IFERROR(_xlfn.LET(_xlpm.CSVVal,IF($Y548=0,"",INDEX(CSV!E$2:E$510,$Y548)),_xlpm.MacVal,IF($Z548=0,"",INDEX(Output_Mac!C$2:C$500,$Z548)),_xlpm.WinVal,IF($AD548=0,"",INDEX(Output_Win!C$2:C$243,$AD548)),_xlpm.MyAuditVal,IF($AA548=0,"",INDEX(My_Audit!D$2:D$456,$AA548)),_xlfn.IFS(_xlpm.MyAuditVal&lt;&gt;"",_xlpm.MyAuditVal,_xlpm.MacVal&lt;&gt;"",_xlpm.MacVal,_xlpm.WinVal&lt;&gt;"",_xlpm.WinVal,_xlpm.CSVVal&lt;&gt;"",_xlpm.CSVVal)),""))</f>
        <v/>
      </c>
      <c r="F548" s="41" t="str" cm="1">
        <f t="array" ref="F548">IF(($Y548+$Z548+$AA548+$AD548)=0,"",IFERROR(_xlfn.LET(_xlpm.CSVVal,IF($Y548=0,"",INDEX(CSV!F$2:F$510,$Y548)),_xlpm.MacVal,IF($Z548=0,"",INDEX(Output_Mac!E$2:E$500,$Z548)),_xlpm.WinVal,IF($AD548=0,"",INDEX(Output_Win!E$2:E$243,$AD548)),_xlpm.MyAuditVal,IF($AA548=0,"",INDEX(My_Audit!E$2:E$456,$AA548)),_xlfn.IFS(_xlpm.MyAuditVal&lt;&gt;"",_xlpm.MyAuditVal,_xlpm.MacVal&lt;&gt;"",_xlpm.MacVal,_xlpm.WinVal&lt;&gt;"",_xlpm.WinVal,_xlpm.CSVVal&lt;&gt;"",PROPER(_xlpm.CSVVal))),""))</f>
        <v/>
      </c>
      <c r="G548" s="41" t="str" cm="1">
        <f t="array" ref="G548">IF(($Y548+$Z548+$AA548+$AD548)=0,"",IFERROR(_xlfn.LET(_xlpm.CSVVal,IF($Y548=0,"",INDEX(CSV!G$2:G$510,$Y548)),_xlpm.MacVal,IF($Z548=0,"",INDEX(Output_Mac!G$2:G$500,$Z548)),_xlpm.WinVal,IF($AD548=0,"",INDEX(Output_Win!G$2:G$243,$AD548)),_xlpm.MyAuditVal,IF($AA548=0,"",INDEX(My_Audit!F$2:F$456,$AA548)),_xlfn.IFS(_xlpm.MyAuditVal&lt;&gt;"",_xlpm.MyAuditVal,_xlpm.MacVal&lt;&gt;"",_xlpm.MacVal,_xlpm.WinVal&lt;&gt;"",_xlpm.WinVal,_xlpm.CSVVal&lt;&gt;"",_xlpm.CSVVal)),""))</f>
        <v/>
      </c>
      <c r="H548" s="41" t="str" cm="1">
        <f t="array" ref="H548">IF($Z548&gt;0,INDEX(Output_Mac!H$2:H$500,$Z548),IF($AD548&gt;0,INDEX(Output_Win!H$2:H$243,$AD548),IF($AA548&gt;0,_xlfn.LET(_xlpm.MyAuditVal,INDEX(My_Audit!G$2:G$456,$AA548),IF(_xlpm.MyAuditVal=0,"",_xlpm.MyAuditVal)),"")))</f>
        <v/>
      </c>
      <c r="I548" s="41" t="str" cm="1">
        <f t="array" ref="I548">IF(($Y548+$Z548+$AA548+$AD548)=0,"",IFERROR(_xlfn.LET(_xlpm.CSVVal,IF($Y548=0,"",INDEX(CSV!H$2:H$510,$Y548)),_xlpm.MacVal,IF($Z548=0,"",INDEX(Output_Mac!I$2:I$500,$Z548)),_xlpm.WinVal,IF($AD548=0,"",INDEX(Output_Win!I$2:I$243,$AD548)),_xlpm.MyAuditVal,IF($AA548=0,"",INDEX(My_Audit!H$2:H$456,$AA548)),_xlfn.IFS(_xlpm.MyAuditVal&lt;&gt;"",_xlpm.MyAuditVal,_xlpm.MacVal&lt;&gt;"",_xlpm.MacVal,_xlpm.WinVal&lt;&gt;"",_xlpm.WinVal,_xlpm.CSVVal&lt;&gt;"",_xlpm.CSVVal)),""))</f>
        <v/>
      </c>
      <c r="J548" s="41" t="str" cm="1">
        <f t="array" ref="J548">IF(($Y548+$Z548+$AA548+$AD548)=0,"",IFERROR(_xlfn.LET(_xlpm.CSVVal,IF($Y548=0,"",INDEX(CSV!J$2:J$510,$Y548)),_xlpm.MacVal,IF($Z548=0,"",INDEX(Output_Mac!J$2:J$500,$Z548)),_xlpm.WinVal,IF($AD548=0,"",INDEX(Output_Win!J$2:J$243,$AD548)),_xlpm.MyAuditVal,IF($AA548=0,"",INDEX(My_Audit!I$2:I$456,$AA548)),_xlfn.IFS(_xlpm.MyAuditVal&lt;&gt;"",_xlpm.MyAuditVal,_xlpm.MacVal&lt;&gt;"",_xlpm.MacVal,_xlpm.WinVal&lt;&gt;"",_xlpm.WinVal,_xlpm.CSVVal&lt;&gt;"",_xlpm.CSVVal)),""))</f>
        <v/>
      </c>
      <c r="K548" s="41" t="str" cm="1">
        <f t="array" ref="K548">IF(($Y548+$Z548+$AA548+$AD548)=0,"",IFERROR(_xlfn.LET(_xlpm.CSVVal,IF($Y548=0,"",INDEX(CSV!N$2:N$510,$Y548)),_xlpm.MacVal,IF($Z548=0,"",INDEX(Output_Mac!L$2:L$500,$Z548)),_xlpm.WinVal,IF($AD548=0,"",INDEX(Output_Win!L$2:L$243,$AD548)),_xlpm.MyAuditVal,IF($AA548=0,"",INDEX(My_Audit!J$2:J$456,$AA548)),_xlfn.IFS(_xlpm.MyAuditVal&lt;&gt;"",_xlpm.MyAuditVal,_xlpm.MacVal&lt;&gt;"",_xlpm.MacVal,_xlpm.WinVal&lt;&gt;"",_xlpm.WinVal,_xlpm.CSVVal&lt;&gt;"",_xlpm.CSVVal)),""))</f>
        <v/>
      </c>
      <c r="L548" s="41" t="str" cm="1">
        <f t="array" ref="L548">IF(($Y548+$Z548+$AA548+$AD548)=0,"",IFERROR(_xlfn.LET(_xlpm.CSVVal,IF($Y548=0,"",INDEX(CSV!Q$2:Q$510,$Y548)),_xlpm.MacVal,IF($Z548=0,"",INDEX(Output_Mac!M$2:M$500,$Z548)),_xlpm.WinVal,IF($AD548=0,"",INDEX(Output_Win!M$2:M$243,$AD548)),_xlpm.MyAuditVal,IF($AA548=0,"",INDEX(My_Audit!K$2:K$456,$AA548)),_xlfn.IFS(_xlpm.MyAuditVal&lt;&gt;"",_xlpm.MyAuditVal,_xlpm.MacVal&lt;&gt;"",_xlpm.MacVal,_xlpm.WinVal&lt;&gt;"",_xlpm.WinVal,_xlpm.CSVVal&lt;&gt;"",_xlpm.CSVVal)),""))</f>
        <v/>
      </c>
      <c r="M548" s="41" t="str" cm="1">
        <f t="array" ref="M548">IF(($Y548+$Z548+$AA548+$AD548)=0,"",ExpandDiagCodes(_xlfn.TEXTJOIN(", ",TRUE,IF($AA548=0,"",INDEX(My_Audit!N$2:N$456,$AA548)),IF($Z548=0,"",INDEX(Output_Mac!S$2:S$500,$Z548)),IF($AD548=0,"",INDEX(Output_Win!S$2:S$243,$AD548)),IF($Y548=0,"",INDEX(CSV!AE$2:AE$510,$Y548)))))</f>
        <v/>
      </c>
      <c r="N548" s="41" t="str" cm="1">
        <f t="array" ref="N548">IF(($Y548+$Z548+$AA548+$AD548)=0,"",IFERROR(_xlfn.LET(_xlpm.CSVVal,IF($Y548=0,"",INDEX(CSV!AG$2:AG$510,$Y548)),_xlpm.MacVal,IF($Z548=0,"",INDEX(Output_Mac!T$2:T$500,$Z548)),_xlpm.WinVal,IF($AD548=0,"",INDEX(Output_Win!T$2:T$243,$AD548)),_xlpm.MyAuditVal,IF($AA548=0,"",INDEX(My_Audit!O$2:O$456,$AA548)),_xlfn.IFS(_xlpm.MyAuditVal&lt;&gt;"",_xlpm.MyAuditVal,_xlpm.MacVal&lt;&gt;"",_xlpm.MacVal,_xlpm.WinVal&lt;&gt;"",_xlpm.WinVal,_xlpm.CSVVal&lt;&gt;"",_xlpm.CSVVal)),""))</f>
        <v/>
      </c>
      <c r="O548" s="40" t="str" cm="1">
        <f t="array" ref="O548">IF($AB548=0,"",INDEX(My_Audit!P$2:P$456,$AB548))&amp;""</f>
        <v/>
      </c>
      <c r="P548" s="40"/>
      <c r="Q548" s="41" t="str">
        <f>IF(LEFT(N548,4)="Pass","Nist SP 800-88",My_Audit!R548)&amp;""</f>
        <v/>
      </c>
      <c r="R548" s="40"/>
      <c r="S548" s="40"/>
      <c r="T548" s="41" t="str" cm="1">
        <f t="array" ref="T548">IF($AC548=0,"",INDEX(Models!J$2:J$605,$AC548))</f>
        <v/>
      </c>
      <c r="U548" s="40"/>
      <c r="V548" s="40"/>
      <c r="W548" s="79" t="str" cm="1">
        <f t="array" ref="W548">IF(($Z548+$AA548+$AD548)=0,"",ExpandDiagCodes(_xlfn.TEXTJOIN(", ",TRUE,IF($AA548=0,"",INDEX(My_Audit!L$2:L$456,$AA548)),IF($Z548=0,"",INDEX(Output_Mac!AA$2:AA$500,$Z548)),IF($AD548=0,"",INDEX(Output_Win!AA$2:AA$243,$AD548)))))</f>
        <v/>
      </c>
      <c r="Y548" s="80">
        <f>IFERROR(MATCH($A548,CSV!$A$2:$A$510,0),0)</f>
        <v>0</v>
      </c>
      <c r="Z548" s="80">
        <f>IFERROR(MATCH($A548,Output_Mac!$A$2:$A$500,0),0)</f>
        <v>0</v>
      </c>
      <c r="AA548" s="80">
        <f>IFERROR(MATCH($A548,My_Audit!$A$2:$A$456,0),0)</f>
        <v>0</v>
      </c>
      <c r="AB548" s="80">
        <f>IFERROR(MATCH($C548,My_Audit!$B$2:$B$456,0),0)</f>
        <v>0</v>
      </c>
      <c r="AC548" s="80">
        <f>IFERROR(MATCH($E548,Models!$I$2:$I$605,0),0)</f>
        <v>0</v>
      </c>
      <c r="AD548" s="80">
        <f>IFERROR(MATCH($A548,Output_Win!$A$2:$A$243,0),0)</f>
        <v>0</v>
      </c>
    </row>
    <row r="549" spans="1:30">
      <c r="A549" s="40" t="str">
        <f>_xlfn.TEXTJOIN("",TRUE,Input!$A$4,TEXT(ROW(My_Audit!A548)+Input!$A$8-1,"00"))</f>
        <v>W4936</v>
      </c>
      <c r="B549" s="40" t="str">
        <f>_xlfn.TEXTJOIN("-",TRUE,"ITD",Input!$A$2,A549)</f>
        <v>ITD-SHR11749-W4936</v>
      </c>
      <c r="C549" s="41" t="str" cm="1">
        <f t="array" ref="C549">IF(($Y549+$Z549+$AA549+$AD549)=0,"",IFERROR(_xlfn.LET(_xlpm.CSVVal,IF($Y549=0,"",INDEX(CSV!B$2:B$510,$Y549)),_xlpm.MacVal,IF($Z549=0,"",INDEX(Output_Mac!B$2:B$500,$Z549)),_xlpm.WinVal,IF($AD549=0,"",INDEX(Output_Win!B$2:B$243,$AD549)),_xlpm.MyAuditVal,IF($AA549=0,"",INDEX(My_Audit!B$2:B$456,$AA549)),_xlfn.IFS(_xlpm.MyAuditVal&lt;&gt;"",_xlpm.MyAuditVal,_xlpm.MacVal&lt;&gt;"",_xlpm.MacVal,_xlpm.WinVal&lt;&gt;"",_xlpm.WinVal,_xlpm.CSVVal&lt;&gt;"",_xlpm.CSVVal)),""))</f>
        <v/>
      </c>
      <c r="D549" s="41" t="str" cm="1">
        <f t="array" ref="D549">IF(($Y549+$Z549+$AA549+$AD549)=0,"",IFERROR(_xlfn.LET(_xlpm.CSVVal,IF($Y549=0,"",INDEX(CSV!C$2:C$510,$Y549)),_xlpm.MacVal,IF($Z549=0,"",INDEX(Output_Mac!D$2:D$500,$Z549)),_xlpm.WinVal,IF($AD549=0,"",INDEX(Output_Win!D$2:D$243,$AD549)),_xlpm.MyAuditVal,IF($AA549=0,"",INDEX(My_Audit!C$2:C$456,$AA549)),_xlfn.IFS(_xlpm.MyAuditVal&lt;&gt;"",_xlpm.MyAuditVal,_xlpm.MacVal&lt;&gt;"",_xlpm.MacVal,_xlpm.WinVal&lt;&gt;"",_xlpm.WinVal,_xlpm.CSVVal&lt;&gt;"",_xlpm.CSVVal)),""))</f>
        <v/>
      </c>
      <c r="E549" s="41" t="str" cm="1">
        <f t="array" ref="E549">IF(($Y549+$Z549+$AA549+$AD549)=0,"",IFERROR(_xlfn.LET(_xlpm.CSVVal,IF($Y549=0,"",INDEX(CSV!E$2:E$510,$Y549)),_xlpm.MacVal,IF($Z549=0,"",INDEX(Output_Mac!C$2:C$500,$Z549)),_xlpm.WinVal,IF($AD549=0,"",INDEX(Output_Win!C$2:C$243,$AD549)),_xlpm.MyAuditVal,IF($AA549=0,"",INDEX(My_Audit!D$2:D$456,$AA549)),_xlfn.IFS(_xlpm.MyAuditVal&lt;&gt;"",_xlpm.MyAuditVal,_xlpm.MacVal&lt;&gt;"",_xlpm.MacVal,_xlpm.WinVal&lt;&gt;"",_xlpm.WinVal,_xlpm.CSVVal&lt;&gt;"",_xlpm.CSVVal)),""))</f>
        <v/>
      </c>
      <c r="F549" s="41" t="str" cm="1">
        <f t="array" ref="F549">IF(($Y549+$Z549+$AA549+$AD549)=0,"",IFERROR(_xlfn.LET(_xlpm.CSVVal,IF($Y549=0,"",INDEX(CSV!F$2:F$510,$Y549)),_xlpm.MacVal,IF($Z549=0,"",INDEX(Output_Mac!E$2:E$500,$Z549)),_xlpm.WinVal,IF($AD549=0,"",INDEX(Output_Win!E$2:E$243,$AD549)),_xlpm.MyAuditVal,IF($AA549=0,"",INDEX(My_Audit!E$2:E$456,$AA549)),_xlfn.IFS(_xlpm.MyAuditVal&lt;&gt;"",_xlpm.MyAuditVal,_xlpm.MacVal&lt;&gt;"",_xlpm.MacVal,_xlpm.WinVal&lt;&gt;"",_xlpm.WinVal,_xlpm.CSVVal&lt;&gt;"",PROPER(_xlpm.CSVVal))),""))</f>
        <v/>
      </c>
      <c r="G549" s="41" t="str" cm="1">
        <f t="array" ref="G549">IF(($Y549+$Z549+$AA549+$AD549)=0,"",IFERROR(_xlfn.LET(_xlpm.CSVVal,IF($Y549=0,"",INDEX(CSV!G$2:G$510,$Y549)),_xlpm.MacVal,IF($Z549=0,"",INDEX(Output_Mac!G$2:G$500,$Z549)),_xlpm.WinVal,IF($AD549=0,"",INDEX(Output_Win!G$2:G$243,$AD549)),_xlpm.MyAuditVal,IF($AA549=0,"",INDEX(My_Audit!F$2:F$456,$AA549)),_xlfn.IFS(_xlpm.MyAuditVal&lt;&gt;"",_xlpm.MyAuditVal,_xlpm.MacVal&lt;&gt;"",_xlpm.MacVal,_xlpm.WinVal&lt;&gt;"",_xlpm.WinVal,_xlpm.CSVVal&lt;&gt;"",_xlpm.CSVVal)),""))</f>
        <v/>
      </c>
      <c r="H549" s="41" t="str" cm="1">
        <f t="array" ref="H549">IF($Z549&gt;0,INDEX(Output_Mac!H$2:H$500,$Z549),IF($AD549&gt;0,INDEX(Output_Win!H$2:H$243,$AD549),IF($AA549&gt;0,_xlfn.LET(_xlpm.MyAuditVal,INDEX(My_Audit!G$2:G$456,$AA549),IF(_xlpm.MyAuditVal=0,"",_xlpm.MyAuditVal)),"")))</f>
        <v/>
      </c>
      <c r="I549" s="41" t="str" cm="1">
        <f t="array" ref="I549">IF(($Y549+$Z549+$AA549+$AD549)=0,"",IFERROR(_xlfn.LET(_xlpm.CSVVal,IF($Y549=0,"",INDEX(CSV!H$2:H$510,$Y549)),_xlpm.MacVal,IF($Z549=0,"",INDEX(Output_Mac!I$2:I$500,$Z549)),_xlpm.WinVal,IF($AD549=0,"",INDEX(Output_Win!I$2:I$243,$AD549)),_xlpm.MyAuditVal,IF($AA549=0,"",INDEX(My_Audit!H$2:H$456,$AA549)),_xlfn.IFS(_xlpm.MyAuditVal&lt;&gt;"",_xlpm.MyAuditVal,_xlpm.MacVal&lt;&gt;"",_xlpm.MacVal,_xlpm.WinVal&lt;&gt;"",_xlpm.WinVal,_xlpm.CSVVal&lt;&gt;"",_xlpm.CSVVal)),""))</f>
        <v/>
      </c>
      <c r="J549" s="41" t="str" cm="1">
        <f t="array" ref="J549">IF(($Y549+$Z549+$AA549+$AD549)=0,"",IFERROR(_xlfn.LET(_xlpm.CSVVal,IF($Y549=0,"",INDEX(CSV!J$2:J$510,$Y549)),_xlpm.MacVal,IF($Z549=0,"",INDEX(Output_Mac!J$2:J$500,$Z549)),_xlpm.WinVal,IF($AD549=0,"",INDEX(Output_Win!J$2:J$243,$AD549)),_xlpm.MyAuditVal,IF($AA549=0,"",INDEX(My_Audit!I$2:I$456,$AA549)),_xlfn.IFS(_xlpm.MyAuditVal&lt;&gt;"",_xlpm.MyAuditVal,_xlpm.MacVal&lt;&gt;"",_xlpm.MacVal,_xlpm.WinVal&lt;&gt;"",_xlpm.WinVal,_xlpm.CSVVal&lt;&gt;"",_xlpm.CSVVal)),""))</f>
        <v/>
      </c>
      <c r="K549" s="41" t="str" cm="1">
        <f t="array" ref="K549">IF(($Y549+$Z549+$AA549+$AD549)=0,"",IFERROR(_xlfn.LET(_xlpm.CSVVal,IF($Y549=0,"",INDEX(CSV!N$2:N$510,$Y549)),_xlpm.MacVal,IF($Z549=0,"",INDEX(Output_Mac!L$2:L$500,$Z549)),_xlpm.WinVal,IF($AD549=0,"",INDEX(Output_Win!L$2:L$243,$AD549)),_xlpm.MyAuditVal,IF($AA549=0,"",INDEX(My_Audit!J$2:J$456,$AA549)),_xlfn.IFS(_xlpm.MyAuditVal&lt;&gt;"",_xlpm.MyAuditVal,_xlpm.MacVal&lt;&gt;"",_xlpm.MacVal,_xlpm.WinVal&lt;&gt;"",_xlpm.WinVal,_xlpm.CSVVal&lt;&gt;"",_xlpm.CSVVal)),""))</f>
        <v/>
      </c>
      <c r="L549" s="41" t="str" cm="1">
        <f t="array" ref="L549">IF(($Y549+$Z549+$AA549+$AD549)=0,"",IFERROR(_xlfn.LET(_xlpm.CSVVal,IF($Y549=0,"",INDEX(CSV!Q$2:Q$510,$Y549)),_xlpm.MacVal,IF($Z549=0,"",INDEX(Output_Mac!M$2:M$500,$Z549)),_xlpm.WinVal,IF($AD549=0,"",INDEX(Output_Win!M$2:M$243,$AD549)),_xlpm.MyAuditVal,IF($AA549=0,"",INDEX(My_Audit!K$2:K$456,$AA549)),_xlfn.IFS(_xlpm.MyAuditVal&lt;&gt;"",_xlpm.MyAuditVal,_xlpm.MacVal&lt;&gt;"",_xlpm.MacVal,_xlpm.WinVal&lt;&gt;"",_xlpm.WinVal,_xlpm.CSVVal&lt;&gt;"",_xlpm.CSVVal)),""))</f>
        <v/>
      </c>
      <c r="M549" s="41" t="str" cm="1">
        <f t="array" ref="M549">IF(($Y549+$Z549+$AA549+$AD549)=0,"",ExpandDiagCodes(_xlfn.TEXTJOIN(", ",TRUE,IF($AA549=0,"",INDEX(My_Audit!N$2:N$456,$AA549)),IF($Z549=0,"",INDEX(Output_Mac!S$2:S$500,$Z549)),IF($AD549=0,"",INDEX(Output_Win!S$2:S$243,$AD549)),IF($Y549=0,"",INDEX(CSV!AE$2:AE$510,$Y549)))))</f>
        <v/>
      </c>
      <c r="N549" s="41" t="str" cm="1">
        <f t="array" ref="N549">IF(($Y549+$Z549+$AA549+$AD549)=0,"",IFERROR(_xlfn.LET(_xlpm.CSVVal,IF($Y549=0,"",INDEX(CSV!AG$2:AG$510,$Y549)),_xlpm.MacVal,IF($Z549=0,"",INDEX(Output_Mac!T$2:T$500,$Z549)),_xlpm.WinVal,IF($AD549=0,"",INDEX(Output_Win!T$2:T$243,$AD549)),_xlpm.MyAuditVal,IF($AA549=0,"",INDEX(My_Audit!O$2:O$456,$AA549)),_xlfn.IFS(_xlpm.MyAuditVal&lt;&gt;"",_xlpm.MyAuditVal,_xlpm.MacVal&lt;&gt;"",_xlpm.MacVal,_xlpm.WinVal&lt;&gt;"",_xlpm.WinVal,_xlpm.CSVVal&lt;&gt;"",_xlpm.CSVVal)),""))</f>
        <v/>
      </c>
      <c r="O549" s="40" t="str" cm="1">
        <f t="array" ref="O549">IF($AB549=0,"",INDEX(My_Audit!P$2:P$456,$AB549))&amp;""</f>
        <v/>
      </c>
      <c r="P549" s="40"/>
      <c r="Q549" s="41" t="str">
        <f>IF(LEFT(N549,4)="Pass","Nist SP 800-88",My_Audit!R549)&amp;""</f>
        <v/>
      </c>
      <c r="R549" s="40"/>
      <c r="S549" s="40"/>
      <c r="T549" s="41" t="str" cm="1">
        <f t="array" ref="T549">IF($AC549=0,"",INDEX(Models!J$2:J$605,$AC549))</f>
        <v/>
      </c>
      <c r="U549" s="40"/>
      <c r="V549" s="40"/>
      <c r="W549" s="79" t="str" cm="1">
        <f t="array" ref="W549">IF(($Z549+$AA549+$AD549)=0,"",ExpandDiagCodes(_xlfn.TEXTJOIN(", ",TRUE,IF($AA549=0,"",INDEX(My_Audit!L$2:L$456,$AA549)),IF($Z549=0,"",INDEX(Output_Mac!AA$2:AA$500,$Z549)),IF($AD549=0,"",INDEX(Output_Win!AA$2:AA$243,$AD549)))))</f>
        <v/>
      </c>
      <c r="Y549" s="80">
        <f>IFERROR(MATCH($A549,CSV!$A$2:$A$510,0),0)</f>
        <v>0</v>
      </c>
      <c r="Z549" s="80">
        <f>IFERROR(MATCH($A549,Output_Mac!$A$2:$A$500,0),0)</f>
        <v>0</v>
      </c>
      <c r="AA549" s="80">
        <f>IFERROR(MATCH($A549,My_Audit!$A$2:$A$456,0),0)</f>
        <v>0</v>
      </c>
      <c r="AB549" s="80">
        <f>IFERROR(MATCH($C549,My_Audit!$B$2:$B$456,0),0)</f>
        <v>0</v>
      </c>
      <c r="AC549" s="80">
        <f>IFERROR(MATCH($E549,Models!$I$2:$I$605,0),0)</f>
        <v>0</v>
      </c>
      <c r="AD549" s="80">
        <f>IFERROR(MATCH($A549,Output_Win!$A$2:$A$243,0),0)</f>
        <v>0</v>
      </c>
    </row>
    <row r="550" spans="1:30">
      <c r="A550" s="40" t="str">
        <f>_xlfn.TEXTJOIN("",TRUE,Input!$A$4,TEXT(ROW(My_Audit!A549)+Input!$A$8-1,"00"))</f>
        <v>W4937</v>
      </c>
      <c r="B550" s="40" t="str">
        <f>_xlfn.TEXTJOIN("-",TRUE,"ITD",Input!$A$2,A550)</f>
        <v>ITD-SHR11749-W4937</v>
      </c>
      <c r="C550" s="41" t="str" cm="1">
        <f t="array" ref="C550">IF(($Y550+$Z550+$AA550+$AD550)=0,"",IFERROR(_xlfn.LET(_xlpm.CSVVal,IF($Y550=0,"",INDEX(CSV!B$2:B$510,$Y550)),_xlpm.MacVal,IF($Z550=0,"",INDEX(Output_Mac!B$2:B$500,$Z550)),_xlpm.WinVal,IF($AD550=0,"",INDEX(Output_Win!B$2:B$243,$AD550)),_xlpm.MyAuditVal,IF($AA550=0,"",INDEX(My_Audit!B$2:B$456,$AA550)),_xlfn.IFS(_xlpm.MyAuditVal&lt;&gt;"",_xlpm.MyAuditVal,_xlpm.MacVal&lt;&gt;"",_xlpm.MacVal,_xlpm.WinVal&lt;&gt;"",_xlpm.WinVal,_xlpm.CSVVal&lt;&gt;"",_xlpm.CSVVal)),""))</f>
        <v/>
      </c>
      <c r="D550" s="41" t="str" cm="1">
        <f t="array" ref="D550">IF(($Y550+$Z550+$AA550+$AD550)=0,"",IFERROR(_xlfn.LET(_xlpm.CSVVal,IF($Y550=0,"",INDEX(CSV!C$2:C$510,$Y550)),_xlpm.MacVal,IF($Z550=0,"",INDEX(Output_Mac!D$2:D$500,$Z550)),_xlpm.WinVal,IF($AD550=0,"",INDEX(Output_Win!D$2:D$243,$AD550)),_xlpm.MyAuditVal,IF($AA550=0,"",INDEX(My_Audit!C$2:C$456,$AA550)),_xlfn.IFS(_xlpm.MyAuditVal&lt;&gt;"",_xlpm.MyAuditVal,_xlpm.MacVal&lt;&gt;"",_xlpm.MacVal,_xlpm.WinVal&lt;&gt;"",_xlpm.WinVal,_xlpm.CSVVal&lt;&gt;"",_xlpm.CSVVal)),""))</f>
        <v/>
      </c>
      <c r="E550" s="41" t="str" cm="1">
        <f t="array" ref="E550">IF(($Y550+$Z550+$AA550+$AD550)=0,"",IFERROR(_xlfn.LET(_xlpm.CSVVal,IF($Y550=0,"",INDEX(CSV!E$2:E$510,$Y550)),_xlpm.MacVal,IF($Z550=0,"",INDEX(Output_Mac!C$2:C$500,$Z550)),_xlpm.WinVal,IF($AD550=0,"",INDEX(Output_Win!C$2:C$243,$AD550)),_xlpm.MyAuditVal,IF($AA550=0,"",INDEX(My_Audit!D$2:D$456,$AA550)),_xlfn.IFS(_xlpm.MyAuditVal&lt;&gt;"",_xlpm.MyAuditVal,_xlpm.MacVal&lt;&gt;"",_xlpm.MacVal,_xlpm.WinVal&lt;&gt;"",_xlpm.WinVal,_xlpm.CSVVal&lt;&gt;"",_xlpm.CSVVal)),""))</f>
        <v/>
      </c>
      <c r="F550" s="41" t="str" cm="1">
        <f t="array" ref="F550">IF(($Y550+$Z550+$AA550+$AD550)=0,"",IFERROR(_xlfn.LET(_xlpm.CSVVal,IF($Y550=0,"",INDEX(CSV!F$2:F$510,$Y550)),_xlpm.MacVal,IF($Z550=0,"",INDEX(Output_Mac!E$2:E$500,$Z550)),_xlpm.WinVal,IF($AD550=0,"",INDEX(Output_Win!E$2:E$243,$AD550)),_xlpm.MyAuditVal,IF($AA550=0,"",INDEX(My_Audit!E$2:E$456,$AA550)),_xlfn.IFS(_xlpm.MyAuditVal&lt;&gt;"",_xlpm.MyAuditVal,_xlpm.MacVal&lt;&gt;"",_xlpm.MacVal,_xlpm.WinVal&lt;&gt;"",_xlpm.WinVal,_xlpm.CSVVal&lt;&gt;"",PROPER(_xlpm.CSVVal))),""))</f>
        <v/>
      </c>
      <c r="G550" s="41" t="str" cm="1">
        <f t="array" ref="G550">IF(($Y550+$Z550+$AA550+$AD550)=0,"",IFERROR(_xlfn.LET(_xlpm.CSVVal,IF($Y550=0,"",INDEX(CSV!G$2:G$510,$Y550)),_xlpm.MacVal,IF($Z550=0,"",INDEX(Output_Mac!G$2:G$500,$Z550)),_xlpm.WinVal,IF($AD550=0,"",INDEX(Output_Win!G$2:G$243,$AD550)),_xlpm.MyAuditVal,IF($AA550=0,"",INDEX(My_Audit!F$2:F$456,$AA550)),_xlfn.IFS(_xlpm.MyAuditVal&lt;&gt;"",_xlpm.MyAuditVal,_xlpm.MacVal&lt;&gt;"",_xlpm.MacVal,_xlpm.WinVal&lt;&gt;"",_xlpm.WinVal,_xlpm.CSVVal&lt;&gt;"",_xlpm.CSVVal)),""))</f>
        <v/>
      </c>
      <c r="H550" s="41" t="str" cm="1">
        <f t="array" ref="H550">IF($Z550&gt;0,INDEX(Output_Mac!H$2:H$500,$Z550),IF($AD550&gt;0,INDEX(Output_Win!H$2:H$243,$AD550),IF($AA550&gt;0,_xlfn.LET(_xlpm.MyAuditVal,INDEX(My_Audit!G$2:G$456,$AA550),IF(_xlpm.MyAuditVal=0,"",_xlpm.MyAuditVal)),"")))</f>
        <v/>
      </c>
      <c r="I550" s="41" t="str" cm="1">
        <f t="array" ref="I550">IF(($Y550+$Z550+$AA550+$AD550)=0,"",IFERROR(_xlfn.LET(_xlpm.CSVVal,IF($Y550=0,"",INDEX(CSV!H$2:H$510,$Y550)),_xlpm.MacVal,IF($Z550=0,"",INDEX(Output_Mac!I$2:I$500,$Z550)),_xlpm.WinVal,IF($AD550=0,"",INDEX(Output_Win!I$2:I$243,$AD550)),_xlpm.MyAuditVal,IF($AA550=0,"",INDEX(My_Audit!H$2:H$456,$AA550)),_xlfn.IFS(_xlpm.MyAuditVal&lt;&gt;"",_xlpm.MyAuditVal,_xlpm.MacVal&lt;&gt;"",_xlpm.MacVal,_xlpm.WinVal&lt;&gt;"",_xlpm.WinVal,_xlpm.CSVVal&lt;&gt;"",_xlpm.CSVVal)),""))</f>
        <v/>
      </c>
      <c r="J550" s="41" t="str" cm="1">
        <f t="array" ref="J550">IF(($Y550+$Z550+$AA550+$AD550)=0,"",IFERROR(_xlfn.LET(_xlpm.CSVVal,IF($Y550=0,"",INDEX(CSV!J$2:J$510,$Y550)),_xlpm.MacVal,IF($Z550=0,"",INDEX(Output_Mac!J$2:J$500,$Z550)),_xlpm.WinVal,IF($AD550=0,"",INDEX(Output_Win!J$2:J$243,$AD550)),_xlpm.MyAuditVal,IF($AA550=0,"",INDEX(My_Audit!I$2:I$456,$AA550)),_xlfn.IFS(_xlpm.MyAuditVal&lt;&gt;"",_xlpm.MyAuditVal,_xlpm.MacVal&lt;&gt;"",_xlpm.MacVal,_xlpm.WinVal&lt;&gt;"",_xlpm.WinVal,_xlpm.CSVVal&lt;&gt;"",_xlpm.CSVVal)),""))</f>
        <v/>
      </c>
      <c r="K550" s="41" t="str" cm="1">
        <f t="array" ref="K550">IF(($Y550+$Z550+$AA550+$AD550)=0,"",IFERROR(_xlfn.LET(_xlpm.CSVVal,IF($Y550=0,"",INDEX(CSV!N$2:N$510,$Y550)),_xlpm.MacVal,IF($Z550=0,"",INDEX(Output_Mac!L$2:L$500,$Z550)),_xlpm.WinVal,IF($AD550=0,"",INDEX(Output_Win!L$2:L$243,$AD550)),_xlpm.MyAuditVal,IF($AA550=0,"",INDEX(My_Audit!J$2:J$456,$AA550)),_xlfn.IFS(_xlpm.MyAuditVal&lt;&gt;"",_xlpm.MyAuditVal,_xlpm.MacVal&lt;&gt;"",_xlpm.MacVal,_xlpm.WinVal&lt;&gt;"",_xlpm.WinVal,_xlpm.CSVVal&lt;&gt;"",_xlpm.CSVVal)),""))</f>
        <v/>
      </c>
      <c r="L550" s="41" t="str" cm="1">
        <f t="array" ref="L550">IF(($Y550+$Z550+$AA550+$AD550)=0,"",IFERROR(_xlfn.LET(_xlpm.CSVVal,IF($Y550=0,"",INDEX(CSV!Q$2:Q$510,$Y550)),_xlpm.MacVal,IF($Z550=0,"",INDEX(Output_Mac!M$2:M$500,$Z550)),_xlpm.WinVal,IF($AD550=0,"",INDEX(Output_Win!M$2:M$243,$AD550)),_xlpm.MyAuditVal,IF($AA550=0,"",INDEX(My_Audit!K$2:K$456,$AA550)),_xlfn.IFS(_xlpm.MyAuditVal&lt;&gt;"",_xlpm.MyAuditVal,_xlpm.MacVal&lt;&gt;"",_xlpm.MacVal,_xlpm.WinVal&lt;&gt;"",_xlpm.WinVal,_xlpm.CSVVal&lt;&gt;"",_xlpm.CSVVal)),""))</f>
        <v/>
      </c>
      <c r="M550" s="41" t="str" cm="1">
        <f t="array" ref="M550">IF(($Y550+$Z550+$AA550+$AD550)=0,"",ExpandDiagCodes(_xlfn.TEXTJOIN(", ",TRUE,IF($AA550=0,"",INDEX(My_Audit!N$2:N$456,$AA550)),IF($Z550=0,"",INDEX(Output_Mac!S$2:S$500,$Z550)),IF($AD550=0,"",INDEX(Output_Win!S$2:S$243,$AD550)),IF($Y550=0,"",INDEX(CSV!AE$2:AE$510,$Y550)))))</f>
        <v/>
      </c>
      <c r="N550" s="41" t="str" cm="1">
        <f t="array" ref="N550">IF(($Y550+$Z550+$AA550+$AD550)=0,"",IFERROR(_xlfn.LET(_xlpm.CSVVal,IF($Y550=0,"",INDEX(CSV!AG$2:AG$510,$Y550)),_xlpm.MacVal,IF($Z550=0,"",INDEX(Output_Mac!T$2:T$500,$Z550)),_xlpm.WinVal,IF($AD550=0,"",INDEX(Output_Win!T$2:T$243,$AD550)),_xlpm.MyAuditVal,IF($AA550=0,"",INDEX(My_Audit!O$2:O$456,$AA550)),_xlfn.IFS(_xlpm.MyAuditVal&lt;&gt;"",_xlpm.MyAuditVal,_xlpm.MacVal&lt;&gt;"",_xlpm.MacVal,_xlpm.WinVal&lt;&gt;"",_xlpm.WinVal,_xlpm.CSVVal&lt;&gt;"",_xlpm.CSVVal)),""))</f>
        <v/>
      </c>
      <c r="O550" s="40" t="str" cm="1">
        <f t="array" ref="O550">IF($AB550=0,"",INDEX(My_Audit!P$2:P$456,$AB550))&amp;""</f>
        <v/>
      </c>
      <c r="P550" s="40"/>
      <c r="Q550" s="41" t="str">
        <f>IF(LEFT(N550,4)="Pass","Nist SP 800-88",My_Audit!R550)&amp;""</f>
        <v/>
      </c>
      <c r="R550" s="40"/>
      <c r="S550" s="40"/>
      <c r="T550" s="41" t="str" cm="1">
        <f t="array" ref="T550">IF($AC550=0,"",INDEX(Models!J$2:J$605,$AC550))</f>
        <v/>
      </c>
      <c r="U550" s="40"/>
      <c r="V550" s="40"/>
      <c r="W550" s="79" t="str" cm="1">
        <f t="array" ref="W550">IF(($Z550+$AA550+$AD550)=0,"",ExpandDiagCodes(_xlfn.TEXTJOIN(", ",TRUE,IF($AA550=0,"",INDEX(My_Audit!L$2:L$456,$AA550)),IF($Z550=0,"",INDEX(Output_Mac!AA$2:AA$500,$Z550)),IF($AD550=0,"",INDEX(Output_Win!AA$2:AA$243,$AD550)))))</f>
        <v/>
      </c>
      <c r="Y550" s="80">
        <f>IFERROR(MATCH($A550,CSV!$A$2:$A$510,0),0)</f>
        <v>0</v>
      </c>
      <c r="Z550" s="80">
        <f>IFERROR(MATCH($A550,Output_Mac!$A$2:$A$500,0),0)</f>
        <v>0</v>
      </c>
      <c r="AA550" s="80">
        <f>IFERROR(MATCH($A550,My_Audit!$A$2:$A$456,0),0)</f>
        <v>0</v>
      </c>
      <c r="AB550" s="80">
        <f>IFERROR(MATCH($C550,My_Audit!$B$2:$B$456,0),0)</f>
        <v>0</v>
      </c>
      <c r="AC550" s="80">
        <f>IFERROR(MATCH($E550,Models!$I$2:$I$605,0),0)</f>
        <v>0</v>
      </c>
      <c r="AD550" s="80">
        <f>IFERROR(MATCH($A550,Output_Win!$A$2:$A$243,0),0)</f>
        <v>0</v>
      </c>
    </row>
    <row r="551" spans="1:30">
      <c r="A551" s="40" t="str">
        <f>_xlfn.TEXTJOIN("",TRUE,Input!$A$4,TEXT(ROW(My_Audit!A550)+Input!$A$8-1,"00"))</f>
        <v>W4938</v>
      </c>
      <c r="B551" s="40" t="str">
        <f>_xlfn.TEXTJOIN("-",TRUE,"ITD",Input!$A$2,A551)</f>
        <v>ITD-SHR11749-W4938</v>
      </c>
      <c r="C551" s="41" t="str" cm="1">
        <f t="array" ref="C551">IF(($Y551+$Z551+$AA551+$AD551)=0,"",IFERROR(_xlfn.LET(_xlpm.CSVVal,IF($Y551=0,"",INDEX(CSV!B$2:B$510,$Y551)),_xlpm.MacVal,IF($Z551=0,"",INDEX(Output_Mac!B$2:B$500,$Z551)),_xlpm.WinVal,IF($AD551=0,"",INDEX(Output_Win!B$2:B$243,$AD551)),_xlpm.MyAuditVal,IF($AA551=0,"",INDEX(My_Audit!B$2:B$456,$AA551)),_xlfn.IFS(_xlpm.MyAuditVal&lt;&gt;"",_xlpm.MyAuditVal,_xlpm.MacVal&lt;&gt;"",_xlpm.MacVal,_xlpm.WinVal&lt;&gt;"",_xlpm.WinVal,_xlpm.CSVVal&lt;&gt;"",_xlpm.CSVVal)),""))</f>
        <v/>
      </c>
      <c r="D551" s="41" t="str" cm="1">
        <f t="array" ref="D551">IF(($Y551+$Z551+$AA551+$AD551)=0,"",IFERROR(_xlfn.LET(_xlpm.CSVVal,IF($Y551=0,"",INDEX(CSV!C$2:C$510,$Y551)),_xlpm.MacVal,IF($Z551=0,"",INDEX(Output_Mac!D$2:D$500,$Z551)),_xlpm.WinVal,IF($AD551=0,"",INDEX(Output_Win!D$2:D$243,$AD551)),_xlpm.MyAuditVal,IF($AA551=0,"",INDEX(My_Audit!C$2:C$456,$AA551)),_xlfn.IFS(_xlpm.MyAuditVal&lt;&gt;"",_xlpm.MyAuditVal,_xlpm.MacVal&lt;&gt;"",_xlpm.MacVal,_xlpm.WinVal&lt;&gt;"",_xlpm.WinVal,_xlpm.CSVVal&lt;&gt;"",_xlpm.CSVVal)),""))</f>
        <v/>
      </c>
      <c r="E551" s="41" t="str" cm="1">
        <f t="array" ref="E551">IF(($Y551+$Z551+$AA551+$AD551)=0,"",IFERROR(_xlfn.LET(_xlpm.CSVVal,IF($Y551=0,"",INDEX(CSV!E$2:E$510,$Y551)),_xlpm.MacVal,IF($Z551=0,"",INDEX(Output_Mac!C$2:C$500,$Z551)),_xlpm.WinVal,IF($AD551=0,"",INDEX(Output_Win!C$2:C$243,$AD551)),_xlpm.MyAuditVal,IF($AA551=0,"",INDEX(My_Audit!D$2:D$456,$AA551)),_xlfn.IFS(_xlpm.MyAuditVal&lt;&gt;"",_xlpm.MyAuditVal,_xlpm.MacVal&lt;&gt;"",_xlpm.MacVal,_xlpm.WinVal&lt;&gt;"",_xlpm.WinVal,_xlpm.CSVVal&lt;&gt;"",_xlpm.CSVVal)),""))</f>
        <v/>
      </c>
      <c r="F551" s="41" t="str" cm="1">
        <f t="array" ref="F551">IF(($Y551+$Z551+$AA551+$AD551)=0,"",IFERROR(_xlfn.LET(_xlpm.CSVVal,IF($Y551=0,"",INDEX(CSV!F$2:F$510,$Y551)),_xlpm.MacVal,IF($Z551=0,"",INDEX(Output_Mac!E$2:E$500,$Z551)),_xlpm.WinVal,IF($AD551=0,"",INDEX(Output_Win!E$2:E$243,$AD551)),_xlpm.MyAuditVal,IF($AA551=0,"",INDEX(My_Audit!E$2:E$456,$AA551)),_xlfn.IFS(_xlpm.MyAuditVal&lt;&gt;"",_xlpm.MyAuditVal,_xlpm.MacVal&lt;&gt;"",_xlpm.MacVal,_xlpm.WinVal&lt;&gt;"",_xlpm.WinVal,_xlpm.CSVVal&lt;&gt;"",PROPER(_xlpm.CSVVal))),""))</f>
        <v/>
      </c>
      <c r="G551" s="41" t="str" cm="1">
        <f t="array" ref="G551">IF(($Y551+$Z551+$AA551+$AD551)=0,"",IFERROR(_xlfn.LET(_xlpm.CSVVal,IF($Y551=0,"",INDEX(CSV!G$2:G$510,$Y551)),_xlpm.MacVal,IF($Z551=0,"",INDEX(Output_Mac!G$2:G$500,$Z551)),_xlpm.WinVal,IF($AD551=0,"",INDEX(Output_Win!G$2:G$243,$AD551)),_xlpm.MyAuditVal,IF($AA551=0,"",INDEX(My_Audit!F$2:F$456,$AA551)),_xlfn.IFS(_xlpm.MyAuditVal&lt;&gt;"",_xlpm.MyAuditVal,_xlpm.MacVal&lt;&gt;"",_xlpm.MacVal,_xlpm.WinVal&lt;&gt;"",_xlpm.WinVal,_xlpm.CSVVal&lt;&gt;"",_xlpm.CSVVal)),""))</f>
        <v/>
      </c>
      <c r="H551" s="41" t="str" cm="1">
        <f t="array" ref="H551">IF($Z551&gt;0,INDEX(Output_Mac!H$2:H$500,$Z551),IF($AD551&gt;0,INDEX(Output_Win!H$2:H$243,$AD551),IF($AA551&gt;0,_xlfn.LET(_xlpm.MyAuditVal,INDEX(My_Audit!G$2:G$456,$AA551),IF(_xlpm.MyAuditVal=0,"",_xlpm.MyAuditVal)),"")))</f>
        <v/>
      </c>
      <c r="I551" s="41" t="str" cm="1">
        <f t="array" ref="I551">IF(($Y551+$Z551+$AA551+$AD551)=0,"",IFERROR(_xlfn.LET(_xlpm.CSVVal,IF($Y551=0,"",INDEX(CSV!H$2:H$510,$Y551)),_xlpm.MacVal,IF($Z551=0,"",INDEX(Output_Mac!I$2:I$500,$Z551)),_xlpm.WinVal,IF($AD551=0,"",INDEX(Output_Win!I$2:I$243,$AD551)),_xlpm.MyAuditVal,IF($AA551=0,"",INDEX(My_Audit!H$2:H$456,$AA551)),_xlfn.IFS(_xlpm.MyAuditVal&lt;&gt;"",_xlpm.MyAuditVal,_xlpm.MacVal&lt;&gt;"",_xlpm.MacVal,_xlpm.WinVal&lt;&gt;"",_xlpm.WinVal,_xlpm.CSVVal&lt;&gt;"",_xlpm.CSVVal)),""))</f>
        <v/>
      </c>
      <c r="J551" s="41" t="str" cm="1">
        <f t="array" ref="J551">IF(($Y551+$Z551+$AA551+$AD551)=0,"",IFERROR(_xlfn.LET(_xlpm.CSVVal,IF($Y551=0,"",INDEX(CSV!J$2:J$510,$Y551)),_xlpm.MacVal,IF($Z551=0,"",INDEX(Output_Mac!J$2:J$500,$Z551)),_xlpm.WinVal,IF($AD551=0,"",INDEX(Output_Win!J$2:J$243,$AD551)),_xlpm.MyAuditVal,IF($AA551=0,"",INDEX(My_Audit!I$2:I$456,$AA551)),_xlfn.IFS(_xlpm.MyAuditVal&lt;&gt;"",_xlpm.MyAuditVal,_xlpm.MacVal&lt;&gt;"",_xlpm.MacVal,_xlpm.WinVal&lt;&gt;"",_xlpm.WinVal,_xlpm.CSVVal&lt;&gt;"",_xlpm.CSVVal)),""))</f>
        <v/>
      </c>
      <c r="K551" s="41" t="str" cm="1">
        <f t="array" ref="K551">IF(($Y551+$Z551+$AA551+$AD551)=0,"",IFERROR(_xlfn.LET(_xlpm.CSVVal,IF($Y551=0,"",INDEX(CSV!N$2:N$510,$Y551)),_xlpm.MacVal,IF($Z551=0,"",INDEX(Output_Mac!L$2:L$500,$Z551)),_xlpm.WinVal,IF($AD551=0,"",INDEX(Output_Win!L$2:L$243,$AD551)),_xlpm.MyAuditVal,IF($AA551=0,"",INDEX(My_Audit!J$2:J$456,$AA551)),_xlfn.IFS(_xlpm.MyAuditVal&lt;&gt;"",_xlpm.MyAuditVal,_xlpm.MacVal&lt;&gt;"",_xlpm.MacVal,_xlpm.WinVal&lt;&gt;"",_xlpm.WinVal,_xlpm.CSVVal&lt;&gt;"",_xlpm.CSVVal)),""))</f>
        <v/>
      </c>
      <c r="L551" s="41" t="str" cm="1">
        <f t="array" ref="L551">IF(($Y551+$Z551+$AA551+$AD551)=0,"",IFERROR(_xlfn.LET(_xlpm.CSVVal,IF($Y551=0,"",INDEX(CSV!Q$2:Q$510,$Y551)),_xlpm.MacVal,IF($Z551=0,"",INDEX(Output_Mac!M$2:M$500,$Z551)),_xlpm.WinVal,IF($AD551=0,"",INDEX(Output_Win!M$2:M$243,$AD551)),_xlpm.MyAuditVal,IF($AA551=0,"",INDEX(My_Audit!K$2:K$456,$AA551)),_xlfn.IFS(_xlpm.MyAuditVal&lt;&gt;"",_xlpm.MyAuditVal,_xlpm.MacVal&lt;&gt;"",_xlpm.MacVal,_xlpm.WinVal&lt;&gt;"",_xlpm.WinVal,_xlpm.CSVVal&lt;&gt;"",_xlpm.CSVVal)),""))</f>
        <v/>
      </c>
      <c r="M551" s="41" t="str" cm="1">
        <f t="array" ref="M551">IF(($Y551+$Z551+$AA551+$AD551)=0,"",ExpandDiagCodes(_xlfn.TEXTJOIN(", ",TRUE,IF($AA551=0,"",INDEX(My_Audit!N$2:N$456,$AA551)),IF($Z551=0,"",INDEX(Output_Mac!S$2:S$500,$Z551)),IF($AD551=0,"",INDEX(Output_Win!S$2:S$243,$AD551)),IF($Y551=0,"",INDEX(CSV!AE$2:AE$510,$Y551)))))</f>
        <v/>
      </c>
      <c r="N551" s="41" t="str" cm="1">
        <f t="array" ref="N551">IF(($Y551+$Z551+$AA551+$AD551)=0,"",IFERROR(_xlfn.LET(_xlpm.CSVVal,IF($Y551=0,"",INDEX(CSV!AG$2:AG$510,$Y551)),_xlpm.MacVal,IF($Z551=0,"",INDEX(Output_Mac!T$2:T$500,$Z551)),_xlpm.WinVal,IF($AD551=0,"",INDEX(Output_Win!T$2:T$243,$AD551)),_xlpm.MyAuditVal,IF($AA551=0,"",INDEX(My_Audit!O$2:O$456,$AA551)),_xlfn.IFS(_xlpm.MyAuditVal&lt;&gt;"",_xlpm.MyAuditVal,_xlpm.MacVal&lt;&gt;"",_xlpm.MacVal,_xlpm.WinVal&lt;&gt;"",_xlpm.WinVal,_xlpm.CSVVal&lt;&gt;"",_xlpm.CSVVal)),""))</f>
        <v/>
      </c>
      <c r="O551" s="40" t="str" cm="1">
        <f t="array" ref="O551">IF($AB551=0,"",INDEX(My_Audit!P$2:P$456,$AB551))&amp;""</f>
        <v/>
      </c>
      <c r="P551" s="40"/>
      <c r="Q551" s="41" t="str">
        <f>IF(LEFT(N551,4)="Pass","Nist SP 800-88",My_Audit!R551)&amp;""</f>
        <v/>
      </c>
      <c r="R551" s="40"/>
      <c r="S551" s="40"/>
      <c r="T551" s="41" t="str" cm="1">
        <f t="array" ref="T551">IF($AC551=0,"",INDEX(Models!J$2:J$605,$AC551))</f>
        <v/>
      </c>
      <c r="U551" s="40"/>
      <c r="V551" s="40"/>
      <c r="W551" s="79" t="str" cm="1">
        <f t="array" ref="W551">IF(($Z551+$AA551+$AD551)=0,"",ExpandDiagCodes(_xlfn.TEXTJOIN(", ",TRUE,IF($AA551=0,"",INDEX(My_Audit!L$2:L$456,$AA551)),IF($Z551=0,"",INDEX(Output_Mac!AA$2:AA$500,$Z551)),IF($AD551=0,"",INDEX(Output_Win!AA$2:AA$243,$AD551)))))</f>
        <v/>
      </c>
      <c r="Y551" s="80">
        <f>IFERROR(MATCH($A551,CSV!$A$2:$A$510,0),0)</f>
        <v>0</v>
      </c>
      <c r="Z551" s="80">
        <f>IFERROR(MATCH($A551,Output_Mac!$A$2:$A$500,0),0)</f>
        <v>0</v>
      </c>
      <c r="AA551" s="80">
        <f>IFERROR(MATCH($A551,My_Audit!$A$2:$A$456,0),0)</f>
        <v>0</v>
      </c>
      <c r="AB551" s="80">
        <f>IFERROR(MATCH($C551,My_Audit!$B$2:$B$456,0),0)</f>
        <v>0</v>
      </c>
      <c r="AC551" s="80">
        <f>IFERROR(MATCH($E551,Models!$I$2:$I$605,0),0)</f>
        <v>0</v>
      </c>
      <c r="AD551" s="80">
        <f>IFERROR(MATCH($A551,Output_Win!$A$2:$A$243,0),0)</f>
        <v>0</v>
      </c>
    </row>
    <row r="552" spans="1:30">
      <c r="A552" s="40" t="str">
        <f>_xlfn.TEXTJOIN("",TRUE,Input!$A$4,TEXT(ROW(My_Audit!A551)+Input!$A$8-1,"00"))</f>
        <v>W4939</v>
      </c>
      <c r="B552" s="40" t="str">
        <f>_xlfn.TEXTJOIN("-",TRUE,"ITD",Input!$A$2,A552)</f>
        <v>ITD-SHR11749-W4939</v>
      </c>
      <c r="C552" s="41" t="str" cm="1">
        <f t="array" ref="C552">IF(($Y552+$Z552+$AA552+$AD552)=0,"",IFERROR(_xlfn.LET(_xlpm.CSVVal,IF($Y552=0,"",INDEX(CSV!B$2:B$510,$Y552)),_xlpm.MacVal,IF($Z552=0,"",INDEX(Output_Mac!B$2:B$500,$Z552)),_xlpm.WinVal,IF($AD552=0,"",INDEX(Output_Win!B$2:B$243,$AD552)),_xlpm.MyAuditVal,IF($AA552=0,"",INDEX(My_Audit!B$2:B$456,$AA552)),_xlfn.IFS(_xlpm.MyAuditVal&lt;&gt;"",_xlpm.MyAuditVal,_xlpm.MacVal&lt;&gt;"",_xlpm.MacVal,_xlpm.WinVal&lt;&gt;"",_xlpm.WinVal,_xlpm.CSVVal&lt;&gt;"",_xlpm.CSVVal)),""))</f>
        <v/>
      </c>
      <c r="D552" s="41" t="str" cm="1">
        <f t="array" ref="D552">IF(($Y552+$Z552+$AA552+$AD552)=0,"",IFERROR(_xlfn.LET(_xlpm.CSVVal,IF($Y552=0,"",INDEX(CSV!C$2:C$510,$Y552)),_xlpm.MacVal,IF($Z552=0,"",INDEX(Output_Mac!D$2:D$500,$Z552)),_xlpm.WinVal,IF($AD552=0,"",INDEX(Output_Win!D$2:D$243,$AD552)),_xlpm.MyAuditVal,IF($AA552=0,"",INDEX(My_Audit!C$2:C$456,$AA552)),_xlfn.IFS(_xlpm.MyAuditVal&lt;&gt;"",_xlpm.MyAuditVal,_xlpm.MacVal&lt;&gt;"",_xlpm.MacVal,_xlpm.WinVal&lt;&gt;"",_xlpm.WinVal,_xlpm.CSVVal&lt;&gt;"",_xlpm.CSVVal)),""))</f>
        <v/>
      </c>
      <c r="E552" s="41" t="str" cm="1">
        <f t="array" ref="E552">IF(($Y552+$Z552+$AA552+$AD552)=0,"",IFERROR(_xlfn.LET(_xlpm.CSVVal,IF($Y552=0,"",INDEX(CSV!E$2:E$510,$Y552)),_xlpm.MacVal,IF($Z552=0,"",INDEX(Output_Mac!C$2:C$500,$Z552)),_xlpm.WinVal,IF($AD552=0,"",INDEX(Output_Win!C$2:C$243,$AD552)),_xlpm.MyAuditVal,IF($AA552=0,"",INDEX(My_Audit!D$2:D$456,$AA552)),_xlfn.IFS(_xlpm.MyAuditVal&lt;&gt;"",_xlpm.MyAuditVal,_xlpm.MacVal&lt;&gt;"",_xlpm.MacVal,_xlpm.WinVal&lt;&gt;"",_xlpm.WinVal,_xlpm.CSVVal&lt;&gt;"",_xlpm.CSVVal)),""))</f>
        <v/>
      </c>
      <c r="F552" s="41" t="str" cm="1">
        <f t="array" ref="F552">IF(($Y552+$Z552+$AA552+$AD552)=0,"",IFERROR(_xlfn.LET(_xlpm.CSVVal,IF($Y552=0,"",INDEX(CSV!F$2:F$510,$Y552)),_xlpm.MacVal,IF($Z552=0,"",INDEX(Output_Mac!E$2:E$500,$Z552)),_xlpm.WinVal,IF($AD552=0,"",INDEX(Output_Win!E$2:E$243,$AD552)),_xlpm.MyAuditVal,IF($AA552=0,"",INDEX(My_Audit!E$2:E$456,$AA552)),_xlfn.IFS(_xlpm.MyAuditVal&lt;&gt;"",_xlpm.MyAuditVal,_xlpm.MacVal&lt;&gt;"",_xlpm.MacVal,_xlpm.WinVal&lt;&gt;"",_xlpm.WinVal,_xlpm.CSVVal&lt;&gt;"",PROPER(_xlpm.CSVVal))),""))</f>
        <v/>
      </c>
      <c r="G552" s="41" t="str" cm="1">
        <f t="array" ref="G552">IF(($Y552+$Z552+$AA552+$AD552)=0,"",IFERROR(_xlfn.LET(_xlpm.CSVVal,IF($Y552=0,"",INDEX(CSV!G$2:G$510,$Y552)),_xlpm.MacVal,IF($Z552=0,"",INDEX(Output_Mac!G$2:G$500,$Z552)),_xlpm.WinVal,IF($AD552=0,"",INDEX(Output_Win!G$2:G$243,$AD552)),_xlpm.MyAuditVal,IF($AA552=0,"",INDEX(My_Audit!F$2:F$456,$AA552)),_xlfn.IFS(_xlpm.MyAuditVal&lt;&gt;"",_xlpm.MyAuditVal,_xlpm.MacVal&lt;&gt;"",_xlpm.MacVal,_xlpm.WinVal&lt;&gt;"",_xlpm.WinVal,_xlpm.CSVVal&lt;&gt;"",_xlpm.CSVVal)),""))</f>
        <v/>
      </c>
      <c r="H552" s="41" t="str" cm="1">
        <f t="array" ref="H552">IF($Z552&gt;0,INDEX(Output_Mac!H$2:H$500,$Z552),IF($AD552&gt;0,INDEX(Output_Win!H$2:H$243,$AD552),IF($AA552&gt;0,_xlfn.LET(_xlpm.MyAuditVal,INDEX(My_Audit!G$2:G$456,$AA552),IF(_xlpm.MyAuditVal=0,"",_xlpm.MyAuditVal)),"")))</f>
        <v/>
      </c>
      <c r="I552" s="41" t="str" cm="1">
        <f t="array" ref="I552">IF(($Y552+$Z552+$AA552+$AD552)=0,"",IFERROR(_xlfn.LET(_xlpm.CSVVal,IF($Y552=0,"",INDEX(CSV!H$2:H$510,$Y552)),_xlpm.MacVal,IF($Z552=0,"",INDEX(Output_Mac!I$2:I$500,$Z552)),_xlpm.WinVal,IF($AD552=0,"",INDEX(Output_Win!I$2:I$243,$AD552)),_xlpm.MyAuditVal,IF($AA552=0,"",INDEX(My_Audit!H$2:H$456,$AA552)),_xlfn.IFS(_xlpm.MyAuditVal&lt;&gt;"",_xlpm.MyAuditVal,_xlpm.MacVal&lt;&gt;"",_xlpm.MacVal,_xlpm.WinVal&lt;&gt;"",_xlpm.WinVal,_xlpm.CSVVal&lt;&gt;"",_xlpm.CSVVal)),""))</f>
        <v/>
      </c>
      <c r="J552" s="41" t="str" cm="1">
        <f t="array" ref="J552">IF(($Y552+$Z552+$AA552+$AD552)=0,"",IFERROR(_xlfn.LET(_xlpm.CSVVal,IF($Y552=0,"",INDEX(CSV!J$2:J$510,$Y552)),_xlpm.MacVal,IF($Z552=0,"",INDEX(Output_Mac!J$2:J$500,$Z552)),_xlpm.WinVal,IF($AD552=0,"",INDEX(Output_Win!J$2:J$243,$AD552)),_xlpm.MyAuditVal,IF($AA552=0,"",INDEX(My_Audit!I$2:I$456,$AA552)),_xlfn.IFS(_xlpm.MyAuditVal&lt;&gt;"",_xlpm.MyAuditVal,_xlpm.MacVal&lt;&gt;"",_xlpm.MacVal,_xlpm.WinVal&lt;&gt;"",_xlpm.WinVal,_xlpm.CSVVal&lt;&gt;"",_xlpm.CSVVal)),""))</f>
        <v/>
      </c>
      <c r="K552" s="41" t="str" cm="1">
        <f t="array" ref="K552">IF(($Y552+$Z552+$AA552+$AD552)=0,"",IFERROR(_xlfn.LET(_xlpm.CSVVal,IF($Y552=0,"",INDEX(CSV!N$2:N$510,$Y552)),_xlpm.MacVal,IF($Z552=0,"",INDEX(Output_Mac!L$2:L$500,$Z552)),_xlpm.WinVal,IF($AD552=0,"",INDEX(Output_Win!L$2:L$243,$AD552)),_xlpm.MyAuditVal,IF($AA552=0,"",INDEX(My_Audit!J$2:J$456,$AA552)),_xlfn.IFS(_xlpm.MyAuditVal&lt;&gt;"",_xlpm.MyAuditVal,_xlpm.MacVal&lt;&gt;"",_xlpm.MacVal,_xlpm.WinVal&lt;&gt;"",_xlpm.WinVal,_xlpm.CSVVal&lt;&gt;"",_xlpm.CSVVal)),""))</f>
        <v/>
      </c>
      <c r="L552" s="41" t="str" cm="1">
        <f t="array" ref="L552">IF(($Y552+$Z552+$AA552+$AD552)=0,"",IFERROR(_xlfn.LET(_xlpm.CSVVal,IF($Y552=0,"",INDEX(CSV!Q$2:Q$510,$Y552)),_xlpm.MacVal,IF($Z552=0,"",INDEX(Output_Mac!M$2:M$500,$Z552)),_xlpm.WinVal,IF($AD552=0,"",INDEX(Output_Win!M$2:M$243,$AD552)),_xlpm.MyAuditVal,IF($AA552=0,"",INDEX(My_Audit!K$2:K$456,$AA552)),_xlfn.IFS(_xlpm.MyAuditVal&lt;&gt;"",_xlpm.MyAuditVal,_xlpm.MacVal&lt;&gt;"",_xlpm.MacVal,_xlpm.WinVal&lt;&gt;"",_xlpm.WinVal,_xlpm.CSVVal&lt;&gt;"",_xlpm.CSVVal)),""))</f>
        <v/>
      </c>
      <c r="M552" s="41" t="str" cm="1">
        <f t="array" ref="M552">IF(($Y552+$Z552+$AA552+$AD552)=0,"",ExpandDiagCodes(_xlfn.TEXTJOIN(", ",TRUE,IF($AA552=0,"",INDEX(My_Audit!N$2:N$456,$AA552)),IF($Z552=0,"",INDEX(Output_Mac!S$2:S$500,$Z552)),IF($AD552=0,"",INDEX(Output_Win!S$2:S$243,$AD552)),IF($Y552=0,"",INDEX(CSV!AE$2:AE$510,$Y552)))))</f>
        <v/>
      </c>
      <c r="N552" s="41" t="str" cm="1">
        <f t="array" ref="N552">IF(($Y552+$Z552+$AA552+$AD552)=0,"",IFERROR(_xlfn.LET(_xlpm.CSVVal,IF($Y552=0,"",INDEX(CSV!AG$2:AG$510,$Y552)),_xlpm.MacVal,IF($Z552=0,"",INDEX(Output_Mac!T$2:T$500,$Z552)),_xlpm.WinVal,IF($AD552=0,"",INDEX(Output_Win!T$2:T$243,$AD552)),_xlpm.MyAuditVal,IF($AA552=0,"",INDEX(My_Audit!O$2:O$456,$AA552)),_xlfn.IFS(_xlpm.MyAuditVal&lt;&gt;"",_xlpm.MyAuditVal,_xlpm.MacVal&lt;&gt;"",_xlpm.MacVal,_xlpm.WinVal&lt;&gt;"",_xlpm.WinVal,_xlpm.CSVVal&lt;&gt;"",_xlpm.CSVVal)),""))</f>
        <v/>
      </c>
      <c r="O552" s="40" t="str" cm="1">
        <f t="array" ref="O552">IF($AB552=0,"",INDEX(My_Audit!P$2:P$456,$AB552))&amp;""</f>
        <v/>
      </c>
      <c r="P552" s="40"/>
      <c r="Q552" s="41" t="str">
        <f>IF(LEFT(N552,4)="Pass","Nist SP 800-88",My_Audit!R552)&amp;""</f>
        <v/>
      </c>
      <c r="R552" s="40"/>
      <c r="S552" s="40"/>
      <c r="T552" s="41" t="str" cm="1">
        <f t="array" ref="T552">IF($AC552=0,"",INDEX(Models!J$2:J$605,$AC552))</f>
        <v/>
      </c>
      <c r="U552" s="40"/>
      <c r="V552" s="40"/>
      <c r="W552" s="79" t="str" cm="1">
        <f t="array" ref="W552">IF(($Z552+$AA552+$AD552)=0,"",ExpandDiagCodes(_xlfn.TEXTJOIN(", ",TRUE,IF($AA552=0,"",INDEX(My_Audit!L$2:L$456,$AA552)),IF($Z552=0,"",INDEX(Output_Mac!AA$2:AA$500,$Z552)),IF($AD552=0,"",INDEX(Output_Win!AA$2:AA$243,$AD552)))))</f>
        <v/>
      </c>
      <c r="Y552" s="80">
        <f>IFERROR(MATCH($A552,CSV!$A$2:$A$510,0),0)</f>
        <v>0</v>
      </c>
      <c r="Z552" s="80">
        <f>IFERROR(MATCH($A552,Output_Mac!$A$2:$A$500,0),0)</f>
        <v>0</v>
      </c>
      <c r="AA552" s="80">
        <f>IFERROR(MATCH($A552,My_Audit!$A$2:$A$456,0),0)</f>
        <v>0</v>
      </c>
      <c r="AB552" s="80">
        <f>IFERROR(MATCH($C552,My_Audit!$B$2:$B$456,0),0)</f>
        <v>0</v>
      </c>
      <c r="AC552" s="80">
        <f>IFERROR(MATCH($E552,Models!$I$2:$I$605,0),0)</f>
        <v>0</v>
      </c>
      <c r="AD552" s="80">
        <f>IFERROR(MATCH($A552,Output_Win!$A$2:$A$243,0),0)</f>
        <v>0</v>
      </c>
    </row>
    <row r="553" spans="1:30">
      <c r="A553" s="40" t="str">
        <f>_xlfn.TEXTJOIN("",TRUE,Input!$A$4,TEXT(ROW(My_Audit!A552)+Input!$A$8-1,"00"))</f>
        <v>W4940</v>
      </c>
      <c r="B553" s="40" t="str">
        <f>_xlfn.TEXTJOIN("-",TRUE,"ITD",Input!$A$2,A553)</f>
        <v>ITD-SHR11749-W4940</v>
      </c>
      <c r="C553" s="41" t="str" cm="1">
        <f t="array" ref="C553">IF(($Y553+$Z553+$AA553+$AD553)=0,"",IFERROR(_xlfn.LET(_xlpm.CSVVal,IF($Y553=0,"",INDEX(CSV!B$2:B$510,$Y553)),_xlpm.MacVal,IF($Z553=0,"",INDEX(Output_Mac!B$2:B$500,$Z553)),_xlpm.WinVal,IF($AD553=0,"",INDEX(Output_Win!B$2:B$243,$AD553)),_xlpm.MyAuditVal,IF($AA553=0,"",INDEX(My_Audit!B$2:B$456,$AA553)),_xlfn.IFS(_xlpm.MyAuditVal&lt;&gt;"",_xlpm.MyAuditVal,_xlpm.MacVal&lt;&gt;"",_xlpm.MacVal,_xlpm.WinVal&lt;&gt;"",_xlpm.WinVal,_xlpm.CSVVal&lt;&gt;"",_xlpm.CSVVal)),""))</f>
        <v/>
      </c>
      <c r="D553" s="41" t="str" cm="1">
        <f t="array" ref="D553">IF(($Y553+$Z553+$AA553+$AD553)=0,"",IFERROR(_xlfn.LET(_xlpm.CSVVal,IF($Y553=0,"",INDEX(CSV!C$2:C$510,$Y553)),_xlpm.MacVal,IF($Z553=0,"",INDEX(Output_Mac!D$2:D$500,$Z553)),_xlpm.WinVal,IF($AD553=0,"",INDEX(Output_Win!D$2:D$243,$AD553)),_xlpm.MyAuditVal,IF($AA553=0,"",INDEX(My_Audit!C$2:C$456,$AA553)),_xlfn.IFS(_xlpm.MyAuditVal&lt;&gt;"",_xlpm.MyAuditVal,_xlpm.MacVal&lt;&gt;"",_xlpm.MacVal,_xlpm.WinVal&lt;&gt;"",_xlpm.WinVal,_xlpm.CSVVal&lt;&gt;"",_xlpm.CSVVal)),""))</f>
        <v/>
      </c>
      <c r="E553" s="41" t="str" cm="1">
        <f t="array" ref="E553">IF(($Y553+$Z553+$AA553+$AD553)=0,"",IFERROR(_xlfn.LET(_xlpm.CSVVal,IF($Y553=0,"",INDEX(CSV!E$2:E$510,$Y553)),_xlpm.MacVal,IF($Z553=0,"",INDEX(Output_Mac!C$2:C$500,$Z553)),_xlpm.WinVal,IF($AD553=0,"",INDEX(Output_Win!C$2:C$243,$AD553)),_xlpm.MyAuditVal,IF($AA553=0,"",INDEX(My_Audit!D$2:D$456,$AA553)),_xlfn.IFS(_xlpm.MyAuditVal&lt;&gt;"",_xlpm.MyAuditVal,_xlpm.MacVal&lt;&gt;"",_xlpm.MacVal,_xlpm.WinVal&lt;&gt;"",_xlpm.WinVal,_xlpm.CSVVal&lt;&gt;"",_xlpm.CSVVal)),""))</f>
        <v/>
      </c>
      <c r="F553" s="41" t="str" cm="1">
        <f t="array" ref="F553">IF(($Y553+$Z553+$AA553+$AD553)=0,"",IFERROR(_xlfn.LET(_xlpm.CSVVal,IF($Y553=0,"",INDEX(CSV!F$2:F$510,$Y553)),_xlpm.MacVal,IF($Z553=0,"",INDEX(Output_Mac!E$2:E$500,$Z553)),_xlpm.WinVal,IF($AD553=0,"",INDEX(Output_Win!E$2:E$243,$AD553)),_xlpm.MyAuditVal,IF($AA553=0,"",INDEX(My_Audit!E$2:E$456,$AA553)),_xlfn.IFS(_xlpm.MyAuditVal&lt;&gt;"",_xlpm.MyAuditVal,_xlpm.MacVal&lt;&gt;"",_xlpm.MacVal,_xlpm.WinVal&lt;&gt;"",_xlpm.WinVal,_xlpm.CSVVal&lt;&gt;"",PROPER(_xlpm.CSVVal))),""))</f>
        <v/>
      </c>
      <c r="G553" s="41" t="str" cm="1">
        <f t="array" ref="G553">IF(($Y553+$Z553+$AA553+$AD553)=0,"",IFERROR(_xlfn.LET(_xlpm.CSVVal,IF($Y553=0,"",INDEX(CSV!G$2:G$510,$Y553)),_xlpm.MacVal,IF($Z553=0,"",INDEX(Output_Mac!G$2:G$500,$Z553)),_xlpm.WinVal,IF($AD553=0,"",INDEX(Output_Win!G$2:G$243,$AD553)),_xlpm.MyAuditVal,IF($AA553=0,"",INDEX(My_Audit!F$2:F$456,$AA553)),_xlfn.IFS(_xlpm.MyAuditVal&lt;&gt;"",_xlpm.MyAuditVal,_xlpm.MacVal&lt;&gt;"",_xlpm.MacVal,_xlpm.WinVal&lt;&gt;"",_xlpm.WinVal,_xlpm.CSVVal&lt;&gt;"",_xlpm.CSVVal)),""))</f>
        <v/>
      </c>
      <c r="H553" s="41" t="str" cm="1">
        <f t="array" ref="H553">IF($Z553&gt;0,INDEX(Output_Mac!H$2:H$500,$Z553),IF($AD553&gt;0,INDEX(Output_Win!H$2:H$243,$AD553),IF($AA553&gt;0,_xlfn.LET(_xlpm.MyAuditVal,INDEX(My_Audit!G$2:G$456,$AA553),IF(_xlpm.MyAuditVal=0,"",_xlpm.MyAuditVal)),"")))</f>
        <v/>
      </c>
      <c r="I553" s="41" t="str" cm="1">
        <f t="array" ref="I553">IF(($Y553+$Z553+$AA553+$AD553)=0,"",IFERROR(_xlfn.LET(_xlpm.CSVVal,IF($Y553=0,"",INDEX(CSV!H$2:H$510,$Y553)),_xlpm.MacVal,IF($Z553=0,"",INDEX(Output_Mac!I$2:I$500,$Z553)),_xlpm.WinVal,IF($AD553=0,"",INDEX(Output_Win!I$2:I$243,$AD553)),_xlpm.MyAuditVal,IF($AA553=0,"",INDEX(My_Audit!H$2:H$456,$AA553)),_xlfn.IFS(_xlpm.MyAuditVal&lt;&gt;"",_xlpm.MyAuditVal,_xlpm.MacVal&lt;&gt;"",_xlpm.MacVal,_xlpm.WinVal&lt;&gt;"",_xlpm.WinVal,_xlpm.CSVVal&lt;&gt;"",_xlpm.CSVVal)),""))</f>
        <v/>
      </c>
      <c r="J553" s="41" t="str" cm="1">
        <f t="array" ref="J553">IF(($Y553+$Z553+$AA553+$AD553)=0,"",IFERROR(_xlfn.LET(_xlpm.CSVVal,IF($Y553=0,"",INDEX(CSV!J$2:J$510,$Y553)),_xlpm.MacVal,IF($Z553=0,"",INDEX(Output_Mac!J$2:J$500,$Z553)),_xlpm.WinVal,IF($AD553=0,"",INDEX(Output_Win!J$2:J$243,$AD553)),_xlpm.MyAuditVal,IF($AA553=0,"",INDEX(My_Audit!I$2:I$456,$AA553)),_xlfn.IFS(_xlpm.MyAuditVal&lt;&gt;"",_xlpm.MyAuditVal,_xlpm.MacVal&lt;&gt;"",_xlpm.MacVal,_xlpm.WinVal&lt;&gt;"",_xlpm.WinVal,_xlpm.CSVVal&lt;&gt;"",_xlpm.CSVVal)),""))</f>
        <v/>
      </c>
      <c r="K553" s="41" t="str" cm="1">
        <f t="array" ref="K553">IF(($Y553+$Z553+$AA553+$AD553)=0,"",IFERROR(_xlfn.LET(_xlpm.CSVVal,IF($Y553=0,"",INDEX(CSV!N$2:N$510,$Y553)),_xlpm.MacVal,IF($Z553=0,"",INDEX(Output_Mac!L$2:L$500,$Z553)),_xlpm.WinVal,IF($AD553=0,"",INDEX(Output_Win!L$2:L$243,$AD553)),_xlpm.MyAuditVal,IF($AA553=0,"",INDEX(My_Audit!J$2:J$456,$AA553)),_xlfn.IFS(_xlpm.MyAuditVal&lt;&gt;"",_xlpm.MyAuditVal,_xlpm.MacVal&lt;&gt;"",_xlpm.MacVal,_xlpm.WinVal&lt;&gt;"",_xlpm.WinVal,_xlpm.CSVVal&lt;&gt;"",_xlpm.CSVVal)),""))</f>
        <v/>
      </c>
      <c r="L553" s="41" t="str" cm="1">
        <f t="array" ref="L553">IF(($Y553+$Z553+$AA553+$AD553)=0,"",IFERROR(_xlfn.LET(_xlpm.CSVVal,IF($Y553=0,"",INDEX(CSV!Q$2:Q$510,$Y553)),_xlpm.MacVal,IF($Z553=0,"",INDEX(Output_Mac!M$2:M$500,$Z553)),_xlpm.WinVal,IF($AD553=0,"",INDEX(Output_Win!M$2:M$243,$AD553)),_xlpm.MyAuditVal,IF($AA553=0,"",INDEX(My_Audit!K$2:K$456,$AA553)),_xlfn.IFS(_xlpm.MyAuditVal&lt;&gt;"",_xlpm.MyAuditVal,_xlpm.MacVal&lt;&gt;"",_xlpm.MacVal,_xlpm.WinVal&lt;&gt;"",_xlpm.WinVal,_xlpm.CSVVal&lt;&gt;"",_xlpm.CSVVal)),""))</f>
        <v/>
      </c>
      <c r="M553" s="41" t="str" cm="1">
        <f t="array" ref="M553">IF(($Y553+$Z553+$AA553+$AD553)=0,"",ExpandDiagCodes(_xlfn.TEXTJOIN(", ",TRUE,IF($AA553=0,"",INDEX(My_Audit!N$2:N$456,$AA553)),IF($Z553=0,"",INDEX(Output_Mac!S$2:S$500,$Z553)),IF($AD553=0,"",INDEX(Output_Win!S$2:S$243,$AD553)),IF($Y553=0,"",INDEX(CSV!AE$2:AE$510,$Y553)))))</f>
        <v/>
      </c>
      <c r="N553" s="41" t="str" cm="1">
        <f t="array" ref="N553">IF(($Y553+$Z553+$AA553+$AD553)=0,"",IFERROR(_xlfn.LET(_xlpm.CSVVal,IF($Y553=0,"",INDEX(CSV!AG$2:AG$510,$Y553)),_xlpm.MacVal,IF($Z553=0,"",INDEX(Output_Mac!T$2:T$500,$Z553)),_xlpm.WinVal,IF($AD553=0,"",INDEX(Output_Win!T$2:T$243,$AD553)),_xlpm.MyAuditVal,IF($AA553=0,"",INDEX(My_Audit!O$2:O$456,$AA553)),_xlfn.IFS(_xlpm.MyAuditVal&lt;&gt;"",_xlpm.MyAuditVal,_xlpm.MacVal&lt;&gt;"",_xlpm.MacVal,_xlpm.WinVal&lt;&gt;"",_xlpm.WinVal,_xlpm.CSVVal&lt;&gt;"",_xlpm.CSVVal)),""))</f>
        <v/>
      </c>
      <c r="O553" s="40" t="str" cm="1">
        <f t="array" ref="O553">IF($AB553=0,"",INDEX(My_Audit!P$2:P$456,$AB553))&amp;""</f>
        <v/>
      </c>
      <c r="P553" s="40"/>
      <c r="Q553" s="41" t="str">
        <f>IF(LEFT(N553,4)="Pass","Nist SP 800-88",My_Audit!R553)&amp;""</f>
        <v/>
      </c>
      <c r="R553" s="40"/>
      <c r="S553" s="40"/>
      <c r="T553" s="41" t="str" cm="1">
        <f t="array" ref="T553">IF($AC553=0,"",INDEX(Models!J$2:J$605,$AC553))</f>
        <v/>
      </c>
      <c r="U553" s="40"/>
      <c r="V553" s="40"/>
      <c r="W553" s="79" t="str" cm="1">
        <f t="array" ref="W553">IF(($Z553+$AA553+$AD553)=0,"",ExpandDiagCodes(_xlfn.TEXTJOIN(", ",TRUE,IF($AA553=0,"",INDEX(My_Audit!L$2:L$456,$AA553)),IF($Z553=0,"",INDEX(Output_Mac!AA$2:AA$500,$Z553)),IF($AD553=0,"",INDEX(Output_Win!AA$2:AA$243,$AD553)))))</f>
        <v/>
      </c>
      <c r="Y553" s="80">
        <f>IFERROR(MATCH($A553,CSV!$A$2:$A$510,0),0)</f>
        <v>0</v>
      </c>
      <c r="Z553" s="80">
        <f>IFERROR(MATCH($A553,Output_Mac!$A$2:$A$500,0),0)</f>
        <v>0</v>
      </c>
      <c r="AA553" s="80">
        <f>IFERROR(MATCH($A553,My_Audit!$A$2:$A$456,0),0)</f>
        <v>0</v>
      </c>
      <c r="AB553" s="80">
        <f>IFERROR(MATCH($C553,My_Audit!$B$2:$B$456,0),0)</f>
        <v>0</v>
      </c>
      <c r="AC553" s="80">
        <f>IFERROR(MATCH($E553,Models!$I$2:$I$605,0),0)</f>
        <v>0</v>
      </c>
      <c r="AD553" s="80">
        <f>IFERROR(MATCH($A553,Output_Win!$A$2:$A$243,0),0)</f>
        <v>0</v>
      </c>
    </row>
    <row r="554" spans="1:30">
      <c r="A554" s="40" t="str">
        <f>_xlfn.TEXTJOIN("",TRUE,Input!$A$4,TEXT(ROW(My_Audit!A553)+Input!$A$8-1,"00"))</f>
        <v>W4941</v>
      </c>
      <c r="B554" s="40" t="str">
        <f>_xlfn.TEXTJOIN("-",TRUE,"ITD",Input!$A$2,A554)</f>
        <v>ITD-SHR11749-W4941</v>
      </c>
      <c r="C554" s="41" t="str" cm="1">
        <f t="array" ref="C554">IF(($Y554+$Z554+$AA554+$AD554)=0,"",IFERROR(_xlfn.LET(_xlpm.CSVVal,IF($Y554=0,"",INDEX(CSV!B$2:B$510,$Y554)),_xlpm.MacVal,IF($Z554=0,"",INDEX(Output_Mac!B$2:B$500,$Z554)),_xlpm.WinVal,IF($AD554=0,"",INDEX(Output_Win!B$2:B$243,$AD554)),_xlpm.MyAuditVal,IF($AA554=0,"",INDEX(My_Audit!B$2:B$456,$AA554)),_xlfn.IFS(_xlpm.MyAuditVal&lt;&gt;"",_xlpm.MyAuditVal,_xlpm.MacVal&lt;&gt;"",_xlpm.MacVal,_xlpm.WinVal&lt;&gt;"",_xlpm.WinVal,_xlpm.CSVVal&lt;&gt;"",_xlpm.CSVVal)),""))</f>
        <v/>
      </c>
      <c r="D554" s="41" t="str" cm="1">
        <f t="array" ref="D554">IF(($Y554+$Z554+$AA554+$AD554)=0,"",IFERROR(_xlfn.LET(_xlpm.CSVVal,IF($Y554=0,"",INDEX(CSV!C$2:C$510,$Y554)),_xlpm.MacVal,IF($Z554=0,"",INDEX(Output_Mac!D$2:D$500,$Z554)),_xlpm.WinVal,IF($AD554=0,"",INDEX(Output_Win!D$2:D$243,$AD554)),_xlpm.MyAuditVal,IF($AA554=0,"",INDEX(My_Audit!C$2:C$456,$AA554)),_xlfn.IFS(_xlpm.MyAuditVal&lt;&gt;"",_xlpm.MyAuditVal,_xlpm.MacVal&lt;&gt;"",_xlpm.MacVal,_xlpm.WinVal&lt;&gt;"",_xlpm.WinVal,_xlpm.CSVVal&lt;&gt;"",_xlpm.CSVVal)),""))</f>
        <v/>
      </c>
      <c r="E554" s="41" t="str" cm="1">
        <f t="array" ref="E554">IF(($Y554+$Z554+$AA554+$AD554)=0,"",IFERROR(_xlfn.LET(_xlpm.CSVVal,IF($Y554=0,"",INDEX(CSV!E$2:E$510,$Y554)),_xlpm.MacVal,IF($Z554=0,"",INDEX(Output_Mac!C$2:C$500,$Z554)),_xlpm.WinVal,IF($AD554=0,"",INDEX(Output_Win!C$2:C$243,$AD554)),_xlpm.MyAuditVal,IF($AA554=0,"",INDEX(My_Audit!D$2:D$456,$AA554)),_xlfn.IFS(_xlpm.MyAuditVal&lt;&gt;"",_xlpm.MyAuditVal,_xlpm.MacVal&lt;&gt;"",_xlpm.MacVal,_xlpm.WinVal&lt;&gt;"",_xlpm.WinVal,_xlpm.CSVVal&lt;&gt;"",_xlpm.CSVVal)),""))</f>
        <v/>
      </c>
      <c r="F554" s="41" t="str" cm="1">
        <f t="array" ref="F554">IF(($Y554+$Z554+$AA554+$AD554)=0,"",IFERROR(_xlfn.LET(_xlpm.CSVVal,IF($Y554=0,"",INDEX(CSV!F$2:F$510,$Y554)),_xlpm.MacVal,IF($Z554=0,"",INDEX(Output_Mac!E$2:E$500,$Z554)),_xlpm.WinVal,IF($AD554=0,"",INDEX(Output_Win!E$2:E$243,$AD554)),_xlpm.MyAuditVal,IF($AA554=0,"",INDEX(My_Audit!E$2:E$456,$AA554)),_xlfn.IFS(_xlpm.MyAuditVal&lt;&gt;"",_xlpm.MyAuditVal,_xlpm.MacVal&lt;&gt;"",_xlpm.MacVal,_xlpm.WinVal&lt;&gt;"",_xlpm.WinVal,_xlpm.CSVVal&lt;&gt;"",PROPER(_xlpm.CSVVal))),""))</f>
        <v/>
      </c>
      <c r="G554" s="41" t="str" cm="1">
        <f t="array" ref="G554">IF(($Y554+$Z554+$AA554+$AD554)=0,"",IFERROR(_xlfn.LET(_xlpm.CSVVal,IF($Y554=0,"",INDEX(CSV!G$2:G$510,$Y554)),_xlpm.MacVal,IF($Z554=0,"",INDEX(Output_Mac!G$2:G$500,$Z554)),_xlpm.WinVal,IF($AD554=0,"",INDEX(Output_Win!G$2:G$243,$AD554)),_xlpm.MyAuditVal,IF($AA554=0,"",INDEX(My_Audit!F$2:F$456,$AA554)),_xlfn.IFS(_xlpm.MyAuditVal&lt;&gt;"",_xlpm.MyAuditVal,_xlpm.MacVal&lt;&gt;"",_xlpm.MacVal,_xlpm.WinVal&lt;&gt;"",_xlpm.WinVal,_xlpm.CSVVal&lt;&gt;"",_xlpm.CSVVal)),""))</f>
        <v/>
      </c>
      <c r="H554" s="41" t="str" cm="1">
        <f t="array" ref="H554">IF($Z554&gt;0,INDEX(Output_Mac!H$2:H$500,$Z554),IF($AD554&gt;0,INDEX(Output_Win!H$2:H$243,$AD554),IF($AA554&gt;0,_xlfn.LET(_xlpm.MyAuditVal,INDEX(My_Audit!G$2:G$456,$AA554),IF(_xlpm.MyAuditVal=0,"",_xlpm.MyAuditVal)),"")))</f>
        <v/>
      </c>
      <c r="I554" s="41" t="str" cm="1">
        <f t="array" ref="I554">IF(($Y554+$Z554+$AA554+$AD554)=0,"",IFERROR(_xlfn.LET(_xlpm.CSVVal,IF($Y554=0,"",INDEX(CSV!H$2:H$510,$Y554)),_xlpm.MacVal,IF($Z554=0,"",INDEX(Output_Mac!I$2:I$500,$Z554)),_xlpm.WinVal,IF($AD554=0,"",INDEX(Output_Win!I$2:I$243,$AD554)),_xlpm.MyAuditVal,IF($AA554=0,"",INDEX(My_Audit!H$2:H$456,$AA554)),_xlfn.IFS(_xlpm.MyAuditVal&lt;&gt;"",_xlpm.MyAuditVal,_xlpm.MacVal&lt;&gt;"",_xlpm.MacVal,_xlpm.WinVal&lt;&gt;"",_xlpm.WinVal,_xlpm.CSVVal&lt;&gt;"",_xlpm.CSVVal)),""))</f>
        <v/>
      </c>
      <c r="J554" s="41" t="str" cm="1">
        <f t="array" ref="J554">IF(($Y554+$Z554+$AA554+$AD554)=0,"",IFERROR(_xlfn.LET(_xlpm.CSVVal,IF($Y554=0,"",INDEX(CSV!J$2:J$510,$Y554)),_xlpm.MacVal,IF($Z554=0,"",INDEX(Output_Mac!J$2:J$500,$Z554)),_xlpm.WinVal,IF($AD554=0,"",INDEX(Output_Win!J$2:J$243,$AD554)),_xlpm.MyAuditVal,IF($AA554=0,"",INDEX(My_Audit!I$2:I$456,$AA554)),_xlfn.IFS(_xlpm.MyAuditVal&lt;&gt;"",_xlpm.MyAuditVal,_xlpm.MacVal&lt;&gt;"",_xlpm.MacVal,_xlpm.WinVal&lt;&gt;"",_xlpm.WinVal,_xlpm.CSVVal&lt;&gt;"",_xlpm.CSVVal)),""))</f>
        <v/>
      </c>
      <c r="K554" s="41" t="str" cm="1">
        <f t="array" ref="K554">IF(($Y554+$Z554+$AA554+$AD554)=0,"",IFERROR(_xlfn.LET(_xlpm.CSVVal,IF($Y554=0,"",INDEX(CSV!N$2:N$510,$Y554)),_xlpm.MacVal,IF($Z554=0,"",INDEX(Output_Mac!L$2:L$500,$Z554)),_xlpm.WinVal,IF($AD554=0,"",INDEX(Output_Win!L$2:L$243,$AD554)),_xlpm.MyAuditVal,IF($AA554=0,"",INDEX(My_Audit!J$2:J$456,$AA554)),_xlfn.IFS(_xlpm.MyAuditVal&lt;&gt;"",_xlpm.MyAuditVal,_xlpm.MacVal&lt;&gt;"",_xlpm.MacVal,_xlpm.WinVal&lt;&gt;"",_xlpm.WinVal,_xlpm.CSVVal&lt;&gt;"",_xlpm.CSVVal)),""))</f>
        <v/>
      </c>
      <c r="L554" s="41" t="str" cm="1">
        <f t="array" ref="L554">IF(($Y554+$Z554+$AA554+$AD554)=0,"",IFERROR(_xlfn.LET(_xlpm.CSVVal,IF($Y554=0,"",INDEX(CSV!Q$2:Q$510,$Y554)),_xlpm.MacVal,IF($Z554=0,"",INDEX(Output_Mac!M$2:M$500,$Z554)),_xlpm.WinVal,IF($AD554=0,"",INDEX(Output_Win!M$2:M$243,$AD554)),_xlpm.MyAuditVal,IF($AA554=0,"",INDEX(My_Audit!K$2:K$456,$AA554)),_xlfn.IFS(_xlpm.MyAuditVal&lt;&gt;"",_xlpm.MyAuditVal,_xlpm.MacVal&lt;&gt;"",_xlpm.MacVal,_xlpm.WinVal&lt;&gt;"",_xlpm.WinVal,_xlpm.CSVVal&lt;&gt;"",_xlpm.CSVVal)),""))</f>
        <v/>
      </c>
      <c r="M554" s="41" t="str" cm="1">
        <f t="array" ref="M554">IF(($Y554+$Z554+$AA554+$AD554)=0,"",ExpandDiagCodes(_xlfn.TEXTJOIN(", ",TRUE,IF($AA554=0,"",INDEX(My_Audit!N$2:N$456,$AA554)),IF($Z554=0,"",INDEX(Output_Mac!S$2:S$500,$Z554)),IF($AD554=0,"",INDEX(Output_Win!S$2:S$243,$AD554)),IF($Y554=0,"",INDEX(CSV!AE$2:AE$510,$Y554)))))</f>
        <v/>
      </c>
      <c r="N554" s="41" t="str" cm="1">
        <f t="array" ref="N554">IF(($Y554+$Z554+$AA554+$AD554)=0,"",IFERROR(_xlfn.LET(_xlpm.CSVVal,IF($Y554=0,"",INDEX(CSV!AG$2:AG$510,$Y554)),_xlpm.MacVal,IF($Z554=0,"",INDEX(Output_Mac!T$2:T$500,$Z554)),_xlpm.WinVal,IF($AD554=0,"",INDEX(Output_Win!T$2:T$243,$AD554)),_xlpm.MyAuditVal,IF($AA554=0,"",INDEX(My_Audit!O$2:O$456,$AA554)),_xlfn.IFS(_xlpm.MyAuditVal&lt;&gt;"",_xlpm.MyAuditVal,_xlpm.MacVal&lt;&gt;"",_xlpm.MacVal,_xlpm.WinVal&lt;&gt;"",_xlpm.WinVal,_xlpm.CSVVal&lt;&gt;"",_xlpm.CSVVal)),""))</f>
        <v/>
      </c>
      <c r="O554" s="40" t="str" cm="1">
        <f t="array" ref="O554">IF($AB554=0,"",INDEX(My_Audit!P$2:P$456,$AB554))&amp;""</f>
        <v/>
      </c>
      <c r="P554" s="40"/>
      <c r="Q554" s="41" t="str">
        <f>IF(LEFT(N554,4)="Pass","Nist SP 800-88",My_Audit!R554)&amp;""</f>
        <v/>
      </c>
      <c r="R554" s="40"/>
      <c r="S554" s="40"/>
      <c r="T554" s="41" t="str" cm="1">
        <f t="array" ref="T554">IF($AC554=0,"",INDEX(Models!J$2:J$605,$AC554))</f>
        <v/>
      </c>
      <c r="U554" s="40"/>
      <c r="V554" s="40"/>
      <c r="W554" s="79" t="str" cm="1">
        <f t="array" ref="W554">IF(($Z554+$AA554+$AD554)=0,"",ExpandDiagCodes(_xlfn.TEXTJOIN(", ",TRUE,IF($AA554=0,"",INDEX(My_Audit!L$2:L$456,$AA554)),IF($Z554=0,"",INDEX(Output_Mac!AA$2:AA$500,$Z554)),IF($AD554=0,"",INDEX(Output_Win!AA$2:AA$243,$AD554)))))</f>
        <v/>
      </c>
      <c r="Y554" s="80">
        <f>IFERROR(MATCH($A554,CSV!$A$2:$A$510,0),0)</f>
        <v>0</v>
      </c>
      <c r="Z554" s="80">
        <f>IFERROR(MATCH($A554,Output_Mac!$A$2:$A$500,0),0)</f>
        <v>0</v>
      </c>
      <c r="AA554" s="80">
        <f>IFERROR(MATCH($A554,My_Audit!$A$2:$A$456,0),0)</f>
        <v>0</v>
      </c>
      <c r="AB554" s="80">
        <f>IFERROR(MATCH($C554,My_Audit!$B$2:$B$456,0),0)</f>
        <v>0</v>
      </c>
      <c r="AC554" s="80">
        <f>IFERROR(MATCH($E554,Models!$I$2:$I$605,0),0)</f>
        <v>0</v>
      </c>
      <c r="AD554" s="80">
        <f>IFERROR(MATCH($A554,Output_Win!$A$2:$A$243,0),0)</f>
        <v>0</v>
      </c>
    </row>
    <row r="555" spans="1:30">
      <c r="A555" s="40" t="str">
        <f>_xlfn.TEXTJOIN("",TRUE,Input!$A$4,TEXT(ROW(My_Audit!A554)+Input!$A$8-1,"00"))</f>
        <v>W4942</v>
      </c>
      <c r="B555" s="40" t="str">
        <f>_xlfn.TEXTJOIN("-",TRUE,"ITD",Input!$A$2,A555)</f>
        <v>ITD-SHR11749-W4942</v>
      </c>
      <c r="C555" s="41" t="str" cm="1">
        <f t="array" ref="C555">IF(($Y555+$Z555+$AA555+$AD555)=0,"",IFERROR(_xlfn.LET(_xlpm.CSVVal,IF($Y555=0,"",INDEX(CSV!B$2:B$510,$Y555)),_xlpm.MacVal,IF($Z555=0,"",INDEX(Output_Mac!B$2:B$500,$Z555)),_xlpm.WinVal,IF($AD555=0,"",INDEX(Output_Win!B$2:B$243,$AD555)),_xlpm.MyAuditVal,IF($AA555=0,"",INDEX(My_Audit!B$2:B$456,$AA555)),_xlfn.IFS(_xlpm.MyAuditVal&lt;&gt;"",_xlpm.MyAuditVal,_xlpm.MacVal&lt;&gt;"",_xlpm.MacVal,_xlpm.WinVal&lt;&gt;"",_xlpm.WinVal,_xlpm.CSVVal&lt;&gt;"",_xlpm.CSVVal)),""))</f>
        <v/>
      </c>
      <c r="D555" s="41" t="str" cm="1">
        <f t="array" ref="D555">IF(($Y555+$Z555+$AA555+$AD555)=0,"",IFERROR(_xlfn.LET(_xlpm.CSVVal,IF($Y555=0,"",INDEX(CSV!C$2:C$510,$Y555)),_xlpm.MacVal,IF($Z555=0,"",INDEX(Output_Mac!D$2:D$500,$Z555)),_xlpm.WinVal,IF($AD555=0,"",INDEX(Output_Win!D$2:D$243,$AD555)),_xlpm.MyAuditVal,IF($AA555=0,"",INDEX(My_Audit!C$2:C$456,$AA555)),_xlfn.IFS(_xlpm.MyAuditVal&lt;&gt;"",_xlpm.MyAuditVal,_xlpm.MacVal&lt;&gt;"",_xlpm.MacVal,_xlpm.WinVal&lt;&gt;"",_xlpm.WinVal,_xlpm.CSVVal&lt;&gt;"",_xlpm.CSVVal)),""))</f>
        <v/>
      </c>
      <c r="E555" s="41" t="str" cm="1">
        <f t="array" ref="E555">IF(($Y555+$Z555+$AA555+$AD555)=0,"",IFERROR(_xlfn.LET(_xlpm.CSVVal,IF($Y555=0,"",INDEX(CSV!E$2:E$510,$Y555)),_xlpm.MacVal,IF($Z555=0,"",INDEX(Output_Mac!C$2:C$500,$Z555)),_xlpm.WinVal,IF($AD555=0,"",INDEX(Output_Win!C$2:C$243,$AD555)),_xlpm.MyAuditVal,IF($AA555=0,"",INDEX(My_Audit!D$2:D$456,$AA555)),_xlfn.IFS(_xlpm.MyAuditVal&lt;&gt;"",_xlpm.MyAuditVal,_xlpm.MacVal&lt;&gt;"",_xlpm.MacVal,_xlpm.WinVal&lt;&gt;"",_xlpm.WinVal,_xlpm.CSVVal&lt;&gt;"",_xlpm.CSVVal)),""))</f>
        <v/>
      </c>
      <c r="F555" s="41" t="str" cm="1">
        <f t="array" ref="F555">IF(($Y555+$Z555+$AA555+$AD555)=0,"",IFERROR(_xlfn.LET(_xlpm.CSVVal,IF($Y555=0,"",INDEX(CSV!F$2:F$510,$Y555)),_xlpm.MacVal,IF($Z555=0,"",INDEX(Output_Mac!E$2:E$500,$Z555)),_xlpm.WinVal,IF($AD555=0,"",INDEX(Output_Win!E$2:E$243,$AD555)),_xlpm.MyAuditVal,IF($AA555=0,"",INDEX(My_Audit!E$2:E$456,$AA555)),_xlfn.IFS(_xlpm.MyAuditVal&lt;&gt;"",_xlpm.MyAuditVal,_xlpm.MacVal&lt;&gt;"",_xlpm.MacVal,_xlpm.WinVal&lt;&gt;"",_xlpm.WinVal,_xlpm.CSVVal&lt;&gt;"",PROPER(_xlpm.CSVVal))),""))</f>
        <v/>
      </c>
      <c r="G555" s="41" t="str" cm="1">
        <f t="array" ref="G555">IF(($Y555+$Z555+$AA555+$AD555)=0,"",IFERROR(_xlfn.LET(_xlpm.CSVVal,IF($Y555=0,"",INDEX(CSV!G$2:G$510,$Y555)),_xlpm.MacVal,IF($Z555=0,"",INDEX(Output_Mac!G$2:G$500,$Z555)),_xlpm.WinVal,IF($AD555=0,"",INDEX(Output_Win!G$2:G$243,$AD555)),_xlpm.MyAuditVal,IF($AA555=0,"",INDEX(My_Audit!F$2:F$456,$AA555)),_xlfn.IFS(_xlpm.MyAuditVal&lt;&gt;"",_xlpm.MyAuditVal,_xlpm.MacVal&lt;&gt;"",_xlpm.MacVal,_xlpm.WinVal&lt;&gt;"",_xlpm.WinVal,_xlpm.CSVVal&lt;&gt;"",_xlpm.CSVVal)),""))</f>
        <v/>
      </c>
      <c r="H555" s="41" t="str" cm="1">
        <f t="array" ref="H555">IF($Z555&gt;0,INDEX(Output_Mac!H$2:H$500,$Z555),IF($AD555&gt;0,INDEX(Output_Win!H$2:H$243,$AD555),IF($AA555&gt;0,_xlfn.LET(_xlpm.MyAuditVal,INDEX(My_Audit!G$2:G$456,$AA555),IF(_xlpm.MyAuditVal=0,"",_xlpm.MyAuditVal)),"")))</f>
        <v/>
      </c>
      <c r="I555" s="41" t="str" cm="1">
        <f t="array" ref="I555">IF(($Y555+$Z555+$AA555+$AD555)=0,"",IFERROR(_xlfn.LET(_xlpm.CSVVal,IF($Y555=0,"",INDEX(CSV!H$2:H$510,$Y555)),_xlpm.MacVal,IF($Z555=0,"",INDEX(Output_Mac!I$2:I$500,$Z555)),_xlpm.WinVal,IF($AD555=0,"",INDEX(Output_Win!I$2:I$243,$AD555)),_xlpm.MyAuditVal,IF($AA555=0,"",INDEX(My_Audit!H$2:H$456,$AA555)),_xlfn.IFS(_xlpm.MyAuditVal&lt;&gt;"",_xlpm.MyAuditVal,_xlpm.MacVal&lt;&gt;"",_xlpm.MacVal,_xlpm.WinVal&lt;&gt;"",_xlpm.WinVal,_xlpm.CSVVal&lt;&gt;"",_xlpm.CSVVal)),""))</f>
        <v/>
      </c>
      <c r="J555" s="41" t="str" cm="1">
        <f t="array" ref="J555">IF(($Y555+$Z555+$AA555+$AD555)=0,"",IFERROR(_xlfn.LET(_xlpm.CSVVal,IF($Y555=0,"",INDEX(CSV!J$2:J$510,$Y555)),_xlpm.MacVal,IF($Z555=0,"",INDEX(Output_Mac!J$2:J$500,$Z555)),_xlpm.WinVal,IF($AD555=0,"",INDEX(Output_Win!J$2:J$243,$AD555)),_xlpm.MyAuditVal,IF($AA555=0,"",INDEX(My_Audit!I$2:I$456,$AA555)),_xlfn.IFS(_xlpm.MyAuditVal&lt;&gt;"",_xlpm.MyAuditVal,_xlpm.MacVal&lt;&gt;"",_xlpm.MacVal,_xlpm.WinVal&lt;&gt;"",_xlpm.WinVal,_xlpm.CSVVal&lt;&gt;"",_xlpm.CSVVal)),""))</f>
        <v/>
      </c>
      <c r="K555" s="41" t="str" cm="1">
        <f t="array" ref="K555">IF(($Y555+$Z555+$AA555+$AD555)=0,"",IFERROR(_xlfn.LET(_xlpm.CSVVal,IF($Y555=0,"",INDEX(CSV!N$2:N$510,$Y555)),_xlpm.MacVal,IF($Z555=0,"",INDEX(Output_Mac!L$2:L$500,$Z555)),_xlpm.WinVal,IF($AD555=0,"",INDEX(Output_Win!L$2:L$243,$AD555)),_xlpm.MyAuditVal,IF($AA555=0,"",INDEX(My_Audit!J$2:J$456,$AA555)),_xlfn.IFS(_xlpm.MyAuditVal&lt;&gt;"",_xlpm.MyAuditVal,_xlpm.MacVal&lt;&gt;"",_xlpm.MacVal,_xlpm.WinVal&lt;&gt;"",_xlpm.WinVal,_xlpm.CSVVal&lt;&gt;"",_xlpm.CSVVal)),""))</f>
        <v/>
      </c>
      <c r="L555" s="41" t="str" cm="1">
        <f t="array" ref="L555">IF(($Y555+$Z555+$AA555+$AD555)=0,"",IFERROR(_xlfn.LET(_xlpm.CSVVal,IF($Y555=0,"",INDEX(CSV!Q$2:Q$510,$Y555)),_xlpm.MacVal,IF($Z555=0,"",INDEX(Output_Mac!M$2:M$500,$Z555)),_xlpm.WinVal,IF($AD555=0,"",INDEX(Output_Win!M$2:M$243,$AD555)),_xlpm.MyAuditVal,IF($AA555=0,"",INDEX(My_Audit!K$2:K$456,$AA555)),_xlfn.IFS(_xlpm.MyAuditVal&lt;&gt;"",_xlpm.MyAuditVal,_xlpm.MacVal&lt;&gt;"",_xlpm.MacVal,_xlpm.WinVal&lt;&gt;"",_xlpm.WinVal,_xlpm.CSVVal&lt;&gt;"",_xlpm.CSVVal)),""))</f>
        <v/>
      </c>
      <c r="M555" s="41" t="str" cm="1">
        <f t="array" ref="M555">IF(($Y555+$Z555+$AA555+$AD555)=0,"",ExpandDiagCodes(_xlfn.TEXTJOIN(", ",TRUE,IF($AA555=0,"",INDEX(My_Audit!N$2:N$456,$AA555)),IF($Z555=0,"",INDEX(Output_Mac!S$2:S$500,$Z555)),IF($AD555=0,"",INDEX(Output_Win!S$2:S$243,$AD555)),IF($Y555=0,"",INDEX(CSV!AE$2:AE$510,$Y555)))))</f>
        <v/>
      </c>
      <c r="N555" s="41" t="str" cm="1">
        <f t="array" ref="N555">IF(($Y555+$Z555+$AA555+$AD555)=0,"",IFERROR(_xlfn.LET(_xlpm.CSVVal,IF($Y555=0,"",INDEX(CSV!AG$2:AG$510,$Y555)),_xlpm.MacVal,IF($Z555=0,"",INDEX(Output_Mac!T$2:T$500,$Z555)),_xlpm.WinVal,IF($AD555=0,"",INDEX(Output_Win!T$2:T$243,$AD555)),_xlpm.MyAuditVal,IF($AA555=0,"",INDEX(My_Audit!O$2:O$456,$AA555)),_xlfn.IFS(_xlpm.MyAuditVal&lt;&gt;"",_xlpm.MyAuditVal,_xlpm.MacVal&lt;&gt;"",_xlpm.MacVal,_xlpm.WinVal&lt;&gt;"",_xlpm.WinVal,_xlpm.CSVVal&lt;&gt;"",_xlpm.CSVVal)),""))</f>
        <v/>
      </c>
      <c r="O555" s="40" t="str" cm="1">
        <f t="array" ref="O555">IF($AB555=0,"",INDEX(My_Audit!P$2:P$456,$AB555))&amp;""</f>
        <v/>
      </c>
      <c r="P555" s="40"/>
      <c r="Q555" s="41" t="str">
        <f>IF(LEFT(N555,4)="Pass","Nist SP 800-88",My_Audit!R555)&amp;""</f>
        <v/>
      </c>
      <c r="R555" s="40"/>
      <c r="S555" s="40"/>
      <c r="T555" s="41" t="str" cm="1">
        <f t="array" ref="T555">IF($AC555=0,"",INDEX(Models!J$2:J$605,$AC555))</f>
        <v/>
      </c>
      <c r="U555" s="40"/>
      <c r="V555" s="40"/>
      <c r="W555" s="79" t="str" cm="1">
        <f t="array" ref="W555">IF(($Z555+$AA555+$AD555)=0,"",ExpandDiagCodes(_xlfn.TEXTJOIN(", ",TRUE,IF($AA555=0,"",INDEX(My_Audit!L$2:L$456,$AA555)),IF($Z555=0,"",INDEX(Output_Mac!AA$2:AA$500,$Z555)),IF($AD555=0,"",INDEX(Output_Win!AA$2:AA$243,$AD555)))))</f>
        <v/>
      </c>
      <c r="Y555" s="80">
        <f>IFERROR(MATCH($A555,CSV!$A$2:$A$510,0),0)</f>
        <v>0</v>
      </c>
      <c r="Z555" s="80">
        <f>IFERROR(MATCH($A555,Output_Mac!$A$2:$A$500,0),0)</f>
        <v>0</v>
      </c>
      <c r="AA555" s="80">
        <f>IFERROR(MATCH($A555,My_Audit!$A$2:$A$456,0),0)</f>
        <v>0</v>
      </c>
      <c r="AB555" s="80">
        <f>IFERROR(MATCH($C555,My_Audit!$B$2:$B$456,0),0)</f>
        <v>0</v>
      </c>
      <c r="AC555" s="80">
        <f>IFERROR(MATCH($E555,Models!$I$2:$I$605,0),0)</f>
        <v>0</v>
      </c>
      <c r="AD555" s="80">
        <f>IFERROR(MATCH($A555,Output_Win!$A$2:$A$243,0),0)</f>
        <v>0</v>
      </c>
    </row>
    <row r="556" spans="1:30">
      <c r="A556" s="40" t="str">
        <f>_xlfn.TEXTJOIN("",TRUE,Input!$A$4,TEXT(ROW(My_Audit!A555)+Input!$A$8-1,"00"))</f>
        <v>W4943</v>
      </c>
      <c r="B556" s="40" t="str">
        <f>_xlfn.TEXTJOIN("-",TRUE,"ITD",Input!$A$2,A556)</f>
        <v>ITD-SHR11749-W4943</v>
      </c>
      <c r="C556" s="41" t="str" cm="1">
        <f t="array" ref="C556">IF(($Y556+$Z556+$AA556+$AD556)=0,"",IFERROR(_xlfn.LET(_xlpm.CSVVal,IF($Y556=0,"",INDEX(CSV!B$2:B$510,$Y556)),_xlpm.MacVal,IF($Z556=0,"",INDEX(Output_Mac!B$2:B$500,$Z556)),_xlpm.WinVal,IF($AD556=0,"",INDEX(Output_Win!B$2:B$243,$AD556)),_xlpm.MyAuditVal,IF($AA556=0,"",INDEX(My_Audit!B$2:B$456,$AA556)),_xlfn.IFS(_xlpm.MyAuditVal&lt;&gt;"",_xlpm.MyAuditVal,_xlpm.MacVal&lt;&gt;"",_xlpm.MacVal,_xlpm.WinVal&lt;&gt;"",_xlpm.WinVal,_xlpm.CSVVal&lt;&gt;"",_xlpm.CSVVal)),""))</f>
        <v/>
      </c>
      <c r="D556" s="41" t="str" cm="1">
        <f t="array" ref="D556">IF(($Y556+$Z556+$AA556+$AD556)=0,"",IFERROR(_xlfn.LET(_xlpm.CSVVal,IF($Y556=0,"",INDEX(CSV!C$2:C$510,$Y556)),_xlpm.MacVal,IF($Z556=0,"",INDEX(Output_Mac!D$2:D$500,$Z556)),_xlpm.WinVal,IF($AD556=0,"",INDEX(Output_Win!D$2:D$243,$AD556)),_xlpm.MyAuditVal,IF($AA556=0,"",INDEX(My_Audit!C$2:C$456,$AA556)),_xlfn.IFS(_xlpm.MyAuditVal&lt;&gt;"",_xlpm.MyAuditVal,_xlpm.MacVal&lt;&gt;"",_xlpm.MacVal,_xlpm.WinVal&lt;&gt;"",_xlpm.WinVal,_xlpm.CSVVal&lt;&gt;"",_xlpm.CSVVal)),""))</f>
        <v/>
      </c>
      <c r="E556" s="41" t="str" cm="1">
        <f t="array" ref="E556">IF(($Y556+$Z556+$AA556+$AD556)=0,"",IFERROR(_xlfn.LET(_xlpm.CSVVal,IF($Y556=0,"",INDEX(CSV!E$2:E$510,$Y556)),_xlpm.MacVal,IF($Z556=0,"",INDEX(Output_Mac!C$2:C$500,$Z556)),_xlpm.WinVal,IF($AD556=0,"",INDEX(Output_Win!C$2:C$243,$AD556)),_xlpm.MyAuditVal,IF($AA556=0,"",INDEX(My_Audit!D$2:D$456,$AA556)),_xlfn.IFS(_xlpm.MyAuditVal&lt;&gt;"",_xlpm.MyAuditVal,_xlpm.MacVal&lt;&gt;"",_xlpm.MacVal,_xlpm.WinVal&lt;&gt;"",_xlpm.WinVal,_xlpm.CSVVal&lt;&gt;"",_xlpm.CSVVal)),""))</f>
        <v/>
      </c>
      <c r="F556" s="41" t="str" cm="1">
        <f t="array" ref="F556">IF(($Y556+$Z556+$AA556+$AD556)=0,"",IFERROR(_xlfn.LET(_xlpm.CSVVal,IF($Y556=0,"",INDEX(CSV!F$2:F$510,$Y556)),_xlpm.MacVal,IF($Z556=0,"",INDEX(Output_Mac!E$2:E$500,$Z556)),_xlpm.WinVal,IF($AD556=0,"",INDEX(Output_Win!E$2:E$243,$AD556)),_xlpm.MyAuditVal,IF($AA556=0,"",INDEX(My_Audit!E$2:E$456,$AA556)),_xlfn.IFS(_xlpm.MyAuditVal&lt;&gt;"",_xlpm.MyAuditVal,_xlpm.MacVal&lt;&gt;"",_xlpm.MacVal,_xlpm.WinVal&lt;&gt;"",_xlpm.WinVal,_xlpm.CSVVal&lt;&gt;"",PROPER(_xlpm.CSVVal))),""))</f>
        <v/>
      </c>
      <c r="G556" s="41" t="str" cm="1">
        <f t="array" ref="G556">IF(($Y556+$Z556+$AA556+$AD556)=0,"",IFERROR(_xlfn.LET(_xlpm.CSVVal,IF($Y556=0,"",INDEX(CSV!G$2:G$510,$Y556)),_xlpm.MacVal,IF($Z556=0,"",INDEX(Output_Mac!G$2:G$500,$Z556)),_xlpm.WinVal,IF($AD556=0,"",INDEX(Output_Win!G$2:G$243,$AD556)),_xlpm.MyAuditVal,IF($AA556=0,"",INDEX(My_Audit!F$2:F$456,$AA556)),_xlfn.IFS(_xlpm.MyAuditVal&lt;&gt;"",_xlpm.MyAuditVal,_xlpm.MacVal&lt;&gt;"",_xlpm.MacVal,_xlpm.WinVal&lt;&gt;"",_xlpm.WinVal,_xlpm.CSVVal&lt;&gt;"",_xlpm.CSVVal)),""))</f>
        <v/>
      </c>
      <c r="H556" s="41" t="str" cm="1">
        <f t="array" ref="H556">IF($Z556&gt;0,INDEX(Output_Mac!H$2:H$500,$Z556),IF($AD556&gt;0,INDEX(Output_Win!H$2:H$243,$AD556),IF($AA556&gt;0,_xlfn.LET(_xlpm.MyAuditVal,INDEX(My_Audit!G$2:G$456,$AA556),IF(_xlpm.MyAuditVal=0,"",_xlpm.MyAuditVal)),"")))</f>
        <v/>
      </c>
      <c r="I556" s="41" t="str" cm="1">
        <f t="array" ref="I556">IF(($Y556+$Z556+$AA556+$AD556)=0,"",IFERROR(_xlfn.LET(_xlpm.CSVVal,IF($Y556=0,"",INDEX(CSV!H$2:H$510,$Y556)),_xlpm.MacVal,IF($Z556=0,"",INDEX(Output_Mac!I$2:I$500,$Z556)),_xlpm.WinVal,IF($AD556=0,"",INDEX(Output_Win!I$2:I$243,$AD556)),_xlpm.MyAuditVal,IF($AA556=0,"",INDEX(My_Audit!H$2:H$456,$AA556)),_xlfn.IFS(_xlpm.MyAuditVal&lt;&gt;"",_xlpm.MyAuditVal,_xlpm.MacVal&lt;&gt;"",_xlpm.MacVal,_xlpm.WinVal&lt;&gt;"",_xlpm.WinVal,_xlpm.CSVVal&lt;&gt;"",_xlpm.CSVVal)),""))</f>
        <v/>
      </c>
      <c r="J556" s="41" t="str" cm="1">
        <f t="array" ref="J556">IF(($Y556+$Z556+$AA556+$AD556)=0,"",IFERROR(_xlfn.LET(_xlpm.CSVVal,IF($Y556=0,"",INDEX(CSV!J$2:J$510,$Y556)),_xlpm.MacVal,IF($Z556=0,"",INDEX(Output_Mac!J$2:J$500,$Z556)),_xlpm.WinVal,IF($AD556=0,"",INDEX(Output_Win!J$2:J$243,$AD556)),_xlpm.MyAuditVal,IF($AA556=0,"",INDEX(My_Audit!I$2:I$456,$AA556)),_xlfn.IFS(_xlpm.MyAuditVal&lt;&gt;"",_xlpm.MyAuditVal,_xlpm.MacVal&lt;&gt;"",_xlpm.MacVal,_xlpm.WinVal&lt;&gt;"",_xlpm.WinVal,_xlpm.CSVVal&lt;&gt;"",_xlpm.CSVVal)),""))</f>
        <v/>
      </c>
      <c r="K556" s="41" t="str" cm="1">
        <f t="array" ref="K556">IF(($Y556+$Z556+$AA556+$AD556)=0,"",IFERROR(_xlfn.LET(_xlpm.CSVVal,IF($Y556=0,"",INDEX(CSV!N$2:N$510,$Y556)),_xlpm.MacVal,IF($Z556=0,"",INDEX(Output_Mac!L$2:L$500,$Z556)),_xlpm.WinVal,IF($AD556=0,"",INDEX(Output_Win!L$2:L$243,$AD556)),_xlpm.MyAuditVal,IF($AA556=0,"",INDEX(My_Audit!J$2:J$456,$AA556)),_xlfn.IFS(_xlpm.MyAuditVal&lt;&gt;"",_xlpm.MyAuditVal,_xlpm.MacVal&lt;&gt;"",_xlpm.MacVal,_xlpm.WinVal&lt;&gt;"",_xlpm.WinVal,_xlpm.CSVVal&lt;&gt;"",_xlpm.CSVVal)),""))</f>
        <v/>
      </c>
      <c r="L556" s="41" t="str" cm="1">
        <f t="array" ref="L556">IF(($Y556+$Z556+$AA556+$AD556)=0,"",IFERROR(_xlfn.LET(_xlpm.CSVVal,IF($Y556=0,"",INDEX(CSV!Q$2:Q$510,$Y556)),_xlpm.MacVal,IF($Z556=0,"",INDEX(Output_Mac!M$2:M$500,$Z556)),_xlpm.WinVal,IF($AD556=0,"",INDEX(Output_Win!M$2:M$243,$AD556)),_xlpm.MyAuditVal,IF($AA556=0,"",INDEX(My_Audit!K$2:K$456,$AA556)),_xlfn.IFS(_xlpm.MyAuditVal&lt;&gt;"",_xlpm.MyAuditVal,_xlpm.MacVal&lt;&gt;"",_xlpm.MacVal,_xlpm.WinVal&lt;&gt;"",_xlpm.WinVal,_xlpm.CSVVal&lt;&gt;"",_xlpm.CSVVal)),""))</f>
        <v/>
      </c>
      <c r="M556" s="41" t="str" cm="1">
        <f t="array" ref="M556">IF(($Y556+$Z556+$AA556+$AD556)=0,"",ExpandDiagCodes(_xlfn.TEXTJOIN(", ",TRUE,IF($AA556=0,"",INDEX(My_Audit!N$2:N$456,$AA556)),IF($Z556=0,"",INDEX(Output_Mac!S$2:S$500,$Z556)),IF($AD556=0,"",INDEX(Output_Win!S$2:S$243,$AD556)),IF($Y556=0,"",INDEX(CSV!AE$2:AE$510,$Y556)))))</f>
        <v/>
      </c>
      <c r="N556" s="41" t="str" cm="1">
        <f t="array" ref="N556">IF(($Y556+$Z556+$AA556+$AD556)=0,"",IFERROR(_xlfn.LET(_xlpm.CSVVal,IF($Y556=0,"",INDEX(CSV!AG$2:AG$510,$Y556)),_xlpm.MacVal,IF($Z556=0,"",INDEX(Output_Mac!T$2:T$500,$Z556)),_xlpm.WinVal,IF($AD556=0,"",INDEX(Output_Win!T$2:T$243,$AD556)),_xlpm.MyAuditVal,IF($AA556=0,"",INDEX(My_Audit!O$2:O$456,$AA556)),_xlfn.IFS(_xlpm.MyAuditVal&lt;&gt;"",_xlpm.MyAuditVal,_xlpm.MacVal&lt;&gt;"",_xlpm.MacVal,_xlpm.WinVal&lt;&gt;"",_xlpm.WinVal,_xlpm.CSVVal&lt;&gt;"",_xlpm.CSVVal)),""))</f>
        <v/>
      </c>
      <c r="O556" s="40" t="str" cm="1">
        <f t="array" ref="O556">IF($AB556=0,"",INDEX(My_Audit!P$2:P$456,$AB556))&amp;""</f>
        <v/>
      </c>
      <c r="P556" s="40"/>
      <c r="Q556" s="41" t="str">
        <f>IF(LEFT(N556,4)="Pass","Nist SP 800-88",My_Audit!R556)&amp;""</f>
        <v/>
      </c>
      <c r="R556" s="40"/>
      <c r="S556" s="40"/>
      <c r="T556" s="41" t="str" cm="1">
        <f t="array" ref="T556">IF($AC556=0,"",INDEX(Models!J$2:J$605,$AC556))</f>
        <v/>
      </c>
      <c r="U556" s="40"/>
      <c r="V556" s="40"/>
      <c r="W556" s="79" t="str" cm="1">
        <f t="array" ref="W556">IF(($Z556+$AA556+$AD556)=0,"",ExpandDiagCodes(_xlfn.TEXTJOIN(", ",TRUE,IF($AA556=0,"",INDEX(My_Audit!L$2:L$456,$AA556)),IF($Z556=0,"",INDEX(Output_Mac!AA$2:AA$500,$Z556)),IF($AD556=0,"",INDEX(Output_Win!AA$2:AA$243,$AD556)))))</f>
        <v/>
      </c>
      <c r="Y556" s="80">
        <f>IFERROR(MATCH($A556,CSV!$A$2:$A$510,0),0)</f>
        <v>0</v>
      </c>
      <c r="Z556" s="80">
        <f>IFERROR(MATCH($A556,Output_Mac!$A$2:$A$500,0),0)</f>
        <v>0</v>
      </c>
      <c r="AA556" s="80">
        <f>IFERROR(MATCH($A556,My_Audit!$A$2:$A$456,0),0)</f>
        <v>0</v>
      </c>
      <c r="AB556" s="80">
        <f>IFERROR(MATCH($C556,My_Audit!$B$2:$B$456,0),0)</f>
        <v>0</v>
      </c>
      <c r="AC556" s="80">
        <f>IFERROR(MATCH($E556,Models!$I$2:$I$605,0),0)</f>
        <v>0</v>
      </c>
      <c r="AD556" s="80">
        <f>IFERROR(MATCH($A556,Output_Win!$A$2:$A$243,0),0)</f>
        <v>0</v>
      </c>
    </row>
    <row r="557" spans="1:30">
      <c r="A557" s="40" t="str">
        <f>_xlfn.TEXTJOIN("",TRUE,Input!$A$4,TEXT(ROW(My_Audit!A556)+Input!$A$8-1,"00"))</f>
        <v>W4944</v>
      </c>
      <c r="B557" s="40" t="str">
        <f>_xlfn.TEXTJOIN("-",TRUE,"ITD",Input!$A$2,A557)</f>
        <v>ITD-SHR11749-W4944</v>
      </c>
      <c r="C557" s="41" t="str" cm="1">
        <f t="array" ref="C557">IF(($Y557+$Z557+$AA557+$AD557)=0,"",IFERROR(_xlfn.LET(_xlpm.CSVVal,IF($Y557=0,"",INDEX(CSV!B$2:B$510,$Y557)),_xlpm.MacVal,IF($Z557=0,"",INDEX(Output_Mac!B$2:B$500,$Z557)),_xlpm.WinVal,IF($AD557=0,"",INDEX(Output_Win!B$2:B$243,$AD557)),_xlpm.MyAuditVal,IF($AA557=0,"",INDEX(My_Audit!B$2:B$456,$AA557)),_xlfn.IFS(_xlpm.MyAuditVal&lt;&gt;"",_xlpm.MyAuditVal,_xlpm.MacVal&lt;&gt;"",_xlpm.MacVal,_xlpm.WinVal&lt;&gt;"",_xlpm.WinVal,_xlpm.CSVVal&lt;&gt;"",_xlpm.CSVVal)),""))</f>
        <v/>
      </c>
      <c r="D557" s="41" t="str" cm="1">
        <f t="array" ref="D557">IF(($Y557+$Z557+$AA557+$AD557)=0,"",IFERROR(_xlfn.LET(_xlpm.CSVVal,IF($Y557=0,"",INDEX(CSV!C$2:C$510,$Y557)),_xlpm.MacVal,IF($Z557=0,"",INDEX(Output_Mac!D$2:D$500,$Z557)),_xlpm.WinVal,IF($AD557=0,"",INDEX(Output_Win!D$2:D$243,$AD557)),_xlpm.MyAuditVal,IF($AA557=0,"",INDEX(My_Audit!C$2:C$456,$AA557)),_xlfn.IFS(_xlpm.MyAuditVal&lt;&gt;"",_xlpm.MyAuditVal,_xlpm.MacVal&lt;&gt;"",_xlpm.MacVal,_xlpm.WinVal&lt;&gt;"",_xlpm.WinVal,_xlpm.CSVVal&lt;&gt;"",_xlpm.CSVVal)),""))</f>
        <v/>
      </c>
      <c r="E557" s="41" t="str" cm="1">
        <f t="array" ref="E557">IF(($Y557+$Z557+$AA557+$AD557)=0,"",IFERROR(_xlfn.LET(_xlpm.CSVVal,IF($Y557=0,"",INDEX(CSV!E$2:E$510,$Y557)),_xlpm.MacVal,IF($Z557=0,"",INDEX(Output_Mac!C$2:C$500,$Z557)),_xlpm.WinVal,IF($AD557=0,"",INDEX(Output_Win!C$2:C$243,$AD557)),_xlpm.MyAuditVal,IF($AA557=0,"",INDEX(My_Audit!D$2:D$456,$AA557)),_xlfn.IFS(_xlpm.MyAuditVal&lt;&gt;"",_xlpm.MyAuditVal,_xlpm.MacVal&lt;&gt;"",_xlpm.MacVal,_xlpm.WinVal&lt;&gt;"",_xlpm.WinVal,_xlpm.CSVVal&lt;&gt;"",_xlpm.CSVVal)),""))</f>
        <v/>
      </c>
      <c r="F557" s="41" t="str" cm="1">
        <f t="array" ref="F557">IF(($Y557+$Z557+$AA557+$AD557)=0,"",IFERROR(_xlfn.LET(_xlpm.CSVVal,IF($Y557=0,"",INDEX(CSV!F$2:F$510,$Y557)),_xlpm.MacVal,IF($Z557=0,"",INDEX(Output_Mac!E$2:E$500,$Z557)),_xlpm.WinVal,IF($AD557=0,"",INDEX(Output_Win!E$2:E$243,$AD557)),_xlpm.MyAuditVal,IF($AA557=0,"",INDEX(My_Audit!E$2:E$456,$AA557)),_xlfn.IFS(_xlpm.MyAuditVal&lt;&gt;"",_xlpm.MyAuditVal,_xlpm.MacVal&lt;&gt;"",_xlpm.MacVal,_xlpm.WinVal&lt;&gt;"",_xlpm.WinVal,_xlpm.CSVVal&lt;&gt;"",PROPER(_xlpm.CSVVal))),""))</f>
        <v/>
      </c>
      <c r="G557" s="41" t="str" cm="1">
        <f t="array" ref="G557">IF(($Y557+$Z557+$AA557+$AD557)=0,"",IFERROR(_xlfn.LET(_xlpm.CSVVal,IF($Y557=0,"",INDEX(CSV!G$2:G$510,$Y557)),_xlpm.MacVal,IF($Z557=0,"",INDEX(Output_Mac!G$2:G$500,$Z557)),_xlpm.WinVal,IF($AD557=0,"",INDEX(Output_Win!G$2:G$243,$AD557)),_xlpm.MyAuditVal,IF($AA557=0,"",INDEX(My_Audit!F$2:F$456,$AA557)),_xlfn.IFS(_xlpm.MyAuditVal&lt;&gt;"",_xlpm.MyAuditVal,_xlpm.MacVal&lt;&gt;"",_xlpm.MacVal,_xlpm.WinVal&lt;&gt;"",_xlpm.WinVal,_xlpm.CSVVal&lt;&gt;"",_xlpm.CSVVal)),""))</f>
        <v/>
      </c>
      <c r="H557" s="41" t="str" cm="1">
        <f t="array" ref="H557">IF($Z557&gt;0,INDEX(Output_Mac!H$2:H$500,$Z557),IF($AD557&gt;0,INDEX(Output_Win!H$2:H$243,$AD557),IF($AA557&gt;0,_xlfn.LET(_xlpm.MyAuditVal,INDEX(My_Audit!G$2:G$456,$AA557),IF(_xlpm.MyAuditVal=0,"",_xlpm.MyAuditVal)),"")))</f>
        <v/>
      </c>
      <c r="I557" s="41" t="str" cm="1">
        <f t="array" ref="I557">IF(($Y557+$Z557+$AA557+$AD557)=0,"",IFERROR(_xlfn.LET(_xlpm.CSVVal,IF($Y557=0,"",INDEX(CSV!H$2:H$510,$Y557)),_xlpm.MacVal,IF($Z557=0,"",INDEX(Output_Mac!I$2:I$500,$Z557)),_xlpm.WinVal,IF($AD557=0,"",INDEX(Output_Win!I$2:I$243,$AD557)),_xlpm.MyAuditVal,IF($AA557=0,"",INDEX(My_Audit!H$2:H$456,$AA557)),_xlfn.IFS(_xlpm.MyAuditVal&lt;&gt;"",_xlpm.MyAuditVal,_xlpm.MacVal&lt;&gt;"",_xlpm.MacVal,_xlpm.WinVal&lt;&gt;"",_xlpm.WinVal,_xlpm.CSVVal&lt;&gt;"",_xlpm.CSVVal)),""))</f>
        <v/>
      </c>
      <c r="J557" s="41" t="str" cm="1">
        <f t="array" ref="J557">IF(($Y557+$Z557+$AA557+$AD557)=0,"",IFERROR(_xlfn.LET(_xlpm.CSVVal,IF($Y557=0,"",INDEX(CSV!J$2:J$510,$Y557)),_xlpm.MacVal,IF($Z557=0,"",INDEX(Output_Mac!J$2:J$500,$Z557)),_xlpm.WinVal,IF($AD557=0,"",INDEX(Output_Win!J$2:J$243,$AD557)),_xlpm.MyAuditVal,IF($AA557=0,"",INDEX(My_Audit!I$2:I$456,$AA557)),_xlfn.IFS(_xlpm.MyAuditVal&lt;&gt;"",_xlpm.MyAuditVal,_xlpm.MacVal&lt;&gt;"",_xlpm.MacVal,_xlpm.WinVal&lt;&gt;"",_xlpm.WinVal,_xlpm.CSVVal&lt;&gt;"",_xlpm.CSVVal)),""))</f>
        <v/>
      </c>
      <c r="K557" s="41" t="str" cm="1">
        <f t="array" ref="K557">IF(($Y557+$Z557+$AA557+$AD557)=0,"",IFERROR(_xlfn.LET(_xlpm.CSVVal,IF($Y557=0,"",INDEX(CSV!N$2:N$510,$Y557)),_xlpm.MacVal,IF($Z557=0,"",INDEX(Output_Mac!L$2:L$500,$Z557)),_xlpm.WinVal,IF($AD557=0,"",INDEX(Output_Win!L$2:L$243,$AD557)),_xlpm.MyAuditVal,IF($AA557=0,"",INDEX(My_Audit!J$2:J$456,$AA557)),_xlfn.IFS(_xlpm.MyAuditVal&lt;&gt;"",_xlpm.MyAuditVal,_xlpm.MacVal&lt;&gt;"",_xlpm.MacVal,_xlpm.WinVal&lt;&gt;"",_xlpm.WinVal,_xlpm.CSVVal&lt;&gt;"",_xlpm.CSVVal)),""))</f>
        <v/>
      </c>
      <c r="L557" s="41" t="str" cm="1">
        <f t="array" ref="L557">IF(($Y557+$Z557+$AA557+$AD557)=0,"",IFERROR(_xlfn.LET(_xlpm.CSVVal,IF($Y557=0,"",INDEX(CSV!Q$2:Q$510,$Y557)),_xlpm.MacVal,IF($Z557=0,"",INDEX(Output_Mac!M$2:M$500,$Z557)),_xlpm.WinVal,IF($AD557=0,"",INDEX(Output_Win!M$2:M$243,$AD557)),_xlpm.MyAuditVal,IF($AA557=0,"",INDEX(My_Audit!K$2:K$456,$AA557)),_xlfn.IFS(_xlpm.MyAuditVal&lt;&gt;"",_xlpm.MyAuditVal,_xlpm.MacVal&lt;&gt;"",_xlpm.MacVal,_xlpm.WinVal&lt;&gt;"",_xlpm.WinVal,_xlpm.CSVVal&lt;&gt;"",_xlpm.CSVVal)),""))</f>
        <v/>
      </c>
      <c r="M557" s="41" t="str" cm="1">
        <f t="array" ref="M557">IF(($Y557+$Z557+$AA557+$AD557)=0,"",ExpandDiagCodes(_xlfn.TEXTJOIN(", ",TRUE,IF($AA557=0,"",INDEX(My_Audit!N$2:N$456,$AA557)),IF($Z557=0,"",INDEX(Output_Mac!S$2:S$500,$Z557)),IF($AD557=0,"",INDEX(Output_Win!S$2:S$243,$AD557)),IF($Y557=0,"",INDEX(CSV!AE$2:AE$510,$Y557)))))</f>
        <v/>
      </c>
      <c r="N557" s="41" t="str" cm="1">
        <f t="array" ref="N557">IF(($Y557+$Z557+$AA557+$AD557)=0,"",IFERROR(_xlfn.LET(_xlpm.CSVVal,IF($Y557=0,"",INDEX(CSV!AG$2:AG$510,$Y557)),_xlpm.MacVal,IF($Z557=0,"",INDEX(Output_Mac!T$2:T$500,$Z557)),_xlpm.WinVal,IF($AD557=0,"",INDEX(Output_Win!T$2:T$243,$AD557)),_xlpm.MyAuditVal,IF($AA557=0,"",INDEX(My_Audit!O$2:O$456,$AA557)),_xlfn.IFS(_xlpm.MyAuditVal&lt;&gt;"",_xlpm.MyAuditVal,_xlpm.MacVal&lt;&gt;"",_xlpm.MacVal,_xlpm.WinVal&lt;&gt;"",_xlpm.WinVal,_xlpm.CSVVal&lt;&gt;"",_xlpm.CSVVal)),""))</f>
        <v/>
      </c>
      <c r="O557" s="40" t="str" cm="1">
        <f t="array" ref="O557">IF($AB557=0,"",INDEX(My_Audit!P$2:P$456,$AB557))&amp;""</f>
        <v/>
      </c>
      <c r="P557" s="40"/>
      <c r="Q557" s="41" t="str">
        <f>IF(LEFT(N557,4)="Pass","Nist SP 800-88",My_Audit!R557)&amp;""</f>
        <v/>
      </c>
      <c r="R557" s="40"/>
      <c r="S557" s="40"/>
      <c r="T557" s="41" t="str" cm="1">
        <f t="array" ref="T557">IF($AC557=0,"",INDEX(Models!J$2:J$605,$AC557))</f>
        <v/>
      </c>
      <c r="U557" s="40"/>
      <c r="V557" s="40"/>
      <c r="W557" s="79" t="str" cm="1">
        <f t="array" ref="W557">IF(($Z557+$AA557+$AD557)=0,"",ExpandDiagCodes(_xlfn.TEXTJOIN(", ",TRUE,IF($AA557=0,"",INDEX(My_Audit!L$2:L$456,$AA557)),IF($Z557=0,"",INDEX(Output_Mac!AA$2:AA$500,$Z557)),IF($AD557=0,"",INDEX(Output_Win!AA$2:AA$243,$AD557)))))</f>
        <v/>
      </c>
      <c r="Y557" s="80">
        <f>IFERROR(MATCH($A557,CSV!$A$2:$A$510,0),0)</f>
        <v>0</v>
      </c>
      <c r="Z557" s="80">
        <f>IFERROR(MATCH($A557,Output_Mac!$A$2:$A$500,0),0)</f>
        <v>0</v>
      </c>
      <c r="AA557" s="80">
        <f>IFERROR(MATCH($A557,My_Audit!$A$2:$A$456,0),0)</f>
        <v>0</v>
      </c>
      <c r="AB557" s="80">
        <f>IFERROR(MATCH($C557,My_Audit!$B$2:$B$456,0),0)</f>
        <v>0</v>
      </c>
      <c r="AC557" s="80">
        <f>IFERROR(MATCH($E557,Models!$I$2:$I$605,0),0)</f>
        <v>0</v>
      </c>
      <c r="AD557" s="80">
        <f>IFERROR(MATCH($A557,Output_Win!$A$2:$A$243,0),0)</f>
        <v>0</v>
      </c>
    </row>
    <row r="558" spans="1:30">
      <c r="A558" s="40" t="str">
        <f>_xlfn.TEXTJOIN("",TRUE,Input!$A$4,TEXT(ROW(My_Audit!A557)+Input!$A$8-1,"00"))</f>
        <v>W4945</v>
      </c>
      <c r="B558" s="40" t="str">
        <f>_xlfn.TEXTJOIN("-",TRUE,"ITD",Input!$A$2,A558)</f>
        <v>ITD-SHR11749-W4945</v>
      </c>
      <c r="C558" s="41" t="str" cm="1">
        <f t="array" ref="C558">IF(($Y558+$Z558+$AA558+$AD558)=0,"",IFERROR(_xlfn.LET(_xlpm.CSVVal,IF($Y558=0,"",INDEX(CSV!B$2:B$510,$Y558)),_xlpm.MacVal,IF($Z558=0,"",INDEX(Output_Mac!B$2:B$500,$Z558)),_xlpm.WinVal,IF($AD558=0,"",INDEX(Output_Win!B$2:B$243,$AD558)),_xlpm.MyAuditVal,IF($AA558=0,"",INDEX(My_Audit!B$2:B$456,$AA558)),_xlfn.IFS(_xlpm.MyAuditVal&lt;&gt;"",_xlpm.MyAuditVal,_xlpm.MacVal&lt;&gt;"",_xlpm.MacVal,_xlpm.WinVal&lt;&gt;"",_xlpm.WinVal,_xlpm.CSVVal&lt;&gt;"",_xlpm.CSVVal)),""))</f>
        <v/>
      </c>
      <c r="D558" s="41" t="str" cm="1">
        <f t="array" ref="D558">IF(($Y558+$Z558+$AA558+$AD558)=0,"",IFERROR(_xlfn.LET(_xlpm.CSVVal,IF($Y558=0,"",INDEX(CSV!C$2:C$510,$Y558)),_xlpm.MacVal,IF($Z558=0,"",INDEX(Output_Mac!D$2:D$500,$Z558)),_xlpm.WinVal,IF($AD558=0,"",INDEX(Output_Win!D$2:D$243,$AD558)),_xlpm.MyAuditVal,IF($AA558=0,"",INDEX(My_Audit!C$2:C$456,$AA558)),_xlfn.IFS(_xlpm.MyAuditVal&lt;&gt;"",_xlpm.MyAuditVal,_xlpm.MacVal&lt;&gt;"",_xlpm.MacVal,_xlpm.WinVal&lt;&gt;"",_xlpm.WinVal,_xlpm.CSVVal&lt;&gt;"",_xlpm.CSVVal)),""))</f>
        <v/>
      </c>
      <c r="E558" s="41" t="str" cm="1">
        <f t="array" ref="E558">IF(($Y558+$Z558+$AA558+$AD558)=0,"",IFERROR(_xlfn.LET(_xlpm.CSVVal,IF($Y558=0,"",INDEX(CSV!E$2:E$510,$Y558)),_xlpm.MacVal,IF($Z558=0,"",INDEX(Output_Mac!C$2:C$500,$Z558)),_xlpm.WinVal,IF($AD558=0,"",INDEX(Output_Win!C$2:C$243,$AD558)),_xlpm.MyAuditVal,IF($AA558=0,"",INDEX(My_Audit!D$2:D$456,$AA558)),_xlfn.IFS(_xlpm.MyAuditVal&lt;&gt;"",_xlpm.MyAuditVal,_xlpm.MacVal&lt;&gt;"",_xlpm.MacVal,_xlpm.WinVal&lt;&gt;"",_xlpm.WinVal,_xlpm.CSVVal&lt;&gt;"",_xlpm.CSVVal)),""))</f>
        <v/>
      </c>
      <c r="F558" s="41" t="str" cm="1">
        <f t="array" ref="F558">IF(($Y558+$Z558+$AA558+$AD558)=0,"",IFERROR(_xlfn.LET(_xlpm.CSVVal,IF($Y558=0,"",INDEX(CSV!F$2:F$510,$Y558)),_xlpm.MacVal,IF($Z558=0,"",INDEX(Output_Mac!E$2:E$500,$Z558)),_xlpm.WinVal,IF($AD558=0,"",INDEX(Output_Win!E$2:E$243,$AD558)),_xlpm.MyAuditVal,IF($AA558=0,"",INDEX(My_Audit!E$2:E$456,$AA558)),_xlfn.IFS(_xlpm.MyAuditVal&lt;&gt;"",_xlpm.MyAuditVal,_xlpm.MacVal&lt;&gt;"",_xlpm.MacVal,_xlpm.WinVal&lt;&gt;"",_xlpm.WinVal,_xlpm.CSVVal&lt;&gt;"",PROPER(_xlpm.CSVVal))),""))</f>
        <v/>
      </c>
      <c r="G558" s="41" t="str" cm="1">
        <f t="array" ref="G558">IF(($Y558+$Z558+$AA558+$AD558)=0,"",IFERROR(_xlfn.LET(_xlpm.CSVVal,IF($Y558=0,"",INDEX(CSV!G$2:G$510,$Y558)),_xlpm.MacVal,IF($Z558=0,"",INDEX(Output_Mac!G$2:G$500,$Z558)),_xlpm.WinVal,IF($AD558=0,"",INDEX(Output_Win!G$2:G$243,$AD558)),_xlpm.MyAuditVal,IF($AA558=0,"",INDEX(My_Audit!F$2:F$456,$AA558)),_xlfn.IFS(_xlpm.MyAuditVal&lt;&gt;"",_xlpm.MyAuditVal,_xlpm.MacVal&lt;&gt;"",_xlpm.MacVal,_xlpm.WinVal&lt;&gt;"",_xlpm.WinVal,_xlpm.CSVVal&lt;&gt;"",_xlpm.CSVVal)),""))</f>
        <v/>
      </c>
      <c r="H558" s="41" t="str" cm="1">
        <f t="array" ref="H558">IF($Z558&gt;0,INDEX(Output_Mac!H$2:H$500,$Z558),IF($AD558&gt;0,INDEX(Output_Win!H$2:H$243,$AD558),IF($AA558&gt;0,_xlfn.LET(_xlpm.MyAuditVal,INDEX(My_Audit!G$2:G$456,$AA558),IF(_xlpm.MyAuditVal=0,"",_xlpm.MyAuditVal)),"")))</f>
        <v/>
      </c>
      <c r="I558" s="41" t="str" cm="1">
        <f t="array" ref="I558">IF(($Y558+$Z558+$AA558+$AD558)=0,"",IFERROR(_xlfn.LET(_xlpm.CSVVal,IF($Y558=0,"",INDEX(CSV!H$2:H$510,$Y558)),_xlpm.MacVal,IF($Z558=0,"",INDEX(Output_Mac!I$2:I$500,$Z558)),_xlpm.WinVal,IF($AD558=0,"",INDEX(Output_Win!I$2:I$243,$AD558)),_xlpm.MyAuditVal,IF($AA558=0,"",INDEX(My_Audit!H$2:H$456,$AA558)),_xlfn.IFS(_xlpm.MyAuditVal&lt;&gt;"",_xlpm.MyAuditVal,_xlpm.MacVal&lt;&gt;"",_xlpm.MacVal,_xlpm.WinVal&lt;&gt;"",_xlpm.WinVal,_xlpm.CSVVal&lt;&gt;"",_xlpm.CSVVal)),""))</f>
        <v/>
      </c>
      <c r="J558" s="41" t="str" cm="1">
        <f t="array" ref="J558">IF(($Y558+$Z558+$AA558+$AD558)=0,"",IFERROR(_xlfn.LET(_xlpm.CSVVal,IF($Y558=0,"",INDEX(CSV!J$2:J$510,$Y558)),_xlpm.MacVal,IF($Z558=0,"",INDEX(Output_Mac!J$2:J$500,$Z558)),_xlpm.WinVal,IF($AD558=0,"",INDEX(Output_Win!J$2:J$243,$AD558)),_xlpm.MyAuditVal,IF($AA558=0,"",INDEX(My_Audit!I$2:I$456,$AA558)),_xlfn.IFS(_xlpm.MyAuditVal&lt;&gt;"",_xlpm.MyAuditVal,_xlpm.MacVal&lt;&gt;"",_xlpm.MacVal,_xlpm.WinVal&lt;&gt;"",_xlpm.WinVal,_xlpm.CSVVal&lt;&gt;"",_xlpm.CSVVal)),""))</f>
        <v/>
      </c>
      <c r="K558" s="41" t="str" cm="1">
        <f t="array" ref="K558">IF(($Y558+$Z558+$AA558+$AD558)=0,"",IFERROR(_xlfn.LET(_xlpm.CSVVal,IF($Y558=0,"",INDEX(CSV!N$2:N$510,$Y558)),_xlpm.MacVal,IF($Z558=0,"",INDEX(Output_Mac!L$2:L$500,$Z558)),_xlpm.WinVal,IF($AD558=0,"",INDEX(Output_Win!L$2:L$243,$AD558)),_xlpm.MyAuditVal,IF($AA558=0,"",INDEX(My_Audit!J$2:J$456,$AA558)),_xlfn.IFS(_xlpm.MyAuditVal&lt;&gt;"",_xlpm.MyAuditVal,_xlpm.MacVal&lt;&gt;"",_xlpm.MacVal,_xlpm.WinVal&lt;&gt;"",_xlpm.WinVal,_xlpm.CSVVal&lt;&gt;"",_xlpm.CSVVal)),""))</f>
        <v/>
      </c>
      <c r="L558" s="41" t="str" cm="1">
        <f t="array" ref="L558">IF(($Y558+$Z558+$AA558+$AD558)=0,"",IFERROR(_xlfn.LET(_xlpm.CSVVal,IF($Y558=0,"",INDEX(CSV!Q$2:Q$510,$Y558)),_xlpm.MacVal,IF($Z558=0,"",INDEX(Output_Mac!M$2:M$500,$Z558)),_xlpm.WinVal,IF($AD558=0,"",INDEX(Output_Win!M$2:M$243,$AD558)),_xlpm.MyAuditVal,IF($AA558=0,"",INDEX(My_Audit!K$2:K$456,$AA558)),_xlfn.IFS(_xlpm.MyAuditVal&lt;&gt;"",_xlpm.MyAuditVal,_xlpm.MacVal&lt;&gt;"",_xlpm.MacVal,_xlpm.WinVal&lt;&gt;"",_xlpm.WinVal,_xlpm.CSVVal&lt;&gt;"",_xlpm.CSVVal)),""))</f>
        <v/>
      </c>
      <c r="M558" s="41" t="str" cm="1">
        <f t="array" ref="M558">IF(($Y558+$Z558+$AA558+$AD558)=0,"",ExpandDiagCodes(_xlfn.TEXTJOIN(", ",TRUE,IF($AA558=0,"",INDEX(My_Audit!N$2:N$456,$AA558)),IF($Z558=0,"",INDEX(Output_Mac!S$2:S$500,$Z558)),IF($AD558=0,"",INDEX(Output_Win!S$2:S$243,$AD558)),IF($Y558=0,"",INDEX(CSV!AE$2:AE$510,$Y558)))))</f>
        <v/>
      </c>
      <c r="N558" s="41" t="str" cm="1">
        <f t="array" ref="N558">IF(($Y558+$Z558+$AA558+$AD558)=0,"",IFERROR(_xlfn.LET(_xlpm.CSVVal,IF($Y558=0,"",INDEX(CSV!AG$2:AG$510,$Y558)),_xlpm.MacVal,IF($Z558=0,"",INDEX(Output_Mac!T$2:T$500,$Z558)),_xlpm.WinVal,IF($AD558=0,"",INDEX(Output_Win!T$2:T$243,$AD558)),_xlpm.MyAuditVal,IF($AA558=0,"",INDEX(My_Audit!O$2:O$456,$AA558)),_xlfn.IFS(_xlpm.MyAuditVal&lt;&gt;"",_xlpm.MyAuditVal,_xlpm.MacVal&lt;&gt;"",_xlpm.MacVal,_xlpm.WinVal&lt;&gt;"",_xlpm.WinVal,_xlpm.CSVVal&lt;&gt;"",_xlpm.CSVVal)),""))</f>
        <v/>
      </c>
      <c r="O558" s="40" t="str" cm="1">
        <f t="array" ref="O558">IF($AB558=0,"",INDEX(My_Audit!P$2:P$456,$AB558))&amp;""</f>
        <v/>
      </c>
      <c r="P558" s="40"/>
      <c r="Q558" s="41" t="str">
        <f>IF(LEFT(N558,4)="Pass","Nist SP 800-88",My_Audit!R558)&amp;""</f>
        <v/>
      </c>
      <c r="R558" s="40"/>
      <c r="S558" s="40"/>
      <c r="T558" s="41" t="str" cm="1">
        <f t="array" ref="T558">IF($AC558=0,"",INDEX(Models!J$2:J$605,$AC558))</f>
        <v/>
      </c>
      <c r="U558" s="40"/>
      <c r="V558" s="40"/>
      <c r="W558" s="79" t="str" cm="1">
        <f t="array" ref="W558">IF(($Z558+$AA558+$AD558)=0,"",ExpandDiagCodes(_xlfn.TEXTJOIN(", ",TRUE,IF($AA558=0,"",INDEX(My_Audit!L$2:L$456,$AA558)),IF($Z558=0,"",INDEX(Output_Mac!AA$2:AA$500,$Z558)),IF($AD558=0,"",INDEX(Output_Win!AA$2:AA$243,$AD558)))))</f>
        <v/>
      </c>
      <c r="Y558" s="80">
        <f>IFERROR(MATCH($A558,CSV!$A$2:$A$510,0),0)</f>
        <v>0</v>
      </c>
      <c r="Z558" s="80">
        <f>IFERROR(MATCH($A558,Output_Mac!$A$2:$A$500,0),0)</f>
        <v>0</v>
      </c>
      <c r="AA558" s="80">
        <f>IFERROR(MATCH($A558,My_Audit!$A$2:$A$456,0),0)</f>
        <v>0</v>
      </c>
      <c r="AB558" s="80">
        <f>IFERROR(MATCH($C558,My_Audit!$B$2:$B$456,0),0)</f>
        <v>0</v>
      </c>
      <c r="AC558" s="80">
        <f>IFERROR(MATCH($E558,Models!$I$2:$I$605,0),0)</f>
        <v>0</v>
      </c>
      <c r="AD558" s="80">
        <f>IFERROR(MATCH($A558,Output_Win!$A$2:$A$243,0),0)</f>
        <v>0</v>
      </c>
    </row>
    <row r="559" spans="1:30">
      <c r="A559" s="40" t="str">
        <f>_xlfn.TEXTJOIN("",TRUE,Input!$A$4,TEXT(ROW(My_Audit!A558)+Input!$A$8-1,"00"))</f>
        <v>W4946</v>
      </c>
      <c r="B559" s="40" t="str">
        <f>_xlfn.TEXTJOIN("-",TRUE,"ITD",Input!$A$2,A559)</f>
        <v>ITD-SHR11749-W4946</v>
      </c>
      <c r="C559" s="41" t="str" cm="1">
        <f t="array" ref="C559">IF(($Y559+$Z559+$AA559+$AD559)=0,"",IFERROR(_xlfn.LET(_xlpm.CSVVal,IF($Y559=0,"",INDEX(CSV!B$2:B$510,$Y559)),_xlpm.MacVal,IF($Z559=0,"",INDEX(Output_Mac!B$2:B$500,$Z559)),_xlpm.WinVal,IF($AD559=0,"",INDEX(Output_Win!B$2:B$243,$AD559)),_xlpm.MyAuditVal,IF($AA559=0,"",INDEX(My_Audit!B$2:B$456,$AA559)),_xlfn.IFS(_xlpm.MyAuditVal&lt;&gt;"",_xlpm.MyAuditVal,_xlpm.MacVal&lt;&gt;"",_xlpm.MacVal,_xlpm.WinVal&lt;&gt;"",_xlpm.WinVal,_xlpm.CSVVal&lt;&gt;"",_xlpm.CSVVal)),""))</f>
        <v/>
      </c>
      <c r="D559" s="41" t="str" cm="1">
        <f t="array" ref="D559">IF(($Y559+$Z559+$AA559+$AD559)=0,"",IFERROR(_xlfn.LET(_xlpm.CSVVal,IF($Y559=0,"",INDEX(CSV!C$2:C$510,$Y559)),_xlpm.MacVal,IF($Z559=0,"",INDEX(Output_Mac!D$2:D$500,$Z559)),_xlpm.WinVal,IF($AD559=0,"",INDEX(Output_Win!D$2:D$243,$AD559)),_xlpm.MyAuditVal,IF($AA559=0,"",INDEX(My_Audit!C$2:C$456,$AA559)),_xlfn.IFS(_xlpm.MyAuditVal&lt;&gt;"",_xlpm.MyAuditVal,_xlpm.MacVal&lt;&gt;"",_xlpm.MacVal,_xlpm.WinVal&lt;&gt;"",_xlpm.WinVal,_xlpm.CSVVal&lt;&gt;"",_xlpm.CSVVal)),""))</f>
        <v/>
      </c>
      <c r="E559" s="41" t="str" cm="1">
        <f t="array" ref="E559">IF(($Y559+$Z559+$AA559+$AD559)=0,"",IFERROR(_xlfn.LET(_xlpm.CSVVal,IF($Y559=0,"",INDEX(CSV!E$2:E$510,$Y559)),_xlpm.MacVal,IF($Z559=0,"",INDEX(Output_Mac!C$2:C$500,$Z559)),_xlpm.WinVal,IF($AD559=0,"",INDEX(Output_Win!C$2:C$243,$AD559)),_xlpm.MyAuditVal,IF($AA559=0,"",INDEX(My_Audit!D$2:D$456,$AA559)),_xlfn.IFS(_xlpm.MyAuditVal&lt;&gt;"",_xlpm.MyAuditVal,_xlpm.MacVal&lt;&gt;"",_xlpm.MacVal,_xlpm.WinVal&lt;&gt;"",_xlpm.WinVal,_xlpm.CSVVal&lt;&gt;"",_xlpm.CSVVal)),""))</f>
        <v/>
      </c>
      <c r="F559" s="41" t="str" cm="1">
        <f t="array" ref="F559">IF(($Y559+$Z559+$AA559+$AD559)=0,"",IFERROR(_xlfn.LET(_xlpm.CSVVal,IF($Y559=0,"",INDEX(CSV!F$2:F$510,$Y559)),_xlpm.MacVal,IF($Z559=0,"",INDEX(Output_Mac!E$2:E$500,$Z559)),_xlpm.WinVal,IF($AD559=0,"",INDEX(Output_Win!E$2:E$243,$AD559)),_xlpm.MyAuditVal,IF($AA559=0,"",INDEX(My_Audit!E$2:E$456,$AA559)),_xlfn.IFS(_xlpm.MyAuditVal&lt;&gt;"",_xlpm.MyAuditVal,_xlpm.MacVal&lt;&gt;"",_xlpm.MacVal,_xlpm.WinVal&lt;&gt;"",_xlpm.WinVal,_xlpm.CSVVal&lt;&gt;"",PROPER(_xlpm.CSVVal))),""))</f>
        <v/>
      </c>
      <c r="G559" s="41" t="str" cm="1">
        <f t="array" ref="G559">IF(($Y559+$Z559+$AA559+$AD559)=0,"",IFERROR(_xlfn.LET(_xlpm.CSVVal,IF($Y559=0,"",INDEX(CSV!G$2:G$510,$Y559)),_xlpm.MacVal,IF($Z559=0,"",INDEX(Output_Mac!G$2:G$500,$Z559)),_xlpm.WinVal,IF($AD559=0,"",INDEX(Output_Win!G$2:G$243,$AD559)),_xlpm.MyAuditVal,IF($AA559=0,"",INDEX(My_Audit!F$2:F$456,$AA559)),_xlfn.IFS(_xlpm.MyAuditVal&lt;&gt;"",_xlpm.MyAuditVal,_xlpm.MacVal&lt;&gt;"",_xlpm.MacVal,_xlpm.WinVal&lt;&gt;"",_xlpm.WinVal,_xlpm.CSVVal&lt;&gt;"",_xlpm.CSVVal)),""))</f>
        <v/>
      </c>
      <c r="H559" s="41" t="str" cm="1">
        <f t="array" ref="H559">IF($Z559&gt;0,INDEX(Output_Mac!H$2:H$500,$Z559),IF($AD559&gt;0,INDEX(Output_Win!H$2:H$243,$AD559),IF($AA559&gt;0,_xlfn.LET(_xlpm.MyAuditVal,INDEX(My_Audit!G$2:G$456,$AA559),IF(_xlpm.MyAuditVal=0,"",_xlpm.MyAuditVal)),"")))</f>
        <v/>
      </c>
      <c r="I559" s="41" t="str" cm="1">
        <f t="array" ref="I559">IF(($Y559+$Z559+$AA559+$AD559)=0,"",IFERROR(_xlfn.LET(_xlpm.CSVVal,IF($Y559=0,"",INDEX(CSV!H$2:H$510,$Y559)),_xlpm.MacVal,IF($Z559=0,"",INDEX(Output_Mac!I$2:I$500,$Z559)),_xlpm.WinVal,IF($AD559=0,"",INDEX(Output_Win!I$2:I$243,$AD559)),_xlpm.MyAuditVal,IF($AA559=0,"",INDEX(My_Audit!H$2:H$456,$AA559)),_xlfn.IFS(_xlpm.MyAuditVal&lt;&gt;"",_xlpm.MyAuditVal,_xlpm.MacVal&lt;&gt;"",_xlpm.MacVal,_xlpm.WinVal&lt;&gt;"",_xlpm.WinVal,_xlpm.CSVVal&lt;&gt;"",_xlpm.CSVVal)),""))</f>
        <v/>
      </c>
      <c r="J559" s="41" t="str" cm="1">
        <f t="array" ref="J559">IF(($Y559+$Z559+$AA559+$AD559)=0,"",IFERROR(_xlfn.LET(_xlpm.CSVVal,IF($Y559=0,"",INDEX(CSV!J$2:J$510,$Y559)),_xlpm.MacVal,IF($Z559=0,"",INDEX(Output_Mac!J$2:J$500,$Z559)),_xlpm.WinVal,IF($AD559=0,"",INDEX(Output_Win!J$2:J$243,$AD559)),_xlpm.MyAuditVal,IF($AA559=0,"",INDEX(My_Audit!I$2:I$456,$AA559)),_xlfn.IFS(_xlpm.MyAuditVal&lt;&gt;"",_xlpm.MyAuditVal,_xlpm.MacVal&lt;&gt;"",_xlpm.MacVal,_xlpm.WinVal&lt;&gt;"",_xlpm.WinVal,_xlpm.CSVVal&lt;&gt;"",_xlpm.CSVVal)),""))</f>
        <v/>
      </c>
      <c r="K559" s="41" t="str" cm="1">
        <f t="array" ref="K559">IF(($Y559+$Z559+$AA559+$AD559)=0,"",IFERROR(_xlfn.LET(_xlpm.CSVVal,IF($Y559=0,"",INDEX(CSV!N$2:N$510,$Y559)),_xlpm.MacVal,IF($Z559=0,"",INDEX(Output_Mac!L$2:L$500,$Z559)),_xlpm.WinVal,IF($AD559=0,"",INDEX(Output_Win!L$2:L$243,$AD559)),_xlpm.MyAuditVal,IF($AA559=0,"",INDEX(My_Audit!J$2:J$456,$AA559)),_xlfn.IFS(_xlpm.MyAuditVal&lt;&gt;"",_xlpm.MyAuditVal,_xlpm.MacVal&lt;&gt;"",_xlpm.MacVal,_xlpm.WinVal&lt;&gt;"",_xlpm.WinVal,_xlpm.CSVVal&lt;&gt;"",_xlpm.CSVVal)),""))</f>
        <v/>
      </c>
      <c r="L559" s="41" t="str" cm="1">
        <f t="array" ref="L559">IF(($Y559+$Z559+$AA559+$AD559)=0,"",IFERROR(_xlfn.LET(_xlpm.CSVVal,IF($Y559=0,"",INDEX(CSV!Q$2:Q$510,$Y559)),_xlpm.MacVal,IF($Z559=0,"",INDEX(Output_Mac!M$2:M$500,$Z559)),_xlpm.WinVal,IF($AD559=0,"",INDEX(Output_Win!M$2:M$243,$AD559)),_xlpm.MyAuditVal,IF($AA559=0,"",INDEX(My_Audit!K$2:K$456,$AA559)),_xlfn.IFS(_xlpm.MyAuditVal&lt;&gt;"",_xlpm.MyAuditVal,_xlpm.MacVal&lt;&gt;"",_xlpm.MacVal,_xlpm.WinVal&lt;&gt;"",_xlpm.WinVal,_xlpm.CSVVal&lt;&gt;"",_xlpm.CSVVal)),""))</f>
        <v/>
      </c>
      <c r="M559" s="41" t="str" cm="1">
        <f t="array" ref="M559">IF(($Y559+$Z559+$AA559+$AD559)=0,"",ExpandDiagCodes(_xlfn.TEXTJOIN(", ",TRUE,IF($AA559=0,"",INDEX(My_Audit!N$2:N$456,$AA559)),IF($Z559=0,"",INDEX(Output_Mac!S$2:S$500,$Z559)),IF($AD559=0,"",INDEX(Output_Win!S$2:S$243,$AD559)),IF($Y559=0,"",INDEX(CSV!AE$2:AE$510,$Y559)))))</f>
        <v/>
      </c>
      <c r="N559" s="41" t="str" cm="1">
        <f t="array" ref="N559">IF(($Y559+$Z559+$AA559+$AD559)=0,"",IFERROR(_xlfn.LET(_xlpm.CSVVal,IF($Y559=0,"",INDEX(CSV!AG$2:AG$510,$Y559)),_xlpm.MacVal,IF($Z559=0,"",INDEX(Output_Mac!T$2:T$500,$Z559)),_xlpm.WinVal,IF($AD559=0,"",INDEX(Output_Win!T$2:T$243,$AD559)),_xlpm.MyAuditVal,IF($AA559=0,"",INDEX(My_Audit!O$2:O$456,$AA559)),_xlfn.IFS(_xlpm.MyAuditVal&lt;&gt;"",_xlpm.MyAuditVal,_xlpm.MacVal&lt;&gt;"",_xlpm.MacVal,_xlpm.WinVal&lt;&gt;"",_xlpm.WinVal,_xlpm.CSVVal&lt;&gt;"",_xlpm.CSVVal)),""))</f>
        <v/>
      </c>
      <c r="O559" s="40" t="str" cm="1">
        <f t="array" ref="O559">IF($AB559=0,"",INDEX(My_Audit!P$2:P$456,$AB559))&amp;""</f>
        <v/>
      </c>
      <c r="P559" s="40"/>
      <c r="Q559" s="41" t="str">
        <f>IF(LEFT(N559,4)="Pass","Nist SP 800-88",My_Audit!R559)&amp;""</f>
        <v/>
      </c>
      <c r="R559" s="40"/>
      <c r="S559" s="40"/>
      <c r="T559" s="41" t="str" cm="1">
        <f t="array" ref="T559">IF($AC559=0,"",INDEX(Models!J$2:J$605,$AC559))</f>
        <v/>
      </c>
      <c r="U559" s="40"/>
      <c r="V559" s="40"/>
      <c r="W559" s="79" t="str" cm="1">
        <f t="array" ref="W559">IF(($Z559+$AA559+$AD559)=0,"",ExpandDiagCodes(_xlfn.TEXTJOIN(", ",TRUE,IF($AA559=0,"",INDEX(My_Audit!L$2:L$456,$AA559)),IF($Z559=0,"",INDEX(Output_Mac!AA$2:AA$500,$Z559)),IF($AD559=0,"",INDEX(Output_Win!AA$2:AA$243,$AD559)))))</f>
        <v/>
      </c>
      <c r="Y559" s="80">
        <f>IFERROR(MATCH($A559,CSV!$A$2:$A$510,0),0)</f>
        <v>0</v>
      </c>
      <c r="Z559" s="80">
        <f>IFERROR(MATCH($A559,Output_Mac!$A$2:$A$500,0),0)</f>
        <v>0</v>
      </c>
      <c r="AA559" s="80">
        <f>IFERROR(MATCH($A559,My_Audit!$A$2:$A$456,0),0)</f>
        <v>0</v>
      </c>
      <c r="AB559" s="80">
        <f>IFERROR(MATCH($C559,My_Audit!$B$2:$B$456,0),0)</f>
        <v>0</v>
      </c>
      <c r="AC559" s="80">
        <f>IFERROR(MATCH($E559,Models!$I$2:$I$605,0),0)</f>
        <v>0</v>
      </c>
      <c r="AD559" s="80">
        <f>IFERROR(MATCH($A559,Output_Win!$A$2:$A$243,0),0)</f>
        <v>0</v>
      </c>
    </row>
    <row r="560" spans="1:30">
      <c r="A560" s="40" t="str">
        <f>_xlfn.TEXTJOIN("",TRUE,Input!$A$4,TEXT(ROW(My_Audit!A559)+Input!$A$8-1,"00"))</f>
        <v>W4947</v>
      </c>
      <c r="B560" s="40" t="str">
        <f>_xlfn.TEXTJOIN("-",TRUE,"ITD",Input!$A$2,A560)</f>
        <v>ITD-SHR11749-W4947</v>
      </c>
      <c r="C560" s="41" t="str" cm="1">
        <f t="array" ref="C560">IF(($Y560+$Z560+$AA560+$AD560)=0,"",IFERROR(_xlfn.LET(_xlpm.CSVVal,IF($Y560=0,"",INDEX(CSV!B$2:B$510,$Y560)),_xlpm.MacVal,IF($Z560=0,"",INDEX(Output_Mac!B$2:B$500,$Z560)),_xlpm.WinVal,IF($AD560=0,"",INDEX(Output_Win!B$2:B$243,$AD560)),_xlpm.MyAuditVal,IF($AA560=0,"",INDEX(My_Audit!B$2:B$456,$AA560)),_xlfn.IFS(_xlpm.MyAuditVal&lt;&gt;"",_xlpm.MyAuditVal,_xlpm.MacVal&lt;&gt;"",_xlpm.MacVal,_xlpm.WinVal&lt;&gt;"",_xlpm.WinVal,_xlpm.CSVVal&lt;&gt;"",_xlpm.CSVVal)),""))</f>
        <v/>
      </c>
      <c r="D560" s="41" t="str" cm="1">
        <f t="array" ref="D560">IF(($Y560+$Z560+$AA560+$AD560)=0,"",IFERROR(_xlfn.LET(_xlpm.CSVVal,IF($Y560=0,"",INDEX(CSV!C$2:C$510,$Y560)),_xlpm.MacVal,IF($Z560=0,"",INDEX(Output_Mac!D$2:D$500,$Z560)),_xlpm.WinVal,IF($AD560=0,"",INDEX(Output_Win!D$2:D$243,$AD560)),_xlpm.MyAuditVal,IF($AA560=0,"",INDEX(My_Audit!C$2:C$456,$AA560)),_xlfn.IFS(_xlpm.MyAuditVal&lt;&gt;"",_xlpm.MyAuditVal,_xlpm.MacVal&lt;&gt;"",_xlpm.MacVal,_xlpm.WinVal&lt;&gt;"",_xlpm.WinVal,_xlpm.CSVVal&lt;&gt;"",_xlpm.CSVVal)),""))</f>
        <v/>
      </c>
      <c r="E560" s="41" t="str" cm="1">
        <f t="array" ref="E560">IF(($Y560+$Z560+$AA560+$AD560)=0,"",IFERROR(_xlfn.LET(_xlpm.CSVVal,IF($Y560=0,"",INDEX(CSV!E$2:E$510,$Y560)),_xlpm.MacVal,IF($Z560=0,"",INDEX(Output_Mac!C$2:C$500,$Z560)),_xlpm.WinVal,IF($AD560=0,"",INDEX(Output_Win!C$2:C$243,$AD560)),_xlpm.MyAuditVal,IF($AA560=0,"",INDEX(My_Audit!D$2:D$456,$AA560)),_xlfn.IFS(_xlpm.MyAuditVal&lt;&gt;"",_xlpm.MyAuditVal,_xlpm.MacVal&lt;&gt;"",_xlpm.MacVal,_xlpm.WinVal&lt;&gt;"",_xlpm.WinVal,_xlpm.CSVVal&lt;&gt;"",_xlpm.CSVVal)),""))</f>
        <v/>
      </c>
      <c r="F560" s="41" t="str" cm="1">
        <f t="array" ref="F560">IF(($Y560+$Z560+$AA560+$AD560)=0,"",IFERROR(_xlfn.LET(_xlpm.CSVVal,IF($Y560=0,"",INDEX(CSV!F$2:F$510,$Y560)),_xlpm.MacVal,IF($Z560=0,"",INDEX(Output_Mac!E$2:E$500,$Z560)),_xlpm.WinVal,IF($AD560=0,"",INDEX(Output_Win!E$2:E$243,$AD560)),_xlpm.MyAuditVal,IF($AA560=0,"",INDEX(My_Audit!E$2:E$456,$AA560)),_xlfn.IFS(_xlpm.MyAuditVal&lt;&gt;"",_xlpm.MyAuditVal,_xlpm.MacVal&lt;&gt;"",_xlpm.MacVal,_xlpm.WinVal&lt;&gt;"",_xlpm.WinVal,_xlpm.CSVVal&lt;&gt;"",PROPER(_xlpm.CSVVal))),""))</f>
        <v/>
      </c>
      <c r="G560" s="41" t="str" cm="1">
        <f t="array" ref="G560">IF(($Y560+$Z560+$AA560+$AD560)=0,"",IFERROR(_xlfn.LET(_xlpm.CSVVal,IF($Y560=0,"",INDEX(CSV!G$2:G$510,$Y560)),_xlpm.MacVal,IF($Z560=0,"",INDEX(Output_Mac!G$2:G$500,$Z560)),_xlpm.WinVal,IF($AD560=0,"",INDEX(Output_Win!G$2:G$243,$AD560)),_xlpm.MyAuditVal,IF($AA560=0,"",INDEX(My_Audit!F$2:F$456,$AA560)),_xlfn.IFS(_xlpm.MyAuditVal&lt;&gt;"",_xlpm.MyAuditVal,_xlpm.MacVal&lt;&gt;"",_xlpm.MacVal,_xlpm.WinVal&lt;&gt;"",_xlpm.WinVal,_xlpm.CSVVal&lt;&gt;"",_xlpm.CSVVal)),""))</f>
        <v/>
      </c>
      <c r="H560" s="41" t="str" cm="1">
        <f t="array" ref="H560">IF($Z560&gt;0,INDEX(Output_Mac!H$2:H$500,$Z560),IF($AD560&gt;0,INDEX(Output_Win!H$2:H$243,$AD560),IF($AA560&gt;0,_xlfn.LET(_xlpm.MyAuditVal,INDEX(My_Audit!G$2:G$456,$AA560),IF(_xlpm.MyAuditVal=0,"",_xlpm.MyAuditVal)),"")))</f>
        <v/>
      </c>
      <c r="I560" s="41" t="str" cm="1">
        <f t="array" ref="I560">IF(($Y560+$Z560+$AA560+$AD560)=0,"",IFERROR(_xlfn.LET(_xlpm.CSVVal,IF($Y560=0,"",INDEX(CSV!H$2:H$510,$Y560)),_xlpm.MacVal,IF($Z560=0,"",INDEX(Output_Mac!I$2:I$500,$Z560)),_xlpm.WinVal,IF($AD560=0,"",INDEX(Output_Win!I$2:I$243,$AD560)),_xlpm.MyAuditVal,IF($AA560=0,"",INDEX(My_Audit!H$2:H$456,$AA560)),_xlfn.IFS(_xlpm.MyAuditVal&lt;&gt;"",_xlpm.MyAuditVal,_xlpm.MacVal&lt;&gt;"",_xlpm.MacVal,_xlpm.WinVal&lt;&gt;"",_xlpm.WinVal,_xlpm.CSVVal&lt;&gt;"",_xlpm.CSVVal)),""))</f>
        <v/>
      </c>
      <c r="J560" s="41" t="str" cm="1">
        <f t="array" ref="J560">IF(($Y560+$Z560+$AA560+$AD560)=0,"",IFERROR(_xlfn.LET(_xlpm.CSVVal,IF($Y560=0,"",INDEX(CSV!J$2:J$510,$Y560)),_xlpm.MacVal,IF($Z560=0,"",INDEX(Output_Mac!J$2:J$500,$Z560)),_xlpm.WinVal,IF($AD560=0,"",INDEX(Output_Win!J$2:J$243,$AD560)),_xlpm.MyAuditVal,IF($AA560=0,"",INDEX(My_Audit!I$2:I$456,$AA560)),_xlfn.IFS(_xlpm.MyAuditVal&lt;&gt;"",_xlpm.MyAuditVal,_xlpm.MacVal&lt;&gt;"",_xlpm.MacVal,_xlpm.WinVal&lt;&gt;"",_xlpm.WinVal,_xlpm.CSVVal&lt;&gt;"",_xlpm.CSVVal)),""))</f>
        <v/>
      </c>
      <c r="K560" s="41" t="str" cm="1">
        <f t="array" ref="K560">IF(($Y560+$Z560+$AA560+$AD560)=0,"",IFERROR(_xlfn.LET(_xlpm.CSVVal,IF($Y560=0,"",INDEX(CSV!N$2:N$510,$Y560)),_xlpm.MacVal,IF($Z560=0,"",INDEX(Output_Mac!L$2:L$500,$Z560)),_xlpm.WinVal,IF($AD560=0,"",INDEX(Output_Win!L$2:L$243,$AD560)),_xlpm.MyAuditVal,IF($AA560=0,"",INDEX(My_Audit!J$2:J$456,$AA560)),_xlfn.IFS(_xlpm.MyAuditVal&lt;&gt;"",_xlpm.MyAuditVal,_xlpm.MacVal&lt;&gt;"",_xlpm.MacVal,_xlpm.WinVal&lt;&gt;"",_xlpm.WinVal,_xlpm.CSVVal&lt;&gt;"",_xlpm.CSVVal)),""))</f>
        <v/>
      </c>
      <c r="L560" s="41" t="str" cm="1">
        <f t="array" ref="L560">IF(($Y560+$Z560+$AA560+$AD560)=0,"",IFERROR(_xlfn.LET(_xlpm.CSVVal,IF($Y560=0,"",INDEX(CSV!Q$2:Q$510,$Y560)),_xlpm.MacVal,IF($Z560=0,"",INDEX(Output_Mac!M$2:M$500,$Z560)),_xlpm.WinVal,IF($AD560=0,"",INDEX(Output_Win!M$2:M$243,$AD560)),_xlpm.MyAuditVal,IF($AA560=0,"",INDEX(My_Audit!K$2:K$456,$AA560)),_xlfn.IFS(_xlpm.MyAuditVal&lt;&gt;"",_xlpm.MyAuditVal,_xlpm.MacVal&lt;&gt;"",_xlpm.MacVal,_xlpm.WinVal&lt;&gt;"",_xlpm.WinVal,_xlpm.CSVVal&lt;&gt;"",_xlpm.CSVVal)),""))</f>
        <v/>
      </c>
      <c r="M560" s="41" t="str" cm="1">
        <f t="array" ref="M560">IF(($Y560+$Z560+$AA560+$AD560)=0,"",ExpandDiagCodes(_xlfn.TEXTJOIN(", ",TRUE,IF($AA560=0,"",INDEX(My_Audit!N$2:N$456,$AA560)),IF($Z560=0,"",INDEX(Output_Mac!S$2:S$500,$Z560)),IF($AD560=0,"",INDEX(Output_Win!S$2:S$243,$AD560)),IF($Y560=0,"",INDEX(CSV!AE$2:AE$510,$Y560)))))</f>
        <v/>
      </c>
      <c r="N560" s="41" t="str" cm="1">
        <f t="array" ref="N560">IF(($Y560+$Z560+$AA560+$AD560)=0,"",IFERROR(_xlfn.LET(_xlpm.CSVVal,IF($Y560=0,"",INDEX(CSV!AG$2:AG$510,$Y560)),_xlpm.MacVal,IF($Z560=0,"",INDEX(Output_Mac!T$2:T$500,$Z560)),_xlpm.WinVal,IF($AD560=0,"",INDEX(Output_Win!T$2:T$243,$AD560)),_xlpm.MyAuditVal,IF($AA560=0,"",INDEX(My_Audit!O$2:O$456,$AA560)),_xlfn.IFS(_xlpm.MyAuditVal&lt;&gt;"",_xlpm.MyAuditVal,_xlpm.MacVal&lt;&gt;"",_xlpm.MacVal,_xlpm.WinVal&lt;&gt;"",_xlpm.WinVal,_xlpm.CSVVal&lt;&gt;"",_xlpm.CSVVal)),""))</f>
        <v/>
      </c>
      <c r="O560" s="40" t="str" cm="1">
        <f t="array" ref="O560">IF($AB560=0,"",INDEX(My_Audit!P$2:P$456,$AB560))&amp;""</f>
        <v/>
      </c>
      <c r="P560" s="40"/>
      <c r="Q560" s="41" t="str">
        <f>IF(LEFT(N560,4)="Pass","Nist SP 800-88",My_Audit!R560)&amp;""</f>
        <v/>
      </c>
      <c r="R560" s="40"/>
      <c r="S560" s="40"/>
      <c r="T560" s="41" t="str" cm="1">
        <f t="array" ref="T560">IF($AC560=0,"",INDEX(Models!J$2:J$605,$AC560))</f>
        <v/>
      </c>
      <c r="U560" s="40"/>
      <c r="V560" s="40"/>
      <c r="W560" s="79" t="str" cm="1">
        <f t="array" ref="W560">IF(($Z560+$AA560+$AD560)=0,"",ExpandDiagCodes(_xlfn.TEXTJOIN(", ",TRUE,IF($AA560=0,"",INDEX(My_Audit!L$2:L$456,$AA560)),IF($Z560=0,"",INDEX(Output_Mac!AA$2:AA$500,$Z560)),IF($AD560=0,"",INDEX(Output_Win!AA$2:AA$243,$AD560)))))</f>
        <v/>
      </c>
      <c r="Y560" s="80">
        <f>IFERROR(MATCH($A560,CSV!$A$2:$A$510,0),0)</f>
        <v>0</v>
      </c>
      <c r="Z560" s="80">
        <f>IFERROR(MATCH($A560,Output_Mac!$A$2:$A$500,0),0)</f>
        <v>0</v>
      </c>
      <c r="AA560" s="80">
        <f>IFERROR(MATCH($A560,My_Audit!$A$2:$A$456,0),0)</f>
        <v>0</v>
      </c>
      <c r="AB560" s="80">
        <f>IFERROR(MATCH($C560,My_Audit!$B$2:$B$456,0),0)</f>
        <v>0</v>
      </c>
      <c r="AC560" s="80">
        <f>IFERROR(MATCH($E560,Models!$I$2:$I$605,0),0)</f>
        <v>0</v>
      </c>
      <c r="AD560" s="80">
        <f>IFERROR(MATCH($A560,Output_Win!$A$2:$A$243,0),0)</f>
        <v>0</v>
      </c>
    </row>
    <row r="561" spans="1:30">
      <c r="A561" s="40" t="str">
        <f>_xlfn.TEXTJOIN("",TRUE,Input!$A$4,TEXT(ROW(My_Audit!A560)+Input!$A$8-1,"00"))</f>
        <v>W4948</v>
      </c>
      <c r="B561" s="40" t="str">
        <f>_xlfn.TEXTJOIN("-",TRUE,"ITD",Input!$A$2,A561)</f>
        <v>ITD-SHR11749-W4948</v>
      </c>
      <c r="C561" s="41" t="str" cm="1">
        <f t="array" ref="C561">IF(($Y561+$Z561+$AA561+$AD561)=0,"",IFERROR(_xlfn.LET(_xlpm.CSVVal,IF($Y561=0,"",INDEX(CSV!B$2:B$510,$Y561)),_xlpm.MacVal,IF($Z561=0,"",INDEX(Output_Mac!B$2:B$500,$Z561)),_xlpm.WinVal,IF($AD561=0,"",INDEX(Output_Win!B$2:B$243,$AD561)),_xlpm.MyAuditVal,IF($AA561=0,"",INDEX(My_Audit!B$2:B$456,$AA561)),_xlfn.IFS(_xlpm.MyAuditVal&lt;&gt;"",_xlpm.MyAuditVal,_xlpm.MacVal&lt;&gt;"",_xlpm.MacVal,_xlpm.WinVal&lt;&gt;"",_xlpm.WinVal,_xlpm.CSVVal&lt;&gt;"",_xlpm.CSVVal)),""))</f>
        <v/>
      </c>
      <c r="D561" s="41" t="str" cm="1">
        <f t="array" ref="D561">IF(($Y561+$Z561+$AA561+$AD561)=0,"",IFERROR(_xlfn.LET(_xlpm.CSVVal,IF($Y561=0,"",INDEX(CSV!C$2:C$510,$Y561)),_xlpm.MacVal,IF($Z561=0,"",INDEX(Output_Mac!D$2:D$500,$Z561)),_xlpm.WinVal,IF($AD561=0,"",INDEX(Output_Win!D$2:D$243,$AD561)),_xlpm.MyAuditVal,IF($AA561=0,"",INDEX(My_Audit!C$2:C$456,$AA561)),_xlfn.IFS(_xlpm.MyAuditVal&lt;&gt;"",_xlpm.MyAuditVal,_xlpm.MacVal&lt;&gt;"",_xlpm.MacVal,_xlpm.WinVal&lt;&gt;"",_xlpm.WinVal,_xlpm.CSVVal&lt;&gt;"",_xlpm.CSVVal)),""))</f>
        <v/>
      </c>
      <c r="E561" s="41" t="str" cm="1">
        <f t="array" ref="E561">IF(($Y561+$Z561+$AA561+$AD561)=0,"",IFERROR(_xlfn.LET(_xlpm.CSVVal,IF($Y561=0,"",INDEX(CSV!E$2:E$510,$Y561)),_xlpm.MacVal,IF($Z561=0,"",INDEX(Output_Mac!C$2:C$500,$Z561)),_xlpm.WinVal,IF($AD561=0,"",INDEX(Output_Win!C$2:C$243,$AD561)),_xlpm.MyAuditVal,IF($AA561=0,"",INDEX(My_Audit!D$2:D$456,$AA561)),_xlfn.IFS(_xlpm.MyAuditVal&lt;&gt;"",_xlpm.MyAuditVal,_xlpm.MacVal&lt;&gt;"",_xlpm.MacVal,_xlpm.WinVal&lt;&gt;"",_xlpm.WinVal,_xlpm.CSVVal&lt;&gt;"",_xlpm.CSVVal)),""))</f>
        <v/>
      </c>
      <c r="F561" s="41" t="str" cm="1">
        <f t="array" ref="F561">IF(($Y561+$Z561+$AA561+$AD561)=0,"",IFERROR(_xlfn.LET(_xlpm.CSVVal,IF($Y561=0,"",INDEX(CSV!F$2:F$510,$Y561)),_xlpm.MacVal,IF($Z561=0,"",INDEX(Output_Mac!E$2:E$500,$Z561)),_xlpm.WinVal,IF($AD561=0,"",INDEX(Output_Win!E$2:E$243,$AD561)),_xlpm.MyAuditVal,IF($AA561=0,"",INDEX(My_Audit!E$2:E$456,$AA561)),_xlfn.IFS(_xlpm.MyAuditVal&lt;&gt;"",_xlpm.MyAuditVal,_xlpm.MacVal&lt;&gt;"",_xlpm.MacVal,_xlpm.WinVal&lt;&gt;"",_xlpm.WinVal,_xlpm.CSVVal&lt;&gt;"",PROPER(_xlpm.CSVVal))),""))</f>
        <v/>
      </c>
      <c r="G561" s="41" t="str" cm="1">
        <f t="array" ref="G561">IF(($Y561+$Z561+$AA561+$AD561)=0,"",IFERROR(_xlfn.LET(_xlpm.CSVVal,IF($Y561=0,"",INDEX(CSV!G$2:G$510,$Y561)),_xlpm.MacVal,IF($Z561=0,"",INDEX(Output_Mac!G$2:G$500,$Z561)),_xlpm.WinVal,IF($AD561=0,"",INDEX(Output_Win!G$2:G$243,$AD561)),_xlpm.MyAuditVal,IF($AA561=0,"",INDEX(My_Audit!F$2:F$456,$AA561)),_xlfn.IFS(_xlpm.MyAuditVal&lt;&gt;"",_xlpm.MyAuditVal,_xlpm.MacVal&lt;&gt;"",_xlpm.MacVal,_xlpm.WinVal&lt;&gt;"",_xlpm.WinVal,_xlpm.CSVVal&lt;&gt;"",_xlpm.CSVVal)),""))</f>
        <v/>
      </c>
      <c r="H561" s="41" t="str" cm="1">
        <f t="array" ref="H561">IF($Z561&gt;0,INDEX(Output_Mac!H$2:H$500,$Z561),IF($AD561&gt;0,INDEX(Output_Win!H$2:H$243,$AD561),IF($AA561&gt;0,_xlfn.LET(_xlpm.MyAuditVal,INDEX(My_Audit!G$2:G$456,$AA561),IF(_xlpm.MyAuditVal=0,"",_xlpm.MyAuditVal)),"")))</f>
        <v/>
      </c>
      <c r="I561" s="41" t="str" cm="1">
        <f t="array" ref="I561">IF(($Y561+$Z561+$AA561+$AD561)=0,"",IFERROR(_xlfn.LET(_xlpm.CSVVal,IF($Y561=0,"",INDEX(CSV!H$2:H$510,$Y561)),_xlpm.MacVal,IF($Z561=0,"",INDEX(Output_Mac!I$2:I$500,$Z561)),_xlpm.WinVal,IF($AD561=0,"",INDEX(Output_Win!I$2:I$243,$AD561)),_xlpm.MyAuditVal,IF($AA561=0,"",INDEX(My_Audit!H$2:H$456,$AA561)),_xlfn.IFS(_xlpm.MyAuditVal&lt;&gt;"",_xlpm.MyAuditVal,_xlpm.MacVal&lt;&gt;"",_xlpm.MacVal,_xlpm.WinVal&lt;&gt;"",_xlpm.WinVal,_xlpm.CSVVal&lt;&gt;"",_xlpm.CSVVal)),""))</f>
        <v/>
      </c>
      <c r="J561" s="41" t="str" cm="1">
        <f t="array" ref="J561">IF(($Y561+$Z561+$AA561+$AD561)=0,"",IFERROR(_xlfn.LET(_xlpm.CSVVal,IF($Y561=0,"",INDEX(CSV!J$2:J$510,$Y561)),_xlpm.MacVal,IF($Z561=0,"",INDEX(Output_Mac!J$2:J$500,$Z561)),_xlpm.WinVal,IF($AD561=0,"",INDEX(Output_Win!J$2:J$243,$AD561)),_xlpm.MyAuditVal,IF($AA561=0,"",INDEX(My_Audit!I$2:I$456,$AA561)),_xlfn.IFS(_xlpm.MyAuditVal&lt;&gt;"",_xlpm.MyAuditVal,_xlpm.MacVal&lt;&gt;"",_xlpm.MacVal,_xlpm.WinVal&lt;&gt;"",_xlpm.WinVal,_xlpm.CSVVal&lt;&gt;"",_xlpm.CSVVal)),""))</f>
        <v/>
      </c>
      <c r="K561" s="41" t="str" cm="1">
        <f t="array" ref="K561">IF(($Y561+$Z561+$AA561+$AD561)=0,"",IFERROR(_xlfn.LET(_xlpm.CSVVal,IF($Y561=0,"",INDEX(CSV!N$2:N$510,$Y561)),_xlpm.MacVal,IF($Z561=0,"",INDEX(Output_Mac!L$2:L$500,$Z561)),_xlpm.WinVal,IF($AD561=0,"",INDEX(Output_Win!L$2:L$243,$AD561)),_xlpm.MyAuditVal,IF($AA561=0,"",INDEX(My_Audit!J$2:J$456,$AA561)),_xlfn.IFS(_xlpm.MyAuditVal&lt;&gt;"",_xlpm.MyAuditVal,_xlpm.MacVal&lt;&gt;"",_xlpm.MacVal,_xlpm.WinVal&lt;&gt;"",_xlpm.WinVal,_xlpm.CSVVal&lt;&gt;"",_xlpm.CSVVal)),""))</f>
        <v/>
      </c>
      <c r="L561" s="41" t="str" cm="1">
        <f t="array" ref="L561">IF(($Y561+$Z561+$AA561+$AD561)=0,"",IFERROR(_xlfn.LET(_xlpm.CSVVal,IF($Y561=0,"",INDEX(CSV!Q$2:Q$510,$Y561)),_xlpm.MacVal,IF($Z561=0,"",INDEX(Output_Mac!M$2:M$500,$Z561)),_xlpm.WinVal,IF($AD561=0,"",INDEX(Output_Win!M$2:M$243,$AD561)),_xlpm.MyAuditVal,IF($AA561=0,"",INDEX(My_Audit!K$2:K$456,$AA561)),_xlfn.IFS(_xlpm.MyAuditVal&lt;&gt;"",_xlpm.MyAuditVal,_xlpm.MacVal&lt;&gt;"",_xlpm.MacVal,_xlpm.WinVal&lt;&gt;"",_xlpm.WinVal,_xlpm.CSVVal&lt;&gt;"",_xlpm.CSVVal)),""))</f>
        <v/>
      </c>
      <c r="M561" s="41" t="str" cm="1">
        <f t="array" ref="M561">IF(($Y561+$Z561+$AA561+$AD561)=0,"",ExpandDiagCodes(_xlfn.TEXTJOIN(", ",TRUE,IF($AA561=0,"",INDEX(My_Audit!N$2:N$456,$AA561)),IF($Z561=0,"",INDEX(Output_Mac!S$2:S$500,$Z561)),IF($AD561=0,"",INDEX(Output_Win!S$2:S$243,$AD561)),IF($Y561=0,"",INDEX(CSV!AE$2:AE$510,$Y561)))))</f>
        <v/>
      </c>
      <c r="N561" s="41" t="str" cm="1">
        <f t="array" ref="N561">IF(($Y561+$Z561+$AA561+$AD561)=0,"",IFERROR(_xlfn.LET(_xlpm.CSVVal,IF($Y561=0,"",INDEX(CSV!AG$2:AG$510,$Y561)),_xlpm.MacVal,IF($Z561=0,"",INDEX(Output_Mac!T$2:T$500,$Z561)),_xlpm.WinVal,IF($AD561=0,"",INDEX(Output_Win!T$2:T$243,$AD561)),_xlpm.MyAuditVal,IF($AA561=0,"",INDEX(My_Audit!O$2:O$456,$AA561)),_xlfn.IFS(_xlpm.MyAuditVal&lt;&gt;"",_xlpm.MyAuditVal,_xlpm.MacVal&lt;&gt;"",_xlpm.MacVal,_xlpm.WinVal&lt;&gt;"",_xlpm.WinVal,_xlpm.CSVVal&lt;&gt;"",_xlpm.CSVVal)),""))</f>
        <v/>
      </c>
      <c r="O561" s="40" t="str" cm="1">
        <f t="array" ref="O561">IF($AB561=0,"",INDEX(My_Audit!P$2:P$456,$AB561))&amp;""</f>
        <v/>
      </c>
      <c r="P561" s="40"/>
      <c r="Q561" s="41" t="str">
        <f>IF(LEFT(N561,4)="Pass","Nist SP 800-88",My_Audit!R561)&amp;""</f>
        <v/>
      </c>
      <c r="R561" s="40"/>
      <c r="S561" s="40"/>
      <c r="T561" s="41" t="str" cm="1">
        <f t="array" ref="T561">IF($AC561=0,"",INDEX(Models!J$2:J$605,$AC561))</f>
        <v/>
      </c>
      <c r="U561" s="40"/>
      <c r="V561" s="40"/>
      <c r="W561" s="79" t="str" cm="1">
        <f t="array" ref="W561">IF(($Z561+$AA561+$AD561)=0,"",ExpandDiagCodes(_xlfn.TEXTJOIN(", ",TRUE,IF($AA561=0,"",INDEX(My_Audit!L$2:L$456,$AA561)),IF($Z561=0,"",INDEX(Output_Mac!AA$2:AA$500,$Z561)),IF($AD561=0,"",INDEX(Output_Win!AA$2:AA$243,$AD561)))))</f>
        <v/>
      </c>
      <c r="Y561" s="80">
        <f>IFERROR(MATCH($A561,CSV!$A$2:$A$510,0),0)</f>
        <v>0</v>
      </c>
      <c r="Z561" s="80">
        <f>IFERROR(MATCH($A561,Output_Mac!$A$2:$A$500,0),0)</f>
        <v>0</v>
      </c>
      <c r="AA561" s="80">
        <f>IFERROR(MATCH($A561,My_Audit!$A$2:$A$456,0),0)</f>
        <v>0</v>
      </c>
      <c r="AB561" s="80">
        <f>IFERROR(MATCH($C561,My_Audit!$B$2:$B$456,0),0)</f>
        <v>0</v>
      </c>
      <c r="AC561" s="80">
        <f>IFERROR(MATCH($E561,Models!$I$2:$I$605,0),0)</f>
        <v>0</v>
      </c>
      <c r="AD561" s="80">
        <f>IFERROR(MATCH($A561,Output_Win!$A$2:$A$243,0),0)</f>
        <v>0</v>
      </c>
    </row>
    <row r="562" spans="1:30">
      <c r="A562" s="40" t="str">
        <f>_xlfn.TEXTJOIN("",TRUE,Input!$A$4,TEXT(ROW(My_Audit!A561)+Input!$A$8-1,"00"))</f>
        <v>W4949</v>
      </c>
      <c r="B562" s="40" t="str">
        <f>_xlfn.TEXTJOIN("-",TRUE,"ITD",Input!$A$2,A562)</f>
        <v>ITD-SHR11749-W4949</v>
      </c>
      <c r="C562" s="41" t="str" cm="1">
        <f t="array" ref="C562">IF(($Y562+$Z562+$AA562+$AD562)=0,"",IFERROR(_xlfn.LET(_xlpm.CSVVal,IF($Y562=0,"",INDEX(CSV!B$2:B$510,$Y562)),_xlpm.MacVal,IF($Z562=0,"",INDEX(Output_Mac!B$2:B$500,$Z562)),_xlpm.WinVal,IF($AD562=0,"",INDEX(Output_Win!B$2:B$243,$AD562)),_xlpm.MyAuditVal,IF($AA562=0,"",INDEX(My_Audit!B$2:B$456,$AA562)),_xlfn.IFS(_xlpm.MyAuditVal&lt;&gt;"",_xlpm.MyAuditVal,_xlpm.MacVal&lt;&gt;"",_xlpm.MacVal,_xlpm.WinVal&lt;&gt;"",_xlpm.WinVal,_xlpm.CSVVal&lt;&gt;"",_xlpm.CSVVal)),""))</f>
        <v/>
      </c>
      <c r="D562" s="41" t="str" cm="1">
        <f t="array" ref="D562">IF(($Y562+$Z562+$AA562+$AD562)=0,"",IFERROR(_xlfn.LET(_xlpm.CSVVal,IF($Y562=0,"",INDEX(CSV!C$2:C$510,$Y562)),_xlpm.MacVal,IF($Z562=0,"",INDEX(Output_Mac!D$2:D$500,$Z562)),_xlpm.WinVal,IF($AD562=0,"",INDEX(Output_Win!D$2:D$243,$AD562)),_xlpm.MyAuditVal,IF($AA562=0,"",INDEX(My_Audit!C$2:C$456,$AA562)),_xlfn.IFS(_xlpm.MyAuditVal&lt;&gt;"",_xlpm.MyAuditVal,_xlpm.MacVal&lt;&gt;"",_xlpm.MacVal,_xlpm.WinVal&lt;&gt;"",_xlpm.WinVal,_xlpm.CSVVal&lt;&gt;"",_xlpm.CSVVal)),""))</f>
        <v/>
      </c>
      <c r="E562" s="41" t="str" cm="1">
        <f t="array" ref="E562">IF(($Y562+$Z562+$AA562+$AD562)=0,"",IFERROR(_xlfn.LET(_xlpm.CSVVal,IF($Y562=0,"",INDEX(CSV!E$2:E$510,$Y562)),_xlpm.MacVal,IF($Z562=0,"",INDEX(Output_Mac!C$2:C$500,$Z562)),_xlpm.WinVal,IF($AD562=0,"",INDEX(Output_Win!C$2:C$243,$AD562)),_xlpm.MyAuditVal,IF($AA562=0,"",INDEX(My_Audit!D$2:D$456,$AA562)),_xlfn.IFS(_xlpm.MyAuditVal&lt;&gt;"",_xlpm.MyAuditVal,_xlpm.MacVal&lt;&gt;"",_xlpm.MacVal,_xlpm.WinVal&lt;&gt;"",_xlpm.WinVal,_xlpm.CSVVal&lt;&gt;"",_xlpm.CSVVal)),""))</f>
        <v/>
      </c>
      <c r="F562" s="41" t="str" cm="1">
        <f t="array" ref="F562">IF(($Y562+$Z562+$AA562+$AD562)=0,"",IFERROR(_xlfn.LET(_xlpm.CSVVal,IF($Y562=0,"",INDEX(CSV!F$2:F$510,$Y562)),_xlpm.MacVal,IF($Z562=0,"",INDEX(Output_Mac!E$2:E$500,$Z562)),_xlpm.WinVal,IF($AD562=0,"",INDEX(Output_Win!E$2:E$243,$AD562)),_xlpm.MyAuditVal,IF($AA562=0,"",INDEX(My_Audit!E$2:E$456,$AA562)),_xlfn.IFS(_xlpm.MyAuditVal&lt;&gt;"",_xlpm.MyAuditVal,_xlpm.MacVal&lt;&gt;"",_xlpm.MacVal,_xlpm.WinVal&lt;&gt;"",_xlpm.WinVal,_xlpm.CSVVal&lt;&gt;"",PROPER(_xlpm.CSVVal))),""))</f>
        <v/>
      </c>
      <c r="G562" s="41" t="str" cm="1">
        <f t="array" ref="G562">IF(($Y562+$Z562+$AA562+$AD562)=0,"",IFERROR(_xlfn.LET(_xlpm.CSVVal,IF($Y562=0,"",INDEX(CSV!G$2:G$510,$Y562)),_xlpm.MacVal,IF($Z562=0,"",INDEX(Output_Mac!G$2:G$500,$Z562)),_xlpm.WinVal,IF($AD562=0,"",INDEX(Output_Win!G$2:G$243,$AD562)),_xlpm.MyAuditVal,IF($AA562=0,"",INDEX(My_Audit!F$2:F$456,$AA562)),_xlfn.IFS(_xlpm.MyAuditVal&lt;&gt;"",_xlpm.MyAuditVal,_xlpm.MacVal&lt;&gt;"",_xlpm.MacVal,_xlpm.WinVal&lt;&gt;"",_xlpm.WinVal,_xlpm.CSVVal&lt;&gt;"",_xlpm.CSVVal)),""))</f>
        <v/>
      </c>
      <c r="H562" s="41" t="str" cm="1">
        <f t="array" ref="H562">IF($Z562&gt;0,INDEX(Output_Mac!H$2:H$500,$Z562),IF($AD562&gt;0,INDEX(Output_Win!H$2:H$243,$AD562),IF($AA562&gt;0,_xlfn.LET(_xlpm.MyAuditVal,INDEX(My_Audit!G$2:G$456,$AA562),IF(_xlpm.MyAuditVal=0,"",_xlpm.MyAuditVal)),"")))</f>
        <v/>
      </c>
      <c r="I562" s="41" t="str" cm="1">
        <f t="array" ref="I562">IF(($Y562+$Z562+$AA562+$AD562)=0,"",IFERROR(_xlfn.LET(_xlpm.CSVVal,IF($Y562=0,"",INDEX(CSV!H$2:H$510,$Y562)),_xlpm.MacVal,IF($Z562=0,"",INDEX(Output_Mac!I$2:I$500,$Z562)),_xlpm.WinVal,IF($AD562=0,"",INDEX(Output_Win!I$2:I$243,$AD562)),_xlpm.MyAuditVal,IF($AA562=0,"",INDEX(My_Audit!H$2:H$456,$AA562)),_xlfn.IFS(_xlpm.MyAuditVal&lt;&gt;"",_xlpm.MyAuditVal,_xlpm.MacVal&lt;&gt;"",_xlpm.MacVal,_xlpm.WinVal&lt;&gt;"",_xlpm.WinVal,_xlpm.CSVVal&lt;&gt;"",_xlpm.CSVVal)),""))</f>
        <v/>
      </c>
      <c r="J562" s="41" t="str" cm="1">
        <f t="array" ref="J562">IF(($Y562+$Z562+$AA562+$AD562)=0,"",IFERROR(_xlfn.LET(_xlpm.CSVVal,IF($Y562=0,"",INDEX(CSV!J$2:J$510,$Y562)),_xlpm.MacVal,IF($Z562=0,"",INDEX(Output_Mac!J$2:J$500,$Z562)),_xlpm.WinVal,IF($AD562=0,"",INDEX(Output_Win!J$2:J$243,$AD562)),_xlpm.MyAuditVal,IF($AA562=0,"",INDEX(My_Audit!I$2:I$456,$AA562)),_xlfn.IFS(_xlpm.MyAuditVal&lt;&gt;"",_xlpm.MyAuditVal,_xlpm.MacVal&lt;&gt;"",_xlpm.MacVal,_xlpm.WinVal&lt;&gt;"",_xlpm.WinVal,_xlpm.CSVVal&lt;&gt;"",_xlpm.CSVVal)),""))</f>
        <v/>
      </c>
      <c r="K562" s="41" t="str" cm="1">
        <f t="array" ref="K562">IF(($Y562+$Z562+$AA562+$AD562)=0,"",IFERROR(_xlfn.LET(_xlpm.CSVVal,IF($Y562=0,"",INDEX(CSV!N$2:N$510,$Y562)),_xlpm.MacVal,IF($Z562=0,"",INDEX(Output_Mac!L$2:L$500,$Z562)),_xlpm.WinVal,IF($AD562=0,"",INDEX(Output_Win!L$2:L$243,$AD562)),_xlpm.MyAuditVal,IF($AA562=0,"",INDEX(My_Audit!J$2:J$456,$AA562)),_xlfn.IFS(_xlpm.MyAuditVal&lt;&gt;"",_xlpm.MyAuditVal,_xlpm.MacVal&lt;&gt;"",_xlpm.MacVal,_xlpm.WinVal&lt;&gt;"",_xlpm.WinVal,_xlpm.CSVVal&lt;&gt;"",_xlpm.CSVVal)),""))</f>
        <v/>
      </c>
      <c r="L562" s="41" t="str" cm="1">
        <f t="array" ref="L562">IF(($Y562+$Z562+$AA562+$AD562)=0,"",IFERROR(_xlfn.LET(_xlpm.CSVVal,IF($Y562=0,"",INDEX(CSV!Q$2:Q$510,$Y562)),_xlpm.MacVal,IF($Z562=0,"",INDEX(Output_Mac!M$2:M$500,$Z562)),_xlpm.WinVal,IF($AD562=0,"",INDEX(Output_Win!M$2:M$243,$AD562)),_xlpm.MyAuditVal,IF($AA562=0,"",INDEX(My_Audit!K$2:K$456,$AA562)),_xlfn.IFS(_xlpm.MyAuditVal&lt;&gt;"",_xlpm.MyAuditVal,_xlpm.MacVal&lt;&gt;"",_xlpm.MacVal,_xlpm.WinVal&lt;&gt;"",_xlpm.WinVal,_xlpm.CSVVal&lt;&gt;"",_xlpm.CSVVal)),""))</f>
        <v/>
      </c>
      <c r="M562" s="41" t="str" cm="1">
        <f t="array" ref="M562">IF(($Y562+$Z562+$AA562+$AD562)=0,"",ExpandDiagCodes(_xlfn.TEXTJOIN(", ",TRUE,IF($AA562=0,"",INDEX(My_Audit!N$2:N$456,$AA562)),IF($Z562=0,"",INDEX(Output_Mac!S$2:S$500,$Z562)),IF($AD562=0,"",INDEX(Output_Win!S$2:S$243,$AD562)),IF($Y562=0,"",INDEX(CSV!AE$2:AE$510,$Y562)))))</f>
        <v/>
      </c>
      <c r="N562" s="41" t="str" cm="1">
        <f t="array" ref="N562">IF(($Y562+$Z562+$AA562+$AD562)=0,"",IFERROR(_xlfn.LET(_xlpm.CSVVal,IF($Y562=0,"",INDEX(CSV!AG$2:AG$510,$Y562)),_xlpm.MacVal,IF($Z562=0,"",INDEX(Output_Mac!T$2:T$500,$Z562)),_xlpm.WinVal,IF($AD562=0,"",INDEX(Output_Win!T$2:T$243,$AD562)),_xlpm.MyAuditVal,IF($AA562=0,"",INDEX(My_Audit!O$2:O$456,$AA562)),_xlfn.IFS(_xlpm.MyAuditVal&lt;&gt;"",_xlpm.MyAuditVal,_xlpm.MacVal&lt;&gt;"",_xlpm.MacVal,_xlpm.WinVal&lt;&gt;"",_xlpm.WinVal,_xlpm.CSVVal&lt;&gt;"",_xlpm.CSVVal)),""))</f>
        <v/>
      </c>
      <c r="O562" s="40" t="str" cm="1">
        <f t="array" ref="O562">IF($AB562=0,"",INDEX(My_Audit!P$2:P$456,$AB562))&amp;""</f>
        <v/>
      </c>
      <c r="P562" s="40"/>
      <c r="Q562" s="41" t="str">
        <f>IF(LEFT(N562,4)="Pass","Nist SP 800-88",My_Audit!R562)&amp;""</f>
        <v/>
      </c>
      <c r="R562" s="40"/>
      <c r="S562" s="40"/>
      <c r="T562" s="41" t="str" cm="1">
        <f t="array" ref="T562">IF($AC562=0,"",INDEX(Models!J$2:J$605,$AC562))</f>
        <v/>
      </c>
      <c r="U562" s="40"/>
      <c r="V562" s="40"/>
      <c r="W562" s="79" t="str" cm="1">
        <f t="array" ref="W562">IF(($Z562+$AA562+$AD562)=0,"",ExpandDiagCodes(_xlfn.TEXTJOIN(", ",TRUE,IF($AA562=0,"",INDEX(My_Audit!L$2:L$456,$AA562)),IF($Z562=0,"",INDEX(Output_Mac!AA$2:AA$500,$Z562)),IF($AD562=0,"",INDEX(Output_Win!AA$2:AA$243,$AD562)))))</f>
        <v/>
      </c>
      <c r="Y562" s="80">
        <f>IFERROR(MATCH($A562,CSV!$A$2:$A$510,0),0)</f>
        <v>0</v>
      </c>
      <c r="Z562" s="80">
        <f>IFERROR(MATCH($A562,Output_Mac!$A$2:$A$500,0),0)</f>
        <v>0</v>
      </c>
      <c r="AA562" s="80">
        <f>IFERROR(MATCH($A562,My_Audit!$A$2:$A$456,0),0)</f>
        <v>0</v>
      </c>
      <c r="AB562" s="80">
        <f>IFERROR(MATCH($C562,My_Audit!$B$2:$B$456,0),0)</f>
        <v>0</v>
      </c>
      <c r="AC562" s="80">
        <f>IFERROR(MATCH($E562,Models!$I$2:$I$605,0),0)</f>
        <v>0</v>
      </c>
      <c r="AD562" s="80">
        <f>IFERROR(MATCH($A562,Output_Win!$A$2:$A$243,0),0)</f>
        <v>0</v>
      </c>
    </row>
    <row r="563" spans="1:30">
      <c r="A563" s="40" t="str">
        <f>_xlfn.TEXTJOIN("",TRUE,Input!$A$4,TEXT(ROW(My_Audit!A562)+Input!$A$8-1,"00"))</f>
        <v>W4950</v>
      </c>
      <c r="B563" s="40" t="str">
        <f>_xlfn.TEXTJOIN("-",TRUE,"ITD",Input!$A$2,A563)</f>
        <v>ITD-SHR11749-W4950</v>
      </c>
      <c r="C563" s="41" t="str" cm="1">
        <f t="array" ref="C563">IF(($Y563+$Z563+$AA563+$AD563)=0,"",IFERROR(_xlfn.LET(_xlpm.CSVVal,IF($Y563=0,"",INDEX(CSV!B$2:B$510,$Y563)),_xlpm.MacVal,IF($Z563=0,"",INDEX(Output_Mac!B$2:B$500,$Z563)),_xlpm.WinVal,IF($AD563=0,"",INDEX(Output_Win!B$2:B$243,$AD563)),_xlpm.MyAuditVal,IF($AA563=0,"",INDEX(My_Audit!B$2:B$456,$AA563)),_xlfn.IFS(_xlpm.MyAuditVal&lt;&gt;"",_xlpm.MyAuditVal,_xlpm.MacVal&lt;&gt;"",_xlpm.MacVal,_xlpm.WinVal&lt;&gt;"",_xlpm.WinVal,_xlpm.CSVVal&lt;&gt;"",_xlpm.CSVVal)),""))</f>
        <v/>
      </c>
      <c r="D563" s="41" t="str" cm="1">
        <f t="array" ref="D563">IF(($Y563+$Z563+$AA563+$AD563)=0,"",IFERROR(_xlfn.LET(_xlpm.CSVVal,IF($Y563=0,"",INDEX(CSV!C$2:C$510,$Y563)),_xlpm.MacVal,IF($Z563=0,"",INDEX(Output_Mac!D$2:D$500,$Z563)),_xlpm.WinVal,IF($AD563=0,"",INDEX(Output_Win!D$2:D$243,$AD563)),_xlpm.MyAuditVal,IF($AA563=0,"",INDEX(My_Audit!C$2:C$456,$AA563)),_xlfn.IFS(_xlpm.MyAuditVal&lt;&gt;"",_xlpm.MyAuditVal,_xlpm.MacVal&lt;&gt;"",_xlpm.MacVal,_xlpm.WinVal&lt;&gt;"",_xlpm.WinVal,_xlpm.CSVVal&lt;&gt;"",_xlpm.CSVVal)),""))</f>
        <v/>
      </c>
      <c r="E563" s="41" t="str" cm="1">
        <f t="array" ref="E563">IF(($Y563+$Z563+$AA563+$AD563)=0,"",IFERROR(_xlfn.LET(_xlpm.CSVVal,IF($Y563=0,"",INDEX(CSV!E$2:E$510,$Y563)),_xlpm.MacVal,IF($Z563=0,"",INDEX(Output_Mac!C$2:C$500,$Z563)),_xlpm.WinVal,IF($AD563=0,"",INDEX(Output_Win!C$2:C$243,$AD563)),_xlpm.MyAuditVal,IF($AA563=0,"",INDEX(My_Audit!D$2:D$456,$AA563)),_xlfn.IFS(_xlpm.MyAuditVal&lt;&gt;"",_xlpm.MyAuditVal,_xlpm.MacVal&lt;&gt;"",_xlpm.MacVal,_xlpm.WinVal&lt;&gt;"",_xlpm.WinVal,_xlpm.CSVVal&lt;&gt;"",_xlpm.CSVVal)),""))</f>
        <v/>
      </c>
      <c r="F563" s="41" t="str" cm="1">
        <f t="array" ref="F563">IF(($Y563+$Z563+$AA563+$AD563)=0,"",IFERROR(_xlfn.LET(_xlpm.CSVVal,IF($Y563=0,"",INDEX(CSV!F$2:F$510,$Y563)),_xlpm.MacVal,IF($Z563=0,"",INDEX(Output_Mac!E$2:E$500,$Z563)),_xlpm.WinVal,IF($AD563=0,"",INDEX(Output_Win!E$2:E$243,$AD563)),_xlpm.MyAuditVal,IF($AA563=0,"",INDEX(My_Audit!E$2:E$456,$AA563)),_xlfn.IFS(_xlpm.MyAuditVal&lt;&gt;"",_xlpm.MyAuditVal,_xlpm.MacVal&lt;&gt;"",_xlpm.MacVal,_xlpm.WinVal&lt;&gt;"",_xlpm.WinVal,_xlpm.CSVVal&lt;&gt;"",PROPER(_xlpm.CSVVal))),""))</f>
        <v/>
      </c>
      <c r="G563" s="41" t="str" cm="1">
        <f t="array" ref="G563">IF(($Y563+$Z563+$AA563+$AD563)=0,"",IFERROR(_xlfn.LET(_xlpm.CSVVal,IF($Y563=0,"",INDEX(CSV!G$2:G$510,$Y563)),_xlpm.MacVal,IF($Z563=0,"",INDEX(Output_Mac!G$2:G$500,$Z563)),_xlpm.WinVal,IF($AD563=0,"",INDEX(Output_Win!G$2:G$243,$AD563)),_xlpm.MyAuditVal,IF($AA563=0,"",INDEX(My_Audit!F$2:F$456,$AA563)),_xlfn.IFS(_xlpm.MyAuditVal&lt;&gt;"",_xlpm.MyAuditVal,_xlpm.MacVal&lt;&gt;"",_xlpm.MacVal,_xlpm.WinVal&lt;&gt;"",_xlpm.WinVal,_xlpm.CSVVal&lt;&gt;"",_xlpm.CSVVal)),""))</f>
        <v/>
      </c>
      <c r="H563" s="41" t="str" cm="1">
        <f t="array" ref="H563">IF($Z563&gt;0,INDEX(Output_Mac!H$2:H$500,$Z563),IF($AD563&gt;0,INDEX(Output_Win!H$2:H$243,$AD563),IF($AA563&gt;0,_xlfn.LET(_xlpm.MyAuditVal,INDEX(My_Audit!G$2:G$456,$AA563),IF(_xlpm.MyAuditVal=0,"",_xlpm.MyAuditVal)),"")))</f>
        <v/>
      </c>
      <c r="I563" s="41" t="str" cm="1">
        <f t="array" ref="I563">IF(($Y563+$Z563+$AA563+$AD563)=0,"",IFERROR(_xlfn.LET(_xlpm.CSVVal,IF($Y563=0,"",INDEX(CSV!H$2:H$510,$Y563)),_xlpm.MacVal,IF($Z563=0,"",INDEX(Output_Mac!I$2:I$500,$Z563)),_xlpm.WinVal,IF($AD563=0,"",INDEX(Output_Win!I$2:I$243,$AD563)),_xlpm.MyAuditVal,IF($AA563=0,"",INDEX(My_Audit!H$2:H$456,$AA563)),_xlfn.IFS(_xlpm.MyAuditVal&lt;&gt;"",_xlpm.MyAuditVal,_xlpm.MacVal&lt;&gt;"",_xlpm.MacVal,_xlpm.WinVal&lt;&gt;"",_xlpm.WinVal,_xlpm.CSVVal&lt;&gt;"",_xlpm.CSVVal)),""))</f>
        <v/>
      </c>
      <c r="J563" s="41" t="str" cm="1">
        <f t="array" ref="J563">IF(($Y563+$Z563+$AA563+$AD563)=0,"",IFERROR(_xlfn.LET(_xlpm.CSVVal,IF($Y563=0,"",INDEX(CSV!J$2:J$510,$Y563)),_xlpm.MacVal,IF($Z563=0,"",INDEX(Output_Mac!J$2:J$500,$Z563)),_xlpm.WinVal,IF($AD563=0,"",INDEX(Output_Win!J$2:J$243,$AD563)),_xlpm.MyAuditVal,IF($AA563=0,"",INDEX(My_Audit!I$2:I$456,$AA563)),_xlfn.IFS(_xlpm.MyAuditVal&lt;&gt;"",_xlpm.MyAuditVal,_xlpm.MacVal&lt;&gt;"",_xlpm.MacVal,_xlpm.WinVal&lt;&gt;"",_xlpm.WinVal,_xlpm.CSVVal&lt;&gt;"",_xlpm.CSVVal)),""))</f>
        <v/>
      </c>
      <c r="K563" s="41" t="str" cm="1">
        <f t="array" ref="K563">IF(($Y563+$Z563+$AA563+$AD563)=0,"",IFERROR(_xlfn.LET(_xlpm.CSVVal,IF($Y563=0,"",INDEX(CSV!N$2:N$510,$Y563)),_xlpm.MacVal,IF($Z563=0,"",INDEX(Output_Mac!L$2:L$500,$Z563)),_xlpm.WinVal,IF($AD563=0,"",INDEX(Output_Win!L$2:L$243,$AD563)),_xlpm.MyAuditVal,IF($AA563=0,"",INDEX(My_Audit!J$2:J$456,$AA563)),_xlfn.IFS(_xlpm.MyAuditVal&lt;&gt;"",_xlpm.MyAuditVal,_xlpm.MacVal&lt;&gt;"",_xlpm.MacVal,_xlpm.WinVal&lt;&gt;"",_xlpm.WinVal,_xlpm.CSVVal&lt;&gt;"",_xlpm.CSVVal)),""))</f>
        <v/>
      </c>
      <c r="L563" s="41" t="str" cm="1">
        <f t="array" ref="L563">IF(($Y563+$Z563+$AA563+$AD563)=0,"",IFERROR(_xlfn.LET(_xlpm.CSVVal,IF($Y563=0,"",INDEX(CSV!Q$2:Q$510,$Y563)),_xlpm.MacVal,IF($Z563=0,"",INDEX(Output_Mac!M$2:M$500,$Z563)),_xlpm.WinVal,IF($AD563=0,"",INDEX(Output_Win!M$2:M$243,$AD563)),_xlpm.MyAuditVal,IF($AA563=0,"",INDEX(My_Audit!K$2:K$456,$AA563)),_xlfn.IFS(_xlpm.MyAuditVal&lt;&gt;"",_xlpm.MyAuditVal,_xlpm.MacVal&lt;&gt;"",_xlpm.MacVal,_xlpm.WinVal&lt;&gt;"",_xlpm.WinVal,_xlpm.CSVVal&lt;&gt;"",_xlpm.CSVVal)),""))</f>
        <v/>
      </c>
      <c r="M563" s="41" t="str" cm="1">
        <f t="array" ref="M563">IF(($Y563+$Z563+$AA563+$AD563)=0,"",ExpandDiagCodes(_xlfn.TEXTJOIN(", ",TRUE,IF($AA563=0,"",INDEX(My_Audit!N$2:N$456,$AA563)),IF($Z563=0,"",INDEX(Output_Mac!S$2:S$500,$Z563)),IF($AD563=0,"",INDEX(Output_Win!S$2:S$243,$AD563)),IF($Y563=0,"",INDEX(CSV!AE$2:AE$510,$Y563)))))</f>
        <v/>
      </c>
      <c r="N563" s="41" t="str" cm="1">
        <f t="array" ref="N563">IF(($Y563+$Z563+$AA563+$AD563)=0,"",IFERROR(_xlfn.LET(_xlpm.CSVVal,IF($Y563=0,"",INDEX(CSV!AG$2:AG$510,$Y563)),_xlpm.MacVal,IF($Z563=0,"",INDEX(Output_Mac!T$2:T$500,$Z563)),_xlpm.WinVal,IF($AD563=0,"",INDEX(Output_Win!T$2:T$243,$AD563)),_xlpm.MyAuditVal,IF($AA563=0,"",INDEX(My_Audit!O$2:O$456,$AA563)),_xlfn.IFS(_xlpm.MyAuditVal&lt;&gt;"",_xlpm.MyAuditVal,_xlpm.MacVal&lt;&gt;"",_xlpm.MacVal,_xlpm.WinVal&lt;&gt;"",_xlpm.WinVal,_xlpm.CSVVal&lt;&gt;"",_xlpm.CSVVal)),""))</f>
        <v/>
      </c>
      <c r="O563" s="40" t="str" cm="1">
        <f t="array" ref="O563">IF($AB563=0,"",INDEX(My_Audit!P$2:P$456,$AB563))&amp;""</f>
        <v/>
      </c>
      <c r="P563" s="40"/>
      <c r="Q563" s="41" t="str">
        <f>IF(LEFT(N563,4)="Pass","Nist SP 800-88",My_Audit!R563)&amp;""</f>
        <v/>
      </c>
      <c r="R563" s="40"/>
      <c r="S563" s="40"/>
      <c r="T563" s="41" t="str" cm="1">
        <f t="array" ref="T563">IF($AC563=0,"",INDEX(Models!J$2:J$605,$AC563))</f>
        <v/>
      </c>
      <c r="U563" s="40"/>
      <c r="V563" s="40"/>
      <c r="W563" s="79" t="str" cm="1">
        <f t="array" ref="W563">IF(($Z563+$AA563+$AD563)=0,"",ExpandDiagCodes(_xlfn.TEXTJOIN(", ",TRUE,IF($AA563=0,"",INDEX(My_Audit!L$2:L$456,$AA563)),IF($Z563=0,"",INDEX(Output_Mac!AA$2:AA$500,$Z563)),IF($AD563=0,"",INDEX(Output_Win!AA$2:AA$243,$AD563)))))</f>
        <v/>
      </c>
      <c r="Y563" s="80">
        <f>IFERROR(MATCH($A563,CSV!$A$2:$A$510,0),0)</f>
        <v>0</v>
      </c>
      <c r="Z563" s="80">
        <f>IFERROR(MATCH($A563,Output_Mac!$A$2:$A$500,0),0)</f>
        <v>0</v>
      </c>
      <c r="AA563" s="80">
        <f>IFERROR(MATCH($A563,My_Audit!$A$2:$A$456,0),0)</f>
        <v>0</v>
      </c>
      <c r="AB563" s="80">
        <f>IFERROR(MATCH($C563,My_Audit!$B$2:$B$456,0),0)</f>
        <v>0</v>
      </c>
      <c r="AC563" s="80">
        <f>IFERROR(MATCH($E563,Models!$I$2:$I$605,0),0)</f>
        <v>0</v>
      </c>
      <c r="AD563" s="80">
        <f>IFERROR(MATCH($A563,Output_Win!$A$2:$A$243,0),0)</f>
        <v>0</v>
      </c>
    </row>
    <row r="564" spans="1:30">
      <c r="A564" s="40" t="str">
        <f>_xlfn.TEXTJOIN("",TRUE,Input!$A$4,TEXT(ROW(My_Audit!A563)+Input!$A$8-1,"00"))</f>
        <v>W4951</v>
      </c>
      <c r="B564" s="40" t="str">
        <f>_xlfn.TEXTJOIN("-",TRUE,"ITD",Input!$A$2,A564)</f>
        <v>ITD-SHR11749-W4951</v>
      </c>
      <c r="C564" s="41" t="str" cm="1">
        <f t="array" ref="C564">IF(($Y564+$Z564+$AA564+$AD564)=0,"",IFERROR(_xlfn.LET(_xlpm.CSVVal,IF($Y564=0,"",INDEX(CSV!B$2:B$510,$Y564)),_xlpm.MacVal,IF($Z564=0,"",INDEX(Output_Mac!B$2:B$500,$Z564)),_xlpm.WinVal,IF($AD564=0,"",INDEX(Output_Win!B$2:B$243,$AD564)),_xlpm.MyAuditVal,IF($AA564=0,"",INDEX(My_Audit!B$2:B$456,$AA564)),_xlfn.IFS(_xlpm.MyAuditVal&lt;&gt;"",_xlpm.MyAuditVal,_xlpm.MacVal&lt;&gt;"",_xlpm.MacVal,_xlpm.WinVal&lt;&gt;"",_xlpm.WinVal,_xlpm.CSVVal&lt;&gt;"",_xlpm.CSVVal)),""))</f>
        <v/>
      </c>
      <c r="D564" s="41" t="str" cm="1">
        <f t="array" ref="D564">IF(($Y564+$Z564+$AA564+$AD564)=0,"",IFERROR(_xlfn.LET(_xlpm.CSVVal,IF($Y564=0,"",INDEX(CSV!C$2:C$510,$Y564)),_xlpm.MacVal,IF($Z564=0,"",INDEX(Output_Mac!D$2:D$500,$Z564)),_xlpm.WinVal,IF($AD564=0,"",INDEX(Output_Win!D$2:D$243,$AD564)),_xlpm.MyAuditVal,IF($AA564=0,"",INDEX(My_Audit!C$2:C$456,$AA564)),_xlfn.IFS(_xlpm.MyAuditVal&lt;&gt;"",_xlpm.MyAuditVal,_xlpm.MacVal&lt;&gt;"",_xlpm.MacVal,_xlpm.WinVal&lt;&gt;"",_xlpm.WinVal,_xlpm.CSVVal&lt;&gt;"",_xlpm.CSVVal)),""))</f>
        <v/>
      </c>
      <c r="E564" s="41" t="str" cm="1">
        <f t="array" ref="E564">IF(($Y564+$Z564+$AA564+$AD564)=0,"",IFERROR(_xlfn.LET(_xlpm.CSVVal,IF($Y564=0,"",INDEX(CSV!E$2:E$510,$Y564)),_xlpm.MacVal,IF($Z564=0,"",INDEX(Output_Mac!C$2:C$500,$Z564)),_xlpm.WinVal,IF($AD564=0,"",INDEX(Output_Win!C$2:C$243,$AD564)),_xlpm.MyAuditVal,IF($AA564=0,"",INDEX(My_Audit!D$2:D$456,$AA564)),_xlfn.IFS(_xlpm.MyAuditVal&lt;&gt;"",_xlpm.MyAuditVal,_xlpm.MacVal&lt;&gt;"",_xlpm.MacVal,_xlpm.WinVal&lt;&gt;"",_xlpm.WinVal,_xlpm.CSVVal&lt;&gt;"",_xlpm.CSVVal)),""))</f>
        <v/>
      </c>
      <c r="F564" s="41" t="str" cm="1">
        <f t="array" ref="F564">IF(($Y564+$Z564+$AA564+$AD564)=0,"",IFERROR(_xlfn.LET(_xlpm.CSVVal,IF($Y564=0,"",INDEX(CSV!F$2:F$510,$Y564)),_xlpm.MacVal,IF($Z564=0,"",INDEX(Output_Mac!E$2:E$500,$Z564)),_xlpm.WinVal,IF($AD564=0,"",INDEX(Output_Win!E$2:E$243,$AD564)),_xlpm.MyAuditVal,IF($AA564=0,"",INDEX(My_Audit!E$2:E$456,$AA564)),_xlfn.IFS(_xlpm.MyAuditVal&lt;&gt;"",_xlpm.MyAuditVal,_xlpm.MacVal&lt;&gt;"",_xlpm.MacVal,_xlpm.WinVal&lt;&gt;"",_xlpm.WinVal,_xlpm.CSVVal&lt;&gt;"",PROPER(_xlpm.CSVVal))),""))</f>
        <v/>
      </c>
      <c r="G564" s="41" t="str" cm="1">
        <f t="array" ref="G564">IF(($Y564+$Z564+$AA564+$AD564)=0,"",IFERROR(_xlfn.LET(_xlpm.CSVVal,IF($Y564=0,"",INDEX(CSV!G$2:G$510,$Y564)),_xlpm.MacVal,IF($Z564=0,"",INDEX(Output_Mac!G$2:G$500,$Z564)),_xlpm.WinVal,IF($AD564=0,"",INDEX(Output_Win!G$2:G$243,$AD564)),_xlpm.MyAuditVal,IF($AA564=0,"",INDEX(My_Audit!F$2:F$456,$AA564)),_xlfn.IFS(_xlpm.MyAuditVal&lt;&gt;"",_xlpm.MyAuditVal,_xlpm.MacVal&lt;&gt;"",_xlpm.MacVal,_xlpm.WinVal&lt;&gt;"",_xlpm.WinVal,_xlpm.CSVVal&lt;&gt;"",_xlpm.CSVVal)),""))</f>
        <v/>
      </c>
      <c r="H564" s="41" t="str" cm="1">
        <f t="array" ref="H564">IF($Z564&gt;0,INDEX(Output_Mac!H$2:H$500,$Z564),IF($AD564&gt;0,INDEX(Output_Win!H$2:H$243,$AD564),IF($AA564&gt;0,_xlfn.LET(_xlpm.MyAuditVal,INDEX(My_Audit!G$2:G$456,$AA564),IF(_xlpm.MyAuditVal=0,"",_xlpm.MyAuditVal)),"")))</f>
        <v/>
      </c>
      <c r="I564" s="41" t="str" cm="1">
        <f t="array" ref="I564">IF(($Y564+$Z564+$AA564+$AD564)=0,"",IFERROR(_xlfn.LET(_xlpm.CSVVal,IF($Y564=0,"",INDEX(CSV!H$2:H$510,$Y564)),_xlpm.MacVal,IF($Z564=0,"",INDEX(Output_Mac!I$2:I$500,$Z564)),_xlpm.WinVal,IF($AD564=0,"",INDEX(Output_Win!I$2:I$243,$AD564)),_xlpm.MyAuditVal,IF($AA564=0,"",INDEX(My_Audit!H$2:H$456,$AA564)),_xlfn.IFS(_xlpm.MyAuditVal&lt;&gt;"",_xlpm.MyAuditVal,_xlpm.MacVal&lt;&gt;"",_xlpm.MacVal,_xlpm.WinVal&lt;&gt;"",_xlpm.WinVal,_xlpm.CSVVal&lt;&gt;"",_xlpm.CSVVal)),""))</f>
        <v/>
      </c>
      <c r="J564" s="41" t="str" cm="1">
        <f t="array" ref="J564">IF(($Y564+$Z564+$AA564+$AD564)=0,"",IFERROR(_xlfn.LET(_xlpm.CSVVal,IF($Y564=0,"",INDEX(CSV!J$2:J$510,$Y564)),_xlpm.MacVal,IF($Z564=0,"",INDEX(Output_Mac!J$2:J$500,$Z564)),_xlpm.WinVal,IF($AD564=0,"",INDEX(Output_Win!J$2:J$243,$AD564)),_xlpm.MyAuditVal,IF($AA564=0,"",INDEX(My_Audit!I$2:I$456,$AA564)),_xlfn.IFS(_xlpm.MyAuditVal&lt;&gt;"",_xlpm.MyAuditVal,_xlpm.MacVal&lt;&gt;"",_xlpm.MacVal,_xlpm.WinVal&lt;&gt;"",_xlpm.WinVal,_xlpm.CSVVal&lt;&gt;"",_xlpm.CSVVal)),""))</f>
        <v/>
      </c>
      <c r="K564" s="41" t="str" cm="1">
        <f t="array" ref="K564">IF(($Y564+$Z564+$AA564+$AD564)=0,"",IFERROR(_xlfn.LET(_xlpm.CSVVal,IF($Y564=0,"",INDEX(CSV!N$2:N$510,$Y564)),_xlpm.MacVal,IF($Z564=0,"",INDEX(Output_Mac!L$2:L$500,$Z564)),_xlpm.WinVal,IF($AD564=0,"",INDEX(Output_Win!L$2:L$243,$AD564)),_xlpm.MyAuditVal,IF($AA564=0,"",INDEX(My_Audit!J$2:J$456,$AA564)),_xlfn.IFS(_xlpm.MyAuditVal&lt;&gt;"",_xlpm.MyAuditVal,_xlpm.MacVal&lt;&gt;"",_xlpm.MacVal,_xlpm.WinVal&lt;&gt;"",_xlpm.WinVal,_xlpm.CSVVal&lt;&gt;"",_xlpm.CSVVal)),""))</f>
        <v/>
      </c>
      <c r="L564" s="41" t="str" cm="1">
        <f t="array" ref="L564">IF(($Y564+$Z564+$AA564+$AD564)=0,"",IFERROR(_xlfn.LET(_xlpm.CSVVal,IF($Y564=0,"",INDEX(CSV!Q$2:Q$510,$Y564)),_xlpm.MacVal,IF($Z564=0,"",INDEX(Output_Mac!M$2:M$500,$Z564)),_xlpm.WinVal,IF($AD564=0,"",INDEX(Output_Win!M$2:M$243,$AD564)),_xlpm.MyAuditVal,IF($AA564=0,"",INDEX(My_Audit!K$2:K$456,$AA564)),_xlfn.IFS(_xlpm.MyAuditVal&lt;&gt;"",_xlpm.MyAuditVal,_xlpm.MacVal&lt;&gt;"",_xlpm.MacVal,_xlpm.WinVal&lt;&gt;"",_xlpm.WinVal,_xlpm.CSVVal&lt;&gt;"",_xlpm.CSVVal)),""))</f>
        <v/>
      </c>
      <c r="M564" s="41" t="str" cm="1">
        <f t="array" ref="M564">IF(($Y564+$Z564+$AA564+$AD564)=0,"",ExpandDiagCodes(_xlfn.TEXTJOIN(", ",TRUE,IF($AA564=0,"",INDEX(My_Audit!N$2:N$456,$AA564)),IF($Z564=0,"",INDEX(Output_Mac!S$2:S$500,$Z564)),IF($AD564=0,"",INDEX(Output_Win!S$2:S$243,$AD564)),IF($Y564=0,"",INDEX(CSV!AE$2:AE$510,$Y564)))))</f>
        <v/>
      </c>
      <c r="N564" s="41" t="str" cm="1">
        <f t="array" ref="N564">IF(($Y564+$Z564+$AA564+$AD564)=0,"",IFERROR(_xlfn.LET(_xlpm.CSVVal,IF($Y564=0,"",INDEX(CSV!AG$2:AG$510,$Y564)),_xlpm.MacVal,IF($Z564=0,"",INDEX(Output_Mac!T$2:T$500,$Z564)),_xlpm.WinVal,IF($AD564=0,"",INDEX(Output_Win!T$2:T$243,$AD564)),_xlpm.MyAuditVal,IF($AA564=0,"",INDEX(My_Audit!O$2:O$456,$AA564)),_xlfn.IFS(_xlpm.MyAuditVal&lt;&gt;"",_xlpm.MyAuditVal,_xlpm.MacVal&lt;&gt;"",_xlpm.MacVal,_xlpm.WinVal&lt;&gt;"",_xlpm.WinVal,_xlpm.CSVVal&lt;&gt;"",_xlpm.CSVVal)),""))</f>
        <v/>
      </c>
      <c r="O564" s="40" t="str" cm="1">
        <f t="array" ref="O564">IF($AB564=0,"",INDEX(My_Audit!P$2:P$456,$AB564))&amp;""</f>
        <v/>
      </c>
      <c r="P564" s="40"/>
      <c r="Q564" s="41" t="str">
        <f>IF(LEFT(N564,4)="Pass","Nist SP 800-88",My_Audit!R564)&amp;""</f>
        <v/>
      </c>
      <c r="R564" s="40"/>
      <c r="S564" s="40"/>
      <c r="T564" s="41" t="str" cm="1">
        <f t="array" ref="T564">IF($AC564=0,"",INDEX(Models!J$2:J$605,$AC564))</f>
        <v/>
      </c>
      <c r="U564" s="40"/>
      <c r="V564" s="40"/>
      <c r="W564" s="79" t="str" cm="1">
        <f t="array" ref="W564">IF(($Z564+$AA564+$AD564)=0,"",ExpandDiagCodes(_xlfn.TEXTJOIN(", ",TRUE,IF($AA564=0,"",INDEX(My_Audit!L$2:L$456,$AA564)),IF($Z564=0,"",INDEX(Output_Mac!AA$2:AA$500,$Z564)),IF($AD564=0,"",INDEX(Output_Win!AA$2:AA$243,$AD564)))))</f>
        <v/>
      </c>
      <c r="Y564" s="80">
        <f>IFERROR(MATCH($A564,CSV!$A$2:$A$510,0),0)</f>
        <v>0</v>
      </c>
      <c r="Z564" s="80">
        <f>IFERROR(MATCH($A564,Output_Mac!$A$2:$A$500,0),0)</f>
        <v>0</v>
      </c>
      <c r="AA564" s="80">
        <f>IFERROR(MATCH($A564,My_Audit!$A$2:$A$456,0),0)</f>
        <v>0</v>
      </c>
      <c r="AB564" s="80">
        <f>IFERROR(MATCH($C564,My_Audit!$B$2:$B$456,0),0)</f>
        <v>0</v>
      </c>
      <c r="AC564" s="80">
        <f>IFERROR(MATCH($E564,Models!$I$2:$I$605,0),0)</f>
        <v>0</v>
      </c>
      <c r="AD564" s="80">
        <f>IFERROR(MATCH($A564,Output_Win!$A$2:$A$243,0),0)</f>
        <v>0</v>
      </c>
    </row>
    <row r="565" spans="1:30">
      <c r="A565" s="40" t="str">
        <f>_xlfn.TEXTJOIN("",TRUE,Input!$A$4,TEXT(ROW(My_Audit!A564)+Input!$A$8-1,"00"))</f>
        <v>W4952</v>
      </c>
      <c r="B565" s="40" t="str">
        <f>_xlfn.TEXTJOIN("-",TRUE,"ITD",Input!$A$2,A565)</f>
        <v>ITD-SHR11749-W4952</v>
      </c>
      <c r="C565" s="41" t="str" cm="1">
        <f t="array" ref="C565">IF(($Y565+$Z565+$AA565+$AD565)=0,"",IFERROR(_xlfn.LET(_xlpm.CSVVal,IF($Y565=0,"",INDEX(CSV!B$2:B$510,$Y565)),_xlpm.MacVal,IF($Z565=0,"",INDEX(Output_Mac!B$2:B$500,$Z565)),_xlpm.WinVal,IF($AD565=0,"",INDEX(Output_Win!B$2:B$243,$AD565)),_xlpm.MyAuditVal,IF($AA565=0,"",INDEX(My_Audit!B$2:B$456,$AA565)),_xlfn.IFS(_xlpm.MyAuditVal&lt;&gt;"",_xlpm.MyAuditVal,_xlpm.MacVal&lt;&gt;"",_xlpm.MacVal,_xlpm.WinVal&lt;&gt;"",_xlpm.WinVal,_xlpm.CSVVal&lt;&gt;"",_xlpm.CSVVal)),""))</f>
        <v/>
      </c>
      <c r="D565" s="41" t="str" cm="1">
        <f t="array" ref="D565">IF(($Y565+$Z565+$AA565+$AD565)=0,"",IFERROR(_xlfn.LET(_xlpm.CSVVal,IF($Y565=0,"",INDEX(CSV!C$2:C$510,$Y565)),_xlpm.MacVal,IF($Z565=0,"",INDEX(Output_Mac!D$2:D$500,$Z565)),_xlpm.WinVal,IF($AD565=0,"",INDEX(Output_Win!D$2:D$243,$AD565)),_xlpm.MyAuditVal,IF($AA565=0,"",INDEX(My_Audit!C$2:C$456,$AA565)),_xlfn.IFS(_xlpm.MyAuditVal&lt;&gt;"",_xlpm.MyAuditVal,_xlpm.MacVal&lt;&gt;"",_xlpm.MacVal,_xlpm.WinVal&lt;&gt;"",_xlpm.WinVal,_xlpm.CSVVal&lt;&gt;"",_xlpm.CSVVal)),""))</f>
        <v/>
      </c>
      <c r="E565" s="41" t="str" cm="1">
        <f t="array" ref="E565">IF(($Y565+$Z565+$AA565+$AD565)=0,"",IFERROR(_xlfn.LET(_xlpm.CSVVal,IF($Y565=0,"",INDEX(CSV!E$2:E$510,$Y565)),_xlpm.MacVal,IF($Z565=0,"",INDEX(Output_Mac!C$2:C$500,$Z565)),_xlpm.WinVal,IF($AD565=0,"",INDEX(Output_Win!C$2:C$243,$AD565)),_xlpm.MyAuditVal,IF($AA565=0,"",INDEX(My_Audit!D$2:D$456,$AA565)),_xlfn.IFS(_xlpm.MyAuditVal&lt;&gt;"",_xlpm.MyAuditVal,_xlpm.MacVal&lt;&gt;"",_xlpm.MacVal,_xlpm.WinVal&lt;&gt;"",_xlpm.WinVal,_xlpm.CSVVal&lt;&gt;"",_xlpm.CSVVal)),""))</f>
        <v/>
      </c>
      <c r="F565" s="41" t="str" cm="1">
        <f t="array" ref="F565">IF(($Y565+$Z565+$AA565+$AD565)=0,"",IFERROR(_xlfn.LET(_xlpm.CSVVal,IF($Y565=0,"",INDEX(CSV!F$2:F$510,$Y565)),_xlpm.MacVal,IF($Z565=0,"",INDEX(Output_Mac!E$2:E$500,$Z565)),_xlpm.WinVal,IF($AD565=0,"",INDEX(Output_Win!E$2:E$243,$AD565)),_xlpm.MyAuditVal,IF($AA565=0,"",INDEX(My_Audit!E$2:E$456,$AA565)),_xlfn.IFS(_xlpm.MyAuditVal&lt;&gt;"",_xlpm.MyAuditVal,_xlpm.MacVal&lt;&gt;"",_xlpm.MacVal,_xlpm.WinVal&lt;&gt;"",_xlpm.WinVal,_xlpm.CSVVal&lt;&gt;"",PROPER(_xlpm.CSVVal))),""))</f>
        <v/>
      </c>
      <c r="G565" s="41" t="str" cm="1">
        <f t="array" ref="G565">IF(($Y565+$Z565+$AA565+$AD565)=0,"",IFERROR(_xlfn.LET(_xlpm.CSVVal,IF($Y565=0,"",INDEX(CSV!G$2:G$510,$Y565)),_xlpm.MacVal,IF($Z565=0,"",INDEX(Output_Mac!G$2:G$500,$Z565)),_xlpm.WinVal,IF($AD565=0,"",INDEX(Output_Win!G$2:G$243,$AD565)),_xlpm.MyAuditVal,IF($AA565=0,"",INDEX(My_Audit!F$2:F$456,$AA565)),_xlfn.IFS(_xlpm.MyAuditVal&lt;&gt;"",_xlpm.MyAuditVal,_xlpm.MacVal&lt;&gt;"",_xlpm.MacVal,_xlpm.WinVal&lt;&gt;"",_xlpm.WinVal,_xlpm.CSVVal&lt;&gt;"",_xlpm.CSVVal)),""))</f>
        <v/>
      </c>
      <c r="H565" s="41" t="str" cm="1">
        <f t="array" ref="H565">IF($Z565&gt;0,INDEX(Output_Mac!H$2:H$500,$Z565),IF($AD565&gt;0,INDEX(Output_Win!H$2:H$243,$AD565),IF($AA565&gt;0,_xlfn.LET(_xlpm.MyAuditVal,INDEX(My_Audit!G$2:G$456,$AA565),IF(_xlpm.MyAuditVal=0,"",_xlpm.MyAuditVal)),"")))</f>
        <v/>
      </c>
      <c r="I565" s="41" t="str" cm="1">
        <f t="array" ref="I565">IF(($Y565+$Z565+$AA565+$AD565)=0,"",IFERROR(_xlfn.LET(_xlpm.CSVVal,IF($Y565=0,"",INDEX(CSV!H$2:H$510,$Y565)),_xlpm.MacVal,IF($Z565=0,"",INDEX(Output_Mac!I$2:I$500,$Z565)),_xlpm.WinVal,IF($AD565=0,"",INDEX(Output_Win!I$2:I$243,$AD565)),_xlpm.MyAuditVal,IF($AA565=0,"",INDEX(My_Audit!H$2:H$456,$AA565)),_xlfn.IFS(_xlpm.MyAuditVal&lt;&gt;"",_xlpm.MyAuditVal,_xlpm.MacVal&lt;&gt;"",_xlpm.MacVal,_xlpm.WinVal&lt;&gt;"",_xlpm.WinVal,_xlpm.CSVVal&lt;&gt;"",_xlpm.CSVVal)),""))</f>
        <v/>
      </c>
      <c r="J565" s="41" t="str" cm="1">
        <f t="array" ref="J565">IF(($Y565+$Z565+$AA565+$AD565)=0,"",IFERROR(_xlfn.LET(_xlpm.CSVVal,IF($Y565=0,"",INDEX(CSV!J$2:J$510,$Y565)),_xlpm.MacVal,IF($Z565=0,"",INDEX(Output_Mac!J$2:J$500,$Z565)),_xlpm.WinVal,IF($AD565=0,"",INDEX(Output_Win!J$2:J$243,$AD565)),_xlpm.MyAuditVal,IF($AA565=0,"",INDEX(My_Audit!I$2:I$456,$AA565)),_xlfn.IFS(_xlpm.MyAuditVal&lt;&gt;"",_xlpm.MyAuditVal,_xlpm.MacVal&lt;&gt;"",_xlpm.MacVal,_xlpm.WinVal&lt;&gt;"",_xlpm.WinVal,_xlpm.CSVVal&lt;&gt;"",_xlpm.CSVVal)),""))</f>
        <v/>
      </c>
      <c r="K565" s="41" t="str" cm="1">
        <f t="array" ref="K565">IF(($Y565+$Z565+$AA565+$AD565)=0,"",IFERROR(_xlfn.LET(_xlpm.CSVVal,IF($Y565=0,"",INDEX(CSV!N$2:N$510,$Y565)),_xlpm.MacVal,IF($Z565=0,"",INDEX(Output_Mac!L$2:L$500,$Z565)),_xlpm.WinVal,IF($AD565=0,"",INDEX(Output_Win!L$2:L$243,$AD565)),_xlpm.MyAuditVal,IF($AA565=0,"",INDEX(My_Audit!J$2:J$456,$AA565)),_xlfn.IFS(_xlpm.MyAuditVal&lt;&gt;"",_xlpm.MyAuditVal,_xlpm.MacVal&lt;&gt;"",_xlpm.MacVal,_xlpm.WinVal&lt;&gt;"",_xlpm.WinVal,_xlpm.CSVVal&lt;&gt;"",_xlpm.CSVVal)),""))</f>
        <v/>
      </c>
      <c r="L565" s="41" t="str" cm="1">
        <f t="array" ref="L565">IF(($Y565+$Z565+$AA565+$AD565)=0,"",IFERROR(_xlfn.LET(_xlpm.CSVVal,IF($Y565=0,"",INDEX(CSV!Q$2:Q$510,$Y565)),_xlpm.MacVal,IF($Z565=0,"",INDEX(Output_Mac!M$2:M$500,$Z565)),_xlpm.WinVal,IF($AD565=0,"",INDEX(Output_Win!M$2:M$243,$AD565)),_xlpm.MyAuditVal,IF($AA565=0,"",INDEX(My_Audit!K$2:K$456,$AA565)),_xlfn.IFS(_xlpm.MyAuditVal&lt;&gt;"",_xlpm.MyAuditVal,_xlpm.MacVal&lt;&gt;"",_xlpm.MacVal,_xlpm.WinVal&lt;&gt;"",_xlpm.WinVal,_xlpm.CSVVal&lt;&gt;"",_xlpm.CSVVal)),""))</f>
        <v/>
      </c>
      <c r="M565" s="41" t="str" cm="1">
        <f t="array" ref="M565">IF(($Y565+$Z565+$AA565+$AD565)=0,"",ExpandDiagCodes(_xlfn.TEXTJOIN(", ",TRUE,IF($AA565=0,"",INDEX(My_Audit!N$2:N$456,$AA565)),IF($Z565=0,"",INDEX(Output_Mac!S$2:S$500,$Z565)),IF($AD565=0,"",INDEX(Output_Win!S$2:S$243,$AD565)),IF($Y565=0,"",INDEX(CSV!AE$2:AE$510,$Y565)))))</f>
        <v/>
      </c>
      <c r="N565" s="41" t="str" cm="1">
        <f t="array" ref="N565">IF(($Y565+$Z565+$AA565+$AD565)=0,"",IFERROR(_xlfn.LET(_xlpm.CSVVal,IF($Y565=0,"",INDEX(CSV!AG$2:AG$510,$Y565)),_xlpm.MacVal,IF($Z565=0,"",INDEX(Output_Mac!T$2:T$500,$Z565)),_xlpm.WinVal,IF($AD565=0,"",INDEX(Output_Win!T$2:T$243,$AD565)),_xlpm.MyAuditVal,IF($AA565=0,"",INDEX(My_Audit!O$2:O$456,$AA565)),_xlfn.IFS(_xlpm.MyAuditVal&lt;&gt;"",_xlpm.MyAuditVal,_xlpm.MacVal&lt;&gt;"",_xlpm.MacVal,_xlpm.WinVal&lt;&gt;"",_xlpm.WinVal,_xlpm.CSVVal&lt;&gt;"",_xlpm.CSVVal)),""))</f>
        <v/>
      </c>
      <c r="O565" s="40" t="str" cm="1">
        <f t="array" ref="O565">IF($AB565=0,"",INDEX(My_Audit!P$2:P$456,$AB565))&amp;""</f>
        <v/>
      </c>
      <c r="P565" s="40"/>
      <c r="Q565" s="41" t="str">
        <f>IF(LEFT(N565,4)="Pass","Nist SP 800-88",My_Audit!R565)&amp;""</f>
        <v/>
      </c>
      <c r="R565" s="40"/>
      <c r="S565" s="40"/>
      <c r="T565" s="41" t="str" cm="1">
        <f t="array" ref="T565">IF($AC565=0,"",INDEX(Models!J$2:J$605,$AC565))</f>
        <v/>
      </c>
      <c r="U565" s="40"/>
      <c r="V565" s="40"/>
      <c r="W565" s="79" t="str" cm="1">
        <f t="array" ref="W565">IF(($Z565+$AA565+$AD565)=0,"",ExpandDiagCodes(_xlfn.TEXTJOIN(", ",TRUE,IF($AA565=0,"",INDEX(My_Audit!L$2:L$456,$AA565)),IF($Z565=0,"",INDEX(Output_Mac!AA$2:AA$500,$Z565)),IF($AD565=0,"",INDEX(Output_Win!AA$2:AA$243,$AD565)))))</f>
        <v/>
      </c>
      <c r="Y565" s="80">
        <f>IFERROR(MATCH($A565,CSV!$A$2:$A$510,0),0)</f>
        <v>0</v>
      </c>
      <c r="Z565" s="80">
        <f>IFERROR(MATCH($A565,Output_Mac!$A$2:$A$500,0),0)</f>
        <v>0</v>
      </c>
      <c r="AA565" s="80">
        <f>IFERROR(MATCH($A565,My_Audit!$A$2:$A$456,0),0)</f>
        <v>0</v>
      </c>
      <c r="AB565" s="80">
        <f>IFERROR(MATCH($C565,My_Audit!$B$2:$B$456,0),0)</f>
        <v>0</v>
      </c>
      <c r="AC565" s="80">
        <f>IFERROR(MATCH($E565,Models!$I$2:$I$605,0),0)</f>
        <v>0</v>
      </c>
      <c r="AD565" s="80">
        <f>IFERROR(MATCH($A565,Output_Win!$A$2:$A$243,0),0)</f>
        <v>0</v>
      </c>
    </row>
    <row r="566" spans="1:30">
      <c r="A566" s="40" t="str">
        <f>_xlfn.TEXTJOIN("",TRUE,Input!$A$4,TEXT(ROW(My_Audit!A565)+Input!$A$8-1,"00"))</f>
        <v>W4953</v>
      </c>
      <c r="B566" s="40" t="str">
        <f>_xlfn.TEXTJOIN("-",TRUE,"ITD",Input!$A$2,A566)</f>
        <v>ITD-SHR11749-W4953</v>
      </c>
      <c r="C566" s="41" t="str" cm="1">
        <f t="array" ref="C566">IF(($Y566+$Z566+$AA566+$AD566)=0,"",IFERROR(_xlfn.LET(_xlpm.CSVVal,IF($Y566=0,"",INDEX(CSV!B$2:B$510,$Y566)),_xlpm.MacVal,IF($Z566=0,"",INDEX(Output_Mac!B$2:B$500,$Z566)),_xlpm.WinVal,IF($AD566=0,"",INDEX(Output_Win!B$2:B$243,$AD566)),_xlpm.MyAuditVal,IF($AA566=0,"",INDEX(My_Audit!B$2:B$456,$AA566)),_xlfn.IFS(_xlpm.MyAuditVal&lt;&gt;"",_xlpm.MyAuditVal,_xlpm.MacVal&lt;&gt;"",_xlpm.MacVal,_xlpm.WinVal&lt;&gt;"",_xlpm.WinVal,_xlpm.CSVVal&lt;&gt;"",_xlpm.CSVVal)),""))</f>
        <v/>
      </c>
      <c r="D566" s="41" t="str" cm="1">
        <f t="array" ref="D566">IF(($Y566+$Z566+$AA566+$AD566)=0,"",IFERROR(_xlfn.LET(_xlpm.CSVVal,IF($Y566=0,"",INDEX(CSV!C$2:C$510,$Y566)),_xlpm.MacVal,IF($Z566=0,"",INDEX(Output_Mac!D$2:D$500,$Z566)),_xlpm.WinVal,IF($AD566=0,"",INDEX(Output_Win!D$2:D$243,$AD566)),_xlpm.MyAuditVal,IF($AA566=0,"",INDEX(My_Audit!C$2:C$456,$AA566)),_xlfn.IFS(_xlpm.MyAuditVal&lt;&gt;"",_xlpm.MyAuditVal,_xlpm.MacVal&lt;&gt;"",_xlpm.MacVal,_xlpm.WinVal&lt;&gt;"",_xlpm.WinVal,_xlpm.CSVVal&lt;&gt;"",_xlpm.CSVVal)),""))</f>
        <v/>
      </c>
      <c r="E566" s="41" t="str" cm="1">
        <f t="array" ref="E566">IF(($Y566+$Z566+$AA566+$AD566)=0,"",IFERROR(_xlfn.LET(_xlpm.CSVVal,IF($Y566=0,"",INDEX(CSV!E$2:E$510,$Y566)),_xlpm.MacVal,IF($Z566=0,"",INDEX(Output_Mac!C$2:C$500,$Z566)),_xlpm.WinVal,IF($AD566=0,"",INDEX(Output_Win!C$2:C$243,$AD566)),_xlpm.MyAuditVal,IF($AA566=0,"",INDEX(My_Audit!D$2:D$456,$AA566)),_xlfn.IFS(_xlpm.MyAuditVal&lt;&gt;"",_xlpm.MyAuditVal,_xlpm.MacVal&lt;&gt;"",_xlpm.MacVal,_xlpm.WinVal&lt;&gt;"",_xlpm.WinVal,_xlpm.CSVVal&lt;&gt;"",_xlpm.CSVVal)),""))</f>
        <v/>
      </c>
      <c r="F566" s="41" t="str" cm="1">
        <f t="array" ref="F566">IF(($Y566+$Z566+$AA566+$AD566)=0,"",IFERROR(_xlfn.LET(_xlpm.CSVVal,IF($Y566=0,"",INDEX(CSV!F$2:F$510,$Y566)),_xlpm.MacVal,IF($Z566=0,"",INDEX(Output_Mac!E$2:E$500,$Z566)),_xlpm.WinVal,IF($AD566=0,"",INDEX(Output_Win!E$2:E$243,$AD566)),_xlpm.MyAuditVal,IF($AA566=0,"",INDEX(My_Audit!E$2:E$456,$AA566)),_xlfn.IFS(_xlpm.MyAuditVal&lt;&gt;"",_xlpm.MyAuditVal,_xlpm.MacVal&lt;&gt;"",_xlpm.MacVal,_xlpm.WinVal&lt;&gt;"",_xlpm.WinVal,_xlpm.CSVVal&lt;&gt;"",PROPER(_xlpm.CSVVal))),""))</f>
        <v/>
      </c>
      <c r="G566" s="41" t="str" cm="1">
        <f t="array" ref="G566">IF(($Y566+$Z566+$AA566+$AD566)=0,"",IFERROR(_xlfn.LET(_xlpm.CSVVal,IF($Y566=0,"",INDEX(CSV!G$2:G$510,$Y566)),_xlpm.MacVal,IF($Z566=0,"",INDEX(Output_Mac!G$2:G$500,$Z566)),_xlpm.WinVal,IF($AD566=0,"",INDEX(Output_Win!G$2:G$243,$AD566)),_xlpm.MyAuditVal,IF($AA566=0,"",INDEX(My_Audit!F$2:F$456,$AA566)),_xlfn.IFS(_xlpm.MyAuditVal&lt;&gt;"",_xlpm.MyAuditVal,_xlpm.MacVal&lt;&gt;"",_xlpm.MacVal,_xlpm.WinVal&lt;&gt;"",_xlpm.WinVal,_xlpm.CSVVal&lt;&gt;"",_xlpm.CSVVal)),""))</f>
        <v/>
      </c>
      <c r="H566" s="41" t="str" cm="1">
        <f t="array" ref="H566">IF($Z566&gt;0,INDEX(Output_Mac!H$2:H$500,$Z566),IF($AD566&gt;0,INDEX(Output_Win!H$2:H$243,$AD566),IF($AA566&gt;0,_xlfn.LET(_xlpm.MyAuditVal,INDEX(My_Audit!G$2:G$456,$AA566),IF(_xlpm.MyAuditVal=0,"",_xlpm.MyAuditVal)),"")))</f>
        <v/>
      </c>
      <c r="I566" s="41" t="str" cm="1">
        <f t="array" ref="I566">IF(($Y566+$Z566+$AA566+$AD566)=0,"",IFERROR(_xlfn.LET(_xlpm.CSVVal,IF($Y566=0,"",INDEX(CSV!H$2:H$510,$Y566)),_xlpm.MacVal,IF($Z566=0,"",INDEX(Output_Mac!I$2:I$500,$Z566)),_xlpm.WinVal,IF($AD566=0,"",INDEX(Output_Win!I$2:I$243,$AD566)),_xlpm.MyAuditVal,IF($AA566=0,"",INDEX(My_Audit!H$2:H$456,$AA566)),_xlfn.IFS(_xlpm.MyAuditVal&lt;&gt;"",_xlpm.MyAuditVal,_xlpm.MacVal&lt;&gt;"",_xlpm.MacVal,_xlpm.WinVal&lt;&gt;"",_xlpm.WinVal,_xlpm.CSVVal&lt;&gt;"",_xlpm.CSVVal)),""))</f>
        <v/>
      </c>
      <c r="J566" s="41" t="str" cm="1">
        <f t="array" ref="J566">IF(($Y566+$Z566+$AA566+$AD566)=0,"",IFERROR(_xlfn.LET(_xlpm.CSVVal,IF($Y566=0,"",INDEX(CSV!J$2:J$510,$Y566)),_xlpm.MacVal,IF($Z566=0,"",INDEX(Output_Mac!J$2:J$500,$Z566)),_xlpm.WinVal,IF($AD566=0,"",INDEX(Output_Win!J$2:J$243,$AD566)),_xlpm.MyAuditVal,IF($AA566=0,"",INDEX(My_Audit!I$2:I$456,$AA566)),_xlfn.IFS(_xlpm.MyAuditVal&lt;&gt;"",_xlpm.MyAuditVal,_xlpm.MacVal&lt;&gt;"",_xlpm.MacVal,_xlpm.WinVal&lt;&gt;"",_xlpm.WinVal,_xlpm.CSVVal&lt;&gt;"",_xlpm.CSVVal)),""))</f>
        <v/>
      </c>
      <c r="K566" s="41" t="str" cm="1">
        <f t="array" ref="K566">IF(($Y566+$Z566+$AA566+$AD566)=0,"",IFERROR(_xlfn.LET(_xlpm.CSVVal,IF($Y566=0,"",INDEX(CSV!N$2:N$510,$Y566)),_xlpm.MacVal,IF($Z566=0,"",INDEX(Output_Mac!L$2:L$500,$Z566)),_xlpm.WinVal,IF($AD566=0,"",INDEX(Output_Win!L$2:L$243,$AD566)),_xlpm.MyAuditVal,IF($AA566=0,"",INDEX(My_Audit!J$2:J$456,$AA566)),_xlfn.IFS(_xlpm.MyAuditVal&lt;&gt;"",_xlpm.MyAuditVal,_xlpm.MacVal&lt;&gt;"",_xlpm.MacVal,_xlpm.WinVal&lt;&gt;"",_xlpm.WinVal,_xlpm.CSVVal&lt;&gt;"",_xlpm.CSVVal)),""))</f>
        <v/>
      </c>
      <c r="L566" s="41" t="str" cm="1">
        <f t="array" ref="L566">IF(($Y566+$Z566+$AA566+$AD566)=0,"",IFERROR(_xlfn.LET(_xlpm.CSVVal,IF($Y566=0,"",INDEX(CSV!Q$2:Q$510,$Y566)),_xlpm.MacVal,IF($Z566=0,"",INDEX(Output_Mac!M$2:M$500,$Z566)),_xlpm.WinVal,IF($AD566=0,"",INDEX(Output_Win!M$2:M$243,$AD566)),_xlpm.MyAuditVal,IF($AA566=0,"",INDEX(My_Audit!K$2:K$456,$AA566)),_xlfn.IFS(_xlpm.MyAuditVal&lt;&gt;"",_xlpm.MyAuditVal,_xlpm.MacVal&lt;&gt;"",_xlpm.MacVal,_xlpm.WinVal&lt;&gt;"",_xlpm.WinVal,_xlpm.CSVVal&lt;&gt;"",_xlpm.CSVVal)),""))</f>
        <v/>
      </c>
      <c r="M566" s="41" t="str" cm="1">
        <f t="array" ref="M566">IF(($Y566+$Z566+$AA566+$AD566)=0,"",ExpandDiagCodes(_xlfn.TEXTJOIN(", ",TRUE,IF($AA566=0,"",INDEX(My_Audit!N$2:N$456,$AA566)),IF($Z566=0,"",INDEX(Output_Mac!S$2:S$500,$Z566)),IF($AD566=0,"",INDEX(Output_Win!S$2:S$243,$AD566)),IF($Y566=0,"",INDEX(CSV!AE$2:AE$510,$Y566)))))</f>
        <v/>
      </c>
      <c r="N566" s="41" t="str" cm="1">
        <f t="array" ref="N566">IF(($Y566+$Z566+$AA566+$AD566)=0,"",IFERROR(_xlfn.LET(_xlpm.CSVVal,IF($Y566=0,"",INDEX(CSV!AG$2:AG$510,$Y566)),_xlpm.MacVal,IF($Z566=0,"",INDEX(Output_Mac!T$2:T$500,$Z566)),_xlpm.WinVal,IF($AD566=0,"",INDEX(Output_Win!T$2:T$243,$AD566)),_xlpm.MyAuditVal,IF($AA566=0,"",INDEX(My_Audit!O$2:O$456,$AA566)),_xlfn.IFS(_xlpm.MyAuditVal&lt;&gt;"",_xlpm.MyAuditVal,_xlpm.MacVal&lt;&gt;"",_xlpm.MacVal,_xlpm.WinVal&lt;&gt;"",_xlpm.WinVal,_xlpm.CSVVal&lt;&gt;"",_xlpm.CSVVal)),""))</f>
        <v/>
      </c>
      <c r="O566" s="40" t="str" cm="1">
        <f t="array" ref="O566">IF($AB566=0,"",INDEX(My_Audit!P$2:P$456,$AB566))&amp;""</f>
        <v/>
      </c>
      <c r="P566" s="40"/>
      <c r="Q566" s="41" t="str">
        <f>IF(LEFT(N566,4)="Pass","Nist SP 800-88",My_Audit!R566)&amp;""</f>
        <v/>
      </c>
      <c r="R566" s="40"/>
      <c r="S566" s="40"/>
      <c r="T566" s="41" t="str" cm="1">
        <f t="array" ref="T566">IF($AC566=0,"",INDEX(Models!J$2:J$605,$AC566))</f>
        <v/>
      </c>
      <c r="U566" s="40"/>
      <c r="V566" s="40"/>
      <c r="W566" s="79" t="str" cm="1">
        <f t="array" ref="W566">IF(($Z566+$AA566+$AD566)=0,"",ExpandDiagCodes(_xlfn.TEXTJOIN(", ",TRUE,IF($AA566=0,"",INDEX(My_Audit!L$2:L$456,$AA566)),IF($Z566=0,"",INDEX(Output_Mac!AA$2:AA$500,$Z566)),IF($AD566=0,"",INDEX(Output_Win!AA$2:AA$243,$AD566)))))</f>
        <v/>
      </c>
      <c r="Y566" s="80">
        <f>IFERROR(MATCH($A566,CSV!$A$2:$A$510,0),0)</f>
        <v>0</v>
      </c>
      <c r="Z566" s="80">
        <f>IFERROR(MATCH($A566,Output_Mac!$A$2:$A$500,0),0)</f>
        <v>0</v>
      </c>
      <c r="AA566" s="80">
        <f>IFERROR(MATCH($A566,My_Audit!$A$2:$A$456,0),0)</f>
        <v>0</v>
      </c>
      <c r="AB566" s="80">
        <f>IFERROR(MATCH($C566,My_Audit!$B$2:$B$456,0),0)</f>
        <v>0</v>
      </c>
      <c r="AC566" s="80">
        <f>IFERROR(MATCH($E566,Models!$I$2:$I$605,0),0)</f>
        <v>0</v>
      </c>
      <c r="AD566" s="80">
        <f>IFERROR(MATCH($A566,Output_Win!$A$2:$A$243,0),0)</f>
        <v>0</v>
      </c>
    </row>
    <row r="567" spans="1:30">
      <c r="A567" s="40" t="str">
        <f>_xlfn.TEXTJOIN("",TRUE,Input!$A$4,TEXT(ROW(My_Audit!A566)+Input!$A$8-1,"00"))</f>
        <v>W4954</v>
      </c>
      <c r="B567" s="40" t="str">
        <f>_xlfn.TEXTJOIN("-",TRUE,"ITD",Input!$A$2,A567)</f>
        <v>ITD-SHR11749-W4954</v>
      </c>
      <c r="C567" s="41" t="str" cm="1">
        <f t="array" ref="C567">IF(($Y567+$Z567+$AA567+$AD567)=0,"",IFERROR(_xlfn.LET(_xlpm.CSVVal,IF($Y567=0,"",INDEX(CSV!B$2:B$510,$Y567)),_xlpm.MacVal,IF($Z567=0,"",INDEX(Output_Mac!B$2:B$500,$Z567)),_xlpm.WinVal,IF($AD567=0,"",INDEX(Output_Win!B$2:B$243,$AD567)),_xlpm.MyAuditVal,IF($AA567=0,"",INDEX(My_Audit!B$2:B$456,$AA567)),_xlfn.IFS(_xlpm.MyAuditVal&lt;&gt;"",_xlpm.MyAuditVal,_xlpm.MacVal&lt;&gt;"",_xlpm.MacVal,_xlpm.WinVal&lt;&gt;"",_xlpm.WinVal,_xlpm.CSVVal&lt;&gt;"",_xlpm.CSVVal)),""))</f>
        <v/>
      </c>
      <c r="D567" s="41" t="str" cm="1">
        <f t="array" ref="D567">IF(($Y567+$Z567+$AA567+$AD567)=0,"",IFERROR(_xlfn.LET(_xlpm.CSVVal,IF($Y567=0,"",INDEX(CSV!C$2:C$510,$Y567)),_xlpm.MacVal,IF($Z567=0,"",INDEX(Output_Mac!D$2:D$500,$Z567)),_xlpm.WinVal,IF($AD567=0,"",INDEX(Output_Win!D$2:D$243,$AD567)),_xlpm.MyAuditVal,IF($AA567=0,"",INDEX(My_Audit!C$2:C$456,$AA567)),_xlfn.IFS(_xlpm.MyAuditVal&lt;&gt;"",_xlpm.MyAuditVal,_xlpm.MacVal&lt;&gt;"",_xlpm.MacVal,_xlpm.WinVal&lt;&gt;"",_xlpm.WinVal,_xlpm.CSVVal&lt;&gt;"",_xlpm.CSVVal)),""))</f>
        <v/>
      </c>
      <c r="E567" s="41" t="str" cm="1">
        <f t="array" ref="E567">IF(($Y567+$Z567+$AA567+$AD567)=0,"",IFERROR(_xlfn.LET(_xlpm.CSVVal,IF($Y567=0,"",INDEX(CSV!E$2:E$510,$Y567)),_xlpm.MacVal,IF($Z567=0,"",INDEX(Output_Mac!C$2:C$500,$Z567)),_xlpm.WinVal,IF($AD567=0,"",INDEX(Output_Win!C$2:C$243,$AD567)),_xlpm.MyAuditVal,IF($AA567=0,"",INDEX(My_Audit!D$2:D$456,$AA567)),_xlfn.IFS(_xlpm.MyAuditVal&lt;&gt;"",_xlpm.MyAuditVal,_xlpm.MacVal&lt;&gt;"",_xlpm.MacVal,_xlpm.WinVal&lt;&gt;"",_xlpm.WinVal,_xlpm.CSVVal&lt;&gt;"",_xlpm.CSVVal)),""))</f>
        <v/>
      </c>
      <c r="F567" s="41" t="str" cm="1">
        <f t="array" ref="F567">IF(($Y567+$Z567+$AA567+$AD567)=0,"",IFERROR(_xlfn.LET(_xlpm.CSVVal,IF($Y567=0,"",INDEX(CSV!F$2:F$510,$Y567)),_xlpm.MacVal,IF($Z567=0,"",INDEX(Output_Mac!E$2:E$500,$Z567)),_xlpm.WinVal,IF($AD567=0,"",INDEX(Output_Win!E$2:E$243,$AD567)),_xlpm.MyAuditVal,IF($AA567=0,"",INDEX(My_Audit!E$2:E$456,$AA567)),_xlfn.IFS(_xlpm.MyAuditVal&lt;&gt;"",_xlpm.MyAuditVal,_xlpm.MacVal&lt;&gt;"",_xlpm.MacVal,_xlpm.WinVal&lt;&gt;"",_xlpm.WinVal,_xlpm.CSVVal&lt;&gt;"",PROPER(_xlpm.CSVVal))),""))</f>
        <v/>
      </c>
      <c r="G567" s="41" t="str" cm="1">
        <f t="array" ref="G567">IF(($Y567+$Z567+$AA567+$AD567)=0,"",IFERROR(_xlfn.LET(_xlpm.CSVVal,IF($Y567=0,"",INDEX(CSV!G$2:G$510,$Y567)),_xlpm.MacVal,IF($Z567=0,"",INDEX(Output_Mac!G$2:G$500,$Z567)),_xlpm.WinVal,IF($AD567=0,"",INDEX(Output_Win!G$2:G$243,$AD567)),_xlpm.MyAuditVal,IF($AA567=0,"",INDEX(My_Audit!F$2:F$456,$AA567)),_xlfn.IFS(_xlpm.MyAuditVal&lt;&gt;"",_xlpm.MyAuditVal,_xlpm.MacVal&lt;&gt;"",_xlpm.MacVal,_xlpm.WinVal&lt;&gt;"",_xlpm.WinVal,_xlpm.CSVVal&lt;&gt;"",_xlpm.CSVVal)),""))</f>
        <v/>
      </c>
      <c r="H567" s="41" t="str" cm="1">
        <f t="array" ref="H567">IF($Z567&gt;0,INDEX(Output_Mac!H$2:H$500,$Z567),IF($AD567&gt;0,INDEX(Output_Win!H$2:H$243,$AD567),IF($AA567&gt;0,_xlfn.LET(_xlpm.MyAuditVal,INDEX(My_Audit!G$2:G$456,$AA567),IF(_xlpm.MyAuditVal=0,"",_xlpm.MyAuditVal)),"")))</f>
        <v/>
      </c>
      <c r="I567" s="41" t="str" cm="1">
        <f t="array" ref="I567">IF(($Y567+$Z567+$AA567+$AD567)=0,"",IFERROR(_xlfn.LET(_xlpm.CSVVal,IF($Y567=0,"",INDEX(CSV!H$2:H$510,$Y567)),_xlpm.MacVal,IF($Z567=0,"",INDEX(Output_Mac!I$2:I$500,$Z567)),_xlpm.WinVal,IF($AD567=0,"",INDEX(Output_Win!I$2:I$243,$AD567)),_xlpm.MyAuditVal,IF($AA567=0,"",INDEX(My_Audit!H$2:H$456,$AA567)),_xlfn.IFS(_xlpm.MyAuditVal&lt;&gt;"",_xlpm.MyAuditVal,_xlpm.MacVal&lt;&gt;"",_xlpm.MacVal,_xlpm.WinVal&lt;&gt;"",_xlpm.WinVal,_xlpm.CSVVal&lt;&gt;"",_xlpm.CSVVal)),""))</f>
        <v/>
      </c>
      <c r="J567" s="41" t="str" cm="1">
        <f t="array" ref="J567">IF(($Y567+$Z567+$AA567+$AD567)=0,"",IFERROR(_xlfn.LET(_xlpm.CSVVal,IF($Y567=0,"",INDEX(CSV!J$2:J$510,$Y567)),_xlpm.MacVal,IF($Z567=0,"",INDEX(Output_Mac!J$2:J$500,$Z567)),_xlpm.WinVal,IF($AD567=0,"",INDEX(Output_Win!J$2:J$243,$AD567)),_xlpm.MyAuditVal,IF($AA567=0,"",INDEX(My_Audit!I$2:I$456,$AA567)),_xlfn.IFS(_xlpm.MyAuditVal&lt;&gt;"",_xlpm.MyAuditVal,_xlpm.MacVal&lt;&gt;"",_xlpm.MacVal,_xlpm.WinVal&lt;&gt;"",_xlpm.WinVal,_xlpm.CSVVal&lt;&gt;"",_xlpm.CSVVal)),""))</f>
        <v/>
      </c>
      <c r="K567" s="41" t="str" cm="1">
        <f t="array" ref="K567">IF(($Y567+$Z567+$AA567+$AD567)=0,"",IFERROR(_xlfn.LET(_xlpm.CSVVal,IF($Y567=0,"",INDEX(CSV!N$2:N$510,$Y567)),_xlpm.MacVal,IF($Z567=0,"",INDEX(Output_Mac!L$2:L$500,$Z567)),_xlpm.WinVal,IF($AD567=0,"",INDEX(Output_Win!L$2:L$243,$AD567)),_xlpm.MyAuditVal,IF($AA567=0,"",INDEX(My_Audit!J$2:J$456,$AA567)),_xlfn.IFS(_xlpm.MyAuditVal&lt;&gt;"",_xlpm.MyAuditVal,_xlpm.MacVal&lt;&gt;"",_xlpm.MacVal,_xlpm.WinVal&lt;&gt;"",_xlpm.WinVal,_xlpm.CSVVal&lt;&gt;"",_xlpm.CSVVal)),""))</f>
        <v/>
      </c>
      <c r="L567" s="41" t="str" cm="1">
        <f t="array" ref="L567">IF(($Y567+$Z567+$AA567+$AD567)=0,"",IFERROR(_xlfn.LET(_xlpm.CSVVal,IF($Y567=0,"",INDEX(CSV!Q$2:Q$510,$Y567)),_xlpm.MacVal,IF($Z567=0,"",INDEX(Output_Mac!M$2:M$500,$Z567)),_xlpm.WinVal,IF($AD567=0,"",INDEX(Output_Win!M$2:M$243,$AD567)),_xlpm.MyAuditVal,IF($AA567=0,"",INDEX(My_Audit!K$2:K$456,$AA567)),_xlfn.IFS(_xlpm.MyAuditVal&lt;&gt;"",_xlpm.MyAuditVal,_xlpm.MacVal&lt;&gt;"",_xlpm.MacVal,_xlpm.WinVal&lt;&gt;"",_xlpm.WinVal,_xlpm.CSVVal&lt;&gt;"",_xlpm.CSVVal)),""))</f>
        <v/>
      </c>
      <c r="M567" s="41" t="str" cm="1">
        <f t="array" ref="M567">IF(($Y567+$Z567+$AA567+$AD567)=0,"",ExpandDiagCodes(_xlfn.TEXTJOIN(", ",TRUE,IF($AA567=0,"",INDEX(My_Audit!N$2:N$456,$AA567)),IF($Z567=0,"",INDEX(Output_Mac!S$2:S$500,$Z567)),IF($AD567=0,"",INDEX(Output_Win!S$2:S$243,$AD567)),IF($Y567=0,"",INDEX(CSV!AE$2:AE$510,$Y567)))))</f>
        <v/>
      </c>
      <c r="N567" s="41" t="str" cm="1">
        <f t="array" ref="N567">IF(($Y567+$Z567+$AA567+$AD567)=0,"",IFERROR(_xlfn.LET(_xlpm.CSVVal,IF($Y567=0,"",INDEX(CSV!AG$2:AG$510,$Y567)),_xlpm.MacVal,IF($Z567=0,"",INDEX(Output_Mac!T$2:T$500,$Z567)),_xlpm.WinVal,IF($AD567=0,"",INDEX(Output_Win!T$2:T$243,$AD567)),_xlpm.MyAuditVal,IF($AA567=0,"",INDEX(My_Audit!O$2:O$456,$AA567)),_xlfn.IFS(_xlpm.MyAuditVal&lt;&gt;"",_xlpm.MyAuditVal,_xlpm.MacVal&lt;&gt;"",_xlpm.MacVal,_xlpm.WinVal&lt;&gt;"",_xlpm.WinVal,_xlpm.CSVVal&lt;&gt;"",_xlpm.CSVVal)),""))</f>
        <v/>
      </c>
      <c r="O567" s="40" t="str" cm="1">
        <f t="array" ref="O567">IF($AB567=0,"",INDEX(My_Audit!P$2:P$456,$AB567))&amp;""</f>
        <v/>
      </c>
      <c r="P567" s="40"/>
      <c r="Q567" s="41" t="str">
        <f>IF(LEFT(N567,4)="Pass","Nist SP 800-88",My_Audit!R567)&amp;""</f>
        <v/>
      </c>
      <c r="R567" s="40"/>
      <c r="S567" s="40"/>
      <c r="T567" s="41" t="str" cm="1">
        <f t="array" ref="T567">IF($AC567=0,"",INDEX(Models!J$2:J$605,$AC567))</f>
        <v/>
      </c>
      <c r="U567" s="40"/>
      <c r="V567" s="40"/>
      <c r="W567" s="79" t="str" cm="1">
        <f t="array" ref="W567">IF(($Z567+$AA567+$AD567)=0,"",ExpandDiagCodes(_xlfn.TEXTJOIN(", ",TRUE,IF($AA567=0,"",INDEX(My_Audit!L$2:L$456,$AA567)),IF($Z567=0,"",INDEX(Output_Mac!AA$2:AA$500,$Z567)),IF($AD567=0,"",INDEX(Output_Win!AA$2:AA$243,$AD567)))))</f>
        <v/>
      </c>
      <c r="Y567" s="80">
        <f>IFERROR(MATCH($A567,CSV!$A$2:$A$510,0),0)</f>
        <v>0</v>
      </c>
      <c r="Z567" s="80">
        <f>IFERROR(MATCH($A567,Output_Mac!$A$2:$A$500,0),0)</f>
        <v>0</v>
      </c>
      <c r="AA567" s="80">
        <f>IFERROR(MATCH($A567,My_Audit!$A$2:$A$456,0),0)</f>
        <v>0</v>
      </c>
      <c r="AB567" s="80">
        <f>IFERROR(MATCH($C567,My_Audit!$B$2:$B$456,0),0)</f>
        <v>0</v>
      </c>
      <c r="AC567" s="80">
        <f>IFERROR(MATCH($E567,Models!$I$2:$I$605,0),0)</f>
        <v>0</v>
      </c>
      <c r="AD567" s="80">
        <f>IFERROR(MATCH($A567,Output_Win!$A$2:$A$243,0),0)</f>
        <v>0</v>
      </c>
    </row>
    <row r="568" spans="1:30">
      <c r="A568" s="40" t="str">
        <f>_xlfn.TEXTJOIN("",TRUE,Input!$A$4,TEXT(ROW(My_Audit!A567)+Input!$A$8-1,"00"))</f>
        <v>W4955</v>
      </c>
      <c r="B568" s="40" t="str">
        <f>_xlfn.TEXTJOIN("-",TRUE,"ITD",Input!$A$2,A568)</f>
        <v>ITD-SHR11749-W4955</v>
      </c>
      <c r="C568" s="41" t="str" cm="1">
        <f t="array" ref="C568">IF(($Y568+$Z568+$AA568+$AD568)=0,"",IFERROR(_xlfn.LET(_xlpm.CSVVal,IF($Y568=0,"",INDEX(CSV!B$2:B$510,$Y568)),_xlpm.MacVal,IF($Z568=0,"",INDEX(Output_Mac!B$2:B$500,$Z568)),_xlpm.WinVal,IF($AD568=0,"",INDEX(Output_Win!B$2:B$243,$AD568)),_xlpm.MyAuditVal,IF($AA568=0,"",INDEX(My_Audit!B$2:B$456,$AA568)),_xlfn.IFS(_xlpm.MyAuditVal&lt;&gt;"",_xlpm.MyAuditVal,_xlpm.MacVal&lt;&gt;"",_xlpm.MacVal,_xlpm.WinVal&lt;&gt;"",_xlpm.WinVal,_xlpm.CSVVal&lt;&gt;"",_xlpm.CSVVal)),""))</f>
        <v/>
      </c>
      <c r="D568" s="41" t="str" cm="1">
        <f t="array" ref="D568">IF(($Y568+$Z568+$AA568+$AD568)=0,"",IFERROR(_xlfn.LET(_xlpm.CSVVal,IF($Y568=0,"",INDEX(CSV!C$2:C$510,$Y568)),_xlpm.MacVal,IF($Z568=0,"",INDEX(Output_Mac!D$2:D$500,$Z568)),_xlpm.WinVal,IF($AD568=0,"",INDEX(Output_Win!D$2:D$243,$AD568)),_xlpm.MyAuditVal,IF($AA568=0,"",INDEX(My_Audit!C$2:C$456,$AA568)),_xlfn.IFS(_xlpm.MyAuditVal&lt;&gt;"",_xlpm.MyAuditVal,_xlpm.MacVal&lt;&gt;"",_xlpm.MacVal,_xlpm.WinVal&lt;&gt;"",_xlpm.WinVal,_xlpm.CSVVal&lt;&gt;"",_xlpm.CSVVal)),""))</f>
        <v/>
      </c>
      <c r="E568" s="41" t="str" cm="1">
        <f t="array" ref="E568">IF(($Y568+$Z568+$AA568+$AD568)=0,"",IFERROR(_xlfn.LET(_xlpm.CSVVal,IF($Y568=0,"",INDEX(CSV!E$2:E$510,$Y568)),_xlpm.MacVal,IF($Z568=0,"",INDEX(Output_Mac!C$2:C$500,$Z568)),_xlpm.WinVal,IF($AD568=0,"",INDEX(Output_Win!C$2:C$243,$AD568)),_xlpm.MyAuditVal,IF($AA568=0,"",INDEX(My_Audit!D$2:D$456,$AA568)),_xlfn.IFS(_xlpm.MyAuditVal&lt;&gt;"",_xlpm.MyAuditVal,_xlpm.MacVal&lt;&gt;"",_xlpm.MacVal,_xlpm.WinVal&lt;&gt;"",_xlpm.WinVal,_xlpm.CSVVal&lt;&gt;"",_xlpm.CSVVal)),""))</f>
        <v/>
      </c>
      <c r="F568" s="41" t="str" cm="1">
        <f t="array" ref="F568">IF(($Y568+$Z568+$AA568+$AD568)=0,"",IFERROR(_xlfn.LET(_xlpm.CSVVal,IF($Y568=0,"",INDEX(CSV!F$2:F$510,$Y568)),_xlpm.MacVal,IF($Z568=0,"",INDEX(Output_Mac!E$2:E$500,$Z568)),_xlpm.WinVal,IF($AD568=0,"",INDEX(Output_Win!E$2:E$243,$AD568)),_xlpm.MyAuditVal,IF($AA568=0,"",INDEX(My_Audit!E$2:E$456,$AA568)),_xlfn.IFS(_xlpm.MyAuditVal&lt;&gt;"",_xlpm.MyAuditVal,_xlpm.MacVal&lt;&gt;"",_xlpm.MacVal,_xlpm.WinVal&lt;&gt;"",_xlpm.WinVal,_xlpm.CSVVal&lt;&gt;"",PROPER(_xlpm.CSVVal))),""))</f>
        <v/>
      </c>
      <c r="G568" s="41" t="str" cm="1">
        <f t="array" ref="G568">IF(($Y568+$Z568+$AA568+$AD568)=0,"",IFERROR(_xlfn.LET(_xlpm.CSVVal,IF($Y568=0,"",INDEX(CSV!G$2:G$510,$Y568)),_xlpm.MacVal,IF($Z568=0,"",INDEX(Output_Mac!G$2:G$500,$Z568)),_xlpm.WinVal,IF($AD568=0,"",INDEX(Output_Win!G$2:G$243,$AD568)),_xlpm.MyAuditVal,IF($AA568=0,"",INDEX(My_Audit!F$2:F$456,$AA568)),_xlfn.IFS(_xlpm.MyAuditVal&lt;&gt;"",_xlpm.MyAuditVal,_xlpm.MacVal&lt;&gt;"",_xlpm.MacVal,_xlpm.WinVal&lt;&gt;"",_xlpm.WinVal,_xlpm.CSVVal&lt;&gt;"",_xlpm.CSVVal)),""))</f>
        <v/>
      </c>
      <c r="H568" s="41" t="str" cm="1">
        <f t="array" ref="H568">IF($Z568&gt;0,INDEX(Output_Mac!H$2:H$500,$Z568),IF($AD568&gt;0,INDEX(Output_Win!H$2:H$243,$AD568),IF($AA568&gt;0,_xlfn.LET(_xlpm.MyAuditVal,INDEX(My_Audit!G$2:G$456,$AA568),IF(_xlpm.MyAuditVal=0,"",_xlpm.MyAuditVal)),"")))</f>
        <v/>
      </c>
      <c r="I568" s="41" t="str" cm="1">
        <f t="array" ref="I568">IF(($Y568+$Z568+$AA568+$AD568)=0,"",IFERROR(_xlfn.LET(_xlpm.CSVVal,IF($Y568=0,"",INDEX(CSV!H$2:H$510,$Y568)),_xlpm.MacVal,IF($Z568=0,"",INDEX(Output_Mac!I$2:I$500,$Z568)),_xlpm.WinVal,IF($AD568=0,"",INDEX(Output_Win!I$2:I$243,$AD568)),_xlpm.MyAuditVal,IF($AA568=0,"",INDEX(My_Audit!H$2:H$456,$AA568)),_xlfn.IFS(_xlpm.MyAuditVal&lt;&gt;"",_xlpm.MyAuditVal,_xlpm.MacVal&lt;&gt;"",_xlpm.MacVal,_xlpm.WinVal&lt;&gt;"",_xlpm.WinVal,_xlpm.CSVVal&lt;&gt;"",_xlpm.CSVVal)),""))</f>
        <v/>
      </c>
      <c r="J568" s="41" t="str" cm="1">
        <f t="array" ref="J568">IF(($Y568+$Z568+$AA568+$AD568)=0,"",IFERROR(_xlfn.LET(_xlpm.CSVVal,IF($Y568=0,"",INDEX(CSV!J$2:J$510,$Y568)),_xlpm.MacVal,IF($Z568=0,"",INDEX(Output_Mac!J$2:J$500,$Z568)),_xlpm.WinVal,IF($AD568=0,"",INDEX(Output_Win!J$2:J$243,$AD568)),_xlpm.MyAuditVal,IF($AA568=0,"",INDEX(My_Audit!I$2:I$456,$AA568)),_xlfn.IFS(_xlpm.MyAuditVal&lt;&gt;"",_xlpm.MyAuditVal,_xlpm.MacVal&lt;&gt;"",_xlpm.MacVal,_xlpm.WinVal&lt;&gt;"",_xlpm.WinVal,_xlpm.CSVVal&lt;&gt;"",_xlpm.CSVVal)),""))</f>
        <v/>
      </c>
      <c r="K568" s="41" t="str" cm="1">
        <f t="array" ref="K568">IF(($Y568+$Z568+$AA568+$AD568)=0,"",IFERROR(_xlfn.LET(_xlpm.CSVVal,IF($Y568=0,"",INDEX(CSV!N$2:N$510,$Y568)),_xlpm.MacVal,IF($Z568=0,"",INDEX(Output_Mac!L$2:L$500,$Z568)),_xlpm.WinVal,IF($AD568=0,"",INDEX(Output_Win!L$2:L$243,$AD568)),_xlpm.MyAuditVal,IF($AA568=0,"",INDEX(My_Audit!J$2:J$456,$AA568)),_xlfn.IFS(_xlpm.MyAuditVal&lt;&gt;"",_xlpm.MyAuditVal,_xlpm.MacVal&lt;&gt;"",_xlpm.MacVal,_xlpm.WinVal&lt;&gt;"",_xlpm.WinVal,_xlpm.CSVVal&lt;&gt;"",_xlpm.CSVVal)),""))</f>
        <v/>
      </c>
      <c r="L568" s="41" t="str" cm="1">
        <f t="array" ref="L568">IF(($Y568+$Z568+$AA568+$AD568)=0,"",IFERROR(_xlfn.LET(_xlpm.CSVVal,IF($Y568=0,"",INDEX(CSV!Q$2:Q$510,$Y568)),_xlpm.MacVal,IF($Z568=0,"",INDEX(Output_Mac!M$2:M$500,$Z568)),_xlpm.WinVal,IF($AD568=0,"",INDEX(Output_Win!M$2:M$243,$AD568)),_xlpm.MyAuditVal,IF($AA568=0,"",INDEX(My_Audit!K$2:K$456,$AA568)),_xlfn.IFS(_xlpm.MyAuditVal&lt;&gt;"",_xlpm.MyAuditVal,_xlpm.MacVal&lt;&gt;"",_xlpm.MacVal,_xlpm.WinVal&lt;&gt;"",_xlpm.WinVal,_xlpm.CSVVal&lt;&gt;"",_xlpm.CSVVal)),""))</f>
        <v/>
      </c>
      <c r="M568" s="41" t="str" cm="1">
        <f t="array" ref="M568">IF(($Y568+$Z568+$AA568+$AD568)=0,"",ExpandDiagCodes(_xlfn.TEXTJOIN(", ",TRUE,IF($AA568=0,"",INDEX(My_Audit!N$2:N$456,$AA568)),IF($Z568=0,"",INDEX(Output_Mac!S$2:S$500,$Z568)),IF($AD568=0,"",INDEX(Output_Win!S$2:S$243,$AD568)),IF($Y568=0,"",INDEX(CSV!AE$2:AE$510,$Y568)))))</f>
        <v/>
      </c>
      <c r="N568" s="41" t="str" cm="1">
        <f t="array" ref="N568">IF(($Y568+$Z568+$AA568+$AD568)=0,"",IFERROR(_xlfn.LET(_xlpm.CSVVal,IF($Y568=0,"",INDEX(CSV!AG$2:AG$510,$Y568)),_xlpm.MacVal,IF($Z568=0,"",INDEX(Output_Mac!T$2:T$500,$Z568)),_xlpm.WinVal,IF($AD568=0,"",INDEX(Output_Win!T$2:T$243,$AD568)),_xlpm.MyAuditVal,IF($AA568=0,"",INDEX(My_Audit!O$2:O$456,$AA568)),_xlfn.IFS(_xlpm.MyAuditVal&lt;&gt;"",_xlpm.MyAuditVal,_xlpm.MacVal&lt;&gt;"",_xlpm.MacVal,_xlpm.WinVal&lt;&gt;"",_xlpm.WinVal,_xlpm.CSVVal&lt;&gt;"",_xlpm.CSVVal)),""))</f>
        <v/>
      </c>
      <c r="O568" s="40" t="str" cm="1">
        <f t="array" ref="O568">IF($AB568=0,"",INDEX(My_Audit!P$2:P$456,$AB568))&amp;""</f>
        <v/>
      </c>
      <c r="P568" s="40"/>
      <c r="Q568" s="41" t="str">
        <f>IF(LEFT(N568,4)="Pass","Nist SP 800-88",My_Audit!R568)&amp;""</f>
        <v/>
      </c>
      <c r="R568" s="40"/>
      <c r="S568" s="40"/>
      <c r="T568" s="41" t="str" cm="1">
        <f t="array" ref="T568">IF($AC568=0,"",INDEX(Models!J$2:J$605,$AC568))</f>
        <v/>
      </c>
      <c r="U568" s="40"/>
      <c r="V568" s="40"/>
      <c r="W568" s="79" t="str" cm="1">
        <f t="array" ref="W568">IF(($Z568+$AA568+$AD568)=0,"",ExpandDiagCodes(_xlfn.TEXTJOIN(", ",TRUE,IF($AA568=0,"",INDEX(My_Audit!L$2:L$456,$AA568)),IF($Z568=0,"",INDEX(Output_Mac!AA$2:AA$500,$Z568)),IF($AD568=0,"",INDEX(Output_Win!AA$2:AA$243,$AD568)))))</f>
        <v/>
      </c>
      <c r="Y568" s="80">
        <f>IFERROR(MATCH($A568,CSV!$A$2:$A$510,0),0)</f>
        <v>0</v>
      </c>
      <c r="Z568" s="80">
        <f>IFERROR(MATCH($A568,Output_Mac!$A$2:$A$500,0),0)</f>
        <v>0</v>
      </c>
      <c r="AA568" s="80">
        <f>IFERROR(MATCH($A568,My_Audit!$A$2:$A$456,0),0)</f>
        <v>0</v>
      </c>
      <c r="AB568" s="80">
        <f>IFERROR(MATCH($C568,My_Audit!$B$2:$B$456,0),0)</f>
        <v>0</v>
      </c>
      <c r="AC568" s="80">
        <f>IFERROR(MATCH($E568,Models!$I$2:$I$605,0),0)</f>
        <v>0</v>
      </c>
      <c r="AD568" s="80">
        <f>IFERROR(MATCH($A568,Output_Win!$A$2:$A$243,0),0)</f>
        <v>0</v>
      </c>
    </row>
    <row r="569" spans="1:30">
      <c r="A569" s="40" t="str">
        <f>_xlfn.TEXTJOIN("",TRUE,Input!$A$4,TEXT(ROW(My_Audit!A568)+Input!$A$8-1,"00"))</f>
        <v>W4956</v>
      </c>
      <c r="B569" s="40" t="str">
        <f>_xlfn.TEXTJOIN("-",TRUE,"ITD",Input!$A$2,A569)</f>
        <v>ITD-SHR11749-W4956</v>
      </c>
      <c r="C569" s="41" t="str" cm="1">
        <f t="array" ref="C569">IF(($Y569+$Z569+$AA569+$AD569)=0,"",IFERROR(_xlfn.LET(_xlpm.CSVVal,IF($Y569=0,"",INDEX(CSV!B$2:B$510,$Y569)),_xlpm.MacVal,IF($Z569=0,"",INDEX(Output_Mac!B$2:B$500,$Z569)),_xlpm.WinVal,IF($AD569=0,"",INDEX(Output_Win!B$2:B$243,$AD569)),_xlpm.MyAuditVal,IF($AA569=0,"",INDEX(My_Audit!B$2:B$456,$AA569)),_xlfn.IFS(_xlpm.MyAuditVal&lt;&gt;"",_xlpm.MyAuditVal,_xlpm.MacVal&lt;&gt;"",_xlpm.MacVal,_xlpm.WinVal&lt;&gt;"",_xlpm.WinVal,_xlpm.CSVVal&lt;&gt;"",_xlpm.CSVVal)),""))</f>
        <v/>
      </c>
      <c r="D569" s="41" t="str" cm="1">
        <f t="array" ref="D569">IF(($Y569+$Z569+$AA569+$AD569)=0,"",IFERROR(_xlfn.LET(_xlpm.CSVVal,IF($Y569=0,"",INDEX(CSV!C$2:C$510,$Y569)),_xlpm.MacVal,IF($Z569=0,"",INDEX(Output_Mac!D$2:D$500,$Z569)),_xlpm.WinVal,IF($AD569=0,"",INDEX(Output_Win!D$2:D$243,$AD569)),_xlpm.MyAuditVal,IF($AA569=0,"",INDEX(My_Audit!C$2:C$456,$AA569)),_xlfn.IFS(_xlpm.MyAuditVal&lt;&gt;"",_xlpm.MyAuditVal,_xlpm.MacVal&lt;&gt;"",_xlpm.MacVal,_xlpm.WinVal&lt;&gt;"",_xlpm.WinVal,_xlpm.CSVVal&lt;&gt;"",_xlpm.CSVVal)),""))</f>
        <v/>
      </c>
      <c r="E569" s="41" t="str" cm="1">
        <f t="array" ref="E569">IF(($Y569+$Z569+$AA569+$AD569)=0,"",IFERROR(_xlfn.LET(_xlpm.CSVVal,IF($Y569=0,"",INDEX(CSV!E$2:E$510,$Y569)),_xlpm.MacVal,IF($Z569=0,"",INDEX(Output_Mac!C$2:C$500,$Z569)),_xlpm.WinVal,IF($AD569=0,"",INDEX(Output_Win!C$2:C$243,$AD569)),_xlpm.MyAuditVal,IF($AA569=0,"",INDEX(My_Audit!D$2:D$456,$AA569)),_xlfn.IFS(_xlpm.MyAuditVal&lt;&gt;"",_xlpm.MyAuditVal,_xlpm.MacVal&lt;&gt;"",_xlpm.MacVal,_xlpm.WinVal&lt;&gt;"",_xlpm.WinVal,_xlpm.CSVVal&lt;&gt;"",_xlpm.CSVVal)),""))</f>
        <v/>
      </c>
      <c r="F569" s="41" t="str" cm="1">
        <f t="array" ref="F569">IF(($Y569+$Z569+$AA569+$AD569)=0,"",IFERROR(_xlfn.LET(_xlpm.CSVVal,IF($Y569=0,"",INDEX(CSV!F$2:F$510,$Y569)),_xlpm.MacVal,IF($Z569=0,"",INDEX(Output_Mac!E$2:E$500,$Z569)),_xlpm.WinVal,IF($AD569=0,"",INDEX(Output_Win!E$2:E$243,$AD569)),_xlpm.MyAuditVal,IF($AA569=0,"",INDEX(My_Audit!E$2:E$456,$AA569)),_xlfn.IFS(_xlpm.MyAuditVal&lt;&gt;"",_xlpm.MyAuditVal,_xlpm.MacVal&lt;&gt;"",_xlpm.MacVal,_xlpm.WinVal&lt;&gt;"",_xlpm.WinVal,_xlpm.CSVVal&lt;&gt;"",PROPER(_xlpm.CSVVal))),""))</f>
        <v/>
      </c>
      <c r="G569" s="41" t="str" cm="1">
        <f t="array" ref="G569">IF(($Y569+$Z569+$AA569+$AD569)=0,"",IFERROR(_xlfn.LET(_xlpm.CSVVal,IF($Y569=0,"",INDEX(CSV!G$2:G$510,$Y569)),_xlpm.MacVal,IF($Z569=0,"",INDEX(Output_Mac!G$2:G$500,$Z569)),_xlpm.WinVal,IF($AD569=0,"",INDEX(Output_Win!G$2:G$243,$AD569)),_xlpm.MyAuditVal,IF($AA569=0,"",INDEX(My_Audit!F$2:F$456,$AA569)),_xlfn.IFS(_xlpm.MyAuditVal&lt;&gt;"",_xlpm.MyAuditVal,_xlpm.MacVal&lt;&gt;"",_xlpm.MacVal,_xlpm.WinVal&lt;&gt;"",_xlpm.WinVal,_xlpm.CSVVal&lt;&gt;"",_xlpm.CSVVal)),""))</f>
        <v/>
      </c>
      <c r="H569" s="41" t="str" cm="1">
        <f t="array" ref="H569">IF($Z569&gt;0,INDEX(Output_Mac!H$2:H$500,$Z569),IF($AD569&gt;0,INDEX(Output_Win!H$2:H$243,$AD569),IF($AA569&gt;0,_xlfn.LET(_xlpm.MyAuditVal,INDEX(My_Audit!G$2:G$456,$AA569),IF(_xlpm.MyAuditVal=0,"",_xlpm.MyAuditVal)),"")))</f>
        <v/>
      </c>
      <c r="I569" s="41" t="str" cm="1">
        <f t="array" ref="I569">IF(($Y569+$Z569+$AA569+$AD569)=0,"",IFERROR(_xlfn.LET(_xlpm.CSVVal,IF($Y569=0,"",INDEX(CSV!H$2:H$510,$Y569)),_xlpm.MacVal,IF($Z569=0,"",INDEX(Output_Mac!I$2:I$500,$Z569)),_xlpm.WinVal,IF($AD569=0,"",INDEX(Output_Win!I$2:I$243,$AD569)),_xlpm.MyAuditVal,IF($AA569=0,"",INDEX(My_Audit!H$2:H$456,$AA569)),_xlfn.IFS(_xlpm.MyAuditVal&lt;&gt;"",_xlpm.MyAuditVal,_xlpm.MacVal&lt;&gt;"",_xlpm.MacVal,_xlpm.WinVal&lt;&gt;"",_xlpm.WinVal,_xlpm.CSVVal&lt;&gt;"",_xlpm.CSVVal)),""))</f>
        <v/>
      </c>
      <c r="J569" s="41" t="str" cm="1">
        <f t="array" ref="J569">IF(($Y569+$Z569+$AA569+$AD569)=0,"",IFERROR(_xlfn.LET(_xlpm.CSVVal,IF($Y569=0,"",INDEX(CSV!J$2:J$510,$Y569)),_xlpm.MacVal,IF($Z569=0,"",INDEX(Output_Mac!J$2:J$500,$Z569)),_xlpm.WinVal,IF($AD569=0,"",INDEX(Output_Win!J$2:J$243,$AD569)),_xlpm.MyAuditVal,IF($AA569=0,"",INDEX(My_Audit!I$2:I$456,$AA569)),_xlfn.IFS(_xlpm.MyAuditVal&lt;&gt;"",_xlpm.MyAuditVal,_xlpm.MacVal&lt;&gt;"",_xlpm.MacVal,_xlpm.WinVal&lt;&gt;"",_xlpm.WinVal,_xlpm.CSVVal&lt;&gt;"",_xlpm.CSVVal)),""))</f>
        <v/>
      </c>
      <c r="K569" s="41" t="str" cm="1">
        <f t="array" ref="K569">IF(($Y569+$Z569+$AA569+$AD569)=0,"",IFERROR(_xlfn.LET(_xlpm.CSVVal,IF($Y569=0,"",INDEX(CSV!N$2:N$510,$Y569)),_xlpm.MacVal,IF($Z569=0,"",INDEX(Output_Mac!L$2:L$500,$Z569)),_xlpm.WinVal,IF($AD569=0,"",INDEX(Output_Win!L$2:L$243,$AD569)),_xlpm.MyAuditVal,IF($AA569=0,"",INDEX(My_Audit!J$2:J$456,$AA569)),_xlfn.IFS(_xlpm.MyAuditVal&lt;&gt;"",_xlpm.MyAuditVal,_xlpm.MacVal&lt;&gt;"",_xlpm.MacVal,_xlpm.WinVal&lt;&gt;"",_xlpm.WinVal,_xlpm.CSVVal&lt;&gt;"",_xlpm.CSVVal)),""))</f>
        <v/>
      </c>
      <c r="L569" s="41" t="str" cm="1">
        <f t="array" ref="L569">IF(($Y569+$Z569+$AA569+$AD569)=0,"",IFERROR(_xlfn.LET(_xlpm.CSVVal,IF($Y569=0,"",INDEX(CSV!Q$2:Q$510,$Y569)),_xlpm.MacVal,IF($Z569=0,"",INDEX(Output_Mac!M$2:M$500,$Z569)),_xlpm.WinVal,IF($AD569=0,"",INDEX(Output_Win!M$2:M$243,$AD569)),_xlpm.MyAuditVal,IF($AA569=0,"",INDEX(My_Audit!K$2:K$456,$AA569)),_xlfn.IFS(_xlpm.MyAuditVal&lt;&gt;"",_xlpm.MyAuditVal,_xlpm.MacVal&lt;&gt;"",_xlpm.MacVal,_xlpm.WinVal&lt;&gt;"",_xlpm.WinVal,_xlpm.CSVVal&lt;&gt;"",_xlpm.CSVVal)),""))</f>
        <v/>
      </c>
      <c r="M569" s="41" t="str" cm="1">
        <f t="array" ref="M569">IF(($Y569+$Z569+$AA569+$AD569)=0,"",ExpandDiagCodes(_xlfn.TEXTJOIN(", ",TRUE,IF($AA569=0,"",INDEX(My_Audit!N$2:N$456,$AA569)),IF($Z569=0,"",INDEX(Output_Mac!S$2:S$500,$Z569)),IF($AD569=0,"",INDEX(Output_Win!S$2:S$243,$AD569)),IF($Y569=0,"",INDEX(CSV!AE$2:AE$510,$Y569)))))</f>
        <v/>
      </c>
      <c r="N569" s="41" t="str" cm="1">
        <f t="array" ref="N569">IF(($Y569+$Z569+$AA569+$AD569)=0,"",IFERROR(_xlfn.LET(_xlpm.CSVVal,IF($Y569=0,"",INDEX(CSV!AG$2:AG$510,$Y569)),_xlpm.MacVal,IF($Z569=0,"",INDEX(Output_Mac!T$2:T$500,$Z569)),_xlpm.WinVal,IF($AD569=0,"",INDEX(Output_Win!T$2:T$243,$AD569)),_xlpm.MyAuditVal,IF($AA569=0,"",INDEX(My_Audit!O$2:O$456,$AA569)),_xlfn.IFS(_xlpm.MyAuditVal&lt;&gt;"",_xlpm.MyAuditVal,_xlpm.MacVal&lt;&gt;"",_xlpm.MacVal,_xlpm.WinVal&lt;&gt;"",_xlpm.WinVal,_xlpm.CSVVal&lt;&gt;"",_xlpm.CSVVal)),""))</f>
        <v/>
      </c>
      <c r="O569" s="40" t="str" cm="1">
        <f t="array" ref="O569">IF($AB569=0,"",INDEX(My_Audit!P$2:P$456,$AB569))&amp;""</f>
        <v/>
      </c>
      <c r="P569" s="40"/>
      <c r="Q569" s="41" t="str">
        <f>IF(LEFT(N569,4)="Pass","Nist SP 800-88",My_Audit!R569)&amp;""</f>
        <v/>
      </c>
      <c r="R569" s="40"/>
      <c r="S569" s="40"/>
      <c r="T569" s="41" t="str" cm="1">
        <f t="array" ref="T569">IF($AC569=0,"",INDEX(Models!J$2:J$605,$AC569))</f>
        <v/>
      </c>
      <c r="U569" s="40"/>
      <c r="V569" s="40"/>
      <c r="W569" s="79" t="str" cm="1">
        <f t="array" ref="W569">IF(($Z569+$AA569+$AD569)=0,"",ExpandDiagCodes(_xlfn.TEXTJOIN(", ",TRUE,IF($AA569=0,"",INDEX(My_Audit!L$2:L$456,$AA569)),IF($Z569=0,"",INDEX(Output_Mac!AA$2:AA$500,$Z569)),IF($AD569=0,"",INDEX(Output_Win!AA$2:AA$243,$AD569)))))</f>
        <v/>
      </c>
      <c r="Y569" s="80">
        <f>IFERROR(MATCH($A569,CSV!$A$2:$A$510,0),0)</f>
        <v>0</v>
      </c>
      <c r="Z569" s="80">
        <f>IFERROR(MATCH($A569,Output_Mac!$A$2:$A$500,0),0)</f>
        <v>0</v>
      </c>
      <c r="AA569" s="80">
        <f>IFERROR(MATCH($A569,My_Audit!$A$2:$A$456,0),0)</f>
        <v>0</v>
      </c>
      <c r="AB569" s="80">
        <f>IFERROR(MATCH($C569,My_Audit!$B$2:$B$456,0),0)</f>
        <v>0</v>
      </c>
      <c r="AC569" s="80">
        <f>IFERROR(MATCH($E569,Models!$I$2:$I$605,0),0)</f>
        <v>0</v>
      </c>
      <c r="AD569" s="80">
        <f>IFERROR(MATCH($A569,Output_Win!$A$2:$A$243,0),0)</f>
        <v>0</v>
      </c>
    </row>
    <row r="570" spans="1:30">
      <c r="A570" s="40" t="str">
        <f>_xlfn.TEXTJOIN("",TRUE,Input!$A$4,TEXT(ROW(My_Audit!A569)+Input!$A$8-1,"00"))</f>
        <v>W4957</v>
      </c>
      <c r="B570" s="40" t="str">
        <f>_xlfn.TEXTJOIN("-",TRUE,"ITD",Input!$A$2,A570)</f>
        <v>ITD-SHR11749-W4957</v>
      </c>
      <c r="C570" s="41" t="str" cm="1">
        <f t="array" ref="C570">IF(($Y570+$Z570+$AA570+$AD570)=0,"",IFERROR(_xlfn.LET(_xlpm.CSVVal,IF($Y570=0,"",INDEX(CSV!B$2:B$510,$Y570)),_xlpm.MacVal,IF($Z570=0,"",INDEX(Output_Mac!B$2:B$500,$Z570)),_xlpm.WinVal,IF($AD570=0,"",INDEX(Output_Win!B$2:B$243,$AD570)),_xlpm.MyAuditVal,IF($AA570=0,"",INDEX(My_Audit!B$2:B$456,$AA570)),_xlfn.IFS(_xlpm.MyAuditVal&lt;&gt;"",_xlpm.MyAuditVal,_xlpm.MacVal&lt;&gt;"",_xlpm.MacVal,_xlpm.WinVal&lt;&gt;"",_xlpm.WinVal,_xlpm.CSVVal&lt;&gt;"",_xlpm.CSVVal)),""))</f>
        <v/>
      </c>
      <c r="D570" s="41" t="str" cm="1">
        <f t="array" ref="D570">IF(($Y570+$Z570+$AA570+$AD570)=0,"",IFERROR(_xlfn.LET(_xlpm.CSVVal,IF($Y570=0,"",INDEX(CSV!C$2:C$510,$Y570)),_xlpm.MacVal,IF($Z570=0,"",INDEX(Output_Mac!D$2:D$500,$Z570)),_xlpm.WinVal,IF($AD570=0,"",INDEX(Output_Win!D$2:D$243,$AD570)),_xlpm.MyAuditVal,IF($AA570=0,"",INDEX(My_Audit!C$2:C$456,$AA570)),_xlfn.IFS(_xlpm.MyAuditVal&lt;&gt;"",_xlpm.MyAuditVal,_xlpm.MacVal&lt;&gt;"",_xlpm.MacVal,_xlpm.WinVal&lt;&gt;"",_xlpm.WinVal,_xlpm.CSVVal&lt;&gt;"",_xlpm.CSVVal)),""))</f>
        <v/>
      </c>
      <c r="E570" s="41" t="str" cm="1">
        <f t="array" ref="E570">IF(($Y570+$Z570+$AA570+$AD570)=0,"",IFERROR(_xlfn.LET(_xlpm.CSVVal,IF($Y570=0,"",INDEX(CSV!E$2:E$510,$Y570)),_xlpm.MacVal,IF($Z570=0,"",INDEX(Output_Mac!C$2:C$500,$Z570)),_xlpm.WinVal,IF($AD570=0,"",INDEX(Output_Win!C$2:C$243,$AD570)),_xlpm.MyAuditVal,IF($AA570=0,"",INDEX(My_Audit!D$2:D$456,$AA570)),_xlfn.IFS(_xlpm.MyAuditVal&lt;&gt;"",_xlpm.MyAuditVal,_xlpm.MacVal&lt;&gt;"",_xlpm.MacVal,_xlpm.WinVal&lt;&gt;"",_xlpm.WinVal,_xlpm.CSVVal&lt;&gt;"",_xlpm.CSVVal)),""))</f>
        <v/>
      </c>
      <c r="F570" s="41" t="str" cm="1">
        <f t="array" ref="F570">IF(($Y570+$Z570+$AA570+$AD570)=0,"",IFERROR(_xlfn.LET(_xlpm.CSVVal,IF($Y570=0,"",INDEX(CSV!F$2:F$510,$Y570)),_xlpm.MacVal,IF($Z570=0,"",INDEX(Output_Mac!E$2:E$500,$Z570)),_xlpm.WinVal,IF($AD570=0,"",INDEX(Output_Win!E$2:E$243,$AD570)),_xlpm.MyAuditVal,IF($AA570=0,"",INDEX(My_Audit!E$2:E$456,$AA570)),_xlfn.IFS(_xlpm.MyAuditVal&lt;&gt;"",_xlpm.MyAuditVal,_xlpm.MacVal&lt;&gt;"",_xlpm.MacVal,_xlpm.WinVal&lt;&gt;"",_xlpm.WinVal,_xlpm.CSVVal&lt;&gt;"",PROPER(_xlpm.CSVVal))),""))</f>
        <v/>
      </c>
      <c r="G570" s="41" t="str" cm="1">
        <f t="array" ref="G570">IF(($Y570+$Z570+$AA570+$AD570)=0,"",IFERROR(_xlfn.LET(_xlpm.CSVVal,IF($Y570=0,"",INDEX(CSV!G$2:G$510,$Y570)),_xlpm.MacVal,IF($Z570=0,"",INDEX(Output_Mac!G$2:G$500,$Z570)),_xlpm.WinVal,IF($AD570=0,"",INDEX(Output_Win!G$2:G$243,$AD570)),_xlpm.MyAuditVal,IF($AA570=0,"",INDEX(My_Audit!F$2:F$456,$AA570)),_xlfn.IFS(_xlpm.MyAuditVal&lt;&gt;"",_xlpm.MyAuditVal,_xlpm.MacVal&lt;&gt;"",_xlpm.MacVal,_xlpm.WinVal&lt;&gt;"",_xlpm.WinVal,_xlpm.CSVVal&lt;&gt;"",_xlpm.CSVVal)),""))</f>
        <v/>
      </c>
      <c r="H570" s="41" t="str" cm="1">
        <f t="array" ref="H570">IF($Z570&gt;0,INDEX(Output_Mac!H$2:H$500,$Z570),IF($AD570&gt;0,INDEX(Output_Win!H$2:H$243,$AD570),IF($AA570&gt;0,_xlfn.LET(_xlpm.MyAuditVal,INDEX(My_Audit!G$2:G$456,$AA570),IF(_xlpm.MyAuditVal=0,"",_xlpm.MyAuditVal)),"")))</f>
        <v/>
      </c>
      <c r="I570" s="41" t="str" cm="1">
        <f t="array" ref="I570">IF(($Y570+$Z570+$AA570+$AD570)=0,"",IFERROR(_xlfn.LET(_xlpm.CSVVal,IF($Y570=0,"",INDEX(CSV!H$2:H$510,$Y570)),_xlpm.MacVal,IF($Z570=0,"",INDEX(Output_Mac!I$2:I$500,$Z570)),_xlpm.WinVal,IF($AD570=0,"",INDEX(Output_Win!I$2:I$243,$AD570)),_xlpm.MyAuditVal,IF($AA570=0,"",INDEX(My_Audit!H$2:H$456,$AA570)),_xlfn.IFS(_xlpm.MyAuditVal&lt;&gt;"",_xlpm.MyAuditVal,_xlpm.MacVal&lt;&gt;"",_xlpm.MacVal,_xlpm.WinVal&lt;&gt;"",_xlpm.WinVal,_xlpm.CSVVal&lt;&gt;"",_xlpm.CSVVal)),""))</f>
        <v/>
      </c>
      <c r="J570" s="41" t="str" cm="1">
        <f t="array" ref="J570">IF(($Y570+$Z570+$AA570+$AD570)=0,"",IFERROR(_xlfn.LET(_xlpm.CSVVal,IF($Y570=0,"",INDEX(CSV!J$2:J$510,$Y570)),_xlpm.MacVal,IF($Z570=0,"",INDEX(Output_Mac!J$2:J$500,$Z570)),_xlpm.WinVal,IF($AD570=0,"",INDEX(Output_Win!J$2:J$243,$AD570)),_xlpm.MyAuditVal,IF($AA570=0,"",INDEX(My_Audit!I$2:I$456,$AA570)),_xlfn.IFS(_xlpm.MyAuditVal&lt;&gt;"",_xlpm.MyAuditVal,_xlpm.MacVal&lt;&gt;"",_xlpm.MacVal,_xlpm.WinVal&lt;&gt;"",_xlpm.WinVal,_xlpm.CSVVal&lt;&gt;"",_xlpm.CSVVal)),""))</f>
        <v/>
      </c>
      <c r="K570" s="41" t="str" cm="1">
        <f t="array" ref="K570">IF(($Y570+$Z570+$AA570+$AD570)=0,"",IFERROR(_xlfn.LET(_xlpm.CSVVal,IF($Y570=0,"",INDEX(CSV!N$2:N$510,$Y570)),_xlpm.MacVal,IF($Z570=0,"",INDEX(Output_Mac!L$2:L$500,$Z570)),_xlpm.WinVal,IF($AD570=0,"",INDEX(Output_Win!L$2:L$243,$AD570)),_xlpm.MyAuditVal,IF($AA570=0,"",INDEX(My_Audit!J$2:J$456,$AA570)),_xlfn.IFS(_xlpm.MyAuditVal&lt;&gt;"",_xlpm.MyAuditVal,_xlpm.MacVal&lt;&gt;"",_xlpm.MacVal,_xlpm.WinVal&lt;&gt;"",_xlpm.WinVal,_xlpm.CSVVal&lt;&gt;"",_xlpm.CSVVal)),""))</f>
        <v/>
      </c>
      <c r="L570" s="41" t="str" cm="1">
        <f t="array" ref="L570">IF(($Y570+$Z570+$AA570+$AD570)=0,"",IFERROR(_xlfn.LET(_xlpm.CSVVal,IF($Y570=0,"",INDEX(CSV!Q$2:Q$510,$Y570)),_xlpm.MacVal,IF($Z570=0,"",INDEX(Output_Mac!M$2:M$500,$Z570)),_xlpm.WinVal,IF($AD570=0,"",INDEX(Output_Win!M$2:M$243,$AD570)),_xlpm.MyAuditVal,IF($AA570=0,"",INDEX(My_Audit!K$2:K$456,$AA570)),_xlfn.IFS(_xlpm.MyAuditVal&lt;&gt;"",_xlpm.MyAuditVal,_xlpm.MacVal&lt;&gt;"",_xlpm.MacVal,_xlpm.WinVal&lt;&gt;"",_xlpm.WinVal,_xlpm.CSVVal&lt;&gt;"",_xlpm.CSVVal)),""))</f>
        <v/>
      </c>
      <c r="M570" s="41" t="str" cm="1">
        <f t="array" ref="M570">IF(($Y570+$Z570+$AA570+$AD570)=0,"",ExpandDiagCodes(_xlfn.TEXTJOIN(", ",TRUE,IF($AA570=0,"",INDEX(My_Audit!N$2:N$456,$AA570)),IF($Z570=0,"",INDEX(Output_Mac!S$2:S$500,$Z570)),IF($AD570=0,"",INDEX(Output_Win!S$2:S$243,$AD570)),IF($Y570=0,"",INDEX(CSV!AE$2:AE$510,$Y570)))))</f>
        <v/>
      </c>
      <c r="N570" s="41" t="str" cm="1">
        <f t="array" ref="N570">IF(($Y570+$Z570+$AA570+$AD570)=0,"",IFERROR(_xlfn.LET(_xlpm.CSVVal,IF($Y570=0,"",INDEX(CSV!AG$2:AG$510,$Y570)),_xlpm.MacVal,IF($Z570=0,"",INDEX(Output_Mac!T$2:T$500,$Z570)),_xlpm.WinVal,IF($AD570=0,"",INDEX(Output_Win!T$2:T$243,$AD570)),_xlpm.MyAuditVal,IF($AA570=0,"",INDEX(My_Audit!O$2:O$456,$AA570)),_xlfn.IFS(_xlpm.MyAuditVal&lt;&gt;"",_xlpm.MyAuditVal,_xlpm.MacVal&lt;&gt;"",_xlpm.MacVal,_xlpm.WinVal&lt;&gt;"",_xlpm.WinVal,_xlpm.CSVVal&lt;&gt;"",_xlpm.CSVVal)),""))</f>
        <v/>
      </c>
      <c r="O570" s="40" t="str" cm="1">
        <f t="array" ref="O570">IF($AB570=0,"",INDEX(My_Audit!P$2:P$456,$AB570))&amp;""</f>
        <v/>
      </c>
      <c r="P570" s="40"/>
      <c r="Q570" s="41" t="str">
        <f>IF(LEFT(N570,4)="Pass","Nist SP 800-88",My_Audit!R570)&amp;""</f>
        <v/>
      </c>
      <c r="R570" s="40"/>
      <c r="S570" s="40"/>
      <c r="T570" s="41" t="str" cm="1">
        <f t="array" ref="T570">IF($AC570=0,"",INDEX(Models!J$2:J$605,$AC570))</f>
        <v/>
      </c>
      <c r="U570" s="40"/>
      <c r="V570" s="40"/>
      <c r="W570" s="79" t="str" cm="1">
        <f t="array" ref="W570">IF(($Z570+$AA570+$AD570)=0,"",ExpandDiagCodes(_xlfn.TEXTJOIN(", ",TRUE,IF($AA570=0,"",INDEX(My_Audit!L$2:L$456,$AA570)),IF($Z570=0,"",INDEX(Output_Mac!AA$2:AA$500,$Z570)),IF($AD570=0,"",INDEX(Output_Win!AA$2:AA$243,$AD570)))))</f>
        <v/>
      </c>
      <c r="Y570" s="80">
        <f>IFERROR(MATCH($A570,CSV!$A$2:$A$510,0),0)</f>
        <v>0</v>
      </c>
      <c r="Z570" s="80">
        <f>IFERROR(MATCH($A570,Output_Mac!$A$2:$A$500,0),0)</f>
        <v>0</v>
      </c>
      <c r="AA570" s="80">
        <f>IFERROR(MATCH($A570,My_Audit!$A$2:$A$456,0),0)</f>
        <v>0</v>
      </c>
      <c r="AB570" s="80">
        <f>IFERROR(MATCH($C570,My_Audit!$B$2:$B$456,0),0)</f>
        <v>0</v>
      </c>
      <c r="AC570" s="80">
        <f>IFERROR(MATCH($E570,Models!$I$2:$I$605,0),0)</f>
        <v>0</v>
      </c>
      <c r="AD570" s="80">
        <f>IFERROR(MATCH($A570,Output_Win!$A$2:$A$243,0),0)</f>
        <v>0</v>
      </c>
    </row>
    <row r="571" spans="1:30">
      <c r="A571" s="40" t="str">
        <f>_xlfn.TEXTJOIN("",TRUE,Input!$A$4,TEXT(ROW(My_Audit!A570)+Input!$A$8-1,"00"))</f>
        <v>W4958</v>
      </c>
      <c r="B571" s="40" t="str">
        <f>_xlfn.TEXTJOIN("-",TRUE,"ITD",Input!$A$2,A571)</f>
        <v>ITD-SHR11749-W4958</v>
      </c>
      <c r="C571" s="41" t="str" cm="1">
        <f t="array" ref="C571">IF(($Y571+$Z571+$AA571+$AD571)=0,"",IFERROR(_xlfn.LET(_xlpm.CSVVal,IF($Y571=0,"",INDEX(CSV!B$2:B$510,$Y571)),_xlpm.MacVal,IF($Z571=0,"",INDEX(Output_Mac!B$2:B$500,$Z571)),_xlpm.WinVal,IF($AD571=0,"",INDEX(Output_Win!B$2:B$243,$AD571)),_xlpm.MyAuditVal,IF($AA571=0,"",INDEX(My_Audit!B$2:B$456,$AA571)),_xlfn.IFS(_xlpm.MyAuditVal&lt;&gt;"",_xlpm.MyAuditVal,_xlpm.MacVal&lt;&gt;"",_xlpm.MacVal,_xlpm.WinVal&lt;&gt;"",_xlpm.WinVal,_xlpm.CSVVal&lt;&gt;"",_xlpm.CSVVal)),""))</f>
        <v/>
      </c>
      <c r="D571" s="41" t="str" cm="1">
        <f t="array" ref="D571">IF(($Y571+$Z571+$AA571+$AD571)=0,"",IFERROR(_xlfn.LET(_xlpm.CSVVal,IF($Y571=0,"",INDEX(CSV!C$2:C$510,$Y571)),_xlpm.MacVal,IF($Z571=0,"",INDEX(Output_Mac!D$2:D$500,$Z571)),_xlpm.WinVal,IF($AD571=0,"",INDEX(Output_Win!D$2:D$243,$AD571)),_xlpm.MyAuditVal,IF($AA571=0,"",INDEX(My_Audit!C$2:C$456,$AA571)),_xlfn.IFS(_xlpm.MyAuditVal&lt;&gt;"",_xlpm.MyAuditVal,_xlpm.MacVal&lt;&gt;"",_xlpm.MacVal,_xlpm.WinVal&lt;&gt;"",_xlpm.WinVal,_xlpm.CSVVal&lt;&gt;"",_xlpm.CSVVal)),""))</f>
        <v/>
      </c>
      <c r="E571" s="41" t="str" cm="1">
        <f t="array" ref="E571">IF(($Y571+$Z571+$AA571+$AD571)=0,"",IFERROR(_xlfn.LET(_xlpm.CSVVal,IF($Y571=0,"",INDEX(CSV!E$2:E$510,$Y571)),_xlpm.MacVal,IF($Z571=0,"",INDEX(Output_Mac!C$2:C$500,$Z571)),_xlpm.WinVal,IF($AD571=0,"",INDEX(Output_Win!C$2:C$243,$AD571)),_xlpm.MyAuditVal,IF($AA571=0,"",INDEX(My_Audit!D$2:D$456,$AA571)),_xlfn.IFS(_xlpm.MyAuditVal&lt;&gt;"",_xlpm.MyAuditVal,_xlpm.MacVal&lt;&gt;"",_xlpm.MacVal,_xlpm.WinVal&lt;&gt;"",_xlpm.WinVal,_xlpm.CSVVal&lt;&gt;"",_xlpm.CSVVal)),""))</f>
        <v/>
      </c>
      <c r="F571" s="41" t="str" cm="1">
        <f t="array" ref="F571">IF(($Y571+$Z571+$AA571+$AD571)=0,"",IFERROR(_xlfn.LET(_xlpm.CSVVal,IF($Y571=0,"",INDEX(CSV!F$2:F$510,$Y571)),_xlpm.MacVal,IF($Z571=0,"",INDEX(Output_Mac!E$2:E$500,$Z571)),_xlpm.WinVal,IF($AD571=0,"",INDEX(Output_Win!E$2:E$243,$AD571)),_xlpm.MyAuditVal,IF($AA571=0,"",INDEX(My_Audit!E$2:E$456,$AA571)),_xlfn.IFS(_xlpm.MyAuditVal&lt;&gt;"",_xlpm.MyAuditVal,_xlpm.MacVal&lt;&gt;"",_xlpm.MacVal,_xlpm.WinVal&lt;&gt;"",_xlpm.WinVal,_xlpm.CSVVal&lt;&gt;"",PROPER(_xlpm.CSVVal))),""))</f>
        <v/>
      </c>
      <c r="G571" s="41" t="str" cm="1">
        <f t="array" ref="G571">IF(($Y571+$Z571+$AA571+$AD571)=0,"",IFERROR(_xlfn.LET(_xlpm.CSVVal,IF($Y571=0,"",INDEX(CSV!G$2:G$510,$Y571)),_xlpm.MacVal,IF($Z571=0,"",INDEX(Output_Mac!G$2:G$500,$Z571)),_xlpm.WinVal,IF($AD571=0,"",INDEX(Output_Win!G$2:G$243,$AD571)),_xlpm.MyAuditVal,IF($AA571=0,"",INDEX(My_Audit!F$2:F$456,$AA571)),_xlfn.IFS(_xlpm.MyAuditVal&lt;&gt;"",_xlpm.MyAuditVal,_xlpm.MacVal&lt;&gt;"",_xlpm.MacVal,_xlpm.WinVal&lt;&gt;"",_xlpm.WinVal,_xlpm.CSVVal&lt;&gt;"",_xlpm.CSVVal)),""))</f>
        <v/>
      </c>
      <c r="H571" s="41" t="str" cm="1">
        <f t="array" ref="H571">IF($Z571&gt;0,INDEX(Output_Mac!H$2:H$500,$Z571),IF($AD571&gt;0,INDEX(Output_Win!H$2:H$243,$AD571),IF($AA571&gt;0,_xlfn.LET(_xlpm.MyAuditVal,INDEX(My_Audit!G$2:G$456,$AA571),IF(_xlpm.MyAuditVal=0,"",_xlpm.MyAuditVal)),"")))</f>
        <v/>
      </c>
      <c r="I571" s="41" t="str" cm="1">
        <f t="array" ref="I571">IF(($Y571+$Z571+$AA571+$AD571)=0,"",IFERROR(_xlfn.LET(_xlpm.CSVVal,IF($Y571=0,"",INDEX(CSV!H$2:H$510,$Y571)),_xlpm.MacVal,IF($Z571=0,"",INDEX(Output_Mac!I$2:I$500,$Z571)),_xlpm.WinVal,IF($AD571=0,"",INDEX(Output_Win!I$2:I$243,$AD571)),_xlpm.MyAuditVal,IF($AA571=0,"",INDEX(My_Audit!H$2:H$456,$AA571)),_xlfn.IFS(_xlpm.MyAuditVal&lt;&gt;"",_xlpm.MyAuditVal,_xlpm.MacVal&lt;&gt;"",_xlpm.MacVal,_xlpm.WinVal&lt;&gt;"",_xlpm.WinVal,_xlpm.CSVVal&lt;&gt;"",_xlpm.CSVVal)),""))</f>
        <v/>
      </c>
      <c r="J571" s="41" t="str" cm="1">
        <f t="array" ref="J571">IF(($Y571+$Z571+$AA571+$AD571)=0,"",IFERROR(_xlfn.LET(_xlpm.CSVVal,IF($Y571=0,"",INDEX(CSV!J$2:J$510,$Y571)),_xlpm.MacVal,IF($Z571=0,"",INDEX(Output_Mac!J$2:J$500,$Z571)),_xlpm.WinVal,IF($AD571=0,"",INDEX(Output_Win!J$2:J$243,$AD571)),_xlpm.MyAuditVal,IF($AA571=0,"",INDEX(My_Audit!I$2:I$456,$AA571)),_xlfn.IFS(_xlpm.MyAuditVal&lt;&gt;"",_xlpm.MyAuditVal,_xlpm.MacVal&lt;&gt;"",_xlpm.MacVal,_xlpm.WinVal&lt;&gt;"",_xlpm.WinVal,_xlpm.CSVVal&lt;&gt;"",_xlpm.CSVVal)),""))</f>
        <v/>
      </c>
      <c r="K571" s="41" t="str" cm="1">
        <f t="array" ref="K571">IF(($Y571+$Z571+$AA571+$AD571)=0,"",IFERROR(_xlfn.LET(_xlpm.CSVVal,IF($Y571=0,"",INDEX(CSV!N$2:N$510,$Y571)),_xlpm.MacVal,IF($Z571=0,"",INDEX(Output_Mac!L$2:L$500,$Z571)),_xlpm.WinVal,IF($AD571=0,"",INDEX(Output_Win!L$2:L$243,$AD571)),_xlpm.MyAuditVal,IF($AA571=0,"",INDEX(My_Audit!J$2:J$456,$AA571)),_xlfn.IFS(_xlpm.MyAuditVal&lt;&gt;"",_xlpm.MyAuditVal,_xlpm.MacVal&lt;&gt;"",_xlpm.MacVal,_xlpm.WinVal&lt;&gt;"",_xlpm.WinVal,_xlpm.CSVVal&lt;&gt;"",_xlpm.CSVVal)),""))</f>
        <v/>
      </c>
      <c r="L571" s="41" t="str" cm="1">
        <f t="array" ref="L571">IF(($Y571+$Z571+$AA571+$AD571)=0,"",IFERROR(_xlfn.LET(_xlpm.CSVVal,IF($Y571=0,"",INDEX(CSV!Q$2:Q$510,$Y571)),_xlpm.MacVal,IF($Z571=0,"",INDEX(Output_Mac!M$2:M$500,$Z571)),_xlpm.WinVal,IF($AD571=0,"",INDEX(Output_Win!M$2:M$243,$AD571)),_xlpm.MyAuditVal,IF($AA571=0,"",INDEX(My_Audit!K$2:K$456,$AA571)),_xlfn.IFS(_xlpm.MyAuditVal&lt;&gt;"",_xlpm.MyAuditVal,_xlpm.MacVal&lt;&gt;"",_xlpm.MacVal,_xlpm.WinVal&lt;&gt;"",_xlpm.WinVal,_xlpm.CSVVal&lt;&gt;"",_xlpm.CSVVal)),""))</f>
        <v/>
      </c>
      <c r="M571" s="41" t="str" cm="1">
        <f t="array" ref="M571">IF(($Y571+$Z571+$AA571+$AD571)=0,"",ExpandDiagCodes(_xlfn.TEXTJOIN(", ",TRUE,IF($AA571=0,"",INDEX(My_Audit!N$2:N$456,$AA571)),IF($Z571=0,"",INDEX(Output_Mac!S$2:S$500,$Z571)),IF($AD571=0,"",INDEX(Output_Win!S$2:S$243,$AD571)),IF($Y571=0,"",INDEX(CSV!AE$2:AE$510,$Y571)))))</f>
        <v/>
      </c>
      <c r="N571" s="41" t="str" cm="1">
        <f t="array" ref="N571">IF(($Y571+$Z571+$AA571+$AD571)=0,"",IFERROR(_xlfn.LET(_xlpm.CSVVal,IF($Y571=0,"",INDEX(CSV!AG$2:AG$510,$Y571)),_xlpm.MacVal,IF($Z571=0,"",INDEX(Output_Mac!T$2:T$500,$Z571)),_xlpm.WinVal,IF($AD571=0,"",INDEX(Output_Win!T$2:T$243,$AD571)),_xlpm.MyAuditVal,IF($AA571=0,"",INDEX(My_Audit!O$2:O$456,$AA571)),_xlfn.IFS(_xlpm.MyAuditVal&lt;&gt;"",_xlpm.MyAuditVal,_xlpm.MacVal&lt;&gt;"",_xlpm.MacVal,_xlpm.WinVal&lt;&gt;"",_xlpm.WinVal,_xlpm.CSVVal&lt;&gt;"",_xlpm.CSVVal)),""))</f>
        <v/>
      </c>
      <c r="O571" s="40" t="str" cm="1">
        <f t="array" ref="O571">IF($AB571=0,"",INDEX(My_Audit!P$2:P$456,$AB571))&amp;""</f>
        <v/>
      </c>
      <c r="P571" s="40"/>
      <c r="Q571" s="41" t="str">
        <f>IF(LEFT(N571,4)="Pass","Nist SP 800-88",My_Audit!R571)&amp;""</f>
        <v/>
      </c>
      <c r="R571" s="40"/>
      <c r="S571" s="40"/>
      <c r="T571" s="41" t="str" cm="1">
        <f t="array" ref="T571">IF($AC571=0,"",INDEX(Models!J$2:J$605,$AC571))</f>
        <v/>
      </c>
      <c r="U571" s="40"/>
      <c r="V571" s="40"/>
      <c r="W571" s="79" t="str" cm="1">
        <f t="array" ref="W571">IF(($Z571+$AA571+$AD571)=0,"",ExpandDiagCodes(_xlfn.TEXTJOIN(", ",TRUE,IF($AA571=0,"",INDEX(My_Audit!L$2:L$456,$AA571)),IF($Z571=0,"",INDEX(Output_Mac!AA$2:AA$500,$Z571)),IF($AD571=0,"",INDEX(Output_Win!AA$2:AA$243,$AD571)))))</f>
        <v/>
      </c>
      <c r="Y571" s="80">
        <f>IFERROR(MATCH($A571,CSV!$A$2:$A$510,0),0)</f>
        <v>0</v>
      </c>
      <c r="Z571" s="80">
        <f>IFERROR(MATCH($A571,Output_Mac!$A$2:$A$500,0),0)</f>
        <v>0</v>
      </c>
      <c r="AA571" s="80">
        <f>IFERROR(MATCH($A571,My_Audit!$A$2:$A$456,0),0)</f>
        <v>0</v>
      </c>
      <c r="AB571" s="80">
        <f>IFERROR(MATCH($C571,My_Audit!$B$2:$B$456,0),0)</f>
        <v>0</v>
      </c>
      <c r="AC571" s="80">
        <f>IFERROR(MATCH($E571,Models!$I$2:$I$605,0),0)</f>
        <v>0</v>
      </c>
      <c r="AD571" s="80">
        <f>IFERROR(MATCH($A571,Output_Win!$A$2:$A$243,0),0)</f>
        <v>0</v>
      </c>
    </row>
    <row r="572" spans="1:30">
      <c r="A572" s="40" t="str">
        <f>_xlfn.TEXTJOIN("",TRUE,Input!$A$4,TEXT(ROW(My_Audit!A571)+Input!$A$8-1,"00"))</f>
        <v>W4959</v>
      </c>
      <c r="B572" s="40" t="str">
        <f>_xlfn.TEXTJOIN("-",TRUE,"ITD",Input!$A$2,A572)</f>
        <v>ITD-SHR11749-W4959</v>
      </c>
      <c r="C572" s="41" t="str" cm="1">
        <f t="array" ref="C572">IF(($Y572+$Z572+$AA572+$AD572)=0,"",IFERROR(_xlfn.LET(_xlpm.CSVVal,IF($Y572=0,"",INDEX(CSV!B$2:B$510,$Y572)),_xlpm.MacVal,IF($Z572=0,"",INDEX(Output_Mac!B$2:B$500,$Z572)),_xlpm.WinVal,IF($AD572=0,"",INDEX(Output_Win!B$2:B$243,$AD572)),_xlpm.MyAuditVal,IF($AA572=0,"",INDEX(My_Audit!B$2:B$456,$AA572)),_xlfn.IFS(_xlpm.MyAuditVal&lt;&gt;"",_xlpm.MyAuditVal,_xlpm.MacVal&lt;&gt;"",_xlpm.MacVal,_xlpm.WinVal&lt;&gt;"",_xlpm.WinVal,_xlpm.CSVVal&lt;&gt;"",_xlpm.CSVVal)),""))</f>
        <v/>
      </c>
      <c r="D572" s="41" t="str" cm="1">
        <f t="array" ref="D572">IF(($Y572+$Z572+$AA572+$AD572)=0,"",IFERROR(_xlfn.LET(_xlpm.CSVVal,IF($Y572=0,"",INDEX(CSV!C$2:C$510,$Y572)),_xlpm.MacVal,IF($Z572=0,"",INDEX(Output_Mac!D$2:D$500,$Z572)),_xlpm.WinVal,IF($AD572=0,"",INDEX(Output_Win!D$2:D$243,$AD572)),_xlpm.MyAuditVal,IF($AA572=0,"",INDEX(My_Audit!C$2:C$456,$AA572)),_xlfn.IFS(_xlpm.MyAuditVal&lt;&gt;"",_xlpm.MyAuditVal,_xlpm.MacVal&lt;&gt;"",_xlpm.MacVal,_xlpm.WinVal&lt;&gt;"",_xlpm.WinVal,_xlpm.CSVVal&lt;&gt;"",_xlpm.CSVVal)),""))</f>
        <v/>
      </c>
      <c r="E572" s="41" t="str" cm="1">
        <f t="array" ref="E572">IF(($Y572+$Z572+$AA572+$AD572)=0,"",IFERROR(_xlfn.LET(_xlpm.CSVVal,IF($Y572=0,"",INDEX(CSV!E$2:E$510,$Y572)),_xlpm.MacVal,IF($Z572=0,"",INDEX(Output_Mac!C$2:C$500,$Z572)),_xlpm.WinVal,IF($AD572=0,"",INDEX(Output_Win!C$2:C$243,$AD572)),_xlpm.MyAuditVal,IF($AA572=0,"",INDEX(My_Audit!D$2:D$456,$AA572)),_xlfn.IFS(_xlpm.MyAuditVal&lt;&gt;"",_xlpm.MyAuditVal,_xlpm.MacVal&lt;&gt;"",_xlpm.MacVal,_xlpm.WinVal&lt;&gt;"",_xlpm.WinVal,_xlpm.CSVVal&lt;&gt;"",_xlpm.CSVVal)),""))</f>
        <v/>
      </c>
      <c r="F572" s="41" t="str" cm="1">
        <f t="array" ref="F572">IF(($Y572+$Z572+$AA572+$AD572)=0,"",IFERROR(_xlfn.LET(_xlpm.CSVVal,IF($Y572=0,"",INDEX(CSV!F$2:F$510,$Y572)),_xlpm.MacVal,IF($Z572=0,"",INDEX(Output_Mac!E$2:E$500,$Z572)),_xlpm.WinVal,IF($AD572=0,"",INDEX(Output_Win!E$2:E$243,$AD572)),_xlpm.MyAuditVal,IF($AA572=0,"",INDEX(My_Audit!E$2:E$456,$AA572)),_xlfn.IFS(_xlpm.MyAuditVal&lt;&gt;"",_xlpm.MyAuditVal,_xlpm.MacVal&lt;&gt;"",_xlpm.MacVal,_xlpm.WinVal&lt;&gt;"",_xlpm.WinVal,_xlpm.CSVVal&lt;&gt;"",PROPER(_xlpm.CSVVal))),""))</f>
        <v/>
      </c>
      <c r="G572" s="41" t="str" cm="1">
        <f t="array" ref="G572">IF(($Y572+$Z572+$AA572+$AD572)=0,"",IFERROR(_xlfn.LET(_xlpm.CSVVal,IF($Y572=0,"",INDEX(CSV!G$2:G$510,$Y572)),_xlpm.MacVal,IF($Z572=0,"",INDEX(Output_Mac!G$2:G$500,$Z572)),_xlpm.WinVal,IF($AD572=0,"",INDEX(Output_Win!G$2:G$243,$AD572)),_xlpm.MyAuditVal,IF($AA572=0,"",INDEX(My_Audit!F$2:F$456,$AA572)),_xlfn.IFS(_xlpm.MyAuditVal&lt;&gt;"",_xlpm.MyAuditVal,_xlpm.MacVal&lt;&gt;"",_xlpm.MacVal,_xlpm.WinVal&lt;&gt;"",_xlpm.WinVal,_xlpm.CSVVal&lt;&gt;"",_xlpm.CSVVal)),""))</f>
        <v/>
      </c>
      <c r="H572" s="41" t="str" cm="1">
        <f t="array" ref="H572">IF($Z572&gt;0,INDEX(Output_Mac!H$2:H$500,$Z572),IF($AD572&gt;0,INDEX(Output_Win!H$2:H$243,$AD572),IF($AA572&gt;0,_xlfn.LET(_xlpm.MyAuditVal,INDEX(My_Audit!G$2:G$456,$AA572),IF(_xlpm.MyAuditVal=0,"",_xlpm.MyAuditVal)),"")))</f>
        <v/>
      </c>
      <c r="I572" s="41" t="str" cm="1">
        <f t="array" ref="I572">IF(($Y572+$Z572+$AA572+$AD572)=0,"",IFERROR(_xlfn.LET(_xlpm.CSVVal,IF($Y572=0,"",INDEX(CSV!H$2:H$510,$Y572)),_xlpm.MacVal,IF($Z572=0,"",INDEX(Output_Mac!I$2:I$500,$Z572)),_xlpm.WinVal,IF($AD572=0,"",INDEX(Output_Win!I$2:I$243,$AD572)),_xlpm.MyAuditVal,IF($AA572=0,"",INDEX(My_Audit!H$2:H$456,$AA572)),_xlfn.IFS(_xlpm.MyAuditVal&lt;&gt;"",_xlpm.MyAuditVal,_xlpm.MacVal&lt;&gt;"",_xlpm.MacVal,_xlpm.WinVal&lt;&gt;"",_xlpm.WinVal,_xlpm.CSVVal&lt;&gt;"",_xlpm.CSVVal)),""))</f>
        <v/>
      </c>
      <c r="J572" s="41" t="str" cm="1">
        <f t="array" ref="J572">IF(($Y572+$Z572+$AA572+$AD572)=0,"",IFERROR(_xlfn.LET(_xlpm.CSVVal,IF($Y572=0,"",INDEX(CSV!J$2:J$510,$Y572)),_xlpm.MacVal,IF($Z572=0,"",INDEX(Output_Mac!J$2:J$500,$Z572)),_xlpm.WinVal,IF($AD572=0,"",INDEX(Output_Win!J$2:J$243,$AD572)),_xlpm.MyAuditVal,IF($AA572=0,"",INDEX(My_Audit!I$2:I$456,$AA572)),_xlfn.IFS(_xlpm.MyAuditVal&lt;&gt;"",_xlpm.MyAuditVal,_xlpm.MacVal&lt;&gt;"",_xlpm.MacVal,_xlpm.WinVal&lt;&gt;"",_xlpm.WinVal,_xlpm.CSVVal&lt;&gt;"",_xlpm.CSVVal)),""))</f>
        <v/>
      </c>
      <c r="K572" s="41" t="str" cm="1">
        <f t="array" ref="K572">IF(($Y572+$Z572+$AA572+$AD572)=0,"",IFERROR(_xlfn.LET(_xlpm.CSVVal,IF($Y572=0,"",INDEX(CSV!N$2:N$510,$Y572)),_xlpm.MacVal,IF($Z572=0,"",INDEX(Output_Mac!L$2:L$500,$Z572)),_xlpm.WinVal,IF($AD572=0,"",INDEX(Output_Win!L$2:L$243,$AD572)),_xlpm.MyAuditVal,IF($AA572=0,"",INDEX(My_Audit!J$2:J$456,$AA572)),_xlfn.IFS(_xlpm.MyAuditVal&lt;&gt;"",_xlpm.MyAuditVal,_xlpm.MacVal&lt;&gt;"",_xlpm.MacVal,_xlpm.WinVal&lt;&gt;"",_xlpm.WinVal,_xlpm.CSVVal&lt;&gt;"",_xlpm.CSVVal)),""))</f>
        <v/>
      </c>
      <c r="L572" s="41" t="str" cm="1">
        <f t="array" ref="L572">IF(($Y572+$Z572+$AA572+$AD572)=0,"",IFERROR(_xlfn.LET(_xlpm.CSVVal,IF($Y572=0,"",INDEX(CSV!Q$2:Q$510,$Y572)),_xlpm.MacVal,IF($Z572=0,"",INDEX(Output_Mac!M$2:M$500,$Z572)),_xlpm.WinVal,IF($AD572=0,"",INDEX(Output_Win!M$2:M$243,$AD572)),_xlpm.MyAuditVal,IF($AA572=0,"",INDEX(My_Audit!K$2:K$456,$AA572)),_xlfn.IFS(_xlpm.MyAuditVal&lt;&gt;"",_xlpm.MyAuditVal,_xlpm.MacVal&lt;&gt;"",_xlpm.MacVal,_xlpm.WinVal&lt;&gt;"",_xlpm.WinVal,_xlpm.CSVVal&lt;&gt;"",_xlpm.CSVVal)),""))</f>
        <v/>
      </c>
      <c r="M572" s="41" t="str" cm="1">
        <f t="array" ref="M572">IF(($Y572+$Z572+$AA572+$AD572)=0,"",ExpandDiagCodes(_xlfn.TEXTJOIN(", ",TRUE,IF($AA572=0,"",INDEX(My_Audit!N$2:N$456,$AA572)),IF($Z572=0,"",INDEX(Output_Mac!S$2:S$500,$Z572)),IF($AD572=0,"",INDEX(Output_Win!S$2:S$243,$AD572)),IF($Y572=0,"",INDEX(CSV!AE$2:AE$510,$Y572)))))</f>
        <v/>
      </c>
      <c r="N572" s="41" t="str" cm="1">
        <f t="array" ref="N572">IF(($Y572+$Z572+$AA572+$AD572)=0,"",IFERROR(_xlfn.LET(_xlpm.CSVVal,IF($Y572=0,"",INDEX(CSV!AG$2:AG$510,$Y572)),_xlpm.MacVal,IF($Z572=0,"",INDEX(Output_Mac!T$2:T$500,$Z572)),_xlpm.WinVal,IF($AD572=0,"",INDEX(Output_Win!T$2:T$243,$AD572)),_xlpm.MyAuditVal,IF($AA572=0,"",INDEX(My_Audit!O$2:O$456,$AA572)),_xlfn.IFS(_xlpm.MyAuditVal&lt;&gt;"",_xlpm.MyAuditVal,_xlpm.MacVal&lt;&gt;"",_xlpm.MacVal,_xlpm.WinVal&lt;&gt;"",_xlpm.WinVal,_xlpm.CSVVal&lt;&gt;"",_xlpm.CSVVal)),""))</f>
        <v/>
      </c>
      <c r="O572" s="40" t="str" cm="1">
        <f t="array" ref="O572">IF($AB572=0,"",INDEX(My_Audit!P$2:P$456,$AB572))&amp;""</f>
        <v/>
      </c>
      <c r="P572" s="40"/>
      <c r="Q572" s="41" t="str">
        <f>IF(LEFT(N572,4)="Pass","Nist SP 800-88",My_Audit!R572)&amp;""</f>
        <v/>
      </c>
      <c r="R572" s="40"/>
      <c r="S572" s="40"/>
      <c r="T572" s="41" t="str" cm="1">
        <f t="array" ref="T572">IF($AC572=0,"",INDEX(Models!J$2:J$605,$AC572))</f>
        <v/>
      </c>
      <c r="U572" s="40"/>
      <c r="V572" s="40"/>
      <c r="W572" s="79" t="str" cm="1">
        <f t="array" ref="W572">IF(($Z572+$AA572+$AD572)=0,"",ExpandDiagCodes(_xlfn.TEXTJOIN(", ",TRUE,IF($AA572=0,"",INDEX(My_Audit!L$2:L$456,$AA572)),IF($Z572=0,"",INDEX(Output_Mac!AA$2:AA$500,$Z572)),IF($AD572=0,"",INDEX(Output_Win!AA$2:AA$243,$AD572)))))</f>
        <v/>
      </c>
      <c r="Y572" s="80">
        <f>IFERROR(MATCH($A572,CSV!$A$2:$A$510,0),0)</f>
        <v>0</v>
      </c>
      <c r="Z572" s="80">
        <f>IFERROR(MATCH($A572,Output_Mac!$A$2:$A$500,0),0)</f>
        <v>0</v>
      </c>
      <c r="AA572" s="80">
        <f>IFERROR(MATCH($A572,My_Audit!$A$2:$A$456,0),0)</f>
        <v>0</v>
      </c>
      <c r="AB572" s="80">
        <f>IFERROR(MATCH($C572,My_Audit!$B$2:$B$456,0),0)</f>
        <v>0</v>
      </c>
      <c r="AC572" s="80">
        <f>IFERROR(MATCH($E572,Models!$I$2:$I$605,0),0)</f>
        <v>0</v>
      </c>
      <c r="AD572" s="80">
        <f>IFERROR(MATCH($A572,Output_Win!$A$2:$A$243,0),0)</f>
        <v>0</v>
      </c>
    </row>
    <row r="573" spans="1:30">
      <c r="A573" s="40" t="str">
        <f>_xlfn.TEXTJOIN("",TRUE,Input!$A$4,TEXT(ROW(My_Audit!A572)+Input!$A$8-1,"00"))</f>
        <v>W4960</v>
      </c>
      <c r="B573" s="40" t="str">
        <f>_xlfn.TEXTJOIN("-",TRUE,"ITD",Input!$A$2,A573)</f>
        <v>ITD-SHR11749-W4960</v>
      </c>
      <c r="C573" s="41" t="str" cm="1">
        <f t="array" ref="C573">IF(($Y573+$Z573+$AA573+$AD573)=0,"",IFERROR(_xlfn.LET(_xlpm.CSVVal,IF($Y573=0,"",INDEX(CSV!B$2:B$510,$Y573)),_xlpm.MacVal,IF($Z573=0,"",INDEX(Output_Mac!B$2:B$500,$Z573)),_xlpm.WinVal,IF($AD573=0,"",INDEX(Output_Win!B$2:B$243,$AD573)),_xlpm.MyAuditVal,IF($AA573=0,"",INDEX(My_Audit!B$2:B$456,$AA573)),_xlfn.IFS(_xlpm.MyAuditVal&lt;&gt;"",_xlpm.MyAuditVal,_xlpm.MacVal&lt;&gt;"",_xlpm.MacVal,_xlpm.WinVal&lt;&gt;"",_xlpm.WinVal,_xlpm.CSVVal&lt;&gt;"",_xlpm.CSVVal)),""))</f>
        <v/>
      </c>
      <c r="D573" s="41" t="str" cm="1">
        <f t="array" ref="D573">IF(($Y573+$Z573+$AA573+$AD573)=0,"",IFERROR(_xlfn.LET(_xlpm.CSVVal,IF($Y573=0,"",INDEX(CSV!C$2:C$510,$Y573)),_xlpm.MacVal,IF($Z573=0,"",INDEX(Output_Mac!D$2:D$500,$Z573)),_xlpm.WinVal,IF($AD573=0,"",INDEX(Output_Win!D$2:D$243,$AD573)),_xlpm.MyAuditVal,IF($AA573=0,"",INDEX(My_Audit!C$2:C$456,$AA573)),_xlfn.IFS(_xlpm.MyAuditVal&lt;&gt;"",_xlpm.MyAuditVal,_xlpm.MacVal&lt;&gt;"",_xlpm.MacVal,_xlpm.WinVal&lt;&gt;"",_xlpm.WinVal,_xlpm.CSVVal&lt;&gt;"",_xlpm.CSVVal)),""))</f>
        <v/>
      </c>
      <c r="E573" s="41" t="str" cm="1">
        <f t="array" ref="E573">IF(($Y573+$Z573+$AA573+$AD573)=0,"",IFERROR(_xlfn.LET(_xlpm.CSVVal,IF($Y573=0,"",INDEX(CSV!E$2:E$510,$Y573)),_xlpm.MacVal,IF($Z573=0,"",INDEX(Output_Mac!C$2:C$500,$Z573)),_xlpm.WinVal,IF($AD573=0,"",INDEX(Output_Win!C$2:C$243,$AD573)),_xlpm.MyAuditVal,IF($AA573=0,"",INDEX(My_Audit!D$2:D$456,$AA573)),_xlfn.IFS(_xlpm.MyAuditVal&lt;&gt;"",_xlpm.MyAuditVal,_xlpm.MacVal&lt;&gt;"",_xlpm.MacVal,_xlpm.WinVal&lt;&gt;"",_xlpm.WinVal,_xlpm.CSVVal&lt;&gt;"",_xlpm.CSVVal)),""))</f>
        <v/>
      </c>
      <c r="F573" s="41" t="str" cm="1">
        <f t="array" ref="F573">IF(($Y573+$Z573+$AA573+$AD573)=0,"",IFERROR(_xlfn.LET(_xlpm.CSVVal,IF($Y573=0,"",INDEX(CSV!F$2:F$510,$Y573)),_xlpm.MacVal,IF($Z573=0,"",INDEX(Output_Mac!E$2:E$500,$Z573)),_xlpm.WinVal,IF($AD573=0,"",INDEX(Output_Win!E$2:E$243,$AD573)),_xlpm.MyAuditVal,IF($AA573=0,"",INDEX(My_Audit!E$2:E$456,$AA573)),_xlfn.IFS(_xlpm.MyAuditVal&lt;&gt;"",_xlpm.MyAuditVal,_xlpm.MacVal&lt;&gt;"",_xlpm.MacVal,_xlpm.WinVal&lt;&gt;"",_xlpm.WinVal,_xlpm.CSVVal&lt;&gt;"",PROPER(_xlpm.CSVVal))),""))</f>
        <v/>
      </c>
      <c r="G573" s="41" t="str" cm="1">
        <f t="array" ref="G573">IF(($Y573+$Z573+$AA573+$AD573)=0,"",IFERROR(_xlfn.LET(_xlpm.CSVVal,IF($Y573=0,"",INDEX(CSV!G$2:G$510,$Y573)),_xlpm.MacVal,IF($Z573=0,"",INDEX(Output_Mac!G$2:G$500,$Z573)),_xlpm.WinVal,IF($AD573=0,"",INDEX(Output_Win!G$2:G$243,$AD573)),_xlpm.MyAuditVal,IF($AA573=0,"",INDEX(My_Audit!F$2:F$456,$AA573)),_xlfn.IFS(_xlpm.MyAuditVal&lt;&gt;"",_xlpm.MyAuditVal,_xlpm.MacVal&lt;&gt;"",_xlpm.MacVal,_xlpm.WinVal&lt;&gt;"",_xlpm.WinVal,_xlpm.CSVVal&lt;&gt;"",_xlpm.CSVVal)),""))</f>
        <v/>
      </c>
      <c r="H573" s="41" t="str" cm="1">
        <f t="array" ref="H573">IF($Z573&gt;0,INDEX(Output_Mac!H$2:H$500,$Z573),IF($AD573&gt;0,INDEX(Output_Win!H$2:H$243,$AD573),IF($AA573&gt;0,_xlfn.LET(_xlpm.MyAuditVal,INDEX(My_Audit!G$2:G$456,$AA573),IF(_xlpm.MyAuditVal=0,"",_xlpm.MyAuditVal)),"")))</f>
        <v/>
      </c>
      <c r="I573" s="41" t="str" cm="1">
        <f t="array" ref="I573">IF(($Y573+$Z573+$AA573+$AD573)=0,"",IFERROR(_xlfn.LET(_xlpm.CSVVal,IF($Y573=0,"",INDEX(CSV!H$2:H$510,$Y573)),_xlpm.MacVal,IF($Z573=0,"",INDEX(Output_Mac!I$2:I$500,$Z573)),_xlpm.WinVal,IF($AD573=0,"",INDEX(Output_Win!I$2:I$243,$AD573)),_xlpm.MyAuditVal,IF($AA573=0,"",INDEX(My_Audit!H$2:H$456,$AA573)),_xlfn.IFS(_xlpm.MyAuditVal&lt;&gt;"",_xlpm.MyAuditVal,_xlpm.MacVal&lt;&gt;"",_xlpm.MacVal,_xlpm.WinVal&lt;&gt;"",_xlpm.WinVal,_xlpm.CSVVal&lt;&gt;"",_xlpm.CSVVal)),""))</f>
        <v/>
      </c>
      <c r="J573" s="41" t="str" cm="1">
        <f t="array" ref="J573">IF(($Y573+$Z573+$AA573+$AD573)=0,"",IFERROR(_xlfn.LET(_xlpm.CSVVal,IF($Y573=0,"",INDEX(CSV!J$2:J$510,$Y573)),_xlpm.MacVal,IF($Z573=0,"",INDEX(Output_Mac!J$2:J$500,$Z573)),_xlpm.WinVal,IF($AD573=0,"",INDEX(Output_Win!J$2:J$243,$AD573)),_xlpm.MyAuditVal,IF($AA573=0,"",INDEX(My_Audit!I$2:I$456,$AA573)),_xlfn.IFS(_xlpm.MyAuditVal&lt;&gt;"",_xlpm.MyAuditVal,_xlpm.MacVal&lt;&gt;"",_xlpm.MacVal,_xlpm.WinVal&lt;&gt;"",_xlpm.WinVal,_xlpm.CSVVal&lt;&gt;"",_xlpm.CSVVal)),""))</f>
        <v/>
      </c>
      <c r="K573" s="41" t="str" cm="1">
        <f t="array" ref="K573">IF(($Y573+$Z573+$AA573+$AD573)=0,"",IFERROR(_xlfn.LET(_xlpm.CSVVal,IF($Y573=0,"",INDEX(CSV!N$2:N$510,$Y573)),_xlpm.MacVal,IF($Z573=0,"",INDEX(Output_Mac!L$2:L$500,$Z573)),_xlpm.WinVal,IF($AD573=0,"",INDEX(Output_Win!L$2:L$243,$AD573)),_xlpm.MyAuditVal,IF($AA573=0,"",INDEX(My_Audit!J$2:J$456,$AA573)),_xlfn.IFS(_xlpm.MyAuditVal&lt;&gt;"",_xlpm.MyAuditVal,_xlpm.MacVal&lt;&gt;"",_xlpm.MacVal,_xlpm.WinVal&lt;&gt;"",_xlpm.WinVal,_xlpm.CSVVal&lt;&gt;"",_xlpm.CSVVal)),""))</f>
        <v/>
      </c>
      <c r="L573" s="41" t="str" cm="1">
        <f t="array" ref="L573">IF(($Y573+$Z573+$AA573+$AD573)=0,"",IFERROR(_xlfn.LET(_xlpm.CSVVal,IF($Y573=0,"",INDEX(CSV!Q$2:Q$510,$Y573)),_xlpm.MacVal,IF($Z573=0,"",INDEX(Output_Mac!M$2:M$500,$Z573)),_xlpm.WinVal,IF($AD573=0,"",INDEX(Output_Win!M$2:M$243,$AD573)),_xlpm.MyAuditVal,IF($AA573=0,"",INDEX(My_Audit!K$2:K$456,$AA573)),_xlfn.IFS(_xlpm.MyAuditVal&lt;&gt;"",_xlpm.MyAuditVal,_xlpm.MacVal&lt;&gt;"",_xlpm.MacVal,_xlpm.WinVal&lt;&gt;"",_xlpm.WinVal,_xlpm.CSVVal&lt;&gt;"",_xlpm.CSVVal)),""))</f>
        <v/>
      </c>
      <c r="M573" s="41" t="str" cm="1">
        <f t="array" ref="M573">IF(($Y573+$Z573+$AA573+$AD573)=0,"",ExpandDiagCodes(_xlfn.TEXTJOIN(", ",TRUE,IF($AA573=0,"",INDEX(My_Audit!N$2:N$456,$AA573)),IF($Z573=0,"",INDEX(Output_Mac!S$2:S$500,$Z573)),IF($AD573=0,"",INDEX(Output_Win!S$2:S$243,$AD573)),IF($Y573=0,"",INDEX(CSV!AE$2:AE$510,$Y573)))))</f>
        <v/>
      </c>
      <c r="N573" s="41" t="str" cm="1">
        <f t="array" ref="N573">IF(($Y573+$Z573+$AA573+$AD573)=0,"",IFERROR(_xlfn.LET(_xlpm.CSVVal,IF($Y573=0,"",INDEX(CSV!AG$2:AG$510,$Y573)),_xlpm.MacVal,IF($Z573=0,"",INDEX(Output_Mac!T$2:T$500,$Z573)),_xlpm.WinVal,IF($AD573=0,"",INDEX(Output_Win!T$2:T$243,$AD573)),_xlpm.MyAuditVal,IF($AA573=0,"",INDEX(My_Audit!O$2:O$456,$AA573)),_xlfn.IFS(_xlpm.MyAuditVal&lt;&gt;"",_xlpm.MyAuditVal,_xlpm.MacVal&lt;&gt;"",_xlpm.MacVal,_xlpm.WinVal&lt;&gt;"",_xlpm.WinVal,_xlpm.CSVVal&lt;&gt;"",_xlpm.CSVVal)),""))</f>
        <v/>
      </c>
      <c r="O573" s="40" t="str" cm="1">
        <f t="array" ref="O573">IF($AB573=0,"",INDEX(My_Audit!P$2:P$456,$AB573))&amp;""</f>
        <v/>
      </c>
      <c r="P573" s="40"/>
      <c r="Q573" s="41" t="str">
        <f>IF(LEFT(N573,4)="Pass","Nist SP 800-88",My_Audit!R573)&amp;""</f>
        <v/>
      </c>
      <c r="R573" s="40"/>
      <c r="S573" s="40"/>
      <c r="T573" s="41" t="str" cm="1">
        <f t="array" ref="T573">IF($AC573=0,"",INDEX(Models!J$2:J$605,$AC573))</f>
        <v/>
      </c>
      <c r="U573" s="40"/>
      <c r="V573" s="40"/>
      <c r="W573" s="79" t="str" cm="1">
        <f t="array" ref="W573">IF(($Z573+$AA573+$AD573)=0,"",ExpandDiagCodes(_xlfn.TEXTJOIN(", ",TRUE,IF($AA573=0,"",INDEX(My_Audit!L$2:L$456,$AA573)),IF($Z573=0,"",INDEX(Output_Mac!AA$2:AA$500,$Z573)),IF($AD573=0,"",INDEX(Output_Win!AA$2:AA$243,$AD573)))))</f>
        <v/>
      </c>
      <c r="Y573" s="80">
        <f>IFERROR(MATCH($A573,CSV!$A$2:$A$510,0),0)</f>
        <v>0</v>
      </c>
      <c r="Z573" s="80">
        <f>IFERROR(MATCH($A573,Output_Mac!$A$2:$A$500,0),0)</f>
        <v>0</v>
      </c>
      <c r="AA573" s="80">
        <f>IFERROR(MATCH($A573,My_Audit!$A$2:$A$456,0),0)</f>
        <v>0</v>
      </c>
      <c r="AB573" s="80">
        <f>IFERROR(MATCH($C573,My_Audit!$B$2:$B$456,0),0)</f>
        <v>0</v>
      </c>
      <c r="AC573" s="80">
        <f>IFERROR(MATCH($E573,Models!$I$2:$I$605,0),0)</f>
        <v>0</v>
      </c>
      <c r="AD573" s="80">
        <f>IFERROR(MATCH($A573,Output_Win!$A$2:$A$243,0),0)</f>
        <v>0</v>
      </c>
    </row>
    <row r="574" spans="1:30">
      <c r="A574" s="40" t="str">
        <f>_xlfn.TEXTJOIN("",TRUE,Input!$A$4,TEXT(ROW(My_Audit!A573)+Input!$A$8-1,"00"))</f>
        <v>W4961</v>
      </c>
      <c r="B574" s="40" t="str">
        <f>_xlfn.TEXTJOIN("-",TRUE,"ITD",Input!$A$2,A574)</f>
        <v>ITD-SHR11749-W4961</v>
      </c>
      <c r="C574" s="41" t="str" cm="1">
        <f t="array" ref="C574">IF(($Y574+$Z574+$AA574+$AD574)=0,"",IFERROR(_xlfn.LET(_xlpm.CSVVal,IF($Y574=0,"",INDEX(CSV!B$2:B$510,$Y574)),_xlpm.MacVal,IF($Z574=0,"",INDEX(Output_Mac!B$2:B$500,$Z574)),_xlpm.WinVal,IF($AD574=0,"",INDEX(Output_Win!B$2:B$243,$AD574)),_xlpm.MyAuditVal,IF($AA574=0,"",INDEX(My_Audit!B$2:B$456,$AA574)),_xlfn.IFS(_xlpm.MyAuditVal&lt;&gt;"",_xlpm.MyAuditVal,_xlpm.MacVal&lt;&gt;"",_xlpm.MacVal,_xlpm.WinVal&lt;&gt;"",_xlpm.WinVal,_xlpm.CSVVal&lt;&gt;"",_xlpm.CSVVal)),""))</f>
        <v/>
      </c>
      <c r="D574" s="41" t="str" cm="1">
        <f t="array" ref="D574">IF(($Y574+$Z574+$AA574+$AD574)=0,"",IFERROR(_xlfn.LET(_xlpm.CSVVal,IF($Y574=0,"",INDEX(CSV!C$2:C$510,$Y574)),_xlpm.MacVal,IF($Z574=0,"",INDEX(Output_Mac!D$2:D$500,$Z574)),_xlpm.WinVal,IF($AD574=0,"",INDEX(Output_Win!D$2:D$243,$AD574)),_xlpm.MyAuditVal,IF($AA574=0,"",INDEX(My_Audit!C$2:C$456,$AA574)),_xlfn.IFS(_xlpm.MyAuditVal&lt;&gt;"",_xlpm.MyAuditVal,_xlpm.MacVal&lt;&gt;"",_xlpm.MacVal,_xlpm.WinVal&lt;&gt;"",_xlpm.WinVal,_xlpm.CSVVal&lt;&gt;"",_xlpm.CSVVal)),""))</f>
        <v/>
      </c>
      <c r="E574" s="41" t="str" cm="1">
        <f t="array" ref="E574">IF(($Y574+$Z574+$AA574+$AD574)=0,"",IFERROR(_xlfn.LET(_xlpm.CSVVal,IF($Y574=0,"",INDEX(CSV!E$2:E$510,$Y574)),_xlpm.MacVal,IF($Z574=0,"",INDEX(Output_Mac!C$2:C$500,$Z574)),_xlpm.WinVal,IF($AD574=0,"",INDEX(Output_Win!C$2:C$243,$AD574)),_xlpm.MyAuditVal,IF($AA574=0,"",INDEX(My_Audit!D$2:D$456,$AA574)),_xlfn.IFS(_xlpm.MyAuditVal&lt;&gt;"",_xlpm.MyAuditVal,_xlpm.MacVal&lt;&gt;"",_xlpm.MacVal,_xlpm.WinVal&lt;&gt;"",_xlpm.WinVal,_xlpm.CSVVal&lt;&gt;"",_xlpm.CSVVal)),""))</f>
        <v/>
      </c>
      <c r="F574" s="41" t="str" cm="1">
        <f t="array" ref="F574">IF(($Y574+$Z574+$AA574+$AD574)=0,"",IFERROR(_xlfn.LET(_xlpm.CSVVal,IF($Y574=0,"",INDEX(CSV!F$2:F$510,$Y574)),_xlpm.MacVal,IF($Z574=0,"",INDEX(Output_Mac!E$2:E$500,$Z574)),_xlpm.WinVal,IF($AD574=0,"",INDEX(Output_Win!E$2:E$243,$AD574)),_xlpm.MyAuditVal,IF($AA574=0,"",INDEX(My_Audit!E$2:E$456,$AA574)),_xlfn.IFS(_xlpm.MyAuditVal&lt;&gt;"",_xlpm.MyAuditVal,_xlpm.MacVal&lt;&gt;"",_xlpm.MacVal,_xlpm.WinVal&lt;&gt;"",_xlpm.WinVal,_xlpm.CSVVal&lt;&gt;"",PROPER(_xlpm.CSVVal))),""))</f>
        <v/>
      </c>
      <c r="G574" s="41" t="str" cm="1">
        <f t="array" ref="G574">IF(($Y574+$Z574+$AA574+$AD574)=0,"",IFERROR(_xlfn.LET(_xlpm.CSVVal,IF($Y574=0,"",INDEX(CSV!G$2:G$510,$Y574)),_xlpm.MacVal,IF($Z574=0,"",INDEX(Output_Mac!G$2:G$500,$Z574)),_xlpm.WinVal,IF($AD574=0,"",INDEX(Output_Win!G$2:G$243,$AD574)),_xlpm.MyAuditVal,IF($AA574=0,"",INDEX(My_Audit!F$2:F$456,$AA574)),_xlfn.IFS(_xlpm.MyAuditVal&lt;&gt;"",_xlpm.MyAuditVal,_xlpm.MacVal&lt;&gt;"",_xlpm.MacVal,_xlpm.WinVal&lt;&gt;"",_xlpm.WinVal,_xlpm.CSVVal&lt;&gt;"",_xlpm.CSVVal)),""))</f>
        <v/>
      </c>
      <c r="H574" s="41" t="str" cm="1">
        <f t="array" ref="H574">IF($Z574&gt;0,INDEX(Output_Mac!H$2:H$500,$Z574),IF($AD574&gt;0,INDEX(Output_Win!H$2:H$243,$AD574),IF($AA574&gt;0,_xlfn.LET(_xlpm.MyAuditVal,INDEX(My_Audit!G$2:G$456,$AA574),IF(_xlpm.MyAuditVal=0,"",_xlpm.MyAuditVal)),"")))</f>
        <v/>
      </c>
      <c r="I574" s="41" t="str" cm="1">
        <f t="array" ref="I574">IF(($Y574+$Z574+$AA574+$AD574)=0,"",IFERROR(_xlfn.LET(_xlpm.CSVVal,IF($Y574=0,"",INDEX(CSV!H$2:H$510,$Y574)),_xlpm.MacVal,IF($Z574=0,"",INDEX(Output_Mac!I$2:I$500,$Z574)),_xlpm.WinVal,IF($AD574=0,"",INDEX(Output_Win!I$2:I$243,$AD574)),_xlpm.MyAuditVal,IF($AA574=0,"",INDEX(My_Audit!H$2:H$456,$AA574)),_xlfn.IFS(_xlpm.MyAuditVal&lt;&gt;"",_xlpm.MyAuditVal,_xlpm.MacVal&lt;&gt;"",_xlpm.MacVal,_xlpm.WinVal&lt;&gt;"",_xlpm.WinVal,_xlpm.CSVVal&lt;&gt;"",_xlpm.CSVVal)),""))</f>
        <v/>
      </c>
      <c r="J574" s="41" t="str" cm="1">
        <f t="array" ref="J574">IF(($Y574+$Z574+$AA574+$AD574)=0,"",IFERROR(_xlfn.LET(_xlpm.CSVVal,IF($Y574=0,"",INDEX(CSV!J$2:J$510,$Y574)),_xlpm.MacVal,IF($Z574=0,"",INDEX(Output_Mac!J$2:J$500,$Z574)),_xlpm.WinVal,IF($AD574=0,"",INDEX(Output_Win!J$2:J$243,$AD574)),_xlpm.MyAuditVal,IF($AA574=0,"",INDEX(My_Audit!I$2:I$456,$AA574)),_xlfn.IFS(_xlpm.MyAuditVal&lt;&gt;"",_xlpm.MyAuditVal,_xlpm.MacVal&lt;&gt;"",_xlpm.MacVal,_xlpm.WinVal&lt;&gt;"",_xlpm.WinVal,_xlpm.CSVVal&lt;&gt;"",_xlpm.CSVVal)),""))</f>
        <v/>
      </c>
      <c r="K574" s="41" t="str" cm="1">
        <f t="array" ref="K574">IF(($Y574+$Z574+$AA574+$AD574)=0,"",IFERROR(_xlfn.LET(_xlpm.CSVVal,IF($Y574=0,"",INDEX(CSV!N$2:N$510,$Y574)),_xlpm.MacVal,IF($Z574=0,"",INDEX(Output_Mac!L$2:L$500,$Z574)),_xlpm.WinVal,IF($AD574=0,"",INDEX(Output_Win!L$2:L$243,$AD574)),_xlpm.MyAuditVal,IF($AA574=0,"",INDEX(My_Audit!J$2:J$456,$AA574)),_xlfn.IFS(_xlpm.MyAuditVal&lt;&gt;"",_xlpm.MyAuditVal,_xlpm.MacVal&lt;&gt;"",_xlpm.MacVal,_xlpm.WinVal&lt;&gt;"",_xlpm.WinVal,_xlpm.CSVVal&lt;&gt;"",_xlpm.CSVVal)),""))</f>
        <v/>
      </c>
      <c r="L574" s="41" t="str" cm="1">
        <f t="array" ref="L574">IF(($Y574+$Z574+$AA574+$AD574)=0,"",IFERROR(_xlfn.LET(_xlpm.CSVVal,IF($Y574=0,"",INDEX(CSV!Q$2:Q$510,$Y574)),_xlpm.MacVal,IF($Z574=0,"",INDEX(Output_Mac!M$2:M$500,$Z574)),_xlpm.WinVal,IF($AD574=0,"",INDEX(Output_Win!M$2:M$243,$AD574)),_xlpm.MyAuditVal,IF($AA574=0,"",INDEX(My_Audit!K$2:K$456,$AA574)),_xlfn.IFS(_xlpm.MyAuditVal&lt;&gt;"",_xlpm.MyAuditVal,_xlpm.MacVal&lt;&gt;"",_xlpm.MacVal,_xlpm.WinVal&lt;&gt;"",_xlpm.WinVal,_xlpm.CSVVal&lt;&gt;"",_xlpm.CSVVal)),""))</f>
        <v/>
      </c>
      <c r="M574" s="41" t="str" cm="1">
        <f t="array" ref="M574">IF(($Y574+$Z574+$AA574+$AD574)=0,"",ExpandDiagCodes(_xlfn.TEXTJOIN(", ",TRUE,IF($AA574=0,"",INDEX(My_Audit!N$2:N$456,$AA574)),IF($Z574=0,"",INDEX(Output_Mac!S$2:S$500,$Z574)),IF($AD574=0,"",INDEX(Output_Win!S$2:S$243,$AD574)),IF($Y574=0,"",INDEX(CSV!AE$2:AE$510,$Y574)))))</f>
        <v/>
      </c>
      <c r="N574" s="41" t="str" cm="1">
        <f t="array" ref="N574">IF(($Y574+$Z574+$AA574+$AD574)=0,"",IFERROR(_xlfn.LET(_xlpm.CSVVal,IF($Y574=0,"",INDEX(CSV!AG$2:AG$510,$Y574)),_xlpm.MacVal,IF($Z574=0,"",INDEX(Output_Mac!T$2:T$500,$Z574)),_xlpm.WinVal,IF($AD574=0,"",INDEX(Output_Win!T$2:T$243,$AD574)),_xlpm.MyAuditVal,IF($AA574=0,"",INDEX(My_Audit!O$2:O$456,$AA574)),_xlfn.IFS(_xlpm.MyAuditVal&lt;&gt;"",_xlpm.MyAuditVal,_xlpm.MacVal&lt;&gt;"",_xlpm.MacVal,_xlpm.WinVal&lt;&gt;"",_xlpm.WinVal,_xlpm.CSVVal&lt;&gt;"",_xlpm.CSVVal)),""))</f>
        <v/>
      </c>
      <c r="O574" s="40" t="str" cm="1">
        <f t="array" ref="O574">IF($AB574=0,"",INDEX(My_Audit!P$2:P$456,$AB574))&amp;""</f>
        <v/>
      </c>
      <c r="P574" s="40"/>
      <c r="Q574" s="41" t="str">
        <f>IF(LEFT(N574,4)="Pass","Nist SP 800-88",My_Audit!R574)&amp;""</f>
        <v/>
      </c>
      <c r="R574" s="40"/>
      <c r="S574" s="40"/>
      <c r="T574" s="41" t="str" cm="1">
        <f t="array" ref="T574">IF($AC574=0,"",INDEX(Models!J$2:J$605,$AC574))</f>
        <v/>
      </c>
      <c r="U574" s="40"/>
      <c r="V574" s="40"/>
      <c r="W574" s="79" t="str" cm="1">
        <f t="array" ref="W574">IF(($Z574+$AA574+$AD574)=0,"",ExpandDiagCodes(_xlfn.TEXTJOIN(", ",TRUE,IF($AA574=0,"",INDEX(My_Audit!L$2:L$456,$AA574)),IF($Z574=0,"",INDEX(Output_Mac!AA$2:AA$500,$Z574)),IF($AD574=0,"",INDEX(Output_Win!AA$2:AA$243,$AD574)))))</f>
        <v/>
      </c>
      <c r="Y574" s="80">
        <f>IFERROR(MATCH($A574,CSV!$A$2:$A$510,0),0)</f>
        <v>0</v>
      </c>
      <c r="Z574" s="80">
        <f>IFERROR(MATCH($A574,Output_Mac!$A$2:$A$500,0),0)</f>
        <v>0</v>
      </c>
      <c r="AA574" s="80">
        <f>IFERROR(MATCH($A574,My_Audit!$A$2:$A$456,0),0)</f>
        <v>0</v>
      </c>
      <c r="AB574" s="80">
        <f>IFERROR(MATCH($C574,My_Audit!$B$2:$B$456,0),0)</f>
        <v>0</v>
      </c>
      <c r="AC574" s="80">
        <f>IFERROR(MATCH($E574,Models!$I$2:$I$605,0),0)</f>
        <v>0</v>
      </c>
      <c r="AD574" s="80">
        <f>IFERROR(MATCH($A574,Output_Win!$A$2:$A$243,0),0)</f>
        <v>0</v>
      </c>
    </row>
    <row r="575" spans="1:30">
      <c r="A575" s="40" t="str">
        <f>_xlfn.TEXTJOIN("",TRUE,Input!$A$4,TEXT(ROW(My_Audit!A574)+Input!$A$8-1,"00"))</f>
        <v>W4962</v>
      </c>
      <c r="B575" s="40" t="str">
        <f>_xlfn.TEXTJOIN("-",TRUE,"ITD",Input!$A$2,A575)</f>
        <v>ITD-SHR11749-W4962</v>
      </c>
      <c r="C575" s="41" t="str" cm="1">
        <f t="array" ref="C575">IF(($Y575+$Z575+$AA575+$AD575)=0,"",IFERROR(_xlfn.LET(_xlpm.CSVVal,IF($Y575=0,"",INDEX(CSV!B$2:B$510,$Y575)),_xlpm.MacVal,IF($Z575=0,"",INDEX(Output_Mac!B$2:B$500,$Z575)),_xlpm.WinVal,IF($AD575=0,"",INDEX(Output_Win!B$2:B$243,$AD575)),_xlpm.MyAuditVal,IF($AA575=0,"",INDEX(My_Audit!B$2:B$456,$AA575)),_xlfn.IFS(_xlpm.MyAuditVal&lt;&gt;"",_xlpm.MyAuditVal,_xlpm.MacVal&lt;&gt;"",_xlpm.MacVal,_xlpm.WinVal&lt;&gt;"",_xlpm.WinVal,_xlpm.CSVVal&lt;&gt;"",_xlpm.CSVVal)),""))</f>
        <v/>
      </c>
      <c r="D575" s="41" t="str" cm="1">
        <f t="array" ref="D575">IF(($Y575+$Z575+$AA575+$AD575)=0,"",IFERROR(_xlfn.LET(_xlpm.CSVVal,IF($Y575=0,"",INDEX(CSV!C$2:C$510,$Y575)),_xlpm.MacVal,IF($Z575=0,"",INDEX(Output_Mac!D$2:D$500,$Z575)),_xlpm.WinVal,IF($AD575=0,"",INDEX(Output_Win!D$2:D$243,$AD575)),_xlpm.MyAuditVal,IF($AA575=0,"",INDEX(My_Audit!C$2:C$456,$AA575)),_xlfn.IFS(_xlpm.MyAuditVal&lt;&gt;"",_xlpm.MyAuditVal,_xlpm.MacVal&lt;&gt;"",_xlpm.MacVal,_xlpm.WinVal&lt;&gt;"",_xlpm.WinVal,_xlpm.CSVVal&lt;&gt;"",_xlpm.CSVVal)),""))</f>
        <v/>
      </c>
      <c r="E575" s="41" t="str" cm="1">
        <f t="array" ref="E575">IF(($Y575+$Z575+$AA575+$AD575)=0,"",IFERROR(_xlfn.LET(_xlpm.CSVVal,IF($Y575=0,"",INDEX(CSV!E$2:E$510,$Y575)),_xlpm.MacVal,IF($Z575=0,"",INDEX(Output_Mac!C$2:C$500,$Z575)),_xlpm.WinVal,IF($AD575=0,"",INDEX(Output_Win!C$2:C$243,$AD575)),_xlpm.MyAuditVal,IF($AA575=0,"",INDEX(My_Audit!D$2:D$456,$AA575)),_xlfn.IFS(_xlpm.MyAuditVal&lt;&gt;"",_xlpm.MyAuditVal,_xlpm.MacVal&lt;&gt;"",_xlpm.MacVal,_xlpm.WinVal&lt;&gt;"",_xlpm.WinVal,_xlpm.CSVVal&lt;&gt;"",_xlpm.CSVVal)),""))</f>
        <v/>
      </c>
      <c r="F575" s="41" t="str" cm="1">
        <f t="array" ref="F575">IF(($Y575+$Z575+$AA575+$AD575)=0,"",IFERROR(_xlfn.LET(_xlpm.CSVVal,IF($Y575=0,"",INDEX(CSV!F$2:F$510,$Y575)),_xlpm.MacVal,IF($Z575=0,"",INDEX(Output_Mac!E$2:E$500,$Z575)),_xlpm.WinVal,IF($AD575=0,"",INDEX(Output_Win!E$2:E$243,$AD575)),_xlpm.MyAuditVal,IF($AA575=0,"",INDEX(My_Audit!E$2:E$456,$AA575)),_xlfn.IFS(_xlpm.MyAuditVal&lt;&gt;"",_xlpm.MyAuditVal,_xlpm.MacVal&lt;&gt;"",_xlpm.MacVal,_xlpm.WinVal&lt;&gt;"",_xlpm.WinVal,_xlpm.CSVVal&lt;&gt;"",PROPER(_xlpm.CSVVal))),""))</f>
        <v/>
      </c>
      <c r="G575" s="41" t="str" cm="1">
        <f t="array" ref="G575">IF(($Y575+$Z575+$AA575+$AD575)=0,"",IFERROR(_xlfn.LET(_xlpm.CSVVal,IF($Y575=0,"",INDEX(CSV!G$2:G$510,$Y575)),_xlpm.MacVal,IF($Z575=0,"",INDEX(Output_Mac!G$2:G$500,$Z575)),_xlpm.WinVal,IF($AD575=0,"",INDEX(Output_Win!G$2:G$243,$AD575)),_xlpm.MyAuditVal,IF($AA575=0,"",INDEX(My_Audit!F$2:F$456,$AA575)),_xlfn.IFS(_xlpm.MyAuditVal&lt;&gt;"",_xlpm.MyAuditVal,_xlpm.MacVal&lt;&gt;"",_xlpm.MacVal,_xlpm.WinVal&lt;&gt;"",_xlpm.WinVal,_xlpm.CSVVal&lt;&gt;"",_xlpm.CSVVal)),""))</f>
        <v/>
      </c>
      <c r="H575" s="41" t="str" cm="1">
        <f t="array" ref="H575">IF($Z575&gt;0,INDEX(Output_Mac!H$2:H$500,$Z575),IF($AD575&gt;0,INDEX(Output_Win!H$2:H$243,$AD575),IF($AA575&gt;0,_xlfn.LET(_xlpm.MyAuditVal,INDEX(My_Audit!G$2:G$456,$AA575),IF(_xlpm.MyAuditVal=0,"",_xlpm.MyAuditVal)),"")))</f>
        <v/>
      </c>
      <c r="I575" s="41" t="str" cm="1">
        <f t="array" ref="I575">IF(($Y575+$Z575+$AA575+$AD575)=0,"",IFERROR(_xlfn.LET(_xlpm.CSVVal,IF($Y575=0,"",INDEX(CSV!H$2:H$510,$Y575)),_xlpm.MacVal,IF($Z575=0,"",INDEX(Output_Mac!I$2:I$500,$Z575)),_xlpm.WinVal,IF($AD575=0,"",INDEX(Output_Win!I$2:I$243,$AD575)),_xlpm.MyAuditVal,IF($AA575=0,"",INDEX(My_Audit!H$2:H$456,$AA575)),_xlfn.IFS(_xlpm.MyAuditVal&lt;&gt;"",_xlpm.MyAuditVal,_xlpm.MacVal&lt;&gt;"",_xlpm.MacVal,_xlpm.WinVal&lt;&gt;"",_xlpm.WinVal,_xlpm.CSVVal&lt;&gt;"",_xlpm.CSVVal)),""))</f>
        <v/>
      </c>
      <c r="J575" s="41" t="str" cm="1">
        <f t="array" ref="J575">IF(($Y575+$Z575+$AA575+$AD575)=0,"",IFERROR(_xlfn.LET(_xlpm.CSVVal,IF($Y575=0,"",INDEX(CSV!J$2:J$510,$Y575)),_xlpm.MacVal,IF($Z575=0,"",INDEX(Output_Mac!J$2:J$500,$Z575)),_xlpm.WinVal,IF($AD575=0,"",INDEX(Output_Win!J$2:J$243,$AD575)),_xlpm.MyAuditVal,IF($AA575=0,"",INDEX(My_Audit!I$2:I$456,$AA575)),_xlfn.IFS(_xlpm.MyAuditVal&lt;&gt;"",_xlpm.MyAuditVal,_xlpm.MacVal&lt;&gt;"",_xlpm.MacVal,_xlpm.WinVal&lt;&gt;"",_xlpm.WinVal,_xlpm.CSVVal&lt;&gt;"",_xlpm.CSVVal)),""))</f>
        <v/>
      </c>
      <c r="K575" s="41" t="str" cm="1">
        <f t="array" ref="K575">IF(($Y575+$Z575+$AA575+$AD575)=0,"",IFERROR(_xlfn.LET(_xlpm.CSVVal,IF($Y575=0,"",INDEX(CSV!N$2:N$510,$Y575)),_xlpm.MacVal,IF($Z575=0,"",INDEX(Output_Mac!L$2:L$500,$Z575)),_xlpm.WinVal,IF($AD575=0,"",INDEX(Output_Win!L$2:L$243,$AD575)),_xlpm.MyAuditVal,IF($AA575=0,"",INDEX(My_Audit!J$2:J$456,$AA575)),_xlfn.IFS(_xlpm.MyAuditVal&lt;&gt;"",_xlpm.MyAuditVal,_xlpm.MacVal&lt;&gt;"",_xlpm.MacVal,_xlpm.WinVal&lt;&gt;"",_xlpm.WinVal,_xlpm.CSVVal&lt;&gt;"",_xlpm.CSVVal)),""))</f>
        <v/>
      </c>
      <c r="L575" s="41" t="str" cm="1">
        <f t="array" ref="L575">IF(($Y575+$Z575+$AA575+$AD575)=0,"",IFERROR(_xlfn.LET(_xlpm.CSVVal,IF($Y575=0,"",INDEX(CSV!Q$2:Q$510,$Y575)),_xlpm.MacVal,IF($Z575=0,"",INDEX(Output_Mac!M$2:M$500,$Z575)),_xlpm.WinVal,IF($AD575=0,"",INDEX(Output_Win!M$2:M$243,$AD575)),_xlpm.MyAuditVal,IF($AA575=0,"",INDEX(My_Audit!K$2:K$456,$AA575)),_xlfn.IFS(_xlpm.MyAuditVal&lt;&gt;"",_xlpm.MyAuditVal,_xlpm.MacVal&lt;&gt;"",_xlpm.MacVal,_xlpm.WinVal&lt;&gt;"",_xlpm.WinVal,_xlpm.CSVVal&lt;&gt;"",_xlpm.CSVVal)),""))</f>
        <v/>
      </c>
      <c r="M575" s="41" t="str" cm="1">
        <f t="array" ref="M575">IF(($Y575+$Z575+$AA575+$AD575)=0,"",ExpandDiagCodes(_xlfn.TEXTJOIN(", ",TRUE,IF($AA575=0,"",INDEX(My_Audit!N$2:N$456,$AA575)),IF($Z575=0,"",INDEX(Output_Mac!S$2:S$500,$Z575)),IF($AD575=0,"",INDEX(Output_Win!S$2:S$243,$AD575)),IF($Y575=0,"",INDEX(CSV!AE$2:AE$510,$Y575)))))</f>
        <v/>
      </c>
      <c r="N575" s="41" t="str" cm="1">
        <f t="array" ref="N575">IF(($Y575+$Z575+$AA575+$AD575)=0,"",IFERROR(_xlfn.LET(_xlpm.CSVVal,IF($Y575=0,"",INDEX(CSV!AG$2:AG$510,$Y575)),_xlpm.MacVal,IF($Z575=0,"",INDEX(Output_Mac!T$2:T$500,$Z575)),_xlpm.WinVal,IF($AD575=0,"",INDEX(Output_Win!T$2:T$243,$AD575)),_xlpm.MyAuditVal,IF($AA575=0,"",INDEX(My_Audit!O$2:O$456,$AA575)),_xlfn.IFS(_xlpm.MyAuditVal&lt;&gt;"",_xlpm.MyAuditVal,_xlpm.MacVal&lt;&gt;"",_xlpm.MacVal,_xlpm.WinVal&lt;&gt;"",_xlpm.WinVal,_xlpm.CSVVal&lt;&gt;"",_xlpm.CSVVal)),""))</f>
        <v/>
      </c>
      <c r="O575" s="40" t="str" cm="1">
        <f t="array" ref="O575">IF($AB575=0,"",INDEX(My_Audit!P$2:P$456,$AB575))&amp;""</f>
        <v/>
      </c>
      <c r="P575" s="40"/>
      <c r="Q575" s="41" t="str">
        <f>IF(LEFT(N575,4)="Pass","Nist SP 800-88",My_Audit!R575)&amp;""</f>
        <v/>
      </c>
      <c r="R575" s="40"/>
      <c r="S575" s="40"/>
      <c r="T575" s="41" t="str" cm="1">
        <f t="array" ref="T575">IF($AC575=0,"",INDEX(Models!J$2:J$605,$AC575))</f>
        <v/>
      </c>
      <c r="U575" s="40"/>
      <c r="V575" s="40"/>
      <c r="W575" s="79" t="str" cm="1">
        <f t="array" ref="W575">IF(($Z575+$AA575+$AD575)=0,"",ExpandDiagCodes(_xlfn.TEXTJOIN(", ",TRUE,IF($AA575=0,"",INDEX(My_Audit!L$2:L$456,$AA575)),IF($Z575=0,"",INDEX(Output_Mac!AA$2:AA$500,$Z575)),IF($AD575=0,"",INDEX(Output_Win!AA$2:AA$243,$AD575)))))</f>
        <v/>
      </c>
      <c r="Y575" s="80">
        <f>IFERROR(MATCH($A575,CSV!$A$2:$A$510,0),0)</f>
        <v>0</v>
      </c>
      <c r="Z575" s="80">
        <f>IFERROR(MATCH($A575,Output_Mac!$A$2:$A$500,0),0)</f>
        <v>0</v>
      </c>
      <c r="AA575" s="80">
        <f>IFERROR(MATCH($A575,My_Audit!$A$2:$A$456,0),0)</f>
        <v>0</v>
      </c>
      <c r="AB575" s="80">
        <f>IFERROR(MATCH($C575,My_Audit!$B$2:$B$456,0),0)</f>
        <v>0</v>
      </c>
      <c r="AC575" s="80">
        <f>IFERROR(MATCH($E575,Models!$I$2:$I$605,0),0)</f>
        <v>0</v>
      </c>
      <c r="AD575" s="80">
        <f>IFERROR(MATCH($A575,Output_Win!$A$2:$A$243,0),0)</f>
        <v>0</v>
      </c>
    </row>
    <row r="576" spans="1:30">
      <c r="A576" s="40" t="str">
        <f>_xlfn.TEXTJOIN("",TRUE,Input!$A$4,TEXT(ROW(My_Audit!A575)+Input!$A$8-1,"00"))</f>
        <v>W4963</v>
      </c>
      <c r="B576" s="40" t="str">
        <f>_xlfn.TEXTJOIN("-",TRUE,"ITD",Input!$A$2,A576)</f>
        <v>ITD-SHR11749-W4963</v>
      </c>
      <c r="C576" s="41" t="str" cm="1">
        <f t="array" ref="C576">IF(($Y576+$Z576+$AA576+$AD576)=0,"",IFERROR(_xlfn.LET(_xlpm.CSVVal,IF($Y576=0,"",INDEX(CSV!B$2:B$510,$Y576)),_xlpm.MacVal,IF($Z576=0,"",INDEX(Output_Mac!B$2:B$500,$Z576)),_xlpm.WinVal,IF($AD576=0,"",INDEX(Output_Win!B$2:B$243,$AD576)),_xlpm.MyAuditVal,IF($AA576=0,"",INDEX(My_Audit!B$2:B$456,$AA576)),_xlfn.IFS(_xlpm.MyAuditVal&lt;&gt;"",_xlpm.MyAuditVal,_xlpm.MacVal&lt;&gt;"",_xlpm.MacVal,_xlpm.WinVal&lt;&gt;"",_xlpm.WinVal,_xlpm.CSVVal&lt;&gt;"",_xlpm.CSVVal)),""))</f>
        <v/>
      </c>
      <c r="D576" s="41" t="str" cm="1">
        <f t="array" ref="D576">IF(($Y576+$Z576+$AA576+$AD576)=0,"",IFERROR(_xlfn.LET(_xlpm.CSVVal,IF($Y576=0,"",INDEX(CSV!C$2:C$510,$Y576)),_xlpm.MacVal,IF($Z576=0,"",INDEX(Output_Mac!D$2:D$500,$Z576)),_xlpm.WinVal,IF($AD576=0,"",INDEX(Output_Win!D$2:D$243,$AD576)),_xlpm.MyAuditVal,IF($AA576=0,"",INDEX(My_Audit!C$2:C$456,$AA576)),_xlfn.IFS(_xlpm.MyAuditVal&lt;&gt;"",_xlpm.MyAuditVal,_xlpm.MacVal&lt;&gt;"",_xlpm.MacVal,_xlpm.WinVal&lt;&gt;"",_xlpm.WinVal,_xlpm.CSVVal&lt;&gt;"",_xlpm.CSVVal)),""))</f>
        <v/>
      </c>
      <c r="E576" s="41" t="str" cm="1">
        <f t="array" ref="E576">IF(($Y576+$Z576+$AA576+$AD576)=0,"",IFERROR(_xlfn.LET(_xlpm.CSVVal,IF($Y576=0,"",INDEX(CSV!E$2:E$510,$Y576)),_xlpm.MacVal,IF($Z576=0,"",INDEX(Output_Mac!C$2:C$500,$Z576)),_xlpm.WinVal,IF($AD576=0,"",INDEX(Output_Win!C$2:C$243,$AD576)),_xlpm.MyAuditVal,IF($AA576=0,"",INDEX(My_Audit!D$2:D$456,$AA576)),_xlfn.IFS(_xlpm.MyAuditVal&lt;&gt;"",_xlpm.MyAuditVal,_xlpm.MacVal&lt;&gt;"",_xlpm.MacVal,_xlpm.WinVal&lt;&gt;"",_xlpm.WinVal,_xlpm.CSVVal&lt;&gt;"",_xlpm.CSVVal)),""))</f>
        <v/>
      </c>
      <c r="F576" s="41" t="str" cm="1">
        <f t="array" ref="F576">IF(($Y576+$Z576+$AA576+$AD576)=0,"",IFERROR(_xlfn.LET(_xlpm.CSVVal,IF($Y576=0,"",INDEX(CSV!F$2:F$510,$Y576)),_xlpm.MacVal,IF($Z576=0,"",INDEX(Output_Mac!E$2:E$500,$Z576)),_xlpm.WinVal,IF($AD576=0,"",INDEX(Output_Win!E$2:E$243,$AD576)),_xlpm.MyAuditVal,IF($AA576=0,"",INDEX(My_Audit!E$2:E$456,$AA576)),_xlfn.IFS(_xlpm.MyAuditVal&lt;&gt;"",_xlpm.MyAuditVal,_xlpm.MacVal&lt;&gt;"",_xlpm.MacVal,_xlpm.WinVal&lt;&gt;"",_xlpm.WinVal,_xlpm.CSVVal&lt;&gt;"",PROPER(_xlpm.CSVVal))),""))</f>
        <v/>
      </c>
      <c r="G576" s="41" t="str" cm="1">
        <f t="array" ref="G576">IF(($Y576+$Z576+$AA576+$AD576)=0,"",IFERROR(_xlfn.LET(_xlpm.CSVVal,IF($Y576=0,"",INDEX(CSV!G$2:G$510,$Y576)),_xlpm.MacVal,IF($Z576=0,"",INDEX(Output_Mac!G$2:G$500,$Z576)),_xlpm.WinVal,IF($AD576=0,"",INDEX(Output_Win!G$2:G$243,$AD576)),_xlpm.MyAuditVal,IF($AA576=0,"",INDEX(My_Audit!F$2:F$456,$AA576)),_xlfn.IFS(_xlpm.MyAuditVal&lt;&gt;"",_xlpm.MyAuditVal,_xlpm.MacVal&lt;&gt;"",_xlpm.MacVal,_xlpm.WinVal&lt;&gt;"",_xlpm.WinVal,_xlpm.CSVVal&lt;&gt;"",_xlpm.CSVVal)),""))</f>
        <v/>
      </c>
      <c r="H576" s="41" t="str" cm="1">
        <f t="array" ref="H576">IF($Z576&gt;0,INDEX(Output_Mac!H$2:H$500,$Z576),IF($AD576&gt;0,INDEX(Output_Win!H$2:H$243,$AD576),IF($AA576&gt;0,_xlfn.LET(_xlpm.MyAuditVal,INDEX(My_Audit!G$2:G$456,$AA576),IF(_xlpm.MyAuditVal=0,"",_xlpm.MyAuditVal)),"")))</f>
        <v/>
      </c>
      <c r="I576" s="41" t="str" cm="1">
        <f t="array" ref="I576">IF(($Y576+$Z576+$AA576+$AD576)=0,"",IFERROR(_xlfn.LET(_xlpm.CSVVal,IF($Y576=0,"",INDEX(CSV!H$2:H$510,$Y576)),_xlpm.MacVal,IF($Z576=0,"",INDEX(Output_Mac!I$2:I$500,$Z576)),_xlpm.WinVal,IF($AD576=0,"",INDEX(Output_Win!I$2:I$243,$AD576)),_xlpm.MyAuditVal,IF($AA576=0,"",INDEX(My_Audit!H$2:H$456,$AA576)),_xlfn.IFS(_xlpm.MyAuditVal&lt;&gt;"",_xlpm.MyAuditVal,_xlpm.MacVal&lt;&gt;"",_xlpm.MacVal,_xlpm.WinVal&lt;&gt;"",_xlpm.WinVal,_xlpm.CSVVal&lt;&gt;"",_xlpm.CSVVal)),""))</f>
        <v/>
      </c>
      <c r="J576" s="41" t="str" cm="1">
        <f t="array" ref="J576">IF(($Y576+$Z576+$AA576+$AD576)=0,"",IFERROR(_xlfn.LET(_xlpm.CSVVal,IF($Y576=0,"",INDEX(CSV!J$2:J$510,$Y576)),_xlpm.MacVal,IF($Z576=0,"",INDEX(Output_Mac!J$2:J$500,$Z576)),_xlpm.WinVal,IF($AD576=0,"",INDEX(Output_Win!J$2:J$243,$AD576)),_xlpm.MyAuditVal,IF($AA576=0,"",INDEX(My_Audit!I$2:I$456,$AA576)),_xlfn.IFS(_xlpm.MyAuditVal&lt;&gt;"",_xlpm.MyAuditVal,_xlpm.MacVal&lt;&gt;"",_xlpm.MacVal,_xlpm.WinVal&lt;&gt;"",_xlpm.WinVal,_xlpm.CSVVal&lt;&gt;"",_xlpm.CSVVal)),""))</f>
        <v/>
      </c>
      <c r="K576" s="41" t="str" cm="1">
        <f t="array" ref="K576">IF(($Y576+$Z576+$AA576+$AD576)=0,"",IFERROR(_xlfn.LET(_xlpm.CSVVal,IF($Y576=0,"",INDEX(CSV!N$2:N$510,$Y576)),_xlpm.MacVal,IF($Z576=0,"",INDEX(Output_Mac!L$2:L$500,$Z576)),_xlpm.WinVal,IF($AD576=0,"",INDEX(Output_Win!L$2:L$243,$AD576)),_xlpm.MyAuditVal,IF($AA576=0,"",INDEX(My_Audit!J$2:J$456,$AA576)),_xlfn.IFS(_xlpm.MyAuditVal&lt;&gt;"",_xlpm.MyAuditVal,_xlpm.MacVal&lt;&gt;"",_xlpm.MacVal,_xlpm.WinVal&lt;&gt;"",_xlpm.WinVal,_xlpm.CSVVal&lt;&gt;"",_xlpm.CSVVal)),""))</f>
        <v/>
      </c>
      <c r="L576" s="41" t="str" cm="1">
        <f t="array" ref="L576">IF(($Y576+$Z576+$AA576+$AD576)=0,"",IFERROR(_xlfn.LET(_xlpm.CSVVal,IF($Y576=0,"",INDEX(CSV!Q$2:Q$510,$Y576)),_xlpm.MacVal,IF($Z576=0,"",INDEX(Output_Mac!M$2:M$500,$Z576)),_xlpm.WinVal,IF($AD576=0,"",INDEX(Output_Win!M$2:M$243,$AD576)),_xlpm.MyAuditVal,IF($AA576=0,"",INDEX(My_Audit!K$2:K$456,$AA576)),_xlfn.IFS(_xlpm.MyAuditVal&lt;&gt;"",_xlpm.MyAuditVal,_xlpm.MacVal&lt;&gt;"",_xlpm.MacVal,_xlpm.WinVal&lt;&gt;"",_xlpm.WinVal,_xlpm.CSVVal&lt;&gt;"",_xlpm.CSVVal)),""))</f>
        <v/>
      </c>
      <c r="M576" s="41" t="str" cm="1">
        <f t="array" ref="M576">IF(($Y576+$Z576+$AA576+$AD576)=0,"",ExpandDiagCodes(_xlfn.TEXTJOIN(", ",TRUE,IF($AA576=0,"",INDEX(My_Audit!N$2:N$456,$AA576)),IF($Z576=0,"",INDEX(Output_Mac!S$2:S$500,$Z576)),IF($AD576=0,"",INDEX(Output_Win!S$2:S$243,$AD576)),IF($Y576=0,"",INDEX(CSV!AE$2:AE$510,$Y576)))))</f>
        <v/>
      </c>
      <c r="N576" s="41" t="str" cm="1">
        <f t="array" ref="N576">IF(($Y576+$Z576+$AA576+$AD576)=0,"",IFERROR(_xlfn.LET(_xlpm.CSVVal,IF($Y576=0,"",INDEX(CSV!AG$2:AG$510,$Y576)),_xlpm.MacVal,IF($Z576=0,"",INDEX(Output_Mac!T$2:T$500,$Z576)),_xlpm.WinVal,IF($AD576=0,"",INDEX(Output_Win!T$2:T$243,$AD576)),_xlpm.MyAuditVal,IF($AA576=0,"",INDEX(My_Audit!O$2:O$456,$AA576)),_xlfn.IFS(_xlpm.MyAuditVal&lt;&gt;"",_xlpm.MyAuditVal,_xlpm.MacVal&lt;&gt;"",_xlpm.MacVal,_xlpm.WinVal&lt;&gt;"",_xlpm.WinVal,_xlpm.CSVVal&lt;&gt;"",_xlpm.CSVVal)),""))</f>
        <v/>
      </c>
      <c r="O576" s="40" t="str" cm="1">
        <f t="array" ref="O576">IF($AB576=0,"",INDEX(My_Audit!P$2:P$456,$AB576))&amp;""</f>
        <v/>
      </c>
      <c r="P576" s="40"/>
      <c r="Q576" s="41" t="str">
        <f>IF(LEFT(N576,4)="Pass","Nist SP 800-88",My_Audit!R576)&amp;""</f>
        <v/>
      </c>
      <c r="R576" s="40"/>
      <c r="S576" s="40"/>
      <c r="T576" s="41" t="str" cm="1">
        <f t="array" ref="T576">IF($AC576=0,"",INDEX(Models!J$2:J$605,$AC576))</f>
        <v/>
      </c>
      <c r="U576" s="40"/>
      <c r="V576" s="40"/>
      <c r="W576" s="79" t="str" cm="1">
        <f t="array" ref="W576">IF(($Z576+$AA576+$AD576)=0,"",ExpandDiagCodes(_xlfn.TEXTJOIN(", ",TRUE,IF($AA576=0,"",INDEX(My_Audit!L$2:L$456,$AA576)),IF($Z576=0,"",INDEX(Output_Mac!AA$2:AA$500,$Z576)),IF($AD576=0,"",INDEX(Output_Win!AA$2:AA$243,$AD576)))))</f>
        <v/>
      </c>
      <c r="Y576" s="80">
        <f>IFERROR(MATCH($A576,CSV!$A$2:$A$510,0),0)</f>
        <v>0</v>
      </c>
      <c r="Z576" s="80">
        <f>IFERROR(MATCH($A576,Output_Mac!$A$2:$A$500,0),0)</f>
        <v>0</v>
      </c>
      <c r="AA576" s="80">
        <f>IFERROR(MATCH($A576,My_Audit!$A$2:$A$456,0),0)</f>
        <v>0</v>
      </c>
      <c r="AB576" s="80">
        <f>IFERROR(MATCH($C576,My_Audit!$B$2:$B$456,0),0)</f>
        <v>0</v>
      </c>
      <c r="AC576" s="80">
        <f>IFERROR(MATCH($E576,Models!$I$2:$I$605,0),0)</f>
        <v>0</v>
      </c>
      <c r="AD576" s="80">
        <f>IFERROR(MATCH($A576,Output_Win!$A$2:$A$243,0),0)</f>
        <v>0</v>
      </c>
    </row>
    <row r="577" spans="1:30">
      <c r="A577" s="40" t="str">
        <f>_xlfn.TEXTJOIN("",TRUE,Input!$A$4,TEXT(ROW(My_Audit!A576)+Input!$A$8-1,"00"))</f>
        <v>W4964</v>
      </c>
      <c r="B577" s="40" t="str">
        <f>_xlfn.TEXTJOIN("-",TRUE,"ITD",Input!$A$2,A577)</f>
        <v>ITD-SHR11749-W4964</v>
      </c>
      <c r="C577" s="41" t="str" cm="1">
        <f t="array" ref="C577">IF(($Y577+$Z577+$AA577+$AD577)=0,"",IFERROR(_xlfn.LET(_xlpm.CSVVal,IF($Y577=0,"",INDEX(CSV!B$2:B$510,$Y577)),_xlpm.MacVal,IF($Z577=0,"",INDEX(Output_Mac!B$2:B$500,$Z577)),_xlpm.WinVal,IF($AD577=0,"",INDEX(Output_Win!B$2:B$243,$AD577)),_xlpm.MyAuditVal,IF($AA577=0,"",INDEX(My_Audit!B$2:B$456,$AA577)),_xlfn.IFS(_xlpm.MyAuditVal&lt;&gt;"",_xlpm.MyAuditVal,_xlpm.MacVal&lt;&gt;"",_xlpm.MacVal,_xlpm.WinVal&lt;&gt;"",_xlpm.WinVal,_xlpm.CSVVal&lt;&gt;"",_xlpm.CSVVal)),""))</f>
        <v/>
      </c>
      <c r="D577" s="41" t="str" cm="1">
        <f t="array" ref="D577">IF(($Y577+$Z577+$AA577+$AD577)=0,"",IFERROR(_xlfn.LET(_xlpm.CSVVal,IF($Y577=0,"",INDEX(CSV!C$2:C$510,$Y577)),_xlpm.MacVal,IF($Z577=0,"",INDEX(Output_Mac!D$2:D$500,$Z577)),_xlpm.WinVal,IF($AD577=0,"",INDEX(Output_Win!D$2:D$243,$AD577)),_xlpm.MyAuditVal,IF($AA577=0,"",INDEX(My_Audit!C$2:C$456,$AA577)),_xlfn.IFS(_xlpm.MyAuditVal&lt;&gt;"",_xlpm.MyAuditVal,_xlpm.MacVal&lt;&gt;"",_xlpm.MacVal,_xlpm.WinVal&lt;&gt;"",_xlpm.WinVal,_xlpm.CSVVal&lt;&gt;"",_xlpm.CSVVal)),""))</f>
        <v/>
      </c>
      <c r="E577" s="41" t="str" cm="1">
        <f t="array" ref="E577">IF(($Y577+$Z577+$AA577+$AD577)=0,"",IFERROR(_xlfn.LET(_xlpm.CSVVal,IF($Y577=0,"",INDEX(CSV!E$2:E$510,$Y577)),_xlpm.MacVal,IF($Z577=0,"",INDEX(Output_Mac!C$2:C$500,$Z577)),_xlpm.WinVal,IF($AD577=0,"",INDEX(Output_Win!C$2:C$243,$AD577)),_xlpm.MyAuditVal,IF($AA577=0,"",INDEX(My_Audit!D$2:D$456,$AA577)),_xlfn.IFS(_xlpm.MyAuditVal&lt;&gt;"",_xlpm.MyAuditVal,_xlpm.MacVal&lt;&gt;"",_xlpm.MacVal,_xlpm.WinVal&lt;&gt;"",_xlpm.WinVal,_xlpm.CSVVal&lt;&gt;"",_xlpm.CSVVal)),""))</f>
        <v/>
      </c>
      <c r="F577" s="41" t="str" cm="1">
        <f t="array" ref="F577">IF(($Y577+$Z577+$AA577+$AD577)=0,"",IFERROR(_xlfn.LET(_xlpm.CSVVal,IF($Y577=0,"",INDEX(CSV!F$2:F$510,$Y577)),_xlpm.MacVal,IF($Z577=0,"",INDEX(Output_Mac!E$2:E$500,$Z577)),_xlpm.WinVal,IF($AD577=0,"",INDEX(Output_Win!E$2:E$243,$AD577)),_xlpm.MyAuditVal,IF($AA577=0,"",INDEX(My_Audit!E$2:E$456,$AA577)),_xlfn.IFS(_xlpm.MyAuditVal&lt;&gt;"",_xlpm.MyAuditVal,_xlpm.MacVal&lt;&gt;"",_xlpm.MacVal,_xlpm.WinVal&lt;&gt;"",_xlpm.WinVal,_xlpm.CSVVal&lt;&gt;"",PROPER(_xlpm.CSVVal))),""))</f>
        <v/>
      </c>
      <c r="G577" s="41" t="str" cm="1">
        <f t="array" ref="G577">IF(($Y577+$Z577+$AA577+$AD577)=0,"",IFERROR(_xlfn.LET(_xlpm.CSVVal,IF($Y577=0,"",INDEX(CSV!G$2:G$510,$Y577)),_xlpm.MacVal,IF($Z577=0,"",INDEX(Output_Mac!G$2:G$500,$Z577)),_xlpm.WinVal,IF($AD577=0,"",INDEX(Output_Win!G$2:G$243,$AD577)),_xlpm.MyAuditVal,IF($AA577=0,"",INDEX(My_Audit!F$2:F$456,$AA577)),_xlfn.IFS(_xlpm.MyAuditVal&lt;&gt;"",_xlpm.MyAuditVal,_xlpm.MacVal&lt;&gt;"",_xlpm.MacVal,_xlpm.WinVal&lt;&gt;"",_xlpm.WinVal,_xlpm.CSVVal&lt;&gt;"",_xlpm.CSVVal)),""))</f>
        <v/>
      </c>
      <c r="H577" s="41" t="str" cm="1">
        <f t="array" ref="H577">IF($Z577&gt;0,INDEX(Output_Mac!H$2:H$500,$Z577),IF($AD577&gt;0,INDEX(Output_Win!H$2:H$243,$AD577),IF($AA577&gt;0,_xlfn.LET(_xlpm.MyAuditVal,INDEX(My_Audit!G$2:G$456,$AA577),IF(_xlpm.MyAuditVal=0,"",_xlpm.MyAuditVal)),"")))</f>
        <v/>
      </c>
      <c r="I577" s="41" t="str" cm="1">
        <f t="array" ref="I577">IF(($Y577+$Z577+$AA577+$AD577)=0,"",IFERROR(_xlfn.LET(_xlpm.CSVVal,IF($Y577=0,"",INDEX(CSV!H$2:H$510,$Y577)),_xlpm.MacVal,IF($Z577=0,"",INDEX(Output_Mac!I$2:I$500,$Z577)),_xlpm.WinVal,IF($AD577=0,"",INDEX(Output_Win!I$2:I$243,$AD577)),_xlpm.MyAuditVal,IF($AA577=0,"",INDEX(My_Audit!H$2:H$456,$AA577)),_xlfn.IFS(_xlpm.MyAuditVal&lt;&gt;"",_xlpm.MyAuditVal,_xlpm.MacVal&lt;&gt;"",_xlpm.MacVal,_xlpm.WinVal&lt;&gt;"",_xlpm.WinVal,_xlpm.CSVVal&lt;&gt;"",_xlpm.CSVVal)),""))</f>
        <v/>
      </c>
      <c r="J577" s="41" t="str" cm="1">
        <f t="array" ref="J577">IF(($Y577+$Z577+$AA577+$AD577)=0,"",IFERROR(_xlfn.LET(_xlpm.CSVVal,IF($Y577=0,"",INDEX(CSV!J$2:J$510,$Y577)),_xlpm.MacVal,IF($Z577=0,"",INDEX(Output_Mac!J$2:J$500,$Z577)),_xlpm.WinVal,IF($AD577=0,"",INDEX(Output_Win!J$2:J$243,$AD577)),_xlpm.MyAuditVal,IF($AA577=0,"",INDEX(My_Audit!I$2:I$456,$AA577)),_xlfn.IFS(_xlpm.MyAuditVal&lt;&gt;"",_xlpm.MyAuditVal,_xlpm.MacVal&lt;&gt;"",_xlpm.MacVal,_xlpm.WinVal&lt;&gt;"",_xlpm.WinVal,_xlpm.CSVVal&lt;&gt;"",_xlpm.CSVVal)),""))</f>
        <v/>
      </c>
      <c r="K577" s="41" t="str" cm="1">
        <f t="array" ref="K577">IF(($Y577+$Z577+$AA577+$AD577)=0,"",IFERROR(_xlfn.LET(_xlpm.CSVVal,IF($Y577=0,"",INDEX(CSV!N$2:N$510,$Y577)),_xlpm.MacVal,IF($Z577=0,"",INDEX(Output_Mac!L$2:L$500,$Z577)),_xlpm.WinVal,IF($AD577=0,"",INDEX(Output_Win!L$2:L$243,$AD577)),_xlpm.MyAuditVal,IF($AA577=0,"",INDEX(My_Audit!J$2:J$456,$AA577)),_xlfn.IFS(_xlpm.MyAuditVal&lt;&gt;"",_xlpm.MyAuditVal,_xlpm.MacVal&lt;&gt;"",_xlpm.MacVal,_xlpm.WinVal&lt;&gt;"",_xlpm.WinVal,_xlpm.CSVVal&lt;&gt;"",_xlpm.CSVVal)),""))</f>
        <v/>
      </c>
      <c r="L577" s="41" t="str" cm="1">
        <f t="array" ref="L577">IF(($Y577+$Z577+$AA577+$AD577)=0,"",IFERROR(_xlfn.LET(_xlpm.CSVVal,IF($Y577=0,"",INDEX(CSV!Q$2:Q$510,$Y577)),_xlpm.MacVal,IF($Z577=0,"",INDEX(Output_Mac!M$2:M$500,$Z577)),_xlpm.WinVal,IF($AD577=0,"",INDEX(Output_Win!M$2:M$243,$AD577)),_xlpm.MyAuditVal,IF($AA577=0,"",INDEX(My_Audit!K$2:K$456,$AA577)),_xlfn.IFS(_xlpm.MyAuditVal&lt;&gt;"",_xlpm.MyAuditVal,_xlpm.MacVal&lt;&gt;"",_xlpm.MacVal,_xlpm.WinVal&lt;&gt;"",_xlpm.WinVal,_xlpm.CSVVal&lt;&gt;"",_xlpm.CSVVal)),""))</f>
        <v/>
      </c>
      <c r="M577" s="41" t="str" cm="1">
        <f t="array" ref="M577">IF(($Y577+$Z577+$AA577+$AD577)=0,"",ExpandDiagCodes(_xlfn.TEXTJOIN(", ",TRUE,IF($AA577=0,"",INDEX(My_Audit!N$2:N$456,$AA577)),IF($Z577=0,"",INDEX(Output_Mac!S$2:S$500,$Z577)),IF($AD577=0,"",INDEX(Output_Win!S$2:S$243,$AD577)),IF($Y577=0,"",INDEX(CSV!AE$2:AE$510,$Y577)))))</f>
        <v/>
      </c>
      <c r="N577" s="41" t="str" cm="1">
        <f t="array" ref="N577">IF(($Y577+$Z577+$AA577+$AD577)=0,"",IFERROR(_xlfn.LET(_xlpm.CSVVal,IF($Y577=0,"",INDEX(CSV!AG$2:AG$510,$Y577)),_xlpm.MacVal,IF($Z577=0,"",INDEX(Output_Mac!T$2:T$500,$Z577)),_xlpm.WinVal,IF($AD577=0,"",INDEX(Output_Win!T$2:T$243,$AD577)),_xlpm.MyAuditVal,IF($AA577=0,"",INDEX(My_Audit!O$2:O$456,$AA577)),_xlfn.IFS(_xlpm.MyAuditVal&lt;&gt;"",_xlpm.MyAuditVal,_xlpm.MacVal&lt;&gt;"",_xlpm.MacVal,_xlpm.WinVal&lt;&gt;"",_xlpm.WinVal,_xlpm.CSVVal&lt;&gt;"",_xlpm.CSVVal)),""))</f>
        <v/>
      </c>
      <c r="O577" s="40" t="str" cm="1">
        <f t="array" ref="O577">IF($AB577=0,"",INDEX(My_Audit!P$2:P$456,$AB577))&amp;""</f>
        <v/>
      </c>
      <c r="P577" s="40"/>
      <c r="Q577" s="41" t="str">
        <f>IF(LEFT(N577,4)="Pass","Nist SP 800-88",My_Audit!R577)&amp;""</f>
        <v/>
      </c>
      <c r="R577" s="40"/>
      <c r="S577" s="40"/>
      <c r="T577" s="41" t="str" cm="1">
        <f t="array" ref="T577">IF($AC577=0,"",INDEX(Models!J$2:J$605,$AC577))</f>
        <v/>
      </c>
      <c r="U577" s="40"/>
      <c r="V577" s="40"/>
      <c r="W577" s="79" t="str" cm="1">
        <f t="array" ref="W577">IF(($Z577+$AA577+$AD577)=0,"",ExpandDiagCodes(_xlfn.TEXTJOIN(", ",TRUE,IF($AA577=0,"",INDEX(My_Audit!L$2:L$456,$AA577)),IF($Z577=0,"",INDEX(Output_Mac!AA$2:AA$500,$Z577)),IF($AD577=0,"",INDEX(Output_Win!AA$2:AA$243,$AD577)))))</f>
        <v/>
      </c>
      <c r="Y577" s="80">
        <f>IFERROR(MATCH($A577,CSV!$A$2:$A$510,0),0)</f>
        <v>0</v>
      </c>
      <c r="Z577" s="80">
        <f>IFERROR(MATCH($A577,Output_Mac!$A$2:$A$500,0),0)</f>
        <v>0</v>
      </c>
      <c r="AA577" s="80">
        <f>IFERROR(MATCH($A577,My_Audit!$A$2:$A$456,0),0)</f>
        <v>0</v>
      </c>
      <c r="AB577" s="80">
        <f>IFERROR(MATCH($C577,My_Audit!$B$2:$B$456,0),0)</f>
        <v>0</v>
      </c>
      <c r="AC577" s="80">
        <f>IFERROR(MATCH($E577,Models!$I$2:$I$605,0),0)</f>
        <v>0</v>
      </c>
      <c r="AD577" s="80">
        <f>IFERROR(MATCH($A577,Output_Win!$A$2:$A$243,0),0)</f>
        <v>0</v>
      </c>
    </row>
    <row r="578" spans="1:30">
      <c r="A578" s="40" t="str">
        <f>_xlfn.TEXTJOIN("",TRUE,Input!$A$4,TEXT(ROW(My_Audit!A577)+Input!$A$8-1,"00"))</f>
        <v>W4965</v>
      </c>
      <c r="B578" s="40" t="str">
        <f>_xlfn.TEXTJOIN("-",TRUE,"ITD",Input!$A$2,A578)</f>
        <v>ITD-SHR11749-W4965</v>
      </c>
      <c r="C578" s="41" t="str" cm="1">
        <f t="array" ref="C578">IF(($Y578+$Z578+$AA578+$AD578)=0,"",IFERROR(_xlfn.LET(_xlpm.CSVVal,IF($Y578=0,"",INDEX(CSV!B$2:B$510,$Y578)),_xlpm.MacVal,IF($Z578=0,"",INDEX(Output_Mac!B$2:B$500,$Z578)),_xlpm.WinVal,IF($AD578=0,"",INDEX(Output_Win!B$2:B$243,$AD578)),_xlpm.MyAuditVal,IF($AA578=0,"",INDEX(My_Audit!B$2:B$456,$AA578)),_xlfn.IFS(_xlpm.MyAuditVal&lt;&gt;"",_xlpm.MyAuditVal,_xlpm.MacVal&lt;&gt;"",_xlpm.MacVal,_xlpm.WinVal&lt;&gt;"",_xlpm.WinVal,_xlpm.CSVVal&lt;&gt;"",_xlpm.CSVVal)),""))</f>
        <v/>
      </c>
      <c r="D578" s="41" t="str" cm="1">
        <f t="array" ref="D578">IF(($Y578+$Z578+$AA578+$AD578)=0,"",IFERROR(_xlfn.LET(_xlpm.CSVVal,IF($Y578=0,"",INDEX(CSV!C$2:C$510,$Y578)),_xlpm.MacVal,IF($Z578=0,"",INDEX(Output_Mac!D$2:D$500,$Z578)),_xlpm.WinVal,IF($AD578=0,"",INDEX(Output_Win!D$2:D$243,$AD578)),_xlpm.MyAuditVal,IF($AA578=0,"",INDEX(My_Audit!C$2:C$456,$AA578)),_xlfn.IFS(_xlpm.MyAuditVal&lt;&gt;"",_xlpm.MyAuditVal,_xlpm.MacVal&lt;&gt;"",_xlpm.MacVal,_xlpm.WinVal&lt;&gt;"",_xlpm.WinVal,_xlpm.CSVVal&lt;&gt;"",_xlpm.CSVVal)),""))</f>
        <v/>
      </c>
      <c r="E578" s="41" t="str" cm="1">
        <f t="array" ref="E578">IF(($Y578+$Z578+$AA578+$AD578)=0,"",IFERROR(_xlfn.LET(_xlpm.CSVVal,IF($Y578=0,"",INDEX(CSV!E$2:E$510,$Y578)),_xlpm.MacVal,IF($Z578=0,"",INDEX(Output_Mac!C$2:C$500,$Z578)),_xlpm.WinVal,IF($AD578=0,"",INDEX(Output_Win!C$2:C$243,$AD578)),_xlpm.MyAuditVal,IF($AA578=0,"",INDEX(My_Audit!D$2:D$456,$AA578)),_xlfn.IFS(_xlpm.MyAuditVal&lt;&gt;"",_xlpm.MyAuditVal,_xlpm.MacVal&lt;&gt;"",_xlpm.MacVal,_xlpm.WinVal&lt;&gt;"",_xlpm.WinVal,_xlpm.CSVVal&lt;&gt;"",_xlpm.CSVVal)),""))</f>
        <v/>
      </c>
      <c r="F578" s="41" t="str" cm="1">
        <f t="array" ref="F578">IF(($Y578+$Z578+$AA578+$AD578)=0,"",IFERROR(_xlfn.LET(_xlpm.CSVVal,IF($Y578=0,"",INDEX(CSV!F$2:F$510,$Y578)),_xlpm.MacVal,IF($Z578=0,"",INDEX(Output_Mac!E$2:E$500,$Z578)),_xlpm.WinVal,IF($AD578=0,"",INDEX(Output_Win!E$2:E$243,$AD578)),_xlpm.MyAuditVal,IF($AA578=0,"",INDEX(My_Audit!E$2:E$456,$AA578)),_xlfn.IFS(_xlpm.MyAuditVal&lt;&gt;"",_xlpm.MyAuditVal,_xlpm.MacVal&lt;&gt;"",_xlpm.MacVal,_xlpm.WinVal&lt;&gt;"",_xlpm.WinVal,_xlpm.CSVVal&lt;&gt;"",PROPER(_xlpm.CSVVal))),""))</f>
        <v/>
      </c>
      <c r="G578" s="41" t="str" cm="1">
        <f t="array" ref="G578">IF(($Y578+$Z578+$AA578+$AD578)=0,"",IFERROR(_xlfn.LET(_xlpm.CSVVal,IF($Y578=0,"",INDEX(CSV!G$2:G$510,$Y578)),_xlpm.MacVal,IF($Z578=0,"",INDEX(Output_Mac!G$2:G$500,$Z578)),_xlpm.WinVal,IF($AD578=0,"",INDEX(Output_Win!G$2:G$243,$AD578)),_xlpm.MyAuditVal,IF($AA578=0,"",INDEX(My_Audit!F$2:F$456,$AA578)),_xlfn.IFS(_xlpm.MyAuditVal&lt;&gt;"",_xlpm.MyAuditVal,_xlpm.MacVal&lt;&gt;"",_xlpm.MacVal,_xlpm.WinVal&lt;&gt;"",_xlpm.WinVal,_xlpm.CSVVal&lt;&gt;"",_xlpm.CSVVal)),""))</f>
        <v/>
      </c>
      <c r="H578" s="41" t="str" cm="1">
        <f t="array" ref="H578">IF($Z578&gt;0,INDEX(Output_Mac!H$2:H$500,$Z578),IF($AD578&gt;0,INDEX(Output_Win!H$2:H$243,$AD578),IF($AA578&gt;0,_xlfn.LET(_xlpm.MyAuditVal,INDEX(My_Audit!G$2:G$456,$AA578),IF(_xlpm.MyAuditVal=0,"",_xlpm.MyAuditVal)),"")))</f>
        <v/>
      </c>
      <c r="I578" s="41" t="str" cm="1">
        <f t="array" ref="I578">IF(($Y578+$Z578+$AA578+$AD578)=0,"",IFERROR(_xlfn.LET(_xlpm.CSVVal,IF($Y578=0,"",INDEX(CSV!H$2:H$510,$Y578)),_xlpm.MacVal,IF($Z578=0,"",INDEX(Output_Mac!I$2:I$500,$Z578)),_xlpm.WinVal,IF($AD578=0,"",INDEX(Output_Win!I$2:I$243,$AD578)),_xlpm.MyAuditVal,IF($AA578=0,"",INDEX(My_Audit!H$2:H$456,$AA578)),_xlfn.IFS(_xlpm.MyAuditVal&lt;&gt;"",_xlpm.MyAuditVal,_xlpm.MacVal&lt;&gt;"",_xlpm.MacVal,_xlpm.WinVal&lt;&gt;"",_xlpm.WinVal,_xlpm.CSVVal&lt;&gt;"",_xlpm.CSVVal)),""))</f>
        <v/>
      </c>
      <c r="J578" s="41" t="str" cm="1">
        <f t="array" ref="J578">IF(($Y578+$Z578+$AA578+$AD578)=0,"",IFERROR(_xlfn.LET(_xlpm.CSVVal,IF($Y578=0,"",INDEX(CSV!J$2:J$510,$Y578)),_xlpm.MacVal,IF($Z578=0,"",INDEX(Output_Mac!J$2:J$500,$Z578)),_xlpm.WinVal,IF($AD578=0,"",INDEX(Output_Win!J$2:J$243,$AD578)),_xlpm.MyAuditVal,IF($AA578=0,"",INDEX(My_Audit!I$2:I$456,$AA578)),_xlfn.IFS(_xlpm.MyAuditVal&lt;&gt;"",_xlpm.MyAuditVal,_xlpm.MacVal&lt;&gt;"",_xlpm.MacVal,_xlpm.WinVal&lt;&gt;"",_xlpm.WinVal,_xlpm.CSVVal&lt;&gt;"",_xlpm.CSVVal)),""))</f>
        <v/>
      </c>
      <c r="K578" s="41" t="str" cm="1">
        <f t="array" ref="K578">IF(($Y578+$Z578+$AA578+$AD578)=0,"",IFERROR(_xlfn.LET(_xlpm.CSVVal,IF($Y578=0,"",INDEX(CSV!N$2:N$510,$Y578)),_xlpm.MacVal,IF($Z578=0,"",INDEX(Output_Mac!L$2:L$500,$Z578)),_xlpm.WinVal,IF($AD578=0,"",INDEX(Output_Win!L$2:L$243,$AD578)),_xlpm.MyAuditVal,IF($AA578=0,"",INDEX(My_Audit!J$2:J$456,$AA578)),_xlfn.IFS(_xlpm.MyAuditVal&lt;&gt;"",_xlpm.MyAuditVal,_xlpm.MacVal&lt;&gt;"",_xlpm.MacVal,_xlpm.WinVal&lt;&gt;"",_xlpm.WinVal,_xlpm.CSVVal&lt;&gt;"",_xlpm.CSVVal)),""))</f>
        <v/>
      </c>
      <c r="L578" s="41" t="str" cm="1">
        <f t="array" ref="L578">IF(($Y578+$Z578+$AA578+$AD578)=0,"",IFERROR(_xlfn.LET(_xlpm.CSVVal,IF($Y578=0,"",INDEX(CSV!Q$2:Q$510,$Y578)),_xlpm.MacVal,IF($Z578=0,"",INDEX(Output_Mac!M$2:M$500,$Z578)),_xlpm.WinVal,IF($AD578=0,"",INDEX(Output_Win!M$2:M$243,$AD578)),_xlpm.MyAuditVal,IF($AA578=0,"",INDEX(My_Audit!K$2:K$456,$AA578)),_xlfn.IFS(_xlpm.MyAuditVal&lt;&gt;"",_xlpm.MyAuditVal,_xlpm.MacVal&lt;&gt;"",_xlpm.MacVal,_xlpm.WinVal&lt;&gt;"",_xlpm.WinVal,_xlpm.CSVVal&lt;&gt;"",_xlpm.CSVVal)),""))</f>
        <v/>
      </c>
      <c r="M578" s="41" t="str" cm="1">
        <f t="array" ref="M578">IF(($Y578+$Z578+$AA578+$AD578)=0,"",ExpandDiagCodes(_xlfn.TEXTJOIN(", ",TRUE,IF($AA578=0,"",INDEX(My_Audit!N$2:N$456,$AA578)),IF($Z578=0,"",INDEX(Output_Mac!S$2:S$500,$Z578)),IF($AD578=0,"",INDEX(Output_Win!S$2:S$243,$AD578)),IF($Y578=0,"",INDEX(CSV!AE$2:AE$510,$Y578)))))</f>
        <v/>
      </c>
      <c r="N578" s="41" t="str" cm="1">
        <f t="array" ref="N578">IF(($Y578+$Z578+$AA578+$AD578)=0,"",IFERROR(_xlfn.LET(_xlpm.CSVVal,IF($Y578=0,"",INDEX(CSV!AG$2:AG$510,$Y578)),_xlpm.MacVal,IF($Z578=0,"",INDEX(Output_Mac!T$2:T$500,$Z578)),_xlpm.WinVal,IF($AD578=0,"",INDEX(Output_Win!T$2:T$243,$AD578)),_xlpm.MyAuditVal,IF($AA578=0,"",INDEX(My_Audit!O$2:O$456,$AA578)),_xlfn.IFS(_xlpm.MyAuditVal&lt;&gt;"",_xlpm.MyAuditVal,_xlpm.MacVal&lt;&gt;"",_xlpm.MacVal,_xlpm.WinVal&lt;&gt;"",_xlpm.WinVal,_xlpm.CSVVal&lt;&gt;"",_xlpm.CSVVal)),""))</f>
        <v/>
      </c>
      <c r="O578" s="40" t="str" cm="1">
        <f t="array" ref="O578">IF($AB578=0,"",INDEX(My_Audit!P$2:P$456,$AB578))&amp;""</f>
        <v/>
      </c>
      <c r="P578" s="40"/>
      <c r="Q578" s="41" t="str">
        <f>IF(LEFT(N578,4)="Pass","Nist SP 800-88",My_Audit!R578)&amp;""</f>
        <v/>
      </c>
      <c r="R578" s="40"/>
      <c r="S578" s="40"/>
      <c r="T578" s="41" t="str" cm="1">
        <f t="array" ref="T578">IF($AC578=0,"",INDEX(Models!J$2:J$605,$AC578))</f>
        <v/>
      </c>
      <c r="U578" s="40"/>
      <c r="V578" s="40"/>
      <c r="W578" s="79" t="str" cm="1">
        <f t="array" ref="W578">IF(($Z578+$AA578+$AD578)=0,"",ExpandDiagCodes(_xlfn.TEXTJOIN(", ",TRUE,IF($AA578=0,"",INDEX(My_Audit!L$2:L$456,$AA578)),IF($Z578=0,"",INDEX(Output_Mac!AA$2:AA$500,$Z578)),IF($AD578=0,"",INDEX(Output_Win!AA$2:AA$243,$AD578)))))</f>
        <v/>
      </c>
      <c r="Y578" s="80">
        <f>IFERROR(MATCH($A578,CSV!$A$2:$A$510,0),0)</f>
        <v>0</v>
      </c>
      <c r="Z578" s="80">
        <f>IFERROR(MATCH($A578,Output_Mac!$A$2:$A$500,0),0)</f>
        <v>0</v>
      </c>
      <c r="AA578" s="80">
        <f>IFERROR(MATCH($A578,My_Audit!$A$2:$A$456,0),0)</f>
        <v>0</v>
      </c>
      <c r="AB578" s="80">
        <f>IFERROR(MATCH($C578,My_Audit!$B$2:$B$456,0),0)</f>
        <v>0</v>
      </c>
      <c r="AC578" s="80">
        <f>IFERROR(MATCH($E578,Models!$I$2:$I$605,0),0)</f>
        <v>0</v>
      </c>
      <c r="AD578" s="80">
        <f>IFERROR(MATCH($A578,Output_Win!$A$2:$A$243,0),0)</f>
        <v>0</v>
      </c>
    </row>
    <row r="579" spans="1:30">
      <c r="A579" s="40" t="str">
        <f>_xlfn.TEXTJOIN("",TRUE,Input!$A$4,TEXT(ROW(My_Audit!A578)+Input!$A$8-1,"00"))</f>
        <v>W4966</v>
      </c>
      <c r="B579" s="40" t="str">
        <f>_xlfn.TEXTJOIN("-",TRUE,"ITD",Input!$A$2,A579)</f>
        <v>ITD-SHR11749-W4966</v>
      </c>
      <c r="C579" s="41" t="str" cm="1">
        <f t="array" ref="C579">IF(($Y579+$Z579+$AA579+$AD579)=0,"",IFERROR(_xlfn.LET(_xlpm.CSVVal,IF($Y579=0,"",INDEX(CSV!B$2:B$510,$Y579)),_xlpm.MacVal,IF($Z579=0,"",INDEX(Output_Mac!B$2:B$500,$Z579)),_xlpm.WinVal,IF($AD579=0,"",INDEX(Output_Win!B$2:B$243,$AD579)),_xlpm.MyAuditVal,IF($AA579=0,"",INDEX(My_Audit!B$2:B$456,$AA579)),_xlfn.IFS(_xlpm.MyAuditVal&lt;&gt;"",_xlpm.MyAuditVal,_xlpm.MacVal&lt;&gt;"",_xlpm.MacVal,_xlpm.WinVal&lt;&gt;"",_xlpm.WinVal,_xlpm.CSVVal&lt;&gt;"",_xlpm.CSVVal)),""))</f>
        <v/>
      </c>
      <c r="D579" s="41" t="str" cm="1">
        <f t="array" ref="D579">IF(($Y579+$Z579+$AA579+$AD579)=0,"",IFERROR(_xlfn.LET(_xlpm.CSVVal,IF($Y579=0,"",INDEX(CSV!C$2:C$510,$Y579)),_xlpm.MacVal,IF($Z579=0,"",INDEX(Output_Mac!D$2:D$500,$Z579)),_xlpm.WinVal,IF($AD579=0,"",INDEX(Output_Win!D$2:D$243,$AD579)),_xlpm.MyAuditVal,IF($AA579=0,"",INDEX(My_Audit!C$2:C$456,$AA579)),_xlfn.IFS(_xlpm.MyAuditVal&lt;&gt;"",_xlpm.MyAuditVal,_xlpm.MacVal&lt;&gt;"",_xlpm.MacVal,_xlpm.WinVal&lt;&gt;"",_xlpm.WinVal,_xlpm.CSVVal&lt;&gt;"",_xlpm.CSVVal)),""))</f>
        <v/>
      </c>
      <c r="E579" s="41" t="str" cm="1">
        <f t="array" ref="E579">IF(($Y579+$Z579+$AA579+$AD579)=0,"",IFERROR(_xlfn.LET(_xlpm.CSVVal,IF($Y579=0,"",INDEX(CSV!E$2:E$510,$Y579)),_xlpm.MacVal,IF($Z579=0,"",INDEX(Output_Mac!C$2:C$500,$Z579)),_xlpm.WinVal,IF($AD579=0,"",INDEX(Output_Win!C$2:C$243,$AD579)),_xlpm.MyAuditVal,IF($AA579=0,"",INDEX(My_Audit!D$2:D$456,$AA579)),_xlfn.IFS(_xlpm.MyAuditVal&lt;&gt;"",_xlpm.MyAuditVal,_xlpm.MacVal&lt;&gt;"",_xlpm.MacVal,_xlpm.WinVal&lt;&gt;"",_xlpm.WinVal,_xlpm.CSVVal&lt;&gt;"",_xlpm.CSVVal)),""))</f>
        <v/>
      </c>
      <c r="F579" s="41" t="str" cm="1">
        <f t="array" ref="F579">IF(($Y579+$Z579+$AA579+$AD579)=0,"",IFERROR(_xlfn.LET(_xlpm.CSVVal,IF($Y579=0,"",INDEX(CSV!F$2:F$510,$Y579)),_xlpm.MacVal,IF($Z579=0,"",INDEX(Output_Mac!E$2:E$500,$Z579)),_xlpm.WinVal,IF($AD579=0,"",INDEX(Output_Win!E$2:E$243,$AD579)),_xlpm.MyAuditVal,IF($AA579=0,"",INDEX(My_Audit!E$2:E$456,$AA579)),_xlfn.IFS(_xlpm.MyAuditVal&lt;&gt;"",_xlpm.MyAuditVal,_xlpm.MacVal&lt;&gt;"",_xlpm.MacVal,_xlpm.WinVal&lt;&gt;"",_xlpm.WinVal,_xlpm.CSVVal&lt;&gt;"",PROPER(_xlpm.CSVVal))),""))</f>
        <v/>
      </c>
      <c r="G579" s="41" t="str" cm="1">
        <f t="array" ref="G579">IF(($Y579+$Z579+$AA579+$AD579)=0,"",IFERROR(_xlfn.LET(_xlpm.CSVVal,IF($Y579=0,"",INDEX(CSV!G$2:G$510,$Y579)),_xlpm.MacVal,IF($Z579=0,"",INDEX(Output_Mac!G$2:G$500,$Z579)),_xlpm.WinVal,IF($AD579=0,"",INDEX(Output_Win!G$2:G$243,$AD579)),_xlpm.MyAuditVal,IF($AA579=0,"",INDEX(My_Audit!F$2:F$456,$AA579)),_xlfn.IFS(_xlpm.MyAuditVal&lt;&gt;"",_xlpm.MyAuditVal,_xlpm.MacVal&lt;&gt;"",_xlpm.MacVal,_xlpm.WinVal&lt;&gt;"",_xlpm.WinVal,_xlpm.CSVVal&lt;&gt;"",_xlpm.CSVVal)),""))</f>
        <v/>
      </c>
      <c r="H579" s="41" t="str" cm="1">
        <f t="array" ref="H579">IF($Z579&gt;0,INDEX(Output_Mac!H$2:H$500,$Z579),IF($AD579&gt;0,INDEX(Output_Win!H$2:H$243,$AD579),IF($AA579&gt;0,_xlfn.LET(_xlpm.MyAuditVal,INDEX(My_Audit!G$2:G$456,$AA579),IF(_xlpm.MyAuditVal=0,"",_xlpm.MyAuditVal)),"")))</f>
        <v/>
      </c>
      <c r="I579" s="41" t="str" cm="1">
        <f t="array" ref="I579">IF(($Y579+$Z579+$AA579+$AD579)=0,"",IFERROR(_xlfn.LET(_xlpm.CSVVal,IF($Y579=0,"",INDEX(CSV!H$2:H$510,$Y579)),_xlpm.MacVal,IF($Z579=0,"",INDEX(Output_Mac!I$2:I$500,$Z579)),_xlpm.WinVal,IF($AD579=0,"",INDEX(Output_Win!I$2:I$243,$AD579)),_xlpm.MyAuditVal,IF($AA579=0,"",INDEX(My_Audit!H$2:H$456,$AA579)),_xlfn.IFS(_xlpm.MyAuditVal&lt;&gt;"",_xlpm.MyAuditVal,_xlpm.MacVal&lt;&gt;"",_xlpm.MacVal,_xlpm.WinVal&lt;&gt;"",_xlpm.WinVal,_xlpm.CSVVal&lt;&gt;"",_xlpm.CSVVal)),""))</f>
        <v/>
      </c>
      <c r="J579" s="41" t="str" cm="1">
        <f t="array" ref="J579">IF(($Y579+$Z579+$AA579+$AD579)=0,"",IFERROR(_xlfn.LET(_xlpm.CSVVal,IF($Y579=0,"",INDEX(CSV!J$2:J$510,$Y579)),_xlpm.MacVal,IF($Z579=0,"",INDEX(Output_Mac!J$2:J$500,$Z579)),_xlpm.WinVal,IF($AD579=0,"",INDEX(Output_Win!J$2:J$243,$AD579)),_xlpm.MyAuditVal,IF($AA579=0,"",INDEX(My_Audit!I$2:I$456,$AA579)),_xlfn.IFS(_xlpm.MyAuditVal&lt;&gt;"",_xlpm.MyAuditVal,_xlpm.MacVal&lt;&gt;"",_xlpm.MacVal,_xlpm.WinVal&lt;&gt;"",_xlpm.WinVal,_xlpm.CSVVal&lt;&gt;"",_xlpm.CSVVal)),""))</f>
        <v/>
      </c>
      <c r="K579" s="41" t="str" cm="1">
        <f t="array" ref="K579">IF(($Y579+$Z579+$AA579+$AD579)=0,"",IFERROR(_xlfn.LET(_xlpm.CSVVal,IF($Y579=0,"",INDEX(CSV!N$2:N$510,$Y579)),_xlpm.MacVal,IF($Z579=0,"",INDEX(Output_Mac!L$2:L$500,$Z579)),_xlpm.WinVal,IF($AD579=0,"",INDEX(Output_Win!L$2:L$243,$AD579)),_xlpm.MyAuditVal,IF($AA579=0,"",INDEX(My_Audit!J$2:J$456,$AA579)),_xlfn.IFS(_xlpm.MyAuditVal&lt;&gt;"",_xlpm.MyAuditVal,_xlpm.MacVal&lt;&gt;"",_xlpm.MacVal,_xlpm.WinVal&lt;&gt;"",_xlpm.WinVal,_xlpm.CSVVal&lt;&gt;"",_xlpm.CSVVal)),""))</f>
        <v/>
      </c>
      <c r="L579" s="41" t="str" cm="1">
        <f t="array" ref="L579">IF(($Y579+$Z579+$AA579+$AD579)=0,"",IFERROR(_xlfn.LET(_xlpm.CSVVal,IF($Y579=0,"",INDEX(CSV!Q$2:Q$510,$Y579)),_xlpm.MacVal,IF($Z579=0,"",INDEX(Output_Mac!M$2:M$500,$Z579)),_xlpm.WinVal,IF($AD579=0,"",INDEX(Output_Win!M$2:M$243,$AD579)),_xlpm.MyAuditVal,IF($AA579=0,"",INDEX(My_Audit!K$2:K$456,$AA579)),_xlfn.IFS(_xlpm.MyAuditVal&lt;&gt;"",_xlpm.MyAuditVal,_xlpm.MacVal&lt;&gt;"",_xlpm.MacVal,_xlpm.WinVal&lt;&gt;"",_xlpm.WinVal,_xlpm.CSVVal&lt;&gt;"",_xlpm.CSVVal)),""))</f>
        <v/>
      </c>
      <c r="M579" s="41" t="str" cm="1">
        <f t="array" ref="M579">IF(($Y579+$Z579+$AA579+$AD579)=0,"",ExpandDiagCodes(_xlfn.TEXTJOIN(", ",TRUE,IF($AA579=0,"",INDEX(My_Audit!N$2:N$456,$AA579)),IF($Z579=0,"",INDEX(Output_Mac!S$2:S$500,$Z579)),IF($AD579=0,"",INDEX(Output_Win!S$2:S$243,$AD579)),IF($Y579=0,"",INDEX(CSV!AE$2:AE$510,$Y579)))))</f>
        <v/>
      </c>
      <c r="N579" s="41" t="str" cm="1">
        <f t="array" ref="N579">IF(($Y579+$Z579+$AA579+$AD579)=0,"",IFERROR(_xlfn.LET(_xlpm.CSVVal,IF($Y579=0,"",INDEX(CSV!AG$2:AG$510,$Y579)),_xlpm.MacVal,IF($Z579=0,"",INDEX(Output_Mac!T$2:T$500,$Z579)),_xlpm.WinVal,IF($AD579=0,"",INDEX(Output_Win!T$2:T$243,$AD579)),_xlpm.MyAuditVal,IF($AA579=0,"",INDEX(My_Audit!O$2:O$456,$AA579)),_xlfn.IFS(_xlpm.MyAuditVal&lt;&gt;"",_xlpm.MyAuditVal,_xlpm.MacVal&lt;&gt;"",_xlpm.MacVal,_xlpm.WinVal&lt;&gt;"",_xlpm.WinVal,_xlpm.CSVVal&lt;&gt;"",_xlpm.CSVVal)),""))</f>
        <v/>
      </c>
      <c r="O579" s="40" t="str" cm="1">
        <f t="array" ref="O579">IF($AB579=0,"",INDEX(My_Audit!P$2:P$456,$AB579))&amp;""</f>
        <v/>
      </c>
      <c r="P579" s="40"/>
      <c r="Q579" s="41" t="str">
        <f>IF(LEFT(N579,4)="Pass","Nist SP 800-88",My_Audit!R579)&amp;""</f>
        <v/>
      </c>
      <c r="R579" s="40"/>
      <c r="S579" s="40"/>
      <c r="T579" s="41" t="str" cm="1">
        <f t="array" ref="T579">IF($AC579=0,"",INDEX(Models!J$2:J$605,$AC579))</f>
        <v/>
      </c>
      <c r="U579" s="40"/>
      <c r="V579" s="40"/>
      <c r="W579" s="79" t="str" cm="1">
        <f t="array" ref="W579">IF(($Z579+$AA579+$AD579)=0,"",ExpandDiagCodes(_xlfn.TEXTJOIN(", ",TRUE,IF($AA579=0,"",INDEX(My_Audit!L$2:L$456,$AA579)),IF($Z579=0,"",INDEX(Output_Mac!AA$2:AA$500,$Z579)),IF($AD579=0,"",INDEX(Output_Win!AA$2:AA$243,$AD579)))))</f>
        <v/>
      </c>
      <c r="Y579" s="80">
        <f>IFERROR(MATCH($A579,CSV!$A$2:$A$510,0),0)</f>
        <v>0</v>
      </c>
      <c r="Z579" s="80">
        <f>IFERROR(MATCH($A579,Output_Mac!$A$2:$A$500,0),0)</f>
        <v>0</v>
      </c>
      <c r="AA579" s="80">
        <f>IFERROR(MATCH($A579,My_Audit!$A$2:$A$456,0),0)</f>
        <v>0</v>
      </c>
      <c r="AB579" s="80">
        <f>IFERROR(MATCH($C579,My_Audit!$B$2:$B$456,0),0)</f>
        <v>0</v>
      </c>
      <c r="AC579" s="80">
        <f>IFERROR(MATCH($E579,Models!$I$2:$I$605,0),0)</f>
        <v>0</v>
      </c>
      <c r="AD579" s="80">
        <f>IFERROR(MATCH($A579,Output_Win!$A$2:$A$243,0),0)</f>
        <v>0</v>
      </c>
    </row>
    <row r="580" spans="1:30">
      <c r="A580" s="40" t="str">
        <f>_xlfn.TEXTJOIN("",TRUE,Input!$A$4,TEXT(ROW(My_Audit!A579)+Input!$A$8-1,"00"))</f>
        <v>W4967</v>
      </c>
      <c r="B580" s="40" t="str">
        <f>_xlfn.TEXTJOIN("-",TRUE,"ITD",Input!$A$2,A580)</f>
        <v>ITD-SHR11749-W4967</v>
      </c>
      <c r="C580" s="41" t="str" cm="1">
        <f t="array" ref="C580">IF(($Y580+$Z580+$AA580+$AD580)=0,"",IFERROR(_xlfn.LET(_xlpm.CSVVal,IF($Y580=0,"",INDEX(CSV!B$2:B$510,$Y580)),_xlpm.MacVal,IF($Z580=0,"",INDEX(Output_Mac!B$2:B$500,$Z580)),_xlpm.WinVal,IF($AD580=0,"",INDEX(Output_Win!B$2:B$243,$AD580)),_xlpm.MyAuditVal,IF($AA580=0,"",INDEX(My_Audit!B$2:B$456,$AA580)),_xlfn.IFS(_xlpm.MyAuditVal&lt;&gt;"",_xlpm.MyAuditVal,_xlpm.MacVal&lt;&gt;"",_xlpm.MacVal,_xlpm.WinVal&lt;&gt;"",_xlpm.WinVal,_xlpm.CSVVal&lt;&gt;"",_xlpm.CSVVal)),""))</f>
        <v/>
      </c>
      <c r="D580" s="41" t="str" cm="1">
        <f t="array" ref="D580">IF(($Y580+$Z580+$AA580+$AD580)=0,"",IFERROR(_xlfn.LET(_xlpm.CSVVal,IF($Y580=0,"",INDEX(CSV!C$2:C$510,$Y580)),_xlpm.MacVal,IF($Z580=0,"",INDEX(Output_Mac!D$2:D$500,$Z580)),_xlpm.WinVal,IF($AD580=0,"",INDEX(Output_Win!D$2:D$243,$AD580)),_xlpm.MyAuditVal,IF($AA580=0,"",INDEX(My_Audit!C$2:C$456,$AA580)),_xlfn.IFS(_xlpm.MyAuditVal&lt;&gt;"",_xlpm.MyAuditVal,_xlpm.MacVal&lt;&gt;"",_xlpm.MacVal,_xlpm.WinVal&lt;&gt;"",_xlpm.WinVal,_xlpm.CSVVal&lt;&gt;"",_xlpm.CSVVal)),""))</f>
        <v/>
      </c>
      <c r="E580" s="41" t="str" cm="1">
        <f t="array" ref="E580">IF(($Y580+$Z580+$AA580+$AD580)=0,"",IFERROR(_xlfn.LET(_xlpm.CSVVal,IF($Y580=0,"",INDEX(CSV!E$2:E$510,$Y580)),_xlpm.MacVal,IF($Z580=0,"",INDEX(Output_Mac!C$2:C$500,$Z580)),_xlpm.WinVal,IF($AD580=0,"",INDEX(Output_Win!C$2:C$243,$AD580)),_xlpm.MyAuditVal,IF($AA580=0,"",INDEX(My_Audit!D$2:D$456,$AA580)),_xlfn.IFS(_xlpm.MyAuditVal&lt;&gt;"",_xlpm.MyAuditVal,_xlpm.MacVal&lt;&gt;"",_xlpm.MacVal,_xlpm.WinVal&lt;&gt;"",_xlpm.WinVal,_xlpm.CSVVal&lt;&gt;"",_xlpm.CSVVal)),""))</f>
        <v/>
      </c>
      <c r="F580" s="41" t="str" cm="1">
        <f t="array" ref="F580">IF(($Y580+$Z580+$AA580+$AD580)=0,"",IFERROR(_xlfn.LET(_xlpm.CSVVal,IF($Y580=0,"",INDEX(CSV!F$2:F$510,$Y580)),_xlpm.MacVal,IF($Z580=0,"",INDEX(Output_Mac!E$2:E$500,$Z580)),_xlpm.WinVal,IF($AD580=0,"",INDEX(Output_Win!E$2:E$243,$AD580)),_xlpm.MyAuditVal,IF($AA580=0,"",INDEX(My_Audit!E$2:E$456,$AA580)),_xlfn.IFS(_xlpm.MyAuditVal&lt;&gt;"",_xlpm.MyAuditVal,_xlpm.MacVal&lt;&gt;"",_xlpm.MacVal,_xlpm.WinVal&lt;&gt;"",_xlpm.WinVal,_xlpm.CSVVal&lt;&gt;"",PROPER(_xlpm.CSVVal))),""))</f>
        <v/>
      </c>
      <c r="G580" s="41" t="str" cm="1">
        <f t="array" ref="G580">IF(($Y580+$Z580+$AA580+$AD580)=0,"",IFERROR(_xlfn.LET(_xlpm.CSVVal,IF($Y580=0,"",INDEX(CSV!G$2:G$510,$Y580)),_xlpm.MacVal,IF($Z580=0,"",INDEX(Output_Mac!G$2:G$500,$Z580)),_xlpm.WinVal,IF($AD580=0,"",INDEX(Output_Win!G$2:G$243,$AD580)),_xlpm.MyAuditVal,IF($AA580=0,"",INDEX(My_Audit!F$2:F$456,$AA580)),_xlfn.IFS(_xlpm.MyAuditVal&lt;&gt;"",_xlpm.MyAuditVal,_xlpm.MacVal&lt;&gt;"",_xlpm.MacVal,_xlpm.WinVal&lt;&gt;"",_xlpm.WinVal,_xlpm.CSVVal&lt;&gt;"",_xlpm.CSVVal)),""))</f>
        <v/>
      </c>
      <c r="H580" s="41" t="str" cm="1">
        <f t="array" ref="H580">IF($Z580&gt;0,INDEX(Output_Mac!H$2:H$500,$Z580),IF($AD580&gt;0,INDEX(Output_Win!H$2:H$243,$AD580),IF($AA580&gt;0,_xlfn.LET(_xlpm.MyAuditVal,INDEX(My_Audit!G$2:G$456,$AA580),IF(_xlpm.MyAuditVal=0,"",_xlpm.MyAuditVal)),"")))</f>
        <v/>
      </c>
      <c r="I580" s="41" t="str" cm="1">
        <f t="array" ref="I580">IF(($Y580+$Z580+$AA580+$AD580)=0,"",IFERROR(_xlfn.LET(_xlpm.CSVVal,IF($Y580=0,"",INDEX(CSV!H$2:H$510,$Y580)),_xlpm.MacVal,IF($Z580=0,"",INDEX(Output_Mac!I$2:I$500,$Z580)),_xlpm.WinVal,IF($AD580=0,"",INDEX(Output_Win!I$2:I$243,$AD580)),_xlpm.MyAuditVal,IF($AA580=0,"",INDEX(My_Audit!H$2:H$456,$AA580)),_xlfn.IFS(_xlpm.MyAuditVal&lt;&gt;"",_xlpm.MyAuditVal,_xlpm.MacVal&lt;&gt;"",_xlpm.MacVal,_xlpm.WinVal&lt;&gt;"",_xlpm.WinVal,_xlpm.CSVVal&lt;&gt;"",_xlpm.CSVVal)),""))</f>
        <v/>
      </c>
      <c r="J580" s="41" t="str" cm="1">
        <f t="array" ref="J580">IF(($Y580+$Z580+$AA580+$AD580)=0,"",IFERROR(_xlfn.LET(_xlpm.CSVVal,IF($Y580=0,"",INDEX(CSV!J$2:J$510,$Y580)),_xlpm.MacVal,IF($Z580=0,"",INDEX(Output_Mac!J$2:J$500,$Z580)),_xlpm.WinVal,IF($AD580=0,"",INDEX(Output_Win!J$2:J$243,$AD580)),_xlpm.MyAuditVal,IF($AA580=0,"",INDEX(My_Audit!I$2:I$456,$AA580)),_xlfn.IFS(_xlpm.MyAuditVal&lt;&gt;"",_xlpm.MyAuditVal,_xlpm.MacVal&lt;&gt;"",_xlpm.MacVal,_xlpm.WinVal&lt;&gt;"",_xlpm.WinVal,_xlpm.CSVVal&lt;&gt;"",_xlpm.CSVVal)),""))</f>
        <v/>
      </c>
      <c r="K580" s="41" t="str" cm="1">
        <f t="array" ref="K580">IF(($Y580+$Z580+$AA580+$AD580)=0,"",IFERROR(_xlfn.LET(_xlpm.CSVVal,IF($Y580=0,"",INDEX(CSV!N$2:N$510,$Y580)),_xlpm.MacVal,IF($Z580=0,"",INDEX(Output_Mac!L$2:L$500,$Z580)),_xlpm.WinVal,IF($AD580=0,"",INDEX(Output_Win!L$2:L$243,$AD580)),_xlpm.MyAuditVal,IF($AA580=0,"",INDEX(My_Audit!J$2:J$456,$AA580)),_xlfn.IFS(_xlpm.MyAuditVal&lt;&gt;"",_xlpm.MyAuditVal,_xlpm.MacVal&lt;&gt;"",_xlpm.MacVal,_xlpm.WinVal&lt;&gt;"",_xlpm.WinVal,_xlpm.CSVVal&lt;&gt;"",_xlpm.CSVVal)),""))</f>
        <v/>
      </c>
      <c r="L580" s="41" t="str" cm="1">
        <f t="array" ref="L580">IF(($Y580+$Z580+$AA580+$AD580)=0,"",IFERROR(_xlfn.LET(_xlpm.CSVVal,IF($Y580=0,"",INDEX(CSV!Q$2:Q$510,$Y580)),_xlpm.MacVal,IF($Z580=0,"",INDEX(Output_Mac!M$2:M$500,$Z580)),_xlpm.WinVal,IF($AD580=0,"",INDEX(Output_Win!M$2:M$243,$AD580)),_xlpm.MyAuditVal,IF($AA580=0,"",INDEX(My_Audit!K$2:K$456,$AA580)),_xlfn.IFS(_xlpm.MyAuditVal&lt;&gt;"",_xlpm.MyAuditVal,_xlpm.MacVal&lt;&gt;"",_xlpm.MacVal,_xlpm.WinVal&lt;&gt;"",_xlpm.WinVal,_xlpm.CSVVal&lt;&gt;"",_xlpm.CSVVal)),""))</f>
        <v/>
      </c>
      <c r="M580" s="41" t="str" cm="1">
        <f t="array" ref="M580">IF(($Y580+$Z580+$AA580+$AD580)=0,"",ExpandDiagCodes(_xlfn.TEXTJOIN(", ",TRUE,IF($AA580=0,"",INDEX(My_Audit!N$2:N$456,$AA580)),IF($Z580=0,"",INDEX(Output_Mac!S$2:S$500,$Z580)),IF($AD580=0,"",INDEX(Output_Win!S$2:S$243,$AD580)),IF($Y580=0,"",INDEX(CSV!AE$2:AE$510,$Y580)))))</f>
        <v/>
      </c>
      <c r="N580" s="41" t="str" cm="1">
        <f t="array" ref="N580">IF(($Y580+$Z580+$AA580+$AD580)=0,"",IFERROR(_xlfn.LET(_xlpm.CSVVal,IF($Y580=0,"",INDEX(CSV!AG$2:AG$510,$Y580)),_xlpm.MacVal,IF($Z580=0,"",INDEX(Output_Mac!T$2:T$500,$Z580)),_xlpm.WinVal,IF($AD580=0,"",INDEX(Output_Win!T$2:T$243,$AD580)),_xlpm.MyAuditVal,IF($AA580=0,"",INDEX(My_Audit!O$2:O$456,$AA580)),_xlfn.IFS(_xlpm.MyAuditVal&lt;&gt;"",_xlpm.MyAuditVal,_xlpm.MacVal&lt;&gt;"",_xlpm.MacVal,_xlpm.WinVal&lt;&gt;"",_xlpm.WinVal,_xlpm.CSVVal&lt;&gt;"",_xlpm.CSVVal)),""))</f>
        <v/>
      </c>
      <c r="O580" s="40" t="str" cm="1">
        <f t="array" ref="O580">IF($AB580=0,"",INDEX(My_Audit!P$2:P$456,$AB580))&amp;""</f>
        <v/>
      </c>
      <c r="P580" s="40"/>
      <c r="Q580" s="41" t="str">
        <f>IF(LEFT(N580,4)="Pass","Nist SP 800-88",My_Audit!R580)&amp;""</f>
        <v/>
      </c>
      <c r="R580" s="40"/>
      <c r="S580" s="40"/>
      <c r="T580" s="41" t="str" cm="1">
        <f t="array" ref="T580">IF($AC580=0,"",INDEX(Models!J$2:J$605,$AC580))</f>
        <v/>
      </c>
      <c r="U580" s="40"/>
      <c r="V580" s="40"/>
      <c r="W580" s="79" t="str" cm="1">
        <f t="array" ref="W580">IF(($Z580+$AA580+$AD580)=0,"",ExpandDiagCodes(_xlfn.TEXTJOIN(", ",TRUE,IF($AA580=0,"",INDEX(My_Audit!L$2:L$456,$AA580)),IF($Z580=0,"",INDEX(Output_Mac!AA$2:AA$500,$Z580)),IF($AD580=0,"",INDEX(Output_Win!AA$2:AA$243,$AD580)))))</f>
        <v/>
      </c>
      <c r="Y580" s="80">
        <f>IFERROR(MATCH($A580,CSV!$A$2:$A$510,0),0)</f>
        <v>0</v>
      </c>
      <c r="Z580" s="80">
        <f>IFERROR(MATCH($A580,Output_Mac!$A$2:$A$500,0),0)</f>
        <v>0</v>
      </c>
      <c r="AA580" s="80">
        <f>IFERROR(MATCH($A580,My_Audit!$A$2:$A$456,0),0)</f>
        <v>0</v>
      </c>
      <c r="AB580" s="80">
        <f>IFERROR(MATCH($C580,My_Audit!$B$2:$B$456,0),0)</f>
        <v>0</v>
      </c>
      <c r="AC580" s="80">
        <f>IFERROR(MATCH($E580,Models!$I$2:$I$605,0),0)</f>
        <v>0</v>
      </c>
      <c r="AD580" s="80">
        <f>IFERROR(MATCH($A580,Output_Win!$A$2:$A$243,0),0)</f>
        <v>0</v>
      </c>
    </row>
    <row r="581" spans="1:30">
      <c r="A581" s="40" t="str">
        <f>_xlfn.TEXTJOIN("",TRUE,Input!$A$4,TEXT(ROW(My_Audit!A580)+Input!$A$8-1,"00"))</f>
        <v>W4968</v>
      </c>
      <c r="B581" s="40" t="str">
        <f>_xlfn.TEXTJOIN("-",TRUE,"ITD",Input!$A$2,A581)</f>
        <v>ITD-SHR11749-W4968</v>
      </c>
      <c r="C581" s="41" t="str" cm="1">
        <f t="array" ref="C581">IF(($Y581+$Z581+$AA581+$AD581)=0,"",IFERROR(_xlfn.LET(_xlpm.CSVVal,IF($Y581=0,"",INDEX(CSV!B$2:B$510,$Y581)),_xlpm.MacVal,IF($Z581=0,"",INDEX(Output_Mac!B$2:B$500,$Z581)),_xlpm.WinVal,IF($AD581=0,"",INDEX(Output_Win!B$2:B$243,$AD581)),_xlpm.MyAuditVal,IF($AA581=0,"",INDEX(My_Audit!B$2:B$456,$AA581)),_xlfn.IFS(_xlpm.MyAuditVal&lt;&gt;"",_xlpm.MyAuditVal,_xlpm.MacVal&lt;&gt;"",_xlpm.MacVal,_xlpm.WinVal&lt;&gt;"",_xlpm.WinVal,_xlpm.CSVVal&lt;&gt;"",_xlpm.CSVVal)),""))</f>
        <v/>
      </c>
      <c r="D581" s="41" t="str" cm="1">
        <f t="array" ref="D581">IF(($Y581+$Z581+$AA581+$AD581)=0,"",IFERROR(_xlfn.LET(_xlpm.CSVVal,IF($Y581=0,"",INDEX(CSV!C$2:C$510,$Y581)),_xlpm.MacVal,IF($Z581=0,"",INDEX(Output_Mac!D$2:D$500,$Z581)),_xlpm.WinVal,IF($AD581=0,"",INDEX(Output_Win!D$2:D$243,$AD581)),_xlpm.MyAuditVal,IF($AA581=0,"",INDEX(My_Audit!C$2:C$456,$AA581)),_xlfn.IFS(_xlpm.MyAuditVal&lt;&gt;"",_xlpm.MyAuditVal,_xlpm.MacVal&lt;&gt;"",_xlpm.MacVal,_xlpm.WinVal&lt;&gt;"",_xlpm.WinVal,_xlpm.CSVVal&lt;&gt;"",_xlpm.CSVVal)),""))</f>
        <v/>
      </c>
      <c r="E581" s="41" t="str" cm="1">
        <f t="array" ref="E581">IF(($Y581+$Z581+$AA581+$AD581)=0,"",IFERROR(_xlfn.LET(_xlpm.CSVVal,IF($Y581=0,"",INDEX(CSV!E$2:E$510,$Y581)),_xlpm.MacVal,IF($Z581=0,"",INDEX(Output_Mac!C$2:C$500,$Z581)),_xlpm.WinVal,IF($AD581=0,"",INDEX(Output_Win!C$2:C$243,$AD581)),_xlpm.MyAuditVal,IF($AA581=0,"",INDEX(My_Audit!D$2:D$456,$AA581)),_xlfn.IFS(_xlpm.MyAuditVal&lt;&gt;"",_xlpm.MyAuditVal,_xlpm.MacVal&lt;&gt;"",_xlpm.MacVal,_xlpm.WinVal&lt;&gt;"",_xlpm.WinVal,_xlpm.CSVVal&lt;&gt;"",_xlpm.CSVVal)),""))</f>
        <v/>
      </c>
      <c r="F581" s="41" t="str" cm="1">
        <f t="array" ref="F581">IF(($Y581+$Z581+$AA581+$AD581)=0,"",IFERROR(_xlfn.LET(_xlpm.CSVVal,IF($Y581=0,"",INDEX(CSV!F$2:F$510,$Y581)),_xlpm.MacVal,IF($Z581=0,"",INDEX(Output_Mac!E$2:E$500,$Z581)),_xlpm.WinVal,IF($AD581=0,"",INDEX(Output_Win!E$2:E$243,$AD581)),_xlpm.MyAuditVal,IF($AA581=0,"",INDEX(My_Audit!E$2:E$456,$AA581)),_xlfn.IFS(_xlpm.MyAuditVal&lt;&gt;"",_xlpm.MyAuditVal,_xlpm.MacVal&lt;&gt;"",_xlpm.MacVal,_xlpm.WinVal&lt;&gt;"",_xlpm.WinVal,_xlpm.CSVVal&lt;&gt;"",PROPER(_xlpm.CSVVal))),""))</f>
        <v/>
      </c>
      <c r="G581" s="41" t="str" cm="1">
        <f t="array" ref="G581">IF(($Y581+$Z581+$AA581+$AD581)=0,"",IFERROR(_xlfn.LET(_xlpm.CSVVal,IF($Y581=0,"",INDEX(CSV!G$2:G$510,$Y581)),_xlpm.MacVal,IF($Z581=0,"",INDEX(Output_Mac!G$2:G$500,$Z581)),_xlpm.WinVal,IF($AD581=0,"",INDEX(Output_Win!G$2:G$243,$AD581)),_xlpm.MyAuditVal,IF($AA581=0,"",INDEX(My_Audit!F$2:F$456,$AA581)),_xlfn.IFS(_xlpm.MyAuditVal&lt;&gt;"",_xlpm.MyAuditVal,_xlpm.MacVal&lt;&gt;"",_xlpm.MacVal,_xlpm.WinVal&lt;&gt;"",_xlpm.WinVal,_xlpm.CSVVal&lt;&gt;"",_xlpm.CSVVal)),""))</f>
        <v/>
      </c>
      <c r="H581" s="41" t="str" cm="1">
        <f t="array" ref="H581">IF($Z581&gt;0,INDEX(Output_Mac!H$2:H$500,$Z581),IF($AD581&gt;0,INDEX(Output_Win!H$2:H$243,$AD581),IF($AA581&gt;0,_xlfn.LET(_xlpm.MyAuditVal,INDEX(My_Audit!G$2:G$456,$AA581),IF(_xlpm.MyAuditVal=0,"",_xlpm.MyAuditVal)),"")))</f>
        <v/>
      </c>
      <c r="I581" s="41" t="str" cm="1">
        <f t="array" ref="I581">IF(($Y581+$Z581+$AA581+$AD581)=0,"",IFERROR(_xlfn.LET(_xlpm.CSVVal,IF($Y581=0,"",INDEX(CSV!H$2:H$510,$Y581)),_xlpm.MacVal,IF($Z581=0,"",INDEX(Output_Mac!I$2:I$500,$Z581)),_xlpm.WinVal,IF($AD581=0,"",INDEX(Output_Win!I$2:I$243,$AD581)),_xlpm.MyAuditVal,IF($AA581=0,"",INDEX(My_Audit!H$2:H$456,$AA581)),_xlfn.IFS(_xlpm.MyAuditVal&lt;&gt;"",_xlpm.MyAuditVal,_xlpm.MacVal&lt;&gt;"",_xlpm.MacVal,_xlpm.WinVal&lt;&gt;"",_xlpm.WinVal,_xlpm.CSVVal&lt;&gt;"",_xlpm.CSVVal)),""))</f>
        <v/>
      </c>
      <c r="J581" s="41" t="str" cm="1">
        <f t="array" ref="J581">IF(($Y581+$Z581+$AA581+$AD581)=0,"",IFERROR(_xlfn.LET(_xlpm.CSVVal,IF($Y581=0,"",INDEX(CSV!J$2:J$510,$Y581)),_xlpm.MacVal,IF($Z581=0,"",INDEX(Output_Mac!J$2:J$500,$Z581)),_xlpm.WinVal,IF($AD581=0,"",INDEX(Output_Win!J$2:J$243,$AD581)),_xlpm.MyAuditVal,IF($AA581=0,"",INDEX(My_Audit!I$2:I$456,$AA581)),_xlfn.IFS(_xlpm.MyAuditVal&lt;&gt;"",_xlpm.MyAuditVal,_xlpm.MacVal&lt;&gt;"",_xlpm.MacVal,_xlpm.WinVal&lt;&gt;"",_xlpm.WinVal,_xlpm.CSVVal&lt;&gt;"",_xlpm.CSVVal)),""))</f>
        <v/>
      </c>
      <c r="K581" s="41" t="str" cm="1">
        <f t="array" ref="K581">IF(($Y581+$Z581+$AA581+$AD581)=0,"",IFERROR(_xlfn.LET(_xlpm.CSVVal,IF($Y581=0,"",INDEX(CSV!N$2:N$510,$Y581)),_xlpm.MacVal,IF($Z581=0,"",INDEX(Output_Mac!L$2:L$500,$Z581)),_xlpm.WinVal,IF($AD581=0,"",INDEX(Output_Win!L$2:L$243,$AD581)),_xlpm.MyAuditVal,IF($AA581=0,"",INDEX(My_Audit!J$2:J$456,$AA581)),_xlfn.IFS(_xlpm.MyAuditVal&lt;&gt;"",_xlpm.MyAuditVal,_xlpm.MacVal&lt;&gt;"",_xlpm.MacVal,_xlpm.WinVal&lt;&gt;"",_xlpm.WinVal,_xlpm.CSVVal&lt;&gt;"",_xlpm.CSVVal)),""))</f>
        <v/>
      </c>
      <c r="L581" s="41" t="str" cm="1">
        <f t="array" ref="L581">IF(($Y581+$Z581+$AA581+$AD581)=0,"",IFERROR(_xlfn.LET(_xlpm.CSVVal,IF($Y581=0,"",INDEX(CSV!Q$2:Q$510,$Y581)),_xlpm.MacVal,IF($Z581=0,"",INDEX(Output_Mac!M$2:M$500,$Z581)),_xlpm.WinVal,IF($AD581=0,"",INDEX(Output_Win!M$2:M$243,$AD581)),_xlpm.MyAuditVal,IF($AA581=0,"",INDEX(My_Audit!K$2:K$456,$AA581)),_xlfn.IFS(_xlpm.MyAuditVal&lt;&gt;"",_xlpm.MyAuditVal,_xlpm.MacVal&lt;&gt;"",_xlpm.MacVal,_xlpm.WinVal&lt;&gt;"",_xlpm.WinVal,_xlpm.CSVVal&lt;&gt;"",_xlpm.CSVVal)),""))</f>
        <v/>
      </c>
      <c r="M581" s="41" t="str" cm="1">
        <f t="array" ref="M581">IF(($Y581+$Z581+$AA581+$AD581)=0,"",ExpandDiagCodes(_xlfn.TEXTJOIN(", ",TRUE,IF($AA581=0,"",INDEX(My_Audit!N$2:N$456,$AA581)),IF($Z581=0,"",INDEX(Output_Mac!S$2:S$500,$Z581)),IF($AD581=0,"",INDEX(Output_Win!S$2:S$243,$AD581)),IF($Y581=0,"",INDEX(CSV!AE$2:AE$510,$Y581)))))</f>
        <v/>
      </c>
      <c r="N581" s="41" t="str" cm="1">
        <f t="array" ref="N581">IF(($Y581+$Z581+$AA581+$AD581)=0,"",IFERROR(_xlfn.LET(_xlpm.CSVVal,IF($Y581=0,"",INDEX(CSV!AG$2:AG$510,$Y581)),_xlpm.MacVal,IF($Z581=0,"",INDEX(Output_Mac!T$2:T$500,$Z581)),_xlpm.WinVal,IF($AD581=0,"",INDEX(Output_Win!T$2:T$243,$AD581)),_xlpm.MyAuditVal,IF($AA581=0,"",INDEX(My_Audit!O$2:O$456,$AA581)),_xlfn.IFS(_xlpm.MyAuditVal&lt;&gt;"",_xlpm.MyAuditVal,_xlpm.MacVal&lt;&gt;"",_xlpm.MacVal,_xlpm.WinVal&lt;&gt;"",_xlpm.WinVal,_xlpm.CSVVal&lt;&gt;"",_xlpm.CSVVal)),""))</f>
        <v/>
      </c>
      <c r="O581" s="40" t="str" cm="1">
        <f t="array" ref="O581">IF($AB581=0,"",INDEX(My_Audit!P$2:P$456,$AB581))&amp;""</f>
        <v/>
      </c>
      <c r="P581" s="40"/>
      <c r="Q581" s="41" t="str">
        <f>IF(LEFT(N581,4)="Pass","Nist SP 800-88",My_Audit!R581)&amp;""</f>
        <v/>
      </c>
      <c r="R581" s="40"/>
      <c r="S581" s="40"/>
      <c r="T581" s="41" t="str" cm="1">
        <f t="array" ref="T581">IF($AC581=0,"",INDEX(Models!J$2:J$605,$AC581))</f>
        <v/>
      </c>
      <c r="U581" s="40"/>
      <c r="V581" s="40"/>
      <c r="W581" s="79" t="str" cm="1">
        <f t="array" ref="W581">IF(($Z581+$AA581+$AD581)=0,"",ExpandDiagCodes(_xlfn.TEXTJOIN(", ",TRUE,IF($AA581=0,"",INDEX(My_Audit!L$2:L$456,$AA581)),IF($Z581=0,"",INDEX(Output_Mac!AA$2:AA$500,$Z581)),IF($AD581=0,"",INDEX(Output_Win!AA$2:AA$243,$AD581)))))</f>
        <v/>
      </c>
      <c r="Y581" s="80">
        <f>IFERROR(MATCH($A581,CSV!$A$2:$A$510,0),0)</f>
        <v>0</v>
      </c>
      <c r="Z581" s="80">
        <f>IFERROR(MATCH($A581,Output_Mac!$A$2:$A$500,0),0)</f>
        <v>0</v>
      </c>
      <c r="AA581" s="80">
        <f>IFERROR(MATCH($A581,My_Audit!$A$2:$A$456,0),0)</f>
        <v>0</v>
      </c>
      <c r="AB581" s="80">
        <f>IFERROR(MATCH($C581,My_Audit!$B$2:$B$456,0),0)</f>
        <v>0</v>
      </c>
      <c r="AC581" s="80">
        <f>IFERROR(MATCH($E581,Models!$I$2:$I$605,0),0)</f>
        <v>0</v>
      </c>
      <c r="AD581" s="80">
        <f>IFERROR(MATCH($A581,Output_Win!$A$2:$A$243,0),0)</f>
        <v>0</v>
      </c>
    </row>
    <row r="582" spans="1:30">
      <c r="A582" s="40" t="str">
        <f>_xlfn.TEXTJOIN("",TRUE,Input!$A$4,TEXT(ROW(My_Audit!A581)+Input!$A$8-1,"00"))</f>
        <v>W4969</v>
      </c>
      <c r="B582" s="40" t="str">
        <f>_xlfn.TEXTJOIN("-",TRUE,"ITD",Input!$A$2,A582)</f>
        <v>ITD-SHR11749-W4969</v>
      </c>
      <c r="C582" s="41" t="str" cm="1">
        <f t="array" ref="C582">IF(($Y582+$Z582+$AA582+$AD582)=0,"",IFERROR(_xlfn.LET(_xlpm.CSVVal,IF($Y582=0,"",INDEX(CSV!B$2:B$510,$Y582)),_xlpm.MacVal,IF($Z582=0,"",INDEX(Output_Mac!B$2:B$500,$Z582)),_xlpm.WinVal,IF($AD582=0,"",INDEX(Output_Win!B$2:B$243,$AD582)),_xlpm.MyAuditVal,IF($AA582=0,"",INDEX(My_Audit!B$2:B$456,$AA582)),_xlfn.IFS(_xlpm.MyAuditVal&lt;&gt;"",_xlpm.MyAuditVal,_xlpm.MacVal&lt;&gt;"",_xlpm.MacVal,_xlpm.WinVal&lt;&gt;"",_xlpm.WinVal,_xlpm.CSVVal&lt;&gt;"",_xlpm.CSVVal)),""))</f>
        <v/>
      </c>
      <c r="D582" s="41" t="str" cm="1">
        <f t="array" ref="D582">IF(($Y582+$Z582+$AA582+$AD582)=0,"",IFERROR(_xlfn.LET(_xlpm.CSVVal,IF($Y582=0,"",INDEX(CSV!C$2:C$510,$Y582)),_xlpm.MacVal,IF($Z582=0,"",INDEX(Output_Mac!D$2:D$500,$Z582)),_xlpm.WinVal,IF($AD582=0,"",INDEX(Output_Win!D$2:D$243,$AD582)),_xlpm.MyAuditVal,IF($AA582=0,"",INDEX(My_Audit!C$2:C$456,$AA582)),_xlfn.IFS(_xlpm.MyAuditVal&lt;&gt;"",_xlpm.MyAuditVal,_xlpm.MacVal&lt;&gt;"",_xlpm.MacVal,_xlpm.WinVal&lt;&gt;"",_xlpm.WinVal,_xlpm.CSVVal&lt;&gt;"",_xlpm.CSVVal)),""))</f>
        <v/>
      </c>
      <c r="E582" s="41" t="str" cm="1">
        <f t="array" ref="E582">IF(($Y582+$Z582+$AA582+$AD582)=0,"",IFERROR(_xlfn.LET(_xlpm.CSVVal,IF($Y582=0,"",INDEX(CSV!E$2:E$510,$Y582)),_xlpm.MacVal,IF($Z582=0,"",INDEX(Output_Mac!C$2:C$500,$Z582)),_xlpm.WinVal,IF($AD582=0,"",INDEX(Output_Win!C$2:C$243,$AD582)),_xlpm.MyAuditVal,IF($AA582=0,"",INDEX(My_Audit!D$2:D$456,$AA582)),_xlfn.IFS(_xlpm.MyAuditVal&lt;&gt;"",_xlpm.MyAuditVal,_xlpm.MacVal&lt;&gt;"",_xlpm.MacVal,_xlpm.WinVal&lt;&gt;"",_xlpm.WinVal,_xlpm.CSVVal&lt;&gt;"",_xlpm.CSVVal)),""))</f>
        <v/>
      </c>
      <c r="F582" s="41" t="str" cm="1">
        <f t="array" ref="F582">IF(($Y582+$Z582+$AA582+$AD582)=0,"",IFERROR(_xlfn.LET(_xlpm.CSVVal,IF($Y582=0,"",INDEX(CSV!F$2:F$510,$Y582)),_xlpm.MacVal,IF($Z582=0,"",INDEX(Output_Mac!E$2:E$500,$Z582)),_xlpm.WinVal,IF($AD582=0,"",INDEX(Output_Win!E$2:E$243,$AD582)),_xlpm.MyAuditVal,IF($AA582=0,"",INDEX(My_Audit!E$2:E$456,$AA582)),_xlfn.IFS(_xlpm.MyAuditVal&lt;&gt;"",_xlpm.MyAuditVal,_xlpm.MacVal&lt;&gt;"",_xlpm.MacVal,_xlpm.WinVal&lt;&gt;"",_xlpm.WinVal,_xlpm.CSVVal&lt;&gt;"",PROPER(_xlpm.CSVVal))),""))</f>
        <v/>
      </c>
      <c r="G582" s="41" t="str" cm="1">
        <f t="array" ref="G582">IF(($Y582+$Z582+$AA582+$AD582)=0,"",IFERROR(_xlfn.LET(_xlpm.CSVVal,IF($Y582=0,"",INDEX(CSV!G$2:G$510,$Y582)),_xlpm.MacVal,IF($Z582=0,"",INDEX(Output_Mac!G$2:G$500,$Z582)),_xlpm.WinVal,IF($AD582=0,"",INDEX(Output_Win!G$2:G$243,$AD582)),_xlpm.MyAuditVal,IF($AA582=0,"",INDEX(My_Audit!F$2:F$456,$AA582)),_xlfn.IFS(_xlpm.MyAuditVal&lt;&gt;"",_xlpm.MyAuditVal,_xlpm.MacVal&lt;&gt;"",_xlpm.MacVal,_xlpm.WinVal&lt;&gt;"",_xlpm.WinVal,_xlpm.CSVVal&lt;&gt;"",_xlpm.CSVVal)),""))</f>
        <v/>
      </c>
      <c r="H582" s="41" t="str" cm="1">
        <f t="array" ref="H582">IF($Z582&gt;0,INDEX(Output_Mac!H$2:H$500,$Z582),IF($AD582&gt;0,INDEX(Output_Win!H$2:H$243,$AD582),IF($AA582&gt;0,_xlfn.LET(_xlpm.MyAuditVal,INDEX(My_Audit!G$2:G$456,$AA582),IF(_xlpm.MyAuditVal=0,"",_xlpm.MyAuditVal)),"")))</f>
        <v/>
      </c>
      <c r="I582" s="41" t="str" cm="1">
        <f t="array" ref="I582">IF(($Y582+$Z582+$AA582+$AD582)=0,"",IFERROR(_xlfn.LET(_xlpm.CSVVal,IF($Y582=0,"",INDEX(CSV!H$2:H$510,$Y582)),_xlpm.MacVal,IF($Z582=0,"",INDEX(Output_Mac!I$2:I$500,$Z582)),_xlpm.WinVal,IF($AD582=0,"",INDEX(Output_Win!I$2:I$243,$AD582)),_xlpm.MyAuditVal,IF($AA582=0,"",INDEX(My_Audit!H$2:H$456,$AA582)),_xlfn.IFS(_xlpm.MyAuditVal&lt;&gt;"",_xlpm.MyAuditVal,_xlpm.MacVal&lt;&gt;"",_xlpm.MacVal,_xlpm.WinVal&lt;&gt;"",_xlpm.WinVal,_xlpm.CSVVal&lt;&gt;"",_xlpm.CSVVal)),""))</f>
        <v/>
      </c>
      <c r="J582" s="41" t="str" cm="1">
        <f t="array" ref="J582">IF(($Y582+$Z582+$AA582+$AD582)=0,"",IFERROR(_xlfn.LET(_xlpm.CSVVal,IF($Y582=0,"",INDEX(CSV!J$2:J$510,$Y582)),_xlpm.MacVal,IF($Z582=0,"",INDEX(Output_Mac!J$2:J$500,$Z582)),_xlpm.WinVal,IF($AD582=0,"",INDEX(Output_Win!J$2:J$243,$AD582)),_xlpm.MyAuditVal,IF($AA582=0,"",INDEX(My_Audit!I$2:I$456,$AA582)),_xlfn.IFS(_xlpm.MyAuditVal&lt;&gt;"",_xlpm.MyAuditVal,_xlpm.MacVal&lt;&gt;"",_xlpm.MacVal,_xlpm.WinVal&lt;&gt;"",_xlpm.WinVal,_xlpm.CSVVal&lt;&gt;"",_xlpm.CSVVal)),""))</f>
        <v/>
      </c>
      <c r="K582" s="41" t="str" cm="1">
        <f t="array" ref="K582">IF(($Y582+$Z582+$AA582+$AD582)=0,"",IFERROR(_xlfn.LET(_xlpm.CSVVal,IF($Y582=0,"",INDEX(CSV!N$2:N$510,$Y582)),_xlpm.MacVal,IF($Z582=0,"",INDEX(Output_Mac!L$2:L$500,$Z582)),_xlpm.WinVal,IF($AD582=0,"",INDEX(Output_Win!L$2:L$243,$AD582)),_xlpm.MyAuditVal,IF($AA582=0,"",INDEX(My_Audit!J$2:J$456,$AA582)),_xlfn.IFS(_xlpm.MyAuditVal&lt;&gt;"",_xlpm.MyAuditVal,_xlpm.MacVal&lt;&gt;"",_xlpm.MacVal,_xlpm.WinVal&lt;&gt;"",_xlpm.WinVal,_xlpm.CSVVal&lt;&gt;"",_xlpm.CSVVal)),""))</f>
        <v/>
      </c>
      <c r="L582" s="41" t="str" cm="1">
        <f t="array" ref="L582">IF(($Y582+$Z582+$AA582+$AD582)=0,"",IFERROR(_xlfn.LET(_xlpm.CSVVal,IF($Y582=0,"",INDEX(CSV!Q$2:Q$510,$Y582)),_xlpm.MacVal,IF($Z582=0,"",INDEX(Output_Mac!M$2:M$500,$Z582)),_xlpm.WinVal,IF($AD582=0,"",INDEX(Output_Win!M$2:M$243,$AD582)),_xlpm.MyAuditVal,IF($AA582=0,"",INDEX(My_Audit!K$2:K$456,$AA582)),_xlfn.IFS(_xlpm.MyAuditVal&lt;&gt;"",_xlpm.MyAuditVal,_xlpm.MacVal&lt;&gt;"",_xlpm.MacVal,_xlpm.WinVal&lt;&gt;"",_xlpm.WinVal,_xlpm.CSVVal&lt;&gt;"",_xlpm.CSVVal)),""))</f>
        <v/>
      </c>
      <c r="M582" s="41" t="str" cm="1">
        <f t="array" ref="M582">IF(($Y582+$Z582+$AA582+$AD582)=0,"",ExpandDiagCodes(_xlfn.TEXTJOIN(", ",TRUE,IF($AA582=0,"",INDEX(My_Audit!N$2:N$456,$AA582)),IF($Z582=0,"",INDEX(Output_Mac!S$2:S$500,$Z582)),IF($AD582=0,"",INDEX(Output_Win!S$2:S$243,$AD582)),IF($Y582=0,"",INDEX(CSV!AE$2:AE$510,$Y582)))))</f>
        <v/>
      </c>
      <c r="N582" s="41" t="str" cm="1">
        <f t="array" ref="N582">IF(($Y582+$Z582+$AA582+$AD582)=0,"",IFERROR(_xlfn.LET(_xlpm.CSVVal,IF($Y582=0,"",INDEX(CSV!AG$2:AG$510,$Y582)),_xlpm.MacVal,IF($Z582=0,"",INDEX(Output_Mac!T$2:T$500,$Z582)),_xlpm.WinVal,IF($AD582=0,"",INDEX(Output_Win!T$2:T$243,$AD582)),_xlpm.MyAuditVal,IF($AA582=0,"",INDEX(My_Audit!O$2:O$456,$AA582)),_xlfn.IFS(_xlpm.MyAuditVal&lt;&gt;"",_xlpm.MyAuditVal,_xlpm.MacVal&lt;&gt;"",_xlpm.MacVal,_xlpm.WinVal&lt;&gt;"",_xlpm.WinVal,_xlpm.CSVVal&lt;&gt;"",_xlpm.CSVVal)),""))</f>
        <v/>
      </c>
      <c r="O582" s="40" t="str" cm="1">
        <f t="array" ref="O582">IF($AB582=0,"",INDEX(My_Audit!P$2:P$456,$AB582))&amp;""</f>
        <v/>
      </c>
      <c r="P582" s="40"/>
      <c r="Q582" s="41" t="str">
        <f>IF(LEFT(N582,4)="Pass","Nist SP 800-88",My_Audit!R582)&amp;""</f>
        <v/>
      </c>
      <c r="R582" s="40"/>
      <c r="S582" s="40"/>
      <c r="T582" s="41" t="str" cm="1">
        <f t="array" ref="T582">IF($AC582=0,"",INDEX(Models!J$2:J$605,$AC582))</f>
        <v/>
      </c>
      <c r="U582" s="40"/>
      <c r="V582" s="40"/>
      <c r="W582" s="79" t="str" cm="1">
        <f t="array" ref="W582">IF(($Z582+$AA582+$AD582)=0,"",ExpandDiagCodes(_xlfn.TEXTJOIN(", ",TRUE,IF($AA582=0,"",INDEX(My_Audit!L$2:L$456,$AA582)),IF($Z582=0,"",INDEX(Output_Mac!AA$2:AA$500,$Z582)),IF($AD582=0,"",INDEX(Output_Win!AA$2:AA$243,$AD582)))))</f>
        <v/>
      </c>
      <c r="Y582" s="80">
        <f>IFERROR(MATCH($A582,CSV!$A$2:$A$510,0),0)</f>
        <v>0</v>
      </c>
      <c r="Z582" s="80">
        <f>IFERROR(MATCH($A582,Output_Mac!$A$2:$A$500,0),0)</f>
        <v>0</v>
      </c>
      <c r="AA582" s="80">
        <f>IFERROR(MATCH($A582,My_Audit!$A$2:$A$456,0),0)</f>
        <v>0</v>
      </c>
      <c r="AB582" s="80">
        <f>IFERROR(MATCH($C582,My_Audit!$B$2:$B$456,0),0)</f>
        <v>0</v>
      </c>
      <c r="AC582" s="80">
        <f>IFERROR(MATCH($E582,Models!$I$2:$I$605,0),0)</f>
        <v>0</v>
      </c>
      <c r="AD582" s="80">
        <f>IFERROR(MATCH($A582,Output_Win!$A$2:$A$243,0),0)</f>
        <v>0</v>
      </c>
    </row>
    <row r="583" spans="1:30">
      <c r="A583" s="40" t="str">
        <f>_xlfn.TEXTJOIN("",TRUE,Input!$A$4,TEXT(ROW(My_Audit!A582)+Input!$A$8-1,"00"))</f>
        <v>W4970</v>
      </c>
      <c r="B583" s="40" t="str">
        <f>_xlfn.TEXTJOIN("-",TRUE,"ITD",Input!$A$2,A583)</f>
        <v>ITD-SHR11749-W4970</v>
      </c>
      <c r="C583" s="41" t="str" cm="1">
        <f t="array" ref="C583">IF(($Y583+$Z583+$AA583+$AD583)=0,"",IFERROR(_xlfn.LET(_xlpm.CSVVal,IF($Y583=0,"",INDEX(CSV!B$2:B$510,$Y583)),_xlpm.MacVal,IF($Z583=0,"",INDEX(Output_Mac!B$2:B$500,$Z583)),_xlpm.WinVal,IF($AD583=0,"",INDEX(Output_Win!B$2:B$243,$AD583)),_xlpm.MyAuditVal,IF($AA583=0,"",INDEX(My_Audit!B$2:B$456,$AA583)),_xlfn.IFS(_xlpm.MyAuditVal&lt;&gt;"",_xlpm.MyAuditVal,_xlpm.MacVal&lt;&gt;"",_xlpm.MacVal,_xlpm.WinVal&lt;&gt;"",_xlpm.WinVal,_xlpm.CSVVal&lt;&gt;"",_xlpm.CSVVal)),""))</f>
        <v/>
      </c>
      <c r="D583" s="41" t="str" cm="1">
        <f t="array" ref="D583">IF(($Y583+$Z583+$AA583+$AD583)=0,"",IFERROR(_xlfn.LET(_xlpm.CSVVal,IF($Y583=0,"",INDEX(CSV!C$2:C$510,$Y583)),_xlpm.MacVal,IF($Z583=0,"",INDEX(Output_Mac!D$2:D$500,$Z583)),_xlpm.WinVal,IF($AD583=0,"",INDEX(Output_Win!D$2:D$243,$AD583)),_xlpm.MyAuditVal,IF($AA583=0,"",INDEX(My_Audit!C$2:C$456,$AA583)),_xlfn.IFS(_xlpm.MyAuditVal&lt;&gt;"",_xlpm.MyAuditVal,_xlpm.MacVal&lt;&gt;"",_xlpm.MacVal,_xlpm.WinVal&lt;&gt;"",_xlpm.WinVal,_xlpm.CSVVal&lt;&gt;"",_xlpm.CSVVal)),""))</f>
        <v/>
      </c>
      <c r="E583" s="41" t="str" cm="1">
        <f t="array" ref="E583">IF(($Y583+$Z583+$AA583+$AD583)=0,"",IFERROR(_xlfn.LET(_xlpm.CSVVal,IF($Y583=0,"",INDEX(CSV!E$2:E$510,$Y583)),_xlpm.MacVal,IF($Z583=0,"",INDEX(Output_Mac!C$2:C$500,$Z583)),_xlpm.WinVal,IF($AD583=0,"",INDEX(Output_Win!C$2:C$243,$AD583)),_xlpm.MyAuditVal,IF($AA583=0,"",INDEX(My_Audit!D$2:D$456,$AA583)),_xlfn.IFS(_xlpm.MyAuditVal&lt;&gt;"",_xlpm.MyAuditVal,_xlpm.MacVal&lt;&gt;"",_xlpm.MacVal,_xlpm.WinVal&lt;&gt;"",_xlpm.WinVal,_xlpm.CSVVal&lt;&gt;"",_xlpm.CSVVal)),""))</f>
        <v/>
      </c>
      <c r="F583" s="41" t="str" cm="1">
        <f t="array" ref="F583">IF(($Y583+$Z583+$AA583+$AD583)=0,"",IFERROR(_xlfn.LET(_xlpm.CSVVal,IF($Y583=0,"",INDEX(CSV!F$2:F$510,$Y583)),_xlpm.MacVal,IF($Z583=0,"",INDEX(Output_Mac!E$2:E$500,$Z583)),_xlpm.WinVal,IF($AD583=0,"",INDEX(Output_Win!E$2:E$243,$AD583)),_xlpm.MyAuditVal,IF($AA583=0,"",INDEX(My_Audit!E$2:E$456,$AA583)),_xlfn.IFS(_xlpm.MyAuditVal&lt;&gt;"",_xlpm.MyAuditVal,_xlpm.MacVal&lt;&gt;"",_xlpm.MacVal,_xlpm.WinVal&lt;&gt;"",_xlpm.WinVal,_xlpm.CSVVal&lt;&gt;"",PROPER(_xlpm.CSVVal))),""))</f>
        <v/>
      </c>
      <c r="G583" s="41" t="str" cm="1">
        <f t="array" ref="G583">IF(($Y583+$Z583+$AA583+$AD583)=0,"",IFERROR(_xlfn.LET(_xlpm.CSVVal,IF($Y583=0,"",INDEX(CSV!G$2:G$510,$Y583)),_xlpm.MacVal,IF($Z583=0,"",INDEX(Output_Mac!G$2:G$500,$Z583)),_xlpm.WinVal,IF($AD583=0,"",INDEX(Output_Win!G$2:G$243,$AD583)),_xlpm.MyAuditVal,IF($AA583=0,"",INDEX(My_Audit!F$2:F$456,$AA583)),_xlfn.IFS(_xlpm.MyAuditVal&lt;&gt;"",_xlpm.MyAuditVal,_xlpm.MacVal&lt;&gt;"",_xlpm.MacVal,_xlpm.WinVal&lt;&gt;"",_xlpm.WinVal,_xlpm.CSVVal&lt;&gt;"",_xlpm.CSVVal)),""))</f>
        <v/>
      </c>
      <c r="H583" s="41" t="str" cm="1">
        <f t="array" ref="H583">IF($Z583&gt;0,INDEX(Output_Mac!H$2:H$500,$Z583),IF($AD583&gt;0,INDEX(Output_Win!H$2:H$243,$AD583),IF($AA583&gt;0,_xlfn.LET(_xlpm.MyAuditVal,INDEX(My_Audit!G$2:G$456,$AA583),IF(_xlpm.MyAuditVal=0,"",_xlpm.MyAuditVal)),"")))</f>
        <v/>
      </c>
      <c r="I583" s="41" t="str" cm="1">
        <f t="array" ref="I583">IF(($Y583+$Z583+$AA583+$AD583)=0,"",IFERROR(_xlfn.LET(_xlpm.CSVVal,IF($Y583=0,"",INDEX(CSV!H$2:H$510,$Y583)),_xlpm.MacVal,IF($Z583=0,"",INDEX(Output_Mac!I$2:I$500,$Z583)),_xlpm.WinVal,IF($AD583=0,"",INDEX(Output_Win!I$2:I$243,$AD583)),_xlpm.MyAuditVal,IF($AA583=0,"",INDEX(My_Audit!H$2:H$456,$AA583)),_xlfn.IFS(_xlpm.MyAuditVal&lt;&gt;"",_xlpm.MyAuditVal,_xlpm.MacVal&lt;&gt;"",_xlpm.MacVal,_xlpm.WinVal&lt;&gt;"",_xlpm.WinVal,_xlpm.CSVVal&lt;&gt;"",_xlpm.CSVVal)),""))</f>
        <v/>
      </c>
      <c r="J583" s="41" t="str" cm="1">
        <f t="array" ref="J583">IF(($Y583+$Z583+$AA583+$AD583)=0,"",IFERROR(_xlfn.LET(_xlpm.CSVVal,IF($Y583=0,"",INDEX(CSV!J$2:J$510,$Y583)),_xlpm.MacVal,IF($Z583=0,"",INDEX(Output_Mac!J$2:J$500,$Z583)),_xlpm.WinVal,IF($AD583=0,"",INDEX(Output_Win!J$2:J$243,$AD583)),_xlpm.MyAuditVal,IF($AA583=0,"",INDEX(My_Audit!I$2:I$456,$AA583)),_xlfn.IFS(_xlpm.MyAuditVal&lt;&gt;"",_xlpm.MyAuditVal,_xlpm.MacVal&lt;&gt;"",_xlpm.MacVal,_xlpm.WinVal&lt;&gt;"",_xlpm.WinVal,_xlpm.CSVVal&lt;&gt;"",_xlpm.CSVVal)),""))</f>
        <v/>
      </c>
      <c r="K583" s="41" t="str" cm="1">
        <f t="array" ref="K583">IF(($Y583+$Z583+$AA583+$AD583)=0,"",IFERROR(_xlfn.LET(_xlpm.CSVVal,IF($Y583=0,"",INDEX(CSV!N$2:N$510,$Y583)),_xlpm.MacVal,IF($Z583=0,"",INDEX(Output_Mac!L$2:L$500,$Z583)),_xlpm.WinVal,IF($AD583=0,"",INDEX(Output_Win!L$2:L$243,$AD583)),_xlpm.MyAuditVal,IF($AA583=0,"",INDEX(My_Audit!J$2:J$456,$AA583)),_xlfn.IFS(_xlpm.MyAuditVal&lt;&gt;"",_xlpm.MyAuditVal,_xlpm.MacVal&lt;&gt;"",_xlpm.MacVal,_xlpm.WinVal&lt;&gt;"",_xlpm.WinVal,_xlpm.CSVVal&lt;&gt;"",_xlpm.CSVVal)),""))</f>
        <v/>
      </c>
      <c r="L583" s="41" t="str" cm="1">
        <f t="array" ref="L583">IF(($Y583+$Z583+$AA583+$AD583)=0,"",IFERROR(_xlfn.LET(_xlpm.CSVVal,IF($Y583=0,"",INDEX(CSV!Q$2:Q$510,$Y583)),_xlpm.MacVal,IF($Z583=0,"",INDEX(Output_Mac!M$2:M$500,$Z583)),_xlpm.WinVal,IF($AD583=0,"",INDEX(Output_Win!M$2:M$243,$AD583)),_xlpm.MyAuditVal,IF($AA583=0,"",INDEX(My_Audit!K$2:K$456,$AA583)),_xlfn.IFS(_xlpm.MyAuditVal&lt;&gt;"",_xlpm.MyAuditVal,_xlpm.MacVal&lt;&gt;"",_xlpm.MacVal,_xlpm.WinVal&lt;&gt;"",_xlpm.WinVal,_xlpm.CSVVal&lt;&gt;"",_xlpm.CSVVal)),""))</f>
        <v/>
      </c>
      <c r="M583" s="41" t="str" cm="1">
        <f t="array" ref="M583">IF(($Y583+$Z583+$AA583+$AD583)=0,"",ExpandDiagCodes(_xlfn.TEXTJOIN(", ",TRUE,IF($AA583=0,"",INDEX(My_Audit!N$2:N$456,$AA583)),IF($Z583=0,"",INDEX(Output_Mac!S$2:S$500,$Z583)),IF($AD583=0,"",INDEX(Output_Win!S$2:S$243,$AD583)),IF($Y583=0,"",INDEX(CSV!AE$2:AE$510,$Y583)))))</f>
        <v/>
      </c>
      <c r="N583" s="41" t="str" cm="1">
        <f t="array" ref="N583">IF(($Y583+$Z583+$AA583+$AD583)=0,"",IFERROR(_xlfn.LET(_xlpm.CSVVal,IF($Y583=0,"",INDEX(CSV!AG$2:AG$510,$Y583)),_xlpm.MacVal,IF($Z583=0,"",INDEX(Output_Mac!T$2:T$500,$Z583)),_xlpm.WinVal,IF($AD583=0,"",INDEX(Output_Win!T$2:T$243,$AD583)),_xlpm.MyAuditVal,IF($AA583=0,"",INDEX(My_Audit!O$2:O$456,$AA583)),_xlfn.IFS(_xlpm.MyAuditVal&lt;&gt;"",_xlpm.MyAuditVal,_xlpm.MacVal&lt;&gt;"",_xlpm.MacVal,_xlpm.WinVal&lt;&gt;"",_xlpm.WinVal,_xlpm.CSVVal&lt;&gt;"",_xlpm.CSVVal)),""))</f>
        <v/>
      </c>
      <c r="O583" s="40" t="str" cm="1">
        <f t="array" ref="O583">IF($AB583=0,"",INDEX(My_Audit!P$2:P$456,$AB583))&amp;""</f>
        <v/>
      </c>
      <c r="P583" s="40"/>
      <c r="Q583" s="41" t="str">
        <f>IF(LEFT(N583,4)="Pass","Nist SP 800-88",My_Audit!R583)&amp;""</f>
        <v/>
      </c>
      <c r="R583" s="40"/>
      <c r="S583" s="40"/>
      <c r="T583" s="41" t="str" cm="1">
        <f t="array" ref="T583">IF($AC583=0,"",INDEX(Models!J$2:J$605,$AC583))</f>
        <v/>
      </c>
      <c r="U583" s="40"/>
      <c r="V583" s="40"/>
      <c r="W583" s="79" t="str" cm="1">
        <f t="array" ref="W583">IF(($Z583+$AA583+$AD583)=0,"",ExpandDiagCodes(_xlfn.TEXTJOIN(", ",TRUE,IF($AA583=0,"",INDEX(My_Audit!L$2:L$456,$AA583)),IF($Z583=0,"",INDEX(Output_Mac!AA$2:AA$500,$Z583)),IF($AD583=0,"",INDEX(Output_Win!AA$2:AA$243,$AD583)))))</f>
        <v/>
      </c>
      <c r="Y583" s="80">
        <f>IFERROR(MATCH($A583,CSV!$A$2:$A$510,0),0)</f>
        <v>0</v>
      </c>
      <c r="Z583" s="80">
        <f>IFERROR(MATCH($A583,Output_Mac!$A$2:$A$500,0),0)</f>
        <v>0</v>
      </c>
      <c r="AA583" s="80">
        <f>IFERROR(MATCH($A583,My_Audit!$A$2:$A$456,0),0)</f>
        <v>0</v>
      </c>
      <c r="AB583" s="80">
        <f>IFERROR(MATCH($C583,My_Audit!$B$2:$B$456,0),0)</f>
        <v>0</v>
      </c>
      <c r="AC583" s="80">
        <f>IFERROR(MATCH($E583,Models!$I$2:$I$605,0),0)</f>
        <v>0</v>
      </c>
      <c r="AD583" s="80">
        <f>IFERROR(MATCH($A583,Output_Win!$A$2:$A$243,0),0)</f>
        <v>0</v>
      </c>
    </row>
    <row r="584" spans="1:30">
      <c r="A584" s="40" t="str">
        <f>_xlfn.TEXTJOIN("",TRUE,Input!$A$4,TEXT(ROW(My_Audit!A583)+Input!$A$8-1,"00"))</f>
        <v>W4971</v>
      </c>
      <c r="B584" s="40" t="str">
        <f>_xlfn.TEXTJOIN("-",TRUE,"ITD",Input!$A$2,A584)</f>
        <v>ITD-SHR11749-W4971</v>
      </c>
      <c r="C584" s="41" t="str" cm="1">
        <f t="array" ref="C584">IF(($Y584+$Z584+$AA584+$AD584)=0,"",IFERROR(_xlfn.LET(_xlpm.CSVVal,IF($Y584=0,"",INDEX(CSV!B$2:B$510,$Y584)),_xlpm.MacVal,IF($Z584=0,"",INDEX(Output_Mac!B$2:B$500,$Z584)),_xlpm.WinVal,IF($AD584=0,"",INDEX(Output_Win!B$2:B$243,$AD584)),_xlpm.MyAuditVal,IF($AA584=0,"",INDEX(My_Audit!B$2:B$456,$AA584)),_xlfn.IFS(_xlpm.MyAuditVal&lt;&gt;"",_xlpm.MyAuditVal,_xlpm.MacVal&lt;&gt;"",_xlpm.MacVal,_xlpm.WinVal&lt;&gt;"",_xlpm.WinVal,_xlpm.CSVVal&lt;&gt;"",_xlpm.CSVVal)),""))</f>
        <v/>
      </c>
      <c r="D584" s="41" t="str" cm="1">
        <f t="array" ref="D584">IF(($Y584+$Z584+$AA584+$AD584)=0,"",IFERROR(_xlfn.LET(_xlpm.CSVVal,IF($Y584=0,"",INDEX(CSV!C$2:C$510,$Y584)),_xlpm.MacVal,IF($Z584=0,"",INDEX(Output_Mac!D$2:D$500,$Z584)),_xlpm.WinVal,IF($AD584=0,"",INDEX(Output_Win!D$2:D$243,$AD584)),_xlpm.MyAuditVal,IF($AA584=0,"",INDEX(My_Audit!C$2:C$456,$AA584)),_xlfn.IFS(_xlpm.MyAuditVal&lt;&gt;"",_xlpm.MyAuditVal,_xlpm.MacVal&lt;&gt;"",_xlpm.MacVal,_xlpm.WinVal&lt;&gt;"",_xlpm.WinVal,_xlpm.CSVVal&lt;&gt;"",_xlpm.CSVVal)),""))</f>
        <v/>
      </c>
      <c r="E584" s="41" t="str" cm="1">
        <f t="array" ref="E584">IF(($Y584+$Z584+$AA584+$AD584)=0,"",IFERROR(_xlfn.LET(_xlpm.CSVVal,IF($Y584=0,"",INDEX(CSV!E$2:E$510,$Y584)),_xlpm.MacVal,IF($Z584=0,"",INDEX(Output_Mac!C$2:C$500,$Z584)),_xlpm.WinVal,IF($AD584=0,"",INDEX(Output_Win!C$2:C$243,$AD584)),_xlpm.MyAuditVal,IF($AA584=0,"",INDEX(My_Audit!D$2:D$456,$AA584)),_xlfn.IFS(_xlpm.MyAuditVal&lt;&gt;"",_xlpm.MyAuditVal,_xlpm.MacVal&lt;&gt;"",_xlpm.MacVal,_xlpm.WinVal&lt;&gt;"",_xlpm.WinVal,_xlpm.CSVVal&lt;&gt;"",_xlpm.CSVVal)),""))</f>
        <v/>
      </c>
      <c r="F584" s="41" t="str" cm="1">
        <f t="array" ref="F584">IF(($Y584+$Z584+$AA584+$AD584)=0,"",IFERROR(_xlfn.LET(_xlpm.CSVVal,IF($Y584=0,"",INDEX(CSV!F$2:F$510,$Y584)),_xlpm.MacVal,IF($Z584=0,"",INDEX(Output_Mac!E$2:E$500,$Z584)),_xlpm.WinVal,IF($AD584=0,"",INDEX(Output_Win!E$2:E$243,$AD584)),_xlpm.MyAuditVal,IF($AA584=0,"",INDEX(My_Audit!E$2:E$456,$AA584)),_xlfn.IFS(_xlpm.MyAuditVal&lt;&gt;"",_xlpm.MyAuditVal,_xlpm.MacVal&lt;&gt;"",_xlpm.MacVal,_xlpm.WinVal&lt;&gt;"",_xlpm.WinVal,_xlpm.CSVVal&lt;&gt;"",PROPER(_xlpm.CSVVal))),""))</f>
        <v/>
      </c>
      <c r="G584" s="41" t="str" cm="1">
        <f t="array" ref="G584">IF(($Y584+$Z584+$AA584+$AD584)=0,"",IFERROR(_xlfn.LET(_xlpm.CSVVal,IF($Y584=0,"",INDEX(CSV!G$2:G$510,$Y584)),_xlpm.MacVal,IF($Z584=0,"",INDEX(Output_Mac!G$2:G$500,$Z584)),_xlpm.WinVal,IF($AD584=0,"",INDEX(Output_Win!G$2:G$243,$AD584)),_xlpm.MyAuditVal,IF($AA584=0,"",INDEX(My_Audit!F$2:F$456,$AA584)),_xlfn.IFS(_xlpm.MyAuditVal&lt;&gt;"",_xlpm.MyAuditVal,_xlpm.MacVal&lt;&gt;"",_xlpm.MacVal,_xlpm.WinVal&lt;&gt;"",_xlpm.WinVal,_xlpm.CSVVal&lt;&gt;"",_xlpm.CSVVal)),""))</f>
        <v/>
      </c>
      <c r="H584" s="41" t="str" cm="1">
        <f t="array" ref="H584">IF($Z584&gt;0,INDEX(Output_Mac!H$2:H$500,$Z584),IF($AD584&gt;0,INDEX(Output_Win!H$2:H$243,$AD584),IF($AA584&gt;0,_xlfn.LET(_xlpm.MyAuditVal,INDEX(My_Audit!G$2:G$456,$AA584),IF(_xlpm.MyAuditVal=0,"",_xlpm.MyAuditVal)),"")))</f>
        <v/>
      </c>
      <c r="I584" s="41" t="str" cm="1">
        <f t="array" ref="I584">IF(($Y584+$Z584+$AA584+$AD584)=0,"",IFERROR(_xlfn.LET(_xlpm.CSVVal,IF($Y584=0,"",INDEX(CSV!H$2:H$510,$Y584)),_xlpm.MacVal,IF($Z584=0,"",INDEX(Output_Mac!I$2:I$500,$Z584)),_xlpm.WinVal,IF($AD584=0,"",INDEX(Output_Win!I$2:I$243,$AD584)),_xlpm.MyAuditVal,IF($AA584=0,"",INDEX(My_Audit!H$2:H$456,$AA584)),_xlfn.IFS(_xlpm.MyAuditVal&lt;&gt;"",_xlpm.MyAuditVal,_xlpm.MacVal&lt;&gt;"",_xlpm.MacVal,_xlpm.WinVal&lt;&gt;"",_xlpm.WinVal,_xlpm.CSVVal&lt;&gt;"",_xlpm.CSVVal)),""))</f>
        <v/>
      </c>
      <c r="J584" s="41" t="str" cm="1">
        <f t="array" ref="J584">IF(($Y584+$Z584+$AA584+$AD584)=0,"",IFERROR(_xlfn.LET(_xlpm.CSVVal,IF($Y584=0,"",INDEX(CSV!J$2:J$510,$Y584)),_xlpm.MacVal,IF($Z584=0,"",INDEX(Output_Mac!J$2:J$500,$Z584)),_xlpm.WinVal,IF($AD584=0,"",INDEX(Output_Win!J$2:J$243,$AD584)),_xlpm.MyAuditVal,IF($AA584=0,"",INDEX(My_Audit!I$2:I$456,$AA584)),_xlfn.IFS(_xlpm.MyAuditVal&lt;&gt;"",_xlpm.MyAuditVal,_xlpm.MacVal&lt;&gt;"",_xlpm.MacVal,_xlpm.WinVal&lt;&gt;"",_xlpm.WinVal,_xlpm.CSVVal&lt;&gt;"",_xlpm.CSVVal)),""))</f>
        <v/>
      </c>
      <c r="K584" s="41" t="str" cm="1">
        <f t="array" ref="K584">IF(($Y584+$Z584+$AA584+$AD584)=0,"",IFERROR(_xlfn.LET(_xlpm.CSVVal,IF($Y584=0,"",INDEX(CSV!N$2:N$510,$Y584)),_xlpm.MacVal,IF($Z584=0,"",INDEX(Output_Mac!L$2:L$500,$Z584)),_xlpm.WinVal,IF($AD584=0,"",INDEX(Output_Win!L$2:L$243,$AD584)),_xlpm.MyAuditVal,IF($AA584=0,"",INDEX(My_Audit!J$2:J$456,$AA584)),_xlfn.IFS(_xlpm.MyAuditVal&lt;&gt;"",_xlpm.MyAuditVal,_xlpm.MacVal&lt;&gt;"",_xlpm.MacVal,_xlpm.WinVal&lt;&gt;"",_xlpm.WinVal,_xlpm.CSVVal&lt;&gt;"",_xlpm.CSVVal)),""))</f>
        <v/>
      </c>
      <c r="L584" s="41" t="str" cm="1">
        <f t="array" ref="L584">IF(($Y584+$Z584+$AA584+$AD584)=0,"",IFERROR(_xlfn.LET(_xlpm.CSVVal,IF($Y584=0,"",INDEX(CSV!Q$2:Q$510,$Y584)),_xlpm.MacVal,IF($Z584=0,"",INDEX(Output_Mac!M$2:M$500,$Z584)),_xlpm.WinVal,IF($AD584=0,"",INDEX(Output_Win!M$2:M$243,$AD584)),_xlpm.MyAuditVal,IF($AA584=0,"",INDEX(My_Audit!K$2:K$456,$AA584)),_xlfn.IFS(_xlpm.MyAuditVal&lt;&gt;"",_xlpm.MyAuditVal,_xlpm.MacVal&lt;&gt;"",_xlpm.MacVal,_xlpm.WinVal&lt;&gt;"",_xlpm.WinVal,_xlpm.CSVVal&lt;&gt;"",_xlpm.CSVVal)),""))</f>
        <v/>
      </c>
      <c r="M584" s="41" t="str" cm="1">
        <f t="array" ref="M584">IF(($Y584+$Z584+$AA584+$AD584)=0,"",ExpandDiagCodes(_xlfn.TEXTJOIN(", ",TRUE,IF($AA584=0,"",INDEX(My_Audit!N$2:N$456,$AA584)),IF($Z584=0,"",INDEX(Output_Mac!S$2:S$500,$Z584)),IF($AD584=0,"",INDEX(Output_Win!S$2:S$243,$AD584)),IF($Y584=0,"",INDEX(CSV!AE$2:AE$510,$Y584)))))</f>
        <v/>
      </c>
      <c r="N584" s="41" t="str" cm="1">
        <f t="array" ref="N584">IF(($Y584+$Z584+$AA584+$AD584)=0,"",IFERROR(_xlfn.LET(_xlpm.CSVVal,IF($Y584=0,"",INDEX(CSV!AG$2:AG$510,$Y584)),_xlpm.MacVal,IF($Z584=0,"",INDEX(Output_Mac!T$2:T$500,$Z584)),_xlpm.WinVal,IF($AD584=0,"",INDEX(Output_Win!T$2:T$243,$AD584)),_xlpm.MyAuditVal,IF($AA584=0,"",INDEX(My_Audit!O$2:O$456,$AA584)),_xlfn.IFS(_xlpm.MyAuditVal&lt;&gt;"",_xlpm.MyAuditVal,_xlpm.MacVal&lt;&gt;"",_xlpm.MacVal,_xlpm.WinVal&lt;&gt;"",_xlpm.WinVal,_xlpm.CSVVal&lt;&gt;"",_xlpm.CSVVal)),""))</f>
        <v/>
      </c>
      <c r="O584" s="40" t="str" cm="1">
        <f t="array" ref="O584">IF($AB584=0,"",INDEX(My_Audit!P$2:P$456,$AB584))&amp;""</f>
        <v/>
      </c>
      <c r="P584" s="40"/>
      <c r="Q584" s="41" t="str">
        <f>IF(LEFT(N584,4)="Pass","Nist SP 800-88",My_Audit!R584)&amp;""</f>
        <v/>
      </c>
      <c r="R584" s="40"/>
      <c r="S584" s="40"/>
      <c r="T584" s="41" t="str" cm="1">
        <f t="array" ref="T584">IF($AC584=0,"",INDEX(Models!J$2:J$605,$AC584))</f>
        <v/>
      </c>
      <c r="U584" s="40"/>
      <c r="V584" s="40"/>
      <c r="W584" s="79" t="str" cm="1">
        <f t="array" ref="W584">IF(($Z584+$AA584+$AD584)=0,"",ExpandDiagCodes(_xlfn.TEXTJOIN(", ",TRUE,IF($AA584=0,"",INDEX(My_Audit!L$2:L$456,$AA584)),IF($Z584=0,"",INDEX(Output_Mac!AA$2:AA$500,$Z584)),IF($AD584=0,"",INDEX(Output_Win!AA$2:AA$243,$AD584)))))</f>
        <v/>
      </c>
      <c r="Y584" s="80">
        <f>IFERROR(MATCH($A584,CSV!$A$2:$A$510,0),0)</f>
        <v>0</v>
      </c>
      <c r="Z584" s="80">
        <f>IFERROR(MATCH($A584,Output_Mac!$A$2:$A$500,0),0)</f>
        <v>0</v>
      </c>
      <c r="AA584" s="80">
        <f>IFERROR(MATCH($A584,My_Audit!$A$2:$A$456,0),0)</f>
        <v>0</v>
      </c>
      <c r="AB584" s="80">
        <f>IFERROR(MATCH($C584,My_Audit!$B$2:$B$456,0),0)</f>
        <v>0</v>
      </c>
      <c r="AC584" s="80">
        <f>IFERROR(MATCH($E584,Models!$I$2:$I$605,0),0)</f>
        <v>0</v>
      </c>
      <c r="AD584" s="80">
        <f>IFERROR(MATCH($A584,Output_Win!$A$2:$A$243,0),0)</f>
        <v>0</v>
      </c>
    </row>
    <row r="585" spans="1:30">
      <c r="A585" s="40" t="str">
        <f>_xlfn.TEXTJOIN("",TRUE,Input!$A$4,TEXT(ROW(My_Audit!A584)+Input!$A$8-1,"00"))</f>
        <v>W4972</v>
      </c>
      <c r="B585" s="40" t="str">
        <f>_xlfn.TEXTJOIN("-",TRUE,"ITD",Input!$A$2,A585)</f>
        <v>ITD-SHR11749-W4972</v>
      </c>
      <c r="C585" s="41" t="str" cm="1">
        <f t="array" ref="C585">IF(($Y585+$Z585+$AA585+$AD585)=0,"",IFERROR(_xlfn.LET(_xlpm.CSVVal,IF($Y585=0,"",INDEX(CSV!B$2:B$510,$Y585)),_xlpm.MacVal,IF($Z585=0,"",INDEX(Output_Mac!B$2:B$500,$Z585)),_xlpm.WinVal,IF($AD585=0,"",INDEX(Output_Win!B$2:B$243,$AD585)),_xlpm.MyAuditVal,IF($AA585=0,"",INDEX(My_Audit!B$2:B$456,$AA585)),_xlfn.IFS(_xlpm.MyAuditVal&lt;&gt;"",_xlpm.MyAuditVal,_xlpm.MacVal&lt;&gt;"",_xlpm.MacVal,_xlpm.WinVal&lt;&gt;"",_xlpm.WinVal,_xlpm.CSVVal&lt;&gt;"",_xlpm.CSVVal)),""))</f>
        <v/>
      </c>
      <c r="D585" s="41" t="str" cm="1">
        <f t="array" ref="D585">IF(($Y585+$Z585+$AA585+$AD585)=0,"",IFERROR(_xlfn.LET(_xlpm.CSVVal,IF($Y585=0,"",INDEX(CSV!C$2:C$510,$Y585)),_xlpm.MacVal,IF($Z585=0,"",INDEX(Output_Mac!D$2:D$500,$Z585)),_xlpm.WinVal,IF($AD585=0,"",INDEX(Output_Win!D$2:D$243,$AD585)),_xlpm.MyAuditVal,IF($AA585=0,"",INDEX(My_Audit!C$2:C$456,$AA585)),_xlfn.IFS(_xlpm.MyAuditVal&lt;&gt;"",_xlpm.MyAuditVal,_xlpm.MacVal&lt;&gt;"",_xlpm.MacVal,_xlpm.WinVal&lt;&gt;"",_xlpm.WinVal,_xlpm.CSVVal&lt;&gt;"",_xlpm.CSVVal)),""))</f>
        <v/>
      </c>
      <c r="E585" s="41" t="str" cm="1">
        <f t="array" ref="E585">IF(($Y585+$Z585+$AA585+$AD585)=0,"",IFERROR(_xlfn.LET(_xlpm.CSVVal,IF($Y585=0,"",INDEX(CSV!E$2:E$510,$Y585)),_xlpm.MacVal,IF($Z585=0,"",INDEX(Output_Mac!C$2:C$500,$Z585)),_xlpm.WinVal,IF($AD585=0,"",INDEX(Output_Win!C$2:C$243,$AD585)),_xlpm.MyAuditVal,IF($AA585=0,"",INDEX(My_Audit!D$2:D$456,$AA585)),_xlfn.IFS(_xlpm.MyAuditVal&lt;&gt;"",_xlpm.MyAuditVal,_xlpm.MacVal&lt;&gt;"",_xlpm.MacVal,_xlpm.WinVal&lt;&gt;"",_xlpm.WinVal,_xlpm.CSVVal&lt;&gt;"",_xlpm.CSVVal)),""))</f>
        <v/>
      </c>
      <c r="F585" s="41" t="str" cm="1">
        <f t="array" ref="F585">IF(($Y585+$Z585+$AA585+$AD585)=0,"",IFERROR(_xlfn.LET(_xlpm.CSVVal,IF($Y585=0,"",INDEX(CSV!F$2:F$510,$Y585)),_xlpm.MacVal,IF($Z585=0,"",INDEX(Output_Mac!E$2:E$500,$Z585)),_xlpm.WinVal,IF($AD585=0,"",INDEX(Output_Win!E$2:E$243,$AD585)),_xlpm.MyAuditVal,IF($AA585=0,"",INDEX(My_Audit!E$2:E$456,$AA585)),_xlfn.IFS(_xlpm.MyAuditVal&lt;&gt;"",_xlpm.MyAuditVal,_xlpm.MacVal&lt;&gt;"",_xlpm.MacVal,_xlpm.WinVal&lt;&gt;"",_xlpm.WinVal,_xlpm.CSVVal&lt;&gt;"",PROPER(_xlpm.CSVVal))),""))</f>
        <v/>
      </c>
      <c r="G585" s="41" t="str" cm="1">
        <f t="array" ref="G585">IF(($Y585+$Z585+$AA585+$AD585)=0,"",IFERROR(_xlfn.LET(_xlpm.CSVVal,IF($Y585=0,"",INDEX(CSV!G$2:G$510,$Y585)),_xlpm.MacVal,IF($Z585=0,"",INDEX(Output_Mac!G$2:G$500,$Z585)),_xlpm.WinVal,IF($AD585=0,"",INDEX(Output_Win!G$2:G$243,$AD585)),_xlpm.MyAuditVal,IF($AA585=0,"",INDEX(My_Audit!F$2:F$456,$AA585)),_xlfn.IFS(_xlpm.MyAuditVal&lt;&gt;"",_xlpm.MyAuditVal,_xlpm.MacVal&lt;&gt;"",_xlpm.MacVal,_xlpm.WinVal&lt;&gt;"",_xlpm.WinVal,_xlpm.CSVVal&lt;&gt;"",_xlpm.CSVVal)),""))</f>
        <v/>
      </c>
      <c r="H585" s="41" t="str" cm="1">
        <f t="array" ref="H585">IF($Z585&gt;0,INDEX(Output_Mac!H$2:H$500,$Z585),IF($AD585&gt;0,INDEX(Output_Win!H$2:H$243,$AD585),IF($AA585&gt;0,_xlfn.LET(_xlpm.MyAuditVal,INDEX(My_Audit!G$2:G$456,$AA585),IF(_xlpm.MyAuditVal=0,"",_xlpm.MyAuditVal)),"")))</f>
        <v/>
      </c>
      <c r="I585" s="41" t="str" cm="1">
        <f t="array" ref="I585">IF(($Y585+$Z585+$AA585+$AD585)=0,"",IFERROR(_xlfn.LET(_xlpm.CSVVal,IF($Y585=0,"",INDEX(CSV!H$2:H$510,$Y585)),_xlpm.MacVal,IF($Z585=0,"",INDEX(Output_Mac!I$2:I$500,$Z585)),_xlpm.WinVal,IF($AD585=0,"",INDEX(Output_Win!I$2:I$243,$AD585)),_xlpm.MyAuditVal,IF($AA585=0,"",INDEX(My_Audit!H$2:H$456,$AA585)),_xlfn.IFS(_xlpm.MyAuditVal&lt;&gt;"",_xlpm.MyAuditVal,_xlpm.MacVal&lt;&gt;"",_xlpm.MacVal,_xlpm.WinVal&lt;&gt;"",_xlpm.WinVal,_xlpm.CSVVal&lt;&gt;"",_xlpm.CSVVal)),""))</f>
        <v/>
      </c>
      <c r="J585" s="41" t="str" cm="1">
        <f t="array" ref="J585">IF(($Y585+$Z585+$AA585+$AD585)=0,"",IFERROR(_xlfn.LET(_xlpm.CSVVal,IF($Y585=0,"",INDEX(CSV!J$2:J$510,$Y585)),_xlpm.MacVal,IF($Z585=0,"",INDEX(Output_Mac!J$2:J$500,$Z585)),_xlpm.WinVal,IF($AD585=0,"",INDEX(Output_Win!J$2:J$243,$AD585)),_xlpm.MyAuditVal,IF($AA585=0,"",INDEX(My_Audit!I$2:I$456,$AA585)),_xlfn.IFS(_xlpm.MyAuditVal&lt;&gt;"",_xlpm.MyAuditVal,_xlpm.MacVal&lt;&gt;"",_xlpm.MacVal,_xlpm.WinVal&lt;&gt;"",_xlpm.WinVal,_xlpm.CSVVal&lt;&gt;"",_xlpm.CSVVal)),""))</f>
        <v/>
      </c>
      <c r="K585" s="41" t="str" cm="1">
        <f t="array" ref="K585">IF(($Y585+$Z585+$AA585+$AD585)=0,"",IFERROR(_xlfn.LET(_xlpm.CSVVal,IF($Y585=0,"",INDEX(CSV!N$2:N$510,$Y585)),_xlpm.MacVal,IF($Z585=0,"",INDEX(Output_Mac!L$2:L$500,$Z585)),_xlpm.WinVal,IF($AD585=0,"",INDEX(Output_Win!L$2:L$243,$AD585)),_xlpm.MyAuditVal,IF($AA585=0,"",INDEX(My_Audit!J$2:J$456,$AA585)),_xlfn.IFS(_xlpm.MyAuditVal&lt;&gt;"",_xlpm.MyAuditVal,_xlpm.MacVal&lt;&gt;"",_xlpm.MacVal,_xlpm.WinVal&lt;&gt;"",_xlpm.WinVal,_xlpm.CSVVal&lt;&gt;"",_xlpm.CSVVal)),""))</f>
        <v/>
      </c>
      <c r="L585" s="41" t="str" cm="1">
        <f t="array" ref="L585">IF(($Y585+$Z585+$AA585+$AD585)=0,"",IFERROR(_xlfn.LET(_xlpm.CSVVal,IF($Y585=0,"",INDEX(CSV!Q$2:Q$510,$Y585)),_xlpm.MacVal,IF($Z585=0,"",INDEX(Output_Mac!M$2:M$500,$Z585)),_xlpm.WinVal,IF($AD585=0,"",INDEX(Output_Win!M$2:M$243,$AD585)),_xlpm.MyAuditVal,IF($AA585=0,"",INDEX(My_Audit!K$2:K$456,$AA585)),_xlfn.IFS(_xlpm.MyAuditVal&lt;&gt;"",_xlpm.MyAuditVal,_xlpm.MacVal&lt;&gt;"",_xlpm.MacVal,_xlpm.WinVal&lt;&gt;"",_xlpm.WinVal,_xlpm.CSVVal&lt;&gt;"",_xlpm.CSVVal)),""))</f>
        <v/>
      </c>
      <c r="M585" s="41" t="str" cm="1">
        <f t="array" ref="M585">IF(($Y585+$Z585+$AA585+$AD585)=0,"",ExpandDiagCodes(_xlfn.TEXTJOIN(", ",TRUE,IF($AA585=0,"",INDEX(My_Audit!N$2:N$456,$AA585)),IF($Z585=0,"",INDEX(Output_Mac!S$2:S$500,$Z585)),IF($AD585=0,"",INDEX(Output_Win!S$2:S$243,$AD585)),IF($Y585=0,"",INDEX(CSV!AE$2:AE$510,$Y585)))))</f>
        <v/>
      </c>
      <c r="N585" s="41" t="str" cm="1">
        <f t="array" ref="N585">IF(($Y585+$Z585+$AA585+$AD585)=0,"",IFERROR(_xlfn.LET(_xlpm.CSVVal,IF($Y585=0,"",INDEX(CSV!AG$2:AG$510,$Y585)),_xlpm.MacVal,IF($Z585=0,"",INDEX(Output_Mac!T$2:T$500,$Z585)),_xlpm.WinVal,IF($AD585=0,"",INDEX(Output_Win!T$2:T$243,$AD585)),_xlpm.MyAuditVal,IF($AA585=0,"",INDEX(My_Audit!O$2:O$456,$AA585)),_xlfn.IFS(_xlpm.MyAuditVal&lt;&gt;"",_xlpm.MyAuditVal,_xlpm.MacVal&lt;&gt;"",_xlpm.MacVal,_xlpm.WinVal&lt;&gt;"",_xlpm.WinVal,_xlpm.CSVVal&lt;&gt;"",_xlpm.CSVVal)),""))</f>
        <v/>
      </c>
      <c r="O585" s="40" t="str" cm="1">
        <f t="array" ref="O585">IF($AB585=0,"",INDEX(My_Audit!P$2:P$456,$AB585))&amp;""</f>
        <v/>
      </c>
      <c r="P585" s="40"/>
      <c r="Q585" s="41" t="str">
        <f>IF(LEFT(N585,4)="Pass","Nist SP 800-88",My_Audit!R585)&amp;""</f>
        <v/>
      </c>
      <c r="R585" s="40"/>
      <c r="S585" s="40"/>
      <c r="T585" s="41" t="str" cm="1">
        <f t="array" ref="T585">IF($AC585=0,"",INDEX(Models!J$2:J$605,$AC585))</f>
        <v/>
      </c>
      <c r="U585" s="40"/>
      <c r="V585" s="40"/>
      <c r="W585" s="79" t="str" cm="1">
        <f t="array" ref="W585">IF(($Z585+$AA585+$AD585)=0,"",ExpandDiagCodes(_xlfn.TEXTJOIN(", ",TRUE,IF($AA585=0,"",INDEX(My_Audit!L$2:L$456,$AA585)),IF($Z585=0,"",INDEX(Output_Mac!AA$2:AA$500,$Z585)),IF($AD585=0,"",INDEX(Output_Win!AA$2:AA$243,$AD585)))))</f>
        <v/>
      </c>
      <c r="Y585" s="80">
        <f>IFERROR(MATCH($A585,CSV!$A$2:$A$510,0),0)</f>
        <v>0</v>
      </c>
      <c r="Z585" s="80">
        <f>IFERROR(MATCH($A585,Output_Mac!$A$2:$A$500,0),0)</f>
        <v>0</v>
      </c>
      <c r="AA585" s="80">
        <f>IFERROR(MATCH($A585,My_Audit!$A$2:$A$456,0),0)</f>
        <v>0</v>
      </c>
      <c r="AB585" s="80">
        <f>IFERROR(MATCH($C585,My_Audit!$B$2:$B$456,0),0)</f>
        <v>0</v>
      </c>
      <c r="AC585" s="80">
        <f>IFERROR(MATCH($E585,Models!$I$2:$I$605,0),0)</f>
        <v>0</v>
      </c>
      <c r="AD585" s="80">
        <f>IFERROR(MATCH($A585,Output_Win!$A$2:$A$243,0),0)</f>
        <v>0</v>
      </c>
    </row>
    <row r="586" spans="1:30">
      <c r="A586" s="40" t="str">
        <f>_xlfn.TEXTJOIN("",TRUE,Input!$A$4,TEXT(ROW(My_Audit!A585)+Input!$A$8-1,"00"))</f>
        <v>W4973</v>
      </c>
      <c r="B586" s="40" t="str">
        <f>_xlfn.TEXTJOIN("-",TRUE,"ITD",Input!$A$2,A586)</f>
        <v>ITD-SHR11749-W4973</v>
      </c>
      <c r="C586" s="41" t="str" cm="1">
        <f t="array" ref="C586">IF(($Y586+$Z586+$AA586+$AD586)=0,"",IFERROR(_xlfn.LET(_xlpm.CSVVal,IF($Y586=0,"",INDEX(CSV!B$2:B$510,$Y586)),_xlpm.MacVal,IF($Z586=0,"",INDEX(Output_Mac!B$2:B$500,$Z586)),_xlpm.WinVal,IF($AD586=0,"",INDEX(Output_Win!B$2:B$243,$AD586)),_xlpm.MyAuditVal,IF($AA586=0,"",INDEX(My_Audit!B$2:B$456,$AA586)),_xlfn.IFS(_xlpm.MyAuditVal&lt;&gt;"",_xlpm.MyAuditVal,_xlpm.MacVal&lt;&gt;"",_xlpm.MacVal,_xlpm.WinVal&lt;&gt;"",_xlpm.WinVal,_xlpm.CSVVal&lt;&gt;"",_xlpm.CSVVal)),""))</f>
        <v/>
      </c>
      <c r="D586" s="41" t="str" cm="1">
        <f t="array" ref="D586">IF(($Y586+$Z586+$AA586+$AD586)=0,"",IFERROR(_xlfn.LET(_xlpm.CSVVal,IF($Y586=0,"",INDEX(CSV!C$2:C$510,$Y586)),_xlpm.MacVal,IF($Z586=0,"",INDEX(Output_Mac!D$2:D$500,$Z586)),_xlpm.WinVal,IF($AD586=0,"",INDEX(Output_Win!D$2:D$243,$AD586)),_xlpm.MyAuditVal,IF($AA586=0,"",INDEX(My_Audit!C$2:C$456,$AA586)),_xlfn.IFS(_xlpm.MyAuditVal&lt;&gt;"",_xlpm.MyAuditVal,_xlpm.MacVal&lt;&gt;"",_xlpm.MacVal,_xlpm.WinVal&lt;&gt;"",_xlpm.WinVal,_xlpm.CSVVal&lt;&gt;"",_xlpm.CSVVal)),""))</f>
        <v/>
      </c>
      <c r="E586" s="41" t="str" cm="1">
        <f t="array" ref="E586">IF(($Y586+$Z586+$AA586+$AD586)=0,"",IFERROR(_xlfn.LET(_xlpm.CSVVal,IF($Y586=0,"",INDEX(CSV!E$2:E$510,$Y586)),_xlpm.MacVal,IF($Z586=0,"",INDEX(Output_Mac!C$2:C$500,$Z586)),_xlpm.WinVal,IF($AD586=0,"",INDEX(Output_Win!C$2:C$243,$AD586)),_xlpm.MyAuditVal,IF($AA586=0,"",INDEX(My_Audit!D$2:D$456,$AA586)),_xlfn.IFS(_xlpm.MyAuditVal&lt;&gt;"",_xlpm.MyAuditVal,_xlpm.MacVal&lt;&gt;"",_xlpm.MacVal,_xlpm.WinVal&lt;&gt;"",_xlpm.WinVal,_xlpm.CSVVal&lt;&gt;"",_xlpm.CSVVal)),""))</f>
        <v/>
      </c>
      <c r="F586" s="41" t="str" cm="1">
        <f t="array" ref="F586">IF(($Y586+$Z586+$AA586+$AD586)=0,"",IFERROR(_xlfn.LET(_xlpm.CSVVal,IF($Y586=0,"",INDEX(CSV!F$2:F$510,$Y586)),_xlpm.MacVal,IF($Z586=0,"",INDEX(Output_Mac!E$2:E$500,$Z586)),_xlpm.WinVal,IF($AD586=0,"",INDEX(Output_Win!E$2:E$243,$AD586)),_xlpm.MyAuditVal,IF($AA586=0,"",INDEX(My_Audit!E$2:E$456,$AA586)),_xlfn.IFS(_xlpm.MyAuditVal&lt;&gt;"",_xlpm.MyAuditVal,_xlpm.MacVal&lt;&gt;"",_xlpm.MacVal,_xlpm.WinVal&lt;&gt;"",_xlpm.WinVal,_xlpm.CSVVal&lt;&gt;"",PROPER(_xlpm.CSVVal))),""))</f>
        <v/>
      </c>
      <c r="G586" s="41" t="str" cm="1">
        <f t="array" ref="G586">IF(($Y586+$Z586+$AA586+$AD586)=0,"",IFERROR(_xlfn.LET(_xlpm.CSVVal,IF($Y586=0,"",INDEX(CSV!G$2:G$510,$Y586)),_xlpm.MacVal,IF($Z586=0,"",INDEX(Output_Mac!G$2:G$500,$Z586)),_xlpm.WinVal,IF($AD586=0,"",INDEX(Output_Win!G$2:G$243,$AD586)),_xlpm.MyAuditVal,IF($AA586=0,"",INDEX(My_Audit!F$2:F$456,$AA586)),_xlfn.IFS(_xlpm.MyAuditVal&lt;&gt;"",_xlpm.MyAuditVal,_xlpm.MacVal&lt;&gt;"",_xlpm.MacVal,_xlpm.WinVal&lt;&gt;"",_xlpm.WinVal,_xlpm.CSVVal&lt;&gt;"",_xlpm.CSVVal)),""))</f>
        <v/>
      </c>
      <c r="H586" s="41" t="str" cm="1">
        <f t="array" ref="H586">IF($Z586&gt;0,INDEX(Output_Mac!H$2:H$500,$Z586),IF($AD586&gt;0,INDEX(Output_Win!H$2:H$243,$AD586),IF($AA586&gt;0,_xlfn.LET(_xlpm.MyAuditVal,INDEX(My_Audit!G$2:G$456,$AA586),IF(_xlpm.MyAuditVal=0,"",_xlpm.MyAuditVal)),"")))</f>
        <v/>
      </c>
      <c r="I586" s="41" t="str" cm="1">
        <f t="array" ref="I586">IF(($Y586+$Z586+$AA586+$AD586)=0,"",IFERROR(_xlfn.LET(_xlpm.CSVVal,IF($Y586=0,"",INDEX(CSV!H$2:H$510,$Y586)),_xlpm.MacVal,IF($Z586=0,"",INDEX(Output_Mac!I$2:I$500,$Z586)),_xlpm.WinVal,IF($AD586=0,"",INDEX(Output_Win!I$2:I$243,$AD586)),_xlpm.MyAuditVal,IF($AA586=0,"",INDEX(My_Audit!H$2:H$456,$AA586)),_xlfn.IFS(_xlpm.MyAuditVal&lt;&gt;"",_xlpm.MyAuditVal,_xlpm.MacVal&lt;&gt;"",_xlpm.MacVal,_xlpm.WinVal&lt;&gt;"",_xlpm.WinVal,_xlpm.CSVVal&lt;&gt;"",_xlpm.CSVVal)),""))</f>
        <v/>
      </c>
      <c r="J586" s="41" t="str" cm="1">
        <f t="array" ref="J586">IF(($Y586+$Z586+$AA586+$AD586)=0,"",IFERROR(_xlfn.LET(_xlpm.CSVVal,IF($Y586=0,"",INDEX(CSV!J$2:J$510,$Y586)),_xlpm.MacVal,IF($Z586=0,"",INDEX(Output_Mac!J$2:J$500,$Z586)),_xlpm.WinVal,IF($AD586=0,"",INDEX(Output_Win!J$2:J$243,$AD586)),_xlpm.MyAuditVal,IF($AA586=0,"",INDEX(My_Audit!I$2:I$456,$AA586)),_xlfn.IFS(_xlpm.MyAuditVal&lt;&gt;"",_xlpm.MyAuditVal,_xlpm.MacVal&lt;&gt;"",_xlpm.MacVal,_xlpm.WinVal&lt;&gt;"",_xlpm.WinVal,_xlpm.CSVVal&lt;&gt;"",_xlpm.CSVVal)),""))</f>
        <v/>
      </c>
      <c r="K586" s="41" t="str" cm="1">
        <f t="array" ref="K586">IF(($Y586+$Z586+$AA586+$AD586)=0,"",IFERROR(_xlfn.LET(_xlpm.CSVVal,IF($Y586=0,"",INDEX(CSV!N$2:N$510,$Y586)),_xlpm.MacVal,IF($Z586=0,"",INDEX(Output_Mac!L$2:L$500,$Z586)),_xlpm.WinVal,IF($AD586=0,"",INDEX(Output_Win!L$2:L$243,$AD586)),_xlpm.MyAuditVal,IF($AA586=0,"",INDEX(My_Audit!J$2:J$456,$AA586)),_xlfn.IFS(_xlpm.MyAuditVal&lt;&gt;"",_xlpm.MyAuditVal,_xlpm.MacVal&lt;&gt;"",_xlpm.MacVal,_xlpm.WinVal&lt;&gt;"",_xlpm.WinVal,_xlpm.CSVVal&lt;&gt;"",_xlpm.CSVVal)),""))</f>
        <v/>
      </c>
      <c r="L586" s="41" t="str" cm="1">
        <f t="array" ref="L586">IF(($Y586+$Z586+$AA586+$AD586)=0,"",IFERROR(_xlfn.LET(_xlpm.CSVVal,IF($Y586=0,"",INDEX(CSV!Q$2:Q$510,$Y586)),_xlpm.MacVal,IF($Z586=0,"",INDEX(Output_Mac!M$2:M$500,$Z586)),_xlpm.WinVal,IF($AD586=0,"",INDEX(Output_Win!M$2:M$243,$AD586)),_xlpm.MyAuditVal,IF($AA586=0,"",INDEX(My_Audit!K$2:K$456,$AA586)),_xlfn.IFS(_xlpm.MyAuditVal&lt;&gt;"",_xlpm.MyAuditVal,_xlpm.MacVal&lt;&gt;"",_xlpm.MacVal,_xlpm.WinVal&lt;&gt;"",_xlpm.WinVal,_xlpm.CSVVal&lt;&gt;"",_xlpm.CSVVal)),""))</f>
        <v/>
      </c>
      <c r="M586" s="41" t="str" cm="1">
        <f t="array" ref="M586">IF(($Y586+$Z586+$AA586+$AD586)=0,"",ExpandDiagCodes(_xlfn.TEXTJOIN(", ",TRUE,IF($AA586=0,"",INDEX(My_Audit!N$2:N$456,$AA586)),IF($Z586=0,"",INDEX(Output_Mac!S$2:S$500,$Z586)),IF($AD586=0,"",INDEX(Output_Win!S$2:S$243,$AD586)),IF($Y586=0,"",INDEX(CSV!AE$2:AE$510,$Y586)))))</f>
        <v/>
      </c>
      <c r="N586" s="41" t="str" cm="1">
        <f t="array" ref="N586">IF(($Y586+$Z586+$AA586+$AD586)=0,"",IFERROR(_xlfn.LET(_xlpm.CSVVal,IF($Y586=0,"",INDEX(CSV!AG$2:AG$510,$Y586)),_xlpm.MacVal,IF($Z586=0,"",INDEX(Output_Mac!T$2:T$500,$Z586)),_xlpm.WinVal,IF($AD586=0,"",INDEX(Output_Win!T$2:T$243,$AD586)),_xlpm.MyAuditVal,IF($AA586=0,"",INDEX(My_Audit!O$2:O$456,$AA586)),_xlfn.IFS(_xlpm.MyAuditVal&lt;&gt;"",_xlpm.MyAuditVal,_xlpm.MacVal&lt;&gt;"",_xlpm.MacVal,_xlpm.WinVal&lt;&gt;"",_xlpm.WinVal,_xlpm.CSVVal&lt;&gt;"",_xlpm.CSVVal)),""))</f>
        <v/>
      </c>
      <c r="O586" s="40" t="str" cm="1">
        <f t="array" ref="O586">IF($AB586=0,"",INDEX(My_Audit!P$2:P$456,$AB586))&amp;""</f>
        <v/>
      </c>
      <c r="P586" s="40"/>
      <c r="Q586" s="41" t="str">
        <f>IF(LEFT(N586,4)="Pass","Nist SP 800-88",My_Audit!R586)&amp;""</f>
        <v/>
      </c>
      <c r="R586" s="40"/>
      <c r="S586" s="40"/>
      <c r="T586" s="41" t="str" cm="1">
        <f t="array" ref="T586">IF($AC586=0,"",INDEX(Models!J$2:J$605,$AC586))</f>
        <v/>
      </c>
      <c r="U586" s="40"/>
      <c r="V586" s="40"/>
      <c r="W586" s="79" t="str" cm="1">
        <f t="array" ref="W586">IF(($Z586+$AA586+$AD586)=0,"",ExpandDiagCodes(_xlfn.TEXTJOIN(", ",TRUE,IF($AA586=0,"",INDEX(My_Audit!L$2:L$456,$AA586)),IF($Z586=0,"",INDEX(Output_Mac!AA$2:AA$500,$Z586)),IF($AD586=0,"",INDEX(Output_Win!AA$2:AA$243,$AD586)))))</f>
        <v/>
      </c>
      <c r="Y586" s="80">
        <f>IFERROR(MATCH($A586,CSV!$A$2:$A$510,0),0)</f>
        <v>0</v>
      </c>
      <c r="Z586" s="80">
        <f>IFERROR(MATCH($A586,Output_Mac!$A$2:$A$500,0),0)</f>
        <v>0</v>
      </c>
      <c r="AA586" s="80">
        <f>IFERROR(MATCH($A586,My_Audit!$A$2:$A$456,0),0)</f>
        <v>0</v>
      </c>
      <c r="AB586" s="80">
        <f>IFERROR(MATCH($C586,My_Audit!$B$2:$B$456,0),0)</f>
        <v>0</v>
      </c>
      <c r="AC586" s="80">
        <f>IFERROR(MATCH($E586,Models!$I$2:$I$605,0),0)</f>
        <v>0</v>
      </c>
      <c r="AD586" s="80">
        <f>IFERROR(MATCH($A586,Output_Win!$A$2:$A$243,0),0)</f>
        <v>0</v>
      </c>
    </row>
    <row r="587" spans="1:30">
      <c r="A587" s="40" t="str">
        <f>_xlfn.TEXTJOIN("",TRUE,Input!$A$4,TEXT(ROW(My_Audit!A586)+Input!$A$8-1,"00"))</f>
        <v>W4974</v>
      </c>
      <c r="B587" s="40" t="str">
        <f>_xlfn.TEXTJOIN("-",TRUE,"ITD",Input!$A$2,A587)</f>
        <v>ITD-SHR11749-W4974</v>
      </c>
      <c r="C587" s="41" t="str" cm="1">
        <f t="array" ref="C587">IF(($Y587+$Z587+$AA587+$AD587)=0,"",IFERROR(_xlfn.LET(_xlpm.CSVVal,IF($Y587=0,"",INDEX(CSV!B$2:B$510,$Y587)),_xlpm.MacVal,IF($Z587=0,"",INDEX(Output_Mac!B$2:B$500,$Z587)),_xlpm.WinVal,IF($AD587=0,"",INDEX(Output_Win!B$2:B$243,$AD587)),_xlpm.MyAuditVal,IF($AA587=0,"",INDEX(My_Audit!B$2:B$456,$AA587)),_xlfn.IFS(_xlpm.MyAuditVal&lt;&gt;"",_xlpm.MyAuditVal,_xlpm.MacVal&lt;&gt;"",_xlpm.MacVal,_xlpm.WinVal&lt;&gt;"",_xlpm.WinVal,_xlpm.CSVVal&lt;&gt;"",_xlpm.CSVVal)),""))</f>
        <v/>
      </c>
      <c r="D587" s="41" t="str" cm="1">
        <f t="array" ref="D587">IF(($Y587+$Z587+$AA587+$AD587)=0,"",IFERROR(_xlfn.LET(_xlpm.CSVVal,IF($Y587=0,"",INDEX(CSV!C$2:C$510,$Y587)),_xlpm.MacVal,IF($Z587=0,"",INDEX(Output_Mac!D$2:D$500,$Z587)),_xlpm.WinVal,IF($AD587=0,"",INDEX(Output_Win!D$2:D$243,$AD587)),_xlpm.MyAuditVal,IF($AA587=0,"",INDEX(My_Audit!C$2:C$456,$AA587)),_xlfn.IFS(_xlpm.MyAuditVal&lt;&gt;"",_xlpm.MyAuditVal,_xlpm.MacVal&lt;&gt;"",_xlpm.MacVal,_xlpm.WinVal&lt;&gt;"",_xlpm.WinVal,_xlpm.CSVVal&lt;&gt;"",_xlpm.CSVVal)),""))</f>
        <v/>
      </c>
      <c r="E587" s="41" t="str" cm="1">
        <f t="array" ref="E587">IF(($Y587+$Z587+$AA587+$AD587)=0,"",IFERROR(_xlfn.LET(_xlpm.CSVVal,IF($Y587=0,"",INDEX(CSV!E$2:E$510,$Y587)),_xlpm.MacVal,IF($Z587=0,"",INDEX(Output_Mac!C$2:C$500,$Z587)),_xlpm.WinVal,IF($AD587=0,"",INDEX(Output_Win!C$2:C$243,$AD587)),_xlpm.MyAuditVal,IF($AA587=0,"",INDEX(My_Audit!D$2:D$456,$AA587)),_xlfn.IFS(_xlpm.MyAuditVal&lt;&gt;"",_xlpm.MyAuditVal,_xlpm.MacVal&lt;&gt;"",_xlpm.MacVal,_xlpm.WinVal&lt;&gt;"",_xlpm.WinVal,_xlpm.CSVVal&lt;&gt;"",_xlpm.CSVVal)),""))</f>
        <v/>
      </c>
      <c r="F587" s="41" t="str" cm="1">
        <f t="array" ref="F587">IF(($Y587+$Z587+$AA587+$AD587)=0,"",IFERROR(_xlfn.LET(_xlpm.CSVVal,IF($Y587=0,"",INDEX(CSV!F$2:F$510,$Y587)),_xlpm.MacVal,IF($Z587=0,"",INDEX(Output_Mac!E$2:E$500,$Z587)),_xlpm.WinVal,IF($AD587=0,"",INDEX(Output_Win!E$2:E$243,$AD587)),_xlpm.MyAuditVal,IF($AA587=0,"",INDEX(My_Audit!E$2:E$456,$AA587)),_xlfn.IFS(_xlpm.MyAuditVal&lt;&gt;"",_xlpm.MyAuditVal,_xlpm.MacVal&lt;&gt;"",_xlpm.MacVal,_xlpm.WinVal&lt;&gt;"",_xlpm.WinVal,_xlpm.CSVVal&lt;&gt;"",PROPER(_xlpm.CSVVal))),""))</f>
        <v/>
      </c>
      <c r="G587" s="41" t="str" cm="1">
        <f t="array" ref="G587">IF(($Y587+$Z587+$AA587+$AD587)=0,"",IFERROR(_xlfn.LET(_xlpm.CSVVal,IF($Y587=0,"",INDEX(CSV!G$2:G$510,$Y587)),_xlpm.MacVal,IF($Z587=0,"",INDEX(Output_Mac!G$2:G$500,$Z587)),_xlpm.WinVal,IF($AD587=0,"",INDEX(Output_Win!G$2:G$243,$AD587)),_xlpm.MyAuditVal,IF($AA587=0,"",INDEX(My_Audit!F$2:F$456,$AA587)),_xlfn.IFS(_xlpm.MyAuditVal&lt;&gt;"",_xlpm.MyAuditVal,_xlpm.MacVal&lt;&gt;"",_xlpm.MacVal,_xlpm.WinVal&lt;&gt;"",_xlpm.WinVal,_xlpm.CSVVal&lt;&gt;"",_xlpm.CSVVal)),""))</f>
        <v/>
      </c>
      <c r="H587" s="41" t="str" cm="1">
        <f t="array" ref="H587">IF($Z587&gt;0,INDEX(Output_Mac!H$2:H$500,$Z587),IF($AD587&gt;0,INDEX(Output_Win!H$2:H$243,$AD587),IF($AA587&gt;0,_xlfn.LET(_xlpm.MyAuditVal,INDEX(My_Audit!G$2:G$456,$AA587),IF(_xlpm.MyAuditVal=0,"",_xlpm.MyAuditVal)),"")))</f>
        <v/>
      </c>
      <c r="I587" s="41" t="str" cm="1">
        <f t="array" ref="I587">IF(($Y587+$Z587+$AA587+$AD587)=0,"",IFERROR(_xlfn.LET(_xlpm.CSVVal,IF($Y587=0,"",INDEX(CSV!H$2:H$510,$Y587)),_xlpm.MacVal,IF($Z587=0,"",INDEX(Output_Mac!I$2:I$500,$Z587)),_xlpm.WinVal,IF($AD587=0,"",INDEX(Output_Win!I$2:I$243,$AD587)),_xlpm.MyAuditVal,IF($AA587=0,"",INDEX(My_Audit!H$2:H$456,$AA587)),_xlfn.IFS(_xlpm.MyAuditVal&lt;&gt;"",_xlpm.MyAuditVal,_xlpm.MacVal&lt;&gt;"",_xlpm.MacVal,_xlpm.WinVal&lt;&gt;"",_xlpm.WinVal,_xlpm.CSVVal&lt;&gt;"",_xlpm.CSVVal)),""))</f>
        <v/>
      </c>
      <c r="J587" s="41" t="str" cm="1">
        <f t="array" ref="J587">IF(($Y587+$Z587+$AA587+$AD587)=0,"",IFERROR(_xlfn.LET(_xlpm.CSVVal,IF($Y587=0,"",INDEX(CSV!J$2:J$510,$Y587)),_xlpm.MacVal,IF($Z587=0,"",INDEX(Output_Mac!J$2:J$500,$Z587)),_xlpm.WinVal,IF($AD587=0,"",INDEX(Output_Win!J$2:J$243,$AD587)),_xlpm.MyAuditVal,IF($AA587=0,"",INDEX(My_Audit!I$2:I$456,$AA587)),_xlfn.IFS(_xlpm.MyAuditVal&lt;&gt;"",_xlpm.MyAuditVal,_xlpm.MacVal&lt;&gt;"",_xlpm.MacVal,_xlpm.WinVal&lt;&gt;"",_xlpm.WinVal,_xlpm.CSVVal&lt;&gt;"",_xlpm.CSVVal)),""))</f>
        <v/>
      </c>
      <c r="K587" s="41" t="str" cm="1">
        <f t="array" ref="K587">IF(($Y587+$Z587+$AA587+$AD587)=0,"",IFERROR(_xlfn.LET(_xlpm.CSVVal,IF($Y587=0,"",INDEX(CSV!N$2:N$510,$Y587)),_xlpm.MacVal,IF($Z587=0,"",INDEX(Output_Mac!L$2:L$500,$Z587)),_xlpm.WinVal,IF($AD587=0,"",INDEX(Output_Win!L$2:L$243,$AD587)),_xlpm.MyAuditVal,IF($AA587=0,"",INDEX(My_Audit!J$2:J$456,$AA587)),_xlfn.IFS(_xlpm.MyAuditVal&lt;&gt;"",_xlpm.MyAuditVal,_xlpm.MacVal&lt;&gt;"",_xlpm.MacVal,_xlpm.WinVal&lt;&gt;"",_xlpm.WinVal,_xlpm.CSVVal&lt;&gt;"",_xlpm.CSVVal)),""))</f>
        <v/>
      </c>
      <c r="L587" s="41" t="str" cm="1">
        <f t="array" ref="L587">IF(($Y587+$Z587+$AA587+$AD587)=0,"",IFERROR(_xlfn.LET(_xlpm.CSVVal,IF($Y587=0,"",INDEX(CSV!Q$2:Q$510,$Y587)),_xlpm.MacVal,IF($Z587=0,"",INDEX(Output_Mac!M$2:M$500,$Z587)),_xlpm.WinVal,IF($AD587=0,"",INDEX(Output_Win!M$2:M$243,$AD587)),_xlpm.MyAuditVal,IF($AA587=0,"",INDEX(My_Audit!K$2:K$456,$AA587)),_xlfn.IFS(_xlpm.MyAuditVal&lt;&gt;"",_xlpm.MyAuditVal,_xlpm.MacVal&lt;&gt;"",_xlpm.MacVal,_xlpm.WinVal&lt;&gt;"",_xlpm.WinVal,_xlpm.CSVVal&lt;&gt;"",_xlpm.CSVVal)),""))</f>
        <v/>
      </c>
      <c r="M587" s="41" t="str" cm="1">
        <f t="array" ref="M587">IF(($Y587+$Z587+$AA587+$AD587)=0,"",ExpandDiagCodes(_xlfn.TEXTJOIN(", ",TRUE,IF($AA587=0,"",INDEX(My_Audit!N$2:N$456,$AA587)),IF($Z587=0,"",INDEX(Output_Mac!S$2:S$500,$Z587)),IF($AD587=0,"",INDEX(Output_Win!S$2:S$243,$AD587)),IF($Y587=0,"",INDEX(CSV!AE$2:AE$510,$Y587)))))</f>
        <v/>
      </c>
      <c r="N587" s="41" t="str" cm="1">
        <f t="array" ref="N587">IF(($Y587+$Z587+$AA587+$AD587)=0,"",IFERROR(_xlfn.LET(_xlpm.CSVVal,IF($Y587=0,"",INDEX(CSV!AG$2:AG$510,$Y587)),_xlpm.MacVal,IF($Z587=0,"",INDEX(Output_Mac!T$2:T$500,$Z587)),_xlpm.WinVal,IF($AD587=0,"",INDEX(Output_Win!T$2:T$243,$AD587)),_xlpm.MyAuditVal,IF($AA587=0,"",INDEX(My_Audit!O$2:O$456,$AA587)),_xlfn.IFS(_xlpm.MyAuditVal&lt;&gt;"",_xlpm.MyAuditVal,_xlpm.MacVal&lt;&gt;"",_xlpm.MacVal,_xlpm.WinVal&lt;&gt;"",_xlpm.WinVal,_xlpm.CSVVal&lt;&gt;"",_xlpm.CSVVal)),""))</f>
        <v/>
      </c>
      <c r="O587" s="40" t="str" cm="1">
        <f t="array" ref="O587">IF($AB587=0,"",INDEX(My_Audit!P$2:P$456,$AB587))&amp;""</f>
        <v/>
      </c>
      <c r="P587" s="40"/>
      <c r="Q587" s="41" t="str">
        <f>IF(LEFT(N587,4)="Pass","Nist SP 800-88",My_Audit!R587)&amp;""</f>
        <v/>
      </c>
      <c r="R587" s="40"/>
      <c r="S587" s="40"/>
      <c r="T587" s="41" t="str" cm="1">
        <f t="array" ref="T587">IF($AC587=0,"",INDEX(Models!J$2:J$605,$AC587))</f>
        <v/>
      </c>
      <c r="U587" s="40"/>
      <c r="V587" s="40"/>
      <c r="W587" s="79" t="str" cm="1">
        <f t="array" ref="W587">IF(($Z587+$AA587+$AD587)=0,"",ExpandDiagCodes(_xlfn.TEXTJOIN(", ",TRUE,IF($AA587=0,"",INDEX(My_Audit!L$2:L$456,$AA587)),IF($Z587=0,"",INDEX(Output_Mac!AA$2:AA$500,$Z587)),IF($AD587=0,"",INDEX(Output_Win!AA$2:AA$243,$AD587)))))</f>
        <v/>
      </c>
      <c r="Y587" s="80">
        <f>IFERROR(MATCH($A587,CSV!$A$2:$A$510,0),0)</f>
        <v>0</v>
      </c>
      <c r="Z587" s="80">
        <f>IFERROR(MATCH($A587,Output_Mac!$A$2:$A$500,0),0)</f>
        <v>0</v>
      </c>
      <c r="AA587" s="80">
        <f>IFERROR(MATCH($A587,My_Audit!$A$2:$A$456,0),0)</f>
        <v>0</v>
      </c>
      <c r="AB587" s="80">
        <f>IFERROR(MATCH($C587,My_Audit!$B$2:$B$456,0),0)</f>
        <v>0</v>
      </c>
      <c r="AC587" s="80">
        <f>IFERROR(MATCH($E587,Models!$I$2:$I$605,0),0)</f>
        <v>0</v>
      </c>
      <c r="AD587" s="80">
        <f>IFERROR(MATCH($A587,Output_Win!$A$2:$A$243,0),0)</f>
        <v>0</v>
      </c>
    </row>
    <row r="588" spans="1:30">
      <c r="A588" s="40" t="str">
        <f>_xlfn.TEXTJOIN("",TRUE,Input!$A$4,TEXT(ROW(My_Audit!A587)+Input!$A$8-1,"00"))</f>
        <v>W4975</v>
      </c>
      <c r="B588" s="40" t="str">
        <f>_xlfn.TEXTJOIN("-",TRUE,"ITD",Input!$A$2,A588)</f>
        <v>ITD-SHR11749-W4975</v>
      </c>
      <c r="C588" s="41" t="str" cm="1">
        <f t="array" ref="C588">IF(($Y588+$Z588+$AA588+$AD588)=0,"",IFERROR(_xlfn.LET(_xlpm.CSVVal,IF($Y588=0,"",INDEX(CSV!B$2:B$510,$Y588)),_xlpm.MacVal,IF($Z588=0,"",INDEX(Output_Mac!B$2:B$500,$Z588)),_xlpm.WinVal,IF($AD588=0,"",INDEX(Output_Win!B$2:B$243,$AD588)),_xlpm.MyAuditVal,IF($AA588=0,"",INDEX(My_Audit!B$2:B$456,$AA588)),_xlfn.IFS(_xlpm.MyAuditVal&lt;&gt;"",_xlpm.MyAuditVal,_xlpm.MacVal&lt;&gt;"",_xlpm.MacVal,_xlpm.WinVal&lt;&gt;"",_xlpm.WinVal,_xlpm.CSVVal&lt;&gt;"",_xlpm.CSVVal)),""))</f>
        <v/>
      </c>
      <c r="D588" s="41" t="str" cm="1">
        <f t="array" ref="D588">IF(($Y588+$Z588+$AA588+$AD588)=0,"",IFERROR(_xlfn.LET(_xlpm.CSVVal,IF($Y588=0,"",INDEX(CSV!C$2:C$510,$Y588)),_xlpm.MacVal,IF($Z588=0,"",INDEX(Output_Mac!D$2:D$500,$Z588)),_xlpm.WinVal,IF($AD588=0,"",INDEX(Output_Win!D$2:D$243,$AD588)),_xlpm.MyAuditVal,IF($AA588=0,"",INDEX(My_Audit!C$2:C$456,$AA588)),_xlfn.IFS(_xlpm.MyAuditVal&lt;&gt;"",_xlpm.MyAuditVal,_xlpm.MacVal&lt;&gt;"",_xlpm.MacVal,_xlpm.WinVal&lt;&gt;"",_xlpm.WinVal,_xlpm.CSVVal&lt;&gt;"",_xlpm.CSVVal)),""))</f>
        <v/>
      </c>
      <c r="E588" s="41" t="str" cm="1">
        <f t="array" ref="E588">IF(($Y588+$Z588+$AA588+$AD588)=0,"",IFERROR(_xlfn.LET(_xlpm.CSVVal,IF($Y588=0,"",INDEX(CSV!E$2:E$510,$Y588)),_xlpm.MacVal,IF($Z588=0,"",INDEX(Output_Mac!C$2:C$500,$Z588)),_xlpm.WinVal,IF($AD588=0,"",INDEX(Output_Win!C$2:C$243,$AD588)),_xlpm.MyAuditVal,IF($AA588=0,"",INDEX(My_Audit!D$2:D$456,$AA588)),_xlfn.IFS(_xlpm.MyAuditVal&lt;&gt;"",_xlpm.MyAuditVal,_xlpm.MacVal&lt;&gt;"",_xlpm.MacVal,_xlpm.WinVal&lt;&gt;"",_xlpm.WinVal,_xlpm.CSVVal&lt;&gt;"",_xlpm.CSVVal)),""))</f>
        <v/>
      </c>
      <c r="F588" s="41" t="str" cm="1">
        <f t="array" ref="F588">IF(($Y588+$Z588+$AA588+$AD588)=0,"",IFERROR(_xlfn.LET(_xlpm.CSVVal,IF($Y588=0,"",INDEX(CSV!F$2:F$510,$Y588)),_xlpm.MacVal,IF($Z588=0,"",INDEX(Output_Mac!E$2:E$500,$Z588)),_xlpm.WinVal,IF($AD588=0,"",INDEX(Output_Win!E$2:E$243,$AD588)),_xlpm.MyAuditVal,IF($AA588=0,"",INDEX(My_Audit!E$2:E$456,$AA588)),_xlfn.IFS(_xlpm.MyAuditVal&lt;&gt;"",_xlpm.MyAuditVal,_xlpm.MacVal&lt;&gt;"",_xlpm.MacVal,_xlpm.WinVal&lt;&gt;"",_xlpm.WinVal,_xlpm.CSVVal&lt;&gt;"",PROPER(_xlpm.CSVVal))),""))</f>
        <v/>
      </c>
      <c r="G588" s="41" t="str" cm="1">
        <f t="array" ref="G588">IF(($Y588+$Z588+$AA588+$AD588)=0,"",IFERROR(_xlfn.LET(_xlpm.CSVVal,IF($Y588=0,"",INDEX(CSV!G$2:G$510,$Y588)),_xlpm.MacVal,IF($Z588=0,"",INDEX(Output_Mac!G$2:G$500,$Z588)),_xlpm.WinVal,IF($AD588=0,"",INDEX(Output_Win!G$2:G$243,$AD588)),_xlpm.MyAuditVal,IF($AA588=0,"",INDEX(My_Audit!F$2:F$456,$AA588)),_xlfn.IFS(_xlpm.MyAuditVal&lt;&gt;"",_xlpm.MyAuditVal,_xlpm.MacVal&lt;&gt;"",_xlpm.MacVal,_xlpm.WinVal&lt;&gt;"",_xlpm.WinVal,_xlpm.CSVVal&lt;&gt;"",_xlpm.CSVVal)),""))</f>
        <v/>
      </c>
      <c r="H588" s="41" t="str" cm="1">
        <f t="array" ref="H588">IF($Z588&gt;0,INDEX(Output_Mac!H$2:H$500,$Z588),IF($AD588&gt;0,INDEX(Output_Win!H$2:H$243,$AD588),IF($AA588&gt;0,_xlfn.LET(_xlpm.MyAuditVal,INDEX(My_Audit!G$2:G$456,$AA588),IF(_xlpm.MyAuditVal=0,"",_xlpm.MyAuditVal)),"")))</f>
        <v/>
      </c>
      <c r="I588" s="41" t="str" cm="1">
        <f t="array" ref="I588">IF(($Y588+$Z588+$AA588+$AD588)=0,"",IFERROR(_xlfn.LET(_xlpm.CSVVal,IF($Y588=0,"",INDEX(CSV!H$2:H$510,$Y588)),_xlpm.MacVal,IF($Z588=0,"",INDEX(Output_Mac!I$2:I$500,$Z588)),_xlpm.WinVal,IF($AD588=0,"",INDEX(Output_Win!I$2:I$243,$AD588)),_xlpm.MyAuditVal,IF($AA588=0,"",INDEX(My_Audit!H$2:H$456,$AA588)),_xlfn.IFS(_xlpm.MyAuditVal&lt;&gt;"",_xlpm.MyAuditVal,_xlpm.MacVal&lt;&gt;"",_xlpm.MacVal,_xlpm.WinVal&lt;&gt;"",_xlpm.WinVal,_xlpm.CSVVal&lt;&gt;"",_xlpm.CSVVal)),""))</f>
        <v/>
      </c>
      <c r="J588" s="41" t="str" cm="1">
        <f t="array" ref="J588">IF(($Y588+$Z588+$AA588+$AD588)=0,"",IFERROR(_xlfn.LET(_xlpm.CSVVal,IF($Y588=0,"",INDEX(CSV!J$2:J$510,$Y588)),_xlpm.MacVal,IF($Z588=0,"",INDEX(Output_Mac!J$2:J$500,$Z588)),_xlpm.WinVal,IF($AD588=0,"",INDEX(Output_Win!J$2:J$243,$AD588)),_xlpm.MyAuditVal,IF($AA588=0,"",INDEX(My_Audit!I$2:I$456,$AA588)),_xlfn.IFS(_xlpm.MyAuditVal&lt;&gt;"",_xlpm.MyAuditVal,_xlpm.MacVal&lt;&gt;"",_xlpm.MacVal,_xlpm.WinVal&lt;&gt;"",_xlpm.WinVal,_xlpm.CSVVal&lt;&gt;"",_xlpm.CSVVal)),""))</f>
        <v/>
      </c>
      <c r="K588" s="41" t="str" cm="1">
        <f t="array" ref="K588">IF(($Y588+$Z588+$AA588+$AD588)=0,"",IFERROR(_xlfn.LET(_xlpm.CSVVal,IF($Y588=0,"",INDEX(CSV!N$2:N$510,$Y588)),_xlpm.MacVal,IF($Z588=0,"",INDEX(Output_Mac!L$2:L$500,$Z588)),_xlpm.WinVal,IF($AD588=0,"",INDEX(Output_Win!L$2:L$243,$AD588)),_xlpm.MyAuditVal,IF($AA588=0,"",INDEX(My_Audit!J$2:J$456,$AA588)),_xlfn.IFS(_xlpm.MyAuditVal&lt;&gt;"",_xlpm.MyAuditVal,_xlpm.MacVal&lt;&gt;"",_xlpm.MacVal,_xlpm.WinVal&lt;&gt;"",_xlpm.WinVal,_xlpm.CSVVal&lt;&gt;"",_xlpm.CSVVal)),""))</f>
        <v/>
      </c>
      <c r="L588" s="41" t="str" cm="1">
        <f t="array" ref="L588">IF(($Y588+$Z588+$AA588+$AD588)=0,"",IFERROR(_xlfn.LET(_xlpm.CSVVal,IF($Y588=0,"",INDEX(CSV!Q$2:Q$510,$Y588)),_xlpm.MacVal,IF($Z588=0,"",INDEX(Output_Mac!M$2:M$500,$Z588)),_xlpm.WinVal,IF($AD588=0,"",INDEX(Output_Win!M$2:M$243,$AD588)),_xlpm.MyAuditVal,IF($AA588=0,"",INDEX(My_Audit!K$2:K$456,$AA588)),_xlfn.IFS(_xlpm.MyAuditVal&lt;&gt;"",_xlpm.MyAuditVal,_xlpm.MacVal&lt;&gt;"",_xlpm.MacVal,_xlpm.WinVal&lt;&gt;"",_xlpm.WinVal,_xlpm.CSVVal&lt;&gt;"",_xlpm.CSVVal)),""))</f>
        <v/>
      </c>
      <c r="M588" s="41" t="str" cm="1">
        <f t="array" ref="M588">IF(($Y588+$Z588+$AA588+$AD588)=0,"",ExpandDiagCodes(_xlfn.TEXTJOIN(", ",TRUE,IF($AA588=0,"",INDEX(My_Audit!N$2:N$456,$AA588)),IF($Z588=0,"",INDEX(Output_Mac!S$2:S$500,$Z588)),IF($AD588=0,"",INDEX(Output_Win!S$2:S$243,$AD588)),IF($Y588=0,"",INDEX(CSV!AE$2:AE$510,$Y588)))))</f>
        <v/>
      </c>
      <c r="N588" s="41" t="str" cm="1">
        <f t="array" ref="N588">IF(($Y588+$Z588+$AA588+$AD588)=0,"",IFERROR(_xlfn.LET(_xlpm.CSVVal,IF($Y588=0,"",INDEX(CSV!AG$2:AG$510,$Y588)),_xlpm.MacVal,IF($Z588=0,"",INDEX(Output_Mac!T$2:T$500,$Z588)),_xlpm.WinVal,IF($AD588=0,"",INDEX(Output_Win!T$2:T$243,$AD588)),_xlpm.MyAuditVal,IF($AA588=0,"",INDEX(My_Audit!O$2:O$456,$AA588)),_xlfn.IFS(_xlpm.MyAuditVal&lt;&gt;"",_xlpm.MyAuditVal,_xlpm.MacVal&lt;&gt;"",_xlpm.MacVal,_xlpm.WinVal&lt;&gt;"",_xlpm.WinVal,_xlpm.CSVVal&lt;&gt;"",_xlpm.CSVVal)),""))</f>
        <v/>
      </c>
      <c r="O588" s="40" t="str" cm="1">
        <f t="array" ref="O588">IF($AB588=0,"",INDEX(My_Audit!P$2:P$456,$AB588))&amp;""</f>
        <v/>
      </c>
      <c r="P588" s="40"/>
      <c r="Q588" s="41" t="str">
        <f>IF(LEFT(N588,4)="Pass","Nist SP 800-88",My_Audit!R588)&amp;""</f>
        <v/>
      </c>
      <c r="R588" s="40"/>
      <c r="S588" s="40"/>
      <c r="T588" s="41" t="str" cm="1">
        <f t="array" ref="T588">IF($AC588=0,"",INDEX(Models!J$2:J$605,$AC588))</f>
        <v/>
      </c>
      <c r="U588" s="40"/>
      <c r="V588" s="40"/>
      <c r="W588" s="79" t="str" cm="1">
        <f t="array" ref="W588">IF(($Z588+$AA588+$AD588)=0,"",ExpandDiagCodes(_xlfn.TEXTJOIN(", ",TRUE,IF($AA588=0,"",INDEX(My_Audit!L$2:L$456,$AA588)),IF($Z588=0,"",INDEX(Output_Mac!AA$2:AA$500,$Z588)),IF($AD588=0,"",INDEX(Output_Win!AA$2:AA$243,$AD588)))))</f>
        <v/>
      </c>
      <c r="Y588" s="80">
        <f>IFERROR(MATCH($A588,CSV!$A$2:$A$510,0),0)</f>
        <v>0</v>
      </c>
      <c r="Z588" s="80">
        <f>IFERROR(MATCH($A588,Output_Mac!$A$2:$A$500,0),0)</f>
        <v>0</v>
      </c>
      <c r="AA588" s="80">
        <f>IFERROR(MATCH($A588,My_Audit!$A$2:$A$456,0),0)</f>
        <v>0</v>
      </c>
      <c r="AB588" s="80">
        <f>IFERROR(MATCH($C588,My_Audit!$B$2:$B$456,0),0)</f>
        <v>0</v>
      </c>
      <c r="AC588" s="80">
        <f>IFERROR(MATCH($E588,Models!$I$2:$I$605,0),0)</f>
        <v>0</v>
      </c>
      <c r="AD588" s="80">
        <f>IFERROR(MATCH($A588,Output_Win!$A$2:$A$243,0),0)</f>
        <v>0</v>
      </c>
    </row>
    <row r="589" spans="1:30">
      <c r="A589" s="40" t="str">
        <f>_xlfn.TEXTJOIN("",TRUE,Input!$A$4,TEXT(ROW(My_Audit!A588)+Input!$A$8-1,"00"))</f>
        <v>W4976</v>
      </c>
      <c r="B589" s="40" t="str">
        <f>_xlfn.TEXTJOIN("-",TRUE,"ITD",Input!$A$2,A589)</f>
        <v>ITD-SHR11749-W4976</v>
      </c>
      <c r="C589" s="41" t="str" cm="1">
        <f t="array" ref="C589">IF(($Y589+$Z589+$AA589+$AD589)=0,"",IFERROR(_xlfn.LET(_xlpm.CSVVal,IF($Y589=0,"",INDEX(CSV!B$2:B$510,$Y589)),_xlpm.MacVal,IF($Z589=0,"",INDEX(Output_Mac!B$2:B$500,$Z589)),_xlpm.WinVal,IF($AD589=0,"",INDEX(Output_Win!B$2:B$243,$AD589)),_xlpm.MyAuditVal,IF($AA589=0,"",INDEX(My_Audit!B$2:B$456,$AA589)),_xlfn.IFS(_xlpm.MyAuditVal&lt;&gt;"",_xlpm.MyAuditVal,_xlpm.MacVal&lt;&gt;"",_xlpm.MacVal,_xlpm.WinVal&lt;&gt;"",_xlpm.WinVal,_xlpm.CSVVal&lt;&gt;"",_xlpm.CSVVal)),""))</f>
        <v/>
      </c>
      <c r="D589" s="41" t="str" cm="1">
        <f t="array" ref="D589">IF(($Y589+$Z589+$AA589+$AD589)=0,"",IFERROR(_xlfn.LET(_xlpm.CSVVal,IF($Y589=0,"",INDEX(CSV!C$2:C$510,$Y589)),_xlpm.MacVal,IF($Z589=0,"",INDEX(Output_Mac!D$2:D$500,$Z589)),_xlpm.WinVal,IF($AD589=0,"",INDEX(Output_Win!D$2:D$243,$AD589)),_xlpm.MyAuditVal,IF($AA589=0,"",INDEX(My_Audit!C$2:C$456,$AA589)),_xlfn.IFS(_xlpm.MyAuditVal&lt;&gt;"",_xlpm.MyAuditVal,_xlpm.MacVal&lt;&gt;"",_xlpm.MacVal,_xlpm.WinVal&lt;&gt;"",_xlpm.WinVal,_xlpm.CSVVal&lt;&gt;"",_xlpm.CSVVal)),""))</f>
        <v/>
      </c>
      <c r="E589" s="41" t="str" cm="1">
        <f t="array" ref="E589">IF(($Y589+$Z589+$AA589+$AD589)=0,"",IFERROR(_xlfn.LET(_xlpm.CSVVal,IF($Y589=0,"",INDEX(CSV!E$2:E$510,$Y589)),_xlpm.MacVal,IF($Z589=0,"",INDEX(Output_Mac!C$2:C$500,$Z589)),_xlpm.WinVal,IF($AD589=0,"",INDEX(Output_Win!C$2:C$243,$AD589)),_xlpm.MyAuditVal,IF($AA589=0,"",INDEX(My_Audit!D$2:D$456,$AA589)),_xlfn.IFS(_xlpm.MyAuditVal&lt;&gt;"",_xlpm.MyAuditVal,_xlpm.MacVal&lt;&gt;"",_xlpm.MacVal,_xlpm.WinVal&lt;&gt;"",_xlpm.WinVal,_xlpm.CSVVal&lt;&gt;"",_xlpm.CSVVal)),""))</f>
        <v/>
      </c>
      <c r="F589" s="41" t="str" cm="1">
        <f t="array" ref="F589">IF(($Y589+$Z589+$AA589+$AD589)=0,"",IFERROR(_xlfn.LET(_xlpm.CSVVal,IF($Y589=0,"",INDEX(CSV!F$2:F$510,$Y589)),_xlpm.MacVal,IF($Z589=0,"",INDEX(Output_Mac!E$2:E$500,$Z589)),_xlpm.WinVal,IF($AD589=0,"",INDEX(Output_Win!E$2:E$243,$AD589)),_xlpm.MyAuditVal,IF($AA589=0,"",INDEX(My_Audit!E$2:E$456,$AA589)),_xlfn.IFS(_xlpm.MyAuditVal&lt;&gt;"",_xlpm.MyAuditVal,_xlpm.MacVal&lt;&gt;"",_xlpm.MacVal,_xlpm.WinVal&lt;&gt;"",_xlpm.WinVal,_xlpm.CSVVal&lt;&gt;"",PROPER(_xlpm.CSVVal))),""))</f>
        <v/>
      </c>
      <c r="G589" s="41" t="str" cm="1">
        <f t="array" ref="G589">IF(($Y589+$Z589+$AA589+$AD589)=0,"",IFERROR(_xlfn.LET(_xlpm.CSVVal,IF($Y589=0,"",INDEX(CSV!G$2:G$510,$Y589)),_xlpm.MacVal,IF($Z589=0,"",INDEX(Output_Mac!G$2:G$500,$Z589)),_xlpm.WinVal,IF($AD589=0,"",INDEX(Output_Win!G$2:G$243,$AD589)),_xlpm.MyAuditVal,IF($AA589=0,"",INDEX(My_Audit!F$2:F$456,$AA589)),_xlfn.IFS(_xlpm.MyAuditVal&lt;&gt;"",_xlpm.MyAuditVal,_xlpm.MacVal&lt;&gt;"",_xlpm.MacVal,_xlpm.WinVal&lt;&gt;"",_xlpm.WinVal,_xlpm.CSVVal&lt;&gt;"",_xlpm.CSVVal)),""))</f>
        <v/>
      </c>
      <c r="H589" s="41" t="str" cm="1">
        <f t="array" ref="H589">IF($Z589&gt;0,INDEX(Output_Mac!H$2:H$500,$Z589),IF($AD589&gt;0,INDEX(Output_Win!H$2:H$243,$AD589),IF($AA589&gt;0,_xlfn.LET(_xlpm.MyAuditVal,INDEX(My_Audit!G$2:G$456,$AA589),IF(_xlpm.MyAuditVal=0,"",_xlpm.MyAuditVal)),"")))</f>
        <v/>
      </c>
      <c r="I589" s="41" t="str" cm="1">
        <f t="array" ref="I589">IF(($Y589+$Z589+$AA589+$AD589)=0,"",IFERROR(_xlfn.LET(_xlpm.CSVVal,IF($Y589=0,"",INDEX(CSV!H$2:H$510,$Y589)),_xlpm.MacVal,IF($Z589=0,"",INDEX(Output_Mac!I$2:I$500,$Z589)),_xlpm.WinVal,IF($AD589=0,"",INDEX(Output_Win!I$2:I$243,$AD589)),_xlpm.MyAuditVal,IF($AA589=0,"",INDEX(My_Audit!H$2:H$456,$AA589)),_xlfn.IFS(_xlpm.MyAuditVal&lt;&gt;"",_xlpm.MyAuditVal,_xlpm.MacVal&lt;&gt;"",_xlpm.MacVal,_xlpm.WinVal&lt;&gt;"",_xlpm.WinVal,_xlpm.CSVVal&lt;&gt;"",_xlpm.CSVVal)),""))</f>
        <v/>
      </c>
      <c r="J589" s="41" t="str" cm="1">
        <f t="array" ref="J589">IF(($Y589+$Z589+$AA589+$AD589)=0,"",IFERROR(_xlfn.LET(_xlpm.CSVVal,IF($Y589=0,"",INDEX(CSV!J$2:J$510,$Y589)),_xlpm.MacVal,IF($Z589=0,"",INDEX(Output_Mac!J$2:J$500,$Z589)),_xlpm.WinVal,IF($AD589=0,"",INDEX(Output_Win!J$2:J$243,$AD589)),_xlpm.MyAuditVal,IF($AA589=0,"",INDEX(My_Audit!I$2:I$456,$AA589)),_xlfn.IFS(_xlpm.MyAuditVal&lt;&gt;"",_xlpm.MyAuditVal,_xlpm.MacVal&lt;&gt;"",_xlpm.MacVal,_xlpm.WinVal&lt;&gt;"",_xlpm.WinVal,_xlpm.CSVVal&lt;&gt;"",_xlpm.CSVVal)),""))</f>
        <v/>
      </c>
      <c r="K589" s="41" t="str" cm="1">
        <f t="array" ref="K589">IF(($Y589+$Z589+$AA589+$AD589)=0,"",IFERROR(_xlfn.LET(_xlpm.CSVVal,IF($Y589=0,"",INDEX(CSV!N$2:N$510,$Y589)),_xlpm.MacVal,IF($Z589=0,"",INDEX(Output_Mac!L$2:L$500,$Z589)),_xlpm.WinVal,IF($AD589=0,"",INDEX(Output_Win!L$2:L$243,$AD589)),_xlpm.MyAuditVal,IF($AA589=0,"",INDEX(My_Audit!J$2:J$456,$AA589)),_xlfn.IFS(_xlpm.MyAuditVal&lt;&gt;"",_xlpm.MyAuditVal,_xlpm.MacVal&lt;&gt;"",_xlpm.MacVal,_xlpm.WinVal&lt;&gt;"",_xlpm.WinVal,_xlpm.CSVVal&lt;&gt;"",_xlpm.CSVVal)),""))</f>
        <v/>
      </c>
      <c r="L589" s="41" t="str" cm="1">
        <f t="array" ref="L589">IF(($Y589+$Z589+$AA589+$AD589)=0,"",IFERROR(_xlfn.LET(_xlpm.CSVVal,IF($Y589=0,"",INDEX(CSV!Q$2:Q$510,$Y589)),_xlpm.MacVal,IF($Z589=0,"",INDEX(Output_Mac!M$2:M$500,$Z589)),_xlpm.WinVal,IF($AD589=0,"",INDEX(Output_Win!M$2:M$243,$AD589)),_xlpm.MyAuditVal,IF($AA589=0,"",INDEX(My_Audit!K$2:K$456,$AA589)),_xlfn.IFS(_xlpm.MyAuditVal&lt;&gt;"",_xlpm.MyAuditVal,_xlpm.MacVal&lt;&gt;"",_xlpm.MacVal,_xlpm.WinVal&lt;&gt;"",_xlpm.WinVal,_xlpm.CSVVal&lt;&gt;"",_xlpm.CSVVal)),""))</f>
        <v/>
      </c>
      <c r="M589" s="41" t="str" cm="1">
        <f t="array" ref="M589">IF(($Y589+$Z589+$AA589+$AD589)=0,"",ExpandDiagCodes(_xlfn.TEXTJOIN(", ",TRUE,IF($AA589=0,"",INDEX(My_Audit!N$2:N$456,$AA589)),IF($Z589=0,"",INDEX(Output_Mac!S$2:S$500,$Z589)),IF($AD589=0,"",INDEX(Output_Win!S$2:S$243,$AD589)),IF($Y589=0,"",INDEX(CSV!AE$2:AE$510,$Y589)))))</f>
        <v/>
      </c>
      <c r="N589" s="41" t="str" cm="1">
        <f t="array" ref="N589">IF(($Y589+$Z589+$AA589+$AD589)=0,"",IFERROR(_xlfn.LET(_xlpm.CSVVal,IF($Y589=0,"",INDEX(CSV!AG$2:AG$510,$Y589)),_xlpm.MacVal,IF($Z589=0,"",INDEX(Output_Mac!T$2:T$500,$Z589)),_xlpm.WinVal,IF($AD589=0,"",INDEX(Output_Win!T$2:T$243,$AD589)),_xlpm.MyAuditVal,IF($AA589=0,"",INDEX(My_Audit!O$2:O$456,$AA589)),_xlfn.IFS(_xlpm.MyAuditVal&lt;&gt;"",_xlpm.MyAuditVal,_xlpm.MacVal&lt;&gt;"",_xlpm.MacVal,_xlpm.WinVal&lt;&gt;"",_xlpm.WinVal,_xlpm.CSVVal&lt;&gt;"",_xlpm.CSVVal)),""))</f>
        <v/>
      </c>
      <c r="O589" s="40" t="str" cm="1">
        <f t="array" ref="O589">IF($AB589=0,"",INDEX(My_Audit!P$2:P$456,$AB589))&amp;""</f>
        <v/>
      </c>
      <c r="P589" s="40"/>
      <c r="Q589" s="41" t="str">
        <f>IF(LEFT(N589,4)="Pass","Nist SP 800-88",My_Audit!R589)&amp;""</f>
        <v/>
      </c>
      <c r="R589" s="40"/>
      <c r="S589" s="40"/>
      <c r="T589" s="41" t="str" cm="1">
        <f t="array" ref="T589">IF($AC589=0,"",INDEX(Models!J$2:J$605,$AC589))</f>
        <v/>
      </c>
      <c r="U589" s="40"/>
      <c r="V589" s="40"/>
      <c r="W589" s="79" t="str" cm="1">
        <f t="array" ref="W589">IF(($Z589+$AA589+$AD589)=0,"",ExpandDiagCodes(_xlfn.TEXTJOIN(", ",TRUE,IF($AA589=0,"",INDEX(My_Audit!L$2:L$456,$AA589)),IF($Z589=0,"",INDEX(Output_Mac!AA$2:AA$500,$Z589)),IF($AD589=0,"",INDEX(Output_Win!AA$2:AA$243,$AD589)))))</f>
        <v/>
      </c>
      <c r="Y589" s="80">
        <f>IFERROR(MATCH($A589,CSV!$A$2:$A$510,0),0)</f>
        <v>0</v>
      </c>
      <c r="Z589" s="80">
        <f>IFERROR(MATCH($A589,Output_Mac!$A$2:$A$500,0),0)</f>
        <v>0</v>
      </c>
      <c r="AA589" s="80">
        <f>IFERROR(MATCH($A589,My_Audit!$A$2:$A$456,0),0)</f>
        <v>0</v>
      </c>
      <c r="AB589" s="80">
        <f>IFERROR(MATCH($C589,My_Audit!$B$2:$B$456,0),0)</f>
        <v>0</v>
      </c>
      <c r="AC589" s="80">
        <f>IFERROR(MATCH($E589,Models!$I$2:$I$605,0),0)</f>
        <v>0</v>
      </c>
      <c r="AD589" s="80">
        <f>IFERROR(MATCH($A589,Output_Win!$A$2:$A$243,0),0)</f>
        <v>0</v>
      </c>
    </row>
    <row r="590" spans="1:30">
      <c r="A590" s="40" t="str">
        <f>_xlfn.TEXTJOIN("",TRUE,Input!$A$4,TEXT(ROW(My_Audit!A589)+Input!$A$8-1,"00"))</f>
        <v>W4977</v>
      </c>
      <c r="B590" s="40" t="str">
        <f>_xlfn.TEXTJOIN("-",TRUE,"ITD",Input!$A$2,A590)</f>
        <v>ITD-SHR11749-W4977</v>
      </c>
      <c r="C590" s="41" t="str" cm="1">
        <f t="array" ref="C590">IF(($Y590+$Z590+$AA590+$AD590)=0,"",IFERROR(_xlfn.LET(_xlpm.CSVVal,IF($Y590=0,"",INDEX(CSV!B$2:B$510,$Y590)),_xlpm.MacVal,IF($Z590=0,"",INDEX(Output_Mac!B$2:B$500,$Z590)),_xlpm.WinVal,IF($AD590=0,"",INDEX(Output_Win!B$2:B$243,$AD590)),_xlpm.MyAuditVal,IF($AA590=0,"",INDEX(My_Audit!B$2:B$456,$AA590)),_xlfn.IFS(_xlpm.MyAuditVal&lt;&gt;"",_xlpm.MyAuditVal,_xlpm.MacVal&lt;&gt;"",_xlpm.MacVal,_xlpm.WinVal&lt;&gt;"",_xlpm.WinVal,_xlpm.CSVVal&lt;&gt;"",_xlpm.CSVVal)),""))</f>
        <v/>
      </c>
      <c r="D590" s="41" t="str" cm="1">
        <f t="array" ref="D590">IF(($Y590+$Z590+$AA590+$AD590)=0,"",IFERROR(_xlfn.LET(_xlpm.CSVVal,IF($Y590=0,"",INDEX(CSV!C$2:C$510,$Y590)),_xlpm.MacVal,IF($Z590=0,"",INDEX(Output_Mac!D$2:D$500,$Z590)),_xlpm.WinVal,IF($AD590=0,"",INDEX(Output_Win!D$2:D$243,$AD590)),_xlpm.MyAuditVal,IF($AA590=0,"",INDEX(My_Audit!C$2:C$456,$AA590)),_xlfn.IFS(_xlpm.MyAuditVal&lt;&gt;"",_xlpm.MyAuditVal,_xlpm.MacVal&lt;&gt;"",_xlpm.MacVal,_xlpm.WinVal&lt;&gt;"",_xlpm.WinVal,_xlpm.CSVVal&lt;&gt;"",_xlpm.CSVVal)),""))</f>
        <v/>
      </c>
      <c r="E590" s="41" t="str" cm="1">
        <f t="array" ref="E590">IF(($Y590+$Z590+$AA590+$AD590)=0,"",IFERROR(_xlfn.LET(_xlpm.CSVVal,IF($Y590=0,"",INDEX(CSV!E$2:E$510,$Y590)),_xlpm.MacVal,IF($Z590=0,"",INDEX(Output_Mac!C$2:C$500,$Z590)),_xlpm.WinVal,IF($AD590=0,"",INDEX(Output_Win!C$2:C$243,$AD590)),_xlpm.MyAuditVal,IF($AA590=0,"",INDEX(My_Audit!D$2:D$456,$AA590)),_xlfn.IFS(_xlpm.MyAuditVal&lt;&gt;"",_xlpm.MyAuditVal,_xlpm.MacVal&lt;&gt;"",_xlpm.MacVal,_xlpm.WinVal&lt;&gt;"",_xlpm.WinVal,_xlpm.CSVVal&lt;&gt;"",_xlpm.CSVVal)),""))</f>
        <v/>
      </c>
      <c r="F590" s="41" t="str" cm="1">
        <f t="array" ref="F590">IF(($Y590+$Z590+$AA590+$AD590)=0,"",IFERROR(_xlfn.LET(_xlpm.CSVVal,IF($Y590=0,"",INDEX(CSV!F$2:F$510,$Y590)),_xlpm.MacVal,IF($Z590=0,"",INDEX(Output_Mac!E$2:E$500,$Z590)),_xlpm.WinVal,IF($AD590=0,"",INDEX(Output_Win!E$2:E$243,$AD590)),_xlpm.MyAuditVal,IF($AA590=0,"",INDEX(My_Audit!E$2:E$456,$AA590)),_xlfn.IFS(_xlpm.MyAuditVal&lt;&gt;"",_xlpm.MyAuditVal,_xlpm.MacVal&lt;&gt;"",_xlpm.MacVal,_xlpm.WinVal&lt;&gt;"",_xlpm.WinVal,_xlpm.CSVVal&lt;&gt;"",PROPER(_xlpm.CSVVal))),""))</f>
        <v/>
      </c>
      <c r="G590" s="41" t="str" cm="1">
        <f t="array" ref="G590">IF(($Y590+$Z590+$AA590+$AD590)=0,"",IFERROR(_xlfn.LET(_xlpm.CSVVal,IF($Y590=0,"",INDEX(CSV!G$2:G$510,$Y590)),_xlpm.MacVal,IF($Z590=0,"",INDEX(Output_Mac!G$2:G$500,$Z590)),_xlpm.WinVal,IF($AD590=0,"",INDEX(Output_Win!G$2:G$243,$AD590)),_xlpm.MyAuditVal,IF($AA590=0,"",INDEX(My_Audit!F$2:F$456,$AA590)),_xlfn.IFS(_xlpm.MyAuditVal&lt;&gt;"",_xlpm.MyAuditVal,_xlpm.MacVal&lt;&gt;"",_xlpm.MacVal,_xlpm.WinVal&lt;&gt;"",_xlpm.WinVal,_xlpm.CSVVal&lt;&gt;"",_xlpm.CSVVal)),""))</f>
        <v/>
      </c>
      <c r="H590" s="41" t="str" cm="1">
        <f t="array" ref="H590">IF($Z590&gt;0,INDEX(Output_Mac!H$2:H$500,$Z590),IF($AD590&gt;0,INDEX(Output_Win!H$2:H$243,$AD590),IF($AA590&gt;0,_xlfn.LET(_xlpm.MyAuditVal,INDEX(My_Audit!G$2:G$456,$AA590),IF(_xlpm.MyAuditVal=0,"",_xlpm.MyAuditVal)),"")))</f>
        <v/>
      </c>
      <c r="I590" s="41" t="str" cm="1">
        <f t="array" ref="I590">IF(($Y590+$Z590+$AA590+$AD590)=0,"",IFERROR(_xlfn.LET(_xlpm.CSVVal,IF($Y590=0,"",INDEX(CSV!H$2:H$510,$Y590)),_xlpm.MacVal,IF($Z590=0,"",INDEX(Output_Mac!I$2:I$500,$Z590)),_xlpm.WinVal,IF($AD590=0,"",INDEX(Output_Win!I$2:I$243,$AD590)),_xlpm.MyAuditVal,IF($AA590=0,"",INDEX(My_Audit!H$2:H$456,$AA590)),_xlfn.IFS(_xlpm.MyAuditVal&lt;&gt;"",_xlpm.MyAuditVal,_xlpm.MacVal&lt;&gt;"",_xlpm.MacVal,_xlpm.WinVal&lt;&gt;"",_xlpm.WinVal,_xlpm.CSVVal&lt;&gt;"",_xlpm.CSVVal)),""))</f>
        <v/>
      </c>
      <c r="J590" s="41" t="str" cm="1">
        <f t="array" ref="J590">IF(($Y590+$Z590+$AA590+$AD590)=0,"",IFERROR(_xlfn.LET(_xlpm.CSVVal,IF($Y590=0,"",INDEX(CSV!J$2:J$510,$Y590)),_xlpm.MacVal,IF($Z590=0,"",INDEX(Output_Mac!J$2:J$500,$Z590)),_xlpm.WinVal,IF($AD590=0,"",INDEX(Output_Win!J$2:J$243,$AD590)),_xlpm.MyAuditVal,IF($AA590=0,"",INDEX(My_Audit!I$2:I$456,$AA590)),_xlfn.IFS(_xlpm.MyAuditVal&lt;&gt;"",_xlpm.MyAuditVal,_xlpm.MacVal&lt;&gt;"",_xlpm.MacVal,_xlpm.WinVal&lt;&gt;"",_xlpm.WinVal,_xlpm.CSVVal&lt;&gt;"",_xlpm.CSVVal)),""))</f>
        <v/>
      </c>
      <c r="K590" s="41" t="str" cm="1">
        <f t="array" ref="K590">IF(($Y590+$Z590+$AA590+$AD590)=0,"",IFERROR(_xlfn.LET(_xlpm.CSVVal,IF($Y590=0,"",INDEX(CSV!N$2:N$510,$Y590)),_xlpm.MacVal,IF($Z590=0,"",INDEX(Output_Mac!L$2:L$500,$Z590)),_xlpm.WinVal,IF($AD590=0,"",INDEX(Output_Win!L$2:L$243,$AD590)),_xlpm.MyAuditVal,IF($AA590=0,"",INDEX(My_Audit!J$2:J$456,$AA590)),_xlfn.IFS(_xlpm.MyAuditVal&lt;&gt;"",_xlpm.MyAuditVal,_xlpm.MacVal&lt;&gt;"",_xlpm.MacVal,_xlpm.WinVal&lt;&gt;"",_xlpm.WinVal,_xlpm.CSVVal&lt;&gt;"",_xlpm.CSVVal)),""))</f>
        <v/>
      </c>
      <c r="L590" s="41" t="str" cm="1">
        <f t="array" ref="L590">IF(($Y590+$Z590+$AA590+$AD590)=0,"",IFERROR(_xlfn.LET(_xlpm.CSVVal,IF($Y590=0,"",INDEX(CSV!Q$2:Q$510,$Y590)),_xlpm.MacVal,IF($Z590=0,"",INDEX(Output_Mac!M$2:M$500,$Z590)),_xlpm.WinVal,IF($AD590=0,"",INDEX(Output_Win!M$2:M$243,$AD590)),_xlpm.MyAuditVal,IF($AA590=0,"",INDEX(My_Audit!K$2:K$456,$AA590)),_xlfn.IFS(_xlpm.MyAuditVal&lt;&gt;"",_xlpm.MyAuditVal,_xlpm.MacVal&lt;&gt;"",_xlpm.MacVal,_xlpm.WinVal&lt;&gt;"",_xlpm.WinVal,_xlpm.CSVVal&lt;&gt;"",_xlpm.CSVVal)),""))</f>
        <v/>
      </c>
      <c r="M590" s="41" t="str" cm="1">
        <f t="array" ref="M590">IF(($Y590+$Z590+$AA590+$AD590)=0,"",ExpandDiagCodes(_xlfn.TEXTJOIN(", ",TRUE,IF($AA590=0,"",INDEX(My_Audit!N$2:N$456,$AA590)),IF($Z590=0,"",INDEX(Output_Mac!S$2:S$500,$Z590)),IF($AD590=0,"",INDEX(Output_Win!S$2:S$243,$AD590)),IF($Y590=0,"",INDEX(CSV!AE$2:AE$510,$Y590)))))</f>
        <v/>
      </c>
      <c r="N590" s="41" t="str" cm="1">
        <f t="array" ref="N590">IF(($Y590+$Z590+$AA590+$AD590)=0,"",IFERROR(_xlfn.LET(_xlpm.CSVVal,IF($Y590=0,"",INDEX(CSV!AG$2:AG$510,$Y590)),_xlpm.MacVal,IF($Z590=0,"",INDEX(Output_Mac!T$2:T$500,$Z590)),_xlpm.WinVal,IF($AD590=0,"",INDEX(Output_Win!T$2:T$243,$AD590)),_xlpm.MyAuditVal,IF($AA590=0,"",INDEX(My_Audit!O$2:O$456,$AA590)),_xlfn.IFS(_xlpm.MyAuditVal&lt;&gt;"",_xlpm.MyAuditVal,_xlpm.MacVal&lt;&gt;"",_xlpm.MacVal,_xlpm.WinVal&lt;&gt;"",_xlpm.WinVal,_xlpm.CSVVal&lt;&gt;"",_xlpm.CSVVal)),""))</f>
        <v/>
      </c>
      <c r="O590" s="40" t="str" cm="1">
        <f t="array" ref="O590">IF($AB590=0,"",INDEX(My_Audit!P$2:P$456,$AB590))&amp;""</f>
        <v/>
      </c>
      <c r="P590" s="40"/>
      <c r="Q590" s="41" t="str">
        <f>IF(LEFT(N590,4)="Pass","Nist SP 800-88",My_Audit!R590)&amp;""</f>
        <v/>
      </c>
      <c r="R590" s="40"/>
      <c r="S590" s="40"/>
      <c r="T590" s="41" t="str" cm="1">
        <f t="array" ref="T590">IF($AC590=0,"",INDEX(Models!J$2:J$605,$AC590))</f>
        <v/>
      </c>
      <c r="U590" s="40"/>
      <c r="V590" s="40"/>
      <c r="W590" s="79" t="str" cm="1">
        <f t="array" ref="W590">IF(($Z590+$AA590+$AD590)=0,"",ExpandDiagCodes(_xlfn.TEXTJOIN(", ",TRUE,IF($AA590=0,"",INDEX(My_Audit!L$2:L$456,$AA590)),IF($Z590=0,"",INDEX(Output_Mac!AA$2:AA$500,$Z590)),IF($AD590=0,"",INDEX(Output_Win!AA$2:AA$243,$AD590)))))</f>
        <v/>
      </c>
      <c r="Y590" s="80">
        <f>IFERROR(MATCH($A590,CSV!$A$2:$A$510,0),0)</f>
        <v>0</v>
      </c>
      <c r="Z590" s="80">
        <f>IFERROR(MATCH($A590,Output_Mac!$A$2:$A$500,0),0)</f>
        <v>0</v>
      </c>
      <c r="AA590" s="80">
        <f>IFERROR(MATCH($A590,My_Audit!$A$2:$A$456,0),0)</f>
        <v>0</v>
      </c>
      <c r="AB590" s="80">
        <f>IFERROR(MATCH($C590,My_Audit!$B$2:$B$456,0),0)</f>
        <v>0</v>
      </c>
      <c r="AC590" s="80">
        <f>IFERROR(MATCH($E590,Models!$I$2:$I$605,0),0)</f>
        <v>0</v>
      </c>
      <c r="AD590" s="80">
        <f>IFERROR(MATCH($A590,Output_Win!$A$2:$A$243,0),0)</f>
        <v>0</v>
      </c>
    </row>
    <row r="591" spans="1:30">
      <c r="A591" s="40" t="str">
        <f>_xlfn.TEXTJOIN("",TRUE,Input!$A$4,TEXT(ROW(My_Audit!A590)+Input!$A$8-1,"00"))</f>
        <v>W4978</v>
      </c>
      <c r="B591" s="40" t="str">
        <f>_xlfn.TEXTJOIN("-",TRUE,"ITD",Input!$A$2,A591)</f>
        <v>ITD-SHR11749-W4978</v>
      </c>
      <c r="C591" s="41" t="str" cm="1">
        <f t="array" ref="C591">IF(($Y591+$Z591+$AA591+$AD591)=0,"",IFERROR(_xlfn.LET(_xlpm.CSVVal,IF($Y591=0,"",INDEX(CSV!B$2:B$510,$Y591)),_xlpm.MacVal,IF($Z591=0,"",INDEX(Output_Mac!B$2:B$500,$Z591)),_xlpm.WinVal,IF($AD591=0,"",INDEX(Output_Win!B$2:B$243,$AD591)),_xlpm.MyAuditVal,IF($AA591=0,"",INDEX(My_Audit!B$2:B$456,$AA591)),_xlfn.IFS(_xlpm.MyAuditVal&lt;&gt;"",_xlpm.MyAuditVal,_xlpm.MacVal&lt;&gt;"",_xlpm.MacVal,_xlpm.WinVal&lt;&gt;"",_xlpm.WinVal,_xlpm.CSVVal&lt;&gt;"",_xlpm.CSVVal)),""))</f>
        <v/>
      </c>
      <c r="D591" s="41" t="str" cm="1">
        <f t="array" ref="D591">IF(($Y591+$Z591+$AA591+$AD591)=0,"",IFERROR(_xlfn.LET(_xlpm.CSVVal,IF($Y591=0,"",INDEX(CSV!C$2:C$510,$Y591)),_xlpm.MacVal,IF($Z591=0,"",INDEX(Output_Mac!D$2:D$500,$Z591)),_xlpm.WinVal,IF($AD591=0,"",INDEX(Output_Win!D$2:D$243,$AD591)),_xlpm.MyAuditVal,IF($AA591=0,"",INDEX(My_Audit!C$2:C$456,$AA591)),_xlfn.IFS(_xlpm.MyAuditVal&lt;&gt;"",_xlpm.MyAuditVal,_xlpm.MacVal&lt;&gt;"",_xlpm.MacVal,_xlpm.WinVal&lt;&gt;"",_xlpm.WinVal,_xlpm.CSVVal&lt;&gt;"",_xlpm.CSVVal)),""))</f>
        <v/>
      </c>
      <c r="E591" s="41" t="str" cm="1">
        <f t="array" ref="E591">IF(($Y591+$Z591+$AA591+$AD591)=0,"",IFERROR(_xlfn.LET(_xlpm.CSVVal,IF($Y591=0,"",INDEX(CSV!E$2:E$510,$Y591)),_xlpm.MacVal,IF($Z591=0,"",INDEX(Output_Mac!C$2:C$500,$Z591)),_xlpm.WinVal,IF($AD591=0,"",INDEX(Output_Win!C$2:C$243,$AD591)),_xlpm.MyAuditVal,IF($AA591=0,"",INDEX(My_Audit!D$2:D$456,$AA591)),_xlfn.IFS(_xlpm.MyAuditVal&lt;&gt;"",_xlpm.MyAuditVal,_xlpm.MacVal&lt;&gt;"",_xlpm.MacVal,_xlpm.WinVal&lt;&gt;"",_xlpm.WinVal,_xlpm.CSVVal&lt;&gt;"",_xlpm.CSVVal)),""))</f>
        <v/>
      </c>
      <c r="F591" s="41" t="str" cm="1">
        <f t="array" ref="F591">IF(($Y591+$Z591+$AA591+$AD591)=0,"",IFERROR(_xlfn.LET(_xlpm.CSVVal,IF($Y591=0,"",INDEX(CSV!F$2:F$510,$Y591)),_xlpm.MacVal,IF($Z591=0,"",INDEX(Output_Mac!E$2:E$500,$Z591)),_xlpm.WinVal,IF($AD591=0,"",INDEX(Output_Win!E$2:E$243,$AD591)),_xlpm.MyAuditVal,IF($AA591=0,"",INDEX(My_Audit!E$2:E$456,$AA591)),_xlfn.IFS(_xlpm.MyAuditVal&lt;&gt;"",_xlpm.MyAuditVal,_xlpm.MacVal&lt;&gt;"",_xlpm.MacVal,_xlpm.WinVal&lt;&gt;"",_xlpm.WinVal,_xlpm.CSVVal&lt;&gt;"",PROPER(_xlpm.CSVVal))),""))</f>
        <v/>
      </c>
      <c r="G591" s="41" t="str" cm="1">
        <f t="array" ref="G591">IF(($Y591+$Z591+$AA591+$AD591)=0,"",IFERROR(_xlfn.LET(_xlpm.CSVVal,IF($Y591=0,"",INDEX(CSV!G$2:G$510,$Y591)),_xlpm.MacVal,IF($Z591=0,"",INDEX(Output_Mac!G$2:G$500,$Z591)),_xlpm.WinVal,IF($AD591=0,"",INDEX(Output_Win!G$2:G$243,$AD591)),_xlpm.MyAuditVal,IF($AA591=0,"",INDEX(My_Audit!F$2:F$456,$AA591)),_xlfn.IFS(_xlpm.MyAuditVal&lt;&gt;"",_xlpm.MyAuditVal,_xlpm.MacVal&lt;&gt;"",_xlpm.MacVal,_xlpm.WinVal&lt;&gt;"",_xlpm.WinVal,_xlpm.CSVVal&lt;&gt;"",_xlpm.CSVVal)),""))</f>
        <v/>
      </c>
      <c r="H591" s="41" t="str" cm="1">
        <f t="array" ref="H591">IF($Z591&gt;0,INDEX(Output_Mac!H$2:H$500,$Z591),IF($AD591&gt;0,INDEX(Output_Win!H$2:H$243,$AD591),IF($AA591&gt;0,_xlfn.LET(_xlpm.MyAuditVal,INDEX(My_Audit!G$2:G$456,$AA591),IF(_xlpm.MyAuditVal=0,"",_xlpm.MyAuditVal)),"")))</f>
        <v/>
      </c>
      <c r="I591" s="41" t="str" cm="1">
        <f t="array" ref="I591">IF(($Y591+$Z591+$AA591+$AD591)=0,"",IFERROR(_xlfn.LET(_xlpm.CSVVal,IF($Y591=0,"",INDEX(CSV!H$2:H$510,$Y591)),_xlpm.MacVal,IF($Z591=0,"",INDEX(Output_Mac!I$2:I$500,$Z591)),_xlpm.WinVal,IF($AD591=0,"",INDEX(Output_Win!I$2:I$243,$AD591)),_xlpm.MyAuditVal,IF($AA591=0,"",INDEX(My_Audit!H$2:H$456,$AA591)),_xlfn.IFS(_xlpm.MyAuditVal&lt;&gt;"",_xlpm.MyAuditVal,_xlpm.MacVal&lt;&gt;"",_xlpm.MacVal,_xlpm.WinVal&lt;&gt;"",_xlpm.WinVal,_xlpm.CSVVal&lt;&gt;"",_xlpm.CSVVal)),""))</f>
        <v/>
      </c>
      <c r="J591" s="41" t="str" cm="1">
        <f t="array" ref="J591">IF(($Y591+$Z591+$AA591+$AD591)=0,"",IFERROR(_xlfn.LET(_xlpm.CSVVal,IF($Y591=0,"",INDEX(CSV!J$2:J$510,$Y591)),_xlpm.MacVal,IF($Z591=0,"",INDEX(Output_Mac!J$2:J$500,$Z591)),_xlpm.WinVal,IF($AD591=0,"",INDEX(Output_Win!J$2:J$243,$AD591)),_xlpm.MyAuditVal,IF($AA591=0,"",INDEX(My_Audit!I$2:I$456,$AA591)),_xlfn.IFS(_xlpm.MyAuditVal&lt;&gt;"",_xlpm.MyAuditVal,_xlpm.MacVal&lt;&gt;"",_xlpm.MacVal,_xlpm.WinVal&lt;&gt;"",_xlpm.WinVal,_xlpm.CSVVal&lt;&gt;"",_xlpm.CSVVal)),""))</f>
        <v/>
      </c>
      <c r="K591" s="41" t="str" cm="1">
        <f t="array" ref="K591">IF(($Y591+$Z591+$AA591+$AD591)=0,"",IFERROR(_xlfn.LET(_xlpm.CSVVal,IF($Y591=0,"",INDEX(CSV!N$2:N$510,$Y591)),_xlpm.MacVal,IF($Z591=0,"",INDEX(Output_Mac!L$2:L$500,$Z591)),_xlpm.WinVal,IF($AD591=0,"",INDEX(Output_Win!L$2:L$243,$AD591)),_xlpm.MyAuditVal,IF($AA591=0,"",INDEX(My_Audit!J$2:J$456,$AA591)),_xlfn.IFS(_xlpm.MyAuditVal&lt;&gt;"",_xlpm.MyAuditVal,_xlpm.MacVal&lt;&gt;"",_xlpm.MacVal,_xlpm.WinVal&lt;&gt;"",_xlpm.WinVal,_xlpm.CSVVal&lt;&gt;"",_xlpm.CSVVal)),""))</f>
        <v/>
      </c>
      <c r="L591" s="41" t="str" cm="1">
        <f t="array" ref="L591">IF(($Y591+$Z591+$AA591+$AD591)=0,"",IFERROR(_xlfn.LET(_xlpm.CSVVal,IF($Y591=0,"",INDEX(CSV!Q$2:Q$510,$Y591)),_xlpm.MacVal,IF($Z591=0,"",INDEX(Output_Mac!M$2:M$500,$Z591)),_xlpm.WinVal,IF($AD591=0,"",INDEX(Output_Win!M$2:M$243,$AD591)),_xlpm.MyAuditVal,IF($AA591=0,"",INDEX(My_Audit!K$2:K$456,$AA591)),_xlfn.IFS(_xlpm.MyAuditVal&lt;&gt;"",_xlpm.MyAuditVal,_xlpm.MacVal&lt;&gt;"",_xlpm.MacVal,_xlpm.WinVal&lt;&gt;"",_xlpm.WinVal,_xlpm.CSVVal&lt;&gt;"",_xlpm.CSVVal)),""))</f>
        <v/>
      </c>
      <c r="M591" s="41" t="str" cm="1">
        <f t="array" ref="M591">IF(($Y591+$Z591+$AA591+$AD591)=0,"",ExpandDiagCodes(_xlfn.TEXTJOIN(", ",TRUE,IF($AA591=0,"",INDEX(My_Audit!N$2:N$456,$AA591)),IF($Z591=0,"",INDEX(Output_Mac!S$2:S$500,$Z591)),IF($AD591=0,"",INDEX(Output_Win!S$2:S$243,$AD591)),IF($Y591=0,"",INDEX(CSV!AE$2:AE$510,$Y591)))))</f>
        <v/>
      </c>
      <c r="N591" s="41" t="str" cm="1">
        <f t="array" ref="N591">IF(($Y591+$Z591+$AA591+$AD591)=0,"",IFERROR(_xlfn.LET(_xlpm.CSVVal,IF($Y591=0,"",INDEX(CSV!AG$2:AG$510,$Y591)),_xlpm.MacVal,IF($Z591=0,"",INDEX(Output_Mac!T$2:T$500,$Z591)),_xlpm.WinVal,IF($AD591=0,"",INDEX(Output_Win!T$2:T$243,$AD591)),_xlpm.MyAuditVal,IF($AA591=0,"",INDEX(My_Audit!O$2:O$456,$AA591)),_xlfn.IFS(_xlpm.MyAuditVal&lt;&gt;"",_xlpm.MyAuditVal,_xlpm.MacVal&lt;&gt;"",_xlpm.MacVal,_xlpm.WinVal&lt;&gt;"",_xlpm.WinVal,_xlpm.CSVVal&lt;&gt;"",_xlpm.CSVVal)),""))</f>
        <v/>
      </c>
      <c r="O591" s="40" t="str" cm="1">
        <f t="array" ref="O591">IF($AB591=0,"",INDEX(My_Audit!P$2:P$456,$AB591))&amp;""</f>
        <v/>
      </c>
      <c r="P591" s="40"/>
      <c r="Q591" s="41" t="str">
        <f>IF(LEFT(N591,4)="Pass","Nist SP 800-88",My_Audit!R591)&amp;""</f>
        <v/>
      </c>
      <c r="R591" s="40"/>
      <c r="S591" s="40"/>
      <c r="T591" s="41" t="str" cm="1">
        <f t="array" ref="T591">IF($AC591=0,"",INDEX(Models!J$2:J$605,$AC591))</f>
        <v/>
      </c>
      <c r="U591" s="40"/>
      <c r="V591" s="40"/>
      <c r="W591" s="79" t="str" cm="1">
        <f t="array" ref="W591">IF(($Z591+$AA591+$AD591)=0,"",ExpandDiagCodes(_xlfn.TEXTJOIN(", ",TRUE,IF($AA591=0,"",INDEX(My_Audit!L$2:L$456,$AA591)),IF($Z591=0,"",INDEX(Output_Mac!AA$2:AA$500,$Z591)),IF($AD591=0,"",INDEX(Output_Win!AA$2:AA$243,$AD591)))))</f>
        <v/>
      </c>
      <c r="Y591" s="80">
        <f>IFERROR(MATCH($A591,CSV!$A$2:$A$510,0),0)</f>
        <v>0</v>
      </c>
      <c r="Z591" s="80">
        <f>IFERROR(MATCH($A591,Output_Mac!$A$2:$A$500,0),0)</f>
        <v>0</v>
      </c>
      <c r="AA591" s="80">
        <f>IFERROR(MATCH($A591,My_Audit!$A$2:$A$456,0),0)</f>
        <v>0</v>
      </c>
      <c r="AB591" s="80">
        <f>IFERROR(MATCH($C591,My_Audit!$B$2:$B$456,0),0)</f>
        <v>0</v>
      </c>
      <c r="AC591" s="80">
        <f>IFERROR(MATCH($E591,Models!$I$2:$I$605,0),0)</f>
        <v>0</v>
      </c>
      <c r="AD591" s="80">
        <f>IFERROR(MATCH($A591,Output_Win!$A$2:$A$243,0),0)</f>
        <v>0</v>
      </c>
    </row>
    <row r="592" spans="1:30">
      <c r="A592" s="40" t="str">
        <f>_xlfn.TEXTJOIN("",TRUE,Input!$A$4,TEXT(ROW(My_Audit!A591)+Input!$A$8-1,"00"))</f>
        <v>W4979</v>
      </c>
      <c r="B592" s="40" t="str">
        <f>_xlfn.TEXTJOIN("-",TRUE,"ITD",Input!$A$2,A592)</f>
        <v>ITD-SHR11749-W4979</v>
      </c>
      <c r="C592" s="41" t="str" cm="1">
        <f t="array" ref="C592">IF(($Y592+$Z592+$AA592+$AD592)=0,"",IFERROR(_xlfn.LET(_xlpm.CSVVal,IF($Y592=0,"",INDEX(CSV!B$2:B$510,$Y592)),_xlpm.MacVal,IF($Z592=0,"",INDEX(Output_Mac!B$2:B$500,$Z592)),_xlpm.WinVal,IF($AD592=0,"",INDEX(Output_Win!B$2:B$243,$AD592)),_xlpm.MyAuditVal,IF($AA592=0,"",INDEX(My_Audit!B$2:B$456,$AA592)),_xlfn.IFS(_xlpm.MyAuditVal&lt;&gt;"",_xlpm.MyAuditVal,_xlpm.MacVal&lt;&gt;"",_xlpm.MacVal,_xlpm.WinVal&lt;&gt;"",_xlpm.WinVal,_xlpm.CSVVal&lt;&gt;"",_xlpm.CSVVal)),""))</f>
        <v/>
      </c>
      <c r="D592" s="41" t="str" cm="1">
        <f t="array" ref="D592">IF(($Y592+$Z592+$AA592+$AD592)=0,"",IFERROR(_xlfn.LET(_xlpm.CSVVal,IF($Y592=0,"",INDEX(CSV!C$2:C$510,$Y592)),_xlpm.MacVal,IF($Z592=0,"",INDEX(Output_Mac!D$2:D$500,$Z592)),_xlpm.WinVal,IF($AD592=0,"",INDEX(Output_Win!D$2:D$243,$AD592)),_xlpm.MyAuditVal,IF($AA592=0,"",INDEX(My_Audit!C$2:C$456,$AA592)),_xlfn.IFS(_xlpm.MyAuditVal&lt;&gt;"",_xlpm.MyAuditVal,_xlpm.MacVal&lt;&gt;"",_xlpm.MacVal,_xlpm.WinVal&lt;&gt;"",_xlpm.WinVal,_xlpm.CSVVal&lt;&gt;"",_xlpm.CSVVal)),""))</f>
        <v/>
      </c>
      <c r="E592" s="41" t="str" cm="1">
        <f t="array" ref="E592">IF(($Y592+$Z592+$AA592+$AD592)=0,"",IFERROR(_xlfn.LET(_xlpm.CSVVal,IF($Y592=0,"",INDEX(CSV!E$2:E$510,$Y592)),_xlpm.MacVal,IF($Z592=0,"",INDEX(Output_Mac!C$2:C$500,$Z592)),_xlpm.WinVal,IF($AD592=0,"",INDEX(Output_Win!C$2:C$243,$AD592)),_xlpm.MyAuditVal,IF($AA592=0,"",INDEX(My_Audit!D$2:D$456,$AA592)),_xlfn.IFS(_xlpm.MyAuditVal&lt;&gt;"",_xlpm.MyAuditVal,_xlpm.MacVal&lt;&gt;"",_xlpm.MacVal,_xlpm.WinVal&lt;&gt;"",_xlpm.WinVal,_xlpm.CSVVal&lt;&gt;"",_xlpm.CSVVal)),""))</f>
        <v/>
      </c>
      <c r="F592" s="41" t="str" cm="1">
        <f t="array" ref="F592">IF(($Y592+$Z592+$AA592+$AD592)=0,"",IFERROR(_xlfn.LET(_xlpm.CSVVal,IF($Y592=0,"",INDEX(CSV!F$2:F$510,$Y592)),_xlpm.MacVal,IF($Z592=0,"",INDEX(Output_Mac!E$2:E$500,$Z592)),_xlpm.WinVal,IF($AD592=0,"",INDEX(Output_Win!E$2:E$243,$AD592)),_xlpm.MyAuditVal,IF($AA592=0,"",INDEX(My_Audit!E$2:E$456,$AA592)),_xlfn.IFS(_xlpm.MyAuditVal&lt;&gt;"",_xlpm.MyAuditVal,_xlpm.MacVal&lt;&gt;"",_xlpm.MacVal,_xlpm.WinVal&lt;&gt;"",_xlpm.WinVal,_xlpm.CSVVal&lt;&gt;"",PROPER(_xlpm.CSVVal))),""))</f>
        <v/>
      </c>
      <c r="G592" s="41" t="str" cm="1">
        <f t="array" ref="G592">IF(($Y592+$Z592+$AA592+$AD592)=0,"",IFERROR(_xlfn.LET(_xlpm.CSVVal,IF($Y592=0,"",INDEX(CSV!G$2:G$510,$Y592)),_xlpm.MacVal,IF($Z592=0,"",INDEX(Output_Mac!G$2:G$500,$Z592)),_xlpm.WinVal,IF($AD592=0,"",INDEX(Output_Win!G$2:G$243,$AD592)),_xlpm.MyAuditVal,IF($AA592=0,"",INDEX(My_Audit!F$2:F$456,$AA592)),_xlfn.IFS(_xlpm.MyAuditVal&lt;&gt;"",_xlpm.MyAuditVal,_xlpm.MacVal&lt;&gt;"",_xlpm.MacVal,_xlpm.WinVal&lt;&gt;"",_xlpm.WinVal,_xlpm.CSVVal&lt;&gt;"",_xlpm.CSVVal)),""))</f>
        <v/>
      </c>
      <c r="H592" s="41" t="str" cm="1">
        <f t="array" ref="H592">IF($Z592&gt;0,INDEX(Output_Mac!H$2:H$500,$Z592),IF($AD592&gt;0,INDEX(Output_Win!H$2:H$243,$AD592),IF($AA592&gt;0,_xlfn.LET(_xlpm.MyAuditVal,INDEX(My_Audit!G$2:G$456,$AA592),IF(_xlpm.MyAuditVal=0,"",_xlpm.MyAuditVal)),"")))</f>
        <v/>
      </c>
      <c r="I592" s="41" t="str" cm="1">
        <f t="array" ref="I592">IF(($Y592+$Z592+$AA592+$AD592)=0,"",IFERROR(_xlfn.LET(_xlpm.CSVVal,IF($Y592=0,"",INDEX(CSV!H$2:H$510,$Y592)),_xlpm.MacVal,IF($Z592=0,"",INDEX(Output_Mac!I$2:I$500,$Z592)),_xlpm.WinVal,IF($AD592=0,"",INDEX(Output_Win!I$2:I$243,$AD592)),_xlpm.MyAuditVal,IF($AA592=0,"",INDEX(My_Audit!H$2:H$456,$AA592)),_xlfn.IFS(_xlpm.MyAuditVal&lt;&gt;"",_xlpm.MyAuditVal,_xlpm.MacVal&lt;&gt;"",_xlpm.MacVal,_xlpm.WinVal&lt;&gt;"",_xlpm.WinVal,_xlpm.CSVVal&lt;&gt;"",_xlpm.CSVVal)),""))</f>
        <v/>
      </c>
      <c r="J592" s="41" t="str" cm="1">
        <f t="array" ref="J592">IF(($Y592+$Z592+$AA592+$AD592)=0,"",IFERROR(_xlfn.LET(_xlpm.CSVVal,IF($Y592=0,"",INDEX(CSV!J$2:J$510,$Y592)),_xlpm.MacVal,IF($Z592=0,"",INDEX(Output_Mac!J$2:J$500,$Z592)),_xlpm.WinVal,IF($AD592=0,"",INDEX(Output_Win!J$2:J$243,$AD592)),_xlpm.MyAuditVal,IF($AA592=0,"",INDEX(My_Audit!I$2:I$456,$AA592)),_xlfn.IFS(_xlpm.MyAuditVal&lt;&gt;"",_xlpm.MyAuditVal,_xlpm.MacVal&lt;&gt;"",_xlpm.MacVal,_xlpm.WinVal&lt;&gt;"",_xlpm.WinVal,_xlpm.CSVVal&lt;&gt;"",_xlpm.CSVVal)),""))</f>
        <v/>
      </c>
      <c r="K592" s="41" t="str" cm="1">
        <f t="array" ref="K592">IF(($Y592+$Z592+$AA592+$AD592)=0,"",IFERROR(_xlfn.LET(_xlpm.CSVVal,IF($Y592=0,"",INDEX(CSV!N$2:N$510,$Y592)),_xlpm.MacVal,IF($Z592=0,"",INDEX(Output_Mac!L$2:L$500,$Z592)),_xlpm.WinVal,IF($AD592=0,"",INDEX(Output_Win!L$2:L$243,$AD592)),_xlpm.MyAuditVal,IF($AA592=0,"",INDEX(My_Audit!J$2:J$456,$AA592)),_xlfn.IFS(_xlpm.MyAuditVal&lt;&gt;"",_xlpm.MyAuditVal,_xlpm.MacVal&lt;&gt;"",_xlpm.MacVal,_xlpm.WinVal&lt;&gt;"",_xlpm.WinVal,_xlpm.CSVVal&lt;&gt;"",_xlpm.CSVVal)),""))</f>
        <v/>
      </c>
      <c r="L592" s="41" t="str" cm="1">
        <f t="array" ref="L592">IF(($Y592+$Z592+$AA592+$AD592)=0,"",IFERROR(_xlfn.LET(_xlpm.CSVVal,IF($Y592=0,"",INDEX(CSV!Q$2:Q$510,$Y592)),_xlpm.MacVal,IF($Z592=0,"",INDEX(Output_Mac!M$2:M$500,$Z592)),_xlpm.WinVal,IF($AD592=0,"",INDEX(Output_Win!M$2:M$243,$AD592)),_xlpm.MyAuditVal,IF($AA592=0,"",INDEX(My_Audit!K$2:K$456,$AA592)),_xlfn.IFS(_xlpm.MyAuditVal&lt;&gt;"",_xlpm.MyAuditVal,_xlpm.MacVal&lt;&gt;"",_xlpm.MacVal,_xlpm.WinVal&lt;&gt;"",_xlpm.WinVal,_xlpm.CSVVal&lt;&gt;"",_xlpm.CSVVal)),""))</f>
        <v/>
      </c>
      <c r="M592" s="41" t="str" cm="1">
        <f t="array" ref="M592">IF(($Y592+$Z592+$AA592+$AD592)=0,"",ExpandDiagCodes(_xlfn.TEXTJOIN(", ",TRUE,IF($AA592=0,"",INDEX(My_Audit!N$2:N$456,$AA592)),IF($Z592=0,"",INDEX(Output_Mac!S$2:S$500,$Z592)),IF($AD592=0,"",INDEX(Output_Win!S$2:S$243,$AD592)),IF($Y592=0,"",INDEX(CSV!AE$2:AE$510,$Y592)))))</f>
        <v/>
      </c>
      <c r="N592" s="41" t="str" cm="1">
        <f t="array" ref="N592">IF(($Y592+$Z592+$AA592+$AD592)=0,"",IFERROR(_xlfn.LET(_xlpm.CSVVal,IF($Y592=0,"",INDEX(CSV!AG$2:AG$510,$Y592)),_xlpm.MacVal,IF($Z592=0,"",INDEX(Output_Mac!T$2:T$500,$Z592)),_xlpm.WinVal,IF($AD592=0,"",INDEX(Output_Win!T$2:T$243,$AD592)),_xlpm.MyAuditVal,IF($AA592=0,"",INDEX(My_Audit!O$2:O$456,$AA592)),_xlfn.IFS(_xlpm.MyAuditVal&lt;&gt;"",_xlpm.MyAuditVal,_xlpm.MacVal&lt;&gt;"",_xlpm.MacVal,_xlpm.WinVal&lt;&gt;"",_xlpm.WinVal,_xlpm.CSVVal&lt;&gt;"",_xlpm.CSVVal)),""))</f>
        <v/>
      </c>
      <c r="O592" s="40" t="str" cm="1">
        <f t="array" ref="O592">IF($AB592=0,"",INDEX(My_Audit!P$2:P$456,$AB592))&amp;""</f>
        <v/>
      </c>
      <c r="P592" s="40"/>
      <c r="Q592" s="41" t="str">
        <f>IF(LEFT(N592,4)="Pass","Nist SP 800-88",My_Audit!R592)&amp;""</f>
        <v/>
      </c>
      <c r="R592" s="40"/>
      <c r="S592" s="40"/>
      <c r="T592" s="41" t="str" cm="1">
        <f t="array" ref="T592">IF($AC592=0,"",INDEX(Models!J$2:J$605,$AC592))</f>
        <v/>
      </c>
      <c r="U592" s="40"/>
      <c r="V592" s="40"/>
      <c r="W592" s="79" t="str" cm="1">
        <f t="array" ref="W592">IF(($Z592+$AA592+$AD592)=0,"",ExpandDiagCodes(_xlfn.TEXTJOIN(", ",TRUE,IF($AA592=0,"",INDEX(My_Audit!L$2:L$456,$AA592)),IF($Z592=0,"",INDEX(Output_Mac!AA$2:AA$500,$Z592)),IF($AD592=0,"",INDEX(Output_Win!AA$2:AA$243,$AD592)))))</f>
        <v/>
      </c>
      <c r="Y592" s="80">
        <f>IFERROR(MATCH($A592,CSV!$A$2:$A$510,0),0)</f>
        <v>0</v>
      </c>
      <c r="Z592" s="80">
        <f>IFERROR(MATCH($A592,Output_Mac!$A$2:$A$500,0),0)</f>
        <v>0</v>
      </c>
      <c r="AA592" s="80">
        <f>IFERROR(MATCH($A592,My_Audit!$A$2:$A$456,0),0)</f>
        <v>0</v>
      </c>
      <c r="AB592" s="80">
        <f>IFERROR(MATCH($C592,My_Audit!$B$2:$B$456,0),0)</f>
        <v>0</v>
      </c>
      <c r="AC592" s="80">
        <f>IFERROR(MATCH($E592,Models!$I$2:$I$605,0),0)</f>
        <v>0</v>
      </c>
      <c r="AD592" s="80">
        <f>IFERROR(MATCH($A592,Output_Win!$A$2:$A$243,0),0)</f>
        <v>0</v>
      </c>
    </row>
    <row r="593" spans="1:30">
      <c r="A593" s="40" t="str">
        <f>_xlfn.TEXTJOIN("",TRUE,Input!$A$4,TEXT(ROW(My_Audit!A592)+Input!$A$8-1,"00"))</f>
        <v>W4980</v>
      </c>
      <c r="B593" s="40" t="str">
        <f>_xlfn.TEXTJOIN("-",TRUE,"ITD",Input!$A$2,A593)</f>
        <v>ITD-SHR11749-W4980</v>
      </c>
      <c r="C593" s="41" t="str" cm="1">
        <f t="array" ref="C593">IF(($Y593+$Z593+$AA593+$AD593)=0,"",IFERROR(_xlfn.LET(_xlpm.CSVVal,IF($Y593=0,"",INDEX(CSV!B$2:B$510,$Y593)),_xlpm.MacVal,IF($Z593=0,"",INDEX(Output_Mac!B$2:B$500,$Z593)),_xlpm.WinVal,IF($AD593=0,"",INDEX(Output_Win!B$2:B$243,$AD593)),_xlpm.MyAuditVal,IF($AA593=0,"",INDEX(My_Audit!B$2:B$456,$AA593)),_xlfn.IFS(_xlpm.MyAuditVal&lt;&gt;"",_xlpm.MyAuditVal,_xlpm.MacVal&lt;&gt;"",_xlpm.MacVal,_xlpm.WinVal&lt;&gt;"",_xlpm.WinVal,_xlpm.CSVVal&lt;&gt;"",_xlpm.CSVVal)),""))</f>
        <v/>
      </c>
      <c r="D593" s="41" t="str" cm="1">
        <f t="array" ref="D593">IF(($Y593+$Z593+$AA593+$AD593)=0,"",IFERROR(_xlfn.LET(_xlpm.CSVVal,IF($Y593=0,"",INDEX(CSV!C$2:C$510,$Y593)),_xlpm.MacVal,IF($Z593=0,"",INDEX(Output_Mac!D$2:D$500,$Z593)),_xlpm.WinVal,IF($AD593=0,"",INDEX(Output_Win!D$2:D$243,$AD593)),_xlpm.MyAuditVal,IF($AA593=0,"",INDEX(My_Audit!C$2:C$456,$AA593)),_xlfn.IFS(_xlpm.MyAuditVal&lt;&gt;"",_xlpm.MyAuditVal,_xlpm.MacVal&lt;&gt;"",_xlpm.MacVal,_xlpm.WinVal&lt;&gt;"",_xlpm.WinVal,_xlpm.CSVVal&lt;&gt;"",_xlpm.CSVVal)),""))</f>
        <v/>
      </c>
      <c r="E593" s="41" t="str" cm="1">
        <f t="array" ref="E593">IF(($Y593+$Z593+$AA593+$AD593)=0,"",IFERROR(_xlfn.LET(_xlpm.CSVVal,IF($Y593=0,"",INDEX(CSV!E$2:E$510,$Y593)),_xlpm.MacVal,IF($Z593=0,"",INDEX(Output_Mac!C$2:C$500,$Z593)),_xlpm.WinVal,IF($AD593=0,"",INDEX(Output_Win!C$2:C$243,$AD593)),_xlpm.MyAuditVal,IF($AA593=0,"",INDEX(My_Audit!D$2:D$456,$AA593)),_xlfn.IFS(_xlpm.MyAuditVal&lt;&gt;"",_xlpm.MyAuditVal,_xlpm.MacVal&lt;&gt;"",_xlpm.MacVal,_xlpm.WinVal&lt;&gt;"",_xlpm.WinVal,_xlpm.CSVVal&lt;&gt;"",_xlpm.CSVVal)),""))</f>
        <v/>
      </c>
      <c r="F593" s="41" t="str" cm="1">
        <f t="array" ref="F593">IF(($Y593+$Z593+$AA593+$AD593)=0,"",IFERROR(_xlfn.LET(_xlpm.CSVVal,IF($Y593=0,"",INDEX(CSV!F$2:F$510,$Y593)),_xlpm.MacVal,IF($Z593=0,"",INDEX(Output_Mac!E$2:E$500,$Z593)),_xlpm.WinVal,IF($AD593=0,"",INDEX(Output_Win!E$2:E$243,$AD593)),_xlpm.MyAuditVal,IF($AA593=0,"",INDEX(My_Audit!E$2:E$456,$AA593)),_xlfn.IFS(_xlpm.MyAuditVal&lt;&gt;"",_xlpm.MyAuditVal,_xlpm.MacVal&lt;&gt;"",_xlpm.MacVal,_xlpm.WinVal&lt;&gt;"",_xlpm.WinVal,_xlpm.CSVVal&lt;&gt;"",PROPER(_xlpm.CSVVal))),""))</f>
        <v/>
      </c>
      <c r="G593" s="41" t="str" cm="1">
        <f t="array" ref="G593">IF(($Y593+$Z593+$AA593+$AD593)=0,"",IFERROR(_xlfn.LET(_xlpm.CSVVal,IF($Y593=0,"",INDEX(CSV!G$2:G$510,$Y593)),_xlpm.MacVal,IF($Z593=0,"",INDEX(Output_Mac!G$2:G$500,$Z593)),_xlpm.WinVal,IF($AD593=0,"",INDEX(Output_Win!G$2:G$243,$AD593)),_xlpm.MyAuditVal,IF($AA593=0,"",INDEX(My_Audit!F$2:F$456,$AA593)),_xlfn.IFS(_xlpm.MyAuditVal&lt;&gt;"",_xlpm.MyAuditVal,_xlpm.MacVal&lt;&gt;"",_xlpm.MacVal,_xlpm.WinVal&lt;&gt;"",_xlpm.WinVal,_xlpm.CSVVal&lt;&gt;"",_xlpm.CSVVal)),""))</f>
        <v/>
      </c>
      <c r="H593" s="41" t="str" cm="1">
        <f t="array" ref="H593">IF($Z593&gt;0,INDEX(Output_Mac!H$2:H$500,$Z593),IF($AD593&gt;0,INDEX(Output_Win!H$2:H$243,$AD593),IF($AA593&gt;0,_xlfn.LET(_xlpm.MyAuditVal,INDEX(My_Audit!G$2:G$456,$AA593),IF(_xlpm.MyAuditVal=0,"",_xlpm.MyAuditVal)),"")))</f>
        <v/>
      </c>
      <c r="I593" s="41" t="str" cm="1">
        <f t="array" ref="I593">IF(($Y593+$Z593+$AA593+$AD593)=0,"",IFERROR(_xlfn.LET(_xlpm.CSVVal,IF($Y593=0,"",INDEX(CSV!H$2:H$510,$Y593)),_xlpm.MacVal,IF($Z593=0,"",INDEX(Output_Mac!I$2:I$500,$Z593)),_xlpm.WinVal,IF($AD593=0,"",INDEX(Output_Win!I$2:I$243,$AD593)),_xlpm.MyAuditVal,IF($AA593=0,"",INDEX(My_Audit!H$2:H$456,$AA593)),_xlfn.IFS(_xlpm.MyAuditVal&lt;&gt;"",_xlpm.MyAuditVal,_xlpm.MacVal&lt;&gt;"",_xlpm.MacVal,_xlpm.WinVal&lt;&gt;"",_xlpm.WinVal,_xlpm.CSVVal&lt;&gt;"",_xlpm.CSVVal)),""))</f>
        <v/>
      </c>
      <c r="J593" s="41" t="str" cm="1">
        <f t="array" ref="J593">IF(($Y593+$Z593+$AA593+$AD593)=0,"",IFERROR(_xlfn.LET(_xlpm.CSVVal,IF($Y593=0,"",INDEX(CSV!J$2:J$510,$Y593)),_xlpm.MacVal,IF($Z593=0,"",INDEX(Output_Mac!J$2:J$500,$Z593)),_xlpm.WinVal,IF($AD593=0,"",INDEX(Output_Win!J$2:J$243,$AD593)),_xlpm.MyAuditVal,IF($AA593=0,"",INDEX(My_Audit!I$2:I$456,$AA593)),_xlfn.IFS(_xlpm.MyAuditVal&lt;&gt;"",_xlpm.MyAuditVal,_xlpm.MacVal&lt;&gt;"",_xlpm.MacVal,_xlpm.WinVal&lt;&gt;"",_xlpm.WinVal,_xlpm.CSVVal&lt;&gt;"",_xlpm.CSVVal)),""))</f>
        <v/>
      </c>
      <c r="K593" s="41" t="str" cm="1">
        <f t="array" ref="K593">IF(($Y593+$Z593+$AA593+$AD593)=0,"",IFERROR(_xlfn.LET(_xlpm.CSVVal,IF($Y593=0,"",INDEX(CSV!N$2:N$510,$Y593)),_xlpm.MacVal,IF($Z593=0,"",INDEX(Output_Mac!L$2:L$500,$Z593)),_xlpm.WinVal,IF($AD593=0,"",INDEX(Output_Win!L$2:L$243,$AD593)),_xlpm.MyAuditVal,IF($AA593=0,"",INDEX(My_Audit!J$2:J$456,$AA593)),_xlfn.IFS(_xlpm.MyAuditVal&lt;&gt;"",_xlpm.MyAuditVal,_xlpm.MacVal&lt;&gt;"",_xlpm.MacVal,_xlpm.WinVal&lt;&gt;"",_xlpm.WinVal,_xlpm.CSVVal&lt;&gt;"",_xlpm.CSVVal)),""))</f>
        <v/>
      </c>
      <c r="L593" s="41" t="str" cm="1">
        <f t="array" ref="L593">IF(($Y593+$Z593+$AA593+$AD593)=0,"",IFERROR(_xlfn.LET(_xlpm.CSVVal,IF($Y593=0,"",INDEX(CSV!Q$2:Q$510,$Y593)),_xlpm.MacVal,IF($Z593=0,"",INDEX(Output_Mac!M$2:M$500,$Z593)),_xlpm.WinVal,IF($AD593=0,"",INDEX(Output_Win!M$2:M$243,$AD593)),_xlpm.MyAuditVal,IF($AA593=0,"",INDEX(My_Audit!K$2:K$456,$AA593)),_xlfn.IFS(_xlpm.MyAuditVal&lt;&gt;"",_xlpm.MyAuditVal,_xlpm.MacVal&lt;&gt;"",_xlpm.MacVal,_xlpm.WinVal&lt;&gt;"",_xlpm.WinVal,_xlpm.CSVVal&lt;&gt;"",_xlpm.CSVVal)),""))</f>
        <v/>
      </c>
      <c r="M593" s="41" t="str" cm="1">
        <f t="array" ref="M593">IF(($Y593+$Z593+$AA593+$AD593)=0,"",ExpandDiagCodes(_xlfn.TEXTJOIN(", ",TRUE,IF($AA593=0,"",INDEX(My_Audit!N$2:N$456,$AA593)),IF($Z593=0,"",INDEX(Output_Mac!S$2:S$500,$Z593)),IF($AD593=0,"",INDEX(Output_Win!S$2:S$243,$AD593)),IF($Y593=0,"",INDEX(CSV!AE$2:AE$510,$Y593)))))</f>
        <v/>
      </c>
      <c r="N593" s="41" t="str" cm="1">
        <f t="array" ref="N593">IF(($Y593+$Z593+$AA593+$AD593)=0,"",IFERROR(_xlfn.LET(_xlpm.CSVVal,IF($Y593=0,"",INDEX(CSV!AG$2:AG$510,$Y593)),_xlpm.MacVal,IF($Z593=0,"",INDEX(Output_Mac!T$2:T$500,$Z593)),_xlpm.WinVal,IF($AD593=0,"",INDEX(Output_Win!T$2:T$243,$AD593)),_xlpm.MyAuditVal,IF($AA593=0,"",INDEX(My_Audit!O$2:O$456,$AA593)),_xlfn.IFS(_xlpm.MyAuditVal&lt;&gt;"",_xlpm.MyAuditVal,_xlpm.MacVal&lt;&gt;"",_xlpm.MacVal,_xlpm.WinVal&lt;&gt;"",_xlpm.WinVal,_xlpm.CSVVal&lt;&gt;"",_xlpm.CSVVal)),""))</f>
        <v/>
      </c>
      <c r="O593" s="40" t="str" cm="1">
        <f t="array" ref="O593">IF($AB593=0,"",INDEX(My_Audit!P$2:P$456,$AB593))&amp;""</f>
        <v/>
      </c>
      <c r="P593" s="40"/>
      <c r="Q593" s="41" t="str">
        <f>IF(LEFT(N593,4)="Pass","Nist SP 800-88",My_Audit!R593)&amp;""</f>
        <v/>
      </c>
      <c r="R593" s="40"/>
      <c r="S593" s="40"/>
      <c r="T593" s="41" t="str" cm="1">
        <f t="array" ref="T593">IF($AC593=0,"",INDEX(Models!J$2:J$605,$AC593))</f>
        <v/>
      </c>
      <c r="U593" s="40"/>
      <c r="V593" s="40"/>
      <c r="W593" s="79" t="str" cm="1">
        <f t="array" ref="W593">IF(($Z593+$AA593+$AD593)=0,"",ExpandDiagCodes(_xlfn.TEXTJOIN(", ",TRUE,IF($AA593=0,"",INDEX(My_Audit!L$2:L$456,$AA593)),IF($Z593=0,"",INDEX(Output_Mac!AA$2:AA$500,$Z593)),IF($AD593=0,"",INDEX(Output_Win!AA$2:AA$243,$AD593)))))</f>
        <v/>
      </c>
      <c r="Y593" s="80">
        <f>IFERROR(MATCH($A593,CSV!$A$2:$A$510,0),0)</f>
        <v>0</v>
      </c>
      <c r="Z593" s="80">
        <f>IFERROR(MATCH($A593,Output_Mac!$A$2:$A$500,0),0)</f>
        <v>0</v>
      </c>
      <c r="AA593" s="80">
        <f>IFERROR(MATCH($A593,My_Audit!$A$2:$A$456,0),0)</f>
        <v>0</v>
      </c>
      <c r="AB593" s="80">
        <f>IFERROR(MATCH($C593,My_Audit!$B$2:$B$456,0),0)</f>
        <v>0</v>
      </c>
      <c r="AC593" s="80">
        <f>IFERROR(MATCH($E593,Models!$I$2:$I$605,0),0)</f>
        <v>0</v>
      </c>
      <c r="AD593" s="80">
        <f>IFERROR(MATCH($A593,Output_Win!$A$2:$A$243,0),0)</f>
        <v>0</v>
      </c>
    </row>
    <row r="594" spans="1:30">
      <c r="A594" s="40" t="str">
        <f>_xlfn.TEXTJOIN("",TRUE,Input!$A$4,TEXT(ROW(My_Audit!A593)+Input!$A$8-1,"00"))</f>
        <v>W4981</v>
      </c>
      <c r="B594" s="40" t="str">
        <f>_xlfn.TEXTJOIN("-",TRUE,"ITD",Input!$A$2,A594)</f>
        <v>ITD-SHR11749-W4981</v>
      </c>
      <c r="C594" s="41" t="str" cm="1">
        <f t="array" ref="C594">IF(($Y594+$Z594+$AA594+$AD594)=0,"",IFERROR(_xlfn.LET(_xlpm.CSVVal,IF($Y594=0,"",INDEX(CSV!B$2:B$510,$Y594)),_xlpm.MacVal,IF($Z594=0,"",INDEX(Output_Mac!B$2:B$500,$Z594)),_xlpm.WinVal,IF($AD594=0,"",INDEX(Output_Win!B$2:B$243,$AD594)),_xlpm.MyAuditVal,IF($AA594=0,"",INDEX(My_Audit!B$2:B$456,$AA594)),_xlfn.IFS(_xlpm.MyAuditVal&lt;&gt;"",_xlpm.MyAuditVal,_xlpm.MacVal&lt;&gt;"",_xlpm.MacVal,_xlpm.WinVal&lt;&gt;"",_xlpm.WinVal,_xlpm.CSVVal&lt;&gt;"",_xlpm.CSVVal)),""))</f>
        <v/>
      </c>
      <c r="D594" s="41" t="str" cm="1">
        <f t="array" ref="D594">IF(($Y594+$Z594+$AA594+$AD594)=0,"",IFERROR(_xlfn.LET(_xlpm.CSVVal,IF($Y594=0,"",INDEX(CSV!C$2:C$510,$Y594)),_xlpm.MacVal,IF($Z594=0,"",INDEX(Output_Mac!D$2:D$500,$Z594)),_xlpm.WinVal,IF($AD594=0,"",INDEX(Output_Win!D$2:D$243,$AD594)),_xlpm.MyAuditVal,IF($AA594=0,"",INDEX(My_Audit!C$2:C$456,$AA594)),_xlfn.IFS(_xlpm.MyAuditVal&lt;&gt;"",_xlpm.MyAuditVal,_xlpm.MacVal&lt;&gt;"",_xlpm.MacVal,_xlpm.WinVal&lt;&gt;"",_xlpm.WinVal,_xlpm.CSVVal&lt;&gt;"",_xlpm.CSVVal)),""))</f>
        <v/>
      </c>
      <c r="E594" s="41" t="str" cm="1">
        <f t="array" ref="E594">IF(($Y594+$Z594+$AA594+$AD594)=0,"",IFERROR(_xlfn.LET(_xlpm.CSVVal,IF($Y594=0,"",INDEX(CSV!E$2:E$510,$Y594)),_xlpm.MacVal,IF($Z594=0,"",INDEX(Output_Mac!C$2:C$500,$Z594)),_xlpm.WinVal,IF($AD594=0,"",INDEX(Output_Win!C$2:C$243,$AD594)),_xlpm.MyAuditVal,IF($AA594=0,"",INDEX(My_Audit!D$2:D$456,$AA594)),_xlfn.IFS(_xlpm.MyAuditVal&lt;&gt;"",_xlpm.MyAuditVal,_xlpm.MacVal&lt;&gt;"",_xlpm.MacVal,_xlpm.WinVal&lt;&gt;"",_xlpm.WinVal,_xlpm.CSVVal&lt;&gt;"",_xlpm.CSVVal)),""))</f>
        <v/>
      </c>
      <c r="F594" s="41" t="str" cm="1">
        <f t="array" ref="F594">IF(($Y594+$Z594+$AA594+$AD594)=0,"",IFERROR(_xlfn.LET(_xlpm.CSVVal,IF($Y594=0,"",INDEX(CSV!F$2:F$510,$Y594)),_xlpm.MacVal,IF($Z594=0,"",INDEX(Output_Mac!E$2:E$500,$Z594)),_xlpm.WinVal,IF($AD594=0,"",INDEX(Output_Win!E$2:E$243,$AD594)),_xlpm.MyAuditVal,IF($AA594=0,"",INDEX(My_Audit!E$2:E$456,$AA594)),_xlfn.IFS(_xlpm.MyAuditVal&lt;&gt;"",_xlpm.MyAuditVal,_xlpm.MacVal&lt;&gt;"",_xlpm.MacVal,_xlpm.WinVal&lt;&gt;"",_xlpm.WinVal,_xlpm.CSVVal&lt;&gt;"",PROPER(_xlpm.CSVVal))),""))</f>
        <v/>
      </c>
      <c r="G594" s="41" t="str" cm="1">
        <f t="array" ref="G594">IF(($Y594+$Z594+$AA594+$AD594)=0,"",IFERROR(_xlfn.LET(_xlpm.CSVVal,IF($Y594=0,"",INDEX(CSV!G$2:G$510,$Y594)),_xlpm.MacVal,IF($Z594=0,"",INDEX(Output_Mac!G$2:G$500,$Z594)),_xlpm.WinVal,IF($AD594=0,"",INDEX(Output_Win!G$2:G$243,$AD594)),_xlpm.MyAuditVal,IF($AA594=0,"",INDEX(My_Audit!F$2:F$456,$AA594)),_xlfn.IFS(_xlpm.MyAuditVal&lt;&gt;"",_xlpm.MyAuditVal,_xlpm.MacVal&lt;&gt;"",_xlpm.MacVal,_xlpm.WinVal&lt;&gt;"",_xlpm.WinVal,_xlpm.CSVVal&lt;&gt;"",_xlpm.CSVVal)),""))</f>
        <v/>
      </c>
      <c r="H594" s="41" t="str" cm="1">
        <f t="array" ref="H594">IF($Z594&gt;0,INDEX(Output_Mac!H$2:H$500,$Z594),IF($AD594&gt;0,INDEX(Output_Win!H$2:H$243,$AD594),IF($AA594&gt;0,_xlfn.LET(_xlpm.MyAuditVal,INDEX(My_Audit!G$2:G$456,$AA594),IF(_xlpm.MyAuditVal=0,"",_xlpm.MyAuditVal)),"")))</f>
        <v/>
      </c>
      <c r="I594" s="41" t="str" cm="1">
        <f t="array" ref="I594">IF(($Y594+$Z594+$AA594+$AD594)=0,"",IFERROR(_xlfn.LET(_xlpm.CSVVal,IF($Y594=0,"",INDEX(CSV!H$2:H$510,$Y594)),_xlpm.MacVal,IF($Z594=0,"",INDEX(Output_Mac!I$2:I$500,$Z594)),_xlpm.WinVal,IF($AD594=0,"",INDEX(Output_Win!I$2:I$243,$AD594)),_xlpm.MyAuditVal,IF($AA594=0,"",INDEX(My_Audit!H$2:H$456,$AA594)),_xlfn.IFS(_xlpm.MyAuditVal&lt;&gt;"",_xlpm.MyAuditVal,_xlpm.MacVal&lt;&gt;"",_xlpm.MacVal,_xlpm.WinVal&lt;&gt;"",_xlpm.WinVal,_xlpm.CSVVal&lt;&gt;"",_xlpm.CSVVal)),""))</f>
        <v/>
      </c>
      <c r="J594" s="41" t="str" cm="1">
        <f t="array" ref="J594">IF(($Y594+$Z594+$AA594+$AD594)=0,"",IFERROR(_xlfn.LET(_xlpm.CSVVal,IF($Y594=0,"",INDEX(CSV!J$2:J$510,$Y594)),_xlpm.MacVal,IF($Z594=0,"",INDEX(Output_Mac!J$2:J$500,$Z594)),_xlpm.WinVal,IF($AD594=0,"",INDEX(Output_Win!J$2:J$243,$AD594)),_xlpm.MyAuditVal,IF($AA594=0,"",INDEX(My_Audit!I$2:I$456,$AA594)),_xlfn.IFS(_xlpm.MyAuditVal&lt;&gt;"",_xlpm.MyAuditVal,_xlpm.MacVal&lt;&gt;"",_xlpm.MacVal,_xlpm.WinVal&lt;&gt;"",_xlpm.WinVal,_xlpm.CSVVal&lt;&gt;"",_xlpm.CSVVal)),""))</f>
        <v/>
      </c>
      <c r="K594" s="41" t="str" cm="1">
        <f t="array" ref="K594">IF(($Y594+$Z594+$AA594+$AD594)=0,"",IFERROR(_xlfn.LET(_xlpm.CSVVal,IF($Y594=0,"",INDEX(CSV!N$2:N$510,$Y594)),_xlpm.MacVal,IF($Z594=0,"",INDEX(Output_Mac!L$2:L$500,$Z594)),_xlpm.WinVal,IF($AD594=0,"",INDEX(Output_Win!L$2:L$243,$AD594)),_xlpm.MyAuditVal,IF($AA594=0,"",INDEX(My_Audit!J$2:J$456,$AA594)),_xlfn.IFS(_xlpm.MyAuditVal&lt;&gt;"",_xlpm.MyAuditVal,_xlpm.MacVal&lt;&gt;"",_xlpm.MacVal,_xlpm.WinVal&lt;&gt;"",_xlpm.WinVal,_xlpm.CSVVal&lt;&gt;"",_xlpm.CSVVal)),""))</f>
        <v/>
      </c>
      <c r="L594" s="41" t="str" cm="1">
        <f t="array" ref="L594">IF(($Y594+$Z594+$AA594+$AD594)=0,"",IFERROR(_xlfn.LET(_xlpm.CSVVal,IF($Y594=0,"",INDEX(CSV!Q$2:Q$510,$Y594)),_xlpm.MacVal,IF($Z594=0,"",INDEX(Output_Mac!M$2:M$500,$Z594)),_xlpm.WinVal,IF($AD594=0,"",INDEX(Output_Win!M$2:M$243,$AD594)),_xlpm.MyAuditVal,IF($AA594=0,"",INDEX(My_Audit!K$2:K$456,$AA594)),_xlfn.IFS(_xlpm.MyAuditVal&lt;&gt;"",_xlpm.MyAuditVal,_xlpm.MacVal&lt;&gt;"",_xlpm.MacVal,_xlpm.WinVal&lt;&gt;"",_xlpm.WinVal,_xlpm.CSVVal&lt;&gt;"",_xlpm.CSVVal)),""))</f>
        <v/>
      </c>
      <c r="M594" s="41" t="str" cm="1">
        <f t="array" ref="M594">IF(($Y594+$Z594+$AA594+$AD594)=0,"",ExpandDiagCodes(_xlfn.TEXTJOIN(", ",TRUE,IF($AA594=0,"",INDEX(My_Audit!N$2:N$456,$AA594)),IF($Z594=0,"",INDEX(Output_Mac!S$2:S$500,$Z594)),IF($AD594=0,"",INDEX(Output_Win!S$2:S$243,$AD594)),IF($Y594=0,"",INDEX(CSV!AE$2:AE$510,$Y594)))))</f>
        <v/>
      </c>
      <c r="N594" s="41" t="str" cm="1">
        <f t="array" ref="N594">IF(($Y594+$Z594+$AA594+$AD594)=0,"",IFERROR(_xlfn.LET(_xlpm.CSVVal,IF($Y594=0,"",INDEX(CSV!AG$2:AG$510,$Y594)),_xlpm.MacVal,IF($Z594=0,"",INDEX(Output_Mac!T$2:T$500,$Z594)),_xlpm.WinVal,IF($AD594=0,"",INDEX(Output_Win!T$2:T$243,$AD594)),_xlpm.MyAuditVal,IF($AA594=0,"",INDEX(My_Audit!O$2:O$456,$AA594)),_xlfn.IFS(_xlpm.MyAuditVal&lt;&gt;"",_xlpm.MyAuditVal,_xlpm.MacVal&lt;&gt;"",_xlpm.MacVal,_xlpm.WinVal&lt;&gt;"",_xlpm.WinVal,_xlpm.CSVVal&lt;&gt;"",_xlpm.CSVVal)),""))</f>
        <v/>
      </c>
      <c r="O594" s="40" t="str" cm="1">
        <f t="array" ref="O594">IF($AB594=0,"",INDEX(My_Audit!P$2:P$456,$AB594))&amp;""</f>
        <v/>
      </c>
      <c r="P594" s="40"/>
      <c r="Q594" s="41" t="str">
        <f>IF(LEFT(N594,4)="Pass","Nist SP 800-88",My_Audit!R594)&amp;""</f>
        <v/>
      </c>
      <c r="R594" s="40"/>
      <c r="S594" s="40"/>
      <c r="T594" s="41" t="str" cm="1">
        <f t="array" ref="T594">IF($AC594=0,"",INDEX(Models!J$2:J$605,$AC594))</f>
        <v/>
      </c>
      <c r="U594" s="40"/>
      <c r="V594" s="40"/>
      <c r="W594" s="79" t="str" cm="1">
        <f t="array" ref="W594">IF(($Z594+$AA594+$AD594)=0,"",ExpandDiagCodes(_xlfn.TEXTJOIN(", ",TRUE,IF($AA594=0,"",INDEX(My_Audit!L$2:L$456,$AA594)),IF($Z594=0,"",INDEX(Output_Mac!AA$2:AA$500,$Z594)),IF($AD594=0,"",INDEX(Output_Win!AA$2:AA$243,$AD594)))))</f>
        <v/>
      </c>
      <c r="Y594" s="80">
        <f>IFERROR(MATCH($A594,CSV!$A$2:$A$510,0),0)</f>
        <v>0</v>
      </c>
      <c r="Z594" s="80">
        <f>IFERROR(MATCH($A594,Output_Mac!$A$2:$A$500,0),0)</f>
        <v>0</v>
      </c>
      <c r="AA594" s="80">
        <f>IFERROR(MATCH($A594,My_Audit!$A$2:$A$456,0),0)</f>
        <v>0</v>
      </c>
      <c r="AB594" s="80">
        <f>IFERROR(MATCH($C594,My_Audit!$B$2:$B$456,0),0)</f>
        <v>0</v>
      </c>
      <c r="AC594" s="80">
        <f>IFERROR(MATCH($E594,Models!$I$2:$I$605,0),0)</f>
        <v>0</v>
      </c>
      <c r="AD594" s="80">
        <f>IFERROR(MATCH($A594,Output_Win!$A$2:$A$243,0),0)</f>
        <v>0</v>
      </c>
    </row>
    <row r="595" spans="1:30">
      <c r="A595" s="40" t="str">
        <f>_xlfn.TEXTJOIN("",TRUE,Input!$A$4,TEXT(ROW(My_Audit!A594)+Input!$A$8-1,"00"))</f>
        <v>W4982</v>
      </c>
      <c r="B595" s="40" t="str">
        <f>_xlfn.TEXTJOIN("-",TRUE,"ITD",Input!$A$2,A595)</f>
        <v>ITD-SHR11749-W4982</v>
      </c>
      <c r="C595" s="41" t="str" cm="1">
        <f t="array" ref="C595">IF(($Y595+$Z595+$AA595+$AD595)=0,"",IFERROR(_xlfn.LET(_xlpm.CSVVal,IF($Y595=0,"",INDEX(CSV!B$2:B$510,$Y595)),_xlpm.MacVal,IF($Z595=0,"",INDEX(Output_Mac!B$2:B$500,$Z595)),_xlpm.WinVal,IF($AD595=0,"",INDEX(Output_Win!B$2:B$243,$AD595)),_xlpm.MyAuditVal,IF($AA595=0,"",INDEX(My_Audit!B$2:B$456,$AA595)),_xlfn.IFS(_xlpm.MyAuditVal&lt;&gt;"",_xlpm.MyAuditVal,_xlpm.MacVal&lt;&gt;"",_xlpm.MacVal,_xlpm.WinVal&lt;&gt;"",_xlpm.WinVal,_xlpm.CSVVal&lt;&gt;"",_xlpm.CSVVal)),""))</f>
        <v/>
      </c>
      <c r="D595" s="41" t="str" cm="1">
        <f t="array" ref="D595">IF(($Y595+$Z595+$AA595+$AD595)=0,"",IFERROR(_xlfn.LET(_xlpm.CSVVal,IF($Y595=0,"",INDEX(CSV!C$2:C$510,$Y595)),_xlpm.MacVal,IF($Z595=0,"",INDEX(Output_Mac!D$2:D$500,$Z595)),_xlpm.WinVal,IF($AD595=0,"",INDEX(Output_Win!D$2:D$243,$AD595)),_xlpm.MyAuditVal,IF($AA595=0,"",INDEX(My_Audit!C$2:C$456,$AA595)),_xlfn.IFS(_xlpm.MyAuditVal&lt;&gt;"",_xlpm.MyAuditVal,_xlpm.MacVal&lt;&gt;"",_xlpm.MacVal,_xlpm.WinVal&lt;&gt;"",_xlpm.WinVal,_xlpm.CSVVal&lt;&gt;"",_xlpm.CSVVal)),""))</f>
        <v/>
      </c>
      <c r="E595" s="41" t="str" cm="1">
        <f t="array" ref="E595">IF(($Y595+$Z595+$AA595+$AD595)=0,"",IFERROR(_xlfn.LET(_xlpm.CSVVal,IF($Y595=0,"",INDEX(CSV!E$2:E$510,$Y595)),_xlpm.MacVal,IF($Z595=0,"",INDEX(Output_Mac!C$2:C$500,$Z595)),_xlpm.WinVal,IF($AD595=0,"",INDEX(Output_Win!C$2:C$243,$AD595)),_xlpm.MyAuditVal,IF($AA595=0,"",INDEX(My_Audit!D$2:D$456,$AA595)),_xlfn.IFS(_xlpm.MyAuditVal&lt;&gt;"",_xlpm.MyAuditVal,_xlpm.MacVal&lt;&gt;"",_xlpm.MacVal,_xlpm.WinVal&lt;&gt;"",_xlpm.WinVal,_xlpm.CSVVal&lt;&gt;"",_xlpm.CSVVal)),""))</f>
        <v/>
      </c>
      <c r="F595" s="41" t="str" cm="1">
        <f t="array" ref="F595">IF(($Y595+$Z595+$AA595+$AD595)=0,"",IFERROR(_xlfn.LET(_xlpm.CSVVal,IF($Y595=0,"",INDEX(CSV!F$2:F$510,$Y595)),_xlpm.MacVal,IF($Z595=0,"",INDEX(Output_Mac!E$2:E$500,$Z595)),_xlpm.WinVal,IF($AD595=0,"",INDEX(Output_Win!E$2:E$243,$AD595)),_xlpm.MyAuditVal,IF($AA595=0,"",INDEX(My_Audit!E$2:E$456,$AA595)),_xlfn.IFS(_xlpm.MyAuditVal&lt;&gt;"",_xlpm.MyAuditVal,_xlpm.MacVal&lt;&gt;"",_xlpm.MacVal,_xlpm.WinVal&lt;&gt;"",_xlpm.WinVal,_xlpm.CSVVal&lt;&gt;"",PROPER(_xlpm.CSVVal))),""))</f>
        <v/>
      </c>
      <c r="G595" s="41" t="str" cm="1">
        <f t="array" ref="G595">IF(($Y595+$Z595+$AA595+$AD595)=0,"",IFERROR(_xlfn.LET(_xlpm.CSVVal,IF($Y595=0,"",INDEX(CSV!G$2:G$510,$Y595)),_xlpm.MacVal,IF($Z595=0,"",INDEX(Output_Mac!G$2:G$500,$Z595)),_xlpm.WinVal,IF($AD595=0,"",INDEX(Output_Win!G$2:G$243,$AD595)),_xlpm.MyAuditVal,IF($AA595=0,"",INDEX(My_Audit!F$2:F$456,$AA595)),_xlfn.IFS(_xlpm.MyAuditVal&lt;&gt;"",_xlpm.MyAuditVal,_xlpm.MacVal&lt;&gt;"",_xlpm.MacVal,_xlpm.WinVal&lt;&gt;"",_xlpm.WinVal,_xlpm.CSVVal&lt;&gt;"",_xlpm.CSVVal)),""))</f>
        <v/>
      </c>
      <c r="H595" s="41" t="str" cm="1">
        <f t="array" ref="H595">IF($Z595&gt;0,INDEX(Output_Mac!H$2:H$500,$Z595),IF($AD595&gt;0,INDEX(Output_Win!H$2:H$243,$AD595),IF($AA595&gt;0,_xlfn.LET(_xlpm.MyAuditVal,INDEX(My_Audit!G$2:G$456,$AA595),IF(_xlpm.MyAuditVal=0,"",_xlpm.MyAuditVal)),"")))</f>
        <v/>
      </c>
      <c r="I595" s="41" t="str" cm="1">
        <f t="array" ref="I595">IF(($Y595+$Z595+$AA595+$AD595)=0,"",IFERROR(_xlfn.LET(_xlpm.CSVVal,IF($Y595=0,"",INDEX(CSV!H$2:H$510,$Y595)),_xlpm.MacVal,IF($Z595=0,"",INDEX(Output_Mac!I$2:I$500,$Z595)),_xlpm.WinVal,IF($AD595=0,"",INDEX(Output_Win!I$2:I$243,$AD595)),_xlpm.MyAuditVal,IF($AA595=0,"",INDEX(My_Audit!H$2:H$456,$AA595)),_xlfn.IFS(_xlpm.MyAuditVal&lt;&gt;"",_xlpm.MyAuditVal,_xlpm.MacVal&lt;&gt;"",_xlpm.MacVal,_xlpm.WinVal&lt;&gt;"",_xlpm.WinVal,_xlpm.CSVVal&lt;&gt;"",_xlpm.CSVVal)),""))</f>
        <v/>
      </c>
      <c r="J595" s="41" t="str" cm="1">
        <f t="array" ref="J595">IF(($Y595+$Z595+$AA595+$AD595)=0,"",IFERROR(_xlfn.LET(_xlpm.CSVVal,IF($Y595=0,"",INDEX(CSV!J$2:J$510,$Y595)),_xlpm.MacVal,IF($Z595=0,"",INDEX(Output_Mac!J$2:J$500,$Z595)),_xlpm.WinVal,IF($AD595=0,"",INDEX(Output_Win!J$2:J$243,$AD595)),_xlpm.MyAuditVal,IF($AA595=0,"",INDEX(My_Audit!I$2:I$456,$AA595)),_xlfn.IFS(_xlpm.MyAuditVal&lt;&gt;"",_xlpm.MyAuditVal,_xlpm.MacVal&lt;&gt;"",_xlpm.MacVal,_xlpm.WinVal&lt;&gt;"",_xlpm.WinVal,_xlpm.CSVVal&lt;&gt;"",_xlpm.CSVVal)),""))</f>
        <v/>
      </c>
      <c r="K595" s="41" t="str" cm="1">
        <f t="array" ref="K595">IF(($Y595+$Z595+$AA595+$AD595)=0,"",IFERROR(_xlfn.LET(_xlpm.CSVVal,IF($Y595=0,"",INDEX(CSV!N$2:N$510,$Y595)),_xlpm.MacVal,IF($Z595=0,"",INDEX(Output_Mac!L$2:L$500,$Z595)),_xlpm.WinVal,IF($AD595=0,"",INDEX(Output_Win!L$2:L$243,$AD595)),_xlpm.MyAuditVal,IF($AA595=0,"",INDEX(My_Audit!J$2:J$456,$AA595)),_xlfn.IFS(_xlpm.MyAuditVal&lt;&gt;"",_xlpm.MyAuditVal,_xlpm.MacVal&lt;&gt;"",_xlpm.MacVal,_xlpm.WinVal&lt;&gt;"",_xlpm.WinVal,_xlpm.CSVVal&lt;&gt;"",_xlpm.CSVVal)),""))</f>
        <v/>
      </c>
      <c r="L595" s="41" t="str" cm="1">
        <f t="array" ref="L595">IF(($Y595+$Z595+$AA595+$AD595)=0,"",IFERROR(_xlfn.LET(_xlpm.CSVVal,IF($Y595=0,"",INDEX(CSV!Q$2:Q$510,$Y595)),_xlpm.MacVal,IF($Z595=0,"",INDEX(Output_Mac!M$2:M$500,$Z595)),_xlpm.WinVal,IF($AD595=0,"",INDEX(Output_Win!M$2:M$243,$AD595)),_xlpm.MyAuditVal,IF($AA595=0,"",INDEX(My_Audit!K$2:K$456,$AA595)),_xlfn.IFS(_xlpm.MyAuditVal&lt;&gt;"",_xlpm.MyAuditVal,_xlpm.MacVal&lt;&gt;"",_xlpm.MacVal,_xlpm.WinVal&lt;&gt;"",_xlpm.WinVal,_xlpm.CSVVal&lt;&gt;"",_xlpm.CSVVal)),""))</f>
        <v/>
      </c>
      <c r="M595" s="41" t="str" cm="1">
        <f t="array" ref="M595">IF(($Y595+$Z595+$AA595+$AD595)=0,"",ExpandDiagCodes(_xlfn.TEXTJOIN(", ",TRUE,IF($AA595=0,"",INDEX(My_Audit!N$2:N$456,$AA595)),IF($Z595=0,"",INDEX(Output_Mac!S$2:S$500,$Z595)),IF($AD595=0,"",INDEX(Output_Win!S$2:S$243,$AD595)),IF($Y595=0,"",INDEX(CSV!AE$2:AE$510,$Y595)))))</f>
        <v/>
      </c>
      <c r="N595" s="41" t="str" cm="1">
        <f t="array" ref="N595">IF(($Y595+$Z595+$AA595+$AD595)=0,"",IFERROR(_xlfn.LET(_xlpm.CSVVal,IF($Y595=0,"",INDEX(CSV!AG$2:AG$510,$Y595)),_xlpm.MacVal,IF($Z595=0,"",INDEX(Output_Mac!T$2:T$500,$Z595)),_xlpm.WinVal,IF($AD595=0,"",INDEX(Output_Win!T$2:T$243,$AD595)),_xlpm.MyAuditVal,IF($AA595=0,"",INDEX(My_Audit!O$2:O$456,$AA595)),_xlfn.IFS(_xlpm.MyAuditVal&lt;&gt;"",_xlpm.MyAuditVal,_xlpm.MacVal&lt;&gt;"",_xlpm.MacVal,_xlpm.WinVal&lt;&gt;"",_xlpm.WinVal,_xlpm.CSVVal&lt;&gt;"",_xlpm.CSVVal)),""))</f>
        <v/>
      </c>
      <c r="O595" s="40" t="str" cm="1">
        <f t="array" ref="O595">IF($AB595=0,"",INDEX(My_Audit!P$2:P$456,$AB595))&amp;""</f>
        <v/>
      </c>
      <c r="P595" s="40"/>
      <c r="Q595" s="41" t="str">
        <f>IF(LEFT(N595,4)="Pass","Nist SP 800-88",My_Audit!R595)&amp;""</f>
        <v/>
      </c>
      <c r="R595" s="40"/>
      <c r="S595" s="40"/>
      <c r="T595" s="41" t="str" cm="1">
        <f t="array" ref="T595">IF($AC595=0,"",INDEX(Models!J$2:J$605,$AC595))</f>
        <v/>
      </c>
      <c r="U595" s="40"/>
      <c r="V595" s="40"/>
      <c r="W595" s="79" t="str" cm="1">
        <f t="array" ref="W595">IF(($Z595+$AA595+$AD595)=0,"",ExpandDiagCodes(_xlfn.TEXTJOIN(", ",TRUE,IF($AA595=0,"",INDEX(My_Audit!L$2:L$456,$AA595)),IF($Z595=0,"",INDEX(Output_Mac!AA$2:AA$500,$Z595)),IF($AD595=0,"",INDEX(Output_Win!AA$2:AA$243,$AD595)))))</f>
        <v/>
      </c>
      <c r="Y595" s="80">
        <f>IFERROR(MATCH($A595,CSV!$A$2:$A$510,0),0)</f>
        <v>0</v>
      </c>
      <c r="Z595" s="80">
        <f>IFERROR(MATCH($A595,Output_Mac!$A$2:$A$500,0),0)</f>
        <v>0</v>
      </c>
      <c r="AA595" s="80">
        <f>IFERROR(MATCH($A595,My_Audit!$A$2:$A$456,0),0)</f>
        <v>0</v>
      </c>
      <c r="AB595" s="80">
        <f>IFERROR(MATCH($C595,My_Audit!$B$2:$B$456,0),0)</f>
        <v>0</v>
      </c>
      <c r="AC595" s="80">
        <f>IFERROR(MATCH($E595,Models!$I$2:$I$605,0),0)</f>
        <v>0</v>
      </c>
      <c r="AD595" s="80">
        <f>IFERROR(MATCH($A595,Output_Win!$A$2:$A$243,0),0)</f>
        <v>0</v>
      </c>
    </row>
    <row r="596" spans="1:30">
      <c r="A596" s="40" t="str">
        <f>_xlfn.TEXTJOIN("",TRUE,Input!$A$4,TEXT(ROW(My_Audit!A595)+Input!$A$8-1,"00"))</f>
        <v>W4983</v>
      </c>
      <c r="B596" s="40" t="str">
        <f>_xlfn.TEXTJOIN("-",TRUE,"ITD",Input!$A$2,A596)</f>
        <v>ITD-SHR11749-W4983</v>
      </c>
      <c r="C596" s="41" t="str" cm="1">
        <f t="array" ref="C596">IF(($Y596+$Z596+$AA596+$AD596)=0,"",IFERROR(_xlfn.LET(_xlpm.CSVVal,IF($Y596=0,"",INDEX(CSV!B$2:B$510,$Y596)),_xlpm.MacVal,IF($Z596=0,"",INDEX(Output_Mac!B$2:B$500,$Z596)),_xlpm.WinVal,IF($AD596=0,"",INDEX(Output_Win!B$2:B$243,$AD596)),_xlpm.MyAuditVal,IF($AA596=0,"",INDEX(My_Audit!B$2:B$456,$AA596)),_xlfn.IFS(_xlpm.MyAuditVal&lt;&gt;"",_xlpm.MyAuditVal,_xlpm.MacVal&lt;&gt;"",_xlpm.MacVal,_xlpm.WinVal&lt;&gt;"",_xlpm.WinVal,_xlpm.CSVVal&lt;&gt;"",_xlpm.CSVVal)),""))</f>
        <v/>
      </c>
      <c r="D596" s="41" t="str" cm="1">
        <f t="array" ref="D596">IF(($Y596+$Z596+$AA596+$AD596)=0,"",IFERROR(_xlfn.LET(_xlpm.CSVVal,IF($Y596=0,"",INDEX(CSV!C$2:C$510,$Y596)),_xlpm.MacVal,IF($Z596=0,"",INDEX(Output_Mac!D$2:D$500,$Z596)),_xlpm.WinVal,IF($AD596=0,"",INDEX(Output_Win!D$2:D$243,$AD596)),_xlpm.MyAuditVal,IF($AA596=0,"",INDEX(My_Audit!C$2:C$456,$AA596)),_xlfn.IFS(_xlpm.MyAuditVal&lt;&gt;"",_xlpm.MyAuditVal,_xlpm.MacVal&lt;&gt;"",_xlpm.MacVal,_xlpm.WinVal&lt;&gt;"",_xlpm.WinVal,_xlpm.CSVVal&lt;&gt;"",_xlpm.CSVVal)),""))</f>
        <v/>
      </c>
      <c r="E596" s="41" t="str" cm="1">
        <f t="array" ref="E596">IF(($Y596+$Z596+$AA596+$AD596)=0,"",IFERROR(_xlfn.LET(_xlpm.CSVVal,IF($Y596=0,"",INDEX(CSV!E$2:E$510,$Y596)),_xlpm.MacVal,IF($Z596=0,"",INDEX(Output_Mac!C$2:C$500,$Z596)),_xlpm.WinVal,IF($AD596=0,"",INDEX(Output_Win!C$2:C$243,$AD596)),_xlpm.MyAuditVal,IF($AA596=0,"",INDEX(My_Audit!D$2:D$456,$AA596)),_xlfn.IFS(_xlpm.MyAuditVal&lt;&gt;"",_xlpm.MyAuditVal,_xlpm.MacVal&lt;&gt;"",_xlpm.MacVal,_xlpm.WinVal&lt;&gt;"",_xlpm.WinVal,_xlpm.CSVVal&lt;&gt;"",_xlpm.CSVVal)),""))</f>
        <v/>
      </c>
      <c r="F596" s="41" t="str" cm="1">
        <f t="array" ref="F596">IF(($Y596+$Z596+$AA596+$AD596)=0,"",IFERROR(_xlfn.LET(_xlpm.CSVVal,IF($Y596=0,"",INDEX(CSV!F$2:F$510,$Y596)),_xlpm.MacVal,IF($Z596=0,"",INDEX(Output_Mac!E$2:E$500,$Z596)),_xlpm.WinVal,IF($AD596=0,"",INDEX(Output_Win!E$2:E$243,$AD596)),_xlpm.MyAuditVal,IF($AA596=0,"",INDEX(My_Audit!E$2:E$456,$AA596)),_xlfn.IFS(_xlpm.MyAuditVal&lt;&gt;"",_xlpm.MyAuditVal,_xlpm.MacVal&lt;&gt;"",_xlpm.MacVal,_xlpm.WinVal&lt;&gt;"",_xlpm.WinVal,_xlpm.CSVVal&lt;&gt;"",PROPER(_xlpm.CSVVal))),""))</f>
        <v/>
      </c>
      <c r="G596" s="41" t="str" cm="1">
        <f t="array" ref="G596">IF(($Y596+$Z596+$AA596+$AD596)=0,"",IFERROR(_xlfn.LET(_xlpm.CSVVal,IF($Y596=0,"",INDEX(CSV!G$2:G$510,$Y596)),_xlpm.MacVal,IF($Z596=0,"",INDEX(Output_Mac!G$2:G$500,$Z596)),_xlpm.WinVal,IF($AD596=0,"",INDEX(Output_Win!G$2:G$243,$AD596)),_xlpm.MyAuditVal,IF($AA596=0,"",INDEX(My_Audit!F$2:F$456,$AA596)),_xlfn.IFS(_xlpm.MyAuditVal&lt;&gt;"",_xlpm.MyAuditVal,_xlpm.MacVal&lt;&gt;"",_xlpm.MacVal,_xlpm.WinVal&lt;&gt;"",_xlpm.WinVal,_xlpm.CSVVal&lt;&gt;"",_xlpm.CSVVal)),""))</f>
        <v/>
      </c>
      <c r="H596" s="41" t="str" cm="1">
        <f t="array" ref="H596">IF($Z596&gt;0,INDEX(Output_Mac!H$2:H$500,$Z596),IF($AD596&gt;0,INDEX(Output_Win!H$2:H$243,$AD596),IF($AA596&gt;0,_xlfn.LET(_xlpm.MyAuditVal,INDEX(My_Audit!G$2:G$456,$AA596),IF(_xlpm.MyAuditVal=0,"",_xlpm.MyAuditVal)),"")))</f>
        <v/>
      </c>
      <c r="I596" s="41" t="str" cm="1">
        <f t="array" ref="I596">IF(($Y596+$Z596+$AA596+$AD596)=0,"",IFERROR(_xlfn.LET(_xlpm.CSVVal,IF($Y596=0,"",INDEX(CSV!H$2:H$510,$Y596)),_xlpm.MacVal,IF($Z596=0,"",INDEX(Output_Mac!I$2:I$500,$Z596)),_xlpm.WinVal,IF($AD596=0,"",INDEX(Output_Win!I$2:I$243,$AD596)),_xlpm.MyAuditVal,IF($AA596=0,"",INDEX(My_Audit!H$2:H$456,$AA596)),_xlfn.IFS(_xlpm.MyAuditVal&lt;&gt;"",_xlpm.MyAuditVal,_xlpm.MacVal&lt;&gt;"",_xlpm.MacVal,_xlpm.WinVal&lt;&gt;"",_xlpm.WinVal,_xlpm.CSVVal&lt;&gt;"",_xlpm.CSVVal)),""))</f>
        <v/>
      </c>
      <c r="J596" s="41" t="str" cm="1">
        <f t="array" ref="J596">IF(($Y596+$Z596+$AA596+$AD596)=0,"",IFERROR(_xlfn.LET(_xlpm.CSVVal,IF($Y596=0,"",INDEX(CSV!J$2:J$510,$Y596)),_xlpm.MacVal,IF($Z596=0,"",INDEX(Output_Mac!J$2:J$500,$Z596)),_xlpm.WinVal,IF($AD596=0,"",INDEX(Output_Win!J$2:J$243,$AD596)),_xlpm.MyAuditVal,IF($AA596=0,"",INDEX(My_Audit!I$2:I$456,$AA596)),_xlfn.IFS(_xlpm.MyAuditVal&lt;&gt;"",_xlpm.MyAuditVal,_xlpm.MacVal&lt;&gt;"",_xlpm.MacVal,_xlpm.WinVal&lt;&gt;"",_xlpm.WinVal,_xlpm.CSVVal&lt;&gt;"",_xlpm.CSVVal)),""))</f>
        <v/>
      </c>
      <c r="K596" s="41" t="str" cm="1">
        <f t="array" ref="K596">IF(($Y596+$Z596+$AA596+$AD596)=0,"",IFERROR(_xlfn.LET(_xlpm.CSVVal,IF($Y596=0,"",INDEX(CSV!N$2:N$510,$Y596)),_xlpm.MacVal,IF($Z596=0,"",INDEX(Output_Mac!L$2:L$500,$Z596)),_xlpm.WinVal,IF($AD596=0,"",INDEX(Output_Win!L$2:L$243,$AD596)),_xlpm.MyAuditVal,IF($AA596=0,"",INDEX(My_Audit!J$2:J$456,$AA596)),_xlfn.IFS(_xlpm.MyAuditVal&lt;&gt;"",_xlpm.MyAuditVal,_xlpm.MacVal&lt;&gt;"",_xlpm.MacVal,_xlpm.WinVal&lt;&gt;"",_xlpm.WinVal,_xlpm.CSVVal&lt;&gt;"",_xlpm.CSVVal)),""))</f>
        <v/>
      </c>
      <c r="L596" s="41" t="str" cm="1">
        <f t="array" ref="L596">IF(($Y596+$Z596+$AA596+$AD596)=0,"",IFERROR(_xlfn.LET(_xlpm.CSVVal,IF($Y596=0,"",INDEX(CSV!Q$2:Q$510,$Y596)),_xlpm.MacVal,IF($Z596=0,"",INDEX(Output_Mac!M$2:M$500,$Z596)),_xlpm.WinVal,IF($AD596=0,"",INDEX(Output_Win!M$2:M$243,$AD596)),_xlpm.MyAuditVal,IF($AA596=0,"",INDEX(My_Audit!K$2:K$456,$AA596)),_xlfn.IFS(_xlpm.MyAuditVal&lt;&gt;"",_xlpm.MyAuditVal,_xlpm.MacVal&lt;&gt;"",_xlpm.MacVal,_xlpm.WinVal&lt;&gt;"",_xlpm.WinVal,_xlpm.CSVVal&lt;&gt;"",_xlpm.CSVVal)),""))</f>
        <v/>
      </c>
      <c r="M596" s="41" t="str" cm="1">
        <f t="array" ref="M596">IF(($Y596+$Z596+$AA596+$AD596)=0,"",ExpandDiagCodes(_xlfn.TEXTJOIN(", ",TRUE,IF($AA596=0,"",INDEX(My_Audit!N$2:N$456,$AA596)),IF($Z596=0,"",INDEX(Output_Mac!S$2:S$500,$Z596)),IF($AD596=0,"",INDEX(Output_Win!S$2:S$243,$AD596)),IF($Y596=0,"",INDEX(CSV!AE$2:AE$510,$Y596)))))</f>
        <v/>
      </c>
      <c r="N596" s="41" t="str" cm="1">
        <f t="array" ref="N596">IF(($Y596+$Z596+$AA596+$AD596)=0,"",IFERROR(_xlfn.LET(_xlpm.CSVVal,IF($Y596=0,"",INDEX(CSV!AG$2:AG$510,$Y596)),_xlpm.MacVal,IF($Z596=0,"",INDEX(Output_Mac!T$2:T$500,$Z596)),_xlpm.WinVal,IF($AD596=0,"",INDEX(Output_Win!T$2:T$243,$AD596)),_xlpm.MyAuditVal,IF($AA596=0,"",INDEX(My_Audit!O$2:O$456,$AA596)),_xlfn.IFS(_xlpm.MyAuditVal&lt;&gt;"",_xlpm.MyAuditVal,_xlpm.MacVal&lt;&gt;"",_xlpm.MacVal,_xlpm.WinVal&lt;&gt;"",_xlpm.WinVal,_xlpm.CSVVal&lt;&gt;"",_xlpm.CSVVal)),""))</f>
        <v/>
      </c>
      <c r="O596" s="40" t="str" cm="1">
        <f t="array" ref="O596">IF($AB596=0,"",INDEX(My_Audit!P$2:P$456,$AB596))&amp;""</f>
        <v/>
      </c>
      <c r="P596" s="40"/>
      <c r="Q596" s="41" t="str">
        <f>IF(LEFT(N596,4)="Pass","Nist SP 800-88",My_Audit!R596)&amp;""</f>
        <v/>
      </c>
      <c r="R596" s="40"/>
      <c r="S596" s="40"/>
      <c r="T596" s="41" t="str" cm="1">
        <f t="array" ref="T596">IF($AC596=0,"",INDEX(Models!J$2:J$605,$AC596))</f>
        <v/>
      </c>
      <c r="U596" s="40"/>
      <c r="V596" s="40"/>
      <c r="W596" s="79" t="str" cm="1">
        <f t="array" ref="W596">IF(($Z596+$AA596+$AD596)=0,"",ExpandDiagCodes(_xlfn.TEXTJOIN(", ",TRUE,IF($AA596=0,"",INDEX(My_Audit!L$2:L$456,$AA596)),IF($Z596=0,"",INDEX(Output_Mac!AA$2:AA$500,$Z596)),IF($AD596=0,"",INDEX(Output_Win!AA$2:AA$243,$AD596)))))</f>
        <v/>
      </c>
      <c r="Y596" s="80">
        <f>IFERROR(MATCH($A596,CSV!$A$2:$A$510,0),0)</f>
        <v>0</v>
      </c>
      <c r="Z596" s="80">
        <f>IFERROR(MATCH($A596,Output_Mac!$A$2:$A$500,0),0)</f>
        <v>0</v>
      </c>
      <c r="AA596" s="80">
        <f>IFERROR(MATCH($A596,My_Audit!$A$2:$A$456,0),0)</f>
        <v>0</v>
      </c>
      <c r="AB596" s="80">
        <f>IFERROR(MATCH($C596,My_Audit!$B$2:$B$456,0),0)</f>
        <v>0</v>
      </c>
      <c r="AC596" s="80">
        <f>IFERROR(MATCH($E596,Models!$I$2:$I$605,0),0)</f>
        <v>0</v>
      </c>
      <c r="AD596" s="80">
        <f>IFERROR(MATCH($A596,Output_Win!$A$2:$A$243,0),0)</f>
        <v>0</v>
      </c>
    </row>
    <row r="597" spans="1:30">
      <c r="A597" s="40" t="str">
        <f>_xlfn.TEXTJOIN("",TRUE,Input!$A$4,TEXT(ROW(My_Audit!A596)+Input!$A$8-1,"00"))</f>
        <v>W4984</v>
      </c>
      <c r="B597" s="40" t="str">
        <f>_xlfn.TEXTJOIN("-",TRUE,"ITD",Input!$A$2,A597)</f>
        <v>ITD-SHR11749-W4984</v>
      </c>
      <c r="C597" s="41" t="str" cm="1">
        <f t="array" ref="C597">IF(($Y597+$Z597+$AA597+$AD597)=0,"",IFERROR(_xlfn.LET(_xlpm.CSVVal,IF($Y597=0,"",INDEX(CSV!B$2:B$510,$Y597)),_xlpm.MacVal,IF($Z597=0,"",INDEX(Output_Mac!B$2:B$500,$Z597)),_xlpm.WinVal,IF($AD597=0,"",INDEX(Output_Win!B$2:B$243,$AD597)),_xlpm.MyAuditVal,IF($AA597=0,"",INDEX(My_Audit!B$2:B$456,$AA597)),_xlfn.IFS(_xlpm.MyAuditVal&lt;&gt;"",_xlpm.MyAuditVal,_xlpm.MacVal&lt;&gt;"",_xlpm.MacVal,_xlpm.WinVal&lt;&gt;"",_xlpm.WinVal,_xlpm.CSVVal&lt;&gt;"",_xlpm.CSVVal)),""))</f>
        <v/>
      </c>
      <c r="D597" s="41" t="str" cm="1">
        <f t="array" ref="D597">IF(($Y597+$Z597+$AA597+$AD597)=0,"",IFERROR(_xlfn.LET(_xlpm.CSVVal,IF($Y597=0,"",INDEX(CSV!C$2:C$510,$Y597)),_xlpm.MacVal,IF($Z597=0,"",INDEX(Output_Mac!D$2:D$500,$Z597)),_xlpm.WinVal,IF($AD597=0,"",INDEX(Output_Win!D$2:D$243,$AD597)),_xlpm.MyAuditVal,IF($AA597=0,"",INDEX(My_Audit!C$2:C$456,$AA597)),_xlfn.IFS(_xlpm.MyAuditVal&lt;&gt;"",_xlpm.MyAuditVal,_xlpm.MacVal&lt;&gt;"",_xlpm.MacVal,_xlpm.WinVal&lt;&gt;"",_xlpm.WinVal,_xlpm.CSVVal&lt;&gt;"",_xlpm.CSVVal)),""))</f>
        <v/>
      </c>
      <c r="E597" s="41" t="str" cm="1">
        <f t="array" ref="E597">IF(($Y597+$Z597+$AA597+$AD597)=0,"",IFERROR(_xlfn.LET(_xlpm.CSVVal,IF($Y597=0,"",INDEX(CSV!E$2:E$510,$Y597)),_xlpm.MacVal,IF($Z597=0,"",INDEX(Output_Mac!C$2:C$500,$Z597)),_xlpm.WinVal,IF($AD597=0,"",INDEX(Output_Win!C$2:C$243,$AD597)),_xlpm.MyAuditVal,IF($AA597=0,"",INDEX(My_Audit!D$2:D$456,$AA597)),_xlfn.IFS(_xlpm.MyAuditVal&lt;&gt;"",_xlpm.MyAuditVal,_xlpm.MacVal&lt;&gt;"",_xlpm.MacVal,_xlpm.WinVal&lt;&gt;"",_xlpm.WinVal,_xlpm.CSVVal&lt;&gt;"",_xlpm.CSVVal)),""))</f>
        <v/>
      </c>
      <c r="F597" s="41" t="str" cm="1">
        <f t="array" ref="F597">IF(($Y597+$Z597+$AA597+$AD597)=0,"",IFERROR(_xlfn.LET(_xlpm.CSVVal,IF($Y597=0,"",INDEX(CSV!F$2:F$510,$Y597)),_xlpm.MacVal,IF($Z597=0,"",INDEX(Output_Mac!E$2:E$500,$Z597)),_xlpm.WinVal,IF($AD597=0,"",INDEX(Output_Win!E$2:E$243,$AD597)),_xlpm.MyAuditVal,IF($AA597=0,"",INDEX(My_Audit!E$2:E$456,$AA597)),_xlfn.IFS(_xlpm.MyAuditVal&lt;&gt;"",_xlpm.MyAuditVal,_xlpm.MacVal&lt;&gt;"",_xlpm.MacVal,_xlpm.WinVal&lt;&gt;"",_xlpm.WinVal,_xlpm.CSVVal&lt;&gt;"",PROPER(_xlpm.CSVVal))),""))</f>
        <v/>
      </c>
      <c r="G597" s="41" t="str" cm="1">
        <f t="array" ref="G597">IF(($Y597+$Z597+$AA597+$AD597)=0,"",IFERROR(_xlfn.LET(_xlpm.CSVVal,IF($Y597=0,"",INDEX(CSV!G$2:G$510,$Y597)),_xlpm.MacVal,IF($Z597=0,"",INDEX(Output_Mac!G$2:G$500,$Z597)),_xlpm.WinVal,IF($AD597=0,"",INDEX(Output_Win!G$2:G$243,$AD597)),_xlpm.MyAuditVal,IF($AA597=0,"",INDEX(My_Audit!F$2:F$456,$AA597)),_xlfn.IFS(_xlpm.MyAuditVal&lt;&gt;"",_xlpm.MyAuditVal,_xlpm.MacVal&lt;&gt;"",_xlpm.MacVal,_xlpm.WinVal&lt;&gt;"",_xlpm.WinVal,_xlpm.CSVVal&lt;&gt;"",_xlpm.CSVVal)),""))</f>
        <v/>
      </c>
      <c r="H597" s="41" t="str" cm="1">
        <f t="array" ref="H597">IF($Z597&gt;0,INDEX(Output_Mac!H$2:H$500,$Z597),IF($AD597&gt;0,INDEX(Output_Win!H$2:H$243,$AD597),IF($AA597&gt;0,_xlfn.LET(_xlpm.MyAuditVal,INDEX(My_Audit!G$2:G$456,$AA597),IF(_xlpm.MyAuditVal=0,"",_xlpm.MyAuditVal)),"")))</f>
        <v/>
      </c>
      <c r="I597" s="41" t="str" cm="1">
        <f t="array" ref="I597">IF(($Y597+$Z597+$AA597+$AD597)=0,"",IFERROR(_xlfn.LET(_xlpm.CSVVal,IF($Y597=0,"",INDEX(CSV!H$2:H$510,$Y597)),_xlpm.MacVal,IF($Z597=0,"",INDEX(Output_Mac!I$2:I$500,$Z597)),_xlpm.WinVal,IF($AD597=0,"",INDEX(Output_Win!I$2:I$243,$AD597)),_xlpm.MyAuditVal,IF($AA597=0,"",INDEX(My_Audit!H$2:H$456,$AA597)),_xlfn.IFS(_xlpm.MyAuditVal&lt;&gt;"",_xlpm.MyAuditVal,_xlpm.MacVal&lt;&gt;"",_xlpm.MacVal,_xlpm.WinVal&lt;&gt;"",_xlpm.WinVal,_xlpm.CSVVal&lt;&gt;"",_xlpm.CSVVal)),""))</f>
        <v/>
      </c>
      <c r="J597" s="41" t="str" cm="1">
        <f t="array" ref="J597">IF(($Y597+$Z597+$AA597+$AD597)=0,"",IFERROR(_xlfn.LET(_xlpm.CSVVal,IF($Y597=0,"",INDEX(CSV!J$2:J$510,$Y597)),_xlpm.MacVal,IF($Z597=0,"",INDEX(Output_Mac!J$2:J$500,$Z597)),_xlpm.WinVal,IF($AD597=0,"",INDEX(Output_Win!J$2:J$243,$AD597)),_xlpm.MyAuditVal,IF($AA597=0,"",INDEX(My_Audit!I$2:I$456,$AA597)),_xlfn.IFS(_xlpm.MyAuditVal&lt;&gt;"",_xlpm.MyAuditVal,_xlpm.MacVal&lt;&gt;"",_xlpm.MacVal,_xlpm.WinVal&lt;&gt;"",_xlpm.WinVal,_xlpm.CSVVal&lt;&gt;"",_xlpm.CSVVal)),""))</f>
        <v/>
      </c>
      <c r="K597" s="41" t="str" cm="1">
        <f t="array" ref="K597">IF(($Y597+$Z597+$AA597+$AD597)=0,"",IFERROR(_xlfn.LET(_xlpm.CSVVal,IF($Y597=0,"",INDEX(CSV!N$2:N$510,$Y597)),_xlpm.MacVal,IF($Z597=0,"",INDEX(Output_Mac!L$2:L$500,$Z597)),_xlpm.WinVal,IF($AD597=0,"",INDEX(Output_Win!L$2:L$243,$AD597)),_xlpm.MyAuditVal,IF($AA597=0,"",INDEX(My_Audit!J$2:J$456,$AA597)),_xlfn.IFS(_xlpm.MyAuditVal&lt;&gt;"",_xlpm.MyAuditVal,_xlpm.MacVal&lt;&gt;"",_xlpm.MacVal,_xlpm.WinVal&lt;&gt;"",_xlpm.WinVal,_xlpm.CSVVal&lt;&gt;"",_xlpm.CSVVal)),""))</f>
        <v/>
      </c>
      <c r="L597" s="41" t="str" cm="1">
        <f t="array" ref="L597">IF(($Y597+$Z597+$AA597+$AD597)=0,"",IFERROR(_xlfn.LET(_xlpm.CSVVal,IF($Y597=0,"",INDEX(CSV!Q$2:Q$510,$Y597)),_xlpm.MacVal,IF($Z597=0,"",INDEX(Output_Mac!M$2:M$500,$Z597)),_xlpm.WinVal,IF($AD597=0,"",INDEX(Output_Win!M$2:M$243,$AD597)),_xlpm.MyAuditVal,IF($AA597=0,"",INDEX(My_Audit!K$2:K$456,$AA597)),_xlfn.IFS(_xlpm.MyAuditVal&lt;&gt;"",_xlpm.MyAuditVal,_xlpm.MacVal&lt;&gt;"",_xlpm.MacVal,_xlpm.WinVal&lt;&gt;"",_xlpm.WinVal,_xlpm.CSVVal&lt;&gt;"",_xlpm.CSVVal)),""))</f>
        <v/>
      </c>
      <c r="M597" s="41" t="str" cm="1">
        <f t="array" ref="M597">IF(($Y597+$Z597+$AA597+$AD597)=0,"",ExpandDiagCodes(_xlfn.TEXTJOIN(", ",TRUE,IF($AA597=0,"",INDEX(My_Audit!N$2:N$456,$AA597)),IF($Z597=0,"",INDEX(Output_Mac!S$2:S$500,$Z597)),IF($AD597=0,"",INDEX(Output_Win!S$2:S$243,$AD597)),IF($Y597=0,"",INDEX(CSV!AE$2:AE$510,$Y597)))))</f>
        <v/>
      </c>
      <c r="N597" s="41" t="str" cm="1">
        <f t="array" ref="N597">IF(($Y597+$Z597+$AA597+$AD597)=0,"",IFERROR(_xlfn.LET(_xlpm.CSVVal,IF($Y597=0,"",INDEX(CSV!AG$2:AG$510,$Y597)),_xlpm.MacVal,IF($Z597=0,"",INDEX(Output_Mac!T$2:T$500,$Z597)),_xlpm.WinVal,IF($AD597=0,"",INDEX(Output_Win!T$2:T$243,$AD597)),_xlpm.MyAuditVal,IF($AA597=0,"",INDEX(My_Audit!O$2:O$456,$AA597)),_xlfn.IFS(_xlpm.MyAuditVal&lt;&gt;"",_xlpm.MyAuditVal,_xlpm.MacVal&lt;&gt;"",_xlpm.MacVal,_xlpm.WinVal&lt;&gt;"",_xlpm.WinVal,_xlpm.CSVVal&lt;&gt;"",_xlpm.CSVVal)),""))</f>
        <v/>
      </c>
      <c r="O597" s="40" t="str" cm="1">
        <f t="array" ref="O597">IF($AB597=0,"",INDEX(My_Audit!P$2:P$456,$AB597))&amp;""</f>
        <v/>
      </c>
      <c r="P597" s="40"/>
      <c r="Q597" s="41" t="str">
        <f>IF(LEFT(N597,4)="Pass","Nist SP 800-88",My_Audit!R597)&amp;""</f>
        <v/>
      </c>
      <c r="R597" s="40"/>
      <c r="S597" s="40"/>
      <c r="T597" s="41" t="str" cm="1">
        <f t="array" ref="T597">IF($AC597=0,"",INDEX(Models!J$2:J$605,$AC597))</f>
        <v/>
      </c>
      <c r="U597" s="40"/>
      <c r="V597" s="40"/>
      <c r="W597" s="79" t="str" cm="1">
        <f t="array" ref="W597">IF(($Z597+$AA597+$AD597)=0,"",ExpandDiagCodes(_xlfn.TEXTJOIN(", ",TRUE,IF($AA597=0,"",INDEX(My_Audit!L$2:L$456,$AA597)),IF($Z597=0,"",INDEX(Output_Mac!AA$2:AA$500,$Z597)),IF($AD597=0,"",INDEX(Output_Win!AA$2:AA$243,$AD597)))))</f>
        <v/>
      </c>
      <c r="Y597" s="80">
        <f>IFERROR(MATCH($A597,CSV!$A$2:$A$510,0),0)</f>
        <v>0</v>
      </c>
      <c r="Z597" s="80">
        <f>IFERROR(MATCH($A597,Output_Mac!$A$2:$A$500,0),0)</f>
        <v>0</v>
      </c>
      <c r="AA597" s="80">
        <f>IFERROR(MATCH($A597,My_Audit!$A$2:$A$456,0),0)</f>
        <v>0</v>
      </c>
      <c r="AB597" s="80">
        <f>IFERROR(MATCH($C597,My_Audit!$B$2:$B$456,0),0)</f>
        <v>0</v>
      </c>
      <c r="AC597" s="80">
        <f>IFERROR(MATCH($E597,Models!$I$2:$I$605,0),0)</f>
        <v>0</v>
      </c>
      <c r="AD597" s="80">
        <f>IFERROR(MATCH($A597,Output_Win!$A$2:$A$243,0),0)</f>
        <v>0</v>
      </c>
    </row>
    <row r="598" spans="1:30">
      <c r="A598" s="40" t="str">
        <f>_xlfn.TEXTJOIN("",TRUE,Input!$A$4,TEXT(ROW(My_Audit!A597)+Input!$A$8-1,"00"))</f>
        <v>W4985</v>
      </c>
      <c r="B598" s="40" t="str">
        <f>_xlfn.TEXTJOIN("-",TRUE,"ITD",Input!$A$2,A598)</f>
        <v>ITD-SHR11749-W4985</v>
      </c>
      <c r="C598" s="41" t="str" cm="1">
        <f t="array" ref="C598">IF(($Y598+$Z598+$AA598+$AD598)=0,"",IFERROR(_xlfn.LET(_xlpm.CSVVal,IF($Y598=0,"",INDEX(CSV!B$2:B$510,$Y598)),_xlpm.MacVal,IF($Z598=0,"",INDEX(Output_Mac!B$2:B$500,$Z598)),_xlpm.WinVal,IF($AD598=0,"",INDEX(Output_Win!B$2:B$243,$AD598)),_xlpm.MyAuditVal,IF($AA598=0,"",INDEX(My_Audit!B$2:B$456,$AA598)),_xlfn.IFS(_xlpm.MyAuditVal&lt;&gt;"",_xlpm.MyAuditVal,_xlpm.MacVal&lt;&gt;"",_xlpm.MacVal,_xlpm.WinVal&lt;&gt;"",_xlpm.WinVal,_xlpm.CSVVal&lt;&gt;"",_xlpm.CSVVal)),""))</f>
        <v/>
      </c>
      <c r="D598" s="41" t="str" cm="1">
        <f t="array" ref="D598">IF(($Y598+$Z598+$AA598+$AD598)=0,"",IFERROR(_xlfn.LET(_xlpm.CSVVal,IF($Y598=0,"",INDEX(CSV!C$2:C$510,$Y598)),_xlpm.MacVal,IF($Z598=0,"",INDEX(Output_Mac!D$2:D$500,$Z598)),_xlpm.WinVal,IF($AD598=0,"",INDEX(Output_Win!D$2:D$243,$AD598)),_xlpm.MyAuditVal,IF($AA598=0,"",INDEX(My_Audit!C$2:C$456,$AA598)),_xlfn.IFS(_xlpm.MyAuditVal&lt;&gt;"",_xlpm.MyAuditVal,_xlpm.MacVal&lt;&gt;"",_xlpm.MacVal,_xlpm.WinVal&lt;&gt;"",_xlpm.WinVal,_xlpm.CSVVal&lt;&gt;"",_xlpm.CSVVal)),""))</f>
        <v/>
      </c>
      <c r="E598" s="41" t="str" cm="1">
        <f t="array" ref="E598">IF(($Y598+$Z598+$AA598+$AD598)=0,"",IFERROR(_xlfn.LET(_xlpm.CSVVal,IF($Y598=0,"",INDEX(CSV!E$2:E$510,$Y598)),_xlpm.MacVal,IF($Z598=0,"",INDEX(Output_Mac!C$2:C$500,$Z598)),_xlpm.WinVal,IF($AD598=0,"",INDEX(Output_Win!C$2:C$243,$AD598)),_xlpm.MyAuditVal,IF($AA598=0,"",INDEX(My_Audit!D$2:D$456,$AA598)),_xlfn.IFS(_xlpm.MyAuditVal&lt;&gt;"",_xlpm.MyAuditVal,_xlpm.MacVal&lt;&gt;"",_xlpm.MacVal,_xlpm.WinVal&lt;&gt;"",_xlpm.WinVal,_xlpm.CSVVal&lt;&gt;"",_xlpm.CSVVal)),""))</f>
        <v/>
      </c>
      <c r="F598" s="41" t="str" cm="1">
        <f t="array" ref="F598">IF(($Y598+$Z598+$AA598+$AD598)=0,"",IFERROR(_xlfn.LET(_xlpm.CSVVal,IF($Y598=0,"",INDEX(CSV!F$2:F$510,$Y598)),_xlpm.MacVal,IF($Z598=0,"",INDEX(Output_Mac!E$2:E$500,$Z598)),_xlpm.WinVal,IF($AD598=0,"",INDEX(Output_Win!E$2:E$243,$AD598)),_xlpm.MyAuditVal,IF($AA598=0,"",INDEX(My_Audit!E$2:E$456,$AA598)),_xlfn.IFS(_xlpm.MyAuditVal&lt;&gt;"",_xlpm.MyAuditVal,_xlpm.MacVal&lt;&gt;"",_xlpm.MacVal,_xlpm.WinVal&lt;&gt;"",_xlpm.WinVal,_xlpm.CSVVal&lt;&gt;"",PROPER(_xlpm.CSVVal))),""))</f>
        <v/>
      </c>
      <c r="G598" s="41" t="str" cm="1">
        <f t="array" ref="G598">IF(($Y598+$Z598+$AA598+$AD598)=0,"",IFERROR(_xlfn.LET(_xlpm.CSVVal,IF($Y598=0,"",INDEX(CSV!G$2:G$510,$Y598)),_xlpm.MacVal,IF($Z598=0,"",INDEX(Output_Mac!G$2:G$500,$Z598)),_xlpm.WinVal,IF($AD598=0,"",INDEX(Output_Win!G$2:G$243,$AD598)),_xlpm.MyAuditVal,IF($AA598=0,"",INDEX(My_Audit!F$2:F$456,$AA598)),_xlfn.IFS(_xlpm.MyAuditVal&lt;&gt;"",_xlpm.MyAuditVal,_xlpm.MacVal&lt;&gt;"",_xlpm.MacVal,_xlpm.WinVal&lt;&gt;"",_xlpm.WinVal,_xlpm.CSVVal&lt;&gt;"",_xlpm.CSVVal)),""))</f>
        <v/>
      </c>
      <c r="H598" s="41" t="str" cm="1">
        <f t="array" ref="H598">IF($Z598&gt;0,INDEX(Output_Mac!H$2:H$500,$Z598),IF($AD598&gt;0,INDEX(Output_Win!H$2:H$243,$AD598),IF($AA598&gt;0,_xlfn.LET(_xlpm.MyAuditVal,INDEX(My_Audit!G$2:G$456,$AA598),IF(_xlpm.MyAuditVal=0,"",_xlpm.MyAuditVal)),"")))</f>
        <v/>
      </c>
      <c r="I598" s="41" t="str" cm="1">
        <f t="array" ref="I598">IF(($Y598+$Z598+$AA598+$AD598)=0,"",IFERROR(_xlfn.LET(_xlpm.CSVVal,IF($Y598=0,"",INDEX(CSV!H$2:H$510,$Y598)),_xlpm.MacVal,IF($Z598=0,"",INDEX(Output_Mac!I$2:I$500,$Z598)),_xlpm.WinVal,IF($AD598=0,"",INDEX(Output_Win!I$2:I$243,$AD598)),_xlpm.MyAuditVal,IF($AA598=0,"",INDEX(My_Audit!H$2:H$456,$AA598)),_xlfn.IFS(_xlpm.MyAuditVal&lt;&gt;"",_xlpm.MyAuditVal,_xlpm.MacVal&lt;&gt;"",_xlpm.MacVal,_xlpm.WinVal&lt;&gt;"",_xlpm.WinVal,_xlpm.CSVVal&lt;&gt;"",_xlpm.CSVVal)),""))</f>
        <v/>
      </c>
      <c r="J598" s="41" t="str" cm="1">
        <f t="array" ref="J598">IF(($Y598+$Z598+$AA598+$AD598)=0,"",IFERROR(_xlfn.LET(_xlpm.CSVVal,IF($Y598=0,"",INDEX(CSV!J$2:J$510,$Y598)),_xlpm.MacVal,IF($Z598=0,"",INDEX(Output_Mac!J$2:J$500,$Z598)),_xlpm.WinVal,IF($AD598=0,"",INDEX(Output_Win!J$2:J$243,$AD598)),_xlpm.MyAuditVal,IF($AA598=0,"",INDEX(My_Audit!I$2:I$456,$AA598)),_xlfn.IFS(_xlpm.MyAuditVal&lt;&gt;"",_xlpm.MyAuditVal,_xlpm.MacVal&lt;&gt;"",_xlpm.MacVal,_xlpm.WinVal&lt;&gt;"",_xlpm.WinVal,_xlpm.CSVVal&lt;&gt;"",_xlpm.CSVVal)),""))</f>
        <v/>
      </c>
      <c r="K598" s="41" t="str" cm="1">
        <f t="array" ref="K598">IF(($Y598+$Z598+$AA598+$AD598)=0,"",IFERROR(_xlfn.LET(_xlpm.CSVVal,IF($Y598=0,"",INDEX(CSV!N$2:N$510,$Y598)),_xlpm.MacVal,IF($Z598=0,"",INDEX(Output_Mac!L$2:L$500,$Z598)),_xlpm.WinVal,IF($AD598=0,"",INDEX(Output_Win!L$2:L$243,$AD598)),_xlpm.MyAuditVal,IF($AA598=0,"",INDEX(My_Audit!J$2:J$456,$AA598)),_xlfn.IFS(_xlpm.MyAuditVal&lt;&gt;"",_xlpm.MyAuditVal,_xlpm.MacVal&lt;&gt;"",_xlpm.MacVal,_xlpm.WinVal&lt;&gt;"",_xlpm.WinVal,_xlpm.CSVVal&lt;&gt;"",_xlpm.CSVVal)),""))</f>
        <v/>
      </c>
      <c r="L598" s="41" t="str" cm="1">
        <f t="array" ref="L598">IF(($Y598+$Z598+$AA598+$AD598)=0,"",IFERROR(_xlfn.LET(_xlpm.CSVVal,IF($Y598=0,"",INDEX(CSV!Q$2:Q$510,$Y598)),_xlpm.MacVal,IF($Z598=0,"",INDEX(Output_Mac!M$2:M$500,$Z598)),_xlpm.WinVal,IF($AD598=0,"",INDEX(Output_Win!M$2:M$243,$AD598)),_xlpm.MyAuditVal,IF($AA598=0,"",INDEX(My_Audit!K$2:K$456,$AA598)),_xlfn.IFS(_xlpm.MyAuditVal&lt;&gt;"",_xlpm.MyAuditVal,_xlpm.MacVal&lt;&gt;"",_xlpm.MacVal,_xlpm.WinVal&lt;&gt;"",_xlpm.WinVal,_xlpm.CSVVal&lt;&gt;"",_xlpm.CSVVal)),""))</f>
        <v/>
      </c>
      <c r="M598" s="41" t="str" cm="1">
        <f t="array" ref="M598">IF(($Y598+$Z598+$AA598+$AD598)=0,"",ExpandDiagCodes(_xlfn.TEXTJOIN(", ",TRUE,IF($AA598=0,"",INDEX(My_Audit!N$2:N$456,$AA598)),IF($Z598=0,"",INDEX(Output_Mac!S$2:S$500,$Z598)),IF($AD598=0,"",INDEX(Output_Win!S$2:S$243,$AD598)),IF($Y598=0,"",INDEX(CSV!AE$2:AE$510,$Y598)))))</f>
        <v/>
      </c>
      <c r="N598" s="41" t="str" cm="1">
        <f t="array" ref="N598">IF(($Y598+$Z598+$AA598+$AD598)=0,"",IFERROR(_xlfn.LET(_xlpm.CSVVal,IF($Y598=0,"",INDEX(CSV!AG$2:AG$510,$Y598)),_xlpm.MacVal,IF($Z598=0,"",INDEX(Output_Mac!T$2:T$500,$Z598)),_xlpm.WinVal,IF($AD598=0,"",INDEX(Output_Win!T$2:T$243,$AD598)),_xlpm.MyAuditVal,IF($AA598=0,"",INDEX(My_Audit!O$2:O$456,$AA598)),_xlfn.IFS(_xlpm.MyAuditVal&lt;&gt;"",_xlpm.MyAuditVal,_xlpm.MacVal&lt;&gt;"",_xlpm.MacVal,_xlpm.WinVal&lt;&gt;"",_xlpm.WinVal,_xlpm.CSVVal&lt;&gt;"",_xlpm.CSVVal)),""))</f>
        <v/>
      </c>
      <c r="O598" s="40" t="str" cm="1">
        <f t="array" ref="O598">IF($AB598=0,"",INDEX(My_Audit!P$2:P$456,$AB598))&amp;""</f>
        <v/>
      </c>
      <c r="P598" s="40"/>
      <c r="Q598" s="41" t="str">
        <f>IF(LEFT(N598,4)="Pass","Nist SP 800-88",My_Audit!R598)&amp;""</f>
        <v/>
      </c>
      <c r="R598" s="40"/>
      <c r="S598" s="40"/>
      <c r="T598" s="41" t="str" cm="1">
        <f t="array" ref="T598">IF($AC598=0,"",INDEX(Models!J$2:J$605,$AC598))</f>
        <v/>
      </c>
      <c r="U598" s="40"/>
      <c r="V598" s="40"/>
      <c r="W598" s="79" t="str" cm="1">
        <f t="array" ref="W598">IF(($Z598+$AA598+$AD598)=0,"",ExpandDiagCodes(_xlfn.TEXTJOIN(", ",TRUE,IF($AA598=0,"",INDEX(My_Audit!L$2:L$456,$AA598)),IF($Z598=0,"",INDEX(Output_Mac!AA$2:AA$500,$Z598)),IF($AD598=0,"",INDEX(Output_Win!AA$2:AA$243,$AD598)))))</f>
        <v/>
      </c>
      <c r="Y598" s="80">
        <f>IFERROR(MATCH($A598,CSV!$A$2:$A$510,0),0)</f>
        <v>0</v>
      </c>
      <c r="Z598" s="80">
        <f>IFERROR(MATCH($A598,Output_Mac!$A$2:$A$500,0),0)</f>
        <v>0</v>
      </c>
      <c r="AA598" s="80">
        <f>IFERROR(MATCH($A598,My_Audit!$A$2:$A$456,0),0)</f>
        <v>0</v>
      </c>
      <c r="AB598" s="80">
        <f>IFERROR(MATCH($C598,My_Audit!$B$2:$B$456,0),0)</f>
        <v>0</v>
      </c>
      <c r="AC598" s="80">
        <f>IFERROR(MATCH($E598,Models!$I$2:$I$605,0),0)</f>
        <v>0</v>
      </c>
      <c r="AD598" s="80">
        <f>IFERROR(MATCH($A598,Output_Win!$A$2:$A$243,0),0)</f>
        <v>0</v>
      </c>
    </row>
    <row r="599" spans="1:30">
      <c r="A599" s="40" t="str">
        <f>_xlfn.TEXTJOIN("",TRUE,Input!$A$4,TEXT(ROW(My_Audit!A598)+Input!$A$8-1,"00"))</f>
        <v>W4986</v>
      </c>
      <c r="B599" s="40" t="str">
        <f>_xlfn.TEXTJOIN("-",TRUE,"ITD",Input!$A$2,A599)</f>
        <v>ITD-SHR11749-W4986</v>
      </c>
      <c r="C599" s="41" t="str" cm="1">
        <f t="array" ref="C599">IF(($Y599+$Z599+$AA599+$AD599)=0,"",IFERROR(_xlfn.LET(_xlpm.CSVVal,IF($Y599=0,"",INDEX(CSV!B$2:B$510,$Y599)),_xlpm.MacVal,IF($Z599=0,"",INDEX(Output_Mac!B$2:B$500,$Z599)),_xlpm.WinVal,IF($AD599=0,"",INDEX(Output_Win!B$2:B$243,$AD599)),_xlpm.MyAuditVal,IF($AA599=0,"",INDEX(My_Audit!B$2:B$456,$AA599)),_xlfn.IFS(_xlpm.MyAuditVal&lt;&gt;"",_xlpm.MyAuditVal,_xlpm.MacVal&lt;&gt;"",_xlpm.MacVal,_xlpm.WinVal&lt;&gt;"",_xlpm.WinVal,_xlpm.CSVVal&lt;&gt;"",_xlpm.CSVVal)),""))</f>
        <v/>
      </c>
      <c r="D599" s="41" t="str" cm="1">
        <f t="array" ref="D599">IF(($Y599+$Z599+$AA599+$AD599)=0,"",IFERROR(_xlfn.LET(_xlpm.CSVVal,IF($Y599=0,"",INDEX(CSV!C$2:C$510,$Y599)),_xlpm.MacVal,IF($Z599=0,"",INDEX(Output_Mac!D$2:D$500,$Z599)),_xlpm.WinVal,IF($AD599=0,"",INDEX(Output_Win!D$2:D$243,$AD599)),_xlpm.MyAuditVal,IF($AA599=0,"",INDEX(My_Audit!C$2:C$456,$AA599)),_xlfn.IFS(_xlpm.MyAuditVal&lt;&gt;"",_xlpm.MyAuditVal,_xlpm.MacVal&lt;&gt;"",_xlpm.MacVal,_xlpm.WinVal&lt;&gt;"",_xlpm.WinVal,_xlpm.CSVVal&lt;&gt;"",_xlpm.CSVVal)),""))</f>
        <v/>
      </c>
      <c r="E599" s="41" t="str" cm="1">
        <f t="array" ref="E599">IF(($Y599+$Z599+$AA599+$AD599)=0,"",IFERROR(_xlfn.LET(_xlpm.CSVVal,IF($Y599=0,"",INDEX(CSV!E$2:E$510,$Y599)),_xlpm.MacVal,IF($Z599=0,"",INDEX(Output_Mac!C$2:C$500,$Z599)),_xlpm.WinVal,IF($AD599=0,"",INDEX(Output_Win!C$2:C$243,$AD599)),_xlpm.MyAuditVal,IF($AA599=0,"",INDEX(My_Audit!D$2:D$456,$AA599)),_xlfn.IFS(_xlpm.MyAuditVal&lt;&gt;"",_xlpm.MyAuditVal,_xlpm.MacVal&lt;&gt;"",_xlpm.MacVal,_xlpm.WinVal&lt;&gt;"",_xlpm.WinVal,_xlpm.CSVVal&lt;&gt;"",_xlpm.CSVVal)),""))</f>
        <v/>
      </c>
      <c r="F599" s="41" t="str" cm="1">
        <f t="array" ref="F599">IF(($Y599+$Z599+$AA599+$AD599)=0,"",IFERROR(_xlfn.LET(_xlpm.CSVVal,IF($Y599=0,"",INDEX(CSV!F$2:F$510,$Y599)),_xlpm.MacVal,IF($Z599=0,"",INDEX(Output_Mac!E$2:E$500,$Z599)),_xlpm.WinVal,IF($AD599=0,"",INDEX(Output_Win!E$2:E$243,$AD599)),_xlpm.MyAuditVal,IF($AA599=0,"",INDEX(My_Audit!E$2:E$456,$AA599)),_xlfn.IFS(_xlpm.MyAuditVal&lt;&gt;"",_xlpm.MyAuditVal,_xlpm.MacVal&lt;&gt;"",_xlpm.MacVal,_xlpm.WinVal&lt;&gt;"",_xlpm.WinVal,_xlpm.CSVVal&lt;&gt;"",PROPER(_xlpm.CSVVal))),""))</f>
        <v/>
      </c>
      <c r="G599" s="41" t="str" cm="1">
        <f t="array" ref="G599">IF(($Y599+$Z599+$AA599+$AD599)=0,"",IFERROR(_xlfn.LET(_xlpm.CSVVal,IF($Y599=0,"",INDEX(CSV!G$2:G$510,$Y599)),_xlpm.MacVal,IF($Z599=0,"",INDEX(Output_Mac!G$2:G$500,$Z599)),_xlpm.WinVal,IF($AD599=0,"",INDEX(Output_Win!G$2:G$243,$AD599)),_xlpm.MyAuditVal,IF($AA599=0,"",INDEX(My_Audit!F$2:F$456,$AA599)),_xlfn.IFS(_xlpm.MyAuditVal&lt;&gt;"",_xlpm.MyAuditVal,_xlpm.MacVal&lt;&gt;"",_xlpm.MacVal,_xlpm.WinVal&lt;&gt;"",_xlpm.WinVal,_xlpm.CSVVal&lt;&gt;"",_xlpm.CSVVal)),""))</f>
        <v/>
      </c>
      <c r="H599" s="41" t="str" cm="1">
        <f t="array" ref="H599">IF($Z599&gt;0,INDEX(Output_Mac!H$2:H$500,$Z599),IF($AD599&gt;0,INDEX(Output_Win!H$2:H$243,$AD599),IF($AA599&gt;0,_xlfn.LET(_xlpm.MyAuditVal,INDEX(My_Audit!G$2:G$456,$AA599),IF(_xlpm.MyAuditVal=0,"",_xlpm.MyAuditVal)),"")))</f>
        <v/>
      </c>
      <c r="I599" s="41" t="str" cm="1">
        <f t="array" ref="I599">IF(($Y599+$Z599+$AA599+$AD599)=0,"",IFERROR(_xlfn.LET(_xlpm.CSVVal,IF($Y599=0,"",INDEX(CSV!H$2:H$510,$Y599)),_xlpm.MacVal,IF($Z599=0,"",INDEX(Output_Mac!I$2:I$500,$Z599)),_xlpm.WinVal,IF($AD599=0,"",INDEX(Output_Win!I$2:I$243,$AD599)),_xlpm.MyAuditVal,IF($AA599=0,"",INDEX(My_Audit!H$2:H$456,$AA599)),_xlfn.IFS(_xlpm.MyAuditVal&lt;&gt;"",_xlpm.MyAuditVal,_xlpm.MacVal&lt;&gt;"",_xlpm.MacVal,_xlpm.WinVal&lt;&gt;"",_xlpm.WinVal,_xlpm.CSVVal&lt;&gt;"",_xlpm.CSVVal)),""))</f>
        <v/>
      </c>
      <c r="J599" s="41" t="str" cm="1">
        <f t="array" ref="J599">IF(($Y599+$Z599+$AA599+$AD599)=0,"",IFERROR(_xlfn.LET(_xlpm.CSVVal,IF($Y599=0,"",INDEX(CSV!J$2:J$510,$Y599)),_xlpm.MacVal,IF($Z599=0,"",INDEX(Output_Mac!J$2:J$500,$Z599)),_xlpm.WinVal,IF($AD599=0,"",INDEX(Output_Win!J$2:J$243,$AD599)),_xlpm.MyAuditVal,IF($AA599=0,"",INDEX(My_Audit!I$2:I$456,$AA599)),_xlfn.IFS(_xlpm.MyAuditVal&lt;&gt;"",_xlpm.MyAuditVal,_xlpm.MacVal&lt;&gt;"",_xlpm.MacVal,_xlpm.WinVal&lt;&gt;"",_xlpm.WinVal,_xlpm.CSVVal&lt;&gt;"",_xlpm.CSVVal)),""))</f>
        <v/>
      </c>
      <c r="K599" s="41" t="str" cm="1">
        <f t="array" ref="K599">IF(($Y599+$Z599+$AA599+$AD599)=0,"",IFERROR(_xlfn.LET(_xlpm.CSVVal,IF($Y599=0,"",INDEX(CSV!N$2:N$510,$Y599)),_xlpm.MacVal,IF($Z599=0,"",INDEX(Output_Mac!L$2:L$500,$Z599)),_xlpm.WinVal,IF($AD599=0,"",INDEX(Output_Win!L$2:L$243,$AD599)),_xlpm.MyAuditVal,IF($AA599=0,"",INDEX(My_Audit!J$2:J$456,$AA599)),_xlfn.IFS(_xlpm.MyAuditVal&lt;&gt;"",_xlpm.MyAuditVal,_xlpm.MacVal&lt;&gt;"",_xlpm.MacVal,_xlpm.WinVal&lt;&gt;"",_xlpm.WinVal,_xlpm.CSVVal&lt;&gt;"",_xlpm.CSVVal)),""))</f>
        <v/>
      </c>
      <c r="L599" s="41" t="str" cm="1">
        <f t="array" ref="L599">IF(($Y599+$Z599+$AA599+$AD599)=0,"",IFERROR(_xlfn.LET(_xlpm.CSVVal,IF($Y599=0,"",INDEX(CSV!Q$2:Q$510,$Y599)),_xlpm.MacVal,IF($Z599=0,"",INDEX(Output_Mac!M$2:M$500,$Z599)),_xlpm.WinVal,IF($AD599=0,"",INDEX(Output_Win!M$2:M$243,$AD599)),_xlpm.MyAuditVal,IF($AA599=0,"",INDEX(My_Audit!K$2:K$456,$AA599)),_xlfn.IFS(_xlpm.MyAuditVal&lt;&gt;"",_xlpm.MyAuditVal,_xlpm.MacVal&lt;&gt;"",_xlpm.MacVal,_xlpm.WinVal&lt;&gt;"",_xlpm.WinVal,_xlpm.CSVVal&lt;&gt;"",_xlpm.CSVVal)),""))</f>
        <v/>
      </c>
      <c r="M599" s="41" t="str" cm="1">
        <f t="array" ref="M599">IF(($Y599+$Z599+$AA599+$AD599)=0,"",ExpandDiagCodes(_xlfn.TEXTJOIN(", ",TRUE,IF($AA599=0,"",INDEX(My_Audit!N$2:N$456,$AA599)),IF($Z599=0,"",INDEX(Output_Mac!S$2:S$500,$Z599)),IF($AD599=0,"",INDEX(Output_Win!S$2:S$243,$AD599)),IF($Y599=0,"",INDEX(CSV!AE$2:AE$510,$Y599)))))</f>
        <v/>
      </c>
      <c r="N599" s="41" t="str" cm="1">
        <f t="array" ref="N599">IF(($Y599+$Z599+$AA599+$AD599)=0,"",IFERROR(_xlfn.LET(_xlpm.CSVVal,IF($Y599=0,"",INDEX(CSV!AG$2:AG$510,$Y599)),_xlpm.MacVal,IF($Z599=0,"",INDEX(Output_Mac!T$2:T$500,$Z599)),_xlpm.WinVal,IF($AD599=0,"",INDEX(Output_Win!T$2:T$243,$AD599)),_xlpm.MyAuditVal,IF($AA599=0,"",INDEX(My_Audit!O$2:O$456,$AA599)),_xlfn.IFS(_xlpm.MyAuditVal&lt;&gt;"",_xlpm.MyAuditVal,_xlpm.MacVal&lt;&gt;"",_xlpm.MacVal,_xlpm.WinVal&lt;&gt;"",_xlpm.WinVal,_xlpm.CSVVal&lt;&gt;"",_xlpm.CSVVal)),""))</f>
        <v/>
      </c>
      <c r="O599" s="40" t="str" cm="1">
        <f t="array" ref="O599">IF($AB599=0,"",INDEX(My_Audit!P$2:P$456,$AB599))&amp;""</f>
        <v/>
      </c>
      <c r="P599" s="40"/>
      <c r="Q599" s="41" t="str">
        <f>IF(LEFT(N599,4)="Pass","Nist SP 800-88",My_Audit!R599)&amp;""</f>
        <v/>
      </c>
      <c r="R599" s="40"/>
      <c r="S599" s="40"/>
      <c r="T599" s="41" t="str" cm="1">
        <f t="array" ref="T599">IF($AC599=0,"",INDEX(Models!J$2:J$605,$AC599))</f>
        <v/>
      </c>
      <c r="U599" s="40"/>
      <c r="V599" s="40"/>
      <c r="W599" s="79" t="str" cm="1">
        <f t="array" ref="W599">IF(($Z599+$AA599+$AD599)=0,"",ExpandDiagCodes(_xlfn.TEXTJOIN(", ",TRUE,IF($AA599=0,"",INDEX(My_Audit!L$2:L$456,$AA599)),IF($Z599=0,"",INDEX(Output_Mac!AA$2:AA$500,$Z599)),IF($AD599=0,"",INDEX(Output_Win!AA$2:AA$243,$AD599)))))</f>
        <v/>
      </c>
      <c r="Y599" s="80">
        <f>IFERROR(MATCH($A599,CSV!$A$2:$A$510,0),0)</f>
        <v>0</v>
      </c>
      <c r="Z599" s="80">
        <f>IFERROR(MATCH($A599,Output_Mac!$A$2:$A$500,0),0)</f>
        <v>0</v>
      </c>
      <c r="AA599" s="80">
        <f>IFERROR(MATCH($A599,My_Audit!$A$2:$A$456,0),0)</f>
        <v>0</v>
      </c>
      <c r="AB599" s="80">
        <f>IFERROR(MATCH($C599,My_Audit!$B$2:$B$456,0),0)</f>
        <v>0</v>
      </c>
      <c r="AC599" s="80">
        <f>IFERROR(MATCH($E599,Models!$I$2:$I$605,0),0)</f>
        <v>0</v>
      </c>
      <c r="AD599" s="80">
        <f>IFERROR(MATCH($A599,Output_Win!$A$2:$A$243,0),0)</f>
        <v>0</v>
      </c>
    </row>
    <row r="600" spans="1:30">
      <c r="A600" s="40" t="str">
        <f>_xlfn.TEXTJOIN("",TRUE,Input!$A$4,TEXT(ROW(My_Audit!A599)+Input!$A$8-1,"00"))</f>
        <v>W4987</v>
      </c>
      <c r="B600" s="40" t="str">
        <f>_xlfn.TEXTJOIN("-",TRUE,"ITD",Input!$A$2,A600)</f>
        <v>ITD-SHR11749-W4987</v>
      </c>
      <c r="C600" s="41" t="str" cm="1">
        <f t="array" ref="C600">IF(($Y600+$Z600+$AA600+$AD600)=0,"",IFERROR(_xlfn.LET(_xlpm.CSVVal,IF($Y600=0,"",INDEX(CSV!B$2:B$510,$Y600)),_xlpm.MacVal,IF($Z600=0,"",INDEX(Output_Mac!B$2:B$500,$Z600)),_xlpm.WinVal,IF($AD600=0,"",INDEX(Output_Win!B$2:B$243,$AD600)),_xlpm.MyAuditVal,IF($AA600=0,"",INDEX(My_Audit!B$2:B$456,$AA600)),_xlfn.IFS(_xlpm.MyAuditVal&lt;&gt;"",_xlpm.MyAuditVal,_xlpm.MacVal&lt;&gt;"",_xlpm.MacVal,_xlpm.WinVal&lt;&gt;"",_xlpm.WinVal,_xlpm.CSVVal&lt;&gt;"",_xlpm.CSVVal)),""))</f>
        <v/>
      </c>
      <c r="D600" s="41" t="str" cm="1">
        <f t="array" ref="D600">IF(($Y600+$Z600+$AA600+$AD600)=0,"",IFERROR(_xlfn.LET(_xlpm.CSVVal,IF($Y600=0,"",INDEX(CSV!C$2:C$510,$Y600)),_xlpm.MacVal,IF($Z600=0,"",INDEX(Output_Mac!D$2:D$500,$Z600)),_xlpm.WinVal,IF($AD600=0,"",INDEX(Output_Win!D$2:D$243,$AD600)),_xlpm.MyAuditVal,IF($AA600=0,"",INDEX(My_Audit!C$2:C$456,$AA600)),_xlfn.IFS(_xlpm.MyAuditVal&lt;&gt;"",_xlpm.MyAuditVal,_xlpm.MacVal&lt;&gt;"",_xlpm.MacVal,_xlpm.WinVal&lt;&gt;"",_xlpm.WinVal,_xlpm.CSVVal&lt;&gt;"",_xlpm.CSVVal)),""))</f>
        <v/>
      </c>
      <c r="E600" s="41" t="str" cm="1">
        <f t="array" ref="E600">IF(($Y600+$Z600+$AA600+$AD600)=0,"",IFERROR(_xlfn.LET(_xlpm.CSVVal,IF($Y600=0,"",INDEX(CSV!E$2:E$510,$Y600)),_xlpm.MacVal,IF($Z600=0,"",INDEX(Output_Mac!C$2:C$500,$Z600)),_xlpm.WinVal,IF($AD600=0,"",INDEX(Output_Win!C$2:C$243,$AD600)),_xlpm.MyAuditVal,IF($AA600=0,"",INDEX(My_Audit!D$2:D$456,$AA600)),_xlfn.IFS(_xlpm.MyAuditVal&lt;&gt;"",_xlpm.MyAuditVal,_xlpm.MacVal&lt;&gt;"",_xlpm.MacVal,_xlpm.WinVal&lt;&gt;"",_xlpm.WinVal,_xlpm.CSVVal&lt;&gt;"",_xlpm.CSVVal)),""))</f>
        <v/>
      </c>
      <c r="F600" s="41" t="str" cm="1">
        <f t="array" ref="F600">IF(($Y600+$Z600+$AA600+$AD600)=0,"",IFERROR(_xlfn.LET(_xlpm.CSVVal,IF($Y600=0,"",INDEX(CSV!F$2:F$510,$Y600)),_xlpm.MacVal,IF($Z600=0,"",INDEX(Output_Mac!E$2:E$500,$Z600)),_xlpm.WinVal,IF($AD600=0,"",INDEX(Output_Win!E$2:E$243,$AD600)),_xlpm.MyAuditVal,IF($AA600=0,"",INDEX(My_Audit!E$2:E$456,$AA600)),_xlfn.IFS(_xlpm.MyAuditVal&lt;&gt;"",_xlpm.MyAuditVal,_xlpm.MacVal&lt;&gt;"",_xlpm.MacVal,_xlpm.WinVal&lt;&gt;"",_xlpm.WinVal,_xlpm.CSVVal&lt;&gt;"",PROPER(_xlpm.CSVVal))),""))</f>
        <v/>
      </c>
      <c r="G600" s="41" t="str" cm="1">
        <f t="array" ref="G600">IF(($Y600+$Z600+$AA600+$AD600)=0,"",IFERROR(_xlfn.LET(_xlpm.CSVVal,IF($Y600=0,"",INDEX(CSV!G$2:G$510,$Y600)),_xlpm.MacVal,IF($Z600=0,"",INDEX(Output_Mac!G$2:G$500,$Z600)),_xlpm.WinVal,IF($AD600=0,"",INDEX(Output_Win!G$2:G$243,$AD600)),_xlpm.MyAuditVal,IF($AA600=0,"",INDEX(My_Audit!F$2:F$456,$AA600)),_xlfn.IFS(_xlpm.MyAuditVal&lt;&gt;"",_xlpm.MyAuditVal,_xlpm.MacVal&lt;&gt;"",_xlpm.MacVal,_xlpm.WinVal&lt;&gt;"",_xlpm.WinVal,_xlpm.CSVVal&lt;&gt;"",_xlpm.CSVVal)),""))</f>
        <v/>
      </c>
      <c r="H600" s="41" t="str" cm="1">
        <f t="array" ref="H600">IF($Z600&gt;0,INDEX(Output_Mac!H$2:H$500,$Z600),IF($AD600&gt;0,INDEX(Output_Win!H$2:H$243,$AD600),IF($AA600&gt;0,_xlfn.LET(_xlpm.MyAuditVal,INDEX(My_Audit!G$2:G$456,$AA600),IF(_xlpm.MyAuditVal=0,"",_xlpm.MyAuditVal)),"")))</f>
        <v/>
      </c>
      <c r="I600" s="41" t="str" cm="1">
        <f t="array" ref="I600">IF(($Y600+$Z600+$AA600+$AD600)=0,"",IFERROR(_xlfn.LET(_xlpm.CSVVal,IF($Y600=0,"",INDEX(CSV!H$2:H$510,$Y600)),_xlpm.MacVal,IF($Z600=0,"",INDEX(Output_Mac!I$2:I$500,$Z600)),_xlpm.WinVal,IF($AD600=0,"",INDEX(Output_Win!I$2:I$243,$AD600)),_xlpm.MyAuditVal,IF($AA600=0,"",INDEX(My_Audit!H$2:H$456,$AA600)),_xlfn.IFS(_xlpm.MyAuditVal&lt;&gt;"",_xlpm.MyAuditVal,_xlpm.MacVal&lt;&gt;"",_xlpm.MacVal,_xlpm.WinVal&lt;&gt;"",_xlpm.WinVal,_xlpm.CSVVal&lt;&gt;"",_xlpm.CSVVal)),""))</f>
        <v/>
      </c>
      <c r="J600" s="41" t="str" cm="1">
        <f t="array" ref="J600">IF(($Y600+$Z600+$AA600+$AD600)=0,"",IFERROR(_xlfn.LET(_xlpm.CSVVal,IF($Y600=0,"",INDEX(CSV!J$2:J$510,$Y600)),_xlpm.MacVal,IF($Z600=0,"",INDEX(Output_Mac!J$2:J$500,$Z600)),_xlpm.WinVal,IF($AD600=0,"",INDEX(Output_Win!J$2:J$243,$AD600)),_xlpm.MyAuditVal,IF($AA600=0,"",INDEX(My_Audit!I$2:I$456,$AA600)),_xlfn.IFS(_xlpm.MyAuditVal&lt;&gt;"",_xlpm.MyAuditVal,_xlpm.MacVal&lt;&gt;"",_xlpm.MacVal,_xlpm.WinVal&lt;&gt;"",_xlpm.WinVal,_xlpm.CSVVal&lt;&gt;"",_xlpm.CSVVal)),""))</f>
        <v/>
      </c>
      <c r="K600" s="41" t="str" cm="1">
        <f t="array" ref="K600">IF(($Y600+$Z600+$AA600+$AD600)=0,"",IFERROR(_xlfn.LET(_xlpm.CSVVal,IF($Y600=0,"",INDEX(CSV!N$2:N$510,$Y600)),_xlpm.MacVal,IF($Z600=0,"",INDEX(Output_Mac!L$2:L$500,$Z600)),_xlpm.WinVal,IF($AD600=0,"",INDEX(Output_Win!L$2:L$243,$AD600)),_xlpm.MyAuditVal,IF($AA600=0,"",INDEX(My_Audit!J$2:J$456,$AA600)),_xlfn.IFS(_xlpm.MyAuditVal&lt;&gt;"",_xlpm.MyAuditVal,_xlpm.MacVal&lt;&gt;"",_xlpm.MacVal,_xlpm.WinVal&lt;&gt;"",_xlpm.WinVal,_xlpm.CSVVal&lt;&gt;"",_xlpm.CSVVal)),""))</f>
        <v/>
      </c>
      <c r="L600" s="41" t="str" cm="1">
        <f t="array" ref="L600">IF(($Y600+$Z600+$AA600+$AD600)=0,"",IFERROR(_xlfn.LET(_xlpm.CSVVal,IF($Y600=0,"",INDEX(CSV!Q$2:Q$510,$Y600)),_xlpm.MacVal,IF($Z600=0,"",INDEX(Output_Mac!M$2:M$500,$Z600)),_xlpm.WinVal,IF($AD600=0,"",INDEX(Output_Win!M$2:M$243,$AD600)),_xlpm.MyAuditVal,IF($AA600=0,"",INDEX(My_Audit!K$2:K$456,$AA600)),_xlfn.IFS(_xlpm.MyAuditVal&lt;&gt;"",_xlpm.MyAuditVal,_xlpm.MacVal&lt;&gt;"",_xlpm.MacVal,_xlpm.WinVal&lt;&gt;"",_xlpm.WinVal,_xlpm.CSVVal&lt;&gt;"",_xlpm.CSVVal)),""))</f>
        <v/>
      </c>
      <c r="M600" s="41" t="str" cm="1">
        <f t="array" ref="M600">IF(($Y600+$Z600+$AA600+$AD600)=0,"",ExpandDiagCodes(_xlfn.TEXTJOIN(", ",TRUE,IF($AA600=0,"",INDEX(My_Audit!N$2:N$456,$AA600)),IF($Z600=0,"",INDEX(Output_Mac!S$2:S$500,$Z600)),IF($AD600=0,"",INDEX(Output_Win!S$2:S$243,$AD600)),IF($Y600=0,"",INDEX(CSV!AE$2:AE$510,$Y600)))))</f>
        <v/>
      </c>
      <c r="N600" s="41" t="str" cm="1">
        <f t="array" ref="N600">IF(($Y600+$Z600+$AA600+$AD600)=0,"",IFERROR(_xlfn.LET(_xlpm.CSVVal,IF($Y600=0,"",INDEX(CSV!AG$2:AG$510,$Y600)),_xlpm.MacVal,IF($Z600=0,"",INDEX(Output_Mac!T$2:T$500,$Z600)),_xlpm.WinVal,IF($AD600=0,"",INDEX(Output_Win!T$2:T$243,$AD600)),_xlpm.MyAuditVal,IF($AA600=0,"",INDEX(My_Audit!O$2:O$456,$AA600)),_xlfn.IFS(_xlpm.MyAuditVal&lt;&gt;"",_xlpm.MyAuditVal,_xlpm.MacVal&lt;&gt;"",_xlpm.MacVal,_xlpm.WinVal&lt;&gt;"",_xlpm.WinVal,_xlpm.CSVVal&lt;&gt;"",_xlpm.CSVVal)),""))</f>
        <v/>
      </c>
      <c r="O600" s="40" t="str" cm="1">
        <f t="array" ref="O600">IF($AB600=0,"",INDEX(My_Audit!P$2:P$456,$AB600))&amp;""</f>
        <v/>
      </c>
      <c r="P600" s="40"/>
      <c r="Q600" s="41" t="str">
        <f>IF(LEFT(N600,4)="Pass","Nist SP 800-88",My_Audit!R600)&amp;""</f>
        <v/>
      </c>
      <c r="R600" s="40"/>
      <c r="S600" s="40"/>
      <c r="T600" s="41" t="str" cm="1">
        <f t="array" ref="T600">IF($AC600=0,"",INDEX(Models!J$2:J$605,$AC600))</f>
        <v/>
      </c>
      <c r="U600" s="40"/>
      <c r="V600" s="40"/>
      <c r="W600" s="79" t="str" cm="1">
        <f t="array" ref="W600">IF(($Z600+$AA600+$AD600)=0,"",ExpandDiagCodes(_xlfn.TEXTJOIN(", ",TRUE,IF($AA600=0,"",INDEX(My_Audit!L$2:L$456,$AA600)),IF($Z600=0,"",INDEX(Output_Mac!AA$2:AA$500,$Z600)),IF($AD600=0,"",INDEX(Output_Win!AA$2:AA$243,$AD600)))))</f>
        <v/>
      </c>
      <c r="Y600" s="80">
        <f>IFERROR(MATCH($A600,CSV!$A$2:$A$510,0),0)</f>
        <v>0</v>
      </c>
      <c r="Z600" s="80">
        <f>IFERROR(MATCH($A600,Output_Mac!$A$2:$A$500,0),0)</f>
        <v>0</v>
      </c>
      <c r="AA600" s="80">
        <f>IFERROR(MATCH($A600,My_Audit!$A$2:$A$456,0),0)</f>
        <v>0</v>
      </c>
      <c r="AB600" s="80">
        <f>IFERROR(MATCH($C600,My_Audit!$B$2:$B$456,0),0)</f>
        <v>0</v>
      </c>
      <c r="AC600" s="80">
        <f>IFERROR(MATCH($E600,Models!$I$2:$I$605,0),0)</f>
        <v>0</v>
      </c>
      <c r="AD600" s="80">
        <f>IFERROR(MATCH($A600,Output_Win!$A$2:$A$243,0),0)</f>
        <v>0</v>
      </c>
    </row>
    <row r="601" spans="1:30">
      <c r="A601" s="40" t="str">
        <f>_xlfn.TEXTJOIN("",TRUE,Input!$A$4,TEXT(ROW(My_Audit!A600)+Input!$A$8-1,"00"))</f>
        <v>W4988</v>
      </c>
      <c r="B601" s="40" t="str">
        <f>_xlfn.TEXTJOIN("-",TRUE,"ITD",Input!$A$2,A601)</f>
        <v>ITD-SHR11749-W4988</v>
      </c>
      <c r="C601" s="41" t="str" cm="1">
        <f t="array" ref="C601">IF(($Y601+$Z601+$AA601+$AD601)=0,"",IFERROR(_xlfn.LET(_xlpm.CSVVal,IF($Y601=0,"",INDEX(CSV!B$2:B$510,$Y601)),_xlpm.MacVal,IF($Z601=0,"",INDEX(Output_Mac!B$2:B$500,$Z601)),_xlpm.WinVal,IF($AD601=0,"",INDEX(Output_Win!B$2:B$243,$AD601)),_xlpm.MyAuditVal,IF($AA601=0,"",INDEX(My_Audit!B$2:B$456,$AA601)),_xlfn.IFS(_xlpm.MyAuditVal&lt;&gt;"",_xlpm.MyAuditVal,_xlpm.MacVal&lt;&gt;"",_xlpm.MacVal,_xlpm.WinVal&lt;&gt;"",_xlpm.WinVal,_xlpm.CSVVal&lt;&gt;"",_xlpm.CSVVal)),""))</f>
        <v/>
      </c>
      <c r="D601" s="41" t="str" cm="1">
        <f t="array" ref="D601">IF(($Y601+$Z601+$AA601+$AD601)=0,"",IFERROR(_xlfn.LET(_xlpm.CSVVal,IF($Y601=0,"",INDEX(CSV!C$2:C$510,$Y601)),_xlpm.MacVal,IF($Z601=0,"",INDEX(Output_Mac!D$2:D$500,$Z601)),_xlpm.WinVal,IF($AD601=0,"",INDEX(Output_Win!D$2:D$243,$AD601)),_xlpm.MyAuditVal,IF($AA601=0,"",INDEX(My_Audit!C$2:C$456,$AA601)),_xlfn.IFS(_xlpm.MyAuditVal&lt;&gt;"",_xlpm.MyAuditVal,_xlpm.MacVal&lt;&gt;"",_xlpm.MacVal,_xlpm.WinVal&lt;&gt;"",_xlpm.WinVal,_xlpm.CSVVal&lt;&gt;"",_xlpm.CSVVal)),""))</f>
        <v/>
      </c>
      <c r="E601" s="41" t="str" cm="1">
        <f t="array" ref="E601">IF(($Y601+$Z601+$AA601+$AD601)=0,"",IFERROR(_xlfn.LET(_xlpm.CSVVal,IF($Y601=0,"",INDEX(CSV!E$2:E$510,$Y601)),_xlpm.MacVal,IF($Z601=0,"",INDEX(Output_Mac!C$2:C$500,$Z601)),_xlpm.WinVal,IF($AD601=0,"",INDEX(Output_Win!C$2:C$243,$AD601)),_xlpm.MyAuditVal,IF($AA601=0,"",INDEX(My_Audit!D$2:D$456,$AA601)),_xlfn.IFS(_xlpm.MyAuditVal&lt;&gt;"",_xlpm.MyAuditVal,_xlpm.MacVal&lt;&gt;"",_xlpm.MacVal,_xlpm.WinVal&lt;&gt;"",_xlpm.WinVal,_xlpm.CSVVal&lt;&gt;"",_xlpm.CSVVal)),""))</f>
        <v/>
      </c>
      <c r="F601" s="41" t="str" cm="1">
        <f t="array" ref="F601">IF(($Y601+$Z601+$AA601+$AD601)=0,"",IFERROR(_xlfn.LET(_xlpm.CSVVal,IF($Y601=0,"",INDEX(CSV!F$2:F$510,$Y601)),_xlpm.MacVal,IF($Z601=0,"",INDEX(Output_Mac!E$2:E$500,$Z601)),_xlpm.WinVal,IF($AD601=0,"",INDEX(Output_Win!E$2:E$243,$AD601)),_xlpm.MyAuditVal,IF($AA601=0,"",INDEX(My_Audit!E$2:E$456,$AA601)),_xlfn.IFS(_xlpm.MyAuditVal&lt;&gt;"",_xlpm.MyAuditVal,_xlpm.MacVal&lt;&gt;"",_xlpm.MacVal,_xlpm.WinVal&lt;&gt;"",_xlpm.WinVal,_xlpm.CSVVal&lt;&gt;"",PROPER(_xlpm.CSVVal))),""))</f>
        <v/>
      </c>
      <c r="G601" s="41" t="str" cm="1">
        <f t="array" ref="G601">IF(($Y601+$Z601+$AA601+$AD601)=0,"",IFERROR(_xlfn.LET(_xlpm.CSVVal,IF($Y601=0,"",INDEX(CSV!G$2:G$510,$Y601)),_xlpm.MacVal,IF($Z601=0,"",INDEX(Output_Mac!G$2:G$500,$Z601)),_xlpm.WinVal,IF($AD601=0,"",INDEX(Output_Win!G$2:G$243,$AD601)),_xlpm.MyAuditVal,IF($AA601=0,"",INDEX(My_Audit!F$2:F$456,$AA601)),_xlfn.IFS(_xlpm.MyAuditVal&lt;&gt;"",_xlpm.MyAuditVal,_xlpm.MacVal&lt;&gt;"",_xlpm.MacVal,_xlpm.WinVal&lt;&gt;"",_xlpm.WinVal,_xlpm.CSVVal&lt;&gt;"",_xlpm.CSVVal)),""))</f>
        <v/>
      </c>
      <c r="H601" s="41" t="str" cm="1">
        <f t="array" ref="H601">IF($Z601&gt;0,INDEX(Output_Mac!H$2:H$500,$Z601),IF($AD601&gt;0,INDEX(Output_Win!H$2:H$243,$AD601),IF($AA601&gt;0,_xlfn.LET(_xlpm.MyAuditVal,INDEX(My_Audit!G$2:G$456,$AA601),IF(_xlpm.MyAuditVal=0,"",_xlpm.MyAuditVal)),"")))</f>
        <v/>
      </c>
      <c r="I601" s="41" t="str" cm="1">
        <f t="array" ref="I601">IF(($Y601+$Z601+$AA601+$AD601)=0,"",IFERROR(_xlfn.LET(_xlpm.CSVVal,IF($Y601=0,"",INDEX(CSV!H$2:H$510,$Y601)),_xlpm.MacVal,IF($Z601=0,"",INDEX(Output_Mac!I$2:I$500,$Z601)),_xlpm.WinVal,IF($AD601=0,"",INDEX(Output_Win!I$2:I$243,$AD601)),_xlpm.MyAuditVal,IF($AA601=0,"",INDEX(My_Audit!H$2:H$456,$AA601)),_xlfn.IFS(_xlpm.MyAuditVal&lt;&gt;"",_xlpm.MyAuditVal,_xlpm.MacVal&lt;&gt;"",_xlpm.MacVal,_xlpm.WinVal&lt;&gt;"",_xlpm.WinVal,_xlpm.CSVVal&lt;&gt;"",_xlpm.CSVVal)),""))</f>
        <v/>
      </c>
      <c r="J601" s="41" t="str" cm="1">
        <f t="array" ref="J601">IF(($Y601+$Z601+$AA601+$AD601)=0,"",IFERROR(_xlfn.LET(_xlpm.CSVVal,IF($Y601=0,"",INDEX(CSV!J$2:J$510,$Y601)),_xlpm.MacVal,IF($Z601=0,"",INDEX(Output_Mac!J$2:J$500,$Z601)),_xlpm.WinVal,IF($AD601=0,"",INDEX(Output_Win!J$2:J$243,$AD601)),_xlpm.MyAuditVal,IF($AA601=0,"",INDEX(My_Audit!I$2:I$456,$AA601)),_xlfn.IFS(_xlpm.MyAuditVal&lt;&gt;"",_xlpm.MyAuditVal,_xlpm.MacVal&lt;&gt;"",_xlpm.MacVal,_xlpm.WinVal&lt;&gt;"",_xlpm.WinVal,_xlpm.CSVVal&lt;&gt;"",_xlpm.CSVVal)),""))</f>
        <v/>
      </c>
      <c r="K601" s="41" t="str" cm="1">
        <f t="array" ref="K601">IF(($Y601+$Z601+$AA601+$AD601)=0,"",IFERROR(_xlfn.LET(_xlpm.CSVVal,IF($Y601=0,"",INDEX(CSV!N$2:N$510,$Y601)),_xlpm.MacVal,IF($Z601=0,"",INDEX(Output_Mac!L$2:L$500,$Z601)),_xlpm.WinVal,IF($AD601=0,"",INDEX(Output_Win!L$2:L$243,$AD601)),_xlpm.MyAuditVal,IF($AA601=0,"",INDEX(My_Audit!J$2:J$456,$AA601)),_xlfn.IFS(_xlpm.MyAuditVal&lt;&gt;"",_xlpm.MyAuditVal,_xlpm.MacVal&lt;&gt;"",_xlpm.MacVal,_xlpm.WinVal&lt;&gt;"",_xlpm.WinVal,_xlpm.CSVVal&lt;&gt;"",_xlpm.CSVVal)),""))</f>
        <v/>
      </c>
      <c r="L601" s="41" t="str" cm="1">
        <f t="array" ref="L601">IF(($Y601+$Z601+$AA601+$AD601)=0,"",IFERROR(_xlfn.LET(_xlpm.CSVVal,IF($Y601=0,"",INDEX(CSV!Q$2:Q$510,$Y601)),_xlpm.MacVal,IF($Z601=0,"",INDEX(Output_Mac!M$2:M$500,$Z601)),_xlpm.WinVal,IF($AD601=0,"",INDEX(Output_Win!M$2:M$243,$AD601)),_xlpm.MyAuditVal,IF($AA601=0,"",INDEX(My_Audit!K$2:K$456,$AA601)),_xlfn.IFS(_xlpm.MyAuditVal&lt;&gt;"",_xlpm.MyAuditVal,_xlpm.MacVal&lt;&gt;"",_xlpm.MacVal,_xlpm.WinVal&lt;&gt;"",_xlpm.WinVal,_xlpm.CSVVal&lt;&gt;"",_xlpm.CSVVal)),""))</f>
        <v/>
      </c>
      <c r="M601" s="41" t="str" cm="1">
        <f t="array" ref="M601">IF(($Y601+$Z601+$AA601+$AD601)=0,"",ExpandDiagCodes(_xlfn.TEXTJOIN(", ",TRUE,IF($AA601=0,"",INDEX(My_Audit!N$2:N$456,$AA601)),IF($Z601=0,"",INDEX(Output_Mac!S$2:S$500,$Z601)),IF($AD601=0,"",INDEX(Output_Win!S$2:S$243,$AD601)),IF($Y601=0,"",INDEX(CSV!AE$2:AE$510,$Y601)))))</f>
        <v/>
      </c>
      <c r="N601" s="41" t="str" cm="1">
        <f t="array" ref="N601">IF(($Y601+$Z601+$AA601+$AD601)=0,"",IFERROR(_xlfn.LET(_xlpm.CSVVal,IF($Y601=0,"",INDEX(CSV!AG$2:AG$510,$Y601)),_xlpm.MacVal,IF($Z601=0,"",INDEX(Output_Mac!T$2:T$500,$Z601)),_xlpm.WinVal,IF($AD601=0,"",INDEX(Output_Win!T$2:T$243,$AD601)),_xlpm.MyAuditVal,IF($AA601=0,"",INDEX(My_Audit!O$2:O$456,$AA601)),_xlfn.IFS(_xlpm.MyAuditVal&lt;&gt;"",_xlpm.MyAuditVal,_xlpm.MacVal&lt;&gt;"",_xlpm.MacVal,_xlpm.WinVal&lt;&gt;"",_xlpm.WinVal,_xlpm.CSVVal&lt;&gt;"",_xlpm.CSVVal)),""))</f>
        <v/>
      </c>
      <c r="O601" s="40" t="str" cm="1">
        <f t="array" ref="O601">IF($AB601=0,"",INDEX(My_Audit!P$2:P$456,$AB601))&amp;""</f>
        <v/>
      </c>
      <c r="P601" s="40"/>
      <c r="Q601" s="41" t="str">
        <f>IF(LEFT(N601,4)="Pass","Nist SP 800-88",My_Audit!R601)&amp;""</f>
        <v/>
      </c>
      <c r="R601" s="40"/>
      <c r="S601" s="40"/>
      <c r="T601" s="41" t="str" cm="1">
        <f t="array" ref="T601">IF($AC601=0,"",INDEX(Models!J$2:J$605,$AC601))</f>
        <v/>
      </c>
      <c r="U601" s="40"/>
      <c r="V601" s="40"/>
      <c r="W601" s="79" t="str" cm="1">
        <f t="array" ref="W601">IF(($Z601+$AA601+$AD601)=0,"",ExpandDiagCodes(_xlfn.TEXTJOIN(", ",TRUE,IF($AA601=0,"",INDEX(My_Audit!L$2:L$456,$AA601)),IF($Z601=0,"",INDEX(Output_Mac!AA$2:AA$500,$Z601)),IF($AD601=0,"",INDEX(Output_Win!AA$2:AA$243,$AD601)))))</f>
        <v/>
      </c>
      <c r="Y601" s="80">
        <f>IFERROR(MATCH($A601,CSV!$A$2:$A$510,0),0)</f>
        <v>0</v>
      </c>
      <c r="Z601" s="80">
        <f>IFERROR(MATCH($A601,Output_Mac!$A$2:$A$500,0),0)</f>
        <v>0</v>
      </c>
      <c r="AA601" s="80">
        <f>IFERROR(MATCH($A601,My_Audit!$A$2:$A$456,0),0)</f>
        <v>0</v>
      </c>
      <c r="AB601" s="80">
        <f>IFERROR(MATCH($C601,My_Audit!$B$2:$B$456,0),0)</f>
        <v>0</v>
      </c>
      <c r="AC601" s="80">
        <f>IFERROR(MATCH($E601,Models!$I$2:$I$605,0),0)</f>
        <v>0</v>
      </c>
      <c r="AD601" s="80">
        <f>IFERROR(MATCH($A601,Output_Win!$A$2:$A$243,0),0)</f>
        <v>0</v>
      </c>
    </row>
    <row r="602" spans="1:30">
      <c r="A602" s="40" t="str">
        <f>_xlfn.TEXTJOIN("",TRUE,Input!$A$4,TEXT(ROW(My_Audit!A601)+Input!$A$8-1,"00"))</f>
        <v>W4989</v>
      </c>
      <c r="B602" s="40" t="str">
        <f>_xlfn.TEXTJOIN("-",TRUE,"ITD",Input!$A$2,A602)</f>
        <v>ITD-SHR11749-W4989</v>
      </c>
      <c r="C602" s="41" t="str" cm="1">
        <f t="array" ref="C602">IF(($Y602+$Z602+$AA602+$AD602)=0,"",IFERROR(_xlfn.LET(_xlpm.CSVVal,IF($Y602=0,"",INDEX(CSV!B$2:B$510,$Y602)),_xlpm.MacVal,IF($Z602=0,"",INDEX(Output_Mac!B$2:B$500,$Z602)),_xlpm.WinVal,IF($AD602=0,"",INDEX(Output_Win!B$2:B$243,$AD602)),_xlpm.MyAuditVal,IF($AA602=0,"",INDEX(My_Audit!B$2:B$456,$AA602)),_xlfn.IFS(_xlpm.MyAuditVal&lt;&gt;"",_xlpm.MyAuditVal,_xlpm.MacVal&lt;&gt;"",_xlpm.MacVal,_xlpm.WinVal&lt;&gt;"",_xlpm.WinVal,_xlpm.CSVVal&lt;&gt;"",_xlpm.CSVVal)),""))</f>
        <v/>
      </c>
      <c r="D602" s="41" t="str" cm="1">
        <f t="array" ref="D602">IF(($Y602+$Z602+$AA602+$AD602)=0,"",IFERROR(_xlfn.LET(_xlpm.CSVVal,IF($Y602=0,"",INDEX(CSV!C$2:C$510,$Y602)),_xlpm.MacVal,IF($Z602=0,"",INDEX(Output_Mac!D$2:D$500,$Z602)),_xlpm.WinVal,IF($AD602=0,"",INDEX(Output_Win!D$2:D$243,$AD602)),_xlpm.MyAuditVal,IF($AA602=0,"",INDEX(My_Audit!C$2:C$456,$AA602)),_xlfn.IFS(_xlpm.MyAuditVal&lt;&gt;"",_xlpm.MyAuditVal,_xlpm.MacVal&lt;&gt;"",_xlpm.MacVal,_xlpm.WinVal&lt;&gt;"",_xlpm.WinVal,_xlpm.CSVVal&lt;&gt;"",_xlpm.CSVVal)),""))</f>
        <v/>
      </c>
      <c r="E602" s="41" t="str" cm="1">
        <f t="array" ref="E602">IF(($Y602+$Z602+$AA602+$AD602)=0,"",IFERROR(_xlfn.LET(_xlpm.CSVVal,IF($Y602=0,"",INDEX(CSV!E$2:E$510,$Y602)),_xlpm.MacVal,IF($Z602=0,"",INDEX(Output_Mac!C$2:C$500,$Z602)),_xlpm.WinVal,IF($AD602=0,"",INDEX(Output_Win!C$2:C$243,$AD602)),_xlpm.MyAuditVal,IF($AA602=0,"",INDEX(My_Audit!D$2:D$456,$AA602)),_xlfn.IFS(_xlpm.MyAuditVal&lt;&gt;"",_xlpm.MyAuditVal,_xlpm.MacVal&lt;&gt;"",_xlpm.MacVal,_xlpm.WinVal&lt;&gt;"",_xlpm.WinVal,_xlpm.CSVVal&lt;&gt;"",_xlpm.CSVVal)),""))</f>
        <v/>
      </c>
      <c r="F602" s="41" t="str" cm="1">
        <f t="array" ref="F602">IF(($Y602+$Z602+$AA602+$AD602)=0,"",IFERROR(_xlfn.LET(_xlpm.CSVVal,IF($Y602=0,"",INDEX(CSV!F$2:F$510,$Y602)),_xlpm.MacVal,IF($Z602=0,"",INDEX(Output_Mac!E$2:E$500,$Z602)),_xlpm.WinVal,IF($AD602=0,"",INDEX(Output_Win!E$2:E$243,$AD602)),_xlpm.MyAuditVal,IF($AA602=0,"",INDEX(My_Audit!E$2:E$456,$AA602)),_xlfn.IFS(_xlpm.MyAuditVal&lt;&gt;"",_xlpm.MyAuditVal,_xlpm.MacVal&lt;&gt;"",_xlpm.MacVal,_xlpm.WinVal&lt;&gt;"",_xlpm.WinVal,_xlpm.CSVVal&lt;&gt;"",PROPER(_xlpm.CSVVal))),""))</f>
        <v/>
      </c>
      <c r="G602" s="41" t="str" cm="1">
        <f t="array" ref="G602">IF(($Y602+$Z602+$AA602+$AD602)=0,"",IFERROR(_xlfn.LET(_xlpm.CSVVal,IF($Y602=0,"",INDEX(CSV!G$2:G$510,$Y602)),_xlpm.MacVal,IF($Z602=0,"",INDEX(Output_Mac!G$2:G$500,$Z602)),_xlpm.WinVal,IF($AD602=0,"",INDEX(Output_Win!G$2:G$243,$AD602)),_xlpm.MyAuditVal,IF($AA602=0,"",INDEX(My_Audit!F$2:F$456,$AA602)),_xlfn.IFS(_xlpm.MyAuditVal&lt;&gt;"",_xlpm.MyAuditVal,_xlpm.MacVal&lt;&gt;"",_xlpm.MacVal,_xlpm.WinVal&lt;&gt;"",_xlpm.WinVal,_xlpm.CSVVal&lt;&gt;"",_xlpm.CSVVal)),""))</f>
        <v/>
      </c>
      <c r="H602" s="41" t="str" cm="1">
        <f t="array" ref="H602">IF($Z602&gt;0,INDEX(Output_Mac!H$2:H$500,$Z602),IF($AD602&gt;0,INDEX(Output_Win!H$2:H$243,$AD602),IF($AA602&gt;0,_xlfn.LET(_xlpm.MyAuditVal,INDEX(My_Audit!G$2:G$456,$AA602),IF(_xlpm.MyAuditVal=0,"",_xlpm.MyAuditVal)),"")))</f>
        <v/>
      </c>
      <c r="I602" s="41" t="str" cm="1">
        <f t="array" ref="I602">IF(($Y602+$Z602+$AA602+$AD602)=0,"",IFERROR(_xlfn.LET(_xlpm.CSVVal,IF($Y602=0,"",INDEX(CSV!H$2:H$510,$Y602)),_xlpm.MacVal,IF($Z602=0,"",INDEX(Output_Mac!I$2:I$500,$Z602)),_xlpm.WinVal,IF($AD602=0,"",INDEX(Output_Win!I$2:I$243,$AD602)),_xlpm.MyAuditVal,IF($AA602=0,"",INDEX(My_Audit!H$2:H$456,$AA602)),_xlfn.IFS(_xlpm.MyAuditVal&lt;&gt;"",_xlpm.MyAuditVal,_xlpm.MacVal&lt;&gt;"",_xlpm.MacVal,_xlpm.WinVal&lt;&gt;"",_xlpm.WinVal,_xlpm.CSVVal&lt;&gt;"",_xlpm.CSVVal)),""))</f>
        <v/>
      </c>
      <c r="J602" s="41" t="str" cm="1">
        <f t="array" ref="J602">IF(($Y602+$Z602+$AA602+$AD602)=0,"",IFERROR(_xlfn.LET(_xlpm.CSVVal,IF($Y602=0,"",INDEX(CSV!J$2:J$510,$Y602)),_xlpm.MacVal,IF($Z602=0,"",INDEX(Output_Mac!J$2:J$500,$Z602)),_xlpm.WinVal,IF($AD602=0,"",INDEX(Output_Win!J$2:J$243,$AD602)),_xlpm.MyAuditVal,IF($AA602=0,"",INDEX(My_Audit!I$2:I$456,$AA602)),_xlfn.IFS(_xlpm.MyAuditVal&lt;&gt;"",_xlpm.MyAuditVal,_xlpm.MacVal&lt;&gt;"",_xlpm.MacVal,_xlpm.WinVal&lt;&gt;"",_xlpm.WinVal,_xlpm.CSVVal&lt;&gt;"",_xlpm.CSVVal)),""))</f>
        <v/>
      </c>
      <c r="K602" s="41" t="str" cm="1">
        <f t="array" ref="K602">IF(($Y602+$Z602+$AA602+$AD602)=0,"",IFERROR(_xlfn.LET(_xlpm.CSVVal,IF($Y602=0,"",INDEX(CSV!N$2:N$510,$Y602)),_xlpm.MacVal,IF($Z602=0,"",INDEX(Output_Mac!L$2:L$500,$Z602)),_xlpm.WinVal,IF($AD602=0,"",INDEX(Output_Win!L$2:L$243,$AD602)),_xlpm.MyAuditVal,IF($AA602=0,"",INDEX(My_Audit!J$2:J$456,$AA602)),_xlfn.IFS(_xlpm.MyAuditVal&lt;&gt;"",_xlpm.MyAuditVal,_xlpm.MacVal&lt;&gt;"",_xlpm.MacVal,_xlpm.WinVal&lt;&gt;"",_xlpm.WinVal,_xlpm.CSVVal&lt;&gt;"",_xlpm.CSVVal)),""))</f>
        <v/>
      </c>
      <c r="L602" s="41" t="str" cm="1">
        <f t="array" ref="L602">IF(($Y602+$Z602+$AA602+$AD602)=0,"",IFERROR(_xlfn.LET(_xlpm.CSVVal,IF($Y602=0,"",INDEX(CSV!Q$2:Q$510,$Y602)),_xlpm.MacVal,IF($Z602=0,"",INDEX(Output_Mac!M$2:M$500,$Z602)),_xlpm.WinVal,IF($AD602=0,"",INDEX(Output_Win!M$2:M$243,$AD602)),_xlpm.MyAuditVal,IF($AA602=0,"",INDEX(My_Audit!K$2:K$456,$AA602)),_xlfn.IFS(_xlpm.MyAuditVal&lt;&gt;"",_xlpm.MyAuditVal,_xlpm.MacVal&lt;&gt;"",_xlpm.MacVal,_xlpm.WinVal&lt;&gt;"",_xlpm.WinVal,_xlpm.CSVVal&lt;&gt;"",_xlpm.CSVVal)),""))</f>
        <v/>
      </c>
      <c r="M602" s="41" t="str" cm="1">
        <f t="array" ref="M602">IF(($Y602+$Z602+$AA602+$AD602)=0,"",ExpandDiagCodes(_xlfn.TEXTJOIN(", ",TRUE,IF($AA602=0,"",INDEX(My_Audit!N$2:N$456,$AA602)),IF($Z602=0,"",INDEX(Output_Mac!S$2:S$500,$Z602)),IF($AD602=0,"",INDEX(Output_Win!S$2:S$243,$AD602)),IF($Y602=0,"",INDEX(CSV!AE$2:AE$510,$Y602)))))</f>
        <v/>
      </c>
      <c r="N602" s="41" t="str" cm="1">
        <f t="array" ref="N602">IF(($Y602+$Z602+$AA602+$AD602)=0,"",IFERROR(_xlfn.LET(_xlpm.CSVVal,IF($Y602=0,"",INDEX(CSV!AG$2:AG$510,$Y602)),_xlpm.MacVal,IF($Z602=0,"",INDEX(Output_Mac!T$2:T$500,$Z602)),_xlpm.WinVal,IF($AD602=0,"",INDEX(Output_Win!T$2:T$243,$AD602)),_xlpm.MyAuditVal,IF($AA602=0,"",INDEX(My_Audit!O$2:O$456,$AA602)),_xlfn.IFS(_xlpm.MyAuditVal&lt;&gt;"",_xlpm.MyAuditVal,_xlpm.MacVal&lt;&gt;"",_xlpm.MacVal,_xlpm.WinVal&lt;&gt;"",_xlpm.WinVal,_xlpm.CSVVal&lt;&gt;"",_xlpm.CSVVal)),""))</f>
        <v/>
      </c>
      <c r="O602" s="40" t="str" cm="1">
        <f t="array" ref="O602">IF($AB602=0,"",INDEX(My_Audit!P$2:P$456,$AB602))&amp;""</f>
        <v/>
      </c>
      <c r="P602" s="40"/>
      <c r="Q602" s="41" t="str">
        <f>IF(LEFT(N602,4)="Pass","Nist SP 800-88",My_Audit!R602)&amp;""</f>
        <v/>
      </c>
      <c r="R602" s="40"/>
      <c r="S602" s="40"/>
      <c r="T602" s="41" t="str" cm="1">
        <f t="array" ref="T602">IF($AC602=0,"",INDEX(Models!J$2:J$605,$AC602))</f>
        <v/>
      </c>
      <c r="U602" s="40"/>
      <c r="V602" s="40"/>
      <c r="W602" s="79" t="str" cm="1">
        <f t="array" ref="W602">IF(($Z602+$AA602+$AD602)=0,"",ExpandDiagCodes(_xlfn.TEXTJOIN(", ",TRUE,IF($AA602=0,"",INDEX(My_Audit!L$2:L$456,$AA602)),IF($Z602=0,"",INDEX(Output_Mac!AA$2:AA$500,$Z602)),IF($AD602=0,"",INDEX(Output_Win!AA$2:AA$243,$AD602)))))</f>
        <v/>
      </c>
      <c r="Y602" s="80">
        <f>IFERROR(MATCH($A602,CSV!$A$2:$A$510,0),0)</f>
        <v>0</v>
      </c>
      <c r="Z602" s="80">
        <f>IFERROR(MATCH($A602,Output_Mac!$A$2:$A$500,0),0)</f>
        <v>0</v>
      </c>
      <c r="AA602" s="80">
        <f>IFERROR(MATCH($A602,My_Audit!$A$2:$A$456,0),0)</f>
        <v>0</v>
      </c>
      <c r="AB602" s="80">
        <f>IFERROR(MATCH($C602,My_Audit!$B$2:$B$456,0),0)</f>
        <v>0</v>
      </c>
      <c r="AC602" s="80">
        <f>IFERROR(MATCH($E602,Models!$I$2:$I$605,0),0)</f>
        <v>0</v>
      </c>
      <c r="AD602" s="80">
        <f>IFERROR(MATCH($A602,Output_Win!$A$2:$A$243,0),0)</f>
        <v>0</v>
      </c>
    </row>
    <row r="603" spans="1:30">
      <c r="A603" s="40" t="str">
        <f>_xlfn.TEXTJOIN("",TRUE,Input!$A$4,TEXT(ROW(My_Audit!A602)+Input!$A$8-1,"00"))</f>
        <v>W4990</v>
      </c>
      <c r="B603" s="40" t="str">
        <f>_xlfn.TEXTJOIN("-",TRUE,"ITD",Input!$A$2,A603)</f>
        <v>ITD-SHR11749-W4990</v>
      </c>
      <c r="C603" s="41" t="str" cm="1">
        <f t="array" ref="C603">IF(($Y603+$Z603+$AA603+$AD603)=0,"",IFERROR(_xlfn.LET(_xlpm.CSVVal,IF($Y603=0,"",INDEX(CSV!B$2:B$510,$Y603)),_xlpm.MacVal,IF($Z603=0,"",INDEX(Output_Mac!B$2:B$500,$Z603)),_xlpm.WinVal,IF($AD603=0,"",INDEX(Output_Win!B$2:B$243,$AD603)),_xlpm.MyAuditVal,IF($AA603=0,"",INDEX(My_Audit!B$2:B$456,$AA603)),_xlfn.IFS(_xlpm.MyAuditVal&lt;&gt;"",_xlpm.MyAuditVal,_xlpm.MacVal&lt;&gt;"",_xlpm.MacVal,_xlpm.WinVal&lt;&gt;"",_xlpm.WinVal,_xlpm.CSVVal&lt;&gt;"",_xlpm.CSVVal)),""))</f>
        <v/>
      </c>
      <c r="D603" s="41" t="str" cm="1">
        <f t="array" ref="D603">IF(($Y603+$Z603+$AA603+$AD603)=0,"",IFERROR(_xlfn.LET(_xlpm.CSVVal,IF($Y603=0,"",INDEX(CSV!C$2:C$510,$Y603)),_xlpm.MacVal,IF($Z603=0,"",INDEX(Output_Mac!D$2:D$500,$Z603)),_xlpm.WinVal,IF($AD603=0,"",INDEX(Output_Win!D$2:D$243,$AD603)),_xlpm.MyAuditVal,IF($AA603=0,"",INDEX(My_Audit!C$2:C$456,$AA603)),_xlfn.IFS(_xlpm.MyAuditVal&lt;&gt;"",_xlpm.MyAuditVal,_xlpm.MacVal&lt;&gt;"",_xlpm.MacVal,_xlpm.WinVal&lt;&gt;"",_xlpm.WinVal,_xlpm.CSVVal&lt;&gt;"",_xlpm.CSVVal)),""))</f>
        <v/>
      </c>
      <c r="E603" s="41" t="str" cm="1">
        <f t="array" ref="E603">IF(($Y603+$Z603+$AA603+$AD603)=0,"",IFERROR(_xlfn.LET(_xlpm.CSVVal,IF($Y603=0,"",INDEX(CSV!E$2:E$510,$Y603)),_xlpm.MacVal,IF($Z603=0,"",INDEX(Output_Mac!C$2:C$500,$Z603)),_xlpm.WinVal,IF($AD603=0,"",INDEX(Output_Win!C$2:C$243,$AD603)),_xlpm.MyAuditVal,IF($AA603=0,"",INDEX(My_Audit!D$2:D$456,$AA603)),_xlfn.IFS(_xlpm.MyAuditVal&lt;&gt;"",_xlpm.MyAuditVal,_xlpm.MacVal&lt;&gt;"",_xlpm.MacVal,_xlpm.WinVal&lt;&gt;"",_xlpm.WinVal,_xlpm.CSVVal&lt;&gt;"",_xlpm.CSVVal)),""))</f>
        <v/>
      </c>
      <c r="F603" s="41" t="str" cm="1">
        <f t="array" ref="F603">IF(($Y603+$Z603+$AA603+$AD603)=0,"",IFERROR(_xlfn.LET(_xlpm.CSVVal,IF($Y603=0,"",INDEX(CSV!F$2:F$510,$Y603)),_xlpm.MacVal,IF($Z603=0,"",INDEX(Output_Mac!E$2:E$500,$Z603)),_xlpm.WinVal,IF($AD603=0,"",INDEX(Output_Win!E$2:E$243,$AD603)),_xlpm.MyAuditVal,IF($AA603=0,"",INDEX(My_Audit!E$2:E$456,$AA603)),_xlfn.IFS(_xlpm.MyAuditVal&lt;&gt;"",_xlpm.MyAuditVal,_xlpm.MacVal&lt;&gt;"",_xlpm.MacVal,_xlpm.WinVal&lt;&gt;"",_xlpm.WinVal,_xlpm.CSVVal&lt;&gt;"",PROPER(_xlpm.CSVVal))),""))</f>
        <v/>
      </c>
      <c r="G603" s="41" t="str" cm="1">
        <f t="array" ref="G603">IF(($Y603+$Z603+$AA603+$AD603)=0,"",IFERROR(_xlfn.LET(_xlpm.CSVVal,IF($Y603=0,"",INDEX(CSV!G$2:G$510,$Y603)),_xlpm.MacVal,IF($Z603=0,"",INDEX(Output_Mac!G$2:G$500,$Z603)),_xlpm.WinVal,IF($AD603=0,"",INDEX(Output_Win!G$2:G$243,$AD603)),_xlpm.MyAuditVal,IF($AA603=0,"",INDEX(My_Audit!F$2:F$456,$AA603)),_xlfn.IFS(_xlpm.MyAuditVal&lt;&gt;"",_xlpm.MyAuditVal,_xlpm.MacVal&lt;&gt;"",_xlpm.MacVal,_xlpm.WinVal&lt;&gt;"",_xlpm.WinVal,_xlpm.CSVVal&lt;&gt;"",_xlpm.CSVVal)),""))</f>
        <v/>
      </c>
      <c r="H603" s="41" t="str" cm="1">
        <f t="array" ref="H603">IF($Z603&gt;0,INDEX(Output_Mac!H$2:H$500,$Z603),IF($AD603&gt;0,INDEX(Output_Win!H$2:H$243,$AD603),IF($AA603&gt;0,_xlfn.LET(_xlpm.MyAuditVal,INDEX(My_Audit!G$2:G$456,$AA603),IF(_xlpm.MyAuditVal=0,"",_xlpm.MyAuditVal)),"")))</f>
        <v/>
      </c>
      <c r="I603" s="41" t="str" cm="1">
        <f t="array" ref="I603">IF(($Y603+$Z603+$AA603+$AD603)=0,"",IFERROR(_xlfn.LET(_xlpm.CSVVal,IF($Y603=0,"",INDEX(CSV!H$2:H$510,$Y603)),_xlpm.MacVal,IF($Z603=0,"",INDEX(Output_Mac!I$2:I$500,$Z603)),_xlpm.WinVal,IF($AD603=0,"",INDEX(Output_Win!I$2:I$243,$AD603)),_xlpm.MyAuditVal,IF($AA603=0,"",INDEX(My_Audit!H$2:H$456,$AA603)),_xlfn.IFS(_xlpm.MyAuditVal&lt;&gt;"",_xlpm.MyAuditVal,_xlpm.MacVal&lt;&gt;"",_xlpm.MacVal,_xlpm.WinVal&lt;&gt;"",_xlpm.WinVal,_xlpm.CSVVal&lt;&gt;"",_xlpm.CSVVal)),""))</f>
        <v/>
      </c>
      <c r="J603" s="41" t="str" cm="1">
        <f t="array" ref="J603">IF(($Y603+$Z603+$AA603+$AD603)=0,"",IFERROR(_xlfn.LET(_xlpm.CSVVal,IF($Y603=0,"",INDEX(CSV!J$2:J$510,$Y603)),_xlpm.MacVal,IF($Z603=0,"",INDEX(Output_Mac!J$2:J$500,$Z603)),_xlpm.WinVal,IF($AD603=0,"",INDEX(Output_Win!J$2:J$243,$AD603)),_xlpm.MyAuditVal,IF($AA603=0,"",INDEX(My_Audit!I$2:I$456,$AA603)),_xlfn.IFS(_xlpm.MyAuditVal&lt;&gt;"",_xlpm.MyAuditVal,_xlpm.MacVal&lt;&gt;"",_xlpm.MacVal,_xlpm.WinVal&lt;&gt;"",_xlpm.WinVal,_xlpm.CSVVal&lt;&gt;"",_xlpm.CSVVal)),""))</f>
        <v/>
      </c>
      <c r="K603" s="41" t="str" cm="1">
        <f t="array" ref="K603">IF(($Y603+$Z603+$AA603+$AD603)=0,"",IFERROR(_xlfn.LET(_xlpm.CSVVal,IF($Y603=0,"",INDEX(CSV!N$2:N$510,$Y603)),_xlpm.MacVal,IF($Z603=0,"",INDEX(Output_Mac!L$2:L$500,$Z603)),_xlpm.WinVal,IF($AD603=0,"",INDEX(Output_Win!L$2:L$243,$AD603)),_xlpm.MyAuditVal,IF($AA603=0,"",INDEX(My_Audit!J$2:J$456,$AA603)),_xlfn.IFS(_xlpm.MyAuditVal&lt;&gt;"",_xlpm.MyAuditVal,_xlpm.MacVal&lt;&gt;"",_xlpm.MacVal,_xlpm.WinVal&lt;&gt;"",_xlpm.WinVal,_xlpm.CSVVal&lt;&gt;"",_xlpm.CSVVal)),""))</f>
        <v/>
      </c>
      <c r="L603" s="41" t="str" cm="1">
        <f t="array" ref="L603">IF(($Y603+$Z603+$AA603+$AD603)=0,"",IFERROR(_xlfn.LET(_xlpm.CSVVal,IF($Y603=0,"",INDEX(CSV!Q$2:Q$510,$Y603)),_xlpm.MacVal,IF($Z603=0,"",INDEX(Output_Mac!M$2:M$500,$Z603)),_xlpm.WinVal,IF($AD603=0,"",INDEX(Output_Win!M$2:M$243,$AD603)),_xlpm.MyAuditVal,IF($AA603=0,"",INDEX(My_Audit!K$2:K$456,$AA603)),_xlfn.IFS(_xlpm.MyAuditVal&lt;&gt;"",_xlpm.MyAuditVal,_xlpm.MacVal&lt;&gt;"",_xlpm.MacVal,_xlpm.WinVal&lt;&gt;"",_xlpm.WinVal,_xlpm.CSVVal&lt;&gt;"",_xlpm.CSVVal)),""))</f>
        <v/>
      </c>
      <c r="M603" s="41" t="str" cm="1">
        <f t="array" ref="M603">IF(($Y603+$Z603+$AA603+$AD603)=0,"",ExpandDiagCodes(_xlfn.TEXTJOIN(", ",TRUE,IF($AA603=0,"",INDEX(My_Audit!N$2:N$456,$AA603)),IF($Z603=0,"",INDEX(Output_Mac!S$2:S$500,$Z603)),IF($AD603=0,"",INDEX(Output_Win!S$2:S$243,$AD603)),IF($Y603=0,"",INDEX(CSV!AE$2:AE$510,$Y603)))))</f>
        <v/>
      </c>
      <c r="N603" s="41" t="str" cm="1">
        <f t="array" ref="N603">IF(($Y603+$Z603+$AA603+$AD603)=0,"",IFERROR(_xlfn.LET(_xlpm.CSVVal,IF($Y603=0,"",INDEX(CSV!AG$2:AG$510,$Y603)),_xlpm.MacVal,IF($Z603=0,"",INDEX(Output_Mac!T$2:T$500,$Z603)),_xlpm.WinVal,IF($AD603=0,"",INDEX(Output_Win!T$2:T$243,$AD603)),_xlpm.MyAuditVal,IF($AA603=0,"",INDEX(My_Audit!O$2:O$456,$AA603)),_xlfn.IFS(_xlpm.MyAuditVal&lt;&gt;"",_xlpm.MyAuditVal,_xlpm.MacVal&lt;&gt;"",_xlpm.MacVal,_xlpm.WinVal&lt;&gt;"",_xlpm.WinVal,_xlpm.CSVVal&lt;&gt;"",_xlpm.CSVVal)),""))</f>
        <v/>
      </c>
      <c r="O603" s="40" t="str" cm="1">
        <f t="array" ref="O603">IF($AB603=0,"",INDEX(My_Audit!P$2:P$456,$AB603))&amp;""</f>
        <v/>
      </c>
      <c r="P603" s="40"/>
      <c r="Q603" s="41" t="str">
        <f>IF(LEFT(N603,4)="Pass","Nist SP 800-88",My_Audit!R603)&amp;""</f>
        <v/>
      </c>
      <c r="R603" s="40"/>
      <c r="S603" s="40"/>
      <c r="T603" s="41" t="str" cm="1">
        <f t="array" ref="T603">IF($AC603=0,"",INDEX(Models!J$2:J$605,$AC603))</f>
        <v/>
      </c>
      <c r="U603" s="40"/>
      <c r="V603" s="40"/>
      <c r="W603" s="79" t="str" cm="1">
        <f t="array" ref="W603">IF(($Z603+$AA603+$AD603)=0,"",ExpandDiagCodes(_xlfn.TEXTJOIN(", ",TRUE,IF($AA603=0,"",INDEX(My_Audit!L$2:L$456,$AA603)),IF($Z603=0,"",INDEX(Output_Mac!AA$2:AA$500,$Z603)),IF($AD603=0,"",INDEX(Output_Win!AA$2:AA$243,$AD603)))))</f>
        <v/>
      </c>
      <c r="Y603" s="80">
        <f>IFERROR(MATCH($A603,CSV!$A$2:$A$510,0),0)</f>
        <v>0</v>
      </c>
      <c r="Z603" s="80">
        <f>IFERROR(MATCH($A603,Output_Mac!$A$2:$A$500,0),0)</f>
        <v>0</v>
      </c>
      <c r="AA603" s="80">
        <f>IFERROR(MATCH($A603,My_Audit!$A$2:$A$456,0),0)</f>
        <v>0</v>
      </c>
      <c r="AB603" s="80">
        <f>IFERROR(MATCH($C603,My_Audit!$B$2:$B$456,0),0)</f>
        <v>0</v>
      </c>
      <c r="AC603" s="80">
        <f>IFERROR(MATCH($E603,Models!$I$2:$I$605,0),0)</f>
        <v>0</v>
      </c>
      <c r="AD603" s="80">
        <f>IFERROR(MATCH($A603,Output_Win!$A$2:$A$243,0),0)</f>
        <v>0</v>
      </c>
    </row>
    <row r="604" spans="1:30">
      <c r="A604" s="40" t="str">
        <f>_xlfn.TEXTJOIN("",TRUE,Input!$A$4,TEXT(ROW(My_Audit!A603)+Input!$A$8-1,"00"))</f>
        <v>W4991</v>
      </c>
      <c r="B604" s="40" t="str">
        <f>_xlfn.TEXTJOIN("-",TRUE,"ITD",Input!$A$2,A604)</f>
        <v>ITD-SHR11749-W4991</v>
      </c>
      <c r="C604" s="41" t="str" cm="1">
        <f t="array" ref="C604">IF(($Y604+$Z604+$AA604+$AD604)=0,"",IFERROR(_xlfn.LET(_xlpm.CSVVal,IF($Y604=0,"",INDEX(CSV!B$2:B$510,$Y604)),_xlpm.MacVal,IF($Z604=0,"",INDEX(Output_Mac!B$2:B$500,$Z604)),_xlpm.WinVal,IF($AD604=0,"",INDEX(Output_Win!B$2:B$243,$AD604)),_xlpm.MyAuditVal,IF($AA604=0,"",INDEX(My_Audit!B$2:B$456,$AA604)),_xlfn.IFS(_xlpm.MyAuditVal&lt;&gt;"",_xlpm.MyAuditVal,_xlpm.MacVal&lt;&gt;"",_xlpm.MacVal,_xlpm.WinVal&lt;&gt;"",_xlpm.WinVal,_xlpm.CSVVal&lt;&gt;"",_xlpm.CSVVal)),""))</f>
        <v/>
      </c>
      <c r="D604" s="41" t="str" cm="1">
        <f t="array" ref="D604">IF(($Y604+$Z604+$AA604+$AD604)=0,"",IFERROR(_xlfn.LET(_xlpm.CSVVal,IF($Y604=0,"",INDEX(CSV!C$2:C$510,$Y604)),_xlpm.MacVal,IF($Z604=0,"",INDEX(Output_Mac!D$2:D$500,$Z604)),_xlpm.WinVal,IF($AD604=0,"",INDEX(Output_Win!D$2:D$243,$AD604)),_xlpm.MyAuditVal,IF($AA604=0,"",INDEX(My_Audit!C$2:C$456,$AA604)),_xlfn.IFS(_xlpm.MyAuditVal&lt;&gt;"",_xlpm.MyAuditVal,_xlpm.MacVal&lt;&gt;"",_xlpm.MacVal,_xlpm.WinVal&lt;&gt;"",_xlpm.WinVal,_xlpm.CSVVal&lt;&gt;"",_xlpm.CSVVal)),""))</f>
        <v/>
      </c>
      <c r="E604" s="41" t="str" cm="1">
        <f t="array" ref="E604">IF(($Y604+$Z604+$AA604+$AD604)=0,"",IFERROR(_xlfn.LET(_xlpm.CSVVal,IF($Y604=0,"",INDEX(CSV!E$2:E$510,$Y604)),_xlpm.MacVal,IF($Z604=0,"",INDEX(Output_Mac!C$2:C$500,$Z604)),_xlpm.WinVal,IF($AD604=0,"",INDEX(Output_Win!C$2:C$243,$AD604)),_xlpm.MyAuditVal,IF($AA604=0,"",INDEX(My_Audit!D$2:D$456,$AA604)),_xlfn.IFS(_xlpm.MyAuditVal&lt;&gt;"",_xlpm.MyAuditVal,_xlpm.MacVal&lt;&gt;"",_xlpm.MacVal,_xlpm.WinVal&lt;&gt;"",_xlpm.WinVal,_xlpm.CSVVal&lt;&gt;"",_xlpm.CSVVal)),""))</f>
        <v/>
      </c>
      <c r="F604" s="41" t="str" cm="1">
        <f t="array" ref="F604">IF(($Y604+$Z604+$AA604+$AD604)=0,"",IFERROR(_xlfn.LET(_xlpm.CSVVal,IF($Y604=0,"",INDEX(CSV!F$2:F$510,$Y604)),_xlpm.MacVal,IF($Z604=0,"",INDEX(Output_Mac!E$2:E$500,$Z604)),_xlpm.WinVal,IF($AD604=0,"",INDEX(Output_Win!E$2:E$243,$AD604)),_xlpm.MyAuditVal,IF($AA604=0,"",INDEX(My_Audit!E$2:E$456,$AA604)),_xlfn.IFS(_xlpm.MyAuditVal&lt;&gt;"",_xlpm.MyAuditVal,_xlpm.MacVal&lt;&gt;"",_xlpm.MacVal,_xlpm.WinVal&lt;&gt;"",_xlpm.WinVal,_xlpm.CSVVal&lt;&gt;"",PROPER(_xlpm.CSVVal))),""))</f>
        <v/>
      </c>
      <c r="G604" s="41" t="str" cm="1">
        <f t="array" ref="G604">IF(($Y604+$Z604+$AA604+$AD604)=0,"",IFERROR(_xlfn.LET(_xlpm.CSVVal,IF($Y604=0,"",INDEX(CSV!G$2:G$510,$Y604)),_xlpm.MacVal,IF($Z604=0,"",INDEX(Output_Mac!G$2:G$500,$Z604)),_xlpm.WinVal,IF($AD604=0,"",INDEX(Output_Win!G$2:G$243,$AD604)),_xlpm.MyAuditVal,IF($AA604=0,"",INDEX(My_Audit!F$2:F$456,$AA604)),_xlfn.IFS(_xlpm.MyAuditVal&lt;&gt;"",_xlpm.MyAuditVal,_xlpm.MacVal&lt;&gt;"",_xlpm.MacVal,_xlpm.WinVal&lt;&gt;"",_xlpm.WinVal,_xlpm.CSVVal&lt;&gt;"",_xlpm.CSVVal)),""))</f>
        <v/>
      </c>
      <c r="H604" s="41" t="str" cm="1">
        <f t="array" ref="H604">IF($Z604&gt;0,INDEX(Output_Mac!H$2:H$500,$Z604),IF($AD604&gt;0,INDEX(Output_Win!H$2:H$243,$AD604),IF($AA604&gt;0,_xlfn.LET(_xlpm.MyAuditVal,INDEX(My_Audit!G$2:G$456,$AA604),IF(_xlpm.MyAuditVal=0,"",_xlpm.MyAuditVal)),"")))</f>
        <v/>
      </c>
      <c r="I604" s="41" t="str" cm="1">
        <f t="array" ref="I604">IF(($Y604+$Z604+$AA604+$AD604)=0,"",IFERROR(_xlfn.LET(_xlpm.CSVVal,IF($Y604=0,"",INDEX(CSV!H$2:H$510,$Y604)),_xlpm.MacVal,IF($Z604=0,"",INDEX(Output_Mac!I$2:I$500,$Z604)),_xlpm.WinVal,IF($AD604=0,"",INDEX(Output_Win!I$2:I$243,$AD604)),_xlpm.MyAuditVal,IF($AA604=0,"",INDEX(My_Audit!H$2:H$456,$AA604)),_xlfn.IFS(_xlpm.MyAuditVal&lt;&gt;"",_xlpm.MyAuditVal,_xlpm.MacVal&lt;&gt;"",_xlpm.MacVal,_xlpm.WinVal&lt;&gt;"",_xlpm.WinVal,_xlpm.CSVVal&lt;&gt;"",_xlpm.CSVVal)),""))</f>
        <v/>
      </c>
      <c r="J604" s="41" t="str" cm="1">
        <f t="array" ref="J604">IF(($Y604+$Z604+$AA604+$AD604)=0,"",IFERROR(_xlfn.LET(_xlpm.CSVVal,IF($Y604=0,"",INDEX(CSV!J$2:J$510,$Y604)),_xlpm.MacVal,IF($Z604=0,"",INDEX(Output_Mac!J$2:J$500,$Z604)),_xlpm.WinVal,IF($AD604=0,"",INDEX(Output_Win!J$2:J$243,$AD604)),_xlpm.MyAuditVal,IF($AA604=0,"",INDEX(My_Audit!I$2:I$456,$AA604)),_xlfn.IFS(_xlpm.MyAuditVal&lt;&gt;"",_xlpm.MyAuditVal,_xlpm.MacVal&lt;&gt;"",_xlpm.MacVal,_xlpm.WinVal&lt;&gt;"",_xlpm.WinVal,_xlpm.CSVVal&lt;&gt;"",_xlpm.CSVVal)),""))</f>
        <v/>
      </c>
      <c r="K604" s="41" t="str" cm="1">
        <f t="array" ref="K604">IF(($Y604+$Z604+$AA604+$AD604)=0,"",IFERROR(_xlfn.LET(_xlpm.CSVVal,IF($Y604=0,"",INDEX(CSV!N$2:N$510,$Y604)),_xlpm.MacVal,IF($Z604=0,"",INDEX(Output_Mac!L$2:L$500,$Z604)),_xlpm.WinVal,IF($AD604=0,"",INDEX(Output_Win!L$2:L$243,$AD604)),_xlpm.MyAuditVal,IF($AA604=0,"",INDEX(My_Audit!J$2:J$456,$AA604)),_xlfn.IFS(_xlpm.MyAuditVal&lt;&gt;"",_xlpm.MyAuditVal,_xlpm.MacVal&lt;&gt;"",_xlpm.MacVal,_xlpm.WinVal&lt;&gt;"",_xlpm.WinVal,_xlpm.CSVVal&lt;&gt;"",_xlpm.CSVVal)),""))</f>
        <v/>
      </c>
      <c r="L604" s="41" t="str" cm="1">
        <f t="array" ref="L604">IF(($Y604+$Z604+$AA604+$AD604)=0,"",IFERROR(_xlfn.LET(_xlpm.CSVVal,IF($Y604=0,"",INDEX(CSV!Q$2:Q$510,$Y604)),_xlpm.MacVal,IF($Z604=0,"",INDEX(Output_Mac!M$2:M$500,$Z604)),_xlpm.WinVal,IF($AD604=0,"",INDEX(Output_Win!M$2:M$243,$AD604)),_xlpm.MyAuditVal,IF($AA604=0,"",INDEX(My_Audit!K$2:K$456,$AA604)),_xlfn.IFS(_xlpm.MyAuditVal&lt;&gt;"",_xlpm.MyAuditVal,_xlpm.MacVal&lt;&gt;"",_xlpm.MacVal,_xlpm.WinVal&lt;&gt;"",_xlpm.WinVal,_xlpm.CSVVal&lt;&gt;"",_xlpm.CSVVal)),""))</f>
        <v/>
      </c>
      <c r="M604" s="41" t="str" cm="1">
        <f t="array" ref="M604">IF(($Y604+$Z604+$AA604+$AD604)=0,"",ExpandDiagCodes(_xlfn.TEXTJOIN(", ",TRUE,IF($AA604=0,"",INDEX(My_Audit!N$2:N$456,$AA604)),IF($Z604=0,"",INDEX(Output_Mac!S$2:S$500,$Z604)),IF($AD604=0,"",INDEX(Output_Win!S$2:S$243,$AD604)),IF($Y604=0,"",INDEX(CSV!AE$2:AE$510,$Y604)))))</f>
        <v/>
      </c>
      <c r="N604" s="41" t="str" cm="1">
        <f t="array" ref="N604">IF(($Y604+$Z604+$AA604+$AD604)=0,"",IFERROR(_xlfn.LET(_xlpm.CSVVal,IF($Y604=0,"",INDEX(CSV!AG$2:AG$510,$Y604)),_xlpm.MacVal,IF($Z604=0,"",INDEX(Output_Mac!T$2:T$500,$Z604)),_xlpm.WinVal,IF($AD604=0,"",INDEX(Output_Win!T$2:T$243,$AD604)),_xlpm.MyAuditVal,IF($AA604=0,"",INDEX(My_Audit!O$2:O$456,$AA604)),_xlfn.IFS(_xlpm.MyAuditVal&lt;&gt;"",_xlpm.MyAuditVal,_xlpm.MacVal&lt;&gt;"",_xlpm.MacVal,_xlpm.WinVal&lt;&gt;"",_xlpm.WinVal,_xlpm.CSVVal&lt;&gt;"",_xlpm.CSVVal)),""))</f>
        <v/>
      </c>
      <c r="O604" s="40" t="str" cm="1">
        <f t="array" ref="O604">IF($AB604=0,"",INDEX(My_Audit!P$2:P$456,$AB604))&amp;""</f>
        <v/>
      </c>
      <c r="P604" s="40"/>
      <c r="Q604" s="41" t="str">
        <f>IF(LEFT(N604,4)="Pass","Nist SP 800-88",My_Audit!R604)&amp;""</f>
        <v/>
      </c>
      <c r="R604" s="40"/>
      <c r="S604" s="40"/>
      <c r="T604" s="41" t="str" cm="1">
        <f t="array" ref="T604">IF($AC604=0,"",INDEX(Models!J$2:J$605,$AC604))</f>
        <v/>
      </c>
      <c r="U604" s="40"/>
      <c r="V604" s="40"/>
      <c r="W604" s="79" t="str" cm="1">
        <f t="array" ref="W604">IF(($Z604+$AA604+$AD604)=0,"",ExpandDiagCodes(_xlfn.TEXTJOIN(", ",TRUE,IF($AA604=0,"",INDEX(My_Audit!L$2:L$456,$AA604)),IF($Z604=0,"",INDEX(Output_Mac!AA$2:AA$500,$Z604)),IF($AD604=0,"",INDEX(Output_Win!AA$2:AA$243,$AD604)))))</f>
        <v/>
      </c>
      <c r="Y604" s="80">
        <f>IFERROR(MATCH($A604,CSV!$A$2:$A$510,0),0)</f>
        <v>0</v>
      </c>
      <c r="Z604" s="80">
        <f>IFERROR(MATCH($A604,Output_Mac!$A$2:$A$500,0),0)</f>
        <v>0</v>
      </c>
      <c r="AA604" s="80">
        <f>IFERROR(MATCH($A604,My_Audit!$A$2:$A$456,0),0)</f>
        <v>0</v>
      </c>
      <c r="AB604" s="80">
        <f>IFERROR(MATCH($C604,My_Audit!$B$2:$B$456,0),0)</f>
        <v>0</v>
      </c>
      <c r="AC604" s="80">
        <f>IFERROR(MATCH($E604,Models!$I$2:$I$605,0),0)</f>
        <v>0</v>
      </c>
      <c r="AD604" s="80">
        <f>IFERROR(MATCH($A604,Output_Win!$A$2:$A$243,0),0)</f>
        <v>0</v>
      </c>
    </row>
    <row r="605" spans="1:30">
      <c r="A605" s="40" t="str">
        <f>_xlfn.TEXTJOIN("",TRUE,Input!$A$4,TEXT(ROW(My_Audit!A604)+Input!$A$8-1,"00"))</f>
        <v>W4992</v>
      </c>
      <c r="B605" s="40" t="str">
        <f>_xlfn.TEXTJOIN("-",TRUE,"ITD",Input!$A$2,A605)</f>
        <v>ITD-SHR11749-W4992</v>
      </c>
      <c r="C605" s="41" t="str" cm="1">
        <f t="array" ref="C605">IF(($Y605+$Z605+$AA605+$AD605)=0,"",IFERROR(_xlfn.LET(_xlpm.CSVVal,IF($Y605=0,"",INDEX(CSV!B$2:B$510,$Y605)),_xlpm.MacVal,IF($Z605=0,"",INDEX(Output_Mac!B$2:B$500,$Z605)),_xlpm.WinVal,IF($AD605=0,"",INDEX(Output_Win!B$2:B$243,$AD605)),_xlpm.MyAuditVal,IF($AA605=0,"",INDEX(My_Audit!B$2:B$456,$AA605)),_xlfn.IFS(_xlpm.MyAuditVal&lt;&gt;"",_xlpm.MyAuditVal,_xlpm.MacVal&lt;&gt;"",_xlpm.MacVal,_xlpm.WinVal&lt;&gt;"",_xlpm.WinVal,_xlpm.CSVVal&lt;&gt;"",_xlpm.CSVVal)),""))</f>
        <v/>
      </c>
      <c r="D605" s="41" t="str" cm="1">
        <f t="array" ref="D605">IF(($Y605+$Z605+$AA605+$AD605)=0,"",IFERROR(_xlfn.LET(_xlpm.CSVVal,IF($Y605=0,"",INDEX(CSV!C$2:C$510,$Y605)),_xlpm.MacVal,IF($Z605=0,"",INDEX(Output_Mac!D$2:D$500,$Z605)),_xlpm.WinVal,IF($AD605=0,"",INDEX(Output_Win!D$2:D$243,$AD605)),_xlpm.MyAuditVal,IF($AA605=0,"",INDEX(My_Audit!C$2:C$456,$AA605)),_xlfn.IFS(_xlpm.MyAuditVal&lt;&gt;"",_xlpm.MyAuditVal,_xlpm.MacVal&lt;&gt;"",_xlpm.MacVal,_xlpm.WinVal&lt;&gt;"",_xlpm.WinVal,_xlpm.CSVVal&lt;&gt;"",_xlpm.CSVVal)),""))</f>
        <v/>
      </c>
      <c r="E605" s="41" t="str" cm="1">
        <f t="array" ref="E605">IF(($Y605+$Z605+$AA605+$AD605)=0,"",IFERROR(_xlfn.LET(_xlpm.CSVVal,IF($Y605=0,"",INDEX(CSV!E$2:E$510,$Y605)),_xlpm.MacVal,IF($Z605=0,"",INDEX(Output_Mac!C$2:C$500,$Z605)),_xlpm.WinVal,IF($AD605=0,"",INDEX(Output_Win!C$2:C$243,$AD605)),_xlpm.MyAuditVal,IF($AA605=0,"",INDEX(My_Audit!D$2:D$456,$AA605)),_xlfn.IFS(_xlpm.MyAuditVal&lt;&gt;"",_xlpm.MyAuditVal,_xlpm.MacVal&lt;&gt;"",_xlpm.MacVal,_xlpm.WinVal&lt;&gt;"",_xlpm.WinVal,_xlpm.CSVVal&lt;&gt;"",_xlpm.CSVVal)),""))</f>
        <v/>
      </c>
      <c r="F605" s="41" t="str" cm="1">
        <f t="array" ref="F605">IF(($Y605+$Z605+$AA605+$AD605)=0,"",IFERROR(_xlfn.LET(_xlpm.CSVVal,IF($Y605=0,"",INDEX(CSV!F$2:F$510,$Y605)),_xlpm.MacVal,IF($Z605=0,"",INDEX(Output_Mac!E$2:E$500,$Z605)),_xlpm.WinVal,IF($AD605=0,"",INDEX(Output_Win!E$2:E$243,$AD605)),_xlpm.MyAuditVal,IF($AA605=0,"",INDEX(My_Audit!E$2:E$456,$AA605)),_xlfn.IFS(_xlpm.MyAuditVal&lt;&gt;"",_xlpm.MyAuditVal,_xlpm.MacVal&lt;&gt;"",_xlpm.MacVal,_xlpm.WinVal&lt;&gt;"",_xlpm.WinVal,_xlpm.CSVVal&lt;&gt;"",PROPER(_xlpm.CSVVal))),""))</f>
        <v/>
      </c>
      <c r="G605" s="41" t="str" cm="1">
        <f t="array" ref="G605">IF(($Y605+$Z605+$AA605+$AD605)=0,"",IFERROR(_xlfn.LET(_xlpm.CSVVal,IF($Y605=0,"",INDEX(CSV!G$2:G$510,$Y605)),_xlpm.MacVal,IF($Z605=0,"",INDEX(Output_Mac!G$2:G$500,$Z605)),_xlpm.WinVal,IF($AD605=0,"",INDEX(Output_Win!G$2:G$243,$AD605)),_xlpm.MyAuditVal,IF($AA605=0,"",INDEX(My_Audit!F$2:F$456,$AA605)),_xlfn.IFS(_xlpm.MyAuditVal&lt;&gt;"",_xlpm.MyAuditVal,_xlpm.MacVal&lt;&gt;"",_xlpm.MacVal,_xlpm.WinVal&lt;&gt;"",_xlpm.WinVal,_xlpm.CSVVal&lt;&gt;"",_xlpm.CSVVal)),""))</f>
        <v/>
      </c>
      <c r="H605" s="41" t="str" cm="1">
        <f t="array" ref="H605">IF($Z605&gt;0,INDEX(Output_Mac!H$2:H$500,$Z605),IF($AD605&gt;0,INDEX(Output_Win!H$2:H$243,$AD605),IF($AA605&gt;0,_xlfn.LET(_xlpm.MyAuditVal,INDEX(My_Audit!G$2:G$456,$AA605),IF(_xlpm.MyAuditVal=0,"",_xlpm.MyAuditVal)),"")))</f>
        <v/>
      </c>
      <c r="I605" s="41" t="str" cm="1">
        <f t="array" ref="I605">IF(($Y605+$Z605+$AA605+$AD605)=0,"",IFERROR(_xlfn.LET(_xlpm.CSVVal,IF($Y605=0,"",INDEX(CSV!H$2:H$510,$Y605)),_xlpm.MacVal,IF($Z605=0,"",INDEX(Output_Mac!I$2:I$500,$Z605)),_xlpm.WinVal,IF($AD605=0,"",INDEX(Output_Win!I$2:I$243,$AD605)),_xlpm.MyAuditVal,IF($AA605=0,"",INDEX(My_Audit!H$2:H$456,$AA605)),_xlfn.IFS(_xlpm.MyAuditVal&lt;&gt;"",_xlpm.MyAuditVal,_xlpm.MacVal&lt;&gt;"",_xlpm.MacVal,_xlpm.WinVal&lt;&gt;"",_xlpm.WinVal,_xlpm.CSVVal&lt;&gt;"",_xlpm.CSVVal)),""))</f>
        <v/>
      </c>
      <c r="J605" s="41" t="str" cm="1">
        <f t="array" ref="J605">IF(($Y605+$Z605+$AA605+$AD605)=0,"",IFERROR(_xlfn.LET(_xlpm.CSVVal,IF($Y605=0,"",INDEX(CSV!J$2:J$510,$Y605)),_xlpm.MacVal,IF($Z605=0,"",INDEX(Output_Mac!J$2:J$500,$Z605)),_xlpm.WinVal,IF($AD605=0,"",INDEX(Output_Win!J$2:J$243,$AD605)),_xlpm.MyAuditVal,IF($AA605=0,"",INDEX(My_Audit!I$2:I$456,$AA605)),_xlfn.IFS(_xlpm.MyAuditVal&lt;&gt;"",_xlpm.MyAuditVal,_xlpm.MacVal&lt;&gt;"",_xlpm.MacVal,_xlpm.WinVal&lt;&gt;"",_xlpm.WinVal,_xlpm.CSVVal&lt;&gt;"",_xlpm.CSVVal)),""))</f>
        <v/>
      </c>
      <c r="K605" s="41" t="str" cm="1">
        <f t="array" ref="K605">IF(($Y605+$Z605+$AA605+$AD605)=0,"",IFERROR(_xlfn.LET(_xlpm.CSVVal,IF($Y605=0,"",INDEX(CSV!N$2:N$510,$Y605)),_xlpm.MacVal,IF($Z605=0,"",INDEX(Output_Mac!L$2:L$500,$Z605)),_xlpm.WinVal,IF($AD605=0,"",INDEX(Output_Win!L$2:L$243,$AD605)),_xlpm.MyAuditVal,IF($AA605=0,"",INDEX(My_Audit!J$2:J$456,$AA605)),_xlfn.IFS(_xlpm.MyAuditVal&lt;&gt;"",_xlpm.MyAuditVal,_xlpm.MacVal&lt;&gt;"",_xlpm.MacVal,_xlpm.WinVal&lt;&gt;"",_xlpm.WinVal,_xlpm.CSVVal&lt;&gt;"",_xlpm.CSVVal)),""))</f>
        <v/>
      </c>
      <c r="L605" s="41" t="str" cm="1">
        <f t="array" ref="L605">IF(($Y605+$Z605+$AA605+$AD605)=0,"",IFERROR(_xlfn.LET(_xlpm.CSVVal,IF($Y605=0,"",INDEX(CSV!Q$2:Q$510,$Y605)),_xlpm.MacVal,IF($Z605=0,"",INDEX(Output_Mac!M$2:M$500,$Z605)),_xlpm.WinVal,IF($AD605=0,"",INDEX(Output_Win!M$2:M$243,$AD605)),_xlpm.MyAuditVal,IF($AA605=0,"",INDEX(My_Audit!K$2:K$456,$AA605)),_xlfn.IFS(_xlpm.MyAuditVal&lt;&gt;"",_xlpm.MyAuditVal,_xlpm.MacVal&lt;&gt;"",_xlpm.MacVal,_xlpm.WinVal&lt;&gt;"",_xlpm.WinVal,_xlpm.CSVVal&lt;&gt;"",_xlpm.CSVVal)),""))</f>
        <v/>
      </c>
      <c r="M605" s="41" t="str" cm="1">
        <f t="array" ref="M605">IF(($Y605+$Z605+$AA605+$AD605)=0,"",ExpandDiagCodes(_xlfn.TEXTJOIN(", ",TRUE,IF($AA605=0,"",INDEX(My_Audit!N$2:N$456,$AA605)),IF($Z605=0,"",INDEX(Output_Mac!S$2:S$500,$Z605)),IF($AD605=0,"",INDEX(Output_Win!S$2:S$243,$AD605)),IF($Y605=0,"",INDEX(CSV!AE$2:AE$510,$Y605)))))</f>
        <v/>
      </c>
      <c r="N605" s="41" t="str" cm="1">
        <f t="array" ref="N605">IF(($Y605+$Z605+$AA605+$AD605)=0,"",IFERROR(_xlfn.LET(_xlpm.CSVVal,IF($Y605=0,"",INDEX(CSV!AG$2:AG$510,$Y605)),_xlpm.MacVal,IF($Z605=0,"",INDEX(Output_Mac!T$2:T$500,$Z605)),_xlpm.WinVal,IF($AD605=0,"",INDEX(Output_Win!T$2:T$243,$AD605)),_xlpm.MyAuditVal,IF($AA605=0,"",INDEX(My_Audit!O$2:O$456,$AA605)),_xlfn.IFS(_xlpm.MyAuditVal&lt;&gt;"",_xlpm.MyAuditVal,_xlpm.MacVal&lt;&gt;"",_xlpm.MacVal,_xlpm.WinVal&lt;&gt;"",_xlpm.WinVal,_xlpm.CSVVal&lt;&gt;"",_xlpm.CSVVal)),""))</f>
        <v/>
      </c>
      <c r="O605" s="40" t="str" cm="1">
        <f t="array" ref="O605">IF($AB605=0,"",INDEX(My_Audit!P$2:P$456,$AB605))&amp;""</f>
        <v/>
      </c>
      <c r="P605" s="40"/>
      <c r="Q605" s="41" t="str">
        <f>IF(LEFT(N605,4)="Pass","Nist SP 800-88",My_Audit!R605)&amp;""</f>
        <v/>
      </c>
      <c r="R605" s="40"/>
      <c r="S605" s="40"/>
      <c r="T605" s="41" t="str" cm="1">
        <f t="array" ref="T605">IF($AC605=0,"",INDEX(Models!J$2:J$605,$AC605))</f>
        <v/>
      </c>
      <c r="U605" s="40"/>
      <c r="V605" s="40"/>
      <c r="W605" s="79" t="str" cm="1">
        <f t="array" ref="W605">IF(($Z605+$AA605+$AD605)=0,"",ExpandDiagCodes(_xlfn.TEXTJOIN(", ",TRUE,IF($AA605=0,"",INDEX(My_Audit!L$2:L$456,$AA605)),IF($Z605=0,"",INDEX(Output_Mac!AA$2:AA$500,$Z605)),IF($AD605=0,"",INDEX(Output_Win!AA$2:AA$243,$AD605)))))</f>
        <v/>
      </c>
      <c r="Y605" s="80">
        <f>IFERROR(MATCH($A605,CSV!$A$2:$A$510,0),0)</f>
        <v>0</v>
      </c>
      <c r="Z605" s="80">
        <f>IFERROR(MATCH($A605,Output_Mac!$A$2:$A$500,0),0)</f>
        <v>0</v>
      </c>
      <c r="AA605" s="80">
        <f>IFERROR(MATCH($A605,My_Audit!$A$2:$A$456,0),0)</f>
        <v>0</v>
      </c>
      <c r="AB605" s="80">
        <f>IFERROR(MATCH($C605,My_Audit!$B$2:$B$456,0),0)</f>
        <v>0</v>
      </c>
      <c r="AC605" s="80">
        <f>IFERROR(MATCH($E605,Models!$I$2:$I$605,0),0)</f>
        <v>0</v>
      </c>
      <c r="AD605" s="80">
        <f>IFERROR(MATCH($A605,Output_Win!$A$2:$A$243,0),0)</f>
        <v>0</v>
      </c>
    </row>
    <row r="606" spans="1:30">
      <c r="A606" s="40" t="str">
        <f>_xlfn.TEXTJOIN("",TRUE,Input!$A$4,TEXT(ROW(My_Audit!A605)+Input!$A$8-1,"00"))</f>
        <v>W4993</v>
      </c>
      <c r="B606" s="40" t="str">
        <f>_xlfn.TEXTJOIN("-",TRUE,"ITD",Input!$A$2,A606)</f>
        <v>ITD-SHR11749-W4993</v>
      </c>
      <c r="C606" s="41" t="str" cm="1">
        <f t="array" ref="C606">IF(($Y606+$Z606+$AA606+$AD606)=0,"",IFERROR(_xlfn.LET(_xlpm.CSVVal,IF($Y606=0,"",INDEX(CSV!B$2:B$510,$Y606)),_xlpm.MacVal,IF($Z606=0,"",INDEX(Output_Mac!B$2:B$500,$Z606)),_xlpm.WinVal,IF($AD606=0,"",INDEX(Output_Win!B$2:B$243,$AD606)),_xlpm.MyAuditVal,IF($AA606=0,"",INDEX(My_Audit!B$2:B$456,$AA606)),_xlfn.IFS(_xlpm.MyAuditVal&lt;&gt;"",_xlpm.MyAuditVal,_xlpm.MacVal&lt;&gt;"",_xlpm.MacVal,_xlpm.WinVal&lt;&gt;"",_xlpm.WinVal,_xlpm.CSVVal&lt;&gt;"",_xlpm.CSVVal)),""))</f>
        <v/>
      </c>
      <c r="D606" s="41" t="str" cm="1">
        <f t="array" ref="D606">IF(($Y606+$Z606+$AA606+$AD606)=0,"",IFERROR(_xlfn.LET(_xlpm.CSVVal,IF($Y606=0,"",INDEX(CSV!C$2:C$510,$Y606)),_xlpm.MacVal,IF($Z606=0,"",INDEX(Output_Mac!D$2:D$500,$Z606)),_xlpm.WinVal,IF($AD606=0,"",INDEX(Output_Win!D$2:D$243,$AD606)),_xlpm.MyAuditVal,IF($AA606=0,"",INDEX(My_Audit!C$2:C$456,$AA606)),_xlfn.IFS(_xlpm.MyAuditVal&lt;&gt;"",_xlpm.MyAuditVal,_xlpm.MacVal&lt;&gt;"",_xlpm.MacVal,_xlpm.WinVal&lt;&gt;"",_xlpm.WinVal,_xlpm.CSVVal&lt;&gt;"",_xlpm.CSVVal)),""))</f>
        <v/>
      </c>
      <c r="E606" s="41" t="str" cm="1">
        <f t="array" ref="E606">IF(($Y606+$Z606+$AA606+$AD606)=0,"",IFERROR(_xlfn.LET(_xlpm.CSVVal,IF($Y606=0,"",INDEX(CSV!E$2:E$510,$Y606)),_xlpm.MacVal,IF($Z606=0,"",INDEX(Output_Mac!C$2:C$500,$Z606)),_xlpm.WinVal,IF($AD606=0,"",INDEX(Output_Win!C$2:C$243,$AD606)),_xlpm.MyAuditVal,IF($AA606=0,"",INDEX(My_Audit!D$2:D$456,$AA606)),_xlfn.IFS(_xlpm.MyAuditVal&lt;&gt;"",_xlpm.MyAuditVal,_xlpm.MacVal&lt;&gt;"",_xlpm.MacVal,_xlpm.WinVal&lt;&gt;"",_xlpm.WinVal,_xlpm.CSVVal&lt;&gt;"",_xlpm.CSVVal)),""))</f>
        <v/>
      </c>
      <c r="F606" s="41" t="str" cm="1">
        <f t="array" ref="F606">IF(($Y606+$Z606+$AA606+$AD606)=0,"",IFERROR(_xlfn.LET(_xlpm.CSVVal,IF($Y606=0,"",INDEX(CSV!F$2:F$510,$Y606)),_xlpm.MacVal,IF($Z606=0,"",INDEX(Output_Mac!E$2:E$500,$Z606)),_xlpm.WinVal,IF($AD606=0,"",INDEX(Output_Win!E$2:E$243,$AD606)),_xlpm.MyAuditVal,IF($AA606=0,"",INDEX(My_Audit!E$2:E$456,$AA606)),_xlfn.IFS(_xlpm.MyAuditVal&lt;&gt;"",_xlpm.MyAuditVal,_xlpm.MacVal&lt;&gt;"",_xlpm.MacVal,_xlpm.WinVal&lt;&gt;"",_xlpm.WinVal,_xlpm.CSVVal&lt;&gt;"",PROPER(_xlpm.CSVVal))),""))</f>
        <v/>
      </c>
      <c r="G606" s="41" t="str" cm="1">
        <f t="array" ref="G606">IF(($Y606+$Z606+$AA606+$AD606)=0,"",IFERROR(_xlfn.LET(_xlpm.CSVVal,IF($Y606=0,"",INDEX(CSV!G$2:G$510,$Y606)),_xlpm.MacVal,IF($Z606=0,"",INDEX(Output_Mac!G$2:G$500,$Z606)),_xlpm.WinVal,IF($AD606=0,"",INDEX(Output_Win!G$2:G$243,$AD606)),_xlpm.MyAuditVal,IF($AA606=0,"",INDEX(My_Audit!F$2:F$456,$AA606)),_xlfn.IFS(_xlpm.MyAuditVal&lt;&gt;"",_xlpm.MyAuditVal,_xlpm.MacVal&lt;&gt;"",_xlpm.MacVal,_xlpm.WinVal&lt;&gt;"",_xlpm.WinVal,_xlpm.CSVVal&lt;&gt;"",_xlpm.CSVVal)),""))</f>
        <v/>
      </c>
      <c r="H606" s="41" t="str" cm="1">
        <f t="array" ref="H606">IF($Z606&gt;0,INDEX(Output_Mac!H$2:H$500,$Z606),IF($AD606&gt;0,INDEX(Output_Win!H$2:H$243,$AD606),IF($AA606&gt;0,_xlfn.LET(_xlpm.MyAuditVal,INDEX(My_Audit!G$2:G$456,$AA606),IF(_xlpm.MyAuditVal=0,"",_xlpm.MyAuditVal)),"")))</f>
        <v/>
      </c>
      <c r="I606" s="41" t="str" cm="1">
        <f t="array" ref="I606">IF(($Y606+$Z606+$AA606+$AD606)=0,"",IFERROR(_xlfn.LET(_xlpm.CSVVal,IF($Y606=0,"",INDEX(CSV!H$2:H$510,$Y606)),_xlpm.MacVal,IF($Z606=0,"",INDEX(Output_Mac!I$2:I$500,$Z606)),_xlpm.WinVal,IF($AD606=0,"",INDEX(Output_Win!I$2:I$243,$AD606)),_xlpm.MyAuditVal,IF($AA606=0,"",INDEX(My_Audit!H$2:H$456,$AA606)),_xlfn.IFS(_xlpm.MyAuditVal&lt;&gt;"",_xlpm.MyAuditVal,_xlpm.MacVal&lt;&gt;"",_xlpm.MacVal,_xlpm.WinVal&lt;&gt;"",_xlpm.WinVal,_xlpm.CSVVal&lt;&gt;"",_xlpm.CSVVal)),""))</f>
        <v/>
      </c>
      <c r="J606" s="41" t="str" cm="1">
        <f t="array" ref="J606">IF(($Y606+$Z606+$AA606+$AD606)=0,"",IFERROR(_xlfn.LET(_xlpm.CSVVal,IF($Y606=0,"",INDEX(CSV!J$2:J$510,$Y606)),_xlpm.MacVal,IF($Z606=0,"",INDEX(Output_Mac!J$2:J$500,$Z606)),_xlpm.WinVal,IF($AD606=0,"",INDEX(Output_Win!J$2:J$243,$AD606)),_xlpm.MyAuditVal,IF($AA606=0,"",INDEX(My_Audit!I$2:I$456,$AA606)),_xlfn.IFS(_xlpm.MyAuditVal&lt;&gt;"",_xlpm.MyAuditVal,_xlpm.MacVal&lt;&gt;"",_xlpm.MacVal,_xlpm.WinVal&lt;&gt;"",_xlpm.WinVal,_xlpm.CSVVal&lt;&gt;"",_xlpm.CSVVal)),""))</f>
        <v/>
      </c>
      <c r="K606" s="41" t="str" cm="1">
        <f t="array" ref="K606">IF(($Y606+$Z606+$AA606+$AD606)=0,"",IFERROR(_xlfn.LET(_xlpm.CSVVal,IF($Y606=0,"",INDEX(CSV!N$2:N$510,$Y606)),_xlpm.MacVal,IF($Z606=0,"",INDEX(Output_Mac!L$2:L$500,$Z606)),_xlpm.WinVal,IF($AD606=0,"",INDEX(Output_Win!L$2:L$243,$AD606)),_xlpm.MyAuditVal,IF($AA606=0,"",INDEX(My_Audit!J$2:J$456,$AA606)),_xlfn.IFS(_xlpm.MyAuditVal&lt;&gt;"",_xlpm.MyAuditVal,_xlpm.MacVal&lt;&gt;"",_xlpm.MacVal,_xlpm.WinVal&lt;&gt;"",_xlpm.WinVal,_xlpm.CSVVal&lt;&gt;"",_xlpm.CSVVal)),""))</f>
        <v/>
      </c>
      <c r="L606" s="41" t="str" cm="1">
        <f t="array" ref="L606">IF(($Y606+$Z606+$AA606+$AD606)=0,"",IFERROR(_xlfn.LET(_xlpm.CSVVal,IF($Y606=0,"",INDEX(CSV!Q$2:Q$510,$Y606)),_xlpm.MacVal,IF($Z606=0,"",INDEX(Output_Mac!M$2:M$500,$Z606)),_xlpm.WinVal,IF($AD606=0,"",INDEX(Output_Win!M$2:M$243,$AD606)),_xlpm.MyAuditVal,IF($AA606=0,"",INDEX(My_Audit!K$2:K$456,$AA606)),_xlfn.IFS(_xlpm.MyAuditVal&lt;&gt;"",_xlpm.MyAuditVal,_xlpm.MacVal&lt;&gt;"",_xlpm.MacVal,_xlpm.WinVal&lt;&gt;"",_xlpm.WinVal,_xlpm.CSVVal&lt;&gt;"",_xlpm.CSVVal)),""))</f>
        <v/>
      </c>
      <c r="M606" s="41" t="str" cm="1">
        <f t="array" ref="M606">IF(($Y606+$Z606+$AA606+$AD606)=0,"",ExpandDiagCodes(_xlfn.TEXTJOIN(", ",TRUE,IF($AA606=0,"",INDEX(My_Audit!N$2:N$456,$AA606)),IF($Z606=0,"",INDEX(Output_Mac!S$2:S$500,$Z606)),IF($AD606=0,"",INDEX(Output_Win!S$2:S$243,$AD606)),IF($Y606=0,"",INDEX(CSV!AE$2:AE$510,$Y606)))))</f>
        <v/>
      </c>
      <c r="N606" s="41" t="str" cm="1">
        <f t="array" ref="N606">IF(($Y606+$Z606+$AA606+$AD606)=0,"",IFERROR(_xlfn.LET(_xlpm.CSVVal,IF($Y606=0,"",INDEX(CSV!AG$2:AG$510,$Y606)),_xlpm.MacVal,IF($Z606=0,"",INDEX(Output_Mac!T$2:T$500,$Z606)),_xlpm.WinVal,IF($AD606=0,"",INDEX(Output_Win!T$2:T$243,$AD606)),_xlpm.MyAuditVal,IF($AA606=0,"",INDEX(My_Audit!O$2:O$456,$AA606)),_xlfn.IFS(_xlpm.MyAuditVal&lt;&gt;"",_xlpm.MyAuditVal,_xlpm.MacVal&lt;&gt;"",_xlpm.MacVal,_xlpm.WinVal&lt;&gt;"",_xlpm.WinVal,_xlpm.CSVVal&lt;&gt;"",_xlpm.CSVVal)),""))</f>
        <v/>
      </c>
      <c r="O606" s="40" t="str" cm="1">
        <f t="array" ref="O606">IF($AB606=0,"",INDEX(My_Audit!P$2:P$456,$AB606))&amp;""</f>
        <v/>
      </c>
      <c r="P606" s="40"/>
      <c r="Q606" s="41" t="str">
        <f>IF(LEFT(N606,4)="Pass","Nist SP 800-88",My_Audit!R606)&amp;""</f>
        <v/>
      </c>
      <c r="R606" s="40"/>
      <c r="S606" s="40"/>
      <c r="T606" s="41" t="str" cm="1">
        <f t="array" ref="T606">IF($AC606=0,"",INDEX(Models!J$2:J$605,$AC606))</f>
        <v/>
      </c>
      <c r="U606" s="40"/>
      <c r="V606" s="40"/>
      <c r="W606" s="79" t="str" cm="1">
        <f t="array" ref="W606">IF(($Z606+$AA606+$AD606)=0,"",ExpandDiagCodes(_xlfn.TEXTJOIN(", ",TRUE,IF($AA606=0,"",INDEX(My_Audit!L$2:L$456,$AA606)),IF($Z606=0,"",INDEX(Output_Mac!AA$2:AA$500,$Z606)),IF($AD606=0,"",INDEX(Output_Win!AA$2:AA$243,$AD606)))))</f>
        <v/>
      </c>
      <c r="Y606" s="80">
        <f>IFERROR(MATCH($A606,CSV!$A$2:$A$510,0),0)</f>
        <v>0</v>
      </c>
      <c r="Z606" s="80">
        <f>IFERROR(MATCH($A606,Output_Mac!$A$2:$A$500,0),0)</f>
        <v>0</v>
      </c>
      <c r="AA606" s="80">
        <f>IFERROR(MATCH($A606,My_Audit!$A$2:$A$456,0),0)</f>
        <v>0</v>
      </c>
      <c r="AB606" s="80">
        <f>IFERROR(MATCH($C606,My_Audit!$B$2:$B$456,0),0)</f>
        <v>0</v>
      </c>
      <c r="AC606" s="80">
        <f>IFERROR(MATCH($E606,Models!$I$2:$I$605,0),0)</f>
        <v>0</v>
      </c>
      <c r="AD606" s="80">
        <f>IFERROR(MATCH($A606,Output_Win!$A$2:$A$243,0),0)</f>
        <v>0</v>
      </c>
    </row>
    <row r="607" spans="1:30">
      <c r="A607" s="40" t="str">
        <f>_xlfn.TEXTJOIN("",TRUE,Input!$A$4,TEXT(ROW(My_Audit!A606)+Input!$A$8-1,"00"))</f>
        <v>W4994</v>
      </c>
      <c r="B607" s="40" t="str">
        <f>_xlfn.TEXTJOIN("-",TRUE,"ITD",Input!$A$2,A607)</f>
        <v>ITD-SHR11749-W4994</v>
      </c>
      <c r="C607" s="41" t="str" cm="1">
        <f t="array" ref="C607">IF(($Y607+$Z607+$AA607+$AD607)=0,"",IFERROR(_xlfn.LET(_xlpm.CSVVal,IF($Y607=0,"",INDEX(CSV!B$2:B$510,$Y607)),_xlpm.MacVal,IF($Z607=0,"",INDEX(Output_Mac!B$2:B$500,$Z607)),_xlpm.WinVal,IF($AD607=0,"",INDEX(Output_Win!B$2:B$243,$AD607)),_xlpm.MyAuditVal,IF($AA607=0,"",INDEX(My_Audit!B$2:B$456,$AA607)),_xlfn.IFS(_xlpm.MyAuditVal&lt;&gt;"",_xlpm.MyAuditVal,_xlpm.MacVal&lt;&gt;"",_xlpm.MacVal,_xlpm.WinVal&lt;&gt;"",_xlpm.WinVal,_xlpm.CSVVal&lt;&gt;"",_xlpm.CSVVal)),""))</f>
        <v/>
      </c>
      <c r="D607" s="41" t="str" cm="1">
        <f t="array" ref="D607">IF(($Y607+$Z607+$AA607+$AD607)=0,"",IFERROR(_xlfn.LET(_xlpm.CSVVal,IF($Y607=0,"",INDEX(CSV!C$2:C$510,$Y607)),_xlpm.MacVal,IF($Z607=0,"",INDEX(Output_Mac!D$2:D$500,$Z607)),_xlpm.WinVal,IF($AD607=0,"",INDEX(Output_Win!D$2:D$243,$AD607)),_xlpm.MyAuditVal,IF($AA607=0,"",INDEX(My_Audit!C$2:C$456,$AA607)),_xlfn.IFS(_xlpm.MyAuditVal&lt;&gt;"",_xlpm.MyAuditVal,_xlpm.MacVal&lt;&gt;"",_xlpm.MacVal,_xlpm.WinVal&lt;&gt;"",_xlpm.WinVal,_xlpm.CSVVal&lt;&gt;"",_xlpm.CSVVal)),""))</f>
        <v/>
      </c>
      <c r="E607" s="41" t="str" cm="1">
        <f t="array" ref="E607">IF(($Y607+$Z607+$AA607+$AD607)=0,"",IFERROR(_xlfn.LET(_xlpm.CSVVal,IF($Y607=0,"",INDEX(CSV!E$2:E$510,$Y607)),_xlpm.MacVal,IF($Z607=0,"",INDEX(Output_Mac!C$2:C$500,$Z607)),_xlpm.WinVal,IF($AD607=0,"",INDEX(Output_Win!C$2:C$243,$AD607)),_xlpm.MyAuditVal,IF($AA607=0,"",INDEX(My_Audit!D$2:D$456,$AA607)),_xlfn.IFS(_xlpm.MyAuditVal&lt;&gt;"",_xlpm.MyAuditVal,_xlpm.MacVal&lt;&gt;"",_xlpm.MacVal,_xlpm.WinVal&lt;&gt;"",_xlpm.WinVal,_xlpm.CSVVal&lt;&gt;"",_xlpm.CSVVal)),""))</f>
        <v/>
      </c>
      <c r="F607" s="41" t="str" cm="1">
        <f t="array" ref="F607">IF(($Y607+$Z607+$AA607+$AD607)=0,"",IFERROR(_xlfn.LET(_xlpm.CSVVal,IF($Y607=0,"",INDEX(CSV!F$2:F$510,$Y607)),_xlpm.MacVal,IF($Z607=0,"",INDEX(Output_Mac!E$2:E$500,$Z607)),_xlpm.WinVal,IF($AD607=0,"",INDEX(Output_Win!E$2:E$243,$AD607)),_xlpm.MyAuditVal,IF($AA607=0,"",INDEX(My_Audit!E$2:E$456,$AA607)),_xlfn.IFS(_xlpm.MyAuditVal&lt;&gt;"",_xlpm.MyAuditVal,_xlpm.MacVal&lt;&gt;"",_xlpm.MacVal,_xlpm.WinVal&lt;&gt;"",_xlpm.WinVal,_xlpm.CSVVal&lt;&gt;"",PROPER(_xlpm.CSVVal))),""))</f>
        <v/>
      </c>
      <c r="G607" s="41" t="str" cm="1">
        <f t="array" ref="G607">IF(($Y607+$Z607+$AA607+$AD607)=0,"",IFERROR(_xlfn.LET(_xlpm.CSVVal,IF($Y607=0,"",INDEX(CSV!G$2:G$510,$Y607)),_xlpm.MacVal,IF($Z607=0,"",INDEX(Output_Mac!G$2:G$500,$Z607)),_xlpm.WinVal,IF($AD607=0,"",INDEX(Output_Win!G$2:G$243,$AD607)),_xlpm.MyAuditVal,IF($AA607=0,"",INDEX(My_Audit!F$2:F$456,$AA607)),_xlfn.IFS(_xlpm.MyAuditVal&lt;&gt;"",_xlpm.MyAuditVal,_xlpm.MacVal&lt;&gt;"",_xlpm.MacVal,_xlpm.WinVal&lt;&gt;"",_xlpm.WinVal,_xlpm.CSVVal&lt;&gt;"",_xlpm.CSVVal)),""))</f>
        <v/>
      </c>
      <c r="H607" s="41" t="str" cm="1">
        <f t="array" ref="H607">IF($Z607&gt;0,INDEX(Output_Mac!H$2:H$500,$Z607),IF($AD607&gt;0,INDEX(Output_Win!H$2:H$243,$AD607),IF($AA607&gt;0,_xlfn.LET(_xlpm.MyAuditVal,INDEX(My_Audit!G$2:G$456,$AA607),IF(_xlpm.MyAuditVal=0,"",_xlpm.MyAuditVal)),"")))</f>
        <v/>
      </c>
      <c r="I607" s="41" t="str" cm="1">
        <f t="array" ref="I607">IF(($Y607+$Z607+$AA607+$AD607)=0,"",IFERROR(_xlfn.LET(_xlpm.CSVVal,IF($Y607=0,"",INDEX(CSV!H$2:H$510,$Y607)),_xlpm.MacVal,IF($Z607=0,"",INDEX(Output_Mac!I$2:I$500,$Z607)),_xlpm.WinVal,IF($AD607=0,"",INDEX(Output_Win!I$2:I$243,$AD607)),_xlpm.MyAuditVal,IF($AA607=0,"",INDEX(My_Audit!H$2:H$456,$AA607)),_xlfn.IFS(_xlpm.MyAuditVal&lt;&gt;"",_xlpm.MyAuditVal,_xlpm.MacVal&lt;&gt;"",_xlpm.MacVal,_xlpm.WinVal&lt;&gt;"",_xlpm.WinVal,_xlpm.CSVVal&lt;&gt;"",_xlpm.CSVVal)),""))</f>
        <v/>
      </c>
      <c r="J607" s="41" t="str" cm="1">
        <f t="array" ref="J607">IF(($Y607+$Z607+$AA607+$AD607)=0,"",IFERROR(_xlfn.LET(_xlpm.CSVVal,IF($Y607=0,"",INDEX(CSV!J$2:J$510,$Y607)),_xlpm.MacVal,IF($Z607=0,"",INDEX(Output_Mac!J$2:J$500,$Z607)),_xlpm.WinVal,IF($AD607=0,"",INDEX(Output_Win!J$2:J$243,$AD607)),_xlpm.MyAuditVal,IF($AA607=0,"",INDEX(My_Audit!I$2:I$456,$AA607)),_xlfn.IFS(_xlpm.MyAuditVal&lt;&gt;"",_xlpm.MyAuditVal,_xlpm.MacVal&lt;&gt;"",_xlpm.MacVal,_xlpm.WinVal&lt;&gt;"",_xlpm.WinVal,_xlpm.CSVVal&lt;&gt;"",_xlpm.CSVVal)),""))</f>
        <v/>
      </c>
      <c r="K607" s="41" t="str" cm="1">
        <f t="array" ref="K607">IF(($Y607+$Z607+$AA607+$AD607)=0,"",IFERROR(_xlfn.LET(_xlpm.CSVVal,IF($Y607=0,"",INDEX(CSV!N$2:N$510,$Y607)),_xlpm.MacVal,IF($Z607=0,"",INDEX(Output_Mac!L$2:L$500,$Z607)),_xlpm.WinVal,IF($AD607=0,"",INDEX(Output_Win!L$2:L$243,$AD607)),_xlpm.MyAuditVal,IF($AA607=0,"",INDEX(My_Audit!J$2:J$456,$AA607)),_xlfn.IFS(_xlpm.MyAuditVal&lt;&gt;"",_xlpm.MyAuditVal,_xlpm.MacVal&lt;&gt;"",_xlpm.MacVal,_xlpm.WinVal&lt;&gt;"",_xlpm.WinVal,_xlpm.CSVVal&lt;&gt;"",_xlpm.CSVVal)),""))</f>
        <v/>
      </c>
      <c r="L607" s="41" t="str" cm="1">
        <f t="array" ref="L607">IF(($Y607+$Z607+$AA607+$AD607)=0,"",IFERROR(_xlfn.LET(_xlpm.CSVVal,IF($Y607=0,"",INDEX(CSV!Q$2:Q$510,$Y607)),_xlpm.MacVal,IF($Z607=0,"",INDEX(Output_Mac!M$2:M$500,$Z607)),_xlpm.WinVal,IF($AD607=0,"",INDEX(Output_Win!M$2:M$243,$AD607)),_xlpm.MyAuditVal,IF($AA607=0,"",INDEX(My_Audit!K$2:K$456,$AA607)),_xlfn.IFS(_xlpm.MyAuditVal&lt;&gt;"",_xlpm.MyAuditVal,_xlpm.MacVal&lt;&gt;"",_xlpm.MacVal,_xlpm.WinVal&lt;&gt;"",_xlpm.WinVal,_xlpm.CSVVal&lt;&gt;"",_xlpm.CSVVal)),""))</f>
        <v/>
      </c>
      <c r="M607" s="41" t="str" cm="1">
        <f t="array" ref="M607">IF(($Y607+$Z607+$AA607+$AD607)=0,"",ExpandDiagCodes(_xlfn.TEXTJOIN(", ",TRUE,IF($AA607=0,"",INDEX(My_Audit!N$2:N$456,$AA607)),IF($Z607=0,"",INDEX(Output_Mac!S$2:S$500,$Z607)),IF($AD607=0,"",INDEX(Output_Win!S$2:S$243,$AD607)),IF($Y607=0,"",INDEX(CSV!AE$2:AE$510,$Y607)))))</f>
        <v/>
      </c>
      <c r="N607" s="41" t="str" cm="1">
        <f t="array" ref="N607">IF(($Y607+$Z607+$AA607+$AD607)=0,"",IFERROR(_xlfn.LET(_xlpm.CSVVal,IF($Y607=0,"",INDEX(CSV!AG$2:AG$510,$Y607)),_xlpm.MacVal,IF($Z607=0,"",INDEX(Output_Mac!T$2:T$500,$Z607)),_xlpm.WinVal,IF($AD607=0,"",INDEX(Output_Win!T$2:T$243,$AD607)),_xlpm.MyAuditVal,IF($AA607=0,"",INDEX(My_Audit!O$2:O$456,$AA607)),_xlfn.IFS(_xlpm.MyAuditVal&lt;&gt;"",_xlpm.MyAuditVal,_xlpm.MacVal&lt;&gt;"",_xlpm.MacVal,_xlpm.WinVal&lt;&gt;"",_xlpm.WinVal,_xlpm.CSVVal&lt;&gt;"",_xlpm.CSVVal)),""))</f>
        <v/>
      </c>
      <c r="O607" s="40" t="str" cm="1">
        <f t="array" ref="O607">IF($AB607=0,"",INDEX(My_Audit!P$2:P$456,$AB607))&amp;""</f>
        <v/>
      </c>
      <c r="P607" s="40"/>
      <c r="Q607" s="41" t="str">
        <f>IF(LEFT(N607,4)="Pass","Nist SP 800-88",My_Audit!R607)&amp;""</f>
        <v/>
      </c>
      <c r="R607" s="40"/>
      <c r="S607" s="40"/>
      <c r="T607" s="41" t="str" cm="1">
        <f t="array" ref="T607">IF($AC607=0,"",INDEX(Models!J$2:J$605,$AC607))</f>
        <v/>
      </c>
      <c r="U607" s="40"/>
      <c r="V607" s="40"/>
      <c r="W607" s="79" t="str" cm="1">
        <f t="array" ref="W607">IF(($Z607+$AA607+$AD607)=0,"",ExpandDiagCodes(_xlfn.TEXTJOIN(", ",TRUE,IF($AA607=0,"",INDEX(My_Audit!L$2:L$456,$AA607)),IF($Z607=0,"",INDEX(Output_Mac!AA$2:AA$500,$Z607)),IF($AD607=0,"",INDEX(Output_Win!AA$2:AA$243,$AD607)))))</f>
        <v/>
      </c>
      <c r="Y607" s="80">
        <f>IFERROR(MATCH($A607,CSV!$A$2:$A$510,0),0)</f>
        <v>0</v>
      </c>
      <c r="Z607" s="80">
        <f>IFERROR(MATCH($A607,Output_Mac!$A$2:$A$500,0),0)</f>
        <v>0</v>
      </c>
      <c r="AA607" s="80">
        <f>IFERROR(MATCH($A607,My_Audit!$A$2:$A$456,0),0)</f>
        <v>0</v>
      </c>
      <c r="AB607" s="80">
        <f>IFERROR(MATCH($C607,My_Audit!$B$2:$B$456,0),0)</f>
        <v>0</v>
      </c>
      <c r="AC607" s="80">
        <f>IFERROR(MATCH($E607,Models!$I$2:$I$605,0),0)</f>
        <v>0</v>
      </c>
      <c r="AD607" s="80">
        <f>IFERROR(MATCH($A607,Output_Win!$A$2:$A$243,0),0)</f>
        <v>0</v>
      </c>
    </row>
    <row r="608" spans="1:30">
      <c r="A608" s="40" t="str">
        <f>_xlfn.TEXTJOIN("",TRUE,Input!$A$4,TEXT(ROW(My_Audit!A607)+Input!$A$8-1,"00"))</f>
        <v>W4995</v>
      </c>
      <c r="B608" s="40" t="str">
        <f>_xlfn.TEXTJOIN("-",TRUE,"ITD",Input!$A$2,A608)</f>
        <v>ITD-SHR11749-W4995</v>
      </c>
      <c r="C608" s="41" t="str" cm="1">
        <f t="array" ref="C608">IF(($Y608+$Z608+$AA608+$AD608)=0,"",IFERROR(_xlfn.LET(_xlpm.CSVVal,IF($Y608=0,"",INDEX(CSV!B$2:B$510,$Y608)),_xlpm.MacVal,IF($Z608=0,"",INDEX(Output_Mac!B$2:B$500,$Z608)),_xlpm.WinVal,IF($AD608=0,"",INDEX(Output_Win!B$2:B$243,$AD608)),_xlpm.MyAuditVal,IF($AA608=0,"",INDEX(My_Audit!B$2:B$456,$AA608)),_xlfn.IFS(_xlpm.MyAuditVal&lt;&gt;"",_xlpm.MyAuditVal,_xlpm.MacVal&lt;&gt;"",_xlpm.MacVal,_xlpm.WinVal&lt;&gt;"",_xlpm.WinVal,_xlpm.CSVVal&lt;&gt;"",_xlpm.CSVVal)),""))</f>
        <v/>
      </c>
      <c r="D608" s="41" t="str" cm="1">
        <f t="array" ref="D608">IF(($Y608+$Z608+$AA608+$AD608)=0,"",IFERROR(_xlfn.LET(_xlpm.CSVVal,IF($Y608=0,"",INDEX(CSV!C$2:C$510,$Y608)),_xlpm.MacVal,IF($Z608=0,"",INDEX(Output_Mac!D$2:D$500,$Z608)),_xlpm.WinVal,IF($AD608=0,"",INDEX(Output_Win!D$2:D$243,$AD608)),_xlpm.MyAuditVal,IF($AA608=0,"",INDEX(My_Audit!C$2:C$456,$AA608)),_xlfn.IFS(_xlpm.MyAuditVal&lt;&gt;"",_xlpm.MyAuditVal,_xlpm.MacVal&lt;&gt;"",_xlpm.MacVal,_xlpm.WinVal&lt;&gt;"",_xlpm.WinVal,_xlpm.CSVVal&lt;&gt;"",_xlpm.CSVVal)),""))</f>
        <v/>
      </c>
      <c r="E608" s="41" t="str" cm="1">
        <f t="array" ref="E608">IF(($Y608+$Z608+$AA608+$AD608)=0,"",IFERROR(_xlfn.LET(_xlpm.CSVVal,IF($Y608=0,"",INDEX(CSV!E$2:E$510,$Y608)),_xlpm.MacVal,IF($Z608=0,"",INDEX(Output_Mac!C$2:C$500,$Z608)),_xlpm.WinVal,IF($AD608=0,"",INDEX(Output_Win!C$2:C$243,$AD608)),_xlpm.MyAuditVal,IF($AA608=0,"",INDEX(My_Audit!D$2:D$456,$AA608)),_xlfn.IFS(_xlpm.MyAuditVal&lt;&gt;"",_xlpm.MyAuditVal,_xlpm.MacVal&lt;&gt;"",_xlpm.MacVal,_xlpm.WinVal&lt;&gt;"",_xlpm.WinVal,_xlpm.CSVVal&lt;&gt;"",_xlpm.CSVVal)),""))</f>
        <v/>
      </c>
      <c r="F608" s="41" t="str" cm="1">
        <f t="array" ref="F608">IF(($Y608+$Z608+$AA608+$AD608)=0,"",IFERROR(_xlfn.LET(_xlpm.CSVVal,IF($Y608=0,"",INDEX(CSV!F$2:F$510,$Y608)),_xlpm.MacVal,IF($Z608=0,"",INDEX(Output_Mac!E$2:E$500,$Z608)),_xlpm.WinVal,IF($AD608=0,"",INDEX(Output_Win!E$2:E$243,$AD608)),_xlpm.MyAuditVal,IF($AA608=0,"",INDEX(My_Audit!E$2:E$456,$AA608)),_xlfn.IFS(_xlpm.MyAuditVal&lt;&gt;"",_xlpm.MyAuditVal,_xlpm.MacVal&lt;&gt;"",_xlpm.MacVal,_xlpm.WinVal&lt;&gt;"",_xlpm.WinVal,_xlpm.CSVVal&lt;&gt;"",PROPER(_xlpm.CSVVal))),""))</f>
        <v/>
      </c>
      <c r="G608" s="41" t="str" cm="1">
        <f t="array" ref="G608">IF(($Y608+$Z608+$AA608+$AD608)=0,"",IFERROR(_xlfn.LET(_xlpm.CSVVal,IF($Y608=0,"",INDEX(CSV!G$2:G$510,$Y608)),_xlpm.MacVal,IF($Z608=0,"",INDEX(Output_Mac!G$2:G$500,$Z608)),_xlpm.WinVal,IF($AD608=0,"",INDEX(Output_Win!G$2:G$243,$AD608)),_xlpm.MyAuditVal,IF($AA608=0,"",INDEX(My_Audit!F$2:F$456,$AA608)),_xlfn.IFS(_xlpm.MyAuditVal&lt;&gt;"",_xlpm.MyAuditVal,_xlpm.MacVal&lt;&gt;"",_xlpm.MacVal,_xlpm.WinVal&lt;&gt;"",_xlpm.WinVal,_xlpm.CSVVal&lt;&gt;"",_xlpm.CSVVal)),""))</f>
        <v/>
      </c>
      <c r="H608" s="41" t="str" cm="1">
        <f t="array" ref="H608">IF($Z608&gt;0,INDEX(Output_Mac!H$2:H$500,$Z608),IF($AD608&gt;0,INDEX(Output_Win!H$2:H$243,$AD608),IF($AA608&gt;0,_xlfn.LET(_xlpm.MyAuditVal,INDEX(My_Audit!G$2:G$456,$AA608),IF(_xlpm.MyAuditVal=0,"",_xlpm.MyAuditVal)),"")))</f>
        <v/>
      </c>
      <c r="I608" s="41" t="str" cm="1">
        <f t="array" ref="I608">IF(($Y608+$Z608+$AA608+$AD608)=0,"",IFERROR(_xlfn.LET(_xlpm.CSVVal,IF($Y608=0,"",INDEX(CSV!H$2:H$510,$Y608)),_xlpm.MacVal,IF($Z608=0,"",INDEX(Output_Mac!I$2:I$500,$Z608)),_xlpm.WinVal,IF($AD608=0,"",INDEX(Output_Win!I$2:I$243,$AD608)),_xlpm.MyAuditVal,IF($AA608=0,"",INDEX(My_Audit!H$2:H$456,$AA608)),_xlfn.IFS(_xlpm.MyAuditVal&lt;&gt;"",_xlpm.MyAuditVal,_xlpm.MacVal&lt;&gt;"",_xlpm.MacVal,_xlpm.WinVal&lt;&gt;"",_xlpm.WinVal,_xlpm.CSVVal&lt;&gt;"",_xlpm.CSVVal)),""))</f>
        <v/>
      </c>
      <c r="J608" s="41" t="str" cm="1">
        <f t="array" ref="J608">IF(($Y608+$Z608+$AA608+$AD608)=0,"",IFERROR(_xlfn.LET(_xlpm.CSVVal,IF($Y608=0,"",INDEX(CSV!J$2:J$510,$Y608)),_xlpm.MacVal,IF($Z608=0,"",INDEX(Output_Mac!J$2:J$500,$Z608)),_xlpm.WinVal,IF($AD608=0,"",INDEX(Output_Win!J$2:J$243,$AD608)),_xlpm.MyAuditVal,IF($AA608=0,"",INDEX(My_Audit!I$2:I$456,$AA608)),_xlfn.IFS(_xlpm.MyAuditVal&lt;&gt;"",_xlpm.MyAuditVal,_xlpm.MacVal&lt;&gt;"",_xlpm.MacVal,_xlpm.WinVal&lt;&gt;"",_xlpm.WinVal,_xlpm.CSVVal&lt;&gt;"",_xlpm.CSVVal)),""))</f>
        <v/>
      </c>
      <c r="K608" s="41" t="str" cm="1">
        <f t="array" ref="K608">IF(($Y608+$Z608+$AA608+$AD608)=0,"",IFERROR(_xlfn.LET(_xlpm.CSVVal,IF($Y608=0,"",INDEX(CSV!N$2:N$510,$Y608)),_xlpm.MacVal,IF($Z608=0,"",INDEX(Output_Mac!L$2:L$500,$Z608)),_xlpm.WinVal,IF($AD608=0,"",INDEX(Output_Win!L$2:L$243,$AD608)),_xlpm.MyAuditVal,IF($AA608=0,"",INDEX(My_Audit!J$2:J$456,$AA608)),_xlfn.IFS(_xlpm.MyAuditVal&lt;&gt;"",_xlpm.MyAuditVal,_xlpm.MacVal&lt;&gt;"",_xlpm.MacVal,_xlpm.WinVal&lt;&gt;"",_xlpm.WinVal,_xlpm.CSVVal&lt;&gt;"",_xlpm.CSVVal)),""))</f>
        <v/>
      </c>
      <c r="L608" s="41" t="str" cm="1">
        <f t="array" ref="L608">IF(($Y608+$Z608+$AA608+$AD608)=0,"",IFERROR(_xlfn.LET(_xlpm.CSVVal,IF($Y608=0,"",INDEX(CSV!Q$2:Q$510,$Y608)),_xlpm.MacVal,IF($Z608=0,"",INDEX(Output_Mac!M$2:M$500,$Z608)),_xlpm.WinVal,IF($AD608=0,"",INDEX(Output_Win!M$2:M$243,$AD608)),_xlpm.MyAuditVal,IF($AA608=0,"",INDEX(My_Audit!K$2:K$456,$AA608)),_xlfn.IFS(_xlpm.MyAuditVal&lt;&gt;"",_xlpm.MyAuditVal,_xlpm.MacVal&lt;&gt;"",_xlpm.MacVal,_xlpm.WinVal&lt;&gt;"",_xlpm.WinVal,_xlpm.CSVVal&lt;&gt;"",_xlpm.CSVVal)),""))</f>
        <v/>
      </c>
      <c r="M608" s="41" t="str" cm="1">
        <f t="array" ref="M608">IF(($Y608+$Z608+$AA608+$AD608)=0,"",ExpandDiagCodes(_xlfn.TEXTJOIN(", ",TRUE,IF($AA608=0,"",INDEX(My_Audit!N$2:N$456,$AA608)),IF($Z608=0,"",INDEX(Output_Mac!S$2:S$500,$Z608)),IF($AD608=0,"",INDEX(Output_Win!S$2:S$243,$AD608)),IF($Y608=0,"",INDEX(CSV!AE$2:AE$510,$Y608)))))</f>
        <v/>
      </c>
      <c r="N608" s="41" t="str" cm="1">
        <f t="array" ref="N608">IF(($Y608+$Z608+$AA608+$AD608)=0,"",IFERROR(_xlfn.LET(_xlpm.CSVVal,IF($Y608=0,"",INDEX(CSV!AG$2:AG$510,$Y608)),_xlpm.MacVal,IF($Z608=0,"",INDEX(Output_Mac!T$2:T$500,$Z608)),_xlpm.WinVal,IF($AD608=0,"",INDEX(Output_Win!T$2:T$243,$AD608)),_xlpm.MyAuditVal,IF($AA608=0,"",INDEX(My_Audit!O$2:O$456,$AA608)),_xlfn.IFS(_xlpm.MyAuditVal&lt;&gt;"",_xlpm.MyAuditVal,_xlpm.MacVal&lt;&gt;"",_xlpm.MacVal,_xlpm.WinVal&lt;&gt;"",_xlpm.WinVal,_xlpm.CSVVal&lt;&gt;"",_xlpm.CSVVal)),""))</f>
        <v/>
      </c>
      <c r="O608" s="40" t="str" cm="1">
        <f t="array" ref="O608">IF($AB608=0,"",INDEX(My_Audit!P$2:P$456,$AB608))&amp;""</f>
        <v/>
      </c>
      <c r="P608" s="40"/>
      <c r="Q608" s="41" t="str">
        <f>IF(LEFT(N608,4)="Pass","Nist SP 800-88",My_Audit!R608)&amp;""</f>
        <v/>
      </c>
      <c r="R608" s="40"/>
      <c r="S608" s="40"/>
      <c r="T608" s="41" t="str" cm="1">
        <f t="array" ref="T608">IF($AC608=0,"",INDEX(Models!J$2:J$605,$AC608))</f>
        <v/>
      </c>
      <c r="U608" s="40"/>
      <c r="V608" s="40"/>
      <c r="W608" s="79" t="str" cm="1">
        <f t="array" ref="W608">IF(($Z608+$AA608+$AD608)=0,"",ExpandDiagCodes(_xlfn.TEXTJOIN(", ",TRUE,IF($AA608=0,"",INDEX(My_Audit!L$2:L$456,$AA608)),IF($Z608=0,"",INDEX(Output_Mac!AA$2:AA$500,$Z608)),IF($AD608=0,"",INDEX(Output_Win!AA$2:AA$243,$AD608)))))</f>
        <v/>
      </c>
      <c r="Y608" s="80">
        <f>IFERROR(MATCH($A608,CSV!$A$2:$A$510,0),0)</f>
        <v>0</v>
      </c>
      <c r="Z608" s="80">
        <f>IFERROR(MATCH($A608,Output_Mac!$A$2:$A$500,0),0)</f>
        <v>0</v>
      </c>
      <c r="AA608" s="80">
        <f>IFERROR(MATCH($A608,My_Audit!$A$2:$A$456,0),0)</f>
        <v>0</v>
      </c>
      <c r="AB608" s="80">
        <f>IFERROR(MATCH($C608,My_Audit!$B$2:$B$456,0),0)</f>
        <v>0</v>
      </c>
      <c r="AC608" s="80">
        <f>IFERROR(MATCH($E608,Models!$I$2:$I$605,0),0)</f>
        <v>0</v>
      </c>
      <c r="AD608" s="80">
        <f>IFERROR(MATCH($A608,Output_Win!$A$2:$A$243,0),0)</f>
        <v>0</v>
      </c>
    </row>
    <row r="609" spans="1:30">
      <c r="A609" s="40" t="str">
        <f>_xlfn.TEXTJOIN("",TRUE,Input!$A$4,TEXT(ROW(My_Audit!A608)+Input!$A$8-1,"00"))</f>
        <v>W4996</v>
      </c>
      <c r="B609" s="40" t="str">
        <f>_xlfn.TEXTJOIN("-",TRUE,"ITD",Input!$A$2,A609)</f>
        <v>ITD-SHR11749-W4996</v>
      </c>
      <c r="C609" s="41" t="str" cm="1">
        <f t="array" ref="C609">IF(($Y609+$Z609+$AA609+$AD609)=0,"",IFERROR(_xlfn.LET(_xlpm.CSVVal,IF($Y609=0,"",INDEX(CSV!B$2:B$510,$Y609)),_xlpm.MacVal,IF($Z609=0,"",INDEX(Output_Mac!B$2:B$500,$Z609)),_xlpm.WinVal,IF($AD609=0,"",INDEX(Output_Win!B$2:B$243,$AD609)),_xlpm.MyAuditVal,IF($AA609=0,"",INDEX(My_Audit!B$2:B$456,$AA609)),_xlfn.IFS(_xlpm.MyAuditVal&lt;&gt;"",_xlpm.MyAuditVal,_xlpm.MacVal&lt;&gt;"",_xlpm.MacVal,_xlpm.WinVal&lt;&gt;"",_xlpm.WinVal,_xlpm.CSVVal&lt;&gt;"",_xlpm.CSVVal)),""))</f>
        <v/>
      </c>
      <c r="D609" s="41" t="str" cm="1">
        <f t="array" ref="D609">IF(($Y609+$Z609+$AA609+$AD609)=0,"",IFERROR(_xlfn.LET(_xlpm.CSVVal,IF($Y609=0,"",INDEX(CSV!C$2:C$510,$Y609)),_xlpm.MacVal,IF($Z609=0,"",INDEX(Output_Mac!D$2:D$500,$Z609)),_xlpm.WinVal,IF($AD609=0,"",INDEX(Output_Win!D$2:D$243,$AD609)),_xlpm.MyAuditVal,IF($AA609=0,"",INDEX(My_Audit!C$2:C$456,$AA609)),_xlfn.IFS(_xlpm.MyAuditVal&lt;&gt;"",_xlpm.MyAuditVal,_xlpm.MacVal&lt;&gt;"",_xlpm.MacVal,_xlpm.WinVal&lt;&gt;"",_xlpm.WinVal,_xlpm.CSVVal&lt;&gt;"",_xlpm.CSVVal)),""))</f>
        <v/>
      </c>
      <c r="E609" s="41" t="str" cm="1">
        <f t="array" ref="E609">IF(($Y609+$Z609+$AA609+$AD609)=0,"",IFERROR(_xlfn.LET(_xlpm.CSVVal,IF($Y609=0,"",INDEX(CSV!E$2:E$510,$Y609)),_xlpm.MacVal,IF($Z609=0,"",INDEX(Output_Mac!C$2:C$500,$Z609)),_xlpm.WinVal,IF($AD609=0,"",INDEX(Output_Win!C$2:C$243,$AD609)),_xlpm.MyAuditVal,IF($AA609=0,"",INDEX(My_Audit!D$2:D$456,$AA609)),_xlfn.IFS(_xlpm.MyAuditVal&lt;&gt;"",_xlpm.MyAuditVal,_xlpm.MacVal&lt;&gt;"",_xlpm.MacVal,_xlpm.WinVal&lt;&gt;"",_xlpm.WinVal,_xlpm.CSVVal&lt;&gt;"",_xlpm.CSVVal)),""))</f>
        <v/>
      </c>
      <c r="F609" s="41" t="str" cm="1">
        <f t="array" ref="F609">IF(($Y609+$Z609+$AA609+$AD609)=0,"",IFERROR(_xlfn.LET(_xlpm.CSVVal,IF($Y609=0,"",INDEX(CSV!F$2:F$510,$Y609)),_xlpm.MacVal,IF($Z609=0,"",INDEX(Output_Mac!E$2:E$500,$Z609)),_xlpm.WinVal,IF($AD609=0,"",INDEX(Output_Win!E$2:E$243,$AD609)),_xlpm.MyAuditVal,IF($AA609=0,"",INDEX(My_Audit!E$2:E$456,$AA609)),_xlfn.IFS(_xlpm.MyAuditVal&lt;&gt;"",_xlpm.MyAuditVal,_xlpm.MacVal&lt;&gt;"",_xlpm.MacVal,_xlpm.WinVal&lt;&gt;"",_xlpm.WinVal,_xlpm.CSVVal&lt;&gt;"",PROPER(_xlpm.CSVVal))),""))</f>
        <v/>
      </c>
      <c r="G609" s="41" t="str" cm="1">
        <f t="array" ref="G609">IF(($Y609+$Z609+$AA609+$AD609)=0,"",IFERROR(_xlfn.LET(_xlpm.CSVVal,IF($Y609=0,"",INDEX(CSV!G$2:G$510,$Y609)),_xlpm.MacVal,IF($Z609=0,"",INDEX(Output_Mac!G$2:G$500,$Z609)),_xlpm.WinVal,IF($AD609=0,"",INDEX(Output_Win!G$2:G$243,$AD609)),_xlpm.MyAuditVal,IF($AA609=0,"",INDEX(My_Audit!F$2:F$456,$AA609)),_xlfn.IFS(_xlpm.MyAuditVal&lt;&gt;"",_xlpm.MyAuditVal,_xlpm.MacVal&lt;&gt;"",_xlpm.MacVal,_xlpm.WinVal&lt;&gt;"",_xlpm.WinVal,_xlpm.CSVVal&lt;&gt;"",_xlpm.CSVVal)),""))</f>
        <v/>
      </c>
      <c r="H609" s="41" t="str" cm="1">
        <f t="array" ref="H609">IF($Z609&gt;0,INDEX(Output_Mac!H$2:H$500,$Z609),IF($AD609&gt;0,INDEX(Output_Win!H$2:H$243,$AD609),IF($AA609&gt;0,_xlfn.LET(_xlpm.MyAuditVal,INDEX(My_Audit!G$2:G$456,$AA609),IF(_xlpm.MyAuditVal=0,"",_xlpm.MyAuditVal)),"")))</f>
        <v/>
      </c>
      <c r="I609" s="41" t="str" cm="1">
        <f t="array" ref="I609">IF(($Y609+$Z609+$AA609+$AD609)=0,"",IFERROR(_xlfn.LET(_xlpm.CSVVal,IF($Y609=0,"",INDEX(CSV!H$2:H$510,$Y609)),_xlpm.MacVal,IF($Z609=0,"",INDEX(Output_Mac!I$2:I$500,$Z609)),_xlpm.WinVal,IF($AD609=0,"",INDEX(Output_Win!I$2:I$243,$AD609)),_xlpm.MyAuditVal,IF($AA609=0,"",INDEX(My_Audit!H$2:H$456,$AA609)),_xlfn.IFS(_xlpm.MyAuditVal&lt;&gt;"",_xlpm.MyAuditVal,_xlpm.MacVal&lt;&gt;"",_xlpm.MacVal,_xlpm.WinVal&lt;&gt;"",_xlpm.WinVal,_xlpm.CSVVal&lt;&gt;"",_xlpm.CSVVal)),""))</f>
        <v/>
      </c>
      <c r="J609" s="41" t="str" cm="1">
        <f t="array" ref="J609">IF(($Y609+$Z609+$AA609+$AD609)=0,"",IFERROR(_xlfn.LET(_xlpm.CSVVal,IF($Y609=0,"",INDEX(CSV!J$2:J$510,$Y609)),_xlpm.MacVal,IF($Z609=0,"",INDEX(Output_Mac!J$2:J$500,$Z609)),_xlpm.WinVal,IF($AD609=0,"",INDEX(Output_Win!J$2:J$243,$AD609)),_xlpm.MyAuditVal,IF($AA609=0,"",INDEX(My_Audit!I$2:I$456,$AA609)),_xlfn.IFS(_xlpm.MyAuditVal&lt;&gt;"",_xlpm.MyAuditVal,_xlpm.MacVal&lt;&gt;"",_xlpm.MacVal,_xlpm.WinVal&lt;&gt;"",_xlpm.WinVal,_xlpm.CSVVal&lt;&gt;"",_xlpm.CSVVal)),""))</f>
        <v/>
      </c>
      <c r="K609" s="41" t="str" cm="1">
        <f t="array" ref="K609">IF(($Y609+$Z609+$AA609+$AD609)=0,"",IFERROR(_xlfn.LET(_xlpm.CSVVal,IF($Y609=0,"",INDEX(CSV!N$2:N$510,$Y609)),_xlpm.MacVal,IF($Z609=0,"",INDEX(Output_Mac!L$2:L$500,$Z609)),_xlpm.WinVal,IF($AD609=0,"",INDEX(Output_Win!L$2:L$243,$AD609)),_xlpm.MyAuditVal,IF($AA609=0,"",INDEX(My_Audit!J$2:J$456,$AA609)),_xlfn.IFS(_xlpm.MyAuditVal&lt;&gt;"",_xlpm.MyAuditVal,_xlpm.MacVal&lt;&gt;"",_xlpm.MacVal,_xlpm.WinVal&lt;&gt;"",_xlpm.WinVal,_xlpm.CSVVal&lt;&gt;"",_xlpm.CSVVal)),""))</f>
        <v/>
      </c>
      <c r="L609" s="41" t="str" cm="1">
        <f t="array" ref="L609">IF(($Y609+$Z609+$AA609+$AD609)=0,"",IFERROR(_xlfn.LET(_xlpm.CSVVal,IF($Y609=0,"",INDEX(CSV!Q$2:Q$510,$Y609)),_xlpm.MacVal,IF($Z609=0,"",INDEX(Output_Mac!M$2:M$500,$Z609)),_xlpm.WinVal,IF($AD609=0,"",INDEX(Output_Win!M$2:M$243,$AD609)),_xlpm.MyAuditVal,IF($AA609=0,"",INDEX(My_Audit!K$2:K$456,$AA609)),_xlfn.IFS(_xlpm.MyAuditVal&lt;&gt;"",_xlpm.MyAuditVal,_xlpm.MacVal&lt;&gt;"",_xlpm.MacVal,_xlpm.WinVal&lt;&gt;"",_xlpm.WinVal,_xlpm.CSVVal&lt;&gt;"",_xlpm.CSVVal)),""))</f>
        <v/>
      </c>
      <c r="M609" s="41" t="str" cm="1">
        <f t="array" ref="M609">IF(($Y609+$Z609+$AA609+$AD609)=0,"",ExpandDiagCodes(_xlfn.TEXTJOIN(", ",TRUE,IF($AA609=0,"",INDEX(My_Audit!N$2:N$456,$AA609)),IF($Z609=0,"",INDEX(Output_Mac!S$2:S$500,$Z609)),IF($AD609=0,"",INDEX(Output_Win!S$2:S$243,$AD609)),IF($Y609=0,"",INDEX(CSV!AE$2:AE$510,$Y609)))))</f>
        <v/>
      </c>
      <c r="N609" s="41" t="str" cm="1">
        <f t="array" ref="N609">IF(($Y609+$Z609+$AA609+$AD609)=0,"",IFERROR(_xlfn.LET(_xlpm.CSVVal,IF($Y609=0,"",INDEX(CSV!AG$2:AG$510,$Y609)),_xlpm.MacVal,IF($Z609=0,"",INDEX(Output_Mac!T$2:T$500,$Z609)),_xlpm.WinVal,IF($AD609=0,"",INDEX(Output_Win!T$2:T$243,$AD609)),_xlpm.MyAuditVal,IF($AA609=0,"",INDEX(My_Audit!O$2:O$456,$AA609)),_xlfn.IFS(_xlpm.MyAuditVal&lt;&gt;"",_xlpm.MyAuditVal,_xlpm.MacVal&lt;&gt;"",_xlpm.MacVal,_xlpm.WinVal&lt;&gt;"",_xlpm.WinVal,_xlpm.CSVVal&lt;&gt;"",_xlpm.CSVVal)),""))</f>
        <v/>
      </c>
      <c r="O609" s="40" t="str" cm="1">
        <f t="array" ref="O609">IF($AB609=0,"",INDEX(My_Audit!P$2:P$456,$AB609))&amp;""</f>
        <v/>
      </c>
      <c r="P609" s="40"/>
      <c r="Q609" s="41" t="str">
        <f>IF(LEFT(N609,4)="Pass","Nist SP 800-88",My_Audit!R609)&amp;""</f>
        <v/>
      </c>
      <c r="R609" s="40"/>
      <c r="S609" s="40"/>
      <c r="T609" s="41" t="str" cm="1">
        <f t="array" ref="T609">IF($AC609=0,"",INDEX(Models!J$2:J$605,$AC609))</f>
        <v/>
      </c>
      <c r="U609" s="40"/>
      <c r="V609" s="40"/>
      <c r="W609" s="79" t="str" cm="1">
        <f t="array" ref="W609">IF(($Z609+$AA609+$AD609)=0,"",ExpandDiagCodes(_xlfn.TEXTJOIN(", ",TRUE,IF($AA609=0,"",INDEX(My_Audit!L$2:L$456,$AA609)),IF($Z609=0,"",INDEX(Output_Mac!AA$2:AA$500,$Z609)),IF($AD609=0,"",INDEX(Output_Win!AA$2:AA$243,$AD609)))))</f>
        <v/>
      </c>
      <c r="Y609" s="80">
        <f>IFERROR(MATCH($A609,CSV!$A$2:$A$510,0),0)</f>
        <v>0</v>
      </c>
      <c r="Z609" s="80">
        <f>IFERROR(MATCH($A609,Output_Mac!$A$2:$A$500,0),0)</f>
        <v>0</v>
      </c>
      <c r="AA609" s="80">
        <f>IFERROR(MATCH($A609,My_Audit!$A$2:$A$456,0),0)</f>
        <v>0</v>
      </c>
      <c r="AB609" s="80">
        <f>IFERROR(MATCH($C609,My_Audit!$B$2:$B$456,0),0)</f>
        <v>0</v>
      </c>
      <c r="AC609" s="80">
        <f>IFERROR(MATCH($E609,Models!$I$2:$I$605,0),0)</f>
        <v>0</v>
      </c>
      <c r="AD609" s="80">
        <f>IFERROR(MATCH($A609,Output_Win!$A$2:$A$243,0),0)</f>
        <v>0</v>
      </c>
    </row>
    <row r="610" spans="1:30">
      <c r="A610" s="40" t="str">
        <f>_xlfn.TEXTJOIN("",TRUE,Input!$A$4,TEXT(ROW(My_Audit!A609)+Input!$A$8-1,"00"))</f>
        <v>W4997</v>
      </c>
      <c r="B610" s="40" t="str">
        <f>_xlfn.TEXTJOIN("-",TRUE,"ITD",Input!$A$2,A610)</f>
        <v>ITD-SHR11749-W4997</v>
      </c>
      <c r="C610" s="41" t="str" cm="1">
        <f t="array" ref="C610">IF(($Y610+$Z610+$AA610+$AD610)=0,"",IFERROR(_xlfn.LET(_xlpm.CSVVal,IF($Y610=0,"",INDEX(CSV!B$2:B$510,$Y610)),_xlpm.MacVal,IF($Z610=0,"",INDEX(Output_Mac!B$2:B$500,$Z610)),_xlpm.WinVal,IF($AD610=0,"",INDEX(Output_Win!B$2:B$243,$AD610)),_xlpm.MyAuditVal,IF($AA610=0,"",INDEX(My_Audit!B$2:B$456,$AA610)),_xlfn.IFS(_xlpm.MyAuditVal&lt;&gt;"",_xlpm.MyAuditVal,_xlpm.MacVal&lt;&gt;"",_xlpm.MacVal,_xlpm.WinVal&lt;&gt;"",_xlpm.WinVal,_xlpm.CSVVal&lt;&gt;"",_xlpm.CSVVal)),""))</f>
        <v/>
      </c>
      <c r="D610" s="41" t="str" cm="1">
        <f t="array" ref="D610">IF(($Y610+$Z610+$AA610+$AD610)=0,"",IFERROR(_xlfn.LET(_xlpm.CSVVal,IF($Y610=0,"",INDEX(CSV!C$2:C$510,$Y610)),_xlpm.MacVal,IF($Z610=0,"",INDEX(Output_Mac!D$2:D$500,$Z610)),_xlpm.WinVal,IF($AD610=0,"",INDEX(Output_Win!D$2:D$243,$AD610)),_xlpm.MyAuditVal,IF($AA610=0,"",INDEX(My_Audit!C$2:C$456,$AA610)),_xlfn.IFS(_xlpm.MyAuditVal&lt;&gt;"",_xlpm.MyAuditVal,_xlpm.MacVal&lt;&gt;"",_xlpm.MacVal,_xlpm.WinVal&lt;&gt;"",_xlpm.WinVal,_xlpm.CSVVal&lt;&gt;"",_xlpm.CSVVal)),""))</f>
        <v/>
      </c>
      <c r="E610" s="41" t="str" cm="1">
        <f t="array" ref="E610">IF(($Y610+$Z610+$AA610+$AD610)=0,"",IFERROR(_xlfn.LET(_xlpm.CSVVal,IF($Y610=0,"",INDEX(CSV!E$2:E$510,$Y610)),_xlpm.MacVal,IF($Z610=0,"",INDEX(Output_Mac!C$2:C$500,$Z610)),_xlpm.WinVal,IF($AD610=0,"",INDEX(Output_Win!C$2:C$243,$AD610)),_xlpm.MyAuditVal,IF($AA610=0,"",INDEX(My_Audit!D$2:D$456,$AA610)),_xlfn.IFS(_xlpm.MyAuditVal&lt;&gt;"",_xlpm.MyAuditVal,_xlpm.MacVal&lt;&gt;"",_xlpm.MacVal,_xlpm.WinVal&lt;&gt;"",_xlpm.WinVal,_xlpm.CSVVal&lt;&gt;"",_xlpm.CSVVal)),""))</f>
        <v/>
      </c>
      <c r="F610" s="41" t="str" cm="1">
        <f t="array" ref="F610">IF(($Y610+$Z610+$AA610+$AD610)=0,"",IFERROR(_xlfn.LET(_xlpm.CSVVal,IF($Y610=0,"",INDEX(CSV!F$2:F$510,$Y610)),_xlpm.MacVal,IF($Z610=0,"",INDEX(Output_Mac!E$2:E$500,$Z610)),_xlpm.WinVal,IF($AD610=0,"",INDEX(Output_Win!E$2:E$243,$AD610)),_xlpm.MyAuditVal,IF($AA610=0,"",INDEX(My_Audit!E$2:E$456,$AA610)),_xlfn.IFS(_xlpm.MyAuditVal&lt;&gt;"",_xlpm.MyAuditVal,_xlpm.MacVal&lt;&gt;"",_xlpm.MacVal,_xlpm.WinVal&lt;&gt;"",_xlpm.WinVal,_xlpm.CSVVal&lt;&gt;"",PROPER(_xlpm.CSVVal))),""))</f>
        <v/>
      </c>
      <c r="G610" s="41" t="str" cm="1">
        <f t="array" ref="G610">IF(($Y610+$Z610+$AA610+$AD610)=0,"",IFERROR(_xlfn.LET(_xlpm.CSVVal,IF($Y610=0,"",INDEX(CSV!G$2:G$510,$Y610)),_xlpm.MacVal,IF($Z610=0,"",INDEX(Output_Mac!G$2:G$500,$Z610)),_xlpm.WinVal,IF($AD610=0,"",INDEX(Output_Win!G$2:G$243,$AD610)),_xlpm.MyAuditVal,IF($AA610=0,"",INDEX(My_Audit!F$2:F$456,$AA610)),_xlfn.IFS(_xlpm.MyAuditVal&lt;&gt;"",_xlpm.MyAuditVal,_xlpm.MacVal&lt;&gt;"",_xlpm.MacVal,_xlpm.WinVal&lt;&gt;"",_xlpm.WinVal,_xlpm.CSVVal&lt;&gt;"",_xlpm.CSVVal)),""))</f>
        <v/>
      </c>
      <c r="H610" s="41" t="str" cm="1">
        <f t="array" ref="H610">IF($Z610&gt;0,INDEX(Output_Mac!H$2:H$500,$Z610),IF($AD610&gt;0,INDEX(Output_Win!H$2:H$243,$AD610),IF($AA610&gt;0,_xlfn.LET(_xlpm.MyAuditVal,INDEX(My_Audit!G$2:G$456,$AA610),IF(_xlpm.MyAuditVal=0,"",_xlpm.MyAuditVal)),"")))</f>
        <v/>
      </c>
      <c r="I610" s="41" t="str" cm="1">
        <f t="array" ref="I610">IF(($Y610+$Z610+$AA610+$AD610)=0,"",IFERROR(_xlfn.LET(_xlpm.CSVVal,IF($Y610=0,"",INDEX(CSV!H$2:H$510,$Y610)),_xlpm.MacVal,IF($Z610=0,"",INDEX(Output_Mac!I$2:I$500,$Z610)),_xlpm.WinVal,IF($AD610=0,"",INDEX(Output_Win!I$2:I$243,$AD610)),_xlpm.MyAuditVal,IF($AA610=0,"",INDEX(My_Audit!H$2:H$456,$AA610)),_xlfn.IFS(_xlpm.MyAuditVal&lt;&gt;"",_xlpm.MyAuditVal,_xlpm.MacVal&lt;&gt;"",_xlpm.MacVal,_xlpm.WinVal&lt;&gt;"",_xlpm.WinVal,_xlpm.CSVVal&lt;&gt;"",_xlpm.CSVVal)),""))</f>
        <v/>
      </c>
      <c r="J610" s="41" t="str" cm="1">
        <f t="array" ref="J610">IF(($Y610+$Z610+$AA610+$AD610)=0,"",IFERROR(_xlfn.LET(_xlpm.CSVVal,IF($Y610=0,"",INDEX(CSV!J$2:J$510,$Y610)),_xlpm.MacVal,IF($Z610=0,"",INDEX(Output_Mac!J$2:J$500,$Z610)),_xlpm.WinVal,IF($AD610=0,"",INDEX(Output_Win!J$2:J$243,$AD610)),_xlpm.MyAuditVal,IF($AA610=0,"",INDEX(My_Audit!I$2:I$456,$AA610)),_xlfn.IFS(_xlpm.MyAuditVal&lt;&gt;"",_xlpm.MyAuditVal,_xlpm.MacVal&lt;&gt;"",_xlpm.MacVal,_xlpm.WinVal&lt;&gt;"",_xlpm.WinVal,_xlpm.CSVVal&lt;&gt;"",_xlpm.CSVVal)),""))</f>
        <v/>
      </c>
      <c r="K610" s="41" t="str" cm="1">
        <f t="array" ref="K610">IF(($Y610+$Z610+$AA610+$AD610)=0,"",IFERROR(_xlfn.LET(_xlpm.CSVVal,IF($Y610=0,"",INDEX(CSV!N$2:N$510,$Y610)),_xlpm.MacVal,IF($Z610=0,"",INDEX(Output_Mac!L$2:L$500,$Z610)),_xlpm.WinVal,IF($AD610=0,"",INDEX(Output_Win!L$2:L$243,$AD610)),_xlpm.MyAuditVal,IF($AA610=0,"",INDEX(My_Audit!J$2:J$456,$AA610)),_xlfn.IFS(_xlpm.MyAuditVal&lt;&gt;"",_xlpm.MyAuditVal,_xlpm.MacVal&lt;&gt;"",_xlpm.MacVal,_xlpm.WinVal&lt;&gt;"",_xlpm.WinVal,_xlpm.CSVVal&lt;&gt;"",_xlpm.CSVVal)),""))</f>
        <v/>
      </c>
      <c r="L610" s="41" t="str" cm="1">
        <f t="array" ref="L610">IF(($Y610+$Z610+$AA610+$AD610)=0,"",IFERROR(_xlfn.LET(_xlpm.CSVVal,IF($Y610=0,"",INDEX(CSV!Q$2:Q$510,$Y610)),_xlpm.MacVal,IF($Z610=0,"",INDEX(Output_Mac!M$2:M$500,$Z610)),_xlpm.WinVal,IF($AD610=0,"",INDEX(Output_Win!M$2:M$243,$AD610)),_xlpm.MyAuditVal,IF($AA610=0,"",INDEX(My_Audit!K$2:K$456,$AA610)),_xlfn.IFS(_xlpm.MyAuditVal&lt;&gt;"",_xlpm.MyAuditVal,_xlpm.MacVal&lt;&gt;"",_xlpm.MacVal,_xlpm.WinVal&lt;&gt;"",_xlpm.WinVal,_xlpm.CSVVal&lt;&gt;"",_xlpm.CSVVal)),""))</f>
        <v/>
      </c>
      <c r="M610" s="41" t="str" cm="1">
        <f t="array" ref="M610">IF(($Y610+$Z610+$AA610+$AD610)=0,"",ExpandDiagCodes(_xlfn.TEXTJOIN(", ",TRUE,IF($AA610=0,"",INDEX(My_Audit!N$2:N$456,$AA610)),IF($Z610=0,"",INDEX(Output_Mac!S$2:S$500,$Z610)),IF($AD610=0,"",INDEX(Output_Win!S$2:S$243,$AD610)),IF($Y610=0,"",INDEX(CSV!AE$2:AE$510,$Y610)))))</f>
        <v/>
      </c>
      <c r="N610" s="41" t="str" cm="1">
        <f t="array" ref="N610">IF(($Y610+$Z610+$AA610+$AD610)=0,"",IFERROR(_xlfn.LET(_xlpm.CSVVal,IF($Y610=0,"",INDEX(CSV!AG$2:AG$510,$Y610)),_xlpm.MacVal,IF($Z610=0,"",INDEX(Output_Mac!T$2:T$500,$Z610)),_xlpm.WinVal,IF($AD610=0,"",INDEX(Output_Win!T$2:T$243,$AD610)),_xlpm.MyAuditVal,IF($AA610=0,"",INDEX(My_Audit!O$2:O$456,$AA610)),_xlfn.IFS(_xlpm.MyAuditVal&lt;&gt;"",_xlpm.MyAuditVal,_xlpm.MacVal&lt;&gt;"",_xlpm.MacVal,_xlpm.WinVal&lt;&gt;"",_xlpm.WinVal,_xlpm.CSVVal&lt;&gt;"",_xlpm.CSVVal)),""))</f>
        <v/>
      </c>
      <c r="O610" s="40" t="str" cm="1">
        <f t="array" ref="O610">IF($AB610=0,"",INDEX(My_Audit!P$2:P$456,$AB610))&amp;""</f>
        <v/>
      </c>
      <c r="P610" s="40"/>
      <c r="Q610" s="41" t="str">
        <f>IF(LEFT(N610,4)="Pass","Nist SP 800-88",My_Audit!R610)&amp;""</f>
        <v/>
      </c>
      <c r="R610" s="40"/>
      <c r="S610" s="40"/>
      <c r="T610" s="41" t="str" cm="1">
        <f t="array" ref="T610">IF($AC610=0,"",INDEX(Models!J$2:J$605,$AC610))</f>
        <v/>
      </c>
      <c r="U610" s="40"/>
      <c r="V610" s="40"/>
      <c r="W610" s="79" t="str" cm="1">
        <f t="array" ref="W610">IF(($Z610+$AA610+$AD610)=0,"",ExpandDiagCodes(_xlfn.TEXTJOIN(", ",TRUE,IF($AA610=0,"",INDEX(My_Audit!L$2:L$456,$AA610)),IF($Z610=0,"",INDEX(Output_Mac!AA$2:AA$500,$Z610)),IF($AD610=0,"",INDEX(Output_Win!AA$2:AA$243,$AD610)))))</f>
        <v/>
      </c>
      <c r="Y610" s="80">
        <f>IFERROR(MATCH($A610,CSV!$A$2:$A$510,0),0)</f>
        <v>0</v>
      </c>
      <c r="Z610" s="80">
        <f>IFERROR(MATCH($A610,Output_Mac!$A$2:$A$500,0),0)</f>
        <v>0</v>
      </c>
      <c r="AA610" s="80">
        <f>IFERROR(MATCH($A610,My_Audit!$A$2:$A$456,0),0)</f>
        <v>0</v>
      </c>
      <c r="AB610" s="80">
        <f>IFERROR(MATCH($C610,My_Audit!$B$2:$B$456,0),0)</f>
        <v>0</v>
      </c>
      <c r="AC610" s="80">
        <f>IFERROR(MATCH($E610,Models!$I$2:$I$605,0),0)</f>
        <v>0</v>
      </c>
      <c r="AD610" s="80">
        <f>IFERROR(MATCH($A610,Output_Win!$A$2:$A$243,0),0)</f>
        <v>0</v>
      </c>
    </row>
    <row r="611" spans="1:30">
      <c r="A611" s="40" t="str">
        <f>_xlfn.TEXTJOIN("",TRUE,Input!$A$4,TEXT(ROW(My_Audit!A610)+Input!$A$8-1,"00"))</f>
        <v>W4998</v>
      </c>
      <c r="B611" s="40" t="str">
        <f>_xlfn.TEXTJOIN("-",TRUE,"ITD",Input!$A$2,A611)</f>
        <v>ITD-SHR11749-W4998</v>
      </c>
      <c r="C611" s="41" t="str" cm="1">
        <f t="array" ref="C611">IF(($Y611+$Z611+$AA611+$AD611)=0,"",IFERROR(_xlfn.LET(_xlpm.CSVVal,IF($Y611=0,"",INDEX(CSV!B$2:B$510,$Y611)),_xlpm.MacVal,IF($Z611=0,"",INDEX(Output_Mac!B$2:B$500,$Z611)),_xlpm.WinVal,IF($AD611=0,"",INDEX(Output_Win!B$2:B$243,$AD611)),_xlpm.MyAuditVal,IF($AA611=0,"",INDEX(My_Audit!B$2:B$456,$AA611)),_xlfn.IFS(_xlpm.MyAuditVal&lt;&gt;"",_xlpm.MyAuditVal,_xlpm.MacVal&lt;&gt;"",_xlpm.MacVal,_xlpm.WinVal&lt;&gt;"",_xlpm.WinVal,_xlpm.CSVVal&lt;&gt;"",_xlpm.CSVVal)),""))</f>
        <v/>
      </c>
      <c r="D611" s="41" t="str" cm="1">
        <f t="array" ref="D611">IF(($Y611+$Z611+$AA611+$AD611)=0,"",IFERROR(_xlfn.LET(_xlpm.CSVVal,IF($Y611=0,"",INDEX(CSV!C$2:C$510,$Y611)),_xlpm.MacVal,IF($Z611=0,"",INDEX(Output_Mac!D$2:D$500,$Z611)),_xlpm.WinVal,IF($AD611=0,"",INDEX(Output_Win!D$2:D$243,$AD611)),_xlpm.MyAuditVal,IF($AA611=0,"",INDEX(My_Audit!C$2:C$456,$AA611)),_xlfn.IFS(_xlpm.MyAuditVal&lt;&gt;"",_xlpm.MyAuditVal,_xlpm.MacVal&lt;&gt;"",_xlpm.MacVal,_xlpm.WinVal&lt;&gt;"",_xlpm.WinVal,_xlpm.CSVVal&lt;&gt;"",_xlpm.CSVVal)),""))</f>
        <v/>
      </c>
      <c r="E611" s="41" t="str" cm="1">
        <f t="array" ref="E611">IF(($Y611+$Z611+$AA611+$AD611)=0,"",IFERROR(_xlfn.LET(_xlpm.CSVVal,IF($Y611=0,"",INDEX(CSV!E$2:E$510,$Y611)),_xlpm.MacVal,IF($Z611=0,"",INDEX(Output_Mac!C$2:C$500,$Z611)),_xlpm.WinVal,IF($AD611=0,"",INDEX(Output_Win!C$2:C$243,$AD611)),_xlpm.MyAuditVal,IF($AA611=0,"",INDEX(My_Audit!D$2:D$456,$AA611)),_xlfn.IFS(_xlpm.MyAuditVal&lt;&gt;"",_xlpm.MyAuditVal,_xlpm.MacVal&lt;&gt;"",_xlpm.MacVal,_xlpm.WinVal&lt;&gt;"",_xlpm.WinVal,_xlpm.CSVVal&lt;&gt;"",_xlpm.CSVVal)),""))</f>
        <v/>
      </c>
      <c r="F611" s="41" t="str" cm="1">
        <f t="array" ref="F611">IF(($Y611+$Z611+$AA611+$AD611)=0,"",IFERROR(_xlfn.LET(_xlpm.CSVVal,IF($Y611=0,"",INDEX(CSV!F$2:F$510,$Y611)),_xlpm.MacVal,IF($Z611=0,"",INDEX(Output_Mac!E$2:E$500,$Z611)),_xlpm.WinVal,IF($AD611=0,"",INDEX(Output_Win!E$2:E$243,$AD611)),_xlpm.MyAuditVal,IF($AA611=0,"",INDEX(My_Audit!E$2:E$456,$AA611)),_xlfn.IFS(_xlpm.MyAuditVal&lt;&gt;"",_xlpm.MyAuditVal,_xlpm.MacVal&lt;&gt;"",_xlpm.MacVal,_xlpm.WinVal&lt;&gt;"",_xlpm.WinVal,_xlpm.CSVVal&lt;&gt;"",PROPER(_xlpm.CSVVal))),""))</f>
        <v/>
      </c>
      <c r="G611" s="41" t="str" cm="1">
        <f t="array" ref="G611">IF(($Y611+$Z611+$AA611+$AD611)=0,"",IFERROR(_xlfn.LET(_xlpm.CSVVal,IF($Y611=0,"",INDEX(CSV!G$2:G$510,$Y611)),_xlpm.MacVal,IF($Z611=0,"",INDEX(Output_Mac!G$2:G$500,$Z611)),_xlpm.WinVal,IF($AD611=0,"",INDEX(Output_Win!G$2:G$243,$AD611)),_xlpm.MyAuditVal,IF($AA611=0,"",INDEX(My_Audit!F$2:F$456,$AA611)),_xlfn.IFS(_xlpm.MyAuditVal&lt;&gt;"",_xlpm.MyAuditVal,_xlpm.MacVal&lt;&gt;"",_xlpm.MacVal,_xlpm.WinVal&lt;&gt;"",_xlpm.WinVal,_xlpm.CSVVal&lt;&gt;"",_xlpm.CSVVal)),""))</f>
        <v/>
      </c>
      <c r="H611" s="41" t="str" cm="1">
        <f t="array" ref="H611">IF($Z611&gt;0,INDEX(Output_Mac!H$2:H$500,$Z611),IF($AD611&gt;0,INDEX(Output_Win!H$2:H$243,$AD611),IF($AA611&gt;0,_xlfn.LET(_xlpm.MyAuditVal,INDEX(My_Audit!G$2:G$456,$AA611),IF(_xlpm.MyAuditVal=0,"",_xlpm.MyAuditVal)),"")))</f>
        <v/>
      </c>
      <c r="I611" s="41" t="str" cm="1">
        <f t="array" ref="I611">IF(($Y611+$Z611+$AA611+$AD611)=0,"",IFERROR(_xlfn.LET(_xlpm.CSVVal,IF($Y611=0,"",INDEX(CSV!H$2:H$510,$Y611)),_xlpm.MacVal,IF($Z611=0,"",INDEX(Output_Mac!I$2:I$500,$Z611)),_xlpm.WinVal,IF($AD611=0,"",INDEX(Output_Win!I$2:I$243,$AD611)),_xlpm.MyAuditVal,IF($AA611=0,"",INDEX(My_Audit!H$2:H$456,$AA611)),_xlfn.IFS(_xlpm.MyAuditVal&lt;&gt;"",_xlpm.MyAuditVal,_xlpm.MacVal&lt;&gt;"",_xlpm.MacVal,_xlpm.WinVal&lt;&gt;"",_xlpm.WinVal,_xlpm.CSVVal&lt;&gt;"",_xlpm.CSVVal)),""))</f>
        <v/>
      </c>
      <c r="J611" s="41" t="str" cm="1">
        <f t="array" ref="J611">IF(($Y611+$Z611+$AA611+$AD611)=0,"",IFERROR(_xlfn.LET(_xlpm.CSVVal,IF($Y611=0,"",INDEX(CSV!J$2:J$510,$Y611)),_xlpm.MacVal,IF($Z611=0,"",INDEX(Output_Mac!J$2:J$500,$Z611)),_xlpm.WinVal,IF($AD611=0,"",INDEX(Output_Win!J$2:J$243,$AD611)),_xlpm.MyAuditVal,IF($AA611=0,"",INDEX(My_Audit!I$2:I$456,$AA611)),_xlfn.IFS(_xlpm.MyAuditVal&lt;&gt;"",_xlpm.MyAuditVal,_xlpm.MacVal&lt;&gt;"",_xlpm.MacVal,_xlpm.WinVal&lt;&gt;"",_xlpm.WinVal,_xlpm.CSVVal&lt;&gt;"",_xlpm.CSVVal)),""))</f>
        <v/>
      </c>
      <c r="K611" s="41" t="str" cm="1">
        <f t="array" ref="K611">IF(($Y611+$Z611+$AA611+$AD611)=0,"",IFERROR(_xlfn.LET(_xlpm.CSVVal,IF($Y611=0,"",INDEX(CSV!N$2:N$510,$Y611)),_xlpm.MacVal,IF($Z611=0,"",INDEX(Output_Mac!L$2:L$500,$Z611)),_xlpm.WinVal,IF($AD611=0,"",INDEX(Output_Win!L$2:L$243,$AD611)),_xlpm.MyAuditVal,IF($AA611=0,"",INDEX(My_Audit!J$2:J$456,$AA611)),_xlfn.IFS(_xlpm.MyAuditVal&lt;&gt;"",_xlpm.MyAuditVal,_xlpm.MacVal&lt;&gt;"",_xlpm.MacVal,_xlpm.WinVal&lt;&gt;"",_xlpm.WinVal,_xlpm.CSVVal&lt;&gt;"",_xlpm.CSVVal)),""))</f>
        <v/>
      </c>
      <c r="L611" s="41" t="str" cm="1">
        <f t="array" ref="L611">IF(($Y611+$Z611+$AA611+$AD611)=0,"",IFERROR(_xlfn.LET(_xlpm.CSVVal,IF($Y611=0,"",INDEX(CSV!Q$2:Q$510,$Y611)),_xlpm.MacVal,IF($Z611=0,"",INDEX(Output_Mac!M$2:M$500,$Z611)),_xlpm.WinVal,IF($AD611=0,"",INDEX(Output_Win!M$2:M$243,$AD611)),_xlpm.MyAuditVal,IF($AA611=0,"",INDEX(My_Audit!K$2:K$456,$AA611)),_xlfn.IFS(_xlpm.MyAuditVal&lt;&gt;"",_xlpm.MyAuditVal,_xlpm.MacVal&lt;&gt;"",_xlpm.MacVal,_xlpm.WinVal&lt;&gt;"",_xlpm.WinVal,_xlpm.CSVVal&lt;&gt;"",_xlpm.CSVVal)),""))</f>
        <v/>
      </c>
      <c r="M611" s="41" t="str" cm="1">
        <f t="array" ref="M611">IF(($Y611+$Z611+$AA611+$AD611)=0,"",ExpandDiagCodes(_xlfn.TEXTJOIN(", ",TRUE,IF($AA611=0,"",INDEX(My_Audit!N$2:N$456,$AA611)),IF($Z611=0,"",INDEX(Output_Mac!S$2:S$500,$Z611)),IF($AD611=0,"",INDEX(Output_Win!S$2:S$243,$AD611)),IF($Y611=0,"",INDEX(CSV!AE$2:AE$510,$Y611)))))</f>
        <v/>
      </c>
      <c r="N611" s="41" t="str" cm="1">
        <f t="array" ref="N611">IF(($Y611+$Z611+$AA611+$AD611)=0,"",IFERROR(_xlfn.LET(_xlpm.CSVVal,IF($Y611=0,"",INDEX(CSV!AG$2:AG$510,$Y611)),_xlpm.MacVal,IF($Z611=0,"",INDEX(Output_Mac!T$2:T$500,$Z611)),_xlpm.WinVal,IF($AD611=0,"",INDEX(Output_Win!T$2:T$243,$AD611)),_xlpm.MyAuditVal,IF($AA611=0,"",INDEX(My_Audit!O$2:O$456,$AA611)),_xlfn.IFS(_xlpm.MyAuditVal&lt;&gt;"",_xlpm.MyAuditVal,_xlpm.MacVal&lt;&gt;"",_xlpm.MacVal,_xlpm.WinVal&lt;&gt;"",_xlpm.WinVal,_xlpm.CSVVal&lt;&gt;"",_xlpm.CSVVal)),""))</f>
        <v/>
      </c>
      <c r="O611" s="40" t="str" cm="1">
        <f t="array" ref="O611">IF($AB611=0,"",INDEX(My_Audit!P$2:P$456,$AB611))&amp;""</f>
        <v/>
      </c>
      <c r="P611" s="40"/>
      <c r="Q611" s="41" t="str">
        <f>IF(LEFT(N611,4)="Pass","Nist SP 800-88",My_Audit!R611)&amp;""</f>
        <v/>
      </c>
      <c r="R611" s="40"/>
      <c r="S611" s="40"/>
      <c r="T611" s="41" t="str" cm="1">
        <f t="array" ref="T611">IF($AC611=0,"",INDEX(Models!J$2:J$605,$AC611))</f>
        <v/>
      </c>
      <c r="U611" s="40"/>
      <c r="V611" s="40"/>
      <c r="W611" s="79" t="str" cm="1">
        <f t="array" ref="W611">IF(($Z611+$AA611+$AD611)=0,"",ExpandDiagCodes(_xlfn.TEXTJOIN(", ",TRUE,IF($AA611=0,"",INDEX(My_Audit!L$2:L$456,$AA611)),IF($Z611=0,"",INDEX(Output_Mac!AA$2:AA$500,$Z611)),IF($AD611=0,"",INDEX(Output_Win!AA$2:AA$243,$AD611)))))</f>
        <v/>
      </c>
      <c r="Y611" s="80">
        <f>IFERROR(MATCH($A611,CSV!$A$2:$A$510,0),0)</f>
        <v>0</v>
      </c>
      <c r="Z611" s="80">
        <f>IFERROR(MATCH($A611,Output_Mac!$A$2:$A$500,0),0)</f>
        <v>0</v>
      </c>
      <c r="AA611" s="80">
        <f>IFERROR(MATCH($A611,My_Audit!$A$2:$A$456,0),0)</f>
        <v>0</v>
      </c>
      <c r="AB611" s="80">
        <f>IFERROR(MATCH($C611,My_Audit!$B$2:$B$456,0),0)</f>
        <v>0</v>
      </c>
      <c r="AC611" s="80">
        <f>IFERROR(MATCH($E611,Models!$I$2:$I$605,0),0)</f>
        <v>0</v>
      </c>
      <c r="AD611" s="80">
        <f>IFERROR(MATCH($A611,Output_Win!$A$2:$A$243,0),0)</f>
        <v>0</v>
      </c>
    </row>
    <row r="612" spans="1:30">
      <c r="A612" s="40" t="str">
        <f>_xlfn.TEXTJOIN("",TRUE,Input!$A$4,TEXT(ROW(My_Audit!A611)+Input!$A$8-1,"00"))</f>
        <v>W4999</v>
      </c>
      <c r="B612" s="40" t="str">
        <f>_xlfn.TEXTJOIN("-",TRUE,"ITD",Input!$A$2,A612)</f>
        <v>ITD-SHR11749-W4999</v>
      </c>
      <c r="C612" s="41" t="str" cm="1">
        <f t="array" ref="C612">IF(($Y612+$Z612+$AA612+$AD612)=0,"",IFERROR(_xlfn.LET(_xlpm.CSVVal,IF($Y612=0,"",INDEX(CSV!B$2:B$510,$Y612)),_xlpm.MacVal,IF($Z612=0,"",INDEX(Output_Mac!B$2:B$500,$Z612)),_xlpm.WinVal,IF($AD612=0,"",INDEX(Output_Win!B$2:B$243,$AD612)),_xlpm.MyAuditVal,IF($AA612=0,"",INDEX(My_Audit!B$2:B$456,$AA612)),_xlfn.IFS(_xlpm.MyAuditVal&lt;&gt;"",_xlpm.MyAuditVal,_xlpm.MacVal&lt;&gt;"",_xlpm.MacVal,_xlpm.WinVal&lt;&gt;"",_xlpm.WinVal,_xlpm.CSVVal&lt;&gt;"",_xlpm.CSVVal)),""))</f>
        <v/>
      </c>
      <c r="D612" s="41" t="str" cm="1">
        <f t="array" ref="D612">IF(($Y612+$Z612+$AA612+$AD612)=0,"",IFERROR(_xlfn.LET(_xlpm.CSVVal,IF($Y612=0,"",INDEX(CSV!C$2:C$510,$Y612)),_xlpm.MacVal,IF($Z612=0,"",INDEX(Output_Mac!D$2:D$500,$Z612)),_xlpm.WinVal,IF($AD612=0,"",INDEX(Output_Win!D$2:D$243,$AD612)),_xlpm.MyAuditVal,IF($AA612=0,"",INDEX(My_Audit!C$2:C$456,$AA612)),_xlfn.IFS(_xlpm.MyAuditVal&lt;&gt;"",_xlpm.MyAuditVal,_xlpm.MacVal&lt;&gt;"",_xlpm.MacVal,_xlpm.WinVal&lt;&gt;"",_xlpm.WinVal,_xlpm.CSVVal&lt;&gt;"",_xlpm.CSVVal)),""))</f>
        <v/>
      </c>
      <c r="E612" s="41" t="str" cm="1">
        <f t="array" ref="E612">IF(($Y612+$Z612+$AA612+$AD612)=0,"",IFERROR(_xlfn.LET(_xlpm.CSVVal,IF($Y612=0,"",INDEX(CSV!E$2:E$510,$Y612)),_xlpm.MacVal,IF($Z612=0,"",INDEX(Output_Mac!C$2:C$500,$Z612)),_xlpm.WinVal,IF($AD612=0,"",INDEX(Output_Win!C$2:C$243,$AD612)),_xlpm.MyAuditVal,IF($AA612=0,"",INDEX(My_Audit!D$2:D$456,$AA612)),_xlfn.IFS(_xlpm.MyAuditVal&lt;&gt;"",_xlpm.MyAuditVal,_xlpm.MacVal&lt;&gt;"",_xlpm.MacVal,_xlpm.WinVal&lt;&gt;"",_xlpm.WinVal,_xlpm.CSVVal&lt;&gt;"",_xlpm.CSVVal)),""))</f>
        <v/>
      </c>
      <c r="F612" s="41" t="str" cm="1">
        <f t="array" ref="F612">IF(($Y612+$Z612+$AA612+$AD612)=0,"",IFERROR(_xlfn.LET(_xlpm.CSVVal,IF($Y612=0,"",INDEX(CSV!F$2:F$510,$Y612)),_xlpm.MacVal,IF($Z612=0,"",INDEX(Output_Mac!E$2:E$500,$Z612)),_xlpm.WinVal,IF($AD612=0,"",INDEX(Output_Win!E$2:E$243,$AD612)),_xlpm.MyAuditVal,IF($AA612=0,"",INDEX(My_Audit!E$2:E$456,$AA612)),_xlfn.IFS(_xlpm.MyAuditVal&lt;&gt;"",_xlpm.MyAuditVal,_xlpm.MacVal&lt;&gt;"",_xlpm.MacVal,_xlpm.WinVal&lt;&gt;"",_xlpm.WinVal,_xlpm.CSVVal&lt;&gt;"",PROPER(_xlpm.CSVVal))),""))</f>
        <v/>
      </c>
      <c r="G612" s="41" t="str" cm="1">
        <f t="array" ref="G612">IF(($Y612+$Z612+$AA612+$AD612)=0,"",IFERROR(_xlfn.LET(_xlpm.CSVVal,IF($Y612=0,"",INDEX(CSV!G$2:G$510,$Y612)),_xlpm.MacVal,IF($Z612=0,"",INDEX(Output_Mac!G$2:G$500,$Z612)),_xlpm.WinVal,IF($AD612=0,"",INDEX(Output_Win!G$2:G$243,$AD612)),_xlpm.MyAuditVal,IF($AA612=0,"",INDEX(My_Audit!F$2:F$456,$AA612)),_xlfn.IFS(_xlpm.MyAuditVal&lt;&gt;"",_xlpm.MyAuditVal,_xlpm.MacVal&lt;&gt;"",_xlpm.MacVal,_xlpm.WinVal&lt;&gt;"",_xlpm.WinVal,_xlpm.CSVVal&lt;&gt;"",_xlpm.CSVVal)),""))</f>
        <v/>
      </c>
      <c r="H612" s="41" t="str" cm="1">
        <f t="array" ref="H612">IF($Z612&gt;0,INDEX(Output_Mac!H$2:H$500,$Z612),IF($AD612&gt;0,INDEX(Output_Win!H$2:H$243,$AD612),IF($AA612&gt;0,_xlfn.LET(_xlpm.MyAuditVal,INDEX(My_Audit!G$2:G$456,$AA612),IF(_xlpm.MyAuditVal=0,"",_xlpm.MyAuditVal)),"")))</f>
        <v/>
      </c>
      <c r="I612" s="41" t="str" cm="1">
        <f t="array" ref="I612">IF(($Y612+$Z612+$AA612+$AD612)=0,"",IFERROR(_xlfn.LET(_xlpm.CSVVal,IF($Y612=0,"",INDEX(CSV!H$2:H$510,$Y612)),_xlpm.MacVal,IF($Z612=0,"",INDEX(Output_Mac!I$2:I$500,$Z612)),_xlpm.WinVal,IF($AD612=0,"",INDEX(Output_Win!I$2:I$243,$AD612)),_xlpm.MyAuditVal,IF($AA612=0,"",INDEX(My_Audit!H$2:H$456,$AA612)),_xlfn.IFS(_xlpm.MyAuditVal&lt;&gt;"",_xlpm.MyAuditVal,_xlpm.MacVal&lt;&gt;"",_xlpm.MacVal,_xlpm.WinVal&lt;&gt;"",_xlpm.WinVal,_xlpm.CSVVal&lt;&gt;"",_xlpm.CSVVal)),""))</f>
        <v/>
      </c>
      <c r="J612" s="41" t="str" cm="1">
        <f t="array" ref="J612">IF(($Y612+$Z612+$AA612+$AD612)=0,"",IFERROR(_xlfn.LET(_xlpm.CSVVal,IF($Y612=0,"",INDEX(CSV!J$2:J$510,$Y612)),_xlpm.MacVal,IF($Z612=0,"",INDEX(Output_Mac!J$2:J$500,$Z612)),_xlpm.WinVal,IF($AD612=0,"",INDEX(Output_Win!J$2:J$243,$AD612)),_xlpm.MyAuditVal,IF($AA612=0,"",INDEX(My_Audit!I$2:I$456,$AA612)),_xlfn.IFS(_xlpm.MyAuditVal&lt;&gt;"",_xlpm.MyAuditVal,_xlpm.MacVal&lt;&gt;"",_xlpm.MacVal,_xlpm.WinVal&lt;&gt;"",_xlpm.WinVal,_xlpm.CSVVal&lt;&gt;"",_xlpm.CSVVal)),""))</f>
        <v/>
      </c>
      <c r="K612" s="41" t="str" cm="1">
        <f t="array" ref="K612">IF(($Y612+$Z612+$AA612+$AD612)=0,"",IFERROR(_xlfn.LET(_xlpm.CSVVal,IF($Y612=0,"",INDEX(CSV!N$2:N$510,$Y612)),_xlpm.MacVal,IF($Z612=0,"",INDEX(Output_Mac!L$2:L$500,$Z612)),_xlpm.WinVal,IF($AD612=0,"",INDEX(Output_Win!L$2:L$243,$AD612)),_xlpm.MyAuditVal,IF($AA612=0,"",INDEX(My_Audit!J$2:J$456,$AA612)),_xlfn.IFS(_xlpm.MyAuditVal&lt;&gt;"",_xlpm.MyAuditVal,_xlpm.MacVal&lt;&gt;"",_xlpm.MacVal,_xlpm.WinVal&lt;&gt;"",_xlpm.WinVal,_xlpm.CSVVal&lt;&gt;"",_xlpm.CSVVal)),""))</f>
        <v/>
      </c>
      <c r="L612" s="41" t="str" cm="1">
        <f t="array" ref="L612">IF(($Y612+$Z612+$AA612+$AD612)=0,"",IFERROR(_xlfn.LET(_xlpm.CSVVal,IF($Y612=0,"",INDEX(CSV!Q$2:Q$510,$Y612)),_xlpm.MacVal,IF($Z612=0,"",INDEX(Output_Mac!M$2:M$500,$Z612)),_xlpm.WinVal,IF($AD612=0,"",INDEX(Output_Win!M$2:M$243,$AD612)),_xlpm.MyAuditVal,IF($AA612=0,"",INDEX(My_Audit!K$2:K$456,$AA612)),_xlfn.IFS(_xlpm.MyAuditVal&lt;&gt;"",_xlpm.MyAuditVal,_xlpm.MacVal&lt;&gt;"",_xlpm.MacVal,_xlpm.WinVal&lt;&gt;"",_xlpm.WinVal,_xlpm.CSVVal&lt;&gt;"",_xlpm.CSVVal)),""))</f>
        <v/>
      </c>
      <c r="M612" s="41" t="str" cm="1">
        <f t="array" ref="M612">IF(($Y612+$Z612+$AA612+$AD612)=0,"",ExpandDiagCodes(_xlfn.TEXTJOIN(", ",TRUE,IF($AA612=0,"",INDEX(My_Audit!N$2:N$456,$AA612)),IF($Z612=0,"",INDEX(Output_Mac!S$2:S$500,$Z612)),IF($AD612=0,"",INDEX(Output_Win!S$2:S$243,$AD612)),IF($Y612=0,"",INDEX(CSV!AE$2:AE$510,$Y612)))))</f>
        <v/>
      </c>
      <c r="N612" s="41" t="str" cm="1">
        <f t="array" ref="N612">IF(($Y612+$Z612+$AA612+$AD612)=0,"",IFERROR(_xlfn.LET(_xlpm.CSVVal,IF($Y612=0,"",INDEX(CSV!AG$2:AG$510,$Y612)),_xlpm.MacVal,IF($Z612=0,"",INDEX(Output_Mac!T$2:T$500,$Z612)),_xlpm.WinVal,IF($AD612=0,"",INDEX(Output_Win!T$2:T$243,$AD612)),_xlpm.MyAuditVal,IF($AA612=0,"",INDEX(My_Audit!O$2:O$456,$AA612)),_xlfn.IFS(_xlpm.MyAuditVal&lt;&gt;"",_xlpm.MyAuditVal,_xlpm.MacVal&lt;&gt;"",_xlpm.MacVal,_xlpm.WinVal&lt;&gt;"",_xlpm.WinVal,_xlpm.CSVVal&lt;&gt;"",_xlpm.CSVVal)),""))</f>
        <v/>
      </c>
      <c r="O612" s="40" t="str" cm="1">
        <f t="array" ref="O612">IF($AB612=0,"",INDEX(My_Audit!P$2:P$456,$AB612))&amp;""</f>
        <v/>
      </c>
      <c r="P612" s="40"/>
      <c r="Q612" s="41" t="str">
        <f>IF(LEFT(N612,4)="Pass","Nist SP 800-88",My_Audit!R612)&amp;""</f>
        <v/>
      </c>
      <c r="R612" s="40"/>
      <c r="S612" s="40"/>
      <c r="T612" s="41" t="str" cm="1">
        <f t="array" ref="T612">IF($AC612=0,"",INDEX(Models!J$2:J$605,$AC612))</f>
        <v/>
      </c>
      <c r="U612" s="40"/>
      <c r="V612" s="40"/>
      <c r="W612" s="79" t="str" cm="1">
        <f t="array" ref="W612">IF(($Z612+$AA612+$AD612)=0,"",ExpandDiagCodes(_xlfn.TEXTJOIN(", ",TRUE,IF($AA612=0,"",INDEX(My_Audit!L$2:L$456,$AA612)),IF($Z612=0,"",INDEX(Output_Mac!AA$2:AA$500,$Z612)),IF($AD612=0,"",INDEX(Output_Win!AA$2:AA$243,$AD612)))))</f>
        <v/>
      </c>
      <c r="Y612" s="80">
        <f>IFERROR(MATCH($A612,CSV!$A$2:$A$510,0),0)</f>
        <v>0</v>
      </c>
      <c r="Z612" s="80">
        <f>IFERROR(MATCH($A612,Output_Mac!$A$2:$A$500,0),0)</f>
        <v>0</v>
      </c>
      <c r="AA612" s="80">
        <f>IFERROR(MATCH($A612,My_Audit!$A$2:$A$456,0),0)</f>
        <v>0</v>
      </c>
      <c r="AB612" s="80">
        <f>IFERROR(MATCH($C612,My_Audit!$B$2:$B$456,0),0)</f>
        <v>0</v>
      </c>
      <c r="AC612" s="80">
        <f>IFERROR(MATCH($E612,Models!$I$2:$I$605,0),0)</f>
        <v>0</v>
      </c>
      <c r="AD612" s="80">
        <f>IFERROR(MATCH($A612,Output_Win!$A$2:$A$243,0),0)</f>
        <v>0</v>
      </c>
    </row>
    <row r="613" spans="1:30">
      <c r="A613" s="40" t="str">
        <f>_xlfn.TEXTJOIN("",TRUE,Input!$A$4,TEXT(ROW(My_Audit!A612)+Input!$A$8-1,"00"))</f>
        <v>W5000</v>
      </c>
      <c r="B613" s="40" t="str">
        <f>_xlfn.TEXTJOIN("-",TRUE,"ITD",Input!$A$2,A613)</f>
        <v>ITD-SHR11749-W5000</v>
      </c>
      <c r="C613" s="41" t="str" cm="1">
        <f t="array" ref="C613">IF(($Y613+$Z613+$AA613+$AD613)=0,"",IFERROR(_xlfn.LET(_xlpm.CSVVal,IF($Y613=0,"",INDEX(CSV!B$2:B$510,$Y613)),_xlpm.MacVal,IF($Z613=0,"",INDEX(Output_Mac!B$2:B$500,$Z613)),_xlpm.WinVal,IF($AD613=0,"",INDEX(Output_Win!B$2:B$243,$AD613)),_xlpm.MyAuditVal,IF($AA613=0,"",INDEX(My_Audit!B$2:B$456,$AA613)),_xlfn.IFS(_xlpm.MyAuditVal&lt;&gt;"",_xlpm.MyAuditVal,_xlpm.MacVal&lt;&gt;"",_xlpm.MacVal,_xlpm.WinVal&lt;&gt;"",_xlpm.WinVal,_xlpm.CSVVal&lt;&gt;"",_xlpm.CSVVal)),""))</f>
        <v/>
      </c>
      <c r="D613" s="41" t="str" cm="1">
        <f t="array" ref="D613">IF(($Y613+$Z613+$AA613+$AD613)=0,"",IFERROR(_xlfn.LET(_xlpm.CSVVal,IF($Y613=0,"",INDEX(CSV!C$2:C$510,$Y613)),_xlpm.MacVal,IF($Z613=0,"",INDEX(Output_Mac!D$2:D$500,$Z613)),_xlpm.WinVal,IF($AD613=0,"",INDEX(Output_Win!D$2:D$243,$AD613)),_xlpm.MyAuditVal,IF($AA613=0,"",INDEX(My_Audit!C$2:C$456,$AA613)),_xlfn.IFS(_xlpm.MyAuditVal&lt;&gt;"",_xlpm.MyAuditVal,_xlpm.MacVal&lt;&gt;"",_xlpm.MacVal,_xlpm.WinVal&lt;&gt;"",_xlpm.WinVal,_xlpm.CSVVal&lt;&gt;"",_xlpm.CSVVal)),""))</f>
        <v/>
      </c>
      <c r="E613" s="41" t="str" cm="1">
        <f t="array" ref="E613">IF(($Y613+$Z613+$AA613+$AD613)=0,"",IFERROR(_xlfn.LET(_xlpm.CSVVal,IF($Y613=0,"",INDEX(CSV!E$2:E$510,$Y613)),_xlpm.MacVal,IF($Z613=0,"",INDEX(Output_Mac!C$2:C$500,$Z613)),_xlpm.WinVal,IF($AD613=0,"",INDEX(Output_Win!C$2:C$243,$AD613)),_xlpm.MyAuditVal,IF($AA613=0,"",INDEX(My_Audit!D$2:D$456,$AA613)),_xlfn.IFS(_xlpm.MyAuditVal&lt;&gt;"",_xlpm.MyAuditVal,_xlpm.MacVal&lt;&gt;"",_xlpm.MacVal,_xlpm.WinVal&lt;&gt;"",_xlpm.WinVal,_xlpm.CSVVal&lt;&gt;"",_xlpm.CSVVal)),""))</f>
        <v/>
      </c>
      <c r="F613" s="41" t="str" cm="1">
        <f t="array" ref="F613">IF(($Y613+$Z613+$AA613+$AD613)=0,"",IFERROR(_xlfn.LET(_xlpm.CSVVal,IF($Y613=0,"",INDEX(CSV!F$2:F$510,$Y613)),_xlpm.MacVal,IF($Z613=0,"",INDEX(Output_Mac!E$2:E$500,$Z613)),_xlpm.WinVal,IF($AD613=0,"",INDEX(Output_Win!E$2:E$243,$AD613)),_xlpm.MyAuditVal,IF($AA613=0,"",INDEX(My_Audit!E$2:E$456,$AA613)),_xlfn.IFS(_xlpm.MyAuditVal&lt;&gt;"",_xlpm.MyAuditVal,_xlpm.MacVal&lt;&gt;"",_xlpm.MacVal,_xlpm.WinVal&lt;&gt;"",_xlpm.WinVal,_xlpm.CSVVal&lt;&gt;"",PROPER(_xlpm.CSVVal))),""))</f>
        <v/>
      </c>
      <c r="G613" s="41" t="str" cm="1">
        <f t="array" ref="G613">IF(($Y613+$Z613+$AA613+$AD613)=0,"",IFERROR(_xlfn.LET(_xlpm.CSVVal,IF($Y613=0,"",INDEX(CSV!G$2:G$510,$Y613)),_xlpm.MacVal,IF($Z613=0,"",INDEX(Output_Mac!G$2:G$500,$Z613)),_xlpm.WinVal,IF($AD613=0,"",INDEX(Output_Win!G$2:G$243,$AD613)),_xlpm.MyAuditVal,IF($AA613=0,"",INDEX(My_Audit!F$2:F$456,$AA613)),_xlfn.IFS(_xlpm.MyAuditVal&lt;&gt;"",_xlpm.MyAuditVal,_xlpm.MacVal&lt;&gt;"",_xlpm.MacVal,_xlpm.WinVal&lt;&gt;"",_xlpm.WinVal,_xlpm.CSVVal&lt;&gt;"",_xlpm.CSVVal)),""))</f>
        <v/>
      </c>
      <c r="H613" s="41" t="str" cm="1">
        <f t="array" ref="H613">IF($Z613&gt;0,INDEX(Output_Mac!H$2:H$500,$Z613),IF($AD613&gt;0,INDEX(Output_Win!H$2:H$243,$AD613),IF($AA613&gt;0,_xlfn.LET(_xlpm.MyAuditVal,INDEX(My_Audit!G$2:G$456,$AA613),IF(_xlpm.MyAuditVal=0,"",_xlpm.MyAuditVal)),"")))</f>
        <v/>
      </c>
      <c r="I613" s="41" t="str" cm="1">
        <f t="array" ref="I613">IF(($Y613+$Z613+$AA613+$AD613)=0,"",IFERROR(_xlfn.LET(_xlpm.CSVVal,IF($Y613=0,"",INDEX(CSV!H$2:H$510,$Y613)),_xlpm.MacVal,IF($Z613=0,"",INDEX(Output_Mac!I$2:I$500,$Z613)),_xlpm.WinVal,IF($AD613=0,"",INDEX(Output_Win!I$2:I$243,$AD613)),_xlpm.MyAuditVal,IF($AA613=0,"",INDEX(My_Audit!H$2:H$456,$AA613)),_xlfn.IFS(_xlpm.MyAuditVal&lt;&gt;"",_xlpm.MyAuditVal,_xlpm.MacVal&lt;&gt;"",_xlpm.MacVal,_xlpm.WinVal&lt;&gt;"",_xlpm.WinVal,_xlpm.CSVVal&lt;&gt;"",_xlpm.CSVVal)),""))</f>
        <v/>
      </c>
      <c r="J613" s="41" t="str" cm="1">
        <f t="array" ref="J613">IF(($Y613+$Z613+$AA613+$AD613)=0,"",IFERROR(_xlfn.LET(_xlpm.CSVVal,IF($Y613=0,"",INDEX(CSV!J$2:J$510,$Y613)),_xlpm.MacVal,IF($Z613=0,"",INDEX(Output_Mac!J$2:J$500,$Z613)),_xlpm.WinVal,IF($AD613=0,"",INDEX(Output_Win!J$2:J$243,$AD613)),_xlpm.MyAuditVal,IF($AA613=0,"",INDEX(My_Audit!I$2:I$456,$AA613)),_xlfn.IFS(_xlpm.MyAuditVal&lt;&gt;"",_xlpm.MyAuditVal,_xlpm.MacVal&lt;&gt;"",_xlpm.MacVal,_xlpm.WinVal&lt;&gt;"",_xlpm.WinVal,_xlpm.CSVVal&lt;&gt;"",_xlpm.CSVVal)),""))</f>
        <v/>
      </c>
      <c r="K613" s="41" t="str" cm="1">
        <f t="array" ref="K613">IF(($Y613+$Z613+$AA613+$AD613)=0,"",IFERROR(_xlfn.LET(_xlpm.CSVVal,IF($Y613=0,"",INDEX(CSV!N$2:N$510,$Y613)),_xlpm.MacVal,IF($Z613=0,"",INDEX(Output_Mac!L$2:L$500,$Z613)),_xlpm.WinVal,IF($AD613=0,"",INDEX(Output_Win!L$2:L$243,$AD613)),_xlpm.MyAuditVal,IF($AA613=0,"",INDEX(My_Audit!J$2:J$456,$AA613)),_xlfn.IFS(_xlpm.MyAuditVal&lt;&gt;"",_xlpm.MyAuditVal,_xlpm.MacVal&lt;&gt;"",_xlpm.MacVal,_xlpm.WinVal&lt;&gt;"",_xlpm.WinVal,_xlpm.CSVVal&lt;&gt;"",_xlpm.CSVVal)),""))</f>
        <v/>
      </c>
      <c r="L613" s="41" t="str" cm="1">
        <f t="array" ref="L613">IF(($Y613+$Z613+$AA613+$AD613)=0,"",IFERROR(_xlfn.LET(_xlpm.CSVVal,IF($Y613=0,"",INDEX(CSV!Q$2:Q$510,$Y613)),_xlpm.MacVal,IF($Z613=0,"",INDEX(Output_Mac!M$2:M$500,$Z613)),_xlpm.WinVal,IF($AD613=0,"",INDEX(Output_Win!M$2:M$243,$AD613)),_xlpm.MyAuditVal,IF($AA613=0,"",INDEX(My_Audit!K$2:K$456,$AA613)),_xlfn.IFS(_xlpm.MyAuditVal&lt;&gt;"",_xlpm.MyAuditVal,_xlpm.MacVal&lt;&gt;"",_xlpm.MacVal,_xlpm.WinVal&lt;&gt;"",_xlpm.WinVal,_xlpm.CSVVal&lt;&gt;"",_xlpm.CSVVal)),""))</f>
        <v/>
      </c>
      <c r="M613" s="41" t="str" cm="1">
        <f t="array" ref="M613">IF(($Y613+$Z613+$AA613+$AD613)=0,"",ExpandDiagCodes(_xlfn.TEXTJOIN(", ",TRUE,IF($AA613=0,"",INDEX(My_Audit!N$2:N$456,$AA613)),IF($Z613=0,"",INDEX(Output_Mac!S$2:S$500,$Z613)),IF($AD613=0,"",INDEX(Output_Win!S$2:S$243,$AD613)),IF($Y613=0,"",INDEX(CSV!AE$2:AE$510,$Y613)))))</f>
        <v/>
      </c>
      <c r="N613" s="41" t="str" cm="1">
        <f t="array" ref="N613">IF(($Y613+$Z613+$AA613+$AD613)=0,"",IFERROR(_xlfn.LET(_xlpm.CSVVal,IF($Y613=0,"",INDEX(CSV!AG$2:AG$510,$Y613)),_xlpm.MacVal,IF($Z613=0,"",INDEX(Output_Mac!T$2:T$500,$Z613)),_xlpm.WinVal,IF($AD613=0,"",INDEX(Output_Win!T$2:T$243,$AD613)),_xlpm.MyAuditVal,IF($AA613=0,"",INDEX(My_Audit!O$2:O$456,$AA613)),_xlfn.IFS(_xlpm.MyAuditVal&lt;&gt;"",_xlpm.MyAuditVal,_xlpm.MacVal&lt;&gt;"",_xlpm.MacVal,_xlpm.WinVal&lt;&gt;"",_xlpm.WinVal,_xlpm.CSVVal&lt;&gt;"",_xlpm.CSVVal)),""))</f>
        <v/>
      </c>
      <c r="O613" s="40" t="str" cm="1">
        <f t="array" ref="O613">IF($AB613=0,"",INDEX(My_Audit!P$2:P$456,$AB613))&amp;""</f>
        <v/>
      </c>
      <c r="P613" s="40"/>
      <c r="Q613" s="41" t="str">
        <f>IF(LEFT(N613,4)="Pass","Nist SP 800-88",My_Audit!R613)&amp;""</f>
        <v/>
      </c>
      <c r="R613" s="40"/>
      <c r="S613" s="40"/>
      <c r="T613" s="41" t="str" cm="1">
        <f t="array" ref="T613">IF($AC613=0,"",INDEX(Models!J$2:J$605,$AC613))</f>
        <v/>
      </c>
      <c r="U613" s="40"/>
      <c r="V613" s="40"/>
      <c r="W613" s="79" t="str" cm="1">
        <f t="array" ref="W613">IF(($Z613+$AA613+$AD613)=0,"",ExpandDiagCodes(_xlfn.TEXTJOIN(", ",TRUE,IF($AA613=0,"",INDEX(My_Audit!L$2:L$456,$AA613)),IF($Z613=0,"",INDEX(Output_Mac!AA$2:AA$500,$Z613)),IF($AD613=0,"",INDEX(Output_Win!AA$2:AA$243,$AD613)))))</f>
        <v/>
      </c>
      <c r="Y613" s="80">
        <f>IFERROR(MATCH($A613,CSV!$A$2:$A$510,0),0)</f>
        <v>0</v>
      </c>
      <c r="Z613" s="80">
        <f>IFERROR(MATCH($A613,Output_Mac!$A$2:$A$500,0),0)</f>
        <v>0</v>
      </c>
      <c r="AA613" s="80">
        <f>IFERROR(MATCH($A613,My_Audit!$A$2:$A$456,0),0)</f>
        <v>0</v>
      </c>
      <c r="AB613" s="80">
        <f>IFERROR(MATCH($C613,My_Audit!$B$2:$B$456,0),0)</f>
        <v>0</v>
      </c>
      <c r="AC613" s="80">
        <f>IFERROR(MATCH($E613,Models!$I$2:$I$605,0),0)</f>
        <v>0</v>
      </c>
      <c r="AD613" s="80">
        <f>IFERROR(MATCH($A613,Output_Win!$A$2:$A$243,0),0)</f>
        <v>0</v>
      </c>
    </row>
    <row r="614" spans="1:30">
      <c r="A614" s="40" t="str">
        <f>_xlfn.TEXTJOIN("",TRUE,Input!$A$4,TEXT(ROW(My_Audit!A613)+Input!$A$8-1,"00"))</f>
        <v>W5001</v>
      </c>
      <c r="B614" s="40" t="str">
        <f>_xlfn.TEXTJOIN("-",TRUE,"ITD",Input!$A$2,A614)</f>
        <v>ITD-SHR11749-W5001</v>
      </c>
      <c r="C614" s="41" t="str" cm="1">
        <f t="array" ref="C614">IF(($Y614+$Z614+$AA614+$AD614)=0,"",IFERROR(_xlfn.LET(_xlpm.CSVVal,IF($Y614=0,"",INDEX(CSV!B$2:B$510,$Y614)),_xlpm.MacVal,IF($Z614=0,"",INDEX(Output_Mac!B$2:B$500,$Z614)),_xlpm.WinVal,IF($AD614=0,"",INDEX(Output_Win!B$2:B$243,$AD614)),_xlpm.MyAuditVal,IF($AA614=0,"",INDEX(My_Audit!B$2:B$456,$AA614)),_xlfn.IFS(_xlpm.MyAuditVal&lt;&gt;"",_xlpm.MyAuditVal,_xlpm.MacVal&lt;&gt;"",_xlpm.MacVal,_xlpm.WinVal&lt;&gt;"",_xlpm.WinVal,_xlpm.CSVVal&lt;&gt;"",_xlpm.CSVVal)),""))</f>
        <v/>
      </c>
      <c r="D614" s="41" t="str" cm="1">
        <f t="array" ref="D614">IF(($Y614+$Z614+$AA614+$AD614)=0,"",IFERROR(_xlfn.LET(_xlpm.CSVVal,IF($Y614=0,"",INDEX(CSV!C$2:C$510,$Y614)),_xlpm.MacVal,IF($Z614=0,"",INDEX(Output_Mac!D$2:D$500,$Z614)),_xlpm.WinVal,IF($AD614=0,"",INDEX(Output_Win!D$2:D$243,$AD614)),_xlpm.MyAuditVal,IF($AA614=0,"",INDEX(My_Audit!C$2:C$456,$AA614)),_xlfn.IFS(_xlpm.MyAuditVal&lt;&gt;"",_xlpm.MyAuditVal,_xlpm.MacVal&lt;&gt;"",_xlpm.MacVal,_xlpm.WinVal&lt;&gt;"",_xlpm.WinVal,_xlpm.CSVVal&lt;&gt;"",_xlpm.CSVVal)),""))</f>
        <v/>
      </c>
      <c r="E614" s="41" t="str" cm="1">
        <f t="array" ref="E614">IF(($Y614+$Z614+$AA614+$AD614)=0,"",IFERROR(_xlfn.LET(_xlpm.CSVVal,IF($Y614=0,"",INDEX(CSV!E$2:E$510,$Y614)),_xlpm.MacVal,IF($Z614=0,"",INDEX(Output_Mac!C$2:C$500,$Z614)),_xlpm.WinVal,IF($AD614=0,"",INDEX(Output_Win!C$2:C$243,$AD614)),_xlpm.MyAuditVal,IF($AA614=0,"",INDEX(My_Audit!D$2:D$456,$AA614)),_xlfn.IFS(_xlpm.MyAuditVal&lt;&gt;"",_xlpm.MyAuditVal,_xlpm.MacVal&lt;&gt;"",_xlpm.MacVal,_xlpm.WinVal&lt;&gt;"",_xlpm.WinVal,_xlpm.CSVVal&lt;&gt;"",_xlpm.CSVVal)),""))</f>
        <v/>
      </c>
      <c r="F614" s="41" t="str" cm="1">
        <f t="array" ref="F614">IF(($Y614+$Z614+$AA614+$AD614)=0,"",IFERROR(_xlfn.LET(_xlpm.CSVVal,IF($Y614=0,"",INDEX(CSV!F$2:F$510,$Y614)),_xlpm.MacVal,IF($Z614=0,"",INDEX(Output_Mac!E$2:E$500,$Z614)),_xlpm.WinVal,IF($AD614=0,"",INDEX(Output_Win!E$2:E$243,$AD614)),_xlpm.MyAuditVal,IF($AA614=0,"",INDEX(My_Audit!E$2:E$456,$AA614)),_xlfn.IFS(_xlpm.MyAuditVal&lt;&gt;"",_xlpm.MyAuditVal,_xlpm.MacVal&lt;&gt;"",_xlpm.MacVal,_xlpm.WinVal&lt;&gt;"",_xlpm.WinVal,_xlpm.CSVVal&lt;&gt;"",PROPER(_xlpm.CSVVal))),""))</f>
        <v/>
      </c>
      <c r="G614" s="41" t="str" cm="1">
        <f t="array" ref="G614">IF(($Y614+$Z614+$AA614+$AD614)=0,"",IFERROR(_xlfn.LET(_xlpm.CSVVal,IF($Y614=0,"",INDEX(CSV!G$2:G$510,$Y614)),_xlpm.MacVal,IF($Z614=0,"",INDEX(Output_Mac!G$2:G$500,$Z614)),_xlpm.WinVal,IF($AD614=0,"",INDEX(Output_Win!G$2:G$243,$AD614)),_xlpm.MyAuditVal,IF($AA614=0,"",INDEX(My_Audit!F$2:F$456,$AA614)),_xlfn.IFS(_xlpm.MyAuditVal&lt;&gt;"",_xlpm.MyAuditVal,_xlpm.MacVal&lt;&gt;"",_xlpm.MacVal,_xlpm.WinVal&lt;&gt;"",_xlpm.WinVal,_xlpm.CSVVal&lt;&gt;"",_xlpm.CSVVal)),""))</f>
        <v/>
      </c>
      <c r="H614" s="41" t="str" cm="1">
        <f t="array" ref="H614">IF($Z614&gt;0,INDEX(Output_Mac!H$2:H$500,$Z614),IF($AD614&gt;0,INDEX(Output_Win!H$2:H$243,$AD614),IF($AA614&gt;0,_xlfn.LET(_xlpm.MyAuditVal,INDEX(My_Audit!G$2:G$456,$AA614),IF(_xlpm.MyAuditVal=0,"",_xlpm.MyAuditVal)),"")))</f>
        <v/>
      </c>
      <c r="I614" s="41" t="str" cm="1">
        <f t="array" ref="I614">IF(($Y614+$Z614+$AA614+$AD614)=0,"",IFERROR(_xlfn.LET(_xlpm.CSVVal,IF($Y614=0,"",INDEX(CSV!H$2:H$510,$Y614)),_xlpm.MacVal,IF($Z614=0,"",INDEX(Output_Mac!I$2:I$500,$Z614)),_xlpm.WinVal,IF($AD614=0,"",INDEX(Output_Win!I$2:I$243,$AD614)),_xlpm.MyAuditVal,IF($AA614=0,"",INDEX(My_Audit!H$2:H$456,$AA614)),_xlfn.IFS(_xlpm.MyAuditVal&lt;&gt;"",_xlpm.MyAuditVal,_xlpm.MacVal&lt;&gt;"",_xlpm.MacVal,_xlpm.WinVal&lt;&gt;"",_xlpm.WinVal,_xlpm.CSVVal&lt;&gt;"",_xlpm.CSVVal)),""))</f>
        <v/>
      </c>
      <c r="J614" s="41" t="str" cm="1">
        <f t="array" ref="J614">IF(($Y614+$Z614+$AA614+$AD614)=0,"",IFERROR(_xlfn.LET(_xlpm.CSVVal,IF($Y614=0,"",INDEX(CSV!J$2:J$510,$Y614)),_xlpm.MacVal,IF($Z614=0,"",INDEX(Output_Mac!J$2:J$500,$Z614)),_xlpm.WinVal,IF($AD614=0,"",INDEX(Output_Win!J$2:J$243,$AD614)),_xlpm.MyAuditVal,IF($AA614=0,"",INDEX(My_Audit!I$2:I$456,$AA614)),_xlfn.IFS(_xlpm.MyAuditVal&lt;&gt;"",_xlpm.MyAuditVal,_xlpm.MacVal&lt;&gt;"",_xlpm.MacVal,_xlpm.WinVal&lt;&gt;"",_xlpm.WinVal,_xlpm.CSVVal&lt;&gt;"",_xlpm.CSVVal)),""))</f>
        <v/>
      </c>
      <c r="K614" s="41" t="str" cm="1">
        <f t="array" ref="K614">IF(($Y614+$Z614+$AA614+$AD614)=0,"",IFERROR(_xlfn.LET(_xlpm.CSVVal,IF($Y614=0,"",INDEX(CSV!N$2:N$510,$Y614)),_xlpm.MacVal,IF($Z614=0,"",INDEX(Output_Mac!L$2:L$500,$Z614)),_xlpm.WinVal,IF($AD614=0,"",INDEX(Output_Win!L$2:L$243,$AD614)),_xlpm.MyAuditVal,IF($AA614=0,"",INDEX(My_Audit!J$2:J$456,$AA614)),_xlfn.IFS(_xlpm.MyAuditVal&lt;&gt;"",_xlpm.MyAuditVal,_xlpm.MacVal&lt;&gt;"",_xlpm.MacVal,_xlpm.WinVal&lt;&gt;"",_xlpm.WinVal,_xlpm.CSVVal&lt;&gt;"",_xlpm.CSVVal)),""))</f>
        <v/>
      </c>
      <c r="L614" s="41" t="str" cm="1">
        <f t="array" ref="L614">IF(($Y614+$Z614+$AA614+$AD614)=0,"",IFERROR(_xlfn.LET(_xlpm.CSVVal,IF($Y614=0,"",INDEX(CSV!Q$2:Q$510,$Y614)),_xlpm.MacVal,IF($Z614=0,"",INDEX(Output_Mac!M$2:M$500,$Z614)),_xlpm.WinVal,IF($AD614=0,"",INDEX(Output_Win!M$2:M$243,$AD614)),_xlpm.MyAuditVal,IF($AA614=0,"",INDEX(My_Audit!K$2:K$456,$AA614)),_xlfn.IFS(_xlpm.MyAuditVal&lt;&gt;"",_xlpm.MyAuditVal,_xlpm.MacVal&lt;&gt;"",_xlpm.MacVal,_xlpm.WinVal&lt;&gt;"",_xlpm.WinVal,_xlpm.CSVVal&lt;&gt;"",_xlpm.CSVVal)),""))</f>
        <v/>
      </c>
      <c r="M614" s="41" t="str" cm="1">
        <f t="array" ref="M614">IF(($Y614+$Z614+$AA614+$AD614)=0,"",ExpandDiagCodes(_xlfn.TEXTJOIN(", ",TRUE,IF($AA614=0,"",INDEX(My_Audit!N$2:N$456,$AA614)),IF($Z614=0,"",INDEX(Output_Mac!S$2:S$500,$Z614)),IF($AD614=0,"",INDEX(Output_Win!S$2:S$243,$AD614)),IF($Y614=0,"",INDEX(CSV!AE$2:AE$510,$Y614)))))</f>
        <v/>
      </c>
      <c r="N614" s="41" t="str" cm="1">
        <f t="array" ref="N614">IF(($Y614+$Z614+$AA614+$AD614)=0,"",IFERROR(_xlfn.LET(_xlpm.CSVVal,IF($Y614=0,"",INDEX(CSV!AG$2:AG$510,$Y614)),_xlpm.MacVal,IF($Z614=0,"",INDEX(Output_Mac!T$2:T$500,$Z614)),_xlpm.WinVal,IF($AD614=0,"",INDEX(Output_Win!T$2:T$243,$AD614)),_xlpm.MyAuditVal,IF($AA614=0,"",INDEX(My_Audit!O$2:O$456,$AA614)),_xlfn.IFS(_xlpm.MyAuditVal&lt;&gt;"",_xlpm.MyAuditVal,_xlpm.MacVal&lt;&gt;"",_xlpm.MacVal,_xlpm.WinVal&lt;&gt;"",_xlpm.WinVal,_xlpm.CSVVal&lt;&gt;"",_xlpm.CSVVal)),""))</f>
        <v/>
      </c>
      <c r="O614" s="40" t="str" cm="1">
        <f t="array" ref="O614">IF($AB614=0,"",INDEX(My_Audit!P$2:P$456,$AB614))&amp;""</f>
        <v/>
      </c>
      <c r="P614" s="40"/>
      <c r="Q614" s="41" t="str">
        <f>IF(LEFT(N614,4)="Pass","Nist SP 800-88",My_Audit!R614)&amp;""</f>
        <v/>
      </c>
      <c r="R614" s="40"/>
      <c r="S614" s="40"/>
      <c r="T614" s="41" t="str" cm="1">
        <f t="array" ref="T614">IF($AC614=0,"",INDEX(Models!J$2:J$605,$AC614))</f>
        <v/>
      </c>
      <c r="U614" s="40"/>
      <c r="V614" s="40"/>
      <c r="W614" s="79" t="str" cm="1">
        <f t="array" ref="W614">IF(($Z614+$AA614+$AD614)=0,"",ExpandDiagCodes(_xlfn.TEXTJOIN(", ",TRUE,IF($AA614=0,"",INDEX(My_Audit!L$2:L$456,$AA614)),IF($Z614=0,"",INDEX(Output_Mac!AA$2:AA$500,$Z614)),IF($AD614=0,"",INDEX(Output_Win!AA$2:AA$243,$AD614)))))</f>
        <v/>
      </c>
      <c r="Y614" s="80">
        <f>IFERROR(MATCH($A614,CSV!$A$2:$A$510,0),0)</f>
        <v>0</v>
      </c>
      <c r="Z614" s="80">
        <f>IFERROR(MATCH($A614,Output_Mac!$A$2:$A$500,0),0)</f>
        <v>0</v>
      </c>
      <c r="AA614" s="80">
        <f>IFERROR(MATCH($A614,My_Audit!$A$2:$A$456,0),0)</f>
        <v>0</v>
      </c>
      <c r="AB614" s="80">
        <f>IFERROR(MATCH($C614,My_Audit!$B$2:$B$456,0),0)</f>
        <v>0</v>
      </c>
      <c r="AC614" s="80">
        <f>IFERROR(MATCH($E614,Models!$I$2:$I$605,0),0)</f>
        <v>0</v>
      </c>
      <c r="AD614" s="80">
        <f>IFERROR(MATCH($A614,Output_Win!$A$2:$A$243,0),0)</f>
        <v>0</v>
      </c>
    </row>
    <row r="615" spans="1:30">
      <c r="A615" s="40" t="str">
        <f>_xlfn.TEXTJOIN("",TRUE,Input!$A$4,TEXT(ROW(My_Audit!A614)+Input!$A$8-1,"00"))</f>
        <v>W5002</v>
      </c>
      <c r="B615" s="40" t="str">
        <f>_xlfn.TEXTJOIN("-",TRUE,"ITD",Input!$A$2,A615)</f>
        <v>ITD-SHR11749-W5002</v>
      </c>
      <c r="C615" s="41" t="str" cm="1">
        <f t="array" ref="C615">IF(($Y615+$Z615+$AA615+$AD615)=0,"",IFERROR(_xlfn.LET(_xlpm.CSVVal,IF($Y615=0,"",INDEX(CSV!B$2:B$510,$Y615)),_xlpm.MacVal,IF($Z615=0,"",INDEX(Output_Mac!B$2:B$500,$Z615)),_xlpm.WinVal,IF($AD615=0,"",INDEX(Output_Win!B$2:B$243,$AD615)),_xlpm.MyAuditVal,IF($AA615=0,"",INDEX(My_Audit!B$2:B$456,$AA615)),_xlfn.IFS(_xlpm.MyAuditVal&lt;&gt;"",_xlpm.MyAuditVal,_xlpm.MacVal&lt;&gt;"",_xlpm.MacVal,_xlpm.WinVal&lt;&gt;"",_xlpm.WinVal,_xlpm.CSVVal&lt;&gt;"",_xlpm.CSVVal)),""))</f>
        <v/>
      </c>
      <c r="D615" s="41" t="str" cm="1">
        <f t="array" ref="D615">IF(($Y615+$Z615+$AA615+$AD615)=0,"",IFERROR(_xlfn.LET(_xlpm.CSVVal,IF($Y615=0,"",INDEX(CSV!C$2:C$510,$Y615)),_xlpm.MacVal,IF($Z615=0,"",INDEX(Output_Mac!D$2:D$500,$Z615)),_xlpm.WinVal,IF($AD615=0,"",INDEX(Output_Win!D$2:D$243,$AD615)),_xlpm.MyAuditVal,IF($AA615=0,"",INDEX(My_Audit!C$2:C$456,$AA615)),_xlfn.IFS(_xlpm.MyAuditVal&lt;&gt;"",_xlpm.MyAuditVal,_xlpm.MacVal&lt;&gt;"",_xlpm.MacVal,_xlpm.WinVal&lt;&gt;"",_xlpm.WinVal,_xlpm.CSVVal&lt;&gt;"",_xlpm.CSVVal)),""))</f>
        <v/>
      </c>
      <c r="E615" s="41" t="str" cm="1">
        <f t="array" ref="E615">IF(($Y615+$Z615+$AA615+$AD615)=0,"",IFERROR(_xlfn.LET(_xlpm.CSVVal,IF($Y615=0,"",INDEX(CSV!E$2:E$510,$Y615)),_xlpm.MacVal,IF($Z615=0,"",INDEX(Output_Mac!C$2:C$500,$Z615)),_xlpm.WinVal,IF($AD615=0,"",INDEX(Output_Win!C$2:C$243,$AD615)),_xlpm.MyAuditVal,IF($AA615=0,"",INDEX(My_Audit!D$2:D$456,$AA615)),_xlfn.IFS(_xlpm.MyAuditVal&lt;&gt;"",_xlpm.MyAuditVal,_xlpm.MacVal&lt;&gt;"",_xlpm.MacVal,_xlpm.WinVal&lt;&gt;"",_xlpm.WinVal,_xlpm.CSVVal&lt;&gt;"",_xlpm.CSVVal)),""))</f>
        <v/>
      </c>
      <c r="F615" s="41" t="str" cm="1">
        <f t="array" ref="F615">IF(($Y615+$Z615+$AA615+$AD615)=0,"",IFERROR(_xlfn.LET(_xlpm.CSVVal,IF($Y615=0,"",INDEX(CSV!F$2:F$510,$Y615)),_xlpm.MacVal,IF($Z615=0,"",INDEX(Output_Mac!E$2:E$500,$Z615)),_xlpm.WinVal,IF($AD615=0,"",INDEX(Output_Win!E$2:E$243,$AD615)),_xlpm.MyAuditVal,IF($AA615=0,"",INDEX(My_Audit!E$2:E$456,$AA615)),_xlfn.IFS(_xlpm.MyAuditVal&lt;&gt;"",_xlpm.MyAuditVal,_xlpm.MacVal&lt;&gt;"",_xlpm.MacVal,_xlpm.WinVal&lt;&gt;"",_xlpm.WinVal,_xlpm.CSVVal&lt;&gt;"",PROPER(_xlpm.CSVVal))),""))</f>
        <v/>
      </c>
      <c r="G615" s="41" t="str" cm="1">
        <f t="array" ref="G615">IF(($Y615+$Z615+$AA615+$AD615)=0,"",IFERROR(_xlfn.LET(_xlpm.CSVVal,IF($Y615=0,"",INDEX(CSV!G$2:G$510,$Y615)),_xlpm.MacVal,IF($Z615=0,"",INDEX(Output_Mac!G$2:G$500,$Z615)),_xlpm.WinVal,IF($AD615=0,"",INDEX(Output_Win!G$2:G$243,$AD615)),_xlpm.MyAuditVal,IF($AA615=0,"",INDEX(My_Audit!F$2:F$456,$AA615)),_xlfn.IFS(_xlpm.MyAuditVal&lt;&gt;"",_xlpm.MyAuditVal,_xlpm.MacVal&lt;&gt;"",_xlpm.MacVal,_xlpm.WinVal&lt;&gt;"",_xlpm.WinVal,_xlpm.CSVVal&lt;&gt;"",_xlpm.CSVVal)),""))</f>
        <v/>
      </c>
      <c r="H615" s="41" t="str" cm="1">
        <f t="array" ref="H615">IF($Z615&gt;0,INDEX(Output_Mac!H$2:H$500,$Z615),IF($AD615&gt;0,INDEX(Output_Win!H$2:H$243,$AD615),IF($AA615&gt;0,_xlfn.LET(_xlpm.MyAuditVal,INDEX(My_Audit!G$2:G$456,$AA615),IF(_xlpm.MyAuditVal=0,"",_xlpm.MyAuditVal)),"")))</f>
        <v/>
      </c>
      <c r="I615" s="41" t="str" cm="1">
        <f t="array" ref="I615">IF(($Y615+$Z615+$AA615+$AD615)=0,"",IFERROR(_xlfn.LET(_xlpm.CSVVal,IF($Y615=0,"",INDEX(CSV!H$2:H$510,$Y615)),_xlpm.MacVal,IF($Z615=0,"",INDEX(Output_Mac!I$2:I$500,$Z615)),_xlpm.WinVal,IF($AD615=0,"",INDEX(Output_Win!I$2:I$243,$AD615)),_xlpm.MyAuditVal,IF($AA615=0,"",INDEX(My_Audit!H$2:H$456,$AA615)),_xlfn.IFS(_xlpm.MyAuditVal&lt;&gt;"",_xlpm.MyAuditVal,_xlpm.MacVal&lt;&gt;"",_xlpm.MacVal,_xlpm.WinVal&lt;&gt;"",_xlpm.WinVal,_xlpm.CSVVal&lt;&gt;"",_xlpm.CSVVal)),""))</f>
        <v/>
      </c>
      <c r="J615" s="41" t="str" cm="1">
        <f t="array" ref="J615">IF(($Y615+$Z615+$AA615+$AD615)=0,"",IFERROR(_xlfn.LET(_xlpm.CSVVal,IF($Y615=0,"",INDEX(CSV!J$2:J$510,$Y615)),_xlpm.MacVal,IF($Z615=0,"",INDEX(Output_Mac!J$2:J$500,$Z615)),_xlpm.WinVal,IF($AD615=0,"",INDEX(Output_Win!J$2:J$243,$AD615)),_xlpm.MyAuditVal,IF($AA615=0,"",INDEX(My_Audit!I$2:I$456,$AA615)),_xlfn.IFS(_xlpm.MyAuditVal&lt;&gt;"",_xlpm.MyAuditVal,_xlpm.MacVal&lt;&gt;"",_xlpm.MacVal,_xlpm.WinVal&lt;&gt;"",_xlpm.WinVal,_xlpm.CSVVal&lt;&gt;"",_xlpm.CSVVal)),""))</f>
        <v/>
      </c>
      <c r="K615" s="41" t="str" cm="1">
        <f t="array" ref="K615">IF(($Y615+$Z615+$AA615+$AD615)=0,"",IFERROR(_xlfn.LET(_xlpm.CSVVal,IF($Y615=0,"",INDEX(CSV!N$2:N$510,$Y615)),_xlpm.MacVal,IF($Z615=0,"",INDEX(Output_Mac!L$2:L$500,$Z615)),_xlpm.WinVal,IF($AD615=0,"",INDEX(Output_Win!L$2:L$243,$AD615)),_xlpm.MyAuditVal,IF($AA615=0,"",INDEX(My_Audit!J$2:J$456,$AA615)),_xlfn.IFS(_xlpm.MyAuditVal&lt;&gt;"",_xlpm.MyAuditVal,_xlpm.MacVal&lt;&gt;"",_xlpm.MacVal,_xlpm.WinVal&lt;&gt;"",_xlpm.WinVal,_xlpm.CSVVal&lt;&gt;"",_xlpm.CSVVal)),""))</f>
        <v/>
      </c>
      <c r="L615" s="41" t="str" cm="1">
        <f t="array" ref="L615">IF(($Y615+$Z615+$AA615+$AD615)=0,"",IFERROR(_xlfn.LET(_xlpm.CSVVal,IF($Y615=0,"",INDEX(CSV!Q$2:Q$510,$Y615)),_xlpm.MacVal,IF($Z615=0,"",INDEX(Output_Mac!M$2:M$500,$Z615)),_xlpm.WinVal,IF($AD615=0,"",INDEX(Output_Win!M$2:M$243,$AD615)),_xlpm.MyAuditVal,IF($AA615=0,"",INDEX(My_Audit!K$2:K$456,$AA615)),_xlfn.IFS(_xlpm.MyAuditVal&lt;&gt;"",_xlpm.MyAuditVal,_xlpm.MacVal&lt;&gt;"",_xlpm.MacVal,_xlpm.WinVal&lt;&gt;"",_xlpm.WinVal,_xlpm.CSVVal&lt;&gt;"",_xlpm.CSVVal)),""))</f>
        <v/>
      </c>
      <c r="M615" s="41" t="str" cm="1">
        <f t="array" ref="M615">IF(($Y615+$Z615+$AA615+$AD615)=0,"",ExpandDiagCodes(_xlfn.TEXTJOIN(", ",TRUE,IF($AA615=0,"",INDEX(My_Audit!N$2:N$456,$AA615)),IF($Z615=0,"",INDEX(Output_Mac!S$2:S$500,$Z615)),IF($AD615=0,"",INDEX(Output_Win!S$2:S$243,$AD615)),IF($Y615=0,"",INDEX(CSV!AE$2:AE$510,$Y615)))))</f>
        <v/>
      </c>
      <c r="N615" s="41" t="str" cm="1">
        <f t="array" ref="N615">IF(($Y615+$Z615+$AA615+$AD615)=0,"",IFERROR(_xlfn.LET(_xlpm.CSVVal,IF($Y615=0,"",INDEX(CSV!AG$2:AG$510,$Y615)),_xlpm.MacVal,IF($Z615=0,"",INDEX(Output_Mac!T$2:T$500,$Z615)),_xlpm.WinVal,IF($AD615=0,"",INDEX(Output_Win!T$2:T$243,$AD615)),_xlpm.MyAuditVal,IF($AA615=0,"",INDEX(My_Audit!O$2:O$456,$AA615)),_xlfn.IFS(_xlpm.MyAuditVal&lt;&gt;"",_xlpm.MyAuditVal,_xlpm.MacVal&lt;&gt;"",_xlpm.MacVal,_xlpm.WinVal&lt;&gt;"",_xlpm.WinVal,_xlpm.CSVVal&lt;&gt;"",_xlpm.CSVVal)),""))</f>
        <v/>
      </c>
      <c r="O615" s="40" t="str" cm="1">
        <f t="array" ref="O615">IF($AB615=0,"",INDEX(My_Audit!P$2:P$456,$AB615))&amp;""</f>
        <v/>
      </c>
      <c r="P615" s="40"/>
      <c r="Q615" s="41" t="str">
        <f>IF(LEFT(N615,4)="Pass","Nist SP 800-88",My_Audit!R615)&amp;""</f>
        <v/>
      </c>
      <c r="R615" s="40"/>
      <c r="S615" s="40"/>
      <c r="T615" s="41" t="str" cm="1">
        <f t="array" ref="T615">IF($AC615=0,"",INDEX(Models!J$2:J$605,$AC615))</f>
        <v/>
      </c>
      <c r="U615" s="40"/>
      <c r="V615" s="40"/>
      <c r="W615" s="79" t="str" cm="1">
        <f t="array" ref="W615">IF(($Z615+$AA615+$AD615)=0,"",ExpandDiagCodes(_xlfn.TEXTJOIN(", ",TRUE,IF($AA615=0,"",INDEX(My_Audit!L$2:L$456,$AA615)),IF($Z615=0,"",INDEX(Output_Mac!AA$2:AA$500,$Z615)),IF($AD615=0,"",INDEX(Output_Win!AA$2:AA$243,$AD615)))))</f>
        <v/>
      </c>
      <c r="Y615" s="80">
        <f>IFERROR(MATCH($A615,CSV!$A$2:$A$510,0),0)</f>
        <v>0</v>
      </c>
      <c r="Z615" s="80">
        <f>IFERROR(MATCH($A615,Output_Mac!$A$2:$A$500,0),0)</f>
        <v>0</v>
      </c>
      <c r="AA615" s="80">
        <f>IFERROR(MATCH($A615,My_Audit!$A$2:$A$456,0),0)</f>
        <v>0</v>
      </c>
      <c r="AB615" s="80">
        <f>IFERROR(MATCH($C615,My_Audit!$B$2:$B$456,0),0)</f>
        <v>0</v>
      </c>
      <c r="AC615" s="80">
        <f>IFERROR(MATCH($E615,Models!$I$2:$I$605,0),0)</f>
        <v>0</v>
      </c>
      <c r="AD615" s="80">
        <f>IFERROR(MATCH($A615,Output_Win!$A$2:$A$243,0),0)</f>
        <v>0</v>
      </c>
    </row>
    <row r="616" spans="1:30">
      <c r="A616" s="40" t="str">
        <f>_xlfn.TEXTJOIN("",TRUE,Input!$A$4,TEXT(ROW(My_Audit!A615)+Input!$A$8-1,"00"))</f>
        <v>W5003</v>
      </c>
      <c r="B616" s="40" t="str">
        <f>_xlfn.TEXTJOIN("-",TRUE,"ITD",Input!$A$2,A616)</f>
        <v>ITD-SHR11749-W5003</v>
      </c>
      <c r="C616" s="41" t="str" cm="1">
        <f t="array" ref="C616">IF(($Y616+$Z616+$AA616+$AD616)=0,"",IFERROR(_xlfn.LET(_xlpm.CSVVal,IF($Y616=0,"",INDEX(CSV!B$2:B$510,$Y616)),_xlpm.MacVal,IF($Z616=0,"",INDEX(Output_Mac!B$2:B$500,$Z616)),_xlpm.WinVal,IF($AD616=0,"",INDEX(Output_Win!B$2:B$243,$AD616)),_xlpm.MyAuditVal,IF($AA616=0,"",INDEX(My_Audit!B$2:B$456,$AA616)),_xlfn.IFS(_xlpm.MyAuditVal&lt;&gt;"",_xlpm.MyAuditVal,_xlpm.MacVal&lt;&gt;"",_xlpm.MacVal,_xlpm.WinVal&lt;&gt;"",_xlpm.WinVal,_xlpm.CSVVal&lt;&gt;"",_xlpm.CSVVal)),""))</f>
        <v/>
      </c>
      <c r="D616" s="41" t="str" cm="1">
        <f t="array" ref="D616">IF(($Y616+$Z616+$AA616+$AD616)=0,"",IFERROR(_xlfn.LET(_xlpm.CSVVal,IF($Y616=0,"",INDEX(CSV!C$2:C$510,$Y616)),_xlpm.MacVal,IF($Z616=0,"",INDEX(Output_Mac!D$2:D$500,$Z616)),_xlpm.WinVal,IF($AD616=0,"",INDEX(Output_Win!D$2:D$243,$AD616)),_xlpm.MyAuditVal,IF($AA616=0,"",INDEX(My_Audit!C$2:C$456,$AA616)),_xlfn.IFS(_xlpm.MyAuditVal&lt;&gt;"",_xlpm.MyAuditVal,_xlpm.MacVal&lt;&gt;"",_xlpm.MacVal,_xlpm.WinVal&lt;&gt;"",_xlpm.WinVal,_xlpm.CSVVal&lt;&gt;"",_xlpm.CSVVal)),""))</f>
        <v/>
      </c>
      <c r="E616" s="41" t="str" cm="1">
        <f t="array" ref="E616">IF(($Y616+$Z616+$AA616+$AD616)=0,"",IFERROR(_xlfn.LET(_xlpm.CSVVal,IF($Y616=0,"",INDEX(CSV!E$2:E$510,$Y616)),_xlpm.MacVal,IF($Z616=0,"",INDEX(Output_Mac!C$2:C$500,$Z616)),_xlpm.WinVal,IF($AD616=0,"",INDEX(Output_Win!C$2:C$243,$AD616)),_xlpm.MyAuditVal,IF($AA616=0,"",INDEX(My_Audit!D$2:D$456,$AA616)),_xlfn.IFS(_xlpm.MyAuditVal&lt;&gt;"",_xlpm.MyAuditVal,_xlpm.MacVal&lt;&gt;"",_xlpm.MacVal,_xlpm.WinVal&lt;&gt;"",_xlpm.WinVal,_xlpm.CSVVal&lt;&gt;"",_xlpm.CSVVal)),""))</f>
        <v/>
      </c>
      <c r="F616" s="41" t="str" cm="1">
        <f t="array" ref="F616">IF(($Y616+$Z616+$AA616+$AD616)=0,"",IFERROR(_xlfn.LET(_xlpm.CSVVal,IF($Y616=0,"",INDEX(CSV!F$2:F$510,$Y616)),_xlpm.MacVal,IF($Z616=0,"",INDEX(Output_Mac!E$2:E$500,$Z616)),_xlpm.WinVal,IF($AD616=0,"",INDEX(Output_Win!E$2:E$243,$AD616)),_xlpm.MyAuditVal,IF($AA616=0,"",INDEX(My_Audit!E$2:E$456,$AA616)),_xlfn.IFS(_xlpm.MyAuditVal&lt;&gt;"",_xlpm.MyAuditVal,_xlpm.MacVal&lt;&gt;"",_xlpm.MacVal,_xlpm.WinVal&lt;&gt;"",_xlpm.WinVal,_xlpm.CSVVal&lt;&gt;"",PROPER(_xlpm.CSVVal))),""))</f>
        <v/>
      </c>
      <c r="G616" s="41" t="str" cm="1">
        <f t="array" ref="G616">IF(($Y616+$Z616+$AA616+$AD616)=0,"",IFERROR(_xlfn.LET(_xlpm.CSVVal,IF($Y616=0,"",INDEX(CSV!G$2:G$510,$Y616)),_xlpm.MacVal,IF($Z616=0,"",INDEX(Output_Mac!G$2:G$500,$Z616)),_xlpm.WinVal,IF($AD616=0,"",INDEX(Output_Win!G$2:G$243,$AD616)),_xlpm.MyAuditVal,IF($AA616=0,"",INDEX(My_Audit!F$2:F$456,$AA616)),_xlfn.IFS(_xlpm.MyAuditVal&lt;&gt;"",_xlpm.MyAuditVal,_xlpm.MacVal&lt;&gt;"",_xlpm.MacVal,_xlpm.WinVal&lt;&gt;"",_xlpm.WinVal,_xlpm.CSVVal&lt;&gt;"",_xlpm.CSVVal)),""))</f>
        <v/>
      </c>
      <c r="H616" s="41" t="str" cm="1">
        <f t="array" ref="H616">IF($Z616&gt;0,INDEX(Output_Mac!H$2:H$500,$Z616),IF($AD616&gt;0,INDEX(Output_Win!H$2:H$243,$AD616),IF($AA616&gt;0,_xlfn.LET(_xlpm.MyAuditVal,INDEX(My_Audit!G$2:G$456,$AA616),IF(_xlpm.MyAuditVal=0,"",_xlpm.MyAuditVal)),"")))</f>
        <v/>
      </c>
      <c r="I616" s="41" t="str" cm="1">
        <f t="array" ref="I616">IF(($Y616+$Z616+$AA616+$AD616)=0,"",IFERROR(_xlfn.LET(_xlpm.CSVVal,IF($Y616=0,"",INDEX(CSV!H$2:H$510,$Y616)),_xlpm.MacVal,IF($Z616=0,"",INDEX(Output_Mac!I$2:I$500,$Z616)),_xlpm.WinVal,IF($AD616=0,"",INDEX(Output_Win!I$2:I$243,$AD616)),_xlpm.MyAuditVal,IF($AA616=0,"",INDEX(My_Audit!H$2:H$456,$AA616)),_xlfn.IFS(_xlpm.MyAuditVal&lt;&gt;"",_xlpm.MyAuditVal,_xlpm.MacVal&lt;&gt;"",_xlpm.MacVal,_xlpm.WinVal&lt;&gt;"",_xlpm.WinVal,_xlpm.CSVVal&lt;&gt;"",_xlpm.CSVVal)),""))</f>
        <v/>
      </c>
      <c r="J616" s="41" t="str" cm="1">
        <f t="array" ref="J616">IF(($Y616+$Z616+$AA616+$AD616)=0,"",IFERROR(_xlfn.LET(_xlpm.CSVVal,IF($Y616=0,"",INDEX(CSV!J$2:J$510,$Y616)),_xlpm.MacVal,IF($Z616=0,"",INDEX(Output_Mac!J$2:J$500,$Z616)),_xlpm.WinVal,IF($AD616=0,"",INDEX(Output_Win!J$2:J$243,$AD616)),_xlpm.MyAuditVal,IF($AA616=0,"",INDEX(My_Audit!I$2:I$456,$AA616)),_xlfn.IFS(_xlpm.MyAuditVal&lt;&gt;"",_xlpm.MyAuditVal,_xlpm.MacVal&lt;&gt;"",_xlpm.MacVal,_xlpm.WinVal&lt;&gt;"",_xlpm.WinVal,_xlpm.CSVVal&lt;&gt;"",_xlpm.CSVVal)),""))</f>
        <v/>
      </c>
      <c r="K616" s="41" t="str" cm="1">
        <f t="array" ref="K616">IF(($Y616+$Z616+$AA616+$AD616)=0,"",IFERROR(_xlfn.LET(_xlpm.CSVVal,IF($Y616=0,"",INDEX(CSV!N$2:N$510,$Y616)),_xlpm.MacVal,IF($Z616=0,"",INDEX(Output_Mac!L$2:L$500,$Z616)),_xlpm.WinVal,IF($AD616=0,"",INDEX(Output_Win!L$2:L$243,$AD616)),_xlpm.MyAuditVal,IF($AA616=0,"",INDEX(My_Audit!J$2:J$456,$AA616)),_xlfn.IFS(_xlpm.MyAuditVal&lt;&gt;"",_xlpm.MyAuditVal,_xlpm.MacVal&lt;&gt;"",_xlpm.MacVal,_xlpm.WinVal&lt;&gt;"",_xlpm.WinVal,_xlpm.CSVVal&lt;&gt;"",_xlpm.CSVVal)),""))</f>
        <v/>
      </c>
      <c r="L616" s="41" t="str" cm="1">
        <f t="array" ref="L616">IF(($Y616+$Z616+$AA616+$AD616)=0,"",IFERROR(_xlfn.LET(_xlpm.CSVVal,IF($Y616=0,"",INDEX(CSV!Q$2:Q$510,$Y616)),_xlpm.MacVal,IF($Z616=0,"",INDEX(Output_Mac!M$2:M$500,$Z616)),_xlpm.WinVal,IF($AD616=0,"",INDEX(Output_Win!M$2:M$243,$AD616)),_xlpm.MyAuditVal,IF($AA616=0,"",INDEX(My_Audit!K$2:K$456,$AA616)),_xlfn.IFS(_xlpm.MyAuditVal&lt;&gt;"",_xlpm.MyAuditVal,_xlpm.MacVal&lt;&gt;"",_xlpm.MacVal,_xlpm.WinVal&lt;&gt;"",_xlpm.WinVal,_xlpm.CSVVal&lt;&gt;"",_xlpm.CSVVal)),""))</f>
        <v/>
      </c>
      <c r="M616" s="41" t="str" cm="1">
        <f t="array" ref="M616">IF(($Y616+$Z616+$AA616+$AD616)=0,"",ExpandDiagCodes(_xlfn.TEXTJOIN(", ",TRUE,IF($AA616=0,"",INDEX(My_Audit!N$2:N$456,$AA616)),IF($Z616=0,"",INDEX(Output_Mac!S$2:S$500,$Z616)),IF($AD616=0,"",INDEX(Output_Win!S$2:S$243,$AD616)),IF($Y616=0,"",INDEX(CSV!AE$2:AE$510,$Y616)))))</f>
        <v/>
      </c>
      <c r="N616" s="41" t="str" cm="1">
        <f t="array" ref="N616">IF(($Y616+$Z616+$AA616+$AD616)=0,"",IFERROR(_xlfn.LET(_xlpm.CSVVal,IF($Y616=0,"",INDEX(CSV!AG$2:AG$510,$Y616)),_xlpm.MacVal,IF($Z616=0,"",INDEX(Output_Mac!T$2:T$500,$Z616)),_xlpm.WinVal,IF($AD616=0,"",INDEX(Output_Win!T$2:T$243,$AD616)),_xlpm.MyAuditVal,IF($AA616=0,"",INDEX(My_Audit!O$2:O$456,$AA616)),_xlfn.IFS(_xlpm.MyAuditVal&lt;&gt;"",_xlpm.MyAuditVal,_xlpm.MacVal&lt;&gt;"",_xlpm.MacVal,_xlpm.WinVal&lt;&gt;"",_xlpm.WinVal,_xlpm.CSVVal&lt;&gt;"",_xlpm.CSVVal)),""))</f>
        <v/>
      </c>
      <c r="O616" s="40" t="str" cm="1">
        <f t="array" ref="O616">IF($AB616=0,"",INDEX(My_Audit!P$2:P$456,$AB616))&amp;""</f>
        <v/>
      </c>
      <c r="P616" s="40"/>
      <c r="Q616" s="41" t="str">
        <f>IF(LEFT(N616,4)="Pass","Nist SP 800-88",My_Audit!R616)&amp;""</f>
        <v/>
      </c>
      <c r="R616" s="40"/>
      <c r="S616" s="40"/>
      <c r="T616" s="41" t="str" cm="1">
        <f t="array" ref="T616">IF($AC616=0,"",INDEX(Models!J$2:J$605,$AC616))</f>
        <v/>
      </c>
      <c r="U616" s="40"/>
      <c r="V616" s="40"/>
      <c r="W616" s="79" t="str" cm="1">
        <f t="array" ref="W616">IF(($Z616+$AA616+$AD616)=0,"",ExpandDiagCodes(_xlfn.TEXTJOIN(", ",TRUE,IF($AA616=0,"",INDEX(My_Audit!L$2:L$456,$AA616)),IF($Z616=0,"",INDEX(Output_Mac!AA$2:AA$500,$Z616)),IF($AD616=0,"",INDEX(Output_Win!AA$2:AA$243,$AD616)))))</f>
        <v/>
      </c>
      <c r="Y616" s="80">
        <f>IFERROR(MATCH($A616,CSV!$A$2:$A$510,0),0)</f>
        <v>0</v>
      </c>
      <c r="Z616" s="80">
        <f>IFERROR(MATCH($A616,Output_Mac!$A$2:$A$500,0),0)</f>
        <v>0</v>
      </c>
      <c r="AA616" s="80">
        <f>IFERROR(MATCH($A616,My_Audit!$A$2:$A$456,0),0)</f>
        <v>0</v>
      </c>
      <c r="AB616" s="80">
        <f>IFERROR(MATCH($C616,My_Audit!$B$2:$B$456,0),0)</f>
        <v>0</v>
      </c>
      <c r="AC616" s="80">
        <f>IFERROR(MATCH($E616,Models!$I$2:$I$605,0),0)</f>
        <v>0</v>
      </c>
      <c r="AD616" s="80">
        <f>IFERROR(MATCH($A616,Output_Win!$A$2:$A$243,0),0)</f>
        <v>0</v>
      </c>
    </row>
    <row r="617" spans="1:30">
      <c r="A617" s="40" t="str">
        <f>_xlfn.TEXTJOIN("",TRUE,Input!$A$4,TEXT(ROW(My_Audit!A616)+Input!$A$8-1,"00"))</f>
        <v>W5004</v>
      </c>
      <c r="B617" s="40" t="str">
        <f>_xlfn.TEXTJOIN("-",TRUE,"ITD",Input!$A$2,A617)</f>
        <v>ITD-SHR11749-W5004</v>
      </c>
      <c r="C617" s="41" t="str" cm="1">
        <f t="array" ref="C617">IF(($Y617+$Z617+$AA617+$AD617)=0,"",IFERROR(_xlfn.LET(_xlpm.CSVVal,IF($Y617=0,"",INDEX(CSV!B$2:B$510,$Y617)),_xlpm.MacVal,IF($Z617=0,"",INDEX(Output_Mac!B$2:B$500,$Z617)),_xlpm.WinVal,IF($AD617=0,"",INDEX(Output_Win!B$2:B$243,$AD617)),_xlpm.MyAuditVal,IF($AA617=0,"",INDEX(My_Audit!B$2:B$456,$AA617)),_xlfn.IFS(_xlpm.MyAuditVal&lt;&gt;"",_xlpm.MyAuditVal,_xlpm.MacVal&lt;&gt;"",_xlpm.MacVal,_xlpm.WinVal&lt;&gt;"",_xlpm.WinVal,_xlpm.CSVVal&lt;&gt;"",_xlpm.CSVVal)),""))</f>
        <v/>
      </c>
      <c r="D617" s="41" t="str" cm="1">
        <f t="array" ref="D617">IF(($Y617+$Z617+$AA617+$AD617)=0,"",IFERROR(_xlfn.LET(_xlpm.CSVVal,IF($Y617=0,"",INDEX(CSV!C$2:C$510,$Y617)),_xlpm.MacVal,IF($Z617=0,"",INDEX(Output_Mac!D$2:D$500,$Z617)),_xlpm.WinVal,IF($AD617=0,"",INDEX(Output_Win!D$2:D$243,$AD617)),_xlpm.MyAuditVal,IF($AA617=0,"",INDEX(My_Audit!C$2:C$456,$AA617)),_xlfn.IFS(_xlpm.MyAuditVal&lt;&gt;"",_xlpm.MyAuditVal,_xlpm.MacVal&lt;&gt;"",_xlpm.MacVal,_xlpm.WinVal&lt;&gt;"",_xlpm.WinVal,_xlpm.CSVVal&lt;&gt;"",_xlpm.CSVVal)),""))</f>
        <v/>
      </c>
      <c r="E617" s="41" t="str" cm="1">
        <f t="array" ref="E617">IF(($Y617+$Z617+$AA617+$AD617)=0,"",IFERROR(_xlfn.LET(_xlpm.CSVVal,IF($Y617=0,"",INDEX(CSV!E$2:E$510,$Y617)),_xlpm.MacVal,IF($Z617=0,"",INDEX(Output_Mac!C$2:C$500,$Z617)),_xlpm.WinVal,IF($AD617=0,"",INDEX(Output_Win!C$2:C$243,$AD617)),_xlpm.MyAuditVal,IF($AA617=0,"",INDEX(My_Audit!D$2:D$456,$AA617)),_xlfn.IFS(_xlpm.MyAuditVal&lt;&gt;"",_xlpm.MyAuditVal,_xlpm.MacVal&lt;&gt;"",_xlpm.MacVal,_xlpm.WinVal&lt;&gt;"",_xlpm.WinVal,_xlpm.CSVVal&lt;&gt;"",_xlpm.CSVVal)),""))</f>
        <v/>
      </c>
      <c r="F617" s="41" t="str" cm="1">
        <f t="array" ref="F617">IF(($Y617+$Z617+$AA617+$AD617)=0,"",IFERROR(_xlfn.LET(_xlpm.CSVVal,IF($Y617=0,"",INDEX(CSV!F$2:F$510,$Y617)),_xlpm.MacVal,IF($Z617=0,"",INDEX(Output_Mac!E$2:E$500,$Z617)),_xlpm.WinVal,IF($AD617=0,"",INDEX(Output_Win!E$2:E$243,$AD617)),_xlpm.MyAuditVal,IF($AA617=0,"",INDEX(My_Audit!E$2:E$456,$AA617)),_xlfn.IFS(_xlpm.MyAuditVal&lt;&gt;"",_xlpm.MyAuditVal,_xlpm.MacVal&lt;&gt;"",_xlpm.MacVal,_xlpm.WinVal&lt;&gt;"",_xlpm.WinVal,_xlpm.CSVVal&lt;&gt;"",PROPER(_xlpm.CSVVal))),""))</f>
        <v/>
      </c>
      <c r="G617" s="41" t="str" cm="1">
        <f t="array" ref="G617">IF(($Y617+$Z617+$AA617+$AD617)=0,"",IFERROR(_xlfn.LET(_xlpm.CSVVal,IF($Y617=0,"",INDEX(CSV!G$2:G$510,$Y617)),_xlpm.MacVal,IF($Z617=0,"",INDEX(Output_Mac!G$2:G$500,$Z617)),_xlpm.WinVal,IF($AD617=0,"",INDEX(Output_Win!G$2:G$243,$AD617)),_xlpm.MyAuditVal,IF($AA617=0,"",INDEX(My_Audit!F$2:F$456,$AA617)),_xlfn.IFS(_xlpm.MyAuditVal&lt;&gt;"",_xlpm.MyAuditVal,_xlpm.MacVal&lt;&gt;"",_xlpm.MacVal,_xlpm.WinVal&lt;&gt;"",_xlpm.WinVal,_xlpm.CSVVal&lt;&gt;"",_xlpm.CSVVal)),""))</f>
        <v/>
      </c>
      <c r="H617" s="41" t="str" cm="1">
        <f t="array" ref="H617">IF($Z617&gt;0,INDEX(Output_Mac!H$2:H$500,$Z617),IF($AD617&gt;0,INDEX(Output_Win!H$2:H$243,$AD617),IF($AA617&gt;0,_xlfn.LET(_xlpm.MyAuditVal,INDEX(My_Audit!G$2:G$456,$AA617),IF(_xlpm.MyAuditVal=0,"",_xlpm.MyAuditVal)),"")))</f>
        <v/>
      </c>
      <c r="I617" s="41" t="str" cm="1">
        <f t="array" ref="I617">IF(($Y617+$Z617+$AA617+$AD617)=0,"",IFERROR(_xlfn.LET(_xlpm.CSVVal,IF($Y617=0,"",INDEX(CSV!H$2:H$510,$Y617)),_xlpm.MacVal,IF($Z617=0,"",INDEX(Output_Mac!I$2:I$500,$Z617)),_xlpm.WinVal,IF($AD617=0,"",INDEX(Output_Win!I$2:I$243,$AD617)),_xlpm.MyAuditVal,IF($AA617=0,"",INDEX(My_Audit!H$2:H$456,$AA617)),_xlfn.IFS(_xlpm.MyAuditVal&lt;&gt;"",_xlpm.MyAuditVal,_xlpm.MacVal&lt;&gt;"",_xlpm.MacVal,_xlpm.WinVal&lt;&gt;"",_xlpm.WinVal,_xlpm.CSVVal&lt;&gt;"",_xlpm.CSVVal)),""))</f>
        <v/>
      </c>
      <c r="J617" s="41" t="str" cm="1">
        <f t="array" ref="J617">IF(($Y617+$Z617+$AA617+$AD617)=0,"",IFERROR(_xlfn.LET(_xlpm.CSVVal,IF($Y617=0,"",INDEX(CSV!J$2:J$510,$Y617)),_xlpm.MacVal,IF($Z617=0,"",INDEX(Output_Mac!J$2:J$500,$Z617)),_xlpm.WinVal,IF($AD617=0,"",INDEX(Output_Win!J$2:J$243,$AD617)),_xlpm.MyAuditVal,IF($AA617=0,"",INDEX(My_Audit!I$2:I$456,$AA617)),_xlfn.IFS(_xlpm.MyAuditVal&lt;&gt;"",_xlpm.MyAuditVal,_xlpm.MacVal&lt;&gt;"",_xlpm.MacVal,_xlpm.WinVal&lt;&gt;"",_xlpm.WinVal,_xlpm.CSVVal&lt;&gt;"",_xlpm.CSVVal)),""))</f>
        <v/>
      </c>
      <c r="K617" s="41" t="str" cm="1">
        <f t="array" ref="K617">IF(($Y617+$Z617+$AA617+$AD617)=0,"",IFERROR(_xlfn.LET(_xlpm.CSVVal,IF($Y617=0,"",INDEX(CSV!N$2:N$510,$Y617)),_xlpm.MacVal,IF($Z617=0,"",INDEX(Output_Mac!L$2:L$500,$Z617)),_xlpm.WinVal,IF($AD617=0,"",INDEX(Output_Win!L$2:L$243,$AD617)),_xlpm.MyAuditVal,IF($AA617=0,"",INDEX(My_Audit!J$2:J$456,$AA617)),_xlfn.IFS(_xlpm.MyAuditVal&lt;&gt;"",_xlpm.MyAuditVal,_xlpm.MacVal&lt;&gt;"",_xlpm.MacVal,_xlpm.WinVal&lt;&gt;"",_xlpm.WinVal,_xlpm.CSVVal&lt;&gt;"",_xlpm.CSVVal)),""))</f>
        <v/>
      </c>
      <c r="L617" s="41" t="str" cm="1">
        <f t="array" ref="L617">IF(($Y617+$Z617+$AA617+$AD617)=0,"",IFERROR(_xlfn.LET(_xlpm.CSVVal,IF($Y617=0,"",INDEX(CSV!Q$2:Q$510,$Y617)),_xlpm.MacVal,IF($Z617=0,"",INDEX(Output_Mac!M$2:M$500,$Z617)),_xlpm.WinVal,IF($AD617=0,"",INDEX(Output_Win!M$2:M$243,$AD617)),_xlpm.MyAuditVal,IF($AA617=0,"",INDEX(My_Audit!K$2:K$456,$AA617)),_xlfn.IFS(_xlpm.MyAuditVal&lt;&gt;"",_xlpm.MyAuditVal,_xlpm.MacVal&lt;&gt;"",_xlpm.MacVal,_xlpm.WinVal&lt;&gt;"",_xlpm.WinVal,_xlpm.CSVVal&lt;&gt;"",_xlpm.CSVVal)),""))</f>
        <v/>
      </c>
      <c r="M617" s="41" t="str" cm="1">
        <f t="array" ref="M617">IF(($Y617+$Z617+$AA617+$AD617)=0,"",ExpandDiagCodes(_xlfn.TEXTJOIN(", ",TRUE,IF($AA617=0,"",INDEX(My_Audit!N$2:N$456,$AA617)),IF($Z617=0,"",INDEX(Output_Mac!S$2:S$500,$Z617)),IF($AD617=0,"",INDEX(Output_Win!S$2:S$243,$AD617)),IF($Y617=0,"",INDEX(CSV!AE$2:AE$510,$Y617)))))</f>
        <v/>
      </c>
      <c r="N617" s="41" t="str" cm="1">
        <f t="array" ref="N617">IF(($Y617+$Z617+$AA617+$AD617)=0,"",IFERROR(_xlfn.LET(_xlpm.CSVVal,IF($Y617=0,"",INDEX(CSV!AG$2:AG$510,$Y617)),_xlpm.MacVal,IF($Z617=0,"",INDEX(Output_Mac!T$2:T$500,$Z617)),_xlpm.WinVal,IF($AD617=0,"",INDEX(Output_Win!T$2:T$243,$AD617)),_xlpm.MyAuditVal,IF($AA617=0,"",INDEX(My_Audit!O$2:O$456,$AA617)),_xlfn.IFS(_xlpm.MyAuditVal&lt;&gt;"",_xlpm.MyAuditVal,_xlpm.MacVal&lt;&gt;"",_xlpm.MacVal,_xlpm.WinVal&lt;&gt;"",_xlpm.WinVal,_xlpm.CSVVal&lt;&gt;"",_xlpm.CSVVal)),""))</f>
        <v/>
      </c>
      <c r="O617" s="40" t="str" cm="1">
        <f t="array" ref="O617">IF($AB617=0,"",INDEX(My_Audit!P$2:P$456,$AB617))&amp;""</f>
        <v/>
      </c>
      <c r="P617" s="40"/>
      <c r="Q617" s="41" t="str">
        <f>IF(LEFT(N617,4)="Pass","Nist SP 800-88",My_Audit!R617)&amp;""</f>
        <v/>
      </c>
      <c r="R617" s="40"/>
      <c r="S617" s="40"/>
      <c r="T617" s="41" t="str" cm="1">
        <f t="array" ref="T617">IF($AC617=0,"",INDEX(Models!J$2:J$605,$AC617))</f>
        <v/>
      </c>
      <c r="U617" s="40"/>
      <c r="V617" s="40"/>
      <c r="W617" s="79" t="str" cm="1">
        <f t="array" ref="W617">IF(($Z617+$AA617+$AD617)=0,"",ExpandDiagCodes(_xlfn.TEXTJOIN(", ",TRUE,IF($AA617=0,"",INDEX(My_Audit!L$2:L$456,$AA617)),IF($Z617=0,"",INDEX(Output_Mac!AA$2:AA$500,$Z617)),IF($AD617=0,"",INDEX(Output_Win!AA$2:AA$243,$AD617)))))</f>
        <v/>
      </c>
      <c r="Y617" s="80">
        <f>IFERROR(MATCH($A617,CSV!$A$2:$A$510,0),0)</f>
        <v>0</v>
      </c>
      <c r="Z617" s="80">
        <f>IFERROR(MATCH($A617,Output_Mac!$A$2:$A$500,0),0)</f>
        <v>0</v>
      </c>
      <c r="AA617" s="80">
        <f>IFERROR(MATCH($A617,My_Audit!$A$2:$A$456,0),0)</f>
        <v>0</v>
      </c>
      <c r="AB617" s="80">
        <f>IFERROR(MATCH($C617,My_Audit!$B$2:$B$456,0),0)</f>
        <v>0</v>
      </c>
      <c r="AC617" s="80">
        <f>IFERROR(MATCH($E617,Models!$I$2:$I$605,0),0)</f>
        <v>0</v>
      </c>
      <c r="AD617" s="80">
        <f>IFERROR(MATCH($A617,Output_Win!$A$2:$A$243,0),0)</f>
        <v>0</v>
      </c>
    </row>
    <row r="618" spans="1:30">
      <c r="A618" s="40" t="str">
        <f>_xlfn.TEXTJOIN("",TRUE,Input!$A$4,TEXT(ROW(My_Audit!A617)+Input!$A$8-1,"00"))</f>
        <v>W5005</v>
      </c>
      <c r="B618" s="40" t="str">
        <f>_xlfn.TEXTJOIN("-",TRUE,"ITD",Input!$A$2,A618)</f>
        <v>ITD-SHR11749-W5005</v>
      </c>
      <c r="C618" s="41" t="str" cm="1">
        <f t="array" ref="C618">IF(($Y618+$Z618+$AA618+$AD618)=0,"",IFERROR(_xlfn.LET(_xlpm.CSVVal,IF($Y618=0,"",INDEX(CSV!B$2:B$510,$Y618)),_xlpm.MacVal,IF($Z618=0,"",INDEX(Output_Mac!B$2:B$500,$Z618)),_xlpm.WinVal,IF($AD618=0,"",INDEX(Output_Win!B$2:B$243,$AD618)),_xlpm.MyAuditVal,IF($AA618=0,"",INDEX(My_Audit!B$2:B$456,$AA618)),_xlfn.IFS(_xlpm.MyAuditVal&lt;&gt;"",_xlpm.MyAuditVal,_xlpm.MacVal&lt;&gt;"",_xlpm.MacVal,_xlpm.WinVal&lt;&gt;"",_xlpm.WinVal,_xlpm.CSVVal&lt;&gt;"",_xlpm.CSVVal)),""))</f>
        <v/>
      </c>
      <c r="D618" s="41" t="str" cm="1">
        <f t="array" ref="D618">IF(($Y618+$Z618+$AA618+$AD618)=0,"",IFERROR(_xlfn.LET(_xlpm.CSVVal,IF($Y618=0,"",INDEX(CSV!C$2:C$510,$Y618)),_xlpm.MacVal,IF($Z618=0,"",INDEX(Output_Mac!D$2:D$500,$Z618)),_xlpm.WinVal,IF($AD618=0,"",INDEX(Output_Win!D$2:D$243,$AD618)),_xlpm.MyAuditVal,IF($AA618=0,"",INDEX(My_Audit!C$2:C$456,$AA618)),_xlfn.IFS(_xlpm.MyAuditVal&lt;&gt;"",_xlpm.MyAuditVal,_xlpm.MacVal&lt;&gt;"",_xlpm.MacVal,_xlpm.WinVal&lt;&gt;"",_xlpm.WinVal,_xlpm.CSVVal&lt;&gt;"",_xlpm.CSVVal)),""))</f>
        <v/>
      </c>
      <c r="E618" s="41" t="str" cm="1">
        <f t="array" ref="E618">IF(($Y618+$Z618+$AA618+$AD618)=0,"",IFERROR(_xlfn.LET(_xlpm.CSVVal,IF($Y618=0,"",INDEX(CSV!E$2:E$510,$Y618)),_xlpm.MacVal,IF($Z618=0,"",INDEX(Output_Mac!C$2:C$500,$Z618)),_xlpm.WinVal,IF($AD618=0,"",INDEX(Output_Win!C$2:C$243,$AD618)),_xlpm.MyAuditVal,IF($AA618=0,"",INDEX(My_Audit!D$2:D$456,$AA618)),_xlfn.IFS(_xlpm.MyAuditVal&lt;&gt;"",_xlpm.MyAuditVal,_xlpm.MacVal&lt;&gt;"",_xlpm.MacVal,_xlpm.WinVal&lt;&gt;"",_xlpm.WinVal,_xlpm.CSVVal&lt;&gt;"",_xlpm.CSVVal)),""))</f>
        <v/>
      </c>
      <c r="F618" s="41" t="str" cm="1">
        <f t="array" ref="F618">IF(($Y618+$Z618+$AA618+$AD618)=0,"",IFERROR(_xlfn.LET(_xlpm.CSVVal,IF($Y618=0,"",INDEX(CSV!F$2:F$510,$Y618)),_xlpm.MacVal,IF($Z618=0,"",INDEX(Output_Mac!E$2:E$500,$Z618)),_xlpm.WinVal,IF($AD618=0,"",INDEX(Output_Win!E$2:E$243,$AD618)),_xlpm.MyAuditVal,IF($AA618=0,"",INDEX(My_Audit!E$2:E$456,$AA618)),_xlfn.IFS(_xlpm.MyAuditVal&lt;&gt;"",_xlpm.MyAuditVal,_xlpm.MacVal&lt;&gt;"",_xlpm.MacVal,_xlpm.WinVal&lt;&gt;"",_xlpm.WinVal,_xlpm.CSVVal&lt;&gt;"",PROPER(_xlpm.CSVVal))),""))</f>
        <v/>
      </c>
      <c r="G618" s="41" t="str" cm="1">
        <f t="array" ref="G618">IF(($Y618+$Z618+$AA618+$AD618)=0,"",IFERROR(_xlfn.LET(_xlpm.CSVVal,IF($Y618=0,"",INDEX(CSV!G$2:G$510,$Y618)),_xlpm.MacVal,IF($Z618=0,"",INDEX(Output_Mac!G$2:G$500,$Z618)),_xlpm.WinVal,IF($AD618=0,"",INDEX(Output_Win!G$2:G$243,$AD618)),_xlpm.MyAuditVal,IF($AA618=0,"",INDEX(My_Audit!F$2:F$456,$AA618)),_xlfn.IFS(_xlpm.MyAuditVal&lt;&gt;"",_xlpm.MyAuditVal,_xlpm.MacVal&lt;&gt;"",_xlpm.MacVal,_xlpm.WinVal&lt;&gt;"",_xlpm.WinVal,_xlpm.CSVVal&lt;&gt;"",_xlpm.CSVVal)),""))</f>
        <v/>
      </c>
      <c r="H618" s="41" t="str" cm="1">
        <f t="array" ref="H618">IF($Z618&gt;0,INDEX(Output_Mac!H$2:H$500,$Z618),IF($AD618&gt;0,INDEX(Output_Win!H$2:H$243,$AD618),IF($AA618&gt;0,_xlfn.LET(_xlpm.MyAuditVal,INDEX(My_Audit!G$2:G$456,$AA618),IF(_xlpm.MyAuditVal=0,"",_xlpm.MyAuditVal)),"")))</f>
        <v/>
      </c>
      <c r="I618" s="41" t="str" cm="1">
        <f t="array" ref="I618">IF(($Y618+$Z618+$AA618+$AD618)=0,"",IFERROR(_xlfn.LET(_xlpm.CSVVal,IF($Y618=0,"",INDEX(CSV!H$2:H$510,$Y618)),_xlpm.MacVal,IF($Z618=0,"",INDEX(Output_Mac!I$2:I$500,$Z618)),_xlpm.WinVal,IF($AD618=0,"",INDEX(Output_Win!I$2:I$243,$AD618)),_xlpm.MyAuditVal,IF($AA618=0,"",INDEX(My_Audit!H$2:H$456,$AA618)),_xlfn.IFS(_xlpm.MyAuditVal&lt;&gt;"",_xlpm.MyAuditVal,_xlpm.MacVal&lt;&gt;"",_xlpm.MacVal,_xlpm.WinVal&lt;&gt;"",_xlpm.WinVal,_xlpm.CSVVal&lt;&gt;"",_xlpm.CSVVal)),""))</f>
        <v/>
      </c>
      <c r="J618" s="41" t="str" cm="1">
        <f t="array" ref="J618">IF(($Y618+$Z618+$AA618+$AD618)=0,"",IFERROR(_xlfn.LET(_xlpm.CSVVal,IF($Y618=0,"",INDEX(CSV!J$2:J$510,$Y618)),_xlpm.MacVal,IF($Z618=0,"",INDEX(Output_Mac!J$2:J$500,$Z618)),_xlpm.WinVal,IF($AD618=0,"",INDEX(Output_Win!J$2:J$243,$AD618)),_xlpm.MyAuditVal,IF($AA618=0,"",INDEX(My_Audit!I$2:I$456,$AA618)),_xlfn.IFS(_xlpm.MyAuditVal&lt;&gt;"",_xlpm.MyAuditVal,_xlpm.MacVal&lt;&gt;"",_xlpm.MacVal,_xlpm.WinVal&lt;&gt;"",_xlpm.WinVal,_xlpm.CSVVal&lt;&gt;"",_xlpm.CSVVal)),""))</f>
        <v/>
      </c>
      <c r="K618" s="41" t="str" cm="1">
        <f t="array" ref="K618">IF(($Y618+$Z618+$AA618+$AD618)=0,"",IFERROR(_xlfn.LET(_xlpm.CSVVal,IF($Y618=0,"",INDEX(CSV!N$2:N$510,$Y618)),_xlpm.MacVal,IF($Z618=0,"",INDEX(Output_Mac!L$2:L$500,$Z618)),_xlpm.WinVal,IF($AD618=0,"",INDEX(Output_Win!L$2:L$243,$AD618)),_xlpm.MyAuditVal,IF($AA618=0,"",INDEX(My_Audit!J$2:J$456,$AA618)),_xlfn.IFS(_xlpm.MyAuditVal&lt;&gt;"",_xlpm.MyAuditVal,_xlpm.MacVal&lt;&gt;"",_xlpm.MacVal,_xlpm.WinVal&lt;&gt;"",_xlpm.WinVal,_xlpm.CSVVal&lt;&gt;"",_xlpm.CSVVal)),""))</f>
        <v/>
      </c>
      <c r="L618" s="41" t="str" cm="1">
        <f t="array" ref="L618">IF(($Y618+$Z618+$AA618+$AD618)=0,"",IFERROR(_xlfn.LET(_xlpm.CSVVal,IF($Y618=0,"",INDEX(CSV!Q$2:Q$510,$Y618)),_xlpm.MacVal,IF($Z618=0,"",INDEX(Output_Mac!M$2:M$500,$Z618)),_xlpm.WinVal,IF($AD618=0,"",INDEX(Output_Win!M$2:M$243,$AD618)),_xlpm.MyAuditVal,IF($AA618=0,"",INDEX(My_Audit!K$2:K$456,$AA618)),_xlfn.IFS(_xlpm.MyAuditVal&lt;&gt;"",_xlpm.MyAuditVal,_xlpm.MacVal&lt;&gt;"",_xlpm.MacVal,_xlpm.WinVal&lt;&gt;"",_xlpm.WinVal,_xlpm.CSVVal&lt;&gt;"",_xlpm.CSVVal)),""))</f>
        <v/>
      </c>
      <c r="M618" s="41" t="str" cm="1">
        <f t="array" ref="M618">IF(($Y618+$Z618+$AA618+$AD618)=0,"",ExpandDiagCodes(_xlfn.TEXTJOIN(", ",TRUE,IF($AA618=0,"",INDEX(My_Audit!N$2:N$456,$AA618)),IF($Z618=0,"",INDEX(Output_Mac!S$2:S$500,$Z618)),IF($AD618=0,"",INDEX(Output_Win!S$2:S$243,$AD618)),IF($Y618=0,"",INDEX(CSV!AE$2:AE$510,$Y618)))))</f>
        <v/>
      </c>
      <c r="N618" s="41" t="str" cm="1">
        <f t="array" ref="N618">IF(($Y618+$Z618+$AA618+$AD618)=0,"",IFERROR(_xlfn.LET(_xlpm.CSVVal,IF($Y618=0,"",INDEX(CSV!AG$2:AG$510,$Y618)),_xlpm.MacVal,IF($Z618=0,"",INDEX(Output_Mac!T$2:T$500,$Z618)),_xlpm.WinVal,IF($AD618=0,"",INDEX(Output_Win!T$2:T$243,$AD618)),_xlpm.MyAuditVal,IF($AA618=0,"",INDEX(My_Audit!O$2:O$456,$AA618)),_xlfn.IFS(_xlpm.MyAuditVal&lt;&gt;"",_xlpm.MyAuditVal,_xlpm.MacVal&lt;&gt;"",_xlpm.MacVal,_xlpm.WinVal&lt;&gt;"",_xlpm.WinVal,_xlpm.CSVVal&lt;&gt;"",_xlpm.CSVVal)),""))</f>
        <v/>
      </c>
      <c r="O618" s="40" t="str" cm="1">
        <f t="array" ref="O618">IF($AB618=0,"",INDEX(My_Audit!P$2:P$456,$AB618))&amp;""</f>
        <v/>
      </c>
      <c r="P618" s="40"/>
      <c r="Q618" s="41" t="str">
        <f>IF(LEFT(N618,4)="Pass","Nist SP 800-88",My_Audit!R618)&amp;""</f>
        <v/>
      </c>
      <c r="R618" s="40"/>
      <c r="S618" s="40"/>
      <c r="T618" s="41" t="str" cm="1">
        <f t="array" ref="T618">IF($AC618=0,"",INDEX(Models!J$2:J$605,$AC618))</f>
        <v/>
      </c>
      <c r="U618" s="40"/>
      <c r="V618" s="40"/>
      <c r="W618" s="79" t="str" cm="1">
        <f t="array" ref="W618">IF(($Z618+$AA618+$AD618)=0,"",ExpandDiagCodes(_xlfn.TEXTJOIN(", ",TRUE,IF($AA618=0,"",INDEX(My_Audit!L$2:L$456,$AA618)),IF($Z618=0,"",INDEX(Output_Mac!AA$2:AA$500,$Z618)),IF($AD618=0,"",INDEX(Output_Win!AA$2:AA$243,$AD618)))))</f>
        <v/>
      </c>
      <c r="Y618" s="80">
        <f>IFERROR(MATCH($A618,CSV!$A$2:$A$510,0),0)</f>
        <v>0</v>
      </c>
      <c r="Z618" s="80">
        <f>IFERROR(MATCH($A618,Output_Mac!$A$2:$A$500,0),0)</f>
        <v>0</v>
      </c>
      <c r="AA618" s="80">
        <f>IFERROR(MATCH($A618,My_Audit!$A$2:$A$456,0),0)</f>
        <v>0</v>
      </c>
      <c r="AB618" s="80">
        <f>IFERROR(MATCH($C618,My_Audit!$B$2:$B$456,0),0)</f>
        <v>0</v>
      </c>
      <c r="AC618" s="80">
        <f>IFERROR(MATCH($E618,Models!$I$2:$I$605,0),0)</f>
        <v>0</v>
      </c>
      <c r="AD618" s="80">
        <f>IFERROR(MATCH($A618,Output_Win!$A$2:$A$243,0),0)</f>
        <v>0</v>
      </c>
    </row>
    <row r="619" spans="1:30">
      <c r="A619" s="40" t="str">
        <f>_xlfn.TEXTJOIN("",TRUE,Input!$A$4,TEXT(ROW(My_Audit!A618)+Input!$A$8-1,"00"))</f>
        <v>W5006</v>
      </c>
      <c r="B619" s="40" t="str">
        <f>_xlfn.TEXTJOIN("-",TRUE,"ITD",Input!$A$2,A619)</f>
        <v>ITD-SHR11749-W5006</v>
      </c>
      <c r="C619" s="41" t="str" cm="1">
        <f t="array" ref="C619">IF(($Y619+$Z619+$AA619+$AD619)=0,"",IFERROR(_xlfn.LET(_xlpm.CSVVal,IF($Y619=0,"",INDEX(CSV!B$2:B$510,$Y619)),_xlpm.MacVal,IF($Z619=0,"",INDEX(Output_Mac!B$2:B$500,$Z619)),_xlpm.WinVal,IF($AD619=0,"",INDEX(Output_Win!B$2:B$243,$AD619)),_xlpm.MyAuditVal,IF($AA619=0,"",INDEX(My_Audit!B$2:B$456,$AA619)),_xlfn.IFS(_xlpm.MyAuditVal&lt;&gt;"",_xlpm.MyAuditVal,_xlpm.MacVal&lt;&gt;"",_xlpm.MacVal,_xlpm.WinVal&lt;&gt;"",_xlpm.WinVal,_xlpm.CSVVal&lt;&gt;"",_xlpm.CSVVal)),""))</f>
        <v/>
      </c>
      <c r="D619" s="41" t="str" cm="1">
        <f t="array" ref="D619">IF(($Y619+$Z619+$AA619+$AD619)=0,"",IFERROR(_xlfn.LET(_xlpm.CSVVal,IF($Y619=0,"",INDEX(CSV!C$2:C$510,$Y619)),_xlpm.MacVal,IF($Z619=0,"",INDEX(Output_Mac!D$2:D$500,$Z619)),_xlpm.WinVal,IF($AD619=0,"",INDEX(Output_Win!D$2:D$243,$AD619)),_xlpm.MyAuditVal,IF($AA619=0,"",INDEX(My_Audit!C$2:C$456,$AA619)),_xlfn.IFS(_xlpm.MyAuditVal&lt;&gt;"",_xlpm.MyAuditVal,_xlpm.MacVal&lt;&gt;"",_xlpm.MacVal,_xlpm.WinVal&lt;&gt;"",_xlpm.WinVal,_xlpm.CSVVal&lt;&gt;"",_xlpm.CSVVal)),""))</f>
        <v/>
      </c>
      <c r="E619" s="41" t="str" cm="1">
        <f t="array" ref="E619">IF(($Y619+$Z619+$AA619+$AD619)=0,"",IFERROR(_xlfn.LET(_xlpm.CSVVal,IF($Y619=0,"",INDEX(CSV!E$2:E$510,$Y619)),_xlpm.MacVal,IF($Z619=0,"",INDEX(Output_Mac!C$2:C$500,$Z619)),_xlpm.WinVal,IF($AD619=0,"",INDEX(Output_Win!C$2:C$243,$AD619)),_xlpm.MyAuditVal,IF($AA619=0,"",INDEX(My_Audit!D$2:D$456,$AA619)),_xlfn.IFS(_xlpm.MyAuditVal&lt;&gt;"",_xlpm.MyAuditVal,_xlpm.MacVal&lt;&gt;"",_xlpm.MacVal,_xlpm.WinVal&lt;&gt;"",_xlpm.WinVal,_xlpm.CSVVal&lt;&gt;"",_xlpm.CSVVal)),""))</f>
        <v/>
      </c>
      <c r="F619" s="41" t="str" cm="1">
        <f t="array" ref="F619">IF(($Y619+$Z619+$AA619+$AD619)=0,"",IFERROR(_xlfn.LET(_xlpm.CSVVal,IF($Y619=0,"",INDEX(CSV!F$2:F$510,$Y619)),_xlpm.MacVal,IF($Z619=0,"",INDEX(Output_Mac!E$2:E$500,$Z619)),_xlpm.WinVal,IF($AD619=0,"",INDEX(Output_Win!E$2:E$243,$AD619)),_xlpm.MyAuditVal,IF($AA619=0,"",INDEX(My_Audit!E$2:E$456,$AA619)),_xlfn.IFS(_xlpm.MyAuditVal&lt;&gt;"",_xlpm.MyAuditVal,_xlpm.MacVal&lt;&gt;"",_xlpm.MacVal,_xlpm.WinVal&lt;&gt;"",_xlpm.WinVal,_xlpm.CSVVal&lt;&gt;"",PROPER(_xlpm.CSVVal))),""))</f>
        <v/>
      </c>
      <c r="G619" s="41" t="str" cm="1">
        <f t="array" ref="G619">IF(($Y619+$Z619+$AA619+$AD619)=0,"",IFERROR(_xlfn.LET(_xlpm.CSVVal,IF($Y619=0,"",INDEX(CSV!G$2:G$510,$Y619)),_xlpm.MacVal,IF($Z619=0,"",INDEX(Output_Mac!G$2:G$500,$Z619)),_xlpm.WinVal,IF($AD619=0,"",INDEX(Output_Win!G$2:G$243,$AD619)),_xlpm.MyAuditVal,IF($AA619=0,"",INDEX(My_Audit!F$2:F$456,$AA619)),_xlfn.IFS(_xlpm.MyAuditVal&lt;&gt;"",_xlpm.MyAuditVal,_xlpm.MacVal&lt;&gt;"",_xlpm.MacVal,_xlpm.WinVal&lt;&gt;"",_xlpm.WinVal,_xlpm.CSVVal&lt;&gt;"",_xlpm.CSVVal)),""))</f>
        <v/>
      </c>
      <c r="H619" s="41" t="str" cm="1">
        <f t="array" ref="H619">IF($Z619&gt;0,INDEX(Output_Mac!H$2:H$500,$Z619),IF($AD619&gt;0,INDEX(Output_Win!H$2:H$243,$AD619),IF($AA619&gt;0,_xlfn.LET(_xlpm.MyAuditVal,INDEX(My_Audit!G$2:G$456,$AA619),IF(_xlpm.MyAuditVal=0,"",_xlpm.MyAuditVal)),"")))</f>
        <v/>
      </c>
      <c r="I619" s="41" t="str" cm="1">
        <f t="array" ref="I619">IF(($Y619+$Z619+$AA619+$AD619)=0,"",IFERROR(_xlfn.LET(_xlpm.CSVVal,IF($Y619=0,"",INDEX(CSV!H$2:H$510,$Y619)),_xlpm.MacVal,IF($Z619=0,"",INDEX(Output_Mac!I$2:I$500,$Z619)),_xlpm.WinVal,IF($AD619=0,"",INDEX(Output_Win!I$2:I$243,$AD619)),_xlpm.MyAuditVal,IF($AA619=0,"",INDEX(My_Audit!H$2:H$456,$AA619)),_xlfn.IFS(_xlpm.MyAuditVal&lt;&gt;"",_xlpm.MyAuditVal,_xlpm.MacVal&lt;&gt;"",_xlpm.MacVal,_xlpm.WinVal&lt;&gt;"",_xlpm.WinVal,_xlpm.CSVVal&lt;&gt;"",_xlpm.CSVVal)),""))</f>
        <v/>
      </c>
      <c r="J619" s="41" t="str" cm="1">
        <f t="array" ref="J619">IF(($Y619+$Z619+$AA619+$AD619)=0,"",IFERROR(_xlfn.LET(_xlpm.CSVVal,IF($Y619=0,"",INDEX(CSV!J$2:J$510,$Y619)),_xlpm.MacVal,IF($Z619=0,"",INDEX(Output_Mac!J$2:J$500,$Z619)),_xlpm.WinVal,IF($AD619=0,"",INDEX(Output_Win!J$2:J$243,$AD619)),_xlpm.MyAuditVal,IF($AA619=0,"",INDEX(My_Audit!I$2:I$456,$AA619)),_xlfn.IFS(_xlpm.MyAuditVal&lt;&gt;"",_xlpm.MyAuditVal,_xlpm.MacVal&lt;&gt;"",_xlpm.MacVal,_xlpm.WinVal&lt;&gt;"",_xlpm.WinVal,_xlpm.CSVVal&lt;&gt;"",_xlpm.CSVVal)),""))</f>
        <v/>
      </c>
      <c r="K619" s="41" t="str" cm="1">
        <f t="array" ref="K619">IF(($Y619+$Z619+$AA619+$AD619)=0,"",IFERROR(_xlfn.LET(_xlpm.CSVVal,IF($Y619=0,"",INDEX(CSV!N$2:N$510,$Y619)),_xlpm.MacVal,IF($Z619=0,"",INDEX(Output_Mac!L$2:L$500,$Z619)),_xlpm.WinVal,IF($AD619=0,"",INDEX(Output_Win!L$2:L$243,$AD619)),_xlpm.MyAuditVal,IF($AA619=0,"",INDEX(My_Audit!J$2:J$456,$AA619)),_xlfn.IFS(_xlpm.MyAuditVal&lt;&gt;"",_xlpm.MyAuditVal,_xlpm.MacVal&lt;&gt;"",_xlpm.MacVal,_xlpm.WinVal&lt;&gt;"",_xlpm.WinVal,_xlpm.CSVVal&lt;&gt;"",_xlpm.CSVVal)),""))</f>
        <v/>
      </c>
      <c r="L619" s="41" t="str" cm="1">
        <f t="array" ref="L619">IF(($Y619+$Z619+$AA619+$AD619)=0,"",IFERROR(_xlfn.LET(_xlpm.CSVVal,IF($Y619=0,"",INDEX(CSV!Q$2:Q$510,$Y619)),_xlpm.MacVal,IF($Z619=0,"",INDEX(Output_Mac!M$2:M$500,$Z619)),_xlpm.WinVal,IF($AD619=0,"",INDEX(Output_Win!M$2:M$243,$AD619)),_xlpm.MyAuditVal,IF($AA619=0,"",INDEX(My_Audit!K$2:K$456,$AA619)),_xlfn.IFS(_xlpm.MyAuditVal&lt;&gt;"",_xlpm.MyAuditVal,_xlpm.MacVal&lt;&gt;"",_xlpm.MacVal,_xlpm.WinVal&lt;&gt;"",_xlpm.WinVal,_xlpm.CSVVal&lt;&gt;"",_xlpm.CSVVal)),""))</f>
        <v/>
      </c>
      <c r="M619" s="41" t="str" cm="1">
        <f t="array" ref="M619">IF(($Y619+$Z619+$AA619+$AD619)=0,"",ExpandDiagCodes(_xlfn.TEXTJOIN(", ",TRUE,IF($AA619=0,"",INDEX(My_Audit!N$2:N$456,$AA619)),IF($Z619=0,"",INDEX(Output_Mac!S$2:S$500,$Z619)),IF($AD619=0,"",INDEX(Output_Win!S$2:S$243,$AD619)),IF($Y619=0,"",INDEX(CSV!AE$2:AE$510,$Y619)))))</f>
        <v/>
      </c>
      <c r="N619" s="41" t="str" cm="1">
        <f t="array" ref="N619">IF(($Y619+$Z619+$AA619+$AD619)=0,"",IFERROR(_xlfn.LET(_xlpm.CSVVal,IF($Y619=0,"",INDEX(CSV!AG$2:AG$510,$Y619)),_xlpm.MacVal,IF($Z619=0,"",INDEX(Output_Mac!T$2:T$500,$Z619)),_xlpm.WinVal,IF($AD619=0,"",INDEX(Output_Win!T$2:T$243,$AD619)),_xlpm.MyAuditVal,IF($AA619=0,"",INDEX(My_Audit!O$2:O$456,$AA619)),_xlfn.IFS(_xlpm.MyAuditVal&lt;&gt;"",_xlpm.MyAuditVal,_xlpm.MacVal&lt;&gt;"",_xlpm.MacVal,_xlpm.WinVal&lt;&gt;"",_xlpm.WinVal,_xlpm.CSVVal&lt;&gt;"",_xlpm.CSVVal)),""))</f>
        <v/>
      </c>
      <c r="O619" s="40" t="str" cm="1">
        <f t="array" ref="O619">IF($AB619=0,"",INDEX(My_Audit!P$2:P$456,$AB619))&amp;""</f>
        <v/>
      </c>
      <c r="P619" s="40"/>
      <c r="Q619" s="41" t="str">
        <f>IF(LEFT(N619,4)="Pass","Nist SP 800-88",My_Audit!R619)&amp;""</f>
        <v/>
      </c>
      <c r="R619" s="40"/>
      <c r="S619" s="40"/>
      <c r="T619" s="41" t="str" cm="1">
        <f t="array" ref="T619">IF($AC619=0,"",INDEX(Models!J$2:J$605,$AC619))</f>
        <v/>
      </c>
      <c r="U619" s="40"/>
      <c r="V619" s="40"/>
      <c r="W619" s="79" t="str" cm="1">
        <f t="array" ref="W619">IF(($Z619+$AA619+$AD619)=0,"",ExpandDiagCodes(_xlfn.TEXTJOIN(", ",TRUE,IF($AA619=0,"",INDEX(My_Audit!L$2:L$456,$AA619)),IF($Z619=0,"",INDEX(Output_Mac!AA$2:AA$500,$Z619)),IF($AD619=0,"",INDEX(Output_Win!AA$2:AA$243,$AD619)))))</f>
        <v/>
      </c>
      <c r="Y619" s="80">
        <f>IFERROR(MATCH($A619,CSV!$A$2:$A$510,0),0)</f>
        <v>0</v>
      </c>
      <c r="Z619" s="80">
        <f>IFERROR(MATCH($A619,Output_Mac!$A$2:$A$500,0),0)</f>
        <v>0</v>
      </c>
      <c r="AA619" s="80">
        <f>IFERROR(MATCH($A619,My_Audit!$A$2:$A$456,0),0)</f>
        <v>0</v>
      </c>
      <c r="AB619" s="80">
        <f>IFERROR(MATCH($C619,My_Audit!$B$2:$B$456,0),0)</f>
        <v>0</v>
      </c>
      <c r="AC619" s="80">
        <f>IFERROR(MATCH($E619,Models!$I$2:$I$605,0),0)</f>
        <v>0</v>
      </c>
      <c r="AD619" s="80">
        <f>IFERROR(MATCH($A619,Output_Win!$A$2:$A$243,0),0)</f>
        <v>0</v>
      </c>
    </row>
    <row r="620" spans="1:30">
      <c r="A620" s="40" t="str">
        <f>_xlfn.TEXTJOIN("",TRUE,Input!$A$4,TEXT(ROW(My_Audit!A619)+Input!$A$8-1,"00"))</f>
        <v>W5007</v>
      </c>
      <c r="B620" s="40" t="str">
        <f>_xlfn.TEXTJOIN("-",TRUE,"ITD",Input!$A$2,A620)</f>
        <v>ITD-SHR11749-W5007</v>
      </c>
      <c r="C620" s="41" t="str" cm="1">
        <f t="array" ref="C620">IF(($Y620+$Z620+$AA620+$AD620)=0,"",IFERROR(_xlfn.LET(_xlpm.CSVVal,IF($Y620=0,"",INDEX(CSV!B$2:B$510,$Y620)),_xlpm.MacVal,IF($Z620=0,"",INDEX(Output_Mac!B$2:B$500,$Z620)),_xlpm.WinVal,IF($AD620=0,"",INDEX(Output_Win!B$2:B$243,$AD620)),_xlpm.MyAuditVal,IF($AA620=0,"",INDEX(My_Audit!B$2:B$456,$AA620)),_xlfn.IFS(_xlpm.MyAuditVal&lt;&gt;"",_xlpm.MyAuditVal,_xlpm.MacVal&lt;&gt;"",_xlpm.MacVal,_xlpm.WinVal&lt;&gt;"",_xlpm.WinVal,_xlpm.CSVVal&lt;&gt;"",_xlpm.CSVVal)),""))</f>
        <v/>
      </c>
      <c r="D620" s="41" t="str" cm="1">
        <f t="array" ref="D620">IF(($Y620+$Z620+$AA620+$AD620)=0,"",IFERROR(_xlfn.LET(_xlpm.CSVVal,IF($Y620=0,"",INDEX(CSV!C$2:C$510,$Y620)),_xlpm.MacVal,IF($Z620=0,"",INDEX(Output_Mac!D$2:D$500,$Z620)),_xlpm.WinVal,IF($AD620=0,"",INDEX(Output_Win!D$2:D$243,$AD620)),_xlpm.MyAuditVal,IF($AA620=0,"",INDEX(My_Audit!C$2:C$456,$AA620)),_xlfn.IFS(_xlpm.MyAuditVal&lt;&gt;"",_xlpm.MyAuditVal,_xlpm.MacVal&lt;&gt;"",_xlpm.MacVal,_xlpm.WinVal&lt;&gt;"",_xlpm.WinVal,_xlpm.CSVVal&lt;&gt;"",_xlpm.CSVVal)),""))</f>
        <v/>
      </c>
      <c r="E620" s="41" t="str" cm="1">
        <f t="array" ref="E620">IF(($Y620+$Z620+$AA620+$AD620)=0,"",IFERROR(_xlfn.LET(_xlpm.CSVVal,IF($Y620=0,"",INDEX(CSV!E$2:E$510,$Y620)),_xlpm.MacVal,IF($Z620=0,"",INDEX(Output_Mac!C$2:C$500,$Z620)),_xlpm.WinVal,IF($AD620=0,"",INDEX(Output_Win!C$2:C$243,$AD620)),_xlpm.MyAuditVal,IF($AA620=0,"",INDEX(My_Audit!D$2:D$456,$AA620)),_xlfn.IFS(_xlpm.MyAuditVal&lt;&gt;"",_xlpm.MyAuditVal,_xlpm.MacVal&lt;&gt;"",_xlpm.MacVal,_xlpm.WinVal&lt;&gt;"",_xlpm.WinVal,_xlpm.CSVVal&lt;&gt;"",_xlpm.CSVVal)),""))</f>
        <v/>
      </c>
      <c r="F620" s="41" t="str" cm="1">
        <f t="array" ref="F620">IF(($Y620+$Z620+$AA620+$AD620)=0,"",IFERROR(_xlfn.LET(_xlpm.CSVVal,IF($Y620=0,"",INDEX(CSV!F$2:F$510,$Y620)),_xlpm.MacVal,IF($Z620=0,"",INDEX(Output_Mac!E$2:E$500,$Z620)),_xlpm.WinVal,IF($AD620=0,"",INDEX(Output_Win!E$2:E$243,$AD620)),_xlpm.MyAuditVal,IF($AA620=0,"",INDEX(My_Audit!E$2:E$456,$AA620)),_xlfn.IFS(_xlpm.MyAuditVal&lt;&gt;"",_xlpm.MyAuditVal,_xlpm.MacVal&lt;&gt;"",_xlpm.MacVal,_xlpm.WinVal&lt;&gt;"",_xlpm.WinVal,_xlpm.CSVVal&lt;&gt;"",PROPER(_xlpm.CSVVal))),""))</f>
        <v/>
      </c>
      <c r="G620" s="41" t="str" cm="1">
        <f t="array" ref="G620">IF(($Y620+$Z620+$AA620+$AD620)=0,"",IFERROR(_xlfn.LET(_xlpm.CSVVal,IF($Y620=0,"",INDEX(CSV!G$2:G$510,$Y620)),_xlpm.MacVal,IF($Z620=0,"",INDEX(Output_Mac!G$2:G$500,$Z620)),_xlpm.WinVal,IF($AD620=0,"",INDEX(Output_Win!G$2:G$243,$AD620)),_xlpm.MyAuditVal,IF($AA620=0,"",INDEX(My_Audit!F$2:F$456,$AA620)),_xlfn.IFS(_xlpm.MyAuditVal&lt;&gt;"",_xlpm.MyAuditVal,_xlpm.MacVal&lt;&gt;"",_xlpm.MacVal,_xlpm.WinVal&lt;&gt;"",_xlpm.WinVal,_xlpm.CSVVal&lt;&gt;"",_xlpm.CSVVal)),""))</f>
        <v/>
      </c>
      <c r="H620" s="41" t="str" cm="1">
        <f t="array" ref="H620">IF($Z620&gt;0,INDEX(Output_Mac!H$2:H$500,$Z620),IF($AD620&gt;0,INDEX(Output_Win!H$2:H$243,$AD620),IF($AA620&gt;0,_xlfn.LET(_xlpm.MyAuditVal,INDEX(My_Audit!G$2:G$456,$AA620),IF(_xlpm.MyAuditVal=0,"",_xlpm.MyAuditVal)),"")))</f>
        <v/>
      </c>
      <c r="I620" s="41" t="str" cm="1">
        <f t="array" ref="I620">IF(($Y620+$Z620+$AA620+$AD620)=0,"",IFERROR(_xlfn.LET(_xlpm.CSVVal,IF($Y620=0,"",INDEX(CSV!H$2:H$510,$Y620)),_xlpm.MacVal,IF($Z620=0,"",INDEX(Output_Mac!I$2:I$500,$Z620)),_xlpm.WinVal,IF($AD620=0,"",INDEX(Output_Win!I$2:I$243,$AD620)),_xlpm.MyAuditVal,IF($AA620=0,"",INDEX(My_Audit!H$2:H$456,$AA620)),_xlfn.IFS(_xlpm.MyAuditVal&lt;&gt;"",_xlpm.MyAuditVal,_xlpm.MacVal&lt;&gt;"",_xlpm.MacVal,_xlpm.WinVal&lt;&gt;"",_xlpm.WinVal,_xlpm.CSVVal&lt;&gt;"",_xlpm.CSVVal)),""))</f>
        <v/>
      </c>
      <c r="J620" s="41" t="str" cm="1">
        <f t="array" ref="J620">IF(($Y620+$Z620+$AA620+$AD620)=0,"",IFERROR(_xlfn.LET(_xlpm.CSVVal,IF($Y620=0,"",INDEX(CSV!J$2:J$510,$Y620)),_xlpm.MacVal,IF($Z620=0,"",INDEX(Output_Mac!J$2:J$500,$Z620)),_xlpm.WinVal,IF($AD620=0,"",INDEX(Output_Win!J$2:J$243,$AD620)),_xlpm.MyAuditVal,IF($AA620=0,"",INDEX(My_Audit!I$2:I$456,$AA620)),_xlfn.IFS(_xlpm.MyAuditVal&lt;&gt;"",_xlpm.MyAuditVal,_xlpm.MacVal&lt;&gt;"",_xlpm.MacVal,_xlpm.WinVal&lt;&gt;"",_xlpm.WinVal,_xlpm.CSVVal&lt;&gt;"",_xlpm.CSVVal)),""))</f>
        <v/>
      </c>
      <c r="K620" s="41" t="str" cm="1">
        <f t="array" ref="K620">IF(($Y620+$Z620+$AA620+$AD620)=0,"",IFERROR(_xlfn.LET(_xlpm.CSVVal,IF($Y620=0,"",INDEX(CSV!N$2:N$510,$Y620)),_xlpm.MacVal,IF($Z620=0,"",INDEX(Output_Mac!L$2:L$500,$Z620)),_xlpm.WinVal,IF($AD620=0,"",INDEX(Output_Win!L$2:L$243,$AD620)),_xlpm.MyAuditVal,IF($AA620=0,"",INDEX(My_Audit!J$2:J$456,$AA620)),_xlfn.IFS(_xlpm.MyAuditVal&lt;&gt;"",_xlpm.MyAuditVal,_xlpm.MacVal&lt;&gt;"",_xlpm.MacVal,_xlpm.WinVal&lt;&gt;"",_xlpm.WinVal,_xlpm.CSVVal&lt;&gt;"",_xlpm.CSVVal)),""))</f>
        <v/>
      </c>
      <c r="L620" s="41" t="str" cm="1">
        <f t="array" ref="L620">IF(($Y620+$Z620+$AA620+$AD620)=0,"",IFERROR(_xlfn.LET(_xlpm.CSVVal,IF($Y620=0,"",INDEX(CSV!Q$2:Q$510,$Y620)),_xlpm.MacVal,IF($Z620=0,"",INDEX(Output_Mac!M$2:M$500,$Z620)),_xlpm.WinVal,IF($AD620=0,"",INDEX(Output_Win!M$2:M$243,$AD620)),_xlpm.MyAuditVal,IF($AA620=0,"",INDEX(My_Audit!K$2:K$456,$AA620)),_xlfn.IFS(_xlpm.MyAuditVal&lt;&gt;"",_xlpm.MyAuditVal,_xlpm.MacVal&lt;&gt;"",_xlpm.MacVal,_xlpm.WinVal&lt;&gt;"",_xlpm.WinVal,_xlpm.CSVVal&lt;&gt;"",_xlpm.CSVVal)),""))</f>
        <v/>
      </c>
      <c r="M620" s="41" t="str" cm="1">
        <f t="array" ref="M620">IF(($Y620+$Z620+$AA620+$AD620)=0,"",ExpandDiagCodes(_xlfn.TEXTJOIN(", ",TRUE,IF($AA620=0,"",INDEX(My_Audit!N$2:N$456,$AA620)),IF($Z620=0,"",INDEX(Output_Mac!S$2:S$500,$Z620)),IF($AD620=0,"",INDEX(Output_Win!S$2:S$243,$AD620)),IF($Y620=0,"",INDEX(CSV!AE$2:AE$510,$Y620)))))</f>
        <v/>
      </c>
      <c r="N620" s="41" t="str" cm="1">
        <f t="array" ref="N620">IF(($Y620+$Z620+$AA620+$AD620)=0,"",IFERROR(_xlfn.LET(_xlpm.CSVVal,IF($Y620=0,"",INDEX(CSV!AG$2:AG$510,$Y620)),_xlpm.MacVal,IF($Z620=0,"",INDEX(Output_Mac!T$2:T$500,$Z620)),_xlpm.WinVal,IF($AD620=0,"",INDEX(Output_Win!T$2:T$243,$AD620)),_xlpm.MyAuditVal,IF($AA620=0,"",INDEX(My_Audit!O$2:O$456,$AA620)),_xlfn.IFS(_xlpm.MyAuditVal&lt;&gt;"",_xlpm.MyAuditVal,_xlpm.MacVal&lt;&gt;"",_xlpm.MacVal,_xlpm.WinVal&lt;&gt;"",_xlpm.WinVal,_xlpm.CSVVal&lt;&gt;"",_xlpm.CSVVal)),""))</f>
        <v/>
      </c>
      <c r="O620" s="40" t="str" cm="1">
        <f t="array" ref="O620">IF($AB620=0,"",INDEX(My_Audit!P$2:P$456,$AB620))&amp;""</f>
        <v/>
      </c>
      <c r="P620" s="40"/>
      <c r="Q620" s="41" t="str">
        <f>IF(LEFT(N620,4)="Pass","Nist SP 800-88",My_Audit!R620)&amp;""</f>
        <v/>
      </c>
      <c r="R620" s="40"/>
      <c r="S620" s="40"/>
      <c r="T620" s="41" t="str" cm="1">
        <f t="array" ref="T620">IF($AC620=0,"",INDEX(Models!J$2:J$605,$AC620))</f>
        <v/>
      </c>
      <c r="U620" s="40"/>
      <c r="V620" s="40"/>
      <c r="W620" s="79" t="str" cm="1">
        <f t="array" ref="W620">IF(($Z620+$AA620+$AD620)=0,"",ExpandDiagCodes(_xlfn.TEXTJOIN(", ",TRUE,IF($AA620=0,"",INDEX(My_Audit!L$2:L$456,$AA620)),IF($Z620=0,"",INDEX(Output_Mac!AA$2:AA$500,$Z620)),IF($AD620=0,"",INDEX(Output_Win!AA$2:AA$243,$AD620)))))</f>
        <v/>
      </c>
      <c r="Y620" s="80">
        <f>IFERROR(MATCH($A620,CSV!$A$2:$A$510,0),0)</f>
        <v>0</v>
      </c>
      <c r="Z620" s="80">
        <f>IFERROR(MATCH($A620,Output_Mac!$A$2:$A$500,0),0)</f>
        <v>0</v>
      </c>
      <c r="AA620" s="80">
        <f>IFERROR(MATCH($A620,My_Audit!$A$2:$A$456,0),0)</f>
        <v>0</v>
      </c>
      <c r="AB620" s="80">
        <f>IFERROR(MATCH($C620,My_Audit!$B$2:$B$456,0),0)</f>
        <v>0</v>
      </c>
      <c r="AC620" s="80">
        <f>IFERROR(MATCH($E620,Models!$I$2:$I$605,0),0)</f>
        <v>0</v>
      </c>
      <c r="AD620" s="80">
        <f>IFERROR(MATCH($A620,Output_Win!$A$2:$A$243,0),0)</f>
        <v>0</v>
      </c>
    </row>
    <row r="621" spans="1:30">
      <c r="A621" s="40" t="str">
        <f>_xlfn.TEXTJOIN("",TRUE,Input!$A$4,TEXT(ROW(My_Audit!A620)+Input!$A$8-1,"00"))</f>
        <v>W5008</v>
      </c>
      <c r="B621" s="40" t="str">
        <f>_xlfn.TEXTJOIN("-",TRUE,"ITD",Input!$A$2,A621)</f>
        <v>ITD-SHR11749-W5008</v>
      </c>
      <c r="C621" s="41" t="str" cm="1">
        <f t="array" ref="C621">IF(($Y621+$Z621+$AA621+$AD621)=0,"",IFERROR(_xlfn.LET(_xlpm.CSVVal,IF($Y621=0,"",INDEX(CSV!B$2:B$510,$Y621)),_xlpm.MacVal,IF($Z621=0,"",INDEX(Output_Mac!B$2:B$500,$Z621)),_xlpm.WinVal,IF($AD621=0,"",INDEX(Output_Win!B$2:B$243,$AD621)),_xlpm.MyAuditVal,IF($AA621=0,"",INDEX(My_Audit!B$2:B$456,$AA621)),_xlfn.IFS(_xlpm.MyAuditVal&lt;&gt;"",_xlpm.MyAuditVal,_xlpm.MacVal&lt;&gt;"",_xlpm.MacVal,_xlpm.WinVal&lt;&gt;"",_xlpm.WinVal,_xlpm.CSVVal&lt;&gt;"",_xlpm.CSVVal)),""))</f>
        <v/>
      </c>
      <c r="D621" s="41" t="str" cm="1">
        <f t="array" ref="D621">IF(($Y621+$Z621+$AA621+$AD621)=0,"",IFERROR(_xlfn.LET(_xlpm.CSVVal,IF($Y621=0,"",INDEX(CSV!C$2:C$510,$Y621)),_xlpm.MacVal,IF($Z621=0,"",INDEX(Output_Mac!D$2:D$500,$Z621)),_xlpm.WinVal,IF($AD621=0,"",INDEX(Output_Win!D$2:D$243,$AD621)),_xlpm.MyAuditVal,IF($AA621=0,"",INDEX(My_Audit!C$2:C$456,$AA621)),_xlfn.IFS(_xlpm.MyAuditVal&lt;&gt;"",_xlpm.MyAuditVal,_xlpm.MacVal&lt;&gt;"",_xlpm.MacVal,_xlpm.WinVal&lt;&gt;"",_xlpm.WinVal,_xlpm.CSVVal&lt;&gt;"",_xlpm.CSVVal)),""))</f>
        <v/>
      </c>
      <c r="E621" s="41" t="str" cm="1">
        <f t="array" ref="E621">IF(($Y621+$Z621+$AA621+$AD621)=0,"",IFERROR(_xlfn.LET(_xlpm.CSVVal,IF($Y621=0,"",INDEX(CSV!E$2:E$510,$Y621)),_xlpm.MacVal,IF($Z621=0,"",INDEX(Output_Mac!C$2:C$500,$Z621)),_xlpm.WinVal,IF($AD621=0,"",INDEX(Output_Win!C$2:C$243,$AD621)),_xlpm.MyAuditVal,IF($AA621=0,"",INDEX(My_Audit!D$2:D$456,$AA621)),_xlfn.IFS(_xlpm.MyAuditVal&lt;&gt;"",_xlpm.MyAuditVal,_xlpm.MacVal&lt;&gt;"",_xlpm.MacVal,_xlpm.WinVal&lt;&gt;"",_xlpm.WinVal,_xlpm.CSVVal&lt;&gt;"",_xlpm.CSVVal)),""))</f>
        <v/>
      </c>
      <c r="F621" s="41" t="str" cm="1">
        <f t="array" ref="F621">IF(($Y621+$Z621+$AA621+$AD621)=0,"",IFERROR(_xlfn.LET(_xlpm.CSVVal,IF($Y621=0,"",INDEX(CSV!F$2:F$510,$Y621)),_xlpm.MacVal,IF($Z621=0,"",INDEX(Output_Mac!E$2:E$500,$Z621)),_xlpm.WinVal,IF($AD621=0,"",INDEX(Output_Win!E$2:E$243,$AD621)),_xlpm.MyAuditVal,IF($AA621=0,"",INDEX(My_Audit!E$2:E$456,$AA621)),_xlfn.IFS(_xlpm.MyAuditVal&lt;&gt;"",_xlpm.MyAuditVal,_xlpm.MacVal&lt;&gt;"",_xlpm.MacVal,_xlpm.WinVal&lt;&gt;"",_xlpm.WinVal,_xlpm.CSVVal&lt;&gt;"",PROPER(_xlpm.CSVVal))),""))</f>
        <v/>
      </c>
      <c r="G621" s="41" t="str" cm="1">
        <f t="array" ref="G621">IF(($Y621+$Z621+$AA621+$AD621)=0,"",IFERROR(_xlfn.LET(_xlpm.CSVVal,IF($Y621=0,"",INDEX(CSV!G$2:G$510,$Y621)),_xlpm.MacVal,IF($Z621=0,"",INDEX(Output_Mac!G$2:G$500,$Z621)),_xlpm.WinVal,IF($AD621=0,"",INDEX(Output_Win!G$2:G$243,$AD621)),_xlpm.MyAuditVal,IF($AA621=0,"",INDEX(My_Audit!F$2:F$456,$AA621)),_xlfn.IFS(_xlpm.MyAuditVal&lt;&gt;"",_xlpm.MyAuditVal,_xlpm.MacVal&lt;&gt;"",_xlpm.MacVal,_xlpm.WinVal&lt;&gt;"",_xlpm.WinVal,_xlpm.CSVVal&lt;&gt;"",_xlpm.CSVVal)),""))</f>
        <v/>
      </c>
      <c r="H621" s="41" t="str" cm="1">
        <f t="array" ref="H621">IF($Z621&gt;0,INDEX(Output_Mac!H$2:H$500,$Z621),IF($AD621&gt;0,INDEX(Output_Win!H$2:H$243,$AD621),IF($AA621&gt;0,_xlfn.LET(_xlpm.MyAuditVal,INDEX(My_Audit!G$2:G$456,$AA621),IF(_xlpm.MyAuditVal=0,"",_xlpm.MyAuditVal)),"")))</f>
        <v/>
      </c>
      <c r="I621" s="41" t="str" cm="1">
        <f t="array" ref="I621">IF(($Y621+$Z621+$AA621+$AD621)=0,"",IFERROR(_xlfn.LET(_xlpm.CSVVal,IF($Y621=0,"",INDEX(CSV!H$2:H$510,$Y621)),_xlpm.MacVal,IF($Z621=0,"",INDEX(Output_Mac!I$2:I$500,$Z621)),_xlpm.WinVal,IF($AD621=0,"",INDEX(Output_Win!I$2:I$243,$AD621)),_xlpm.MyAuditVal,IF($AA621=0,"",INDEX(My_Audit!H$2:H$456,$AA621)),_xlfn.IFS(_xlpm.MyAuditVal&lt;&gt;"",_xlpm.MyAuditVal,_xlpm.MacVal&lt;&gt;"",_xlpm.MacVal,_xlpm.WinVal&lt;&gt;"",_xlpm.WinVal,_xlpm.CSVVal&lt;&gt;"",_xlpm.CSVVal)),""))</f>
        <v/>
      </c>
      <c r="J621" s="41" t="str" cm="1">
        <f t="array" ref="J621">IF(($Y621+$Z621+$AA621+$AD621)=0,"",IFERROR(_xlfn.LET(_xlpm.CSVVal,IF($Y621=0,"",INDEX(CSV!J$2:J$510,$Y621)),_xlpm.MacVal,IF($Z621=0,"",INDEX(Output_Mac!J$2:J$500,$Z621)),_xlpm.WinVal,IF($AD621=0,"",INDEX(Output_Win!J$2:J$243,$AD621)),_xlpm.MyAuditVal,IF($AA621=0,"",INDEX(My_Audit!I$2:I$456,$AA621)),_xlfn.IFS(_xlpm.MyAuditVal&lt;&gt;"",_xlpm.MyAuditVal,_xlpm.MacVal&lt;&gt;"",_xlpm.MacVal,_xlpm.WinVal&lt;&gt;"",_xlpm.WinVal,_xlpm.CSVVal&lt;&gt;"",_xlpm.CSVVal)),""))</f>
        <v/>
      </c>
      <c r="K621" s="41" t="str" cm="1">
        <f t="array" ref="K621">IF(($Y621+$Z621+$AA621+$AD621)=0,"",IFERROR(_xlfn.LET(_xlpm.CSVVal,IF($Y621=0,"",INDEX(CSV!N$2:N$510,$Y621)),_xlpm.MacVal,IF($Z621=0,"",INDEX(Output_Mac!L$2:L$500,$Z621)),_xlpm.WinVal,IF($AD621=0,"",INDEX(Output_Win!L$2:L$243,$AD621)),_xlpm.MyAuditVal,IF($AA621=0,"",INDEX(My_Audit!J$2:J$456,$AA621)),_xlfn.IFS(_xlpm.MyAuditVal&lt;&gt;"",_xlpm.MyAuditVal,_xlpm.MacVal&lt;&gt;"",_xlpm.MacVal,_xlpm.WinVal&lt;&gt;"",_xlpm.WinVal,_xlpm.CSVVal&lt;&gt;"",_xlpm.CSVVal)),""))</f>
        <v/>
      </c>
      <c r="L621" s="41" t="str" cm="1">
        <f t="array" ref="L621">IF(($Y621+$Z621+$AA621+$AD621)=0,"",IFERROR(_xlfn.LET(_xlpm.CSVVal,IF($Y621=0,"",INDEX(CSV!Q$2:Q$510,$Y621)),_xlpm.MacVal,IF($Z621=0,"",INDEX(Output_Mac!M$2:M$500,$Z621)),_xlpm.WinVal,IF($AD621=0,"",INDEX(Output_Win!M$2:M$243,$AD621)),_xlpm.MyAuditVal,IF($AA621=0,"",INDEX(My_Audit!K$2:K$456,$AA621)),_xlfn.IFS(_xlpm.MyAuditVal&lt;&gt;"",_xlpm.MyAuditVal,_xlpm.MacVal&lt;&gt;"",_xlpm.MacVal,_xlpm.WinVal&lt;&gt;"",_xlpm.WinVal,_xlpm.CSVVal&lt;&gt;"",_xlpm.CSVVal)),""))</f>
        <v/>
      </c>
      <c r="M621" s="41" t="str" cm="1">
        <f t="array" ref="M621">IF(($Y621+$Z621+$AA621+$AD621)=0,"",ExpandDiagCodes(_xlfn.TEXTJOIN(", ",TRUE,IF($AA621=0,"",INDEX(My_Audit!N$2:N$456,$AA621)),IF($Z621=0,"",INDEX(Output_Mac!S$2:S$500,$Z621)),IF($AD621=0,"",INDEX(Output_Win!S$2:S$243,$AD621)),IF($Y621=0,"",INDEX(CSV!AE$2:AE$510,$Y621)))))</f>
        <v/>
      </c>
      <c r="N621" s="41" t="str" cm="1">
        <f t="array" ref="N621">IF(($Y621+$Z621+$AA621+$AD621)=0,"",IFERROR(_xlfn.LET(_xlpm.CSVVal,IF($Y621=0,"",INDEX(CSV!AG$2:AG$510,$Y621)),_xlpm.MacVal,IF($Z621=0,"",INDEX(Output_Mac!T$2:T$500,$Z621)),_xlpm.WinVal,IF($AD621=0,"",INDEX(Output_Win!T$2:T$243,$AD621)),_xlpm.MyAuditVal,IF($AA621=0,"",INDEX(My_Audit!O$2:O$456,$AA621)),_xlfn.IFS(_xlpm.MyAuditVal&lt;&gt;"",_xlpm.MyAuditVal,_xlpm.MacVal&lt;&gt;"",_xlpm.MacVal,_xlpm.WinVal&lt;&gt;"",_xlpm.WinVal,_xlpm.CSVVal&lt;&gt;"",_xlpm.CSVVal)),""))</f>
        <v/>
      </c>
      <c r="O621" s="40" t="str" cm="1">
        <f t="array" ref="O621">IF($AB621=0,"",INDEX(My_Audit!P$2:P$456,$AB621))&amp;""</f>
        <v/>
      </c>
      <c r="P621" s="40"/>
      <c r="Q621" s="41" t="str">
        <f>IF(LEFT(N621,4)="Pass","Nist SP 800-88",My_Audit!R621)&amp;""</f>
        <v/>
      </c>
      <c r="R621" s="40"/>
      <c r="S621" s="40"/>
      <c r="T621" s="41" t="str" cm="1">
        <f t="array" ref="T621">IF($AC621=0,"",INDEX(Models!J$2:J$605,$AC621))</f>
        <v/>
      </c>
      <c r="U621" s="40"/>
      <c r="V621" s="40"/>
      <c r="W621" s="79" t="str" cm="1">
        <f t="array" ref="W621">IF(($Z621+$AA621+$AD621)=0,"",ExpandDiagCodes(_xlfn.TEXTJOIN(", ",TRUE,IF($AA621=0,"",INDEX(My_Audit!L$2:L$456,$AA621)),IF($Z621=0,"",INDEX(Output_Mac!AA$2:AA$500,$Z621)),IF($AD621=0,"",INDEX(Output_Win!AA$2:AA$243,$AD621)))))</f>
        <v/>
      </c>
      <c r="Y621" s="80">
        <f>IFERROR(MATCH($A621,CSV!$A$2:$A$510,0),0)</f>
        <v>0</v>
      </c>
      <c r="Z621" s="80">
        <f>IFERROR(MATCH($A621,Output_Mac!$A$2:$A$500,0),0)</f>
        <v>0</v>
      </c>
      <c r="AA621" s="80">
        <f>IFERROR(MATCH($A621,My_Audit!$A$2:$A$456,0),0)</f>
        <v>0</v>
      </c>
      <c r="AB621" s="80">
        <f>IFERROR(MATCH($C621,My_Audit!$B$2:$B$456,0),0)</f>
        <v>0</v>
      </c>
      <c r="AC621" s="80">
        <f>IFERROR(MATCH($E621,Models!$I$2:$I$605,0),0)</f>
        <v>0</v>
      </c>
      <c r="AD621" s="80">
        <f>IFERROR(MATCH($A621,Output_Win!$A$2:$A$243,0),0)</f>
        <v>0</v>
      </c>
    </row>
    <row r="622" spans="1:30">
      <c r="A622" s="40" t="str">
        <f>_xlfn.TEXTJOIN("",TRUE,Input!$A$4,TEXT(ROW(My_Audit!A621)+Input!$A$8-1,"00"))</f>
        <v>W5009</v>
      </c>
      <c r="B622" s="40" t="str">
        <f>_xlfn.TEXTJOIN("-",TRUE,"ITD",Input!$A$2,A622)</f>
        <v>ITD-SHR11749-W5009</v>
      </c>
      <c r="C622" s="41" t="str" cm="1">
        <f t="array" ref="C622">IF(($Y622+$Z622+$AA622+$AD622)=0,"",IFERROR(_xlfn.LET(_xlpm.CSVVal,IF($Y622=0,"",INDEX(CSV!B$2:B$510,$Y622)),_xlpm.MacVal,IF($Z622=0,"",INDEX(Output_Mac!B$2:B$500,$Z622)),_xlpm.WinVal,IF($AD622=0,"",INDEX(Output_Win!B$2:B$243,$AD622)),_xlpm.MyAuditVal,IF($AA622=0,"",INDEX(My_Audit!B$2:B$456,$AA622)),_xlfn.IFS(_xlpm.MyAuditVal&lt;&gt;"",_xlpm.MyAuditVal,_xlpm.MacVal&lt;&gt;"",_xlpm.MacVal,_xlpm.WinVal&lt;&gt;"",_xlpm.WinVal,_xlpm.CSVVal&lt;&gt;"",_xlpm.CSVVal)),""))</f>
        <v/>
      </c>
      <c r="D622" s="41" t="str" cm="1">
        <f t="array" ref="D622">IF(($Y622+$Z622+$AA622+$AD622)=0,"",IFERROR(_xlfn.LET(_xlpm.CSVVal,IF($Y622=0,"",INDEX(CSV!C$2:C$510,$Y622)),_xlpm.MacVal,IF($Z622=0,"",INDEX(Output_Mac!D$2:D$500,$Z622)),_xlpm.WinVal,IF($AD622=0,"",INDEX(Output_Win!D$2:D$243,$AD622)),_xlpm.MyAuditVal,IF($AA622=0,"",INDEX(My_Audit!C$2:C$456,$AA622)),_xlfn.IFS(_xlpm.MyAuditVal&lt;&gt;"",_xlpm.MyAuditVal,_xlpm.MacVal&lt;&gt;"",_xlpm.MacVal,_xlpm.WinVal&lt;&gt;"",_xlpm.WinVal,_xlpm.CSVVal&lt;&gt;"",_xlpm.CSVVal)),""))</f>
        <v/>
      </c>
      <c r="E622" s="41" t="str" cm="1">
        <f t="array" ref="E622">IF(($Y622+$Z622+$AA622+$AD622)=0,"",IFERROR(_xlfn.LET(_xlpm.CSVVal,IF($Y622=0,"",INDEX(CSV!E$2:E$510,$Y622)),_xlpm.MacVal,IF($Z622=0,"",INDEX(Output_Mac!C$2:C$500,$Z622)),_xlpm.WinVal,IF($AD622=0,"",INDEX(Output_Win!C$2:C$243,$AD622)),_xlpm.MyAuditVal,IF($AA622=0,"",INDEX(My_Audit!D$2:D$456,$AA622)),_xlfn.IFS(_xlpm.MyAuditVal&lt;&gt;"",_xlpm.MyAuditVal,_xlpm.MacVal&lt;&gt;"",_xlpm.MacVal,_xlpm.WinVal&lt;&gt;"",_xlpm.WinVal,_xlpm.CSVVal&lt;&gt;"",_xlpm.CSVVal)),""))</f>
        <v/>
      </c>
      <c r="F622" s="41" t="str" cm="1">
        <f t="array" ref="F622">IF(($Y622+$Z622+$AA622+$AD622)=0,"",IFERROR(_xlfn.LET(_xlpm.CSVVal,IF($Y622=0,"",INDEX(CSV!F$2:F$510,$Y622)),_xlpm.MacVal,IF($Z622=0,"",INDEX(Output_Mac!E$2:E$500,$Z622)),_xlpm.WinVal,IF($AD622=0,"",INDEX(Output_Win!E$2:E$243,$AD622)),_xlpm.MyAuditVal,IF($AA622=0,"",INDEX(My_Audit!E$2:E$456,$AA622)),_xlfn.IFS(_xlpm.MyAuditVal&lt;&gt;"",_xlpm.MyAuditVal,_xlpm.MacVal&lt;&gt;"",_xlpm.MacVal,_xlpm.WinVal&lt;&gt;"",_xlpm.WinVal,_xlpm.CSVVal&lt;&gt;"",PROPER(_xlpm.CSVVal))),""))</f>
        <v/>
      </c>
      <c r="G622" s="41" t="str" cm="1">
        <f t="array" ref="G622">IF(($Y622+$Z622+$AA622+$AD622)=0,"",IFERROR(_xlfn.LET(_xlpm.CSVVal,IF($Y622=0,"",INDEX(CSV!G$2:G$510,$Y622)),_xlpm.MacVal,IF($Z622=0,"",INDEX(Output_Mac!G$2:G$500,$Z622)),_xlpm.WinVal,IF($AD622=0,"",INDEX(Output_Win!G$2:G$243,$AD622)),_xlpm.MyAuditVal,IF($AA622=0,"",INDEX(My_Audit!F$2:F$456,$AA622)),_xlfn.IFS(_xlpm.MyAuditVal&lt;&gt;"",_xlpm.MyAuditVal,_xlpm.MacVal&lt;&gt;"",_xlpm.MacVal,_xlpm.WinVal&lt;&gt;"",_xlpm.WinVal,_xlpm.CSVVal&lt;&gt;"",_xlpm.CSVVal)),""))</f>
        <v/>
      </c>
      <c r="H622" s="41" t="str" cm="1">
        <f t="array" ref="H622">IF($Z622&gt;0,INDEX(Output_Mac!H$2:H$500,$Z622),IF($AD622&gt;0,INDEX(Output_Win!H$2:H$243,$AD622),IF($AA622&gt;0,_xlfn.LET(_xlpm.MyAuditVal,INDEX(My_Audit!G$2:G$456,$AA622),IF(_xlpm.MyAuditVal=0,"",_xlpm.MyAuditVal)),"")))</f>
        <v/>
      </c>
      <c r="I622" s="41" t="str" cm="1">
        <f t="array" ref="I622">IF(($Y622+$Z622+$AA622+$AD622)=0,"",IFERROR(_xlfn.LET(_xlpm.CSVVal,IF($Y622=0,"",INDEX(CSV!H$2:H$510,$Y622)),_xlpm.MacVal,IF($Z622=0,"",INDEX(Output_Mac!I$2:I$500,$Z622)),_xlpm.WinVal,IF($AD622=0,"",INDEX(Output_Win!I$2:I$243,$AD622)),_xlpm.MyAuditVal,IF($AA622=0,"",INDEX(My_Audit!H$2:H$456,$AA622)),_xlfn.IFS(_xlpm.MyAuditVal&lt;&gt;"",_xlpm.MyAuditVal,_xlpm.MacVal&lt;&gt;"",_xlpm.MacVal,_xlpm.WinVal&lt;&gt;"",_xlpm.WinVal,_xlpm.CSVVal&lt;&gt;"",_xlpm.CSVVal)),""))</f>
        <v/>
      </c>
      <c r="J622" s="41" t="str" cm="1">
        <f t="array" ref="J622">IF(($Y622+$Z622+$AA622+$AD622)=0,"",IFERROR(_xlfn.LET(_xlpm.CSVVal,IF($Y622=0,"",INDEX(CSV!J$2:J$510,$Y622)),_xlpm.MacVal,IF($Z622=0,"",INDEX(Output_Mac!J$2:J$500,$Z622)),_xlpm.WinVal,IF($AD622=0,"",INDEX(Output_Win!J$2:J$243,$AD622)),_xlpm.MyAuditVal,IF($AA622=0,"",INDEX(My_Audit!I$2:I$456,$AA622)),_xlfn.IFS(_xlpm.MyAuditVal&lt;&gt;"",_xlpm.MyAuditVal,_xlpm.MacVal&lt;&gt;"",_xlpm.MacVal,_xlpm.WinVal&lt;&gt;"",_xlpm.WinVal,_xlpm.CSVVal&lt;&gt;"",_xlpm.CSVVal)),""))</f>
        <v/>
      </c>
      <c r="K622" s="41" t="str" cm="1">
        <f t="array" ref="K622">IF(($Y622+$Z622+$AA622+$AD622)=0,"",IFERROR(_xlfn.LET(_xlpm.CSVVal,IF($Y622=0,"",INDEX(CSV!N$2:N$510,$Y622)),_xlpm.MacVal,IF($Z622=0,"",INDEX(Output_Mac!L$2:L$500,$Z622)),_xlpm.WinVal,IF($AD622=0,"",INDEX(Output_Win!L$2:L$243,$AD622)),_xlpm.MyAuditVal,IF($AA622=0,"",INDEX(My_Audit!J$2:J$456,$AA622)),_xlfn.IFS(_xlpm.MyAuditVal&lt;&gt;"",_xlpm.MyAuditVal,_xlpm.MacVal&lt;&gt;"",_xlpm.MacVal,_xlpm.WinVal&lt;&gt;"",_xlpm.WinVal,_xlpm.CSVVal&lt;&gt;"",_xlpm.CSVVal)),""))</f>
        <v/>
      </c>
      <c r="L622" s="41" t="str" cm="1">
        <f t="array" ref="L622">IF(($Y622+$Z622+$AA622+$AD622)=0,"",IFERROR(_xlfn.LET(_xlpm.CSVVal,IF($Y622=0,"",INDEX(CSV!Q$2:Q$510,$Y622)),_xlpm.MacVal,IF($Z622=0,"",INDEX(Output_Mac!M$2:M$500,$Z622)),_xlpm.WinVal,IF($AD622=0,"",INDEX(Output_Win!M$2:M$243,$AD622)),_xlpm.MyAuditVal,IF($AA622=0,"",INDEX(My_Audit!K$2:K$456,$AA622)),_xlfn.IFS(_xlpm.MyAuditVal&lt;&gt;"",_xlpm.MyAuditVal,_xlpm.MacVal&lt;&gt;"",_xlpm.MacVal,_xlpm.WinVal&lt;&gt;"",_xlpm.WinVal,_xlpm.CSVVal&lt;&gt;"",_xlpm.CSVVal)),""))</f>
        <v/>
      </c>
      <c r="M622" s="41" t="str" cm="1">
        <f t="array" ref="M622">IF(($Y622+$Z622+$AA622+$AD622)=0,"",ExpandDiagCodes(_xlfn.TEXTJOIN(", ",TRUE,IF($AA622=0,"",INDEX(My_Audit!N$2:N$456,$AA622)),IF($Z622=0,"",INDEX(Output_Mac!S$2:S$500,$Z622)),IF($AD622=0,"",INDEX(Output_Win!S$2:S$243,$AD622)),IF($Y622=0,"",INDEX(CSV!AE$2:AE$510,$Y622)))))</f>
        <v/>
      </c>
      <c r="N622" s="41" t="str" cm="1">
        <f t="array" ref="N622">IF(($Y622+$Z622+$AA622+$AD622)=0,"",IFERROR(_xlfn.LET(_xlpm.CSVVal,IF($Y622=0,"",INDEX(CSV!AG$2:AG$510,$Y622)),_xlpm.MacVal,IF($Z622=0,"",INDEX(Output_Mac!T$2:T$500,$Z622)),_xlpm.WinVal,IF($AD622=0,"",INDEX(Output_Win!T$2:T$243,$AD622)),_xlpm.MyAuditVal,IF($AA622=0,"",INDEX(My_Audit!O$2:O$456,$AA622)),_xlfn.IFS(_xlpm.MyAuditVal&lt;&gt;"",_xlpm.MyAuditVal,_xlpm.MacVal&lt;&gt;"",_xlpm.MacVal,_xlpm.WinVal&lt;&gt;"",_xlpm.WinVal,_xlpm.CSVVal&lt;&gt;"",_xlpm.CSVVal)),""))</f>
        <v/>
      </c>
      <c r="O622" s="40" t="str" cm="1">
        <f t="array" ref="O622">IF($AB622=0,"",INDEX(My_Audit!P$2:P$456,$AB622))&amp;""</f>
        <v/>
      </c>
      <c r="P622" s="40"/>
      <c r="Q622" s="41" t="str">
        <f>IF(LEFT(N622,4)="Pass","Nist SP 800-88",My_Audit!R622)&amp;""</f>
        <v/>
      </c>
      <c r="R622" s="40"/>
      <c r="S622" s="40"/>
      <c r="T622" s="41" t="str" cm="1">
        <f t="array" ref="T622">IF($AC622=0,"",INDEX(Models!J$2:J$605,$AC622))</f>
        <v/>
      </c>
      <c r="U622" s="40"/>
      <c r="V622" s="40"/>
      <c r="W622" s="79" t="str" cm="1">
        <f t="array" ref="W622">IF(($Z622+$AA622+$AD622)=0,"",ExpandDiagCodes(_xlfn.TEXTJOIN(", ",TRUE,IF($AA622=0,"",INDEX(My_Audit!L$2:L$456,$AA622)),IF($Z622=0,"",INDEX(Output_Mac!AA$2:AA$500,$Z622)),IF($AD622=0,"",INDEX(Output_Win!AA$2:AA$243,$AD622)))))</f>
        <v/>
      </c>
      <c r="Y622" s="80">
        <f>IFERROR(MATCH($A622,CSV!$A$2:$A$510,0),0)</f>
        <v>0</v>
      </c>
      <c r="Z622" s="80">
        <f>IFERROR(MATCH($A622,Output_Mac!$A$2:$A$500,0),0)</f>
        <v>0</v>
      </c>
      <c r="AA622" s="80">
        <f>IFERROR(MATCH($A622,My_Audit!$A$2:$A$456,0),0)</f>
        <v>0</v>
      </c>
      <c r="AB622" s="80">
        <f>IFERROR(MATCH($C622,My_Audit!$B$2:$B$456,0),0)</f>
        <v>0</v>
      </c>
      <c r="AC622" s="80">
        <f>IFERROR(MATCH($E622,Models!$I$2:$I$605,0),0)</f>
        <v>0</v>
      </c>
      <c r="AD622" s="80">
        <f>IFERROR(MATCH($A622,Output_Win!$A$2:$A$243,0),0)</f>
        <v>0</v>
      </c>
    </row>
    <row r="623" spans="1:30">
      <c r="A623" s="40" t="str">
        <f>_xlfn.TEXTJOIN("",TRUE,Input!$A$4,TEXT(ROW(My_Audit!A622)+Input!$A$8-1,"00"))</f>
        <v>W5010</v>
      </c>
      <c r="B623" s="40" t="str">
        <f>_xlfn.TEXTJOIN("-",TRUE,"ITD",Input!$A$2,A623)</f>
        <v>ITD-SHR11749-W5010</v>
      </c>
      <c r="C623" s="41" t="str" cm="1">
        <f t="array" ref="C623">IF(($Y623+$Z623+$AA623+$AD623)=0,"",IFERROR(_xlfn.LET(_xlpm.CSVVal,IF($Y623=0,"",INDEX(CSV!B$2:B$510,$Y623)),_xlpm.MacVal,IF($Z623=0,"",INDEX(Output_Mac!B$2:B$500,$Z623)),_xlpm.WinVal,IF($AD623=0,"",INDEX(Output_Win!B$2:B$243,$AD623)),_xlpm.MyAuditVal,IF($AA623=0,"",INDEX(My_Audit!B$2:B$456,$AA623)),_xlfn.IFS(_xlpm.MyAuditVal&lt;&gt;"",_xlpm.MyAuditVal,_xlpm.MacVal&lt;&gt;"",_xlpm.MacVal,_xlpm.WinVal&lt;&gt;"",_xlpm.WinVal,_xlpm.CSVVal&lt;&gt;"",_xlpm.CSVVal)),""))</f>
        <v/>
      </c>
      <c r="D623" s="41" t="str" cm="1">
        <f t="array" ref="D623">IF(($Y623+$Z623+$AA623+$AD623)=0,"",IFERROR(_xlfn.LET(_xlpm.CSVVal,IF($Y623=0,"",INDEX(CSV!C$2:C$510,$Y623)),_xlpm.MacVal,IF($Z623=0,"",INDEX(Output_Mac!D$2:D$500,$Z623)),_xlpm.WinVal,IF($AD623=0,"",INDEX(Output_Win!D$2:D$243,$AD623)),_xlpm.MyAuditVal,IF($AA623=0,"",INDEX(My_Audit!C$2:C$456,$AA623)),_xlfn.IFS(_xlpm.MyAuditVal&lt;&gt;"",_xlpm.MyAuditVal,_xlpm.MacVal&lt;&gt;"",_xlpm.MacVal,_xlpm.WinVal&lt;&gt;"",_xlpm.WinVal,_xlpm.CSVVal&lt;&gt;"",_xlpm.CSVVal)),""))</f>
        <v/>
      </c>
      <c r="E623" s="41" t="str" cm="1">
        <f t="array" ref="E623">IF(($Y623+$Z623+$AA623+$AD623)=0,"",IFERROR(_xlfn.LET(_xlpm.CSVVal,IF($Y623=0,"",INDEX(CSV!E$2:E$510,$Y623)),_xlpm.MacVal,IF($Z623=0,"",INDEX(Output_Mac!C$2:C$500,$Z623)),_xlpm.WinVal,IF($AD623=0,"",INDEX(Output_Win!C$2:C$243,$AD623)),_xlpm.MyAuditVal,IF($AA623=0,"",INDEX(My_Audit!D$2:D$456,$AA623)),_xlfn.IFS(_xlpm.MyAuditVal&lt;&gt;"",_xlpm.MyAuditVal,_xlpm.MacVal&lt;&gt;"",_xlpm.MacVal,_xlpm.WinVal&lt;&gt;"",_xlpm.WinVal,_xlpm.CSVVal&lt;&gt;"",_xlpm.CSVVal)),""))</f>
        <v/>
      </c>
      <c r="F623" s="41" t="str" cm="1">
        <f t="array" ref="F623">IF(($Y623+$Z623+$AA623+$AD623)=0,"",IFERROR(_xlfn.LET(_xlpm.CSVVal,IF($Y623=0,"",INDEX(CSV!F$2:F$510,$Y623)),_xlpm.MacVal,IF($Z623=0,"",INDEX(Output_Mac!E$2:E$500,$Z623)),_xlpm.WinVal,IF($AD623=0,"",INDEX(Output_Win!E$2:E$243,$AD623)),_xlpm.MyAuditVal,IF($AA623=0,"",INDEX(My_Audit!E$2:E$456,$AA623)),_xlfn.IFS(_xlpm.MyAuditVal&lt;&gt;"",_xlpm.MyAuditVal,_xlpm.MacVal&lt;&gt;"",_xlpm.MacVal,_xlpm.WinVal&lt;&gt;"",_xlpm.WinVal,_xlpm.CSVVal&lt;&gt;"",PROPER(_xlpm.CSVVal))),""))</f>
        <v/>
      </c>
      <c r="G623" s="41" t="str" cm="1">
        <f t="array" ref="G623">IF(($Y623+$Z623+$AA623+$AD623)=0,"",IFERROR(_xlfn.LET(_xlpm.CSVVal,IF($Y623=0,"",INDEX(CSV!G$2:G$510,$Y623)),_xlpm.MacVal,IF($Z623=0,"",INDEX(Output_Mac!G$2:G$500,$Z623)),_xlpm.WinVal,IF($AD623=0,"",INDEX(Output_Win!G$2:G$243,$AD623)),_xlpm.MyAuditVal,IF($AA623=0,"",INDEX(My_Audit!F$2:F$456,$AA623)),_xlfn.IFS(_xlpm.MyAuditVal&lt;&gt;"",_xlpm.MyAuditVal,_xlpm.MacVal&lt;&gt;"",_xlpm.MacVal,_xlpm.WinVal&lt;&gt;"",_xlpm.WinVal,_xlpm.CSVVal&lt;&gt;"",_xlpm.CSVVal)),""))</f>
        <v/>
      </c>
      <c r="H623" s="41" t="str" cm="1">
        <f t="array" ref="H623">IF($Z623&gt;0,INDEX(Output_Mac!H$2:H$500,$Z623),IF($AD623&gt;0,INDEX(Output_Win!H$2:H$243,$AD623),IF($AA623&gt;0,_xlfn.LET(_xlpm.MyAuditVal,INDEX(My_Audit!G$2:G$456,$AA623),IF(_xlpm.MyAuditVal=0,"",_xlpm.MyAuditVal)),"")))</f>
        <v/>
      </c>
      <c r="I623" s="41" t="str" cm="1">
        <f t="array" ref="I623">IF(($Y623+$Z623+$AA623+$AD623)=0,"",IFERROR(_xlfn.LET(_xlpm.CSVVal,IF($Y623=0,"",INDEX(CSV!H$2:H$510,$Y623)),_xlpm.MacVal,IF($Z623=0,"",INDEX(Output_Mac!I$2:I$500,$Z623)),_xlpm.WinVal,IF($AD623=0,"",INDEX(Output_Win!I$2:I$243,$AD623)),_xlpm.MyAuditVal,IF($AA623=0,"",INDEX(My_Audit!H$2:H$456,$AA623)),_xlfn.IFS(_xlpm.MyAuditVal&lt;&gt;"",_xlpm.MyAuditVal,_xlpm.MacVal&lt;&gt;"",_xlpm.MacVal,_xlpm.WinVal&lt;&gt;"",_xlpm.WinVal,_xlpm.CSVVal&lt;&gt;"",_xlpm.CSVVal)),""))</f>
        <v/>
      </c>
      <c r="J623" s="41" t="str" cm="1">
        <f t="array" ref="J623">IF(($Y623+$Z623+$AA623+$AD623)=0,"",IFERROR(_xlfn.LET(_xlpm.CSVVal,IF($Y623=0,"",INDEX(CSV!J$2:J$510,$Y623)),_xlpm.MacVal,IF($Z623=0,"",INDEX(Output_Mac!J$2:J$500,$Z623)),_xlpm.WinVal,IF($AD623=0,"",INDEX(Output_Win!J$2:J$243,$AD623)),_xlpm.MyAuditVal,IF($AA623=0,"",INDEX(My_Audit!I$2:I$456,$AA623)),_xlfn.IFS(_xlpm.MyAuditVal&lt;&gt;"",_xlpm.MyAuditVal,_xlpm.MacVal&lt;&gt;"",_xlpm.MacVal,_xlpm.WinVal&lt;&gt;"",_xlpm.WinVal,_xlpm.CSVVal&lt;&gt;"",_xlpm.CSVVal)),""))</f>
        <v/>
      </c>
      <c r="K623" s="41" t="str" cm="1">
        <f t="array" ref="K623">IF(($Y623+$Z623+$AA623+$AD623)=0,"",IFERROR(_xlfn.LET(_xlpm.CSVVal,IF($Y623=0,"",INDEX(CSV!N$2:N$510,$Y623)),_xlpm.MacVal,IF($Z623=0,"",INDEX(Output_Mac!L$2:L$500,$Z623)),_xlpm.WinVal,IF($AD623=0,"",INDEX(Output_Win!L$2:L$243,$AD623)),_xlpm.MyAuditVal,IF($AA623=0,"",INDEX(My_Audit!J$2:J$456,$AA623)),_xlfn.IFS(_xlpm.MyAuditVal&lt;&gt;"",_xlpm.MyAuditVal,_xlpm.MacVal&lt;&gt;"",_xlpm.MacVal,_xlpm.WinVal&lt;&gt;"",_xlpm.WinVal,_xlpm.CSVVal&lt;&gt;"",_xlpm.CSVVal)),""))</f>
        <v/>
      </c>
      <c r="L623" s="41" t="str" cm="1">
        <f t="array" ref="L623">IF(($Y623+$Z623+$AA623+$AD623)=0,"",IFERROR(_xlfn.LET(_xlpm.CSVVal,IF($Y623=0,"",INDEX(CSV!Q$2:Q$510,$Y623)),_xlpm.MacVal,IF($Z623=0,"",INDEX(Output_Mac!M$2:M$500,$Z623)),_xlpm.WinVal,IF($AD623=0,"",INDEX(Output_Win!M$2:M$243,$AD623)),_xlpm.MyAuditVal,IF($AA623=0,"",INDEX(My_Audit!K$2:K$456,$AA623)),_xlfn.IFS(_xlpm.MyAuditVal&lt;&gt;"",_xlpm.MyAuditVal,_xlpm.MacVal&lt;&gt;"",_xlpm.MacVal,_xlpm.WinVal&lt;&gt;"",_xlpm.WinVal,_xlpm.CSVVal&lt;&gt;"",_xlpm.CSVVal)),""))</f>
        <v/>
      </c>
      <c r="M623" s="41" t="str" cm="1">
        <f t="array" ref="M623">IF(($Y623+$Z623+$AA623+$AD623)=0,"",ExpandDiagCodes(_xlfn.TEXTJOIN(", ",TRUE,IF($AA623=0,"",INDEX(My_Audit!N$2:N$456,$AA623)),IF($Z623=0,"",INDEX(Output_Mac!S$2:S$500,$Z623)),IF($AD623=0,"",INDEX(Output_Win!S$2:S$243,$AD623)),IF($Y623=0,"",INDEX(CSV!AE$2:AE$510,$Y623)))))</f>
        <v/>
      </c>
      <c r="N623" s="41" t="str" cm="1">
        <f t="array" ref="N623">IF(($Y623+$Z623+$AA623+$AD623)=0,"",IFERROR(_xlfn.LET(_xlpm.CSVVal,IF($Y623=0,"",INDEX(CSV!AG$2:AG$510,$Y623)),_xlpm.MacVal,IF($Z623=0,"",INDEX(Output_Mac!T$2:T$500,$Z623)),_xlpm.WinVal,IF($AD623=0,"",INDEX(Output_Win!T$2:T$243,$AD623)),_xlpm.MyAuditVal,IF($AA623=0,"",INDEX(My_Audit!O$2:O$456,$AA623)),_xlfn.IFS(_xlpm.MyAuditVal&lt;&gt;"",_xlpm.MyAuditVal,_xlpm.MacVal&lt;&gt;"",_xlpm.MacVal,_xlpm.WinVal&lt;&gt;"",_xlpm.WinVal,_xlpm.CSVVal&lt;&gt;"",_xlpm.CSVVal)),""))</f>
        <v/>
      </c>
      <c r="O623" s="40" t="str" cm="1">
        <f t="array" ref="O623">IF($AB623=0,"",INDEX(My_Audit!P$2:P$456,$AB623))&amp;""</f>
        <v/>
      </c>
      <c r="P623" s="40"/>
      <c r="Q623" s="41" t="str">
        <f>IF(LEFT(N623,4)="Pass","Nist SP 800-88",My_Audit!R623)&amp;""</f>
        <v/>
      </c>
      <c r="R623" s="40"/>
      <c r="S623" s="40"/>
      <c r="T623" s="41" t="str" cm="1">
        <f t="array" ref="T623">IF($AC623=0,"",INDEX(Models!J$2:J$605,$AC623))</f>
        <v/>
      </c>
      <c r="U623" s="40"/>
      <c r="V623" s="40"/>
      <c r="W623" s="79" t="str" cm="1">
        <f t="array" ref="W623">IF(($Z623+$AA623+$AD623)=0,"",ExpandDiagCodes(_xlfn.TEXTJOIN(", ",TRUE,IF($AA623=0,"",INDEX(My_Audit!L$2:L$456,$AA623)),IF($Z623=0,"",INDEX(Output_Mac!AA$2:AA$500,$Z623)),IF($AD623=0,"",INDEX(Output_Win!AA$2:AA$243,$AD623)))))</f>
        <v/>
      </c>
      <c r="Y623" s="80">
        <f>IFERROR(MATCH($A623,CSV!$A$2:$A$510,0),0)</f>
        <v>0</v>
      </c>
      <c r="Z623" s="80">
        <f>IFERROR(MATCH($A623,Output_Mac!$A$2:$A$500,0),0)</f>
        <v>0</v>
      </c>
      <c r="AA623" s="80">
        <f>IFERROR(MATCH($A623,My_Audit!$A$2:$A$456,0),0)</f>
        <v>0</v>
      </c>
      <c r="AB623" s="80">
        <f>IFERROR(MATCH($C623,My_Audit!$B$2:$B$456,0),0)</f>
        <v>0</v>
      </c>
      <c r="AC623" s="80">
        <f>IFERROR(MATCH($E623,Models!$I$2:$I$605,0),0)</f>
        <v>0</v>
      </c>
      <c r="AD623" s="80">
        <f>IFERROR(MATCH($A623,Output_Win!$A$2:$A$243,0),0)</f>
        <v>0</v>
      </c>
    </row>
    <row r="624" spans="1:30">
      <c r="A624" s="40" t="str">
        <f>_xlfn.TEXTJOIN("",TRUE,Input!$A$4,TEXT(ROW(My_Audit!A623)+Input!$A$8-1,"00"))</f>
        <v>W5011</v>
      </c>
      <c r="B624" s="40" t="str">
        <f>_xlfn.TEXTJOIN("-",TRUE,"ITD",Input!$A$2,A624)</f>
        <v>ITD-SHR11749-W5011</v>
      </c>
      <c r="C624" s="41" t="str" cm="1">
        <f t="array" ref="C624">IF(($Y624+$Z624+$AA624+$AD624)=0,"",IFERROR(_xlfn.LET(_xlpm.CSVVal,IF($Y624=0,"",INDEX(CSV!B$2:B$510,$Y624)),_xlpm.MacVal,IF($Z624=0,"",INDEX(Output_Mac!B$2:B$500,$Z624)),_xlpm.WinVal,IF($AD624=0,"",INDEX(Output_Win!B$2:B$243,$AD624)),_xlpm.MyAuditVal,IF($AA624=0,"",INDEX(My_Audit!B$2:B$456,$AA624)),_xlfn.IFS(_xlpm.MyAuditVal&lt;&gt;"",_xlpm.MyAuditVal,_xlpm.MacVal&lt;&gt;"",_xlpm.MacVal,_xlpm.WinVal&lt;&gt;"",_xlpm.WinVal,_xlpm.CSVVal&lt;&gt;"",_xlpm.CSVVal)),""))</f>
        <v/>
      </c>
      <c r="D624" s="41" t="str" cm="1">
        <f t="array" ref="D624">IF(($Y624+$Z624+$AA624+$AD624)=0,"",IFERROR(_xlfn.LET(_xlpm.CSVVal,IF($Y624=0,"",INDEX(CSV!C$2:C$510,$Y624)),_xlpm.MacVal,IF($Z624=0,"",INDEX(Output_Mac!D$2:D$500,$Z624)),_xlpm.WinVal,IF($AD624=0,"",INDEX(Output_Win!D$2:D$243,$AD624)),_xlpm.MyAuditVal,IF($AA624=0,"",INDEX(My_Audit!C$2:C$456,$AA624)),_xlfn.IFS(_xlpm.MyAuditVal&lt;&gt;"",_xlpm.MyAuditVal,_xlpm.MacVal&lt;&gt;"",_xlpm.MacVal,_xlpm.WinVal&lt;&gt;"",_xlpm.WinVal,_xlpm.CSVVal&lt;&gt;"",_xlpm.CSVVal)),""))</f>
        <v/>
      </c>
      <c r="E624" s="41" t="str" cm="1">
        <f t="array" ref="E624">IF(($Y624+$Z624+$AA624+$AD624)=0,"",IFERROR(_xlfn.LET(_xlpm.CSVVal,IF($Y624=0,"",INDEX(CSV!E$2:E$510,$Y624)),_xlpm.MacVal,IF($Z624=0,"",INDEX(Output_Mac!C$2:C$500,$Z624)),_xlpm.WinVal,IF($AD624=0,"",INDEX(Output_Win!C$2:C$243,$AD624)),_xlpm.MyAuditVal,IF($AA624=0,"",INDEX(My_Audit!D$2:D$456,$AA624)),_xlfn.IFS(_xlpm.MyAuditVal&lt;&gt;"",_xlpm.MyAuditVal,_xlpm.MacVal&lt;&gt;"",_xlpm.MacVal,_xlpm.WinVal&lt;&gt;"",_xlpm.WinVal,_xlpm.CSVVal&lt;&gt;"",_xlpm.CSVVal)),""))</f>
        <v/>
      </c>
      <c r="F624" s="41" t="str" cm="1">
        <f t="array" ref="F624">IF(($Y624+$Z624+$AA624+$AD624)=0,"",IFERROR(_xlfn.LET(_xlpm.CSVVal,IF($Y624=0,"",INDEX(CSV!F$2:F$510,$Y624)),_xlpm.MacVal,IF($Z624=0,"",INDEX(Output_Mac!E$2:E$500,$Z624)),_xlpm.WinVal,IF($AD624=0,"",INDEX(Output_Win!E$2:E$243,$AD624)),_xlpm.MyAuditVal,IF($AA624=0,"",INDEX(My_Audit!E$2:E$456,$AA624)),_xlfn.IFS(_xlpm.MyAuditVal&lt;&gt;"",_xlpm.MyAuditVal,_xlpm.MacVal&lt;&gt;"",_xlpm.MacVal,_xlpm.WinVal&lt;&gt;"",_xlpm.WinVal,_xlpm.CSVVal&lt;&gt;"",PROPER(_xlpm.CSVVal))),""))</f>
        <v/>
      </c>
      <c r="G624" s="41" t="str" cm="1">
        <f t="array" ref="G624">IF(($Y624+$Z624+$AA624+$AD624)=0,"",IFERROR(_xlfn.LET(_xlpm.CSVVal,IF($Y624=0,"",INDEX(CSV!G$2:G$510,$Y624)),_xlpm.MacVal,IF($Z624=0,"",INDEX(Output_Mac!G$2:G$500,$Z624)),_xlpm.WinVal,IF($AD624=0,"",INDEX(Output_Win!G$2:G$243,$AD624)),_xlpm.MyAuditVal,IF($AA624=0,"",INDEX(My_Audit!F$2:F$456,$AA624)),_xlfn.IFS(_xlpm.MyAuditVal&lt;&gt;"",_xlpm.MyAuditVal,_xlpm.MacVal&lt;&gt;"",_xlpm.MacVal,_xlpm.WinVal&lt;&gt;"",_xlpm.WinVal,_xlpm.CSVVal&lt;&gt;"",_xlpm.CSVVal)),""))</f>
        <v/>
      </c>
      <c r="H624" s="41" t="str" cm="1">
        <f t="array" ref="H624">IF($Z624&gt;0,INDEX(Output_Mac!H$2:H$500,$Z624),IF($AD624&gt;0,INDEX(Output_Win!H$2:H$243,$AD624),IF($AA624&gt;0,_xlfn.LET(_xlpm.MyAuditVal,INDEX(My_Audit!G$2:G$456,$AA624),IF(_xlpm.MyAuditVal=0,"",_xlpm.MyAuditVal)),"")))</f>
        <v/>
      </c>
      <c r="I624" s="41" t="str" cm="1">
        <f t="array" ref="I624">IF(($Y624+$Z624+$AA624+$AD624)=0,"",IFERROR(_xlfn.LET(_xlpm.CSVVal,IF($Y624=0,"",INDEX(CSV!H$2:H$510,$Y624)),_xlpm.MacVal,IF($Z624=0,"",INDEX(Output_Mac!I$2:I$500,$Z624)),_xlpm.WinVal,IF($AD624=0,"",INDEX(Output_Win!I$2:I$243,$AD624)),_xlpm.MyAuditVal,IF($AA624=0,"",INDEX(My_Audit!H$2:H$456,$AA624)),_xlfn.IFS(_xlpm.MyAuditVal&lt;&gt;"",_xlpm.MyAuditVal,_xlpm.MacVal&lt;&gt;"",_xlpm.MacVal,_xlpm.WinVal&lt;&gt;"",_xlpm.WinVal,_xlpm.CSVVal&lt;&gt;"",_xlpm.CSVVal)),""))</f>
        <v/>
      </c>
      <c r="J624" s="41" t="str" cm="1">
        <f t="array" ref="J624">IF(($Y624+$Z624+$AA624+$AD624)=0,"",IFERROR(_xlfn.LET(_xlpm.CSVVal,IF($Y624=0,"",INDEX(CSV!J$2:J$510,$Y624)),_xlpm.MacVal,IF($Z624=0,"",INDEX(Output_Mac!J$2:J$500,$Z624)),_xlpm.WinVal,IF($AD624=0,"",INDEX(Output_Win!J$2:J$243,$AD624)),_xlpm.MyAuditVal,IF($AA624=0,"",INDEX(My_Audit!I$2:I$456,$AA624)),_xlfn.IFS(_xlpm.MyAuditVal&lt;&gt;"",_xlpm.MyAuditVal,_xlpm.MacVal&lt;&gt;"",_xlpm.MacVal,_xlpm.WinVal&lt;&gt;"",_xlpm.WinVal,_xlpm.CSVVal&lt;&gt;"",_xlpm.CSVVal)),""))</f>
        <v/>
      </c>
      <c r="K624" s="41" t="str" cm="1">
        <f t="array" ref="K624">IF(($Y624+$Z624+$AA624+$AD624)=0,"",IFERROR(_xlfn.LET(_xlpm.CSVVal,IF($Y624=0,"",INDEX(CSV!N$2:N$510,$Y624)),_xlpm.MacVal,IF($Z624=0,"",INDEX(Output_Mac!L$2:L$500,$Z624)),_xlpm.WinVal,IF($AD624=0,"",INDEX(Output_Win!L$2:L$243,$AD624)),_xlpm.MyAuditVal,IF($AA624=0,"",INDEX(My_Audit!J$2:J$456,$AA624)),_xlfn.IFS(_xlpm.MyAuditVal&lt;&gt;"",_xlpm.MyAuditVal,_xlpm.MacVal&lt;&gt;"",_xlpm.MacVal,_xlpm.WinVal&lt;&gt;"",_xlpm.WinVal,_xlpm.CSVVal&lt;&gt;"",_xlpm.CSVVal)),""))</f>
        <v/>
      </c>
      <c r="L624" s="41" t="str" cm="1">
        <f t="array" ref="L624">IF(($Y624+$Z624+$AA624+$AD624)=0,"",IFERROR(_xlfn.LET(_xlpm.CSVVal,IF($Y624=0,"",INDEX(CSV!Q$2:Q$510,$Y624)),_xlpm.MacVal,IF($Z624=0,"",INDEX(Output_Mac!M$2:M$500,$Z624)),_xlpm.WinVal,IF($AD624=0,"",INDEX(Output_Win!M$2:M$243,$AD624)),_xlpm.MyAuditVal,IF($AA624=0,"",INDEX(My_Audit!K$2:K$456,$AA624)),_xlfn.IFS(_xlpm.MyAuditVal&lt;&gt;"",_xlpm.MyAuditVal,_xlpm.MacVal&lt;&gt;"",_xlpm.MacVal,_xlpm.WinVal&lt;&gt;"",_xlpm.WinVal,_xlpm.CSVVal&lt;&gt;"",_xlpm.CSVVal)),""))</f>
        <v/>
      </c>
      <c r="M624" s="41" t="str" cm="1">
        <f t="array" ref="M624">IF(($Y624+$Z624+$AA624+$AD624)=0,"",ExpandDiagCodes(_xlfn.TEXTJOIN(", ",TRUE,IF($AA624=0,"",INDEX(My_Audit!N$2:N$456,$AA624)),IF($Z624=0,"",INDEX(Output_Mac!S$2:S$500,$Z624)),IF($AD624=0,"",INDEX(Output_Win!S$2:S$243,$AD624)),IF($Y624=0,"",INDEX(CSV!AE$2:AE$510,$Y624)))))</f>
        <v/>
      </c>
      <c r="N624" s="41" t="str" cm="1">
        <f t="array" ref="N624">IF(($Y624+$Z624+$AA624+$AD624)=0,"",IFERROR(_xlfn.LET(_xlpm.CSVVal,IF($Y624=0,"",INDEX(CSV!AG$2:AG$510,$Y624)),_xlpm.MacVal,IF($Z624=0,"",INDEX(Output_Mac!T$2:T$500,$Z624)),_xlpm.WinVal,IF($AD624=0,"",INDEX(Output_Win!T$2:T$243,$AD624)),_xlpm.MyAuditVal,IF($AA624=0,"",INDEX(My_Audit!O$2:O$456,$AA624)),_xlfn.IFS(_xlpm.MyAuditVal&lt;&gt;"",_xlpm.MyAuditVal,_xlpm.MacVal&lt;&gt;"",_xlpm.MacVal,_xlpm.WinVal&lt;&gt;"",_xlpm.WinVal,_xlpm.CSVVal&lt;&gt;"",_xlpm.CSVVal)),""))</f>
        <v/>
      </c>
      <c r="O624" s="40" t="str" cm="1">
        <f t="array" ref="O624">IF($AB624=0,"",INDEX(My_Audit!P$2:P$456,$AB624))&amp;""</f>
        <v/>
      </c>
      <c r="P624" s="40"/>
      <c r="Q624" s="41" t="str">
        <f>IF(LEFT(N624,4)="Pass","Nist SP 800-88",My_Audit!R624)&amp;""</f>
        <v/>
      </c>
      <c r="R624" s="40"/>
      <c r="S624" s="40"/>
      <c r="T624" s="41" t="str" cm="1">
        <f t="array" ref="T624">IF($AC624=0,"",INDEX(Models!J$2:J$605,$AC624))</f>
        <v/>
      </c>
      <c r="U624" s="40"/>
      <c r="V624" s="40"/>
      <c r="W624" s="79" t="str" cm="1">
        <f t="array" ref="W624">IF(($Z624+$AA624+$AD624)=0,"",ExpandDiagCodes(_xlfn.TEXTJOIN(", ",TRUE,IF($AA624=0,"",INDEX(My_Audit!L$2:L$456,$AA624)),IF($Z624=0,"",INDEX(Output_Mac!AA$2:AA$500,$Z624)),IF($AD624=0,"",INDEX(Output_Win!AA$2:AA$243,$AD624)))))</f>
        <v/>
      </c>
      <c r="Y624" s="80">
        <f>IFERROR(MATCH($A624,CSV!$A$2:$A$510,0),0)</f>
        <v>0</v>
      </c>
      <c r="Z624" s="80">
        <f>IFERROR(MATCH($A624,Output_Mac!$A$2:$A$500,0),0)</f>
        <v>0</v>
      </c>
      <c r="AA624" s="80">
        <f>IFERROR(MATCH($A624,My_Audit!$A$2:$A$456,0),0)</f>
        <v>0</v>
      </c>
      <c r="AB624" s="80">
        <f>IFERROR(MATCH($C624,My_Audit!$B$2:$B$456,0),0)</f>
        <v>0</v>
      </c>
      <c r="AC624" s="80">
        <f>IFERROR(MATCH($E624,Models!$I$2:$I$605,0),0)</f>
        <v>0</v>
      </c>
      <c r="AD624" s="80">
        <f>IFERROR(MATCH($A624,Output_Win!$A$2:$A$243,0),0)</f>
        <v>0</v>
      </c>
    </row>
    <row r="625" spans="1:30">
      <c r="A625" s="40" t="str">
        <f>_xlfn.TEXTJOIN("",TRUE,Input!$A$4,TEXT(ROW(My_Audit!A624)+Input!$A$8-1,"00"))</f>
        <v>W5012</v>
      </c>
      <c r="B625" s="40" t="str">
        <f>_xlfn.TEXTJOIN("-",TRUE,"ITD",Input!$A$2,A625)</f>
        <v>ITD-SHR11749-W5012</v>
      </c>
      <c r="C625" s="41" t="str" cm="1">
        <f t="array" ref="C625">IF(($Y625+$Z625+$AA625+$AD625)=0,"",IFERROR(_xlfn.LET(_xlpm.CSVVal,IF($Y625=0,"",INDEX(CSV!B$2:B$510,$Y625)),_xlpm.MacVal,IF($Z625=0,"",INDEX(Output_Mac!B$2:B$500,$Z625)),_xlpm.WinVal,IF($AD625=0,"",INDEX(Output_Win!B$2:B$243,$AD625)),_xlpm.MyAuditVal,IF($AA625=0,"",INDEX(My_Audit!B$2:B$456,$AA625)),_xlfn.IFS(_xlpm.MyAuditVal&lt;&gt;"",_xlpm.MyAuditVal,_xlpm.MacVal&lt;&gt;"",_xlpm.MacVal,_xlpm.WinVal&lt;&gt;"",_xlpm.WinVal,_xlpm.CSVVal&lt;&gt;"",_xlpm.CSVVal)),""))</f>
        <v/>
      </c>
      <c r="D625" s="41" t="str" cm="1">
        <f t="array" ref="D625">IF(($Y625+$Z625+$AA625+$AD625)=0,"",IFERROR(_xlfn.LET(_xlpm.CSVVal,IF($Y625=0,"",INDEX(CSV!C$2:C$510,$Y625)),_xlpm.MacVal,IF($Z625=0,"",INDEX(Output_Mac!D$2:D$500,$Z625)),_xlpm.WinVal,IF($AD625=0,"",INDEX(Output_Win!D$2:D$243,$AD625)),_xlpm.MyAuditVal,IF($AA625=0,"",INDEX(My_Audit!C$2:C$456,$AA625)),_xlfn.IFS(_xlpm.MyAuditVal&lt;&gt;"",_xlpm.MyAuditVal,_xlpm.MacVal&lt;&gt;"",_xlpm.MacVal,_xlpm.WinVal&lt;&gt;"",_xlpm.WinVal,_xlpm.CSVVal&lt;&gt;"",_xlpm.CSVVal)),""))</f>
        <v/>
      </c>
      <c r="E625" s="41" t="str" cm="1">
        <f t="array" ref="E625">IF(($Y625+$Z625+$AA625+$AD625)=0,"",IFERROR(_xlfn.LET(_xlpm.CSVVal,IF($Y625=0,"",INDEX(CSV!E$2:E$510,$Y625)),_xlpm.MacVal,IF($Z625=0,"",INDEX(Output_Mac!C$2:C$500,$Z625)),_xlpm.WinVal,IF($AD625=0,"",INDEX(Output_Win!C$2:C$243,$AD625)),_xlpm.MyAuditVal,IF($AA625=0,"",INDEX(My_Audit!D$2:D$456,$AA625)),_xlfn.IFS(_xlpm.MyAuditVal&lt;&gt;"",_xlpm.MyAuditVal,_xlpm.MacVal&lt;&gt;"",_xlpm.MacVal,_xlpm.WinVal&lt;&gt;"",_xlpm.WinVal,_xlpm.CSVVal&lt;&gt;"",_xlpm.CSVVal)),""))</f>
        <v/>
      </c>
      <c r="F625" s="41" t="str" cm="1">
        <f t="array" ref="F625">IF(($Y625+$Z625+$AA625+$AD625)=0,"",IFERROR(_xlfn.LET(_xlpm.CSVVal,IF($Y625=0,"",INDEX(CSV!F$2:F$510,$Y625)),_xlpm.MacVal,IF($Z625=0,"",INDEX(Output_Mac!E$2:E$500,$Z625)),_xlpm.WinVal,IF($AD625=0,"",INDEX(Output_Win!E$2:E$243,$AD625)),_xlpm.MyAuditVal,IF($AA625=0,"",INDEX(My_Audit!E$2:E$456,$AA625)),_xlfn.IFS(_xlpm.MyAuditVal&lt;&gt;"",_xlpm.MyAuditVal,_xlpm.MacVal&lt;&gt;"",_xlpm.MacVal,_xlpm.WinVal&lt;&gt;"",_xlpm.WinVal,_xlpm.CSVVal&lt;&gt;"",PROPER(_xlpm.CSVVal))),""))</f>
        <v/>
      </c>
      <c r="G625" s="41" t="str" cm="1">
        <f t="array" ref="G625">IF(($Y625+$Z625+$AA625+$AD625)=0,"",IFERROR(_xlfn.LET(_xlpm.CSVVal,IF($Y625=0,"",INDEX(CSV!G$2:G$510,$Y625)),_xlpm.MacVal,IF($Z625=0,"",INDEX(Output_Mac!G$2:G$500,$Z625)),_xlpm.WinVal,IF($AD625=0,"",INDEX(Output_Win!G$2:G$243,$AD625)),_xlpm.MyAuditVal,IF($AA625=0,"",INDEX(My_Audit!F$2:F$456,$AA625)),_xlfn.IFS(_xlpm.MyAuditVal&lt;&gt;"",_xlpm.MyAuditVal,_xlpm.MacVal&lt;&gt;"",_xlpm.MacVal,_xlpm.WinVal&lt;&gt;"",_xlpm.WinVal,_xlpm.CSVVal&lt;&gt;"",_xlpm.CSVVal)),""))</f>
        <v/>
      </c>
      <c r="H625" s="41" t="str" cm="1">
        <f t="array" ref="H625">IF($Z625&gt;0,INDEX(Output_Mac!H$2:H$500,$Z625),IF($AD625&gt;0,INDEX(Output_Win!H$2:H$243,$AD625),IF($AA625&gt;0,_xlfn.LET(_xlpm.MyAuditVal,INDEX(My_Audit!G$2:G$456,$AA625),IF(_xlpm.MyAuditVal=0,"",_xlpm.MyAuditVal)),"")))</f>
        <v/>
      </c>
      <c r="I625" s="41" t="str" cm="1">
        <f t="array" ref="I625">IF(($Y625+$Z625+$AA625+$AD625)=0,"",IFERROR(_xlfn.LET(_xlpm.CSVVal,IF($Y625=0,"",INDEX(CSV!H$2:H$510,$Y625)),_xlpm.MacVal,IF($Z625=0,"",INDEX(Output_Mac!I$2:I$500,$Z625)),_xlpm.WinVal,IF($AD625=0,"",INDEX(Output_Win!I$2:I$243,$AD625)),_xlpm.MyAuditVal,IF($AA625=0,"",INDEX(My_Audit!H$2:H$456,$AA625)),_xlfn.IFS(_xlpm.MyAuditVal&lt;&gt;"",_xlpm.MyAuditVal,_xlpm.MacVal&lt;&gt;"",_xlpm.MacVal,_xlpm.WinVal&lt;&gt;"",_xlpm.WinVal,_xlpm.CSVVal&lt;&gt;"",_xlpm.CSVVal)),""))</f>
        <v/>
      </c>
      <c r="J625" s="41" t="str" cm="1">
        <f t="array" ref="J625">IF(($Y625+$Z625+$AA625+$AD625)=0,"",IFERROR(_xlfn.LET(_xlpm.CSVVal,IF($Y625=0,"",INDEX(CSV!J$2:J$510,$Y625)),_xlpm.MacVal,IF($Z625=0,"",INDEX(Output_Mac!J$2:J$500,$Z625)),_xlpm.WinVal,IF($AD625=0,"",INDEX(Output_Win!J$2:J$243,$AD625)),_xlpm.MyAuditVal,IF($AA625=0,"",INDEX(My_Audit!I$2:I$456,$AA625)),_xlfn.IFS(_xlpm.MyAuditVal&lt;&gt;"",_xlpm.MyAuditVal,_xlpm.MacVal&lt;&gt;"",_xlpm.MacVal,_xlpm.WinVal&lt;&gt;"",_xlpm.WinVal,_xlpm.CSVVal&lt;&gt;"",_xlpm.CSVVal)),""))</f>
        <v/>
      </c>
      <c r="K625" s="41" t="str" cm="1">
        <f t="array" ref="K625">IF(($Y625+$Z625+$AA625+$AD625)=0,"",IFERROR(_xlfn.LET(_xlpm.CSVVal,IF($Y625=0,"",INDEX(CSV!N$2:N$510,$Y625)),_xlpm.MacVal,IF($Z625=0,"",INDEX(Output_Mac!L$2:L$500,$Z625)),_xlpm.WinVal,IF($AD625=0,"",INDEX(Output_Win!L$2:L$243,$AD625)),_xlpm.MyAuditVal,IF($AA625=0,"",INDEX(My_Audit!J$2:J$456,$AA625)),_xlfn.IFS(_xlpm.MyAuditVal&lt;&gt;"",_xlpm.MyAuditVal,_xlpm.MacVal&lt;&gt;"",_xlpm.MacVal,_xlpm.WinVal&lt;&gt;"",_xlpm.WinVal,_xlpm.CSVVal&lt;&gt;"",_xlpm.CSVVal)),""))</f>
        <v/>
      </c>
      <c r="L625" s="41" t="str" cm="1">
        <f t="array" ref="L625">IF(($Y625+$Z625+$AA625+$AD625)=0,"",IFERROR(_xlfn.LET(_xlpm.CSVVal,IF($Y625=0,"",INDEX(CSV!Q$2:Q$510,$Y625)),_xlpm.MacVal,IF($Z625=0,"",INDEX(Output_Mac!M$2:M$500,$Z625)),_xlpm.WinVal,IF($AD625=0,"",INDEX(Output_Win!M$2:M$243,$AD625)),_xlpm.MyAuditVal,IF($AA625=0,"",INDEX(My_Audit!K$2:K$456,$AA625)),_xlfn.IFS(_xlpm.MyAuditVal&lt;&gt;"",_xlpm.MyAuditVal,_xlpm.MacVal&lt;&gt;"",_xlpm.MacVal,_xlpm.WinVal&lt;&gt;"",_xlpm.WinVal,_xlpm.CSVVal&lt;&gt;"",_xlpm.CSVVal)),""))</f>
        <v/>
      </c>
      <c r="M625" s="41" t="str" cm="1">
        <f t="array" ref="M625">IF(($Y625+$Z625+$AA625+$AD625)=0,"",ExpandDiagCodes(_xlfn.TEXTJOIN(", ",TRUE,IF($AA625=0,"",INDEX(My_Audit!N$2:N$456,$AA625)),IF($Z625=0,"",INDEX(Output_Mac!S$2:S$500,$Z625)),IF($AD625=0,"",INDEX(Output_Win!S$2:S$243,$AD625)),IF($Y625=0,"",INDEX(CSV!AE$2:AE$510,$Y625)))))</f>
        <v/>
      </c>
      <c r="N625" s="41" t="str" cm="1">
        <f t="array" ref="N625">IF(($Y625+$Z625+$AA625+$AD625)=0,"",IFERROR(_xlfn.LET(_xlpm.CSVVal,IF($Y625=0,"",INDEX(CSV!AG$2:AG$510,$Y625)),_xlpm.MacVal,IF($Z625=0,"",INDEX(Output_Mac!T$2:T$500,$Z625)),_xlpm.WinVal,IF($AD625=0,"",INDEX(Output_Win!T$2:T$243,$AD625)),_xlpm.MyAuditVal,IF($AA625=0,"",INDEX(My_Audit!O$2:O$456,$AA625)),_xlfn.IFS(_xlpm.MyAuditVal&lt;&gt;"",_xlpm.MyAuditVal,_xlpm.MacVal&lt;&gt;"",_xlpm.MacVal,_xlpm.WinVal&lt;&gt;"",_xlpm.WinVal,_xlpm.CSVVal&lt;&gt;"",_xlpm.CSVVal)),""))</f>
        <v/>
      </c>
      <c r="O625" s="40" t="str" cm="1">
        <f t="array" ref="O625">IF($AB625=0,"",INDEX(My_Audit!P$2:P$456,$AB625))&amp;""</f>
        <v/>
      </c>
      <c r="P625" s="40"/>
      <c r="Q625" s="41" t="str">
        <f>IF(LEFT(N625,4)="Pass","Nist SP 800-88",My_Audit!R625)&amp;""</f>
        <v/>
      </c>
      <c r="R625" s="40"/>
      <c r="S625" s="40"/>
      <c r="T625" s="41" t="str" cm="1">
        <f t="array" ref="T625">IF($AC625=0,"",INDEX(Models!J$2:J$605,$AC625))</f>
        <v/>
      </c>
      <c r="U625" s="40"/>
      <c r="V625" s="40"/>
      <c r="W625" s="79" t="str" cm="1">
        <f t="array" ref="W625">IF(($Z625+$AA625+$AD625)=0,"",ExpandDiagCodes(_xlfn.TEXTJOIN(", ",TRUE,IF($AA625=0,"",INDEX(My_Audit!L$2:L$456,$AA625)),IF($Z625=0,"",INDEX(Output_Mac!AA$2:AA$500,$Z625)),IF($AD625=0,"",INDEX(Output_Win!AA$2:AA$243,$AD625)))))</f>
        <v/>
      </c>
      <c r="Y625" s="80">
        <f>IFERROR(MATCH($A625,CSV!$A$2:$A$510,0),0)</f>
        <v>0</v>
      </c>
      <c r="Z625" s="80">
        <f>IFERROR(MATCH($A625,Output_Mac!$A$2:$A$500,0),0)</f>
        <v>0</v>
      </c>
      <c r="AA625" s="80">
        <f>IFERROR(MATCH($A625,My_Audit!$A$2:$A$456,0),0)</f>
        <v>0</v>
      </c>
      <c r="AB625" s="80">
        <f>IFERROR(MATCH($C625,My_Audit!$B$2:$B$456,0),0)</f>
        <v>0</v>
      </c>
      <c r="AC625" s="80">
        <f>IFERROR(MATCH($E625,Models!$I$2:$I$605,0),0)</f>
        <v>0</v>
      </c>
      <c r="AD625" s="80">
        <f>IFERROR(MATCH($A625,Output_Win!$A$2:$A$243,0),0)</f>
        <v>0</v>
      </c>
    </row>
    <row r="626" spans="1:30">
      <c r="A626" s="40" t="str">
        <f>_xlfn.TEXTJOIN("",TRUE,Input!$A$4,TEXT(ROW(My_Audit!A625)+Input!$A$8-1,"00"))</f>
        <v>W5013</v>
      </c>
      <c r="B626" s="40" t="str">
        <f>_xlfn.TEXTJOIN("-",TRUE,"ITD",Input!$A$2,A626)</f>
        <v>ITD-SHR11749-W5013</v>
      </c>
      <c r="C626" s="41" t="str" cm="1">
        <f t="array" ref="C626">IF(($Y626+$Z626+$AA626+$AD626)=0,"",IFERROR(_xlfn.LET(_xlpm.CSVVal,IF($Y626=0,"",INDEX(CSV!B$2:B$510,$Y626)),_xlpm.MacVal,IF($Z626=0,"",INDEX(Output_Mac!B$2:B$500,$Z626)),_xlpm.WinVal,IF($AD626=0,"",INDEX(Output_Win!B$2:B$243,$AD626)),_xlpm.MyAuditVal,IF($AA626=0,"",INDEX(My_Audit!B$2:B$456,$AA626)),_xlfn.IFS(_xlpm.MyAuditVal&lt;&gt;"",_xlpm.MyAuditVal,_xlpm.MacVal&lt;&gt;"",_xlpm.MacVal,_xlpm.WinVal&lt;&gt;"",_xlpm.WinVal,_xlpm.CSVVal&lt;&gt;"",_xlpm.CSVVal)),""))</f>
        <v/>
      </c>
      <c r="D626" s="41" t="str" cm="1">
        <f t="array" ref="D626">IF(($Y626+$Z626+$AA626+$AD626)=0,"",IFERROR(_xlfn.LET(_xlpm.CSVVal,IF($Y626=0,"",INDEX(CSV!C$2:C$510,$Y626)),_xlpm.MacVal,IF($Z626=0,"",INDEX(Output_Mac!D$2:D$500,$Z626)),_xlpm.WinVal,IF($AD626=0,"",INDEX(Output_Win!D$2:D$243,$AD626)),_xlpm.MyAuditVal,IF($AA626=0,"",INDEX(My_Audit!C$2:C$456,$AA626)),_xlfn.IFS(_xlpm.MyAuditVal&lt;&gt;"",_xlpm.MyAuditVal,_xlpm.MacVal&lt;&gt;"",_xlpm.MacVal,_xlpm.WinVal&lt;&gt;"",_xlpm.WinVal,_xlpm.CSVVal&lt;&gt;"",_xlpm.CSVVal)),""))</f>
        <v/>
      </c>
      <c r="E626" s="41" t="str" cm="1">
        <f t="array" ref="E626">IF(($Y626+$Z626+$AA626+$AD626)=0,"",IFERROR(_xlfn.LET(_xlpm.CSVVal,IF($Y626=0,"",INDEX(CSV!E$2:E$510,$Y626)),_xlpm.MacVal,IF($Z626=0,"",INDEX(Output_Mac!C$2:C$500,$Z626)),_xlpm.WinVal,IF($AD626=0,"",INDEX(Output_Win!C$2:C$243,$AD626)),_xlpm.MyAuditVal,IF($AA626=0,"",INDEX(My_Audit!D$2:D$456,$AA626)),_xlfn.IFS(_xlpm.MyAuditVal&lt;&gt;"",_xlpm.MyAuditVal,_xlpm.MacVal&lt;&gt;"",_xlpm.MacVal,_xlpm.WinVal&lt;&gt;"",_xlpm.WinVal,_xlpm.CSVVal&lt;&gt;"",_xlpm.CSVVal)),""))</f>
        <v/>
      </c>
      <c r="F626" s="41" t="str" cm="1">
        <f t="array" ref="F626">IF(($Y626+$Z626+$AA626+$AD626)=0,"",IFERROR(_xlfn.LET(_xlpm.CSVVal,IF($Y626=0,"",INDEX(CSV!F$2:F$510,$Y626)),_xlpm.MacVal,IF($Z626=0,"",INDEX(Output_Mac!E$2:E$500,$Z626)),_xlpm.WinVal,IF($AD626=0,"",INDEX(Output_Win!E$2:E$243,$AD626)),_xlpm.MyAuditVal,IF($AA626=0,"",INDEX(My_Audit!E$2:E$456,$AA626)),_xlfn.IFS(_xlpm.MyAuditVal&lt;&gt;"",_xlpm.MyAuditVal,_xlpm.MacVal&lt;&gt;"",_xlpm.MacVal,_xlpm.WinVal&lt;&gt;"",_xlpm.WinVal,_xlpm.CSVVal&lt;&gt;"",PROPER(_xlpm.CSVVal))),""))</f>
        <v/>
      </c>
      <c r="G626" s="41" t="str" cm="1">
        <f t="array" ref="G626">IF(($Y626+$Z626+$AA626+$AD626)=0,"",IFERROR(_xlfn.LET(_xlpm.CSVVal,IF($Y626=0,"",INDEX(CSV!G$2:G$510,$Y626)),_xlpm.MacVal,IF($Z626=0,"",INDEX(Output_Mac!G$2:G$500,$Z626)),_xlpm.WinVal,IF($AD626=0,"",INDEX(Output_Win!G$2:G$243,$AD626)),_xlpm.MyAuditVal,IF($AA626=0,"",INDEX(My_Audit!F$2:F$456,$AA626)),_xlfn.IFS(_xlpm.MyAuditVal&lt;&gt;"",_xlpm.MyAuditVal,_xlpm.MacVal&lt;&gt;"",_xlpm.MacVal,_xlpm.WinVal&lt;&gt;"",_xlpm.WinVal,_xlpm.CSVVal&lt;&gt;"",_xlpm.CSVVal)),""))</f>
        <v/>
      </c>
      <c r="H626" s="41" t="str" cm="1">
        <f t="array" ref="H626">IF($Z626&gt;0,INDEX(Output_Mac!H$2:H$500,$Z626),IF($AD626&gt;0,INDEX(Output_Win!H$2:H$243,$AD626),IF($AA626&gt;0,_xlfn.LET(_xlpm.MyAuditVal,INDEX(My_Audit!G$2:G$456,$AA626),IF(_xlpm.MyAuditVal=0,"",_xlpm.MyAuditVal)),"")))</f>
        <v/>
      </c>
      <c r="I626" s="41" t="str" cm="1">
        <f t="array" ref="I626">IF(($Y626+$Z626+$AA626+$AD626)=0,"",IFERROR(_xlfn.LET(_xlpm.CSVVal,IF($Y626=0,"",INDEX(CSV!H$2:H$510,$Y626)),_xlpm.MacVal,IF($Z626=0,"",INDEX(Output_Mac!I$2:I$500,$Z626)),_xlpm.WinVal,IF($AD626=0,"",INDEX(Output_Win!I$2:I$243,$AD626)),_xlpm.MyAuditVal,IF($AA626=0,"",INDEX(My_Audit!H$2:H$456,$AA626)),_xlfn.IFS(_xlpm.MyAuditVal&lt;&gt;"",_xlpm.MyAuditVal,_xlpm.MacVal&lt;&gt;"",_xlpm.MacVal,_xlpm.WinVal&lt;&gt;"",_xlpm.WinVal,_xlpm.CSVVal&lt;&gt;"",_xlpm.CSVVal)),""))</f>
        <v/>
      </c>
      <c r="J626" s="41" t="str" cm="1">
        <f t="array" ref="J626">IF(($Y626+$Z626+$AA626+$AD626)=0,"",IFERROR(_xlfn.LET(_xlpm.CSVVal,IF($Y626=0,"",INDEX(CSV!J$2:J$510,$Y626)),_xlpm.MacVal,IF($Z626=0,"",INDEX(Output_Mac!J$2:J$500,$Z626)),_xlpm.WinVal,IF($AD626=0,"",INDEX(Output_Win!J$2:J$243,$AD626)),_xlpm.MyAuditVal,IF($AA626=0,"",INDEX(My_Audit!I$2:I$456,$AA626)),_xlfn.IFS(_xlpm.MyAuditVal&lt;&gt;"",_xlpm.MyAuditVal,_xlpm.MacVal&lt;&gt;"",_xlpm.MacVal,_xlpm.WinVal&lt;&gt;"",_xlpm.WinVal,_xlpm.CSVVal&lt;&gt;"",_xlpm.CSVVal)),""))</f>
        <v/>
      </c>
      <c r="K626" s="41" t="str" cm="1">
        <f t="array" ref="K626">IF(($Y626+$Z626+$AA626+$AD626)=0,"",IFERROR(_xlfn.LET(_xlpm.CSVVal,IF($Y626=0,"",INDEX(CSV!N$2:N$510,$Y626)),_xlpm.MacVal,IF($Z626=0,"",INDEX(Output_Mac!L$2:L$500,$Z626)),_xlpm.WinVal,IF($AD626=0,"",INDEX(Output_Win!L$2:L$243,$AD626)),_xlpm.MyAuditVal,IF($AA626=0,"",INDEX(My_Audit!J$2:J$456,$AA626)),_xlfn.IFS(_xlpm.MyAuditVal&lt;&gt;"",_xlpm.MyAuditVal,_xlpm.MacVal&lt;&gt;"",_xlpm.MacVal,_xlpm.WinVal&lt;&gt;"",_xlpm.WinVal,_xlpm.CSVVal&lt;&gt;"",_xlpm.CSVVal)),""))</f>
        <v/>
      </c>
      <c r="L626" s="41" t="str" cm="1">
        <f t="array" ref="L626">IF(($Y626+$Z626+$AA626+$AD626)=0,"",IFERROR(_xlfn.LET(_xlpm.CSVVal,IF($Y626=0,"",INDEX(CSV!Q$2:Q$510,$Y626)),_xlpm.MacVal,IF($Z626=0,"",INDEX(Output_Mac!M$2:M$500,$Z626)),_xlpm.WinVal,IF($AD626=0,"",INDEX(Output_Win!M$2:M$243,$AD626)),_xlpm.MyAuditVal,IF($AA626=0,"",INDEX(My_Audit!K$2:K$456,$AA626)),_xlfn.IFS(_xlpm.MyAuditVal&lt;&gt;"",_xlpm.MyAuditVal,_xlpm.MacVal&lt;&gt;"",_xlpm.MacVal,_xlpm.WinVal&lt;&gt;"",_xlpm.WinVal,_xlpm.CSVVal&lt;&gt;"",_xlpm.CSVVal)),""))</f>
        <v/>
      </c>
      <c r="M626" s="41" t="str" cm="1">
        <f t="array" ref="M626">IF(($Y626+$Z626+$AA626+$AD626)=0,"",ExpandDiagCodes(_xlfn.TEXTJOIN(", ",TRUE,IF($AA626=0,"",INDEX(My_Audit!N$2:N$456,$AA626)),IF($Z626=0,"",INDEX(Output_Mac!S$2:S$500,$Z626)),IF($AD626=0,"",INDEX(Output_Win!S$2:S$243,$AD626)),IF($Y626=0,"",INDEX(CSV!AE$2:AE$510,$Y626)))))</f>
        <v/>
      </c>
      <c r="N626" s="41" t="str" cm="1">
        <f t="array" ref="N626">IF(($Y626+$Z626+$AA626+$AD626)=0,"",IFERROR(_xlfn.LET(_xlpm.CSVVal,IF($Y626=0,"",INDEX(CSV!AG$2:AG$510,$Y626)),_xlpm.MacVal,IF($Z626=0,"",INDEX(Output_Mac!T$2:T$500,$Z626)),_xlpm.WinVal,IF($AD626=0,"",INDEX(Output_Win!T$2:T$243,$AD626)),_xlpm.MyAuditVal,IF($AA626=0,"",INDEX(My_Audit!O$2:O$456,$AA626)),_xlfn.IFS(_xlpm.MyAuditVal&lt;&gt;"",_xlpm.MyAuditVal,_xlpm.MacVal&lt;&gt;"",_xlpm.MacVal,_xlpm.WinVal&lt;&gt;"",_xlpm.WinVal,_xlpm.CSVVal&lt;&gt;"",_xlpm.CSVVal)),""))</f>
        <v/>
      </c>
      <c r="O626" s="40" t="str" cm="1">
        <f t="array" ref="O626">IF($AB626=0,"",INDEX(My_Audit!P$2:P$456,$AB626))&amp;""</f>
        <v/>
      </c>
      <c r="P626" s="40"/>
      <c r="Q626" s="41" t="str">
        <f>IF(LEFT(N626,4)="Pass","Nist SP 800-88",My_Audit!R626)&amp;""</f>
        <v/>
      </c>
      <c r="R626" s="40"/>
      <c r="S626" s="40"/>
      <c r="T626" s="41" t="str" cm="1">
        <f t="array" ref="T626">IF($AC626=0,"",INDEX(Models!J$2:J$605,$AC626))</f>
        <v/>
      </c>
      <c r="U626" s="40"/>
      <c r="V626" s="40"/>
      <c r="W626" s="79" t="str" cm="1">
        <f t="array" ref="W626">IF(($Z626+$AA626+$AD626)=0,"",ExpandDiagCodes(_xlfn.TEXTJOIN(", ",TRUE,IF($AA626=0,"",INDEX(My_Audit!L$2:L$456,$AA626)),IF($Z626=0,"",INDEX(Output_Mac!AA$2:AA$500,$Z626)),IF($AD626=0,"",INDEX(Output_Win!AA$2:AA$243,$AD626)))))</f>
        <v/>
      </c>
      <c r="Y626" s="80">
        <f>IFERROR(MATCH($A626,CSV!$A$2:$A$510,0),0)</f>
        <v>0</v>
      </c>
      <c r="Z626" s="80">
        <f>IFERROR(MATCH($A626,Output_Mac!$A$2:$A$500,0),0)</f>
        <v>0</v>
      </c>
      <c r="AA626" s="80">
        <f>IFERROR(MATCH($A626,My_Audit!$A$2:$A$456,0),0)</f>
        <v>0</v>
      </c>
      <c r="AB626" s="80">
        <f>IFERROR(MATCH($C626,My_Audit!$B$2:$B$456,0),0)</f>
        <v>0</v>
      </c>
      <c r="AC626" s="80">
        <f>IFERROR(MATCH($E626,Models!$I$2:$I$605,0),0)</f>
        <v>0</v>
      </c>
      <c r="AD626" s="80">
        <f>IFERROR(MATCH($A626,Output_Win!$A$2:$A$243,0),0)</f>
        <v>0</v>
      </c>
    </row>
    <row r="627" spans="1:30">
      <c r="A627" s="40" t="str">
        <f>_xlfn.TEXTJOIN("",TRUE,Input!$A$4,TEXT(ROW(My_Audit!A626)+Input!$A$8-1,"00"))</f>
        <v>W5014</v>
      </c>
      <c r="B627" s="40" t="str">
        <f>_xlfn.TEXTJOIN("-",TRUE,"ITD",Input!$A$2,A627)</f>
        <v>ITD-SHR11749-W5014</v>
      </c>
      <c r="C627" s="41" t="str" cm="1">
        <f t="array" ref="C627">IF(($Y627+$Z627+$AA627+$AD627)=0,"",IFERROR(_xlfn.LET(_xlpm.CSVVal,IF($Y627=0,"",INDEX(CSV!B$2:B$510,$Y627)),_xlpm.MacVal,IF($Z627=0,"",INDEX(Output_Mac!B$2:B$500,$Z627)),_xlpm.WinVal,IF($AD627=0,"",INDEX(Output_Win!B$2:B$243,$AD627)),_xlpm.MyAuditVal,IF($AA627=0,"",INDEX(My_Audit!B$2:B$456,$AA627)),_xlfn.IFS(_xlpm.MyAuditVal&lt;&gt;"",_xlpm.MyAuditVal,_xlpm.MacVal&lt;&gt;"",_xlpm.MacVal,_xlpm.WinVal&lt;&gt;"",_xlpm.WinVal,_xlpm.CSVVal&lt;&gt;"",_xlpm.CSVVal)),""))</f>
        <v/>
      </c>
      <c r="D627" s="41" t="str" cm="1">
        <f t="array" ref="D627">IF(($Y627+$Z627+$AA627+$AD627)=0,"",IFERROR(_xlfn.LET(_xlpm.CSVVal,IF($Y627=0,"",INDEX(CSV!C$2:C$510,$Y627)),_xlpm.MacVal,IF($Z627=0,"",INDEX(Output_Mac!D$2:D$500,$Z627)),_xlpm.WinVal,IF($AD627=0,"",INDEX(Output_Win!D$2:D$243,$AD627)),_xlpm.MyAuditVal,IF($AA627=0,"",INDEX(My_Audit!C$2:C$456,$AA627)),_xlfn.IFS(_xlpm.MyAuditVal&lt;&gt;"",_xlpm.MyAuditVal,_xlpm.MacVal&lt;&gt;"",_xlpm.MacVal,_xlpm.WinVal&lt;&gt;"",_xlpm.WinVal,_xlpm.CSVVal&lt;&gt;"",_xlpm.CSVVal)),""))</f>
        <v/>
      </c>
      <c r="E627" s="41" t="str" cm="1">
        <f t="array" ref="E627">IF(($Y627+$Z627+$AA627+$AD627)=0,"",IFERROR(_xlfn.LET(_xlpm.CSVVal,IF($Y627=0,"",INDEX(CSV!E$2:E$510,$Y627)),_xlpm.MacVal,IF($Z627=0,"",INDEX(Output_Mac!C$2:C$500,$Z627)),_xlpm.WinVal,IF($AD627=0,"",INDEX(Output_Win!C$2:C$243,$AD627)),_xlpm.MyAuditVal,IF($AA627=0,"",INDEX(My_Audit!D$2:D$456,$AA627)),_xlfn.IFS(_xlpm.MyAuditVal&lt;&gt;"",_xlpm.MyAuditVal,_xlpm.MacVal&lt;&gt;"",_xlpm.MacVal,_xlpm.WinVal&lt;&gt;"",_xlpm.WinVal,_xlpm.CSVVal&lt;&gt;"",_xlpm.CSVVal)),""))</f>
        <v/>
      </c>
      <c r="F627" s="41" t="str" cm="1">
        <f t="array" ref="F627">IF(($Y627+$Z627+$AA627+$AD627)=0,"",IFERROR(_xlfn.LET(_xlpm.CSVVal,IF($Y627=0,"",INDEX(CSV!F$2:F$510,$Y627)),_xlpm.MacVal,IF($Z627=0,"",INDEX(Output_Mac!E$2:E$500,$Z627)),_xlpm.WinVal,IF($AD627=0,"",INDEX(Output_Win!E$2:E$243,$AD627)),_xlpm.MyAuditVal,IF($AA627=0,"",INDEX(My_Audit!E$2:E$456,$AA627)),_xlfn.IFS(_xlpm.MyAuditVal&lt;&gt;"",_xlpm.MyAuditVal,_xlpm.MacVal&lt;&gt;"",_xlpm.MacVal,_xlpm.WinVal&lt;&gt;"",_xlpm.WinVal,_xlpm.CSVVal&lt;&gt;"",PROPER(_xlpm.CSVVal))),""))</f>
        <v/>
      </c>
      <c r="G627" s="41" t="str" cm="1">
        <f t="array" ref="G627">IF(($Y627+$Z627+$AA627+$AD627)=0,"",IFERROR(_xlfn.LET(_xlpm.CSVVal,IF($Y627=0,"",INDEX(CSV!G$2:G$510,$Y627)),_xlpm.MacVal,IF($Z627=0,"",INDEX(Output_Mac!G$2:G$500,$Z627)),_xlpm.WinVal,IF($AD627=0,"",INDEX(Output_Win!G$2:G$243,$AD627)),_xlpm.MyAuditVal,IF($AA627=0,"",INDEX(My_Audit!F$2:F$456,$AA627)),_xlfn.IFS(_xlpm.MyAuditVal&lt;&gt;"",_xlpm.MyAuditVal,_xlpm.MacVal&lt;&gt;"",_xlpm.MacVal,_xlpm.WinVal&lt;&gt;"",_xlpm.WinVal,_xlpm.CSVVal&lt;&gt;"",_xlpm.CSVVal)),""))</f>
        <v/>
      </c>
      <c r="H627" s="41" t="str" cm="1">
        <f t="array" ref="H627">IF($Z627&gt;0,INDEX(Output_Mac!H$2:H$500,$Z627),IF($AD627&gt;0,INDEX(Output_Win!H$2:H$243,$AD627),IF($AA627&gt;0,_xlfn.LET(_xlpm.MyAuditVal,INDEX(My_Audit!G$2:G$456,$AA627),IF(_xlpm.MyAuditVal=0,"",_xlpm.MyAuditVal)),"")))</f>
        <v/>
      </c>
      <c r="I627" s="41" t="str" cm="1">
        <f t="array" ref="I627">IF(($Y627+$Z627+$AA627+$AD627)=0,"",IFERROR(_xlfn.LET(_xlpm.CSVVal,IF($Y627=0,"",INDEX(CSV!H$2:H$510,$Y627)),_xlpm.MacVal,IF($Z627=0,"",INDEX(Output_Mac!I$2:I$500,$Z627)),_xlpm.WinVal,IF($AD627=0,"",INDEX(Output_Win!I$2:I$243,$AD627)),_xlpm.MyAuditVal,IF($AA627=0,"",INDEX(My_Audit!H$2:H$456,$AA627)),_xlfn.IFS(_xlpm.MyAuditVal&lt;&gt;"",_xlpm.MyAuditVal,_xlpm.MacVal&lt;&gt;"",_xlpm.MacVal,_xlpm.WinVal&lt;&gt;"",_xlpm.WinVal,_xlpm.CSVVal&lt;&gt;"",_xlpm.CSVVal)),""))</f>
        <v/>
      </c>
      <c r="J627" s="41" t="str" cm="1">
        <f t="array" ref="J627">IF(($Y627+$Z627+$AA627+$AD627)=0,"",IFERROR(_xlfn.LET(_xlpm.CSVVal,IF($Y627=0,"",INDEX(CSV!J$2:J$510,$Y627)),_xlpm.MacVal,IF($Z627=0,"",INDEX(Output_Mac!J$2:J$500,$Z627)),_xlpm.WinVal,IF($AD627=0,"",INDEX(Output_Win!J$2:J$243,$AD627)),_xlpm.MyAuditVal,IF($AA627=0,"",INDEX(My_Audit!I$2:I$456,$AA627)),_xlfn.IFS(_xlpm.MyAuditVal&lt;&gt;"",_xlpm.MyAuditVal,_xlpm.MacVal&lt;&gt;"",_xlpm.MacVal,_xlpm.WinVal&lt;&gt;"",_xlpm.WinVal,_xlpm.CSVVal&lt;&gt;"",_xlpm.CSVVal)),""))</f>
        <v/>
      </c>
      <c r="K627" s="41" t="str" cm="1">
        <f t="array" ref="K627">IF(($Y627+$Z627+$AA627+$AD627)=0,"",IFERROR(_xlfn.LET(_xlpm.CSVVal,IF($Y627=0,"",INDEX(CSV!N$2:N$510,$Y627)),_xlpm.MacVal,IF($Z627=0,"",INDEX(Output_Mac!L$2:L$500,$Z627)),_xlpm.WinVal,IF($AD627=0,"",INDEX(Output_Win!L$2:L$243,$AD627)),_xlpm.MyAuditVal,IF($AA627=0,"",INDEX(My_Audit!J$2:J$456,$AA627)),_xlfn.IFS(_xlpm.MyAuditVal&lt;&gt;"",_xlpm.MyAuditVal,_xlpm.MacVal&lt;&gt;"",_xlpm.MacVal,_xlpm.WinVal&lt;&gt;"",_xlpm.WinVal,_xlpm.CSVVal&lt;&gt;"",_xlpm.CSVVal)),""))</f>
        <v/>
      </c>
      <c r="L627" s="41" t="str" cm="1">
        <f t="array" ref="L627">IF(($Y627+$Z627+$AA627+$AD627)=0,"",IFERROR(_xlfn.LET(_xlpm.CSVVal,IF($Y627=0,"",INDEX(CSV!Q$2:Q$510,$Y627)),_xlpm.MacVal,IF($Z627=0,"",INDEX(Output_Mac!M$2:M$500,$Z627)),_xlpm.WinVal,IF($AD627=0,"",INDEX(Output_Win!M$2:M$243,$AD627)),_xlpm.MyAuditVal,IF($AA627=0,"",INDEX(My_Audit!K$2:K$456,$AA627)),_xlfn.IFS(_xlpm.MyAuditVal&lt;&gt;"",_xlpm.MyAuditVal,_xlpm.MacVal&lt;&gt;"",_xlpm.MacVal,_xlpm.WinVal&lt;&gt;"",_xlpm.WinVal,_xlpm.CSVVal&lt;&gt;"",_xlpm.CSVVal)),""))</f>
        <v/>
      </c>
      <c r="M627" s="41" t="str" cm="1">
        <f t="array" ref="M627">IF(($Y627+$Z627+$AA627+$AD627)=0,"",ExpandDiagCodes(_xlfn.TEXTJOIN(", ",TRUE,IF($AA627=0,"",INDEX(My_Audit!N$2:N$456,$AA627)),IF($Z627=0,"",INDEX(Output_Mac!S$2:S$500,$Z627)),IF($AD627=0,"",INDEX(Output_Win!S$2:S$243,$AD627)),IF($Y627=0,"",INDEX(CSV!AE$2:AE$510,$Y627)))))</f>
        <v/>
      </c>
      <c r="N627" s="41" t="str" cm="1">
        <f t="array" ref="N627">IF(($Y627+$Z627+$AA627+$AD627)=0,"",IFERROR(_xlfn.LET(_xlpm.CSVVal,IF($Y627=0,"",INDEX(CSV!AG$2:AG$510,$Y627)),_xlpm.MacVal,IF($Z627=0,"",INDEX(Output_Mac!T$2:T$500,$Z627)),_xlpm.WinVal,IF($AD627=0,"",INDEX(Output_Win!T$2:T$243,$AD627)),_xlpm.MyAuditVal,IF($AA627=0,"",INDEX(My_Audit!O$2:O$456,$AA627)),_xlfn.IFS(_xlpm.MyAuditVal&lt;&gt;"",_xlpm.MyAuditVal,_xlpm.MacVal&lt;&gt;"",_xlpm.MacVal,_xlpm.WinVal&lt;&gt;"",_xlpm.WinVal,_xlpm.CSVVal&lt;&gt;"",_xlpm.CSVVal)),""))</f>
        <v/>
      </c>
      <c r="O627" s="40" t="str" cm="1">
        <f t="array" ref="O627">IF($AB627=0,"",INDEX(My_Audit!P$2:P$456,$AB627))&amp;""</f>
        <v/>
      </c>
      <c r="P627" s="40"/>
      <c r="Q627" s="41" t="str">
        <f>IF(LEFT(N627,4)="Pass","Nist SP 800-88",My_Audit!R627)&amp;""</f>
        <v/>
      </c>
      <c r="R627" s="40"/>
      <c r="S627" s="40"/>
      <c r="T627" s="41" t="str" cm="1">
        <f t="array" ref="T627">IF($AC627=0,"",INDEX(Models!J$2:J$605,$AC627))</f>
        <v/>
      </c>
      <c r="U627" s="40"/>
      <c r="V627" s="40"/>
      <c r="W627" s="79" t="str" cm="1">
        <f t="array" ref="W627">IF(($Z627+$AA627+$AD627)=0,"",ExpandDiagCodes(_xlfn.TEXTJOIN(", ",TRUE,IF($AA627=0,"",INDEX(My_Audit!L$2:L$456,$AA627)),IF($Z627=0,"",INDEX(Output_Mac!AA$2:AA$500,$Z627)),IF($AD627=0,"",INDEX(Output_Win!AA$2:AA$243,$AD627)))))</f>
        <v/>
      </c>
      <c r="Y627" s="80">
        <f>IFERROR(MATCH($A627,CSV!$A$2:$A$510,0),0)</f>
        <v>0</v>
      </c>
      <c r="Z627" s="80">
        <f>IFERROR(MATCH($A627,Output_Mac!$A$2:$A$500,0),0)</f>
        <v>0</v>
      </c>
      <c r="AA627" s="80">
        <f>IFERROR(MATCH($A627,My_Audit!$A$2:$A$456,0),0)</f>
        <v>0</v>
      </c>
      <c r="AB627" s="80">
        <f>IFERROR(MATCH($C627,My_Audit!$B$2:$B$456,0),0)</f>
        <v>0</v>
      </c>
      <c r="AC627" s="80">
        <f>IFERROR(MATCH($E627,Models!$I$2:$I$605,0),0)</f>
        <v>0</v>
      </c>
      <c r="AD627" s="80">
        <f>IFERROR(MATCH($A627,Output_Win!$A$2:$A$243,0),0)</f>
        <v>0</v>
      </c>
    </row>
    <row r="628" spans="1:30">
      <c r="A628" s="40" t="str">
        <f>_xlfn.TEXTJOIN("",TRUE,Input!$A$4,TEXT(ROW(My_Audit!A627)+Input!$A$8-1,"00"))</f>
        <v>W5015</v>
      </c>
      <c r="B628" s="40" t="str">
        <f>_xlfn.TEXTJOIN("-",TRUE,"ITD",Input!$A$2,A628)</f>
        <v>ITD-SHR11749-W5015</v>
      </c>
      <c r="C628" s="41" t="str" cm="1">
        <f t="array" ref="C628">IF(($Y628+$Z628+$AA628+$AD628)=0,"",IFERROR(_xlfn.LET(_xlpm.CSVVal,IF($Y628=0,"",INDEX(CSV!B$2:B$510,$Y628)),_xlpm.MacVal,IF($Z628=0,"",INDEX(Output_Mac!B$2:B$500,$Z628)),_xlpm.WinVal,IF($AD628=0,"",INDEX(Output_Win!B$2:B$243,$AD628)),_xlpm.MyAuditVal,IF($AA628=0,"",INDEX(My_Audit!B$2:B$456,$AA628)),_xlfn.IFS(_xlpm.MyAuditVal&lt;&gt;"",_xlpm.MyAuditVal,_xlpm.MacVal&lt;&gt;"",_xlpm.MacVal,_xlpm.WinVal&lt;&gt;"",_xlpm.WinVal,_xlpm.CSVVal&lt;&gt;"",_xlpm.CSVVal)),""))</f>
        <v/>
      </c>
      <c r="D628" s="41" t="str" cm="1">
        <f t="array" ref="D628">IF(($Y628+$Z628+$AA628+$AD628)=0,"",IFERROR(_xlfn.LET(_xlpm.CSVVal,IF($Y628=0,"",INDEX(CSV!C$2:C$510,$Y628)),_xlpm.MacVal,IF($Z628=0,"",INDEX(Output_Mac!D$2:D$500,$Z628)),_xlpm.WinVal,IF($AD628=0,"",INDEX(Output_Win!D$2:D$243,$AD628)),_xlpm.MyAuditVal,IF($AA628=0,"",INDEX(My_Audit!C$2:C$456,$AA628)),_xlfn.IFS(_xlpm.MyAuditVal&lt;&gt;"",_xlpm.MyAuditVal,_xlpm.MacVal&lt;&gt;"",_xlpm.MacVal,_xlpm.WinVal&lt;&gt;"",_xlpm.WinVal,_xlpm.CSVVal&lt;&gt;"",_xlpm.CSVVal)),""))</f>
        <v/>
      </c>
      <c r="E628" s="41" t="str" cm="1">
        <f t="array" ref="E628">IF(($Y628+$Z628+$AA628+$AD628)=0,"",IFERROR(_xlfn.LET(_xlpm.CSVVal,IF($Y628=0,"",INDEX(CSV!E$2:E$510,$Y628)),_xlpm.MacVal,IF($Z628=0,"",INDEX(Output_Mac!C$2:C$500,$Z628)),_xlpm.WinVal,IF($AD628=0,"",INDEX(Output_Win!C$2:C$243,$AD628)),_xlpm.MyAuditVal,IF($AA628=0,"",INDEX(My_Audit!D$2:D$456,$AA628)),_xlfn.IFS(_xlpm.MyAuditVal&lt;&gt;"",_xlpm.MyAuditVal,_xlpm.MacVal&lt;&gt;"",_xlpm.MacVal,_xlpm.WinVal&lt;&gt;"",_xlpm.WinVal,_xlpm.CSVVal&lt;&gt;"",_xlpm.CSVVal)),""))</f>
        <v/>
      </c>
      <c r="F628" s="41" t="str" cm="1">
        <f t="array" ref="F628">IF(($Y628+$Z628+$AA628+$AD628)=0,"",IFERROR(_xlfn.LET(_xlpm.CSVVal,IF($Y628=0,"",INDEX(CSV!F$2:F$510,$Y628)),_xlpm.MacVal,IF($Z628=0,"",INDEX(Output_Mac!E$2:E$500,$Z628)),_xlpm.WinVal,IF($AD628=0,"",INDEX(Output_Win!E$2:E$243,$AD628)),_xlpm.MyAuditVal,IF($AA628=0,"",INDEX(My_Audit!E$2:E$456,$AA628)),_xlfn.IFS(_xlpm.MyAuditVal&lt;&gt;"",_xlpm.MyAuditVal,_xlpm.MacVal&lt;&gt;"",_xlpm.MacVal,_xlpm.WinVal&lt;&gt;"",_xlpm.WinVal,_xlpm.CSVVal&lt;&gt;"",PROPER(_xlpm.CSVVal))),""))</f>
        <v/>
      </c>
      <c r="G628" s="41" t="str" cm="1">
        <f t="array" ref="G628">IF(($Y628+$Z628+$AA628+$AD628)=0,"",IFERROR(_xlfn.LET(_xlpm.CSVVal,IF($Y628=0,"",INDEX(CSV!G$2:G$510,$Y628)),_xlpm.MacVal,IF($Z628=0,"",INDEX(Output_Mac!G$2:G$500,$Z628)),_xlpm.WinVal,IF($AD628=0,"",INDEX(Output_Win!G$2:G$243,$AD628)),_xlpm.MyAuditVal,IF($AA628=0,"",INDEX(My_Audit!F$2:F$456,$AA628)),_xlfn.IFS(_xlpm.MyAuditVal&lt;&gt;"",_xlpm.MyAuditVal,_xlpm.MacVal&lt;&gt;"",_xlpm.MacVal,_xlpm.WinVal&lt;&gt;"",_xlpm.WinVal,_xlpm.CSVVal&lt;&gt;"",_xlpm.CSVVal)),""))</f>
        <v/>
      </c>
      <c r="H628" s="41" t="str" cm="1">
        <f t="array" ref="H628">IF($Z628&gt;0,INDEX(Output_Mac!H$2:H$500,$Z628),IF($AD628&gt;0,INDEX(Output_Win!H$2:H$243,$AD628),IF($AA628&gt;0,_xlfn.LET(_xlpm.MyAuditVal,INDEX(My_Audit!G$2:G$456,$AA628),IF(_xlpm.MyAuditVal=0,"",_xlpm.MyAuditVal)),"")))</f>
        <v/>
      </c>
      <c r="I628" s="41" t="str" cm="1">
        <f t="array" ref="I628">IF(($Y628+$Z628+$AA628+$AD628)=0,"",IFERROR(_xlfn.LET(_xlpm.CSVVal,IF($Y628=0,"",INDEX(CSV!H$2:H$510,$Y628)),_xlpm.MacVal,IF($Z628=0,"",INDEX(Output_Mac!I$2:I$500,$Z628)),_xlpm.WinVal,IF($AD628=0,"",INDEX(Output_Win!I$2:I$243,$AD628)),_xlpm.MyAuditVal,IF($AA628=0,"",INDEX(My_Audit!H$2:H$456,$AA628)),_xlfn.IFS(_xlpm.MyAuditVal&lt;&gt;"",_xlpm.MyAuditVal,_xlpm.MacVal&lt;&gt;"",_xlpm.MacVal,_xlpm.WinVal&lt;&gt;"",_xlpm.WinVal,_xlpm.CSVVal&lt;&gt;"",_xlpm.CSVVal)),""))</f>
        <v/>
      </c>
      <c r="J628" s="41" t="str" cm="1">
        <f t="array" ref="J628">IF(($Y628+$Z628+$AA628+$AD628)=0,"",IFERROR(_xlfn.LET(_xlpm.CSVVal,IF($Y628=0,"",INDEX(CSV!J$2:J$510,$Y628)),_xlpm.MacVal,IF($Z628=0,"",INDEX(Output_Mac!J$2:J$500,$Z628)),_xlpm.WinVal,IF($AD628=0,"",INDEX(Output_Win!J$2:J$243,$AD628)),_xlpm.MyAuditVal,IF($AA628=0,"",INDEX(My_Audit!I$2:I$456,$AA628)),_xlfn.IFS(_xlpm.MyAuditVal&lt;&gt;"",_xlpm.MyAuditVal,_xlpm.MacVal&lt;&gt;"",_xlpm.MacVal,_xlpm.WinVal&lt;&gt;"",_xlpm.WinVal,_xlpm.CSVVal&lt;&gt;"",_xlpm.CSVVal)),""))</f>
        <v/>
      </c>
      <c r="K628" s="41" t="str" cm="1">
        <f t="array" ref="K628">IF(($Y628+$Z628+$AA628+$AD628)=0,"",IFERROR(_xlfn.LET(_xlpm.CSVVal,IF($Y628=0,"",INDEX(CSV!N$2:N$510,$Y628)),_xlpm.MacVal,IF($Z628=0,"",INDEX(Output_Mac!L$2:L$500,$Z628)),_xlpm.WinVal,IF($AD628=0,"",INDEX(Output_Win!L$2:L$243,$AD628)),_xlpm.MyAuditVal,IF($AA628=0,"",INDEX(My_Audit!J$2:J$456,$AA628)),_xlfn.IFS(_xlpm.MyAuditVal&lt;&gt;"",_xlpm.MyAuditVal,_xlpm.MacVal&lt;&gt;"",_xlpm.MacVal,_xlpm.WinVal&lt;&gt;"",_xlpm.WinVal,_xlpm.CSVVal&lt;&gt;"",_xlpm.CSVVal)),""))</f>
        <v/>
      </c>
      <c r="L628" s="41" t="str" cm="1">
        <f t="array" ref="L628">IF(($Y628+$Z628+$AA628+$AD628)=0,"",IFERROR(_xlfn.LET(_xlpm.CSVVal,IF($Y628=0,"",INDEX(CSV!Q$2:Q$510,$Y628)),_xlpm.MacVal,IF($Z628=0,"",INDEX(Output_Mac!M$2:M$500,$Z628)),_xlpm.WinVal,IF($AD628=0,"",INDEX(Output_Win!M$2:M$243,$AD628)),_xlpm.MyAuditVal,IF($AA628=0,"",INDEX(My_Audit!K$2:K$456,$AA628)),_xlfn.IFS(_xlpm.MyAuditVal&lt;&gt;"",_xlpm.MyAuditVal,_xlpm.MacVal&lt;&gt;"",_xlpm.MacVal,_xlpm.WinVal&lt;&gt;"",_xlpm.WinVal,_xlpm.CSVVal&lt;&gt;"",_xlpm.CSVVal)),""))</f>
        <v/>
      </c>
      <c r="M628" s="41" t="str" cm="1">
        <f t="array" ref="M628">IF(($Y628+$Z628+$AA628+$AD628)=0,"",ExpandDiagCodes(_xlfn.TEXTJOIN(", ",TRUE,IF($AA628=0,"",INDEX(My_Audit!N$2:N$456,$AA628)),IF($Z628=0,"",INDEX(Output_Mac!S$2:S$500,$Z628)),IF($AD628=0,"",INDEX(Output_Win!S$2:S$243,$AD628)),IF($Y628=0,"",INDEX(CSV!AE$2:AE$510,$Y628)))))</f>
        <v/>
      </c>
      <c r="N628" s="41" t="str" cm="1">
        <f t="array" ref="N628">IF(($Y628+$Z628+$AA628+$AD628)=0,"",IFERROR(_xlfn.LET(_xlpm.CSVVal,IF($Y628=0,"",INDEX(CSV!AG$2:AG$510,$Y628)),_xlpm.MacVal,IF($Z628=0,"",INDEX(Output_Mac!T$2:T$500,$Z628)),_xlpm.WinVal,IF($AD628=0,"",INDEX(Output_Win!T$2:T$243,$AD628)),_xlpm.MyAuditVal,IF($AA628=0,"",INDEX(My_Audit!O$2:O$456,$AA628)),_xlfn.IFS(_xlpm.MyAuditVal&lt;&gt;"",_xlpm.MyAuditVal,_xlpm.MacVal&lt;&gt;"",_xlpm.MacVal,_xlpm.WinVal&lt;&gt;"",_xlpm.WinVal,_xlpm.CSVVal&lt;&gt;"",_xlpm.CSVVal)),""))</f>
        <v/>
      </c>
      <c r="O628" s="40" t="str" cm="1">
        <f t="array" ref="O628">IF($AB628=0,"",INDEX(My_Audit!P$2:P$456,$AB628))&amp;""</f>
        <v/>
      </c>
      <c r="P628" s="40"/>
      <c r="Q628" s="41" t="str">
        <f>IF(LEFT(N628,4)="Pass","Nist SP 800-88",My_Audit!R628)&amp;""</f>
        <v/>
      </c>
      <c r="R628" s="40"/>
      <c r="S628" s="40"/>
      <c r="T628" s="41" t="str" cm="1">
        <f t="array" ref="T628">IF($AC628=0,"",INDEX(Models!J$2:J$605,$AC628))</f>
        <v/>
      </c>
      <c r="U628" s="40"/>
      <c r="V628" s="40"/>
      <c r="W628" s="79" t="str" cm="1">
        <f t="array" ref="W628">IF(($Z628+$AA628+$AD628)=0,"",ExpandDiagCodes(_xlfn.TEXTJOIN(", ",TRUE,IF($AA628=0,"",INDEX(My_Audit!L$2:L$456,$AA628)),IF($Z628=0,"",INDEX(Output_Mac!AA$2:AA$500,$Z628)),IF($AD628=0,"",INDEX(Output_Win!AA$2:AA$243,$AD628)))))</f>
        <v/>
      </c>
      <c r="Y628" s="80">
        <f>IFERROR(MATCH($A628,CSV!$A$2:$A$510,0),0)</f>
        <v>0</v>
      </c>
      <c r="Z628" s="80">
        <f>IFERROR(MATCH($A628,Output_Mac!$A$2:$A$500,0),0)</f>
        <v>0</v>
      </c>
      <c r="AA628" s="80">
        <f>IFERROR(MATCH($A628,My_Audit!$A$2:$A$456,0),0)</f>
        <v>0</v>
      </c>
      <c r="AB628" s="80">
        <f>IFERROR(MATCH($C628,My_Audit!$B$2:$B$456,0),0)</f>
        <v>0</v>
      </c>
      <c r="AC628" s="80">
        <f>IFERROR(MATCH($E628,Models!$I$2:$I$605,0),0)</f>
        <v>0</v>
      </c>
      <c r="AD628" s="80">
        <f>IFERROR(MATCH($A628,Output_Win!$A$2:$A$243,0),0)</f>
        <v>0</v>
      </c>
    </row>
    <row r="629" spans="1:30">
      <c r="A629" s="40" t="str">
        <f>_xlfn.TEXTJOIN("",TRUE,Input!$A$4,TEXT(ROW(My_Audit!A628)+Input!$A$8-1,"00"))</f>
        <v>W5016</v>
      </c>
      <c r="B629" s="40" t="str">
        <f>_xlfn.TEXTJOIN("-",TRUE,"ITD",Input!$A$2,A629)</f>
        <v>ITD-SHR11749-W5016</v>
      </c>
      <c r="C629" s="41" t="str" cm="1">
        <f t="array" ref="C629">IF(($Y629+$Z629+$AA629+$AD629)=0,"",IFERROR(_xlfn.LET(_xlpm.CSVVal,IF($Y629=0,"",INDEX(CSV!B$2:B$510,$Y629)),_xlpm.MacVal,IF($Z629=0,"",INDEX(Output_Mac!B$2:B$500,$Z629)),_xlpm.WinVal,IF($AD629=0,"",INDEX(Output_Win!B$2:B$243,$AD629)),_xlpm.MyAuditVal,IF($AA629=0,"",INDEX(My_Audit!B$2:B$456,$AA629)),_xlfn.IFS(_xlpm.MyAuditVal&lt;&gt;"",_xlpm.MyAuditVal,_xlpm.MacVal&lt;&gt;"",_xlpm.MacVal,_xlpm.WinVal&lt;&gt;"",_xlpm.WinVal,_xlpm.CSVVal&lt;&gt;"",_xlpm.CSVVal)),""))</f>
        <v/>
      </c>
      <c r="D629" s="41" t="str" cm="1">
        <f t="array" ref="D629">IF(($Y629+$Z629+$AA629+$AD629)=0,"",IFERROR(_xlfn.LET(_xlpm.CSVVal,IF($Y629=0,"",INDEX(CSV!C$2:C$510,$Y629)),_xlpm.MacVal,IF($Z629=0,"",INDEX(Output_Mac!D$2:D$500,$Z629)),_xlpm.WinVal,IF($AD629=0,"",INDEX(Output_Win!D$2:D$243,$AD629)),_xlpm.MyAuditVal,IF($AA629=0,"",INDEX(My_Audit!C$2:C$456,$AA629)),_xlfn.IFS(_xlpm.MyAuditVal&lt;&gt;"",_xlpm.MyAuditVal,_xlpm.MacVal&lt;&gt;"",_xlpm.MacVal,_xlpm.WinVal&lt;&gt;"",_xlpm.WinVal,_xlpm.CSVVal&lt;&gt;"",_xlpm.CSVVal)),""))</f>
        <v/>
      </c>
      <c r="E629" s="41" t="str" cm="1">
        <f t="array" ref="E629">IF(($Y629+$Z629+$AA629+$AD629)=0,"",IFERROR(_xlfn.LET(_xlpm.CSVVal,IF($Y629=0,"",INDEX(CSV!E$2:E$510,$Y629)),_xlpm.MacVal,IF($Z629=0,"",INDEX(Output_Mac!C$2:C$500,$Z629)),_xlpm.WinVal,IF($AD629=0,"",INDEX(Output_Win!C$2:C$243,$AD629)),_xlpm.MyAuditVal,IF($AA629=0,"",INDEX(My_Audit!D$2:D$456,$AA629)),_xlfn.IFS(_xlpm.MyAuditVal&lt;&gt;"",_xlpm.MyAuditVal,_xlpm.MacVal&lt;&gt;"",_xlpm.MacVal,_xlpm.WinVal&lt;&gt;"",_xlpm.WinVal,_xlpm.CSVVal&lt;&gt;"",_xlpm.CSVVal)),""))</f>
        <v/>
      </c>
      <c r="F629" s="41" t="str" cm="1">
        <f t="array" ref="F629">IF(($Y629+$Z629+$AA629+$AD629)=0,"",IFERROR(_xlfn.LET(_xlpm.CSVVal,IF($Y629=0,"",INDEX(CSV!F$2:F$510,$Y629)),_xlpm.MacVal,IF($Z629=0,"",INDEX(Output_Mac!E$2:E$500,$Z629)),_xlpm.WinVal,IF($AD629=0,"",INDEX(Output_Win!E$2:E$243,$AD629)),_xlpm.MyAuditVal,IF($AA629=0,"",INDEX(My_Audit!E$2:E$456,$AA629)),_xlfn.IFS(_xlpm.MyAuditVal&lt;&gt;"",_xlpm.MyAuditVal,_xlpm.MacVal&lt;&gt;"",_xlpm.MacVal,_xlpm.WinVal&lt;&gt;"",_xlpm.WinVal,_xlpm.CSVVal&lt;&gt;"",PROPER(_xlpm.CSVVal))),""))</f>
        <v/>
      </c>
      <c r="G629" s="41" t="str" cm="1">
        <f t="array" ref="G629">IF(($Y629+$Z629+$AA629+$AD629)=0,"",IFERROR(_xlfn.LET(_xlpm.CSVVal,IF($Y629=0,"",INDEX(CSV!G$2:G$510,$Y629)),_xlpm.MacVal,IF($Z629=0,"",INDEX(Output_Mac!G$2:G$500,$Z629)),_xlpm.WinVal,IF($AD629=0,"",INDEX(Output_Win!G$2:G$243,$AD629)),_xlpm.MyAuditVal,IF($AA629=0,"",INDEX(My_Audit!F$2:F$456,$AA629)),_xlfn.IFS(_xlpm.MyAuditVal&lt;&gt;"",_xlpm.MyAuditVal,_xlpm.MacVal&lt;&gt;"",_xlpm.MacVal,_xlpm.WinVal&lt;&gt;"",_xlpm.WinVal,_xlpm.CSVVal&lt;&gt;"",_xlpm.CSVVal)),""))</f>
        <v/>
      </c>
      <c r="H629" s="41" t="str" cm="1">
        <f t="array" ref="H629">IF($Z629&gt;0,INDEX(Output_Mac!H$2:H$500,$Z629),IF($AD629&gt;0,INDEX(Output_Win!H$2:H$243,$AD629),IF($AA629&gt;0,_xlfn.LET(_xlpm.MyAuditVal,INDEX(My_Audit!G$2:G$456,$AA629),IF(_xlpm.MyAuditVal=0,"",_xlpm.MyAuditVal)),"")))</f>
        <v/>
      </c>
      <c r="I629" s="41" t="str" cm="1">
        <f t="array" ref="I629">IF(($Y629+$Z629+$AA629+$AD629)=0,"",IFERROR(_xlfn.LET(_xlpm.CSVVal,IF($Y629=0,"",INDEX(CSV!H$2:H$510,$Y629)),_xlpm.MacVal,IF($Z629=0,"",INDEX(Output_Mac!I$2:I$500,$Z629)),_xlpm.WinVal,IF($AD629=0,"",INDEX(Output_Win!I$2:I$243,$AD629)),_xlpm.MyAuditVal,IF($AA629=0,"",INDEX(My_Audit!H$2:H$456,$AA629)),_xlfn.IFS(_xlpm.MyAuditVal&lt;&gt;"",_xlpm.MyAuditVal,_xlpm.MacVal&lt;&gt;"",_xlpm.MacVal,_xlpm.WinVal&lt;&gt;"",_xlpm.WinVal,_xlpm.CSVVal&lt;&gt;"",_xlpm.CSVVal)),""))</f>
        <v/>
      </c>
      <c r="J629" s="41" t="str" cm="1">
        <f t="array" ref="J629">IF(($Y629+$Z629+$AA629+$AD629)=0,"",IFERROR(_xlfn.LET(_xlpm.CSVVal,IF($Y629=0,"",INDEX(CSV!J$2:J$510,$Y629)),_xlpm.MacVal,IF($Z629=0,"",INDEX(Output_Mac!J$2:J$500,$Z629)),_xlpm.WinVal,IF($AD629=0,"",INDEX(Output_Win!J$2:J$243,$AD629)),_xlpm.MyAuditVal,IF($AA629=0,"",INDEX(My_Audit!I$2:I$456,$AA629)),_xlfn.IFS(_xlpm.MyAuditVal&lt;&gt;"",_xlpm.MyAuditVal,_xlpm.MacVal&lt;&gt;"",_xlpm.MacVal,_xlpm.WinVal&lt;&gt;"",_xlpm.WinVal,_xlpm.CSVVal&lt;&gt;"",_xlpm.CSVVal)),""))</f>
        <v/>
      </c>
      <c r="K629" s="41" t="str" cm="1">
        <f t="array" ref="K629">IF(($Y629+$Z629+$AA629+$AD629)=0,"",IFERROR(_xlfn.LET(_xlpm.CSVVal,IF($Y629=0,"",INDEX(CSV!N$2:N$510,$Y629)),_xlpm.MacVal,IF($Z629=0,"",INDEX(Output_Mac!L$2:L$500,$Z629)),_xlpm.WinVal,IF($AD629=0,"",INDEX(Output_Win!L$2:L$243,$AD629)),_xlpm.MyAuditVal,IF($AA629=0,"",INDEX(My_Audit!J$2:J$456,$AA629)),_xlfn.IFS(_xlpm.MyAuditVal&lt;&gt;"",_xlpm.MyAuditVal,_xlpm.MacVal&lt;&gt;"",_xlpm.MacVal,_xlpm.WinVal&lt;&gt;"",_xlpm.WinVal,_xlpm.CSVVal&lt;&gt;"",_xlpm.CSVVal)),""))</f>
        <v/>
      </c>
      <c r="L629" s="41" t="str" cm="1">
        <f t="array" ref="L629">IF(($Y629+$Z629+$AA629+$AD629)=0,"",IFERROR(_xlfn.LET(_xlpm.CSVVal,IF($Y629=0,"",INDEX(CSV!Q$2:Q$510,$Y629)),_xlpm.MacVal,IF($Z629=0,"",INDEX(Output_Mac!M$2:M$500,$Z629)),_xlpm.WinVal,IF($AD629=0,"",INDEX(Output_Win!M$2:M$243,$AD629)),_xlpm.MyAuditVal,IF($AA629=0,"",INDEX(My_Audit!K$2:K$456,$AA629)),_xlfn.IFS(_xlpm.MyAuditVal&lt;&gt;"",_xlpm.MyAuditVal,_xlpm.MacVal&lt;&gt;"",_xlpm.MacVal,_xlpm.WinVal&lt;&gt;"",_xlpm.WinVal,_xlpm.CSVVal&lt;&gt;"",_xlpm.CSVVal)),""))</f>
        <v/>
      </c>
      <c r="M629" s="41" t="str" cm="1">
        <f t="array" ref="M629">IF(($Y629+$Z629+$AA629+$AD629)=0,"",ExpandDiagCodes(_xlfn.TEXTJOIN(", ",TRUE,IF($AA629=0,"",INDEX(My_Audit!N$2:N$456,$AA629)),IF($Z629=0,"",INDEX(Output_Mac!S$2:S$500,$Z629)),IF($AD629=0,"",INDEX(Output_Win!S$2:S$243,$AD629)),IF($Y629=0,"",INDEX(CSV!AE$2:AE$510,$Y629)))))</f>
        <v/>
      </c>
      <c r="N629" s="41" t="str" cm="1">
        <f t="array" ref="N629">IF(($Y629+$Z629+$AA629+$AD629)=0,"",IFERROR(_xlfn.LET(_xlpm.CSVVal,IF($Y629=0,"",INDEX(CSV!AG$2:AG$510,$Y629)),_xlpm.MacVal,IF($Z629=0,"",INDEX(Output_Mac!T$2:T$500,$Z629)),_xlpm.WinVal,IF($AD629=0,"",INDEX(Output_Win!T$2:T$243,$AD629)),_xlpm.MyAuditVal,IF($AA629=0,"",INDEX(My_Audit!O$2:O$456,$AA629)),_xlfn.IFS(_xlpm.MyAuditVal&lt;&gt;"",_xlpm.MyAuditVal,_xlpm.MacVal&lt;&gt;"",_xlpm.MacVal,_xlpm.WinVal&lt;&gt;"",_xlpm.WinVal,_xlpm.CSVVal&lt;&gt;"",_xlpm.CSVVal)),""))</f>
        <v/>
      </c>
      <c r="O629" s="40" t="str" cm="1">
        <f t="array" ref="O629">IF($AB629=0,"",INDEX(My_Audit!P$2:P$456,$AB629))&amp;""</f>
        <v/>
      </c>
      <c r="P629" s="40"/>
      <c r="Q629" s="41" t="str">
        <f>IF(LEFT(N629,4)="Pass","Nist SP 800-88",My_Audit!R629)&amp;""</f>
        <v/>
      </c>
      <c r="R629" s="40"/>
      <c r="S629" s="40"/>
      <c r="T629" s="41" t="str" cm="1">
        <f t="array" ref="T629">IF($AC629=0,"",INDEX(Models!J$2:J$605,$AC629))</f>
        <v/>
      </c>
      <c r="U629" s="40"/>
      <c r="V629" s="40"/>
      <c r="W629" s="79" t="str" cm="1">
        <f t="array" ref="W629">IF(($Z629+$AA629+$AD629)=0,"",ExpandDiagCodes(_xlfn.TEXTJOIN(", ",TRUE,IF($AA629=0,"",INDEX(My_Audit!L$2:L$456,$AA629)),IF($Z629=0,"",INDEX(Output_Mac!AA$2:AA$500,$Z629)),IF($AD629=0,"",INDEX(Output_Win!AA$2:AA$243,$AD629)))))</f>
        <v/>
      </c>
      <c r="Y629" s="80">
        <f>IFERROR(MATCH($A629,CSV!$A$2:$A$510,0),0)</f>
        <v>0</v>
      </c>
      <c r="Z629" s="80">
        <f>IFERROR(MATCH($A629,Output_Mac!$A$2:$A$500,0),0)</f>
        <v>0</v>
      </c>
      <c r="AA629" s="80">
        <f>IFERROR(MATCH($A629,My_Audit!$A$2:$A$456,0),0)</f>
        <v>0</v>
      </c>
      <c r="AB629" s="80">
        <f>IFERROR(MATCH($C629,My_Audit!$B$2:$B$456,0),0)</f>
        <v>0</v>
      </c>
      <c r="AC629" s="80">
        <f>IFERROR(MATCH($E629,Models!$I$2:$I$605,0),0)</f>
        <v>0</v>
      </c>
      <c r="AD629" s="80">
        <f>IFERROR(MATCH($A629,Output_Win!$A$2:$A$243,0),0)</f>
        <v>0</v>
      </c>
    </row>
    <row r="630" spans="1:30">
      <c r="A630" s="40" t="str">
        <f>_xlfn.TEXTJOIN("",TRUE,Input!$A$4,TEXT(ROW(My_Audit!A629)+Input!$A$8-1,"00"))</f>
        <v>W5017</v>
      </c>
      <c r="B630" s="40" t="str">
        <f>_xlfn.TEXTJOIN("-",TRUE,"ITD",Input!$A$2,A630)</f>
        <v>ITD-SHR11749-W5017</v>
      </c>
      <c r="C630" s="41" t="str" cm="1">
        <f t="array" ref="C630">IF(($Y630+$Z630+$AA630+$AD630)=0,"",IFERROR(_xlfn.LET(_xlpm.CSVVal,IF($Y630=0,"",INDEX(CSV!B$2:B$510,$Y630)),_xlpm.MacVal,IF($Z630=0,"",INDEX(Output_Mac!B$2:B$500,$Z630)),_xlpm.WinVal,IF($AD630=0,"",INDEX(Output_Win!B$2:B$243,$AD630)),_xlpm.MyAuditVal,IF($AA630=0,"",INDEX(My_Audit!B$2:B$456,$AA630)),_xlfn.IFS(_xlpm.MyAuditVal&lt;&gt;"",_xlpm.MyAuditVal,_xlpm.MacVal&lt;&gt;"",_xlpm.MacVal,_xlpm.WinVal&lt;&gt;"",_xlpm.WinVal,_xlpm.CSVVal&lt;&gt;"",_xlpm.CSVVal)),""))</f>
        <v/>
      </c>
      <c r="D630" s="41" t="str" cm="1">
        <f t="array" ref="D630">IF(($Y630+$Z630+$AA630+$AD630)=0,"",IFERROR(_xlfn.LET(_xlpm.CSVVal,IF($Y630=0,"",INDEX(CSV!C$2:C$510,$Y630)),_xlpm.MacVal,IF($Z630=0,"",INDEX(Output_Mac!D$2:D$500,$Z630)),_xlpm.WinVal,IF($AD630=0,"",INDEX(Output_Win!D$2:D$243,$AD630)),_xlpm.MyAuditVal,IF($AA630=0,"",INDEX(My_Audit!C$2:C$456,$AA630)),_xlfn.IFS(_xlpm.MyAuditVal&lt;&gt;"",_xlpm.MyAuditVal,_xlpm.MacVal&lt;&gt;"",_xlpm.MacVal,_xlpm.WinVal&lt;&gt;"",_xlpm.WinVal,_xlpm.CSVVal&lt;&gt;"",_xlpm.CSVVal)),""))</f>
        <v/>
      </c>
      <c r="E630" s="41" t="str" cm="1">
        <f t="array" ref="E630">IF(($Y630+$Z630+$AA630+$AD630)=0,"",IFERROR(_xlfn.LET(_xlpm.CSVVal,IF($Y630=0,"",INDEX(CSV!E$2:E$510,$Y630)),_xlpm.MacVal,IF($Z630=0,"",INDEX(Output_Mac!C$2:C$500,$Z630)),_xlpm.WinVal,IF($AD630=0,"",INDEX(Output_Win!C$2:C$243,$AD630)),_xlpm.MyAuditVal,IF($AA630=0,"",INDEX(My_Audit!D$2:D$456,$AA630)),_xlfn.IFS(_xlpm.MyAuditVal&lt;&gt;"",_xlpm.MyAuditVal,_xlpm.MacVal&lt;&gt;"",_xlpm.MacVal,_xlpm.WinVal&lt;&gt;"",_xlpm.WinVal,_xlpm.CSVVal&lt;&gt;"",_xlpm.CSVVal)),""))</f>
        <v/>
      </c>
      <c r="F630" s="41" t="str" cm="1">
        <f t="array" ref="F630">IF(($Y630+$Z630+$AA630+$AD630)=0,"",IFERROR(_xlfn.LET(_xlpm.CSVVal,IF($Y630=0,"",INDEX(CSV!F$2:F$510,$Y630)),_xlpm.MacVal,IF($Z630=0,"",INDEX(Output_Mac!E$2:E$500,$Z630)),_xlpm.WinVal,IF($AD630=0,"",INDEX(Output_Win!E$2:E$243,$AD630)),_xlpm.MyAuditVal,IF($AA630=0,"",INDEX(My_Audit!E$2:E$456,$AA630)),_xlfn.IFS(_xlpm.MyAuditVal&lt;&gt;"",_xlpm.MyAuditVal,_xlpm.MacVal&lt;&gt;"",_xlpm.MacVal,_xlpm.WinVal&lt;&gt;"",_xlpm.WinVal,_xlpm.CSVVal&lt;&gt;"",PROPER(_xlpm.CSVVal))),""))</f>
        <v/>
      </c>
      <c r="G630" s="41" t="str" cm="1">
        <f t="array" ref="G630">IF(($Y630+$Z630+$AA630+$AD630)=0,"",IFERROR(_xlfn.LET(_xlpm.CSVVal,IF($Y630=0,"",INDEX(CSV!G$2:G$510,$Y630)),_xlpm.MacVal,IF($Z630=0,"",INDEX(Output_Mac!G$2:G$500,$Z630)),_xlpm.WinVal,IF($AD630=0,"",INDEX(Output_Win!G$2:G$243,$AD630)),_xlpm.MyAuditVal,IF($AA630=0,"",INDEX(My_Audit!F$2:F$456,$AA630)),_xlfn.IFS(_xlpm.MyAuditVal&lt;&gt;"",_xlpm.MyAuditVal,_xlpm.MacVal&lt;&gt;"",_xlpm.MacVal,_xlpm.WinVal&lt;&gt;"",_xlpm.WinVal,_xlpm.CSVVal&lt;&gt;"",_xlpm.CSVVal)),""))</f>
        <v/>
      </c>
      <c r="H630" s="41" t="str" cm="1">
        <f t="array" ref="H630">IF($Z630&gt;0,INDEX(Output_Mac!H$2:H$500,$Z630),IF($AD630&gt;0,INDEX(Output_Win!H$2:H$243,$AD630),IF($AA630&gt;0,_xlfn.LET(_xlpm.MyAuditVal,INDEX(My_Audit!G$2:G$456,$AA630),IF(_xlpm.MyAuditVal=0,"",_xlpm.MyAuditVal)),"")))</f>
        <v/>
      </c>
      <c r="I630" s="41" t="str" cm="1">
        <f t="array" ref="I630">IF(($Y630+$Z630+$AA630+$AD630)=0,"",IFERROR(_xlfn.LET(_xlpm.CSVVal,IF($Y630=0,"",INDEX(CSV!H$2:H$510,$Y630)),_xlpm.MacVal,IF($Z630=0,"",INDEX(Output_Mac!I$2:I$500,$Z630)),_xlpm.WinVal,IF($AD630=0,"",INDEX(Output_Win!I$2:I$243,$AD630)),_xlpm.MyAuditVal,IF($AA630=0,"",INDEX(My_Audit!H$2:H$456,$AA630)),_xlfn.IFS(_xlpm.MyAuditVal&lt;&gt;"",_xlpm.MyAuditVal,_xlpm.MacVal&lt;&gt;"",_xlpm.MacVal,_xlpm.WinVal&lt;&gt;"",_xlpm.WinVal,_xlpm.CSVVal&lt;&gt;"",_xlpm.CSVVal)),""))</f>
        <v/>
      </c>
      <c r="J630" s="41" t="str" cm="1">
        <f t="array" ref="J630">IF(($Y630+$Z630+$AA630+$AD630)=0,"",IFERROR(_xlfn.LET(_xlpm.CSVVal,IF($Y630=0,"",INDEX(CSV!J$2:J$510,$Y630)),_xlpm.MacVal,IF($Z630=0,"",INDEX(Output_Mac!J$2:J$500,$Z630)),_xlpm.WinVal,IF($AD630=0,"",INDEX(Output_Win!J$2:J$243,$AD630)),_xlpm.MyAuditVal,IF($AA630=0,"",INDEX(My_Audit!I$2:I$456,$AA630)),_xlfn.IFS(_xlpm.MyAuditVal&lt;&gt;"",_xlpm.MyAuditVal,_xlpm.MacVal&lt;&gt;"",_xlpm.MacVal,_xlpm.WinVal&lt;&gt;"",_xlpm.WinVal,_xlpm.CSVVal&lt;&gt;"",_xlpm.CSVVal)),""))</f>
        <v/>
      </c>
      <c r="K630" s="41" t="str" cm="1">
        <f t="array" ref="K630">IF(($Y630+$Z630+$AA630+$AD630)=0,"",IFERROR(_xlfn.LET(_xlpm.CSVVal,IF($Y630=0,"",INDEX(CSV!N$2:N$510,$Y630)),_xlpm.MacVal,IF($Z630=0,"",INDEX(Output_Mac!L$2:L$500,$Z630)),_xlpm.WinVal,IF($AD630=0,"",INDEX(Output_Win!L$2:L$243,$AD630)),_xlpm.MyAuditVal,IF($AA630=0,"",INDEX(My_Audit!J$2:J$456,$AA630)),_xlfn.IFS(_xlpm.MyAuditVal&lt;&gt;"",_xlpm.MyAuditVal,_xlpm.MacVal&lt;&gt;"",_xlpm.MacVal,_xlpm.WinVal&lt;&gt;"",_xlpm.WinVal,_xlpm.CSVVal&lt;&gt;"",_xlpm.CSVVal)),""))</f>
        <v/>
      </c>
      <c r="L630" s="41" t="str" cm="1">
        <f t="array" ref="L630">IF(($Y630+$Z630+$AA630+$AD630)=0,"",IFERROR(_xlfn.LET(_xlpm.CSVVal,IF($Y630=0,"",INDEX(CSV!Q$2:Q$510,$Y630)),_xlpm.MacVal,IF($Z630=0,"",INDEX(Output_Mac!M$2:M$500,$Z630)),_xlpm.WinVal,IF($AD630=0,"",INDEX(Output_Win!M$2:M$243,$AD630)),_xlpm.MyAuditVal,IF($AA630=0,"",INDEX(My_Audit!K$2:K$456,$AA630)),_xlfn.IFS(_xlpm.MyAuditVal&lt;&gt;"",_xlpm.MyAuditVal,_xlpm.MacVal&lt;&gt;"",_xlpm.MacVal,_xlpm.WinVal&lt;&gt;"",_xlpm.WinVal,_xlpm.CSVVal&lt;&gt;"",_xlpm.CSVVal)),""))</f>
        <v/>
      </c>
      <c r="M630" s="41" t="str" cm="1">
        <f t="array" ref="M630">IF(($Y630+$Z630+$AA630+$AD630)=0,"",ExpandDiagCodes(_xlfn.TEXTJOIN(", ",TRUE,IF($AA630=0,"",INDEX(My_Audit!N$2:N$456,$AA630)),IF($Z630=0,"",INDEX(Output_Mac!S$2:S$500,$Z630)),IF($AD630=0,"",INDEX(Output_Win!S$2:S$243,$AD630)),IF($Y630=0,"",INDEX(CSV!AE$2:AE$510,$Y630)))))</f>
        <v/>
      </c>
      <c r="N630" s="41" t="str" cm="1">
        <f t="array" ref="N630">IF(($Y630+$Z630+$AA630+$AD630)=0,"",IFERROR(_xlfn.LET(_xlpm.CSVVal,IF($Y630=0,"",INDEX(CSV!AG$2:AG$510,$Y630)),_xlpm.MacVal,IF($Z630=0,"",INDEX(Output_Mac!T$2:T$500,$Z630)),_xlpm.WinVal,IF($AD630=0,"",INDEX(Output_Win!T$2:T$243,$AD630)),_xlpm.MyAuditVal,IF($AA630=0,"",INDEX(My_Audit!O$2:O$456,$AA630)),_xlfn.IFS(_xlpm.MyAuditVal&lt;&gt;"",_xlpm.MyAuditVal,_xlpm.MacVal&lt;&gt;"",_xlpm.MacVal,_xlpm.WinVal&lt;&gt;"",_xlpm.WinVal,_xlpm.CSVVal&lt;&gt;"",_xlpm.CSVVal)),""))</f>
        <v/>
      </c>
      <c r="O630" s="40" t="str" cm="1">
        <f t="array" ref="O630">IF($AB630=0,"",INDEX(My_Audit!P$2:P$456,$AB630))&amp;""</f>
        <v/>
      </c>
      <c r="P630" s="40"/>
      <c r="Q630" s="41" t="str">
        <f>IF(LEFT(N630,4)="Pass","Nist SP 800-88",My_Audit!R630)&amp;""</f>
        <v/>
      </c>
      <c r="R630" s="40"/>
      <c r="S630" s="40"/>
      <c r="T630" s="41" t="str" cm="1">
        <f t="array" ref="T630">IF($AC630=0,"",INDEX(Models!J$2:J$605,$AC630))</f>
        <v/>
      </c>
      <c r="U630" s="40"/>
      <c r="V630" s="40"/>
      <c r="W630" s="79" t="str" cm="1">
        <f t="array" ref="W630">IF(($Z630+$AA630+$AD630)=0,"",ExpandDiagCodes(_xlfn.TEXTJOIN(", ",TRUE,IF($AA630=0,"",INDEX(My_Audit!L$2:L$456,$AA630)),IF($Z630=0,"",INDEX(Output_Mac!AA$2:AA$500,$Z630)),IF($AD630=0,"",INDEX(Output_Win!AA$2:AA$243,$AD630)))))</f>
        <v/>
      </c>
      <c r="Y630" s="80">
        <f>IFERROR(MATCH($A630,CSV!$A$2:$A$510,0),0)</f>
        <v>0</v>
      </c>
      <c r="Z630" s="80">
        <f>IFERROR(MATCH($A630,Output_Mac!$A$2:$A$500,0),0)</f>
        <v>0</v>
      </c>
      <c r="AA630" s="80">
        <f>IFERROR(MATCH($A630,My_Audit!$A$2:$A$456,0),0)</f>
        <v>0</v>
      </c>
      <c r="AB630" s="80">
        <f>IFERROR(MATCH($C630,My_Audit!$B$2:$B$456,0),0)</f>
        <v>0</v>
      </c>
      <c r="AC630" s="80">
        <f>IFERROR(MATCH($E630,Models!$I$2:$I$605,0),0)</f>
        <v>0</v>
      </c>
      <c r="AD630" s="80">
        <f>IFERROR(MATCH($A630,Output_Win!$A$2:$A$243,0),0)</f>
        <v>0</v>
      </c>
    </row>
    <row r="631" spans="1:30">
      <c r="A631" s="40" t="str">
        <f>_xlfn.TEXTJOIN("",TRUE,Input!$A$4,TEXT(ROW(My_Audit!A630)+Input!$A$8-1,"00"))</f>
        <v>W5018</v>
      </c>
      <c r="B631" s="40" t="str">
        <f>_xlfn.TEXTJOIN("-",TRUE,"ITD",Input!$A$2,A631)</f>
        <v>ITD-SHR11749-W5018</v>
      </c>
      <c r="C631" s="41" t="str" cm="1">
        <f t="array" ref="C631">IF(($Y631+$Z631+$AA631+$AD631)=0,"",IFERROR(_xlfn.LET(_xlpm.CSVVal,IF($Y631=0,"",INDEX(CSV!B$2:B$510,$Y631)),_xlpm.MacVal,IF($Z631=0,"",INDEX(Output_Mac!B$2:B$500,$Z631)),_xlpm.WinVal,IF($AD631=0,"",INDEX(Output_Win!B$2:B$243,$AD631)),_xlpm.MyAuditVal,IF($AA631=0,"",INDEX(My_Audit!B$2:B$456,$AA631)),_xlfn.IFS(_xlpm.MyAuditVal&lt;&gt;"",_xlpm.MyAuditVal,_xlpm.MacVal&lt;&gt;"",_xlpm.MacVal,_xlpm.WinVal&lt;&gt;"",_xlpm.WinVal,_xlpm.CSVVal&lt;&gt;"",_xlpm.CSVVal)),""))</f>
        <v/>
      </c>
      <c r="D631" s="41" t="str" cm="1">
        <f t="array" ref="D631">IF(($Y631+$Z631+$AA631+$AD631)=0,"",IFERROR(_xlfn.LET(_xlpm.CSVVal,IF($Y631=0,"",INDEX(CSV!C$2:C$510,$Y631)),_xlpm.MacVal,IF($Z631=0,"",INDEX(Output_Mac!D$2:D$500,$Z631)),_xlpm.WinVal,IF($AD631=0,"",INDEX(Output_Win!D$2:D$243,$AD631)),_xlpm.MyAuditVal,IF($AA631=0,"",INDEX(My_Audit!C$2:C$456,$AA631)),_xlfn.IFS(_xlpm.MyAuditVal&lt;&gt;"",_xlpm.MyAuditVal,_xlpm.MacVal&lt;&gt;"",_xlpm.MacVal,_xlpm.WinVal&lt;&gt;"",_xlpm.WinVal,_xlpm.CSVVal&lt;&gt;"",_xlpm.CSVVal)),""))</f>
        <v/>
      </c>
      <c r="E631" s="41" t="str" cm="1">
        <f t="array" ref="E631">IF(($Y631+$Z631+$AA631+$AD631)=0,"",IFERROR(_xlfn.LET(_xlpm.CSVVal,IF($Y631=0,"",INDEX(CSV!E$2:E$510,$Y631)),_xlpm.MacVal,IF($Z631=0,"",INDEX(Output_Mac!C$2:C$500,$Z631)),_xlpm.WinVal,IF($AD631=0,"",INDEX(Output_Win!C$2:C$243,$AD631)),_xlpm.MyAuditVal,IF($AA631=0,"",INDEX(My_Audit!D$2:D$456,$AA631)),_xlfn.IFS(_xlpm.MyAuditVal&lt;&gt;"",_xlpm.MyAuditVal,_xlpm.MacVal&lt;&gt;"",_xlpm.MacVal,_xlpm.WinVal&lt;&gt;"",_xlpm.WinVal,_xlpm.CSVVal&lt;&gt;"",_xlpm.CSVVal)),""))</f>
        <v/>
      </c>
      <c r="F631" s="41" t="str" cm="1">
        <f t="array" ref="F631">IF(($Y631+$Z631+$AA631+$AD631)=0,"",IFERROR(_xlfn.LET(_xlpm.CSVVal,IF($Y631=0,"",INDEX(CSV!F$2:F$510,$Y631)),_xlpm.MacVal,IF($Z631=0,"",INDEX(Output_Mac!E$2:E$500,$Z631)),_xlpm.WinVal,IF($AD631=0,"",INDEX(Output_Win!E$2:E$243,$AD631)),_xlpm.MyAuditVal,IF($AA631=0,"",INDEX(My_Audit!E$2:E$456,$AA631)),_xlfn.IFS(_xlpm.MyAuditVal&lt;&gt;"",_xlpm.MyAuditVal,_xlpm.MacVal&lt;&gt;"",_xlpm.MacVal,_xlpm.WinVal&lt;&gt;"",_xlpm.WinVal,_xlpm.CSVVal&lt;&gt;"",PROPER(_xlpm.CSVVal))),""))</f>
        <v/>
      </c>
      <c r="G631" s="41" t="str" cm="1">
        <f t="array" ref="G631">IF(($Y631+$Z631+$AA631+$AD631)=0,"",IFERROR(_xlfn.LET(_xlpm.CSVVal,IF($Y631=0,"",INDEX(CSV!G$2:G$510,$Y631)),_xlpm.MacVal,IF($Z631=0,"",INDEX(Output_Mac!G$2:G$500,$Z631)),_xlpm.WinVal,IF($AD631=0,"",INDEX(Output_Win!G$2:G$243,$AD631)),_xlpm.MyAuditVal,IF($AA631=0,"",INDEX(My_Audit!F$2:F$456,$AA631)),_xlfn.IFS(_xlpm.MyAuditVal&lt;&gt;"",_xlpm.MyAuditVal,_xlpm.MacVal&lt;&gt;"",_xlpm.MacVal,_xlpm.WinVal&lt;&gt;"",_xlpm.WinVal,_xlpm.CSVVal&lt;&gt;"",_xlpm.CSVVal)),""))</f>
        <v/>
      </c>
      <c r="H631" s="41" t="str" cm="1">
        <f t="array" ref="H631">IF($Z631&gt;0,INDEX(Output_Mac!H$2:H$500,$Z631),IF($AD631&gt;0,INDEX(Output_Win!H$2:H$243,$AD631),IF($AA631&gt;0,_xlfn.LET(_xlpm.MyAuditVal,INDEX(My_Audit!G$2:G$456,$AA631),IF(_xlpm.MyAuditVal=0,"",_xlpm.MyAuditVal)),"")))</f>
        <v/>
      </c>
      <c r="I631" s="41" t="str" cm="1">
        <f t="array" ref="I631">IF(($Y631+$Z631+$AA631+$AD631)=0,"",IFERROR(_xlfn.LET(_xlpm.CSVVal,IF($Y631=0,"",INDEX(CSV!H$2:H$510,$Y631)),_xlpm.MacVal,IF($Z631=0,"",INDEX(Output_Mac!I$2:I$500,$Z631)),_xlpm.WinVal,IF($AD631=0,"",INDEX(Output_Win!I$2:I$243,$AD631)),_xlpm.MyAuditVal,IF($AA631=0,"",INDEX(My_Audit!H$2:H$456,$AA631)),_xlfn.IFS(_xlpm.MyAuditVal&lt;&gt;"",_xlpm.MyAuditVal,_xlpm.MacVal&lt;&gt;"",_xlpm.MacVal,_xlpm.WinVal&lt;&gt;"",_xlpm.WinVal,_xlpm.CSVVal&lt;&gt;"",_xlpm.CSVVal)),""))</f>
        <v/>
      </c>
      <c r="J631" s="41" t="str" cm="1">
        <f t="array" ref="J631">IF(($Y631+$Z631+$AA631+$AD631)=0,"",IFERROR(_xlfn.LET(_xlpm.CSVVal,IF($Y631=0,"",INDEX(CSV!J$2:J$510,$Y631)),_xlpm.MacVal,IF($Z631=0,"",INDEX(Output_Mac!J$2:J$500,$Z631)),_xlpm.WinVal,IF($AD631=0,"",INDEX(Output_Win!J$2:J$243,$AD631)),_xlpm.MyAuditVal,IF($AA631=0,"",INDEX(My_Audit!I$2:I$456,$AA631)),_xlfn.IFS(_xlpm.MyAuditVal&lt;&gt;"",_xlpm.MyAuditVal,_xlpm.MacVal&lt;&gt;"",_xlpm.MacVal,_xlpm.WinVal&lt;&gt;"",_xlpm.WinVal,_xlpm.CSVVal&lt;&gt;"",_xlpm.CSVVal)),""))</f>
        <v/>
      </c>
      <c r="K631" s="41" t="str" cm="1">
        <f t="array" ref="K631">IF(($Y631+$Z631+$AA631+$AD631)=0,"",IFERROR(_xlfn.LET(_xlpm.CSVVal,IF($Y631=0,"",INDEX(CSV!N$2:N$510,$Y631)),_xlpm.MacVal,IF($Z631=0,"",INDEX(Output_Mac!L$2:L$500,$Z631)),_xlpm.WinVal,IF($AD631=0,"",INDEX(Output_Win!L$2:L$243,$AD631)),_xlpm.MyAuditVal,IF($AA631=0,"",INDEX(My_Audit!J$2:J$456,$AA631)),_xlfn.IFS(_xlpm.MyAuditVal&lt;&gt;"",_xlpm.MyAuditVal,_xlpm.MacVal&lt;&gt;"",_xlpm.MacVal,_xlpm.WinVal&lt;&gt;"",_xlpm.WinVal,_xlpm.CSVVal&lt;&gt;"",_xlpm.CSVVal)),""))</f>
        <v/>
      </c>
      <c r="L631" s="41" t="str" cm="1">
        <f t="array" ref="L631">IF(($Y631+$Z631+$AA631+$AD631)=0,"",IFERROR(_xlfn.LET(_xlpm.CSVVal,IF($Y631=0,"",INDEX(CSV!Q$2:Q$510,$Y631)),_xlpm.MacVal,IF($Z631=0,"",INDEX(Output_Mac!M$2:M$500,$Z631)),_xlpm.WinVal,IF($AD631=0,"",INDEX(Output_Win!M$2:M$243,$AD631)),_xlpm.MyAuditVal,IF($AA631=0,"",INDEX(My_Audit!K$2:K$456,$AA631)),_xlfn.IFS(_xlpm.MyAuditVal&lt;&gt;"",_xlpm.MyAuditVal,_xlpm.MacVal&lt;&gt;"",_xlpm.MacVal,_xlpm.WinVal&lt;&gt;"",_xlpm.WinVal,_xlpm.CSVVal&lt;&gt;"",_xlpm.CSVVal)),""))</f>
        <v/>
      </c>
      <c r="M631" s="41" t="str" cm="1">
        <f t="array" ref="M631">IF(($Y631+$Z631+$AA631+$AD631)=0,"",ExpandDiagCodes(_xlfn.TEXTJOIN(", ",TRUE,IF($AA631=0,"",INDEX(My_Audit!N$2:N$456,$AA631)),IF($Z631=0,"",INDEX(Output_Mac!S$2:S$500,$Z631)),IF($AD631=0,"",INDEX(Output_Win!S$2:S$243,$AD631)),IF($Y631=0,"",INDEX(CSV!AE$2:AE$510,$Y631)))))</f>
        <v/>
      </c>
      <c r="N631" s="41" t="str" cm="1">
        <f t="array" ref="N631">IF(($Y631+$Z631+$AA631+$AD631)=0,"",IFERROR(_xlfn.LET(_xlpm.CSVVal,IF($Y631=0,"",INDEX(CSV!AG$2:AG$510,$Y631)),_xlpm.MacVal,IF($Z631=0,"",INDEX(Output_Mac!T$2:T$500,$Z631)),_xlpm.WinVal,IF($AD631=0,"",INDEX(Output_Win!T$2:T$243,$AD631)),_xlpm.MyAuditVal,IF($AA631=0,"",INDEX(My_Audit!O$2:O$456,$AA631)),_xlfn.IFS(_xlpm.MyAuditVal&lt;&gt;"",_xlpm.MyAuditVal,_xlpm.MacVal&lt;&gt;"",_xlpm.MacVal,_xlpm.WinVal&lt;&gt;"",_xlpm.WinVal,_xlpm.CSVVal&lt;&gt;"",_xlpm.CSVVal)),""))</f>
        <v/>
      </c>
      <c r="O631" s="40" t="str" cm="1">
        <f t="array" ref="O631">IF($AB631=0,"",INDEX(My_Audit!P$2:P$456,$AB631))&amp;""</f>
        <v/>
      </c>
      <c r="P631" s="40"/>
      <c r="Q631" s="41" t="str">
        <f>IF(LEFT(N631,4)="Pass","Nist SP 800-88",My_Audit!R631)&amp;""</f>
        <v/>
      </c>
      <c r="R631" s="40"/>
      <c r="S631" s="40"/>
      <c r="T631" s="41" t="str" cm="1">
        <f t="array" ref="T631">IF($AC631=0,"",INDEX(Models!J$2:J$605,$AC631))</f>
        <v/>
      </c>
      <c r="U631" s="40"/>
      <c r="V631" s="40"/>
      <c r="W631" s="79" t="str" cm="1">
        <f t="array" ref="W631">IF(($Z631+$AA631+$AD631)=0,"",ExpandDiagCodes(_xlfn.TEXTJOIN(", ",TRUE,IF($AA631=0,"",INDEX(My_Audit!L$2:L$456,$AA631)),IF($Z631=0,"",INDEX(Output_Mac!AA$2:AA$500,$Z631)),IF($AD631=0,"",INDEX(Output_Win!AA$2:AA$243,$AD631)))))</f>
        <v/>
      </c>
      <c r="Y631" s="80">
        <f>IFERROR(MATCH($A631,CSV!$A$2:$A$510,0),0)</f>
        <v>0</v>
      </c>
      <c r="Z631" s="80">
        <f>IFERROR(MATCH($A631,Output_Mac!$A$2:$A$500,0),0)</f>
        <v>0</v>
      </c>
      <c r="AA631" s="80">
        <f>IFERROR(MATCH($A631,My_Audit!$A$2:$A$456,0),0)</f>
        <v>0</v>
      </c>
      <c r="AB631" s="80">
        <f>IFERROR(MATCH($C631,My_Audit!$B$2:$B$456,0),0)</f>
        <v>0</v>
      </c>
      <c r="AC631" s="80">
        <f>IFERROR(MATCH($E631,Models!$I$2:$I$605,0),0)</f>
        <v>0</v>
      </c>
      <c r="AD631" s="80">
        <f>IFERROR(MATCH($A631,Output_Win!$A$2:$A$243,0),0)</f>
        <v>0</v>
      </c>
    </row>
    <row r="632" spans="1:30">
      <c r="A632" s="40" t="str">
        <f>_xlfn.TEXTJOIN("",TRUE,Input!$A$4,TEXT(ROW(My_Audit!A631)+Input!$A$8-1,"00"))</f>
        <v>W5019</v>
      </c>
      <c r="B632" s="40" t="str">
        <f>_xlfn.TEXTJOIN("-",TRUE,"ITD",Input!$A$2,A632)</f>
        <v>ITD-SHR11749-W5019</v>
      </c>
      <c r="C632" s="41" t="str" cm="1">
        <f t="array" ref="C632">IF(($Y632+$Z632+$AA632+$AD632)=0,"",IFERROR(_xlfn.LET(_xlpm.CSVVal,IF($Y632=0,"",INDEX(CSV!B$2:B$510,$Y632)),_xlpm.MacVal,IF($Z632=0,"",INDEX(Output_Mac!B$2:B$500,$Z632)),_xlpm.WinVal,IF($AD632=0,"",INDEX(Output_Win!B$2:B$243,$AD632)),_xlpm.MyAuditVal,IF($AA632=0,"",INDEX(My_Audit!B$2:B$456,$AA632)),_xlfn.IFS(_xlpm.MyAuditVal&lt;&gt;"",_xlpm.MyAuditVal,_xlpm.MacVal&lt;&gt;"",_xlpm.MacVal,_xlpm.WinVal&lt;&gt;"",_xlpm.WinVal,_xlpm.CSVVal&lt;&gt;"",_xlpm.CSVVal)),""))</f>
        <v/>
      </c>
      <c r="D632" s="41" t="str" cm="1">
        <f t="array" ref="D632">IF(($Y632+$Z632+$AA632+$AD632)=0,"",IFERROR(_xlfn.LET(_xlpm.CSVVal,IF($Y632=0,"",INDEX(CSV!C$2:C$510,$Y632)),_xlpm.MacVal,IF($Z632=0,"",INDEX(Output_Mac!D$2:D$500,$Z632)),_xlpm.WinVal,IF($AD632=0,"",INDEX(Output_Win!D$2:D$243,$AD632)),_xlpm.MyAuditVal,IF($AA632=0,"",INDEX(My_Audit!C$2:C$456,$AA632)),_xlfn.IFS(_xlpm.MyAuditVal&lt;&gt;"",_xlpm.MyAuditVal,_xlpm.MacVal&lt;&gt;"",_xlpm.MacVal,_xlpm.WinVal&lt;&gt;"",_xlpm.WinVal,_xlpm.CSVVal&lt;&gt;"",_xlpm.CSVVal)),""))</f>
        <v/>
      </c>
      <c r="E632" s="41" t="str" cm="1">
        <f t="array" ref="E632">IF(($Y632+$Z632+$AA632+$AD632)=0,"",IFERROR(_xlfn.LET(_xlpm.CSVVal,IF($Y632=0,"",INDEX(CSV!E$2:E$510,$Y632)),_xlpm.MacVal,IF($Z632=0,"",INDEX(Output_Mac!C$2:C$500,$Z632)),_xlpm.WinVal,IF($AD632=0,"",INDEX(Output_Win!C$2:C$243,$AD632)),_xlpm.MyAuditVal,IF($AA632=0,"",INDEX(My_Audit!D$2:D$456,$AA632)),_xlfn.IFS(_xlpm.MyAuditVal&lt;&gt;"",_xlpm.MyAuditVal,_xlpm.MacVal&lt;&gt;"",_xlpm.MacVal,_xlpm.WinVal&lt;&gt;"",_xlpm.WinVal,_xlpm.CSVVal&lt;&gt;"",_xlpm.CSVVal)),""))</f>
        <v/>
      </c>
      <c r="F632" s="41" t="str" cm="1">
        <f t="array" ref="F632">IF(($Y632+$Z632+$AA632+$AD632)=0,"",IFERROR(_xlfn.LET(_xlpm.CSVVal,IF($Y632=0,"",INDEX(CSV!F$2:F$510,$Y632)),_xlpm.MacVal,IF($Z632=0,"",INDEX(Output_Mac!E$2:E$500,$Z632)),_xlpm.WinVal,IF($AD632=0,"",INDEX(Output_Win!E$2:E$243,$AD632)),_xlpm.MyAuditVal,IF($AA632=0,"",INDEX(My_Audit!E$2:E$456,$AA632)),_xlfn.IFS(_xlpm.MyAuditVal&lt;&gt;"",_xlpm.MyAuditVal,_xlpm.MacVal&lt;&gt;"",_xlpm.MacVal,_xlpm.WinVal&lt;&gt;"",_xlpm.WinVal,_xlpm.CSVVal&lt;&gt;"",PROPER(_xlpm.CSVVal))),""))</f>
        <v/>
      </c>
      <c r="G632" s="41" t="str" cm="1">
        <f t="array" ref="G632">IF(($Y632+$Z632+$AA632+$AD632)=0,"",IFERROR(_xlfn.LET(_xlpm.CSVVal,IF($Y632=0,"",INDEX(CSV!G$2:G$510,$Y632)),_xlpm.MacVal,IF($Z632=0,"",INDEX(Output_Mac!G$2:G$500,$Z632)),_xlpm.WinVal,IF($AD632=0,"",INDEX(Output_Win!G$2:G$243,$AD632)),_xlpm.MyAuditVal,IF($AA632=0,"",INDEX(My_Audit!F$2:F$456,$AA632)),_xlfn.IFS(_xlpm.MyAuditVal&lt;&gt;"",_xlpm.MyAuditVal,_xlpm.MacVal&lt;&gt;"",_xlpm.MacVal,_xlpm.WinVal&lt;&gt;"",_xlpm.WinVal,_xlpm.CSVVal&lt;&gt;"",_xlpm.CSVVal)),""))</f>
        <v/>
      </c>
      <c r="H632" s="41" t="str" cm="1">
        <f t="array" ref="H632">IF($Z632&gt;0,INDEX(Output_Mac!H$2:H$500,$Z632),IF($AD632&gt;0,INDEX(Output_Win!H$2:H$243,$AD632),IF($AA632&gt;0,_xlfn.LET(_xlpm.MyAuditVal,INDEX(My_Audit!G$2:G$456,$AA632),IF(_xlpm.MyAuditVal=0,"",_xlpm.MyAuditVal)),"")))</f>
        <v/>
      </c>
      <c r="I632" s="41" t="str" cm="1">
        <f t="array" ref="I632">IF(($Y632+$Z632+$AA632+$AD632)=0,"",IFERROR(_xlfn.LET(_xlpm.CSVVal,IF($Y632=0,"",INDEX(CSV!H$2:H$510,$Y632)),_xlpm.MacVal,IF($Z632=0,"",INDEX(Output_Mac!I$2:I$500,$Z632)),_xlpm.WinVal,IF($AD632=0,"",INDEX(Output_Win!I$2:I$243,$AD632)),_xlpm.MyAuditVal,IF($AA632=0,"",INDEX(My_Audit!H$2:H$456,$AA632)),_xlfn.IFS(_xlpm.MyAuditVal&lt;&gt;"",_xlpm.MyAuditVal,_xlpm.MacVal&lt;&gt;"",_xlpm.MacVal,_xlpm.WinVal&lt;&gt;"",_xlpm.WinVal,_xlpm.CSVVal&lt;&gt;"",_xlpm.CSVVal)),""))</f>
        <v/>
      </c>
      <c r="J632" s="41" t="str" cm="1">
        <f t="array" ref="J632">IF(($Y632+$Z632+$AA632+$AD632)=0,"",IFERROR(_xlfn.LET(_xlpm.CSVVal,IF($Y632=0,"",INDEX(CSV!J$2:J$510,$Y632)),_xlpm.MacVal,IF($Z632=0,"",INDEX(Output_Mac!J$2:J$500,$Z632)),_xlpm.WinVal,IF($AD632=0,"",INDEX(Output_Win!J$2:J$243,$AD632)),_xlpm.MyAuditVal,IF($AA632=0,"",INDEX(My_Audit!I$2:I$456,$AA632)),_xlfn.IFS(_xlpm.MyAuditVal&lt;&gt;"",_xlpm.MyAuditVal,_xlpm.MacVal&lt;&gt;"",_xlpm.MacVal,_xlpm.WinVal&lt;&gt;"",_xlpm.WinVal,_xlpm.CSVVal&lt;&gt;"",_xlpm.CSVVal)),""))</f>
        <v/>
      </c>
      <c r="K632" s="41" t="str" cm="1">
        <f t="array" ref="K632">IF(($Y632+$Z632+$AA632+$AD632)=0,"",IFERROR(_xlfn.LET(_xlpm.CSVVal,IF($Y632=0,"",INDEX(CSV!N$2:N$510,$Y632)),_xlpm.MacVal,IF($Z632=0,"",INDEX(Output_Mac!L$2:L$500,$Z632)),_xlpm.WinVal,IF($AD632=0,"",INDEX(Output_Win!L$2:L$243,$AD632)),_xlpm.MyAuditVal,IF($AA632=0,"",INDEX(My_Audit!J$2:J$456,$AA632)),_xlfn.IFS(_xlpm.MyAuditVal&lt;&gt;"",_xlpm.MyAuditVal,_xlpm.MacVal&lt;&gt;"",_xlpm.MacVal,_xlpm.WinVal&lt;&gt;"",_xlpm.WinVal,_xlpm.CSVVal&lt;&gt;"",_xlpm.CSVVal)),""))</f>
        <v/>
      </c>
      <c r="L632" s="41" t="str" cm="1">
        <f t="array" ref="L632">IF(($Y632+$Z632+$AA632+$AD632)=0,"",IFERROR(_xlfn.LET(_xlpm.CSVVal,IF($Y632=0,"",INDEX(CSV!Q$2:Q$510,$Y632)),_xlpm.MacVal,IF($Z632=0,"",INDEX(Output_Mac!M$2:M$500,$Z632)),_xlpm.WinVal,IF($AD632=0,"",INDEX(Output_Win!M$2:M$243,$AD632)),_xlpm.MyAuditVal,IF($AA632=0,"",INDEX(My_Audit!K$2:K$456,$AA632)),_xlfn.IFS(_xlpm.MyAuditVal&lt;&gt;"",_xlpm.MyAuditVal,_xlpm.MacVal&lt;&gt;"",_xlpm.MacVal,_xlpm.WinVal&lt;&gt;"",_xlpm.WinVal,_xlpm.CSVVal&lt;&gt;"",_xlpm.CSVVal)),""))</f>
        <v/>
      </c>
      <c r="M632" s="41" t="str" cm="1">
        <f t="array" ref="M632">IF(($Y632+$Z632+$AA632+$AD632)=0,"",ExpandDiagCodes(_xlfn.TEXTJOIN(", ",TRUE,IF($AA632=0,"",INDEX(My_Audit!N$2:N$456,$AA632)),IF($Z632=0,"",INDEX(Output_Mac!S$2:S$500,$Z632)),IF($AD632=0,"",INDEX(Output_Win!S$2:S$243,$AD632)),IF($Y632=0,"",INDEX(CSV!AE$2:AE$510,$Y632)))))</f>
        <v/>
      </c>
      <c r="N632" s="41" t="str" cm="1">
        <f t="array" ref="N632">IF(($Y632+$Z632+$AA632+$AD632)=0,"",IFERROR(_xlfn.LET(_xlpm.CSVVal,IF($Y632=0,"",INDEX(CSV!AG$2:AG$510,$Y632)),_xlpm.MacVal,IF($Z632=0,"",INDEX(Output_Mac!T$2:T$500,$Z632)),_xlpm.WinVal,IF($AD632=0,"",INDEX(Output_Win!T$2:T$243,$AD632)),_xlpm.MyAuditVal,IF($AA632=0,"",INDEX(My_Audit!O$2:O$456,$AA632)),_xlfn.IFS(_xlpm.MyAuditVal&lt;&gt;"",_xlpm.MyAuditVal,_xlpm.MacVal&lt;&gt;"",_xlpm.MacVal,_xlpm.WinVal&lt;&gt;"",_xlpm.WinVal,_xlpm.CSVVal&lt;&gt;"",_xlpm.CSVVal)),""))</f>
        <v/>
      </c>
      <c r="O632" s="40" t="str" cm="1">
        <f t="array" ref="O632">IF($AB632=0,"",INDEX(My_Audit!P$2:P$456,$AB632))&amp;""</f>
        <v/>
      </c>
      <c r="P632" s="40"/>
      <c r="Q632" s="41" t="str">
        <f>IF(LEFT(N632,4)="Pass","Nist SP 800-88",My_Audit!R632)&amp;""</f>
        <v/>
      </c>
      <c r="R632" s="40"/>
      <c r="S632" s="40"/>
      <c r="T632" s="41" t="str" cm="1">
        <f t="array" ref="T632">IF($AC632=0,"",INDEX(Models!J$2:J$605,$AC632))</f>
        <v/>
      </c>
      <c r="U632" s="40"/>
      <c r="V632" s="40"/>
      <c r="W632" s="79" t="str" cm="1">
        <f t="array" ref="W632">IF(($Z632+$AA632+$AD632)=0,"",ExpandDiagCodes(_xlfn.TEXTJOIN(", ",TRUE,IF($AA632=0,"",INDEX(My_Audit!L$2:L$456,$AA632)),IF($Z632=0,"",INDEX(Output_Mac!AA$2:AA$500,$Z632)),IF($AD632=0,"",INDEX(Output_Win!AA$2:AA$243,$AD632)))))</f>
        <v/>
      </c>
      <c r="Y632" s="80">
        <f>IFERROR(MATCH($A632,CSV!$A$2:$A$510,0),0)</f>
        <v>0</v>
      </c>
      <c r="Z632" s="80">
        <f>IFERROR(MATCH($A632,Output_Mac!$A$2:$A$500,0),0)</f>
        <v>0</v>
      </c>
      <c r="AA632" s="80">
        <f>IFERROR(MATCH($A632,My_Audit!$A$2:$A$456,0),0)</f>
        <v>0</v>
      </c>
      <c r="AB632" s="80">
        <f>IFERROR(MATCH($C632,My_Audit!$B$2:$B$456,0),0)</f>
        <v>0</v>
      </c>
      <c r="AC632" s="80">
        <f>IFERROR(MATCH($E632,Models!$I$2:$I$605,0),0)</f>
        <v>0</v>
      </c>
      <c r="AD632" s="80">
        <f>IFERROR(MATCH($A632,Output_Win!$A$2:$A$243,0),0)</f>
        <v>0</v>
      </c>
    </row>
    <row r="633" spans="1:30">
      <c r="A633" s="40" t="str">
        <f>_xlfn.TEXTJOIN("",TRUE,Input!$A$4,TEXT(ROW(My_Audit!A632)+Input!$A$8-1,"00"))</f>
        <v>W5020</v>
      </c>
      <c r="B633" s="40" t="str">
        <f>_xlfn.TEXTJOIN("-",TRUE,"ITD",Input!$A$2,A633)</f>
        <v>ITD-SHR11749-W5020</v>
      </c>
      <c r="C633" s="41" t="str" cm="1">
        <f t="array" ref="C633">IF(($Y633+$Z633+$AA633+$AD633)=0,"",IFERROR(_xlfn.LET(_xlpm.CSVVal,IF($Y633=0,"",INDEX(CSV!B$2:B$510,$Y633)),_xlpm.MacVal,IF($Z633=0,"",INDEX(Output_Mac!B$2:B$500,$Z633)),_xlpm.WinVal,IF($AD633=0,"",INDEX(Output_Win!B$2:B$243,$AD633)),_xlpm.MyAuditVal,IF($AA633=0,"",INDEX(My_Audit!B$2:B$456,$AA633)),_xlfn.IFS(_xlpm.MyAuditVal&lt;&gt;"",_xlpm.MyAuditVal,_xlpm.MacVal&lt;&gt;"",_xlpm.MacVal,_xlpm.WinVal&lt;&gt;"",_xlpm.WinVal,_xlpm.CSVVal&lt;&gt;"",_xlpm.CSVVal)),""))</f>
        <v/>
      </c>
      <c r="D633" s="41" t="str" cm="1">
        <f t="array" ref="D633">IF(($Y633+$Z633+$AA633+$AD633)=0,"",IFERROR(_xlfn.LET(_xlpm.CSVVal,IF($Y633=0,"",INDEX(CSV!C$2:C$510,$Y633)),_xlpm.MacVal,IF($Z633=0,"",INDEX(Output_Mac!D$2:D$500,$Z633)),_xlpm.WinVal,IF($AD633=0,"",INDEX(Output_Win!D$2:D$243,$AD633)),_xlpm.MyAuditVal,IF($AA633=0,"",INDEX(My_Audit!C$2:C$456,$AA633)),_xlfn.IFS(_xlpm.MyAuditVal&lt;&gt;"",_xlpm.MyAuditVal,_xlpm.MacVal&lt;&gt;"",_xlpm.MacVal,_xlpm.WinVal&lt;&gt;"",_xlpm.WinVal,_xlpm.CSVVal&lt;&gt;"",_xlpm.CSVVal)),""))</f>
        <v/>
      </c>
      <c r="E633" s="41" t="str" cm="1">
        <f t="array" ref="E633">IF(($Y633+$Z633+$AA633+$AD633)=0,"",IFERROR(_xlfn.LET(_xlpm.CSVVal,IF($Y633=0,"",INDEX(CSV!E$2:E$510,$Y633)),_xlpm.MacVal,IF($Z633=0,"",INDEX(Output_Mac!C$2:C$500,$Z633)),_xlpm.WinVal,IF($AD633=0,"",INDEX(Output_Win!C$2:C$243,$AD633)),_xlpm.MyAuditVal,IF($AA633=0,"",INDEX(My_Audit!D$2:D$456,$AA633)),_xlfn.IFS(_xlpm.MyAuditVal&lt;&gt;"",_xlpm.MyAuditVal,_xlpm.MacVal&lt;&gt;"",_xlpm.MacVal,_xlpm.WinVal&lt;&gt;"",_xlpm.WinVal,_xlpm.CSVVal&lt;&gt;"",_xlpm.CSVVal)),""))</f>
        <v/>
      </c>
      <c r="F633" s="41" t="str" cm="1">
        <f t="array" ref="F633">IF(($Y633+$Z633+$AA633+$AD633)=0,"",IFERROR(_xlfn.LET(_xlpm.CSVVal,IF($Y633=0,"",INDEX(CSV!F$2:F$510,$Y633)),_xlpm.MacVal,IF($Z633=0,"",INDEX(Output_Mac!E$2:E$500,$Z633)),_xlpm.WinVal,IF($AD633=0,"",INDEX(Output_Win!E$2:E$243,$AD633)),_xlpm.MyAuditVal,IF($AA633=0,"",INDEX(My_Audit!E$2:E$456,$AA633)),_xlfn.IFS(_xlpm.MyAuditVal&lt;&gt;"",_xlpm.MyAuditVal,_xlpm.MacVal&lt;&gt;"",_xlpm.MacVal,_xlpm.WinVal&lt;&gt;"",_xlpm.WinVal,_xlpm.CSVVal&lt;&gt;"",PROPER(_xlpm.CSVVal))),""))</f>
        <v/>
      </c>
      <c r="G633" s="41" t="str" cm="1">
        <f t="array" ref="G633">IF(($Y633+$Z633+$AA633+$AD633)=0,"",IFERROR(_xlfn.LET(_xlpm.CSVVal,IF($Y633=0,"",INDEX(CSV!G$2:G$510,$Y633)),_xlpm.MacVal,IF($Z633=0,"",INDEX(Output_Mac!G$2:G$500,$Z633)),_xlpm.WinVal,IF($AD633=0,"",INDEX(Output_Win!G$2:G$243,$AD633)),_xlpm.MyAuditVal,IF($AA633=0,"",INDEX(My_Audit!F$2:F$456,$AA633)),_xlfn.IFS(_xlpm.MyAuditVal&lt;&gt;"",_xlpm.MyAuditVal,_xlpm.MacVal&lt;&gt;"",_xlpm.MacVal,_xlpm.WinVal&lt;&gt;"",_xlpm.WinVal,_xlpm.CSVVal&lt;&gt;"",_xlpm.CSVVal)),""))</f>
        <v/>
      </c>
      <c r="H633" s="41" t="str" cm="1">
        <f t="array" ref="H633">IF($Z633&gt;0,INDEX(Output_Mac!H$2:H$500,$Z633),IF($AD633&gt;0,INDEX(Output_Win!H$2:H$243,$AD633),IF($AA633&gt;0,_xlfn.LET(_xlpm.MyAuditVal,INDEX(My_Audit!G$2:G$456,$AA633),IF(_xlpm.MyAuditVal=0,"",_xlpm.MyAuditVal)),"")))</f>
        <v/>
      </c>
      <c r="I633" s="41" t="str" cm="1">
        <f t="array" ref="I633">IF(($Y633+$Z633+$AA633+$AD633)=0,"",IFERROR(_xlfn.LET(_xlpm.CSVVal,IF($Y633=0,"",INDEX(CSV!H$2:H$510,$Y633)),_xlpm.MacVal,IF($Z633=0,"",INDEX(Output_Mac!I$2:I$500,$Z633)),_xlpm.WinVal,IF($AD633=0,"",INDEX(Output_Win!I$2:I$243,$AD633)),_xlpm.MyAuditVal,IF($AA633=0,"",INDEX(My_Audit!H$2:H$456,$AA633)),_xlfn.IFS(_xlpm.MyAuditVal&lt;&gt;"",_xlpm.MyAuditVal,_xlpm.MacVal&lt;&gt;"",_xlpm.MacVal,_xlpm.WinVal&lt;&gt;"",_xlpm.WinVal,_xlpm.CSVVal&lt;&gt;"",_xlpm.CSVVal)),""))</f>
        <v/>
      </c>
      <c r="J633" s="41" t="str" cm="1">
        <f t="array" ref="J633">IF(($Y633+$Z633+$AA633+$AD633)=0,"",IFERROR(_xlfn.LET(_xlpm.CSVVal,IF($Y633=0,"",INDEX(CSV!J$2:J$510,$Y633)),_xlpm.MacVal,IF($Z633=0,"",INDEX(Output_Mac!J$2:J$500,$Z633)),_xlpm.WinVal,IF($AD633=0,"",INDEX(Output_Win!J$2:J$243,$AD633)),_xlpm.MyAuditVal,IF($AA633=0,"",INDEX(My_Audit!I$2:I$456,$AA633)),_xlfn.IFS(_xlpm.MyAuditVal&lt;&gt;"",_xlpm.MyAuditVal,_xlpm.MacVal&lt;&gt;"",_xlpm.MacVal,_xlpm.WinVal&lt;&gt;"",_xlpm.WinVal,_xlpm.CSVVal&lt;&gt;"",_xlpm.CSVVal)),""))</f>
        <v/>
      </c>
      <c r="K633" s="41" t="str" cm="1">
        <f t="array" ref="K633">IF(($Y633+$Z633+$AA633+$AD633)=0,"",IFERROR(_xlfn.LET(_xlpm.CSVVal,IF($Y633=0,"",INDEX(CSV!N$2:N$510,$Y633)),_xlpm.MacVal,IF($Z633=0,"",INDEX(Output_Mac!L$2:L$500,$Z633)),_xlpm.WinVal,IF($AD633=0,"",INDEX(Output_Win!L$2:L$243,$AD633)),_xlpm.MyAuditVal,IF($AA633=0,"",INDEX(My_Audit!J$2:J$456,$AA633)),_xlfn.IFS(_xlpm.MyAuditVal&lt;&gt;"",_xlpm.MyAuditVal,_xlpm.MacVal&lt;&gt;"",_xlpm.MacVal,_xlpm.WinVal&lt;&gt;"",_xlpm.WinVal,_xlpm.CSVVal&lt;&gt;"",_xlpm.CSVVal)),""))</f>
        <v/>
      </c>
      <c r="L633" s="41" t="str" cm="1">
        <f t="array" ref="L633">IF(($Y633+$Z633+$AA633+$AD633)=0,"",IFERROR(_xlfn.LET(_xlpm.CSVVal,IF($Y633=0,"",INDEX(CSV!Q$2:Q$510,$Y633)),_xlpm.MacVal,IF($Z633=0,"",INDEX(Output_Mac!M$2:M$500,$Z633)),_xlpm.WinVal,IF($AD633=0,"",INDEX(Output_Win!M$2:M$243,$AD633)),_xlpm.MyAuditVal,IF($AA633=0,"",INDEX(My_Audit!K$2:K$456,$AA633)),_xlfn.IFS(_xlpm.MyAuditVal&lt;&gt;"",_xlpm.MyAuditVal,_xlpm.MacVal&lt;&gt;"",_xlpm.MacVal,_xlpm.WinVal&lt;&gt;"",_xlpm.WinVal,_xlpm.CSVVal&lt;&gt;"",_xlpm.CSVVal)),""))</f>
        <v/>
      </c>
      <c r="M633" s="41" t="str" cm="1">
        <f t="array" ref="M633">IF(($Y633+$Z633+$AA633+$AD633)=0,"",ExpandDiagCodes(_xlfn.TEXTJOIN(", ",TRUE,IF($AA633=0,"",INDEX(My_Audit!N$2:N$456,$AA633)),IF($Z633=0,"",INDEX(Output_Mac!S$2:S$500,$Z633)),IF($AD633=0,"",INDEX(Output_Win!S$2:S$243,$AD633)),IF($Y633=0,"",INDEX(CSV!AE$2:AE$510,$Y633)))))</f>
        <v/>
      </c>
      <c r="N633" s="41" t="str" cm="1">
        <f t="array" ref="N633">IF(($Y633+$Z633+$AA633+$AD633)=0,"",IFERROR(_xlfn.LET(_xlpm.CSVVal,IF($Y633=0,"",INDEX(CSV!AG$2:AG$510,$Y633)),_xlpm.MacVal,IF($Z633=0,"",INDEX(Output_Mac!T$2:T$500,$Z633)),_xlpm.WinVal,IF($AD633=0,"",INDEX(Output_Win!T$2:T$243,$AD633)),_xlpm.MyAuditVal,IF($AA633=0,"",INDEX(My_Audit!O$2:O$456,$AA633)),_xlfn.IFS(_xlpm.MyAuditVal&lt;&gt;"",_xlpm.MyAuditVal,_xlpm.MacVal&lt;&gt;"",_xlpm.MacVal,_xlpm.WinVal&lt;&gt;"",_xlpm.WinVal,_xlpm.CSVVal&lt;&gt;"",_xlpm.CSVVal)),""))</f>
        <v/>
      </c>
      <c r="O633" s="40" t="str" cm="1">
        <f t="array" ref="O633">IF($AB633=0,"",INDEX(My_Audit!P$2:P$456,$AB633))&amp;""</f>
        <v/>
      </c>
      <c r="P633" s="40"/>
      <c r="Q633" s="41" t="str">
        <f>IF(LEFT(N633,4)="Pass","Nist SP 800-88",My_Audit!R633)&amp;""</f>
        <v/>
      </c>
      <c r="R633" s="40"/>
      <c r="S633" s="40"/>
      <c r="T633" s="41" t="str" cm="1">
        <f t="array" ref="T633">IF($AC633=0,"",INDEX(Models!J$2:J$605,$AC633))</f>
        <v/>
      </c>
      <c r="U633" s="40"/>
      <c r="V633" s="40"/>
      <c r="W633" s="79" t="str" cm="1">
        <f t="array" ref="W633">IF(($Z633+$AA633+$AD633)=0,"",ExpandDiagCodes(_xlfn.TEXTJOIN(", ",TRUE,IF($AA633=0,"",INDEX(My_Audit!L$2:L$456,$AA633)),IF($Z633=0,"",INDEX(Output_Mac!AA$2:AA$500,$Z633)),IF($AD633=0,"",INDEX(Output_Win!AA$2:AA$243,$AD633)))))</f>
        <v/>
      </c>
      <c r="Y633" s="80">
        <f>IFERROR(MATCH($A633,CSV!$A$2:$A$510,0),0)</f>
        <v>0</v>
      </c>
      <c r="Z633" s="80">
        <f>IFERROR(MATCH($A633,Output_Mac!$A$2:$A$500,0),0)</f>
        <v>0</v>
      </c>
      <c r="AA633" s="80">
        <f>IFERROR(MATCH($A633,My_Audit!$A$2:$A$456,0),0)</f>
        <v>0</v>
      </c>
      <c r="AB633" s="80">
        <f>IFERROR(MATCH($C633,My_Audit!$B$2:$B$456,0),0)</f>
        <v>0</v>
      </c>
      <c r="AC633" s="80">
        <f>IFERROR(MATCH($E633,Models!$I$2:$I$605,0),0)</f>
        <v>0</v>
      </c>
      <c r="AD633" s="80">
        <f>IFERROR(MATCH($A633,Output_Win!$A$2:$A$243,0),0)</f>
        <v>0</v>
      </c>
    </row>
    <row r="634" spans="1:30">
      <c r="A634" s="40" t="str">
        <f>_xlfn.TEXTJOIN("",TRUE,Input!$A$4,TEXT(ROW(My_Audit!A633)+Input!$A$8-1,"00"))</f>
        <v>W5021</v>
      </c>
      <c r="B634" s="40" t="str">
        <f>_xlfn.TEXTJOIN("-",TRUE,"ITD",Input!$A$2,A634)</f>
        <v>ITD-SHR11749-W5021</v>
      </c>
      <c r="C634" s="41" t="str" cm="1">
        <f t="array" ref="C634">IF(($Y634+$Z634+$AA634+$AD634)=0,"",IFERROR(_xlfn.LET(_xlpm.CSVVal,IF($Y634=0,"",INDEX(CSV!B$2:B$510,$Y634)),_xlpm.MacVal,IF($Z634=0,"",INDEX(Output_Mac!B$2:B$500,$Z634)),_xlpm.WinVal,IF($AD634=0,"",INDEX(Output_Win!B$2:B$243,$AD634)),_xlpm.MyAuditVal,IF($AA634=0,"",INDEX(My_Audit!B$2:B$456,$AA634)),_xlfn.IFS(_xlpm.MyAuditVal&lt;&gt;"",_xlpm.MyAuditVal,_xlpm.MacVal&lt;&gt;"",_xlpm.MacVal,_xlpm.WinVal&lt;&gt;"",_xlpm.WinVal,_xlpm.CSVVal&lt;&gt;"",_xlpm.CSVVal)),""))</f>
        <v/>
      </c>
      <c r="D634" s="41" t="str" cm="1">
        <f t="array" ref="D634">IF(($Y634+$Z634+$AA634+$AD634)=0,"",IFERROR(_xlfn.LET(_xlpm.CSVVal,IF($Y634=0,"",INDEX(CSV!C$2:C$510,$Y634)),_xlpm.MacVal,IF($Z634=0,"",INDEX(Output_Mac!D$2:D$500,$Z634)),_xlpm.WinVal,IF($AD634=0,"",INDEX(Output_Win!D$2:D$243,$AD634)),_xlpm.MyAuditVal,IF($AA634=0,"",INDEX(My_Audit!C$2:C$456,$AA634)),_xlfn.IFS(_xlpm.MyAuditVal&lt;&gt;"",_xlpm.MyAuditVal,_xlpm.MacVal&lt;&gt;"",_xlpm.MacVal,_xlpm.WinVal&lt;&gt;"",_xlpm.WinVal,_xlpm.CSVVal&lt;&gt;"",_xlpm.CSVVal)),""))</f>
        <v/>
      </c>
      <c r="E634" s="41" t="str" cm="1">
        <f t="array" ref="E634">IF(($Y634+$Z634+$AA634+$AD634)=0,"",IFERROR(_xlfn.LET(_xlpm.CSVVal,IF($Y634=0,"",INDEX(CSV!E$2:E$510,$Y634)),_xlpm.MacVal,IF($Z634=0,"",INDEX(Output_Mac!C$2:C$500,$Z634)),_xlpm.WinVal,IF($AD634=0,"",INDEX(Output_Win!C$2:C$243,$AD634)),_xlpm.MyAuditVal,IF($AA634=0,"",INDEX(My_Audit!D$2:D$456,$AA634)),_xlfn.IFS(_xlpm.MyAuditVal&lt;&gt;"",_xlpm.MyAuditVal,_xlpm.MacVal&lt;&gt;"",_xlpm.MacVal,_xlpm.WinVal&lt;&gt;"",_xlpm.WinVal,_xlpm.CSVVal&lt;&gt;"",_xlpm.CSVVal)),""))</f>
        <v/>
      </c>
      <c r="F634" s="41" t="str" cm="1">
        <f t="array" ref="F634">IF(($Y634+$Z634+$AA634+$AD634)=0,"",IFERROR(_xlfn.LET(_xlpm.CSVVal,IF($Y634=0,"",INDEX(CSV!F$2:F$510,$Y634)),_xlpm.MacVal,IF($Z634=0,"",INDEX(Output_Mac!E$2:E$500,$Z634)),_xlpm.WinVal,IF($AD634=0,"",INDEX(Output_Win!E$2:E$243,$AD634)),_xlpm.MyAuditVal,IF($AA634=0,"",INDEX(My_Audit!E$2:E$456,$AA634)),_xlfn.IFS(_xlpm.MyAuditVal&lt;&gt;"",_xlpm.MyAuditVal,_xlpm.MacVal&lt;&gt;"",_xlpm.MacVal,_xlpm.WinVal&lt;&gt;"",_xlpm.WinVal,_xlpm.CSVVal&lt;&gt;"",PROPER(_xlpm.CSVVal))),""))</f>
        <v/>
      </c>
      <c r="G634" s="41" t="str" cm="1">
        <f t="array" ref="G634">IF(($Y634+$Z634+$AA634+$AD634)=0,"",IFERROR(_xlfn.LET(_xlpm.CSVVal,IF($Y634=0,"",INDEX(CSV!G$2:G$510,$Y634)),_xlpm.MacVal,IF($Z634=0,"",INDEX(Output_Mac!G$2:G$500,$Z634)),_xlpm.WinVal,IF($AD634=0,"",INDEX(Output_Win!G$2:G$243,$AD634)),_xlpm.MyAuditVal,IF($AA634=0,"",INDEX(My_Audit!F$2:F$456,$AA634)),_xlfn.IFS(_xlpm.MyAuditVal&lt;&gt;"",_xlpm.MyAuditVal,_xlpm.MacVal&lt;&gt;"",_xlpm.MacVal,_xlpm.WinVal&lt;&gt;"",_xlpm.WinVal,_xlpm.CSVVal&lt;&gt;"",_xlpm.CSVVal)),""))</f>
        <v/>
      </c>
      <c r="H634" s="41" t="str" cm="1">
        <f t="array" ref="H634">IF($Z634&gt;0,INDEX(Output_Mac!H$2:H$500,$Z634),IF($AD634&gt;0,INDEX(Output_Win!H$2:H$243,$AD634),IF($AA634&gt;0,_xlfn.LET(_xlpm.MyAuditVal,INDEX(My_Audit!G$2:G$456,$AA634),IF(_xlpm.MyAuditVal=0,"",_xlpm.MyAuditVal)),"")))</f>
        <v/>
      </c>
      <c r="I634" s="41" t="str" cm="1">
        <f t="array" ref="I634">IF(($Y634+$Z634+$AA634+$AD634)=0,"",IFERROR(_xlfn.LET(_xlpm.CSVVal,IF($Y634=0,"",INDEX(CSV!H$2:H$510,$Y634)),_xlpm.MacVal,IF($Z634=0,"",INDEX(Output_Mac!I$2:I$500,$Z634)),_xlpm.WinVal,IF($AD634=0,"",INDEX(Output_Win!I$2:I$243,$AD634)),_xlpm.MyAuditVal,IF($AA634=0,"",INDEX(My_Audit!H$2:H$456,$AA634)),_xlfn.IFS(_xlpm.MyAuditVal&lt;&gt;"",_xlpm.MyAuditVal,_xlpm.MacVal&lt;&gt;"",_xlpm.MacVal,_xlpm.WinVal&lt;&gt;"",_xlpm.WinVal,_xlpm.CSVVal&lt;&gt;"",_xlpm.CSVVal)),""))</f>
        <v/>
      </c>
      <c r="J634" s="41" t="str" cm="1">
        <f t="array" ref="J634">IF(($Y634+$Z634+$AA634+$AD634)=0,"",IFERROR(_xlfn.LET(_xlpm.CSVVal,IF($Y634=0,"",INDEX(CSV!J$2:J$510,$Y634)),_xlpm.MacVal,IF($Z634=0,"",INDEX(Output_Mac!J$2:J$500,$Z634)),_xlpm.WinVal,IF($AD634=0,"",INDEX(Output_Win!J$2:J$243,$AD634)),_xlpm.MyAuditVal,IF($AA634=0,"",INDEX(My_Audit!I$2:I$456,$AA634)),_xlfn.IFS(_xlpm.MyAuditVal&lt;&gt;"",_xlpm.MyAuditVal,_xlpm.MacVal&lt;&gt;"",_xlpm.MacVal,_xlpm.WinVal&lt;&gt;"",_xlpm.WinVal,_xlpm.CSVVal&lt;&gt;"",_xlpm.CSVVal)),""))</f>
        <v/>
      </c>
      <c r="K634" s="41" t="str" cm="1">
        <f t="array" ref="K634">IF(($Y634+$Z634+$AA634+$AD634)=0,"",IFERROR(_xlfn.LET(_xlpm.CSVVal,IF($Y634=0,"",INDEX(CSV!N$2:N$510,$Y634)),_xlpm.MacVal,IF($Z634=0,"",INDEX(Output_Mac!L$2:L$500,$Z634)),_xlpm.WinVal,IF($AD634=0,"",INDEX(Output_Win!L$2:L$243,$AD634)),_xlpm.MyAuditVal,IF($AA634=0,"",INDEX(My_Audit!J$2:J$456,$AA634)),_xlfn.IFS(_xlpm.MyAuditVal&lt;&gt;"",_xlpm.MyAuditVal,_xlpm.MacVal&lt;&gt;"",_xlpm.MacVal,_xlpm.WinVal&lt;&gt;"",_xlpm.WinVal,_xlpm.CSVVal&lt;&gt;"",_xlpm.CSVVal)),""))</f>
        <v/>
      </c>
      <c r="L634" s="41" t="str" cm="1">
        <f t="array" ref="L634">IF(($Y634+$Z634+$AA634+$AD634)=0,"",IFERROR(_xlfn.LET(_xlpm.CSVVal,IF($Y634=0,"",INDEX(CSV!Q$2:Q$510,$Y634)),_xlpm.MacVal,IF($Z634=0,"",INDEX(Output_Mac!M$2:M$500,$Z634)),_xlpm.WinVal,IF($AD634=0,"",INDEX(Output_Win!M$2:M$243,$AD634)),_xlpm.MyAuditVal,IF($AA634=0,"",INDEX(My_Audit!K$2:K$456,$AA634)),_xlfn.IFS(_xlpm.MyAuditVal&lt;&gt;"",_xlpm.MyAuditVal,_xlpm.MacVal&lt;&gt;"",_xlpm.MacVal,_xlpm.WinVal&lt;&gt;"",_xlpm.WinVal,_xlpm.CSVVal&lt;&gt;"",_xlpm.CSVVal)),""))</f>
        <v/>
      </c>
      <c r="M634" s="41" t="str" cm="1">
        <f t="array" ref="M634">IF(($Y634+$Z634+$AA634+$AD634)=0,"",ExpandDiagCodes(_xlfn.TEXTJOIN(", ",TRUE,IF($AA634=0,"",INDEX(My_Audit!N$2:N$456,$AA634)),IF($Z634=0,"",INDEX(Output_Mac!S$2:S$500,$Z634)),IF($AD634=0,"",INDEX(Output_Win!S$2:S$243,$AD634)),IF($Y634=0,"",INDEX(CSV!AE$2:AE$510,$Y634)))))</f>
        <v/>
      </c>
      <c r="N634" s="41" t="str" cm="1">
        <f t="array" ref="N634">IF(($Y634+$Z634+$AA634+$AD634)=0,"",IFERROR(_xlfn.LET(_xlpm.CSVVal,IF($Y634=0,"",INDEX(CSV!AG$2:AG$510,$Y634)),_xlpm.MacVal,IF($Z634=0,"",INDEX(Output_Mac!T$2:T$500,$Z634)),_xlpm.WinVal,IF($AD634=0,"",INDEX(Output_Win!T$2:T$243,$AD634)),_xlpm.MyAuditVal,IF($AA634=0,"",INDEX(My_Audit!O$2:O$456,$AA634)),_xlfn.IFS(_xlpm.MyAuditVal&lt;&gt;"",_xlpm.MyAuditVal,_xlpm.MacVal&lt;&gt;"",_xlpm.MacVal,_xlpm.WinVal&lt;&gt;"",_xlpm.WinVal,_xlpm.CSVVal&lt;&gt;"",_xlpm.CSVVal)),""))</f>
        <v/>
      </c>
      <c r="O634" s="40" t="str" cm="1">
        <f t="array" ref="O634">IF($AB634=0,"",INDEX(My_Audit!P$2:P$456,$AB634))&amp;""</f>
        <v/>
      </c>
      <c r="P634" s="40"/>
      <c r="Q634" s="41" t="str">
        <f>IF(LEFT(N634,4)="Pass","Nist SP 800-88",My_Audit!R634)&amp;""</f>
        <v/>
      </c>
      <c r="R634" s="40"/>
      <c r="S634" s="40"/>
      <c r="T634" s="41" t="str" cm="1">
        <f t="array" ref="T634">IF($AC634=0,"",INDEX(Models!J$2:J$605,$AC634))</f>
        <v/>
      </c>
      <c r="U634" s="40"/>
      <c r="V634" s="40"/>
      <c r="W634" s="79" t="str" cm="1">
        <f t="array" ref="W634">IF(($Z634+$AA634+$AD634)=0,"",ExpandDiagCodes(_xlfn.TEXTJOIN(", ",TRUE,IF($AA634=0,"",INDEX(My_Audit!L$2:L$456,$AA634)),IF($Z634=0,"",INDEX(Output_Mac!AA$2:AA$500,$Z634)),IF($AD634=0,"",INDEX(Output_Win!AA$2:AA$243,$AD634)))))</f>
        <v/>
      </c>
      <c r="Y634" s="80">
        <f>IFERROR(MATCH($A634,CSV!$A$2:$A$510,0),0)</f>
        <v>0</v>
      </c>
      <c r="Z634" s="80">
        <f>IFERROR(MATCH($A634,Output_Mac!$A$2:$A$500,0),0)</f>
        <v>0</v>
      </c>
      <c r="AA634" s="80">
        <f>IFERROR(MATCH($A634,My_Audit!$A$2:$A$456,0),0)</f>
        <v>0</v>
      </c>
      <c r="AB634" s="80">
        <f>IFERROR(MATCH($C634,My_Audit!$B$2:$B$456,0),0)</f>
        <v>0</v>
      </c>
      <c r="AC634" s="80">
        <f>IFERROR(MATCH($E634,Models!$I$2:$I$605,0),0)</f>
        <v>0</v>
      </c>
      <c r="AD634" s="80">
        <f>IFERROR(MATCH($A634,Output_Win!$A$2:$A$243,0),0)</f>
        <v>0</v>
      </c>
    </row>
    <row r="635" spans="1:30">
      <c r="A635" s="40" t="str">
        <f>_xlfn.TEXTJOIN("",TRUE,Input!$A$4,TEXT(ROW(My_Audit!A634)+Input!$A$8-1,"00"))</f>
        <v>W5022</v>
      </c>
      <c r="B635" s="40" t="str">
        <f>_xlfn.TEXTJOIN("-",TRUE,"ITD",Input!$A$2,A635)</f>
        <v>ITD-SHR11749-W5022</v>
      </c>
      <c r="C635" s="41" t="str" cm="1">
        <f t="array" ref="C635">IF(($Y635+$Z635+$AA635+$AD635)=0,"",IFERROR(_xlfn.LET(_xlpm.CSVVal,IF($Y635=0,"",INDEX(CSV!B$2:B$510,$Y635)),_xlpm.MacVal,IF($Z635=0,"",INDEX(Output_Mac!B$2:B$500,$Z635)),_xlpm.WinVal,IF($AD635=0,"",INDEX(Output_Win!B$2:B$243,$AD635)),_xlpm.MyAuditVal,IF($AA635=0,"",INDEX(My_Audit!B$2:B$456,$AA635)),_xlfn.IFS(_xlpm.MyAuditVal&lt;&gt;"",_xlpm.MyAuditVal,_xlpm.MacVal&lt;&gt;"",_xlpm.MacVal,_xlpm.WinVal&lt;&gt;"",_xlpm.WinVal,_xlpm.CSVVal&lt;&gt;"",_xlpm.CSVVal)),""))</f>
        <v/>
      </c>
      <c r="D635" s="41" t="str" cm="1">
        <f t="array" ref="D635">IF(($Y635+$Z635+$AA635+$AD635)=0,"",IFERROR(_xlfn.LET(_xlpm.CSVVal,IF($Y635=0,"",INDEX(CSV!C$2:C$510,$Y635)),_xlpm.MacVal,IF($Z635=0,"",INDEX(Output_Mac!D$2:D$500,$Z635)),_xlpm.WinVal,IF($AD635=0,"",INDEX(Output_Win!D$2:D$243,$AD635)),_xlpm.MyAuditVal,IF($AA635=0,"",INDEX(My_Audit!C$2:C$456,$AA635)),_xlfn.IFS(_xlpm.MyAuditVal&lt;&gt;"",_xlpm.MyAuditVal,_xlpm.MacVal&lt;&gt;"",_xlpm.MacVal,_xlpm.WinVal&lt;&gt;"",_xlpm.WinVal,_xlpm.CSVVal&lt;&gt;"",_xlpm.CSVVal)),""))</f>
        <v/>
      </c>
      <c r="E635" s="41" t="str" cm="1">
        <f t="array" ref="E635">IF(($Y635+$Z635+$AA635+$AD635)=0,"",IFERROR(_xlfn.LET(_xlpm.CSVVal,IF($Y635=0,"",INDEX(CSV!E$2:E$510,$Y635)),_xlpm.MacVal,IF($Z635=0,"",INDEX(Output_Mac!C$2:C$500,$Z635)),_xlpm.WinVal,IF($AD635=0,"",INDEX(Output_Win!C$2:C$243,$AD635)),_xlpm.MyAuditVal,IF($AA635=0,"",INDEX(My_Audit!D$2:D$456,$AA635)),_xlfn.IFS(_xlpm.MyAuditVal&lt;&gt;"",_xlpm.MyAuditVal,_xlpm.MacVal&lt;&gt;"",_xlpm.MacVal,_xlpm.WinVal&lt;&gt;"",_xlpm.WinVal,_xlpm.CSVVal&lt;&gt;"",_xlpm.CSVVal)),""))</f>
        <v/>
      </c>
      <c r="F635" s="41" t="str" cm="1">
        <f t="array" ref="F635">IF(($Y635+$Z635+$AA635+$AD635)=0,"",IFERROR(_xlfn.LET(_xlpm.CSVVal,IF($Y635=0,"",INDEX(CSV!F$2:F$510,$Y635)),_xlpm.MacVal,IF($Z635=0,"",INDEX(Output_Mac!E$2:E$500,$Z635)),_xlpm.WinVal,IF($AD635=0,"",INDEX(Output_Win!E$2:E$243,$AD635)),_xlpm.MyAuditVal,IF($AA635=0,"",INDEX(My_Audit!E$2:E$456,$AA635)),_xlfn.IFS(_xlpm.MyAuditVal&lt;&gt;"",_xlpm.MyAuditVal,_xlpm.MacVal&lt;&gt;"",_xlpm.MacVal,_xlpm.WinVal&lt;&gt;"",_xlpm.WinVal,_xlpm.CSVVal&lt;&gt;"",PROPER(_xlpm.CSVVal))),""))</f>
        <v/>
      </c>
      <c r="G635" s="41" t="str" cm="1">
        <f t="array" ref="G635">IF(($Y635+$Z635+$AA635+$AD635)=0,"",IFERROR(_xlfn.LET(_xlpm.CSVVal,IF($Y635=0,"",INDEX(CSV!G$2:G$510,$Y635)),_xlpm.MacVal,IF($Z635=0,"",INDEX(Output_Mac!G$2:G$500,$Z635)),_xlpm.WinVal,IF($AD635=0,"",INDEX(Output_Win!G$2:G$243,$AD635)),_xlpm.MyAuditVal,IF($AA635=0,"",INDEX(My_Audit!F$2:F$456,$AA635)),_xlfn.IFS(_xlpm.MyAuditVal&lt;&gt;"",_xlpm.MyAuditVal,_xlpm.MacVal&lt;&gt;"",_xlpm.MacVal,_xlpm.WinVal&lt;&gt;"",_xlpm.WinVal,_xlpm.CSVVal&lt;&gt;"",_xlpm.CSVVal)),""))</f>
        <v/>
      </c>
      <c r="H635" s="41" t="str" cm="1">
        <f t="array" ref="H635">IF($Z635&gt;0,INDEX(Output_Mac!H$2:H$500,$Z635),IF($AD635&gt;0,INDEX(Output_Win!H$2:H$243,$AD635),IF($AA635&gt;0,_xlfn.LET(_xlpm.MyAuditVal,INDEX(My_Audit!G$2:G$456,$AA635),IF(_xlpm.MyAuditVal=0,"",_xlpm.MyAuditVal)),"")))</f>
        <v/>
      </c>
      <c r="I635" s="41" t="str" cm="1">
        <f t="array" ref="I635">IF(($Y635+$Z635+$AA635+$AD635)=0,"",IFERROR(_xlfn.LET(_xlpm.CSVVal,IF($Y635=0,"",INDEX(CSV!H$2:H$510,$Y635)),_xlpm.MacVal,IF($Z635=0,"",INDEX(Output_Mac!I$2:I$500,$Z635)),_xlpm.WinVal,IF($AD635=0,"",INDEX(Output_Win!I$2:I$243,$AD635)),_xlpm.MyAuditVal,IF($AA635=0,"",INDEX(My_Audit!H$2:H$456,$AA635)),_xlfn.IFS(_xlpm.MyAuditVal&lt;&gt;"",_xlpm.MyAuditVal,_xlpm.MacVal&lt;&gt;"",_xlpm.MacVal,_xlpm.WinVal&lt;&gt;"",_xlpm.WinVal,_xlpm.CSVVal&lt;&gt;"",_xlpm.CSVVal)),""))</f>
        <v/>
      </c>
      <c r="J635" s="41" t="str" cm="1">
        <f t="array" ref="J635">IF(($Y635+$Z635+$AA635+$AD635)=0,"",IFERROR(_xlfn.LET(_xlpm.CSVVal,IF($Y635=0,"",INDEX(CSV!J$2:J$510,$Y635)),_xlpm.MacVal,IF($Z635=0,"",INDEX(Output_Mac!J$2:J$500,$Z635)),_xlpm.WinVal,IF($AD635=0,"",INDEX(Output_Win!J$2:J$243,$AD635)),_xlpm.MyAuditVal,IF($AA635=0,"",INDEX(My_Audit!I$2:I$456,$AA635)),_xlfn.IFS(_xlpm.MyAuditVal&lt;&gt;"",_xlpm.MyAuditVal,_xlpm.MacVal&lt;&gt;"",_xlpm.MacVal,_xlpm.WinVal&lt;&gt;"",_xlpm.WinVal,_xlpm.CSVVal&lt;&gt;"",_xlpm.CSVVal)),""))</f>
        <v/>
      </c>
      <c r="K635" s="41" t="str" cm="1">
        <f t="array" ref="K635">IF(($Y635+$Z635+$AA635+$AD635)=0,"",IFERROR(_xlfn.LET(_xlpm.CSVVal,IF($Y635=0,"",INDEX(CSV!N$2:N$510,$Y635)),_xlpm.MacVal,IF($Z635=0,"",INDEX(Output_Mac!L$2:L$500,$Z635)),_xlpm.WinVal,IF($AD635=0,"",INDEX(Output_Win!L$2:L$243,$AD635)),_xlpm.MyAuditVal,IF($AA635=0,"",INDEX(My_Audit!J$2:J$456,$AA635)),_xlfn.IFS(_xlpm.MyAuditVal&lt;&gt;"",_xlpm.MyAuditVal,_xlpm.MacVal&lt;&gt;"",_xlpm.MacVal,_xlpm.WinVal&lt;&gt;"",_xlpm.WinVal,_xlpm.CSVVal&lt;&gt;"",_xlpm.CSVVal)),""))</f>
        <v/>
      </c>
      <c r="L635" s="41" t="str" cm="1">
        <f t="array" ref="L635">IF(($Y635+$Z635+$AA635+$AD635)=0,"",IFERROR(_xlfn.LET(_xlpm.CSVVal,IF($Y635=0,"",INDEX(CSV!Q$2:Q$510,$Y635)),_xlpm.MacVal,IF($Z635=0,"",INDEX(Output_Mac!M$2:M$500,$Z635)),_xlpm.WinVal,IF($AD635=0,"",INDEX(Output_Win!M$2:M$243,$AD635)),_xlpm.MyAuditVal,IF($AA635=0,"",INDEX(My_Audit!K$2:K$456,$AA635)),_xlfn.IFS(_xlpm.MyAuditVal&lt;&gt;"",_xlpm.MyAuditVal,_xlpm.MacVal&lt;&gt;"",_xlpm.MacVal,_xlpm.WinVal&lt;&gt;"",_xlpm.WinVal,_xlpm.CSVVal&lt;&gt;"",_xlpm.CSVVal)),""))</f>
        <v/>
      </c>
      <c r="M635" s="41" t="str" cm="1">
        <f t="array" ref="M635">IF(($Y635+$Z635+$AA635+$AD635)=0,"",ExpandDiagCodes(_xlfn.TEXTJOIN(", ",TRUE,IF($AA635=0,"",INDEX(My_Audit!N$2:N$456,$AA635)),IF($Z635=0,"",INDEX(Output_Mac!S$2:S$500,$Z635)),IF($AD635=0,"",INDEX(Output_Win!S$2:S$243,$AD635)),IF($Y635=0,"",INDEX(CSV!AE$2:AE$510,$Y635)))))</f>
        <v/>
      </c>
      <c r="N635" s="41" t="str" cm="1">
        <f t="array" ref="N635">IF(($Y635+$Z635+$AA635+$AD635)=0,"",IFERROR(_xlfn.LET(_xlpm.CSVVal,IF($Y635=0,"",INDEX(CSV!AG$2:AG$510,$Y635)),_xlpm.MacVal,IF($Z635=0,"",INDEX(Output_Mac!T$2:T$500,$Z635)),_xlpm.WinVal,IF($AD635=0,"",INDEX(Output_Win!T$2:T$243,$AD635)),_xlpm.MyAuditVal,IF($AA635=0,"",INDEX(My_Audit!O$2:O$456,$AA635)),_xlfn.IFS(_xlpm.MyAuditVal&lt;&gt;"",_xlpm.MyAuditVal,_xlpm.MacVal&lt;&gt;"",_xlpm.MacVal,_xlpm.WinVal&lt;&gt;"",_xlpm.WinVal,_xlpm.CSVVal&lt;&gt;"",_xlpm.CSVVal)),""))</f>
        <v/>
      </c>
      <c r="O635" s="40" t="str" cm="1">
        <f t="array" ref="O635">IF($AB635=0,"",INDEX(My_Audit!P$2:P$456,$AB635))&amp;""</f>
        <v/>
      </c>
      <c r="P635" s="40"/>
      <c r="Q635" s="41" t="str">
        <f>IF(LEFT(N635,4)="Pass","Nist SP 800-88",My_Audit!R635)&amp;""</f>
        <v/>
      </c>
      <c r="R635" s="40"/>
      <c r="S635" s="40"/>
      <c r="T635" s="41" t="str" cm="1">
        <f t="array" ref="T635">IF($AC635=0,"",INDEX(Models!J$2:J$605,$AC635))</f>
        <v/>
      </c>
      <c r="U635" s="40"/>
      <c r="V635" s="40"/>
      <c r="W635" s="79" t="str" cm="1">
        <f t="array" ref="W635">IF(($Z635+$AA635+$AD635)=0,"",ExpandDiagCodes(_xlfn.TEXTJOIN(", ",TRUE,IF($AA635=0,"",INDEX(My_Audit!L$2:L$456,$AA635)),IF($Z635=0,"",INDEX(Output_Mac!AA$2:AA$500,$Z635)),IF($AD635=0,"",INDEX(Output_Win!AA$2:AA$243,$AD635)))))</f>
        <v/>
      </c>
      <c r="Y635" s="80">
        <f>IFERROR(MATCH($A635,CSV!$A$2:$A$510,0),0)</f>
        <v>0</v>
      </c>
      <c r="Z635" s="80">
        <f>IFERROR(MATCH($A635,Output_Mac!$A$2:$A$500,0),0)</f>
        <v>0</v>
      </c>
      <c r="AA635" s="80">
        <f>IFERROR(MATCH($A635,My_Audit!$A$2:$A$456,0),0)</f>
        <v>0</v>
      </c>
      <c r="AB635" s="80">
        <f>IFERROR(MATCH($C635,My_Audit!$B$2:$B$456,0),0)</f>
        <v>0</v>
      </c>
      <c r="AC635" s="80">
        <f>IFERROR(MATCH($E635,Models!$I$2:$I$605,0),0)</f>
        <v>0</v>
      </c>
      <c r="AD635" s="80">
        <f>IFERROR(MATCH($A635,Output_Win!$A$2:$A$243,0),0)</f>
        <v>0</v>
      </c>
    </row>
    <row r="636" spans="1:30">
      <c r="A636" s="40" t="str">
        <f>_xlfn.TEXTJOIN("",TRUE,Input!$A$4,TEXT(ROW(My_Audit!A635)+Input!$A$8-1,"00"))</f>
        <v>W5023</v>
      </c>
      <c r="B636" s="40" t="str">
        <f>_xlfn.TEXTJOIN("-",TRUE,"ITD",Input!$A$2,A636)</f>
        <v>ITD-SHR11749-W5023</v>
      </c>
      <c r="C636" s="41" t="str" cm="1">
        <f t="array" ref="C636">IF(($Y636+$Z636+$AA636+$AD636)=0,"",IFERROR(_xlfn.LET(_xlpm.CSVVal,IF($Y636=0,"",INDEX(CSV!B$2:B$510,$Y636)),_xlpm.MacVal,IF($Z636=0,"",INDEX(Output_Mac!B$2:B$500,$Z636)),_xlpm.WinVal,IF($AD636=0,"",INDEX(Output_Win!B$2:B$243,$AD636)),_xlpm.MyAuditVal,IF($AA636=0,"",INDEX(My_Audit!B$2:B$456,$AA636)),_xlfn.IFS(_xlpm.MyAuditVal&lt;&gt;"",_xlpm.MyAuditVal,_xlpm.MacVal&lt;&gt;"",_xlpm.MacVal,_xlpm.WinVal&lt;&gt;"",_xlpm.WinVal,_xlpm.CSVVal&lt;&gt;"",_xlpm.CSVVal)),""))</f>
        <v/>
      </c>
      <c r="D636" s="41" t="str" cm="1">
        <f t="array" ref="D636">IF(($Y636+$Z636+$AA636+$AD636)=0,"",IFERROR(_xlfn.LET(_xlpm.CSVVal,IF($Y636=0,"",INDEX(CSV!C$2:C$510,$Y636)),_xlpm.MacVal,IF($Z636=0,"",INDEX(Output_Mac!D$2:D$500,$Z636)),_xlpm.WinVal,IF($AD636=0,"",INDEX(Output_Win!D$2:D$243,$AD636)),_xlpm.MyAuditVal,IF($AA636=0,"",INDEX(My_Audit!C$2:C$456,$AA636)),_xlfn.IFS(_xlpm.MyAuditVal&lt;&gt;"",_xlpm.MyAuditVal,_xlpm.MacVal&lt;&gt;"",_xlpm.MacVal,_xlpm.WinVal&lt;&gt;"",_xlpm.WinVal,_xlpm.CSVVal&lt;&gt;"",_xlpm.CSVVal)),""))</f>
        <v/>
      </c>
      <c r="E636" s="41" t="str" cm="1">
        <f t="array" ref="E636">IF(($Y636+$Z636+$AA636+$AD636)=0,"",IFERROR(_xlfn.LET(_xlpm.CSVVal,IF($Y636=0,"",INDEX(CSV!E$2:E$510,$Y636)),_xlpm.MacVal,IF($Z636=0,"",INDEX(Output_Mac!C$2:C$500,$Z636)),_xlpm.WinVal,IF($AD636=0,"",INDEX(Output_Win!C$2:C$243,$AD636)),_xlpm.MyAuditVal,IF($AA636=0,"",INDEX(My_Audit!D$2:D$456,$AA636)),_xlfn.IFS(_xlpm.MyAuditVal&lt;&gt;"",_xlpm.MyAuditVal,_xlpm.MacVal&lt;&gt;"",_xlpm.MacVal,_xlpm.WinVal&lt;&gt;"",_xlpm.WinVal,_xlpm.CSVVal&lt;&gt;"",_xlpm.CSVVal)),""))</f>
        <v/>
      </c>
      <c r="F636" s="41" t="str" cm="1">
        <f t="array" ref="F636">IF(($Y636+$Z636+$AA636+$AD636)=0,"",IFERROR(_xlfn.LET(_xlpm.CSVVal,IF($Y636=0,"",INDEX(CSV!F$2:F$510,$Y636)),_xlpm.MacVal,IF($Z636=0,"",INDEX(Output_Mac!E$2:E$500,$Z636)),_xlpm.WinVal,IF($AD636=0,"",INDEX(Output_Win!E$2:E$243,$AD636)),_xlpm.MyAuditVal,IF($AA636=0,"",INDEX(My_Audit!E$2:E$456,$AA636)),_xlfn.IFS(_xlpm.MyAuditVal&lt;&gt;"",_xlpm.MyAuditVal,_xlpm.MacVal&lt;&gt;"",_xlpm.MacVal,_xlpm.WinVal&lt;&gt;"",_xlpm.WinVal,_xlpm.CSVVal&lt;&gt;"",PROPER(_xlpm.CSVVal))),""))</f>
        <v/>
      </c>
      <c r="G636" s="41" t="str" cm="1">
        <f t="array" ref="G636">IF(($Y636+$Z636+$AA636+$AD636)=0,"",IFERROR(_xlfn.LET(_xlpm.CSVVal,IF($Y636=0,"",INDEX(CSV!G$2:G$510,$Y636)),_xlpm.MacVal,IF($Z636=0,"",INDEX(Output_Mac!G$2:G$500,$Z636)),_xlpm.WinVal,IF($AD636=0,"",INDEX(Output_Win!G$2:G$243,$AD636)),_xlpm.MyAuditVal,IF($AA636=0,"",INDEX(My_Audit!F$2:F$456,$AA636)),_xlfn.IFS(_xlpm.MyAuditVal&lt;&gt;"",_xlpm.MyAuditVal,_xlpm.MacVal&lt;&gt;"",_xlpm.MacVal,_xlpm.WinVal&lt;&gt;"",_xlpm.WinVal,_xlpm.CSVVal&lt;&gt;"",_xlpm.CSVVal)),""))</f>
        <v/>
      </c>
      <c r="H636" s="41" t="str" cm="1">
        <f t="array" ref="H636">IF($Z636&gt;0,INDEX(Output_Mac!H$2:H$500,$Z636),IF($AD636&gt;0,INDEX(Output_Win!H$2:H$243,$AD636),IF($AA636&gt;0,_xlfn.LET(_xlpm.MyAuditVal,INDEX(My_Audit!G$2:G$456,$AA636),IF(_xlpm.MyAuditVal=0,"",_xlpm.MyAuditVal)),"")))</f>
        <v/>
      </c>
      <c r="I636" s="41" t="str" cm="1">
        <f t="array" ref="I636">IF(($Y636+$Z636+$AA636+$AD636)=0,"",IFERROR(_xlfn.LET(_xlpm.CSVVal,IF($Y636=0,"",INDEX(CSV!H$2:H$510,$Y636)),_xlpm.MacVal,IF($Z636=0,"",INDEX(Output_Mac!I$2:I$500,$Z636)),_xlpm.WinVal,IF($AD636=0,"",INDEX(Output_Win!I$2:I$243,$AD636)),_xlpm.MyAuditVal,IF($AA636=0,"",INDEX(My_Audit!H$2:H$456,$AA636)),_xlfn.IFS(_xlpm.MyAuditVal&lt;&gt;"",_xlpm.MyAuditVal,_xlpm.MacVal&lt;&gt;"",_xlpm.MacVal,_xlpm.WinVal&lt;&gt;"",_xlpm.WinVal,_xlpm.CSVVal&lt;&gt;"",_xlpm.CSVVal)),""))</f>
        <v/>
      </c>
      <c r="J636" s="41" t="str" cm="1">
        <f t="array" ref="J636">IF(($Y636+$Z636+$AA636+$AD636)=0,"",IFERROR(_xlfn.LET(_xlpm.CSVVal,IF($Y636=0,"",INDEX(CSV!J$2:J$510,$Y636)),_xlpm.MacVal,IF($Z636=0,"",INDEX(Output_Mac!J$2:J$500,$Z636)),_xlpm.WinVal,IF($AD636=0,"",INDEX(Output_Win!J$2:J$243,$AD636)),_xlpm.MyAuditVal,IF($AA636=0,"",INDEX(My_Audit!I$2:I$456,$AA636)),_xlfn.IFS(_xlpm.MyAuditVal&lt;&gt;"",_xlpm.MyAuditVal,_xlpm.MacVal&lt;&gt;"",_xlpm.MacVal,_xlpm.WinVal&lt;&gt;"",_xlpm.WinVal,_xlpm.CSVVal&lt;&gt;"",_xlpm.CSVVal)),""))</f>
        <v/>
      </c>
      <c r="K636" s="41" t="str" cm="1">
        <f t="array" ref="K636">IF(($Y636+$Z636+$AA636+$AD636)=0,"",IFERROR(_xlfn.LET(_xlpm.CSVVal,IF($Y636=0,"",INDEX(CSV!N$2:N$510,$Y636)),_xlpm.MacVal,IF($Z636=0,"",INDEX(Output_Mac!L$2:L$500,$Z636)),_xlpm.WinVal,IF($AD636=0,"",INDEX(Output_Win!L$2:L$243,$AD636)),_xlpm.MyAuditVal,IF($AA636=0,"",INDEX(My_Audit!J$2:J$456,$AA636)),_xlfn.IFS(_xlpm.MyAuditVal&lt;&gt;"",_xlpm.MyAuditVal,_xlpm.MacVal&lt;&gt;"",_xlpm.MacVal,_xlpm.WinVal&lt;&gt;"",_xlpm.WinVal,_xlpm.CSVVal&lt;&gt;"",_xlpm.CSVVal)),""))</f>
        <v/>
      </c>
      <c r="L636" s="41" t="str" cm="1">
        <f t="array" ref="L636">IF(($Y636+$Z636+$AA636+$AD636)=0,"",IFERROR(_xlfn.LET(_xlpm.CSVVal,IF($Y636=0,"",INDEX(CSV!Q$2:Q$510,$Y636)),_xlpm.MacVal,IF($Z636=0,"",INDEX(Output_Mac!M$2:M$500,$Z636)),_xlpm.WinVal,IF($AD636=0,"",INDEX(Output_Win!M$2:M$243,$AD636)),_xlpm.MyAuditVal,IF($AA636=0,"",INDEX(My_Audit!K$2:K$456,$AA636)),_xlfn.IFS(_xlpm.MyAuditVal&lt;&gt;"",_xlpm.MyAuditVal,_xlpm.MacVal&lt;&gt;"",_xlpm.MacVal,_xlpm.WinVal&lt;&gt;"",_xlpm.WinVal,_xlpm.CSVVal&lt;&gt;"",_xlpm.CSVVal)),""))</f>
        <v/>
      </c>
      <c r="M636" s="41" t="str" cm="1">
        <f t="array" ref="M636">IF(($Y636+$Z636+$AA636+$AD636)=0,"",ExpandDiagCodes(_xlfn.TEXTJOIN(", ",TRUE,IF($AA636=0,"",INDEX(My_Audit!N$2:N$456,$AA636)),IF($Z636=0,"",INDEX(Output_Mac!S$2:S$500,$Z636)),IF($AD636=0,"",INDEX(Output_Win!S$2:S$243,$AD636)),IF($Y636=0,"",INDEX(CSV!AE$2:AE$510,$Y636)))))</f>
        <v/>
      </c>
      <c r="N636" s="41" t="str" cm="1">
        <f t="array" ref="N636">IF(($Y636+$Z636+$AA636+$AD636)=0,"",IFERROR(_xlfn.LET(_xlpm.CSVVal,IF($Y636=0,"",INDEX(CSV!AG$2:AG$510,$Y636)),_xlpm.MacVal,IF($Z636=0,"",INDEX(Output_Mac!T$2:T$500,$Z636)),_xlpm.WinVal,IF($AD636=0,"",INDEX(Output_Win!T$2:T$243,$AD636)),_xlpm.MyAuditVal,IF($AA636=0,"",INDEX(My_Audit!O$2:O$456,$AA636)),_xlfn.IFS(_xlpm.MyAuditVal&lt;&gt;"",_xlpm.MyAuditVal,_xlpm.MacVal&lt;&gt;"",_xlpm.MacVal,_xlpm.WinVal&lt;&gt;"",_xlpm.WinVal,_xlpm.CSVVal&lt;&gt;"",_xlpm.CSVVal)),""))</f>
        <v/>
      </c>
      <c r="O636" s="40" t="str" cm="1">
        <f t="array" ref="O636">IF($AB636=0,"",INDEX(My_Audit!P$2:P$456,$AB636))&amp;""</f>
        <v/>
      </c>
      <c r="P636" s="40"/>
      <c r="Q636" s="41" t="str">
        <f>IF(LEFT(N636,4)="Pass","Nist SP 800-88",My_Audit!R636)&amp;""</f>
        <v/>
      </c>
      <c r="R636" s="40"/>
      <c r="S636" s="40"/>
      <c r="T636" s="41" t="str" cm="1">
        <f t="array" ref="T636">IF($AC636=0,"",INDEX(Models!J$2:J$605,$AC636))</f>
        <v/>
      </c>
      <c r="U636" s="40"/>
      <c r="V636" s="40"/>
      <c r="W636" s="79" t="str" cm="1">
        <f t="array" ref="W636">IF(($Z636+$AA636+$AD636)=0,"",ExpandDiagCodes(_xlfn.TEXTJOIN(", ",TRUE,IF($AA636=0,"",INDEX(My_Audit!L$2:L$456,$AA636)),IF($Z636=0,"",INDEX(Output_Mac!AA$2:AA$500,$Z636)),IF($AD636=0,"",INDEX(Output_Win!AA$2:AA$243,$AD636)))))</f>
        <v/>
      </c>
      <c r="Y636" s="80">
        <f>IFERROR(MATCH($A636,CSV!$A$2:$A$510,0),0)</f>
        <v>0</v>
      </c>
      <c r="Z636" s="80">
        <f>IFERROR(MATCH($A636,Output_Mac!$A$2:$A$500,0),0)</f>
        <v>0</v>
      </c>
      <c r="AA636" s="80">
        <f>IFERROR(MATCH($A636,My_Audit!$A$2:$A$456,0),0)</f>
        <v>0</v>
      </c>
      <c r="AB636" s="80">
        <f>IFERROR(MATCH($C636,My_Audit!$B$2:$B$456,0),0)</f>
        <v>0</v>
      </c>
      <c r="AC636" s="80">
        <f>IFERROR(MATCH($E636,Models!$I$2:$I$605,0),0)</f>
        <v>0</v>
      </c>
      <c r="AD636" s="80">
        <f>IFERROR(MATCH($A636,Output_Win!$A$2:$A$243,0),0)</f>
        <v>0</v>
      </c>
    </row>
    <row r="637" spans="1:30">
      <c r="A637" s="40" t="str">
        <f>_xlfn.TEXTJOIN("",TRUE,Input!$A$4,TEXT(ROW(My_Audit!A636)+Input!$A$8-1,"00"))</f>
        <v>W5024</v>
      </c>
      <c r="B637" s="40" t="str">
        <f>_xlfn.TEXTJOIN("-",TRUE,"ITD",Input!$A$2,A637)</f>
        <v>ITD-SHR11749-W5024</v>
      </c>
      <c r="C637" s="41" t="str" cm="1">
        <f t="array" ref="C637">IF(($Y637+$Z637+$AA637+$AD637)=0,"",IFERROR(_xlfn.LET(_xlpm.CSVVal,IF($Y637=0,"",INDEX(CSV!B$2:B$510,$Y637)),_xlpm.MacVal,IF($Z637=0,"",INDEX(Output_Mac!B$2:B$500,$Z637)),_xlpm.WinVal,IF($AD637=0,"",INDEX(Output_Win!B$2:B$243,$AD637)),_xlpm.MyAuditVal,IF($AA637=0,"",INDEX(My_Audit!B$2:B$456,$AA637)),_xlfn.IFS(_xlpm.MyAuditVal&lt;&gt;"",_xlpm.MyAuditVal,_xlpm.MacVal&lt;&gt;"",_xlpm.MacVal,_xlpm.WinVal&lt;&gt;"",_xlpm.WinVal,_xlpm.CSVVal&lt;&gt;"",_xlpm.CSVVal)),""))</f>
        <v/>
      </c>
      <c r="D637" s="41" t="str" cm="1">
        <f t="array" ref="D637">IF(($Y637+$Z637+$AA637+$AD637)=0,"",IFERROR(_xlfn.LET(_xlpm.CSVVal,IF($Y637=0,"",INDEX(CSV!C$2:C$510,$Y637)),_xlpm.MacVal,IF($Z637=0,"",INDEX(Output_Mac!D$2:D$500,$Z637)),_xlpm.WinVal,IF($AD637=0,"",INDEX(Output_Win!D$2:D$243,$AD637)),_xlpm.MyAuditVal,IF($AA637=0,"",INDEX(My_Audit!C$2:C$456,$AA637)),_xlfn.IFS(_xlpm.MyAuditVal&lt;&gt;"",_xlpm.MyAuditVal,_xlpm.MacVal&lt;&gt;"",_xlpm.MacVal,_xlpm.WinVal&lt;&gt;"",_xlpm.WinVal,_xlpm.CSVVal&lt;&gt;"",_xlpm.CSVVal)),""))</f>
        <v/>
      </c>
      <c r="E637" s="41" t="str" cm="1">
        <f t="array" ref="E637">IF(($Y637+$Z637+$AA637+$AD637)=0,"",IFERROR(_xlfn.LET(_xlpm.CSVVal,IF($Y637=0,"",INDEX(CSV!E$2:E$510,$Y637)),_xlpm.MacVal,IF($Z637=0,"",INDEX(Output_Mac!C$2:C$500,$Z637)),_xlpm.WinVal,IF($AD637=0,"",INDEX(Output_Win!C$2:C$243,$AD637)),_xlpm.MyAuditVal,IF($AA637=0,"",INDEX(My_Audit!D$2:D$456,$AA637)),_xlfn.IFS(_xlpm.MyAuditVal&lt;&gt;"",_xlpm.MyAuditVal,_xlpm.MacVal&lt;&gt;"",_xlpm.MacVal,_xlpm.WinVal&lt;&gt;"",_xlpm.WinVal,_xlpm.CSVVal&lt;&gt;"",_xlpm.CSVVal)),""))</f>
        <v/>
      </c>
      <c r="F637" s="41" t="str" cm="1">
        <f t="array" ref="F637">IF(($Y637+$Z637+$AA637+$AD637)=0,"",IFERROR(_xlfn.LET(_xlpm.CSVVal,IF($Y637=0,"",INDEX(CSV!F$2:F$510,$Y637)),_xlpm.MacVal,IF($Z637=0,"",INDEX(Output_Mac!E$2:E$500,$Z637)),_xlpm.WinVal,IF($AD637=0,"",INDEX(Output_Win!E$2:E$243,$AD637)),_xlpm.MyAuditVal,IF($AA637=0,"",INDEX(My_Audit!E$2:E$456,$AA637)),_xlfn.IFS(_xlpm.MyAuditVal&lt;&gt;"",_xlpm.MyAuditVal,_xlpm.MacVal&lt;&gt;"",_xlpm.MacVal,_xlpm.WinVal&lt;&gt;"",_xlpm.WinVal,_xlpm.CSVVal&lt;&gt;"",PROPER(_xlpm.CSVVal))),""))</f>
        <v/>
      </c>
      <c r="G637" s="41" t="str" cm="1">
        <f t="array" ref="G637">IF(($Y637+$Z637+$AA637+$AD637)=0,"",IFERROR(_xlfn.LET(_xlpm.CSVVal,IF($Y637=0,"",INDEX(CSV!G$2:G$510,$Y637)),_xlpm.MacVal,IF($Z637=0,"",INDEX(Output_Mac!G$2:G$500,$Z637)),_xlpm.WinVal,IF($AD637=0,"",INDEX(Output_Win!G$2:G$243,$AD637)),_xlpm.MyAuditVal,IF($AA637=0,"",INDEX(My_Audit!F$2:F$456,$AA637)),_xlfn.IFS(_xlpm.MyAuditVal&lt;&gt;"",_xlpm.MyAuditVal,_xlpm.MacVal&lt;&gt;"",_xlpm.MacVal,_xlpm.WinVal&lt;&gt;"",_xlpm.WinVal,_xlpm.CSVVal&lt;&gt;"",_xlpm.CSVVal)),""))</f>
        <v/>
      </c>
      <c r="H637" s="41" t="str" cm="1">
        <f t="array" ref="H637">IF($Z637&gt;0,INDEX(Output_Mac!H$2:H$500,$Z637),IF($AD637&gt;0,INDEX(Output_Win!H$2:H$243,$AD637),IF($AA637&gt;0,_xlfn.LET(_xlpm.MyAuditVal,INDEX(My_Audit!G$2:G$456,$AA637),IF(_xlpm.MyAuditVal=0,"",_xlpm.MyAuditVal)),"")))</f>
        <v/>
      </c>
      <c r="I637" s="41" t="str" cm="1">
        <f t="array" ref="I637">IF(($Y637+$Z637+$AA637+$AD637)=0,"",IFERROR(_xlfn.LET(_xlpm.CSVVal,IF($Y637=0,"",INDEX(CSV!H$2:H$510,$Y637)),_xlpm.MacVal,IF($Z637=0,"",INDEX(Output_Mac!I$2:I$500,$Z637)),_xlpm.WinVal,IF($AD637=0,"",INDEX(Output_Win!I$2:I$243,$AD637)),_xlpm.MyAuditVal,IF($AA637=0,"",INDEX(My_Audit!H$2:H$456,$AA637)),_xlfn.IFS(_xlpm.MyAuditVal&lt;&gt;"",_xlpm.MyAuditVal,_xlpm.MacVal&lt;&gt;"",_xlpm.MacVal,_xlpm.WinVal&lt;&gt;"",_xlpm.WinVal,_xlpm.CSVVal&lt;&gt;"",_xlpm.CSVVal)),""))</f>
        <v/>
      </c>
      <c r="J637" s="41" t="str" cm="1">
        <f t="array" ref="J637">IF(($Y637+$Z637+$AA637+$AD637)=0,"",IFERROR(_xlfn.LET(_xlpm.CSVVal,IF($Y637=0,"",INDEX(CSV!J$2:J$510,$Y637)),_xlpm.MacVal,IF($Z637=0,"",INDEX(Output_Mac!J$2:J$500,$Z637)),_xlpm.WinVal,IF($AD637=0,"",INDEX(Output_Win!J$2:J$243,$AD637)),_xlpm.MyAuditVal,IF($AA637=0,"",INDEX(My_Audit!I$2:I$456,$AA637)),_xlfn.IFS(_xlpm.MyAuditVal&lt;&gt;"",_xlpm.MyAuditVal,_xlpm.MacVal&lt;&gt;"",_xlpm.MacVal,_xlpm.WinVal&lt;&gt;"",_xlpm.WinVal,_xlpm.CSVVal&lt;&gt;"",_xlpm.CSVVal)),""))</f>
        <v/>
      </c>
      <c r="K637" s="41" t="str" cm="1">
        <f t="array" ref="K637">IF(($Y637+$Z637+$AA637+$AD637)=0,"",IFERROR(_xlfn.LET(_xlpm.CSVVal,IF($Y637=0,"",INDEX(CSV!N$2:N$510,$Y637)),_xlpm.MacVal,IF($Z637=0,"",INDEX(Output_Mac!L$2:L$500,$Z637)),_xlpm.WinVal,IF($AD637=0,"",INDEX(Output_Win!L$2:L$243,$AD637)),_xlpm.MyAuditVal,IF($AA637=0,"",INDEX(My_Audit!J$2:J$456,$AA637)),_xlfn.IFS(_xlpm.MyAuditVal&lt;&gt;"",_xlpm.MyAuditVal,_xlpm.MacVal&lt;&gt;"",_xlpm.MacVal,_xlpm.WinVal&lt;&gt;"",_xlpm.WinVal,_xlpm.CSVVal&lt;&gt;"",_xlpm.CSVVal)),""))</f>
        <v/>
      </c>
      <c r="L637" s="41" t="str" cm="1">
        <f t="array" ref="L637">IF(($Y637+$Z637+$AA637+$AD637)=0,"",IFERROR(_xlfn.LET(_xlpm.CSVVal,IF($Y637=0,"",INDEX(CSV!Q$2:Q$510,$Y637)),_xlpm.MacVal,IF($Z637=0,"",INDEX(Output_Mac!M$2:M$500,$Z637)),_xlpm.WinVal,IF($AD637=0,"",INDEX(Output_Win!M$2:M$243,$AD637)),_xlpm.MyAuditVal,IF($AA637=0,"",INDEX(My_Audit!K$2:K$456,$AA637)),_xlfn.IFS(_xlpm.MyAuditVal&lt;&gt;"",_xlpm.MyAuditVal,_xlpm.MacVal&lt;&gt;"",_xlpm.MacVal,_xlpm.WinVal&lt;&gt;"",_xlpm.WinVal,_xlpm.CSVVal&lt;&gt;"",_xlpm.CSVVal)),""))</f>
        <v/>
      </c>
      <c r="M637" s="41" t="str" cm="1">
        <f t="array" ref="M637">IF(($Y637+$Z637+$AA637+$AD637)=0,"",ExpandDiagCodes(_xlfn.TEXTJOIN(", ",TRUE,IF($AA637=0,"",INDEX(My_Audit!N$2:N$456,$AA637)),IF($Z637=0,"",INDEX(Output_Mac!S$2:S$500,$Z637)),IF($AD637=0,"",INDEX(Output_Win!S$2:S$243,$AD637)),IF($Y637=0,"",INDEX(CSV!AE$2:AE$510,$Y637)))))</f>
        <v/>
      </c>
      <c r="N637" s="41" t="str" cm="1">
        <f t="array" ref="N637">IF(($Y637+$Z637+$AA637+$AD637)=0,"",IFERROR(_xlfn.LET(_xlpm.CSVVal,IF($Y637=0,"",INDEX(CSV!AG$2:AG$510,$Y637)),_xlpm.MacVal,IF($Z637=0,"",INDEX(Output_Mac!T$2:T$500,$Z637)),_xlpm.WinVal,IF($AD637=0,"",INDEX(Output_Win!T$2:T$243,$AD637)),_xlpm.MyAuditVal,IF($AA637=0,"",INDEX(My_Audit!O$2:O$456,$AA637)),_xlfn.IFS(_xlpm.MyAuditVal&lt;&gt;"",_xlpm.MyAuditVal,_xlpm.MacVal&lt;&gt;"",_xlpm.MacVal,_xlpm.WinVal&lt;&gt;"",_xlpm.WinVal,_xlpm.CSVVal&lt;&gt;"",_xlpm.CSVVal)),""))</f>
        <v/>
      </c>
      <c r="O637" s="40" t="str" cm="1">
        <f t="array" ref="O637">IF($AB637=0,"",INDEX(My_Audit!P$2:P$456,$AB637))&amp;""</f>
        <v/>
      </c>
      <c r="P637" s="40"/>
      <c r="Q637" s="41" t="str">
        <f>IF(LEFT(N637,4)="Pass","Nist SP 800-88",My_Audit!R637)&amp;""</f>
        <v/>
      </c>
      <c r="R637" s="40"/>
      <c r="S637" s="40"/>
      <c r="T637" s="41" t="str" cm="1">
        <f t="array" ref="T637">IF($AC637=0,"",INDEX(Models!J$2:J$605,$AC637))</f>
        <v/>
      </c>
      <c r="U637" s="40"/>
      <c r="V637" s="40"/>
      <c r="W637" s="79" t="str" cm="1">
        <f t="array" ref="W637">IF(($Z637+$AA637+$AD637)=0,"",ExpandDiagCodes(_xlfn.TEXTJOIN(", ",TRUE,IF($AA637=0,"",INDEX(My_Audit!L$2:L$456,$AA637)),IF($Z637=0,"",INDEX(Output_Mac!AA$2:AA$500,$Z637)),IF($AD637=0,"",INDEX(Output_Win!AA$2:AA$243,$AD637)))))</f>
        <v/>
      </c>
      <c r="Y637" s="80">
        <f>IFERROR(MATCH($A637,CSV!$A$2:$A$510,0),0)</f>
        <v>0</v>
      </c>
      <c r="Z637" s="80">
        <f>IFERROR(MATCH($A637,Output_Mac!$A$2:$A$500,0),0)</f>
        <v>0</v>
      </c>
      <c r="AA637" s="80">
        <f>IFERROR(MATCH($A637,My_Audit!$A$2:$A$456,0),0)</f>
        <v>0</v>
      </c>
      <c r="AB637" s="80">
        <f>IFERROR(MATCH($C637,My_Audit!$B$2:$B$456,0),0)</f>
        <v>0</v>
      </c>
      <c r="AC637" s="80">
        <f>IFERROR(MATCH($E637,Models!$I$2:$I$605,0),0)</f>
        <v>0</v>
      </c>
      <c r="AD637" s="80">
        <f>IFERROR(MATCH($A637,Output_Win!$A$2:$A$243,0),0)</f>
        <v>0</v>
      </c>
    </row>
    <row r="638" spans="1:30">
      <c r="A638" s="40" t="str">
        <f>_xlfn.TEXTJOIN("",TRUE,Input!$A$4,TEXT(ROW(My_Audit!A637)+Input!$A$8-1,"00"))</f>
        <v>W5025</v>
      </c>
      <c r="B638" s="40" t="str">
        <f>_xlfn.TEXTJOIN("-",TRUE,"ITD",Input!$A$2,A638)</f>
        <v>ITD-SHR11749-W5025</v>
      </c>
      <c r="C638" s="41" t="str" cm="1">
        <f t="array" ref="C638">IF(($Y638+$Z638+$AA638+$AD638)=0,"",IFERROR(_xlfn.LET(_xlpm.CSVVal,IF($Y638=0,"",INDEX(CSV!B$2:B$510,$Y638)),_xlpm.MacVal,IF($Z638=0,"",INDEX(Output_Mac!B$2:B$500,$Z638)),_xlpm.WinVal,IF($AD638=0,"",INDEX(Output_Win!B$2:B$243,$AD638)),_xlpm.MyAuditVal,IF($AA638=0,"",INDEX(My_Audit!B$2:B$456,$AA638)),_xlfn.IFS(_xlpm.MyAuditVal&lt;&gt;"",_xlpm.MyAuditVal,_xlpm.MacVal&lt;&gt;"",_xlpm.MacVal,_xlpm.WinVal&lt;&gt;"",_xlpm.WinVal,_xlpm.CSVVal&lt;&gt;"",_xlpm.CSVVal)),""))</f>
        <v/>
      </c>
      <c r="D638" s="41" t="str" cm="1">
        <f t="array" ref="D638">IF(($Y638+$Z638+$AA638+$AD638)=0,"",IFERROR(_xlfn.LET(_xlpm.CSVVal,IF($Y638=0,"",INDEX(CSV!C$2:C$510,$Y638)),_xlpm.MacVal,IF($Z638=0,"",INDEX(Output_Mac!D$2:D$500,$Z638)),_xlpm.WinVal,IF($AD638=0,"",INDEX(Output_Win!D$2:D$243,$AD638)),_xlpm.MyAuditVal,IF($AA638=0,"",INDEX(My_Audit!C$2:C$456,$AA638)),_xlfn.IFS(_xlpm.MyAuditVal&lt;&gt;"",_xlpm.MyAuditVal,_xlpm.MacVal&lt;&gt;"",_xlpm.MacVal,_xlpm.WinVal&lt;&gt;"",_xlpm.WinVal,_xlpm.CSVVal&lt;&gt;"",_xlpm.CSVVal)),""))</f>
        <v/>
      </c>
      <c r="E638" s="41" t="str" cm="1">
        <f t="array" ref="E638">IF(($Y638+$Z638+$AA638+$AD638)=0,"",IFERROR(_xlfn.LET(_xlpm.CSVVal,IF($Y638=0,"",INDEX(CSV!E$2:E$510,$Y638)),_xlpm.MacVal,IF($Z638=0,"",INDEX(Output_Mac!C$2:C$500,$Z638)),_xlpm.WinVal,IF($AD638=0,"",INDEX(Output_Win!C$2:C$243,$AD638)),_xlpm.MyAuditVal,IF($AA638=0,"",INDEX(My_Audit!D$2:D$456,$AA638)),_xlfn.IFS(_xlpm.MyAuditVal&lt;&gt;"",_xlpm.MyAuditVal,_xlpm.MacVal&lt;&gt;"",_xlpm.MacVal,_xlpm.WinVal&lt;&gt;"",_xlpm.WinVal,_xlpm.CSVVal&lt;&gt;"",_xlpm.CSVVal)),""))</f>
        <v/>
      </c>
      <c r="F638" s="41" t="str" cm="1">
        <f t="array" ref="F638">IF(($Y638+$Z638+$AA638+$AD638)=0,"",IFERROR(_xlfn.LET(_xlpm.CSVVal,IF($Y638=0,"",INDEX(CSV!F$2:F$510,$Y638)),_xlpm.MacVal,IF($Z638=0,"",INDEX(Output_Mac!E$2:E$500,$Z638)),_xlpm.WinVal,IF($AD638=0,"",INDEX(Output_Win!E$2:E$243,$AD638)),_xlpm.MyAuditVal,IF($AA638=0,"",INDEX(My_Audit!E$2:E$456,$AA638)),_xlfn.IFS(_xlpm.MyAuditVal&lt;&gt;"",_xlpm.MyAuditVal,_xlpm.MacVal&lt;&gt;"",_xlpm.MacVal,_xlpm.WinVal&lt;&gt;"",_xlpm.WinVal,_xlpm.CSVVal&lt;&gt;"",PROPER(_xlpm.CSVVal))),""))</f>
        <v/>
      </c>
      <c r="G638" s="41" t="str" cm="1">
        <f t="array" ref="G638">IF(($Y638+$Z638+$AA638+$AD638)=0,"",IFERROR(_xlfn.LET(_xlpm.CSVVal,IF($Y638=0,"",INDEX(CSV!G$2:G$510,$Y638)),_xlpm.MacVal,IF($Z638=0,"",INDEX(Output_Mac!G$2:G$500,$Z638)),_xlpm.WinVal,IF($AD638=0,"",INDEX(Output_Win!G$2:G$243,$AD638)),_xlpm.MyAuditVal,IF($AA638=0,"",INDEX(My_Audit!F$2:F$456,$AA638)),_xlfn.IFS(_xlpm.MyAuditVal&lt;&gt;"",_xlpm.MyAuditVal,_xlpm.MacVal&lt;&gt;"",_xlpm.MacVal,_xlpm.WinVal&lt;&gt;"",_xlpm.WinVal,_xlpm.CSVVal&lt;&gt;"",_xlpm.CSVVal)),""))</f>
        <v/>
      </c>
      <c r="H638" s="41" t="str" cm="1">
        <f t="array" ref="H638">IF($Z638&gt;0,INDEX(Output_Mac!H$2:H$500,$Z638),IF($AD638&gt;0,INDEX(Output_Win!H$2:H$243,$AD638),IF($AA638&gt;0,_xlfn.LET(_xlpm.MyAuditVal,INDEX(My_Audit!G$2:G$456,$AA638),IF(_xlpm.MyAuditVal=0,"",_xlpm.MyAuditVal)),"")))</f>
        <v/>
      </c>
      <c r="I638" s="41" t="str" cm="1">
        <f t="array" ref="I638">IF(($Y638+$Z638+$AA638+$AD638)=0,"",IFERROR(_xlfn.LET(_xlpm.CSVVal,IF($Y638=0,"",INDEX(CSV!H$2:H$510,$Y638)),_xlpm.MacVal,IF($Z638=0,"",INDEX(Output_Mac!I$2:I$500,$Z638)),_xlpm.WinVal,IF($AD638=0,"",INDEX(Output_Win!I$2:I$243,$AD638)),_xlpm.MyAuditVal,IF($AA638=0,"",INDEX(My_Audit!H$2:H$456,$AA638)),_xlfn.IFS(_xlpm.MyAuditVal&lt;&gt;"",_xlpm.MyAuditVal,_xlpm.MacVal&lt;&gt;"",_xlpm.MacVal,_xlpm.WinVal&lt;&gt;"",_xlpm.WinVal,_xlpm.CSVVal&lt;&gt;"",_xlpm.CSVVal)),""))</f>
        <v/>
      </c>
      <c r="J638" s="41" t="str" cm="1">
        <f t="array" ref="J638">IF(($Y638+$Z638+$AA638+$AD638)=0,"",IFERROR(_xlfn.LET(_xlpm.CSVVal,IF($Y638=0,"",INDEX(CSV!J$2:J$510,$Y638)),_xlpm.MacVal,IF($Z638=0,"",INDEX(Output_Mac!J$2:J$500,$Z638)),_xlpm.WinVal,IF($AD638=0,"",INDEX(Output_Win!J$2:J$243,$AD638)),_xlpm.MyAuditVal,IF($AA638=0,"",INDEX(My_Audit!I$2:I$456,$AA638)),_xlfn.IFS(_xlpm.MyAuditVal&lt;&gt;"",_xlpm.MyAuditVal,_xlpm.MacVal&lt;&gt;"",_xlpm.MacVal,_xlpm.WinVal&lt;&gt;"",_xlpm.WinVal,_xlpm.CSVVal&lt;&gt;"",_xlpm.CSVVal)),""))</f>
        <v/>
      </c>
      <c r="K638" s="41" t="str" cm="1">
        <f t="array" ref="K638">IF(($Y638+$Z638+$AA638+$AD638)=0,"",IFERROR(_xlfn.LET(_xlpm.CSVVal,IF($Y638=0,"",INDEX(CSV!N$2:N$510,$Y638)),_xlpm.MacVal,IF($Z638=0,"",INDEX(Output_Mac!L$2:L$500,$Z638)),_xlpm.WinVal,IF($AD638=0,"",INDEX(Output_Win!L$2:L$243,$AD638)),_xlpm.MyAuditVal,IF($AA638=0,"",INDEX(My_Audit!J$2:J$456,$AA638)),_xlfn.IFS(_xlpm.MyAuditVal&lt;&gt;"",_xlpm.MyAuditVal,_xlpm.MacVal&lt;&gt;"",_xlpm.MacVal,_xlpm.WinVal&lt;&gt;"",_xlpm.WinVal,_xlpm.CSVVal&lt;&gt;"",_xlpm.CSVVal)),""))</f>
        <v/>
      </c>
      <c r="L638" s="41" t="str" cm="1">
        <f t="array" ref="L638">IF(($Y638+$Z638+$AA638+$AD638)=0,"",IFERROR(_xlfn.LET(_xlpm.CSVVal,IF($Y638=0,"",INDEX(CSV!Q$2:Q$510,$Y638)),_xlpm.MacVal,IF($Z638=0,"",INDEX(Output_Mac!M$2:M$500,$Z638)),_xlpm.WinVal,IF($AD638=0,"",INDEX(Output_Win!M$2:M$243,$AD638)),_xlpm.MyAuditVal,IF($AA638=0,"",INDEX(My_Audit!K$2:K$456,$AA638)),_xlfn.IFS(_xlpm.MyAuditVal&lt;&gt;"",_xlpm.MyAuditVal,_xlpm.MacVal&lt;&gt;"",_xlpm.MacVal,_xlpm.WinVal&lt;&gt;"",_xlpm.WinVal,_xlpm.CSVVal&lt;&gt;"",_xlpm.CSVVal)),""))</f>
        <v/>
      </c>
      <c r="M638" s="41" t="str" cm="1">
        <f t="array" ref="M638">IF(($Y638+$Z638+$AA638+$AD638)=0,"",ExpandDiagCodes(_xlfn.TEXTJOIN(", ",TRUE,IF($AA638=0,"",INDEX(My_Audit!N$2:N$456,$AA638)),IF($Z638=0,"",INDEX(Output_Mac!S$2:S$500,$Z638)),IF($AD638=0,"",INDEX(Output_Win!S$2:S$243,$AD638)),IF($Y638=0,"",INDEX(CSV!AE$2:AE$510,$Y638)))))</f>
        <v/>
      </c>
      <c r="N638" s="41" t="str" cm="1">
        <f t="array" ref="N638">IF(($Y638+$Z638+$AA638+$AD638)=0,"",IFERROR(_xlfn.LET(_xlpm.CSVVal,IF($Y638=0,"",INDEX(CSV!AG$2:AG$510,$Y638)),_xlpm.MacVal,IF($Z638=0,"",INDEX(Output_Mac!T$2:T$500,$Z638)),_xlpm.WinVal,IF($AD638=0,"",INDEX(Output_Win!T$2:T$243,$AD638)),_xlpm.MyAuditVal,IF($AA638=0,"",INDEX(My_Audit!O$2:O$456,$AA638)),_xlfn.IFS(_xlpm.MyAuditVal&lt;&gt;"",_xlpm.MyAuditVal,_xlpm.MacVal&lt;&gt;"",_xlpm.MacVal,_xlpm.WinVal&lt;&gt;"",_xlpm.WinVal,_xlpm.CSVVal&lt;&gt;"",_xlpm.CSVVal)),""))</f>
        <v/>
      </c>
      <c r="O638" s="40" t="str" cm="1">
        <f t="array" ref="O638">IF($AB638=0,"",INDEX(My_Audit!P$2:P$456,$AB638))&amp;""</f>
        <v/>
      </c>
      <c r="P638" s="40"/>
      <c r="Q638" s="41" t="str">
        <f>IF(LEFT(N638,4)="Pass","Nist SP 800-88",My_Audit!R638)&amp;""</f>
        <v/>
      </c>
      <c r="R638" s="40"/>
      <c r="S638" s="40"/>
      <c r="T638" s="41" t="str" cm="1">
        <f t="array" ref="T638">IF($AC638=0,"",INDEX(Models!J$2:J$605,$AC638))</f>
        <v/>
      </c>
      <c r="U638" s="40"/>
      <c r="V638" s="40"/>
      <c r="W638" s="79" t="str" cm="1">
        <f t="array" ref="W638">IF(($Z638+$AA638+$AD638)=0,"",ExpandDiagCodes(_xlfn.TEXTJOIN(", ",TRUE,IF($AA638=0,"",INDEX(My_Audit!L$2:L$456,$AA638)),IF($Z638=0,"",INDEX(Output_Mac!AA$2:AA$500,$Z638)),IF($AD638=0,"",INDEX(Output_Win!AA$2:AA$243,$AD638)))))</f>
        <v/>
      </c>
      <c r="Y638" s="80">
        <f>IFERROR(MATCH($A638,CSV!$A$2:$A$510,0),0)</f>
        <v>0</v>
      </c>
      <c r="Z638" s="80">
        <f>IFERROR(MATCH($A638,Output_Mac!$A$2:$A$500,0),0)</f>
        <v>0</v>
      </c>
      <c r="AA638" s="80">
        <f>IFERROR(MATCH($A638,My_Audit!$A$2:$A$456,0),0)</f>
        <v>0</v>
      </c>
      <c r="AB638" s="80">
        <f>IFERROR(MATCH($C638,My_Audit!$B$2:$B$456,0),0)</f>
        <v>0</v>
      </c>
      <c r="AC638" s="80">
        <f>IFERROR(MATCH($E638,Models!$I$2:$I$605,0),0)</f>
        <v>0</v>
      </c>
      <c r="AD638" s="80">
        <f>IFERROR(MATCH($A638,Output_Win!$A$2:$A$243,0),0)</f>
        <v>0</v>
      </c>
    </row>
    <row r="639" spans="1:30">
      <c r="A639" s="40" t="str">
        <f>_xlfn.TEXTJOIN("",TRUE,Input!$A$4,TEXT(ROW(My_Audit!A638)+Input!$A$8-1,"00"))</f>
        <v>W5026</v>
      </c>
      <c r="B639" s="40" t="str">
        <f>_xlfn.TEXTJOIN("-",TRUE,"ITD",Input!$A$2,A639)</f>
        <v>ITD-SHR11749-W5026</v>
      </c>
      <c r="C639" s="41" t="str" cm="1">
        <f t="array" ref="C639">IF(($Y639+$Z639+$AA639+$AD639)=0,"",IFERROR(_xlfn.LET(_xlpm.CSVVal,IF($Y639=0,"",INDEX(CSV!B$2:B$510,$Y639)),_xlpm.MacVal,IF($Z639=0,"",INDEX(Output_Mac!B$2:B$500,$Z639)),_xlpm.WinVal,IF($AD639=0,"",INDEX(Output_Win!B$2:B$243,$AD639)),_xlpm.MyAuditVal,IF($AA639=0,"",INDEX(My_Audit!B$2:B$456,$AA639)),_xlfn.IFS(_xlpm.MyAuditVal&lt;&gt;"",_xlpm.MyAuditVal,_xlpm.MacVal&lt;&gt;"",_xlpm.MacVal,_xlpm.WinVal&lt;&gt;"",_xlpm.WinVal,_xlpm.CSVVal&lt;&gt;"",_xlpm.CSVVal)),""))</f>
        <v/>
      </c>
      <c r="D639" s="41" t="str" cm="1">
        <f t="array" ref="D639">IF(($Y639+$Z639+$AA639+$AD639)=0,"",IFERROR(_xlfn.LET(_xlpm.CSVVal,IF($Y639=0,"",INDEX(CSV!C$2:C$510,$Y639)),_xlpm.MacVal,IF($Z639=0,"",INDEX(Output_Mac!D$2:D$500,$Z639)),_xlpm.WinVal,IF($AD639=0,"",INDEX(Output_Win!D$2:D$243,$AD639)),_xlpm.MyAuditVal,IF($AA639=0,"",INDEX(My_Audit!C$2:C$456,$AA639)),_xlfn.IFS(_xlpm.MyAuditVal&lt;&gt;"",_xlpm.MyAuditVal,_xlpm.MacVal&lt;&gt;"",_xlpm.MacVal,_xlpm.WinVal&lt;&gt;"",_xlpm.WinVal,_xlpm.CSVVal&lt;&gt;"",_xlpm.CSVVal)),""))</f>
        <v/>
      </c>
      <c r="E639" s="41" t="str" cm="1">
        <f t="array" ref="E639">IF(($Y639+$Z639+$AA639+$AD639)=0,"",IFERROR(_xlfn.LET(_xlpm.CSVVal,IF($Y639=0,"",INDEX(CSV!E$2:E$510,$Y639)),_xlpm.MacVal,IF($Z639=0,"",INDEX(Output_Mac!C$2:C$500,$Z639)),_xlpm.WinVal,IF($AD639=0,"",INDEX(Output_Win!C$2:C$243,$AD639)),_xlpm.MyAuditVal,IF($AA639=0,"",INDEX(My_Audit!D$2:D$456,$AA639)),_xlfn.IFS(_xlpm.MyAuditVal&lt;&gt;"",_xlpm.MyAuditVal,_xlpm.MacVal&lt;&gt;"",_xlpm.MacVal,_xlpm.WinVal&lt;&gt;"",_xlpm.WinVal,_xlpm.CSVVal&lt;&gt;"",_xlpm.CSVVal)),""))</f>
        <v/>
      </c>
      <c r="F639" s="41" t="str" cm="1">
        <f t="array" ref="F639">IF(($Y639+$Z639+$AA639+$AD639)=0,"",IFERROR(_xlfn.LET(_xlpm.CSVVal,IF($Y639=0,"",INDEX(CSV!F$2:F$510,$Y639)),_xlpm.MacVal,IF($Z639=0,"",INDEX(Output_Mac!E$2:E$500,$Z639)),_xlpm.WinVal,IF($AD639=0,"",INDEX(Output_Win!E$2:E$243,$AD639)),_xlpm.MyAuditVal,IF($AA639=0,"",INDEX(My_Audit!E$2:E$456,$AA639)),_xlfn.IFS(_xlpm.MyAuditVal&lt;&gt;"",_xlpm.MyAuditVal,_xlpm.MacVal&lt;&gt;"",_xlpm.MacVal,_xlpm.WinVal&lt;&gt;"",_xlpm.WinVal,_xlpm.CSVVal&lt;&gt;"",PROPER(_xlpm.CSVVal))),""))</f>
        <v/>
      </c>
      <c r="G639" s="41" t="str" cm="1">
        <f t="array" ref="G639">IF(($Y639+$Z639+$AA639+$AD639)=0,"",IFERROR(_xlfn.LET(_xlpm.CSVVal,IF($Y639=0,"",INDEX(CSV!G$2:G$510,$Y639)),_xlpm.MacVal,IF($Z639=0,"",INDEX(Output_Mac!G$2:G$500,$Z639)),_xlpm.WinVal,IF($AD639=0,"",INDEX(Output_Win!G$2:G$243,$AD639)),_xlpm.MyAuditVal,IF($AA639=0,"",INDEX(My_Audit!F$2:F$456,$AA639)),_xlfn.IFS(_xlpm.MyAuditVal&lt;&gt;"",_xlpm.MyAuditVal,_xlpm.MacVal&lt;&gt;"",_xlpm.MacVal,_xlpm.WinVal&lt;&gt;"",_xlpm.WinVal,_xlpm.CSVVal&lt;&gt;"",_xlpm.CSVVal)),""))</f>
        <v/>
      </c>
      <c r="H639" s="41" t="str" cm="1">
        <f t="array" ref="H639">IF($Z639&gt;0,INDEX(Output_Mac!H$2:H$500,$Z639),IF($AD639&gt;0,INDEX(Output_Win!H$2:H$243,$AD639),IF($AA639&gt;0,_xlfn.LET(_xlpm.MyAuditVal,INDEX(My_Audit!G$2:G$456,$AA639),IF(_xlpm.MyAuditVal=0,"",_xlpm.MyAuditVal)),"")))</f>
        <v/>
      </c>
      <c r="I639" s="41" t="str" cm="1">
        <f t="array" ref="I639">IF(($Y639+$Z639+$AA639+$AD639)=0,"",IFERROR(_xlfn.LET(_xlpm.CSVVal,IF($Y639=0,"",INDEX(CSV!H$2:H$510,$Y639)),_xlpm.MacVal,IF($Z639=0,"",INDEX(Output_Mac!I$2:I$500,$Z639)),_xlpm.WinVal,IF($AD639=0,"",INDEX(Output_Win!I$2:I$243,$AD639)),_xlpm.MyAuditVal,IF($AA639=0,"",INDEX(My_Audit!H$2:H$456,$AA639)),_xlfn.IFS(_xlpm.MyAuditVal&lt;&gt;"",_xlpm.MyAuditVal,_xlpm.MacVal&lt;&gt;"",_xlpm.MacVal,_xlpm.WinVal&lt;&gt;"",_xlpm.WinVal,_xlpm.CSVVal&lt;&gt;"",_xlpm.CSVVal)),""))</f>
        <v/>
      </c>
      <c r="J639" s="41" t="str" cm="1">
        <f t="array" ref="J639">IF(($Y639+$Z639+$AA639+$AD639)=0,"",IFERROR(_xlfn.LET(_xlpm.CSVVal,IF($Y639=0,"",INDEX(CSV!J$2:J$510,$Y639)),_xlpm.MacVal,IF($Z639=0,"",INDEX(Output_Mac!J$2:J$500,$Z639)),_xlpm.WinVal,IF($AD639=0,"",INDEX(Output_Win!J$2:J$243,$AD639)),_xlpm.MyAuditVal,IF($AA639=0,"",INDEX(My_Audit!I$2:I$456,$AA639)),_xlfn.IFS(_xlpm.MyAuditVal&lt;&gt;"",_xlpm.MyAuditVal,_xlpm.MacVal&lt;&gt;"",_xlpm.MacVal,_xlpm.WinVal&lt;&gt;"",_xlpm.WinVal,_xlpm.CSVVal&lt;&gt;"",_xlpm.CSVVal)),""))</f>
        <v/>
      </c>
      <c r="K639" s="41" t="str" cm="1">
        <f t="array" ref="K639">IF(($Y639+$Z639+$AA639+$AD639)=0,"",IFERROR(_xlfn.LET(_xlpm.CSVVal,IF($Y639=0,"",INDEX(CSV!N$2:N$510,$Y639)),_xlpm.MacVal,IF($Z639=0,"",INDEX(Output_Mac!L$2:L$500,$Z639)),_xlpm.WinVal,IF($AD639=0,"",INDEX(Output_Win!L$2:L$243,$AD639)),_xlpm.MyAuditVal,IF($AA639=0,"",INDEX(My_Audit!J$2:J$456,$AA639)),_xlfn.IFS(_xlpm.MyAuditVal&lt;&gt;"",_xlpm.MyAuditVal,_xlpm.MacVal&lt;&gt;"",_xlpm.MacVal,_xlpm.WinVal&lt;&gt;"",_xlpm.WinVal,_xlpm.CSVVal&lt;&gt;"",_xlpm.CSVVal)),""))</f>
        <v/>
      </c>
      <c r="L639" s="41" t="str" cm="1">
        <f t="array" ref="L639">IF(($Y639+$Z639+$AA639+$AD639)=0,"",IFERROR(_xlfn.LET(_xlpm.CSVVal,IF($Y639=0,"",INDEX(CSV!Q$2:Q$510,$Y639)),_xlpm.MacVal,IF($Z639=0,"",INDEX(Output_Mac!M$2:M$500,$Z639)),_xlpm.WinVal,IF($AD639=0,"",INDEX(Output_Win!M$2:M$243,$AD639)),_xlpm.MyAuditVal,IF($AA639=0,"",INDEX(My_Audit!K$2:K$456,$AA639)),_xlfn.IFS(_xlpm.MyAuditVal&lt;&gt;"",_xlpm.MyAuditVal,_xlpm.MacVal&lt;&gt;"",_xlpm.MacVal,_xlpm.WinVal&lt;&gt;"",_xlpm.WinVal,_xlpm.CSVVal&lt;&gt;"",_xlpm.CSVVal)),""))</f>
        <v/>
      </c>
      <c r="M639" s="41" t="str" cm="1">
        <f t="array" ref="M639">IF(($Y639+$Z639+$AA639+$AD639)=0,"",ExpandDiagCodes(_xlfn.TEXTJOIN(", ",TRUE,IF($AA639=0,"",INDEX(My_Audit!N$2:N$456,$AA639)),IF($Z639=0,"",INDEX(Output_Mac!S$2:S$500,$Z639)),IF($AD639=0,"",INDEX(Output_Win!S$2:S$243,$AD639)),IF($Y639=0,"",INDEX(CSV!AE$2:AE$510,$Y639)))))</f>
        <v/>
      </c>
      <c r="N639" s="41" t="str" cm="1">
        <f t="array" ref="N639">IF(($Y639+$Z639+$AA639+$AD639)=0,"",IFERROR(_xlfn.LET(_xlpm.CSVVal,IF($Y639=0,"",INDEX(CSV!AG$2:AG$510,$Y639)),_xlpm.MacVal,IF($Z639=0,"",INDEX(Output_Mac!T$2:T$500,$Z639)),_xlpm.WinVal,IF($AD639=0,"",INDEX(Output_Win!T$2:T$243,$AD639)),_xlpm.MyAuditVal,IF($AA639=0,"",INDEX(My_Audit!O$2:O$456,$AA639)),_xlfn.IFS(_xlpm.MyAuditVal&lt;&gt;"",_xlpm.MyAuditVal,_xlpm.MacVal&lt;&gt;"",_xlpm.MacVal,_xlpm.WinVal&lt;&gt;"",_xlpm.WinVal,_xlpm.CSVVal&lt;&gt;"",_xlpm.CSVVal)),""))</f>
        <v/>
      </c>
      <c r="O639" s="40" t="str" cm="1">
        <f t="array" ref="O639">IF($AB639=0,"",INDEX(My_Audit!P$2:P$456,$AB639))&amp;""</f>
        <v/>
      </c>
      <c r="P639" s="40"/>
      <c r="Q639" s="41" t="str">
        <f>IF(LEFT(N639,4)="Pass","Nist SP 800-88",My_Audit!R639)&amp;""</f>
        <v/>
      </c>
      <c r="R639" s="40"/>
      <c r="S639" s="40"/>
      <c r="T639" s="41" t="str" cm="1">
        <f t="array" ref="T639">IF($AC639=0,"",INDEX(Models!J$2:J$605,$AC639))</f>
        <v/>
      </c>
      <c r="U639" s="40"/>
      <c r="V639" s="40"/>
      <c r="W639" s="79" t="str" cm="1">
        <f t="array" ref="W639">IF(($Z639+$AA639+$AD639)=0,"",ExpandDiagCodes(_xlfn.TEXTJOIN(", ",TRUE,IF($AA639=0,"",INDEX(My_Audit!L$2:L$456,$AA639)),IF($Z639=0,"",INDEX(Output_Mac!AA$2:AA$500,$Z639)),IF($AD639=0,"",INDEX(Output_Win!AA$2:AA$243,$AD639)))))</f>
        <v/>
      </c>
      <c r="Y639" s="80">
        <f>IFERROR(MATCH($A639,CSV!$A$2:$A$510,0),0)</f>
        <v>0</v>
      </c>
      <c r="Z639" s="80">
        <f>IFERROR(MATCH($A639,Output_Mac!$A$2:$A$500,0),0)</f>
        <v>0</v>
      </c>
      <c r="AA639" s="80">
        <f>IFERROR(MATCH($A639,My_Audit!$A$2:$A$456,0),0)</f>
        <v>0</v>
      </c>
      <c r="AB639" s="80">
        <f>IFERROR(MATCH($C639,My_Audit!$B$2:$B$456,0),0)</f>
        <v>0</v>
      </c>
      <c r="AC639" s="80">
        <f>IFERROR(MATCH($E639,Models!$I$2:$I$605,0),0)</f>
        <v>0</v>
      </c>
      <c r="AD639" s="80">
        <f>IFERROR(MATCH($A639,Output_Win!$A$2:$A$243,0),0)</f>
        <v>0</v>
      </c>
    </row>
    <row r="640" spans="1:30">
      <c r="A640" s="40" t="str">
        <f>_xlfn.TEXTJOIN("",TRUE,Input!$A$4,TEXT(ROW(My_Audit!A639)+Input!$A$8-1,"00"))</f>
        <v>W5027</v>
      </c>
      <c r="B640" s="40" t="str">
        <f>_xlfn.TEXTJOIN("-",TRUE,"ITD",Input!$A$2,A640)</f>
        <v>ITD-SHR11749-W5027</v>
      </c>
      <c r="C640" s="41" t="str" cm="1">
        <f t="array" ref="C640">IF(($Y640+$Z640+$AA640+$AD640)=0,"",IFERROR(_xlfn.LET(_xlpm.CSVVal,IF($Y640=0,"",INDEX(CSV!B$2:B$510,$Y640)),_xlpm.MacVal,IF($Z640=0,"",INDEX(Output_Mac!B$2:B$500,$Z640)),_xlpm.WinVal,IF($AD640=0,"",INDEX(Output_Win!B$2:B$243,$AD640)),_xlpm.MyAuditVal,IF($AA640=0,"",INDEX(My_Audit!B$2:B$456,$AA640)),_xlfn.IFS(_xlpm.MyAuditVal&lt;&gt;"",_xlpm.MyAuditVal,_xlpm.MacVal&lt;&gt;"",_xlpm.MacVal,_xlpm.WinVal&lt;&gt;"",_xlpm.WinVal,_xlpm.CSVVal&lt;&gt;"",_xlpm.CSVVal)),""))</f>
        <v/>
      </c>
      <c r="D640" s="41" t="str" cm="1">
        <f t="array" ref="D640">IF(($Y640+$Z640+$AA640+$AD640)=0,"",IFERROR(_xlfn.LET(_xlpm.CSVVal,IF($Y640=0,"",INDEX(CSV!C$2:C$510,$Y640)),_xlpm.MacVal,IF($Z640=0,"",INDEX(Output_Mac!D$2:D$500,$Z640)),_xlpm.WinVal,IF($AD640=0,"",INDEX(Output_Win!D$2:D$243,$AD640)),_xlpm.MyAuditVal,IF($AA640=0,"",INDEX(My_Audit!C$2:C$456,$AA640)),_xlfn.IFS(_xlpm.MyAuditVal&lt;&gt;"",_xlpm.MyAuditVal,_xlpm.MacVal&lt;&gt;"",_xlpm.MacVal,_xlpm.WinVal&lt;&gt;"",_xlpm.WinVal,_xlpm.CSVVal&lt;&gt;"",_xlpm.CSVVal)),""))</f>
        <v/>
      </c>
      <c r="E640" s="41" t="str" cm="1">
        <f t="array" ref="E640">IF(($Y640+$Z640+$AA640+$AD640)=0,"",IFERROR(_xlfn.LET(_xlpm.CSVVal,IF($Y640=0,"",INDEX(CSV!E$2:E$510,$Y640)),_xlpm.MacVal,IF($Z640=0,"",INDEX(Output_Mac!C$2:C$500,$Z640)),_xlpm.WinVal,IF($AD640=0,"",INDEX(Output_Win!C$2:C$243,$AD640)),_xlpm.MyAuditVal,IF($AA640=0,"",INDEX(My_Audit!D$2:D$456,$AA640)),_xlfn.IFS(_xlpm.MyAuditVal&lt;&gt;"",_xlpm.MyAuditVal,_xlpm.MacVal&lt;&gt;"",_xlpm.MacVal,_xlpm.WinVal&lt;&gt;"",_xlpm.WinVal,_xlpm.CSVVal&lt;&gt;"",_xlpm.CSVVal)),""))</f>
        <v/>
      </c>
      <c r="F640" s="41" t="str" cm="1">
        <f t="array" ref="F640">IF(($Y640+$Z640+$AA640+$AD640)=0,"",IFERROR(_xlfn.LET(_xlpm.CSVVal,IF($Y640=0,"",INDEX(CSV!F$2:F$510,$Y640)),_xlpm.MacVal,IF($Z640=0,"",INDEX(Output_Mac!E$2:E$500,$Z640)),_xlpm.WinVal,IF($AD640=0,"",INDEX(Output_Win!E$2:E$243,$AD640)),_xlpm.MyAuditVal,IF($AA640=0,"",INDEX(My_Audit!E$2:E$456,$AA640)),_xlfn.IFS(_xlpm.MyAuditVal&lt;&gt;"",_xlpm.MyAuditVal,_xlpm.MacVal&lt;&gt;"",_xlpm.MacVal,_xlpm.WinVal&lt;&gt;"",_xlpm.WinVal,_xlpm.CSVVal&lt;&gt;"",PROPER(_xlpm.CSVVal))),""))</f>
        <v/>
      </c>
      <c r="G640" s="41" t="str" cm="1">
        <f t="array" ref="G640">IF(($Y640+$Z640+$AA640+$AD640)=0,"",IFERROR(_xlfn.LET(_xlpm.CSVVal,IF($Y640=0,"",INDEX(CSV!G$2:G$510,$Y640)),_xlpm.MacVal,IF($Z640=0,"",INDEX(Output_Mac!G$2:G$500,$Z640)),_xlpm.WinVal,IF($AD640=0,"",INDEX(Output_Win!G$2:G$243,$AD640)),_xlpm.MyAuditVal,IF($AA640=0,"",INDEX(My_Audit!F$2:F$456,$AA640)),_xlfn.IFS(_xlpm.MyAuditVal&lt;&gt;"",_xlpm.MyAuditVal,_xlpm.MacVal&lt;&gt;"",_xlpm.MacVal,_xlpm.WinVal&lt;&gt;"",_xlpm.WinVal,_xlpm.CSVVal&lt;&gt;"",_xlpm.CSVVal)),""))</f>
        <v/>
      </c>
      <c r="H640" s="41" t="str" cm="1">
        <f t="array" ref="H640">IF($Z640&gt;0,INDEX(Output_Mac!H$2:H$500,$Z640),IF($AD640&gt;0,INDEX(Output_Win!H$2:H$243,$AD640),IF($AA640&gt;0,_xlfn.LET(_xlpm.MyAuditVal,INDEX(My_Audit!G$2:G$456,$AA640),IF(_xlpm.MyAuditVal=0,"",_xlpm.MyAuditVal)),"")))</f>
        <v/>
      </c>
      <c r="I640" s="41" t="str" cm="1">
        <f t="array" ref="I640">IF(($Y640+$Z640+$AA640+$AD640)=0,"",IFERROR(_xlfn.LET(_xlpm.CSVVal,IF($Y640=0,"",INDEX(CSV!H$2:H$510,$Y640)),_xlpm.MacVal,IF($Z640=0,"",INDEX(Output_Mac!I$2:I$500,$Z640)),_xlpm.WinVal,IF($AD640=0,"",INDEX(Output_Win!I$2:I$243,$AD640)),_xlpm.MyAuditVal,IF($AA640=0,"",INDEX(My_Audit!H$2:H$456,$AA640)),_xlfn.IFS(_xlpm.MyAuditVal&lt;&gt;"",_xlpm.MyAuditVal,_xlpm.MacVal&lt;&gt;"",_xlpm.MacVal,_xlpm.WinVal&lt;&gt;"",_xlpm.WinVal,_xlpm.CSVVal&lt;&gt;"",_xlpm.CSVVal)),""))</f>
        <v/>
      </c>
      <c r="J640" s="41" t="str" cm="1">
        <f t="array" ref="J640">IF(($Y640+$Z640+$AA640+$AD640)=0,"",IFERROR(_xlfn.LET(_xlpm.CSVVal,IF($Y640=0,"",INDEX(CSV!J$2:J$510,$Y640)),_xlpm.MacVal,IF($Z640=0,"",INDEX(Output_Mac!J$2:J$500,$Z640)),_xlpm.WinVal,IF($AD640=0,"",INDEX(Output_Win!J$2:J$243,$AD640)),_xlpm.MyAuditVal,IF($AA640=0,"",INDEX(My_Audit!I$2:I$456,$AA640)),_xlfn.IFS(_xlpm.MyAuditVal&lt;&gt;"",_xlpm.MyAuditVal,_xlpm.MacVal&lt;&gt;"",_xlpm.MacVal,_xlpm.WinVal&lt;&gt;"",_xlpm.WinVal,_xlpm.CSVVal&lt;&gt;"",_xlpm.CSVVal)),""))</f>
        <v/>
      </c>
      <c r="K640" s="41" t="str" cm="1">
        <f t="array" ref="K640">IF(($Y640+$Z640+$AA640+$AD640)=0,"",IFERROR(_xlfn.LET(_xlpm.CSVVal,IF($Y640=0,"",INDEX(CSV!N$2:N$510,$Y640)),_xlpm.MacVal,IF($Z640=0,"",INDEX(Output_Mac!L$2:L$500,$Z640)),_xlpm.WinVal,IF($AD640=0,"",INDEX(Output_Win!L$2:L$243,$AD640)),_xlpm.MyAuditVal,IF($AA640=0,"",INDEX(My_Audit!J$2:J$456,$AA640)),_xlfn.IFS(_xlpm.MyAuditVal&lt;&gt;"",_xlpm.MyAuditVal,_xlpm.MacVal&lt;&gt;"",_xlpm.MacVal,_xlpm.WinVal&lt;&gt;"",_xlpm.WinVal,_xlpm.CSVVal&lt;&gt;"",_xlpm.CSVVal)),""))</f>
        <v/>
      </c>
      <c r="L640" s="41" t="str" cm="1">
        <f t="array" ref="L640">IF(($Y640+$Z640+$AA640+$AD640)=0,"",IFERROR(_xlfn.LET(_xlpm.CSVVal,IF($Y640=0,"",INDEX(CSV!Q$2:Q$510,$Y640)),_xlpm.MacVal,IF($Z640=0,"",INDEX(Output_Mac!M$2:M$500,$Z640)),_xlpm.WinVal,IF($AD640=0,"",INDEX(Output_Win!M$2:M$243,$AD640)),_xlpm.MyAuditVal,IF($AA640=0,"",INDEX(My_Audit!K$2:K$456,$AA640)),_xlfn.IFS(_xlpm.MyAuditVal&lt;&gt;"",_xlpm.MyAuditVal,_xlpm.MacVal&lt;&gt;"",_xlpm.MacVal,_xlpm.WinVal&lt;&gt;"",_xlpm.WinVal,_xlpm.CSVVal&lt;&gt;"",_xlpm.CSVVal)),""))</f>
        <v/>
      </c>
      <c r="M640" s="41" t="str" cm="1">
        <f t="array" ref="M640">IF(($Y640+$Z640+$AA640+$AD640)=0,"",ExpandDiagCodes(_xlfn.TEXTJOIN(", ",TRUE,IF($AA640=0,"",INDEX(My_Audit!N$2:N$456,$AA640)),IF($Z640=0,"",INDEX(Output_Mac!S$2:S$500,$Z640)),IF($AD640=0,"",INDEX(Output_Win!S$2:S$243,$AD640)),IF($Y640=0,"",INDEX(CSV!AE$2:AE$510,$Y640)))))</f>
        <v/>
      </c>
      <c r="N640" s="41" t="str" cm="1">
        <f t="array" ref="N640">IF(($Y640+$Z640+$AA640+$AD640)=0,"",IFERROR(_xlfn.LET(_xlpm.CSVVal,IF($Y640=0,"",INDEX(CSV!AG$2:AG$510,$Y640)),_xlpm.MacVal,IF($Z640=0,"",INDEX(Output_Mac!T$2:T$500,$Z640)),_xlpm.WinVal,IF($AD640=0,"",INDEX(Output_Win!T$2:T$243,$AD640)),_xlpm.MyAuditVal,IF($AA640=0,"",INDEX(My_Audit!O$2:O$456,$AA640)),_xlfn.IFS(_xlpm.MyAuditVal&lt;&gt;"",_xlpm.MyAuditVal,_xlpm.MacVal&lt;&gt;"",_xlpm.MacVal,_xlpm.WinVal&lt;&gt;"",_xlpm.WinVal,_xlpm.CSVVal&lt;&gt;"",_xlpm.CSVVal)),""))</f>
        <v/>
      </c>
      <c r="O640" s="40" t="str" cm="1">
        <f t="array" ref="O640">IF($AB640=0,"",INDEX(My_Audit!P$2:P$456,$AB640))&amp;""</f>
        <v/>
      </c>
      <c r="P640" s="40"/>
      <c r="Q640" s="41" t="str">
        <f>IF(LEFT(N640,4)="Pass","Nist SP 800-88",My_Audit!R640)&amp;""</f>
        <v/>
      </c>
      <c r="R640" s="40"/>
      <c r="S640" s="40"/>
      <c r="T640" s="41" t="str" cm="1">
        <f t="array" ref="T640">IF($AC640=0,"",INDEX(Models!J$2:J$605,$AC640))</f>
        <v/>
      </c>
      <c r="U640" s="40"/>
      <c r="V640" s="40"/>
      <c r="W640" s="79" t="str" cm="1">
        <f t="array" ref="W640">IF(($Z640+$AA640+$AD640)=0,"",ExpandDiagCodes(_xlfn.TEXTJOIN(", ",TRUE,IF($AA640=0,"",INDEX(My_Audit!L$2:L$456,$AA640)),IF($Z640=0,"",INDEX(Output_Mac!AA$2:AA$500,$Z640)),IF($AD640=0,"",INDEX(Output_Win!AA$2:AA$243,$AD640)))))</f>
        <v/>
      </c>
      <c r="Y640" s="80">
        <f>IFERROR(MATCH($A640,CSV!$A$2:$A$510,0),0)</f>
        <v>0</v>
      </c>
      <c r="Z640" s="80">
        <f>IFERROR(MATCH($A640,Output_Mac!$A$2:$A$500,0),0)</f>
        <v>0</v>
      </c>
      <c r="AA640" s="80">
        <f>IFERROR(MATCH($A640,My_Audit!$A$2:$A$456,0),0)</f>
        <v>0</v>
      </c>
      <c r="AB640" s="80">
        <f>IFERROR(MATCH($C640,My_Audit!$B$2:$B$456,0),0)</f>
        <v>0</v>
      </c>
      <c r="AC640" s="80">
        <f>IFERROR(MATCH($E640,Models!$I$2:$I$605,0),0)</f>
        <v>0</v>
      </c>
      <c r="AD640" s="80">
        <f>IFERROR(MATCH($A640,Output_Win!$A$2:$A$243,0),0)</f>
        <v>0</v>
      </c>
    </row>
    <row r="641" spans="1:30">
      <c r="A641" s="40" t="str">
        <f>_xlfn.TEXTJOIN("",TRUE,Input!$A$4,TEXT(ROW(My_Audit!A640)+Input!$A$8-1,"00"))</f>
        <v>W5028</v>
      </c>
      <c r="B641" s="40" t="str">
        <f>_xlfn.TEXTJOIN("-",TRUE,"ITD",Input!$A$2,A641)</f>
        <v>ITD-SHR11749-W5028</v>
      </c>
      <c r="C641" s="41" t="str" cm="1">
        <f t="array" ref="C641">IF(($Y641+$Z641+$AA641+$AD641)=0,"",IFERROR(_xlfn.LET(_xlpm.CSVVal,IF($Y641=0,"",INDEX(CSV!B$2:B$510,$Y641)),_xlpm.MacVal,IF($Z641=0,"",INDEX(Output_Mac!B$2:B$500,$Z641)),_xlpm.WinVal,IF($AD641=0,"",INDEX(Output_Win!B$2:B$243,$AD641)),_xlpm.MyAuditVal,IF($AA641=0,"",INDEX(My_Audit!B$2:B$456,$AA641)),_xlfn.IFS(_xlpm.MyAuditVal&lt;&gt;"",_xlpm.MyAuditVal,_xlpm.MacVal&lt;&gt;"",_xlpm.MacVal,_xlpm.WinVal&lt;&gt;"",_xlpm.WinVal,_xlpm.CSVVal&lt;&gt;"",_xlpm.CSVVal)),""))</f>
        <v/>
      </c>
      <c r="D641" s="41" t="str" cm="1">
        <f t="array" ref="D641">IF(($Y641+$Z641+$AA641+$AD641)=0,"",IFERROR(_xlfn.LET(_xlpm.CSVVal,IF($Y641=0,"",INDEX(CSV!C$2:C$510,$Y641)),_xlpm.MacVal,IF($Z641=0,"",INDEX(Output_Mac!D$2:D$500,$Z641)),_xlpm.WinVal,IF($AD641=0,"",INDEX(Output_Win!D$2:D$243,$AD641)),_xlpm.MyAuditVal,IF($AA641=0,"",INDEX(My_Audit!C$2:C$456,$AA641)),_xlfn.IFS(_xlpm.MyAuditVal&lt;&gt;"",_xlpm.MyAuditVal,_xlpm.MacVal&lt;&gt;"",_xlpm.MacVal,_xlpm.WinVal&lt;&gt;"",_xlpm.WinVal,_xlpm.CSVVal&lt;&gt;"",_xlpm.CSVVal)),""))</f>
        <v/>
      </c>
      <c r="E641" s="41" t="str" cm="1">
        <f t="array" ref="E641">IF(($Y641+$Z641+$AA641+$AD641)=0,"",IFERROR(_xlfn.LET(_xlpm.CSVVal,IF($Y641=0,"",INDEX(CSV!E$2:E$510,$Y641)),_xlpm.MacVal,IF($Z641=0,"",INDEX(Output_Mac!C$2:C$500,$Z641)),_xlpm.WinVal,IF($AD641=0,"",INDEX(Output_Win!C$2:C$243,$AD641)),_xlpm.MyAuditVal,IF($AA641=0,"",INDEX(My_Audit!D$2:D$456,$AA641)),_xlfn.IFS(_xlpm.MyAuditVal&lt;&gt;"",_xlpm.MyAuditVal,_xlpm.MacVal&lt;&gt;"",_xlpm.MacVal,_xlpm.WinVal&lt;&gt;"",_xlpm.WinVal,_xlpm.CSVVal&lt;&gt;"",_xlpm.CSVVal)),""))</f>
        <v/>
      </c>
      <c r="F641" s="41" t="str" cm="1">
        <f t="array" ref="F641">IF(($Y641+$Z641+$AA641+$AD641)=0,"",IFERROR(_xlfn.LET(_xlpm.CSVVal,IF($Y641=0,"",INDEX(CSV!F$2:F$510,$Y641)),_xlpm.MacVal,IF($Z641=0,"",INDEX(Output_Mac!E$2:E$500,$Z641)),_xlpm.WinVal,IF($AD641=0,"",INDEX(Output_Win!E$2:E$243,$AD641)),_xlpm.MyAuditVal,IF($AA641=0,"",INDEX(My_Audit!E$2:E$456,$AA641)),_xlfn.IFS(_xlpm.MyAuditVal&lt;&gt;"",_xlpm.MyAuditVal,_xlpm.MacVal&lt;&gt;"",_xlpm.MacVal,_xlpm.WinVal&lt;&gt;"",_xlpm.WinVal,_xlpm.CSVVal&lt;&gt;"",PROPER(_xlpm.CSVVal))),""))</f>
        <v/>
      </c>
      <c r="G641" s="41" t="str" cm="1">
        <f t="array" ref="G641">IF(($Y641+$Z641+$AA641+$AD641)=0,"",IFERROR(_xlfn.LET(_xlpm.CSVVal,IF($Y641=0,"",INDEX(CSV!G$2:G$510,$Y641)),_xlpm.MacVal,IF($Z641=0,"",INDEX(Output_Mac!G$2:G$500,$Z641)),_xlpm.WinVal,IF($AD641=0,"",INDEX(Output_Win!G$2:G$243,$AD641)),_xlpm.MyAuditVal,IF($AA641=0,"",INDEX(My_Audit!F$2:F$456,$AA641)),_xlfn.IFS(_xlpm.MyAuditVal&lt;&gt;"",_xlpm.MyAuditVal,_xlpm.MacVal&lt;&gt;"",_xlpm.MacVal,_xlpm.WinVal&lt;&gt;"",_xlpm.WinVal,_xlpm.CSVVal&lt;&gt;"",_xlpm.CSVVal)),""))</f>
        <v/>
      </c>
      <c r="H641" s="41" t="str" cm="1">
        <f t="array" ref="H641">IF($Z641&gt;0,INDEX(Output_Mac!H$2:H$500,$Z641),IF($AD641&gt;0,INDEX(Output_Win!H$2:H$243,$AD641),IF($AA641&gt;0,_xlfn.LET(_xlpm.MyAuditVal,INDEX(My_Audit!G$2:G$456,$AA641),IF(_xlpm.MyAuditVal=0,"",_xlpm.MyAuditVal)),"")))</f>
        <v/>
      </c>
      <c r="I641" s="41" t="str" cm="1">
        <f t="array" ref="I641">IF(($Y641+$Z641+$AA641+$AD641)=0,"",IFERROR(_xlfn.LET(_xlpm.CSVVal,IF($Y641=0,"",INDEX(CSV!H$2:H$510,$Y641)),_xlpm.MacVal,IF($Z641=0,"",INDEX(Output_Mac!I$2:I$500,$Z641)),_xlpm.WinVal,IF($AD641=0,"",INDEX(Output_Win!I$2:I$243,$AD641)),_xlpm.MyAuditVal,IF($AA641=0,"",INDEX(My_Audit!H$2:H$456,$AA641)),_xlfn.IFS(_xlpm.MyAuditVal&lt;&gt;"",_xlpm.MyAuditVal,_xlpm.MacVal&lt;&gt;"",_xlpm.MacVal,_xlpm.WinVal&lt;&gt;"",_xlpm.WinVal,_xlpm.CSVVal&lt;&gt;"",_xlpm.CSVVal)),""))</f>
        <v/>
      </c>
      <c r="J641" s="41" t="str" cm="1">
        <f t="array" ref="J641">IF(($Y641+$Z641+$AA641+$AD641)=0,"",IFERROR(_xlfn.LET(_xlpm.CSVVal,IF($Y641=0,"",INDEX(CSV!J$2:J$510,$Y641)),_xlpm.MacVal,IF($Z641=0,"",INDEX(Output_Mac!J$2:J$500,$Z641)),_xlpm.WinVal,IF($AD641=0,"",INDEX(Output_Win!J$2:J$243,$AD641)),_xlpm.MyAuditVal,IF($AA641=0,"",INDEX(My_Audit!I$2:I$456,$AA641)),_xlfn.IFS(_xlpm.MyAuditVal&lt;&gt;"",_xlpm.MyAuditVal,_xlpm.MacVal&lt;&gt;"",_xlpm.MacVal,_xlpm.WinVal&lt;&gt;"",_xlpm.WinVal,_xlpm.CSVVal&lt;&gt;"",_xlpm.CSVVal)),""))</f>
        <v/>
      </c>
      <c r="K641" s="41" t="str" cm="1">
        <f t="array" ref="K641">IF(($Y641+$Z641+$AA641+$AD641)=0,"",IFERROR(_xlfn.LET(_xlpm.CSVVal,IF($Y641=0,"",INDEX(CSV!N$2:N$510,$Y641)),_xlpm.MacVal,IF($Z641=0,"",INDEX(Output_Mac!L$2:L$500,$Z641)),_xlpm.WinVal,IF($AD641=0,"",INDEX(Output_Win!L$2:L$243,$AD641)),_xlpm.MyAuditVal,IF($AA641=0,"",INDEX(My_Audit!J$2:J$456,$AA641)),_xlfn.IFS(_xlpm.MyAuditVal&lt;&gt;"",_xlpm.MyAuditVal,_xlpm.MacVal&lt;&gt;"",_xlpm.MacVal,_xlpm.WinVal&lt;&gt;"",_xlpm.WinVal,_xlpm.CSVVal&lt;&gt;"",_xlpm.CSVVal)),""))</f>
        <v/>
      </c>
      <c r="L641" s="41" t="str" cm="1">
        <f t="array" ref="L641">IF(($Y641+$Z641+$AA641+$AD641)=0,"",IFERROR(_xlfn.LET(_xlpm.CSVVal,IF($Y641=0,"",INDEX(CSV!Q$2:Q$510,$Y641)),_xlpm.MacVal,IF($Z641=0,"",INDEX(Output_Mac!M$2:M$500,$Z641)),_xlpm.WinVal,IF($AD641=0,"",INDEX(Output_Win!M$2:M$243,$AD641)),_xlpm.MyAuditVal,IF($AA641=0,"",INDEX(My_Audit!K$2:K$456,$AA641)),_xlfn.IFS(_xlpm.MyAuditVal&lt;&gt;"",_xlpm.MyAuditVal,_xlpm.MacVal&lt;&gt;"",_xlpm.MacVal,_xlpm.WinVal&lt;&gt;"",_xlpm.WinVal,_xlpm.CSVVal&lt;&gt;"",_xlpm.CSVVal)),""))</f>
        <v/>
      </c>
      <c r="M641" s="41" t="str" cm="1">
        <f t="array" ref="M641">IF(($Y641+$Z641+$AA641+$AD641)=0,"",ExpandDiagCodes(_xlfn.TEXTJOIN(", ",TRUE,IF($AA641=0,"",INDEX(My_Audit!N$2:N$456,$AA641)),IF($Z641=0,"",INDEX(Output_Mac!S$2:S$500,$Z641)),IF($AD641=0,"",INDEX(Output_Win!S$2:S$243,$AD641)),IF($Y641=0,"",INDEX(CSV!AE$2:AE$510,$Y641)))))</f>
        <v/>
      </c>
      <c r="N641" s="41" t="str" cm="1">
        <f t="array" ref="N641">IF(($Y641+$Z641+$AA641+$AD641)=0,"",IFERROR(_xlfn.LET(_xlpm.CSVVal,IF($Y641=0,"",INDEX(CSV!AG$2:AG$510,$Y641)),_xlpm.MacVal,IF($Z641=0,"",INDEX(Output_Mac!T$2:T$500,$Z641)),_xlpm.WinVal,IF($AD641=0,"",INDEX(Output_Win!T$2:T$243,$AD641)),_xlpm.MyAuditVal,IF($AA641=0,"",INDEX(My_Audit!O$2:O$456,$AA641)),_xlfn.IFS(_xlpm.MyAuditVal&lt;&gt;"",_xlpm.MyAuditVal,_xlpm.MacVal&lt;&gt;"",_xlpm.MacVal,_xlpm.WinVal&lt;&gt;"",_xlpm.WinVal,_xlpm.CSVVal&lt;&gt;"",_xlpm.CSVVal)),""))</f>
        <v/>
      </c>
      <c r="O641" s="40" t="str" cm="1">
        <f t="array" ref="O641">IF($AB641=0,"",INDEX(My_Audit!P$2:P$456,$AB641))&amp;""</f>
        <v/>
      </c>
      <c r="P641" s="40"/>
      <c r="Q641" s="41" t="str">
        <f>IF(LEFT(N641,4)="Pass","Nist SP 800-88",My_Audit!R641)&amp;""</f>
        <v/>
      </c>
      <c r="R641" s="40"/>
      <c r="S641" s="40"/>
      <c r="T641" s="41" t="str" cm="1">
        <f t="array" ref="T641">IF($AC641=0,"",INDEX(Models!J$2:J$605,$AC641))</f>
        <v/>
      </c>
      <c r="U641" s="40"/>
      <c r="V641" s="40"/>
      <c r="W641" s="79" t="str" cm="1">
        <f t="array" ref="W641">IF(($Z641+$AA641+$AD641)=0,"",ExpandDiagCodes(_xlfn.TEXTJOIN(", ",TRUE,IF($AA641=0,"",INDEX(My_Audit!L$2:L$456,$AA641)),IF($Z641=0,"",INDEX(Output_Mac!AA$2:AA$500,$Z641)),IF($AD641=0,"",INDEX(Output_Win!AA$2:AA$243,$AD641)))))</f>
        <v/>
      </c>
      <c r="Y641" s="80">
        <f>IFERROR(MATCH($A641,CSV!$A$2:$A$510,0),0)</f>
        <v>0</v>
      </c>
      <c r="Z641" s="80">
        <f>IFERROR(MATCH($A641,Output_Mac!$A$2:$A$500,0),0)</f>
        <v>0</v>
      </c>
      <c r="AA641" s="80">
        <f>IFERROR(MATCH($A641,My_Audit!$A$2:$A$456,0),0)</f>
        <v>0</v>
      </c>
      <c r="AB641" s="80">
        <f>IFERROR(MATCH($C641,My_Audit!$B$2:$B$456,0),0)</f>
        <v>0</v>
      </c>
      <c r="AC641" s="80">
        <f>IFERROR(MATCH($E641,Models!$I$2:$I$605,0),0)</f>
        <v>0</v>
      </c>
      <c r="AD641" s="80">
        <f>IFERROR(MATCH($A641,Output_Win!$A$2:$A$243,0),0)</f>
        <v>0</v>
      </c>
    </row>
    <row r="642" spans="1:30">
      <c r="A642" s="40" t="str">
        <f>_xlfn.TEXTJOIN("",TRUE,Input!$A$4,TEXT(ROW(My_Audit!A641)+Input!$A$8-1,"00"))</f>
        <v>W5029</v>
      </c>
      <c r="B642" s="40" t="str">
        <f>_xlfn.TEXTJOIN("-",TRUE,"ITD",Input!$A$2,A642)</f>
        <v>ITD-SHR11749-W5029</v>
      </c>
      <c r="C642" s="41" t="str" cm="1">
        <f t="array" ref="C642">IF(($Y642+$Z642+$AA642+$AD642)=0,"",IFERROR(_xlfn.LET(_xlpm.CSVVal,IF($Y642=0,"",INDEX(CSV!B$2:B$510,$Y642)),_xlpm.MacVal,IF($Z642=0,"",INDEX(Output_Mac!B$2:B$500,$Z642)),_xlpm.WinVal,IF($AD642=0,"",INDEX(Output_Win!B$2:B$243,$AD642)),_xlpm.MyAuditVal,IF($AA642=0,"",INDEX(My_Audit!B$2:B$456,$AA642)),_xlfn.IFS(_xlpm.MyAuditVal&lt;&gt;"",_xlpm.MyAuditVal,_xlpm.MacVal&lt;&gt;"",_xlpm.MacVal,_xlpm.WinVal&lt;&gt;"",_xlpm.WinVal,_xlpm.CSVVal&lt;&gt;"",_xlpm.CSVVal)),""))</f>
        <v/>
      </c>
      <c r="D642" s="41" t="str" cm="1">
        <f t="array" ref="D642">IF(($Y642+$Z642+$AA642+$AD642)=0,"",IFERROR(_xlfn.LET(_xlpm.CSVVal,IF($Y642=0,"",INDEX(CSV!C$2:C$510,$Y642)),_xlpm.MacVal,IF($Z642=0,"",INDEX(Output_Mac!D$2:D$500,$Z642)),_xlpm.WinVal,IF($AD642=0,"",INDEX(Output_Win!D$2:D$243,$AD642)),_xlpm.MyAuditVal,IF($AA642=0,"",INDEX(My_Audit!C$2:C$456,$AA642)),_xlfn.IFS(_xlpm.MyAuditVal&lt;&gt;"",_xlpm.MyAuditVal,_xlpm.MacVal&lt;&gt;"",_xlpm.MacVal,_xlpm.WinVal&lt;&gt;"",_xlpm.WinVal,_xlpm.CSVVal&lt;&gt;"",_xlpm.CSVVal)),""))</f>
        <v/>
      </c>
      <c r="E642" s="41" t="str" cm="1">
        <f t="array" ref="E642">IF(($Y642+$Z642+$AA642+$AD642)=0,"",IFERROR(_xlfn.LET(_xlpm.CSVVal,IF($Y642=0,"",INDEX(CSV!E$2:E$510,$Y642)),_xlpm.MacVal,IF($Z642=0,"",INDEX(Output_Mac!C$2:C$500,$Z642)),_xlpm.WinVal,IF($AD642=0,"",INDEX(Output_Win!C$2:C$243,$AD642)),_xlpm.MyAuditVal,IF($AA642=0,"",INDEX(My_Audit!D$2:D$456,$AA642)),_xlfn.IFS(_xlpm.MyAuditVal&lt;&gt;"",_xlpm.MyAuditVal,_xlpm.MacVal&lt;&gt;"",_xlpm.MacVal,_xlpm.WinVal&lt;&gt;"",_xlpm.WinVal,_xlpm.CSVVal&lt;&gt;"",_xlpm.CSVVal)),""))</f>
        <v/>
      </c>
      <c r="F642" s="41" t="str" cm="1">
        <f t="array" ref="F642">IF(($Y642+$Z642+$AA642+$AD642)=0,"",IFERROR(_xlfn.LET(_xlpm.CSVVal,IF($Y642=0,"",INDEX(CSV!F$2:F$510,$Y642)),_xlpm.MacVal,IF($Z642=0,"",INDEX(Output_Mac!E$2:E$500,$Z642)),_xlpm.WinVal,IF($AD642=0,"",INDEX(Output_Win!E$2:E$243,$AD642)),_xlpm.MyAuditVal,IF($AA642=0,"",INDEX(My_Audit!E$2:E$456,$AA642)),_xlfn.IFS(_xlpm.MyAuditVal&lt;&gt;"",_xlpm.MyAuditVal,_xlpm.MacVal&lt;&gt;"",_xlpm.MacVal,_xlpm.WinVal&lt;&gt;"",_xlpm.WinVal,_xlpm.CSVVal&lt;&gt;"",PROPER(_xlpm.CSVVal))),""))</f>
        <v/>
      </c>
      <c r="G642" s="41" t="str" cm="1">
        <f t="array" ref="G642">IF(($Y642+$Z642+$AA642+$AD642)=0,"",IFERROR(_xlfn.LET(_xlpm.CSVVal,IF($Y642=0,"",INDEX(CSV!G$2:G$510,$Y642)),_xlpm.MacVal,IF($Z642=0,"",INDEX(Output_Mac!G$2:G$500,$Z642)),_xlpm.WinVal,IF($AD642=0,"",INDEX(Output_Win!G$2:G$243,$AD642)),_xlpm.MyAuditVal,IF($AA642=0,"",INDEX(My_Audit!F$2:F$456,$AA642)),_xlfn.IFS(_xlpm.MyAuditVal&lt;&gt;"",_xlpm.MyAuditVal,_xlpm.MacVal&lt;&gt;"",_xlpm.MacVal,_xlpm.WinVal&lt;&gt;"",_xlpm.WinVal,_xlpm.CSVVal&lt;&gt;"",_xlpm.CSVVal)),""))</f>
        <v/>
      </c>
      <c r="H642" s="41" t="str" cm="1">
        <f t="array" ref="H642">IF($Z642&gt;0,INDEX(Output_Mac!H$2:H$500,$Z642),IF($AD642&gt;0,INDEX(Output_Win!H$2:H$243,$AD642),IF($AA642&gt;0,_xlfn.LET(_xlpm.MyAuditVal,INDEX(My_Audit!G$2:G$456,$AA642),IF(_xlpm.MyAuditVal=0,"",_xlpm.MyAuditVal)),"")))</f>
        <v/>
      </c>
      <c r="I642" s="41" t="str" cm="1">
        <f t="array" ref="I642">IF(($Y642+$Z642+$AA642+$AD642)=0,"",IFERROR(_xlfn.LET(_xlpm.CSVVal,IF($Y642=0,"",INDEX(CSV!H$2:H$510,$Y642)),_xlpm.MacVal,IF($Z642=0,"",INDEX(Output_Mac!I$2:I$500,$Z642)),_xlpm.WinVal,IF($AD642=0,"",INDEX(Output_Win!I$2:I$243,$AD642)),_xlpm.MyAuditVal,IF($AA642=0,"",INDEX(My_Audit!H$2:H$456,$AA642)),_xlfn.IFS(_xlpm.MyAuditVal&lt;&gt;"",_xlpm.MyAuditVal,_xlpm.MacVal&lt;&gt;"",_xlpm.MacVal,_xlpm.WinVal&lt;&gt;"",_xlpm.WinVal,_xlpm.CSVVal&lt;&gt;"",_xlpm.CSVVal)),""))</f>
        <v/>
      </c>
      <c r="J642" s="41" t="str" cm="1">
        <f t="array" ref="J642">IF(($Y642+$Z642+$AA642+$AD642)=0,"",IFERROR(_xlfn.LET(_xlpm.CSVVal,IF($Y642=0,"",INDEX(CSV!J$2:J$510,$Y642)),_xlpm.MacVal,IF($Z642=0,"",INDEX(Output_Mac!J$2:J$500,$Z642)),_xlpm.WinVal,IF($AD642=0,"",INDEX(Output_Win!J$2:J$243,$AD642)),_xlpm.MyAuditVal,IF($AA642=0,"",INDEX(My_Audit!I$2:I$456,$AA642)),_xlfn.IFS(_xlpm.MyAuditVal&lt;&gt;"",_xlpm.MyAuditVal,_xlpm.MacVal&lt;&gt;"",_xlpm.MacVal,_xlpm.WinVal&lt;&gt;"",_xlpm.WinVal,_xlpm.CSVVal&lt;&gt;"",_xlpm.CSVVal)),""))</f>
        <v/>
      </c>
      <c r="K642" s="41" t="str" cm="1">
        <f t="array" ref="K642">IF(($Y642+$Z642+$AA642+$AD642)=0,"",IFERROR(_xlfn.LET(_xlpm.CSVVal,IF($Y642=0,"",INDEX(CSV!N$2:N$510,$Y642)),_xlpm.MacVal,IF($Z642=0,"",INDEX(Output_Mac!L$2:L$500,$Z642)),_xlpm.WinVal,IF($AD642=0,"",INDEX(Output_Win!L$2:L$243,$AD642)),_xlpm.MyAuditVal,IF($AA642=0,"",INDEX(My_Audit!J$2:J$456,$AA642)),_xlfn.IFS(_xlpm.MyAuditVal&lt;&gt;"",_xlpm.MyAuditVal,_xlpm.MacVal&lt;&gt;"",_xlpm.MacVal,_xlpm.WinVal&lt;&gt;"",_xlpm.WinVal,_xlpm.CSVVal&lt;&gt;"",_xlpm.CSVVal)),""))</f>
        <v/>
      </c>
      <c r="L642" s="41" t="str" cm="1">
        <f t="array" ref="L642">IF(($Y642+$Z642+$AA642+$AD642)=0,"",IFERROR(_xlfn.LET(_xlpm.CSVVal,IF($Y642=0,"",INDEX(CSV!Q$2:Q$510,$Y642)),_xlpm.MacVal,IF($Z642=0,"",INDEX(Output_Mac!M$2:M$500,$Z642)),_xlpm.WinVal,IF($AD642=0,"",INDEX(Output_Win!M$2:M$243,$AD642)),_xlpm.MyAuditVal,IF($AA642=0,"",INDEX(My_Audit!K$2:K$456,$AA642)),_xlfn.IFS(_xlpm.MyAuditVal&lt;&gt;"",_xlpm.MyAuditVal,_xlpm.MacVal&lt;&gt;"",_xlpm.MacVal,_xlpm.WinVal&lt;&gt;"",_xlpm.WinVal,_xlpm.CSVVal&lt;&gt;"",_xlpm.CSVVal)),""))</f>
        <v/>
      </c>
      <c r="M642" s="41" t="str" cm="1">
        <f t="array" ref="M642">IF(($Y642+$Z642+$AA642+$AD642)=0,"",ExpandDiagCodes(_xlfn.TEXTJOIN(", ",TRUE,IF($AA642=0,"",INDEX(My_Audit!N$2:N$456,$AA642)),IF($Z642=0,"",INDEX(Output_Mac!S$2:S$500,$Z642)),IF($AD642=0,"",INDEX(Output_Win!S$2:S$243,$AD642)),IF($Y642=0,"",INDEX(CSV!AE$2:AE$510,$Y642)))))</f>
        <v/>
      </c>
      <c r="N642" s="41" t="str" cm="1">
        <f t="array" ref="N642">IF(($Y642+$Z642+$AA642+$AD642)=0,"",IFERROR(_xlfn.LET(_xlpm.CSVVal,IF($Y642=0,"",INDEX(CSV!AG$2:AG$510,$Y642)),_xlpm.MacVal,IF($Z642=0,"",INDEX(Output_Mac!T$2:T$500,$Z642)),_xlpm.WinVal,IF($AD642=0,"",INDEX(Output_Win!T$2:T$243,$AD642)),_xlpm.MyAuditVal,IF($AA642=0,"",INDEX(My_Audit!O$2:O$456,$AA642)),_xlfn.IFS(_xlpm.MyAuditVal&lt;&gt;"",_xlpm.MyAuditVal,_xlpm.MacVal&lt;&gt;"",_xlpm.MacVal,_xlpm.WinVal&lt;&gt;"",_xlpm.WinVal,_xlpm.CSVVal&lt;&gt;"",_xlpm.CSVVal)),""))</f>
        <v/>
      </c>
      <c r="O642" s="40" t="str" cm="1">
        <f t="array" ref="O642">IF($AB642=0,"",INDEX(My_Audit!P$2:P$456,$AB642))&amp;""</f>
        <v/>
      </c>
      <c r="P642" s="40"/>
      <c r="Q642" s="41" t="str">
        <f>IF(LEFT(N642,4)="Pass","Nist SP 800-88",My_Audit!R642)&amp;""</f>
        <v/>
      </c>
      <c r="R642" s="40"/>
      <c r="S642" s="40"/>
      <c r="T642" s="41" t="str" cm="1">
        <f t="array" ref="T642">IF($AC642=0,"",INDEX(Models!J$2:J$605,$AC642))</f>
        <v/>
      </c>
      <c r="U642" s="40"/>
      <c r="V642" s="40"/>
      <c r="W642" s="79" t="str" cm="1">
        <f t="array" ref="W642">IF(($Z642+$AA642+$AD642)=0,"",ExpandDiagCodes(_xlfn.TEXTJOIN(", ",TRUE,IF($AA642=0,"",INDEX(My_Audit!L$2:L$456,$AA642)),IF($Z642=0,"",INDEX(Output_Mac!AA$2:AA$500,$Z642)),IF($AD642=0,"",INDEX(Output_Win!AA$2:AA$243,$AD642)))))</f>
        <v/>
      </c>
      <c r="Y642" s="80">
        <f>IFERROR(MATCH($A642,CSV!$A$2:$A$510,0),0)</f>
        <v>0</v>
      </c>
      <c r="Z642" s="80">
        <f>IFERROR(MATCH($A642,Output_Mac!$A$2:$A$500,0),0)</f>
        <v>0</v>
      </c>
      <c r="AA642" s="80">
        <f>IFERROR(MATCH($A642,My_Audit!$A$2:$A$456,0),0)</f>
        <v>0</v>
      </c>
      <c r="AB642" s="80">
        <f>IFERROR(MATCH($C642,My_Audit!$B$2:$B$456,0),0)</f>
        <v>0</v>
      </c>
      <c r="AC642" s="80">
        <f>IFERROR(MATCH($E642,Models!$I$2:$I$605,0),0)</f>
        <v>0</v>
      </c>
      <c r="AD642" s="80">
        <f>IFERROR(MATCH($A642,Output_Win!$A$2:$A$243,0),0)</f>
        <v>0</v>
      </c>
    </row>
    <row r="643" spans="1:30">
      <c r="A643" s="40" t="str">
        <f>_xlfn.TEXTJOIN("",TRUE,Input!$A$4,TEXT(ROW(My_Audit!A642)+Input!$A$8-1,"00"))</f>
        <v>W5030</v>
      </c>
      <c r="B643" s="40" t="str">
        <f>_xlfn.TEXTJOIN("-",TRUE,"ITD",Input!$A$2,A643)</f>
        <v>ITD-SHR11749-W5030</v>
      </c>
      <c r="C643" s="41" t="str" cm="1">
        <f t="array" ref="C643">IF(($Y643+$Z643+$AA643+$AD643)=0,"",IFERROR(_xlfn.LET(_xlpm.CSVVal,IF($Y643=0,"",INDEX(CSV!B$2:B$510,$Y643)),_xlpm.MacVal,IF($Z643=0,"",INDEX(Output_Mac!B$2:B$500,$Z643)),_xlpm.WinVal,IF($AD643=0,"",INDEX(Output_Win!B$2:B$243,$AD643)),_xlpm.MyAuditVal,IF($AA643=0,"",INDEX(My_Audit!B$2:B$456,$AA643)),_xlfn.IFS(_xlpm.MyAuditVal&lt;&gt;"",_xlpm.MyAuditVal,_xlpm.MacVal&lt;&gt;"",_xlpm.MacVal,_xlpm.WinVal&lt;&gt;"",_xlpm.WinVal,_xlpm.CSVVal&lt;&gt;"",_xlpm.CSVVal)),""))</f>
        <v/>
      </c>
      <c r="D643" s="41" t="str" cm="1">
        <f t="array" ref="D643">IF(($Y643+$Z643+$AA643+$AD643)=0,"",IFERROR(_xlfn.LET(_xlpm.CSVVal,IF($Y643=0,"",INDEX(CSV!C$2:C$510,$Y643)),_xlpm.MacVal,IF($Z643=0,"",INDEX(Output_Mac!D$2:D$500,$Z643)),_xlpm.WinVal,IF($AD643=0,"",INDEX(Output_Win!D$2:D$243,$AD643)),_xlpm.MyAuditVal,IF($AA643=0,"",INDEX(My_Audit!C$2:C$456,$AA643)),_xlfn.IFS(_xlpm.MyAuditVal&lt;&gt;"",_xlpm.MyAuditVal,_xlpm.MacVal&lt;&gt;"",_xlpm.MacVal,_xlpm.WinVal&lt;&gt;"",_xlpm.WinVal,_xlpm.CSVVal&lt;&gt;"",_xlpm.CSVVal)),""))</f>
        <v/>
      </c>
      <c r="E643" s="41" t="str" cm="1">
        <f t="array" ref="E643">IF(($Y643+$Z643+$AA643+$AD643)=0,"",IFERROR(_xlfn.LET(_xlpm.CSVVal,IF($Y643=0,"",INDEX(CSV!E$2:E$510,$Y643)),_xlpm.MacVal,IF($Z643=0,"",INDEX(Output_Mac!C$2:C$500,$Z643)),_xlpm.WinVal,IF($AD643=0,"",INDEX(Output_Win!C$2:C$243,$AD643)),_xlpm.MyAuditVal,IF($AA643=0,"",INDEX(My_Audit!D$2:D$456,$AA643)),_xlfn.IFS(_xlpm.MyAuditVal&lt;&gt;"",_xlpm.MyAuditVal,_xlpm.MacVal&lt;&gt;"",_xlpm.MacVal,_xlpm.WinVal&lt;&gt;"",_xlpm.WinVal,_xlpm.CSVVal&lt;&gt;"",_xlpm.CSVVal)),""))</f>
        <v/>
      </c>
      <c r="F643" s="41" t="str" cm="1">
        <f t="array" ref="F643">IF(($Y643+$Z643+$AA643+$AD643)=0,"",IFERROR(_xlfn.LET(_xlpm.CSVVal,IF($Y643=0,"",INDEX(CSV!F$2:F$510,$Y643)),_xlpm.MacVal,IF($Z643=0,"",INDEX(Output_Mac!E$2:E$500,$Z643)),_xlpm.WinVal,IF($AD643=0,"",INDEX(Output_Win!E$2:E$243,$AD643)),_xlpm.MyAuditVal,IF($AA643=0,"",INDEX(My_Audit!E$2:E$456,$AA643)),_xlfn.IFS(_xlpm.MyAuditVal&lt;&gt;"",_xlpm.MyAuditVal,_xlpm.MacVal&lt;&gt;"",_xlpm.MacVal,_xlpm.WinVal&lt;&gt;"",_xlpm.WinVal,_xlpm.CSVVal&lt;&gt;"",PROPER(_xlpm.CSVVal))),""))</f>
        <v/>
      </c>
      <c r="G643" s="41" t="str" cm="1">
        <f t="array" ref="G643">IF(($Y643+$Z643+$AA643+$AD643)=0,"",IFERROR(_xlfn.LET(_xlpm.CSVVal,IF($Y643=0,"",INDEX(CSV!G$2:G$510,$Y643)),_xlpm.MacVal,IF($Z643=0,"",INDEX(Output_Mac!G$2:G$500,$Z643)),_xlpm.WinVal,IF($AD643=0,"",INDEX(Output_Win!G$2:G$243,$AD643)),_xlpm.MyAuditVal,IF($AA643=0,"",INDEX(My_Audit!F$2:F$456,$AA643)),_xlfn.IFS(_xlpm.MyAuditVal&lt;&gt;"",_xlpm.MyAuditVal,_xlpm.MacVal&lt;&gt;"",_xlpm.MacVal,_xlpm.WinVal&lt;&gt;"",_xlpm.WinVal,_xlpm.CSVVal&lt;&gt;"",_xlpm.CSVVal)),""))</f>
        <v/>
      </c>
      <c r="H643" s="41" t="str" cm="1">
        <f t="array" ref="H643">IF($Z643&gt;0,INDEX(Output_Mac!H$2:H$500,$Z643),IF($AD643&gt;0,INDEX(Output_Win!H$2:H$243,$AD643),IF($AA643&gt;0,_xlfn.LET(_xlpm.MyAuditVal,INDEX(My_Audit!G$2:G$456,$AA643),IF(_xlpm.MyAuditVal=0,"",_xlpm.MyAuditVal)),"")))</f>
        <v/>
      </c>
      <c r="I643" s="41" t="str" cm="1">
        <f t="array" ref="I643">IF(($Y643+$Z643+$AA643+$AD643)=0,"",IFERROR(_xlfn.LET(_xlpm.CSVVal,IF($Y643=0,"",INDEX(CSV!H$2:H$510,$Y643)),_xlpm.MacVal,IF($Z643=0,"",INDEX(Output_Mac!I$2:I$500,$Z643)),_xlpm.WinVal,IF($AD643=0,"",INDEX(Output_Win!I$2:I$243,$AD643)),_xlpm.MyAuditVal,IF($AA643=0,"",INDEX(My_Audit!H$2:H$456,$AA643)),_xlfn.IFS(_xlpm.MyAuditVal&lt;&gt;"",_xlpm.MyAuditVal,_xlpm.MacVal&lt;&gt;"",_xlpm.MacVal,_xlpm.WinVal&lt;&gt;"",_xlpm.WinVal,_xlpm.CSVVal&lt;&gt;"",_xlpm.CSVVal)),""))</f>
        <v/>
      </c>
      <c r="J643" s="41" t="str" cm="1">
        <f t="array" ref="J643">IF(($Y643+$Z643+$AA643+$AD643)=0,"",IFERROR(_xlfn.LET(_xlpm.CSVVal,IF($Y643=0,"",INDEX(CSV!J$2:J$510,$Y643)),_xlpm.MacVal,IF($Z643=0,"",INDEX(Output_Mac!J$2:J$500,$Z643)),_xlpm.WinVal,IF($AD643=0,"",INDEX(Output_Win!J$2:J$243,$AD643)),_xlpm.MyAuditVal,IF($AA643=0,"",INDEX(My_Audit!I$2:I$456,$AA643)),_xlfn.IFS(_xlpm.MyAuditVal&lt;&gt;"",_xlpm.MyAuditVal,_xlpm.MacVal&lt;&gt;"",_xlpm.MacVal,_xlpm.WinVal&lt;&gt;"",_xlpm.WinVal,_xlpm.CSVVal&lt;&gt;"",_xlpm.CSVVal)),""))</f>
        <v/>
      </c>
      <c r="K643" s="41" t="str" cm="1">
        <f t="array" ref="K643">IF(($Y643+$Z643+$AA643+$AD643)=0,"",IFERROR(_xlfn.LET(_xlpm.CSVVal,IF($Y643=0,"",INDEX(CSV!N$2:N$510,$Y643)),_xlpm.MacVal,IF($Z643=0,"",INDEX(Output_Mac!L$2:L$500,$Z643)),_xlpm.WinVal,IF($AD643=0,"",INDEX(Output_Win!L$2:L$243,$AD643)),_xlpm.MyAuditVal,IF($AA643=0,"",INDEX(My_Audit!J$2:J$456,$AA643)),_xlfn.IFS(_xlpm.MyAuditVal&lt;&gt;"",_xlpm.MyAuditVal,_xlpm.MacVal&lt;&gt;"",_xlpm.MacVal,_xlpm.WinVal&lt;&gt;"",_xlpm.WinVal,_xlpm.CSVVal&lt;&gt;"",_xlpm.CSVVal)),""))</f>
        <v/>
      </c>
      <c r="L643" s="41" t="str" cm="1">
        <f t="array" ref="L643">IF(($Y643+$Z643+$AA643+$AD643)=0,"",IFERROR(_xlfn.LET(_xlpm.CSVVal,IF($Y643=0,"",INDEX(CSV!Q$2:Q$510,$Y643)),_xlpm.MacVal,IF($Z643=0,"",INDEX(Output_Mac!M$2:M$500,$Z643)),_xlpm.WinVal,IF($AD643=0,"",INDEX(Output_Win!M$2:M$243,$AD643)),_xlpm.MyAuditVal,IF($AA643=0,"",INDEX(My_Audit!K$2:K$456,$AA643)),_xlfn.IFS(_xlpm.MyAuditVal&lt;&gt;"",_xlpm.MyAuditVal,_xlpm.MacVal&lt;&gt;"",_xlpm.MacVal,_xlpm.WinVal&lt;&gt;"",_xlpm.WinVal,_xlpm.CSVVal&lt;&gt;"",_xlpm.CSVVal)),""))</f>
        <v/>
      </c>
      <c r="M643" s="41" t="str" cm="1">
        <f t="array" ref="M643">IF(($Y643+$Z643+$AA643+$AD643)=0,"",ExpandDiagCodes(_xlfn.TEXTJOIN(", ",TRUE,IF($AA643=0,"",INDEX(My_Audit!N$2:N$456,$AA643)),IF($Z643=0,"",INDEX(Output_Mac!S$2:S$500,$Z643)),IF($AD643=0,"",INDEX(Output_Win!S$2:S$243,$AD643)),IF($Y643=0,"",INDEX(CSV!AE$2:AE$510,$Y643)))))</f>
        <v/>
      </c>
      <c r="N643" s="41" t="str" cm="1">
        <f t="array" ref="N643">IF(($Y643+$Z643+$AA643+$AD643)=0,"",IFERROR(_xlfn.LET(_xlpm.CSVVal,IF($Y643=0,"",INDEX(CSV!AG$2:AG$510,$Y643)),_xlpm.MacVal,IF($Z643=0,"",INDEX(Output_Mac!T$2:T$500,$Z643)),_xlpm.WinVal,IF($AD643=0,"",INDEX(Output_Win!T$2:T$243,$AD643)),_xlpm.MyAuditVal,IF($AA643=0,"",INDEX(My_Audit!O$2:O$456,$AA643)),_xlfn.IFS(_xlpm.MyAuditVal&lt;&gt;"",_xlpm.MyAuditVal,_xlpm.MacVal&lt;&gt;"",_xlpm.MacVal,_xlpm.WinVal&lt;&gt;"",_xlpm.WinVal,_xlpm.CSVVal&lt;&gt;"",_xlpm.CSVVal)),""))</f>
        <v/>
      </c>
      <c r="O643" s="40" t="str" cm="1">
        <f t="array" ref="O643">IF($AB643=0,"",INDEX(My_Audit!P$2:P$456,$AB643))&amp;""</f>
        <v/>
      </c>
      <c r="P643" s="40"/>
      <c r="Q643" s="41" t="str">
        <f>IF(LEFT(N643,4)="Pass","Nist SP 800-88",My_Audit!R643)&amp;""</f>
        <v/>
      </c>
      <c r="R643" s="40"/>
      <c r="S643" s="40"/>
      <c r="T643" s="41" t="str" cm="1">
        <f t="array" ref="T643">IF($AC643=0,"",INDEX(Models!J$2:J$605,$AC643))</f>
        <v/>
      </c>
      <c r="U643" s="40"/>
      <c r="V643" s="40"/>
      <c r="W643" s="79" t="str" cm="1">
        <f t="array" ref="W643">IF(($Z643+$AA643+$AD643)=0,"",ExpandDiagCodes(_xlfn.TEXTJOIN(", ",TRUE,IF($AA643=0,"",INDEX(My_Audit!L$2:L$456,$AA643)),IF($Z643=0,"",INDEX(Output_Mac!AA$2:AA$500,$Z643)),IF($AD643=0,"",INDEX(Output_Win!AA$2:AA$243,$AD643)))))</f>
        <v/>
      </c>
      <c r="Y643" s="80">
        <f>IFERROR(MATCH($A643,CSV!$A$2:$A$510,0),0)</f>
        <v>0</v>
      </c>
      <c r="Z643" s="80">
        <f>IFERROR(MATCH($A643,Output_Mac!$A$2:$A$500,0),0)</f>
        <v>0</v>
      </c>
      <c r="AA643" s="80">
        <f>IFERROR(MATCH($A643,My_Audit!$A$2:$A$456,0),0)</f>
        <v>0</v>
      </c>
      <c r="AB643" s="80">
        <f>IFERROR(MATCH($C643,My_Audit!$B$2:$B$456,0),0)</f>
        <v>0</v>
      </c>
      <c r="AC643" s="80">
        <f>IFERROR(MATCH($E643,Models!$I$2:$I$605,0),0)</f>
        <v>0</v>
      </c>
      <c r="AD643" s="80">
        <f>IFERROR(MATCH($A643,Output_Win!$A$2:$A$243,0),0)</f>
        <v>0</v>
      </c>
    </row>
    <row r="644" spans="1:30">
      <c r="A644" s="40" t="str">
        <f>_xlfn.TEXTJOIN("",TRUE,Input!$A$4,TEXT(ROW(My_Audit!A643)+Input!$A$8-1,"00"))</f>
        <v>W5031</v>
      </c>
      <c r="B644" s="40" t="str">
        <f>_xlfn.TEXTJOIN("-",TRUE,"ITD",Input!$A$2,A644)</f>
        <v>ITD-SHR11749-W5031</v>
      </c>
      <c r="C644" s="41" t="str" cm="1">
        <f t="array" ref="C644">IF(($Y644+$Z644+$AA644+$AD644)=0,"",IFERROR(_xlfn.LET(_xlpm.CSVVal,IF($Y644=0,"",INDEX(CSV!B$2:B$510,$Y644)),_xlpm.MacVal,IF($Z644=0,"",INDEX(Output_Mac!B$2:B$500,$Z644)),_xlpm.WinVal,IF($AD644=0,"",INDEX(Output_Win!B$2:B$243,$AD644)),_xlpm.MyAuditVal,IF($AA644=0,"",INDEX(My_Audit!B$2:B$456,$AA644)),_xlfn.IFS(_xlpm.MyAuditVal&lt;&gt;"",_xlpm.MyAuditVal,_xlpm.MacVal&lt;&gt;"",_xlpm.MacVal,_xlpm.WinVal&lt;&gt;"",_xlpm.WinVal,_xlpm.CSVVal&lt;&gt;"",_xlpm.CSVVal)),""))</f>
        <v/>
      </c>
      <c r="D644" s="41" t="str" cm="1">
        <f t="array" ref="D644">IF(($Y644+$Z644+$AA644+$AD644)=0,"",IFERROR(_xlfn.LET(_xlpm.CSVVal,IF($Y644=0,"",INDEX(CSV!C$2:C$510,$Y644)),_xlpm.MacVal,IF($Z644=0,"",INDEX(Output_Mac!D$2:D$500,$Z644)),_xlpm.WinVal,IF($AD644=0,"",INDEX(Output_Win!D$2:D$243,$AD644)),_xlpm.MyAuditVal,IF($AA644=0,"",INDEX(My_Audit!C$2:C$456,$AA644)),_xlfn.IFS(_xlpm.MyAuditVal&lt;&gt;"",_xlpm.MyAuditVal,_xlpm.MacVal&lt;&gt;"",_xlpm.MacVal,_xlpm.WinVal&lt;&gt;"",_xlpm.WinVal,_xlpm.CSVVal&lt;&gt;"",_xlpm.CSVVal)),""))</f>
        <v/>
      </c>
      <c r="E644" s="41" t="str" cm="1">
        <f t="array" ref="E644">IF(($Y644+$Z644+$AA644+$AD644)=0,"",IFERROR(_xlfn.LET(_xlpm.CSVVal,IF($Y644=0,"",INDEX(CSV!E$2:E$510,$Y644)),_xlpm.MacVal,IF($Z644=0,"",INDEX(Output_Mac!C$2:C$500,$Z644)),_xlpm.WinVal,IF($AD644=0,"",INDEX(Output_Win!C$2:C$243,$AD644)),_xlpm.MyAuditVal,IF($AA644=0,"",INDEX(My_Audit!D$2:D$456,$AA644)),_xlfn.IFS(_xlpm.MyAuditVal&lt;&gt;"",_xlpm.MyAuditVal,_xlpm.MacVal&lt;&gt;"",_xlpm.MacVal,_xlpm.WinVal&lt;&gt;"",_xlpm.WinVal,_xlpm.CSVVal&lt;&gt;"",_xlpm.CSVVal)),""))</f>
        <v/>
      </c>
      <c r="F644" s="41" t="str" cm="1">
        <f t="array" ref="F644">IF(($Y644+$Z644+$AA644+$AD644)=0,"",IFERROR(_xlfn.LET(_xlpm.CSVVal,IF($Y644=0,"",INDEX(CSV!F$2:F$510,$Y644)),_xlpm.MacVal,IF($Z644=0,"",INDEX(Output_Mac!E$2:E$500,$Z644)),_xlpm.WinVal,IF($AD644=0,"",INDEX(Output_Win!E$2:E$243,$AD644)),_xlpm.MyAuditVal,IF($AA644=0,"",INDEX(My_Audit!E$2:E$456,$AA644)),_xlfn.IFS(_xlpm.MyAuditVal&lt;&gt;"",_xlpm.MyAuditVal,_xlpm.MacVal&lt;&gt;"",_xlpm.MacVal,_xlpm.WinVal&lt;&gt;"",_xlpm.WinVal,_xlpm.CSVVal&lt;&gt;"",PROPER(_xlpm.CSVVal))),""))</f>
        <v/>
      </c>
      <c r="G644" s="41" t="str" cm="1">
        <f t="array" ref="G644">IF(($Y644+$Z644+$AA644+$AD644)=0,"",IFERROR(_xlfn.LET(_xlpm.CSVVal,IF($Y644=0,"",INDEX(CSV!G$2:G$510,$Y644)),_xlpm.MacVal,IF($Z644=0,"",INDEX(Output_Mac!G$2:G$500,$Z644)),_xlpm.WinVal,IF($AD644=0,"",INDEX(Output_Win!G$2:G$243,$AD644)),_xlpm.MyAuditVal,IF($AA644=0,"",INDEX(My_Audit!F$2:F$456,$AA644)),_xlfn.IFS(_xlpm.MyAuditVal&lt;&gt;"",_xlpm.MyAuditVal,_xlpm.MacVal&lt;&gt;"",_xlpm.MacVal,_xlpm.WinVal&lt;&gt;"",_xlpm.WinVal,_xlpm.CSVVal&lt;&gt;"",_xlpm.CSVVal)),""))</f>
        <v/>
      </c>
      <c r="H644" s="41" t="str" cm="1">
        <f t="array" ref="H644">IF($Z644&gt;0,INDEX(Output_Mac!H$2:H$500,$Z644),IF($AD644&gt;0,INDEX(Output_Win!H$2:H$243,$AD644),IF($AA644&gt;0,_xlfn.LET(_xlpm.MyAuditVal,INDEX(My_Audit!G$2:G$456,$AA644),IF(_xlpm.MyAuditVal=0,"",_xlpm.MyAuditVal)),"")))</f>
        <v/>
      </c>
      <c r="I644" s="41" t="str" cm="1">
        <f t="array" ref="I644">IF(($Y644+$Z644+$AA644+$AD644)=0,"",IFERROR(_xlfn.LET(_xlpm.CSVVal,IF($Y644=0,"",INDEX(CSV!H$2:H$510,$Y644)),_xlpm.MacVal,IF($Z644=0,"",INDEX(Output_Mac!I$2:I$500,$Z644)),_xlpm.WinVal,IF($AD644=0,"",INDEX(Output_Win!I$2:I$243,$AD644)),_xlpm.MyAuditVal,IF($AA644=0,"",INDEX(My_Audit!H$2:H$456,$AA644)),_xlfn.IFS(_xlpm.MyAuditVal&lt;&gt;"",_xlpm.MyAuditVal,_xlpm.MacVal&lt;&gt;"",_xlpm.MacVal,_xlpm.WinVal&lt;&gt;"",_xlpm.WinVal,_xlpm.CSVVal&lt;&gt;"",_xlpm.CSVVal)),""))</f>
        <v/>
      </c>
      <c r="J644" s="41" t="str" cm="1">
        <f t="array" ref="J644">IF(($Y644+$Z644+$AA644+$AD644)=0,"",IFERROR(_xlfn.LET(_xlpm.CSVVal,IF($Y644=0,"",INDEX(CSV!J$2:J$510,$Y644)),_xlpm.MacVal,IF($Z644=0,"",INDEX(Output_Mac!J$2:J$500,$Z644)),_xlpm.WinVal,IF($AD644=0,"",INDEX(Output_Win!J$2:J$243,$AD644)),_xlpm.MyAuditVal,IF($AA644=0,"",INDEX(My_Audit!I$2:I$456,$AA644)),_xlfn.IFS(_xlpm.MyAuditVal&lt;&gt;"",_xlpm.MyAuditVal,_xlpm.MacVal&lt;&gt;"",_xlpm.MacVal,_xlpm.WinVal&lt;&gt;"",_xlpm.WinVal,_xlpm.CSVVal&lt;&gt;"",_xlpm.CSVVal)),""))</f>
        <v/>
      </c>
      <c r="K644" s="41" t="str" cm="1">
        <f t="array" ref="K644">IF(($Y644+$Z644+$AA644+$AD644)=0,"",IFERROR(_xlfn.LET(_xlpm.CSVVal,IF($Y644=0,"",INDEX(CSV!N$2:N$510,$Y644)),_xlpm.MacVal,IF($Z644=0,"",INDEX(Output_Mac!L$2:L$500,$Z644)),_xlpm.WinVal,IF($AD644=0,"",INDEX(Output_Win!L$2:L$243,$AD644)),_xlpm.MyAuditVal,IF($AA644=0,"",INDEX(My_Audit!J$2:J$456,$AA644)),_xlfn.IFS(_xlpm.MyAuditVal&lt;&gt;"",_xlpm.MyAuditVal,_xlpm.MacVal&lt;&gt;"",_xlpm.MacVal,_xlpm.WinVal&lt;&gt;"",_xlpm.WinVal,_xlpm.CSVVal&lt;&gt;"",_xlpm.CSVVal)),""))</f>
        <v/>
      </c>
      <c r="L644" s="41" t="str" cm="1">
        <f t="array" ref="L644">IF(($Y644+$Z644+$AA644+$AD644)=0,"",IFERROR(_xlfn.LET(_xlpm.CSVVal,IF($Y644=0,"",INDEX(CSV!Q$2:Q$510,$Y644)),_xlpm.MacVal,IF($Z644=0,"",INDEX(Output_Mac!M$2:M$500,$Z644)),_xlpm.WinVal,IF($AD644=0,"",INDEX(Output_Win!M$2:M$243,$AD644)),_xlpm.MyAuditVal,IF($AA644=0,"",INDEX(My_Audit!K$2:K$456,$AA644)),_xlfn.IFS(_xlpm.MyAuditVal&lt;&gt;"",_xlpm.MyAuditVal,_xlpm.MacVal&lt;&gt;"",_xlpm.MacVal,_xlpm.WinVal&lt;&gt;"",_xlpm.WinVal,_xlpm.CSVVal&lt;&gt;"",_xlpm.CSVVal)),""))</f>
        <v/>
      </c>
      <c r="M644" s="41" t="str" cm="1">
        <f t="array" ref="M644">IF(($Y644+$Z644+$AA644+$AD644)=0,"",ExpandDiagCodes(_xlfn.TEXTJOIN(", ",TRUE,IF($AA644=0,"",INDEX(My_Audit!N$2:N$456,$AA644)),IF($Z644=0,"",INDEX(Output_Mac!S$2:S$500,$Z644)),IF($AD644=0,"",INDEX(Output_Win!S$2:S$243,$AD644)),IF($Y644=0,"",INDEX(CSV!AE$2:AE$510,$Y644)))))</f>
        <v/>
      </c>
      <c r="N644" s="41" t="str" cm="1">
        <f t="array" ref="N644">IF(($Y644+$Z644+$AA644+$AD644)=0,"",IFERROR(_xlfn.LET(_xlpm.CSVVal,IF($Y644=0,"",INDEX(CSV!AG$2:AG$510,$Y644)),_xlpm.MacVal,IF($Z644=0,"",INDEX(Output_Mac!T$2:T$500,$Z644)),_xlpm.WinVal,IF($AD644=0,"",INDEX(Output_Win!T$2:T$243,$AD644)),_xlpm.MyAuditVal,IF($AA644=0,"",INDEX(My_Audit!O$2:O$456,$AA644)),_xlfn.IFS(_xlpm.MyAuditVal&lt;&gt;"",_xlpm.MyAuditVal,_xlpm.MacVal&lt;&gt;"",_xlpm.MacVal,_xlpm.WinVal&lt;&gt;"",_xlpm.WinVal,_xlpm.CSVVal&lt;&gt;"",_xlpm.CSVVal)),""))</f>
        <v/>
      </c>
      <c r="O644" s="40" t="str" cm="1">
        <f t="array" ref="O644">IF($AB644=0,"",INDEX(My_Audit!P$2:P$456,$AB644))&amp;""</f>
        <v/>
      </c>
      <c r="P644" s="40"/>
      <c r="Q644" s="41" t="str">
        <f>IF(LEFT(N644,4)="Pass","Nist SP 800-88",My_Audit!R644)&amp;""</f>
        <v/>
      </c>
      <c r="R644" s="40"/>
      <c r="S644" s="40"/>
      <c r="T644" s="41" t="str" cm="1">
        <f t="array" ref="T644">IF($AC644=0,"",INDEX(Models!J$2:J$605,$AC644))</f>
        <v/>
      </c>
      <c r="U644" s="40"/>
      <c r="V644" s="40"/>
      <c r="W644" s="79" t="str" cm="1">
        <f t="array" ref="W644">IF(($Z644+$AA644+$AD644)=0,"",ExpandDiagCodes(_xlfn.TEXTJOIN(", ",TRUE,IF($AA644=0,"",INDEX(My_Audit!L$2:L$456,$AA644)),IF($Z644=0,"",INDEX(Output_Mac!AA$2:AA$500,$Z644)),IF($AD644=0,"",INDEX(Output_Win!AA$2:AA$243,$AD644)))))</f>
        <v/>
      </c>
      <c r="Y644" s="80">
        <f>IFERROR(MATCH($A644,CSV!$A$2:$A$510,0),0)</f>
        <v>0</v>
      </c>
      <c r="Z644" s="80">
        <f>IFERROR(MATCH($A644,Output_Mac!$A$2:$A$500,0),0)</f>
        <v>0</v>
      </c>
      <c r="AA644" s="80">
        <f>IFERROR(MATCH($A644,My_Audit!$A$2:$A$456,0),0)</f>
        <v>0</v>
      </c>
      <c r="AB644" s="80">
        <f>IFERROR(MATCH($C644,My_Audit!$B$2:$B$456,0),0)</f>
        <v>0</v>
      </c>
      <c r="AC644" s="80">
        <f>IFERROR(MATCH($E644,Models!$I$2:$I$605,0),0)</f>
        <v>0</v>
      </c>
      <c r="AD644" s="80">
        <f>IFERROR(MATCH($A644,Output_Win!$A$2:$A$243,0),0)</f>
        <v>0</v>
      </c>
    </row>
    <row r="645" spans="1:30">
      <c r="A645" s="40" t="str">
        <f>_xlfn.TEXTJOIN("",TRUE,Input!$A$4,TEXT(ROW(My_Audit!A644)+Input!$A$8-1,"00"))</f>
        <v>W5032</v>
      </c>
      <c r="B645" s="40" t="str">
        <f>_xlfn.TEXTJOIN("-",TRUE,"ITD",Input!$A$2,A645)</f>
        <v>ITD-SHR11749-W5032</v>
      </c>
      <c r="C645" s="41" t="str" cm="1">
        <f t="array" ref="C645">IF(($Y645+$Z645+$AA645+$AD645)=0,"",IFERROR(_xlfn.LET(_xlpm.CSVVal,IF($Y645=0,"",INDEX(CSV!B$2:B$510,$Y645)),_xlpm.MacVal,IF($Z645=0,"",INDEX(Output_Mac!B$2:B$500,$Z645)),_xlpm.WinVal,IF($AD645=0,"",INDEX(Output_Win!B$2:B$243,$AD645)),_xlpm.MyAuditVal,IF($AA645=0,"",INDEX(My_Audit!B$2:B$456,$AA645)),_xlfn.IFS(_xlpm.MyAuditVal&lt;&gt;"",_xlpm.MyAuditVal,_xlpm.MacVal&lt;&gt;"",_xlpm.MacVal,_xlpm.WinVal&lt;&gt;"",_xlpm.WinVal,_xlpm.CSVVal&lt;&gt;"",_xlpm.CSVVal)),""))</f>
        <v/>
      </c>
      <c r="D645" s="41" t="str" cm="1">
        <f t="array" ref="D645">IF(($Y645+$Z645+$AA645+$AD645)=0,"",IFERROR(_xlfn.LET(_xlpm.CSVVal,IF($Y645=0,"",INDEX(CSV!C$2:C$510,$Y645)),_xlpm.MacVal,IF($Z645=0,"",INDEX(Output_Mac!D$2:D$500,$Z645)),_xlpm.WinVal,IF($AD645=0,"",INDEX(Output_Win!D$2:D$243,$AD645)),_xlpm.MyAuditVal,IF($AA645=0,"",INDEX(My_Audit!C$2:C$456,$AA645)),_xlfn.IFS(_xlpm.MyAuditVal&lt;&gt;"",_xlpm.MyAuditVal,_xlpm.MacVal&lt;&gt;"",_xlpm.MacVal,_xlpm.WinVal&lt;&gt;"",_xlpm.WinVal,_xlpm.CSVVal&lt;&gt;"",_xlpm.CSVVal)),""))</f>
        <v/>
      </c>
      <c r="E645" s="41" t="str" cm="1">
        <f t="array" ref="E645">IF(($Y645+$Z645+$AA645+$AD645)=0,"",IFERROR(_xlfn.LET(_xlpm.CSVVal,IF($Y645=0,"",INDEX(CSV!E$2:E$510,$Y645)),_xlpm.MacVal,IF($Z645=0,"",INDEX(Output_Mac!C$2:C$500,$Z645)),_xlpm.WinVal,IF($AD645=0,"",INDEX(Output_Win!C$2:C$243,$AD645)),_xlpm.MyAuditVal,IF($AA645=0,"",INDEX(My_Audit!D$2:D$456,$AA645)),_xlfn.IFS(_xlpm.MyAuditVal&lt;&gt;"",_xlpm.MyAuditVal,_xlpm.MacVal&lt;&gt;"",_xlpm.MacVal,_xlpm.WinVal&lt;&gt;"",_xlpm.WinVal,_xlpm.CSVVal&lt;&gt;"",_xlpm.CSVVal)),""))</f>
        <v/>
      </c>
      <c r="F645" s="41" t="str" cm="1">
        <f t="array" ref="F645">IF(($Y645+$Z645+$AA645+$AD645)=0,"",IFERROR(_xlfn.LET(_xlpm.CSVVal,IF($Y645=0,"",INDEX(CSV!F$2:F$510,$Y645)),_xlpm.MacVal,IF($Z645=0,"",INDEX(Output_Mac!E$2:E$500,$Z645)),_xlpm.WinVal,IF($AD645=0,"",INDEX(Output_Win!E$2:E$243,$AD645)),_xlpm.MyAuditVal,IF($AA645=0,"",INDEX(My_Audit!E$2:E$456,$AA645)),_xlfn.IFS(_xlpm.MyAuditVal&lt;&gt;"",_xlpm.MyAuditVal,_xlpm.MacVal&lt;&gt;"",_xlpm.MacVal,_xlpm.WinVal&lt;&gt;"",_xlpm.WinVal,_xlpm.CSVVal&lt;&gt;"",PROPER(_xlpm.CSVVal))),""))</f>
        <v/>
      </c>
      <c r="G645" s="41" t="str" cm="1">
        <f t="array" ref="G645">IF(($Y645+$Z645+$AA645+$AD645)=0,"",IFERROR(_xlfn.LET(_xlpm.CSVVal,IF($Y645=0,"",INDEX(CSV!G$2:G$510,$Y645)),_xlpm.MacVal,IF($Z645=0,"",INDEX(Output_Mac!G$2:G$500,$Z645)),_xlpm.WinVal,IF($AD645=0,"",INDEX(Output_Win!G$2:G$243,$AD645)),_xlpm.MyAuditVal,IF($AA645=0,"",INDEX(My_Audit!F$2:F$456,$AA645)),_xlfn.IFS(_xlpm.MyAuditVal&lt;&gt;"",_xlpm.MyAuditVal,_xlpm.MacVal&lt;&gt;"",_xlpm.MacVal,_xlpm.WinVal&lt;&gt;"",_xlpm.WinVal,_xlpm.CSVVal&lt;&gt;"",_xlpm.CSVVal)),""))</f>
        <v/>
      </c>
      <c r="H645" s="41" t="str" cm="1">
        <f t="array" ref="H645">IF($Z645&gt;0,INDEX(Output_Mac!H$2:H$500,$Z645),IF($AD645&gt;0,INDEX(Output_Win!H$2:H$243,$AD645),IF($AA645&gt;0,_xlfn.LET(_xlpm.MyAuditVal,INDEX(My_Audit!G$2:G$456,$AA645),IF(_xlpm.MyAuditVal=0,"",_xlpm.MyAuditVal)),"")))</f>
        <v/>
      </c>
      <c r="I645" s="41" t="str" cm="1">
        <f t="array" ref="I645">IF(($Y645+$Z645+$AA645+$AD645)=0,"",IFERROR(_xlfn.LET(_xlpm.CSVVal,IF($Y645=0,"",INDEX(CSV!H$2:H$510,$Y645)),_xlpm.MacVal,IF($Z645=0,"",INDEX(Output_Mac!I$2:I$500,$Z645)),_xlpm.WinVal,IF($AD645=0,"",INDEX(Output_Win!I$2:I$243,$AD645)),_xlpm.MyAuditVal,IF($AA645=0,"",INDEX(My_Audit!H$2:H$456,$AA645)),_xlfn.IFS(_xlpm.MyAuditVal&lt;&gt;"",_xlpm.MyAuditVal,_xlpm.MacVal&lt;&gt;"",_xlpm.MacVal,_xlpm.WinVal&lt;&gt;"",_xlpm.WinVal,_xlpm.CSVVal&lt;&gt;"",_xlpm.CSVVal)),""))</f>
        <v/>
      </c>
      <c r="J645" s="41" t="str" cm="1">
        <f t="array" ref="J645">IF(($Y645+$Z645+$AA645+$AD645)=0,"",IFERROR(_xlfn.LET(_xlpm.CSVVal,IF($Y645=0,"",INDEX(CSV!J$2:J$510,$Y645)),_xlpm.MacVal,IF($Z645=0,"",INDEX(Output_Mac!J$2:J$500,$Z645)),_xlpm.WinVal,IF($AD645=0,"",INDEX(Output_Win!J$2:J$243,$AD645)),_xlpm.MyAuditVal,IF($AA645=0,"",INDEX(My_Audit!I$2:I$456,$AA645)),_xlfn.IFS(_xlpm.MyAuditVal&lt;&gt;"",_xlpm.MyAuditVal,_xlpm.MacVal&lt;&gt;"",_xlpm.MacVal,_xlpm.WinVal&lt;&gt;"",_xlpm.WinVal,_xlpm.CSVVal&lt;&gt;"",_xlpm.CSVVal)),""))</f>
        <v/>
      </c>
      <c r="K645" s="41" t="str" cm="1">
        <f t="array" ref="K645">IF(($Y645+$Z645+$AA645+$AD645)=0,"",IFERROR(_xlfn.LET(_xlpm.CSVVal,IF($Y645=0,"",INDEX(CSV!N$2:N$510,$Y645)),_xlpm.MacVal,IF($Z645=0,"",INDEX(Output_Mac!L$2:L$500,$Z645)),_xlpm.WinVal,IF($AD645=0,"",INDEX(Output_Win!L$2:L$243,$AD645)),_xlpm.MyAuditVal,IF($AA645=0,"",INDEX(My_Audit!J$2:J$456,$AA645)),_xlfn.IFS(_xlpm.MyAuditVal&lt;&gt;"",_xlpm.MyAuditVal,_xlpm.MacVal&lt;&gt;"",_xlpm.MacVal,_xlpm.WinVal&lt;&gt;"",_xlpm.WinVal,_xlpm.CSVVal&lt;&gt;"",_xlpm.CSVVal)),""))</f>
        <v/>
      </c>
      <c r="L645" s="41" t="str" cm="1">
        <f t="array" ref="L645">IF(($Y645+$Z645+$AA645+$AD645)=0,"",IFERROR(_xlfn.LET(_xlpm.CSVVal,IF($Y645=0,"",INDEX(CSV!Q$2:Q$510,$Y645)),_xlpm.MacVal,IF($Z645=0,"",INDEX(Output_Mac!M$2:M$500,$Z645)),_xlpm.WinVal,IF($AD645=0,"",INDEX(Output_Win!M$2:M$243,$AD645)),_xlpm.MyAuditVal,IF($AA645=0,"",INDEX(My_Audit!K$2:K$456,$AA645)),_xlfn.IFS(_xlpm.MyAuditVal&lt;&gt;"",_xlpm.MyAuditVal,_xlpm.MacVal&lt;&gt;"",_xlpm.MacVal,_xlpm.WinVal&lt;&gt;"",_xlpm.WinVal,_xlpm.CSVVal&lt;&gt;"",_xlpm.CSVVal)),""))</f>
        <v/>
      </c>
      <c r="M645" s="41" t="str" cm="1">
        <f t="array" ref="M645">IF(($Y645+$Z645+$AA645+$AD645)=0,"",ExpandDiagCodes(_xlfn.TEXTJOIN(", ",TRUE,IF($AA645=0,"",INDEX(My_Audit!N$2:N$456,$AA645)),IF($Z645=0,"",INDEX(Output_Mac!S$2:S$500,$Z645)),IF($AD645=0,"",INDEX(Output_Win!S$2:S$243,$AD645)),IF($Y645=0,"",INDEX(CSV!AE$2:AE$510,$Y645)))))</f>
        <v/>
      </c>
      <c r="N645" s="41" t="str" cm="1">
        <f t="array" ref="N645">IF(($Y645+$Z645+$AA645+$AD645)=0,"",IFERROR(_xlfn.LET(_xlpm.CSVVal,IF($Y645=0,"",INDEX(CSV!AG$2:AG$510,$Y645)),_xlpm.MacVal,IF($Z645=0,"",INDEX(Output_Mac!T$2:T$500,$Z645)),_xlpm.WinVal,IF($AD645=0,"",INDEX(Output_Win!T$2:T$243,$AD645)),_xlpm.MyAuditVal,IF($AA645=0,"",INDEX(My_Audit!O$2:O$456,$AA645)),_xlfn.IFS(_xlpm.MyAuditVal&lt;&gt;"",_xlpm.MyAuditVal,_xlpm.MacVal&lt;&gt;"",_xlpm.MacVal,_xlpm.WinVal&lt;&gt;"",_xlpm.WinVal,_xlpm.CSVVal&lt;&gt;"",_xlpm.CSVVal)),""))</f>
        <v/>
      </c>
      <c r="O645" s="40" t="str" cm="1">
        <f t="array" ref="O645">IF($AB645=0,"",INDEX(My_Audit!P$2:P$456,$AB645))&amp;""</f>
        <v/>
      </c>
      <c r="P645" s="40"/>
      <c r="Q645" s="41" t="str">
        <f>IF(LEFT(N645,4)="Pass","Nist SP 800-88",My_Audit!R645)&amp;""</f>
        <v/>
      </c>
      <c r="R645" s="40"/>
      <c r="S645" s="40"/>
      <c r="T645" s="41" t="str" cm="1">
        <f t="array" ref="T645">IF($AC645=0,"",INDEX(Models!J$2:J$605,$AC645))</f>
        <v/>
      </c>
      <c r="U645" s="40"/>
      <c r="V645" s="40"/>
      <c r="W645" s="79" t="str" cm="1">
        <f t="array" ref="W645">IF(($Z645+$AA645+$AD645)=0,"",ExpandDiagCodes(_xlfn.TEXTJOIN(", ",TRUE,IF($AA645=0,"",INDEX(My_Audit!L$2:L$456,$AA645)),IF($Z645=0,"",INDEX(Output_Mac!AA$2:AA$500,$Z645)),IF($AD645=0,"",INDEX(Output_Win!AA$2:AA$243,$AD645)))))</f>
        <v/>
      </c>
      <c r="Y645" s="80">
        <f>IFERROR(MATCH($A645,CSV!$A$2:$A$510,0),0)</f>
        <v>0</v>
      </c>
      <c r="Z645" s="80">
        <f>IFERROR(MATCH($A645,Output_Mac!$A$2:$A$500,0),0)</f>
        <v>0</v>
      </c>
      <c r="AA645" s="80">
        <f>IFERROR(MATCH($A645,My_Audit!$A$2:$A$456,0),0)</f>
        <v>0</v>
      </c>
      <c r="AB645" s="80">
        <f>IFERROR(MATCH($C645,My_Audit!$B$2:$B$456,0),0)</f>
        <v>0</v>
      </c>
      <c r="AC645" s="80">
        <f>IFERROR(MATCH($E645,Models!$I$2:$I$605,0),0)</f>
        <v>0</v>
      </c>
      <c r="AD645" s="80">
        <f>IFERROR(MATCH($A645,Output_Win!$A$2:$A$243,0),0)</f>
        <v>0</v>
      </c>
    </row>
    <row r="646" spans="1:30">
      <c r="A646" s="40" t="str">
        <f>_xlfn.TEXTJOIN("",TRUE,Input!$A$4,TEXT(ROW(My_Audit!A645)+Input!$A$8-1,"00"))</f>
        <v>W5033</v>
      </c>
      <c r="B646" s="40" t="str">
        <f>_xlfn.TEXTJOIN("-",TRUE,"ITD",Input!$A$2,A646)</f>
        <v>ITD-SHR11749-W5033</v>
      </c>
      <c r="C646" s="41" t="str" cm="1">
        <f t="array" ref="C646">IF(($Y646+$Z646+$AA646+$AD646)=0,"",IFERROR(_xlfn.LET(_xlpm.CSVVal,IF($Y646=0,"",INDEX(CSV!B$2:B$510,$Y646)),_xlpm.MacVal,IF($Z646=0,"",INDEX(Output_Mac!B$2:B$500,$Z646)),_xlpm.WinVal,IF($AD646=0,"",INDEX(Output_Win!B$2:B$243,$AD646)),_xlpm.MyAuditVal,IF($AA646=0,"",INDEX(My_Audit!B$2:B$456,$AA646)),_xlfn.IFS(_xlpm.MyAuditVal&lt;&gt;"",_xlpm.MyAuditVal,_xlpm.MacVal&lt;&gt;"",_xlpm.MacVal,_xlpm.WinVal&lt;&gt;"",_xlpm.WinVal,_xlpm.CSVVal&lt;&gt;"",_xlpm.CSVVal)),""))</f>
        <v/>
      </c>
      <c r="D646" s="41" t="str" cm="1">
        <f t="array" ref="D646">IF(($Y646+$Z646+$AA646+$AD646)=0,"",IFERROR(_xlfn.LET(_xlpm.CSVVal,IF($Y646=0,"",INDEX(CSV!C$2:C$510,$Y646)),_xlpm.MacVal,IF($Z646=0,"",INDEX(Output_Mac!D$2:D$500,$Z646)),_xlpm.WinVal,IF($AD646=0,"",INDEX(Output_Win!D$2:D$243,$AD646)),_xlpm.MyAuditVal,IF($AA646=0,"",INDEX(My_Audit!C$2:C$456,$AA646)),_xlfn.IFS(_xlpm.MyAuditVal&lt;&gt;"",_xlpm.MyAuditVal,_xlpm.MacVal&lt;&gt;"",_xlpm.MacVal,_xlpm.WinVal&lt;&gt;"",_xlpm.WinVal,_xlpm.CSVVal&lt;&gt;"",_xlpm.CSVVal)),""))</f>
        <v/>
      </c>
      <c r="E646" s="41" t="str" cm="1">
        <f t="array" ref="E646">IF(($Y646+$Z646+$AA646+$AD646)=0,"",IFERROR(_xlfn.LET(_xlpm.CSVVal,IF($Y646=0,"",INDEX(CSV!E$2:E$510,$Y646)),_xlpm.MacVal,IF($Z646=0,"",INDEX(Output_Mac!C$2:C$500,$Z646)),_xlpm.WinVal,IF($AD646=0,"",INDEX(Output_Win!C$2:C$243,$AD646)),_xlpm.MyAuditVal,IF($AA646=0,"",INDEX(My_Audit!D$2:D$456,$AA646)),_xlfn.IFS(_xlpm.MyAuditVal&lt;&gt;"",_xlpm.MyAuditVal,_xlpm.MacVal&lt;&gt;"",_xlpm.MacVal,_xlpm.WinVal&lt;&gt;"",_xlpm.WinVal,_xlpm.CSVVal&lt;&gt;"",_xlpm.CSVVal)),""))</f>
        <v/>
      </c>
      <c r="F646" s="41" t="str" cm="1">
        <f t="array" ref="F646">IF(($Y646+$Z646+$AA646+$AD646)=0,"",IFERROR(_xlfn.LET(_xlpm.CSVVal,IF($Y646=0,"",INDEX(CSV!F$2:F$510,$Y646)),_xlpm.MacVal,IF($Z646=0,"",INDEX(Output_Mac!E$2:E$500,$Z646)),_xlpm.WinVal,IF($AD646=0,"",INDEX(Output_Win!E$2:E$243,$AD646)),_xlpm.MyAuditVal,IF($AA646=0,"",INDEX(My_Audit!E$2:E$456,$AA646)),_xlfn.IFS(_xlpm.MyAuditVal&lt;&gt;"",_xlpm.MyAuditVal,_xlpm.MacVal&lt;&gt;"",_xlpm.MacVal,_xlpm.WinVal&lt;&gt;"",_xlpm.WinVal,_xlpm.CSVVal&lt;&gt;"",PROPER(_xlpm.CSVVal))),""))</f>
        <v/>
      </c>
      <c r="G646" s="41" t="str" cm="1">
        <f t="array" ref="G646">IF(($Y646+$Z646+$AA646+$AD646)=0,"",IFERROR(_xlfn.LET(_xlpm.CSVVal,IF($Y646=0,"",INDEX(CSV!G$2:G$510,$Y646)),_xlpm.MacVal,IF($Z646=0,"",INDEX(Output_Mac!G$2:G$500,$Z646)),_xlpm.WinVal,IF($AD646=0,"",INDEX(Output_Win!G$2:G$243,$AD646)),_xlpm.MyAuditVal,IF($AA646=0,"",INDEX(My_Audit!F$2:F$456,$AA646)),_xlfn.IFS(_xlpm.MyAuditVal&lt;&gt;"",_xlpm.MyAuditVal,_xlpm.MacVal&lt;&gt;"",_xlpm.MacVal,_xlpm.WinVal&lt;&gt;"",_xlpm.WinVal,_xlpm.CSVVal&lt;&gt;"",_xlpm.CSVVal)),""))</f>
        <v/>
      </c>
      <c r="H646" s="41" t="str" cm="1">
        <f t="array" ref="H646">IF($Z646&gt;0,INDEX(Output_Mac!H$2:H$500,$Z646),IF($AD646&gt;0,INDEX(Output_Win!H$2:H$243,$AD646),IF($AA646&gt;0,_xlfn.LET(_xlpm.MyAuditVal,INDEX(My_Audit!G$2:G$456,$AA646),IF(_xlpm.MyAuditVal=0,"",_xlpm.MyAuditVal)),"")))</f>
        <v/>
      </c>
      <c r="I646" s="41" t="str" cm="1">
        <f t="array" ref="I646">IF(($Y646+$Z646+$AA646+$AD646)=0,"",IFERROR(_xlfn.LET(_xlpm.CSVVal,IF($Y646=0,"",INDEX(CSV!H$2:H$510,$Y646)),_xlpm.MacVal,IF($Z646=0,"",INDEX(Output_Mac!I$2:I$500,$Z646)),_xlpm.WinVal,IF($AD646=0,"",INDEX(Output_Win!I$2:I$243,$AD646)),_xlpm.MyAuditVal,IF($AA646=0,"",INDEX(My_Audit!H$2:H$456,$AA646)),_xlfn.IFS(_xlpm.MyAuditVal&lt;&gt;"",_xlpm.MyAuditVal,_xlpm.MacVal&lt;&gt;"",_xlpm.MacVal,_xlpm.WinVal&lt;&gt;"",_xlpm.WinVal,_xlpm.CSVVal&lt;&gt;"",_xlpm.CSVVal)),""))</f>
        <v/>
      </c>
      <c r="J646" s="41" t="str" cm="1">
        <f t="array" ref="J646">IF(($Y646+$Z646+$AA646+$AD646)=0,"",IFERROR(_xlfn.LET(_xlpm.CSVVal,IF($Y646=0,"",INDEX(CSV!J$2:J$510,$Y646)),_xlpm.MacVal,IF($Z646=0,"",INDEX(Output_Mac!J$2:J$500,$Z646)),_xlpm.WinVal,IF($AD646=0,"",INDEX(Output_Win!J$2:J$243,$AD646)),_xlpm.MyAuditVal,IF($AA646=0,"",INDEX(My_Audit!I$2:I$456,$AA646)),_xlfn.IFS(_xlpm.MyAuditVal&lt;&gt;"",_xlpm.MyAuditVal,_xlpm.MacVal&lt;&gt;"",_xlpm.MacVal,_xlpm.WinVal&lt;&gt;"",_xlpm.WinVal,_xlpm.CSVVal&lt;&gt;"",_xlpm.CSVVal)),""))</f>
        <v/>
      </c>
      <c r="K646" s="41" t="str" cm="1">
        <f t="array" ref="K646">IF(($Y646+$Z646+$AA646+$AD646)=0,"",IFERROR(_xlfn.LET(_xlpm.CSVVal,IF($Y646=0,"",INDEX(CSV!N$2:N$510,$Y646)),_xlpm.MacVal,IF($Z646=0,"",INDEX(Output_Mac!L$2:L$500,$Z646)),_xlpm.WinVal,IF($AD646=0,"",INDEX(Output_Win!L$2:L$243,$AD646)),_xlpm.MyAuditVal,IF($AA646=0,"",INDEX(My_Audit!J$2:J$456,$AA646)),_xlfn.IFS(_xlpm.MyAuditVal&lt;&gt;"",_xlpm.MyAuditVal,_xlpm.MacVal&lt;&gt;"",_xlpm.MacVal,_xlpm.WinVal&lt;&gt;"",_xlpm.WinVal,_xlpm.CSVVal&lt;&gt;"",_xlpm.CSVVal)),""))</f>
        <v/>
      </c>
      <c r="L646" s="41" t="str" cm="1">
        <f t="array" ref="L646">IF(($Y646+$Z646+$AA646+$AD646)=0,"",IFERROR(_xlfn.LET(_xlpm.CSVVal,IF($Y646=0,"",INDEX(CSV!Q$2:Q$510,$Y646)),_xlpm.MacVal,IF($Z646=0,"",INDEX(Output_Mac!M$2:M$500,$Z646)),_xlpm.WinVal,IF($AD646=0,"",INDEX(Output_Win!M$2:M$243,$AD646)),_xlpm.MyAuditVal,IF($AA646=0,"",INDEX(My_Audit!K$2:K$456,$AA646)),_xlfn.IFS(_xlpm.MyAuditVal&lt;&gt;"",_xlpm.MyAuditVal,_xlpm.MacVal&lt;&gt;"",_xlpm.MacVal,_xlpm.WinVal&lt;&gt;"",_xlpm.WinVal,_xlpm.CSVVal&lt;&gt;"",_xlpm.CSVVal)),""))</f>
        <v/>
      </c>
      <c r="M646" s="41" t="str" cm="1">
        <f t="array" ref="M646">IF(($Y646+$Z646+$AA646+$AD646)=0,"",ExpandDiagCodes(_xlfn.TEXTJOIN(", ",TRUE,IF($AA646=0,"",INDEX(My_Audit!N$2:N$456,$AA646)),IF($Z646=0,"",INDEX(Output_Mac!S$2:S$500,$Z646)),IF($AD646=0,"",INDEX(Output_Win!S$2:S$243,$AD646)),IF($Y646=0,"",INDEX(CSV!AE$2:AE$510,$Y646)))))</f>
        <v/>
      </c>
      <c r="N646" s="41" t="str" cm="1">
        <f t="array" ref="N646">IF(($Y646+$Z646+$AA646+$AD646)=0,"",IFERROR(_xlfn.LET(_xlpm.CSVVal,IF($Y646=0,"",INDEX(CSV!AG$2:AG$510,$Y646)),_xlpm.MacVal,IF($Z646=0,"",INDEX(Output_Mac!T$2:T$500,$Z646)),_xlpm.WinVal,IF($AD646=0,"",INDEX(Output_Win!T$2:T$243,$AD646)),_xlpm.MyAuditVal,IF($AA646=0,"",INDEX(My_Audit!O$2:O$456,$AA646)),_xlfn.IFS(_xlpm.MyAuditVal&lt;&gt;"",_xlpm.MyAuditVal,_xlpm.MacVal&lt;&gt;"",_xlpm.MacVal,_xlpm.WinVal&lt;&gt;"",_xlpm.WinVal,_xlpm.CSVVal&lt;&gt;"",_xlpm.CSVVal)),""))</f>
        <v/>
      </c>
      <c r="O646" s="40" t="str" cm="1">
        <f t="array" ref="O646">IF($AB646=0,"",INDEX(My_Audit!P$2:P$456,$AB646))&amp;""</f>
        <v/>
      </c>
      <c r="P646" s="40"/>
      <c r="Q646" s="41" t="str">
        <f>IF(LEFT(N646,4)="Pass","Nist SP 800-88",My_Audit!R646)&amp;""</f>
        <v/>
      </c>
      <c r="R646" s="40"/>
      <c r="S646" s="40"/>
      <c r="T646" s="41" t="str" cm="1">
        <f t="array" ref="T646">IF($AC646=0,"",INDEX(Models!J$2:J$605,$AC646))</f>
        <v/>
      </c>
      <c r="U646" s="40"/>
      <c r="V646" s="40"/>
      <c r="W646" s="79" t="str" cm="1">
        <f t="array" ref="W646">IF(($Z646+$AA646+$AD646)=0,"",ExpandDiagCodes(_xlfn.TEXTJOIN(", ",TRUE,IF($AA646=0,"",INDEX(My_Audit!L$2:L$456,$AA646)),IF($Z646=0,"",INDEX(Output_Mac!AA$2:AA$500,$Z646)),IF($AD646=0,"",INDEX(Output_Win!AA$2:AA$243,$AD646)))))</f>
        <v/>
      </c>
      <c r="Y646" s="80">
        <f>IFERROR(MATCH($A646,CSV!$A$2:$A$510,0),0)</f>
        <v>0</v>
      </c>
      <c r="Z646" s="80">
        <f>IFERROR(MATCH($A646,Output_Mac!$A$2:$A$500,0),0)</f>
        <v>0</v>
      </c>
      <c r="AA646" s="80">
        <f>IFERROR(MATCH($A646,My_Audit!$A$2:$A$456,0),0)</f>
        <v>0</v>
      </c>
      <c r="AB646" s="80">
        <f>IFERROR(MATCH($C646,My_Audit!$B$2:$B$456,0),0)</f>
        <v>0</v>
      </c>
      <c r="AC646" s="80">
        <f>IFERROR(MATCH($E646,Models!$I$2:$I$605,0),0)</f>
        <v>0</v>
      </c>
      <c r="AD646" s="80">
        <f>IFERROR(MATCH($A646,Output_Win!$A$2:$A$243,0),0)</f>
        <v>0</v>
      </c>
    </row>
    <row r="647" spans="1:30">
      <c r="A647" s="40" t="str">
        <f>_xlfn.TEXTJOIN("",TRUE,Input!$A$4,TEXT(ROW(My_Audit!A646)+Input!$A$8-1,"00"))</f>
        <v>W5034</v>
      </c>
      <c r="B647" s="40" t="str">
        <f>_xlfn.TEXTJOIN("-",TRUE,"ITD",Input!$A$2,A647)</f>
        <v>ITD-SHR11749-W5034</v>
      </c>
      <c r="C647" s="41" t="str" cm="1">
        <f t="array" ref="C647">IF(($Y647+$Z647+$AA647+$AD647)=0,"",IFERROR(_xlfn.LET(_xlpm.CSVVal,IF($Y647=0,"",INDEX(CSV!B$2:B$510,$Y647)),_xlpm.MacVal,IF($Z647=0,"",INDEX(Output_Mac!B$2:B$500,$Z647)),_xlpm.WinVal,IF($AD647=0,"",INDEX(Output_Win!B$2:B$243,$AD647)),_xlpm.MyAuditVal,IF($AA647=0,"",INDEX(My_Audit!B$2:B$456,$AA647)),_xlfn.IFS(_xlpm.MyAuditVal&lt;&gt;"",_xlpm.MyAuditVal,_xlpm.MacVal&lt;&gt;"",_xlpm.MacVal,_xlpm.WinVal&lt;&gt;"",_xlpm.WinVal,_xlpm.CSVVal&lt;&gt;"",_xlpm.CSVVal)),""))</f>
        <v/>
      </c>
      <c r="D647" s="41" t="str" cm="1">
        <f t="array" ref="D647">IF(($Y647+$Z647+$AA647+$AD647)=0,"",IFERROR(_xlfn.LET(_xlpm.CSVVal,IF($Y647=0,"",INDEX(CSV!C$2:C$510,$Y647)),_xlpm.MacVal,IF($Z647=0,"",INDEX(Output_Mac!D$2:D$500,$Z647)),_xlpm.WinVal,IF($AD647=0,"",INDEX(Output_Win!D$2:D$243,$AD647)),_xlpm.MyAuditVal,IF($AA647=0,"",INDEX(My_Audit!C$2:C$456,$AA647)),_xlfn.IFS(_xlpm.MyAuditVal&lt;&gt;"",_xlpm.MyAuditVal,_xlpm.MacVal&lt;&gt;"",_xlpm.MacVal,_xlpm.WinVal&lt;&gt;"",_xlpm.WinVal,_xlpm.CSVVal&lt;&gt;"",_xlpm.CSVVal)),""))</f>
        <v/>
      </c>
      <c r="E647" s="41" t="str" cm="1">
        <f t="array" ref="E647">IF(($Y647+$Z647+$AA647+$AD647)=0,"",IFERROR(_xlfn.LET(_xlpm.CSVVal,IF($Y647=0,"",INDEX(CSV!E$2:E$510,$Y647)),_xlpm.MacVal,IF($Z647=0,"",INDEX(Output_Mac!C$2:C$500,$Z647)),_xlpm.WinVal,IF($AD647=0,"",INDEX(Output_Win!C$2:C$243,$AD647)),_xlpm.MyAuditVal,IF($AA647=0,"",INDEX(My_Audit!D$2:D$456,$AA647)),_xlfn.IFS(_xlpm.MyAuditVal&lt;&gt;"",_xlpm.MyAuditVal,_xlpm.MacVal&lt;&gt;"",_xlpm.MacVal,_xlpm.WinVal&lt;&gt;"",_xlpm.WinVal,_xlpm.CSVVal&lt;&gt;"",_xlpm.CSVVal)),""))</f>
        <v/>
      </c>
      <c r="F647" s="41" t="str" cm="1">
        <f t="array" ref="F647">IF(($Y647+$Z647+$AA647+$AD647)=0,"",IFERROR(_xlfn.LET(_xlpm.CSVVal,IF($Y647=0,"",INDEX(CSV!F$2:F$510,$Y647)),_xlpm.MacVal,IF($Z647=0,"",INDEX(Output_Mac!E$2:E$500,$Z647)),_xlpm.WinVal,IF($AD647=0,"",INDEX(Output_Win!E$2:E$243,$AD647)),_xlpm.MyAuditVal,IF($AA647=0,"",INDEX(My_Audit!E$2:E$456,$AA647)),_xlfn.IFS(_xlpm.MyAuditVal&lt;&gt;"",_xlpm.MyAuditVal,_xlpm.MacVal&lt;&gt;"",_xlpm.MacVal,_xlpm.WinVal&lt;&gt;"",_xlpm.WinVal,_xlpm.CSVVal&lt;&gt;"",PROPER(_xlpm.CSVVal))),""))</f>
        <v/>
      </c>
      <c r="G647" s="41" t="str" cm="1">
        <f t="array" ref="G647">IF(($Y647+$Z647+$AA647+$AD647)=0,"",IFERROR(_xlfn.LET(_xlpm.CSVVal,IF($Y647=0,"",INDEX(CSV!G$2:G$510,$Y647)),_xlpm.MacVal,IF($Z647=0,"",INDEX(Output_Mac!G$2:G$500,$Z647)),_xlpm.WinVal,IF($AD647=0,"",INDEX(Output_Win!G$2:G$243,$AD647)),_xlpm.MyAuditVal,IF($AA647=0,"",INDEX(My_Audit!F$2:F$456,$AA647)),_xlfn.IFS(_xlpm.MyAuditVal&lt;&gt;"",_xlpm.MyAuditVal,_xlpm.MacVal&lt;&gt;"",_xlpm.MacVal,_xlpm.WinVal&lt;&gt;"",_xlpm.WinVal,_xlpm.CSVVal&lt;&gt;"",_xlpm.CSVVal)),""))</f>
        <v/>
      </c>
      <c r="H647" s="41" t="str" cm="1">
        <f t="array" ref="H647">IF($Z647&gt;0,INDEX(Output_Mac!H$2:H$500,$Z647),IF($AD647&gt;0,INDEX(Output_Win!H$2:H$243,$AD647),IF($AA647&gt;0,_xlfn.LET(_xlpm.MyAuditVal,INDEX(My_Audit!G$2:G$456,$AA647),IF(_xlpm.MyAuditVal=0,"",_xlpm.MyAuditVal)),"")))</f>
        <v/>
      </c>
      <c r="I647" s="41" t="str" cm="1">
        <f t="array" ref="I647">IF(($Y647+$Z647+$AA647+$AD647)=0,"",IFERROR(_xlfn.LET(_xlpm.CSVVal,IF($Y647=0,"",INDEX(CSV!H$2:H$510,$Y647)),_xlpm.MacVal,IF($Z647=0,"",INDEX(Output_Mac!I$2:I$500,$Z647)),_xlpm.WinVal,IF($AD647=0,"",INDEX(Output_Win!I$2:I$243,$AD647)),_xlpm.MyAuditVal,IF($AA647=0,"",INDEX(My_Audit!H$2:H$456,$AA647)),_xlfn.IFS(_xlpm.MyAuditVal&lt;&gt;"",_xlpm.MyAuditVal,_xlpm.MacVal&lt;&gt;"",_xlpm.MacVal,_xlpm.WinVal&lt;&gt;"",_xlpm.WinVal,_xlpm.CSVVal&lt;&gt;"",_xlpm.CSVVal)),""))</f>
        <v/>
      </c>
      <c r="J647" s="41" t="str" cm="1">
        <f t="array" ref="J647">IF(($Y647+$Z647+$AA647+$AD647)=0,"",IFERROR(_xlfn.LET(_xlpm.CSVVal,IF($Y647=0,"",INDEX(CSV!J$2:J$510,$Y647)),_xlpm.MacVal,IF($Z647=0,"",INDEX(Output_Mac!J$2:J$500,$Z647)),_xlpm.WinVal,IF($AD647=0,"",INDEX(Output_Win!J$2:J$243,$AD647)),_xlpm.MyAuditVal,IF($AA647=0,"",INDEX(My_Audit!I$2:I$456,$AA647)),_xlfn.IFS(_xlpm.MyAuditVal&lt;&gt;"",_xlpm.MyAuditVal,_xlpm.MacVal&lt;&gt;"",_xlpm.MacVal,_xlpm.WinVal&lt;&gt;"",_xlpm.WinVal,_xlpm.CSVVal&lt;&gt;"",_xlpm.CSVVal)),""))</f>
        <v/>
      </c>
      <c r="K647" s="41" t="str" cm="1">
        <f t="array" ref="K647">IF(($Y647+$Z647+$AA647+$AD647)=0,"",IFERROR(_xlfn.LET(_xlpm.CSVVal,IF($Y647=0,"",INDEX(CSV!N$2:N$510,$Y647)),_xlpm.MacVal,IF($Z647=0,"",INDEX(Output_Mac!L$2:L$500,$Z647)),_xlpm.WinVal,IF($AD647=0,"",INDEX(Output_Win!L$2:L$243,$AD647)),_xlpm.MyAuditVal,IF($AA647=0,"",INDEX(My_Audit!J$2:J$456,$AA647)),_xlfn.IFS(_xlpm.MyAuditVal&lt;&gt;"",_xlpm.MyAuditVal,_xlpm.MacVal&lt;&gt;"",_xlpm.MacVal,_xlpm.WinVal&lt;&gt;"",_xlpm.WinVal,_xlpm.CSVVal&lt;&gt;"",_xlpm.CSVVal)),""))</f>
        <v/>
      </c>
      <c r="L647" s="41" t="str" cm="1">
        <f t="array" ref="L647">IF(($Y647+$Z647+$AA647+$AD647)=0,"",IFERROR(_xlfn.LET(_xlpm.CSVVal,IF($Y647=0,"",INDEX(CSV!Q$2:Q$510,$Y647)),_xlpm.MacVal,IF($Z647=0,"",INDEX(Output_Mac!M$2:M$500,$Z647)),_xlpm.WinVal,IF($AD647=0,"",INDEX(Output_Win!M$2:M$243,$AD647)),_xlpm.MyAuditVal,IF($AA647=0,"",INDEX(My_Audit!K$2:K$456,$AA647)),_xlfn.IFS(_xlpm.MyAuditVal&lt;&gt;"",_xlpm.MyAuditVal,_xlpm.MacVal&lt;&gt;"",_xlpm.MacVal,_xlpm.WinVal&lt;&gt;"",_xlpm.WinVal,_xlpm.CSVVal&lt;&gt;"",_xlpm.CSVVal)),""))</f>
        <v/>
      </c>
      <c r="M647" s="41" t="str" cm="1">
        <f t="array" ref="M647">IF(($Y647+$Z647+$AA647+$AD647)=0,"",ExpandDiagCodes(_xlfn.TEXTJOIN(", ",TRUE,IF($AA647=0,"",INDEX(My_Audit!N$2:N$456,$AA647)),IF($Z647=0,"",INDEX(Output_Mac!S$2:S$500,$Z647)),IF($AD647=0,"",INDEX(Output_Win!S$2:S$243,$AD647)),IF($Y647=0,"",INDEX(CSV!AE$2:AE$510,$Y647)))))</f>
        <v/>
      </c>
      <c r="N647" s="41" t="str" cm="1">
        <f t="array" ref="N647">IF(($Y647+$Z647+$AA647+$AD647)=0,"",IFERROR(_xlfn.LET(_xlpm.CSVVal,IF($Y647=0,"",INDEX(CSV!AG$2:AG$510,$Y647)),_xlpm.MacVal,IF($Z647=0,"",INDEX(Output_Mac!T$2:T$500,$Z647)),_xlpm.WinVal,IF($AD647=0,"",INDEX(Output_Win!T$2:T$243,$AD647)),_xlpm.MyAuditVal,IF($AA647=0,"",INDEX(My_Audit!O$2:O$456,$AA647)),_xlfn.IFS(_xlpm.MyAuditVal&lt;&gt;"",_xlpm.MyAuditVal,_xlpm.MacVal&lt;&gt;"",_xlpm.MacVal,_xlpm.WinVal&lt;&gt;"",_xlpm.WinVal,_xlpm.CSVVal&lt;&gt;"",_xlpm.CSVVal)),""))</f>
        <v/>
      </c>
      <c r="O647" s="40" t="str" cm="1">
        <f t="array" ref="O647">IF($AB647=0,"",INDEX(My_Audit!P$2:P$456,$AB647))&amp;""</f>
        <v/>
      </c>
      <c r="P647" s="40"/>
      <c r="Q647" s="41" t="str">
        <f>IF(LEFT(N647,4)="Pass","Nist SP 800-88",My_Audit!R647)&amp;""</f>
        <v/>
      </c>
      <c r="R647" s="40"/>
      <c r="S647" s="40"/>
      <c r="T647" s="41" t="str" cm="1">
        <f t="array" ref="T647">IF($AC647=0,"",INDEX(Models!J$2:J$605,$AC647))</f>
        <v/>
      </c>
      <c r="U647" s="40"/>
      <c r="V647" s="40"/>
      <c r="W647" s="79" t="str" cm="1">
        <f t="array" ref="W647">IF(($Z647+$AA647+$AD647)=0,"",ExpandDiagCodes(_xlfn.TEXTJOIN(", ",TRUE,IF($AA647=0,"",INDEX(My_Audit!L$2:L$456,$AA647)),IF($Z647=0,"",INDEX(Output_Mac!AA$2:AA$500,$Z647)),IF($AD647=0,"",INDEX(Output_Win!AA$2:AA$243,$AD647)))))</f>
        <v/>
      </c>
      <c r="Y647" s="80">
        <f>IFERROR(MATCH($A647,CSV!$A$2:$A$510,0),0)</f>
        <v>0</v>
      </c>
      <c r="Z647" s="80">
        <f>IFERROR(MATCH($A647,Output_Mac!$A$2:$A$500,0),0)</f>
        <v>0</v>
      </c>
      <c r="AA647" s="80">
        <f>IFERROR(MATCH($A647,My_Audit!$A$2:$A$456,0),0)</f>
        <v>0</v>
      </c>
      <c r="AB647" s="80">
        <f>IFERROR(MATCH($C647,My_Audit!$B$2:$B$456,0),0)</f>
        <v>0</v>
      </c>
      <c r="AC647" s="80">
        <f>IFERROR(MATCH($E647,Models!$I$2:$I$605,0),0)</f>
        <v>0</v>
      </c>
      <c r="AD647" s="80">
        <f>IFERROR(MATCH($A647,Output_Win!$A$2:$A$243,0),0)</f>
        <v>0</v>
      </c>
    </row>
    <row r="648" spans="1:30">
      <c r="A648" s="40" t="str">
        <f>_xlfn.TEXTJOIN("",TRUE,Input!$A$4,TEXT(ROW(My_Audit!A647)+Input!$A$8-1,"00"))</f>
        <v>W5035</v>
      </c>
      <c r="B648" s="40" t="str">
        <f>_xlfn.TEXTJOIN("-",TRUE,"ITD",Input!$A$2,A648)</f>
        <v>ITD-SHR11749-W5035</v>
      </c>
      <c r="C648" s="41" t="str" cm="1">
        <f t="array" ref="C648">IF(($Y648+$Z648+$AA648+$AD648)=0,"",IFERROR(_xlfn.LET(_xlpm.CSVVal,IF($Y648=0,"",INDEX(CSV!B$2:B$510,$Y648)),_xlpm.MacVal,IF($Z648=0,"",INDEX(Output_Mac!B$2:B$500,$Z648)),_xlpm.WinVal,IF($AD648=0,"",INDEX(Output_Win!B$2:B$243,$AD648)),_xlpm.MyAuditVal,IF($AA648=0,"",INDEX(My_Audit!B$2:B$456,$AA648)),_xlfn.IFS(_xlpm.MyAuditVal&lt;&gt;"",_xlpm.MyAuditVal,_xlpm.MacVal&lt;&gt;"",_xlpm.MacVal,_xlpm.WinVal&lt;&gt;"",_xlpm.WinVal,_xlpm.CSVVal&lt;&gt;"",_xlpm.CSVVal)),""))</f>
        <v/>
      </c>
      <c r="D648" s="41" t="str" cm="1">
        <f t="array" ref="D648">IF(($Y648+$Z648+$AA648+$AD648)=0,"",IFERROR(_xlfn.LET(_xlpm.CSVVal,IF($Y648=0,"",INDEX(CSV!C$2:C$510,$Y648)),_xlpm.MacVal,IF($Z648=0,"",INDEX(Output_Mac!D$2:D$500,$Z648)),_xlpm.WinVal,IF($AD648=0,"",INDEX(Output_Win!D$2:D$243,$AD648)),_xlpm.MyAuditVal,IF($AA648=0,"",INDEX(My_Audit!C$2:C$456,$AA648)),_xlfn.IFS(_xlpm.MyAuditVal&lt;&gt;"",_xlpm.MyAuditVal,_xlpm.MacVal&lt;&gt;"",_xlpm.MacVal,_xlpm.WinVal&lt;&gt;"",_xlpm.WinVal,_xlpm.CSVVal&lt;&gt;"",_xlpm.CSVVal)),""))</f>
        <v/>
      </c>
      <c r="E648" s="41" t="str" cm="1">
        <f t="array" ref="E648">IF(($Y648+$Z648+$AA648+$AD648)=0,"",IFERROR(_xlfn.LET(_xlpm.CSVVal,IF($Y648=0,"",INDEX(CSV!E$2:E$510,$Y648)),_xlpm.MacVal,IF($Z648=0,"",INDEX(Output_Mac!C$2:C$500,$Z648)),_xlpm.WinVal,IF($AD648=0,"",INDEX(Output_Win!C$2:C$243,$AD648)),_xlpm.MyAuditVal,IF($AA648=0,"",INDEX(My_Audit!D$2:D$456,$AA648)),_xlfn.IFS(_xlpm.MyAuditVal&lt;&gt;"",_xlpm.MyAuditVal,_xlpm.MacVal&lt;&gt;"",_xlpm.MacVal,_xlpm.WinVal&lt;&gt;"",_xlpm.WinVal,_xlpm.CSVVal&lt;&gt;"",_xlpm.CSVVal)),""))</f>
        <v/>
      </c>
      <c r="F648" s="41" t="str" cm="1">
        <f t="array" ref="F648">IF(($Y648+$Z648+$AA648+$AD648)=0,"",IFERROR(_xlfn.LET(_xlpm.CSVVal,IF($Y648=0,"",INDEX(CSV!F$2:F$510,$Y648)),_xlpm.MacVal,IF($Z648=0,"",INDEX(Output_Mac!E$2:E$500,$Z648)),_xlpm.WinVal,IF($AD648=0,"",INDEX(Output_Win!E$2:E$243,$AD648)),_xlpm.MyAuditVal,IF($AA648=0,"",INDEX(My_Audit!E$2:E$456,$AA648)),_xlfn.IFS(_xlpm.MyAuditVal&lt;&gt;"",_xlpm.MyAuditVal,_xlpm.MacVal&lt;&gt;"",_xlpm.MacVal,_xlpm.WinVal&lt;&gt;"",_xlpm.WinVal,_xlpm.CSVVal&lt;&gt;"",PROPER(_xlpm.CSVVal))),""))</f>
        <v/>
      </c>
      <c r="G648" s="41" t="str" cm="1">
        <f t="array" ref="G648">IF(($Y648+$Z648+$AA648+$AD648)=0,"",IFERROR(_xlfn.LET(_xlpm.CSVVal,IF($Y648=0,"",INDEX(CSV!G$2:G$510,$Y648)),_xlpm.MacVal,IF($Z648=0,"",INDEX(Output_Mac!G$2:G$500,$Z648)),_xlpm.WinVal,IF($AD648=0,"",INDEX(Output_Win!G$2:G$243,$AD648)),_xlpm.MyAuditVal,IF($AA648=0,"",INDEX(My_Audit!F$2:F$456,$AA648)),_xlfn.IFS(_xlpm.MyAuditVal&lt;&gt;"",_xlpm.MyAuditVal,_xlpm.MacVal&lt;&gt;"",_xlpm.MacVal,_xlpm.WinVal&lt;&gt;"",_xlpm.WinVal,_xlpm.CSVVal&lt;&gt;"",_xlpm.CSVVal)),""))</f>
        <v/>
      </c>
      <c r="H648" s="41" t="str" cm="1">
        <f t="array" ref="H648">IF($Z648&gt;0,INDEX(Output_Mac!H$2:H$500,$Z648),IF($AD648&gt;0,INDEX(Output_Win!H$2:H$243,$AD648),IF($AA648&gt;0,_xlfn.LET(_xlpm.MyAuditVal,INDEX(My_Audit!G$2:G$456,$AA648),IF(_xlpm.MyAuditVal=0,"",_xlpm.MyAuditVal)),"")))</f>
        <v/>
      </c>
      <c r="I648" s="41" t="str" cm="1">
        <f t="array" ref="I648">IF(($Y648+$Z648+$AA648+$AD648)=0,"",IFERROR(_xlfn.LET(_xlpm.CSVVal,IF($Y648=0,"",INDEX(CSV!H$2:H$510,$Y648)),_xlpm.MacVal,IF($Z648=0,"",INDEX(Output_Mac!I$2:I$500,$Z648)),_xlpm.WinVal,IF($AD648=0,"",INDEX(Output_Win!I$2:I$243,$AD648)),_xlpm.MyAuditVal,IF($AA648=0,"",INDEX(My_Audit!H$2:H$456,$AA648)),_xlfn.IFS(_xlpm.MyAuditVal&lt;&gt;"",_xlpm.MyAuditVal,_xlpm.MacVal&lt;&gt;"",_xlpm.MacVal,_xlpm.WinVal&lt;&gt;"",_xlpm.WinVal,_xlpm.CSVVal&lt;&gt;"",_xlpm.CSVVal)),""))</f>
        <v/>
      </c>
      <c r="J648" s="41" t="str" cm="1">
        <f t="array" ref="J648">IF(($Y648+$Z648+$AA648+$AD648)=0,"",IFERROR(_xlfn.LET(_xlpm.CSVVal,IF($Y648=0,"",INDEX(CSV!J$2:J$510,$Y648)),_xlpm.MacVal,IF($Z648=0,"",INDEX(Output_Mac!J$2:J$500,$Z648)),_xlpm.WinVal,IF($AD648=0,"",INDEX(Output_Win!J$2:J$243,$AD648)),_xlpm.MyAuditVal,IF($AA648=0,"",INDEX(My_Audit!I$2:I$456,$AA648)),_xlfn.IFS(_xlpm.MyAuditVal&lt;&gt;"",_xlpm.MyAuditVal,_xlpm.MacVal&lt;&gt;"",_xlpm.MacVal,_xlpm.WinVal&lt;&gt;"",_xlpm.WinVal,_xlpm.CSVVal&lt;&gt;"",_xlpm.CSVVal)),""))</f>
        <v/>
      </c>
      <c r="K648" s="41" t="str" cm="1">
        <f t="array" ref="K648">IF(($Y648+$Z648+$AA648+$AD648)=0,"",IFERROR(_xlfn.LET(_xlpm.CSVVal,IF($Y648=0,"",INDEX(CSV!N$2:N$510,$Y648)),_xlpm.MacVal,IF($Z648=0,"",INDEX(Output_Mac!L$2:L$500,$Z648)),_xlpm.WinVal,IF($AD648=0,"",INDEX(Output_Win!L$2:L$243,$AD648)),_xlpm.MyAuditVal,IF($AA648=0,"",INDEX(My_Audit!J$2:J$456,$AA648)),_xlfn.IFS(_xlpm.MyAuditVal&lt;&gt;"",_xlpm.MyAuditVal,_xlpm.MacVal&lt;&gt;"",_xlpm.MacVal,_xlpm.WinVal&lt;&gt;"",_xlpm.WinVal,_xlpm.CSVVal&lt;&gt;"",_xlpm.CSVVal)),""))</f>
        <v/>
      </c>
      <c r="L648" s="41" t="str" cm="1">
        <f t="array" ref="L648">IF(($Y648+$Z648+$AA648+$AD648)=0,"",IFERROR(_xlfn.LET(_xlpm.CSVVal,IF($Y648=0,"",INDEX(CSV!Q$2:Q$510,$Y648)),_xlpm.MacVal,IF($Z648=0,"",INDEX(Output_Mac!M$2:M$500,$Z648)),_xlpm.WinVal,IF($AD648=0,"",INDEX(Output_Win!M$2:M$243,$AD648)),_xlpm.MyAuditVal,IF($AA648=0,"",INDEX(My_Audit!K$2:K$456,$AA648)),_xlfn.IFS(_xlpm.MyAuditVal&lt;&gt;"",_xlpm.MyAuditVal,_xlpm.MacVal&lt;&gt;"",_xlpm.MacVal,_xlpm.WinVal&lt;&gt;"",_xlpm.WinVal,_xlpm.CSVVal&lt;&gt;"",_xlpm.CSVVal)),""))</f>
        <v/>
      </c>
      <c r="M648" s="41" t="str" cm="1">
        <f t="array" ref="M648">IF(($Y648+$Z648+$AA648+$AD648)=0,"",ExpandDiagCodes(_xlfn.TEXTJOIN(", ",TRUE,IF($AA648=0,"",INDEX(My_Audit!N$2:N$456,$AA648)),IF($Z648=0,"",INDEX(Output_Mac!S$2:S$500,$Z648)),IF($AD648=0,"",INDEX(Output_Win!S$2:S$243,$AD648)),IF($Y648=0,"",INDEX(CSV!AE$2:AE$510,$Y648)))))</f>
        <v/>
      </c>
      <c r="N648" s="41" t="str" cm="1">
        <f t="array" ref="N648">IF(($Y648+$Z648+$AA648+$AD648)=0,"",IFERROR(_xlfn.LET(_xlpm.CSVVal,IF($Y648=0,"",INDEX(CSV!AG$2:AG$510,$Y648)),_xlpm.MacVal,IF($Z648=0,"",INDEX(Output_Mac!T$2:T$500,$Z648)),_xlpm.WinVal,IF($AD648=0,"",INDEX(Output_Win!T$2:T$243,$AD648)),_xlpm.MyAuditVal,IF($AA648=0,"",INDEX(My_Audit!O$2:O$456,$AA648)),_xlfn.IFS(_xlpm.MyAuditVal&lt;&gt;"",_xlpm.MyAuditVal,_xlpm.MacVal&lt;&gt;"",_xlpm.MacVal,_xlpm.WinVal&lt;&gt;"",_xlpm.WinVal,_xlpm.CSVVal&lt;&gt;"",_xlpm.CSVVal)),""))</f>
        <v/>
      </c>
      <c r="O648" s="40" t="str" cm="1">
        <f t="array" ref="O648">IF($AB648=0,"",INDEX(My_Audit!P$2:P$456,$AB648))&amp;""</f>
        <v/>
      </c>
      <c r="P648" s="40"/>
      <c r="Q648" s="41" t="str">
        <f>IF(LEFT(N648,4)="Pass","Nist SP 800-88",My_Audit!R648)&amp;""</f>
        <v/>
      </c>
      <c r="R648" s="40"/>
      <c r="S648" s="40"/>
      <c r="T648" s="41" t="str" cm="1">
        <f t="array" ref="T648">IF($AC648=0,"",INDEX(Models!J$2:J$605,$AC648))</f>
        <v/>
      </c>
      <c r="U648" s="40"/>
      <c r="V648" s="40"/>
      <c r="W648" s="79" t="str" cm="1">
        <f t="array" ref="W648">IF(($Z648+$AA648+$AD648)=0,"",ExpandDiagCodes(_xlfn.TEXTJOIN(", ",TRUE,IF($AA648=0,"",INDEX(My_Audit!L$2:L$456,$AA648)),IF($Z648=0,"",INDEX(Output_Mac!AA$2:AA$500,$Z648)),IF($AD648=0,"",INDEX(Output_Win!AA$2:AA$243,$AD648)))))</f>
        <v/>
      </c>
      <c r="Y648" s="80">
        <f>IFERROR(MATCH($A648,CSV!$A$2:$A$510,0),0)</f>
        <v>0</v>
      </c>
      <c r="Z648" s="80">
        <f>IFERROR(MATCH($A648,Output_Mac!$A$2:$A$500,0),0)</f>
        <v>0</v>
      </c>
      <c r="AA648" s="80">
        <f>IFERROR(MATCH($A648,My_Audit!$A$2:$A$456,0),0)</f>
        <v>0</v>
      </c>
      <c r="AB648" s="80">
        <f>IFERROR(MATCH($C648,My_Audit!$B$2:$B$456,0),0)</f>
        <v>0</v>
      </c>
      <c r="AC648" s="80">
        <f>IFERROR(MATCH($E648,Models!$I$2:$I$605,0),0)</f>
        <v>0</v>
      </c>
      <c r="AD648" s="80">
        <f>IFERROR(MATCH($A648,Output_Win!$A$2:$A$243,0),0)</f>
        <v>0</v>
      </c>
    </row>
    <row r="649" spans="1:30">
      <c r="A649" s="40" t="str">
        <f>_xlfn.TEXTJOIN("",TRUE,Input!$A$4,TEXT(ROW(My_Audit!A648)+Input!$A$8-1,"00"))</f>
        <v>W5036</v>
      </c>
      <c r="B649" s="40" t="str">
        <f>_xlfn.TEXTJOIN("-",TRUE,"ITD",Input!$A$2,A649)</f>
        <v>ITD-SHR11749-W5036</v>
      </c>
      <c r="C649" s="41" t="str" cm="1">
        <f t="array" ref="C649">IF(($Y649+$Z649+$AA649+$AD649)=0,"",IFERROR(_xlfn.LET(_xlpm.CSVVal,IF($Y649=0,"",INDEX(CSV!B$2:B$510,$Y649)),_xlpm.MacVal,IF($Z649=0,"",INDEX(Output_Mac!B$2:B$500,$Z649)),_xlpm.WinVal,IF($AD649=0,"",INDEX(Output_Win!B$2:B$243,$AD649)),_xlpm.MyAuditVal,IF($AA649=0,"",INDEX(My_Audit!B$2:B$456,$AA649)),_xlfn.IFS(_xlpm.MyAuditVal&lt;&gt;"",_xlpm.MyAuditVal,_xlpm.MacVal&lt;&gt;"",_xlpm.MacVal,_xlpm.WinVal&lt;&gt;"",_xlpm.WinVal,_xlpm.CSVVal&lt;&gt;"",_xlpm.CSVVal)),""))</f>
        <v/>
      </c>
      <c r="D649" s="41" t="str" cm="1">
        <f t="array" ref="D649">IF(($Y649+$Z649+$AA649+$AD649)=0,"",IFERROR(_xlfn.LET(_xlpm.CSVVal,IF($Y649=0,"",INDEX(CSV!C$2:C$510,$Y649)),_xlpm.MacVal,IF($Z649=0,"",INDEX(Output_Mac!D$2:D$500,$Z649)),_xlpm.WinVal,IF($AD649=0,"",INDEX(Output_Win!D$2:D$243,$AD649)),_xlpm.MyAuditVal,IF($AA649=0,"",INDEX(My_Audit!C$2:C$456,$AA649)),_xlfn.IFS(_xlpm.MyAuditVal&lt;&gt;"",_xlpm.MyAuditVal,_xlpm.MacVal&lt;&gt;"",_xlpm.MacVal,_xlpm.WinVal&lt;&gt;"",_xlpm.WinVal,_xlpm.CSVVal&lt;&gt;"",_xlpm.CSVVal)),""))</f>
        <v/>
      </c>
      <c r="E649" s="41" t="str" cm="1">
        <f t="array" ref="E649">IF(($Y649+$Z649+$AA649+$AD649)=0,"",IFERROR(_xlfn.LET(_xlpm.CSVVal,IF($Y649=0,"",INDEX(CSV!E$2:E$510,$Y649)),_xlpm.MacVal,IF($Z649=0,"",INDEX(Output_Mac!C$2:C$500,$Z649)),_xlpm.WinVal,IF($AD649=0,"",INDEX(Output_Win!C$2:C$243,$AD649)),_xlpm.MyAuditVal,IF($AA649=0,"",INDEX(My_Audit!D$2:D$456,$AA649)),_xlfn.IFS(_xlpm.MyAuditVal&lt;&gt;"",_xlpm.MyAuditVal,_xlpm.MacVal&lt;&gt;"",_xlpm.MacVal,_xlpm.WinVal&lt;&gt;"",_xlpm.WinVal,_xlpm.CSVVal&lt;&gt;"",_xlpm.CSVVal)),""))</f>
        <v/>
      </c>
      <c r="F649" s="41" t="str" cm="1">
        <f t="array" ref="F649">IF(($Y649+$Z649+$AA649+$AD649)=0,"",IFERROR(_xlfn.LET(_xlpm.CSVVal,IF($Y649=0,"",INDEX(CSV!F$2:F$510,$Y649)),_xlpm.MacVal,IF($Z649=0,"",INDEX(Output_Mac!E$2:E$500,$Z649)),_xlpm.WinVal,IF($AD649=0,"",INDEX(Output_Win!E$2:E$243,$AD649)),_xlpm.MyAuditVal,IF($AA649=0,"",INDEX(My_Audit!E$2:E$456,$AA649)),_xlfn.IFS(_xlpm.MyAuditVal&lt;&gt;"",_xlpm.MyAuditVal,_xlpm.MacVal&lt;&gt;"",_xlpm.MacVal,_xlpm.WinVal&lt;&gt;"",_xlpm.WinVal,_xlpm.CSVVal&lt;&gt;"",PROPER(_xlpm.CSVVal))),""))</f>
        <v/>
      </c>
      <c r="G649" s="41" t="str" cm="1">
        <f t="array" ref="G649">IF(($Y649+$Z649+$AA649+$AD649)=0,"",IFERROR(_xlfn.LET(_xlpm.CSVVal,IF($Y649=0,"",INDEX(CSV!G$2:G$510,$Y649)),_xlpm.MacVal,IF($Z649=0,"",INDEX(Output_Mac!G$2:G$500,$Z649)),_xlpm.WinVal,IF($AD649=0,"",INDEX(Output_Win!G$2:G$243,$AD649)),_xlpm.MyAuditVal,IF($AA649=0,"",INDEX(My_Audit!F$2:F$456,$AA649)),_xlfn.IFS(_xlpm.MyAuditVal&lt;&gt;"",_xlpm.MyAuditVal,_xlpm.MacVal&lt;&gt;"",_xlpm.MacVal,_xlpm.WinVal&lt;&gt;"",_xlpm.WinVal,_xlpm.CSVVal&lt;&gt;"",_xlpm.CSVVal)),""))</f>
        <v/>
      </c>
      <c r="H649" s="41" t="str" cm="1">
        <f t="array" ref="H649">IF($Z649&gt;0,INDEX(Output_Mac!H$2:H$500,$Z649),IF($AD649&gt;0,INDEX(Output_Win!H$2:H$243,$AD649),IF($AA649&gt;0,_xlfn.LET(_xlpm.MyAuditVal,INDEX(My_Audit!G$2:G$456,$AA649),IF(_xlpm.MyAuditVal=0,"",_xlpm.MyAuditVal)),"")))</f>
        <v/>
      </c>
      <c r="I649" s="41" t="str" cm="1">
        <f t="array" ref="I649">IF(($Y649+$Z649+$AA649+$AD649)=0,"",IFERROR(_xlfn.LET(_xlpm.CSVVal,IF($Y649=0,"",INDEX(CSV!H$2:H$510,$Y649)),_xlpm.MacVal,IF($Z649=0,"",INDEX(Output_Mac!I$2:I$500,$Z649)),_xlpm.WinVal,IF($AD649=0,"",INDEX(Output_Win!I$2:I$243,$AD649)),_xlpm.MyAuditVal,IF($AA649=0,"",INDEX(My_Audit!H$2:H$456,$AA649)),_xlfn.IFS(_xlpm.MyAuditVal&lt;&gt;"",_xlpm.MyAuditVal,_xlpm.MacVal&lt;&gt;"",_xlpm.MacVal,_xlpm.WinVal&lt;&gt;"",_xlpm.WinVal,_xlpm.CSVVal&lt;&gt;"",_xlpm.CSVVal)),""))</f>
        <v/>
      </c>
      <c r="J649" s="41" t="str" cm="1">
        <f t="array" ref="J649">IF(($Y649+$Z649+$AA649+$AD649)=0,"",IFERROR(_xlfn.LET(_xlpm.CSVVal,IF($Y649=0,"",INDEX(CSV!J$2:J$510,$Y649)),_xlpm.MacVal,IF($Z649=0,"",INDEX(Output_Mac!J$2:J$500,$Z649)),_xlpm.WinVal,IF($AD649=0,"",INDEX(Output_Win!J$2:J$243,$AD649)),_xlpm.MyAuditVal,IF($AA649=0,"",INDEX(My_Audit!I$2:I$456,$AA649)),_xlfn.IFS(_xlpm.MyAuditVal&lt;&gt;"",_xlpm.MyAuditVal,_xlpm.MacVal&lt;&gt;"",_xlpm.MacVal,_xlpm.WinVal&lt;&gt;"",_xlpm.WinVal,_xlpm.CSVVal&lt;&gt;"",_xlpm.CSVVal)),""))</f>
        <v/>
      </c>
      <c r="K649" s="41" t="str" cm="1">
        <f t="array" ref="K649">IF(($Y649+$Z649+$AA649+$AD649)=0,"",IFERROR(_xlfn.LET(_xlpm.CSVVal,IF($Y649=0,"",INDEX(CSV!N$2:N$510,$Y649)),_xlpm.MacVal,IF($Z649=0,"",INDEX(Output_Mac!L$2:L$500,$Z649)),_xlpm.WinVal,IF($AD649=0,"",INDEX(Output_Win!L$2:L$243,$AD649)),_xlpm.MyAuditVal,IF($AA649=0,"",INDEX(My_Audit!J$2:J$456,$AA649)),_xlfn.IFS(_xlpm.MyAuditVal&lt;&gt;"",_xlpm.MyAuditVal,_xlpm.MacVal&lt;&gt;"",_xlpm.MacVal,_xlpm.WinVal&lt;&gt;"",_xlpm.WinVal,_xlpm.CSVVal&lt;&gt;"",_xlpm.CSVVal)),""))</f>
        <v/>
      </c>
      <c r="L649" s="41" t="str" cm="1">
        <f t="array" ref="L649">IF(($Y649+$Z649+$AA649+$AD649)=0,"",IFERROR(_xlfn.LET(_xlpm.CSVVal,IF($Y649=0,"",INDEX(CSV!Q$2:Q$510,$Y649)),_xlpm.MacVal,IF($Z649=0,"",INDEX(Output_Mac!M$2:M$500,$Z649)),_xlpm.WinVal,IF($AD649=0,"",INDEX(Output_Win!M$2:M$243,$AD649)),_xlpm.MyAuditVal,IF($AA649=0,"",INDEX(My_Audit!K$2:K$456,$AA649)),_xlfn.IFS(_xlpm.MyAuditVal&lt;&gt;"",_xlpm.MyAuditVal,_xlpm.MacVal&lt;&gt;"",_xlpm.MacVal,_xlpm.WinVal&lt;&gt;"",_xlpm.WinVal,_xlpm.CSVVal&lt;&gt;"",_xlpm.CSVVal)),""))</f>
        <v/>
      </c>
      <c r="M649" s="41" t="str" cm="1">
        <f t="array" ref="M649">IF(($Y649+$Z649+$AA649+$AD649)=0,"",ExpandDiagCodes(_xlfn.TEXTJOIN(", ",TRUE,IF($AA649=0,"",INDEX(My_Audit!N$2:N$456,$AA649)),IF($Z649=0,"",INDEX(Output_Mac!S$2:S$500,$Z649)),IF($AD649=0,"",INDEX(Output_Win!S$2:S$243,$AD649)),IF($Y649=0,"",INDEX(CSV!AE$2:AE$510,$Y649)))))</f>
        <v/>
      </c>
      <c r="N649" s="41" t="str" cm="1">
        <f t="array" ref="N649">IF(($Y649+$Z649+$AA649+$AD649)=0,"",IFERROR(_xlfn.LET(_xlpm.CSVVal,IF($Y649=0,"",INDEX(CSV!AG$2:AG$510,$Y649)),_xlpm.MacVal,IF($Z649=0,"",INDEX(Output_Mac!T$2:T$500,$Z649)),_xlpm.WinVal,IF($AD649=0,"",INDEX(Output_Win!T$2:T$243,$AD649)),_xlpm.MyAuditVal,IF($AA649=0,"",INDEX(My_Audit!O$2:O$456,$AA649)),_xlfn.IFS(_xlpm.MyAuditVal&lt;&gt;"",_xlpm.MyAuditVal,_xlpm.MacVal&lt;&gt;"",_xlpm.MacVal,_xlpm.WinVal&lt;&gt;"",_xlpm.WinVal,_xlpm.CSVVal&lt;&gt;"",_xlpm.CSVVal)),""))</f>
        <v/>
      </c>
      <c r="O649" s="40" t="str" cm="1">
        <f t="array" ref="O649">IF($AB649=0,"",INDEX(My_Audit!P$2:P$456,$AB649))&amp;""</f>
        <v/>
      </c>
      <c r="P649" s="40"/>
      <c r="Q649" s="41" t="str">
        <f>IF(LEFT(N649,4)="Pass","Nist SP 800-88",My_Audit!R649)&amp;""</f>
        <v/>
      </c>
      <c r="R649" s="40"/>
      <c r="S649" s="40"/>
      <c r="T649" s="41" t="str" cm="1">
        <f t="array" ref="T649">IF($AC649=0,"",INDEX(Models!J$2:J$605,$AC649))</f>
        <v/>
      </c>
      <c r="U649" s="40"/>
      <c r="V649" s="40"/>
      <c r="W649" s="79" t="str" cm="1">
        <f t="array" ref="W649">IF(($Z649+$AA649+$AD649)=0,"",ExpandDiagCodes(_xlfn.TEXTJOIN(", ",TRUE,IF($AA649=0,"",INDEX(My_Audit!L$2:L$456,$AA649)),IF($Z649=0,"",INDEX(Output_Mac!AA$2:AA$500,$Z649)),IF($AD649=0,"",INDEX(Output_Win!AA$2:AA$243,$AD649)))))</f>
        <v/>
      </c>
      <c r="Y649" s="80">
        <f>IFERROR(MATCH($A649,CSV!$A$2:$A$510,0),0)</f>
        <v>0</v>
      </c>
      <c r="Z649" s="80">
        <f>IFERROR(MATCH($A649,Output_Mac!$A$2:$A$500,0),0)</f>
        <v>0</v>
      </c>
      <c r="AA649" s="80">
        <f>IFERROR(MATCH($A649,My_Audit!$A$2:$A$456,0),0)</f>
        <v>0</v>
      </c>
      <c r="AB649" s="80">
        <f>IFERROR(MATCH($C649,My_Audit!$B$2:$B$456,0),0)</f>
        <v>0</v>
      </c>
      <c r="AC649" s="80">
        <f>IFERROR(MATCH($E649,Models!$I$2:$I$605,0),0)</f>
        <v>0</v>
      </c>
      <c r="AD649" s="80">
        <f>IFERROR(MATCH($A649,Output_Win!$A$2:$A$243,0),0)</f>
        <v>0</v>
      </c>
    </row>
    <row r="650" spans="1:30">
      <c r="A650" s="40" t="str">
        <f>_xlfn.TEXTJOIN("",TRUE,Input!$A$4,TEXT(ROW(My_Audit!A649)+Input!$A$8-1,"00"))</f>
        <v>W5037</v>
      </c>
      <c r="B650" s="40" t="str">
        <f>_xlfn.TEXTJOIN("-",TRUE,"ITD",Input!$A$2,A650)</f>
        <v>ITD-SHR11749-W5037</v>
      </c>
      <c r="C650" s="41" t="str" cm="1">
        <f t="array" ref="C650">IF(($Y650+$Z650+$AA650+$AD650)=0,"",IFERROR(_xlfn.LET(_xlpm.CSVVal,IF($Y650=0,"",INDEX(CSV!B$2:B$510,$Y650)),_xlpm.MacVal,IF($Z650=0,"",INDEX(Output_Mac!B$2:B$500,$Z650)),_xlpm.WinVal,IF($AD650=0,"",INDEX(Output_Win!B$2:B$243,$AD650)),_xlpm.MyAuditVal,IF($AA650=0,"",INDEX(My_Audit!B$2:B$456,$AA650)),_xlfn.IFS(_xlpm.MyAuditVal&lt;&gt;"",_xlpm.MyAuditVal,_xlpm.MacVal&lt;&gt;"",_xlpm.MacVal,_xlpm.WinVal&lt;&gt;"",_xlpm.WinVal,_xlpm.CSVVal&lt;&gt;"",_xlpm.CSVVal)),""))</f>
        <v/>
      </c>
      <c r="D650" s="41" t="str" cm="1">
        <f t="array" ref="D650">IF(($Y650+$Z650+$AA650+$AD650)=0,"",IFERROR(_xlfn.LET(_xlpm.CSVVal,IF($Y650=0,"",INDEX(CSV!C$2:C$510,$Y650)),_xlpm.MacVal,IF($Z650=0,"",INDEX(Output_Mac!D$2:D$500,$Z650)),_xlpm.WinVal,IF($AD650=0,"",INDEX(Output_Win!D$2:D$243,$AD650)),_xlpm.MyAuditVal,IF($AA650=0,"",INDEX(My_Audit!C$2:C$456,$AA650)),_xlfn.IFS(_xlpm.MyAuditVal&lt;&gt;"",_xlpm.MyAuditVal,_xlpm.MacVal&lt;&gt;"",_xlpm.MacVal,_xlpm.WinVal&lt;&gt;"",_xlpm.WinVal,_xlpm.CSVVal&lt;&gt;"",_xlpm.CSVVal)),""))</f>
        <v/>
      </c>
      <c r="E650" s="41" t="str" cm="1">
        <f t="array" ref="E650">IF(($Y650+$Z650+$AA650+$AD650)=0,"",IFERROR(_xlfn.LET(_xlpm.CSVVal,IF($Y650=0,"",INDEX(CSV!E$2:E$510,$Y650)),_xlpm.MacVal,IF($Z650=0,"",INDEX(Output_Mac!C$2:C$500,$Z650)),_xlpm.WinVal,IF($AD650=0,"",INDEX(Output_Win!C$2:C$243,$AD650)),_xlpm.MyAuditVal,IF($AA650=0,"",INDEX(My_Audit!D$2:D$456,$AA650)),_xlfn.IFS(_xlpm.MyAuditVal&lt;&gt;"",_xlpm.MyAuditVal,_xlpm.MacVal&lt;&gt;"",_xlpm.MacVal,_xlpm.WinVal&lt;&gt;"",_xlpm.WinVal,_xlpm.CSVVal&lt;&gt;"",_xlpm.CSVVal)),""))</f>
        <v/>
      </c>
      <c r="F650" s="41" t="str" cm="1">
        <f t="array" ref="F650">IF(($Y650+$Z650+$AA650+$AD650)=0,"",IFERROR(_xlfn.LET(_xlpm.CSVVal,IF($Y650=0,"",INDEX(CSV!F$2:F$510,$Y650)),_xlpm.MacVal,IF($Z650=0,"",INDEX(Output_Mac!E$2:E$500,$Z650)),_xlpm.WinVal,IF($AD650=0,"",INDEX(Output_Win!E$2:E$243,$AD650)),_xlpm.MyAuditVal,IF($AA650=0,"",INDEX(My_Audit!E$2:E$456,$AA650)),_xlfn.IFS(_xlpm.MyAuditVal&lt;&gt;"",_xlpm.MyAuditVal,_xlpm.MacVal&lt;&gt;"",_xlpm.MacVal,_xlpm.WinVal&lt;&gt;"",_xlpm.WinVal,_xlpm.CSVVal&lt;&gt;"",PROPER(_xlpm.CSVVal))),""))</f>
        <v/>
      </c>
      <c r="G650" s="41" t="str" cm="1">
        <f t="array" ref="G650">IF(($Y650+$Z650+$AA650+$AD650)=0,"",IFERROR(_xlfn.LET(_xlpm.CSVVal,IF($Y650=0,"",INDEX(CSV!G$2:G$510,$Y650)),_xlpm.MacVal,IF($Z650=0,"",INDEX(Output_Mac!G$2:G$500,$Z650)),_xlpm.WinVal,IF($AD650=0,"",INDEX(Output_Win!G$2:G$243,$AD650)),_xlpm.MyAuditVal,IF($AA650=0,"",INDEX(My_Audit!F$2:F$456,$AA650)),_xlfn.IFS(_xlpm.MyAuditVal&lt;&gt;"",_xlpm.MyAuditVal,_xlpm.MacVal&lt;&gt;"",_xlpm.MacVal,_xlpm.WinVal&lt;&gt;"",_xlpm.WinVal,_xlpm.CSVVal&lt;&gt;"",_xlpm.CSVVal)),""))</f>
        <v/>
      </c>
      <c r="H650" s="41" t="str" cm="1">
        <f t="array" ref="H650">IF($Z650&gt;0,INDEX(Output_Mac!H$2:H$500,$Z650),IF($AD650&gt;0,INDEX(Output_Win!H$2:H$243,$AD650),IF($AA650&gt;0,_xlfn.LET(_xlpm.MyAuditVal,INDEX(My_Audit!G$2:G$456,$AA650),IF(_xlpm.MyAuditVal=0,"",_xlpm.MyAuditVal)),"")))</f>
        <v/>
      </c>
      <c r="I650" s="41" t="str" cm="1">
        <f t="array" ref="I650">IF(($Y650+$Z650+$AA650+$AD650)=0,"",IFERROR(_xlfn.LET(_xlpm.CSVVal,IF($Y650=0,"",INDEX(CSV!H$2:H$510,$Y650)),_xlpm.MacVal,IF($Z650=0,"",INDEX(Output_Mac!I$2:I$500,$Z650)),_xlpm.WinVal,IF($AD650=0,"",INDEX(Output_Win!I$2:I$243,$AD650)),_xlpm.MyAuditVal,IF($AA650=0,"",INDEX(My_Audit!H$2:H$456,$AA650)),_xlfn.IFS(_xlpm.MyAuditVal&lt;&gt;"",_xlpm.MyAuditVal,_xlpm.MacVal&lt;&gt;"",_xlpm.MacVal,_xlpm.WinVal&lt;&gt;"",_xlpm.WinVal,_xlpm.CSVVal&lt;&gt;"",_xlpm.CSVVal)),""))</f>
        <v/>
      </c>
      <c r="J650" s="41" t="str" cm="1">
        <f t="array" ref="J650">IF(($Y650+$Z650+$AA650+$AD650)=0,"",IFERROR(_xlfn.LET(_xlpm.CSVVal,IF($Y650=0,"",INDEX(CSV!J$2:J$510,$Y650)),_xlpm.MacVal,IF($Z650=0,"",INDEX(Output_Mac!J$2:J$500,$Z650)),_xlpm.WinVal,IF($AD650=0,"",INDEX(Output_Win!J$2:J$243,$AD650)),_xlpm.MyAuditVal,IF($AA650=0,"",INDEX(My_Audit!I$2:I$456,$AA650)),_xlfn.IFS(_xlpm.MyAuditVal&lt;&gt;"",_xlpm.MyAuditVal,_xlpm.MacVal&lt;&gt;"",_xlpm.MacVal,_xlpm.WinVal&lt;&gt;"",_xlpm.WinVal,_xlpm.CSVVal&lt;&gt;"",_xlpm.CSVVal)),""))</f>
        <v/>
      </c>
      <c r="K650" s="41" t="str" cm="1">
        <f t="array" ref="K650">IF(($Y650+$Z650+$AA650+$AD650)=0,"",IFERROR(_xlfn.LET(_xlpm.CSVVal,IF($Y650=0,"",INDEX(CSV!N$2:N$510,$Y650)),_xlpm.MacVal,IF($Z650=0,"",INDEX(Output_Mac!L$2:L$500,$Z650)),_xlpm.WinVal,IF($AD650=0,"",INDEX(Output_Win!L$2:L$243,$AD650)),_xlpm.MyAuditVal,IF($AA650=0,"",INDEX(My_Audit!J$2:J$456,$AA650)),_xlfn.IFS(_xlpm.MyAuditVal&lt;&gt;"",_xlpm.MyAuditVal,_xlpm.MacVal&lt;&gt;"",_xlpm.MacVal,_xlpm.WinVal&lt;&gt;"",_xlpm.WinVal,_xlpm.CSVVal&lt;&gt;"",_xlpm.CSVVal)),""))</f>
        <v/>
      </c>
      <c r="L650" s="41" t="str" cm="1">
        <f t="array" ref="L650">IF(($Y650+$Z650+$AA650+$AD650)=0,"",IFERROR(_xlfn.LET(_xlpm.CSVVal,IF($Y650=0,"",INDEX(CSV!Q$2:Q$510,$Y650)),_xlpm.MacVal,IF($Z650=0,"",INDEX(Output_Mac!M$2:M$500,$Z650)),_xlpm.WinVal,IF($AD650=0,"",INDEX(Output_Win!M$2:M$243,$AD650)),_xlpm.MyAuditVal,IF($AA650=0,"",INDEX(My_Audit!K$2:K$456,$AA650)),_xlfn.IFS(_xlpm.MyAuditVal&lt;&gt;"",_xlpm.MyAuditVal,_xlpm.MacVal&lt;&gt;"",_xlpm.MacVal,_xlpm.WinVal&lt;&gt;"",_xlpm.WinVal,_xlpm.CSVVal&lt;&gt;"",_xlpm.CSVVal)),""))</f>
        <v/>
      </c>
      <c r="M650" s="41" t="str" cm="1">
        <f t="array" ref="M650">IF(($Y650+$Z650+$AA650+$AD650)=0,"",ExpandDiagCodes(_xlfn.TEXTJOIN(", ",TRUE,IF($AA650=0,"",INDEX(My_Audit!N$2:N$456,$AA650)),IF($Z650=0,"",INDEX(Output_Mac!S$2:S$500,$Z650)),IF($AD650=0,"",INDEX(Output_Win!S$2:S$243,$AD650)),IF($Y650=0,"",INDEX(CSV!AE$2:AE$510,$Y650)))))</f>
        <v/>
      </c>
      <c r="N650" s="41" t="str" cm="1">
        <f t="array" ref="N650">IF(($Y650+$Z650+$AA650+$AD650)=0,"",IFERROR(_xlfn.LET(_xlpm.CSVVal,IF($Y650=0,"",INDEX(CSV!AG$2:AG$510,$Y650)),_xlpm.MacVal,IF($Z650=0,"",INDEX(Output_Mac!T$2:T$500,$Z650)),_xlpm.WinVal,IF($AD650=0,"",INDEX(Output_Win!T$2:T$243,$AD650)),_xlpm.MyAuditVal,IF($AA650=0,"",INDEX(My_Audit!O$2:O$456,$AA650)),_xlfn.IFS(_xlpm.MyAuditVal&lt;&gt;"",_xlpm.MyAuditVal,_xlpm.MacVal&lt;&gt;"",_xlpm.MacVal,_xlpm.WinVal&lt;&gt;"",_xlpm.WinVal,_xlpm.CSVVal&lt;&gt;"",_xlpm.CSVVal)),""))</f>
        <v/>
      </c>
      <c r="O650" s="40" t="str" cm="1">
        <f t="array" ref="O650">IF($AB650=0,"",INDEX(My_Audit!P$2:P$456,$AB650))&amp;""</f>
        <v/>
      </c>
      <c r="P650" s="40"/>
      <c r="Q650" s="41" t="str">
        <f>IF(LEFT(N650,4)="Pass","Nist SP 800-88",My_Audit!R650)&amp;""</f>
        <v/>
      </c>
      <c r="R650" s="40"/>
      <c r="S650" s="40"/>
      <c r="T650" s="41" t="str" cm="1">
        <f t="array" ref="T650">IF($AC650=0,"",INDEX(Models!J$2:J$605,$AC650))</f>
        <v/>
      </c>
      <c r="U650" s="40"/>
      <c r="V650" s="40"/>
      <c r="W650" s="79" t="str" cm="1">
        <f t="array" ref="W650">IF(($Z650+$AA650+$AD650)=0,"",ExpandDiagCodes(_xlfn.TEXTJOIN(", ",TRUE,IF($AA650=0,"",INDEX(My_Audit!L$2:L$456,$AA650)),IF($Z650=0,"",INDEX(Output_Mac!AA$2:AA$500,$Z650)),IF($AD650=0,"",INDEX(Output_Win!AA$2:AA$243,$AD650)))))</f>
        <v/>
      </c>
      <c r="Y650" s="80">
        <f>IFERROR(MATCH($A650,CSV!$A$2:$A$510,0),0)</f>
        <v>0</v>
      </c>
      <c r="Z650" s="80">
        <f>IFERROR(MATCH($A650,Output_Mac!$A$2:$A$500,0),0)</f>
        <v>0</v>
      </c>
      <c r="AA650" s="80">
        <f>IFERROR(MATCH($A650,My_Audit!$A$2:$A$456,0),0)</f>
        <v>0</v>
      </c>
      <c r="AB650" s="80">
        <f>IFERROR(MATCH($C650,My_Audit!$B$2:$B$456,0),0)</f>
        <v>0</v>
      </c>
      <c r="AC650" s="80">
        <f>IFERROR(MATCH($E650,Models!$I$2:$I$605,0),0)</f>
        <v>0</v>
      </c>
      <c r="AD650" s="80">
        <f>IFERROR(MATCH($A650,Output_Win!$A$2:$A$243,0),0)</f>
        <v>0</v>
      </c>
    </row>
    <row r="651" spans="1:30">
      <c r="A651" s="40" t="str">
        <f>_xlfn.TEXTJOIN("",TRUE,Input!$A$4,TEXT(ROW(My_Audit!A650)+Input!$A$8-1,"00"))</f>
        <v>W5038</v>
      </c>
      <c r="B651" s="40" t="str">
        <f>_xlfn.TEXTJOIN("-",TRUE,"ITD",Input!$A$2,A651)</f>
        <v>ITD-SHR11749-W5038</v>
      </c>
      <c r="C651" s="41" t="str" cm="1">
        <f t="array" ref="C651">IF(($Y651+$Z651+$AA651+$AD651)=0,"",IFERROR(_xlfn.LET(_xlpm.CSVVal,IF($Y651=0,"",INDEX(CSV!B$2:B$510,$Y651)),_xlpm.MacVal,IF($Z651=0,"",INDEX(Output_Mac!B$2:B$500,$Z651)),_xlpm.WinVal,IF($AD651=0,"",INDEX(Output_Win!B$2:B$243,$AD651)),_xlpm.MyAuditVal,IF($AA651=0,"",INDEX(My_Audit!B$2:B$456,$AA651)),_xlfn.IFS(_xlpm.MyAuditVal&lt;&gt;"",_xlpm.MyAuditVal,_xlpm.MacVal&lt;&gt;"",_xlpm.MacVal,_xlpm.WinVal&lt;&gt;"",_xlpm.WinVal,_xlpm.CSVVal&lt;&gt;"",_xlpm.CSVVal)),""))</f>
        <v/>
      </c>
      <c r="D651" s="41" t="str" cm="1">
        <f t="array" ref="D651">IF(($Y651+$Z651+$AA651+$AD651)=0,"",IFERROR(_xlfn.LET(_xlpm.CSVVal,IF($Y651=0,"",INDEX(CSV!C$2:C$510,$Y651)),_xlpm.MacVal,IF($Z651=0,"",INDEX(Output_Mac!D$2:D$500,$Z651)),_xlpm.WinVal,IF($AD651=0,"",INDEX(Output_Win!D$2:D$243,$AD651)),_xlpm.MyAuditVal,IF($AA651=0,"",INDEX(My_Audit!C$2:C$456,$AA651)),_xlfn.IFS(_xlpm.MyAuditVal&lt;&gt;"",_xlpm.MyAuditVal,_xlpm.MacVal&lt;&gt;"",_xlpm.MacVal,_xlpm.WinVal&lt;&gt;"",_xlpm.WinVal,_xlpm.CSVVal&lt;&gt;"",_xlpm.CSVVal)),""))</f>
        <v/>
      </c>
      <c r="E651" s="41" t="str" cm="1">
        <f t="array" ref="E651">IF(($Y651+$Z651+$AA651+$AD651)=0,"",IFERROR(_xlfn.LET(_xlpm.CSVVal,IF($Y651=0,"",INDEX(CSV!E$2:E$510,$Y651)),_xlpm.MacVal,IF($Z651=0,"",INDEX(Output_Mac!C$2:C$500,$Z651)),_xlpm.WinVal,IF($AD651=0,"",INDEX(Output_Win!C$2:C$243,$AD651)),_xlpm.MyAuditVal,IF($AA651=0,"",INDEX(My_Audit!D$2:D$456,$AA651)),_xlfn.IFS(_xlpm.MyAuditVal&lt;&gt;"",_xlpm.MyAuditVal,_xlpm.MacVal&lt;&gt;"",_xlpm.MacVal,_xlpm.WinVal&lt;&gt;"",_xlpm.WinVal,_xlpm.CSVVal&lt;&gt;"",_xlpm.CSVVal)),""))</f>
        <v/>
      </c>
      <c r="F651" s="41" t="str" cm="1">
        <f t="array" ref="F651">IF(($Y651+$Z651+$AA651+$AD651)=0,"",IFERROR(_xlfn.LET(_xlpm.CSVVal,IF($Y651=0,"",INDEX(CSV!F$2:F$510,$Y651)),_xlpm.MacVal,IF($Z651=0,"",INDEX(Output_Mac!E$2:E$500,$Z651)),_xlpm.WinVal,IF($AD651=0,"",INDEX(Output_Win!E$2:E$243,$AD651)),_xlpm.MyAuditVal,IF($AA651=0,"",INDEX(My_Audit!E$2:E$456,$AA651)),_xlfn.IFS(_xlpm.MyAuditVal&lt;&gt;"",_xlpm.MyAuditVal,_xlpm.MacVal&lt;&gt;"",_xlpm.MacVal,_xlpm.WinVal&lt;&gt;"",_xlpm.WinVal,_xlpm.CSVVal&lt;&gt;"",PROPER(_xlpm.CSVVal))),""))</f>
        <v/>
      </c>
      <c r="G651" s="41" t="str" cm="1">
        <f t="array" ref="G651">IF(($Y651+$Z651+$AA651+$AD651)=0,"",IFERROR(_xlfn.LET(_xlpm.CSVVal,IF($Y651=0,"",INDEX(CSV!G$2:G$510,$Y651)),_xlpm.MacVal,IF($Z651=0,"",INDEX(Output_Mac!G$2:G$500,$Z651)),_xlpm.WinVal,IF($AD651=0,"",INDEX(Output_Win!G$2:G$243,$AD651)),_xlpm.MyAuditVal,IF($AA651=0,"",INDEX(My_Audit!F$2:F$456,$AA651)),_xlfn.IFS(_xlpm.MyAuditVal&lt;&gt;"",_xlpm.MyAuditVal,_xlpm.MacVal&lt;&gt;"",_xlpm.MacVal,_xlpm.WinVal&lt;&gt;"",_xlpm.WinVal,_xlpm.CSVVal&lt;&gt;"",_xlpm.CSVVal)),""))</f>
        <v/>
      </c>
      <c r="H651" s="41" t="str" cm="1">
        <f t="array" ref="H651">IF($Z651&gt;0,INDEX(Output_Mac!H$2:H$500,$Z651),IF($AD651&gt;0,INDEX(Output_Win!H$2:H$243,$AD651),IF($AA651&gt;0,_xlfn.LET(_xlpm.MyAuditVal,INDEX(My_Audit!G$2:G$456,$AA651),IF(_xlpm.MyAuditVal=0,"",_xlpm.MyAuditVal)),"")))</f>
        <v/>
      </c>
      <c r="I651" s="41" t="str" cm="1">
        <f t="array" ref="I651">IF(($Y651+$Z651+$AA651+$AD651)=0,"",IFERROR(_xlfn.LET(_xlpm.CSVVal,IF($Y651=0,"",INDEX(CSV!H$2:H$510,$Y651)),_xlpm.MacVal,IF($Z651=0,"",INDEX(Output_Mac!I$2:I$500,$Z651)),_xlpm.WinVal,IF($AD651=0,"",INDEX(Output_Win!I$2:I$243,$AD651)),_xlpm.MyAuditVal,IF($AA651=0,"",INDEX(My_Audit!H$2:H$456,$AA651)),_xlfn.IFS(_xlpm.MyAuditVal&lt;&gt;"",_xlpm.MyAuditVal,_xlpm.MacVal&lt;&gt;"",_xlpm.MacVal,_xlpm.WinVal&lt;&gt;"",_xlpm.WinVal,_xlpm.CSVVal&lt;&gt;"",_xlpm.CSVVal)),""))</f>
        <v/>
      </c>
      <c r="J651" s="41" t="str" cm="1">
        <f t="array" ref="J651">IF(($Y651+$Z651+$AA651+$AD651)=0,"",IFERROR(_xlfn.LET(_xlpm.CSVVal,IF($Y651=0,"",INDEX(CSV!J$2:J$510,$Y651)),_xlpm.MacVal,IF($Z651=0,"",INDEX(Output_Mac!J$2:J$500,$Z651)),_xlpm.WinVal,IF($AD651=0,"",INDEX(Output_Win!J$2:J$243,$AD651)),_xlpm.MyAuditVal,IF($AA651=0,"",INDEX(My_Audit!I$2:I$456,$AA651)),_xlfn.IFS(_xlpm.MyAuditVal&lt;&gt;"",_xlpm.MyAuditVal,_xlpm.MacVal&lt;&gt;"",_xlpm.MacVal,_xlpm.WinVal&lt;&gt;"",_xlpm.WinVal,_xlpm.CSVVal&lt;&gt;"",_xlpm.CSVVal)),""))</f>
        <v/>
      </c>
      <c r="K651" s="41" t="str" cm="1">
        <f t="array" ref="K651">IF(($Y651+$Z651+$AA651+$AD651)=0,"",IFERROR(_xlfn.LET(_xlpm.CSVVal,IF($Y651=0,"",INDEX(CSV!N$2:N$510,$Y651)),_xlpm.MacVal,IF($Z651=0,"",INDEX(Output_Mac!L$2:L$500,$Z651)),_xlpm.WinVal,IF($AD651=0,"",INDEX(Output_Win!L$2:L$243,$AD651)),_xlpm.MyAuditVal,IF($AA651=0,"",INDEX(My_Audit!J$2:J$456,$AA651)),_xlfn.IFS(_xlpm.MyAuditVal&lt;&gt;"",_xlpm.MyAuditVal,_xlpm.MacVal&lt;&gt;"",_xlpm.MacVal,_xlpm.WinVal&lt;&gt;"",_xlpm.WinVal,_xlpm.CSVVal&lt;&gt;"",_xlpm.CSVVal)),""))</f>
        <v/>
      </c>
      <c r="L651" s="41" t="str" cm="1">
        <f t="array" ref="L651">IF(($Y651+$Z651+$AA651+$AD651)=0,"",IFERROR(_xlfn.LET(_xlpm.CSVVal,IF($Y651=0,"",INDEX(CSV!Q$2:Q$510,$Y651)),_xlpm.MacVal,IF($Z651=0,"",INDEX(Output_Mac!M$2:M$500,$Z651)),_xlpm.WinVal,IF($AD651=0,"",INDEX(Output_Win!M$2:M$243,$AD651)),_xlpm.MyAuditVal,IF($AA651=0,"",INDEX(My_Audit!K$2:K$456,$AA651)),_xlfn.IFS(_xlpm.MyAuditVal&lt;&gt;"",_xlpm.MyAuditVal,_xlpm.MacVal&lt;&gt;"",_xlpm.MacVal,_xlpm.WinVal&lt;&gt;"",_xlpm.WinVal,_xlpm.CSVVal&lt;&gt;"",_xlpm.CSVVal)),""))</f>
        <v/>
      </c>
      <c r="M651" s="41" t="str" cm="1">
        <f t="array" ref="M651">IF(($Y651+$Z651+$AA651+$AD651)=0,"",ExpandDiagCodes(_xlfn.TEXTJOIN(", ",TRUE,IF($AA651=0,"",INDEX(My_Audit!N$2:N$456,$AA651)),IF($Z651=0,"",INDEX(Output_Mac!S$2:S$500,$Z651)),IF($AD651=0,"",INDEX(Output_Win!S$2:S$243,$AD651)),IF($Y651=0,"",INDEX(CSV!AE$2:AE$510,$Y651)))))</f>
        <v/>
      </c>
      <c r="N651" s="41" t="str" cm="1">
        <f t="array" ref="N651">IF(($Y651+$Z651+$AA651+$AD651)=0,"",IFERROR(_xlfn.LET(_xlpm.CSVVal,IF($Y651=0,"",INDEX(CSV!AG$2:AG$510,$Y651)),_xlpm.MacVal,IF($Z651=0,"",INDEX(Output_Mac!T$2:T$500,$Z651)),_xlpm.WinVal,IF($AD651=0,"",INDEX(Output_Win!T$2:T$243,$AD651)),_xlpm.MyAuditVal,IF($AA651=0,"",INDEX(My_Audit!O$2:O$456,$AA651)),_xlfn.IFS(_xlpm.MyAuditVal&lt;&gt;"",_xlpm.MyAuditVal,_xlpm.MacVal&lt;&gt;"",_xlpm.MacVal,_xlpm.WinVal&lt;&gt;"",_xlpm.WinVal,_xlpm.CSVVal&lt;&gt;"",_xlpm.CSVVal)),""))</f>
        <v/>
      </c>
      <c r="O651" s="40" t="str" cm="1">
        <f t="array" ref="O651">IF($AB651=0,"",INDEX(My_Audit!P$2:P$456,$AB651))&amp;""</f>
        <v/>
      </c>
      <c r="P651" s="40"/>
      <c r="Q651" s="41" t="str">
        <f>IF(LEFT(N651,4)="Pass","Nist SP 800-88",My_Audit!R651)&amp;""</f>
        <v/>
      </c>
      <c r="R651" s="40"/>
      <c r="S651" s="40"/>
      <c r="T651" s="41" t="str" cm="1">
        <f t="array" ref="T651">IF($AC651=0,"",INDEX(Models!J$2:J$605,$AC651))</f>
        <v/>
      </c>
      <c r="U651" s="40"/>
      <c r="V651" s="40"/>
      <c r="W651" s="79" t="str" cm="1">
        <f t="array" ref="W651">IF(($Z651+$AA651+$AD651)=0,"",ExpandDiagCodes(_xlfn.TEXTJOIN(", ",TRUE,IF($AA651=0,"",INDEX(My_Audit!L$2:L$456,$AA651)),IF($Z651=0,"",INDEX(Output_Mac!AA$2:AA$500,$Z651)),IF($AD651=0,"",INDEX(Output_Win!AA$2:AA$243,$AD651)))))</f>
        <v/>
      </c>
      <c r="Y651" s="80">
        <f>IFERROR(MATCH($A651,CSV!$A$2:$A$510,0),0)</f>
        <v>0</v>
      </c>
      <c r="Z651" s="80">
        <f>IFERROR(MATCH($A651,Output_Mac!$A$2:$A$500,0),0)</f>
        <v>0</v>
      </c>
      <c r="AA651" s="80">
        <f>IFERROR(MATCH($A651,My_Audit!$A$2:$A$456,0),0)</f>
        <v>0</v>
      </c>
      <c r="AB651" s="80">
        <f>IFERROR(MATCH($C651,My_Audit!$B$2:$B$456,0),0)</f>
        <v>0</v>
      </c>
      <c r="AC651" s="80">
        <f>IFERROR(MATCH($E651,Models!$I$2:$I$605,0),0)</f>
        <v>0</v>
      </c>
      <c r="AD651" s="80">
        <f>IFERROR(MATCH($A651,Output_Win!$A$2:$A$243,0),0)</f>
        <v>0</v>
      </c>
    </row>
    <row r="652" spans="1:30">
      <c r="A652" s="40" t="str">
        <f>_xlfn.TEXTJOIN("",TRUE,Input!$A$4,TEXT(ROW(My_Audit!A651)+Input!$A$8-1,"00"))</f>
        <v>W5039</v>
      </c>
      <c r="B652" s="40" t="str">
        <f>_xlfn.TEXTJOIN("-",TRUE,"ITD",Input!$A$2,A652)</f>
        <v>ITD-SHR11749-W5039</v>
      </c>
      <c r="C652" s="41" t="str" cm="1">
        <f t="array" ref="C652">IF(($Y652+$Z652+$AA652+$AD652)=0,"",IFERROR(_xlfn.LET(_xlpm.CSVVal,IF($Y652=0,"",INDEX(CSV!B$2:B$510,$Y652)),_xlpm.MacVal,IF($Z652=0,"",INDEX(Output_Mac!B$2:B$500,$Z652)),_xlpm.WinVal,IF($AD652=0,"",INDEX(Output_Win!B$2:B$243,$AD652)),_xlpm.MyAuditVal,IF($AA652=0,"",INDEX(My_Audit!B$2:B$456,$AA652)),_xlfn.IFS(_xlpm.MyAuditVal&lt;&gt;"",_xlpm.MyAuditVal,_xlpm.MacVal&lt;&gt;"",_xlpm.MacVal,_xlpm.WinVal&lt;&gt;"",_xlpm.WinVal,_xlpm.CSVVal&lt;&gt;"",_xlpm.CSVVal)),""))</f>
        <v/>
      </c>
      <c r="D652" s="41" t="str" cm="1">
        <f t="array" ref="D652">IF(($Y652+$Z652+$AA652+$AD652)=0,"",IFERROR(_xlfn.LET(_xlpm.CSVVal,IF($Y652=0,"",INDEX(CSV!C$2:C$510,$Y652)),_xlpm.MacVal,IF($Z652=0,"",INDEX(Output_Mac!D$2:D$500,$Z652)),_xlpm.WinVal,IF($AD652=0,"",INDEX(Output_Win!D$2:D$243,$AD652)),_xlpm.MyAuditVal,IF($AA652=0,"",INDEX(My_Audit!C$2:C$456,$AA652)),_xlfn.IFS(_xlpm.MyAuditVal&lt;&gt;"",_xlpm.MyAuditVal,_xlpm.MacVal&lt;&gt;"",_xlpm.MacVal,_xlpm.WinVal&lt;&gt;"",_xlpm.WinVal,_xlpm.CSVVal&lt;&gt;"",_xlpm.CSVVal)),""))</f>
        <v/>
      </c>
      <c r="E652" s="41" t="str" cm="1">
        <f t="array" ref="E652">IF(($Y652+$Z652+$AA652+$AD652)=0,"",IFERROR(_xlfn.LET(_xlpm.CSVVal,IF($Y652=0,"",INDEX(CSV!E$2:E$510,$Y652)),_xlpm.MacVal,IF($Z652=0,"",INDEX(Output_Mac!C$2:C$500,$Z652)),_xlpm.WinVal,IF($AD652=0,"",INDEX(Output_Win!C$2:C$243,$AD652)),_xlpm.MyAuditVal,IF($AA652=0,"",INDEX(My_Audit!D$2:D$456,$AA652)),_xlfn.IFS(_xlpm.MyAuditVal&lt;&gt;"",_xlpm.MyAuditVal,_xlpm.MacVal&lt;&gt;"",_xlpm.MacVal,_xlpm.WinVal&lt;&gt;"",_xlpm.WinVal,_xlpm.CSVVal&lt;&gt;"",_xlpm.CSVVal)),""))</f>
        <v/>
      </c>
      <c r="F652" s="41" t="str" cm="1">
        <f t="array" ref="F652">IF(($Y652+$Z652+$AA652+$AD652)=0,"",IFERROR(_xlfn.LET(_xlpm.CSVVal,IF($Y652=0,"",INDEX(CSV!F$2:F$510,$Y652)),_xlpm.MacVal,IF($Z652=0,"",INDEX(Output_Mac!E$2:E$500,$Z652)),_xlpm.WinVal,IF($AD652=0,"",INDEX(Output_Win!E$2:E$243,$AD652)),_xlpm.MyAuditVal,IF($AA652=0,"",INDEX(My_Audit!E$2:E$456,$AA652)),_xlfn.IFS(_xlpm.MyAuditVal&lt;&gt;"",_xlpm.MyAuditVal,_xlpm.MacVal&lt;&gt;"",_xlpm.MacVal,_xlpm.WinVal&lt;&gt;"",_xlpm.WinVal,_xlpm.CSVVal&lt;&gt;"",PROPER(_xlpm.CSVVal))),""))</f>
        <v/>
      </c>
      <c r="G652" s="41" t="str" cm="1">
        <f t="array" ref="G652">IF(($Y652+$Z652+$AA652+$AD652)=0,"",IFERROR(_xlfn.LET(_xlpm.CSVVal,IF($Y652=0,"",INDEX(CSV!G$2:G$510,$Y652)),_xlpm.MacVal,IF($Z652=0,"",INDEX(Output_Mac!G$2:G$500,$Z652)),_xlpm.WinVal,IF($AD652=0,"",INDEX(Output_Win!G$2:G$243,$AD652)),_xlpm.MyAuditVal,IF($AA652=0,"",INDEX(My_Audit!F$2:F$456,$AA652)),_xlfn.IFS(_xlpm.MyAuditVal&lt;&gt;"",_xlpm.MyAuditVal,_xlpm.MacVal&lt;&gt;"",_xlpm.MacVal,_xlpm.WinVal&lt;&gt;"",_xlpm.WinVal,_xlpm.CSVVal&lt;&gt;"",_xlpm.CSVVal)),""))</f>
        <v/>
      </c>
      <c r="H652" s="41" t="str" cm="1">
        <f t="array" ref="H652">IF($Z652&gt;0,INDEX(Output_Mac!H$2:H$500,$Z652),IF($AD652&gt;0,INDEX(Output_Win!H$2:H$243,$AD652),IF($AA652&gt;0,_xlfn.LET(_xlpm.MyAuditVal,INDEX(My_Audit!G$2:G$456,$AA652),IF(_xlpm.MyAuditVal=0,"",_xlpm.MyAuditVal)),"")))</f>
        <v/>
      </c>
      <c r="I652" s="41" t="str" cm="1">
        <f t="array" ref="I652">IF(($Y652+$Z652+$AA652+$AD652)=0,"",IFERROR(_xlfn.LET(_xlpm.CSVVal,IF($Y652=0,"",INDEX(CSV!H$2:H$510,$Y652)),_xlpm.MacVal,IF($Z652=0,"",INDEX(Output_Mac!I$2:I$500,$Z652)),_xlpm.WinVal,IF($AD652=0,"",INDEX(Output_Win!I$2:I$243,$AD652)),_xlpm.MyAuditVal,IF($AA652=0,"",INDEX(My_Audit!H$2:H$456,$AA652)),_xlfn.IFS(_xlpm.MyAuditVal&lt;&gt;"",_xlpm.MyAuditVal,_xlpm.MacVal&lt;&gt;"",_xlpm.MacVal,_xlpm.WinVal&lt;&gt;"",_xlpm.WinVal,_xlpm.CSVVal&lt;&gt;"",_xlpm.CSVVal)),""))</f>
        <v/>
      </c>
      <c r="J652" s="41" t="str" cm="1">
        <f t="array" ref="J652">IF(($Y652+$Z652+$AA652+$AD652)=0,"",IFERROR(_xlfn.LET(_xlpm.CSVVal,IF($Y652=0,"",INDEX(CSV!J$2:J$510,$Y652)),_xlpm.MacVal,IF($Z652=0,"",INDEX(Output_Mac!J$2:J$500,$Z652)),_xlpm.WinVal,IF($AD652=0,"",INDEX(Output_Win!J$2:J$243,$AD652)),_xlpm.MyAuditVal,IF($AA652=0,"",INDEX(My_Audit!I$2:I$456,$AA652)),_xlfn.IFS(_xlpm.MyAuditVal&lt;&gt;"",_xlpm.MyAuditVal,_xlpm.MacVal&lt;&gt;"",_xlpm.MacVal,_xlpm.WinVal&lt;&gt;"",_xlpm.WinVal,_xlpm.CSVVal&lt;&gt;"",_xlpm.CSVVal)),""))</f>
        <v/>
      </c>
      <c r="K652" s="41" t="str" cm="1">
        <f t="array" ref="K652">IF(($Y652+$Z652+$AA652+$AD652)=0,"",IFERROR(_xlfn.LET(_xlpm.CSVVal,IF($Y652=0,"",INDEX(CSV!N$2:N$510,$Y652)),_xlpm.MacVal,IF($Z652=0,"",INDEX(Output_Mac!L$2:L$500,$Z652)),_xlpm.WinVal,IF($AD652=0,"",INDEX(Output_Win!L$2:L$243,$AD652)),_xlpm.MyAuditVal,IF($AA652=0,"",INDEX(My_Audit!J$2:J$456,$AA652)),_xlfn.IFS(_xlpm.MyAuditVal&lt;&gt;"",_xlpm.MyAuditVal,_xlpm.MacVal&lt;&gt;"",_xlpm.MacVal,_xlpm.WinVal&lt;&gt;"",_xlpm.WinVal,_xlpm.CSVVal&lt;&gt;"",_xlpm.CSVVal)),""))</f>
        <v/>
      </c>
      <c r="L652" s="41" t="str" cm="1">
        <f t="array" ref="L652">IF(($Y652+$Z652+$AA652+$AD652)=0,"",IFERROR(_xlfn.LET(_xlpm.CSVVal,IF($Y652=0,"",INDEX(CSV!Q$2:Q$510,$Y652)),_xlpm.MacVal,IF($Z652=0,"",INDEX(Output_Mac!M$2:M$500,$Z652)),_xlpm.WinVal,IF($AD652=0,"",INDEX(Output_Win!M$2:M$243,$AD652)),_xlpm.MyAuditVal,IF($AA652=0,"",INDEX(My_Audit!K$2:K$456,$AA652)),_xlfn.IFS(_xlpm.MyAuditVal&lt;&gt;"",_xlpm.MyAuditVal,_xlpm.MacVal&lt;&gt;"",_xlpm.MacVal,_xlpm.WinVal&lt;&gt;"",_xlpm.WinVal,_xlpm.CSVVal&lt;&gt;"",_xlpm.CSVVal)),""))</f>
        <v/>
      </c>
      <c r="M652" s="41" t="str" cm="1">
        <f t="array" ref="M652">IF(($Y652+$Z652+$AA652+$AD652)=0,"",ExpandDiagCodes(_xlfn.TEXTJOIN(", ",TRUE,IF($AA652=0,"",INDEX(My_Audit!N$2:N$456,$AA652)),IF($Z652=0,"",INDEX(Output_Mac!S$2:S$500,$Z652)),IF($AD652=0,"",INDEX(Output_Win!S$2:S$243,$AD652)),IF($Y652=0,"",INDEX(CSV!AE$2:AE$510,$Y652)))))</f>
        <v/>
      </c>
      <c r="N652" s="41" t="str" cm="1">
        <f t="array" ref="N652">IF(($Y652+$Z652+$AA652+$AD652)=0,"",IFERROR(_xlfn.LET(_xlpm.CSVVal,IF($Y652=0,"",INDEX(CSV!AG$2:AG$510,$Y652)),_xlpm.MacVal,IF($Z652=0,"",INDEX(Output_Mac!T$2:T$500,$Z652)),_xlpm.WinVal,IF($AD652=0,"",INDEX(Output_Win!T$2:T$243,$AD652)),_xlpm.MyAuditVal,IF($AA652=0,"",INDEX(My_Audit!O$2:O$456,$AA652)),_xlfn.IFS(_xlpm.MyAuditVal&lt;&gt;"",_xlpm.MyAuditVal,_xlpm.MacVal&lt;&gt;"",_xlpm.MacVal,_xlpm.WinVal&lt;&gt;"",_xlpm.WinVal,_xlpm.CSVVal&lt;&gt;"",_xlpm.CSVVal)),""))</f>
        <v/>
      </c>
      <c r="O652" s="40" t="str" cm="1">
        <f t="array" ref="O652">IF($AB652=0,"",INDEX(My_Audit!P$2:P$456,$AB652))&amp;""</f>
        <v/>
      </c>
      <c r="P652" s="40"/>
      <c r="Q652" s="41" t="str">
        <f>IF(LEFT(N652,4)="Pass","Nist SP 800-88",My_Audit!R652)&amp;""</f>
        <v/>
      </c>
      <c r="R652" s="40"/>
      <c r="S652" s="40"/>
      <c r="T652" s="41" t="str" cm="1">
        <f t="array" ref="T652">IF($AC652=0,"",INDEX(Models!J$2:J$605,$AC652))</f>
        <v/>
      </c>
      <c r="U652" s="40"/>
      <c r="V652" s="40"/>
      <c r="W652" s="79" t="str" cm="1">
        <f t="array" ref="W652">IF(($Z652+$AA652+$AD652)=0,"",ExpandDiagCodes(_xlfn.TEXTJOIN(", ",TRUE,IF($AA652=0,"",INDEX(My_Audit!L$2:L$456,$AA652)),IF($Z652=0,"",INDEX(Output_Mac!AA$2:AA$500,$Z652)),IF($AD652=0,"",INDEX(Output_Win!AA$2:AA$243,$AD652)))))</f>
        <v/>
      </c>
      <c r="Y652" s="80">
        <f>IFERROR(MATCH($A652,CSV!$A$2:$A$510,0),0)</f>
        <v>0</v>
      </c>
      <c r="Z652" s="80">
        <f>IFERROR(MATCH($A652,Output_Mac!$A$2:$A$500,0),0)</f>
        <v>0</v>
      </c>
      <c r="AA652" s="80">
        <f>IFERROR(MATCH($A652,My_Audit!$A$2:$A$456,0),0)</f>
        <v>0</v>
      </c>
      <c r="AB652" s="80">
        <f>IFERROR(MATCH($C652,My_Audit!$B$2:$B$456,0),0)</f>
        <v>0</v>
      </c>
      <c r="AC652" s="80">
        <f>IFERROR(MATCH($E652,Models!$I$2:$I$605,0),0)</f>
        <v>0</v>
      </c>
      <c r="AD652" s="80">
        <f>IFERROR(MATCH($A652,Output_Win!$A$2:$A$243,0),0)</f>
        <v>0</v>
      </c>
    </row>
    <row r="653" spans="1:30">
      <c r="A653" s="40" t="str">
        <f>_xlfn.TEXTJOIN("",TRUE,Input!$A$4,TEXT(ROW(My_Audit!A652)+Input!$A$8-1,"00"))</f>
        <v>W5040</v>
      </c>
      <c r="B653" s="40" t="str">
        <f>_xlfn.TEXTJOIN("-",TRUE,"ITD",Input!$A$2,A653)</f>
        <v>ITD-SHR11749-W5040</v>
      </c>
      <c r="C653" s="41" t="str" cm="1">
        <f t="array" ref="C653">IF(($Y653+$Z653+$AA653+$AD653)=0,"",IFERROR(_xlfn.LET(_xlpm.CSVVal,IF($Y653=0,"",INDEX(CSV!B$2:B$510,$Y653)),_xlpm.MacVal,IF($Z653=0,"",INDEX(Output_Mac!B$2:B$500,$Z653)),_xlpm.WinVal,IF($AD653=0,"",INDEX(Output_Win!B$2:B$243,$AD653)),_xlpm.MyAuditVal,IF($AA653=0,"",INDEX(My_Audit!B$2:B$456,$AA653)),_xlfn.IFS(_xlpm.MyAuditVal&lt;&gt;"",_xlpm.MyAuditVal,_xlpm.MacVal&lt;&gt;"",_xlpm.MacVal,_xlpm.WinVal&lt;&gt;"",_xlpm.WinVal,_xlpm.CSVVal&lt;&gt;"",_xlpm.CSVVal)),""))</f>
        <v/>
      </c>
      <c r="D653" s="41" t="str" cm="1">
        <f t="array" ref="D653">IF(($Y653+$Z653+$AA653+$AD653)=0,"",IFERROR(_xlfn.LET(_xlpm.CSVVal,IF($Y653=0,"",INDEX(CSV!C$2:C$510,$Y653)),_xlpm.MacVal,IF($Z653=0,"",INDEX(Output_Mac!D$2:D$500,$Z653)),_xlpm.WinVal,IF($AD653=0,"",INDEX(Output_Win!D$2:D$243,$AD653)),_xlpm.MyAuditVal,IF($AA653=0,"",INDEX(My_Audit!C$2:C$456,$AA653)),_xlfn.IFS(_xlpm.MyAuditVal&lt;&gt;"",_xlpm.MyAuditVal,_xlpm.MacVal&lt;&gt;"",_xlpm.MacVal,_xlpm.WinVal&lt;&gt;"",_xlpm.WinVal,_xlpm.CSVVal&lt;&gt;"",_xlpm.CSVVal)),""))</f>
        <v/>
      </c>
      <c r="E653" s="41" t="str" cm="1">
        <f t="array" ref="E653">IF(($Y653+$Z653+$AA653+$AD653)=0,"",IFERROR(_xlfn.LET(_xlpm.CSVVal,IF($Y653=0,"",INDEX(CSV!E$2:E$510,$Y653)),_xlpm.MacVal,IF($Z653=0,"",INDEX(Output_Mac!C$2:C$500,$Z653)),_xlpm.WinVal,IF($AD653=0,"",INDEX(Output_Win!C$2:C$243,$AD653)),_xlpm.MyAuditVal,IF($AA653=0,"",INDEX(My_Audit!D$2:D$456,$AA653)),_xlfn.IFS(_xlpm.MyAuditVal&lt;&gt;"",_xlpm.MyAuditVal,_xlpm.MacVal&lt;&gt;"",_xlpm.MacVal,_xlpm.WinVal&lt;&gt;"",_xlpm.WinVal,_xlpm.CSVVal&lt;&gt;"",_xlpm.CSVVal)),""))</f>
        <v/>
      </c>
      <c r="F653" s="41" t="str" cm="1">
        <f t="array" ref="F653">IF(($Y653+$Z653+$AA653+$AD653)=0,"",IFERROR(_xlfn.LET(_xlpm.CSVVal,IF($Y653=0,"",INDEX(CSV!F$2:F$510,$Y653)),_xlpm.MacVal,IF($Z653=0,"",INDEX(Output_Mac!E$2:E$500,$Z653)),_xlpm.WinVal,IF($AD653=0,"",INDEX(Output_Win!E$2:E$243,$AD653)),_xlpm.MyAuditVal,IF($AA653=0,"",INDEX(My_Audit!E$2:E$456,$AA653)),_xlfn.IFS(_xlpm.MyAuditVal&lt;&gt;"",_xlpm.MyAuditVal,_xlpm.MacVal&lt;&gt;"",_xlpm.MacVal,_xlpm.WinVal&lt;&gt;"",_xlpm.WinVal,_xlpm.CSVVal&lt;&gt;"",PROPER(_xlpm.CSVVal))),""))</f>
        <v/>
      </c>
      <c r="G653" s="41" t="str" cm="1">
        <f t="array" ref="G653">IF(($Y653+$Z653+$AA653+$AD653)=0,"",IFERROR(_xlfn.LET(_xlpm.CSVVal,IF($Y653=0,"",INDEX(CSV!G$2:G$510,$Y653)),_xlpm.MacVal,IF($Z653=0,"",INDEX(Output_Mac!G$2:G$500,$Z653)),_xlpm.WinVal,IF($AD653=0,"",INDEX(Output_Win!G$2:G$243,$AD653)),_xlpm.MyAuditVal,IF($AA653=0,"",INDEX(My_Audit!F$2:F$456,$AA653)),_xlfn.IFS(_xlpm.MyAuditVal&lt;&gt;"",_xlpm.MyAuditVal,_xlpm.MacVal&lt;&gt;"",_xlpm.MacVal,_xlpm.WinVal&lt;&gt;"",_xlpm.WinVal,_xlpm.CSVVal&lt;&gt;"",_xlpm.CSVVal)),""))</f>
        <v/>
      </c>
      <c r="H653" s="41" t="str" cm="1">
        <f t="array" ref="H653">IF($Z653&gt;0,INDEX(Output_Mac!H$2:H$500,$Z653),IF($AD653&gt;0,INDEX(Output_Win!H$2:H$243,$AD653),IF($AA653&gt;0,_xlfn.LET(_xlpm.MyAuditVal,INDEX(My_Audit!G$2:G$456,$AA653),IF(_xlpm.MyAuditVal=0,"",_xlpm.MyAuditVal)),"")))</f>
        <v/>
      </c>
      <c r="I653" s="41" t="str" cm="1">
        <f t="array" ref="I653">IF(($Y653+$Z653+$AA653+$AD653)=0,"",IFERROR(_xlfn.LET(_xlpm.CSVVal,IF($Y653=0,"",INDEX(CSV!H$2:H$510,$Y653)),_xlpm.MacVal,IF($Z653=0,"",INDEX(Output_Mac!I$2:I$500,$Z653)),_xlpm.WinVal,IF($AD653=0,"",INDEX(Output_Win!I$2:I$243,$AD653)),_xlpm.MyAuditVal,IF($AA653=0,"",INDEX(My_Audit!H$2:H$456,$AA653)),_xlfn.IFS(_xlpm.MyAuditVal&lt;&gt;"",_xlpm.MyAuditVal,_xlpm.MacVal&lt;&gt;"",_xlpm.MacVal,_xlpm.WinVal&lt;&gt;"",_xlpm.WinVal,_xlpm.CSVVal&lt;&gt;"",_xlpm.CSVVal)),""))</f>
        <v/>
      </c>
      <c r="J653" s="41" t="str" cm="1">
        <f t="array" ref="J653">IF(($Y653+$Z653+$AA653+$AD653)=0,"",IFERROR(_xlfn.LET(_xlpm.CSVVal,IF($Y653=0,"",INDEX(CSV!J$2:J$510,$Y653)),_xlpm.MacVal,IF($Z653=0,"",INDEX(Output_Mac!J$2:J$500,$Z653)),_xlpm.WinVal,IF($AD653=0,"",INDEX(Output_Win!J$2:J$243,$AD653)),_xlpm.MyAuditVal,IF($AA653=0,"",INDEX(My_Audit!I$2:I$456,$AA653)),_xlfn.IFS(_xlpm.MyAuditVal&lt;&gt;"",_xlpm.MyAuditVal,_xlpm.MacVal&lt;&gt;"",_xlpm.MacVal,_xlpm.WinVal&lt;&gt;"",_xlpm.WinVal,_xlpm.CSVVal&lt;&gt;"",_xlpm.CSVVal)),""))</f>
        <v/>
      </c>
      <c r="K653" s="41" t="str" cm="1">
        <f t="array" ref="K653">IF(($Y653+$Z653+$AA653+$AD653)=0,"",IFERROR(_xlfn.LET(_xlpm.CSVVal,IF($Y653=0,"",INDEX(CSV!N$2:N$510,$Y653)),_xlpm.MacVal,IF($Z653=0,"",INDEX(Output_Mac!L$2:L$500,$Z653)),_xlpm.WinVal,IF($AD653=0,"",INDEX(Output_Win!L$2:L$243,$AD653)),_xlpm.MyAuditVal,IF($AA653=0,"",INDEX(My_Audit!J$2:J$456,$AA653)),_xlfn.IFS(_xlpm.MyAuditVal&lt;&gt;"",_xlpm.MyAuditVal,_xlpm.MacVal&lt;&gt;"",_xlpm.MacVal,_xlpm.WinVal&lt;&gt;"",_xlpm.WinVal,_xlpm.CSVVal&lt;&gt;"",_xlpm.CSVVal)),""))</f>
        <v/>
      </c>
      <c r="L653" s="41" t="str" cm="1">
        <f t="array" ref="L653">IF(($Y653+$Z653+$AA653+$AD653)=0,"",IFERROR(_xlfn.LET(_xlpm.CSVVal,IF($Y653=0,"",INDEX(CSV!Q$2:Q$510,$Y653)),_xlpm.MacVal,IF($Z653=0,"",INDEX(Output_Mac!M$2:M$500,$Z653)),_xlpm.WinVal,IF($AD653=0,"",INDEX(Output_Win!M$2:M$243,$AD653)),_xlpm.MyAuditVal,IF($AA653=0,"",INDEX(My_Audit!K$2:K$456,$AA653)),_xlfn.IFS(_xlpm.MyAuditVal&lt;&gt;"",_xlpm.MyAuditVal,_xlpm.MacVal&lt;&gt;"",_xlpm.MacVal,_xlpm.WinVal&lt;&gt;"",_xlpm.WinVal,_xlpm.CSVVal&lt;&gt;"",_xlpm.CSVVal)),""))</f>
        <v/>
      </c>
      <c r="M653" s="41" t="str" cm="1">
        <f t="array" ref="M653">IF(($Y653+$Z653+$AA653+$AD653)=0,"",ExpandDiagCodes(_xlfn.TEXTJOIN(", ",TRUE,IF($AA653=0,"",INDEX(My_Audit!N$2:N$456,$AA653)),IF($Z653=0,"",INDEX(Output_Mac!S$2:S$500,$Z653)),IF($AD653=0,"",INDEX(Output_Win!S$2:S$243,$AD653)),IF($Y653=0,"",INDEX(CSV!AE$2:AE$510,$Y653)))))</f>
        <v/>
      </c>
      <c r="N653" s="41" t="str" cm="1">
        <f t="array" ref="N653">IF(($Y653+$Z653+$AA653+$AD653)=0,"",IFERROR(_xlfn.LET(_xlpm.CSVVal,IF($Y653=0,"",INDEX(CSV!AG$2:AG$510,$Y653)),_xlpm.MacVal,IF($Z653=0,"",INDEX(Output_Mac!T$2:T$500,$Z653)),_xlpm.WinVal,IF($AD653=0,"",INDEX(Output_Win!T$2:T$243,$AD653)),_xlpm.MyAuditVal,IF($AA653=0,"",INDEX(My_Audit!O$2:O$456,$AA653)),_xlfn.IFS(_xlpm.MyAuditVal&lt;&gt;"",_xlpm.MyAuditVal,_xlpm.MacVal&lt;&gt;"",_xlpm.MacVal,_xlpm.WinVal&lt;&gt;"",_xlpm.WinVal,_xlpm.CSVVal&lt;&gt;"",_xlpm.CSVVal)),""))</f>
        <v/>
      </c>
      <c r="O653" s="40" t="str" cm="1">
        <f t="array" ref="O653">IF($AB653=0,"",INDEX(My_Audit!P$2:P$456,$AB653))&amp;""</f>
        <v/>
      </c>
      <c r="P653" s="40"/>
      <c r="Q653" s="41" t="str">
        <f>IF(LEFT(N653,4)="Pass","Nist SP 800-88",My_Audit!R653)&amp;""</f>
        <v/>
      </c>
      <c r="R653" s="40"/>
      <c r="S653" s="40"/>
      <c r="T653" s="41" t="str" cm="1">
        <f t="array" ref="T653">IF($AC653=0,"",INDEX(Models!J$2:J$605,$AC653))</f>
        <v/>
      </c>
      <c r="U653" s="40"/>
      <c r="V653" s="40"/>
      <c r="W653" s="79" t="str" cm="1">
        <f t="array" ref="W653">IF(($Z653+$AA653+$AD653)=0,"",ExpandDiagCodes(_xlfn.TEXTJOIN(", ",TRUE,IF($AA653=0,"",INDEX(My_Audit!L$2:L$456,$AA653)),IF($Z653=0,"",INDEX(Output_Mac!AA$2:AA$500,$Z653)),IF($AD653=0,"",INDEX(Output_Win!AA$2:AA$243,$AD653)))))</f>
        <v/>
      </c>
      <c r="Y653" s="80">
        <f>IFERROR(MATCH($A653,CSV!$A$2:$A$510,0),0)</f>
        <v>0</v>
      </c>
      <c r="Z653" s="80">
        <f>IFERROR(MATCH($A653,Output_Mac!$A$2:$A$500,0),0)</f>
        <v>0</v>
      </c>
      <c r="AA653" s="80">
        <f>IFERROR(MATCH($A653,My_Audit!$A$2:$A$456,0),0)</f>
        <v>0</v>
      </c>
      <c r="AB653" s="80">
        <f>IFERROR(MATCH($C653,My_Audit!$B$2:$B$456,0),0)</f>
        <v>0</v>
      </c>
      <c r="AC653" s="80">
        <f>IFERROR(MATCH($E653,Models!$I$2:$I$605,0),0)</f>
        <v>0</v>
      </c>
      <c r="AD653" s="80">
        <f>IFERROR(MATCH($A653,Output_Win!$A$2:$A$243,0),0)</f>
        <v>0</v>
      </c>
    </row>
    <row r="654" spans="1:30">
      <c r="A654" s="40" t="str">
        <f>_xlfn.TEXTJOIN("",TRUE,Input!$A$4,TEXT(ROW(My_Audit!A653)+Input!$A$8-1,"00"))</f>
        <v>W5041</v>
      </c>
      <c r="B654" s="40" t="str">
        <f>_xlfn.TEXTJOIN("-",TRUE,"ITD",Input!$A$2,A654)</f>
        <v>ITD-SHR11749-W5041</v>
      </c>
      <c r="C654" s="41" t="str" cm="1">
        <f t="array" ref="C654">IF(($Y654+$Z654+$AA654+$AD654)=0,"",IFERROR(_xlfn.LET(_xlpm.CSVVal,IF($Y654=0,"",INDEX(CSV!B$2:B$510,$Y654)),_xlpm.MacVal,IF($Z654=0,"",INDEX(Output_Mac!B$2:B$500,$Z654)),_xlpm.WinVal,IF($AD654=0,"",INDEX(Output_Win!B$2:B$243,$AD654)),_xlpm.MyAuditVal,IF($AA654=0,"",INDEX(My_Audit!B$2:B$456,$AA654)),_xlfn.IFS(_xlpm.MyAuditVal&lt;&gt;"",_xlpm.MyAuditVal,_xlpm.MacVal&lt;&gt;"",_xlpm.MacVal,_xlpm.WinVal&lt;&gt;"",_xlpm.WinVal,_xlpm.CSVVal&lt;&gt;"",_xlpm.CSVVal)),""))</f>
        <v/>
      </c>
      <c r="D654" s="41" t="str" cm="1">
        <f t="array" ref="D654">IF(($Y654+$Z654+$AA654+$AD654)=0,"",IFERROR(_xlfn.LET(_xlpm.CSVVal,IF($Y654=0,"",INDEX(CSV!C$2:C$510,$Y654)),_xlpm.MacVal,IF($Z654=0,"",INDEX(Output_Mac!D$2:D$500,$Z654)),_xlpm.WinVal,IF($AD654=0,"",INDEX(Output_Win!D$2:D$243,$AD654)),_xlpm.MyAuditVal,IF($AA654=0,"",INDEX(My_Audit!C$2:C$456,$AA654)),_xlfn.IFS(_xlpm.MyAuditVal&lt;&gt;"",_xlpm.MyAuditVal,_xlpm.MacVal&lt;&gt;"",_xlpm.MacVal,_xlpm.WinVal&lt;&gt;"",_xlpm.WinVal,_xlpm.CSVVal&lt;&gt;"",_xlpm.CSVVal)),""))</f>
        <v/>
      </c>
      <c r="E654" s="41" t="str" cm="1">
        <f t="array" ref="E654">IF(($Y654+$Z654+$AA654+$AD654)=0,"",IFERROR(_xlfn.LET(_xlpm.CSVVal,IF($Y654=0,"",INDEX(CSV!E$2:E$510,$Y654)),_xlpm.MacVal,IF($Z654=0,"",INDEX(Output_Mac!C$2:C$500,$Z654)),_xlpm.WinVal,IF($AD654=0,"",INDEX(Output_Win!C$2:C$243,$AD654)),_xlpm.MyAuditVal,IF($AA654=0,"",INDEX(My_Audit!D$2:D$456,$AA654)),_xlfn.IFS(_xlpm.MyAuditVal&lt;&gt;"",_xlpm.MyAuditVal,_xlpm.MacVal&lt;&gt;"",_xlpm.MacVal,_xlpm.WinVal&lt;&gt;"",_xlpm.WinVal,_xlpm.CSVVal&lt;&gt;"",_xlpm.CSVVal)),""))</f>
        <v/>
      </c>
      <c r="F654" s="41" t="str" cm="1">
        <f t="array" ref="F654">IF(($Y654+$Z654+$AA654+$AD654)=0,"",IFERROR(_xlfn.LET(_xlpm.CSVVal,IF($Y654=0,"",INDEX(CSV!F$2:F$510,$Y654)),_xlpm.MacVal,IF($Z654=0,"",INDEX(Output_Mac!E$2:E$500,$Z654)),_xlpm.WinVal,IF($AD654=0,"",INDEX(Output_Win!E$2:E$243,$AD654)),_xlpm.MyAuditVal,IF($AA654=0,"",INDEX(My_Audit!E$2:E$456,$AA654)),_xlfn.IFS(_xlpm.MyAuditVal&lt;&gt;"",_xlpm.MyAuditVal,_xlpm.MacVal&lt;&gt;"",_xlpm.MacVal,_xlpm.WinVal&lt;&gt;"",_xlpm.WinVal,_xlpm.CSVVal&lt;&gt;"",PROPER(_xlpm.CSVVal))),""))</f>
        <v/>
      </c>
      <c r="G654" s="41" t="str" cm="1">
        <f t="array" ref="G654">IF(($Y654+$Z654+$AA654+$AD654)=0,"",IFERROR(_xlfn.LET(_xlpm.CSVVal,IF($Y654=0,"",INDEX(CSV!G$2:G$510,$Y654)),_xlpm.MacVal,IF($Z654=0,"",INDEX(Output_Mac!G$2:G$500,$Z654)),_xlpm.WinVal,IF($AD654=0,"",INDEX(Output_Win!G$2:G$243,$AD654)),_xlpm.MyAuditVal,IF($AA654=0,"",INDEX(My_Audit!F$2:F$456,$AA654)),_xlfn.IFS(_xlpm.MyAuditVal&lt;&gt;"",_xlpm.MyAuditVal,_xlpm.MacVal&lt;&gt;"",_xlpm.MacVal,_xlpm.WinVal&lt;&gt;"",_xlpm.WinVal,_xlpm.CSVVal&lt;&gt;"",_xlpm.CSVVal)),""))</f>
        <v/>
      </c>
      <c r="H654" s="41" t="str" cm="1">
        <f t="array" ref="H654">IF($Z654&gt;0,INDEX(Output_Mac!H$2:H$500,$Z654),IF($AD654&gt;0,INDEX(Output_Win!H$2:H$243,$AD654),IF($AA654&gt;0,_xlfn.LET(_xlpm.MyAuditVal,INDEX(My_Audit!G$2:G$456,$AA654),IF(_xlpm.MyAuditVal=0,"",_xlpm.MyAuditVal)),"")))</f>
        <v/>
      </c>
      <c r="I654" s="41" t="str" cm="1">
        <f t="array" ref="I654">IF(($Y654+$Z654+$AA654+$AD654)=0,"",IFERROR(_xlfn.LET(_xlpm.CSVVal,IF($Y654=0,"",INDEX(CSV!H$2:H$510,$Y654)),_xlpm.MacVal,IF($Z654=0,"",INDEX(Output_Mac!I$2:I$500,$Z654)),_xlpm.WinVal,IF($AD654=0,"",INDEX(Output_Win!I$2:I$243,$AD654)),_xlpm.MyAuditVal,IF($AA654=0,"",INDEX(My_Audit!H$2:H$456,$AA654)),_xlfn.IFS(_xlpm.MyAuditVal&lt;&gt;"",_xlpm.MyAuditVal,_xlpm.MacVal&lt;&gt;"",_xlpm.MacVal,_xlpm.WinVal&lt;&gt;"",_xlpm.WinVal,_xlpm.CSVVal&lt;&gt;"",_xlpm.CSVVal)),""))</f>
        <v/>
      </c>
      <c r="J654" s="41" t="str" cm="1">
        <f t="array" ref="J654">IF(($Y654+$Z654+$AA654+$AD654)=0,"",IFERROR(_xlfn.LET(_xlpm.CSVVal,IF($Y654=0,"",INDEX(CSV!J$2:J$510,$Y654)),_xlpm.MacVal,IF($Z654=0,"",INDEX(Output_Mac!J$2:J$500,$Z654)),_xlpm.WinVal,IF($AD654=0,"",INDEX(Output_Win!J$2:J$243,$AD654)),_xlpm.MyAuditVal,IF($AA654=0,"",INDEX(My_Audit!I$2:I$456,$AA654)),_xlfn.IFS(_xlpm.MyAuditVal&lt;&gt;"",_xlpm.MyAuditVal,_xlpm.MacVal&lt;&gt;"",_xlpm.MacVal,_xlpm.WinVal&lt;&gt;"",_xlpm.WinVal,_xlpm.CSVVal&lt;&gt;"",_xlpm.CSVVal)),""))</f>
        <v/>
      </c>
      <c r="K654" s="41" t="str" cm="1">
        <f t="array" ref="K654">IF(($Y654+$Z654+$AA654+$AD654)=0,"",IFERROR(_xlfn.LET(_xlpm.CSVVal,IF($Y654=0,"",INDEX(CSV!N$2:N$510,$Y654)),_xlpm.MacVal,IF($Z654=0,"",INDEX(Output_Mac!L$2:L$500,$Z654)),_xlpm.WinVal,IF($AD654=0,"",INDEX(Output_Win!L$2:L$243,$AD654)),_xlpm.MyAuditVal,IF($AA654=0,"",INDEX(My_Audit!J$2:J$456,$AA654)),_xlfn.IFS(_xlpm.MyAuditVal&lt;&gt;"",_xlpm.MyAuditVal,_xlpm.MacVal&lt;&gt;"",_xlpm.MacVal,_xlpm.WinVal&lt;&gt;"",_xlpm.WinVal,_xlpm.CSVVal&lt;&gt;"",_xlpm.CSVVal)),""))</f>
        <v/>
      </c>
      <c r="L654" s="41" t="str" cm="1">
        <f t="array" ref="L654">IF(($Y654+$Z654+$AA654+$AD654)=0,"",IFERROR(_xlfn.LET(_xlpm.CSVVal,IF($Y654=0,"",INDEX(CSV!Q$2:Q$510,$Y654)),_xlpm.MacVal,IF($Z654=0,"",INDEX(Output_Mac!M$2:M$500,$Z654)),_xlpm.WinVal,IF($AD654=0,"",INDEX(Output_Win!M$2:M$243,$AD654)),_xlpm.MyAuditVal,IF($AA654=0,"",INDEX(My_Audit!K$2:K$456,$AA654)),_xlfn.IFS(_xlpm.MyAuditVal&lt;&gt;"",_xlpm.MyAuditVal,_xlpm.MacVal&lt;&gt;"",_xlpm.MacVal,_xlpm.WinVal&lt;&gt;"",_xlpm.WinVal,_xlpm.CSVVal&lt;&gt;"",_xlpm.CSVVal)),""))</f>
        <v/>
      </c>
      <c r="M654" s="41" t="str" cm="1">
        <f t="array" ref="M654">IF(($Y654+$Z654+$AA654+$AD654)=0,"",ExpandDiagCodes(_xlfn.TEXTJOIN(", ",TRUE,IF($AA654=0,"",INDEX(My_Audit!N$2:N$456,$AA654)),IF($Z654=0,"",INDEX(Output_Mac!S$2:S$500,$Z654)),IF($AD654=0,"",INDEX(Output_Win!S$2:S$243,$AD654)),IF($Y654=0,"",INDEX(CSV!AE$2:AE$510,$Y654)))))</f>
        <v/>
      </c>
      <c r="N654" s="41" t="str" cm="1">
        <f t="array" ref="N654">IF(($Y654+$Z654+$AA654+$AD654)=0,"",IFERROR(_xlfn.LET(_xlpm.CSVVal,IF($Y654=0,"",INDEX(CSV!AG$2:AG$510,$Y654)),_xlpm.MacVal,IF($Z654=0,"",INDEX(Output_Mac!T$2:T$500,$Z654)),_xlpm.WinVal,IF($AD654=0,"",INDEX(Output_Win!T$2:T$243,$AD654)),_xlpm.MyAuditVal,IF($AA654=0,"",INDEX(My_Audit!O$2:O$456,$AA654)),_xlfn.IFS(_xlpm.MyAuditVal&lt;&gt;"",_xlpm.MyAuditVal,_xlpm.MacVal&lt;&gt;"",_xlpm.MacVal,_xlpm.WinVal&lt;&gt;"",_xlpm.WinVal,_xlpm.CSVVal&lt;&gt;"",_xlpm.CSVVal)),""))</f>
        <v/>
      </c>
      <c r="O654" s="40" t="str" cm="1">
        <f t="array" ref="O654">IF($AB654=0,"",INDEX(My_Audit!P$2:P$456,$AB654))&amp;""</f>
        <v/>
      </c>
      <c r="P654" s="40"/>
      <c r="Q654" s="41" t="str">
        <f>IF(LEFT(N654,4)="Pass","Nist SP 800-88",My_Audit!R654)&amp;""</f>
        <v/>
      </c>
      <c r="R654" s="40"/>
      <c r="S654" s="40"/>
      <c r="T654" s="41" t="str" cm="1">
        <f t="array" ref="T654">IF($AC654=0,"",INDEX(Models!J$2:J$605,$AC654))</f>
        <v/>
      </c>
      <c r="U654" s="40"/>
      <c r="V654" s="40"/>
      <c r="W654" s="79" t="str" cm="1">
        <f t="array" ref="W654">IF(($Z654+$AA654+$AD654)=0,"",ExpandDiagCodes(_xlfn.TEXTJOIN(", ",TRUE,IF($AA654=0,"",INDEX(My_Audit!L$2:L$456,$AA654)),IF($Z654=0,"",INDEX(Output_Mac!AA$2:AA$500,$Z654)),IF($AD654=0,"",INDEX(Output_Win!AA$2:AA$243,$AD654)))))</f>
        <v/>
      </c>
      <c r="Y654" s="80">
        <f>IFERROR(MATCH($A654,CSV!$A$2:$A$510,0),0)</f>
        <v>0</v>
      </c>
      <c r="Z654" s="80">
        <f>IFERROR(MATCH($A654,Output_Mac!$A$2:$A$500,0),0)</f>
        <v>0</v>
      </c>
      <c r="AA654" s="80">
        <f>IFERROR(MATCH($A654,My_Audit!$A$2:$A$456,0),0)</f>
        <v>0</v>
      </c>
      <c r="AB654" s="80">
        <f>IFERROR(MATCH($C654,My_Audit!$B$2:$B$456,0),0)</f>
        <v>0</v>
      </c>
      <c r="AC654" s="80">
        <f>IFERROR(MATCH($E654,Models!$I$2:$I$605,0),0)</f>
        <v>0</v>
      </c>
      <c r="AD654" s="80">
        <f>IFERROR(MATCH($A654,Output_Win!$A$2:$A$243,0),0)</f>
        <v>0</v>
      </c>
    </row>
    <row r="655" spans="1:30">
      <c r="A655" s="40" t="str">
        <f>_xlfn.TEXTJOIN("",TRUE,Input!$A$4,TEXT(ROW(My_Audit!A654)+Input!$A$8-1,"00"))</f>
        <v>W5042</v>
      </c>
      <c r="B655" s="40" t="str">
        <f>_xlfn.TEXTJOIN("-",TRUE,"ITD",Input!$A$2,A655)</f>
        <v>ITD-SHR11749-W5042</v>
      </c>
      <c r="C655" s="41" t="str" cm="1">
        <f t="array" ref="C655">IF(($Y655+$Z655+$AA655+$AD655)=0,"",IFERROR(_xlfn.LET(_xlpm.CSVVal,IF($Y655=0,"",INDEX(CSV!B$2:B$510,$Y655)),_xlpm.MacVal,IF($Z655=0,"",INDEX(Output_Mac!B$2:B$500,$Z655)),_xlpm.WinVal,IF($AD655=0,"",INDEX(Output_Win!B$2:B$243,$AD655)),_xlpm.MyAuditVal,IF($AA655=0,"",INDEX(My_Audit!B$2:B$456,$AA655)),_xlfn.IFS(_xlpm.MyAuditVal&lt;&gt;"",_xlpm.MyAuditVal,_xlpm.MacVal&lt;&gt;"",_xlpm.MacVal,_xlpm.WinVal&lt;&gt;"",_xlpm.WinVal,_xlpm.CSVVal&lt;&gt;"",_xlpm.CSVVal)),""))</f>
        <v/>
      </c>
      <c r="D655" s="41" t="str" cm="1">
        <f t="array" ref="D655">IF(($Y655+$Z655+$AA655+$AD655)=0,"",IFERROR(_xlfn.LET(_xlpm.CSVVal,IF($Y655=0,"",INDEX(CSV!C$2:C$510,$Y655)),_xlpm.MacVal,IF($Z655=0,"",INDEX(Output_Mac!D$2:D$500,$Z655)),_xlpm.WinVal,IF($AD655=0,"",INDEX(Output_Win!D$2:D$243,$AD655)),_xlpm.MyAuditVal,IF($AA655=0,"",INDEX(My_Audit!C$2:C$456,$AA655)),_xlfn.IFS(_xlpm.MyAuditVal&lt;&gt;"",_xlpm.MyAuditVal,_xlpm.MacVal&lt;&gt;"",_xlpm.MacVal,_xlpm.WinVal&lt;&gt;"",_xlpm.WinVal,_xlpm.CSVVal&lt;&gt;"",_xlpm.CSVVal)),""))</f>
        <v/>
      </c>
      <c r="E655" s="41" t="str" cm="1">
        <f t="array" ref="E655">IF(($Y655+$Z655+$AA655+$AD655)=0,"",IFERROR(_xlfn.LET(_xlpm.CSVVal,IF($Y655=0,"",INDEX(CSV!E$2:E$510,$Y655)),_xlpm.MacVal,IF($Z655=0,"",INDEX(Output_Mac!C$2:C$500,$Z655)),_xlpm.WinVal,IF($AD655=0,"",INDEX(Output_Win!C$2:C$243,$AD655)),_xlpm.MyAuditVal,IF($AA655=0,"",INDEX(My_Audit!D$2:D$456,$AA655)),_xlfn.IFS(_xlpm.MyAuditVal&lt;&gt;"",_xlpm.MyAuditVal,_xlpm.MacVal&lt;&gt;"",_xlpm.MacVal,_xlpm.WinVal&lt;&gt;"",_xlpm.WinVal,_xlpm.CSVVal&lt;&gt;"",_xlpm.CSVVal)),""))</f>
        <v/>
      </c>
      <c r="F655" s="41" t="str" cm="1">
        <f t="array" ref="F655">IF(($Y655+$Z655+$AA655+$AD655)=0,"",IFERROR(_xlfn.LET(_xlpm.CSVVal,IF($Y655=0,"",INDEX(CSV!F$2:F$510,$Y655)),_xlpm.MacVal,IF($Z655=0,"",INDEX(Output_Mac!E$2:E$500,$Z655)),_xlpm.WinVal,IF($AD655=0,"",INDEX(Output_Win!E$2:E$243,$AD655)),_xlpm.MyAuditVal,IF($AA655=0,"",INDEX(My_Audit!E$2:E$456,$AA655)),_xlfn.IFS(_xlpm.MyAuditVal&lt;&gt;"",_xlpm.MyAuditVal,_xlpm.MacVal&lt;&gt;"",_xlpm.MacVal,_xlpm.WinVal&lt;&gt;"",_xlpm.WinVal,_xlpm.CSVVal&lt;&gt;"",PROPER(_xlpm.CSVVal))),""))</f>
        <v/>
      </c>
      <c r="G655" s="41" t="str" cm="1">
        <f t="array" ref="G655">IF(($Y655+$Z655+$AA655+$AD655)=0,"",IFERROR(_xlfn.LET(_xlpm.CSVVal,IF($Y655=0,"",INDEX(CSV!G$2:G$510,$Y655)),_xlpm.MacVal,IF($Z655=0,"",INDEX(Output_Mac!G$2:G$500,$Z655)),_xlpm.WinVal,IF($AD655=0,"",INDEX(Output_Win!G$2:G$243,$AD655)),_xlpm.MyAuditVal,IF($AA655=0,"",INDEX(My_Audit!F$2:F$456,$AA655)),_xlfn.IFS(_xlpm.MyAuditVal&lt;&gt;"",_xlpm.MyAuditVal,_xlpm.MacVal&lt;&gt;"",_xlpm.MacVal,_xlpm.WinVal&lt;&gt;"",_xlpm.WinVal,_xlpm.CSVVal&lt;&gt;"",_xlpm.CSVVal)),""))</f>
        <v/>
      </c>
      <c r="H655" s="41" t="str" cm="1">
        <f t="array" ref="H655">IF($Z655&gt;0,INDEX(Output_Mac!H$2:H$500,$Z655),IF($AD655&gt;0,INDEX(Output_Win!H$2:H$243,$AD655),IF($AA655&gt;0,_xlfn.LET(_xlpm.MyAuditVal,INDEX(My_Audit!G$2:G$456,$AA655),IF(_xlpm.MyAuditVal=0,"",_xlpm.MyAuditVal)),"")))</f>
        <v/>
      </c>
      <c r="I655" s="41" t="str" cm="1">
        <f t="array" ref="I655">IF(($Y655+$Z655+$AA655+$AD655)=0,"",IFERROR(_xlfn.LET(_xlpm.CSVVal,IF($Y655=0,"",INDEX(CSV!H$2:H$510,$Y655)),_xlpm.MacVal,IF($Z655=0,"",INDEX(Output_Mac!I$2:I$500,$Z655)),_xlpm.WinVal,IF($AD655=0,"",INDEX(Output_Win!I$2:I$243,$AD655)),_xlpm.MyAuditVal,IF($AA655=0,"",INDEX(My_Audit!H$2:H$456,$AA655)),_xlfn.IFS(_xlpm.MyAuditVal&lt;&gt;"",_xlpm.MyAuditVal,_xlpm.MacVal&lt;&gt;"",_xlpm.MacVal,_xlpm.WinVal&lt;&gt;"",_xlpm.WinVal,_xlpm.CSVVal&lt;&gt;"",_xlpm.CSVVal)),""))</f>
        <v/>
      </c>
      <c r="J655" s="41" t="str" cm="1">
        <f t="array" ref="J655">IF(($Y655+$Z655+$AA655+$AD655)=0,"",IFERROR(_xlfn.LET(_xlpm.CSVVal,IF($Y655=0,"",INDEX(CSV!J$2:J$510,$Y655)),_xlpm.MacVal,IF($Z655=0,"",INDEX(Output_Mac!J$2:J$500,$Z655)),_xlpm.WinVal,IF($AD655=0,"",INDEX(Output_Win!J$2:J$243,$AD655)),_xlpm.MyAuditVal,IF($AA655=0,"",INDEX(My_Audit!I$2:I$456,$AA655)),_xlfn.IFS(_xlpm.MyAuditVal&lt;&gt;"",_xlpm.MyAuditVal,_xlpm.MacVal&lt;&gt;"",_xlpm.MacVal,_xlpm.WinVal&lt;&gt;"",_xlpm.WinVal,_xlpm.CSVVal&lt;&gt;"",_xlpm.CSVVal)),""))</f>
        <v/>
      </c>
      <c r="K655" s="41" t="str" cm="1">
        <f t="array" ref="K655">IF(($Y655+$Z655+$AA655+$AD655)=0,"",IFERROR(_xlfn.LET(_xlpm.CSVVal,IF($Y655=0,"",INDEX(CSV!N$2:N$510,$Y655)),_xlpm.MacVal,IF($Z655=0,"",INDEX(Output_Mac!L$2:L$500,$Z655)),_xlpm.WinVal,IF($AD655=0,"",INDEX(Output_Win!L$2:L$243,$AD655)),_xlpm.MyAuditVal,IF($AA655=0,"",INDEX(My_Audit!J$2:J$456,$AA655)),_xlfn.IFS(_xlpm.MyAuditVal&lt;&gt;"",_xlpm.MyAuditVal,_xlpm.MacVal&lt;&gt;"",_xlpm.MacVal,_xlpm.WinVal&lt;&gt;"",_xlpm.WinVal,_xlpm.CSVVal&lt;&gt;"",_xlpm.CSVVal)),""))</f>
        <v/>
      </c>
      <c r="L655" s="41" t="str" cm="1">
        <f t="array" ref="L655">IF(($Y655+$Z655+$AA655+$AD655)=0,"",IFERROR(_xlfn.LET(_xlpm.CSVVal,IF($Y655=0,"",INDEX(CSV!Q$2:Q$510,$Y655)),_xlpm.MacVal,IF($Z655=0,"",INDEX(Output_Mac!M$2:M$500,$Z655)),_xlpm.WinVal,IF($AD655=0,"",INDEX(Output_Win!M$2:M$243,$AD655)),_xlpm.MyAuditVal,IF($AA655=0,"",INDEX(My_Audit!K$2:K$456,$AA655)),_xlfn.IFS(_xlpm.MyAuditVal&lt;&gt;"",_xlpm.MyAuditVal,_xlpm.MacVal&lt;&gt;"",_xlpm.MacVal,_xlpm.WinVal&lt;&gt;"",_xlpm.WinVal,_xlpm.CSVVal&lt;&gt;"",_xlpm.CSVVal)),""))</f>
        <v/>
      </c>
      <c r="M655" s="41" t="str" cm="1">
        <f t="array" ref="M655">IF(($Y655+$Z655+$AA655+$AD655)=0,"",ExpandDiagCodes(_xlfn.TEXTJOIN(", ",TRUE,IF($AA655=0,"",INDEX(My_Audit!N$2:N$456,$AA655)),IF($Z655=0,"",INDEX(Output_Mac!S$2:S$500,$Z655)),IF($AD655=0,"",INDEX(Output_Win!S$2:S$243,$AD655)),IF($Y655=0,"",INDEX(CSV!AE$2:AE$510,$Y655)))))</f>
        <v/>
      </c>
      <c r="N655" s="41" t="str" cm="1">
        <f t="array" ref="N655">IF(($Y655+$Z655+$AA655+$AD655)=0,"",IFERROR(_xlfn.LET(_xlpm.CSVVal,IF($Y655=0,"",INDEX(CSV!AG$2:AG$510,$Y655)),_xlpm.MacVal,IF($Z655=0,"",INDEX(Output_Mac!T$2:T$500,$Z655)),_xlpm.WinVal,IF($AD655=0,"",INDEX(Output_Win!T$2:T$243,$AD655)),_xlpm.MyAuditVal,IF($AA655=0,"",INDEX(My_Audit!O$2:O$456,$AA655)),_xlfn.IFS(_xlpm.MyAuditVal&lt;&gt;"",_xlpm.MyAuditVal,_xlpm.MacVal&lt;&gt;"",_xlpm.MacVal,_xlpm.WinVal&lt;&gt;"",_xlpm.WinVal,_xlpm.CSVVal&lt;&gt;"",_xlpm.CSVVal)),""))</f>
        <v/>
      </c>
      <c r="O655" s="40" t="str" cm="1">
        <f t="array" ref="O655">IF($AB655=0,"",INDEX(My_Audit!P$2:P$456,$AB655))&amp;""</f>
        <v/>
      </c>
      <c r="P655" s="40"/>
      <c r="Q655" s="41" t="str">
        <f>IF(LEFT(N655,4)="Pass","Nist SP 800-88",My_Audit!R655)&amp;""</f>
        <v/>
      </c>
      <c r="R655" s="40"/>
      <c r="S655" s="40"/>
      <c r="T655" s="41" t="str" cm="1">
        <f t="array" ref="T655">IF($AC655=0,"",INDEX(Models!J$2:J$605,$AC655))</f>
        <v/>
      </c>
      <c r="U655" s="40"/>
      <c r="V655" s="40"/>
      <c r="W655" s="79" t="str" cm="1">
        <f t="array" ref="W655">IF(($Z655+$AA655+$AD655)=0,"",ExpandDiagCodes(_xlfn.TEXTJOIN(", ",TRUE,IF($AA655=0,"",INDEX(My_Audit!L$2:L$456,$AA655)),IF($Z655=0,"",INDEX(Output_Mac!AA$2:AA$500,$Z655)),IF($AD655=0,"",INDEX(Output_Win!AA$2:AA$243,$AD655)))))</f>
        <v/>
      </c>
      <c r="Y655" s="80">
        <f>IFERROR(MATCH($A655,CSV!$A$2:$A$510,0),0)</f>
        <v>0</v>
      </c>
      <c r="Z655" s="80">
        <f>IFERROR(MATCH($A655,Output_Mac!$A$2:$A$500,0),0)</f>
        <v>0</v>
      </c>
      <c r="AA655" s="80">
        <f>IFERROR(MATCH($A655,My_Audit!$A$2:$A$456,0),0)</f>
        <v>0</v>
      </c>
      <c r="AB655" s="80">
        <f>IFERROR(MATCH($C655,My_Audit!$B$2:$B$456,0),0)</f>
        <v>0</v>
      </c>
      <c r="AC655" s="80">
        <f>IFERROR(MATCH($E655,Models!$I$2:$I$605,0),0)</f>
        <v>0</v>
      </c>
      <c r="AD655" s="80">
        <f>IFERROR(MATCH($A655,Output_Win!$A$2:$A$243,0),0)</f>
        <v>0</v>
      </c>
    </row>
    <row r="656" spans="1:30">
      <c r="A656" s="40" t="str">
        <f>_xlfn.TEXTJOIN("",TRUE,Input!$A$4,TEXT(ROW(My_Audit!A655)+Input!$A$8-1,"00"))</f>
        <v>W5043</v>
      </c>
      <c r="B656" s="40" t="str">
        <f>_xlfn.TEXTJOIN("-",TRUE,"ITD",Input!$A$2,A656)</f>
        <v>ITD-SHR11749-W5043</v>
      </c>
      <c r="C656" s="41" t="str" cm="1">
        <f t="array" ref="C656">IF(($Y656+$Z656+$AA656+$AD656)=0,"",IFERROR(_xlfn.LET(_xlpm.CSVVal,IF($Y656=0,"",INDEX(CSV!B$2:B$510,$Y656)),_xlpm.MacVal,IF($Z656=0,"",INDEX(Output_Mac!B$2:B$500,$Z656)),_xlpm.WinVal,IF($AD656=0,"",INDEX(Output_Win!B$2:B$243,$AD656)),_xlpm.MyAuditVal,IF($AA656=0,"",INDEX(My_Audit!B$2:B$456,$AA656)),_xlfn.IFS(_xlpm.MyAuditVal&lt;&gt;"",_xlpm.MyAuditVal,_xlpm.MacVal&lt;&gt;"",_xlpm.MacVal,_xlpm.WinVal&lt;&gt;"",_xlpm.WinVal,_xlpm.CSVVal&lt;&gt;"",_xlpm.CSVVal)),""))</f>
        <v/>
      </c>
      <c r="D656" s="41" t="str" cm="1">
        <f t="array" ref="D656">IF(($Y656+$Z656+$AA656+$AD656)=0,"",IFERROR(_xlfn.LET(_xlpm.CSVVal,IF($Y656=0,"",INDEX(CSV!C$2:C$510,$Y656)),_xlpm.MacVal,IF($Z656=0,"",INDEX(Output_Mac!D$2:D$500,$Z656)),_xlpm.WinVal,IF($AD656=0,"",INDEX(Output_Win!D$2:D$243,$AD656)),_xlpm.MyAuditVal,IF($AA656=0,"",INDEX(My_Audit!C$2:C$456,$AA656)),_xlfn.IFS(_xlpm.MyAuditVal&lt;&gt;"",_xlpm.MyAuditVal,_xlpm.MacVal&lt;&gt;"",_xlpm.MacVal,_xlpm.WinVal&lt;&gt;"",_xlpm.WinVal,_xlpm.CSVVal&lt;&gt;"",_xlpm.CSVVal)),""))</f>
        <v/>
      </c>
      <c r="E656" s="41" t="str" cm="1">
        <f t="array" ref="E656">IF(($Y656+$Z656+$AA656+$AD656)=0,"",IFERROR(_xlfn.LET(_xlpm.CSVVal,IF($Y656=0,"",INDEX(CSV!E$2:E$510,$Y656)),_xlpm.MacVal,IF($Z656=0,"",INDEX(Output_Mac!C$2:C$500,$Z656)),_xlpm.WinVal,IF($AD656=0,"",INDEX(Output_Win!C$2:C$243,$AD656)),_xlpm.MyAuditVal,IF($AA656=0,"",INDEX(My_Audit!D$2:D$456,$AA656)),_xlfn.IFS(_xlpm.MyAuditVal&lt;&gt;"",_xlpm.MyAuditVal,_xlpm.MacVal&lt;&gt;"",_xlpm.MacVal,_xlpm.WinVal&lt;&gt;"",_xlpm.WinVal,_xlpm.CSVVal&lt;&gt;"",_xlpm.CSVVal)),""))</f>
        <v/>
      </c>
      <c r="F656" s="41" t="str" cm="1">
        <f t="array" ref="F656">IF(($Y656+$Z656+$AA656+$AD656)=0,"",IFERROR(_xlfn.LET(_xlpm.CSVVal,IF($Y656=0,"",INDEX(CSV!F$2:F$510,$Y656)),_xlpm.MacVal,IF($Z656=0,"",INDEX(Output_Mac!E$2:E$500,$Z656)),_xlpm.WinVal,IF($AD656=0,"",INDEX(Output_Win!E$2:E$243,$AD656)),_xlpm.MyAuditVal,IF($AA656=0,"",INDEX(My_Audit!E$2:E$456,$AA656)),_xlfn.IFS(_xlpm.MyAuditVal&lt;&gt;"",_xlpm.MyAuditVal,_xlpm.MacVal&lt;&gt;"",_xlpm.MacVal,_xlpm.WinVal&lt;&gt;"",_xlpm.WinVal,_xlpm.CSVVal&lt;&gt;"",PROPER(_xlpm.CSVVal))),""))</f>
        <v/>
      </c>
      <c r="G656" s="41" t="str" cm="1">
        <f t="array" ref="G656">IF(($Y656+$Z656+$AA656+$AD656)=0,"",IFERROR(_xlfn.LET(_xlpm.CSVVal,IF($Y656=0,"",INDEX(CSV!G$2:G$510,$Y656)),_xlpm.MacVal,IF($Z656=0,"",INDEX(Output_Mac!G$2:G$500,$Z656)),_xlpm.WinVal,IF($AD656=0,"",INDEX(Output_Win!G$2:G$243,$AD656)),_xlpm.MyAuditVal,IF($AA656=0,"",INDEX(My_Audit!F$2:F$456,$AA656)),_xlfn.IFS(_xlpm.MyAuditVal&lt;&gt;"",_xlpm.MyAuditVal,_xlpm.MacVal&lt;&gt;"",_xlpm.MacVal,_xlpm.WinVal&lt;&gt;"",_xlpm.WinVal,_xlpm.CSVVal&lt;&gt;"",_xlpm.CSVVal)),""))</f>
        <v/>
      </c>
      <c r="H656" s="41" t="str" cm="1">
        <f t="array" ref="H656">IF($Z656&gt;0,INDEX(Output_Mac!H$2:H$500,$Z656),IF($AD656&gt;0,INDEX(Output_Win!H$2:H$243,$AD656),IF($AA656&gt;0,_xlfn.LET(_xlpm.MyAuditVal,INDEX(My_Audit!G$2:G$456,$AA656),IF(_xlpm.MyAuditVal=0,"",_xlpm.MyAuditVal)),"")))</f>
        <v/>
      </c>
      <c r="I656" s="41" t="str" cm="1">
        <f t="array" ref="I656">IF(($Y656+$Z656+$AA656+$AD656)=0,"",IFERROR(_xlfn.LET(_xlpm.CSVVal,IF($Y656=0,"",INDEX(CSV!H$2:H$510,$Y656)),_xlpm.MacVal,IF($Z656=0,"",INDEX(Output_Mac!I$2:I$500,$Z656)),_xlpm.WinVal,IF($AD656=0,"",INDEX(Output_Win!I$2:I$243,$AD656)),_xlpm.MyAuditVal,IF($AA656=0,"",INDEX(My_Audit!H$2:H$456,$AA656)),_xlfn.IFS(_xlpm.MyAuditVal&lt;&gt;"",_xlpm.MyAuditVal,_xlpm.MacVal&lt;&gt;"",_xlpm.MacVal,_xlpm.WinVal&lt;&gt;"",_xlpm.WinVal,_xlpm.CSVVal&lt;&gt;"",_xlpm.CSVVal)),""))</f>
        <v/>
      </c>
      <c r="J656" s="41" t="str" cm="1">
        <f t="array" ref="J656">IF(($Y656+$Z656+$AA656+$AD656)=0,"",IFERROR(_xlfn.LET(_xlpm.CSVVal,IF($Y656=0,"",INDEX(CSV!J$2:J$510,$Y656)),_xlpm.MacVal,IF($Z656=0,"",INDEX(Output_Mac!J$2:J$500,$Z656)),_xlpm.WinVal,IF($AD656=0,"",INDEX(Output_Win!J$2:J$243,$AD656)),_xlpm.MyAuditVal,IF($AA656=0,"",INDEX(My_Audit!I$2:I$456,$AA656)),_xlfn.IFS(_xlpm.MyAuditVal&lt;&gt;"",_xlpm.MyAuditVal,_xlpm.MacVal&lt;&gt;"",_xlpm.MacVal,_xlpm.WinVal&lt;&gt;"",_xlpm.WinVal,_xlpm.CSVVal&lt;&gt;"",_xlpm.CSVVal)),""))</f>
        <v/>
      </c>
      <c r="K656" s="41" t="str" cm="1">
        <f t="array" ref="K656">IF(($Y656+$Z656+$AA656+$AD656)=0,"",IFERROR(_xlfn.LET(_xlpm.CSVVal,IF($Y656=0,"",INDEX(CSV!N$2:N$510,$Y656)),_xlpm.MacVal,IF($Z656=0,"",INDEX(Output_Mac!L$2:L$500,$Z656)),_xlpm.WinVal,IF($AD656=0,"",INDEX(Output_Win!L$2:L$243,$AD656)),_xlpm.MyAuditVal,IF($AA656=0,"",INDEX(My_Audit!J$2:J$456,$AA656)),_xlfn.IFS(_xlpm.MyAuditVal&lt;&gt;"",_xlpm.MyAuditVal,_xlpm.MacVal&lt;&gt;"",_xlpm.MacVal,_xlpm.WinVal&lt;&gt;"",_xlpm.WinVal,_xlpm.CSVVal&lt;&gt;"",_xlpm.CSVVal)),""))</f>
        <v/>
      </c>
      <c r="L656" s="41" t="str" cm="1">
        <f t="array" ref="L656">IF(($Y656+$Z656+$AA656+$AD656)=0,"",IFERROR(_xlfn.LET(_xlpm.CSVVal,IF($Y656=0,"",INDEX(CSV!Q$2:Q$510,$Y656)),_xlpm.MacVal,IF($Z656=0,"",INDEX(Output_Mac!M$2:M$500,$Z656)),_xlpm.WinVal,IF($AD656=0,"",INDEX(Output_Win!M$2:M$243,$AD656)),_xlpm.MyAuditVal,IF($AA656=0,"",INDEX(My_Audit!K$2:K$456,$AA656)),_xlfn.IFS(_xlpm.MyAuditVal&lt;&gt;"",_xlpm.MyAuditVal,_xlpm.MacVal&lt;&gt;"",_xlpm.MacVal,_xlpm.WinVal&lt;&gt;"",_xlpm.WinVal,_xlpm.CSVVal&lt;&gt;"",_xlpm.CSVVal)),""))</f>
        <v/>
      </c>
      <c r="M656" s="41" t="str" cm="1">
        <f t="array" ref="M656">IF(($Y656+$Z656+$AA656+$AD656)=0,"",ExpandDiagCodes(_xlfn.TEXTJOIN(", ",TRUE,IF($AA656=0,"",INDEX(My_Audit!N$2:N$456,$AA656)),IF($Z656=0,"",INDEX(Output_Mac!S$2:S$500,$Z656)),IF($AD656=0,"",INDEX(Output_Win!S$2:S$243,$AD656)),IF($Y656=0,"",INDEX(CSV!AE$2:AE$510,$Y656)))))</f>
        <v/>
      </c>
      <c r="N656" s="41" t="str" cm="1">
        <f t="array" ref="N656">IF(($Y656+$Z656+$AA656+$AD656)=0,"",IFERROR(_xlfn.LET(_xlpm.CSVVal,IF($Y656=0,"",INDEX(CSV!AG$2:AG$510,$Y656)),_xlpm.MacVal,IF($Z656=0,"",INDEX(Output_Mac!T$2:T$500,$Z656)),_xlpm.WinVal,IF($AD656=0,"",INDEX(Output_Win!T$2:T$243,$AD656)),_xlpm.MyAuditVal,IF($AA656=0,"",INDEX(My_Audit!O$2:O$456,$AA656)),_xlfn.IFS(_xlpm.MyAuditVal&lt;&gt;"",_xlpm.MyAuditVal,_xlpm.MacVal&lt;&gt;"",_xlpm.MacVal,_xlpm.WinVal&lt;&gt;"",_xlpm.WinVal,_xlpm.CSVVal&lt;&gt;"",_xlpm.CSVVal)),""))</f>
        <v/>
      </c>
      <c r="O656" s="40" t="str" cm="1">
        <f t="array" ref="O656">IF($AB656=0,"",INDEX(My_Audit!P$2:P$456,$AB656))&amp;""</f>
        <v/>
      </c>
      <c r="P656" s="40"/>
      <c r="Q656" s="41" t="str">
        <f>IF(LEFT(N656,4)="Pass","Nist SP 800-88",My_Audit!R656)&amp;""</f>
        <v/>
      </c>
      <c r="R656" s="40"/>
      <c r="S656" s="40"/>
      <c r="T656" s="41" t="str" cm="1">
        <f t="array" ref="T656">IF($AC656=0,"",INDEX(Models!J$2:J$605,$AC656))</f>
        <v/>
      </c>
      <c r="U656" s="40"/>
      <c r="V656" s="40"/>
      <c r="W656" s="79" t="str" cm="1">
        <f t="array" ref="W656">IF(($Z656+$AA656+$AD656)=0,"",ExpandDiagCodes(_xlfn.TEXTJOIN(", ",TRUE,IF($AA656=0,"",INDEX(My_Audit!L$2:L$456,$AA656)),IF($Z656=0,"",INDEX(Output_Mac!AA$2:AA$500,$Z656)),IF($AD656=0,"",INDEX(Output_Win!AA$2:AA$243,$AD656)))))</f>
        <v/>
      </c>
      <c r="Y656" s="80">
        <f>IFERROR(MATCH($A656,CSV!$A$2:$A$510,0),0)</f>
        <v>0</v>
      </c>
      <c r="Z656" s="80">
        <f>IFERROR(MATCH($A656,Output_Mac!$A$2:$A$500,0),0)</f>
        <v>0</v>
      </c>
      <c r="AA656" s="80">
        <f>IFERROR(MATCH($A656,My_Audit!$A$2:$A$456,0),0)</f>
        <v>0</v>
      </c>
      <c r="AB656" s="80">
        <f>IFERROR(MATCH($C656,My_Audit!$B$2:$B$456,0),0)</f>
        <v>0</v>
      </c>
      <c r="AC656" s="80">
        <f>IFERROR(MATCH($E656,Models!$I$2:$I$605,0),0)</f>
        <v>0</v>
      </c>
      <c r="AD656" s="80">
        <f>IFERROR(MATCH($A656,Output_Win!$A$2:$A$243,0),0)</f>
        <v>0</v>
      </c>
    </row>
    <row r="657" spans="1:30">
      <c r="A657" s="40" t="str">
        <f>_xlfn.TEXTJOIN("",TRUE,Input!$A$4,TEXT(ROW(My_Audit!A656)+Input!$A$8-1,"00"))</f>
        <v>W5044</v>
      </c>
      <c r="B657" s="40" t="str">
        <f>_xlfn.TEXTJOIN("-",TRUE,"ITD",Input!$A$2,A657)</f>
        <v>ITD-SHR11749-W5044</v>
      </c>
      <c r="C657" s="41" t="str" cm="1">
        <f t="array" ref="C657">IF(($Y657+$Z657+$AA657+$AD657)=0,"",IFERROR(_xlfn.LET(_xlpm.CSVVal,IF($Y657=0,"",INDEX(CSV!B$2:B$510,$Y657)),_xlpm.MacVal,IF($Z657=0,"",INDEX(Output_Mac!B$2:B$500,$Z657)),_xlpm.WinVal,IF($AD657=0,"",INDEX(Output_Win!B$2:B$243,$AD657)),_xlpm.MyAuditVal,IF($AA657=0,"",INDEX(My_Audit!B$2:B$456,$AA657)),_xlfn.IFS(_xlpm.MyAuditVal&lt;&gt;"",_xlpm.MyAuditVal,_xlpm.MacVal&lt;&gt;"",_xlpm.MacVal,_xlpm.WinVal&lt;&gt;"",_xlpm.WinVal,_xlpm.CSVVal&lt;&gt;"",_xlpm.CSVVal)),""))</f>
        <v/>
      </c>
      <c r="D657" s="41" t="str" cm="1">
        <f t="array" ref="D657">IF(($Y657+$Z657+$AA657+$AD657)=0,"",IFERROR(_xlfn.LET(_xlpm.CSVVal,IF($Y657=0,"",INDEX(CSV!C$2:C$510,$Y657)),_xlpm.MacVal,IF($Z657=0,"",INDEX(Output_Mac!D$2:D$500,$Z657)),_xlpm.WinVal,IF($AD657=0,"",INDEX(Output_Win!D$2:D$243,$AD657)),_xlpm.MyAuditVal,IF($AA657=0,"",INDEX(My_Audit!C$2:C$456,$AA657)),_xlfn.IFS(_xlpm.MyAuditVal&lt;&gt;"",_xlpm.MyAuditVal,_xlpm.MacVal&lt;&gt;"",_xlpm.MacVal,_xlpm.WinVal&lt;&gt;"",_xlpm.WinVal,_xlpm.CSVVal&lt;&gt;"",_xlpm.CSVVal)),""))</f>
        <v/>
      </c>
      <c r="E657" s="41" t="str" cm="1">
        <f t="array" ref="E657">IF(($Y657+$Z657+$AA657+$AD657)=0,"",IFERROR(_xlfn.LET(_xlpm.CSVVal,IF($Y657=0,"",INDEX(CSV!E$2:E$510,$Y657)),_xlpm.MacVal,IF($Z657=0,"",INDEX(Output_Mac!C$2:C$500,$Z657)),_xlpm.WinVal,IF($AD657=0,"",INDEX(Output_Win!C$2:C$243,$AD657)),_xlpm.MyAuditVal,IF($AA657=0,"",INDEX(My_Audit!D$2:D$456,$AA657)),_xlfn.IFS(_xlpm.MyAuditVal&lt;&gt;"",_xlpm.MyAuditVal,_xlpm.MacVal&lt;&gt;"",_xlpm.MacVal,_xlpm.WinVal&lt;&gt;"",_xlpm.WinVal,_xlpm.CSVVal&lt;&gt;"",_xlpm.CSVVal)),""))</f>
        <v/>
      </c>
      <c r="F657" s="41" t="str" cm="1">
        <f t="array" ref="F657">IF(($Y657+$Z657+$AA657+$AD657)=0,"",IFERROR(_xlfn.LET(_xlpm.CSVVal,IF($Y657=0,"",INDEX(CSV!F$2:F$510,$Y657)),_xlpm.MacVal,IF($Z657=0,"",INDEX(Output_Mac!E$2:E$500,$Z657)),_xlpm.WinVal,IF($AD657=0,"",INDEX(Output_Win!E$2:E$243,$AD657)),_xlpm.MyAuditVal,IF($AA657=0,"",INDEX(My_Audit!E$2:E$456,$AA657)),_xlfn.IFS(_xlpm.MyAuditVal&lt;&gt;"",_xlpm.MyAuditVal,_xlpm.MacVal&lt;&gt;"",_xlpm.MacVal,_xlpm.WinVal&lt;&gt;"",_xlpm.WinVal,_xlpm.CSVVal&lt;&gt;"",PROPER(_xlpm.CSVVal))),""))</f>
        <v/>
      </c>
      <c r="G657" s="41" t="str" cm="1">
        <f t="array" ref="G657">IF(($Y657+$Z657+$AA657+$AD657)=0,"",IFERROR(_xlfn.LET(_xlpm.CSVVal,IF($Y657=0,"",INDEX(CSV!G$2:G$510,$Y657)),_xlpm.MacVal,IF($Z657=0,"",INDEX(Output_Mac!G$2:G$500,$Z657)),_xlpm.WinVal,IF($AD657=0,"",INDEX(Output_Win!G$2:G$243,$AD657)),_xlpm.MyAuditVal,IF($AA657=0,"",INDEX(My_Audit!F$2:F$456,$AA657)),_xlfn.IFS(_xlpm.MyAuditVal&lt;&gt;"",_xlpm.MyAuditVal,_xlpm.MacVal&lt;&gt;"",_xlpm.MacVal,_xlpm.WinVal&lt;&gt;"",_xlpm.WinVal,_xlpm.CSVVal&lt;&gt;"",_xlpm.CSVVal)),""))</f>
        <v/>
      </c>
      <c r="H657" s="41" t="str" cm="1">
        <f t="array" ref="H657">IF($Z657&gt;0,INDEX(Output_Mac!H$2:H$500,$Z657),IF($AD657&gt;0,INDEX(Output_Win!H$2:H$243,$AD657),IF($AA657&gt;0,_xlfn.LET(_xlpm.MyAuditVal,INDEX(My_Audit!G$2:G$456,$AA657),IF(_xlpm.MyAuditVal=0,"",_xlpm.MyAuditVal)),"")))</f>
        <v/>
      </c>
      <c r="I657" s="41" t="str" cm="1">
        <f t="array" ref="I657">IF(($Y657+$Z657+$AA657+$AD657)=0,"",IFERROR(_xlfn.LET(_xlpm.CSVVal,IF($Y657=0,"",INDEX(CSV!H$2:H$510,$Y657)),_xlpm.MacVal,IF($Z657=0,"",INDEX(Output_Mac!I$2:I$500,$Z657)),_xlpm.WinVal,IF($AD657=0,"",INDEX(Output_Win!I$2:I$243,$AD657)),_xlpm.MyAuditVal,IF($AA657=0,"",INDEX(My_Audit!H$2:H$456,$AA657)),_xlfn.IFS(_xlpm.MyAuditVal&lt;&gt;"",_xlpm.MyAuditVal,_xlpm.MacVal&lt;&gt;"",_xlpm.MacVal,_xlpm.WinVal&lt;&gt;"",_xlpm.WinVal,_xlpm.CSVVal&lt;&gt;"",_xlpm.CSVVal)),""))</f>
        <v/>
      </c>
      <c r="J657" s="41" t="str" cm="1">
        <f t="array" ref="J657">IF(($Y657+$Z657+$AA657+$AD657)=0,"",IFERROR(_xlfn.LET(_xlpm.CSVVal,IF($Y657=0,"",INDEX(CSV!J$2:J$510,$Y657)),_xlpm.MacVal,IF($Z657=0,"",INDEX(Output_Mac!J$2:J$500,$Z657)),_xlpm.WinVal,IF($AD657=0,"",INDEX(Output_Win!J$2:J$243,$AD657)),_xlpm.MyAuditVal,IF($AA657=0,"",INDEX(My_Audit!I$2:I$456,$AA657)),_xlfn.IFS(_xlpm.MyAuditVal&lt;&gt;"",_xlpm.MyAuditVal,_xlpm.MacVal&lt;&gt;"",_xlpm.MacVal,_xlpm.WinVal&lt;&gt;"",_xlpm.WinVal,_xlpm.CSVVal&lt;&gt;"",_xlpm.CSVVal)),""))</f>
        <v/>
      </c>
      <c r="K657" s="41" t="str" cm="1">
        <f t="array" ref="K657">IF(($Y657+$Z657+$AA657+$AD657)=0,"",IFERROR(_xlfn.LET(_xlpm.CSVVal,IF($Y657=0,"",INDEX(CSV!N$2:N$510,$Y657)),_xlpm.MacVal,IF($Z657=0,"",INDEX(Output_Mac!L$2:L$500,$Z657)),_xlpm.WinVal,IF($AD657=0,"",INDEX(Output_Win!L$2:L$243,$AD657)),_xlpm.MyAuditVal,IF($AA657=0,"",INDEX(My_Audit!J$2:J$456,$AA657)),_xlfn.IFS(_xlpm.MyAuditVal&lt;&gt;"",_xlpm.MyAuditVal,_xlpm.MacVal&lt;&gt;"",_xlpm.MacVal,_xlpm.WinVal&lt;&gt;"",_xlpm.WinVal,_xlpm.CSVVal&lt;&gt;"",_xlpm.CSVVal)),""))</f>
        <v/>
      </c>
      <c r="L657" s="41" t="str" cm="1">
        <f t="array" ref="L657">IF(($Y657+$Z657+$AA657+$AD657)=0,"",IFERROR(_xlfn.LET(_xlpm.CSVVal,IF($Y657=0,"",INDEX(CSV!Q$2:Q$510,$Y657)),_xlpm.MacVal,IF($Z657=0,"",INDEX(Output_Mac!M$2:M$500,$Z657)),_xlpm.WinVal,IF($AD657=0,"",INDEX(Output_Win!M$2:M$243,$AD657)),_xlpm.MyAuditVal,IF($AA657=0,"",INDEX(My_Audit!K$2:K$456,$AA657)),_xlfn.IFS(_xlpm.MyAuditVal&lt;&gt;"",_xlpm.MyAuditVal,_xlpm.MacVal&lt;&gt;"",_xlpm.MacVal,_xlpm.WinVal&lt;&gt;"",_xlpm.WinVal,_xlpm.CSVVal&lt;&gt;"",_xlpm.CSVVal)),""))</f>
        <v/>
      </c>
      <c r="M657" s="41" t="str" cm="1">
        <f t="array" ref="M657">IF(($Y657+$Z657+$AA657+$AD657)=0,"",ExpandDiagCodes(_xlfn.TEXTJOIN(", ",TRUE,IF($AA657=0,"",INDEX(My_Audit!N$2:N$456,$AA657)),IF($Z657=0,"",INDEX(Output_Mac!S$2:S$500,$Z657)),IF($AD657=0,"",INDEX(Output_Win!S$2:S$243,$AD657)),IF($Y657=0,"",INDEX(CSV!AE$2:AE$510,$Y657)))))</f>
        <v/>
      </c>
      <c r="N657" s="41" t="str" cm="1">
        <f t="array" ref="N657">IF(($Y657+$Z657+$AA657+$AD657)=0,"",IFERROR(_xlfn.LET(_xlpm.CSVVal,IF($Y657=0,"",INDEX(CSV!AG$2:AG$510,$Y657)),_xlpm.MacVal,IF($Z657=0,"",INDEX(Output_Mac!T$2:T$500,$Z657)),_xlpm.WinVal,IF($AD657=0,"",INDEX(Output_Win!T$2:T$243,$AD657)),_xlpm.MyAuditVal,IF($AA657=0,"",INDEX(My_Audit!O$2:O$456,$AA657)),_xlfn.IFS(_xlpm.MyAuditVal&lt;&gt;"",_xlpm.MyAuditVal,_xlpm.MacVal&lt;&gt;"",_xlpm.MacVal,_xlpm.WinVal&lt;&gt;"",_xlpm.WinVal,_xlpm.CSVVal&lt;&gt;"",_xlpm.CSVVal)),""))</f>
        <v/>
      </c>
      <c r="O657" s="40" t="str" cm="1">
        <f t="array" ref="O657">IF($AB657=0,"",INDEX(My_Audit!P$2:P$456,$AB657))&amp;""</f>
        <v/>
      </c>
      <c r="P657" s="40"/>
      <c r="Q657" s="41" t="str">
        <f>IF(LEFT(N657,4)="Pass","Nist SP 800-88",My_Audit!R657)&amp;""</f>
        <v/>
      </c>
      <c r="R657" s="40"/>
      <c r="S657" s="40"/>
      <c r="T657" s="41" t="str" cm="1">
        <f t="array" ref="T657">IF($AC657=0,"",INDEX(Models!J$2:J$605,$AC657))</f>
        <v/>
      </c>
      <c r="U657" s="40"/>
      <c r="V657" s="40"/>
      <c r="W657" s="79" t="str" cm="1">
        <f t="array" ref="W657">IF(($Z657+$AA657+$AD657)=0,"",ExpandDiagCodes(_xlfn.TEXTJOIN(", ",TRUE,IF($AA657=0,"",INDEX(My_Audit!L$2:L$456,$AA657)),IF($Z657=0,"",INDEX(Output_Mac!AA$2:AA$500,$Z657)),IF($AD657=0,"",INDEX(Output_Win!AA$2:AA$243,$AD657)))))</f>
        <v/>
      </c>
      <c r="Y657" s="80">
        <f>IFERROR(MATCH($A657,CSV!$A$2:$A$510,0),0)</f>
        <v>0</v>
      </c>
      <c r="Z657" s="80">
        <f>IFERROR(MATCH($A657,Output_Mac!$A$2:$A$500,0),0)</f>
        <v>0</v>
      </c>
      <c r="AA657" s="80">
        <f>IFERROR(MATCH($A657,My_Audit!$A$2:$A$456,0),0)</f>
        <v>0</v>
      </c>
      <c r="AB657" s="80">
        <f>IFERROR(MATCH($C657,My_Audit!$B$2:$B$456,0),0)</f>
        <v>0</v>
      </c>
      <c r="AC657" s="80">
        <f>IFERROR(MATCH($E657,Models!$I$2:$I$605,0),0)</f>
        <v>0</v>
      </c>
      <c r="AD657" s="80">
        <f>IFERROR(MATCH($A657,Output_Win!$A$2:$A$243,0),0)</f>
        <v>0</v>
      </c>
    </row>
    <row r="658" spans="1:30">
      <c r="A658" s="40" t="str">
        <f>_xlfn.TEXTJOIN("",TRUE,Input!$A$4,TEXT(ROW(My_Audit!A657)+Input!$A$8-1,"00"))</f>
        <v>W5045</v>
      </c>
      <c r="B658" s="40" t="str">
        <f>_xlfn.TEXTJOIN("-",TRUE,"ITD",Input!$A$2,A658)</f>
        <v>ITD-SHR11749-W5045</v>
      </c>
      <c r="C658" s="41" t="str" cm="1">
        <f t="array" ref="C658">IF(($Y658+$Z658+$AA658+$AD658)=0,"",IFERROR(_xlfn.LET(_xlpm.CSVVal,IF($Y658=0,"",INDEX(CSV!B$2:B$510,$Y658)),_xlpm.MacVal,IF($Z658=0,"",INDEX(Output_Mac!B$2:B$500,$Z658)),_xlpm.WinVal,IF($AD658=0,"",INDEX(Output_Win!B$2:B$243,$AD658)),_xlpm.MyAuditVal,IF($AA658=0,"",INDEX(My_Audit!B$2:B$456,$AA658)),_xlfn.IFS(_xlpm.MyAuditVal&lt;&gt;"",_xlpm.MyAuditVal,_xlpm.MacVal&lt;&gt;"",_xlpm.MacVal,_xlpm.WinVal&lt;&gt;"",_xlpm.WinVal,_xlpm.CSVVal&lt;&gt;"",_xlpm.CSVVal)),""))</f>
        <v/>
      </c>
      <c r="D658" s="41" t="str" cm="1">
        <f t="array" ref="D658">IF(($Y658+$Z658+$AA658+$AD658)=0,"",IFERROR(_xlfn.LET(_xlpm.CSVVal,IF($Y658=0,"",INDEX(CSV!C$2:C$510,$Y658)),_xlpm.MacVal,IF($Z658=0,"",INDEX(Output_Mac!D$2:D$500,$Z658)),_xlpm.WinVal,IF($AD658=0,"",INDEX(Output_Win!D$2:D$243,$AD658)),_xlpm.MyAuditVal,IF($AA658=0,"",INDEX(My_Audit!C$2:C$456,$AA658)),_xlfn.IFS(_xlpm.MyAuditVal&lt;&gt;"",_xlpm.MyAuditVal,_xlpm.MacVal&lt;&gt;"",_xlpm.MacVal,_xlpm.WinVal&lt;&gt;"",_xlpm.WinVal,_xlpm.CSVVal&lt;&gt;"",_xlpm.CSVVal)),""))</f>
        <v/>
      </c>
      <c r="E658" s="41" t="str" cm="1">
        <f t="array" ref="E658">IF(($Y658+$Z658+$AA658+$AD658)=0,"",IFERROR(_xlfn.LET(_xlpm.CSVVal,IF($Y658=0,"",INDEX(CSV!E$2:E$510,$Y658)),_xlpm.MacVal,IF($Z658=0,"",INDEX(Output_Mac!C$2:C$500,$Z658)),_xlpm.WinVal,IF($AD658=0,"",INDEX(Output_Win!C$2:C$243,$AD658)),_xlpm.MyAuditVal,IF($AA658=0,"",INDEX(My_Audit!D$2:D$456,$AA658)),_xlfn.IFS(_xlpm.MyAuditVal&lt;&gt;"",_xlpm.MyAuditVal,_xlpm.MacVal&lt;&gt;"",_xlpm.MacVal,_xlpm.WinVal&lt;&gt;"",_xlpm.WinVal,_xlpm.CSVVal&lt;&gt;"",_xlpm.CSVVal)),""))</f>
        <v/>
      </c>
      <c r="F658" s="41" t="str" cm="1">
        <f t="array" ref="F658">IF(($Y658+$Z658+$AA658+$AD658)=0,"",IFERROR(_xlfn.LET(_xlpm.CSVVal,IF($Y658=0,"",INDEX(CSV!F$2:F$510,$Y658)),_xlpm.MacVal,IF($Z658=0,"",INDEX(Output_Mac!E$2:E$500,$Z658)),_xlpm.WinVal,IF($AD658=0,"",INDEX(Output_Win!E$2:E$243,$AD658)),_xlpm.MyAuditVal,IF($AA658=0,"",INDEX(My_Audit!E$2:E$456,$AA658)),_xlfn.IFS(_xlpm.MyAuditVal&lt;&gt;"",_xlpm.MyAuditVal,_xlpm.MacVal&lt;&gt;"",_xlpm.MacVal,_xlpm.WinVal&lt;&gt;"",_xlpm.WinVal,_xlpm.CSVVal&lt;&gt;"",PROPER(_xlpm.CSVVal))),""))</f>
        <v/>
      </c>
      <c r="G658" s="41" t="str" cm="1">
        <f t="array" ref="G658">IF(($Y658+$Z658+$AA658+$AD658)=0,"",IFERROR(_xlfn.LET(_xlpm.CSVVal,IF($Y658=0,"",INDEX(CSV!G$2:G$510,$Y658)),_xlpm.MacVal,IF($Z658=0,"",INDEX(Output_Mac!G$2:G$500,$Z658)),_xlpm.WinVal,IF($AD658=0,"",INDEX(Output_Win!G$2:G$243,$AD658)),_xlpm.MyAuditVal,IF($AA658=0,"",INDEX(My_Audit!F$2:F$456,$AA658)),_xlfn.IFS(_xlpm.MyAuditVal&lt;&gt;"",_xlpm.MyAuditVal,_xlpm.MacVal&lt;&gt;"",_xlpm.MacVal,_xlpm.WinVal&lt;&gt;"",_xlpm.WinVal,_xlpm.CSVVal&lt;&gt;"",_xlpm.CSVVal)),""))</f>
        <v/>
      </c>
      <c r="H658" s="41" t="str" cm="1">
        <f t="array" ref="H658">IF($Z658&gt;0,INDEX(Output_Mac!H$2:H$500,$Z658),IF($AD658&gt;0,INDEX(Output_Win!H$2:H$243,$AD658),IF($AA658&gt;0,_xlfn.LET(_xlpm.MyAuditVal,INDEX(My_Audit!G$2:G$456,$AA658),IF(_xlpm.MyAuditVal=0,"",_xlpm.MyAuditVal)),"")))</f>
        <v/>
      </c>
      <c r="I658" s="41" t="str" cm="1">
        <f t="array" ref="I658">IF(($Y658+$Z658+$AA658+$AD658)=0,"",IFERROR(_xlfn.LET(_xlpm.CSVVal,IF($Y658=0,"",INDEX(CSV!H$2:H$510,$Y658)),_xlpm.MacVal,IF($Z658=0,"",INDEX(Output_Mac!I$2:I$500,$Z658)),_xlpm.WinVal,IF($AD658=0,"",INDEX(Output_Win!I$2:I$243,$AD658)),_xlpm.MyAuditVal,IF($AA658=0,"",INDEX(My_Audit!H$2:H$456,$AA658)),_xlfn.IFS(_xlpm.MyAuditVal&lt;&gt;"",_xlpm.MyAuditVal,_xlpm.MacVal&lt;&gt;"",_xlpm.MacVal,_xlpm.WinVal&lt;&gt;"",_xlpm.WinVal,_xlpm.CSVVal&lt;&gt;"",_xlpm.CSVVal)),""))</f>
        <v/>
      </c>
      <c r="J658" s="41" t="str" cm="1">
        <f t="array" ref="J658">IF(($Y658+$Z658+$AA658+$AD658)=0,"",IFERROR(_xlfn.LET(_xlpm.CSVVal,IF($Y658=0,"",INDEX(CSV!J$2:J$510,$Y658)),_xlpm.MacVal,IF($Z658=0,"",INDEX(Output_Mac!J$2:J$500,$Z658)),_xlpm.WinVal,IF($AD658=0,"",INDEX(Output_Win!J$2:J$243,$AD658)),_xlpm.MyAuditVal,IF($AA658=0,"",INDEX(My_Audit!I$2:I$456,$AA658)),_xlfn.IFS(_xlpm.MyAuditVal&lt;&gt;"",_xlpm.MyAuditVal,_xlpm.MacVal&lt;&gt;"",_xlpm.MacVal,_xlpm.WinVal&lt;&gt;"",_xlpm.WinVal,_xlpm.CSVVal&lt;&gt;"",_xlpm.CSVVal)),""))</f>
        <v/>
      </c>
      <c r="K658" s="41" t="str" cm="1">
        <f t="array" ref="K658">IF(($Y658+$Z658+$AA658+$AD658)=0,"",IFERROR(_xlfn.LET(_xlpm.CSVVal,IF($Y658=0,"",INDEX(CSV!N$2:N$510,$Y658)),_xlpm.MacVal,IF($Z658=0,"",INDEX(Output_Mac!L$2:L$500,$Z658)),_xlpm.WinVal,IF($AD658=0,"",INDEX(Output_Win!L$2:L$243,$AD658)),_xlpm.MyAuditVal,IF($AA658=0,"",INDEX(My_Audit!J$2:J$456,$AA658)),_xlfn.IFS(_xlpm.MyAuditVal&lt;&gt;"",_xlpm.MyAuditVal,_xlpm.MacVal&lt;&gt;"",_xlpm.MacVal,_xlpm.WinVal&lt;&gt;"",_xlpm.WinVal,_xlpm.CSVVal&lt;&gt;"",_xlpm.CSVVal)),""))</f>
        <v/>
      </c>
      <c r="L658" s="41" t="str" cm="1">
        <f t="array" ref="L658">IF(($Y658+$Z658+$AA658+$AD658)=0,"",IFERROR(_xlfn.LET(_xlpm.CSVVal,IF($Y658=0,"",INDEX(CSV!Q$2:Q$510,$Y658)),_xlpm.MacVal,IF($Z658=0,"",INDEX(Output_Mac!M$2:M$500,$Z658)),_xlpm.WinVal,IF($AD658=0,"",INDEX(Output_Win!M$2:M$243,$AD658)),_xlpm.MyAuditVal,IF($AA658=0,"",INDEX(My_Audit!K$2:K$456,$AA658)),_xlfn.IFS(_xlpm.MyAuditVal&lt;&gt;"",_xlpm.MyAuditVal,_xlpm.MacVal&lt;&gt;"",_xlpm.MacVal,_xlpm.WinVal&lt;&gt;"",_xlpm.WinVal,_xlpm.CSVVal&lt;&gt;"",_xlpm.CSVVal)),""))</f>
        <v/>
      </c>
      <c r="M658" s="41" t="str" cm="1">
        <f t="array" ref="M658">IF(($Y658+$Z658+$AA658+$AD658)=0,"",ExpandDiagCodes(_xlfn.TEXTJOIN(", ",TRUE,IF($AA658=0,"",INDEX(My_Audit!N$2:N$456,$AA658)),IF($Z658=0,"",INDEX(Output_Mac!S$2:S$500,$Z658)),IF($AD658=0,"",INDEX(Output_Win!S$2:S$243,$AD658)),IF($Y658=0,"",INDEX(CSV!AE$2:AE$510,$Y658)))))</f>
        <v/>
      </c>
      <c r="N658" s="41" t="str" cm="1">
        <f t="array" ref="N658">IF(($Y658+$Z658+$AA658+$AD658)=0,"",IFERROR(_xlfn.LET(_xlpm.CSVVal,IF($Y658=0,"",INDEX(CSV!AG$2:AG$510,$Y658)),_xlpm.MacVal,IF($Z658=0,"",INDEX(Output_Mac!T$2:T$500,$Z658)),_xlpm.WinVal,IF($AD658=0,"",INDEX(Output_Win!T$2:T$243,$AD658)),_xlpm.MyAuditVal,IF($AA658=0,"",INDEX(My_Audit!O$2:O$456,$AA658)),_xlfn.IFS(_xlpm.MyAuditVal&lt;&gt;"",_xlpm.MyAuditVal,_xlpm.MacVal&lt;&gt;"",_xlpm.MacVal,_xlpm.WinVal&lt;&gt;"",_xlpm.WinVal,_xlpm.CSVVal&lt;&gt;"",_xlpm.CSVVal)),""))</f>
        <v/>
      </c>
      <c r="O658" s="40" t="str" cm="1">
        <f t="array" ref="O658">IF($AB658=0,"",INDEX(My_Audit!P$2:P$456,$AB658))&amp;""</f>
        <v/>
      </c>
      <c r="P658" s="40"/>
      <c r="Q658" s="41" t="str">
        <f>IF(LEFT(N658,4)="Pass","Nist SP 800-88",My_Audit!R658)&amp;""</f>
        <v/>
      </c>
      <c r="R658" s="40"/>
      <c r="S658" s="40"/>
      <c r="T658" s="41" t="str" cm="1">
        <f t="array" ref="T658">IF($AC658=0,"",INDEX(Models!J$2:J$605,$AC658))</f>
        <v/>
      </c>
      <c r="U658" s="40"/>
      <c r="V658" s="40"/>
      <c r="W658" s="79" t="str" cm="1">
        <f t="array" ref="W658">IF(($Z658+$AA658+$AD658)=0,"",ExpandDiagCodes(_xlfn.TEXTJOIN(", ",TRUE,IF($AA658=0,"",INDEX(My_Audit!L$2:L$456,$AA658)),IF($Z658=0,"",INDEX(Output_Mac!AA$2:AA$500,$Z658)),IF($AD658=0,"",INDEX(Output_Win!AA$2:AA$243,$AD658)))))</f>
        <v/>
      </c>
      <c r="Y658" s="80">
        <f>IFERROR(MATCH($A658,CSV!$A$2:$A$510,0),0)</f>
        <v>0</v>
      </c>
      <c r="Z658" s="80">
        <f>IFERROR(MATCH($A658,Output_Mac!$A$2:$A$500,0),0)</f>
        <v>0</v>
      </c>
      <c r="AA658" s="80">
        <f>IFERROR(MATCH($A658,My_Audit!$A$2:$A$456,0),0)</f>
        <v>0</v>
      </c>
      <c r="AB658" s="80">
        <f>IFERROR(MATCH($C658,My_Audit!$B$2:$B$456,0),0)</f>
        <v>0</v>
      </c>
      <c r="AC658" s="80">
        <f>IFERROR(MATCH($E658,Models!$I$2:$I$605,0),0)</f>
        <v>0</v>
      </c>
      <c r="AD658" s="80">
        <f>IFERROR(MATCH($A658,Output_Win!$A$2:$A$243,0),0)</f>
        <v>0</v>
      </c>
    </row>
    <row r="659" spans="1:30">
      <c r="A659" s="40" t="str">
        <f>_xlfn.TEXTJOIN("",TRUE,Input!$A$4,TEXT(ROW(My_Audit!A658)+Input!$A$8-1,"00"))</f>
        <v>W5046</v>
      </c>
      <c r="B659" s="40" t="str">
        <f>_xlfn.TEXTJOIN("-",TRUE,"ITD",Input!$A$2,A659)</f>
        <v>ITD-SHR11749-W5046</v>
      </c>
      <c r="C659" s="41" t="str" cm="1">
        <f t="array" ref="C659">IF(($Y659+$Z659+$AA659+$AD659)=0,"",IFERROR(_xlfn.LET(_xlpm.CSVVal,IF($Y659=0,"",INDEX(CSV!B$2:B$510,$Y659)),_xlpm.MacVal,IF($Z659=0,"",INDEX(Output_Mac!B$2:B$500,$Z659)),_xlpm.WinVal,IF($AD659=0,"",INDEX(Output_Win!B$2:B$243,$AD659)),_xlpm.MyAuditVal,IF($AA659=0,"",INDEX(My_Audit!B$2:B$456,$AA659)),_xlfn.IFS(_xlpm.MyAuditVal&lt;&gt;"",_xlpm.MyAuditVal,_xlpm.MacVal&lt;&gt;"",_xlpm.MacVal,_xlpm.WinVal&lt;&gt;"",_xlpm.WinVal,_xlpm.CSVVal&lt;&gt;"",_xlpm.CSVVal)),""))</f>
        <v/>
      </c>
      <c r="D659" s="41" t="str" cm="1">
        <f t="array" ref="D659">IF(($Y659+$Z659+$AA659+$AD659)=0,"",IFERROR(_xlfn.LET(_xlpm.CSVVal,IF($Y659=0,"",INDEX(CSV!C$2:C$510,$Y659)),_xlpm.MacVal,IF($Z659=0,"",INDEX(Output_Mac!D$2:D$500,$Z659)),_xlpm.WinVal,IF($AD659=0,"",INDEX(Output_Win!D$2:D$243,$AD659)),_xlpm.MyAuditVal,IF($AA659=0,"",INDEX(My_Audit!C$2:C$456,$AA659)),_xlfn.IFS(_xlpm.MyAuditVal&lt;&gt;"",_xlpm.MyAuditVal,_xlpm.MacVal&lt;&gt;"",_xlpm.MacVal,_xlpm.WinVal&lt;&gt;"",_xlpm.WinVal,_xlpm.CSVVal&lt;&gt;"",_xlpm.CSVVal)),""))</f>
        <v/>
      </c>
      <c r="E659" s="41" t="str" cm="1">
        <f t="array" ref="E659">IF(($Y659+$Z659+$AA659+$AD659)=0,"",IFERROR(_xlfn.LET(_xlpm.CSVVal,IF($Y659=0,"",INDEX(CSV!E$2:E$510,$Y659)),_xlpm.MacVal,IF($Z659=0,"",INDEX(Output_Mac!C$2:C$500,$Z659)),_xlpm.WinVal,IF($AD659=0,"",INDEX(Output_Win!C$2:C$243,$AD659)),_xlpm.MyAuditVal,IF($AA659=0,"",INDEX(My_Audit!D$2:D$456,$AA659)),_xlfn.IFS(_xlpm.MyAuditVal&lt;&gt;"",_xlpm.MyAuditVal,_xlpm.MacVal&lt;&gt;"",_xlpm.MacVal,_xlpm.WinVal&lt;&gt;"",_xlpm.WinVal,_xlpm.CSVVal&lt;&gt;"",_xlpm.CSVVal)),""))</f>
        <v/>
      </c>
      <c r="F659" s="41" t="str" cm="1">
        <f t="array" ref="F659">IF(($Y659+$Z659+$AA659+$AD659)=0,"",IFERROR(_xlfn.LET(_xlpm.CSVVal,IF($Y659=0,"",INDEX(CSV!F$2:F$510,$Y659)),_xlpm.MacVal,IF($Z659=0,"",INDEX(Output_Mac!E$2:E$500,$Z659)),_xlpm.WinVal,IF($AD659=0,"",INDEX(Output_Win!E$2:E$243,$AD659)),_xlpm.MyAuditVal,IF($AA659=0,"",INDEX(My_Audit!E$2:E$456,$AA659)),_xlfn.IFS(_xlpm.MyAuditVal&lt;&gt;"",_xlpm.MyAuditVal,_xlpm.MacVal&lt;&gt;"",_xlpm.MacVal,_xlpm.WinVal&lt;&gt;"",_xlpm.WinVal,_xlpm.CSVVal&lt;&gt;"",PROPER(_xlpm.CSVVal))),""))</f>
        <v/>
      </c>
      <c r="G659" s="41" t="str" cm="1">
        <f t="array" ref="G659">IF(($Y659+$Z659+$AA659+$AD659)=0,"",IFERROR(_xlfn.LET(_xlpm.CSVVal,IF($Y659=0,"",INDEX(CSV!G$2:G$510,$Y659)),_xlpm.MacVal,IF($Z659=0,"",INDEX(Output_Mac!G$2:G$500,$Z659)),_xlpm.WinVal,IF($AD659=0,"",INDEX(Output_Win!G$2:G$243,$AD659)),_xlpm.MyAuditVal,IF($AA659=0,"",INDEX(My_Audit!F$2:F$456,$AA659)),_xlfn.IFS(_xlpm.MyAuditVal&lt;&gt;"",_xlpm.MyAuditVal,_xlpm.MacVal&lt;&gt;"",_xlpm.MacVal,_xlpm.WinVal&lt;&gt;"",_xlpm.WinVal,_xlpm.CSVVal&lt;&gt;"",_xlpm.CSVVal)),""))</f>
        <v/>
      </c>
      <c r="H659" s="41" t="str" cm="1">
        <f t="array" ref="H659">IF($Z659&gt;0,INDEX(Output_Mac!H$2:H$500,$Z659),IF($AD659&gt;0,INDEX(Output_Win!H$2:H$243,$AD659),IF($AA659&gt;0,_xlfn.LET(_xlpm.MyAuditVal,INDEX(My_Audit!G$2:G$456,$AA659),IF(_xlpm.MyAuditVal=0,"",_xlpm.MyAuditVal)),"")))</f>
        <v/>
      </c>
      <c r="I659" s="41" t="str" cm="1">
        <f t="array" ref="I659">IF(($Y659+$Z659+$AA659+$AD659)=0,"",IFERROR(_xlfn.LET(_xlpm.CSVVal,IF($Y659=0,"",INDEX(CSV!H$2:H$510,$Y659)),_xlpm.MacVal,IF($Z659=0,"",INDEX(Output_Mac!I$2:I$500,$Z659)),_xlpm.WinVal,IF($AD659=0,"",INDEX(Output_Win!I$2:I$243,$AD659)),_xlpm.MyAuditVal,IF($AA659=0,"",INDEX(My_Audit!H$2:H$456,$AA659)),_xlfn.IFS(_xlpm.MyAuditVal&lt;&gt;"",_xlpm.MyAuditVal,_xlpm.MacVal&lt;&gt;"",_xlpm.MacVal,_xlpm.WinVal&lt;&gt;"",_xlpm.WinVal,_xlpm.CSVVal&lt;&gt;"",_xlpm.CSVVal)),""))</f>
        <v/>
      </c>
      <c r="J659" s="41" t="str" cm="1">
        <f t="array" ref="J659">IF(($Y659+$Z659+$AA659+$AD659)=0,"",IFERROR(_xlfn.LET(_xlpm.CSVVal,IF($Y659=0,"",INDEX(CSV!J$2:J$510,$Y659)),_xlpm.MacVal,IF($Z659=0,"",INDEX(Output_Mac!J$2:J$500,$Z659)),_xlpm.WinVal,IF($AD659=0,"",INDEX(Output_Win!J$2:J$243,$AD659)),_xlpm.MyAuditVal,IF($AA659=0,"",INDEX(My_Audit!I$2:I$456,$AA659)),_xlfn.IFS(_xlpm.MyAuditVal&lt;&gt;"",_xlpm.MyAuditVal,_xlpm.MacVal&lt;&gt;"",_xlpm.MacVal,_xlpm.WinVal&lt;&gt;"",_xlpm.WinVal,_xlpm.CSVVal&lt;&gt;"",_xlpm.CSVVal)),""))</f>
        <v/>
      </c>
      <c r="K659" s="41" t="str" cm="1">
        <f t="array" ref="K659">IF(($Y659+$Z659+$AA659+$AD659)=0,"",IFERROR(_xlfn.LET(_xlpm.CSVVal,IF($Y659=0,"",INDEX(CSV!N$2:N$510,$Y659)),_xlpm.MacVal,IF($Z659=0,"",INDEX(Output_Mac!L$2:L$500,$Z659)),_xlpm.WinVal,IF($AD659=0,"",INDEX(Output_Win!L$2:L$243,$AD659)),_xlpm.MyAuditVal,IF($AA659=0,"",INDEX(My_Audit!J$2:J$456,$AA659)),_xlfn.IFS(_xlpm.MyAuditVal&lt;&gt;"",_xlpm.MyAuditVal,_xlpm.MacVal&lt;&gt;"",_xlpm.MacVal,_xlpm.WinVal&lt;&gt;"",_xlpm.WinVal,_xlpm.CSVVal&lt;&gt;"",_xlpm.CSVVal)),""))</f>
        <v/>
      </c>
      <c r="L659" s="41" t="str" cm="1">
        <f t="array" ref="L659">IF(($Y659+$Z659+$AA659+$AD659)=0,"",IFERROR(_xlfn.LET(_xlpm.CSVVal,IF($Y659=0,"",INDEX(CSV!Q$2:Q$510,$Y659)),_xlpm.MacVal,IF($Z659=0,"",INDEX(Output_Mac!M$2:M$500,$Z659)),_xlpm.WinVal,IF($AD659=0,"",INDEX(Output_Win!M$2:M$243,$AD659)),_xlpm.MyAuditVal,IF($AA659=0,"",INDEX(My_Audit!K$2:K$456,$AA659)),_xlfn.IFS(_xlpm.MyAuditVal&lt;&gt;"",_xlpm.MyAuditVal,_xlpm.MacVal&lt;&gt;"",_xlpm.MacVal,_xlpm.WinVal&lt;&gt;"",_xlpm.WinVal,_xlpm.CSVVal&lt;&gt;"",_xlpm.CSVVal)),""))</f>
        <v/>
      </c>
      <c r="M659" s="41" t="str" cm="1">
        <f t="array" ref="M659">IF(($Y659+$Z659+$AA659+$AD659)=0,"",ExpandDiagCodes(_xlfn.TEXTJOIN(", ",TRUE,IF($AA659=0,"",INDEX(My_Audit!N$2:N$456,$AA659)),IF($Z659=0,"",INDEX(Output_Mac!S$2:S$500,$Z659)),IF($AD659=0,"",INDEX(Output_Win!S$2:S$243,$AD659)),IF($Y659=0,"",INDEX(CSV!AE$2:AE$510,$Y659)))))</f>
        <v/>
      </c>
      <c r="N659" s="41" t="str" cm="1">
        <f t="array" ref="N659">IF(($Y659+$Z659+$AA659+$AD659)=0,"",IFERROR(_xlfn.LET(_xlpm.CSVVal,IF($Y659=0,"",INDEX(CSV!AG$2:AG$510,$Y659)),_xlpm.MacVal,IF($Z659=0,"",INDEX(Output_Mac!T$2:T$500,$Z659)),_xlpm.WinVal,IF($AD659=0,"",INDEX(Output_Win!T$2:T$243,$AD659)),_xlpm.MyAuditVal,IF($AA659=0,"",INDEX(My_Audit!O$2:O$456,$AA659)),_xlfn.IFS(_xlpm.MyAuditVal&lt;&gt;"",_xlpm.MyAuditVal,_xlpm.MacVal&lt;&gt;"",_xlpm.MacVal,_xlpm.WinVal&lt;&gt;"",_xlpm.WinVal,_xlpm.CSVVal&lt;&gt;"",_xlpm.CSVVal)),""))</f>
        <v/>
      </c>
      <c r="O659" s="40" t="str" cm="1">
        <f t="array" ref="O659">IF($AB659=0,"",INDEX(My_Audit!P$2:P$456,$AB659))&amp;""</f>
        <v/>
      </c>
      <c r="P659" s="40"/>
      <c r="Q659" s="41" t="str">
        <f>IF(LEFT(N659,4)="Pass","Nist SP 800-88",My_Audit!R659)&amp;""</f>
        <v/>
      </c>
      <c r="R659" s="40"/>
      <c r="S659" s="40"/>
      <c r="T659" s="41" t="str" cm="1">
        <f t="array" ref="T659">IF($AC659=0,"",INDEX(Models!J$2:J$605,$AC659))</f>
        <v/>
      </c>
      <c r="U659" s="40"/>
      <c r="V659" s="40"/>
      <c r="W659" s="79" t="str" cm="1">
        <f t="array" ref="W659">IF(($Z659+$AA659+$AD659)=0,"",ExpandDiagCodes(_xlfn.TEXTJOIN(", ",TRUE,IF($AA659=0,"",INDEX(My_Audit!L$2:L$456,$AA659)),IF($Z659=0,"",INDEX(Output_Mac!AA$2:AA$500,$Z659)),IF($AD659=0,"",INDEX(Output_Win!AA$2:AA$243,$AD659)))))</f>
        <v/>
      </c>
      <c r="Y659" s="80">
        <f>IFERROR(MATCH($A659,CSV!$A$2:$A$510,0),0)</f>
        <v>0</v>
      </c>
      <c r="Z659" s="80">
        <f>IFERROR(MATCH($A659,Output_Mac!$A$2:$A$500,0),0)</f>
        <v>0</v>
      </c>
      <c r="AA659" s="80">
        <f>IFERROR(MATCH($A659,My_Audit!$A$2:$A$456,0),0)</f>
        <v>0</v>
      </c>
      <c r="AB659" s="80">
        <f>IFERROR(MATCH($C659,My_Audit!$B$2:$B$456,0),0)</f>
        <v>0</v>
      </c>
      <c r="AC659" s="80">
        <f>IFERROR(MATCH($E659,Models!$I$2:$I$605,0),0)</f>
        <v>0</v>
      </c>
      <c r="AD659" s="80">
        <f>IFERROR(MATCH($A659,Output_Win!$A$2:$A$243,0),0)</f>
        <v>0</v>
      </c>
    </row>
    <row r="660" spans="1:30">
      <c r="A660" s="40" t="str">
        <f>_xlfn.TEXTJOIN("",TRUE,Input!$A$4,TEXT(ROW(My_Audit!A659)+Input!$A$8-1,"00"))</f>
        <v>W5047</v>
      </c>
      <c r="B660" s="40" t="str">
        <f>_xlfn.TEXTJOIN("-",TRUE,"ITD",Input!$A$2,A660)</f>
        <v>ITD-SHR11749-W5047</v>
      </c>
      <c r="C660" s="41" t="str" cm="1">
        <f t="array" ref="C660">IF(($Y660+$Z660+$AA660+$AD660)=0,"",IFERROR(_xlfn.LET(_xlpm.CSVVal,IF($Y660=0,"",INDEX(CSV!B$2:B$510,$Y660)),_xlpm.MacVal,IF($Z660=0,"",INDEX(Output_Mac!B$2:B$500,$Z660)),_xlpm.WinVal,IF($AD660=0,"",INDEX(Output_Win!B$2:B$243,$AD660)),_xlpm.MyAuditVal,IF($AA660=0,"",INDEX(My_Audit!B$2:B$456,$AA660)),_xlfn.IFS(_xlpm.MyAuditVal&lt;&gt;"",_xlpm.MyAuditVal,_xlpm.MacVal&lt;&gt;"",_xlpm.MacVal,_xlpm.WinVal&lt;&gt;"",_xlpm.WinVal,_xlpm.CSVVal&lt;&gt;"",_xlpm.CSVVal)),""))</f>
        <v/>
      </c>
      <c r="D660" s="41" t="str" cm="1">
        <f t="array" ref="D660">IF(($Y660+$Z660+$AA660+$AD660)=0,"",IFERROR(_xlfn.LET(_xlpm.CSVVal,IF($Y660=0,"",INDEX(CSV!C$2:C$510,$Y660)),_xlpm.MacVal,IF($Z660=0,"",INDEX(Output_Mac!D$2:D$500,$Z660)),_xlpm.WinVal,IF($AD660=0,"",INDEX(Output_Win!D$2:D$243,$AD660)),_xlpm.MyAuditVal,IF($AA660=0,"",INDEX(My_Audit!C$2:C$456,$AA660)),_xlfn.IFS(_xlpm.MyAuditVal&lt;&gt;"",_xlpm.MyAuditVal,_xlpm.MacVal&lt;&gt;"",_xlpm.MacVal,_xlpm.WinVal&lt;&gt;"",_xlpm.WinVal,_xlpm.CSVVal&lt;&gt;"",_xlpm.CSVVal)),""))</f>
        <v/>
      </c>
      <c r="E660" s="41" t="str" cm="1">
        <f t="array" ref="E660">IF(($Y660+$Z660+$AA660+$AD660)=0,"",IFERROR(_xlfn.LET(_xlpm.CSVVal,IF($Y660=0,"",INDEX(CSV!E$2:E$510,$Y660)),_xlpm.MacVal,IF($Z660=0,"",INDEX(Output_Mac!C$2:C$500,$Z660)),_xlpm.WinVal,IF($AD660=0,"",INDEX(Output_Win!C$2:C$243,$AD660)),_xlpm.MyAuditVal,IF($AA660=0,"",INDEX(My_Audit!D$2:D$456,$AA660)),_xlfn.IFS(_xlpm.MyAuditVal&lt;&gt;"",_xlpm.MyAuditVal,_xlpm.MacVal&lt;&gt;"",_xlpm.MacVal,_xlpm.WinVal&lt;&gt;"",_xlpm.WinVal,_xlpm.CSVVal&lt;&gt;"",_xlpm.CSVVal)),""))</f>
        <v/>
      </c>
      <c r="F660" s="41" t="str" cm="1">
        <f t="array" ref="F660">IF(($Y660+$Z660+$AA660+$AD660)=0,"",IFERROR(_xlfn.LET(_xlpm.CSVVal,IF($Y660=0,"",INDEX(CSV!F$2:F$510,$Y660)),_xlpm.MacVal,IF($Z660=0,"",INDEX(Output_Mac!E$2:E$500,$Z660)),_xlpm.WinVal,IF($AD660=0,"",INDEX(Output_Win!E$2:E$243,$AD660)),_xlpm.MyAuditVal,IF($AA660=0,"",INDEX(My_Audit!E$2:E$456,$AA660)),_xlfn.IFS(_xlpm.MyAuditVal&lt;&gt;"",_xlpm.MyAuditVal,_xlpm.MacVal&lt;&gt;"",_xlpm.MacVal,_xlpm.WinVal&lt;&gt;"",_xlpm.WinVal,_xlpm.CSVVal&lt;&gt;"",PROPER(_xlpm.CSVVal))),""))</f>
        <v/>
      </c>
      <c r="G660" s="41" t="str" cm="1">
        <f t="array" ref="G660">IF(($Y660+$Z660+$AA660+$AD660)=0,"",IFERROR(_xlfn.LET(_xlpm.CSVVal,IF($Y660=0,"",INDEX(CSV!G$2:G$510,$Y660)),_xlpm.MacVal,IF($Z660=0,"",INDEX(Output_Mac!G$2:G$500,$Z660)),_xlpm.WinVal,IF($AD660=0,"",INDEX(Output_Win!G$2:G$243,$AD660)),_xlpm.MyAuditVal,IF($AA660=0,"",INDEX(My_Audit!F$2:F$456,$AA660)),_xlfn.IFS(_xlpm.MyAuditVal&lt;&gt;"",_xlpm.MyAuditVal,_xlpm.MacVal&lt;&gt;"",_xlpm.MacVal,_xlpm.WinVal&lt;&gt;"",_xlpm.WinVal,_xlpm.CSVVal&lt;&gt;"",_xlpm.CSVVal)),""))</f>
        <v/>
      </c>
      <c r="H660" s="41" t="str" cm="1">
        <f t="array" ref="H660">IF($Z660&gt;0,INDEX(Output_Mac!H$2:H$500,$Z660),IF($AD660&gt;0,INDEX(Output_Win!H$2:H$243,$AD660),IF($AA660&gt;0,_xlfn.LET(_xlpm.MyAuditVal,INDEX(My_Audit!G$2:G$456,$AA660),IF(_xlpm.MyAuditVal=0,"",_xlpm.MyAuditVal)),"")))</f>
        <v/>
      </c>
      <c r="I660" s="41" t="str" cm="1">
        <f t="array" ref="I660">IF(($Y660+$Z660+$AA660+$AD660)=0,"",IFERROR(_xlfn.LET(_xlpm.CSVVal,IF($Y660=0,"",INDEX(CSV!H$2:H$510,$Y660)),_xlpm.MacVal,IF($Z660=0,"",INDEX(Output_Mac!I$2:I$500,$Z660)),_xlpm.WinVal,IF($AD660=0,"",INDEX(Output_Win!I$2:I$243,$AD660)),_xlpm.MyAuditVal,IF($AA660=0,"",INDEX(My_Audit!H$2:H$456,$AA660)),_xlfn.IFS(_xlpm.MyAuditVal&lt;&gt;"",_xlpm.MyAuditVal,_xlpm.MacVal&lt;&gt;"",_xlpm.MacVal,_xlpm.WinVal&lt;&gt;"",_xlpm.WinVal,_xlpm.CSVVal&lt;&gt;"",_xlpm.CSVVal)),""))</f>
        <v/>
      </c>
      <c r="J660" s="41" t="str" cm="1">
        <f t="array" ref="J660">IF(($Y660+$Z660+$AA660+$AD660)=0,"",IFERROR(_xlfn.LET(_xlpm.CSVVal,IF($Y660=0,"",INDEX(CSV!J$2:J$510,$Y660)),_xlpm.MacVal,IF($Z660=0,"",INDEX(Output_Mac!J$2:J$500,$Z660)),_xlpm.WinVal,IF($AD660=0,"",INDEX(Output_Win!J$2:J$243,$AD660)),_xlpm.MyAuditVal,IF($AA660=0,"",INDEX(My_Audit!I$2:I$456,$AA660)),_xlfn.IFS(_xlpm.MyAuditVal&lt;&gt;"",_xlpm.MyAuditVal,_xlpm.MacVal&lt;&gt;"",_xlpm.MacVal,_xlpm.WinVal&lt;&gt;"",_xlpm.WinVal,_xlpm.CSVVal&lt;&gt;"",_xlpm.CSVVal)),""))</f>
        <v/>
      </c>
      <c r="K660" s="41" t="str" cm="1">
        <f t="array" ref="K660">IF(($Y660+$Z660+$AA660+$AD660)=0,"",IFERROR(_xlfn.LET(_xlpm.CSVVal,IF($Y660=0,"",INDEX(CSV!N$2:N$510,$Y660)),_xlpm.MacVal,IF($Z660=0,"",INDEX(Output_Mac!L$2:L$500,$Z660)),_xlpm.WinVal,IF($AD660=0,"",INDEX(Output_Win!L$2:L$243,$AD660)),_xlpm.MyAuditVal,IF($AA660=0,"",INDEX(My_Audit!J$2:J$456,$AA660)),_xlfn.IFS(_xlpm.MyAuditVal&lt;&gt;"",_xlpm.MyAuditVal,_xlpm.MacVal&lt;&gt;"",_xlpm.MacVal,_xlpm.WinVal&lt;&gt;"",_xlpm.WinVal,_xlpm.CSVVal&lt;&gt;"",_xlpm.CSVVal)),""))</f>
        <v/>
      </c>
      <c r="L660" s="41" t="str" cm="1">
        <f t="array" ref="L660">IF(($Y660+$Z660+$AA660+$AD660)=0,"",IFERROR(_xlfn.LET(_xlpm.CSVVal,IF($Y660=0,"",INDEX(CSV!Q$2:Q$510,$Y660)),_xlpm.MacVal,IF($Z660=0,"",INDEX(Output_Mac!M$2:M$500,$Z660)),_xlpm.WinVal,IF($AD660=0,"",INDEX(Output_Win!M$2:M$243,$AD660)),_xlpm.MyAuditVal,IF($AA660=0,"",INDEX(My_Audit!K$2:K$456,$AA660)),_xlfn.IFS(_xlpm.MyAuditVal&lt;&gt;"",_xlpm.MyAuditVal,_xlpm.MacVal&lt;&gt;"",_xlpm.MacVal,_xlpm.WinVal&lt;&gt;"",_xlpm.WinVal,_xlpm.CSVVal&lt;&gt;"",_xlpm.CSVVal)),""))</f>
        <v/>
      </c>
      <c r="M660" s="41" t="str" cm="1">
        <f t="array" ref="M660">IF(($Y660+$Z660+$AA660+$AD660)=0,"",ExpandDiagCodes(_xlfn.TEXTJOIN(", ",TRUE,IF($AA660=0,"",INDEX(My_Audit!N$2:N$456,$AA660)),IF($Z660=0,"",INDEX(Output_Mac!S$2:S$500,$Z660)),IF($AD660=0,"",INDEX(Output_Win!S$2:S$243,$AD660)),IF($Y660=0,"",INDEX(CSV!AE$2:AE$510,$Y660)))))</f>
        <v/>
      </c>
      <c r="N660" s="41" t="str" cm="1">
        <f t="array" ref="N660">IF(($Y660+$Z660+$AA660+$AD660)=0,"",IFERROR(_xlfn.LET(_xlpm.CSVVal,IF($Y660=0,"",INDEX(CSV!AG$2:AG$510,$Y660)),_xlpm.MacVal,IF($Z660=0,"",INDEX(Output_Mac!T$2:T$500,$Z660)),_xlpm.WinVal,IF($AD660=0,"",INDEX(Output_Win!T$2:T$243,$AD660)),_xlpm.MyAuditVal,IF($AA660=0,"",INDEX(My_Audit!O$2:O$456,$AA660)),_xlfn.IFS(_xlpm.MyAuditVal&lt;&gt;"",_xlpm.MyAuditVal,_xlpm.MacVal&lt;&gt;"",_xlpm.MacVal,_xlpm.WinVal&lt;&gt;"",_xlpm.WinVal,_xlpm.CSVVal&lt;&gt;"",_xlpm.CSVVal)),""))</f>
        <v/>
      </c>
      <c r="O660" s="40" t="str" cm="1">
        <f t="array" ref="O660">IF($AB660=0,"",INDEX(My_Audit!P$2:P$456,$AB660))&amp;""</f>
        <v/>
      </c>
      <c r="P660" s="40"/>
      <c r="Q660" s="41" t="str">
        <f>IF(LEFT(N660,4)="Pass","Nist SP 800-88",My_Audit!R660)&amp;""</f>
        <v/>
      </c>
      <c r="R660" s="40"/>
      <c r="S660" s="40"/>
      <c r="T660" s="41" t="str" cm="1">
        <f t="array" ref="T660">IF($AC660=0,"",INDEX(Models!J$2:J$605,$AC660))</f>
        <v/>
      </c>
      <c r="U660" s="40"/>
      <c r="V660" s="40"/>
      <c r="W660" s="79" t="str" cm="1">
        <f t="array" ref="W660">IF(($Z660+$AA660+$AD660)=0,"",ExpandDiagCodes(_xlfn.TEXTJOIN(", ",TRUE,IF($AA660=0,"",INDEX(My_Audit!L$2:L$456,$AA660)),IF($Z660=0,"",INDEX(Output_Mac!AA$2:AA$500,$Z660)),IF($AD660=0,"",INDEX(Output_Win!AA$2:AA$243,$AD660)))))</f>
        <v/>
      </c>
      <c r="Y660" s="80">
        <f>IFERROR(MATCH($A660,CSV!$A$2:$A$510,0),0)</f>
        <v>0</v>
      </c>
      <c r="Z660" s="80">
        <f>IFERROR(MATCH($A660,Output_Mac!$A$2:$A$500,0),0)</f>
        <v>0</v>
      </c>
      <c r="AA660" s="80">
        <f>IFERROR(MATCH($A660,My_Audit!$A$2:$A$456,0),0)</f>
        <v>0</v>
      </c>
      <c r="AB660" s="80">
        <f>IFERROR(MATCH($C660,My_Audit!$B$2:$B$456,0),0)</f>
        <v>0</v>
      </c>
      <c r="AC660" s="80">
        <f>IFERROR(MATCH($E660,Models!$I$2:$I$605,0),0)</f>
        <v>0</v>
      </c>
      <c r="AD660" s="80">
        <f>IFERROR(MATCH($A660,Output_Win!$A$2:$A$243,0),0)</f>
        <v>0</v>
      </c>
    </row>
    <row r="661" spans="1:30">
      <c r="A661" s="40" t="str">
        <f>_xlfn.TEXTJOIN("",TRUE,Input!$A$4,TEXT(ROW(My_Audit!A660)+Input!$A$8-1,"00"))</f>
        <v>W5048</v>
      </c>
      <c r="B661" s="40" t="str">
        <f>_xlfn.TEXTJOIN("-",TRUE,"ITD",Input!$A$2,A661)</f>
        <v>ITD-SHR11749-W5048</v>
      </c>
      <c r="C661" s="41" t="str" cm="1">
        <f t="array" ref="C661">IF(($Y661+$Z661+$AA661+$AD661)=0,"",IFERROR(_xlfn.LET(_xlpm.CSVVal,IF($Y661=0,"",INDEX(CSV!B$2:B$510,$Y661)),_xlpm.MacVal,IF($Z661=0,"",INDEX(Output_Mac!B$2:B$500,$Z661)),_xlpm.WinVal,IF($AD661=0,"",INDEX(Output_Win!B$2:B$243,$AD661)),_xlpm.MyAuditVal,IF($AA661=0,"",INDEX(My_Audit!B$2:B$456,$AA661)),_xlfn.IFS(_xlpm.MyAuditVal&lt;&gt;"",_xlpm.MyAuditVal,_xlpm.MacVal&lt;&gt;"",_xlpm.MacVal,_xlpm.WinVal&lt;&gt;"",_xlpm.WinVal,_xlpm.CSVVal&lt;&gt;"",_xlpm.CSVVal)),""))</f>
        <v/>
      </c>
      <c r="D661" s="41" t="str" cm="1">
        <f t="array" ref="D661">IF(($Y661+$Z661+$AA661+$AD661)=0,"",IFERROR(_xlfn.LET(_xlpm.CSVVal,IF($Y661=0,"",INDEX(CSV!C$2:C$510,$Y661)),_xlpm.MacVal,IF($Z661=0,"",INDEX(Output_Mac!D$2:D$500,$Z661)),_xlpm.WinVal,IF($AD661=0,"",INDEX(Output_Win!D$2:D$243,$AD661)),_xlpm.MyAuditVal,IF($AA661=0,"",INDEX(My_Audit!C$2:C$456,$AA661)),_xlfn.IFS(_xlpm.MyAuditVal&lt;&gt;"",_xlpm.MyAuditVal,_xlpm.MacVal&lt;&gt;"",_xlpm.MacVal,_xlpm.WinVal&lt;&gt;"",_xlpm.WinVal,_xlpm.CSVVal&lt;&gt;"",_xlpm.CSVVal)),""))</f>
        <v/>
      </c>
      <c r="E661" s="41" t="str" cm="1">
        <f t="array" ref="E661">IF(($Y661+$Z661+$AA661+$AD661)=0,"",IFERROR(_xlfn.LET(_xlpm.CSVVal,IF($Y661=0,"",INDEX(CSV!E$2:E$510,$Y661)),_xlpm.MacVal,IF($Z661=0,"",INDEX(Output_Mac!C$2:C$500,$Z661)),_xlpm.WinVal,IF($AD661=0,"",INDEX(Output_Win!C$2:C$243,$AD661)),_xlpm.MyAuditVal,IF($AA661=0,"",INDEX(My_Audit!D$2:D$456,$AA661)),_xlfn.IFS(_xlpm.MyAuditVal&lt;&gt;"",_xlpm.MyAuditVal,_xlpm.MacVal&lt;&gt;"",_xlpm.MacVal,_xlpm.WinVal&lt;&gt;"",_xlpm.WinVal,_xlpm.CSVVal&lt;&gt;"",_xlpm.CSVVal)),""))</f>
        <v/>
      </c>
      <c r="F661" s="41" t="str" cm="1">
        <f t="array" ref="F661">IF(($Y661+$Z661+$AA661+$AD661)=0,"",IFERROR(_xlfn.LET(_xlpm.CSVVal,IF($Y661=0,"",INDEX(CSV!F$2:F$510,$Y661)),_xlpm.MacVal,IF($Z661=0,"",INDEX(Output_Mac!E$2:E$500,$Z661)),_xlpm.WinVal,IF($AD661=0,"",INDEX(Output_Win!E$2:E$243,$AD661)),_xlpm.MyAuditVal,IF($AA661=0,"",INDEX(My_Audit!E$2:E$456,$AA661)),_xlfn.IFS(_xlpm.MyAuditVal&lt;&gt;"",_xlpm.MyAuditVal,_xlpm.MacVal&lt;&gt;"",_xlpm.MacVal,_xlpm.WinVal&lt;&gt;"",_xlpm.WinVal,_xlpm.CSVVal&lt;&gt;"",PROPER(_xlpm.CSVVal))),""))</f>
        <v/>
      </c>
      <c r="G661" s="41" t="str" cm="1">
        <f t="array" ref="G661">IF(($Y661+$Z661+$AA661+$AD661)=0,"",IFERROR(_xlfn.LET(_xlpm.CSVVal,IF($Y661=0,"",INDEX(CSV!G$2:G$510,$Y661)),_xlpm.MacVal,IF($Z661=0,"",INDEX(Output_Mac!G$2:G$500,$Z661)),_xlpm.WinVal,IF($AD661=0,"",INDEX(Output_Win!G$2:G$243,$AD661)),_xlpm.MyAuditVal,IF($AA661=0,"",INDEX(My_Audit!F$2:F$456,$AA661)),_xlfn.IFS(_xlpm.MyAuditVal&lt;&gt;"",_xlpm.MyAuditVal,_xlpm.MacVal&lt;&gt;"",_xlpm.MacVal,_xlpm.WinVal&lt;&gt;"",_xlpm.WinVal,_xlpm.CSVVal&lt;&gt;"",_xlpm.CSVVal)),""))</f>
        <v/>
      </c>
      <c r="H661" s="41" t="str" cm="1">
        <f t="array" ref="H661">IF($Z661&gt;0,INDEX(Output_Mac!H$2:H$500,$Z661),IF($AD661&gt;0,INDEX(Output_Win!H$2:H$243,$AD661),IF($AA661&gt;0,_xlfn.LET(_xlpm.MyAuditVal,INDEX(My_Audit!G$2:G$456,$AA661),IF(_xlpm.MyAuditVal=0,"",_xlpm.MyAuditVal)),"")))</f>
        <v/>
      </c>
      <c r="I661" s="41" t="str" cm="1">
        <f t="array" ref="I661">IF(($Y661+$Z661+$AA661+$AD661)=0,"",IFERROR(_xlfn.LET(_xlpm.CSVVal,IF($Y661=0,"",INDEX(CSV!H$2:H$510,$Y661)),_xlpm.MacVal,IF($Z661=0,"",INDEX(Output_Mac!I$2:I$500,$Z661)),_xlpm.WinVal,IF($AD661=0,"",INDEX(Output_Win!I$2:I$243,$AD661)),_xlpm.MyAuditVal,IF($AA661=0,"",INDEX(My_Audit!H$2:H$456,$AA661)),_xlfn.IFS(_xlpm.MyAuditVal&lt;&gt;"",_xlpm.MyAuditVal,_xlpm.MacVal&lt;&gt;"",_xlpm.MacVal,_xlpm.WinVal&lt;&gt;"",_xlpm.WinVal,_xlpm.CSVVal&lt;&gt;"",_xlpm.CSVVal)),""))</f>
        <v/>
      </c>
      <c r="J661" s="41" t="str" cm="1">
        <f t="array" ref="J661">IF(($Y661+$Z661+$AA661+$AD661)=0,"",IFERROR(_xlfn.LET(_xlpm.CSVVal,IF($Y661=0,"",INDEX(CSV!J$2:J$510,$Y661)),_xlpm.MacVal,IF($Z661=0,"",INDEX(Output_Mac!J$2:J$500,$Z661)),_xlpm.WinVal,IF($AD661=0,"",INDEX(Output_Win!J$2:J$243,$AD661)),_xlpm.MyAuditVal,IF($AA661=0,"",INDEX(My_Audit!I$2:I$456,$AA661)),_xlfn.IFS(_xlpm.MyAuditVal&lt;&gt;"",_xlpm.MyAuditVal,_xlpm.MacVal&lt;&gt;"",_xlpm.MacVal,_xlpm.WinVal&lt;&gt;"",_xlpm.WinVal,_xlpm.CSVVal&lt;&gt;"",_xlpm.CSVVal)),""))</f>
        <v/>
      </c>
      <c r="K661" s="41" t="str" cm="1">
        <f t="array" ref="K661">IF(($Y661+$Z661+$AA661+$AD661)=0,"",IFERROR(_xlfn.LET(_xlpm.CSVVal,IF($Y661=0,"",INDEX(CSV!N$2:N$510,$Y661)),_xlpm.MacVal,IF($Z661=0,"",INDEX(Output_Mac!L$2:L$500,$Z661)),_xlpm.WinVal,IF($AD661=0,"",INDEX(Output_Win!L$2:L$243,$AD661)),_xlpm.MyAuditVal,IF($AA661=0,"",INDEX(My_Audit!J$2:J$456,$AA661)),_xlfn.IFS(_xlpm.MyAuditVal&lt;&gt;"",_xlpm.MyAuditVal,_xlpm.MacVal&lt;&gt;"",_xlpm.MacVal,_xlpm.WinVal&lt;&gt;"",_xlpm.WinVal,_xlpm.CSVVal&lt;&gt;"",_xlpm.CSVVal)),""))</f>
        <v/>
      </c>
      <c r="L661" s="41" t="str" cm="1">
        <f t="array" ref="L661">IF(($Y661+$Z661+$AA661+$AD661)=0,"",IFERROR(_xlfn.LET(_xlpm.CSVVal,IF($Y661=0,"",INDEX(CSV!Q$2:Q$510,$Y661)),_xlpm.MacVal,IF($Z661=0,"",INDEX(Output_Mac!M$2:M$500,$Z661)),_xlpm.WinVal,IF($AD661=0,"",INDEX(Output_Win!M$2:M$243,$AD661)),_xlpm.MyAuditVal,IF($AA661=0,"",INDEX(My_Audit!K$2:K$456,$AA661)),_xlfn.IFS(_xlpm.MyAuditVal&lt;&gt;"",_xlpm.MyAuditVal,_xlpm.MacVal&lt;&gt;"",_xlpm.MacVal,_xlpm.WinVal&lt;&gt;"",_xlpm.WinVal,_xlpm.CSVVal&lt;&gt;"",_xlpm.CSVVal)),""))</f>
        <v/>
      </c>
      <c r="M661" s="41" t="str" cm="1">
        <f t="array" ref="M661">IF(($Y661+$Z661+$AA661+$AD661)=0,"",ExpandDiagCodes(_xlfn.TEXTJOIN(", ",TRUE,IF($AA661=0,"",INDEX(My_Audit!N$2:N$456,$AA661)),IF($Z661=0,"",INDEX(Output_Mac!S$2:S$500,$Z661)),IF($AD661=0,"",INDEX(Output_Win!S$2:S$243,$AD661)),IF($Y661=0,"",INDEX(CSV!AE$2:AE$510,$Y661)))))</f>
        <v/>
      </c>
      <c r="N661" s="41" t="str" cm="1">
        <f t="array" ref="N661">IF(($Y661+$Z661+$AA661+$AD661)=0,"",IFERROR(_xlfn.LET(_xlpm.CSVVal,IF($Y661=0,"",INDEX(CSV!AG$2:AG$510,$Y661)),_xlpm.MacVal,IF($Z661=0,"",INDEX(Output_Mac!T$2:T$500,$Z661)),_xlpm.WinVal,IF($AD661=0,"",INDEX(Output_Win!T$2:T$243,$AD661)),_xlpm.MyAuditVal,IF($AA661=0,"",INDEX(My_Audit!O$2:O$456,$AA661)),_xlfn.IFS(_xlpm.MyAuditVal&lt;&gt;"",_xlpm.MyAuditVal,_xlpm.MacVal&lt;&gt;"",_xlpm.MacVal,_xlpm.WinVal&lt;&gt;"",_xlpm.WinVal,_xlpm.CSVVal&lt;&gt;"",_xlpm.CSVVal)),""))</f>
        <v/>
      </c>
      <c r="O661" s="40" t="str" cm="1">
        <f t="array" ref="O661">IF($AB661=0,"",INDEX(My_Audit!P$2:P$456,$AB661))&amp;""</f>
        <v/>
      </c>
      <c r="P661" s="40"/>
      <c r="Q661" s="41" t="str">
        <f>IF(LEFT(N661,4)="Pass","Nist SP 800-88",My_Audit!R661)&amp;""</f>
        <v/>
      </c>
      <c r="R661" s="40"/>
      <c r="S661" s="40"/>
      <c r="T661" s="41" t="str" cm="1">
        <f t="array" ref="T661">IF($AC661=0,"",INDEX(Models!J$2:J$605,$AC661))</f>
        <v/>
      </c>
      <c r="U661" s="40"/>
      <c r="V661" s="40"/>
      <c r="W661" s="79" t="str" cm="1">
        <f t="array" ref="W661">IF(($Z661+$AA661+$AD661)=0,"",ExpandDiagCodes(_xlfn.TEXTJOIN(", ",TRUE,IF($AA661=0,"",INDEX(My_Audit!L$2:L$456,$AA661)),IF($Z661=0,"",INDEX(Output_Mac!AA$2:AA$500,$Z661)),IF($AD661=0,"",INDEX(Output_Win!AA$2:AA$243,$AD661)))))</f>
        <v/>
      </c>
      <c r="Y661" s="80">
        <f>IFERROR(MATCH($A661,CSV!$A$2:$A$510,0),0)</f>
        <v>0</v>
      </c>
      <c r="Z661" s="80">
        <f>IFERROR(MATCH($A661,Output_Mac!$A$2:$A$500,0),0)</f>
        <v>0</v>
      </c>
      <c r="AA661" s="80">
        <f>IFERROR(MATCH($A661,My_Audit!$A$2:$A$456,0),0)</f>
        <v>0</v>
      </c>
      <c r="AB661" s="80">
        <f>IFERROR(MATCH($C661,My_Audit!$B$2:$B$456,0),0)</f>
        <v>0</v>
      </c>
      <c r="AC661" s="80">
        <f>IFERROR(MATCH($E661,Models!$I$2:$I$605,0),0)</f>
        <v>0</v>
      </c>
      <c r="AD661" s="80">
        <f>IFERROR(MATCH($A661,Output_Win!$A$2:$A$243,0),0)</f>
        <v>0</v>
      </c>
    </row>
    <row r="662" spans="1:30">
      <c r="A662" s="40" t="str">
        <f>_xlfn.TEXTJOIN("",TRUE,Input!$A$4,TEXT(ROW(My_Audit!A661)+Input!$A$8-1,"00"))</f>
        <v>W5049</v>
      </c>
      <c r="B662" s="40" t="str">
        <f>_xlfn.TEXTJOIN("-",TRUE,"ITD",Input!$A$2,A662)</f>
        <v>ITD-SHR11749-W5049</v>
      </c>
      <c r="C662" s="41" t="str" cm="1">
        <f t="array" ref="C662">IF(($Y662+$Z662+$AA662+$AD662)=0,"",IFERROR(_xlfn.LET(_xlpm.CSVVal,IF($Y662=0,"",INDEX(CSV!B$2:B$510,$Y662)),_xlpm.MacVal,IF($Z662=0,"",INDEX(Output_Mac!B$2:B$500,$Z662)),_xlpm.WinVal,IF($AD662=0,"",INDEX(Output_Win!B$2:B$243,$AD662)),_xlpm.MyAuditVal,IF($AA662=0,"",INDEX(My_Audit!B$2:B$456,$AA662)),_xlfn.IFS(_xlpm.MyAuditVal&lt;&gt;"",_xlpm.MyAuditVal,_xlpm.MacVal&lt;&gt;"",_xlpm.MacVal,_xlpm.WinVal&lt;&gt;"",_xlpm.WinVal,_xlpm.CSVVal&lt;&gt;"",_xlpm.CSVVal)),""))</f>
        <v/>
      </c>
      <c r="D662" s="41" t="str" cm="1">
        <f t="array" ref="D662">IF(($Y662+$Z662+$AA662+$AD662)=0,"",IFERROR(_xlfn.LET(_xlpm.CSVVal,IF($Y662=0,"",INDEX(CSV!C$2:C$510,$Y662)),_xlpm.MacVal,IF($Z662=0,"",INDEX(Output_Mac!D$2:D$500,$Z662)),_xlpm.WinVal,IF($AD662=0,"",INDEX(Output_Win!D$2:D$243,$AD662)),_xlpm.MyAuditVal,IF($AA662=0,"",INDEX(My_Audit!C$2:C$456,$AA662)),_xlfn.IFS(_xlpm.MyAuditVal&lt;&gt;"",_xlpm.MyAuditVal,_xlpm.MacVal&lt;&gt;"",_xlpm.MacVal,_xlpm.WinVal&lt;&gt;"",_xlpm.WinVal,_xlpm.CSVVal&lt;&gt;"",_xlpm.CSVVal)),""))</f>
        <v/>
      </c>
      <c r="E662" s="41" t="str" cm="1">
        <f t="array" ref="E662">IF(($Y662+$Z662+$AA662+$AD662)=0,"",IFERROR(_xlfn.LET(_xlpm.CSVVal,IF($Y662=0,"",INDEX(CSV!E$2:E$510,$Y662)),_xlpm.MacVal,IF($Z662=0,"",INDEX(Output_Mac!C$2:C$500,$Z662)),_xlpm.WinVal,IF($AD662=0,"",INDEX(Output_Win!C$2:C$243,$AD662)),_xlpm.MyAuditVal,IF($AA662=0,"",INDEX(My_Audit!D$2:D$456,$AA662)),_xlfn.IFS(_xlpm.MyAuditVal&lt;&gt;"",_xlpm.MyAuditVal,_xlpm.MacVal&lt;&gt;"",_xlpm.MacVal,_xlpm.WinVal&lt;&gt;"",_xlpm.WinVal,_xlpm.CSVVal&lt;&gt;"",_xlpm.CSVVal)),""))</f>
        <v/>
      </c>
      <c r="F662" s="41" t="str" cm="1">
        <f t="array" ref="F662">IF(($Y662+$Z662+$AA662+$AD662)=0,"",IFERROR(_xlfn.LET(_xlpm.CSVVal,IF($Y662=0,"",INDEX(CSV!F$2:F$510,$Y662)),_xlpm.MacVal,IF($Z662=0,"",INDEX(Output_Mac!E$2:E$500,$Z662)),_xlpm.WinVal,IF($AD662=0,"",INDEX(Output_Win!E$2:E$243,$AD662)),_xlpm.MyAuditVal,IF($AA662=0,"",INDEX(My_Audit!E$2:E$456,$AA662)),_xlfn.IFS(_xlpm.MyAuditVal&lt;&gt;"",_xlpm.MyAuditVal,_xlpm.MacVal&lt;&gt;"",_xlpm.MacVal,_xlpm.WinVal&lt;&gt;"",_xlpm.WinVal,_xlpm.CSVVal&lt;&gt;"",PROPER(_xlpm.CSVVal))),""))</f>
        <v/>
      </c>
      <c r="G662" s="41" t="str" cm="1">
        <f t="array" ref="G662">IF(($Y662+$Z662+$AA662+$AD662)=0,"",IFERROR(_xlfn.LET(_xlpm.CSVVal,IF($Y662=0,"",INDEX(CSV!G$2:G$510,$Y662)),_xlpm.MacVal,IF($Z662=0,"",INDEX(Output_Mac!G$2:G$500,$Z662)),_xlpm.WinVal,IF($AD662=0,"",INDEX(Output_Win!G$2:G$243,$AD662)),_xlpm.MyAuditVal,IF($AA662=0,"",INDEX(My_Audit!F$2:F$456,$AA662)),_xlfn.IFS(_xlpm.MyAuditVal&lt;&gt;"",_xlpm.MyAuditVal,_xlpm.MacVal&lt;&gt;"",_xlpm.MacVal,_xlpm.WinVal&lt;&gt;"",_xlpm.WinVal,_xlpm.CSVVal&lt;&gt;"",_xlpm.CSVVal)),""))</f>
        <v/>
      </c>
      <c r="H662" s="41" t="str" cm="1">
        <f t="array" ref="H662">IF($Z662&gt;0,INDEX(Output_Mac!H$2:H$500,$Z662),IF($AD662&gt;0,INDEX(Output_Win!H$2:H$243,$AD662),IF($AA662&gt;0,_xlfn.LET(_xlpm.MyAuditVal,INDEX(My_Audit!G$2:G$456,$AA662),IF(_xlpm.MyAuditVal=0,"",_xlpm.MyAuditVal)),"")))</f>
        <v/>
      </c>
      <c r="I662" s="41" t="str" cm="1">
        <f t="array" ref="I662">IF(($Y662+$Z662+$AA662+$AD662)=0,"",IFERROR(_xlfn.LET(_xlpm.CSVVal,IF($Y662=0,"",INDEX(CSV!H$2:H$510,$Y662)),_xlpm.MacVal,IF($Z662=0,"",INDEX(Output_Mac!I$2:I$500,$Z662)),_xlpm.WinVal,IF($AD662=0,"",INDEX(Output_Win!I$2:I$243,$AD662)),_xlpm.MyAuditVal,IF($AA662=0,"",INDEX(My_Audit!H$2:H$456,$AA662)),_xlfn.IFS(_xlpm.MyAuditVal&lt;&gt;"",_xlpm.MyAuditVal,_xlpm.MacVal&lt;&gt;"",_xlpm.MacVal,_xlpm.WinVal&lt;&gt;"",_xlpm.WinVal,_xlpm.CSVVal&lt;&gt;"",_xlpm.CSVVal)),""))</f>
        <v/>
      </c>
      <c r="J662" s="41" t="str" cm="1">
        <f t="array" ref="J662">IF(($Y662+$Z662+$AA662+$AD662)=0,"",IFERROR(_xlfn.LET(_xlpm.CSVVal,IF($Y662=0,"",INDEX(CSV!J$2:J$510,$Y662)),_xlpm.MacVal,IF($Z662=0,"",INDEX(Output_Mac!J$2:J$500,$Z662)),_xlpm.WinVal,IF($AD662=0,"",INDEX(Output_Win!J$2:J$243,$AD662)),_xlpm.MyAuditVal,IF($AA662=0,"",INDEX(My_Audit!I$2:I$456,$AA662)),_xlfn.IFS(_xlpm.MyAuditVal&lt;&gt;"",_xlpm.MyAuditVal,_xlpm.MacVal&lt;&gt;"",_xlpm.MacVal,_xlpm.WinVal&lt;&gt;"",_xlpm.WinVal,_xlpm.CSVVal&lt;&gt;"",_xlpm.CSVVal)),""))</f>
        <v/>
      </c>
      <c r="K662" s="41" t="str" cm="1">
        <f t="array" ref="K662">IF(($Y662+$Z662+$AA662+$AD662)=0,"",IFERROR(_xlfn.LET(_xlpm.CSVVal,IF($Y662=0,"",INDEX(CSV!N$2:N$510,$Y662)),_xlpm.MacVal,IF($Z662=0,"",INDEX(Output_Mac!L$2:L$500,$Z662)),_xlpm.WinVal,IF($AD662=0,"",INDEX(Output_Win!L$2:L$243,$AD662)),_xlpm.MyAuditVal,IF($AA662=0,"",INDEX(My_Audit!J$2:J$456,$AA662)),_xlfn.IFS(_xlpm.MyAuditVal&lt;&gt;"",_xlpm.MyAuditVal,_xlpm.MacVal&lt;&gt;"",_xlpm.MacVal,_xlpm.WinVal&lt;&gt;"",_xlpm.WinVal,_xlpm.CSVVal&lt;&gt;"",_xlpm.CSVVal)),""))</f>
        <v/>
      </c>
      <c r="L662" s="41" t="str" cm="1">
        <f t="array" ref="L662">IF(($Y662+$Z662+$AA662+$AD662)=0,"",IFERROR(_xlfn.LET(_xlpm.CSVVal,IF($Y662=0,"",INDEX(CSV!Q$2:Q$510,$Y662)),_xlpm.MacVal,IF($Z662=0,"",INDEX(Output_Mac!M$2:M$500,$Z662)),_xlpm.WinVal,IF($AD662=0,"",INDEX(Output_Win!M$2:M$243,$AD662)),_xlpm.MyAuditVal,IF($AA662=0,"",INDEX(My_Audit!K$2:K$456,$AA662)),_xlfn.IFS(_xlpm.MyAuditVal&lt;&gt;"",_xlpm.MyAuditVal,_xlpm.MacVal&lt;&gt;"",_xlpm.MacVal,_xlpm.WinVal&lt;&gt;"",_xlpm.WinVal,_xlpm.CSVVal&lt;&gt;"",_xlpm.CSVVal)),""))</f>
        <v/>
      </c>
      <c r="M662" s="41" t="str" cm="1">
        <f t="array" ref="M662">IF(($Y662+$Z662+$AA662+$AD662)=0,"",ExpandDiagCodes(_xlfn.TEXTJOIN(", ",TRUE,IF($AA662=0,"",INDEX(My_Audit!N$2:N$456,$AA662)),IF($Z662=0,"",INDEX(Output_Mac!S$2:S$500,$Z662)),IF($AD662=0,"",INDEX(Output_Win!S$2:S$243,$AD662)),IF($Y662=0,"",INDEX(CSV!AE$2:AE$510,$Y662)))))</f>
        <v/>
      </c>
      <c r="N662" s="41" t="str" cm="1">
        <f t="array" ref="N662">IF(($Y662+$Z662+$AA662+$AD662)=0,"",IFERROR(_xlfn.LET(_xlpm.CSVVal,IF($Y662=0,"",INDEX(CSV!AG$2:AG$510,$Y662)),_xlpm.MacVal,IF($Z662=0,"",INDEX(Output_Mac!T$2:T$500,$Z662)),_xlpm.WinVal,IF($AD662=0,"",INDEX(Output_Win!T$2:T$243,$AD662)),_xlpm.MyAuditVal,IF($AA662=0,"",INDEX(My_Audit!O$2:O$456,$AA662)),_xlfn.IFS(_xlpm.MyAuditVal&lt;&gt;"",_xlpm.MyAuditVal,_xlpm.MacVal&lt;&gt;"",_xlpm.MacVal,_xlpm.WinVal&lt;&gt;"",_xlpm.WinVal,_xlpm.CSVVal&lt;&gt;"",_xlpm.CSVVal)),""))</f>
        <v/>
      </c>
      <c r="O662" s="40" t="str" cm="1">
        <f t="array" ref="O662">IF($AB662=0,"",INDEX(My_Audit!P$2:P$456,$AB662))&amp;""</f>
        <v/>
      </c>
      <c r="P662" s="40"/>
      <c r="Q662" s="41" t="str">
        <f>IF(LEFT(N662,4)="Pass","Nist SP 800-88",My_Audit!R662)&amp;""</f>
        <v/>
      </c>
      <c r="R662" s="40"/>
      <c r="S662" s="40"/>
      <c r="T662" s="41" t="str" cm="1">
        <f t="array" ref="T662">IF($AC662=0,"",INDEX(Models!J$2:J$605,$AC662))</f>
        <v/>
      </c>
      <c r="U662" s="40"/>
      <c r="V662" s="40"/>
      <c r="W662" s="79" t="str" cm="1">
        <f t="array" ref="W662">IF(($Z662+$AA662+$AD662)=0,"",ExpandDiagCodes(_xlfn.TEXTJOIN(", ",TRUE,IF($AA662=0,"",INDEX(My_Audit!L$2:L$456,$AA662)),IF($Z662=0,"",INDEX(Output_Mac!AA$2:AA$500,$Z662)),IF($AD662=0,"",INDEX(Output_Win!AA$2:AA$243,$AD662)))))</f>
        <v/>
      </c>
      <c r="Y662" s="80">
        <f>IFERROR(MATCH($A662,CSV!$A$2:$A$510,0),0)</f>
        <v>0</v>
      </c>
      <c r="Z662" s="80">
        <f>IFERROR(MATCH($A662,Output_Mac!$A$2:$A$500,0),0)</f>
        <v>0</v>
      </c>
      <c r="AA662" s="80">
        <f>IFERROR(MATCH($A662,My_Audit!$A$2:$A$456,0),0)</f>
        <v>0</v>
      </c>
      <c r="AB662" s="80">
        <f>IFERROR(MATCH($C662,My_Audit!$B$2:$B$456,0),0)</f>
        <v>0</v>
      </c>
      <c r="AC662" s="80">
        <f>IFERROR(MATCH($E662,Models!$I$2:$I$605,0),0)</f>
        <v>0</v>
      </c>
      <c r="AD662" s="80">
        <f>IFERROR(MATCH($A662,Output_Win!$A$2:$A$243,0),0)</f>
        <v>0</v>
      </c>
    </row>
    <row r="663" spans="1:30">
      <c r="A663" s="40" t="str">
        <f>_xlfn.TEXTJOIN("",TRUE,Input!$A$4,TEXT(ROW(My_Audit!A662)+Input!$A$8-1,"00"))</f>
        <v>W5050</v>
      </c>
      <c r="B663" s="40" t="str">
        <f>_xlfn.TEXTJOIN("-",TRUE,"ITD",Input!$A$2,A663)</f>
        <v>ITD-SHR11749-W5050</v>
      </c>
      <c r="C663" s="41" t="str" cm="1">
        <f t="array" ref="C663">IF(($Y663+$Z663+$AA663+$AD663)=0,"",IFERROR(_xlfn.LET(_xlpm.CSVVal,IF($Y663=0,"",INDEX(CSV!B$2:B$510,$Y663)),_xlpm.MacVal,IF($Z663=0,"",INDEX(Output_Mac!B$2:B$500,$Z663)),_xlpm.WinVal,IF($AD663=0,"",INDEX(Output_Win!B$2:B$243,$AD663)),_xlpm.MyAuditVal,IF($AA663=0,"",INDEX(My_Audit!B$2:B$456,$AA663)),_xlfn.IFS(_xlpm.MyAuditVal&lt;&gt;"",_xlpm.MyAuditVal,_xlpm.MacVal&lt;&gt;"",_xlpm.MacVal,_xlpm.WinVal&lt;&gt;"",_xlpm.WinVal,_xlpm.CSVVal&lt;&gt;"",_xlpm.CSVVal)),""))</f>
        <v/>
      </c>
      <c r="D663" s="41" t="str" cm="1">
        <f t="array" ref="D663">IF(($Y663+$Z663+$AA663+$AD663)=0,"",IFERROR(_xlfn.LET(_xlpm.CSVVal,IF($Y663=0,"",INDEX(CSV!C$2:C$510,$Y663)),_xlpm.MacVal,IF($Z663=0,"",INDEX(Output_Mac!D$2:D$500,$Z663)),_xlpm.WinVal,IF($AD663=0,"",INDEX(Output_Win!D$2:D$243,$AD663)),_xlpm.MyAuditVal,IF($AA663=0,"",INDEX(My_Audit!C$2:C$456,$AA663)),_xlfn.IFS(_xlpm.MyAuditVal&lt;&gt;"",_xlpm.MyAuditVal,_xlpm.MacVal&lt;&gt;"",_xlpm.MacVal,_xlpm.WinVal&lt;&gt;"",_xlpm.WinVal,_xlpm.CSVVal&lt;&gt;"",_xlpm.CSVVal)),""))</f>
        <v/>
      </c>
      <c r="E663" s="41" t="str" cm="1">
        <f t="array" ref="E663">IF(($Y663+$Z663+$AA663+$AD663)=0,"",IFERROR(_xlfn.LET(_xlpm.CSVVal,IF($Y663=0,"",INDEX(CSV!E$2:E$510,$Y663)),_xlpm.MacVal,IF($Z663=0,"",INDEX(Output_Mac!C$2:C$500,$Z663)),_xlpm.WinVal,IF($AD663=0,"",INDEX(Output_Win!C$2:C$243,$AD663)),_xlpm.MyAuditVal,IF($AA663=0,"",INDEX(My_Audit!D$2:D$456,$AA663)),_xlfn.IFS(_xlpm.MyAuditVal&lt;&gt;"",_xlpm.MyAuditVal,_xlpm.MacVal&lt;&gt;"",_xlpm.MacVal,_xlpm.WinVal&lt;&gt;"",_xlpm.WinVal,_xlpm.CSVVal&lt;&gt;"",_xlpm.CSVVal)),""))</f>
        <v/>
      </c>
      <c r="F663" s="41" t="str" cm="1">
        <f t="array" ref="F663">IF(($Y663+$Z663+$AA663+$AD663)=0,"",IFERROR(_xlfn.LET(_xlpm.CSVVal,IF($Y663=0,"",INDEX(CSV!F$2:F$510,$Y663)),_xlpm.MacVal,IF($Z663=0,"",INDEX(Output_Mac!E$2:E$500,$Z663)),_xlpm.WinVal,IF($AD663=0,"",INDEX(Output_Win!E$2:E$243,$AD663)),_xlpm.MyAuditVal,IF($AA663=0,"",INDEX(My_Audit!E$2:E$456,$AA663)),_xlfn.IFS(_xlpm.MyAuditVal&lt;&gt;"",_xlpm.MyAuditVal,_xlpm.MacVal&lt;&gt;"",_xlpm.MacVal,_xlpm.WinVal&lt;&gt;"",_xlpm.WinVal,_xlpm.CSVVal&lt;&gt;"",PROPER(_xlpm.CSVVal))),""))</f>
        <v/>
      </c>
      <c r="G663" s="41" t="str" cm="1">
        <f t="array" ref="G663">IF(($Y663+$Z663+$AA663+$AD663)=0,"",IFERROR(_xlfn.LET(_xlpm.CSVVal,IF($Y663=0,"",INDEX(CSV!G$2:G$510,$Y663)),_xlpm.MacVal,IF($Z663=0,"",INDEX(Output_Mac!G$2:G$500,$Z663)),_xlpm.WinVal,IF($AD663=0,"",INDEX(Output_Win!G$2:G$243,$AD663)),_xlpm.MyAuditVal,IF($AA663=0,"",INDEX(My_Audit!F$2:F$456,$AA663)),_xlfn.IFS(_xlpm.MyAuditVal&lt;&gt;"",_xlpm.MyAuditVal,_xlpm.MacVal&lt;&gt;"",_xlpm.MacVal,_xlpm.WinVal&lt;&gt;"",_xlpm.WinVal,_xlpm.CSVVal&lt;&gt;"",_xlpm.CSVVal)),""))</f>
        <v/>
      </c>
      <c r="H663" s="41" t="str" cm="1">
        <f t="array" ref="H663">IF($Z663&gt;0,INDEX(Output_Mac!H$2:H$500,$Z663),IF($AD663&gt;0,INDEX(Output_Win!H$2:H$243,$AD663),IF($AA663&gt;0,_xlfn.LET(_xlpm.MyAuditVal,INDEX(My_Audit!G$2:G$456,$AA663),IF(_xlpm.MyAuditVal=0,"",_xlpm.MyAuditVal)),"")))</f>
        <v/>
      </c>
      <c r="I663" s="41" t="str" cm="1">
        <f t="array" ref="I663">IF(($Y663+$Z663+$AA663+$AD663)=0,"",IFERROR(_xlfn.LET(_xlpm.CSVVal,IF($Y663=0,"",INDEX(CSV!H$2:H$510,$Y663)),_xlpm.MacVal,IF($Z663=0,"",INDEX(Output_Mac!I$2:I$500,$Z663)),_xlpm.WinVal,IF($AD663=0,"",INDEX(Output_Win!I$2:I$243,$AD663)),_xlpm.MyAuditVal,IF($AA663=0,"",INDEX(My_Audit!H$2:H$456,$AA663)),_xlfn.IFS(_xlpm.MyAuditVal&lt;&gt;"",_xlpm.MyAuditVal,_xlpm.MacVal&lt;&gt;"",_xlpm.MacVal,_xlpm.WinVal&lt;&gt;"",_xlpm.WinVal,_xlpm.CSVVal&lt;&gt;"",_xlpm.CSVVal)),""))</f>
        <v/>
      </c>
      <c r="J663" s="41" t="str" cm="1">
        <f t="array" ref="J663">IF(($Y663+$Z663+$AA663+$AD663)=0,"",IFERROR(_xlfn.LET(_xlpm.CSVVal,IF($Y663=0,"",INDEX(CSV!J$2:J$510,$Y663)),_xlpm.MacVal,IF($Z663=0,"",INDEX(Output_Mac!J$2:J$500,$Z663)),_xlpm.WinVal,IF($AD663=0,"",INDEX(Output_Win!J$2:J$243,$AD663)),_xlpm.MyAuditVal,IF($AA663=0,"",INDEX(My_Audit!I$2:I$456,$AA663)),_xlfn.IFS(_xlpm.MyAuditVal&lt;&gt;"",_xlpm.MyAuditVal,_xlpm.MacVal&lt;&gt;"",_xlpm.MacVal,_xlpm.WinVal&lt;&gt;"",_xlpm.WinVal,_xlpm.CSVVal&lt;&gt;"",_xlpm.CSVVal)),""))</f>
        <v/>
      </c>
      <c r="K663" s="41" t="str" cm="1">
        <f t="array" ref="K663">IF(($Y663+$Z663+$AA663+$AD663)=0,"",IFERROR(_xlfn.LET(_xlpm.CSVVal,IF($Y663=0,"",INDEX(CSV!N$2:N$510,$Y663)),_xlpm.MacVal,IF($Z663=0,"",INDEX(Output_Mac!L$2:L$500,$Z663)),_xlpm.WinVal,IF($AD663=0,"",INDEX(Output_Win!L$2:L$243,$AD663)),_xlpm.MyAuditVal,IF($AA663=0,"",INDEX(My_Audit!J$2:J$456,$AA663)),_xlfn.IFS(_xlpm.MyAuditVal&lt;&gt;"",_xlpm.MyAuditVal,_xlpm.MacVal&lt;&gt;"",_xlpm.MacVal,_xlpm.WinVal&lt;&gt;"",_xlpm.WinVal,_xlpm.CSVVal&lt;&gt;"",_xlpm.CSVVal)),""))</f>
        <v/>
      </c>
      <c r="L663" s="41" t="str" cm="1">
        <f t="array" ref="L663">IF(($Y663+$Z663+$AA663+$AD663)=0,"",IFERROR(_xlfn.LET(_xlpm.CSVVal,IF($Y663=0,"",INDEX(CSV!Q$2:Q$510,$Y663)),_xlpm.MacVal,IF($Z663=0,"",INDEX(Output_Mac!M$2:M$500,$Z663)),_xlpm.WinVal,IF($AD663=0,"",INDEX(Output_Win!M$2:M$243,$AD663)),_xlpm.MyAuditVal,IF($AA663=0,"",INDEX(My_Audit!K$2:K$456,$AA663)),_xlfn.IFS(_xlpm.MyAuditVal&lt;&gt;"",_xlpm.MyAuditVal,_xlpm.MacVal&lt;&gt;"",_xlpm.MacVal,_xlpm.WinVal&lt;&gt;"",_xlpm.WinVal,_xlpm.CSVVal&lt;&gt;"",_xlpm.CSVVal)),""))</f>
        <v/>
      </c>
      <c r="M663" s="41" t="str" cm="1">
        <f t="array" ref="M663">IF(($Y663+$Z663+$AA663+$AD663)=0,"",ExpandDiagCodes(_xlfn.TEXTJOIN(", ",TRUE,IF($AA663=0,"",INDEX(My_Audit!N$2:N$456,$AA663)),IF($Z663=0,"",INDEX(Output_Mac!S$2:S$500,$Z663)),IF($AD663=0,"",INDEX(Output_Win!S$2:S$243,$AD663)),IF($Y663=0,"",INDEX(CSV!AE$2:AE$510,$Y663)))))</f>
        <v/>
      </c>
      <c r="N663" s="41" t="str" cm="1">
        <f t="array" ref="N663">IF(($Y663+$Z663+$AA663+$AD663)=0,"",IFERROR(_xlfn.LET(_xlpm.CSVVal,IF($Y663=0,"",INDEX(CSV!AG$2:AG$510,$Y663)),_xlpm.MacVal,IF($Z663=0,"",INDEX(Output_Mac!T$2:T$500,$Z663)),_xlpm.WinVal,IF($AD663=0,"",INDEX(Output_Win!T$2:T$243,$AD663)),_xlpm.MyAuditVal,IF($AA663=0,"",INDEX(My_Audit!O$2:O$456,$AA663)),_xlfn.IFS(_xlpm.MyAuditVal&lt;&gt;"",_xlpm.MyAuditVal,_xlpm.MacVal&lt;&gt;"",_xlpm.MacVal,_xlpm.WinVal&lt;&gt;"",_xlpm.WinVal,_xlpm.CSVVal&lt;&gt;"",_xlpm.CSVVal)),""))</f>
        <v/>
      </c>
      <c r="O663" s="40" t="str" cm="1">
        <f t="array" ref="O663">IF($AB663=0,"",INDEX(My_Audit!P$2:P$456,$AB663))&amp;""</f>
        <v/>
      </c>
      <c r="P663" s="40"/>
      <c r="Q663" s="41" t="str">
        <f>IF(LEFT(N663,4)="Pass","Nist SP 800-88",My_Audit!R663)&amp;""</f>
        <v/>
      </c>
      <c r="R663" s="40"/>
      <c r="S663" s="40"/>
      <c r="T663" s="41" t="str" cm="1">
        <f t="array" ref="T663">IF($AC663=0,"",INDEX(Models!J$2:J$605,$AC663))</f>
        <v/>
      </c>
      <c r="U663" s="40"/>
      <c r="V663" s="40"/>
      <c r="W663" s="79" t="str" cm="1">
        <f t="array" ref="W663">IF(($Z663+$AA663+$AD663)=0,"",ExpandDiagCodes(_xlfn.TEXTJOIN(", ",TRUE,IF($AA663=0,"",INDEX(My_Audit!L$2:L$456,$AA663)),IF($Z663=0,"",INDEX(Output_Mac!AA$2:AA$500,$Z663)),IF($AD663=0,"",INDEX(Output_Win!AA$2:AA$243,$AD663)))))</f>
        <v/>
      </c>
      <c r="Y663" s="80">
        <f>IFERROR(MATCH($A663,CSV!$A$2:$A$510,0),0)</f>
        <v>0</v>
      </c>
      <c r="Z663" s="80">
        <f>IFERROR(MATCH($A663,Output_Mac!$A$2:$A$500,0),0)</f>
        <v>0</v>
      </c>
      <c r="AA663" s="80">
        <f>IFERROR(MATCH($A663,My_Audit!$A$2:$A$456,0),0)</f>
        <v>0</v>
      </c>
      <c r="AB663" s="80">
        <f>IFERROR(MATCH($C663,My_Audit!$B$2:$B$456,0),0)</f>
        <v>0</v>
      </c>
      <c r="AC663" s="80">
        <f>IFERROR(MATCH($E663,Models!$I$2:$I$605,0),0)</f>
        <v>0</v>
      </c>
      <c r="AD663" s="80">
        <f>IFERROR(MATCH($A663,Output_Win!$A$2:$A$243,0),0)</f>
        <v>0</v>
      </c>
    </row>
    <row r="664" spans="1:30">
      <c r="A664" s="40" t="str">
        <f>_xlfn.TEXTJOIN("",TRUE,Input!$A$4,TEXT(ROW(My_Audit!A663)+Input!$A$8-1,"00"))</f>
        <v>W5051</v>
      </c>
      <c r="B664" s="40" t="str">
        <f>_xlfn.TEXTJOIN("-",TRUE,"ITD",Input!$A$2,A664)</f>
        <v>ITD-SHR11749-W5051</v>
      </c>
      <c r="C664" s="41" t="str" cm="1">
        <f t="array" ref="C664">IF(($Y664+$Z664+$AA664+$AD664)=0,"",IFERROR(_xlfn.LET(_xlpm.CSVVal,IF($Y664=0,"",INDEX(CSV!B$2:B$510,$Y664)),_xlpm.MacVal,IF($Z664=0,"",INDEX(Output_Mac!B$2:B$500,$Z664)),_xlpm.WinVal,IF($AD664=0,"",INDEX(Output_Win!B$2:B$243,$AD664)),_xlpm.MyAuditVal,IF($AA664=0,"",INDEX(My_Audit!B$2:B$456,$AA664)),_xlfn.IFS(_xlpm.MyAuditVal&lt;&gt;"",_xlpm.MyAuditVal,_xlpm.MacVal&lt;&gt;"",_xlpm.MacVal,_xlpm.WinVal&lt;&gt;"",_xlpm.WinVal,_xlpm.CSVVal&lt;&gt;"",_xlpm.CSVVal)),""))</f>
        <v/>
      </c>
      <c r="D664" s="41" t="str" cm="1">
        <f t="array" ref="D664">IF(($Y664+$Z664+$AA664+$AD664)=0,"",IFERROR(_xlfn.LET(_xlpm.CSVVal,IF($Y664=0,"",INDEX(CSV!C$2:C$510,$Y664)),_xlpm.MacVal,IF($Z664=0,"",INDEX(Output_Mac!D$2:D$500,$Z664)),_xlpm.WinVal,IF($AD664=0,"",INDEX(Output_Win!D$2:D$243,$AD664)),_xlpm.MyAuditVal,IF($AA664=0,"",INDEX(My_Audit!C$2:C$456,$AA664)),_xlfn.IFS(_xlpm.MyAuditVal&lt;&gt;"",_xlpm.MyAuditVal,_xlpm.MacVal&lt;&gt;"",_xlpm.MacVal,_xlpm.WinVal&lt;&gt;"",_xlpm.WinVal,_xlpm.CSVVal&lt;&gt;"",_xlpm.CSVVal)),""))</f>
        <v/>
      </c>
      <c r="E664" s="41" t="str" cm="1">
        <f t="array" ref="E664">IF(($Y664+$Z664+$AA664+$AD664)=0,"",IFERROR(_xlfn.LET(_xlpm.CSVVal,IF($Y664=0,"",INDEX(CSV!E$2:E$510,$Y664)),_xlpm.MacVal,IF($Z664=0,"",INDEX(Output_Mac!C$2:C$500,$Z664)),_xlpm.WinVal,IF($AD664=0,"",INDEX(Output_Win!C$2:C$243,$AD664)),_xlpm.MyAuditVal,IF($AA664=0,"",INDEX(My_Audit!D$2:D$456,$AA664)),_xlfn.IFS(_xlpm.MyAuditVal&lt;&gt;"",_xlpm.MyAuditVal,_xlpm.MacVal&lt;&gt;"",_xlpm.MacVal,_xlpm.WinVal&lt;&gt;"",_xlpm.WinVal,_xlpm.CSVVal&lt;&gt;"",_xlpm.CSVVal)),""))</f>
        <v/>
      </c>
      <c r="F664" s="41" t="str" cm="1">
        <f t="array" ref="F664">IF(($Y664+$Z664+$AA664+$AD664)=0,"",IFERROR(_xlfn.LET(_xlpm.CSVVal,IF($Y664=0,"",INDEX(CSV!F$2:F$510,$Y664)),_xlpm.MacVal,IF($Z664=0,"",INDEX(Output_Mac!E$2:E$500,$Z664)),_xlpm.WinVal,IF($AD664=0,"",INDEX(Output_Win!E$2:E$243,$AD664)),_xlpm.MyAuditVal,IF($AA664=0,"",INDEX(My_Audit!E$2:E$456,$AA664)),_xlfn.IFS(_xlpm.MyAuditVal&lt;&gt;"",_xlpm.MyAuditVal,_xlpm.MacVal&lt;&gt;"",_xlpm.MacVal,_xlpm.WinVal&lt;&gt;"",_xlpm.WinVal,_xlpm.CSVVal&lt;&gt;"",PROPER(_xlpm.CSVVal))),""))</f>
        <v/>
      </c>
      <c r="G664" s="41" t="str" cm="1">
        <f t="array" ref="G664">IF(($Y664+$Z664+$AA664+$AD664)=0,"",IFERROR(_xlfn.LET(_xlpm.CSVVal,IF($Y664=0,"",INDEX(CSV!G$2:G$510,$Y664)),_xlpm.MacVal,IF($Z664=0,"",INDEX(Output_Mac!G$2:G$500,$Z664)),_xlpm.WinVal,IF($AD664=0,"",INDEX(Output_Win!G$2:G$243,$AD664)),_xlpm.MyAuditVal,IF($AA664=0,"",INDEX(My_Audit!F$2:F$456,$AA664)),_xlfn.IFS(_xlpm.MyAuditVal&lt;&gt;"",_xlpm.MyAuditVal,_xlpm.MacVal&lt;&gt;"",_xlpm.MacVal,_xlpm.WinVal&lt;&gt;"",_xlpm.WinVal,_xlpm.CSVVal&lt;&gt;"",_xlpm.CSVVal)),""))</f>
        <v/>
      </c>
      <c r="H664" s="41" t="str" cm="1">
        <f t="array" ref="H664">IF($Z664&gt;0,INDEX(Output_Mac!H$2:H$500,$Z664),IF($AD664&gt;0,INDEX(Output_Win!H$2:H$243,$AD664),IF($AA664&gt;0,_xlfn.LET(_xlpm.MyAuditVal,INDEX(My_Audit!G$2:G$456,$AA664),IF(_xlpm.MyAuditVal=0,"",_xlpm.MyAuditVal)),"")))</f>
        <v/>
      </c>
      <c r="I664" s="41" t="str" cm="1">
        <f t="array" ref="I664">IF(($Y664+$Z664+$AA664+$AD664)=0,"",IFERROR(_xlfn.LET(_xlpm.CSVVal,IF($Y664=0,"",INDEX(CSV!H$2:H$510,$Y664)),_xlpm.MacVal,IF($Z664=0,"",INDEX(Output_Mac!I$2:I$500,$Z664)),_xlpm.WinVal,IF($AD664=0,"",INDEX(Output_Win!I$2:I$243,$AD664)),_xlpm.MyAuditVal,IF($AA664=0,"",INDEX(My_Audit!H$2:H$456,$AA664)),_xlfn.IFS(_xlpm.MyAuditVal&lt;&gt;"",_xlpm.MyAuditVal,_xlpm.MacVal&lt;&gt;"",_xlpm.MacVal,_xlpm.WinVal&lt;&gt;"",_xlpm.WinVal,_xlpm.CSVVal&lt;&gt;"",_xlpm.CSVVal)),""))</f>
        <v/>
      </c>
      <c r="J664" s="41" t="str" cm="1">
        <f t="array" ref="J664">IF(($Y664+$Z664+$AA664+$AD664)=0,"",IFERROR(_xlfn.LET(_xlpm.CSVVal,IF($Y664=0,"",INDEX(CSV!J$2:J$510,$Y664)),_xlpm.MacVal,IF($Z664=0,"",INDEX(Output_Mac!J$2:J$500,$Z664)),_xlpm.WinVal,IF($AD664=0,"",INDEX(Output_Win!J$2:J$243,$AD664)),_xlpm.MyAuditVal,IF($AA664=0,"",INDEX(My_Audit!I$2:I$456,$AA664)),_xlfn.IFS(_xlpm.MyAuditVal&lt;&gt;"",_xlpm.MyAuditVal,_xlpm.MacVal&lt;&gt;"",_xlpm.MacVal,_xlpm.WinVal&lt;&gt;"",_xlpm.WinVal,_xlpm.CSVVal&lt;&gt;"",_xlpm.CSVVal)),""))</f>
        <v/>
      </c>
      <c r="K664" s="41" t="str" cm="1">
        <f t="array" ref="K664">IF(($Y664+$Z664+$AA664+$AD664)=0,"",IFERROR(_xlfn.LET(_xlpm.CSVVal,IF($Y664=0,"",INDEX(CSV!N$2:N$510,$Y664)),_xlpm.MacVal,IF($Z664=0,"",INDEX(Output_Mac!L$2:L$500,$Z664)),_xlpm.WinVal,IF($AD664=0,"",INDEX(Output_Win!L$2:L$243,$AD664)),_xlpm.MyAuditVal,IF($AA664=0,"",INDEX(My_Audit!J$2:J$456,$AA664)),_xlfn.IFS(_xlpm.MyAuditVal&lt;&gt;"",_xlpm.MyAuditVal,_xlpm.MacVal&lt;&gt;"",_xlpm.MacVal,_xlpm.WinVal&lt;&gt;"",_xlpm.WinVal,_xlpm.CSVVal&lt;&gt;"",_xlpm.CSVVal)),""))</f>
        <v/>
      </c>
      <c r="L664" s="41" t="str" cm="1">
        <f t="array" ref="L664">IF(($Y664+$Z664+$AA664+$AD664)=0,"",IFERROR(_xlfn.LET(_xlpm.CSVVal,IF($Y664=0,"",INDEX(CSV!Q$2:Q$510,$Y664)),_xlpm.MacVal,IF($Z664=0,"",INDEX(Output_Mac!M$2:M$500,$Z664)),_xlpm.WinVal,IF($AD664=0,"",INDEX(Output_Win!M$2:M$243,$AD664)),_xlpm.MyAuditVal,IF($AA664=0,"",INDEX(My_Audit!K$2:K$456,$AA664)),_xlfn.IFS(_xlpm.MyAuditVal&lt;&gt;"",_xlpm.MyAuditVal,_xlpm.MacVal&lt;&gt;"",_xlpm.MacVal,_xlpm.WinVal&lt;&gt;"",_xlpm.WinVal,_xlpm.CSVVal&lt;&gt;"",_xlpm.CSVVal)),""))</f>
        <v/>
      </c>
      <c r="M664" s="41" t="str" cm="1">
        <f t="array" ref="M664">IF(($Y664+$Z664+$AA664+$AD664)=0,"",ExpandDiagCodes(_xlfn.TEXTJOIN(", ",TRUE,IF($AA664=0,"",INDEX(My_Audit!N$2:N$456,$AA664)),IF($Z664=0,"",INDEX(Output_Mac!S$2:S$500,$Z664)),IF($AD664=0,"",INDEX(Output_Win!S$2:S$243,$AD664)),IF($Y664=0,"",INDEX(CSV!AE$2:AE$510,$Y664)))))</f>
        <v/>
      </c>
      <c r="N664" s="41" t="str" cm="1">
        <f t="array" ref="N664">IF(($Y664+$Z664+$AA664+$AD664)=0,"",IFERROR(_xlfn.LET(_xlpm.CSVVal,IF($Y664=0,"",INDEX(CSV!AG$2:AG$510,$Y664)),_xlpm.MacVal,IF($Z664=0,"",INDEX(Output_Mac!T$2:T$500,$Z664)),_xlpm.WinVal,IF($AD664=0,"",INDEX(Output_Win!T$2:T$243,$AD664)),_xlpm.MyAuditVal,IF($AA664=0,"",INDEX(My_Audit!O$2:O$456,$AA664)),_xlfn.IFS(_xlpm.MyAuditVal&lt;&gt;"",_xlpm.MyAuditVal,_xlpm.MacVal&lt;&gt;"",_xlpm.MacVal,_xlpm.WinVal&lt;&gt;"",_xlpm.WinVal,_xlpm.CSVVal&lt;&gt;"",_xlpm.CSVVal)),""))</f>
        <v/>
      </c>
      <c r="O664" s="40" t="str" cm="1">
        <f t="array" ref="O664">IF($AB664=0,"",INDEX(My_Audit!P$2:P$456,$AB664))&amp;""</f>
        <v/>
      </c>
      <c r="P664" s="40"/>
      <c r="Q664" s="41" t="str">
        <f>IF(LEFT(N664,4)="Pass","Nist SP 800-88",My_Audit!R664)&amp;""</f>
        <v/>
      </c>
      <c r="R664" s="40"/>
      <c r="S664" s="40"/>
      <c r="T664" s="41" t="str" cm="1">
        <f t="array" ref="T664">IF($AC664=0,"",INDEX(Models!J$2:J$605,$AC664))</f>
        <v/>
      </c>
      <c r="U664" s="40"/>
      <c r="V664" s="40"/>
      <c r="W664" s="79" t="str" cm="1">
        <f t="array" ref="W664">IF(($Z664+$AA664+$AD664)=0,"",ExpandDiagCodes(_xlfn.TEXTJOIN(", ",TRUE,IF($AA664=0,"",INDEX(My_Audit!L$2:L$456,$AA664)),IF($Z664=0,"",INDEX(Output_Mac!AA$2:AA$500,$Z664)),IF($AD664=0,"",INDEX(Output_Win!AA$2:AA$243,$AD664)))))</f>
        <v/>
      </c>
      <c r="Y664" s="80">
        <f>IFERROR(MATCH($A664,CSV!$A$2:$A$510,0),0)</f>
        <v>0</v>
      </c>
      <c r="Z664" s="80">
        <f>IFERROR(MATCH($A664,Output_Mac!$A$2:$A$500,0),0)</f>
        <v>0</v>
      </c>
      <c r="AA664" s="80">
        <f>IFERROR(MATCH($A664,My_Audit!$A$2:$A$456,0),0)</f>
        <v>0</v>
      </c>
      <c r="AB664" s="80">
        <f>IFERROR(MATCH($C664,My_Audit!$B$2:$B$456,0),0)</f>
        <v>0</v>
      </c>
      <c r="AC664" s="80">
        <f>IFERROR(MATCH($E664,Models!$I$2:$I$605,0),0)</f>
        <v>0</v>
      </c>
      <c r="AD664" s="80">
        <f>IFERROR(MATCH($A664,Output_Win!$A$2:$A$243,0),0)</f>
        <v>0</v>
      </c>
    </row>
    <row r="665" spans="1:30">
      <c r="A665" s="40" t="str">
        <f>_xlfn.TEXTJOIN("",TRUE,Input!$A$4,TEXT(ROW(My_Audit!A664)+Input!$A$8-1,"00"))</f>
        <v>W5052</v>
      </c>
      <c r="B665" s="40" t="str">
        <f>_xlfn.TEXTJOIN("-",TRUE,"ITD",Input!$A$2,A665)</f>
        <v>ITD-SHR11749-W5052</v>
      </c>
      <c r="C665" s="41" t="str" cm="1">
        <f t="array" ref="C665">IF(($Y665+$Z665+$AA665+$AD665)=0,"",IFERROR(_xlfn.LET(_xlpm.CSVVal,IF($Y665=0,"",INDEX(CSV!B$2:B$510,$Y665)),_xlpm.MacVal,IF($Z665=0,"",INDEX(Output_Mac!B$2:B$500,$Z665)),_xlpm.WinVal,IF($AD665=0,"",INDEX(Output_Win!B$2:B$243,$AD665)),_xlpm.MyAuditVal,IF($AA665=0,"",INDEX(My_Audit!B$2:B$456,$AA665)),_xlfn.IFS(_xlpm.MyAuditVal&lt;&gt;"",_xlpm.MyAuditVal,_xlpm.MacVal&lt;&gt;"",_xlpm.MacVal,_xlpm.WinVal&lt;&gt;"",_xlpm.WinVal,_xlpm.CSVVal&lt;&gt;"",_xlpm.CSVVal)),""))</f>
        <v/>
      </c>
      <c r="D665" s="41" t="str" cm="1">
        <f t="array" ref="D665">IF(($Y665+$Z665+$AA665+$AD665)=0,"",IFERROR(_xlfn.LET(_xlpm.CSVVal,IF($Y665=0,"",INDEX(CSV!C$2:C$510,$Y665)),_xlpm.MacVal,IF($Z665=0,"",INDEX(Output_Mac!D$2:D$500,$Z665)),_xlpm.WinVal,IF($AD665=0,"",INDEX(Output_Win!D$2:D$243,$AD665)),_xlpm.MyAuditVal,IF($AA665=0,"",INDEX(My_Audit!C$2:C$456,$AA665)),_xlfn.IFS(_xlpm.MyAuditVal&lt;&gt;"",_xlpm.MyAuditVal,_xlpm.MacVal&lt;&gt;"",_xlpm.MacVal,_xlpm.WinVal&lt;&gt;"",_xlpm.WinVal,_xlpm.CSVVal&lt;&gt;"",_xlpm.CSVVal)),""))</f>
        <v/>
      </c>
      <c r="E665" s="41" t="str" cm="1">
        <f t="array" ref="E665">IF(($Y665+$Z665+$AA665+$AD665)=0,"",IFERROR(_xlfn.LET(_xlpm.CSVVal,IF($Y665=0,"",INDEX(CSV!E$2:E$510,$Y665)),_xlpm.MacVal,IF($Z665=0,"",INDEX(Output_Mac!C$2:C$500,$Z665)),_xlpm.WinVal,IF($AD665=0,"",INDEX(Output_Win!C$2:C$243,$AD665)),_xlpm.MyAuditVal,IF($AA665=0,"",INDEX(My_Audit!D$2:D$456,$AA665)),_xlfn.IFS(_xlpm.MyAuditVal&lt;&gt;"",_xlpm.MyAuditVal,_xlpm.MacVal&lt;&gt;"",_xlpm.MacVal,_xlpm.WinVal&lt;&gt;"",_xlpm.WinVal,_xlpm.CSVVal&lt;&gt;"",_xlpm.CSVVal)),""))</f>
        <v/>
      </c>
      <c r="F665" s="41" t="str" cm="1">
        <f t="array" ref="F665">IF(($Y665+$Z665+$AA665+$AD665)=0,"",IFERROR(_xlfn.LET(_xlpm.CSVVal,IF($Y665=0,"",INDEX(CSV!F$2:F$510,$Y665)),_xlpm.MacVal,IF($Z665=0,"",INDEX(Output_Mac!E$2:E$500,$Z665)),_xlpm.WinVal,IF($AD665=0,"",INDEX(Output_Win!E$2:E$243,$AD665)),_xlpm.MyAuditVal,IF($AA665=0,"",INDEX(My_Audit!E$2:E$456,$AA665)),_xlfn.IFS(_xlpm.MyAuditVal&lt;&gt;"",_xlpm.MyAuditVal,_xlpm.MacVal&lt;&gt;"",_xlpm.MacVal,_xlpm.WinVal&lt;&gt;"",_xlpm.WinVal,_xlpm.CSVVal&lt;&gt;"",PROPER(_xlpm.CSVVal))),""))</f>
        <v/>
      </c>
      <c r="G665" s="41" t="str" cm="1">
        <f t="array" ref="G665">IF(($Y665+$Z665+$AA665+$AD665)=0,"",IFERROR(_xlfn.LET(_xlpm.CSVVal,IF($Y665=0,"",INDEX(CSV!G$2:G$510,$Y665)),_xlpm.MacVal,IF($Z665=0,"",INDEX(Output_Mac!G$2:G$500,$Z665)),_xlpm.WinVal,IF($AD665=0,"",INDEX(Output_Win!G$2:G$243,$AD665)),_xlpm.MyAuditVal,IF($AA665=0,"",INDEX(My_Audit!F$2:F$456,$AA665)),_xlfn.IFS(_xlpm.MyAuditVal&lt;&gt;"",_xlpm.MyAuditVal,_xlpm.MacVal&lt;&gt;"",_xlpm.MacVal,_xlpm.WinVal&lt;&gt;"",_xlpm.WinVal,_xlpm.CSVVal&lt;&gt;"",_xlpm.CSVVal)),""))</f>
        <v/>
      </c>
      <c r="H665" s="41" t="str" cm="1">
        <f t="array" ref="H665">IF($Z665&gt;0,INDEX(Output_Mac!H$2:H$500,$Z665),IF($AD665&gt;0,INDEX(Output_Win!H$2:H$243,$AD665),IF($AA665&gt;0,_xlfn.LET(_xlpm.MyAuditVal,INDEX(My_Audit!G$2:G$456,$AA665),IF(_xlpm.MyAuditVal=0,"",_xlpm.MyAuditVal)),"")))</f>
        <v/>
      </c>
      <c r="I665" s="41" t="str" cm="1">
        <f t="array" ref="I665">IF(($Y665+$Z665+$AA665+$AD665)=0,"",IFERROR(_xlfn.LET(_xlpm.CSVVal,IF($Y665=0,"",INDEX(CSV!H$2:H$510,$Y665)),_xlpm.MacVal,IF($Z665=0,"",INDEX(Output_Mac!I$2:I$500,$Z665)),_xlpm.WinVal,IF($AD665=0,"",INDEX(Output_Win!I$2:I$243,$AD665)),_xlpm.MyAuditVal,IF($AA665=0,"",INDEX(My_Audit!H$2:H$456,$AA665)),_xlfn.IFS(_xlpm.MyAuditVal&lt;&gt;"",_xlpm.MyAuditVal,_xlpm.MacVal&lt;&gt;"",_xlpm.MacVal,_xlpm.WinVal&lt;&gt;"",_xlpm.WinVal,_xlpm.CSVVal&lt;&gt;"",_xlpm.CSVVal)),""))</f>
        <v/>
      </c>
      <c r="J665" s="41" t="str" cm="1">
        <f t="array" ref="J665">IF(($Y665+$Z665+$AA665+$AD665)=0,"",IFERROR(_xlfn.LET(_xlpm.CSVVal,IF($Y665=0,"",INDEX(CSV!J$2:J$510,$Y665)),_xlpm.MacVal,IF($Z665=0,"",INDEX(Output_Mac!J$2:J$500,$Z665)),_xlpm.WinVal,IF($AD665=0,"",INDEX(Output_Win!J$2:J$243,$AD665)),_xlpm.MyAuditVal,IF($AA665=0,"",INDEX(My_Audit!I$2:I$456,$AA665)),_xlfn.IFS(_xlpm.MyAuditVal&lt;&gt;"",_xlpm.MyAuditVal,_xlpm.MacVal&lt;&gt;"",_xlpm.MacVal,_xlpm.WinVal&lt;&gt;"",_xlpm.WinVal,_xlpm.CSVVal&lt;&gt;"",_xlpm.CSVVal)),""))</f>
        <v/>
      </c>
      <c r="K665" s="41" t="str" cm="1">
        <f t="array" ref="K665">IF(($Y665+$Z665+$AA665+$AD665)=0,"",IFERROR(_xlfn.LET(_xlpm.CSVVal,IF($Y665=0,"",INDEX(CSV!N$2:N$510,$Y665)),_xlpm.MacVal,IF($Z665=0,"",INDEX(Output_Mac!L$2:L$500,$Z665)),_xlpm.WinVal,IF($AD665=0,"",INDEX(Output_Win!L$2:L$243,$AD665)),_xlpm.MyAuditVal,IF($AA665=0,"",INDEX(My_Audit!J$2:J$456,$AA665)),_xlfn.IFS(_xlpm.MyAuditVal&lt;&gt;"",_xlpm.MyAuditVal,_xlpm.MacVal&lt;&gt;"",_xlpm.MacVal,_xlpm.WinVal&lt;&gt;"",_xlpm.WinVal,_xlpm.CSVVal&lt;&gt;"",_xlpm.CSVVal)),""))</f>
        <v/>
      </c>
      <c r="L665" s="41" t="str" cm="1">
        <f t="array" ref="L665">IF(($Y665+$Z665+$AA665+$AD665)=0,"",IFERROR(_xlfn.LET(_xlpm.CSVVal,IF($Y665=0,"",INDEX(CSV!Q$2:Q$510,$Y665)),_xlpm.MacVal,IF($Z665=0,"",INDEX(Output_Mac!M$2:M$500,$Z665)),_xlpm.WinVal,IF($AD665=0,"",INDEX(Output_Win!M$2:M$243,$AD665)),_xlpm.MyAuditVal,IF($AA665=0,"",INDEX(My_Audit!K$2:K$456,$AA665)),_xlfn.IFS(_xlpm.MyAuditVal&lt;&gt;"",_xlpm.MyAuditVal,_xlpm.MacVal&lt;&gt;"",_xlpm.MacVal,_xlpm.WinVal&lt;&gt;"",_xlpm.WinVal,_xlpm.CSVVal&lt;&gt;"",_xlpm.CSVVal)),""))</f>
        <v/>
      </c>
      <c r="M665" s="41" t="str" cm="1">
        <f t="array" ref="M665">IF(($Y665+$Z665+$AA665+$AD665)=0,"",ExpandDiagCodes(_xlfn.TEXTJOIN(", ",TRUE,IF($AA665=0,"",INDEX(My_Audit!N$2:N$456,$AA665)),IF($Z665=0,"",INDEX(Output_Mac!S$2:S$500,$Z665)),IF($AD665=0,"",INDEX(Output_Win!S$2:S$243,$AD665)),IF($Y665=0,"",INDEX(CSV!AE$2:AE$510,$Y665)))))</f>
        <v/>
      </c>
      <c r="N665" s="41" t="str" cm="1">
        <f t="array" ref="N665">IF(($Y665+$Z665+$AA665+$AD665)=0,"",IFERROR(_xlfn.LET(_xlpm.CSVVal,IF($Y665=0,"",INDEX(CSV!AG$2:AG$510,$Y665)),_xlpm.MacVal,IF($Z665=0,"",INDEX(Output_Mac!T$2:T$500,$Z665)),_xlpm.WinVal,IF($AD665=0,"",INDEX(Output_Win!T$2:T$243,$AD665)),_xlpm.MyAuditVal,IF($AA665=0,"",INDEX(My_Audit!O$2:O$456,$AA665)),_xlfn.IFS(_xlpm.MyAuditVal&lt;&gt;"",_xlpm.MyAuditVal,_xlpm.MacVal&lt;&gt;"",_xlpm.MacVal,_xlpm.WinVal&lt;&gt;"",_xlpm.WinVal,_xlpm.CSVVal&lt;&gt;"",_xlpm.CSVVal)),""))</f>
        <v/>
      </c>
      <c r="O665" s="40" t="str" cm="1">
        <f t="array" ref="O665">IF($AB665=0,"",INDEX(My_Audit!P$2:P$456,$AB665))&amp;""</f>
        <v/>
      </c>
      <c r="P665" s="40"/>
      <c r="Q665" s="41" t="str">
        <f>IF(LEFT(N665,4)="Pass","Nist SP 800-88",My_Audit!R665)&amp;""</f>
        <v/>
      </c>
      <c r="R665" s="40"/>
      <c r="S665" s="40"/>
      <c r="T665" s="41" t="str" cm="1">
        <f t="array" ref="T665">IF($AC665=0,"",INDEX(Models!J$2:J$605,$AC665))</f>
        <v/>
      </c>
      <c r="U665" s="40"/>
      <c r="V665" s="40"/>
      <c r="W665" s="79" t="str" cm="1">
        <f t="array" ref="W665">IF(($Z665+$AA665+$AD665)=0,"",ExpandDiagCodes(_xlfn.TEXTJOIN(", ",TRUE,IF($AA665=0,"",INDEX(My_Audit!L$2:L$456,$AA665)),IF($Z665=0,"",INDEX(Output_Mac!AA$2:AA$500,$Z665)),IF($AD665=0,"",INDEX(Output_Win!AA$2:AA$243,$AD665)))))</f>
        <v/>
      </c>
      <c r="Y665" s="80">
        <f>IFERROR(MATCH($A665,CSV!$A$2:$A$510,0),0)</f>
        <v>0</v>
      </c>
      <c r="Z665" s="80">
        <f>IFERROR(MATCH($A665,Output_Mac!$A$2:$A$500,0),0)</f>
        <v>0</v>
      </c>
      <c r="AA665" s="80">
        <f>IFERROR(MATCH($A665,My_Audit!$A$2:$A$456,0),0)</f>
        <v>0</v>
      </c>
      <c r="AB665" s="80">
        <f>IFERROR(MATCH($C665,My_Audit!$B$2:$B$456,0),0)</f>
        <v>0</v>
      </c>
      <c r="AC665" s="80">
        <f>IFERROR(MATCH($E665,Models!$I$2:$I$605,0),0)</f>
        <v>0</v>
      </c>
      <c r="AD665" s="80">
        <f>IFERROR(MATCH($A665,Output_Win!$A$2:$A$243,0),0)</f>
        <v>0</v>
      </c>
    </row>
    <row r="666" spans="1:30">
      <c r="A666" s="40" t="str">
        <f>_xlfn.TEXTJOIN("",TRUE,Input!$A$4,TEXT(ROW(My_Audit!A665)+Input!$A$8-1,"00"))</f>
        <v>W5053</v>
      </c>
      <c r="B666" s="40" t="str">
        <f>_xlfn.TEXTJOIN("-",TRUE,"ITD",Input!$A$2,A666)</f>
        <v>ITD-SHR11749-W5053</v>
      </c>
      <c r="C666" s="41" t="str" cm="1">
        <f t="array" ref="C666">IF(($Y666+$Z666+$AA666+$AD666)=0,"",IFERROR(_xlfn.LET(_xlpm.CSVVal,IF($Y666=0,"",INDEX(CSV!B$2:B$510,$Y666)),_xlpm.MacVal,IF($Z666=0,"",INDEX(Output_Mac!B$2:B$500,$Z666)),_xlpm.WinVal,IF($AD666=0,"",INDEX(Output_Win!B$2:B$243,$AD666)),_xlpm.MyAuditVal,IF($AA666=0,"",INDEX(My_Audit!B$2:B$456,$AA666)),_xlfn.IFS(_xlpm.MyAuditVal&lt;&gt;"",_xlpm.MyAuditVal,_xlpm.MacVal&lt;&gt;"",_xlpm.MacVal,_xlpm.WinVal&lt;&gt;"",_xlpm.WinVal,_xlpm.CSVVal&lt;&gt;"",_xlpm.CSVVal)),""))</f>
        <v/>
      </c>
      <c r="D666" s="41" t="str" cm="1">
        <f t="array" ref="D666">IF(($Y666+$Z666+$AA666+$AD666)=0,"",IFERROR(_xlfn.LET(_xlpm.CSVVal,IF($Y666=0,"",INDEX(CSV!C$2:C$510,$Y666)),_xlpm.MacVal,IF($Z666=0,"",INDEX(Output_Mac!D$2:D$500,$Z666)),_xlpm.WinVal,IF($AD666=0,"",INDEX(Output_Win!D$2:D$243,$AD666)),_xlpm.MyAuditVal,IF($AA666=0,"",INDEX(My_Audit!C$2:C$456,$AA666)),_xlfn.IFS(_xlpm.MyAuditVal&lt;&gt;"",_xlpm.MyAuditVal,_xlpm.MacVal&lt;&gt;"",_xlpm.MacVal,_xlpm.WinVal&lt;&gt;"",_xlpm.WinVal,_xlpm.CSVVal&lt;&gt;"",_xlpm.CSVVal)),""))</f>
        <v/>
      </c>
      <c r="E666" s="41" t="str" cm="1">
        <f t="array" ref="E666">IF(($Y666+$Z666+$AA666+$AD666)=0,"",IFERROR(_xlfn.LET(_xlpm.CSVVal,IF($Y666=0,"",INDEX(CSV!E$2:E$510,$Y666)),_xlpm.MacVal,IF($Z666=0,"",INDEX(Output_Mac!C$2:C$500,$Z666)),_xlpm.WinVal,IF($AD666=0,"",INDEX(Output_Win!C$2:C$243,$AD666)),_xlpm.MyAuditVal,IF($AA666=0,"",INDEX(My_Audit!D$2:D$456,$AA666)),_xlfn.IFS(_xlpm.MyAuditVal&lt;&gt;"",_xlpm.MyAuditVal,_xlpm.MacVal&lt;&gt;"",_xlpm.MacVal,_xlpm.WinVal&lt;&gt;"",_xlpm.WinVal,_xlpm.CSVVal&lt;&gt;"",_xlpm.CSVVal)),""))</f>
        <v/>
      </c>
      <c r="F666" s="41" t="str" cm="1">
        <f t="array" ref="F666">IF(($Y666+$Z666+$AA666+$AD666)=0,"",IFERROR(_xlfn.LET(_xlpm.CSVVal,IF($Y666=0,"",INDEX(CSV!F$2:F$510,$Y666)),_xlpm.MacVal,IF($Z666=0,"",INDEX(Output_Mac!E$2:E$500,$Z666)),_xlpm.WinVal,IF($AD666=0,"",INDEX(Output_Win!E$2:E$243,$AD666)),_xlpm.MyAuditVal,IF($AA666=0,"",INDEX(My_Audit!E$2:E$456,$AA666)),_xlfn.IFS(_xlpm.MyAuditVal&lt;&gt;"",_xlpm.MyAuditVal,_xlpm.MacVal&lt;&gt;"",_xlpm.MacVal,_xlpm.WinVal&lt;&gt;"",_xlpm.WinVal,_xlpm.CSVVal&lt;&gt;"",PROPER(_xlpm.CSVVal))),""))</f>
        <v/>
      </c>
      <c r="G666" s="41" t="str" cm="1">
        <f t="array" ref="G666">IF(($Y666+$Z666+$AA666+$AD666)=0,"",IFERROR(_xlfn.LET(_xlpm.CSVVal,IF($Y666=0,"",INDEX(CSV!G$2:G$510,$Y666)),_xlpm.MacVal,IF($Z666=0,"",INDEX(Output_Mac!G$2:G$500,$Z666)),_xlpm.WinVal,IF($AD666=0,"",INDEX(Output_Win!G$2:G$243,$AD666)),_xlpm.MyAuditVal,IF($AA666=0,"",INDEX(My_Audit!F$2:F$456,$AA666)),_xlfn.IFS(_xlpm.MyAuditVal&lt;&gt;"",_xlpm.MyAuditVal,_xlpm.MacVal&lt;&gt;"",_xlpm.MacVal,_xlpm.WinVal&lt;&gt;"",_xlpm.WinVal,_xlpm.CSVVal&lt;&gt;"",_xlpm.CSVVal)),""))</f>
        <v/>
      </c>
      <c r="H666" s="41" t="str" cm="1">
        <f t="array" ref="H666">IF($Z666&gt;0,INDEX(Output_Mac!H$2:H$500,$Z666),IF($AD666&gt;0,INDEX(Output_Win!H$2:H$243,$AD666),IF($AA666&gt;0,_xlfn.LET(_xlpm.MyAuditVal,INDEX(My_Audit!G$2:G$456,$AA666),IF(_xlpm.MyAuditVal=0,"",_xlpm.MyAuditVal)),"")))</f>
        <v/>
      </c>
      <c r="I666" s="41" t="str" cm="1">
        <f t="array" ref="I666">IF(($Y666+$Z666+$AA666+$AD666)=0,"",IFERROR(_xlfn.LET(_xlpm.CSVVal,IF($Y666=0,"",INDEX(CSV!H$2:H$510,$Y666)),_xlpm.MacVal,IF($Z666=0,"",INDEX(Output_Mac!I$2:I$500,$Z666)),_xlpm.WinVal,IF($AD666=0,"",INDEX(Output_Win!I$2:I$243,$AD666)),_xlpm.MyAuditVal,IF($AA666=0,"",INDEX(My_Audit!H$2:H$456,$AA666)),_xlfn.IFS(_xlpm.MyAuditVal&lt;&gt;"",_xlpm.MyAuditVal,_xlpm.MacVal&lt;&gt;"",_xlpm.MacVal,_xlpm.WinVal&lt;&gt;"",_xlpm.WinVal,_xlpm.CSVVal&lt;&gt;"",_xlpm.CSVVal)),""))</f>
        <v/>
      </c>
      <c r="J666" s="41" t="str" cm="1">
        <f t="array" ref="J666">IF(($Y666+$Z666+$AA666+$AD666)=0,"",IFERROR(_xlfn.LET(_xlpm.CSVVal,IF($Y666=0,"",INDEX(CSV!J$2:J$510,$Y666)),_xlpm.MacVal,IF($Z666=0,"",INDEX(Output_Mac!J$2:J$500,$Z666)),_xlpm.WinVal,IF($AD666=0,"",INDEX(Output_Win!J$2:J$243,$AD666)),_xlpm.MyAuditVal,IF($AA666=0,"",INDEX(My_Audit!I$2:I$456,$AA666)),_xlfn.IFS(_xlpm.MyAuditVal&lt;&gt;"",_xlpm.MyAuditVal,_xlpm.MacVal&lt;&gt;"",_xlpm.MacVal,_xlpm.WinVal&lt;&gt;"",_xlpm.WinVal,_xlpm.CSVVal&lt;&gt;"",_xlpm.CSVVal)),""))</f>
        <v/>
      </c>
      <c r="K666" s="41" t="str" cm="1">
        <f t="array" ref="K666">IF(($Y666+$Z666+$AA666+$AD666)=0,"",IFERROR(_xlfn.LET(_xlpm.CSVVal,IF($Y666=0,"",INDEX(CSV!N$2:N$510,$Y666)),_xlpm.MacVal,IF($Z666=0,"",INDEX(Output_Mac!L$2:L$500,$Z666)),_xlpm.WinVal,IF($AD666=0,"",INDEX(Output_Win!L$2:L$243,$AD666)),_xlpm.MyAuditVal,IF($AA666=0,"",INDEX(My_Audit!J$2:J$456,$AA666)),_xlfn.IFS(_xlpm.MyAuditVal&lt;&gt;"",_xlpm.MyAuditVal,_xlpm.MacVal&lt;&gt;"",_xlpm.MacVal,_xlpm.WinVal&lt;&gt;"",_xlpm.WinVal,_xlpm.CSVVal&lt;&gt;"",_xlpm.CSVVal)),""))</f>
        <v/>
      </c>
      <c r="L666" s="41" t="str" cm="1">
        <f t="array" ref="L666">IF(($Y666+$Z666+$AA666+$AD666)=0,"",IFERROR(_xlfn.LET(_xlpm.CSVVal,IF($Y666=0,"",INDEX(CSV!Q$2:Q$510,$Y666)),_xlpm.MacVal,IF($Z666=0,"",INDEX(Output_Mac!M$2:M$500,$Z666)),_xlpm.WinVal,IF($AD666=0,"",INDEX(Output_Win!M$2:M$243,$AD666)),_xlpm.MyAuditVal,IF($AA666=0,"",INDEX(My_Audit!K$2:K$456,$AA666)),_xlfn.IFS(_xlpm.MyAuditVal&lt;&gt;"",_xlpm.MyAuditVal,_xlpm.MacVal&lt;&gt;"",_xlpm.MacVal,_xlpm.WinVal&lt;&gt;"",_xlpm.WinVal,_xlpm.CSVVal&lt;&gt;"",_xlpm.CSVVal)),""))</f>
        <v/>
      </c>
      <c r="M666" s="41" t="str" cm="1">
        <f t="array" ref="M666">IF(($Y666+$Z666+$AA666+$AD666)=0,"",ExpandDiagCodes(_xlfn.TEXTJOIN(", ",TRUE,IF($AA666=0,"",INDEX(My_Audit!N$2:N$456,$AA666)),IF($Z666=0,"",INDEX(Output_Mac!S$2:S$500,$Z666)),IF($AD666=0,"",INDEX(Output_Win!S$2:S$243,$AD666)),IF($Y666=0,"",INDEX(CSV!AE$2:AE$510,$Y666)))))</f>
        <v/>
      </c>
      <c r="N666" s="41" t="str" cm="1">
        <f t="array" ref="N666">IF(($Y666+$Z666+$AA666+$AD666)=0,"",IFERROR(_xlfn.LET(_xlpm.CSVVal,IF($Y666=0,"",INDEX(CSV!AG$2:AG$510,$Y666)),_xlpm.MacVal,IF($Z666=0,"",INDEX(Output_Mac!T$2:T$500,$Z666)),_xlpm.WinVal,IF($AD666=0,"",INDEX(Output_Win!T$2:T$243,$AD666)),_xlpm.MyAuditVal,IF($AA666=0,"",INDEX(My_Audit!O$2:O$456,$AA666)),_xlfn.IFS(_xlpm.MyAuditVal&lt;&gt;"",_xlpm.MyAuditVal,_xlpm.MacVal&lt;&gt;"",_xlpm.MacVal,_xlpm.WinVal&lt;&gt;"",_xlpm.WinVal,_xlpm.CSVVal&lt;&gt;"",_xlpm.CSVVal)),""))</f>
        <v/>
      </c>
      <c r="O666" s="40" t="str" cm="1">
        <f t="array" ref="O666">IF($AB666=0,"",INDEX(My_Audit!P$2:P$456,$AB666))&amp;""</f>
        <v/>
      </c>
      <c r="P666" s="40"/>
      <c r="Q666" s="41" t="str">
        <f>IF(LEFT(N666,4)="Pass","Nist SP 800-88",My_Audit!R666)&amp;""</f>
        <v/>
      </c>
      <c r="R666" s="40"/>
      <c r="S666" s="40"/>
      <c r="T666" s="41" t="str" cm="1">
        <f t="array" ref="T666">IF($AC666=0,"",INDEX(Models!J$2:J$605,$AC666))</f>
        <v/>
      </c>
      <c r="U666" s="40"/>
      <c r="V666" s="40"/>
      <c r="W666" s="79" t="str" cm="1">
        <f t="array" ref="W666">IF(($Z666+$AA666+$AD666)=0,"",ExpandDiagCodes(_xlfn.TEXTJOIN(", ",TRUE,IF($AA666=0,"",INDEX(My_Audit!L$2:L$456,$AA666)),IF($Z666=0,"",INDEX(Output_Mac!AA$2:AA$500,$Z666)),IF($AD666=0,"",INDEX(Output_Win!AA$2:AA$243,$AD666)))))</f>
        <v/>
      </c>
      <c r="Y666" s="80">
        <f>IFERROR(MATCH($A666,CSV!$A$2:$A$510,0),0)</f>
        <v>0</v>
      </c>
      <c r="Z666" s="80">
        <f>IFERROR(MATCH($A666,Output_Mac!$A$2:$A$500,0),0)</f>
        <v>0</v>
      </c>
      <c r="AA666" s="80">
        <f>IFERROR(MATCH($A666,My_Audit!$A$2:$A$456,0),0)</f>
        <v>0</v>
      </c>
      <c r="AB666" s="80">
        <f>IFERROR(MATCH($C666,My_Audit!$B$2:$B$456,0),0)</f>
        <v>0</v>
      </c>
      <c r="AC666" s="80">
        <f>IFERROR(MATCH($E666,Models!$I$2:$I$605,0),0)</f>
        <v>0</v>
      </c>
      <c r="AD666" s="80">
        <f>IFERROR(MATCH($A666,Output_Win!$A$2:$A$243,0),0)</f>
        <v>0</v>
      </c>
    </row>
    <row r="667" spans="1:30">
      <c r="A667" s="40" t="str">
        <f>_xlfn.TEXTJOIN("",TRUE,Input!$A$4,TEXT(ROW(My_Audit!A666)+Input!$A$8-1,"00"))</f>
        <v>W5054</v>
      </c>
      <c r="B667" s="40" t="str">
        <f>_xlfn.TEXTJOIN("-",TRUE,"ITD",Input!$A$2,A667)</f>
        <v>ITD-SHR11749-W5054</v>
      </c>
      <c r="C667" s="41" t="str" cm="1">
        <f t="array" ref="C667">IF(($Y667+$Z667+$AA667+$AD667)=0,"",IFERROR(_xlfn.LET(_xlpm.CSVVal,IF($Y667=0,"",INDEX(CSV!B$2:B$510,$Y667)),_xlpm.MacVal,IF($Z667=0,"",INDEX(Output_Mac!B$2:B$500,$Z667)),_xlpm.WinVal,IF($AD667=0,"",INDEX(Output_Win!B$2:B$243,$AD667)),_xlpm.MyAuditVal,IF($AA667=0,"",INDEX(My_Audit!B$2:B$456,$AA667)),_xlfn.IFS(_xlpm.MyAuditVal&lt;&gt;"",_xlpm.MyAuditVal,_xlpm.MacVal&lt;&gt;"",_xlpm.MacVal,_xlpm.WinVal&lt;&gt;"",_xlpm.WinVal,_xlpm.CSVVal&lt;&gt;"",_xlpm.CSVVal)),""))</f>
        <v/>
      </c>
      <c r="D667" s="41" t="str" cm="1">
        <f t="array" ref="D667">IF(($Y667+$Z667+$AA667+$AD667)=0,"",IFERROR(_xlfn.LET(_xlpm.CSVVal,IF($Y667=0,"",INDEX(CSV!C$2:C$510,$Y667)),_xlpm.MacVal,IF($Z667=0,"",INDEX(Output_Mac!D$2:D$500,$Z667)),_xlpm.WinVal,IF($AD667=0,"",INDEX(Output_Win!D$2:D$243,$AD667)),_xlpm.MyAuditVal,IF($AA667=0,"",INDEX(My_Audit!C$2:C$456,$AA667)),_xlfn.IFS(_xlpm.MyAuditVal&lt;&gt;"",_xlpm.MyAuditVal,_xlpm.MacVal&lt;&gt;"",_xlpm.MacVal,_xlpm.WinVal&lt;&gt;"",_xlpm.WinVal,_xlpm.CSVVal&lt;&gt;"",_xlpm.CSVVal)),""))</f>
        <v/>
      </c>
      <c r="E667" s="41" t="str" cm="1">
        <f t="array" ref="E667">IF(($Y667+$Z667+$AA667+$AD667)=0,"",IFERROR(_xlfn.LET(_xlpm.CSVVal,IF($Y667=0,"",INDEX(CSV!E$2:E$510,$Y667)),_xlpm.MacVal,IF($Z667=0,"",INDEX(Output_Mac!C$2:C$500,$Z667)),_xlpm.WinVal,IF($AD667=0,"",INDEX(Output_Win!C$2:C$243,$AD667)),_xlpm.MyAuditVal,IF($AA667=0,"",INDEX(My_Audit!D$2:D$456,$AA667)),_xlfn.IFS(_xlpm.MyAuditVal&lt;&gt;"",_xlpm.MyAuditVal,_xlpm.MacVal&lt;&gt;"",_xlpm.MacVal,_xlpm.WinVal&lt;&gt;"",_xlpm.WinVal,_xlpm.CSVVal&lt;&gt;"",_xlpm.CSVVal)),""))</f>
        <v/>
      </c>
      <c r="F667" s="41" t="str" cm="1">
        <f t="array" ref="F667">IF(($Y667+$Z667+$AA667+$AD667)=0,"",IFERROR(_xlfn.LET(_xlpm.CSVVal,IF($Y667=0,"",INDEX(CSV!F$2:F$510,$Y667)),_xlpm.MacVal,IF($Z667=0,"",INDEX(Output_Mac!E$2:E$500,$Z667)),_xlpm.WinVal,IF($AD667=0,"",INDEX(Output_Win!E$2:E$243,$AD667)),_xlpm.MyAuditVal,IF($AA667=0,"",INDEX(My_Audit!E$2:E$456,$AA667)),_xlfn.IFS(_xlpm.MyAuditVal&lt;&gt;"",_xlpm.MyAuditVal,_xlpm.MacVal&lt;&gt;"",_xlpm.MacVal,_xlpm.WinVal&lt;&gt;"",_xlpm.WinVal,_xlpm.CSVVal&lt;&gt;"",PROPER(_xlpm.CSVVal))),""))</f>
        <v/>
      </c>
      <c r="G667" s="41" t="str" cm="1">
        <f t="array" ref="G667">IF(($Y667+$Z667+$AA667+$AD667)=0,"",IFERROR(_xlfn.LET(_xlpm.CSVVal,IF($Y667=0,"",INDEX(CSV!G$2:G$510,$Y667)),_xlpm.MacVal,IF($Z667=0,"",INDEX(Output_Mac!G$2:G$500,$Z667)),_xlpm.WinVal,IF($AD667=0,"",INDEX(Output_Win!G$2:G$243,$AD667)),_xlpm.MyAuditVal,IF($AA667=0,"",INDEX(My_Audit!F$2:F$456,$AA667)),_xlfn.IFS(_xlpm.MyAuditVal&lt;&gt;"",_xlpm.MyAuditVal,_xlpm.MacVal&lt;&gt;"",_xlpm.MacVal,_xlpm.WinVal&lt;&gt;"",_xlpm.WinVal,_xlpm.CSVVal&lt;&gt;"",_xlpm.CSVVal)),""))</f>
        <v/>
      </c>
      <c r="H667" s="41" t="str" cm="1">
        <f t="array" ref="H667">IF($Z667&gt;0,INDEX(Output_Mac!H$2:H$500,$Z667),IF($AD667&gt;0,INDEX(Output_Win!H$2:H$243,$AD667),IF($AA667&gt;0,_xlfn.LET(_xlpm.MyAuditVal,INDEX(My_Audit!G$2:G$456,$AA667),IF(_xlpm.MyAuditVal=0,"",_xlpm.MyAuditVal)),"")))</f>
        <v/>
      </c>
      <c r="I667" s="41" t="str" cm="1">
        <f t="array" ref="I667">IF(($Y667+$Z667+$AA667+$AD667)=0,"",IFERROR(_xlfn.LET(_xlpm.CSVVal,IF($Y667=0,"",INDEX(CSV!H$2:H$510,$Y667)),_xlpm.MacVal,IF($Z667=0,"",INDEX(Output_Mac!I$2:I$500,$Z667)),_xlpm.WinVal,IF($AD667=0,"",INDEX(Output_Win!I$2:I$243,$AD667)),_xlpm.MyAuditVal,IF($AA667=0,"",INDEX(My_Audit!H$2:H$456,$AA667)),_xlfn.IFS(_xlpm.MyAuditVal&lt;&gt;"",_xlpm.MyAuditVal,_xlpm.MacVal&lt;&gt;"",_xlpm.MacVal,_xlpm.WinVal&lt;&gt;"",_xlpm.WinVal,_xlpm.CSVVal&lt;&gt;"",_xlpm.CSVVal)),""))</f>
        <v/>
      </c>
      <c r="J667" s="41" t="str" cm="1">
        <f t="array" ref="J667">IF(($Y667+$Z667+$AA667+$AD667)=0,"",IFERROR(_xlfn.LET(_xlpm.CSVVal,IF($Y667=0,"",INDEX(CSV!J$2:J$510,$Y667)),_xlpm.MacVal,IF($Z667=0,"",INDEX(Output_Mac!J$2:J$500,$Z667)),_xlpm.WinVal,IF($AD667=0,"",INDEX(Output_Win!J$2:J$243,$AD667)),_xlpm.MyAuditVal,IF($AA667=0,"",INDEX(My_Audit!I$2:I$456,$AA667)),_xlfn.IFS(_xlpm.MyAuditVal&lt;&gt;"",_xlpm.MyAuditVal,_xlpm.MacVal&lt;&gt;"",_xlpm.MacVal,_xlpm.WinVal&lt;&gt;"",_xlpm.WinVal,_xlpm.CSVVal&lt;&gt;"",_xlpm.CSVVal)),""))</f>
        <v/>
      </c>
      <c r="K667" s="41" t="str" cm="1">
        <f t="array" ref="K667">IF(($Y667+$Z667+$AA667+$AD667)=0,"",IFERROR(_xlfn.LET(_xlpm.CSVVal,IF($Y667=0,"",INDEX(CSV!N$2:N$510,$Y667)),_xlpm.MacVal,IF($Z667=0,"",INDEX(Output_Mac!L$2:L$500,$Z667)),_xlpm.WinVal,IF($AD667=0,"",INDEX(Output_Win!L$2:L$243,$AD667)),_xlpm.MyAuditVal,IF($AA667=0,"",INDEX(My_Audit!J$2:J$456,$AA667)),_xlfn.IFS(_xlpm.MyAuditVal&lt;&gt;"",_xlpm.MyAuditVal,_xlpm.MacVal&lt;&gt;"",_xlpm.MacVal,_xlpm.WinVal&lt;&gt;"",_xlpm.WinVal,_xlpm.CSVVal&lt;&gt;"",_xlpm.CSVVal)),""))</f>
        <v/>
      </c>
      <c r="L667" s="41" t="str" cm="1">
        <f t="array" ref="L667">IF(($Y667+$Z667+$AA667+$AD667)=0,"",IFERROR(_xlfn.LET(_xlpm.CSVVal,IF($Y667=0,"",INDEX(CSV!Q$2:Q$510,$Y667)),_xlpm.MacVal,IF($Z667=0,"",INDEX(Output_Mac!M$2:M$500,$Z667)),_xlpm.WinVal,IF($AD667=0,"",INDEX(Output_Win!M$2:M$243,$AD667)),_xlpm.MyAuditVal,IF($AA667=0,"",INDEX(My_Audit!K$2:K$456,$AA667)),_xlfn.IFS(_xlpm.MyAuditVal&lt;&gt;"",_xlpm.MyAuditVal,_xlpm.MacVal&lt;&gt;"",_xlpm.MacVal,_xlpm.WinVal&lt;&gt;"",_xlpm.WinVal,_xlpm.CSVVal&lt;&gt;"",_xlpm.CSVVal)),""))</f>
        <v/>
      </c>
      <c r="M667" s="41" t="str" cm="1">
        <f t="array" ref="M667">IF(($Y667+$Z667+$AA667+$AD667)=0,"",ExpandDiagCodes(_xlfn.TEXTJOIN(", ",TRUE,IF($AA667=0,"",INDEX(My_Audit!N$2:N$456,$AA667)),IF($Z667=0,"",INDEX(Output_Mac!S$2:S$500,$Z667)),IF($AD667=0,"",INDEX(Output_Win!S$2:S$243,$AD667)),IF($Y667=0,"",INDEX(CSV!AE$2:AE$510,$Y667)))))</f>
        <v/>
      </c>
      <c r="N667" s="41" t="str" cm="1">
        <f t="array" ref="N667">IF(($Y667+$Z667+$AA667+$AD667)=0,"",IFERROR(_xlfn.LET(_xlpm.CSVVal,IF($Y667=0,"",INDEX(CSV!AG$2:AG$510,$Y667)),_xlpm.MacVal,IF($Z667=0,"",INDEX(Output_Mac!T$2:T$500,$Z667)),_xlpm.WinVal,IF($AD667=0,"",INDEX(Output_Win!T$2:T$243,$AD667)),_xlpm.MyAuditVal,IF($AA667=0,"",INDEX(My_Audit!O$2:O$456,$AA667)),_xlfn.IFS(_xlpm.MyAuditVal&lt;&gt;"",_xlpm.MyAuditVal,_xlpm.MacVal&lt;&gt;"",_xlpm.MacVal,_xlpm.WinVal&lt;&gt;"",_xlpm.WinVal,_xlpm.CSVVal&lt;&gt;"",_xlpm.CSVVal)),""))</f>
        <v/>
      </c>
      <c r="O667" s="40" t="str" cm="1">
        <f t="array" ref="O667">IF($AB667=0,"",INDEX(My_Audit!P$2:P$456,$AB667))&amp;""</f>
        <v/>
      </c>
      <c r="P667" s="40"/>
      <c r="Q667" s="41" t="str">
        <f>IF(LEFT(N667,4)="Pass","Nist SP 800-88",My_Audit!R667)&amp;""</f>
        <v/>
      </c>
      <c r="R667" s="40"/>
      <c r="S667" s="40"/>
      <c r="T667" s="41" t="str" cm="1">
        <f t="array" ref="T667">IF($AC667=0,"",INDEX(Models!J$2:J$605,$AC667))</f>
        <v/>
      </c>
      <c r="U667" s="40"/>
      <c r="V667" s="40"/>
      <c r="W667" s="79" t="str" cm="1">
        <f t="array" ref="W667">IF(($Z667+$AA667+$AD667)=0,"",ExpandDiagCodes(_xlfn.TEXTJOIN(", ",TRUE,IF($AA667=0,"",INDEX(My_Audit!L$2:L$456,$AA667)),IF($Z667=0,"",INDEX(Output_Mac!AA$2:AA$500,$Z667)),IF($AD667=0,"",INDEX(Output_Win!AA$2:AA$243,$AD667)))))</f>
        <v/>
      </c>
      <c r="Y667" s="80">
        <f>IFERROR(MATCH($A667,CSV!$A$2:$A$510,0),0)</f>
        <v>0</v>
      </c>
      <c r="Z667" s="80">
        <f>IFERROR(MATCH($A667,Output_Mac!$A$2:$A$500,0),0)</f>
        <v>0</v>
      </c>
      <c r="AA667" s="80">
        <f>IFERROR(MATCH($A667,My_Audit!$A$2:$A$456,0),0)</f>
        <v>0</v>
      </c>
      <c r="AB667" s="80">
        <f>IFERROR(MATCH($C667,My_Audit!$B$2:$B$456,0),0)</f>
        <v>0</v>
      </c>
      <c r="AC667" s="80">
        <f>IFERROR(MATCH($E667,Models!$I$2:$I$605,0),0)</f>
        <v>0</v>
      </c>
      <c r="AD667" s="80">
        <f>IFERROR(MATCH($A667,Output_Win!$A$2:$A$243,0),0)</f>
        <v>0</v>
      </c>
    </row>
    <row r="668" spans="1:30">
      <c r="A668" s="40" t="str">
        <f>_xlfn.TEXTJOIN("",TRUE,Input!$A$4,TEXT(ROW(My_Audit!A667)+Input!$A$8-1,"00"))</f>
        <v>W5055</v>
      </c>
      <c r="B668" s="40" t="str">
        <f>_xlfn.TEXTJOIN("-",TRUE,"ITD",Input!$A$2,A668)</f>
        <v>ITD-SHR11749-W5055</v>
      </c>
      <c r="C668" s="41" t="str" cm="1">
        <f t="array" ref="C668">IF(($Y668+$Z668+$AA668+$AD668)=0,"",IFERROR(_xlfn.LET(_xlpm.CSVVal,IF($Y668=0,"",INDEX(CSV!B$2:B$510,$Y668)),_xlpm.MacVal,IF($Z668=0,"",INDEX(Output_Mac!B$2:B$500,$Z668)),_xlpm.WinVal,IF($AD668=0,"",INDEX(Output_Win!B$2:B$243,$AD668)),_xlpm.MyAuditVal,IF($AA668=0,"",INDEX(My_Audit!B$2:B$456,$AA668)),_xlfn.IFS(_xlpm.MyAuditVal&lt;&gt;"",_xlpm.MyAuditVal,_xlpm.MacVal&lt;&gt;"",_xlpm.MacVal,_xlpm.WinVal&lt;&gt;"",_xlpm.WinVal,_xlpm.CSVVal&lt;&gt;"",_xlpm.CSVVal)),""))</f>
        <v/>
      </c>
      <c r="D668" s="41" t="str" cm="1">
        <f t="array" ref="D668">IF(($Y668+$Z668+$AA668+$AD668)=0,"",IFERROR(_xlfn.LET(_xlpm.CSVVal,IF($Y668=0,"",INDEX(CSV!C$2:C$510,$Y668)),_xlpm.MacVal,IF($Z668=0,"",INDEX(Output_Mac!D$2:D$500,$Z668)),_xlpm.WinVal,IF($AD668=0,"",INDEX(Output_Win!D$2:D$243,$AD668)),_xlpm.MyAuditVal,IF($AA668=0,"",INDEX(My_Audit!C$2:C$456,$AA668)),_xlfn.IFS(_xlpm.MyAuditVal&lt;&gt;"",_xlpm.MyAuditVal,_xlpm.MacVal&lt;&gt;"",_xlpm.MacVal,_xlpm.WinVal&lt;&gt;"",_xlpm.WinVal,_xlpm.CSVVal&lt;&gt;"",_xlpm.CSVVal)),""))</f>
        <v/>
      </c>
      <c r="E668" s="41" t="str" cm="1">
        <f t="array" ref="E668">IF(($Y668+$Z668+$AA668+$AD668)=0,"",IFERROR(_xlfn.LET(_xlpm.CSVVal,IF($Y668=0,"",INDEX(CSV!E$2:E$510,$Y668)),_xlpm.MacVal,IF($Z668=0,"",INDEX(Output_Mac!C$2:C$500,$Z668)),_xlpm.WinVal,IF($AD668=0,"",INDEX(Output_Win!C$2:C$243,$AD668)),_xlpm.MyAuditVal,IF($AA668=0,"",INDEX(My_Audit!D$2:D$456,$AA668)),_xlfn.IFS(_xlpm.MyAuditVal&lt;&gt;"",_xlpm.MyAuditVal,_xlpm.MacVal&lt;&gt;"",_xlpm.MacVal,_xlpm.WinVal&lt;&gt;"",_xlpm.WinVal,_xlpm.CSVVal&lt;&gt;"",_xlpm.CSVVal)),""))</f>
        <v/>
      </c>
      <c r="F668" s="41" t="str" cm="1">
        <f t="array" ref="F668">IF(($Y668+$Z668+$AA668+$AD668)=0,"",IFERROR(_xlfn.LET(_xlpm.CSVVal,IF($Y668=0,"",INDEX(CSV!F$2:F$510,$Y668)),_xlpm.MacVal,IF($Z668=0,"",INDEX(Output_Mac!E$2:E$500,$Z668)),_xlpm.WinVal,IF($AD668=0,"",INDEX(Output_Win!E$2:E$243,$AD668)),_xlpm.MyAuditVal,IF($AA668=0,"",INDEX(My_Audit!E$2:E$456,$AA668)),_xlfn.IFS(_xlpm.MyAuditVal&lt;&gt;"",_xlpm.MyAuditVal,_xlpm.MacVal&lt;&gt;"",_xlpm.MacVal,_xlpm.WinVal&lt;&gt;"",_xlpm.WinVal,_xlpm.CSVVal&lt;&gt;"",PROPER(_xlpm.CSVVal))),""))</f>
        <v/>
      </c>
      <c r="G668" s="41" t="str" cm="1">
        <f t="array" ref="G668">IF(($Y668+$Z668+$AA668+$AD668)=0,"",IFERROR(_xlfn.LET(_xlpm.CSVVal,IF($Y668=0,"",INDEX(CSV!G$2:G$510,$Y668)),_xlpm.MacVal,IF($Z668=0,"",INDEX(Output_Mac!G$2:G$500,$Z668)),_xlpm.WinVal,IF($AD668=0,"",INDEX(Output_Win!G$2:G$243,$AD668)),_xlpm.MyAuditVal,IF($AA668=0,"",INDEX(My_Audit!F$2:F$456,$AA668)),_xlfn.IFS(_xlpm.MyAuditVal&lt;&gt;"",_xlpm.MyAuditVal,_xlpm.MacVal&lt;&gt;"",_xlpm.MacVal,_xlpm.WinVal&lt;&gt;"",_xlpm.WinVal,_xlpm.CSVVal&lt;&gt;"",_xlpm.CSVVal)),""))</f>
        <v/>
      </c>
      <c r="H668" s="41" t="str" cm="1">
        <f t="array" ref="H668">IF($Z668&gt;0,INDEX(Output_Mac!H$2:H$500,$Z668),IF($AD668&gt;0,INDEX(Output_Win!H$2:H$243,$AD668),IF($AA668&gt;0,_xlfn.LET(_xlpm.MyAuditVal,INDEX(My_Audit!G$2:G$456,$AA668),IF(_xlpm.MyAuditVal=0,"",_xlpm.MyAuditVal)),"")))</f>
        <v/>
      </c>
      <c r="I668" s="41" t="str" cm="1">
        <f t="array" ref="I668">IF(($Y668+$Z668+$AA668+$AD668)=0,"",IFERROR(_xlfn.LET(_xlpm.CSVVal,IF($Y668=0,"",INDEX(CSV!H$2:H$510,$Y668)),_xlpm.MacVal,IF($Z668=0,"",INDEX(Output_Mac!I$2:I$500,$Z668)),_xlpm.WinVal,IF($AD668=0,"",INDEX(Output_Win!I$2:I$243,$AD668)),_xlpm.MyAuditVal,IF($AA668=0,"",INDEX(My_Audit!H$2:H$456,$AA668)),_xlfn.IFS(_xlpm.MyAuditVal&lt;&gt;"",_xlpm.MyAuditVal,_xlpm.MacVal&lt;&gt;"",_xlpm.MacVal,_xlpm.WinVal&lt;&gt;"",_xlpm.WinVal,_xlpm.CSVVal&lt;&gt;"",_xlpm.CSVVal)),""))</f>
        <v/>
      </c>
      <c r="J668" s="41" t="str" cm="1">
        <f t="array" ref="J668">IF(($Y668+$Z668+$AA668+$AD668)=0,"",IFERROR(_xlfn.LET(_xlpm.CSVVal,IF($Y668=0,"",INDEX(CSV!J$2:J$510,$Y668)),_xlpm.MacVal,IF($Z668=0,"",INDEX(Output_Mac!J$2:J$500,$Z668)),_xlpm.WinVal,IF($AD668=0,"",INDEX(Output_Win!J$2:J$243,$AD668)),_xlpm.MyAuditVal,IF($AA668=0,"",INDEX(My_Audit!I$2:I$456,$AA668)),_xlfn.IFS(_xlpm.MyAuditVal&lt;&gt;"",_xlpm.MyAuditVal,_xlpm.MacVal&lt;&gt;"",_xlpm.MacVal,_xlpm.WinVal&lt;&gt;"",_xlpm.WinVal,_xlpm.CSVVal&lt;&gt;"",_xlpm.CSVVal)),""))</f>
        <v/>
      </c>
      <c r="K668" s="41" t="str" cm="1">
        <f t="array" ref="K668">IF(($Y668+$Z668+$AA668+$AD668)=0,"",IFERROR(_xlfn.LET(_xlpm.CSVVal,IF($Y668=0,"",INDEX(CSV!N$2:N$510,$Y668)),_xlpm.MacVal,IF($Z668=0,"",INDEX(Output_Mac!L$2:L$500,$Z668)),_xlpm.WinVal,IF($AD668=0,"",INDEX(Output_Win!L$2:L$243,$AD668)),_xlpm.MyAuditVal,IF($AA668=0,"",INDEX(My_Audit!J$2:J$456,$AA668)),_xlfn.IFS(_xlpm.MyAuditVal&lt;&gt;"",_xlpm.MyAuditVal,_xlpm.MacVal&lt;&gt;"",_xlpm.MacVal,_xlpm.WinVal&lt;&gt;"",_xlpm.WinVal,_xlpm.CSVVal&lt;&gt;"",_xlpm.CSVVal)),""))</f>
        <v/>
      </c>
      <c r="L668" s="41" t="str" cm="1">
        <f t="array" ref="L668">IF(($Y668+$Z668+$AA668+$AD668)=0,"",IFERROR(_xlfn.LET(_xlpm.CSVVal,IF($Y668=0,"",INDEX(CSV!Q$2:Q$510,$Y668)),_xlpm.MacVal,IF($Z668=0,"",INDEX(Output_Mac!M$2:M$500,$Z668)),_xlpm.WinVal,IF($AD668=0,"",INDEX(Output_Win!M$2:M$243,$AD668)),_xlpm.MyAuditVal,IF($AA668=0,"",INDEX(My_Audit!K$2:K$456,$AA668)),_xlfn.IFS(_xlpm.MyAuditVal&lt;&gt;"",_xlpm.MyAuditVal,_xlpm.MacVal&lt;&gt;"",_xlpm.MacVal,_xlpm.WinVal&lt;&gt;"",_xlpm.WinVal,_xlpm.CSVVal&lt;&gt;"",_xlpm.CSVVal)),""))</f>
        <v/>
      </c>
      <c r="M668" s="41" t="str" cm="1">
        <f t="array" ref="M668">IF(($Y668+$Z668+$AA668+$AD668)=0,"",ExpandDiagCodes(_xlfn.TEXTJOIN(", ",TRUE,IF($AA668=0,"",INDEX(My_Audit!N$2:N$456,$AA668)),IF($Z668=0,"",INDEX(Output_Mac!S$2:S$500,$Z668)),IF($AD668=0,"",INDEX(Output_Win!S$2:S$243,$AD668)),IF($Y668=0,"",INDEX(CSV!AE$2:AE$510,$Y668)))))</f>
        <v/>
      </c>
      <c r="N668" s="41" t="str" cm="1">
        <f t="array" ref="N668">IF(($Y668+$Z668+$AA668+$AD668)=0,"",IFERROR(_xlfn.LET(_xlpm.CSVVal,IF($Y668=0,"",INDEX(CSV!AG$2:AG$510,$Y668)),_xlpm.MacVal,IF($Z668=0,"",INDEX(Output_Mac!T$2:T$500,$Z668)),_xlpm.WinVal,IF($AD668=0,"",INDEX(Output_Win!T$2:T$243,$AD668)),_xlpm.MyAuditVal,IF($AA668=0,"",INDEX(My_Audit!O$2:O$456,$AA668)),_xlfn.IFS(_xlpm.MyAuditVal&lt;&gt;"",_xlpm.MyAuditVal,_xlpm.MacVal&lt;&gt;"",_xlpm.MacVal,_xlpm.WinVal&lt;&gt;"",_xlpm.WinVal,_xlpm.CSVVal&lt;&gt;"",_xlpm.CSVVal)),""))</f>
        <v/>
      </c>
      <c r="O668" s="40" t="str" cm="1">
        <f t="array" ref="O668">IF($AB668=0,"",INDEX(My_Audit!P$2:P$456,$AB668))&amp;""</f>
        <v/>
      </c>
      <c r="P668" s="40"/>
      <c r="Q668" s="41" t="str">
        <f>IF(LEFT(N668,4)="Pass","Nist SP 800-88",My_Audit!R668)&amp;""</f>
        <v/>
      </c>
      <c r="R668" s="40"/>
      <c r="S668" s="40"/>
      <c r="T668" s="41" t="str" cm="1">
        <f t="array" ref="T668">IF($AC668=0,"",INDEX(Models!J$2:J$605,$AC668))</f>
        <v/>
      </c>
      <c r="U668" s="40"/>
      <c r="V668" s="40"/>
      <c r="W668" s="79" t="str" cm="1">
        <f t="array" ref="W668">IF(($Z668+$AA668+$AD668)=0,"",ExpandDiagCodes(_xlfn.TEXTJOIN(", ",TRUE,IF($AA668=0,"",INDEX(My_Audit!L$2:L$456,$AA668)),IF($Z668=0,"",INDEX(Output_Mac!AA$2:AA$500,$Z668)),IF($AD668=0,"",INDEX(Output_Win!AA$2:AA$243,$AD668)))))</f>
        <v/>
      </c>
      <c r="Y668" s="80">
        <f>IFERROR(MATCH($A668,CSV!$A$2:$A$510,0),0)</f>
        <v>0</v>
      </c>
      <c r="Z668" s="80">
        <f>IFERROR(MATCH($A668,Output_Mac!$A$2:$A$500,0),0)</f>
        <v>0</v>
      </c>
      <c r="AA668" s="80">
        <f>IFERROR(MATCH($A668,My_Audit!$A$2:$A$456,0),0)</f>
        <v>0</v>
      </c>
      <c r="AB668" s="80">
        <f>IFERROR(MATCH($C668,My_Audit!$B$2:$B$456,0),0)</f>
        <v>0</v>
      </c>
      <c r="AC668" s="80">
        <f>IFERROR(MATCH($E668,Models!$I$2:$I$605,0),0)</f>
        <v>0</v>
      </c>
      <c r="AD668" s="80">
        <f>IFERROR(MATCH($A668,Output_Win!$A$2:$A$243,0),0)</f>
        <v>0</v>
      </c>
    </row>
    <row r="669" spans="1:30">
      <c r="A669" s="40" t="str">
        <f>_xlfn.TEXTJOIN("",TRUE,Input!$A$4,TEXT(ROW(My_Audit!A668)+Input!$A$8-1,"00"))</f>
        <v>W5056</v>
      </c>
      <c r="B669" s="40" t="str">
        <f>_xlfn.TEXTJOIN("-",TRUE,"ITD",Input!$A$2,A669)</f>
        <v>ITD-SHR11749-W5056</v>
      </c>
      <c r="C669" s="41" t="str" cm="1">
        <f t="array" ref="C669">IF(($Y669+$Z669+$AA669+$AD669)=0,"",IFERROR(_xlfn.LET(_xlpm.CSVVal,IF($Y669=0,"",INDEX(CSV!B$2:B$510,$Y669)),_xlpm.MacVal,IF($Z669=0,"",INDEX(Output_Mac!B$2:B$500,$Z669)),_xlpm.WinVal,IF($AD669=0,"",INDEX(Output_Win!B$2:B$243,$AD669)),_xlpm.MyAuditVal,IF($AA669=0,"",INDEX(My_Audit!B$2:B$456,$AA669)),_xlfn.IFS(_xlpm.MyAuditVal&lt;&gt;"",_xlpm.MyAuditVal,_xlpm.MacVal&lt;&gt;"",_xlpm.MacVal,_xlpm.WinVal&lt;&gt;"",_xlpm.WinVal,_xlpm.CSVVal&lt;&gt;"",_xlpm.CSVVal)),""))</f>
        <v/>
      </c>
      <c r="D669" s="41" t="str" cm="1">
        <f t="array" ref="D669">IF(($Y669+$Z669+$AA669+$AD669)=0,"",IFERROR(_xlfn.LET(_xlpm.CSVVal,IF($Y669=0,"",INDEX(CSV!C$2:C$510,$Y669)),_xlpm.MacVal,IF($Z669=0,"",INDEX(Output_Mac!D$2:D$500,$Z669)),_xlpm.WinVal,IF($AD669=0,"",INDEX(Output_Win!D$2:D$243,$AD669)),_xlpm.MyAuditVal,IF($AA669=0,"",INDEX(My_Audit!C$2:C$456,$AA669)),_xlfn.IFS(_xlpm.MyAuditVal&lt;&gt;"",_xlpm.MyAuditVal,_xlpm.MacVal&lt;&gt;"",_xlpm.MacVal,_xlpm.WinVal&lt;&gt;"",_xlpm.WinVal,_xlpm.CSVVal&lt;&gt;"",_xlpm.CSVVal)),""))</f>
        <v/>
      </c>
      <c r="E669" s="41" t="str" cm="1">
        <f t="array" ref="E669">IF(($Y669+$Z669+$AA669+$AD669)=0,"",IFERROR(_xlfn.LET(_xlpm.CSVVal,IF($Y669=0,"",INDEX(CSV!E$2:E$510,$Y669)),_xlpm.MacVal,IF($Z669=0,"",INDEX(Output_Mac!C$2:C$500,$Z669)),_xlpm.WinVal,IF($AD669=0,"",INDEX(Output_Win!C$2:C$243,$AD669)),_xlpm.MyAuditVal,IF($AA669=0,"",INDEX(My_Audit!D$2:D$456,$AA669)),_xlfn.IFS(_xlpm.MyAuditVal&lt;&gt;"",_xlpm.MyAuditVal,_xlpm.MacVal&lt;&gt;"",_xlpm.MacVal,_xlpm.WinVal&lt;&gt;"",_xlpm.WinVal,_xlpm.CSVVal&lt;&gt;"",_xlpm.CSVVal)),""))</f>
        <v/>
      </c>
      <c r="F669" s="41" t="str" cm="1">
        <f t="array" ref="F669">IF(($Y669+$Z669+$AA669+$AD669)=0,"",IFERROR(_xlfn.LET(_xlpm.CSVVal,IF($Y669=0,"",INDEX(CSV!F$2:F$510,$Y669)),_xlpm.MacVal,IF($Z669=0,"",INDEX(Output_Mac!E$2:E$500,$Z669)),_xlpm.WinVal,IF($AD669=0,"",INDEX(Output_Win!E$2:E$243,$AD669)),_xlpm.MyAuditVal,IF($AA669=0,"",INDEX(My_Audit!E$2:E$456,$AA669)),_xlfn.IFS(_xlpm.MyAuditVal&lt;&gt;"",_xlpm.MyAuditVal,_xlpm.MacVal&lt;&gt;"",_xlpm.MacVal,_xlpm.WinVal&lt;&gt;"",_xlpm.WinVal,_xlpm.CSVVal&lt;&gt;"",PROPER(_xlpm.CSVVal))),""))</f>
        <v/>
      </c>
      <c r="G669" s="41" t="str" cm="1">
        <f t="array" ref="G669">IF(($Y669+$Z669+$AA669+$AD669)=0,"",IFERROR(_xlfn.LET(_xlpm.CSVVal,IF($Y669=0,"",INDEX(CSV!G$2:G$510,$Y669)),_xlpm.MacVal,IF($Z669=0,"",INDEX(Output_Mac!G$2:G$500,$Z669)),_xlpm.WinVal,IF($AD669=0,"",INDEX(Output_Win!G$2:G$243,$AD669)),_xlpm.MyAuditVal,IF($AA669=0,"",INDEX(My_Audit!F$2:F$456,$AA669)),_xlfn.IFS(_xlpm.MyAuditVal&lt;&gt;"",_xlpm.MyAuditVal,_xlpm.MacVal&lt;&gt;"",_xlpm.MacVal,_xlpm.WinVal&lt;&gt;"",_xlpm.WinVal,_xlpm.CSVVal&lt;&gt;"",_xlpm.CSVVal)),""))</f>
        <v/>
      </c>
      <c r="H669" s="41" t="str" cm="1">
        <f t="array" ref="H669">IF($Z669&gt;0,INDEX(Output_Mac!H$2:H$500,$Z669),IF($AD669&gt;0,INDEX(Output_Win!H$2:H$243,$AD669),IF($AA669&gt;0,_xlfn.LET(_xlpm.MyAuditVal,INDEX(My_Audit!G$2:G$456,$AA669),IF(_xlpm.MyAuditVal=0,"",_xlpm.MyAuditVal)),"")))</f>
        <v/>
      </c>
      <c r="I669" s="41" t="str" cm="1">
        <f t="array" ref="I669">IF(($Y669+$Z669+$AA669+$AD669)=0,"",IFERROR(_xlfn.LET(_xlpm.CSVVal,IF($Y669=0,"",INDEX(CSV!H$2:H$510,$Y669)),_xlpm.MacVal,IF($Z669=0,"",INDEX(Output_Mac!I$2:I$500,$Z669)),_xlpm.WinVal,IF($AD669=0,"",INDEX(Output_Win!I$2:I$243,$AD669)),_xlpm.MyAuditVal,IF($AA669=0,"",INDEX(My_Audit!H$2:H$456,$AA669)),_xlfn.IFS(_xlpm.MyAuditVal&lt;&gt;"",_xlpm.MyAuditVal,_xlpm.MacVal&lt;&gt;"",_xlpm.MacVal,_xlpm.WinVal&lt;&gt;"",_xlpm.WinVal,_xlpm.CSVVal&lt;&gt;"",_xlpm.CSVVal)),""))</f>
        <v/>
      </c>
      <c r="J669" s="41" t="str" cm="1">
        <f t="array" ref="J669">IF(($Y669+$Z669+$AA669+$AD669)=0,"",IFERROR(_xlfn.LET(_xlpm.CSVVal,IF($Y669=0,"",INDEX(CSV!J$2:J$510,$Y669)),_xlpm.MacVal,IF($Z669=0,"",INDEX(Output_Mac!J$2:J$500,$Z669)),_xlpm.WinVal,IF($AD669=0,"",INDEX(Output_Win!J$2:J$243,$AD669)),_xlpm.MyAuditVal,IF($AA669=0,"",INDEX(My_Audit!I$2:I$456,$AA669)),_xlfn.IFS(_xlpm.MyAuditVal&lt;&gt;"",_xlpm.MyAuditVal,_xlpm.MacVal&lt;&gt;"",_xlpm.MacVal,_xlpm.WinVal&lt;&gt;"",_xlpm.WinVal,_xlpm.CSVVal&lt;&gt;"",_xlpm.CSVVal)),""))</f>
        <v/>
      </c>
      <c r="K669" s="41" t="str" cm="1">
        <f t="array" ref="K669">IF(($Y669+$Z669+$AA669+$AD669)=0,"",IFERROR(_xlfn.LET(_xlpm.CSVVal,IF($Y669=0,"",INDEX(CSV!N$2:N$510,$Y669)),_xlpm.MacVal,IF($Z669=0,"",INDEX(Output_Mac!L$2:L$500,$Z669)),_xlpm.WinVal,IF($AD669=0,"",INDEX(Output_Win!L$2:L$243,$AD669)),_xlpm.MyAuditVal,IF($AA669=0,"",INDEX(My_Audit!J$2:J$456,$AA669)),_xlfn.IFS(_xlpm.MyAuditVal&lt;&gt;"",_xlpm.MyAuditVal,_xlpm.MacVal&lt;&gt;"",_xlpm.MacVal,_xlpm.WinVal&lt;&gt;"",_xlpm.WinVal,_xlpm.CSVVal&lt;&gt;"",_xlpm.CSVVal)),""))</f>
        <v/>
      </c>
      <c r="L669" s="41" t="str" cm="1">
        <f t="array" ref="L669">IF(($Y669+$Z669+$AA669+$AD669)=0,"",IFERROR(_xlfn.LET(_xlpm.CSVVal,IF($Y669=0,"",INDEX(CSV!Q$2:Q$510,$Y669)),_xlpm.MacVal,IF($Z669=0,"",INDEX(Output_Mac!M$2:M$500,$Z669)),_xlpm.WinVal,IF($AD669=0,"",INDEX(Output_Win!M$2:M$243,$AD669)),_xlpm.MyAuditVal,IF($AA669=0,"",INDEX(My_Audit!K$2:K$456,$AA669)),_xlfn.IFS(_xlpm.MyAuditVal&lt;&gt;"",_xlpm.MyAuditVal,_xlpm.MacVal&lt;&gt;"",_xlpm.MacVal,_xlpm.WinVal&lt;&gt;"",_xlpm.WinVal,_xlpm.CSVVal&lt;&gt;"",_xlpm.CSVVal)),""))</f>
        <v/>
      </c>
      <c r="M669" s="41" t="str" cm="1">
        <f t="array" ref="M669">IF(($Y669+$Z669+$AA669+$AD669)=0,"",ExpandDiagCodes(_xlfn.TEXTJOIN(", ",TRUE,IF($AA669=0,"",INDEX(My_Audit!N$2:N$456,$AA669)),IF($Z669=0,"",INDEX(Output_Mac!S$2:S$500,$Z669)),IF($AD669=0,"",INDEX(Output_Win!S$2:S$243,$AD669)),IF($Y669=0,"",INDEX(CSV!AE$2:AE$510,$Y669)))))</f>
        <v/>
      </c>
      <c r="N669" s="41" t="str" cm="1">
        <f t="array" ref="N669">IF(($Y669+$Z669+$AA669+$AD669)=0,"",IFERROR(_xlfn.LET(_xlpm.CSVVal,IF($Y669=0,"",INDEX(CSV!AG$2:AG$510,$Y669)),_xlpm.MacVal,IF($Z669=0,"",INDEX(Output_Mac!T$2:T$500,$Z669)),_xlpm.WinVal,IF($AD669=0,"",INDEX(Output_Win!T$2:T$243,$AD669)),_xlpm.MyAuditVal,IF($AA669=0,"",INDEX(My_Audit!O$2:O$456,$AA669)),_xlfn.IFS(_xlpm.MyAuditVal&lt;&gt;"",_xlpm.MyAuditVal,_xlpm.MacVal&lt;&gt;"",_xlpm.MacVal,_xlpm.WinVal&lt;&gt;"",_xlpm.WinVal,_xlpm.CSVVal&lt;&gt;"",_xlpm.CSVVal)),""))</f>
        <v/>
      </c>
      <c r="O669" s="40" t="str" cm="1">
        <f t="array" ref="O669">IF($AB669=0,"",INDEX(My_Audit!P$2:P$456,$AB669))&amp;""</f>
        <v/>
      </c>
      <c r="P669" s="40"/>
      <c r="Q669" s="41" t="str">
        <f>IF(LEFT(N669,4)="Pass","Nist SP 800-88",My_Audit!R669)&amp;""</f>
        <v/>
      </c>
      <c r="R669" s="40"/>
      <c r="S669" s="40"/>
      <c r="T669" s="41" t="str" cm="1">
        <f t="array" ref="T669">IF($AC669=0,"",INDEX(Models!J$2:J$605,$AC669))</f>
        <v/>
      </c>
      <c r="U669" s="40"/>
      <c r="V669" s="40"/>
      <c r="W669" s="79" t="str" cm="1">
        <f t="array" ref="W669">IF(($Z669+$AA669+$AD669)=0,"",ExpandDiagCodes(_xlfn.TEXTJOIN(", ",TRUE,IF($AA669=0,"",INDEX(My_Audit!L$2:L$456,$AA669)),IF($Z669=0,"",INDEX(Output_Mac!AA$2:AA$500,$Z669)),IF($AD669=0,"",INDEX(Output_Win!AA$2:AA$243,$AD669)))))</f>
        <v/>
      </c>
      <c r="Y669" s="80">
        <f>IFERROR(MATCH($A669,CSV!$A$2:$A$510,0),0)</f>
        <v>0</v>
      </c>
      <c r="Z669" s="80">
        <f>IFERROR(MATCH($A669,Output_Mac!$A$2:$A$500,0),0)</f>
        <v>0</v>
      </c>
      <c r="AA669" s="80">
        <f>IFERROR(MATCH($A669,My_Audit!$A$2:$A$456,0),0)</f>
        <v>0</v>
      </c>
      <c r="AB669" s="80">
        <f>IFERROR(MATCH($C669,My_Audit!$B$2:$B$456,0),0)</f>
        <v>0</v>
      </c>
      <c r="AC669" s="80">
        <f>IFERROR(MATCH($E669,Models!$I$2:$I$605,0),0)</f>
        <v>0</v>
      </c>
      <c r="AD669" s="80">
        <f>IFERROR(MATCH($A669,Output_Win!$A$2:$A$243,0),0)</f>
        <v>0</v>
      </c>
    </row>
    <row r="670" spans="1:30">
      <c r="A670" s="40" t="str">
        <f>_xlfn.TEXTJOIN("",TRUE,Input!$A$4,TEXT(ROW(My_Audit!A669)+Input!$A$8-1,"00"))</f>
        <v>W5057</v>
      </c>
      <c r="B670" s="40" t="str">
        <f>_xlfn.TEXTJOIN("-",TRUE,"ITD",Input!$A$2,A670)</f>
        <v>ITD-SHR11749-W5057</v>
      </c>
      <c r="C670" s="41" t="str" cm="1">
        <f t="array" ref="C670">IF(($Y670+$Z670+$AA670+$AD670)=0,"",IFERROR(_xlfn.LET(_xlpm.CSVVal,IF($Y670=0,"",INDEX(CSV!B$2:B$510,$Y670)),_xlpm.MacVal,IF($Z670=0,"",INDEX(Output_Mac!B$2:B$500,$Z670)),_xlpm.WinVal,IF($AD670=0,"",INDEX(Output_Win!B$2:B$243,$AD670)),_xlpm.MyAuditVal,IF($AA670=0,"",INDEX(My_Audit!B$2:B$456,$AA670)),_xlfn.IFS(_xlpm.MyAuditVal&lt;&gt;"",_xlpm.MyAuditVal,_xlpm.MacVal&lt;&gt;"",_xlpm.MacVal,_xlpm.WinVal&lt;&gt;"",_xlpm.WinVal,_xlpm.CSVVal&lt;&gt;"",_xlpm.CSVVal)),""))</f>
        <v/>
      </c>
      <c r="D670" s="41" t="str" cm="1">
        <f t="array" ref="D670">IF(($Y670+$Z670+$AA670+$AD670)=0,"",IFERROR(_xlfn.LET(_xlpm.CSVVal,IF($Y670=0,"",INDEX(CSV!C$2:C$510,$Y670)),_xlpm.MacVal,IF($Z670=0,"",INDEX(Output_Mac!D$2:D$500,$Z670)),_xlpm.WinVal,IF($AD670=0,"",INDEX(Output_Win!D$2:D$243,$AD670)),_xlpm.MyAuditVal,IF($AA670=0,"",INDEX(My_Audit!C$2:C$456,$AA670)),_xlfn.IFS(_xlpm.MyAuditVal&lt;&gt;"",_xlpm.MyAuditVal,_xlpm.MacVal&lt;&gt;"",_xlpm.MacVal,_xlpm.WinVal&lt;&gt;"",_xlpm.WinVal,_xlpm.CSVVal&lt;&gt;"",_xlpm.CSVVal)),""))</f>
        <v/>
      </c>
      <c r="E670" s="41" t="str" cm="1">
        <f t="array" ref="E670">IF(($Y670+$Z670+$AA670+$AD670)=0,"",IFERROR(_xlfn.LET(_xlpm.CSVVal,IF($Y670=0,"",INDEX(CSV!E$2:E$510,$Y670)),_xlpm.MacVal,IF($Z670=0,"",INDEX(Output_Mac!C$2:C$500,$Z670)),_xlpm.WinVal,IF($AD670=0,"",INDEX(Output_Win!C$2:C$243,$AD670)),_xlpm.MyAuditVal,IF($AA670=0,"",INDEX(My_Audit!D$2:D$456,$AA670)),_xlfn.IFS(_xlpm.MyAuditVal&lt;&gt;"",_xlpm.MyAuditVal,_xlpm.MacVal&lt;&gt;"",_xlpm.MacVal,_xlpm.WinVal&lt;&gt;"",_xlpm.WinVal,_xlpm.CSVVal&lt;&gt;"",_xlpm.CSVVal)),""))</f>
        <v/>
      </c>
      <c r="F670" s="41" t="str" cm="1">
        <f t="array" ref="F670">IF(($Y670+$Z670+$AA670+$AD670)=0,"",IFERROR(_xlfn.LET(_xlpm.CSVVal,IF($Y670=0,"",INDEX(CSV!F$2:F$510,$Y670)),_xlpm.MacVal,IF($Z670=0,"",INDEX(Output_Mac!E$2:E$500,$Z670)),_xlpm.WinVal,IF($AD670=0,"",INDEX(Output_Win!E$2:E$243,$AD670)),_xlpm.MyAuditVal,IF($AA670=0,"",INDEX(My_Audit!E$2:E$456,$AA670)),_xlfn.IFS(_xlpm.MyAuditVal&lt;&gt;"",_xlpm.MyAuditVal,_xlpm.MacVal&lt;&gt;"",_xlpm.MacVal,_xlpm.WinVal&lt;&gt;"",_xlpm.WinVal,_xlpm.CSVVal&lt;&gt;"",PROPER(_xlpm.CSVVal))),""))</f>
        <v/>
      </c>
      <c r="G670" s="41" t="str" cm="1">
        <f t="array" ref="G670">IF(($Y670+$Z670+$AA670+$AD670)=0,"",IFERROR(_xlfn.LET(_xlpm.CSVVal,IF($Y670=0,"",INDEX(CSV!G$2:G$510,$Y670)),_xlpm.MacVal,IF($Z670=0,"",INDEX(Output_Mac!G$2:G$500,$Z670)),_xlpm.WinVal,IF($AD670=0,"",INDEX(Output_Win!G$2:G$243,$AD670)),_xlpm.MyAuditVal,IF($AA670=0,"",INDEX(My_Audit!F$2:F$456,$AA670)),_xlfn.IFS(_xlpm.MyAuditVal&lt;&gt;"",_xlpm.MyAuditVal,_xlpm.MacVal&lt;&gt;"",_xlpm.MacVal,_xlpm.WinVal&lt;&gt;"",_xlpm.WinVal,_xlpm.CSVVal&lt;&gt;"",_xlpm.CSVVal)),""))</f>
        <v/>
      </c>
      <c r="H670" s="41" t="str" cm="1">
        <f t="array" ref="H670">IF($Z670&gt;0,INDEX(Output_Mac!H$2:H$500,$Z670),IF($AD670&gt;0,INDEX(Output_Win!H$2:H$243,$AD670),IF($AA670&gt;0,_xlfn.LET(_xlpm.MyAuditVal,INDEX(My_Audit!G$2:G$456,$AA670),IF(_xlpm.MyAuditVal=0,"",_xlpm.MyAuditVal)),"")))</f>
        <v/>
      </c>
      <c r="I670" s="41" t="str" cm="1">
        <f t="array" ref="I670">IF(($Y670+$Z670+$AA670+$AD670)=0,"",IFERROR(_xlfn.LET(_xlpm.CSVVal,IF($Y670=0,"",INDEX(CSV!H$2:H$510,$Y670)),_xlpm.MacVal,IF($Z670=0,"",INDEX(Output_Mac!I$2:I$500,$Z670)),_xlpm.WinVal,IF($AD670=0,"",INDEX(Output_Win!I$2:I$243,$AD670)),_xlpm.MyAuditVal,IF($AA670=0,"",INDEX(My_Audit!H$2:H$456,$AA670)),_xlfn.IFS(_xlpm.MyAuditVal&lt;&gt;"",_xlpm.MyAuditVal,_xlpm.MacVal&lt;&gt;"",_xlpm.MacVal,_xlpm.WinVal&lt;&gt;"",_xlpm.WinVal,_xlpm.CSVVal&lt;&gt;"",_xlpm.CSVVal)),""))</f>
        <v/>
      </c>
      <c r="J670" s="41" t="str" cm="1">
        <f t="array" ref="J670">IF(($Y670+$Z670+$AA670+$AD670)=0,"",IFERROR(_xlfn.LET(_xlpm.CSVVal,IF($Y670=0,"",INDEX(CSV!J$2:J$510,$Y670)),_xlpm.MacVal,IF($Z670=0,"",INDEX(Output_Mac!J$2:J$500,$Z670)),_xlpm.WinVal,IF($AD670=0,"",INDEX(Output_Win!J$2:J$243,$AD670)),_xlpm.MyAuditVal,IF($AA670=0,"",INDEX(My_Audit!I$2:I$456,$AA670)),_xlfn.IFS(_xlpm.MyAuditVal&lt;&gt;"",_xlpm.MyAuditVal,_xlpm.MacVal&lt;&gt;"",_xlpm.MacVal,_xlpm.WinVal&lt;&gt;"",_xlpm.WinVal,_xlpm.CSVVal&lt;&gt;"",_xlpm.CSVVal)),""))</f>
        <v/>
      </c>
      <c r="K670" s="41" t="str" cm="1">
        <f t="array" ref="K670">IF(($Y670+$Z670+$AA670+$AD670)=0,"",IFERROR(_xlfn.LET(_xlpm.CSVVal,IF($Y670=0,"",INDEX(CSV!N$2:N$510,$Y670)),_xlpm.MacVal,IF($Z670=0,"",INDEX(Output_Mac!L$2:L$500,$Z670)),_xlpm.WinVal,IF($AD670=0,"",INDEX(Output_Win!L$2:L$243,$AD670)),_xlpm.MyAuditVal,IF($AA670=0,"",INDEX(My_Audit!J$2:J$456,$AA670)),_xlfn.IFS(_xlpm.MyAuditVal&lt;&gt;"",_xlpm.MyAuditVal,_xlpm.MacVal&lt;&gt;"",_xlpm.MacVal,_xlpm.WinVal&lt;&gt;"",_xlpm.WinVal,_xlpm.CSVVal&lt;&gt;"",_xlpm.CSVVal)),""))</f>
        <v/>
      </c>
      <c r="L670" s="41" t="str" cm="1">
        <f t="array" ref="L670">IF(($Y670+$Z670+$AA670+$AD670)=0,"",IFERROR(_xlfn.LET(_xlpm.CSVVal,IF($Y670=0,"",INDEX(CSV!Q$2:Q$510,$Y670)),_xlpm.MacVal,IF($Z670=0,"",INDEX(Output_Mac!M$2:M$500,$Z670)),_xlpm.WinVal,IF($AD670=0,"",INDEX(Output_Win!M$2:M$243,$AD670)),_xlpm.MyAuditVal,IF($AA670=0,"",INDEX(My_Audit!K$2:K$456,$AA670)),_xlfn.IFS(_xlpm.MyAuditVal&lt;&gt;"",_xlpm.MyAuditVal,_xlpm.MacVal&lt;&gt;"",_xlpm.MacVal,_xlpm.WinVal&lt;&gt;"",_xlpm.WinVal,_xlpm.CSVVal&lt;&gt;"",_xlpm.CSVVal)),""))</f>
        <v/>
      </c>
      <c r="M670" s="41" t="str" cm="1">
        <f t="array" ref="M670">IF(($Y670+$Z670+$AA670+$AD670)=0,"",ExpandDiagCodes(_xlfn.TEXTJOIN(", ",TRUE,IF($AA670=0,"",INDEX(My_Audit!N$2:N$456,$AA670)),IF($Z670=0,"",INDEX(Output_Mac!S$2:S$500,$Z670)),IF($AD670=0,"",INDEX(Output_Win!S$2:S$243,$AD670)),IF($Y670=0,"",INDEX(CSV!AE$2:AE$510,$Y670)))))</f>
        <v/>
      </c>
      <c r="N670" s="41" t="str" cm="1">
        <f t="array" ref="N670">IF(($Y670+$Z670+$AA670+$AD670)=0,"",IFERROR(_xlfn.LET(_xlpm.CSVVal,IF($Y670=0,"",INDEX(CSV!AG$2:AG$510,$Y670)),_xlpm.MacVal,IF($Z670=0,"",INDEX(Output_Mac!T$2:T$500,$Z670)),_xlpm.WinVal,IF($AD670=0,"",INDEX(Output_Win!T$2:T$243,$AD670)),_xlpm.MyAuditVal,IF($AA670=0,"",INDEX(My_Audit!O$2:O$456,$AA670)),_xlfn.IFS(_xlpm.MyAuditVal&lt;&gt;"",_xlpm.MyAuditVal,_xlpm.MacVal&lt;&gt;"",_xlpm.MacVal,_xlpm.WinVal&lt;&gt;"",_xlpm.WinVal,_xlpm.CSVVal&lt;&gt;"",_xlpm.CSVVal)),""))</f>
        <v/>
      </c>
      <c r="O670" s="40" t="str" cm="1">
        <f t="array" ref="O670">IF($AB670=0,"",INDEX(My_Audit!P$2:P$456,$AB670))&amp;""</f>
        <v/>
      </c>
      <c r="P670" s="40"/>
      <c r="Q670" s="41" t="str">
        <f>IF(LEFT(N670,4)="Pass","Nist SP 800-88",My_Audit!R670)&amp;""</f>
        <v/>
      </c>
      <c r="R670" s="40"/>
      <c r="S670" s="40"/>
      <c r="T670" s="41" t="str" cm="1">
        <f t="array" ref="T670">IF($AC670=0,"",INDEX(Models!J$2:J$605,$AC670))</f>
        <v/>
      </c>
      <c r="U670" s="40"/>
      <c r="V670" s="40"/>
      <c r="W670" s="79" t="str" cm="1">
        <f t="array" ref="W670">IF(($Z670+$AA670+$AD670)=0,"",ExpandDiagCodes(_xlfn.TEXTJOIN(", ",TRUE,IF($AA670=0,"",INDEX(My_Audit!L$2:L$456,$AA670)),IF($Z670=0,"",INDEX(Output_Mac!AA$2:AA$500,$Z670)),IF($AD670=0,"",INDEX(Output_Win!AA$2:AA$243,$AD670)))))</f>
        <v/>
      </c>
      <c r="Y670" s="80">
        <f>IFERROR(MATCH($A670,CSV!$A$2:$A$510,0),0)</f>
        <v>0</v>
      </c>
      <c r="Z670" s="80">
        <f>IFERROR(MATCH($A670,Output_Mac!$A$2:$A$500,0),0)</f>
        <v>0</v>
      </c>
      <c r="AA670" s="80">
        <f>IFERROR(MATCH($A670,My_Audit!$A$2:$A$456,0),0)</f>
        <v>0</v>
      </c>
      <c r="AB670" s="80">
        <f>IFERROR(MATCH($C670,My_Audit!$B$2:$B$456,0),0)</f>
        <v>0</v>
      </c>
      <c r="AC670" s="80">
        <f>IFERROR(MATCH($E670,Models!$I$2:$I$605,0),0)</f>
        <v>0</v>
      </c>
      <c r="AD670" s="80">
        <f>IFERROR(MATCH($A670,Output_Win!$A$2:$A$243,0),0)</f>
        <v>0</v>
      </c>
    </row>
    <row r="671" spans="1:30">
      <c r="A671" s="40" t="str">
        <f>_xlfn.TEXTJOIN("",TRUE,Input!$A$4,TEXT(ROW(My_Audit!A670)+Input!$A$8-1,"00"))</f>
        <v>W5058</v>
      </c>
      <c r="B671" s="40" t="str">
        <f>_xlfn.TEXTJOIN("-",TRUE,"ITD",Input!$A$2,A671)</f>
        <v>ITD-SHR11749-W5058</v>
      </c>
      <c r="C671" s="41" t="str" cm="1">
        <f t="array" ref="C671">IF(($Y671+$Z671+$AA671+$AD671)=0,"",IFERROR(_xlfn.LET(_xlpm.CSVVal,IF($Y671=0,"",INDEX(CSV!B$2:B$510,$Y671)),_xlpm.MacVal,IF($Z671=0,"",INDEX(Output_Mac!B$2:B$500,$Z671)),_xlpm.WinVal,IF($AD671=0,"",INDEX(Output_Win!B$2:B$243,$AD671)),_xlpm.MyAuditVal,IF($AA671=0,"",INDEX(My_Audit!B$2:B$456,$AA671)),_xlfn.IFS(_xlpm.MyAuditVal&lt;&gt;"",_xlpm.MyAuditVal,_xlpm.MacVal&lt;&gt;"",_xlpm.MacVal,_xlpm.WinVal&lt;&gt;"",_xlpm.WinVal,_xlpm.CSVVal&lt;&gt;"",_xlpm.CSVVal)),""))</f>
        <v/>
      </c>
      <c r="D671" s="41" t="str" cm="1">
        <f t="array" ref="D671">IF(($Y671+$Z671+$AA671+$AD671)=0,"",IFERROR(_xlfn.LET(_xlpm.CSVVal,IF($Y671=0,"",INDEX(CSV!C$2:C$510,$Y671)),_xlpm.MacVal,IF($Z671=0,"",INDEX(Output_Mac!D$2:D$500,$Z671)),_xlpm.WinVal,IF($AD671=0,"",INDEX(Output_Win!D$2:D$243,$AD671)),_xlpm.MyAuditVal,IF($AA671=0,"",INDEX(My_Audit!C$2:C$456,$AA671)),_xlfn.IFS(_xlpm.MyAuditVal&lt;&gt;"",_xlpm.MyAuditVal,_xlpm.MacVal&lt;&gt;"",_xlpm.MacVal,_xlpm.WinVal&lt;&gt;"",_xlpm.WinVal,_xlpm.CSVVal&lt;&gt;"",_xlpm.CSVVal)),""))</f>
        <v/>
      </c>
      <c r="E671" s="41" t="str" cm="1">
        <f t="array" ref="E671">IF(($Y671+$Z671+$AA671+$AD671)=0,"",IFERROR(_xlfn.LET(_xlpm.CSVVal,IF($Y671=0,"",INDEX(CSV!E$2:E$510,$Y671)),_xlpm.MacVal,IF($Z671=0,"",INDEX(Output_Mac!C$2:C$500,$Z671)),_xlpm.WinVal,IF($AD671=0,"",INDEX(Output_Win!C$2:C$243,$AD671)),_xlpm.MyAuditVal,IF($AA671=0,"",INDEX(My_Audit!D$2:D$456,$AA671)),_xlfn.IFS(_xlpm.MyAuditVal&lt;&gt;"",_xlpm.MyAuditVal,_xlpm.MacVal&lt;&gt;"",_xlpm.MacVal,_xlpm.WinVal&lt;&gt;"",_xlpm.WinVal,_xlpm.CSVVal&lt;&gt;"",_xlpm.CSVVal)),""))</f>
        <v/>
      </c>
      <c r="F671" s="41" t="str" cm="1">
        <f t="array" ref="F671">IF(($Y671+$Z671+$AA671+$AD671)=0,"",IFERROR(_xlfn.LET(_xlpm.CSVVal,IF($Y671=0,"",INDEX(CSV!F$2:F$510,$Y671)),_xlpm.MacVal,IF($Z671=0,"",INDEX(Output_Mac!E$2:E$500,$Z671)),_xlpm.WinVal,IF($AD671=0,"",INDEX(Output_Win!E$2:E$243,$AD671)),_xlpm.MyAuditVal,IF($AA671=0,"",INDEX(My_Audit!E$2:E$456,$AA671)),_xlfn.IFS(_xlpm.MyAuditVal&lt;&gt;"",_xlpm.MyAuditVal,_xlpm.MacVal&lt;&gt;"",_xlpm.MacVal,_xlpm.WinVal&lt;&gt;"",_xlpm.WinVal,_xlpm.CSVVal&lt;&gt;"",PROPER(_xlpm.CSVVal))),""))</f>
        <v/>
      </c>
      <c r="G671" s="41" t="str" cm="1">
        <f t="array" ref="G671">IF(($Y671+$Z671+$AA671+$AD671)=0,"",IFERROR(_xlfn.LET(_xlpm.CSVVal,IF($Y671=0,"",INDEX(CSV!G$2:G$510,$Y671)),_xlpm.MacVal,IF($Z671=0,"",INDEX(Output_Mac!G$2:G$500,$Z671)),_xlpm.WinVal,IF($AD671=0,"",INDEX(Output_Win!G$2:G$243,$AD671)),_xlpm.MyAuditVal,IF($AA671=0,"",INDEX(My_Audit!F$2:F$456,$AA671)),_xlfn.IFS(_xlpm.MyAuditVal&lt;&gt;"",_xlpm.MyAuditVal,_xlpm.MacVal&lt;&gt;"",_xlpm.MacVal,_xlpm.WinVal&lt;&gt;"",_xlpm.WinVal,_xlpm.CSVVal&lt;&gt;"",_xlpm.CSVVal)),""))</f>
        <v/>
      </c>
      <c r="H671" s="41" t="str" cm="1">
        <f t="array" ref="H671">IF($Z671&gt;0,INDEX(Output_Mac!H$2:H$500,$Z671),IF($AD671&gt;0,INDEX(Output_Win!H$2:H$243,$AD671),IF($AA671&gt;0,_xlfn.LET(_xlpm.MyAuditVal,INDEX(My_Audit!G$2:G$456,$AA671),IF(_xlpm.MyAuditVal=0,"",_xlpm.MyAuditVal)),"")))</f>
        <v/>
      </c>
      <c r="I671" s="41" t="str" cm="1">
        <f t="array" ref="I671">IF(($Y671+$Z671+$AA671+$AD671)=0,"",IFERROR(_xlfn.LET(_xlpm.CSVVal,IF($Y671=0,"",INDEX(CSV!H$2:H$510,$Y671)),_xlpm.MacVal,IF($Z671=0,"",INDEX(Output_Mac!I$2:I$500,$Z671)),_xlpm.WinVal,IF($AD671=0,"",INDEX(Output_Win!I$2:I$243,$AD671)),_xlpm.MyAuditVal,IF($AA671=0,"",INDEX(My_Audit!H$2:H$456,$AA671)),_xlfn.IFS(_xlpm.MyAuditVal&lt;&gt;"",_xlpm.MyAuditVal,_xlpm.MacVal&lt;&gt;"",_xlpm.MacVal,_xlpm.WinVal&lt;&gt;"",_xlpm.WinVal,_xlpm.CSVVal&lt;&gt;"",_xlpm.CSVVal)),""))</f>
        <v/>
      </c>
      <c r="J671" s="41" t="str" cm="1">
        <f t="array" ref="J671">IF(($Y671+$Z671+$AA671+$AD671)=0,"",IFERROR(_xlfn.LET(_xlpm.CSVVal,IF($Y671=0,"",INDEX(CSV!J$2:J$510,$Y671)),_xlpm.MacVal,IF($Z671=0,"",INDEX(Output_Mac!J$2:J$500,$Z671)),_xlpm.WinVal,IF($AD671=0,"",INDEX(Output_Win!J$2:J$243,$AD671)),_xlpm.MyAuditVal,IF($AA671=0,"",INDEX(My_Audit!I$2:I$456,$AA671)),_xlfn.IFS(_xlpm.MyAuditVal&lt;&gt;"",_xlpm.MyAuditVal,_xlpm.MacVal&lt;&gt;"",_xlpm.MacVal,_xlpm.WinVal&lt;&gt;"",_xlpm.WinVal,_xlpm.CSVVal&lt;&gt;"",_xlpm.CSVVal)),""))</f>
        <v/>
      </c>
      <c r="K671" s="41" t="str" cm="1">
        <f t="array" ref="K671">IF(($Y671+$Z671+$AA671+$AD671)=0,"",IFERROR(_xlfn.LET(_xlpm.CSVVal,IF($Y671=0,"",INDEX(CSV!N$2:N$510,$Y671)),_xlpm.MacVal,IF($Z671=0,"",INDEX(Output_Mac!L$2:L$500,$Z671)),_xlpm.WinVal,IF($AD671=0,"",INDEX(Output_Win!L$2:L$243,$AD671)),_xlpm.MyAuditVal,IF($AA671=0,"",INDEX(My_Audit!J$2:J$456,$AA671)),_xlfn.IFS(_xlpm.MyAuditVal&lt;&gt;"",_xlpm.MyAuditVal,_xlpm.MacVal&lt;&gt;"",_xlpm.MacVal,_xlpm.WinVal&lt;&gt;"",_xlpm.WinVal,_xlpm.CSVVal&lt;&gt;"",_xlpm.CSVVal)),""))</f>
        <v/>
      </c>
      <c r="L671" s="41" t="str" cm="1">
        <f t="array" ref="L671">IF(($Y671+$Z671+$AA671+$AD671)=0,"",IFERROR(_xlfn.LET(_xlpm.CSVVal,IF($Y671=0,"",INDEX(CSV!Q$2:Q$510,$Y671)),_xlpm.MacVal,IF($Z671=0,"",INDEX(Output_Mac!M$2:M$500,$Z671)),_xlpm.WinVal,IF($AD671=0,"",INDEX(Output_Win!M$2:M$243,$AD671)),_xlpm.MyAuditVal,IF($AA671=0,"",INDEX(My_Audit!K$2:K$456,$AA671)),_xlfn.IFS(_xlpm.MyAuditVal&lt;&gt;"",_xlpm.MyAuditVal,_xlpm.MacVal&lt;&gt;"",_xlpm.MacVal,_xlpm.WinVal&lt;&gt;"",_xlpm.WinVal,_xlpm.CSVVal&lt;&gt;"",_xlpm.CSVVal)),""))</f>
        <v/>
      </c>
      <c r="M671" s="41" t="str" cm="1">
        <f t="array" ref="M671">IF(($Y671+$Z671+$AA671+$AD671)=0,"",ExpandDiagCodes(_xlfn.TEXTJOIN(", ",TRUE,IF($AA671=0,"",INDEX(My_Audit!N$2:N$456,$AA671)),IF($Z671=0,"",INDEX(Output_Mac!S$2:S$500,$Z671)),IF($AD671=0,"",INDEX(Output_Win!S$2:S$243,$AD671)),IF($Y671=0,"",INDEX(CSV!AE$2:AE$510,$Y671)))))</f>
        <v/>
      </c>
      <c r="N671" s="41" t="str" cm="1">
        <f t="array" ref="N671">IF(($Y671+$Z671+$AA671+$AD671)=0,"",IFERROR(_xlfn.LET(_xlpm.CSVVal,IF($Y671=0,"",INDEX(CSV!AG$2:AG$510,$Y671)),_xlpm.MacVal,IF($Z671=0,"",INDEX(Output_Mac!T$2:T$500,$Z671)),_xlpm.WinVal,IF($AD671=0,"",INDEX(Output_Win!T$2:T$243,$AD671)),_xlpm.MyAuditVal,IF($AA671=0,"",INDEX(My_Audit!O$2:O$456,$AA671)),_xlfn.IFS(_xlpm.MyAuditVal&lt;&gt;"",_xlpm.MyAuditVal,_xlpm.MacVal&lt;&gt;"",_xlpm.MacVal,_xlpm.WinVal&lt;&gt;"",_xlpm.WinVal,_xlpm.CSVVal&lt;&gt;"",_xlpm.CSVVal)),""))</f>
        <v/>
      </c>
      <c r="O671" s="40" t="str" cm="1">
        <f t="array" ref="O671">IF($AB671=0,"",INDEX(My_Audit!P$2:P$456,$AB671))&amp;""</f>
        <v/>
      </c>
      <c r="P671" s="40"/>
      <c r="Q671" s="41" t="str">
        <f>IF(LEFT(N671,4)="Pass","Nist SP 800-88",My_Audit!R671)&amp;""</f>
        <v/>
      </c>
      <c r="R671" s="40"/>
      <c r="S671" s="40"/>
      <c r="T671" s="41" t="str" cm="1">
        <f t="array" ref="T671">IF($AC671=0,"",INDEX(Models!J$2:J$605,$AC671))</f>
        <v/>
      </c>
      <c r="U671" s="40"/>
      <c r="V671" s="40"/>
      <c r="W671" s="79" t="str" cm="1">
        <f t="array" ref="W671">IF(($Z671+$AA671+$AD671)=0,"",ExpandDiagCodes(_xlfn.TEXTJOIN(", ",TRUE,IF($AA671=0,"",INDEX(My_Audit!L$2:L$456,$AA671)),IF($Z671=0,"",INDEX(Output_Mac!AA$2:AA$500,$Z671)),IF($AD671=0,"",INDEX(Output_Win!AA$2:AA$243,$AD671)))))</f>
        <v/>
      </c>
      <c r="Y671" s="80">
        <f>IFERROR(MATCH($A671,CSV!$A$2:$A$510,0),0)</f>
        <v>0</v>
      </c>
      <c r="Z671" s="80">
        <f>IFERROR(MATCH($A671,Output_Mac!$A$2:$A$500,0),0)</f>
        <v>0</v>
      </c>
      <c r="AA671" s="80">
        <f>IFERROR(MATCH($A671,My_Audit!$A$2:$A$456,0),0)</f>
        <v>0</v>
      </c>
      <c r="AB671" s="80">
        <f>IFERROR(MATCH($C671,My_Audit!$B$2:$B$456,0),0)</f>
        <v>0</v>
      </c>
      <c r="AC671" s="80">
        <f>IFERROR(MATCH($E671,Models!$I$2:$I$605,0),0)</f>
        <v>0</v>
      </c>
      <c r="AD671" s="80">
        <f>IFERROR(MATCH($A671,Output_Win!$A$2:$A$243,0),0)</f>
        <v>0</v>
      </c>
    </row>
    <row r="672" spans="1:30">
      <c r="A672" s="40" t="str">
        <f>_xlfn.TEXTJOIN("",TRUE,Input!$A$4,TEXT(ROW(My_Audit!A671)+Input!$A$8-1,"00"))</f>
        <v>W5059</v>
      </c>
      <c r="B672" s="40" t="str">
        <f>_xlfn.TEXTJOIN("-",TRUE,"ITD",Input!$A$2,A672)</f>
        <v>ITD-SHR11749-W5059</v>
      </c>
      <c r="C672" s="41" t="str" cm="1">
        <f t="array" ref="C672">IF(($Y672+$Z672+$AA672+$AD672)=0,"",IFERROR(_xlfn.LET(_xlpm.CSVVal,IF($Y672=0,"",INDEX(CSV!B$2:B$510,$Y672)),_xlpm.MacVal,IF($Z672=0,"",INDEX(Output_Mac!B$2:B$500,$Z672)),_xlpm.WinVal,IF($AD672=0,"",INDEX(Output_Win!B$2:B$243,$AD672)),_xlpm.MyAuditVal,IF($AA672=0,"",INDEX(My_Audit!B$2:B$456,$AA672)),_xlfn.IFS(_xlpm.MyAuditVal&lt;&gt;"",_xlpm.MyAuditVal,_xlpm.MacVal&lt;&gt;"",_xlpm.MacVal,_xlpm.WinVal&lt;&gt;"",_xlpm.WinVal,_xlpm.CSVVal&lt;&gt;"",_xlpm.CSVVal)),""))</f>
        <v/>
      </c>
      <c r="D672" s="41" t="str" cm="1">
        <f t="array" ref="D672">IF(($Y672+$Z672+$AA672+$AD672)=0,"",IFERROR(_xlfn.LET(_xlpm.CSVVal,IF($Y672=0,"",INDEX(CSV!C$2:C$510,$Y672)),_xlpm.MacVal,IF($Z672=0,"",INDEX(Output_Mac!D$2:D$500,$Z672)),_xlpm.WinVal,IF($AD672=0,"",INDEX(Output_Win!D$2:D$243,$AD672)),_xlpm.MyAuditVal,IF($AA672=0,"",INDEX(My_Audit!C$2:C$456,$AA672)),_xlfn.IFS(_xlpm.MyAuditVal&lt;&gt;"",_xlpm.MyAuditVal,_xlpm.MacVal&lt;&gt;"",_xlpm.MacVal,_xlpm.WinVal&lt;&gt;"",_xlpm.WinVal,_xlpm.CSVVal&lt;&gt;"",_xlpm.CSVVal)),""))</f>
        <v/>
      </c>
      <c r="E672" s="41" t="str" cm="1">
        <f t="array" ref="E672">IF(($Y672+$Z672+$AA672+$AD672)=0,"",IFERROR(_xlfn.LET(_xlpm.CSVVal,IF($Y672=0,"",INDEX(CSV!E$2:E$510,$Y672)),_xlpm.MacVal,IF($Z672=0,"",INDEX(Output_Mac!C$2:C$500,$Z672)),_xlpm.WinVal,IF($AD672=0,"",INDEX(Output_Win!C$2:C$243,$AD672)),_xlpm.MyAuditVal,IF($AA672=0,"",INDEX(My_Audit!D$2:D$456,$AA672)),_xlfn.IFS(_xlpm.MyAuditVal&lt;&gt;"",_xlpm.MyAuditVal,_xlpm.MacVal&lt;&gt;"",_xlpm.MacVal,_xlpm.WinVal&lt;&gt;"",_xlpm.WinVal,_xlpm.CSVVal&lt;&gt;"",_xlpm.CSVVal)),""))</f>
        <v/>
      </c>
      <c r="F672" s="41" t="str" cm="1">
        <f t="array" ref="F672">IF(($Y672+$Z672+$AA672+$AD672)=0,"",IFERROR(_xlfn.LET(_xlpm.CSVVal,IF($Y672=0,"",INDEX(CSV!F$2:F$510,$Y672)),_xlpm.MacVal,IF($Z672=0,"",INDEX(Output_Mac!E$2:E$500,$Z672)),_xlpm.WinVal,IF($AD672=0,"",INDEX(Output_Win!E$2:E$243,$AD672)),_xlpm.MyAuditVal,IF($AA672=0,"",INDEX(My_Audit!E$2:E$456,$AA672)),_xlfn.IFS(_xlpm.MyAuditVal&lt;&gt;"",_xlpm.MyAuditVal,_xlpm.MacVal&lt;&gt;"",_xlpm.MacVal,_xlpm.WinVal&lt;&gt;"",_xlpm.WinVal,_xlpm.CSVVal&lt;&gt;"",PROPER(_xlpm.CSVVal))),""))</f>
        <v/>
      </c>
      <c r="G672" s="41" t="str" cm="1">
        <f t="array" ref="G672">IF(($Y672+$Z672+$AA672+$AD672)=0,"",IFERROR(_xlfn.LET(_xlpm.CSVVal,IF($Y672=0,"",INDEX(CSV!G$2:G$510,$Y672)),_xlpm.MacVal,IF($Z672=0,"",INDEX(Output_Mac!G$2:G$500,$Z672)),_xlpm.WinVal,IF($AD672=0,"",INDEX(Output_Win!G$2:G$243,$AD672)),_xlpm.MyAuditVal,IF($AA672=0,"",INDEX(My_Audit!F$2:F$456,$AA672)),_xlfn.IFS(_xlpm.MyAuditVal&lt;&gt;"",_xlpm.MyAuditVal,_xlpm.MacVal&lt;&gt;"",_xlpm.MacVal,_xlpm.WinVal&lt;&gt;"",_xlpm.WinVal,_xlpm.CSVVal&lt;&gt;"",_xlpm.CSVVal)),""))</f>
        <v/>
      </c>
      <c r="H672" s="41" t="str" cm="1">
        <f t="array" ref="H672">IF($Z672&gt;0,INDEX(Output_Mac!H$2:H$500,$Z672),IF($AD672&gt;0,INDEX(Output_Win!H$2:H$243,$AD672),IF($AA672&gt;0,_xlfn.LET(_xlpm.MyAuditVal,INDEX(My_Audit!G$2:G$456,$AA672),IF(_xlpm.MyAuditVal=0,"",_xlpm.MyAuditVal)),"")))</f>
        <v/>
      </c>
      <c r="I672" s="41" t="str" cm="1">
        <f t="array" ref="I672">IF(($Y672+$Z672+$AA672+$AD672)=0,"",IFERROR(_xlfn.LET(_xlpm.CSVVal,IF($Y672=0,"",INDEX(CSV!H$2:H$510,$Y672)),_xlpm.MacVal,IF($Z672=0,"",INDEX(Output_Mac!I$2:I$500,$Z672)),_xlpm.WinVal,IF($AD672=0,"",INDEX(Output_Win!I$2:I$243,$AD672)),_xlpm.MyAuditVal,IF($AA672=0,"",INDEX(My_Audit!H$2:H$456,$AA672)),_xlfn.IFS(_xlpm.MyAuditVal&lt;&gt;"",_xlpm.MyAuditVal,_xlpm.MacVal&lt;&gt;"",_xlpm.MacVal,_xlpm.WinVal&lt;&gt;"",_xlpm.WinVal,_xlpm.CSVVal&lt;&gt;"",_xlpm.CSVVal)),""))</f>
        <v/>
      </c>
      <c r="J672" s="41" t="str" cm="1">
        <f t="array" ref="J672">IF(($Y672+$Z672+$AA672+$AD672)=0,"",IFERROR(_xlfn.LET(_xlpm.CSVVal,IF($Y672=0,"",INDEX(CSV!J$2:J$510,$Y672)),_xlpm.MacVal,IF($Z672=0,"",INDEX(Output_Mac!J$2:J$500,$Z672)),_xlpm.WinVal,IF($AD672=0,"",INDEX(Output_Win!J$2:J$243,$AD672)),_xlpm.MyAuditVal,IF($AA672=0,"",INDEX(My_Audit!I$2:I$456,$AA672)),_xlfn.IFS(_xlpm.MyAuditVal&lt;&gt;"",_xlpm.MyAuditVal,_xlpm.MacVal&lt;&gt;"",_xlpm.MacVal,_xlpm.WinVal&lt;&gt;"",_xlpm.WinVal,_xlpm.CSVVal&lt;&gt;"",_xlpm.CSVVal)),""))</f>
        <v/>
      </c>
      <c r="K672" s="41" t="str" cm="1">
        <f t="array" ref="K672">IF(($Y672+$Z672+$AA672+$AD672)=0,"",IFERROR(_xlfn.LET(_xlpm.CSVVal,IF($Y672=0,"",INDEX(CSV!N$2:N$510,$Y672)),_xlpm.MacVal,IF($Z672=0,"",INDEX(Output_Mac!L$2:L$500,$Z672)),_xlpm.WinVal,IF($AD672=0,"",INDEX(Output_Win!L$2:L$243,$AD672)),_xlpm.MyAuditVal,IF($AA672=0,"",INDEX(My_Audit!J$2:J$456,$AA672)),_xlfn.IFS(_xlpm.MyAuditVal&lt;&gt;"",_xlpm.MyAuditVal,_xlpm.MacVal&lt;&gt;"",_xlpm.MacVal,_xlpm.WinVal&lt;&gt;"",_xlpm.WinVal,_xlpm.CSVVal&lt;&gt;"",_xlpm.CSVVal)),""))</f>
        <v/>
      </c>
      <c r="L672" s="41" t="str" cm="1">
        <f t="array" ref="L672">IF(($Y672+$Z672+$AA672+$AD672)=0,"",IFERROR(_xlfn.LET(_xlpm.CSVVal,IF($Y672=0,"",INDEX(CSV!Q$2:Q$510,$Y672)),_xlpm.MacVal,IF($Z672=0,"",INDEX(Output_Mac!M$2:M$500,$Z672)),_xlpm.WinVal,IF($AD672=0,"",INDEX(Output_Win!M$2:M$243,$AD672)),_xlpm.MyAuditVal,IF($AA672=0,"",INDEX(My_Audit!K$2:K$456,$AA672)),_xlfn.IFS(_xlpm.MyAuditVal&lt;&gt;"",_xlpm.MyAuditVal,_xlpm.MacVal&lt;&gt;"",_xlpm.MacVal,_xlpm.WinVal&lt;&gt;"",_xlpm.WinVal,_xlpm.CSVVal&lt;&gt;"",_xlpm.CSVVal)),""))</f>
        <v/>
      </c>
      <c r="M672" s="41" t="str" cm="1">
        <f t="array" ref="M672">IF(($Y672+$Z672+$AA672+$AD672)=0,"",ExpandDiagCodes(_xlfn.TEXTJOIN(", ",TRUE,IF($AA672=0,"",INDEX(My_Audit!N$2:N$456,$AA672)),IF($Z672=0,"",INDEX(Output_Mac!S$2:S$500,$Z672)),IF($AD672=0,"",INDEX(Output_Win!S$2:S$243,$AD672)),IF($Y672=0,"",INDEX(CSV!AE$2:AE$510,$Y672)))))</f>
        <v/>
      </c>
      <c r="N672" s="41" t="str" cm="1">
        <f t="array" ref="N672">IF(($Y672+$Z672+$AA672+$AD672)=0,"",IFERROR(_xlfn.LET(_xlpm.CSVVal,IF($Y672=0,"",INDEX(CSV!AG$2:AG$510,$Y672)),_xlpm.MacVal,IF($Z672=0,"",INDEX(Output_Mac!T$2:T$500,$Z672)),_xlpm.WinVal,IF($AD672=0,"",INDEX(Output_Win!T$2:T$243,$AD672)),_xlpm.MyAuditVal,IF($AA672=0,"",INDEX(My_Audit!O$2:O$456,$AA672)),_xlfn.IFS(_xlpm.MyAuditVal&lt;&gt;"",_xlpm.MyAuditVal,_xlpm.MacVal&lt;&gt;"",_xlpm.MacVal,_xlpm.WinVal&lt;&gt;"",_xlpm.WinVal,_xlpm.CSVVal&lt;&gt;"",_xlpm.CSVVal)),""))</f>
        <v/>
      </c>
      <c r="O672" s="40" t="str" cm="1">
        <f t="array" ref="O672">IF($AB672=0,"",INDEX(My_Audit!P$2:P$456,$AB672))&amp;""</f>
        <v/>
      </c>
      <c r="P672" s="40"/>
      <c r="Q672" s="41" t="str">
        <f>IF(LEFT(N672,4)="Pass","Nist SP 800-88",My_Audit!R672)&amp;""</f>
        <v/>
      </c>
      <c r="R672" s="40"/>
      <c r="S672" s="40"/>
      <c r="T672" s="41" t="str" cm="1">
        <f t="array" ref="T672">IF($AC672=0,"",INDEX(Models!J$2:J$605,$AC672))</f>
        <v/>
      </c>
      <c r="U672" s="40"/>
      <c r="V672" s="40"/>
      <c r="W672" s="79" t="str" cm="1">
        <f t="array" ref="W672">IF(($Z672+$AA672+$AD672)=0,"",ExpandDiagCodes(_xlfn.TEXTJOIN(", ",TRUE,IF($AA672=0,"",INDEX(My_Audit!L$2:L$456,$AA672)),IF($Z672=0,"",INDEX(Output_Mac!AA$2:AA$500,$Z672)),IF($AD672=0,"",INDEX(Output_Win!AA$2:AA$243,$AD672)))))</f>
        <v/>
      </c>
      <c r="Y672" s="80">
        <f>IFERROR(MATCH($A672,CSV!$A$2:$A$510,0),0)</f>
        <v>0</v>
      </c>
      <c r="Z672" s="80">
        <f>IFERROR(MATCH($A672,Output_Mac!$A$2:$A$500,0),0)</f>
        <v>0</v>
      </c>
      <c r="AA672" s="80">
        <f>IFERROR(MATCH($A672,My_Audit!$A$2:$A$456,0),0)</f>
        <v>0</v>
      </c>
      <c r="AB672" s="80">
        <f>IFERROR(MATCH($C672,My_Audit!$B$2:$B$456,0),0)</f>
        <v>0</v>
      </c>
      <c r="AC672" s="80">
        <f>IFERROR(MATCH($E672,Models!$I$2:$I$605,0),0)</f>
        <v>0</v>
      </c>
      <c r="AD672" s="80">
        <f>IFERROR(MATCH($A672,Output_Win!$A$2:$A$243,0),0)</f>
        <v>0</v>
      </c>
    </row>
    <row r="673" spans="1:30">
      <c r="A673" s="40" t="str">
        <f>_xlfn.TEXTJOIN("",TRUE,Input!$A$4,TEXT(ROW(My_Audit!A672)+Input!$A$8-1,"00"))</f>
        <v>W5060</v>
      </c>
      <c r="B673" s="40" t="str">
        <f>_xlfn.TEXTJOIN("-",TRUE,"ITD",Input!$A$2,A673)</f>
        <v>ITD-SHR11749-W5060</v>
      </c>
      <c r="C673" s="41" t="str" cm="1">
        <f t="array" ref="C673">IF(($Y673+$Z673+$AA673+$AD673)=0,"",IFERROR(_xlfn.LET(_xlpm.CSVVal,IF($Y673=0,"",INDEX(CSV!B$2:B$510,$Y673)),_xlpm.MacVal,IF($Z673=0,"",INDEX(Output_Mac!B$2:B$500,$Z673)),_xlpm.WinVal,IF($AD673=0,"",INDEX(Output_Win!B$2:B$243,$AD673)),_xlpm.MyAuditVal,IF($AA673=0,"",INDEX(My_Audit!B$2:B$456,$AA673)),_xlfn.IFS(_xlpm.MyAuditVal&lt;&gt;"",_xlpm.MyAuditVal,_xlpm.MacVal&lt;&gt;"",_xlpm.MacVal,_xlpm.WinVal&lt;&gt;"",_xlpm.WinVal,_xlpm.CSVVal&lt;&gt;"",_xlpm.CSVVal)),""))</f>
        <v/>
      </c>
      <c r="D673" s="41" t="str" cm="1">
        <f t="array" ref="D673">IF(($Y673+$Z673+$AA673+$AD673)=0,"",IFERROR(_xlfn.LET(_xlpm.CSVVal,IF($Y673=0,"",INDEX(CSV!C$2:C$510,$Y673)),_xlpm.MacVal,IF($Z673=0,"",INDEX(Output_Mac!D$2:D$500,$Z673)),_xlpm.WinVal,IF($AD673=0,"",INDEX(Output_Win!D$2:D$243,$AD673)),_xlpm.MyAuditVal,IF($AA673=0,"",INDEX(My_Audit!C$2:C$456,$AA673)),_xlfn.IFS(_xlpm.MyAuditVal&lt;&gt;"",_xlpm.MyAuditVal,_xlpm.MacVal&lt;&gt;"",_xlpm.MacVal,_xlpm.WinVal&lt;&gt;"",_xlpm.WinVal,_xlpm.CSVVal&lt;&gt;"",_xlpm.CSVVal)),""))</f>
        <v/>
      </c>
      <c r="E673" s="41" t="str" cm="1">
        <f t="array" ref="E673">IF(($Y673+$Z673+$AA673+$AD673)=0,"",IFERROR(_xlfn.LET(_xlpm.CSVVal,IF($Y673=0,"",INDEX(CSV!E$2:E$510,$Y673)),_xlpm.MacVal,IF($Z673=0,"",INDEX(Output_Mac!C$2:C$500,$Z673)),_xlpm.WinVal,IF($AD673=0,"",INDEX(Output_Win!C$2:C$243,$AD673)),_xlpm.MyAuditVal,IF($AA673=0,"",INDEX(My_Audit!D$2:D$456,$AA673)),_xlfn.IFS(_xlpm.MyAuditVal&lt;&gt;"",_xlpm.MyAuditVal,_xlpm.MacVal&lt;&gt;"",_xlpm.MacVal,_xlpm.WinVal&lt;&gt;"",_xlpm.WinVal,_xlpm.CSVVal&lt;&gt;"",_xlpm.CSVVal)),""))</f>
        <v/>
      </c>
      <c r="F673" s="41" t="str" cm="1">
        <f t="array" ref="F673">IF(($Y673+$Z673+$AA673+$AD673)=0,"",IFERROR(_xlfn.LET(_xlpm.CSVVal,IF($Y673=0,"",INDEX(CSV!F$2:F$510,$Y673)),_xlpm.MacVal,IF($Z673=0,"",INDEX(Output_Mac!E$2:E$500,$Z673)),_xlpm.WinVal,IF($AD673=0,"",INDEX(Output_Win!E$2:E$243,$AD673)),_xlpm.MyAuditVal,IF($AA673=0,"",INDEX(My_Audit!E$2:E$456,$AA673)),_xlfn.IFS(_xlpm.MyAuditVal&lt;&gt;"",_xlpm.MyAuditVal,_xlpm.MacVal&lt;&gt;"",_xlpm.MacVal,_xlpm.WinVal&lt;&gt;"",_xlpm.WinVal,_xlpm.CSVVal&lt;&gt;"",PROPER(_xlpm.CSVVal))),""))</f>
        <v/>
      </c>
      <c r="G673" s="41" t="str" cm="1">
        <f t="array" ref="G673">IF(($Y673+$Z673+$AA673+$AD673)=0,"",IFERROR(_xlfn.LET(_xlpm.CSVVal,IF($Y673=0,"",INDEX(CSV!G$2:G$510,$Y673)),_xlpm.MacVal,IF($Z673=0,"",INDEX(Output_Mac!G$2:G$500,$Z673)),_xlpm.WinVal,IF($AD673=0,"",INDEX(Output_Win!G$2:G$243,$AD673)),_xlpm.MyAuditVal,IF($AA673=0,"",INDEX(My_Audit!F$2:F$456,$AA673)),_xlfn.IFS(_xlpm.MyAuditVal&lt;&gt;"",_xlpm.MyAuditVal,_xlpm.MacVal&lt;&gt;"",_xlpm.MacVal,_xlpm.WinVal&lt;&gt;"",_xlpm.WinVal,_xlpm.CSVVal&lt;&gt;"",_xlpm.CSVVal)),""))</f>
        <v/>
      </c>
      <c r="H673" s="41" t="str" cm="1">
        <f t="array" ref="H673">IF($Z673&gt;0,INDEX(Output_Mac!H$2:H$500,$Z673),IF($AD673&gt;0,INDEX(Output_Win!H$2:H$243,$AD673),IF($AA673&gt;0,_xlfn.LET(_xlpm.MyAuditVal,INDEX(My_Audit!G$2:G$456,$AA673),IF(_xlpm.MyAuditVal=0,"",_xlpm.MyAuditVal)),"")))</f>
        <v/>
      </c>
      <c r="I673" s="41" t="str" cm="1">
        <f t="array" ref="I673">IF(($Y673+$Z673+$AA673+$AD673)=0,"",IFERROR(_xlfn.LET(_xlpm.CSVVal,IF($Y673=0,"",INDEX(CSV!H$2:H$510,$Y673)),_xlpm.MacVal,IF($Z673=0,"",INDEX(Output_Mac!I$2:I$500,$Z673)),_xlpm.WinVal,IF($AD673=0,"",INDEX(Output_Win!I$2:I$243,$AD673)),_xlpm.MyAuditVal,IF($AA673=0,"",INDEX(My_Audit!H$2:H$456,$AA673)),_xlfn.IFS(_xlpm.MyAuditVal&lt;&gt;"",_xlpm.MyAuditVal,_xlpm.MacVal&lt;&gt;"",_xlpm.MacVal,_xlpm.WinVal&lt;&gt;"",_xlpm.WinVal,_xlpm.CSVVal&lt;&gt;"",_xlpm.CSVVal)),""))</f>
        <v/>
      </c>
      <c r="J673" s="41" t="str" cm="1">
        <f t="array" ref="J673">IF(($Y673+$Z673+$AA673+$AD673)=0,"",IFERROR(_xlfn.LET(_xlpm.CSVVal,IF($Y673=0,"",INDEX(CSV!J$2:J$510,$Y673)),_xlpm.MacVal,IF($Z673=0,"",INDEX(Output_Mac!J$2:J$500,$Z673)),_xlpm.WinVal,IF($AD673=0,"",INDEX(Output_Win!J$2:J$243,$AD673)),_xlpm.MyAuditVal,IF($AA673=0,"",INDEX(My_Audit!I$2:I$456,$AA673)),_xlfn.IFS(_xlpm.MyAuditVal&lt;&gt;"",_xlpm.MyAuditVal,_xlpm.MacVal&lt;&gt;"",_xlpm.MacVal,_xlpm.WinVal&lt;&gt;"",_xlpm.WinVal,_xlpm.CSVVal&lt;&gt;"",_xlpm.CSVVal)),""))</f>
        <v/>
      </c>
      <c r="K673" s="41" t="str" cm="1">
        <f t="array" ref="K673">IF(($Y673+$Z673+$AA673+$AD673)=0,"",IFERROR(_xlfn.LET(_xlpm.CSVVal,IF($Y673=0,"",INDEX(CSV!N$2:N$510,$Y673)),_xlpm.MacVal,IF($Z673=0,"",INDEX(Output_Mac!L$2:L$500,$Z673)),_xlpm.WinVal,IF($AD673=0,"",INDEX(Output_Win!L$2:L$243,$AD673)),_xlpm.MyAuditVal,IF($AA673=0,"",INDEX(My_Audit!J$2:J$456,$AA673)),_xlfn.IFS(_xlpm.MyAuditVal&lt;&gt;"",_xlpm.MyAuditVal,_xlpm.MacVal&lt;&gt;"",_xlpm.MacVal,_xlpm.WinVal&lt;&gt;"",_xlpm.WinVal,_xlpm.CSVVal&lt;&gt;"",_xlpm.CSVVal)),""))</f>
        <v/>
      </c>
      <c r="L673" s="41" t="str" cm="1">
        <f t="array" ref="L673">IF(($Y673+$Z673+$AA673+$AD673)=0,"",IFERROR(_xlfn.LET(_xlpm.CSVVal,IF($Y673=0,"",INDEX(CSV!Q$2:Q$510,$Y673)),_xlpm.MacVal,IF($Z673=0,"",INDEX(Output_Mac!M$2:M$500,$Z673)),_xlpm.WinVal,IF($AD673=0,"",INDEX(Output_Win!M$2:M$243,$AD673)),_xlpm.MyAuditVal,IF($AA673=0,"",INDEX(My_Audit!K$2:K$456,$AA673)),_xlfn.IFS(_xlpm.MyAuditVal&lt;&gt;"",_xlpm.MyAuditVal,_xlpm.MacVal&lt;&gt;"",_xlpm.MacVal,_xlpm.WinVal&lt;&gt;"",_xlpm.WinVal,_xlpm.CSVVal&lt;&gt;"",_xlpm.CSVVal)),""))</f>
        <v/>
      </c>
      <c r="M673" s="41" t="str" cm="1">
        <f t="array" ref="M673">IF(($Y673+$Z673+$AA673+$AD673)=0,"",ExpandDiagCodes(_xlfn.TEXTJOIN(", ",TRUE,IF($AA673=0,"",INDEX(My_Audit!N$2:N$456,$AA673)),IF($Z673=0,"",INDEX(Output_Mac!S$2:S$500,$Z673)),IF($AD673=0,"",INDEX(Output_Win!S$2:S$243,$AD673)),IF($Y673=0,"",INDEX(CSV!AE$2:AE$510,$Y673)))))</f>
        <v/>
      </c>
      <c r="N673" s="41" t="str" cm="1">
        <f t="array" ref="N673">IF(($Y673+$Z673+$AA673+$AD673)=0,"",IFERROR(_xlfn.LET(_xlpm.CSVVal,IF($Y673=0,"",INDEX(CSV!AG$2:AG$510,$Y673)),_xlpm.MacVal,IF($Z673=0,"",INDEX(Output_Mac!T$2:T$500,$Z673)),_xlpm.WinVal,IF($AD673=0,"",INDEX(Output_Win!T$2:T$243,$AD673)),_xlpm.MyAuditVal,IF($AA673=0,"",INDEX(My_Audit!O$2:O$456,$AA673)),_xlfn.IFS(_xlpm.MyAuditVal&lt;&gt;"",_xlpm.MyAuditVal,_xlpm.MacVal&lt;&gt;"",_xlpm.MacVal,_xlpm.WinVal&lt;&gt;"",_xlpm.WinVal,_xlpm.CSVVal&lt;&gt;"",_xlpm.CSVVal)),""))</f>
        <v/>
      </c>
      <c r="O673" s="40" t="str" cm="1">
        <f t="array" ref="O673">IF($AB673=0,"",INDEX(My_Audit!P$2:P$456,$AB673))&amp;""</f>
        <v/>
      </c>
      <c r="P673" s="40"/>
      <c r="Q673" s="41" t="str">
        <f>IF(LEFT(N673,4)="Pass","Nist SP 800-88",My_Audit!R673)&amp;""</f>
        <v/>
      </c>
      <c r="R673" s="40"/>
      <c r="S673" s="40"/>
      <c r="T673" s="41" t="str" cm="1">
        <f t="array" ref="T673">IF($AC673=0,"",INDEX(Models!J$2:J$605,$AC673))</f>
        <v/>
      </c>
      <c r="U673" s="40"/>
      <c r="V673" s="40"/>
      <c r="W673" s="79" t="str" cm="1">
        <f t="array" ref="W673">IF(($Z673+$AA673+$AD673)=0,"",ExpandDiagCodes(_xlfn.TEXTJOIN(", ",TRUE,IF($AA673=0,"",INDEX(My_Audit!L$2:L$456,$AA673)),IF($Z673=0,"",INDEX(Output_Mac!AA$2:AA$500,$Z673)),IF($AD673=0,"",INDEX(Output_Win!AA$2:AA$243,$AD673)))))</f>
        <v/>
      </c>
      <c r="Y673" s="80">
        <f>IFERROR(MATCH($A673,CSV!$A$2:$A$510,0),0)</f>
        <v>0</v>
      </c>
      <c r="Z673" s="80">
        <f>IFERROR(MATCH($A673,Output_Mac!$A$2:$A$500,0),0)</f>
        <v>0</v>
      </c>
      <c r="AA673" s="80">
        <f>IFERROR(MATCH($A673,My_Audit!$A$2:$A$456,0),0)</f>
        <v>0</v>
      </c>
      <c r="AB673" s="80">
        <f>IFERROR(MATCH($C673,My_Audit!$B$2:$B$456,0),0)</f>
        <v>0</v>
      </c>
      <c r="AC673" s="80">
        <f>IFERROR(MATCH($E673,Models!$I$2:$I$605,0),0)</f>
        <v>0</v>
      </c>
      <c r="AD673" s="80">
        <f>IFERROR(MATCH($A673,Output_Win!$A$2:$A$243,0),0)</f>
        <v>0</v>
      </c>
    </row>
    <row r="674" spans="1:30">
      <c r="A674" s="40" t="str">
        <f>_xlfn.TEXTJOIN("",TRUE,Input!$A$4,TEXT(ROW(My_Audit!A673)+Input!$A$8-1,"00"))</f>
        <v>W5061</v>
      </c>
      <c r="B674" s="40" t="str">
        <f>_xlfn.TEXTJOIN("-",TRUE,"ITD",Input!$A$2,A674)</f>
        <v>ITD-SHR11749-W5061</v>
      </c>
      <c r="C674" s="41" t="str" cm="1">
        <f t="array" ref="C674">IF(($Y674+$Z674+$AA674+$AD674)=0,"",IFERROR(_xlfn.LET(_xlpm.CSVVal,IF($Y674=0,"",INDEX(CSV!B$2:B$510,$Y674)),_xlpm.MacVal,IF($Z674=0,"",INDEX(Output_Mac!B$2:B$500,$Z674)),_xlpm.WinVal,IF($AD674=0,"",INDEX(Output_Win!B$2:B$243,$AD674)),_xlpm.MyAuditVal,IF($AA674=0,"",INDEX(My_Audit!B$2:B$456,$AA674)),_xlfn.IFS(_xlpm.MyAuditVal&lt;&gt;"",_xlpm.MyAuditVal,_xlpm.MacVal&lt;&gt;"",_xlpm.MacVal,_xlpm.WinVal&lt;&gt;"",_xlpm.WinVal,_xlpm.CSVVal&lt;&gt;"",_xlpm.CSVVal)),""))</f>
        <v/>
      </c>
      <c r="D674" s="41" t="str" cm="1">
        <f t="array" ref="D674">IF(($Y674+$Z674+$AA674+$AD674)=0,"",IFERROR(_xlfn.LET(_xlpm.CSVVal,IF($Y674=0,"",INDEX(CSV!C$2:C$510,$Y674)),_xlpm.MacVal,IF($Z674=0,"",INDEX(Output_Mac!D$2:D$500,$Z674)),_xlpm.WinVal,IF($AD674=0,"",INDEX(Output_Win!D$2:D$243,$AD674)),_xlpm.MyAuditVal,IF($AA674=0,"",INDEX(My_Audit!C$2:C$456,$AA674)),_xlfn.IFS(_xlpm.MyAuditVal&lt;&gt;"",_xlpm.MyAuditVal,_xlpm.MacVal&lt;&gt;"",_xlpm.MacVal,_xlpm.WinVal&lt;&gt;"",_xlpm.WinVal,_xlpm.CSVVal&lt;&gt;"",_xlpm.CSVVal)),""))</f>
        <v/>
      </c>
      <c r="E674" s="41" t="str" cm="1">
        <f t="array" ref="E674">IF(($Y674+$Z674+$AA674+$AD674)=0,"",IFERROR(_xlfn.LET(_xlpm.CSVVal,IF($Y674=0,"",INDEX(CSV!E$2:E$510,$Y674)),_xlpm.MacVal,IF($Z674=0,"",INDEX(Output_Mac!C$2:C$500,$Z674)),_xlpm.WinVal,IF($AD674=0,"",INDEX(Output_Win!C$2:C$243,$AD674)),_xlpm.MyAuditVal,IF($AA674=0,"",INDEX(My_Audit!D$2:D$456,$AA674)),_xlfn.IFS(_xlpm.MyAuditVal&lt;&gt;"",_xlpm.MyAuditVal,_xlpm.MacVal&lt;&gt;"",_xlpm.MacVal,_xlpm.WinVal&lt;&gt;"",_xlpm.WinVal,_xlpm.CSVVal&lt;&gt;"",_xlpm.CSVVal)),""))</f>
        <v/>
      </c>
      <c r="F674" s="41" t="str" cm="1">
        <f t="array" ref="F674">IF(($Y674+$Z674+$AA674+$AD674)=0,"",IFERROR(_xlfn.LET(_xlpm.CSVVal,IF($Y674=0,"",INDEX(CSV!F$2:F$510,$Y674)),_xlpm.MacVal,IF($Z674=0,"",INDEX(Output_Mac!E$2:E$500,$Z674)),_xlpm.WinVal,IF($AD674=0,"",INDEX(Output_Win!E$2:E$243,$AD674)),_xlpm.MyAuditVal,IF($AA674=0,"",INDEX(My_Audit!E$2:E$456,$AA674)),_xlfn.IFS(_xlpm.MyAuditVal&lt;&gt;"",_xlpm.MyAuditVal,_xlpm.MacVal&lt;&gt;"",_xlpm.MacVal,_xlpm.WinVal&lt;&gt;"",_xlpm.WinVal,_xlpm.CSVVal&lt;&gt;"",PROPER(_xlpm.CSVVal))),""))</f>
        <v/>
      </c>
      <c r="G674" s="41" t="str" cm="1">
        <f t="array" ref="G674">IF(($Y674+$Z674+$AA674+$AD674)=0,"",IFERROR(_xlfn.LET(_xlpm.CSVVal,IF($Y674=0,"",INDEX(CSV!G$2:G$510,$Y674)),_xlpm.MacVal,IF($Z674=0,"",INDEX(Output_Mac!G$2:G$500,$Z674)),_xlpm.WinVal,IF($AD674=0,"",INDEX(Output_Win!G$2:G$243,$AD674)),_xlpm.MyAuditVal,IF($AA674=0,"",INDEX(My_Audit!F$2:F$456,$AA674)),_xlfn.IFS(_xlpm.MyAuditVal&lt;&gt;"",_xlpm.MyAuditVal,_xlpm.MacVal&lt;&gt;"",_xlpm.MacVal,_xlpm.WinVal&lt;&gt;"",_xlpm.WinVal,_xlpm.CSVVal&lt;&gt;"",_xlpm.CSVVal)),""))</f>
        <v/>
      </c>
      <c r="H674" s="41" t="str" cm="1">
        <f t="array" ref="H674">IF($Z674&gt;0,INDEX(Output_Mac!H$2:H$500,$Z674),IF($AD674&gt;0,INDEX(Output_Win!H$2:H$243,$AD674),IF($AA674&gt;0,_xlfn.LET(_xlpm.MyAuditVal,INDEX(My_Audit!G$2:G$456,$AA674),IF(_xlpm.MyAuditVal=0,"",_xlpm.MyAuditVal)),"")))</f>
        <v/>
      </c>
      <c r="I674" s="41" t="str" cm="1">
        <f t="array" ref="I674">IF(($Y674+$Z674+$AA674+$AD674)=0,"",IFERROR(_xlfn.LET(_xlpm.CSVVal,IF($Y674=0,"",INDEX(CSV!H$2:H$510,$Y674)),_xlpm.MacVal,IF($Z674=0,"",INDEX(Output_Mac!I$2:I$500,$Z674)),_xlpm.WinVal,IF($AD674=0,"",INDEX(Output_Win!I$2:I$243,$AD674)),_xlpm.MyAuditVal,IF($AA674=0,"",INDEX(My_Audit!H$2:H$456,$AA674)),_xlfn.IFS(_xlpm.MyAuditVal&lt;&gt;"",_xlpm.MyAuditVal,_xlpm.MacVal&lt;&gt;"",_xlpm.MacVal,_xlpm.WinVal&lt;&gt;"",_xlpm.WinVal,_xlpm.CSVVal&lt;&gt;"",_xlpm.CSVVal)),""))</f>
        <v/>
      </c>
      <c r="J674" s="41" t="str" cm="1">
        <f t="array" ref="J674">IF(($Y674+$Z674+$AA674+$AD674)=0,"",IFERROR(_xlfn.LET(_xlpm.CSVVal,IF($Y674=0,"",INDEX(CSV!J$2:J$510,$Y674)),_xlpm.MacVal,IF($Z674=0,"",INDEX(Output_Mac!J$2:J$500,$Z674)),_xlpm.WinVal,IF($AD674=0,"",INDEX(Output_Win!J$2:J$243,$AD674)),_xlpm.MyAuditVal,IF($AA674=0,"",INDEX(My_Audit!I$2:I$456,$AA674)),_xlfn.IFS(_xlpm.MyAuditVal&lt;&gt;"",_xlpm.MyAuditVal,_xlpm.MacVal&lt;&gt;"",_xlpm.MacVal,_xlpm.WinVal&lt;&gt;"",_xlpm.WinVal,_xlpm.CSVVal&lt;&gt;"",_xlpm.CSVVal)),""))</f>
        <v/>
      </c>
      <c r="K674" s="41" t="str" cm="1">
        <f t="array" ref="K674">IF(($Y674+$Z674+$AA674+$AD674)=0,"",IFERROR(_xlfn.LET(_xlpm.CSVVal,IF($Y674=0,"",INDEX(CSV!N$2:N$510,$Y674)),_xlpm.MacVal,IF($Z674=0,"",INDEX(Output_Mac!L$2:L$500,$Z674)),_xlpm.WinVal,IF($AD674=0,"",INDEX(Output_Win!L$2:L$243,$AD674)),_xlpm.MyAuditVal,IF($AA674=0,"",INDEX(My_Audit!J$2:J$456,$AA674)),_xlfn.IFS(_xlpm.MyAuditVal&lt;&gt;"",_xlpm.MyAuditVal,_xlpm.MacVal&lt;&gt;"",_xlpm.MacVal,_xlpm.WinVal&lt;&gt;"",_xlpm.WinVal,_xlpm.CSVVal&lt;&gt;"",_xlpm.CSVVal)),""))</f>
        <v/>
      </c>
      <c r="L674" s="41" t="str" cm="1">
        <f t="array" ref="L674">IF(($Y674+$Z674+$AA674+$AD674)=0,"",IFERROR(_xlfn.LET(_xlpm.CSVVal,IF($Y674=0,"",INDEX(CSV!Q$2:Q$510,$Y674)),_xlpm.MacVal,IF($Z674=0,"",INDEX(Output_Mac!M$2:M$500,$Z674)),_xlpm.WinVal,IF($AD674=0,"",INDEX(Output_Win!M$2:M$243,$AD674)),_xlpm.MyAuditVal,IF($AA674=0,"",INDEX(My_Audit!K$2:K$456,$AA674)),_xlfn.IFS(_xlpm.MyAuditVal&lt;&gt;"",_xlpm.MyAuditVal,_xlpm.MacVal&lt;&gt;"",_xlpm.MacVal,_xlpm.WinVal&lt;&gt;"",_xlpm.WinVal,_xlpm.CSVVal&lt;&gt;"",_xlpm.CSVVal)),""))</f>
        <v/>
      </c>
      <c r="M674" s="41" t="str" cm="1">
        <f t="array" ref="M674">IF(($Y674+$Z674+$AA674+$AD674)=0,"",ExpandDiagCodes(_xlfn.TEXTJOIN(", ",TRUE,IF($AA674=0,"",INDEX(My_Audit!N$2:N$456,$AA674)),IF($Z674=0,"",INDEX(Output_Mac!S$2:S$500,$Z674)),IF($AD674=0,"",INDEX(Output_Win!S$2:S$243,$AD674)),IF($Y674=0,"",INDEX(CSV!AE$2:AE$510,$Y674)))))</f>
        <v/>
      </c>
      <c r="N674" s="41" t="str" cm="1">
        <f t="array" ref="N674">IF(($Y674+$Z674+$AA674+$AD674)=0,"",IFERROR(_xlfn.LET(_xlpm.CSVVal,IF($Y674=0,"",INDEX(CSV!AG$2:AG$510,$Y674)),_xlpm.MacVal,IF($Z674=0,"",INDEX(Output_Mac!T$2:T$500,$Z674)),_xlpm.WinVal,IF($AD674=0,"",INDEX(Output_Win!T$2:T$243,$AD674)),_xlpm.MyAuditVal,IF($AA674=0,"",INDEX(My_Audit!O$2:O$456,$AA674)),_xlfn.IFS(_xlpm.MyAuditVal&lt;&gt;"",_xlpm.MyAuditVal,_xlpm.MacVal&lt;&gt;"",_xlpm.MacVal,_xlpm.WinVal&lt;&gt;"",_xlpm.WinVal,_xlpm.CSVVal&lt;&gt;"",_xlpm.CSVVal)),""))</f>
        <v/>
      </c>
      <c r="O674" s="40" t="str" cm="1">
        <f t="array" ref="O674">IF($AB674=0,"",INDEX(My_Audit!P$2:P$456,$AB674))&amp;""</f>
        <v/>
      </c>
      <c r="P674" s="40"/>
      <c r="Q674" s="41" t="str">
        <f>IF(LEFT(N674,4)="Pass","Nist SP 800-88",My_Audit!R674)&amp;""</f>
        <v/>
      </c>
      <c r="R674" s="40"/>
      <c r="S674" s="40"/>
      <c r="T674" s="41" t="str" cm="1">
        <f t="array" ref="T674">IF($AC674=0,"",INDEX(Models!J$2:J$605,$AC674))</f>
        <v/>
      </c>
      <c r="U674" s="40"/>
      <c r="V674" s="40"/>
      <c r="W674" s="79" t="str" cm="1">
        <f t="array" ref="W674">IF(($Z674+$AA674+$AD674)=0,"",ExpandDiagCodes(_xlfn.TEXTJOIN(", ",TRUE,IF($AA674=0,"",INDEX(My_Audit!L$2:L$456,$AA674)),IF($Z674=0,"",INDEX(Output_Mac!AA$2:AA$500,$Z674)),IF($AD674=0,"",INDEX(Output_Win!AA$2:AA$243,$AD674)))))</f>
        <v/>
      </c>
      <c r="Y674" s="80">
        <f>IFERROR(MATCH($A674,CSV!$A$2:$A$510,0),0)</f>
        <v>0</v>
      </c>
      <c r="Z674" s="80">
        <f>IFERROR(MATCH($A674,Output_Mac!$A$2:$A$500,0),0)</f>
        <v>0</v>
      </c>
      <c r="AA674" s="80">
        <f>IFERROR(MATCH($A674,My_Audit!$A$2:$A$456,0),0)</f>
        <v>0</v>
      </c>
      <c r="AB674" s="80">
        <f>IFERROR(MATCH($C674,My_Audit!$B$2:$B$456,0),0)</f>
        <v>0</v>
      </c>
      <c r="AC674" s="80">
        <f>IFERROR(MATCH($E674,Models!$I$2:$I$605,0),0)</f>
        <v>0</v>
      </c>
      <c r="AD674" s="80">
        <f>IFERROR(MATCH($A674,Output_Win!$A$2:$A$243,0),0)</f>
        <v>0</v>
      </c>
    </row>
    <row r="675" spans="1:30">
      <c r="A675" s="40" t="str">
        <f>_xlfn.TEXTJOIN("",TRUE,Input!$A$4,TEXT(ROW(My_Audit!A674)+Input!$A$8-1,"00"))</f>
        <v>W5062</v>
      </c>
      <c r="B675" s="40" t="str">
        <f>_xlfn.TEXTJOIN("-",TRUE,"ITD",Input!$A$2,A675)</f>
        <v>ITD-SHR11749-W5062</v>
      </c>
      <c r="C675" s="41" t="str" cm="1">
        <f t="array" ref="C675">IF(($Y675+$Z675+$AA675+$AD675)=0,"",IFERROR(_xlfn.LET(_xlpm.CSVVal,IF($Y675=0,"",INDEX(CSV!B$2:B$510,$Y675)),_xlpm.MacVal,IF($Z675=0,"",INDEX(Output_Mac!B$2:B$500,$Z675)),_xlpm.WinVal,IF($AD675=0,"",INDEX(Output_Win!B$2:B$243,$AD675)),_xlpm.MyAuditVal,IF($AA675=0,"",INDEX(My_Audit!B$2:B$456,$AA675)),_xlfn.IFS(_xlpm.MyAuditVal&lt;&gt;"",_xlpm.MyAuditVal,_xlpm.MacVal&lt;&gt;"",_xlpm.MacVal,_xlpm.WinVal&lt;&gt;"",_xlpm.WinVal,_xlpm.CSVVal&lt;&gt;"",_xlpm.CSVVal)),""))</f>
        <v/>
      </c>
      <c r="D675" s="41" t="str" cm="1">
        <f t="array" ref="D675">IF(($Y675+$Z675+$AA675+$AD675)=0,"",IFERROR(_xlfn.LET(_xlpm.CSVVal,IF($Y675=0,"",INDEX(CSV!C$2:C$510,$Y675)),_xlpm.MacVal,IF($Z675=0,"",INDEX(Output_Mac!D$2:D$500,$Z675)),_xlpm.WinVal,IF($AD675=0,"",INDEX(Output_Win!D$2:D$243,$AD675)),_xlpm.MyAuditVal,IF($AA675=0,"",INDEX(My_Audit!C$2:C$456,$AA675)),_xlfn.IFS(_xlpm.MyAuditVal&lt;&gt;"",_xlpm.MyAuditVal,_xlpm.MacVal&lt;&gt;"",_xlpm.MacVal,_xlpm.WinVal&lt;&gt;"",_xlpm.WinVal,_xlpm.CSVVal&lt;&gt;"",_xlpm.CSVVal)),""))</f>
        <v/>
      </c>
      <c r="E675" s="41" t="str" cm="1">
        <f t="array" ref="E675">IF(($Y675+$Z675+$AA675+$AD675)=0,"",IFERROR(_xlfn.LET(_xlpm.CSVVal,IF($Y675=0,"",INDEX(CSV!E$2:E$510,$Y675)),_xlpm.MacVal,IF($Z675=0,"",INDEX(Output_Mac!C$2:C$500,$Z675)),_xlpm.WinVal,IF($AD675=0,"",INDEX(Output_Win!C$2:C$243,$AD675)),_xlpm.MyAuditVal,IF($AA675=0,"",INDEX(My_Audit!D$2:D$456,$AA675)),_xlfn.IFS(_xlpm.MyAuditVal&lt;&gt;"",_xlpm.MyAuditVal,_xlpm.MacVal&lt;&gt;"",_xlpm.MacVal,_xlpm.WinVal&lt;&gt;"",_xlpm.WinVal,_xlpm.CSVVal&lt;&gt;"",_xlpm.CSVVal)),""))</f>
        <v/>
      </c>
      <c r="F675" s="41" t="str" cm="1">
        <f t="array" ref="F675">IF(($Y675+$Z675+$AA675+$AD675)=0,"",IFERROR(_xlfn.LET(_xlpm.CSVVal,IF($Y675=0,"",INDEX(CSV!F$2:F$510,$Y675)),_xlpm.MacVal,IF($Z675=0,"",INDEX(Output_Mac!E$2:E$500,$Z675)),_xlpm.WinVal,IF($AD675=0,"",INDEX(Output_Win!E$2:E$243,$AD675)),_xlpm.MyAuditVal,IF($AA675=0,"",INDEX(My_Audit!E$2:E$456,$AA675)),_xlfn.IFS(_xlpm.MyAuditVal&lt;&gt;"",_xlpm.MyAuditVal,_xlpm.MacVal&lt;&gt;"",_xlpm.MacVal,_xlpm.WinVal&lt;&gt;"",_xlpm.WinVal,_xlpm.CSVVal&lt;&gt;"",PROPER(_xlpm.CSVVal))),""))</f>
        <v/>
      </c>
      <c r="G675" s="41" t="str" cm="1">
        <f t="array" ref="G675">IF(($Y675+$Z675+$AA675+$AD675)=0,"",IFERROR(_xlfn.LET(_xlpm.CSVVal,IF($Y675=0,"",INDEX(CSV!G$2:G$510,$Y675)),_xlpm.MacVal,IF($Z675=0,"",INDEX(Output_Mac!G$2:G$500,$Z675)),_xlpm.WinVal,IF($AD675=0,"",INDEX(Output_Win!G$2:G$243,$AD675)),_xlpm.MyAuditVal,IF($AA675=0,"",INDEX(My_Audit!F$2:F$456,$AA675)),_xlfn.IFS(_xlpm.MyAuditVal&lt;&gt;"",_xlpm.MyAuditVal,_xlpm.MacVal&lt;&gt;"",_xlpm.MacVal,_xlpm.WinVal&lt;&gt;"",_xlpm.WinVal,_xlpm.CSVVal&lt;&gt;"",_xlpm.CSVVal)),""))</f>
        <v/>
      </c>
      <c r="H675" s="41" t="str" cm="1">
        <f t="array" ref="H675">IF($Z675&gt;0,INDEX(Output_Mac!H$2:H$500,$Z675),IF($AD675&gt;0,INDEX(Output_Win!H$2:H$243,$AD675),IF($AA675&gt;0,_xlfn.LET(_xlpm.MyAuditVal,INDEX(My_Audit!G$2:G$456,$AA675),IF(_xlpm.MyAuditVal=0,"",_xlpm.MyAuditVal)),"")))</f>
        <v/>
      </c>
      <c r="I675" s="41" t="str" cm="1">
        <f t="array" ref="I675">IF(($Y675+$Z675+$AA675+$AD675)=0,"",IFERROR(_xlfn.LET(_xlpm.CSVVal,IF($Y675=0,"",INDEX(CSV!H$2:H$510,$Y675)),_xlpm.MacVal,IF($Z675=0,"",INDEX(Output_Mac!I$2:I$500,$Z675)),_xlpm.WinVal,IF($AD675=0,"",INDEX(Output_Win!I$2:I$243,$AD675)),_xlpm.MyAuditVal,IF($AA675=0,"",INDEX(My_Audit!H$2:H$456,$AA675)),_xlfn.IFS(_xlpm.MyAuditVal&lt;&gt;"",_xlpm.MyAuditVal,_xlpm.MacVal&lt;&gt;"",_xlpm.MacVal,_xlpm.WinVal&lt;&gt;"",_xlpm.WinVal,_xlpm.CSVVal&lt;&gt;"",_xlpm.CSVVal)),""))</f>
        <v/>
      </c>
      <c r="J675" s="41" t="str" cm="1">
        <f t="array" ref="J675">IF(($Y675+$Z675+$AA675+$AD675)=0,"",IFERROR(_xlfn.LET(_xlpm.CSVVal,IF($Y675=0,"",INDEX(CSV!J$2:J$510,$Y675)),_xlpm.MacVal,IF($Z675=0,"",INDEX(Output_Mac!J$2:J$500,$Z675)),_xlpm.WinVal,IF($AD675=0,"",INDEX(Output_Win!J$2:J$243,$AD675)),_xlpm.MyAuditVal,IF($AA675=0,"",INDEX(My_Audit!I$2:I$456,$AA675)),_xlfn.IFS(_xlpm.MyAuditVal&lt;&gt;"",_xlpm.MyAuditVal,_xlpm.MacVal&lt;&gt;"",_xlpm.MacVal,_xlpm.WinVal&lt;&gt;"",_xlpm.WinVal,_xlpm.CSVVal&lt;&gt;"",_xlpm.CSVVal)),""))</f>
        <v/>
      </c>
      <c r="K675" s="41" t="str" cm="1">
        <f t="array" ref="K675">IF(($Y675+$Z675+$AA675+$AD675)=0,"",IFERROR(_xlfn.LET(_xlpm.CSVVal,IF($Y675=0,"",INDEX(CSV!N$2:N$510,$Y675)),_xlpm.MacVal,IF($Z675=0,"",INDEX(Output_Mac!L$2:L$500,$Z675)),_xlpm.WinVal,IF($AD675=0,"",INDEX(Output_Win!L$2:L$243,$AD675)),_xlpm.MyAuditVal,IF($AA675=0,"",INDEX(My_Audit!J$2:J$456,$AA675)),_xlfn.IFS(_xlpm.MyAuditVal&lt;&gt;"",_xlpm.MyAuditVal,_xlpm.MacVal&lt;&gt;"",_xlpm.MacVal,_xlpm.WinVal&lt;&gt;"",_xlpm.WinVal,_xlpm.CSVVal&lt;&gt;"",_xlpm.CSVVal)),""))</f>
        <v/>
      </c>
      <c r="L675" s="41" t="str" cm="1">
        <f t="array" ref="L675">IF(($Y675+$Z675+$AA675+$AD675)=0,"",IFERROR(_xlfn.LET(_xlpm.CSVVal,IF($Y675=0,"",INDEX(CSV!Q$2:Q$510,$Y675)),_xlpm.MacVal,IF($Z675=0,"",INDEX(Output_Mac!M$2:M$500,$Z675)),_xlpm.WinVal,IF($AD675=0,"",INDEX(Output_Win!M$2:M$243,$AD675)),_xlpm.MyAuditVal,IF($AA675=0,"",INDEX(My_Audit!K$2:K$456,$AA675)),_xlfn.IFS(_xlpm.MyAuditVal&lt;&gt;"",_xlpm.MyAuditVal,_xlpm.MacVal&lt;&gt;"",_xlpm.MacVal,_xlpm.WinVal&lt;&gt;"",_xlpm.WinVal,_xlpm.CSVVal&lt;&gt;"",_xlpm.CSVVal)),""))</f>
        <v/>
      </c>
      <c r="M675" s="41" t="str" cm="1">
        <f t="array" ref="M675">IF(($Y675+$Z675+$AA675+$AD675)=0,"",ExpandDiagCodes(_xlfn.TEXTJOIN(", ",TRUE,IF($AA675=0,"",INDEX(My_Audit!N$2:N$456,$AA675)),IF($Z675=0,"",INDEX(Output_Mac!S$2:S$500,$Z675)),IF($AD675=0,"",INDEX(Output_Win!S$2:S$243,$AD675)),IF($Y675=0,"",INDEX(CSV!AE$2:AE$510,$Y675)))))</f>
        <v/>
      </c>
      <c r="N675" s="41" t="str" cm="1">
        <f t="array" ref="N675">IF(($Y675+$Z675+$AA675+$AD675)=0,"",IFERROR(_xlfn.LET(_xlpm.CSVVal,IF($Y675=0,"",INDEX(CSV!AG$2:AG$510,$Y675)),_xlpm.MacVal,IF($Z675=0,"",INDEX(Output_Mac!T$2:T$500,$Z675)),_xlpm.WinVal,IF($AD675=0,"",INDEX(Output_Win!T$2:T$243,$AD675)),_xlpm.MyAuditVal,IF($AA675=0,"",INDEX(My_Audit!O$2:O$456,$AA675)),_xlfn.IFS(_xlpm.MyAuditVal&lt;&gt;"",_xlpm.MyAuditVal,_xlpm.MacVal&lt;&gt;"",_xlpm.MacVal,_xlpm.WinVal&lt;&gt;"",_xlpm.WinVal,_xlpm.CSVVal&lt;&gt;"",_xlpm.CSVVal)),""))</f>
        <v/>
      </c>
      <c r="O675" s="40" t="str" cm="1">
        <f t="array" ref="O675">IF($AB675=0,"",INDEX(My_Audit!P$2:P$456,$AB675))&amp;""</f>
        <v/>
      </c>
      <c r="P675" s="40"/>
      <c r="Q675" s="41" t="str">
        <f>IF(LEFT(N675,4)="Pass","Nist SP 800-88",My_Audit!R675)&amp;""</f>
        <v/>
      </c>
      <c r="R675" s="40"/>
      <c r="S675" s="40"/>
      <c r="T675" s="41" t="str" cm="1">
        <f t="array" ref="T675">IF($AC675=0,"",INDEX(Models!J$2:J$605,$AC675))</f>
        <v/>
      </c>
      <c r="U675" s="40"/>
      <c r="V675" s="40"/>
      <c r="W675" s="79" t="str" cm="1">
        <f t="array" ref="W675">IF(($Z675+$AA675+$AD675)=0,"",ExpandDiagCodes(_xlfn.TEXTJOIN(", ",TRUE,IF($AA675=0,"",INDEX(My_Audit!L$2:L$456,$AA675)),IF($Z675=0,"",INDEX(Output_Mac!AA$2:AA$500,$Z675)),IF($AD675=0,"",INDEX(Output_Win!AA$2:AA$243,$AD675)))))</f>
        <v/>
      </c>
      <c r="Y675" s="80">
        <f>IFERROR(MATCH($A675,CSV!$A$2:$A$510,0),0)</f>
        <v>0</v>
      </c>
      <c r="Z675" s="80">
        <f>IFERROR(MATCH($A675,Output_Mac!$A$2:$A$500,0),0)</f>
        <v>0</v>
      </c>
      <c r="AA675" s="80">
        <f>IFERROR(MATCH($A675,My_Audit!$A$2:$A$456,0),0)</f>
        <v>0</v>
      </c>
      <c r="AB675" s="80">
        <f>IFERROR(MATCH($C675,My_Audit!$B$2:$B$456,0),0)</f>
        <v>0</v>
      </c>
      <c r="AC675" s="80">
        <f>IFERROR(MATCH($E675,Models!$I$2:$I$605,0),0)</f>
        <v>0</v>
      </c>
      <c r="AD675" s="80">
        <f>IFERROR(MATCH($A675,Output_Win!$A$2:$A$243,0),0)</f>
        <v>0</v>
      </c>
    </row>
    <row r="676" spans="1:30">
      <c r="A676" s="40" t="str">
        <f>_xlfn.TEXTJOIN("",TRUE,Input!$A$4,TEXT(ROW(My_Audit!A675)+Input!$A$8-1,"00"))</f>
        <v>W5063</v>
      </c>
      <c r="B676" s="40" t="str">
        <f>_xlfn.TEXTJOIN("-",TRUE,"ITD",Input!$A$2,A676)</f>
        <v>ITD-SHR11749-W5063</v>
      </c>
      <c r="C676" s="41" t="str" cm="1">
        <f t="array" ref="C676">IF(($Y676+$Z676+$AA676+$AD676)=0,"",IFERROR(_xlfn.LET(_xlpm.CSVVal,IF($Y676=0,"",INDEX(CSV!B$2:B$510,$Y676)),_xlpm.MacVal,IF($Z676=0,"",INDEX(Output_Mac!B$2:B$500,$Z676)),_xlpm.WinVal,IF($AD676=0,"",INDEX(Output_Win!B$2:B$243,$AD676)),_xlpm.MyAuditVal,IF($AA676=0,"",INDEX(My_Audit!B$2:B$456,$AA676)),_xlfn.IFS(_xlpm.MyAuditVal&lt;&gt;"",_xlpm.MyAuditVal,_xlpm.MacVal&lt;&gt;"",_xlpm.MacVal,_xlpm.WinVal&lt;&gt;"",_xlpm.WinVal,_xlpm.CSVVal&lt;&gt;"",_xlpm.CSVVal)),""))</f>
        <v/>
      </c>
      <c r="D676" s="41" t="str" cm="1">
        <f t="array" ref="D676">IF(($Y676+$Z676+$AA676+$AD676)=0,"",IFERROR(_xlfn.LET(_xlpm.CSVVal,IF($Y676=0,"",INDEX(CSV!C$2:C$510,$Y676)),_xlpm.MacVal,IF($Z676=0,"",INDEX(Output_Mac!D$2:D$500,$Z676)),_xlpm.WinVal,IF($AD676=0,"",INDEX(Output_Win!D$2:D$243,$AD676)),_xlpm.MyAuditVal,IF($AA676=0,"",INDEX(My_Audit!C$2:C$456,$AA676)),_xlfn.IFS(_xlpm.MyAuditVal&lt;&gt;"",_xlpm.MyAuditVal,_xlpm.MacVal&lt;&gt;"",_xlpm.MacVal,_xlpm.WinVal&lt;&gt;"",_xlpm.WinVal,_xlpm.CSVVal&lt;&gt;"",_xlpm.CSVVal)),""))</f>
        <v/>
      </c>
      <c r="E676" s="41" t="str" cm="1">
        <f t="array" ref="E676">IF(($Y676+$Z676+$AA676+$AD676)=0,"",IFERROR(_xlfn.LET(_xlpm.CSVVal,IF($Y676=0,"",INDEX(CSV!E$2:E$510,$Y676)),_xlpm.MacVal,IF($Z676=0,"",INDEX(Output_Mac!C$2:C$500,$Z676)),_xlpm.WinVal,IF($AD676=0,"",INDEX(Output_Win!C$2:C$243,$AD676)),_xlpm.MyAuditVal,IF($AA676=0,"",INDEX(My_Audit!D$2:D$456,$AA676)),_xlfn.IFS(_xlpm.MyAuditVal&lt;&gt;"",_xlpm.MyAuditVal,_xlpm.MacVal&lt;&gt;"",_xlpm.MacVal,_xlpm.WinVal&lt;&gt;"",_xlpm.WinVal,_xlpm.CSVVal&lt;&gt;"",_xlpm.CSVVal)),""))</f>
        <v/>
      </c>
      <c r="F676" s="41" t="str" cm="1">
        <f t="array" ref="F676">IF(($Y676+$Z676+$AA676+$AD676)=0,"",IFERROR(_xlfn.LET(_xlpm.CSVVal,IF($Y676=0,"",INDEX(CSV!F$2:F$510,$Y676)),_xlpm.MacVal,IF($Z676=0,"",INDEX(Output_Mac!E$2:E$500,$Z676)),_xlpm.WinVal,IF($AD676=0,"",INDEX(Output_Win!E$2:E$243,$AD676)),_xlpm.MyAuditVal,IF($AA676=0,"",INDEX(My_Audit!E$2:E$456,$AA676)),_xlfn.IFS(_xlpm.MyAuditVal&lt;&gt;"",_xlpm.MyAuditVal,_xlpm.MacVal&lt;&gt;"",_xlpm.MacVal,_xlpm.WinVal&lt;&gt;"",_xlpm.WinVal,_xlpm.CSVVal&lt;&gt;"",PROPER(_xlpm.CSVVal))),""))</f>
        <v/>
      </c>
      <c r="G676" s="41" t="str" cm="1">
        <f t="array" ref="G676">IF(($Y676+$Z676+$AA676+$AD676)=0,"",IFERROR(_xlfn.LET(_xlpm.CSVVal,IF($Y676=0,"",INDEX(CSV!G$2:G$510,$Y676)),_xlpm.MacVal,IF($Z676=0,"",INDEX(Output_Mac!G$2:G$500,$Z676)),_xlpm.WinVal,IF($AD676=0,"",INDEX(Output_Win!G$2:G$243,$AD676)),_xlpm.MyAuditVal,IF($AA676=0,"",INDEX(My_Audit!F$2:F$456,$AA676)),_xlfn.IFS(_xlpm.MyAuditVal&lt;&gt;"",_xlpm.MyAuditVal,_xlpm.MacVal&lt;&gt;"",_xlpm.MacVal,_xlpm.WinVal&lt;&gt;"",_xlpm.WinVal,_xlpm.CSVVal&lt;&gt;"",_xlpm.CSVVal)),""))</f>
        <v/>
      </c>
      <c r="H676" s="41" t="str" cm="1">
        <f t="array" ref="H676">IF($Z676&gt;0,INDEX(Output_Mac!H$2:H$500,$Z676),IF($AD676&gt;0,INDEX(Output_Win!H$2:H$243,$AD676),IF($AA676&gt;0,_xlfn.LET(_xlpm.MyAuditVal,INDEX(My_Audit!G$2:G$456,$AA676),IF(_xlpm.MyAuditVal=0,"",_xlpm.MyAuditVal)),"")))</f>
        <v/>
      </c>
      <c r="I676" s="41" t="str" cm="1">
        <f t="array" ref="I676">IF(($Y676+$Z676+$AA676+$AD676)=0,"",IFERROR(_xlfn.LET(_xlpm.CSVVal,IF($Y676=0,"",INDEX(CSV!H$2:H$510,$Y676)),_xlpm.MacVal,IF($Z676=0,"",INDEX(Output_Mac!I$2:I$500,$Z676)),_xlpm.WinVal,IF($AD676=0,"",INDEX(Output_Win!I$2:I$243,$AD676)),_xlpm.MyAuditVal,IF($AA676=0,"",INDEX(My_Audit!H$2:H$456,$AA676)),_xlfn.IFS(_xlpm.MyAuditVal&lt;&gt;"",_xlpm.MyAuditVal,_xlpm.MacVal&lt;&gt;"",_xlpm.MacVal,_xlpm.WinVal&lt;&gt;"",_xlpm.WinVal,_xlpm.CSVVal&lt;&gt;"",_xlpm.CSVVal)),""))</f>
        <v/>
      </c>
      <c r="J676" s="41" t="str" cm="1">
        <f t="array" ref="J676">IF(($Y676+$Z676+$AA676+$AD676)=0,"",IFERROR(_xlfn.LET(_xlpm.CSVVal,IF($Y676=0,"",INDEX(CSV!J$2:J$510,$Y676)),_xlpm.MacVal,IF($Z676=0,"",INDEX(Output_Mac!J$2:J$500,$Z676)),_xlpm.WinVal,IF($AD676=0,"",INDEX(Output_Win!J$2:J$243,$AD676)),_xlpm.MyAuditVal,IF($AA676=0,"",INDEX(My_Audit!I$2:I$456,$AA676)),_xlfn.IFS(_xlpm.MyAuditVal&lt;&gt;"",_xlpm.MyAuditVal,_xlpm.MacVal&lt;&gt;"",_xlpm.MacVal,_xlpm.WinVal&lt;&gt;"",_xlpm.WinVal,_xlpm.CSVVal&lt;&gt;"",_xlpm.CSVVal)),""))</f>
        <v/>
      </c>
      <c r="K676" s="41" t="str" cm="1">
        <f t="array" ref="K676">IF(($Y676+$Z676+$AA676+$AD676)=0,"",IFERROR(_xlfn.LET(_xlpm.CSVVal,IF($Y676=0,"",INDEX(CSV!N$2:N$510,$Y676)),_xlpm.MacVal,IF($Z676=0,"",INDEX(Output_Mac!L$2:L$500,$Z676)),_xlpm.WinVal,IF($AD676=0,"",INDEX(Output_Win!L$2:L$243,$AD676)),_xlpm.MyAuditVal,IF($AA676=0,"",INDEX(My_Audit!J$2:J$456,$AA676)),_xlfn.IFS(_xlpm.MyAuditVal&lt;&gt;"",_xlpm.MyAuditVal,_xlpm.MacVal&lt;&gt;"",_xlpm.MacVal,_xlpm.WinVal&lt;&gt;"",_xlpm.WinVal,_xlpm.CSVVal&lt;&gt;"",_xlpm.CSVVal)),""))</f>
        <v/>
      </c>
      <c r="L676" s="41" t="str" cm="1">
        <f t="array" ref="L676">IF(($Y676+$Z676+$AA676+$AD676)=0,"",IFERROR(_xlfn.LET(_xlpm.CSVVal,IF($Y676=0,"",INDEX(CSV!Q$2:Q$510,$Y676)),_xlpm.MacVal,IF($Z676=0,"",INDEX(Output_Mac!M$2:M$500,$Z676)),_xlpm.WinVal,IF($AD676=0,"",INDEX(Output_Win!M$2:M$243,$AD676)),_xlpm.MyAuditVal,IF($AA676=0,"",INDEX(My_Audit!K$2:K$456,$AA676)),_xlfn.IFS(_xlpm.MyAuditVal&lt;&gt;"",_xlpm.MyAuditVal,_xlpm.MacVal&lt;&gt;"",_xlpm.MacVal,_xlpm.WinVal&lt;&gt;"",_xlpm.WinVal,_xlpm.CSVVal&lt;&gt;"",_xlpm.CSVVal)),""))</f>
        <v/>
      </c>
      <c r="M676" s="41" t="str" cm="1">
        <f t="array" ref="M676">IF(($Y676+$Z676+$AA676+$AD676)=0,"",ExpandDiagCodes(_xlfn.TEXTJOIN(", ",TRUE,IF($AA676=0,"",INDEX(My_Audit!N$2:N$456,$AA676)),IF($Z676=0,"",INDEX(Output_Mac!S$2:S$500,$Z676)),IF($AD676=0,"",INDEX(Output_Win!S$2:S$243,$AD676)),IF($Y676=0,"",INDEX(CSV!AE$2:AE$510,$Y676)))))</f>
        <v/>
      </c>
      <c r="N676" s="41" t="str" cm="1">
        <f t="array" ref="N676">IF(($Y676+$Z676+$AA676+$AD676)=0,"",IFERROR(_xlfn.LET(_xlpm.CSVVal,IF($Y676=0,"",INDEX(CSV!AG$2:AG$510,$Y676)),_xlpm.MacVal,IF($Z676=0,"",INDEX(Output_Mac!T$2:T$500,$Z676)),_xlpm.WinVal,IF($AD676=0,"",INDEX(Output_Win!T$2:T$243,$AD676)),_xlpm.MyAuditVal,IF($AA676=0,"",INDEX(My_Audit!O$2:O$456,$AA676)),_xlfn.IFS(_xlpm.MyAuditVal&lt;&gt;"",_xlpm.MyAuditVal,_xlpm.MacVal&lt;&gt;"",_xlpm.MacVal,_xlpm.WinVal&lt;&gt;"",_xlpm.WinVal,_xlpm.CSVVal&lt;&gt;"",_xlpm.CSVVal)),""))</f>
        <v/>
      </c>
      <c r="O676" s="40" t="str" cm="1">
        <f t="array" ref="O676">IF($AB676=0,"",INDEX(My_Audit!P$2:P$456,$AB676))&amp;""</f>
        <v/>
      </c>
      <c r="P676" s="40"/>
      <c r="Q676" s="41" t="str">
        <f>IF(LEFT(N676,4)="Pass","Nist SP 800-88",My_Audit!R676)&amp;""</f>
        <v/>
      </c>
      <c r="R676" s="40"/>
      <c r="S676" s="40"/>
      <c r="T676" s="41" t="str" cm="1">
        <f t="array" ref="T676">IF($AC676=0,"",INDEX(Models!J$2:J$605,$AC676))</f>
        <v/>
      </c>
      <c r="U676" s="40"/>
      <c r="V676" s="40"/>
      <c r="W676" s="79" t="str" cm="1">
        <f t="array" ref="W676">IF(($Z676+$AA676+$AD676)=0,"",ExpandDiagCodes(_xlfn.TEXTJOIN(", ",TRUE,IF($AA676=0,"",INDEX(My_Audit!L$2:L$456,$AA676)),IF($Z676=0,"",INDEX(Output_Mac!AA$2:AA$500,$Z676)),IF($AD676=0,"",INDEX(Output_Win!AA$2:AA$243,$AD676)))))</f>
        <v/>
      </c>
      <c r="Y676" s="80">
        <f>IFERROR(MATCH($A676,CSV!$A$2:$A$510,0),0)</f>
        <v>0</v>
      </c>
      <c r="Z676" s="80">
        <f>IFERROR(MATCH($A676,Output_Mac!$A$2:$A$500,0),0)</f>
        <v>0</v>
      </c>
      <c r="AA676" s="80">
        <f>IFERROR(MATCH($A676,My_Audit!$A$2:$A$456,0),0)</f>
        <v>0</v>
      </c>
      <c r="AB676" s="80">
        <f>IFERROR(MATCH($C676,My_Audit!$B$2:$B$456,0),0)</f>
        <v>0</v>
      </c>
      <c r="AC676" s="80">
        <f>IFERROR(MATCH($E676,Models!$I$2:$I$605,0),0)</f>
        <v>0</v>
      </c>
      <c r="AD676" s="80">
        <f>IFERROR(MATCH($A676,Output_Win!$A$2:$A$243,0),0)</f>
        <v>0</v>
      </c>
    </row>
    <row r="677" spans="1:30">
      <c r="A677" s="40" t="str">
        <f>_xlfn.TEXTJOIN("",TRUE,Input!$A$4,TEXT(ROW(My_Audit!A676)+Input!$A$8-1,"00"))</f>
        <v>W5064</v>
      </c>
      <c r="B677" s="40" t="str">
        <f>_xlfn.TEXTJOIN("-",TRUE,"ITD",Input!$A$2,A677)</f>
        <v>ITD-SHR11749-W5064</v>
      </c>
      <c r="C677" s="41" t="str" cm="1">
        <f t="array" ref="C677">IF(($Y677+$Z677+$AA677+$AD677)=0,"",IFERROR(_xlfn.LET(_xlpm.CSVVal,IF($Y677=0,"",INDEX(CSV!B$2:B$510,$Y677)),_xlpm.MacVal,IF($Z677=0,"",INDEX(Output_Mac!B$2:B$500,$Z677)),_xlpm.WinVal,IF($AD677=0,"",INDEX(Output_Win!B$2:B$243,$AD677)),_xlpm.MyAuditVal,IF($AA677=0,"",INDEX(My_Audit!B$2:B$456,$AA677)),_xlfn.IFS(_xlpm.MyAuditVal&lt;&gt;"",_xlpm.MyAuditVal,_xlpm.MacVal&lt;&gt;"",_xlpm.MacVal,_xlpm.WinVal&lt;&gt;"",_xlpm.WinVal,_xlpm.CSVVal&lt;&gt;"",_xlpm.CSVVal)),""))</f>
        <v/>
      </c>
      <c r="D677" s="41" t="str" cm="1">
        <f t="array" ref="D677">IF(($Y677+$Z677+$AA677+$AD677)=0,"",IFERROR(_xlfn.LET(_xlpm.CSVVal,IF($Y677=0,"",INDEX(CSV!C$2:C$510,$Y677)),_xlpm.MacVal,IF($Z677=0,"",INDEX(Output_Mac!D$2:D$500,$Z677)),_xlpm.WinVal,IF($AD677=0,"",INDEX(Output_Win!D$2:D$243,$AD677)),_xlpm.MyAuditVal,IF($AA677=0,"",INDEX(My_Audit!C$2:C$456,$AA677)),_xlfn.IFS(_xlpm.MyAuditVal&lt;&gt;"",_xlpm.MyAuditVal,_xlpm.MacVal&lt;&gt;"",_xlpm.MacVal,_xlpm.WinVal&lt;&gt;"",_xlpm.WinVal,_xlpm.CSVVal&lt;&gt;"",_xlpm.CSVVal)),""))</f>
        <v/>
      </c>
      <c r="E677" s="41" t="str" cm="1">
        <f t="array" ref="E677">IF(($Y677+$Z677+$AA677+$AD677)=0,"",IFERROR(_xlfn.LET(_xlpm.CSVVal,IF($Y677=0,"",INDEX(CSV!E$2:E$510,$Y677)),_xlpm.MacVal,IF($Z677=0,"",INDEX(Output_Mac!C$2:C$500,$Z677)),_xlpm.WinVal,IF($AD677=0,"",INDEX(Output_Win!C$2:C$243,$AD677)),_xlpm.MyAuditVal,IF($AA677=0,"",INDEX(My_Audit!D$2:D$456,$AA677)),_xlfn.IFS(_xlpm.MyAuditVal&lt;&gt;"",_xlpm.MyAuditVal,_xlpm.MacVal&lt;&gt;"",_xlpm.MacVal,_xlpm.WinVal&lt;&gt;"",_xlpm.WinVal,_xlpm.CSVVal&lt;&gt;"",_xlpm.CSVVal)),""))</f>
        <v/>
      </c>
      <c r="F677" s="41" t="str" cm="1">
        <f t="array" ref="F677">IF(($Y677+$Z677+$AA677+$AD677)=0,"",IFERROR(_xlfn.LET(_xlpm.CSVVal,IF($Y677=0,"",INDEX(CSV!F$2:F$510,$Y677)),_xlpm.MacVal,IF($Z677=0,"",INDEX(Output_Mac!E$2:E$500,$Z677)),_xlpm.WinVal,IF($AD677=0,"",INDEX(Output_Win!E$2:E$243,$AD677)),_xlpm.MyAuditVal,IF($AA677=0,"",INDEX(My_Audit!E$2:E$456,$AA677)),_xlfn.IFS(_xlpm.MyAuditVal&lt;&gt;"",_xlpm.MyAuditVal,_xlpm.MacVal&lt;&gt;"",_xlpm.MacVal,_xlpm.WinVal&lt;&gt;"",_xlpm.WinVal,_xlpm.CSVVal&lt;&gt;"",PROPER(_xlpm.CSVVal))),""))</f>
        <v/>
      </c>
      <c r="G677" s="41" t="str" cm="1">
        <f t="array" ref="G677">IF(($Y677+$Z677+$AA677+$AD677)=0,"",IFERROR(_xlfn.LET(_xlpm.CSVVal,IF($Y677=0,"",INDEX(CSV!G$2:G$510,$Y677)),_xlpm.MacVal,IF($Z677=0,"",INDEX(Output_Mac!G$2:G$500,$Z677)),_xlpm.WinVal,IF($AD677=0,"",INDEX(Output_Win!G$2:G$243,$AD677)),_xlpm.MyAuditVal,IF($AA677=0,"",INDEX(My_Audit!F$2:F$456,$AA677)),_xlfn.IFS(_xlpm.MyAuditVal&lt;&gt;"",_xlpm.MyAuditVal,_xlpm.MacVal&lt;&gt;"",_xlpm.MacVal,_xlpm.WinVal&lt;&gt;"",_xlpm.WinVal,_xlpm.CSVVal&lt;&gt;"",_xlpm.CSVVal)),""))</f>
        <v/>
      </c>
      <c r="H677" s="41" t="str" cm="1">
        <f t="array" ref="H677">IF($Z677&gt;0,INDEX(Output_Mac!H$2:H$500,$Z677),IF($AD677&gt;0,INDEX(Output_Win!H$2:H$243,$AD677),IF($AA677&gt;0,_xlfn.LET(_xlpm.MyAuditVal,INDEX(My_Audit!G$2:G$456,$AA677),IF(_xlpm.MyAuditVal=0,"",_xlpm.MyAuditVal)),"")))</f>
        <v/>
      </c>
      <c r="I677" s="41" t="str" cm="1">
        <f t="array" ref="I677">IF(($Y677+$Z677+$AA677+$AD677)=0,"",IFERROR(_xlfn.LET(_xlpm.CSVVal,IF($Y677=0,"",INDEX(CSV!H$2:H$510,$Y677)),_xlpm.MacVal,IF($Z677=0,"",INDEX(Output_Mac!I$2:I$500,$Z677)),_xlpm.WinVal,IF($AD677=0,"",INDEX(Output_Win!I$2:I$243,$AD677)),_xlpm.MyAuditVal,IF($AA677=0,"",INDEX(My_Audit!H$2:H$456,$AA677)),_xlfn.IFS(_xlpm.MyAuditVal&lt;&gt;"",_xlpm.MyAuditVal,_xlpm.MacVal&lt;&gt;"",_xlpm.MacVal,_xlpm.WinVal&lt;&gt;"",_xlpm.WinVal,_xlpm.CSVVal&lt;&gt;"",_xlpm.CSVVal)),""))</f>
        <v/>
      </c>
      <c r="J677" s="41" t="str" cm="1">
        <f t="array" ref="J677">IF(($Y677+$Z677+$AA677+$AD677)=0,"",IFERROR(_xlfn.LET(_xlpm.CSVVal,IF($Y677=0,"",INDEX(CSV!J$2:J$510,$Y677)),_xlpm.MacVal,IF($Z677=0,"",INDEX(Output_Mac!J$2:J$500,$Z677)),_xlpm.WinVal,IF($AD677=0,"",INDEX(Output_Win!J$2:J$243,$AD677)),_xlpm.MyAuditVal,IF($AA677=0,"",INDEX(My_Audit!I$2:I$456,$AA677)),_xlfn.IFS(_xlpm.MyAuditVal&lt;&gt;"",_xlpm.MyAuditVal,_xlpm.MacVal&lt;&gt;"",_xlpm.MacVal,_xlpm.WinVal&lt;&gt;"",_xlpm.WinVal,_xlpm.CSVVal&lt;&gt;"",_xlpm.CSVVal)),""))</f>
        <v/>
      </c>
      <c r="K677" s="41" t="str" cm="1">
        <f t="array" ref="K677">IF(($Y677+$Z677+$AA677+$AD677)=0,"",IFERROR(_xlfn.LET(_xlpm.CSVVal,IF($Y677=0,"",INDEX(CSV!N$2:N$510,$Y677)),_xlpm.MacVal,IF($Z677=0,"",INDEX(Output_Mac!L$2:L$500,$Z677)),_xlpm.WinVal,IF($AD677=0,"",INDEX(Output_Win!L$2:L$243,$AD677)),_xlpm.MyAuditVal,IF($AA677=0,"",INDEX(My_Audit!J$2:J$456,$AA677)),_xlfn.IFS(_xlpm.MyAuditVal&lt;&gt;"",_xlpm.MyAuditVal,_xlpm.MacVal&lt;&gt;"",_xlpm.MacVal,_xlpm.WinVal&lt;&gt;"",_xlpm.WinVal,_xlpm.CSVVal&lt;&gt;"",_xlpm.CSVVal)),""))</f>
        <v/>
      </c>
      <c r="L677" s="41" t="str" cm="1">
        <f t="array" ref="L677">IF(($Y677+$Z677+$AA677+$AD677)=0,"",IFERROR(_xlfn.LET(_xlpm.CSVVal,IF($Y677=0,"",INDEX(CSV!Q$2:Q$510,$Y677)),_xlpm.MacVal,IF($Z677=0,"",INDEX(Output_Mac!M$2:M$500,$Z677)),_xlpm.WinVal,IF($AD677=0,"",INDEX(Output_Win!M$2:M$243,$AD677)),_xlpm.MyAuditVal,IF($AA677=0,"",INDEX(My_Audit!K$2:K$456,$AA677)),_xlfn.IFS(_xlpm.MyAuditVal&lt;&gt;"",_xlpm.MyAuditVal,_xlpm.MacVal&lt;&gt;"",_xlpm.MacVal,_xlpm.WinVal&lt;&gt;"",_xlpm.WinVal,_xlpm.CSVVal&lt;&gt;"",_xlpm.CSVVal)),""))</f>
        <v/>
      </c>
      <c r="M677" s="41" t="str" cm="1">
        <f t="array" ref="M677">IF(($Y677+$Z677+$AA677+$AD677)=0,"",ExpandDiagCodes(_xlfn.TEXTJOIN(", ",TRUE,IF($AA677=0,"",INDEX(My_Audit!N$2:N$456,$AA677)),IF($Z677=0,"",INDEX(Output_Mac!S$2:S$500,$Z677)),IF($AD677=0,"",INDEX(Output_Win!S$2:S$243,$AD677)),IF($Y677=0,"",INDEX(CSV!AE$2:AE$510,$Y677)))))</f>
        <v/>
      </c>
      <c r="N677" s="41" t="str" cm="1">
        <f t="array" ref="N677">IF(($Y677+$Z677+$AA677+$AD677)=0,"",IFERROR(_xlfn.LET(_xlpm.CSVVal,IF($Y677=0,"",INDEX(CSV!AG$2:AG$510,$Y677)),_xlpm.MacVal,IF($Z677=0,"",INDEX(Output_Mac!T$2:T$500,$Z677)),_xlpm.WinVal,IF($AD677=0,"",INDEX(Output_Win!T$2:T$243,$AD677)),_xlpm.MyAuditVal,IF($AA677=0,"",INDEX(My_Audit!O$2:O$456,$AA677)),_xlfn.IFS(_xlpm.MyAuditVal&lt;&gt;"",_xlpm.MyAuditVal,_xlpm.MacVal&lt;&gt;"",_xlpm.MacVal,_xlpm.WinVal&lt;&gt;"",_xlpm.WinVal,_xlpm.CSVVal&lt;&gt;"",_xlpm.CSVVal)),""))</f>
        <v/>
      </c>
      <c r="O677" s="40" t="str" cm="1">
        <f t="array" ref="O677">IF($AB677=0,"",INDEX(My_Audit!P$2:P$456,$AB677))&amp;""</f>
        <v/>
      </c>
      <c r="P677" s="40"/>
      <c r="Q677" s="41" t="str">
        <f>IF(LEFT(N677,4)="Pass","Nist SP 800-88",My_Audit!R677)&amp;""</f>
        <v/>
      </c>
      <c r="R677" s="40"/>
      <c r="S677" s="40"/>
      <c r="T677" s="41" t="str" cm="1">
        <f t="array" ref="T677">IF($AC677=0,"",INDEX(Models!J$2:J$605,$AC677))</f>
        <v/>
      </c>
      <c r="U677" s="40"/>
      <c r="V677" s="40"/>
      <c r="W677" s="79" t="str" cm="1">
        <f t="array" ref="W677">IF(($Z677+$AA677+$AD677)=0,"",ExpandDiagCodes(_xlfn.TEXTJOIN(", ",TRUE,IF($AA677=0,"",INDEX(My_Audit!L$2:L$456,$AA677)),IF($Z677=0,"",INDEX(Output_Mac!AA$2:AA$500,$Z677)),IF($AD677=0,"",INDEX(Output_Win!AA$2:AA$243,$AD677)))))</f>
        <v/>
      </c>
      <c r="Y677" s="80">
        <f>IFERROR(MATCH($A677,CSV!$A$2:$A$510,0),0)</f>
        <v>0</v>
      </c>
      <c r="Z677" s="80">
        <f>IFERROR(MATCH($A677,Output_Mac!$A$2:$A$500,0),0)</f>
        <v>0</v>
      </c>
      <c r="AA677" s="80">
        <f>IFERROR(MATCH($A677,My_Audit!$A$2:$A$456,0),0)</f>
        <v>0</v>
      </c>
      <c r="AB677" s="80">
        <f>IFERROR(MATCH($C677,My_Audit!$B$2:$B$456,0),0)</f>
        <v>0</v>
      </c>
      <c r="AC677" s="80">
        <f>IFERROR(MATCH($E677,Models!$I$2:$I$605,0),0)</f>
        <v>0</v>
      </c>
      <c r="AD677" s="80">
        <f>IFERROR(MATCH($A677,Output_Win!$A$2:$A$243,0),0)</f>
        <v>0</v>
      </c>
    </row>
    <row r="678" spans="1:30">
      <c r="A678" s="40" t="str">
        <f>_xlfn.TEXTJOIN("",TRUE,Input!$A$4,TEXT(ROW(My_Audit!A677)+Input!$A$8-1,"00"))</f>
        <v>W5065</v>
      </c>
      <c r="B678" s="40" t="str">
        <f>_xlfn.TEXTJOIN("-",TRUE,"ITD",Input!$A$2,A678)</f>
        <v>ITD-SHR11749-W5065</v>
      </c>
      <c r="C678" s="41" t="str" cm="1">
        <f t="array" ref="C678">IF(($Y678+$Z678+$AA678+$AD678)=0,"",IFERROR(_xlfn.LET(_xlpm.CSVVal,IF($Y678=0,"",INDEX(CSV!B$2:B$510,$Y678)),_xlpm.MacVal,IF($Z678=0,"",INDEX(Output_Mac!B$2:B$500,$Z678)),_xlpm.WinVal,IF($AD678=0,"",INDEX(Output_Win!B$2:B$243,$AD678)),_xlpm.MyAuditVal,IF($AA678=0,"",INDEX(My_Audit!B$2:B$456,$AA678)),_xlfn.IFS(_xlpm.MyAuditVal&lt;&gt;"",_xlpm.MyAuditVal,_xlpm.MacVal&lt;&gt;"",_xlpm.MacVal,_xlpm.WinVal&lt;&gt;"",_xlpm.WinVal,_xlpm.CSVVal&lt;&gt;"",_xlpm.CSVVal)),""))</f>
        <v/>
      </c>
      <c r="D678" s="41" t="str" cm="1">
        <f t="array" ref="D678">IF(($Y678+$Z678+$AA678+$AD678)=0,"",IFERROR(_xlfn.LET(_xlpm.CSVVal,IF($Y678=0,"",INDEX(CSV!C$2:C$510,$Y678)),_xlpm.MacVal,IF($Z678=0,"",INDEX(Output_Mac!D$2:D$500,$Z678)),_xlpm.WinVal,IF($AD678=0,"",INDEX(Output_Win!D$2:D$243,$AD678)),_xlpm.MyAuditVal,IF($AA678=0,"",INDEX(My_Audit!C$2:C$456,$AA678)),_xlfn.IFS(_xlpm.MyAuditVal&lt;&gt;"",_xlpm.MyAuditVal,_xlpm.MacVal&lt;&gt;"",_xlpm.MacVal,_xlpm.WinVal&lt;&gt;"",_xlpm.WinVal,_xlpm.CSVVal&lt;&gt;"",_xlpm.CSVVal)),""))</f>
        <v/>
      </c>
      <c r="E678" s="41" t="str" cm="1">
        <f t="array" ref="E678">IF(($Y678+$Z678+$AA678+$AD678)=0,"",IFERROR(_xlfn.LET(_xlpm.CSVVal,IF($Y678=0,"",INDEX(CSV!E$2:E$510,$Y678)),_xlpm.MacVal,IF($Z678=0,"",INDEX(Output_Mac!C$2:C$500,$Z678)),_xlpm.WinVal,IF($AD678=0,"",INDEX(Output_Win!C$2:C$243,$AD678)),_xlpm.MyAuditVal,IF($AA678=0,"",INDEX(My_Audit!D$2:D$456,$AA678)),_xlfn.IFS(_xlpm.MyAuditVal&lt;&gt;"",_xlpm.MyAuditVal,_xlpm.MacVal&lt;&gt;"",_xlpm.MacVal,_xlpm.WinVal&lt;&gt;"",_xlpm.WinVal,_xlpm.CSVVal&lt;&gt;"",_xlpm.CSVVal)),""))</f>
        <v/>
      </c>
      <c r="F678" s="41" t="str" cm="1">
        <f t="array" ref="F678">IF(($Y678+$Z678+$AA678+$AD678)=0,"",IFERROR(_xlfn.LET(_xlpm.CSVVal,IF($Y678=0,"",INDEX(CSV!F$2:F$510,$Y678)),_xlpm.MacVal,IF($Z678=0,"",INDEX(Output_Mac!E$2:E$500,$Z678)),_xlpm.WinVal,IF($AD678=0,"",INDEX(Output_Win!E$2:E$243,$AD678)),_xlpm.MyAuditVal,IF($AA678=0,"",INDEX(My_Audit!E$2:E$456,$AA678)),_xlfn.IFS(_xlpm.MyAuditVal&lt;&gt;"",_xlpm.MyAuditVal,_xlpm.MacVal&lt;&gt;"",_xlpm.MacVal,_xlpm.WinVal&lt;&gt;"",_xlpm.WinVal,_xlpm.CSVVal&lt;&gt;"",PROPER(_xlpm.CSVVal))),""))</f>
        <v/>
      </c>
      <c r="G678" s="41" t="str" cm="1">
        <f t="array" ref="G678">IF(($Y678+$Z678+$AA678+$AD678)=0,"",IFERROR(_xlfn.LET(_xlpm.CSVVal,IF($Y678=0,"",INDEX(CSV!G$2:G$510,$Y678)),_xlpm.MacVal,IF($Z678=0,"",INDEX(Output_Mac!G$2:G$500,$Z678)),_xlpm.WinVal,IF($AD678=0,"",INDEX(Output_Win!G$2:G$243,$AD678)),_xlpm.MyAuditVal,IF($AA678=0,"",INDEX(My_Audit!F$2:F$456,$AA678)),_xlfn.IFS(_xlpm.MyAuditVal&lt;&gt;"",_xlpm.MyAuditVal,_xlpm.MacVal&lt;&gt;"",_xlpm.MacVal,_xlpm.WinVal&lt;&gt;"",_xlpm.WinVal,_xlpm.CSVVal&lt;&gt;"",_xlpm.CSVVal)),""))</f>
        <v/>
      </c>
      <c r="H678" s="41" t="str" cm="1">
        <f t="array" ref="H678">IF($Z678&gt;0,INDEX(Output_Mac!H$2:H$500,$Z678),IF($AD678&gt;0,INDEX(Output_Win!H$2:H$243,$AD678),IF($AA678&gt;0,_xlfn.LET(_xlpm.MyAuditVal,INDEX(My_Audit!G$2:G$456,$AA678),IF(_xlpm.MyAuditVal=0,"",_xlpm.MyAuditVal)),"")))</f>
        <v/>
      </c>
      <c r="I678" s="41" t="str" cm="1">
        <f t="array" ref="I678">IF(($Y678+$Z678+$AA678+$AD678)=0,"",IFERROR(_xlfn.LET(_xlpm.CSVVal,IF($Y678=0,"",INDEX(CSV!H$2:H$510,$Y678)),_xlpm.MacVal,IF($Z678=0,"",INDEX(Output_Mac!I$2:I$500,$Z678)),_xlpm.WinVal,IF($AD678=0,"",INDEX(Output_Win!I$2:I$243,$AD678)),_xlpm.MyAuditVal,IF($AA678=0,"",INDEX(My_Audit!H$2:H$456,$AA678)),_xlfn.IFS(_xlpm.MyAuditVal&lt;&gt;"",_xlpm.MyAuditVal,_xlpm.MacVal&lt;&gt;"",_xlpm.MacVal,_xlpm.WinVal&lt;&gt;"",_xlpm.WinVal,_xlpm.CSVVal&lt;&gt;"",_xlpm.CSVVal)),""))</f>
        <v/>
      </c>
      <c r="J678" s="41" t="str" cm="1">
        <f t="array" ref="J678">IF(($Y678+$Z678+$AA678+$AD678)=0,"",IFERROR(_xlfn.LET(_xlpm.CSVVal,IF($Y678=0,"",INDEX(CSV!J$2:J$510,$Y678)),_xlpm.MacVal,IF($Z678=0,"",INDEX(Output_Mac!J$2:J$500,$Z678)),_xlpm.WinVal,IF($AD678=0,"",INDEX(Output_Win!J$2:J$243,$AD678)),_xlpm.MyAuditVal,IF($AA678=0,"",INDEX(My_Audit!I$2:I$456,$AA678)),_xlfn.IFS(_xlpm.MyAuditVal&lt;&gt;"",_xlpm.MyAuditVal,_xlpm.MacVal&lt;&gt;"",_xlpm.MacVal,_xlpm.WinVal&lt;&gt;"",_xlpm.WinVal,_xlpm.CSVVal&lt;&gt;"",_xlpm.CSVVal)),""))</f>
        <v/>
      </c>
      <c r="K678" s="41" t="str" cm="1">
        <f t="array" ref="K678">IF(($Y678+$Z678+$AA678+$AD678)=0,"",IFERROR(_xlfn.LET(_xlpm.CSVVal,IF($Y678=0,"",INDEX(CSV!N$2:N$510,$Y678)),_xlpm.MacVal,IF($Z678=0,"",INDEX(Output_Mac!L$2:L$500,$Z678)),_xlpm.WinVal,IF($AD678=0,"",INDEX(Output_Win!L$2:L$243,$AD678)),_xlpm.MyAuditVal,IF($AA678=0,"",INDEX(My_Audit!J$2:J$456,$AA678)),_xlfn.IFS(_xlpm.MyAuditVal&lt;&gt;"",_xlpm.MyAuditVal,_xlpm.MacVal&lt;&gt;"",_xlpm.MacVal,_xlpm.WinVal&lt;&gt;"",_xlpm.WinVal,_xlpm.CSVVal&lt;&gt;"",_xlpm.CSVVal)),""))</f>
        <v/>
      </c>
      <c r="L678" s="41" t="str" cm="1">
        <f t="array" ref="L678">IF(($Y678+$Z678+$AA678+$AD678)=0,"",IFERROR(_xlfn.LET(_xlpm.CSVVal,IF($Y678=0,"",INDEX(CSV!Q$2:Q$510,$Y678)),_xlpm.MacVal,IF($Z678=0,"",INDEX(Output_Mac!M$2:M$500,$Z678)),_xlpm.WinVal,IF($AD678=0,"",INDEX(Output_Win!M$2:M$243,$AD678)),_xlpm.MyAuditVal,IF($AA678=0,"",INDEX(My_Audit!K$2:K$456,$AA678)),_xlfn.IFS(_xlpm.MyAuditVal&lt;&gt;"",_xlpm.MyAuditVal,_xlpm.MacVal&lt;&gt;"",_xlpm.MacVal,_xlpm.WinVal&lt;&gt;"",_xlpm.WinVal,_xlpm.CSVVal&lt;&gt;"",_xlpm.CSVVal)),""))</f>
        <v/>
      </c>
      <c r="M678" s="41" t="str" cm="1">
        <f t="array" ref="M678">IF(($Y678+$Z678+$AA678+$AD678)=0,"",ExpandDiagCodes(_xlfn.TEXTJOIN(", ",TRUE,IF($AA678=0,"",INDEX(My_Audit!N$2:N$456,$AA678)),IF($Z678=0,"",INDEX(Output_Mac!S$2:S$500,$Z678)),IF($AD678=0,"",INDEX(Output_Win!S$2:S$243,$AD678)),IF($Y678=0,"",INDEX(CSV!AE$2:AE$510,$Y678)))))</f>
        <v/>
      </c>
      <c r="N678" s="41" t="str" cm="1">
        <f t="array" ref="N678">IF(($Y678+$Z678+$AA678+$AD678)=0,"",IFERROR(_xlfn.LET(_xlpm.CSVVal,IF($Y678=0,"",INDEX(CSV!AG$2:AG$510,$Y678)),_xlpm.MacVal,IF($Z678=0,"",INDEX(Output_Mac!T$2:T$500,$Z678)),_xlpm.WinVal,IF($AD678=0,"",INDEX(Output_Win!T$2:T$243,$AD678)),_xlpm.MyAuditVal,IF($AA678=0,"",INDEX(My_Audit!O$2:O$456,$AA678)),_xlfn.IFS(_xlpm.MyAuditVal&lt;&gt;"",_xlpm.MyAuditVal,_xlpm.MacVal&lt;&gt;"",_xlpm.MacVal,_xlpm.WinVal&lt;&gt;"",_xlpm.WinVal,_xlpm.CSVVal&lt;&gt;"",_xlpm.CSVVal)),""))</f>
        <v/>
      </c>
      <c r="O678" s="40" t="str" cm="1">
        <f t="array" ref="O678">IF($AB678=0,"",INDEX(My_Audit!P$2:P$456,$AB678))&amp;""</f>
        <v/>
      </c>
      <c r="P678" s="40"/>
      <c r="Q678" s="41" t="str">
        <f>IF(LEFT(N678,4)="Pass","Nist SP 800-88",My_Audit!R678)&amp;""</f>
        <v/>
      </c>
      <c r="R678" s="40"/>
      <c r="S678" s="40"/>
      <c r="T678" s="41" t="str" cm="1">
        <f t="array" ref="T678">IF($AC678=0,"",INDEX(Models!J$2:J$605,$AC678))</f>
        <v/>
      </c>
      <c r="U678" s="40"/>
      <c r="V678" s="40"/>
      <c r="W678" s="79" t="str" cm="1">
        <f t="array" ref="W678">IF(($Z678+$AA678+$AD678)=0,"",ExpandDiagCodes(_xlfn.TEXTJOIN(", ",TRUE,IF($AA678=0,"",INDEX(My_Audit!L$2:L$456,$AA678)),IF($Z678=0,"",INDEX(Output_Mac!AA$2:AA$500,$Z678)),IF($AD678=0,"",INDEX(Output_Win!AA$2:AA$243,$AD678)))))</f>
        <v/>
      </c>
      <c r="Y678" s="80">
        <f>IFERROR(MATCH($A678,CSV!$A$2:$A$510,0),0)</f>
        <v>0</v>
      </c>
      <c r="Z678" s="80">
        <f>IFERROR(MATCH($A678,Output_Mac!$A$2:$A$500,0),0)</f>
        <v>0</v>
      </c>
      <c r="AA678" s="80">
        <f>IFERROR(MATCH($A678,My_Audit!$A$2:$A$456,0),0)</f>
        <v>0</v>
      </c>
      <c r="AB678" s="80">
        <f>IFERROR(MATCH($C678,My_Audit!$B$2:$B$456,0),0)</f>
        <v>0</v>
      </c>
      <c r="AC678" s="80">
        <f>IFERROR(MATCH($E678,Models!$I$2:$I$605,0),0)</f>
        <v>0</v>
      </c>
      <c r="AD678" s="80">
        <f>IFERROR(MATCH($A678,Output_Win!$A$2:$A$243,0),0)</f>
        <v>0</v>
      </c>
    </row>
    <row r="679" spans="1:30">
      <c r="A679" s="40" t="str">
        <f>_xlfn.TEXTJOIN("",TRUE,Input!$A$4,TEXT(ROW(My_Audit!A678)+Input!$A$8-1,"00"))</f>
        <v>W5066</v>
      </c>
      <c r="B679" s="40" t="str">
        <f>_xlfn.TEXTJOIN("-",TRUE,"ITD",Input!$A$2,A679)</f>
        <v>ITD-SHR11749-W5066</v>
      </c>
      <c r="C679" s="41" t="str" cm="1">
        <f t="array" ref="C679">IF(($Y679+$Z679+$AA679+$AD679)=0,"",IFERROR(_xlfn.LET(_xlpm.CSVVal,IF($Y679=0,"",INDEX(CSV!B$2:B$510,$Y679)),_xlpm.MacVal,IF($Z679=0,"",INDEX(Output_Mac!B$2:B$500,$Z679)),_xlpm.WinVal,IF($AD679=0,"",INDEX(Output_Win!B$2:B$243,$AD679)),_xlpm.MyAuditVal,IF($AA679=0,"",INDEX(My_Audit!B$2:B$456,$AA679)),_xlfn.IFS(_xlpm.MyAuditVal&lt;&gt;"",_xlpm.MyAuditVal,_xlpm.MacVal&lt;&gt;"",_xlpm.MacVal,_xlpm.WinVal&lt;&gt;"",_xlpm.WinVal,_xlpm.CSVVal&lt;&gt;"",_xlpm.CSVVal)),""))</f>
        <v/>
      </c>
      <c r="D679" s="41" t="str" cm="1">
        <f t="array" ref="D679">IF(($Y679+$Z679+$AA679+$AD679)=0,"",IFERROR(_xlfn.LET(_xlpm.CSVVal,IF($Y679=0,"",INDEX(CSV!C$2:C$510,$Y679)),_xlpm.MacVal,IF($Z679=0,"",INDEX(Output_Mac!D$2:D$500,$Z679)),_xlpm.WinVal,IF($AD679=0,"",INDEX(Output_Win!D$2:D$243,$AD679)),_xlpm.MyAuditVal,IF($AA679=0,"",INDEX(My_Audit!C$2:C$456,$AA679)),_xlfn.IFS(_xlpm.MyAuditVal&lt;&gt;"",_xlpm.MyAuditVal,_xlpm.MacVal&lt;&gt;"",_xlpm.MacVal,_xlpm.WinVal&lt;&gt;"",_xlpm.WinVal,_xlpm.CSVVal&lt;&gt;"",_xlpm.CSVVal)),""))</f>
        <v/>
      </c>
      <c r="E679" s="41" t="str" cm="1">
        <f t="array" ref="E679">IF(($Y679+$Z679+$AA679+$AD679)=0,"",IFERROR(_xlfn.LET(_xlpm.CSVVal,IF($Y679=0,"",INDEX(CSV!E$2:E$510,$Y679)),_xlpm.MacVal,IF($Z679=0,"",INDEX(Output_Mac!C$2:C$500,$Z679)),_xlpm.WinVal,IF($AD679=0,"",INDEX(Output_Win!C$2:C$243,$AD679)),_xlpm.MyAuditVal,IF($AA679=0,"",INDEX(My_Audit!D$2:D$456,$AA679)),_xlfn.IFS(_xlpm.MyAuditVal&lt;&gt;"",_xlpm.MyAuditVal,_xlpm.MacVal&lt;&gt;"",_xlpm.MacVal,_xlpm.WinVal&lt;&gt;"",_xlpm.WinVal,_xlpm.CSVVal&lt;&gt;"",_xlpm.CSVVal)),""))</f>
        <v/>
      </c>
      <c r="F679" s="41" t="str" cm="1">
        <f t="array" ref="F679">IF(($Y679+$Z679+$AA679+$AD679)=0,"",IFERROR(_xlfn.LET(_xlpm.CSVVal,IF($Y679=0,"",INDEX(CSV!F$2:F$510,$Y679)),_xlpm.MacVal,IF($Z679=0,"",INDEX(Output_Mac!E$2:E$500,$Z679)),_xlpm.WinVal,IF($AD679=0,"",INDEX(Output_Win!E$2:E$243,$AD679)),_xlpm.MyAuditVal,IF($AA679=0,"",INDEX(My_Audit!E$2:E$456,$AA679)),_xlfn.IFS(_xlpm.MyAuditVal&lt;&gt;"",_xlpm.MyAuditVal,_xlpm.MacVal&lt;&gt;"",_xlpm.MacVal,_xlpm.WinVal&lt;&gt;"",_xlpm.WinVal,_xlpm.CSVVal&lt;&gt;"",PROPER(_xlpm.CSVVal))),""))</f>
        <v/>
      </c>
      <c r="G679" s="41" t="str" cm="1">
        <f t="array" ref="G679">IF(($Y679+$Z679+$AA679+$AD679)=0,"",IFERROR(_xlfn.LET(_xlpm.CSVVal,IF($Y679=0,"",INDEX(CSV!G$2:G$510,$Y679)),_xlpm.MacVal,IF($Z679=0,"",INDEX(Output_Mac!G$2:G$500,$Z679)),_xlpm.WinVal,IF($AD679=0,"",INDEX(Output_Win!G$2:G$243,$AD679)),_xlpm.MyAuditVal,IF($AA679=0,"",INDEX(My_Audit!F$2:F$456,$AA679)),_xlfn.IFS(_xlpm.MyAuditVal&lt;&gt;"",_xlpm.MyAuditVal,_xlpm.MacVal&lt;&gt;"",_xlpm.MacVal,_xlpm.WinVal&lt;&gt;"",_xlpm.WinVal,_xlpm.CSVVal&lt;&gt;"",_xlpm.CSVVal)),""))</f>
        <v/>
      </c>
      <c r="H679" s="41" t="str" cm="1">
        <f t="array" ref="H679">IF($Z679&gt;0,INDEX(Output_Mac!H$2:H$500,$Z679),IF($AD679&gt;0,INDEX(Output_Win!H$2:H$243,$AD679),IF($AA679&gt;0,_xlfn.LET(_xlpm.MyAuditVal,INDEX(My_Audit!G$2:G$456,$AA679),IF(_xlpm.MyAuditVal=0,"",_xlpm.MyAuditVal)),"")))</f>
        <v/>
      </c>
      <c r="I679" s="41" t="str" cm="1">
        <f t="array" ref="I679">IF(($Y679+$Z679+$AA679+$AD679)=0,"",IFERROR(_xlfn.LET(_xlpm.CSVVal,IF($Y679=0,"",INDEX(CSV!H$2:H$510,$Y679)),_xlpm.MacVal,IF($Z679=0,"",INDEX(Output_Mac!I$2:I$500,$Z679)),_xlpm.WinVal,IF($AD679=0,"",INDEX(Output_Win!I$2:I$243,$AD679)),_xlpm.MyAuditVal,IF($AA679=0,"",INDEX(My_Audit!H$2:H$456,$AA679)),_xlfn.IFS(_xlpm.MyAuditVal&lt;&gt;"",_xlpm.MyAuditVal,_xlpm.MacVal&lt;&gt;"",_xlpm.MacVal,_xlpm.WinVal&lt;&gt;"",_xlpm.WinVal,_xlpm.CSVVal&lt;&gt;"",_xlpm.CSVVal)),""))</f>
        <v/>
      </c>
      <c r="J679" s="41" t="str" cm="1">
        <f t="array" ref="J679">IF(($Y679+$Z679+$AA679+$AD679)=0,"",IFERROR(_xlfn.LET(_xlpm.CSVVal,IF($Y679=0,"",INDEX(CSV!J$2:J$510,$Y679)),_xlpm.MacVal,IF($Z679=0,"",INDEX(Output_Mac!J$2:J$500,$Z679)),_xlpm.WinVal,IF($AD679=0,"",INDEX(Output_Win!J$2:J$243,$AD679)),_xlpm.MyAuditVal,IF($AA679=0,"",INDEX(My_Audit!I$2:I$456,$AA679)),_xlfn.IFS(_xlpm.MyAuditVal&lt;&gt;"",_xlpm.MyAuditVal,_xlpm.MacVal&lt;&gt;"",_xlpm.MacVal,_xlpm.WinVal&lt;&gt;"",_xlpm.WinVal,_xlpm.CSVVal&lt;&gt;"",_xlpm.CSVVal)),""))</f>
        <v/>
      </c>
      <c r="K679" s="41" t="str" cm="1">
        <f t="array" ref="K679">IF(($Y679+$Z679+$AA679+$AD679)=0,"",IFERROR(_xlfn.LET(_xlpm.CSVVal,IF($Y679=0,"",INDEX(CSV!N$2:N$510,$Y679)),_xlpm.MacVal,IF($Z679=0,"",INDEX(Output_Mac!L$2:L$500,$Z679)),_xlpm.WinVal,IF($AD679=0,"",INDEX(Output_Win!L$2:L$243,$AD679)),_xlpm.MyAuditVal,IF($AA679=0,"",INDEX(My_Audit!J$2:J$456,$AA679)),_xlfn.IFS(_xlpm.MyAuditVal&lt;&gt;"",_xlpm.MyAuditVal,_xlpm.MacVal&lt;&gt;"",_xlpm.MacVal,_xlpm.WinVal&lt;&gt;"",_xlpm.WinVal,_xlpm.CSVVal&lt;&gt;"",_xlpm.CSVVal)),""))</f>
        <v/>
      </c>
      <c r="L679" s="41" t="str" cm="1">
        <f t="array" ref="L679">IF(($Y679+$Z679+$AA679+$AD679)=0,"",IFERROR(_xlfn.LET(_xlpm.CSVVal,IF($Y679=0,"",INDEX(CSV!Q$2:Q$510,$Y679)),_xlpm.MacVal,IF($Z679=0,"",INDEX(Output_Mac!M$2:M$500,$Z679)),_xlpm.WinVal,IF($AD679=0,"",INDEX(Output_Win!M$2:M$243,$AD679)),_xlpm.MyAuditVal,IF($AA679=0,"",INDEX(My_Audit!K$2:K$456,$AA679)),_xlfn.IFS(_xlpm.MyAuditVal&lt;&gt;"",_xlpm.MyAuditVal,_xlpm.MacVal&lt;&gt;"",_xlpm.MacVal,_xlpm.WinVal&lt;&gt;"",_xlpm.WinVal,_xlpm.CSVVal&lt;&gt;"",_xlpm.CSVVal)),""))</f>
        <v/>
      </c>
      <c r="M679" s="41" t="str" cm="1">
        <f t="array" ref="M679">IF(($Y679+$Z679+$AA679+$AD679)=0,"",ExpandDiagCodes(_xlfn.TEXTJOIN(", ",TRUE,IF($AA679=0,"",INDEX(My_Audit!N$2:N$456,$AA679)),IF($Z679=0,"",INDEX(Output_Mac!S$2:S$500,$Z679)),IF($AD679=0,"",INDEX(Output_Win!S$2:S$243,$AD679)),IF($Y679=0,"",INDEX(CSV!AE$2:AE$510,$Y679)))))</f>
        <v/>
      </c>
      <c r="N679" s="41" t="str" cm="1">
        <f t="array" ref="N679">IF(($Y679+$Z679+$AA679+$AD679)=0,"",IFERROR(_xlfn.LET(_xlpm.CSVVal,IF($Y679=0,"",INDEX(CSV!AG$2:AG$510,$Y679)),_xlpm.MacVal,IF($Z679=0,"",INDEX(Output_Mac!T$2:T$500,$Z679)),_xlpm.WinVal,IF($AD679=0,"",INDEX(Output_Win!T$2:T$243,$AD679)),_xlpm.MyAuditVal,IF($AA679=0,"",INDEX(My_Audit!O$2:O$456,$AA679)),_xlfn.IFS(_xlpm.MyAuditVal&lt;&gt;"",_xlpm.MyAuditVal,_xlpm.MacVal&lt;&gt;"",_xlpm.MacVal,_xlpm.WinVal&lt;&gt;"",_xlpm.WinVal,_xlpm.CSVVal&lt;&gt;"",_xlpm.CSVVal)),""))</f>
        <v/>
      </c>
      <c r="O679" s="40" t="str" cm="1">
        <f t="array" ref="O679">IF($AB679=0,"",INDEX(My_Audit!P$2:P$456,$AB679))&amp;""</f>
        <v/>
      </c>
      <c r="P679" s="40"/>
      <c r="Q679" s="41" t="str">
        <f>IF(LEFT(N679,4)="Pass","Nist SP 800-88",My_Audit!R679)&amp;""</f>
        <v/>
      </c>
      <c r="R679" s="40"/>
      <c r="S679" s="40"/>
      <c r="T679" s="41" t="str" cm="1">
        <f t="array" ref="T679">IF($AC679=0,"",INDEX(Models!J$2:J$605,$AC679))</f>
        <v/>
      </c>
      <c r="U679" s="40"/>
      <c r="V679" s="40"/>
      <c r="W679" s="79" t="str" cm="1">
        <f t="array" ref="W679">IF(($Z679+$AA679+$AD679)=0,"",ExpandDiagCodes(_xlfn.TEXTJOIN(", ",TRUE,IF($AA679=0,"",INDEX(My_Audit!L$2:L$456,$AA679)),IF($Z679=0,"",INDEX(Output_Mac!AA$2:AA$500,$Z679)),IF($AD679=0,"",INDEX(Output_Win!AA$2:AA$243,$AD679)))))</f>
        <v/>
      </c>
      <c r="Y679" s="80">
        <f>IFERROR(MATCH($A679,CSV!$A$2:$A$510,0),0)</f>
        <v>0</v>
      </c>
      <c r="Z679" s="80">
        <f>IFERROR(MATCH($A679,Output_Mac!$A$2:$A$500,0),0)</f>
        <v>0</v>
      </c>
      <c r="AA679" s="80">
        <f>IFERROR(MATCH($A679,My_Audit!$A$2:$A$456,0),0)</f>
        <v>0</v>
      </c>
      <c r="AB679" s="80">
        <f>IFERROR(MATCH($C679,My_Audit!$B$2:$B$456,0),0)</f>
        <v>0</v>
      </c>
      <c r="AC679" s="80">
        <f>IFERROR(MATCH($E679,Models!$I$2:$I$605,0),0)</f>
        <v>0</v>
      </c>
      <c r="AD679" s="80">
        <f>IFERROR(MATCH($A679,Output_Win!$A$2:$A$243,0),0)</f>
        <v>0</v>
      </c>
    </row>
    <row r="680" spans="1:30">
      <c r="A680" s="40" t="str">
        <f>_xlfn.TEXTJOIN("",TRUE,Input!$A$4,TEXT(ROW(My_Audit!A679)+Input!$A$8-1,"00"))</f>
        <v>W5067</v>
      </c>
      <c r="B680" s="40" t="str">
        <f>_xlfn.TEXTJOIN("-",TRUE,"ITD",Input!$A$2,A680)</f>
        <v>ITD-SHR11749-W5067</v>
      </c>
      <c r="C680" s="41" t="str" cm="1">
        <f t="array" ref="C680">IF(($Y680+$Z680+$AA680+$AD680)=0,"",IFERROR(_xlfn.LET(_xlpm.CSVVal,IF($Y680=0,"",INDEX(CSV!B$2:B$510,$Y680)),_xlpm.MacVal,IF($Z680=0,"",INDEX(Output_Mac!B$2:B$500,$Z680)),_xlpm.WinVal,IF($AD680=0,"",INDEX(Output_Win!B$2:B$243,$AD680)),_xlpm.MyAuditVal,IF($AA680=0,"",INDEX(My_Audit!B$2:B$456,$AA680)),_xlfn.IFS(_xlpm.MyAuditVal&lt;&gt;"",_xlpm.MyAuditVal,_xlpm.MacVal&lt;&gt;"",_xlpm.MacVal,_xlpm.WinVal&lt;&gt;"",_xlpm.WinVal,_xlpm.CSVVal&lt;&gt;"",_xlpm.CSVVal)),""))</f>
        <v/>
      </c>
      <c r="D680" s="41" t="str" cm="1">
        <f t="array" ref="D680">IF(($Y680+$Z680+$AA680+$AD680)=0,"",IFERROR(_xlfn.LET(_xlpm.CSVVal,IF($Y680=0,"",INDEX(CSV!C$2:C$510,$Y680)),_xlpm.MacVal,IF($Z680=0,"",INDEX(Output_Mac!D$2:D$500,$Z680)),_xlpm.WinVal,IF($AD680=0,"",INDEX(Output_Win!D$2:D$243,$AD680)),_xlpm.MyAuditVal,IF($AA680=0,"",INDEX(My_Audit!C$2:C$456,$AA680)),_xlfn.IFS(_xlpm.MyAuditVal&lt;&gt;"",_xlpm.MyAuditVal,_xlpm.MacVal&lt;&gt;"",_xlpm.MacVal,_xlpm.WinVal&lt;&gt;"",_xlpm.WinVal,_xlpm.CSVVal&lt;&gt;"",_xlpm.CSVVal)),""))</f>
        <v/>
      </c>
      <c r="E680" s="41" t="str" cm="1">
        <f t="array" ref="E680">IF(($Y680+$Z680+$AA680+$AD680)=0,"",IFERROR(_xlfn.LET(_xlpm.CSVVal,IF($Y680=0,"",INDEX(CSV!E$2:E$510,$Y680)),_xlpm.MacVal,IF($Z680=0,"",INDEX(Output_Mac!C$2:C$500,$Z680)),_xlpm.WinVal,IF($AD680=0,"",INDEX(Output_Win!C$2:C$243,$AD680)),_xlpm.MyAuditVal,IF($AA680=0,"",INDEX(My_Audit!D$2:D$456,$AA680)),_xlfn.IFS(_xlpm.MyAuditVal&lt;&gt;"",_xlpm.MyAuditVal,_xlpm.MacVal&lt;&gt;"",_xlpm.MacVal,_xlpm.WinVal&lt;&gt;"",_xlpm.WinVal,_xlpm.CSVVal&lt;&gt;"",_xlpm.CSVVal)),""))</f>
        <v/>
      </c>
      <c r="F680" s="41" t="str" cm="1">
        <f t="array" ref="F680">IF(($Y680+$Z680+$AA680+$AD680)=0,"",IFERROR(_xlfn.LET(_xlpm.CSVVal,IF($Y680=0,"",INDEX(CSV!F$2:F$510,$Y680)),_xlpm.MacVal,IF($Z680=0,"",INDEX(Output_Mac!E$2:E$500,$Z680)),_xlpm.WinVal,IF($AD680=0,"",INDEX(Output_Win!E$2:E$243,$AD680)),_xlpm.MyAuditVal,IF($AA680=0,"",INDEX(My_Audit!E$2:E$456,$AA680)),_xlfn.IFS(_xlpm.MyAuditVal&lt;&gt;"",_xlpm.MyAuditVal,_xlpm.MacVal&lt;&gt;"",_xlpm.MacVal,_xlpm.WinVal&lt;&gt;"",_xlpm.WinVal,_xlpm.CSVVal&lt;&gt;"",PROPER(_xlpm.CSVVal))),""))</f>
        <v/>
      </c>
      <c r="G680" s="41" t="str" cm="1">
        <f t="array" ref="G680">IF(($Y680+$Z680+$AA680+$AD680)=0,"",IFERROR(_xlfn.LET(_xlpm.CSVVal,IF($Y680=0,"",INDEX(CSV!G$2:G$510,$Y680)),_xlpm.MacVal,IF($Z680=0,"",INDEX(Output_Mac!G$2:G$500,$Z680)),_xlpm.WinVal,IF($AD680=0,"",INDEX(Output_Win!G$2:G$243,$AD680)),_xlpm.MyAuditVal,IF($AA680=0,"",INDEX(My_Audit!F$2:F$456,$AA680)),_xlfn.IFS(_xlpm.MyAuditVal&lt;&gt;"",_xlpm.MyAuditVal,_xlpm.MacVal&lt;&gt;"",_xlpm.MacVal,_xlpm.WinVal&lt;&gt;"",_xlpm.WinVal,_xlpm.CSVVal&lt;&gt;"",_xlpm.CSVVal)),""))</f>
        <v/>
      </c>
      <c r="H680" s="41" t="str" cm="1">
        <f t="array" ref="H680">IF($Z680&gt;0,INDEX(Output_Mac!H$2:H$500,$Z680),IF($AD680&gt;0,INDEX(Output_Win!H$2:H$243,$AD680),IF($AA680&gt;0,_xlfn.LET(_xlpm.MyAuditVal,INDEX(My_Audit!G$2:G$456,$AA680),IF(_xlpm.MyAuditVal=0,"",_xlpm.MyAuditVal)),"")))</f>
        <v/>
      </c>
      <c r="I680" s="41" t="str" cm="1">
        <f t="array" ref="I680">IF(($Y680+$Z680+$AA680+$AD680)=0,"",IFERROR(_xlfn.LET(_xlpm.CSVVal,IF($Y680=0,"",INDEX(CSV!H$2:H$510,$Y680)),_xlpm.MacVal,IF($Z680=0,"",INDEX(Output_Mac!I$2:I$500,$Z680)),_xlpm.WinVal,IF($AD680=0,"",INDEX(Output_Win!I$2:I$243,$AD680)),_xlpm.MyAuditVal,IF($AA680=0,"",INDEX(My_Audit!H$2:H$456,$AA680)),_xlfn.IFS(_xlpm.MyAuditVal&lt;&gt;"",_xlpm.MyAuditVal,_xlpm.MacVal&lt;&gt;"",_xlpm.MacVal,_xlpm.WinVal&lt;&gt;"",_xlpm.WinVal,_xlpm.CSVVal&lt;&gt;"",_xlpm.CSVVal)),""))</f>
        <v/>
      </c>
      <c r="J680" s="41" t="str" cm="1">
        <f t="array" ref="J680">IF(($Y680+$Z680+$AA680+$AD680)=0,"",IFERROR(_xlfn.LET(_xlpm.CSVVal,IF($Y680=0,"",INDEX(CSV!J$2:J$510,$Y680)),_xlpm.MacVal,IF($Z680=0,"",INDEX(Output_Mac!J$2:J$500,$Z680)),_xlpm.WinVal,IF($AD680=0,"",INDEX(Output_Win!J$2:J$243,$AD680)),_xlpm.MyAuditVal,IF($AA680=0,"",INDEX(My_Audit!I$2:I$456,$AA680)),_xlfn.IFS(_xlpm.MyAuditVal&lt;&gt;"",_xlpm.MyAuditVal,_xlpm.MacVal&lt;&gt;"",_xlpm.MacVal,_xlpm.WinVal&lt;&gt;"",_xlpm.WinVal,_xlpm.CSVVal&lt;&gt;"",_xlpm.CSVVal)),""))</f>
        <v/>
      </c>
      <c r="K680" s="41" t="str" cm="1">
        <f t="array" ref="K680">IF(($Y680+$Z680+$AA680+$AD680)=0,"",IFERROR(_xlfn.LET(_xlpm.CSVVal,IF($Y680=0,"",INDEX(CSV!N$2:N$510,$Y680)),_xlpm.MacVal,IF($Z680=0,"",INDEX(Output_Mac!L$2:L$500,$Z680)),_xlpm.WinVal,IF($AD680=0,"",INDEX(Output_Win!L$2:L$243,$AD680)),_xlpm.MyAuditVal,IF($AA680=0,"",INDEX(My_Audit!J$2:J$456,$AA680)),_xlfn.IFS(_xlpm.MyAuditVal&lt;&gt;"",_xlpm.MyAuditVal,_xlpm.MacVal&lt;&gt;"",_xlpm.MacVal,_xlpm.WinVal&lt;&gt;"",_xlpm.WinVal,_xlpm.CSVVal&lt;&gt;"",_xlpm.CSVVal)),""))</f>
        <v/>
      </c>
      <c r="L680" s="41" t="str" cm="1">
        <f t="array" ref="L680">IF(($Y680+$Z680+$AA680+$AD680)=0,"",IFERROR(_xlfn.LET(_xlpm.CSVVal,IF($Y680=0,"",INDEX(CSV!Q$2:Q$510,$Y680)),_xlpm.MacVal,IF($Z680=0,"",INDEX(Output_Mac!M$2:M$500,$Z680)),_xlpm.WinVal,IF($AD680=0,"",INDEX(Output_Win!M$2:M$243,$AD680)),_xlpm.MyAuditVal,IF($AA680=0,"",INDEX(My_Audit!K$2:K$456,$AA680)),_xlfn.IFS(_xlpm.MyAuditVal&lt;&gt;"",_xlpm.MyAuditVal,_xlpm.MacVal&lt;&gt;"",_xlpm.MacVal,_xlpm.WinVal&lt;&gt;"",_xlpm.WinVal,_xlpm.CSVVal&lt;&gt;"",_xlpm.CSVVal)),""))</f>
        <v/>
      </c>
      <c r="M680" s="41" t="str" cm="1">
        <f t="array" ref="M680">IF(($Y680+$Z680+$AA680+$AD680)=0,"",ExpandDiagCodes(_xlfn.TEXTJOIN(", ",TRUE,IF($AA680=0,"",INDEX(My_Audit!N$2:N$456,$AA680)),IF($Z680=0,"",INDEX(Output_Mac!S$2:S$500,$Z680)),IF($AD680=0,"",INDEX(Output_Win!S$2:S$243,$AD680)),IF($Y680=0,"",INDEX(CSV!AE$2:AE$510,$Y680)))))</f>
        <v/>
      </c>
      <c r="N680" s="41" t="str" cm="1">
        <f t="array" ref="N680">IF(($Y680+$Z680+$AA680+$AD680)=0,"",IFERROR(_xlfn.LET(_xlpm.CSVVal,IF($Y680=0,"",INDEX(CSV!AG$2:AG$510,$Y680)),_xlpm.MacVal,IF($Z680=0,"",INDEX(Output_Mac!T$2:T$500,$Z680)),_xlpm.WinVal,IF($AD680=0,"",INDEX(Output_Win!T$2:T$243,$AD680)),_xlpm.MyAuditVal,IF($AA680=0,"",INDEX(My_Audit!O$2:O$456,$AA680)),_xlfn.IFS(_xlpm.MyAuditVal&lt;&gt;"",_xlpm.MyAuditVal,_xlpm.MacVal&lt;&gt;"",_xlpm.MacVal,_xlpm.WinVal&lt;&gt;"",_xlpm.WinVal,_xlpm.CSVVal&lt;&gt;"",_xlpm.CSVVal)),""))</f>
        <v/>
      </c>
      <c r="O680" s="40" t="str" cm="1">
        <f t="array" ref="O680">IF($AB680=0,"",INDEX(My_Audit!P$2:P$456,$AB680))&amp;""</f>
        <v/>
      </c>
      <c r="P680" s="40"/>
      <c r="Q680" s="41" t="str">
        <f>IF(LEFT(N680,4)="Pass","Nist SP 800-88",My_Audit!R680)&amp;""</f>
        <v/>
      </c>
      <c r="R680" s="40"/>
      <c r="S680" s="40"/>
      <c r="T680" s="41" t="str" cm="1">
        <f t="array" ref="T680">IF($AC680=0,"",INDEX(Models!J$2:J$605,$AC680))</f>
        <v/>
      </c>
      <c r="U680" s="40"/>
      <c r="V680" s="40"/>
      <c r="W680" s="79" t="str" cm="1">
        <f t="array" ref="W680">IF(($Z680+$AA680+$AD680)=0,"",ExpandDiagCodes(_xlfn.TEXTJOIN(", ",TRUE,IF($AA680=0,"",INDEX(My_Audit!L$2:L$456,$AA680)),IF($Z680=0,"",INDEX(Output_Mac!AA$2:AA$500,$Z680)),IF($AD680=0,"",INDEX(Output_Win!AA$2:AA$243,$AD680)))))</f>
        <v/>
      </c>
      <c r="Y680" s="80">
        <f>IFERROR(MATCH($A680,CSV!$A$2:$A$510,0),0)</f>
        <v>0</v>
      </c>
      <c r="Z680" s="80">
        <f>IFERROR(MATCH($A680,Output_Mac!$A$2:$A$500,0),0)</f>
        <v>0</v>
      </c>
      <c r="AA680" s="80">
        <f>IFERROR(MATCH($A680,My_Audit!$A$2:$A$456,0),0)</f>
        <v>0</v>
      </c>
      <c r="AB680" s="80">
        <f>IFERROR(MATCH($C680,My_Audit!$B$2:$B$456,0),0)</f>
        <v>0</v>
      </c>
      <c r="AC680" s="80">
        <f>IFERROR(MATCH($E680,Models!$I$2:$I$605,0),0)</f>
        <v>0</v>
      </c>
      <c r="AD680" s="80">
        <f>IFERROR(MATCH($A680,Output_Win!$A$2:$A$243,0),0)</f>
        <v>0</v>
      </c>
    </row>
    <row r="681" spans="1:30">
      <c r="A681" s="40" t="str">
        <f>_xlfn.TEXTJOIN("",TRUE,Input!$A$4,TEXT(ROW(My_Audit!A680)+Input!$A$8-1,"00"))</f>
        <v>W5068</v>
      </c>
      <c r="B681" s="40" t="str">
        <f>_xlfn.TEXTJOIN("-",TRUE,"ITD",Input!$A$2,A681)</f>
        <v>ITD-SHR11749-W5068</v>
      </c>
      <c r="C681" s="41" t="str" cm="1">
        <f t="array" ref="C681">IF(($Y681+$Z681+$AA681+$AD681)=0,"",IFERROR(_xlfn.LET(_xlpm.CSVVal,IF($Y681=0,"",INDEX(CSV!B$2:B$510,$Y681)),_xlpm.MacVal,IF($Z681=0,"",INDEX(Output_Mac!B$2:B$500,$Z681)),_xlpm.WinVal,IF($AD681=0,"",INDEX(Output_Win!B$2:B$243,$AD681)),_xlpm.MyAuditVal,IF($AA681=0,"",INDEX(My_Audit!B$2:B$456,$AA681)),_xlfn.IFS(_xlpm.MyAuditVal&lt;&gt;"",_xlpm.MyAuditVal,_xlpm.MacVal&lt;&gt;"",_xlpm.MacVal,_xlpm.WinVal&lt;&gt;"",_xlpm.WinVal,_xlpm.CSVVal&lt;&gt;"",_xlpm.CSVVal)),""))</f>
        <v/>
      </c>
      <c r="D681" s="41" t="str" cm="1">
        <f t="array" ref="D681">IF(($Y681+$Z681+$AA681+$AD681)=0,"",IFERROR(_xlfn.LET(_xlpm.CSVVal,IF($Y681=0,"",INDEX(CSV!C$2:C$510,$Y681)),_xlpm.MacVal,IF($Z681=0,"",INDEX(Output_Mac!D$2:D$500,$Z681)),_xlpm.WinVal,IF($AD681=0,"",INDEX(Output_Win!D$2:D$243,$AD681)),_xlpm.MyAuditVal,IF($AA681=0,"",INDEX(My_Audit!C$2:C$456,$AA681)),_xlfn.IFS(_xlpm.MyAuditVal&lt;&gt;"",_xlpm.MyAuditVal,_xlpm.MacVal&lt;&gt;"",_xlpm.MacVal,_xlpm.WinVal&lt;&gt;"",_xlpm.WinVal,_xlpm.CSVVal&lt;&gt;"",_xlpm.CSVVal)),""))</f>
        <v/>
      </c>
      <c r="E681" s="41" t="str" cm="1">
        <f t="array" ref="E681">IF(($Y681+$Z681+$AA681+$AD681)=0,"",IFERROR(_xlfn.LET(_xlpm.CSVVal,IF($Y681=0,"",INDEX(CSV!E$2:E$510,$Y681)),_xlpm.MacVal,IF($Z681=0,"",INDEX(Output_Mac!C$2:C$500,$Z681)),_xlpm.WinVal,IF($AD681=0,"",INDEX(Output_Win!C$2:C$243,$AD681)),_xlpm.MyAuditVal,IF($AA681=0,"",INDEX(My_Audit!D$2:D$456,$AA681)),_xlfn.IFS(_xlpm.MyAuditVal&lt;&gt;"",_xlpm.MyAuditVal,_xlpm.MacVal&lt;&gt;"",_xlpm.MacVal,_xlpm.WinVal&lt;&gt;"",_xlpm.WinVal,_xlpm.CSVVal&lt;&gt;"",_xlpm.CSVVal)),""))</f>
        <v/>
      </c>
      <c r="F681" s="41" t="str" cm="1">
        <f t="array" ref="F681">IF(($Y681+$Z681+$AA681+$AD681)=0,"",IFERROR(_xlfn.LET(_xlpm.CSVVal,IF($Y681=0,"",INDEX(CSV!F$2:F$510,$Y681)),_xlpm.MacVal,IF($Z681=0,"",INDEX(Output_Mac!E$2:E$500,$Z681)),_xlpm.WinVal,IF($AD681=0,"",INDEX(Output_Win!E$2:E$243,$AD681)),_xlpm.MyAuditVal,IF($AA681=0,"",INDEX(My_Audit!E$2:E$456,$AA681)),_xlfn.IFS(_xlpm.MyAuditVal&lt;&gt;"",_xlpm.MyAuditVal,_xlpm.MacVal&lt;&gt;"",_xlpm.MacVal,_xlpm.WinVal&lt;&gt;"",_xlpm.WinVal,_xlpm.CSVVal&lt;&gt;"",PROPER(_xlpm.CSVVal))),""))</f>
        <v/>
      </c>
      <c r="G681" s="41" t="str" cm="1">
        <f t="array" ref="G681">IF(($Y681+$Z681+$AA681+$AD681)=0,"",IFERROR(_xlfn.LET(_xlpm.CSVVal,IF($Y681=0,"",INDEX(CSV!G$2:G$510,$Y681)),_xlpm.MacVal,IF($Z681=0,"",INDEX(Output_Mac!G$2:G$500,$Z681)),_xlpm.WinVal,IF($AD681=0,"",INDEX(Output_Win!G$2:G$243,$AD681)),_xlpm.MyAuditVal,IF($AA681=0,"",INDEX(My_Audit!F$2:F$456,$AA681)),_xlfn.IFS(_xlpm.MyAuditVal&lt;&gt;"",_xlpm.MyAuditVal,_xlpm.MacVal&lt;&gt;"",_xlpm.MacVal,_xlpm.WinVal&lt;&gt;"",_xlpm.WinVal,_xlpm.CSVVal&lt;&gt;"",_xlpm.CSVVal)),""))</f>
        <v/>
      </c>
      <c r="H681" s="41" t="str" cm="1">
        <f t="array" ref="H681">IF($Z681&gt;0,INDEX(Output_Mac!H$2:H$500,$Z681),IF($AD681&gt;0,INDEX(Output_Win!H$2:H$243,$AD681),IF($AA681&gt;0,_xlfn.LET(_xlpm.MyAuditVal,INDEX(My_Audit!G$2:G$456,$AA681),IF(_xlpm.MyAuditVal=0,"",_xlpm.MyAuditVal)),"")))</f>
        <v/>
      </c>
      <c r="I681" s="41" t="str" cm="1">
        <f t="array" ref="I681">IF(($Y681+$Z681+$AA681+$AD681)=0,"",IFERROR(_xlfn.LET(_xlpm.CSVVal,IF($Y681=0,"",INDEX(CSV!H$2:H$510,$Y681)),_xlpm.MacVal,IF($Z681=0,"",INDEX(Output_Mac!I$2:I$500,$Z681)),_xlpm.WinVal,IF($AD681=0,"",INDEX(Output_Win!I$2:I$243,$AD681)),_xlpm.MyAuditVal,IF($AA681=0,"",INDEX(My_Audit!H$2:H$456,$AA681)),_xlfn.IFS(_xlpm.MyAuditVal&lt;&gt;"",_xlpm.MyAuditVal,_xlpm.MacVal&lt;&gt;"",_xlpm.MacVal,_xlpm.WinVal&lt;&gt;"",_xlpm.WinVal,_xlpm.CSVVal&lt;&gt;"",_xlpm.CSVVal)),""))</f>
        <v/>
      </c>
      <c r="J681" s="41" t="str" cm="1">
        <f t="array" ref="J681">IF(($Y681+$Z681+$AA681+$AD681)=0,"",IFERROR(_xlfn.LET(_xlpm.CSVVal,IF($Y681=0,"",INDEX(CSV!J$2:J$510,$Y681)),_xlpm.MacVal,IF($Z681=0,"",INDEX(Output_Mac!J$2:J$500,$Z681)),_xlpm.WinVal,IF($AD681=0,"",INDEX(Output_Win!J$2:J$243,$AD681)),_xlpm.MyAuditVal,IF($AA681=0,"",INDEX(My_Audit!I$2:I$456,$AA681)),_xlfn.IFS(_xlpm.MyAuditVal&lt;&gt;"",_xlpm.MyAuditVal,_xlpm.MacVal&lt;&gt;"",_xlpm.MacVal,_xlpm.WinVal&lt;&gt;"",_xlpm.WinVal,_xlpm.CSVVal&lt;&gt;"",_xlpm.CSVVal)),""))</f>
        <v/>
      </c>
      <c r="K681" s="41" t="str" cm="1">
        <f t="array" ref="K681">IF(($Y681+$Z681+$AA681+$AD681)=0,"",IFERROR(_xlfn.LET(_xlpm.CSVVal,IF($Y681=0,"",INDEX(CSV!N$2:N$510,$Y681)),_xlpm.MacVal,IF($Z681=0,"",INDEX(Output_Mac!L$2:L$500,$Z681)),_xlpm.WinVal,IF($AD681=0,"",INDEX(Output_Win!L$2:L$243,$AD681)),_xlpm.MyAuditVal,IF($AA681=0,"",INDEX(My_Audit!J$2:J$456,$AA681)),_xlfn.IFS(_xlpm.MyAuditVal&lt;&gt;"",_xlpm.MyAuditVal,_xlpm.MacVal&lt;&gt;"",_xlpm.MacVal,_xlpm.WinVal&lt;&gt;"",_xlpm.WinVal,_xlpm.CSVVal&lt;&gt;"",_xlpm.CSVVal)),""))</f>
        <v/>
      </c>
      <c r="L681" s="41" t="str" cm="1">
        <f t="array" ref="L681">IF(($Y681+$Z681+$AA681+$AD681)=0,"",IFERROR(_xlfn.LET(_xlpm.CSVVal,IF($Y681=0,"",INDEX(CSV!Q$2:Q$510,$Y681)),_xlpm.MacVal,IF($Z681=0,"",INDEX(Output_Mac!M$2:M$500,$Z681)),_xlpm.WinVal,IF($AD681=0,"",INDEX(Output_Win!M$2:M$243,$AD681)),_xlpm.MyAuditVal,IF($AA681=0,"",INDEX(My_Audit!K$2:K$456,$AA681)),_xlfn.IFS(_xlpm.MyAuditVal&lt;&gt;"",_xlpm.MyAuditVal,_xlpm.MacVal&lt;&gt;"",_xlpm.MacVal,_xlpm.WinVal&lt;&gt;"",_xlpm.WinVal,_xlpm.CSVVal&lt;&gt;"",_xlpm.CSVVal)),""))</f>
        <v/>
      </c>
      <c r="M681" s="41" t="str" cm="1">
        <f t="array" ref="M681">IF(($Y681+$Z681+$AA681+$AD681)=0,"",ExpandDiagCodes(_xlfn.TEXTJOIN(", ",TRUE,IF($AA681=0,"",INDEX(My_Audit!N$2:N$456,$AA681)),IF($Z681=0,"",INDEX(Output_Mac!S$2:S$500,$Z681)),IF($AD681=0,"",INDEX(Output_Win!S$2:S$243,$AD681)),IF($Y681=0,"",INDEX(CSV!AE$2:AE$510,$Y681)))))</f>
        <v/>
      </c>
      <c r="N681" s="41" t="str" cm="1">
        <f t="array" ref="N681">IF(($Y681+$Z681+$AA681+$AD681)=0,"",IFERROR(_xlfn.LET(_xlpm.CSVVal,IF($Y681=0,"",INDEX(CSV!AG$2:AG$510,$Y681)),_xlpm.MacVal,IF($Z681=0,"",INDEX(Output_Mac!T$2:T$500,$Z681)),_xlpm.WinVal,IF($AD681=0,"",INDEX(Output_Win!T$2:T$243,$AD681)),_xlpm.MyAuditVal,IF($AA681=0,"",INDEX(My_Audit!O$2:O$456,$AA681)),_xlfn.IFS(_xlpm.MyAuditVal&lt;&gt;"",_xlpm.MyAuditVal,_xlpm.MacVal&lt;&gt;"",_xlpm.MacVal,_xlpm.WinVal&lt;&gt;"",_xlpm.WinVal,_xlpm.CSVVal&lt;&gt;"",_xlpm.CSVVal)),""))</f>
        <v/>
      </c>
      <c r="O681" s="40" t="str" cm="1">
        <f t="array" ref="O681">IF($AB681=0,"",INDEX(My_Audit!P$2:P$456,$AB681))&amp;""</f>
        <v/>
      </c>
      <c r="P681" s="40"/>
      <c r="Q681" s="41" t="str">
        <f>IF(LEFT(N681,4)="Pass","Nist SP 800-88",My_Audit!R681)&amp;""</f>
        <v/>
      </c>
      <c r="R681" s="40"/>
      <c r="S681" s="40"/>
      <c r="T681" s="41" t="str" cm="1">
        <f t="array" ref="T681">IF($AC681=0,"",INDEX(Models!J$2:J$605,$AC681))</f>
        <v/>
      </c>
      <c r="U681" s="40"/>
      <c r="V681" s="40"/>
      <c r="W681" s="79" t="str" cm="1">
        <f t="array" ref="W681">IF(($Z681+$AA681+$AD681)=0,"",ExpandDiagCodes(_xlfn.TEXTJOIN(", ",TRUE,IF($AA681=0,"",INDEX(My_Audit!L$2:L$456,$AA681)),IF($Z681=0,"",INDEX(Output_Mac!AA$2:AA$500,$Z681)),IF($AD681=0,"",INDEX(Output_Win!AA$2:AA$243,$AD681)))))</f>
        <v/>
      </c>
      <c r="Y681" s="80">
        <f>IFERROR(MATCH($A681,CSV!$A$2:$A$510,0),0)</f>
        <v>0</v>
      </c>
      <c r="Z681" s="80">
        <f>IFERROR(MATCH($A681,Output_Mac!$A$2:$A$500,0),0)</f>
        <v>0</v>
      </c>
      <c r="AA681" s="80">
        <f>IFERROR(MATCH($A681,My_Audit!$A$2:$A$456,0),0)</f>
        <v>0</v>
      </c>
      <c r="AB681" s="80">
        <f>IFERROR(MATCH($C681,My_Audit!$B$2:$B$456,0),0)</f>
        <v>0</v>
      </c>
      <c r="AC681" s="80">
        <f>IFERROR(MATCH($E681,Models!$I$2:$I$605,0),0)</f>
        <v>0</v>
      </c>
      <c r="AD681" s="80">
        <f>IFERROR(MATCH($A681,Output_Win!$A$2:$A$243,0),0)</f>
        <v>0</v>
      </c>
    </row>
    <row r="682" spans="1:30">
      <c r="A682" s="40" t="str">
        <f>_xlfn.TEXTJOIN("",TRUE,Input!$A$4,TEXT(ROW(My_Audit!A681)+Input!$A$8-1,"00"))</f>
        <v>W5069</v>
      </c>
      <c r="B682" s="40" t="str">
        <f>_xlfn.TEXTJOIN("-",TRUE,"ITD",Input!$A$2,A682)</f>
        <v>ITD-SHR11749-W5069</v>
      </c>
      <c r="C682" s="41" t="str" cm="1">
        <f t="array" ref="C682">IF(($Y682+$Z682+$AA682+$AD682)=0,"",IFERROR(_xlfn.LET(_xlpm.CSVVal,IF($Y682=0,"",INDEX(CSV!B$2:B$510,$Y682)),_xlpm.MacVal,IF($Z682=0,"",INDEX(Output_Mac!B$2:B$500,$Z682)),_xlpm.WinVal,IF($AD682=0,"",INDEX(Output_Win!B$2:B$243,$AD682)),_xlpm.MyAuditVal,IF($AA682=0,"",INDEX(My_Audit!B$2:B$456,$AA682)),_xlfn.IFS(_xlpm.MyAuditVal&lt;&gt;"",_xlpm.MyAuditVal,_xlpm.MacVal&lt;&gt;"",_xlpm.MacVal,_xlpm.WinVal&lt;&gt;"",_xlpm.WinVal,_xlpm.CSVVal&lt;&gt;"",_xlpm.CSVVal)),""))</f>
        <v/>
      </c>
      <c r="D682" s="41" t="str" cm="1">
        <f t="array" ref="D682">IF(($Y682+$Z682+$AA682+$AD682)=0,"",IFERROR(_xlfn.LET(_xlpm.CSVVal,IF($Y682=0,"",INDEX(CSV!C$2:C$510,$Y682)),_xlpm.MacVal,IF($Z682=0,"",INDEX(Output_Mac!D$2:D$500,$Z682)),_xlpm.WinVal,IF($AD682=0,"",INDEX(Output_Win!D$2:D$243,$AD682)),_xlpm.MyAuditVal,IF($AA682=0,"",INDEX(My_Audit!C$2:C$456,$AA682)),_xlfn.IFS(_xlpm.MyAuditVal&lt;&gt;"",_xlpm.MyAuditVal,_xlpm.MacVal&lt;&gt;"",_xlpm.MacVal,_xlpm.WinVal&lt;&gt;"",_xlpm.WinVal,_xlpm.CSVVal&lt;&gt;"",_xlpm.CSVVal)),""))</f>
        <v/>
      </c>
      <c r="E682" s="41" t="str" cm="1">
        <f t="array" ref="E682">IF(($Y682+$Z682+$AA682+$AD682)=0,"",IFERROR(_xlfn.LET(_xlpm.CSVVal,IF($Y682=0,"",INDEX(CSV!E$2:E$510,$Y682)),_xlpm.MacVal,IF($Z682=0,"",INDEX(Output_Mac!C$2:C$500,$Z682)),_xlpm.WinVal,IF($AD682=0,"",INDEX(Output_Win!C$2:C$243,$AD682)),_xlpm.MyAuditVal,IF($AA682=0,"",INDEX(My_Audit!D$2:D$456,$AA682)),_xlfn.IFS(_xlpm.MyAuditVal&lt;&gt;"",_xlpm.MyAuditVal,_xlpm.MacVal&lt;&gt;"",_xlpm.MacVal,_xlpm.WinVal&lt;&gt;"",_xlpm.WinVal,_xlpm.CSVVal&lt;&gt;"",_xlpm.CSVVal)),""))</f>
        <v/>
      </c>
      <c r="F682" s="41" t="str" cm="1">
        <f t="array" ref="F682">IF(($Y682+$Z682+$AA682+$AD682)=0,"",IFERROR(_xlfn.LET(_xlpm.CSVVal,IF($Y682=0,"",INDEX(CSV!F$2:F$510,$Y682)),_xlpm.MacVal,IF($Z682=0,"",INDEX(Output_Mac!E$2:E$500,$Z682)),_xlpm.WinVal,IF($AD682=0,"",INDEX(Output_Win!E$2:E$243,$AD682)),_xlpm.MyAuditVal,IF($AA682=0,"",INDEX(My_Audit!E$2:E$456,$AA682)),_xlfn.IFS(_xlpm.MyAuditVal&lt;&gt;"",_xlpm.MyAuditVal,_xlpm.MacVal&lt;&gt;"",_xlpm.MacVal,_xlpm.WinVal&lt;&gt;"",_xlpm.WinVal,_xlpm.CSVVal&lt;&gt;"",PROPER(_xlpm.CSVVal))),""))</f>
        <v/>
      </c>
      <c r="G682" s="41" t="str" cm="1">
        <f t="array" ref="G682">IF(($Y682+$Z682+$AA682+$AD682)=0,"",IFERROR(_xlfn.LET(_xlpm.CSVVal,IF($Y682=0,"",INDEX(CSV!G$2:G$510,$Y682)),_xlpm.MacVal,IF($Z682=0,"",INDEX(Output_Mac!G$2:G$500,$Z682)),_xlpm.WinVal,IF($AD682=0,"",INDEX(Output_Win!G$2:G$243,$AD682)),_xlpm.MyAuditVal,IF($AA682=0,"",INDEX(My_Audit!F$2:F$456,$AA682)),_xlfn.IFS(_xlpm.MyAuditVal&lt;&gt;"",_xlpm.MyAuditVal,_xlpm.MacVal&lt;&gt;"",_xlpm.MacVal,_xlpm.WinVal&lt;&gt;"",_xlpm.WinVal,_xlpm.CSVVal&lt;&gt;"",_xlpm.CSVVal)),""))</f>
        <v/>
      </c>
      <c r="H682" s="41" t="str" cm="1">
        <f t="array" ref="H682">IF($Z682&gt;0,INDEX(Output_Mac!H$2:H$500,$Z682),IF($AD682&gt;0,INDEX(Output_Win!H$2:H$243,$AD682),IF($AA682&gt;0,_xlfn.LET(_xlpm.MyAuditVal,INDEX(My_Audit!G$2:G$456,$AA682),IF(_xlpm.MyAuditVal=0,"",_xlpm.MyAuditVal)),"")))</f>
        <v/>
      </c>
      <c r="I682" s="41" t="str" cm="1">
        <f t="array" ref="I682">IF(($Y682+$Z682+$AA682+$AD682)=0,"",IFERROR(_xlfn.LET(_xlpm.CSVVal,IF($Y682=0,"",INDEX(CSV!H$2:H$510,$Y682)),_xlpm.MacVal,IF($Z682=0,"",INDEX(Output_Mac!I$2:I$500,$Z682)),_xlpm.WinVal,IF($AD682=0,"",INDEX(Output_Win!I$2:I$243,$AD682)),_xlpm.MyAuditVal,IF($AA682=0,"",INDEX(My_Audit!H$2:H$456,$AA682)),_xlfn.IFS(_xlpm.MyAuditVal&lt;&gt;"",_xlpm.MyAuditVal,_xlpm.MacVal&lt;&gt;"",_xlpm.MacVal,_xlpm.WinVal&lt;&gt;"",_xlpm.WinVal,_xlpm.CSVVal&lt;&gt;"",_xlpm.CSVVal)),""))</f>
        <v/>
      </c>
      <c r="J682" s="41" t="str" cm="1">
        <f t="array" ref="J682">IF(($Y682+$Z682+$AA682+$AD682)=0,"",IFERROR(_xlfn.LET(_xlpm.CSVVal,IF($Y682=0,"",INDEX(CSV!J$2:J$510,$Y682)),_xlpm.MacVal,IF($Z682=0,"",INDEX(Output_Mac!J$2:J$500,$Z682)),_xlpm.WinVal,IF($AD682=0,"",INDEX(Output_Win!J$2:J$243,$AD682)),_xlpm.MyAuditVal,IF($AA682=0,"",INDEX(My_Audit!I$2:I$456,$AA682)),_xlfn.IFS(_xlpm.MyAuditVal&lt;&gt;"",_xlpm.MyAuditVal,_xlpm.MacVal&lt;&gt;"",_xlpm.MacVal,_xlpm.WinVal&lt;&gt;"",_xlpm.WinVal,_xlpm.CSVVal&lt;&gt;"",_xlpm.CSVVal)),""))</f>
        <v/>
      </c>
      <c r="K682" s="41" t="str" cm="1">
        <f t="array" ref="K682">IF(($Y682+$Z682+$AA682+$AD682)=0,"",IFERROR(_xlfn.LET(_xlpm.CSVVal,IF($Y682=0,"",INDEX(CSV!N$2:N$510,$Y682)),_xlpm.MacVal,IF($Z682=0,"",INDEX(Output_Mac!L$2:L$500,$Z682)),_xlpm.WinVal,IF($AD682=0,"",INDEX(Output_Win!L$2:L$243,$AD682)),_xlpm.MyAuditVal,IF($AA682=0,"",INDEX(My_Audit!J$2:J$456,$AA682)),_xlfn.IFS(_xlpm.MyAuditVal&lt;&gt;"",_xlpm.MyAuditVal,_xlpm.MacVal&lt;&gt;"",_xlpm.MacVal,_xlpm.WinVal&lt;&gt;"",_xlpm.WinVal,_xlpm.CSVVal&lt;&gt;"",_xlpm.CSVVal)),""))</f>
        <v/>
      </c>
      <c r="L682" s="41" t="str" cm="1">
        <f t="array" ref="L682">IF(($Y682+$Z682+$AA682+$AD682)=0,"",IFERROR(_xlfn.LET(_xlpm.CSVVal,IF($Y682=0,"",INDEX(CSV!Q$2:Q$510,$Y682)),_xlpm.MacVal,IF($Z682=0,"",INDEX(Output_Mac!M$2:M$500,$Z682)),_xlpm.WinVal,IF($AD682=0,"",INDEX(Output_Win!M$2:M$243,$AD682)),_xlpm.MyAuditVal,IF($AA682=0,"",INDEX(My_Audit!K$2:K$456,$AA682)),_xlfn.IFS(_xlpm.MyAuditVal&lt;&gt;"",_xlpm.MyAuditVal,_xlpm.MacVal&lt;&gt;"",_xlpm.MacVal,_xlpm.WinVal&lt;&gt;"",_xlpm.WinVal,_xlpm.CSVVal&lt;&gt;"",_xlpm.CSVVal)),""))</f>
        <v/>
      </c>
      <c r="M682" s="41" t="str" cm="1">
        <f t="array" ref="M682">IF(($Y682+$Z682+$AA682+$AD682)=0,"",ExpandDiagCodes(_xlfn.TEXTJOIN(", ",TRUE,IF($AA682=0,"",INDEX(My_Audit!N$2:N$456,$AA682)),IF($Z682=0,"",INDEX(Output_Mac!S$2:S$500,$Z682)),IF($AD682=0,"",INDEX(Output_Win!S$2:S$243,$AD682)),IF($Y682=0,"",INDEX(CSV!AE$2:AE$510,$Y682)))))</f>
        <v/>
      </c>
      <c r="N682" s="41" t="str" cm="1">
        <f t="array" ref="N682">IF(($Y682+$Z682+$AA682+$AD682)=0,"",IFERROR(_xlfn.LET(_xlpm.CSVVal,IF($Y682=0,"",INDEX(CSV!AG$2:AG$510,$Y682)),_xlpm.MacVal,IF($Z682=0,"",INDEX(Output_Mac!T$2:T$500,$Z682)),_xlpm.WinVal,IF($AD682=0,"",INDEX(Output_Win!T$2:T$243,$AD682)),_xlpm.MyAuditVal,IF($AA682=0,"",INDEX(My_Audit!O$2:O$456,$AA682)),_xlfn.IFS(_xlpm.MyAuditVal&lt;&gt;"",_xlpm.MyAuditVal,_xlpm.MacVal&lt;&gt;"",_xlpm.MacVal,_xlpm.WinVal&lt;&gt;"",_xlpm.WinVal,_xlpm.CSVVal&lt;&gt;"",_xlpm.CSVVal)),""))</f>
        <v/>
      </c>
      <c r="O682" s="40" t="str" cm="1">
        <f t="array" ref="O682">IF($AB682=0,"",INDEX(My_Audit!P$2:P$456,$AB682))&amp;""</f>
        <v/>
      </c>
      <c r="P682" s="40"/>
      <c r="Q682" s="41" t="str">
        <f>IF(LEFT(N682,4)="Pass","Nist SP 800-88",My_Audit!R682)&amp;""</f>
        <v/>
      </c>
      <c r="R682" s="40"/>
      <c r="S682" s="40"/>
      <c r="T682" s="41" t="str" cm="1">
        <f t="array" ref="T682">IF($AC682=0,"",INDEX(Models!J$2:J$605,$AC682))</f>
        <v/>
      </c>
      <c r="U682" s="40"/>
      <c r="V682" s="40"/>
      <c r="W682" s="79" t="str" cm="1">
        <f t="array" ref="W682">IF(($Z682+$AA682+$AD682)=0,"",ExpandDiagCodes(_xlfn.TEXTJOIN(", ",TRUE,IF($AA682=0,"",INDEX(My_Audit!L$2:L$456,$AA682)),IF($Z682=0,"",INDEX(Output_Mac!AA$2:AA$500,$Z682)),IF($AD682=0,"",INDEX(Output_Win!AA$2:AA$243,$AD682)))))</f>
        <v/>
      </c>
      <c r="Y682" s="80">
        <f>IFERROR(MATCH($A682,CSV!$A$2:$A$510,0),0)</f>
        <v>0</v>
      </c>
      <c r="Z682" s="80">
        <f>IFERROR(MATCH($A682,Output_Mac!$A$2:$A$500,0),0)</f>
        <v>0</v>
      </c>
      <c r="AA682" s="80">
        <f>IFERROR(MATCH($A682,My_Audit!$A$2:$A$456,0),0)</f>
        <v>0</v>
      </c>
      <c r="AB682" s="80">
        <f>IFERROR(MATCH($C682,My_Audit!$B$2:$B$456,0),0)</f>
        <v>0</v>
      </c>
      <c r="AC682" s="80">
        <f>IFERROR(MATCH($E682,Models!$I$2:$I$605,0),0)</f>
        <v>0</v>
      </c>
      <c r="AD682" s="80">
        <f>IFERROR(MATCH($A682,Output_Win!$A$2:$A$243,0),0)</f>
        <v>0</v>
      </c>
    </row>
    <row r="683" spans="1:30">
      <c r="A683" s="40" t="str">
        <f>_xlfn.TEXTJOIN("",TRUE,Input!$A$4,TEXT(ROW(My_Audit!A682)+Input!$A$8-1,"00"))</f>
        <v>W5070</v>
      </c>
      <c r="B683" s="40" t="str">
        <f>_xlfn.TEXTJOIN("-",TRUE,"ITD",Input!$A$2,A683)</f>
        <v>ITD-SHR11749-W5070</v>
      </c>
      <c r="C683" s="41" t="str" cm="1">
        <f t="array" ref="C683">IF(($Y683+$Z683+$AA683+$AD683)=0,"",IFERROR(_xlfn.LET(_xlpm.CSVVal,IF($Y683=0,"",INDEX(CSV!B$2:B$510,$Y683)),_xlpm.MacVal,IF($Z683=0,"",INDEX(Output_Mac!B$2:B$500,$Z683)),_xlpm.WinVal,IF($AD683=0,"",INDEX(Output_Win!B$2:B$243,$AD683)),_xlpm.MyAuditVal,IF($AA683=0,"",INDEX(My_Audit!B$2:B$456,$AA683)),_xlfn.IFS(_xlpm.MyAuditVal&lt;&gt;"",_xlpm.MyAuditVal,_xlpm.MacVal&lt;&gt;"",_xlpm.MacVal,_xlpm.WinVal&lt;&gt;"",_xlpm.WinVal,_xlpm.CSVVal&lt;&gt;"",_xlpm.CSVVal)),""))</f>
        <v/>
      </c>
      <c r="D683" s="41" t="str" cm="1">
        <f t="array" ref="D683">IF(($Y683+$Z683+$AA683+$AD683)=0,"",IFERROR(_xlfn.LET(_xlpm.CSVVal,IF($Y683=0,"",INDEX(CSV!C$2:C$510,$Y683)),_xlpm.MacVal,IF($Z683=0,"",INDEX(Output_Mac!D$2:D$500,$Z683)),_xlpm.WinVal,IF($AD683=0,"",INDEX(Output_Win!D$2:D$243,$AD683)),_xlpm.MyAuditVal,IF($AA683=0,"",INDEX(My_Audit!C$2:C$456,$AA683)),_xlfn.IFS(_xlpm.MyAuditVal&lt;&gt;"",_xlpm.MyAuditVal,_xlpm.MacVal&lt;&gt;"",_xlpm.MacVal,_xlpm.WinVal&lt;&gt;"",_xlpm.WinVal,_xlpm.CSVVal&lt;&gt;"",_xlpm.CSVVal)),""))</f>
        <v/>
      </c>
      <c r="E683" s="41" t="str" cm="1">
        <f t="array" ref="E683">IF(($Y683+$Z683+$AA683+$AD683)=0,"",IFERROR(_xlfn.LET(_xlpm.CSVVal,IF($Y683=0,"",INDEX(CSV!E$2:E$510,$Y683)),_xlpm.MacVal,IF($Z683=0,"",INDEX(Output_Mac!C$2:C$500,$Z683)),_xlpm.WinVal,IF($AD683=0,"",INDEX(Output_Win!C$2:C$243,$AD683)),_xlpm.MyAuditVal,IF($AA683=0,"",INDEX(My_Audit!D$2:D$456,$AA683)),_xlfn.IFS(_xlpm.MyAuditVal&lt;&gt;"",_xlpm.MyAuditVal,_xlpm.MacVal&lt;&gt;"",_xlpm.MacVal,_xlpm.WinVal&lt;&gt;"",_xlpm.WinVal,_xlpm.CSVVal&lt;&gt;"",_xlpm.CSVVal)),""))</f>
        <v/>
      </c>
      <c r="F683" s="41" t="str" cm="1">
        <f t="array" ref="F683">IF(($Y683+$Z683+$AA683+$AD683)=0,"",IFERROR(_xlfn.LET(_xlpm.CSVVal,IF($Y683=0,"",INDEX(CSV!F$2:F$510,$Y683)),_xlpm.MacVal,IF($Z683=0,"",INDEX(Output_Mac!E$2:E$500,$Z683)),_xlpm.WinVal,IF($AD683=0,"",INDEX(Output_Win!E$2:E$243,$AD683)),_xlpm.MyAuditVal,IF($AA683=0,"",INDEX(My_Audit!E$2:E$456,$AA683)),_xlfn.IFS(_xlpm.MyAuditVal&lt;&gt;"",_xlpm.MyAuditVal,_xlpm.MacVal&lt;&gt;"",_xlpm.MacVal,_xlpm.WinVal&lt;&gt;"",_xlpm.WinVal,_xlpm.CSVVal&lt;&gt;"",PROPER(_xlpm.CSVVal))),""))</f>
        <v/>
      </c>
      <c r="G683" s="41" t="str" cm="1">
        <f t="array" ref="G683">IF(($Y683+$Z683+$AA683+$AD683)=0,"",IFERROR(_xlfn.LET(_xlpm.CSVVal,IF($Y683=0,"",INDEX(CSV!G$2:G$510,$Y683)),_xlpm.MacVal,IF($Z683=0,"",INDEX(Output_Mac!G$2:G$500,$Z683)),_xlpm.WinVal,IF($AD683=0,"",INDEX(Output_Win!G$2:G$243,$AD683)),_xlpm.MyAuditVal,IF($AA683=0,"",INDEX(My_Audit!F$2:F$456,$AA683)),_xlfn.IFS(_xlpm.MyAuditVal&lt;&gt;"",_xlpm.MyAuditVal,_xlpm.MacVal&lt;&gt;"",_xlpm.MacVal,_xlpm.WinVal&lt;&gt;"",_xlpm.WinVal,_xlpm.CSVVal&lt;&gt;"",_xlpm.CSVVal)),""))</f>
        <v/>
      </c>
      <c r="H683" s="41" t="str" cm="1">
        <f t="array" ref="H683">IF($Z683&gt;0,INDEX(Output_Mac!H$2:H$500,$Z683),IF($AD683&gt;0,INDEX(Output_Win!H$2:H$243,$AD683),IF($AA683&gt;0,_xlfn.LET(_xlpm.MyAuditVal,INDEX(My_Audit!G$2:G$456,$AA683),IF(_xlpm.MyAuditVal=0,"",_xlpm.MyAuditVal)),"")))</f>
        <v/>
      </c>
      <c r="I683" s="41" t="str" cm="1">
        <f t="array" ref="I683">IF(($Y683+$Z683+$AA683+$AD683)=0,"",IFERROR(_xlfn.LET(_xlpm.CSVVal,IF($Y683=0,"",INDEX(CSV!H$2:H$510,$Y683)),_xlpm.MacVal,IF($Z683=0,"",INDEX(Output_Mac!I$2:I$500,$Z683)),_xlpm.WinVal,IF($AD683=0,"",INDEX(Output_Win!I$2:I$243,$AD683)),_xlpm.MyAuditVal,IF($AA683=0,"",INDEX(My_Audit!H$2:H$456,$AA683)),_xlfn.IFS(_xlpm.MyAuditVal&lt;&gt;"",_xlpm.MyAuditVal,_xlpm.MacVal&lt;&gt;"",_xlpm.MacVal,_xlpm.WinVal&lt;&gt;"",_xlpm.WinVal,_xlpm.CSVVal&lt;&gt;"",_xlpm.CSVVal)),""))</f>
        <v/>
      </c>
      <c r="J683" s="41" t="str" cm="1">
        <f t="array" ref="J683">IF(($Y683+$Z683+$AA683+$AD683)=0,"",IFERROR(_xlfn.LET(_xlpm.CSVVal,IF($Y683=0,"",INDEX(CSV!J$2:J$510,$Y683)),_xlpm.MacVal,IF($Z683=0,"",INDEX(Output_Mac!J$2:J$500,$Z683)),_xlpm.WinVal,IF($AD683=0,"",INDEX(Output_Win!J$2:J$243,$AD683)),_xlpm.MyAuditVal,IF($AA683=0,"",INDEX(My_Audit!I$2:I$456,$AA683)),_xlfn.IFS(_xlpm.MyAuditVal&lt;&gt;"",_xlpm.MyAuditVal,_xlpm.MacVal&lt;&gt;"",_xlpm.MacVal,_xlpm.WinVal&lt;&gt;"",_xlpm.WinVal,_xlpm.CSVVal&lt;&gt;"",_xlpm.CSVVal)),""))</f>
        <v/>
      </c>
      <c r="K683" s="41" t="str" cm="1">
        <f t="array" ref="K683">IF(($Y683+$Z683+$AA683+$AD683)=0,"",IFERROR(_xlfn.LET(_xlpm.CSVVal,IF($Y683=0,"",INDEX(CSV!N$2:N$510,$Y683)),_xlpm.MacVal,IF($Z683=0,"",INDEX(Output_Mac!L$2:L$500,$Z683)),_xlpm.WinVal,IF($AD683=0,"",INDEX(Output_Win!L$2:L$243,$AD683)),_xlpm.MyAuditVal,IF($AA683=0,"",INDEX(My_Audit!J$2:J$456,$AA683)),_xlfn.IFS(_xlpm.MyAuditVal&lt;&gt;"",_xlpm.MyAuditVal,_xlpm.MacVal&lt;&gt;"",_xlpm.MacVal,_xlpm.WinVal&lt;&gt;"",_xlpm.WinVal,_xlpm.CSVVal&lt;&gt;"",_xlpm.CSVVal)),""))</f>
        <v/>
      </c>
      <c r="L683" s="41" t="str" cm="1">
        <f t="array" ref="L683">IF(($Y683+$Z683+$AA683+$AD683)=0,"",IFERROR(_xlfn.LET(_xlpm.CSVVal,IF($Y683=0,"",INDEX(CSV!Q$2:Q$510,$Y683)),_xlpm.MacVal,IF($Z683=0,"",INDEX(Output_Mac!M$2:M$500,$Z683)),_xlpm.WinVal,IF($AD683=0,"",INDEX(Output_Win!M$2:M$243,$AD683)),_xlpm.MyAuditVal,IF($AA683=0,"",INDEX(My_Audit!K$2:K$456,$AA683)),_xlfn.IFS(_xlpm.MyAuditVal&lt;&gt;"",_xlpm.MyAuditVal,_xlpm.MacVal&lt;&gt;"",_xlpm.MacVal,_xlpm.WinVal&lt;&gt;"",_xlpm.WinVal,_xlpm.CSVVal&lt;&gt;"",_xlpm.CSVVal)),""))</f>
        <v/>
      </c>
      <c r="M683" s="41" t="str" cm="1">
        <f t="array" ref="M683">IF(($Y683+$Z683+$AA683+$AD683)=0,"",ExpandDiagCodes(_xlfn.TEXTJOIN(", ",TRUE,IF($AA683=0,"",INDEX(My_Audit!N$2:N$456,$AA683)),IF($Z683=0,"",INDEX(Output_Mac!S$2:S$500,$Z683)),IF($AD683=0,"",INDEX(Output_Win!S$2:S$243,$AD683)),IF($Y683=0,"",INDEX(CSV!AE$2:AE$510,$Y683)))))</f>
        <v/>
      </c>
      <c r="N683" s="41" t="str" cm="1">
        <f t="array" ref="N683">IF(($Y683+$Z683+$AA683+$AD683)=0,"",IFERROR(_xlfn.LET(_xlpm.CSVVal,IF($Y683=0,"",INDEX(CSV!AG$2:AG$510,$Y683)),_xlpm.MacVal,IF($Z683=0,"",INDEX(Output_Mac!T$2:T$500,$Z683)),_xlpm.WinVal,IF($AD683=0,"",INDEX(Output_Win!T$2:T$243,$AD683)),_xlpm.MyAuditVal,IF($AA683=0,"",INDEX(My_Audit!O$2:O$456,$AA683)),_xlfn.IFS(_xlpm.MyAuditVal&lt;&gt;"",_xlpm.MyAuditVal,_xlpm.MacVal&lt;&gt;"",_xlpm.MacVal,_xlpm.WinVal&lt;&gt;"",_xlpm.WinVal,_xlpm.CSVVal&lt;&gt;"",_xlpm.CSVVal)),""))</f>
        <v/>
      </c>
      <c r="O683" s="40" t="str" cm="1">
        <f t="array" ref="O683">IF($AB683=0,"",INDEX(My_Audit!P$2:P$456,$AB683))&amp;""</f>
        <v/>
      </c>
      <c r="P683" s="40"/>
      <c r="Q683" s="41" t="str">
        <f>IF(LEFT(N683,4)="Pass","Nist SP 800-88",My_Audit!R683)&amp;""</f>
        <v/>
      </c>
      <c r="R683" s="40"/>
      <c r="S683" s="40"/>
      <c r="T683" s="41" t="str" cm="1">
        <f t="array" ref="T683">IF($AC683=0,"",INDEX(Models!J$2:J$605,$AC683))</f>
        <v/>
      </c>
      <c r="U683" s="40"/>
      <c r="V683" s="40"/>
      <c r="W683" s="79" t="str" cm="1">
        <f t="array" ref="W683">IF(($Z683+$AA683+$AD683)=0,"",ExpandDiagCodes(_xlfn.TEXTJOIN(", ",TRUE,IF($AA683=0,"",INDEX(My_Audit!L$2:L$456,$AA683)),IF($Z683=0,"",INDEX(Output_Mac!AA$2:AA$500,$Z683)),IF($AD683=0,"",INDEX(Output_Win!AA$2:AA$243,$AD683)))))</f>
        <v/>
      </c>
      <c r="Y683" s="80">
        <f>IFERROR(MATCH($A683,CSV!$A$2:$A$510,0),0)</f>
        <v>0</v>
      </c>
      <c r="Z683" s="80">
        <f>IFERROR(MATCH($A683,Output_Mac!$A$2:$A$500,0),0)</f>
        <v>0</v>
      </c>
      <c r="AA683" s="80">
        <f>IFERROR(MATCH($A683,My_Audit!$A$2:$A$456,0),0)</f>
        <v>0</v>
      </c>
      <c r="AB683" s="80">
        <f>IFERROR(MATCH($C683,My_Audit!$B$2:$B$456,0),0)</f>
        <v>0</v>
      </c>
      <c r="AC683" s="80">
        <f>IFERROR(MATCH($E683,Models!$I$2:$I$605,0),0)</f>
        <v>0</v>
      </c>
      <c r="AD683" s="80">
        <f>IFERROR(MATCH($A683,Output_Win!$A$2:$A$243,0),0)</f>
        <v>0</v>
      </c>
    </row>
    <row r="684" spans="1:30">
      <c r="A684" s="40" t="str">
        <f>_xlfn.TEXTJOIN("",TRUE,Input!$A$4,TEXT(ROW(My_Audit!A683)+Input!$A$8-1,"00"))</f>
        <v>W5071</v>
      </c>
      <c r="B684" s="40" t="str">
        <f>_xlfn.TEXTJOIN("-",TRUE,"ITD",Input!$A$2,A684)</f>
        <v>ITD-SHR11749-W5071</v>
      </c>
      <c r="C684" s="41" t="str" cm="1">
        <f t="array" ref="C684">IF(($Y684+$Z684+$AA684+$AD684)=0,"",IFERROR(_xlfn.LET(_xlpm.CSVVal,IF($Y684=0,"",INDEX(CSV!B$2:B$510,$Y684)),_xlpm.MacVal,IF($Z684=0,"",INDEX(Output_Mac!B$2:B$500,$Z684)),_xlpm.WinVal,IF($AD684=0,"",INDEX(Output_Win!B$2:B$243,$AD684)),_xlpm.MyAuditVal,IF($AA684=0,"",INDEX(My_Audit!B$2:B$456,$AA684)),_xlfn.IFS(_xlpm.MyAuditVal&lt;&gt;"",_xlpm.MyAuditVal,_xlpm.MacVal&lt;&gt;"",_xlpm.MacVal,_xlpm.WinVal&lt;&gt;"",_xlpm.WinVal,_xlpm.CSVVal&lt;&gt;"",_xlpm.CSVVal)),""))</f>
        <v/>
      </c>
      <c r="D684" s="41" t="str" cm="1">
        <f t="array" ref="D684">IF(($Y684+$Z684+$AA684+$AD684)=0,"",IFERROR(_xlfn.LET(_xlpm.CSVVal,IF($Y684=0,"",INDEX(CSV!C$2:C$510,$Y684)),_xlpm.MacVal,IF($Z684=0,"",INDEX(Output_Mac!D$2:D$500,$Z684)),_xlpm.WinVal,IF($AD684=0,"",INDEX(Output_Win!D$2:D$243,$AD684)),_xlpm.MyAuditVal,IF($AA684=0,"",INDEX(My_Audit!C$2:C$456,$AA684)),_xlfn.IFS(_xlpm.MyAuditVal&lt;&gt;"",_xlpm.MyAuditVal,_xlpm.MacVal&lt;&gt;"",_xlpm.MacVal,_xlpm.WinVal&lt;&gt;"",_xlpm.WinVal,_xlpm.CSVVal&lt;&gt;"",_xlpm.CSVVal)),""))</f>
        <v/>
      </c>
      <c r="E684" s="41" t="str" cm="1">
        <f t="array" ref="E684">IF(($Y684+$Z684+$AA684+$AD684)=0,"",IFERROR(_xlfn.LET(_xlpm.CSVVal,IF($Y684=0,"",INDEX(CSV!E$2:E$510,$Y684)),_xlpm.MacVal,IF($Z684=0,"",INDEX(Output_Mac!C$2:C$500,$Z684)),_xlpm.WinVal,IF($AD684=0,"",INDEX(Output_Win!C$2:C$243,$AD684)),_xlpm.MyAuditVal,IF($AA684=0,"",INDEX(My_Audit!D$2:D$456,$AA684)),_xlfn.IFS(_xlpm.MyAuditVal&lt;&gt;"",_xlpm.MyAuditVal,_xlpm.MacVal&lt;&gt;"",_xlpm.MacVal,_xlpm.WinVal&lt;&gt;"",_xlpm.WinVal,_xlpm.CSVVal&lt;&gt;"",_xlpm.CSVVal)),""))</f>
        <v/>
      </c>
      <c r="F684" s="41" t="str" cm="1">
        <f t="array" ref="F684">IF(($Y684+$Z684+$AA684+$AD684)=0,"",IFERROR(_xlfn.LET(_xlpm.CSVVal,IF($Y684=0,"",INDEX(CSV!F$2:F$510,$Y684)),_xlpm.MacVal,IF($Z684=0,"",INDEX(Output_Mac!E$2:E$500,$Z684)),_xlpm.WinVal,IF($AD684=0,"",INDEX(Output_Win!E$2:E$243,$AD684)),_xlpm.MyAuditVal,IF($AA684=0,"",INDEX(My_Audit!E$2:E$456,$AA684)),_xlfn.IFS(_xlpm.MyAuditVal&lt;&gt;"",_xlpm.MyAuditVal,_xlpm.MacVal&lt;&gt;"",_xlpm.MacVal,_xlpm.WinVal&lt;&gt;"",_xlpm.WinVal,_xlpm.CSVVal&lt;&gt;"",PROPER(_xlpm.CSVVal))),""))</f>
        <v/>
      </c>
      <c r="G684" s="41" t="str" cm="1">
        <f t="array" ref="G684">IF(($Y684+$Z684+$AA684+$AD684)=0,"",IFERROR(_xlfn.LET(_xlpm.CSVVal,IF($Y684=0,"",INDEX(CSV!G$2:G$510,$Y684)),_xlpm.MacVal,IF($Z684=0,"",INDEX(Output_Mac!G$2:G$500,$Z684)),_xlpm.WinVal,IF($AD684=0,"",INDEX(Output_Win!G$2:G$243,$AD684)),_xlpm.MyAuditVal,IF($AA684=0,"",INDEX(My_Audit!F$2:F$456,$AA684)),_xlfn.IFS(_xlpm.MyAuditVal&lt;&gt;"",_xlpm.MyAuditVal,_xlpm.MacVal&lt;&gt;"",_xlpm.MacVal,_xlpm.WinVal&lt;&gt;"",_xlpm.WinVal,_xlpm.CSVVal&lt;&gt;"",_xlpm.CSVVal)),""))</f>
        <v/>
      </c>
      <c r="H684" s="41" t="str" cm="1">
        <f t="array" ref="H684">IF($Z684&gt;0,INDEX(Output_Mac!H$2:H$500,$Z684),IF($AD684&gt;0,INDEX(Output_Win!H$2:H$243,$AD684),IF($AA684&gt;0,_xlfn.LET(_xlpm.MyAuditVal,INDEX(My_Audit!G$2:G$456,$AA684),IF(_xlpm.MyAuditVal=0,"",_xlpm.MyAuditVal)),"")))</f>
        <v/>
      </c>
      <c r="I684" s="41" t="str" cm="1">
        <f t="array" ref="I684">IF(($Y684+$Z684+$AA684+$AD684)=0,"",IFERROR(_xlfn.LET(_xlpm.CSVVal,IF($Y684=0,"",INDEX(CSV!H$2:H$510,$Y684)),_xlpm.MacVal,IF($Z684=0,"",INDEX(Output_Mac!I$2:I$500,$Z684)),_xlpm.WinVal,IF($AD684=0,"",INDEX(Output_Win!I$2:I$243,$AD684)),_xlpm.MyAuditVal,IF($AA684=0,"",INDEX(My_Audit!H$2:H$456,$AA684)),_xlfn.IFS(_xlpm.MyAuditVal&lt;&gt;"",_xlpm.MyAuditVal,_xlpm.MacVal&lt;&gt;"",_xlpm.MacVal,_xlpm.WinVal&lt;&gt;"",_xlpm.WinVal,_xlpm.CSVVal&lt;&gt;"",_xlpm.CSVVal)),""))</f>
        <v/>
      </c>
      <c r="J684" s="41" t="str" cm="1">
        <f t="array" ref="J684">IF(($Y684+$Z684+$AA684+$AD684)=0,"",IFERROR(_xlfn.LET(_xlpm.CSVVal,IF($Y684=0,"",INDEX(CSV!J$2:J$510,$Y684)),_xlpm.MacVal,IF($Z684=0,"",INDEX(Output_Mac!J$2:J$500,$Z684)),_xlpm.WinVal,IF($AD684=0,"",INDEX(Output_Win!J$2:J$243,$AD684)),_xlpm.MyAuditVal,IF($AA684=0,"",INDEX(My_Audit!I$2:I$456,$AA684)),_xlfn.IFS(_xlpm.MyAuditVal&lt;&gt;"",_xlpm.MyAuditVal,_xlpm.MacVal&lt;&gt;"",_xlpm.MacVal,_xlpm.WinVal&lt;&gt;"",_xlpm.WinVal,_xlpm.CSVVal&lt;&gt;"",_xlpm.CSVVal)),""))</f>
        <v/>
      </c>
      <c r="K684" s="41" t="str" cm="1">
        <f t="array" ref="K684">IF(($Y684+$Z684+$AA684+$AD684)=0,"",IFERROR(_xlfn.LET(_xlpm.CSVVal,IF($Y684=0,"",INDEX(CSV!N$2:N$510,$Y684)),_xlpm.MacVal,IF($Z684=0,"",INDEX(Output_Mac!L$2:L$500,$Z684)),_xlpm.WinVal,IF($AD684=0,"",INDEX(Output_Win!L$2:L$243,$AD684)),_xlpm.MyAuditVal,IF($AA684=0,"",INDEX(My_Audit!J$2:J$456,$AA684)),_xlfn.IFS(_xlpm.MyAuditVal&lt;&gt;"",_xlpm.MyAuditVal,_xlpm.MacVal&lt;&gt;"",_xlpm.MacVal,_xlpm.WinVal&lt;&gt;"",_xlpm.WinVal,_xlpm.CSVVal&lt;&gt;"",_xlpm.CSVVal)),""))</f>
        <v/>
      </c>
      <c r="L684" s="41" t="str" cm="1">
        <f t="array" ref="L684">IF(($Y684+$Z684+$AA684+$AD684)=0,"",IFERROR(_xlfn.LET(_xlpm.CSVVal,IF($Y684=0,"",INDEX(CSV!Q$2:Q$510,$Y684)),_xlpm.MacVal,IF($Z684=0,"",INDEX(Output_Mac!M$2:M$500,$Z684)),_xlpm.WinVal,IF($AD684=0,"",INDEX(Output_Win!M$2:M$243,$AD684)),_xlpm.MyAuditVal,IF($AA684=0,"",INDEX(My_Audit!K$2:K$456,$AA684)),_xlfn.IFS(_xlpm.MyAuditVal&lt;&gt;"",_xlpm.MyAuditVal,_xlpm.MacVal&lt;&gt;"",_xlpm.MacVal,_xlpm.WinVal&lt;&gt;"",_xlpm.WinVal,_xlpm.CSVVal&lt;&gt;"",_xlpm.CSVVal)),""))</f>
        <v/>
      </c>
      <c r="M684" s="41" t="str" cm="1">
        <f t="array" ref="M684">IF(($Y684+$Z684+$AA684+$AD684)=0,"",ExpandDiagCodes(_xlfn.TEXTJOIN(", ",TRUE,IF($AA684=0,"",INDEX(My_Audit!N$2:N$456,$AA684)),IF($Z684=0,"",INDEX(Output_Mac!S$2:S$500,$Z684)),IF($AD684=0,"",INDEX(Output_Win!S$2:S$243,$AD684)),IF($Y684=0,"",INDEX(CSV!AE$2:AE$510,$Y684)))))</f>
        <v/>
      </c>
      <c r="N684" s="41" t="str" cm="1">
        <f t="array" ref="N684">IF(($Y684+$Z684+$AA684+$AD684)=0,"",IFERROR(_xlfn.LET(_xlpm.CSVVal,IF($Y684=0,"",INDEX(CSV!AG$2:AG$510,$Y684)),_xlpm.MacVal,IF($Z684=0,"",INDEX(Output_Mac!T$2:T$500,$Z684)),_xlpm.WinVal,IF($AD684=0,"",INDEX(Output_Win!T$2:T$243,$AD684)),_xlpm.MyAuditVal,IF($AA684=0,"",INDEX(My_Audit!O$2:O$456,$AA684)),_xlfn.IFS(_xlpm.MyAuditVal&lt;&gt;"",_xlpm.MyAuditVal,_xlpm.MacVal&lt;&gt;"",_xlpm.MacVal,_xlpm.WinVal&lt;&gt;"",_xlpm.WinVal,_xlpm.CSVVal&lt;&gt;"",_xlpm.CSVVal)),""))</f>
        <v/>
      </c>
      <c r="O684" s="40" t="str" cm="1">
        <f t="array" ref="O684">IF($AB684=0,"",INDEX(My_Audit!P$2:P$456,$AB684))&amp;""</f>
        <v/>
      </c>
      <c r="P684" s="40"/>
      <c r="Q684" s="41" t="str">
        <f>IF(LEFT(N684,4)="Pass","Nist SP 800-88",My_Audit!R684)&amp;""</f>
        <v/>
      </c>
      <c r="R684" s="40"/>
      <c r="S684" s="40"/>
      <c r="T684" s="41" t="str" cm="1">
        <f t="array" ref="T684">IF($AC684=0,"",INDEX(Models!J$2:J$605,$AC684))</f>
        <v/>
      </c>
      <c r="U684" s="40"/>
      <c r="V684" s="40"/>
      <c r="W684" s="79" t="str" cm="1">
        <f t="array" ref="W684">IF(($Z684+$AA684+$AD684)=0,"",ExpandDiagCodes(_xlfn.TEXTJOIN(", ",TRUE,IF($AA684=0,"",INDEX(My_Audit!L$2:L$456,$AA684)),IF($Z684=0,"",INDEX(Output_Mac!AA$2:AA$500,$Z684)),IF($AD684=0,"",INDEX(Output_Win!AA$2:AA$243,$AD684)))))</f>
        <v/>
      </c>
      <c r="Y684" s="80">
        <f>IFERROR(MATCH($A684,CSV!$A$2:$A$510,0),0)</f>
        <v>0</v>
      </c>
      <c r="Z684" s="80">
        <f>IFERROR(MATCH($A684,Output_Mac!$A$2:$A$500,0),0)</f>
        <v>0</v>
      </c>
      <c r="AA684" s="80">
        <f>IFERROR(MATCH($A684,My_Audit!$A$2:$A$456,0),0)</f>
        <v>0</v>
      </c>
      <c r="AB684" s="80">
        <f>IFERROR(MATCH($C684,My_Audit!$B$2:$B$456,0),0)</f>
        <v>0</v>
      </c>
      <c r="AC684" s="80">
        <f>IFERROR(MATCH($E684,Models!$I$2:$I$605,0),0)</f>
        <v>0</v>
      </c>
      <c r="AD684" s="80">
        <f>IFERROR(MATCH($A684,Output_Win!$A$2:$A$243,0),0)</f>
        <v>0</v>
      </c>
    </row>
    <row r="685" spans="1:30">
      <c r="A685" s="40" t="str">
        <f>_xlfn.TEXTJOIN("",TRUE,Input!$A$4,TEXT(ROW(My_Audit!A684)+Input!$A$8-1,"00"))</f>
        <v>W5072</v>
      </c>
      <c r="B685" s="40" t="str">
        <f>_xlfn.TEXTJOIN("-",TRUE,"ITD",Input!$A$2,A685)</f>
        <v>ITD-SHR11749-W5072</v>
      </c>
      <c r="C685" s="41" t="str" cm="1">
        <f t="array" ref="C685">IF(($Y685+$Z685+$AA685+$AD685)=0,"",IFERROR(_xlfn.LET(_xlpm.CSVVal,IF($Y685=0,"",INDEX(CSV!B$2:B$510,$Y685)),_xlpm.MacVal,IF($Z685=0,"",INDEX(Output_Mac!B$2:B$500,$Z685)),_xlpm.WinVal,IF($AD685=0,"",INDEX(Output_Win!B$2:B$243,$AD685)),_xlpm.MyAuditVal,IF($AA685=0,"",INDEX(My_Audit!B$2:B$456,$AA685)),_xlfn.IFS(_xlpm.MyAuditVal&lt;&gt;"",_xlpm.MyAuditVal,_xlpm.MacVal&lt;&gt;"",_xlpm.MacVal,_xlpm.WinVal&lt;&gt;"",_xlpm.WinVal,_xlpm.CSVVal&lt;&gt;"",_xlpm.CSVVal)),""))</f>
        <v/>
      </c>
      <c r="D685" s="41" t="str" cm="1">
        <f t="array" ref="D685">IF(($Y685+$Z685+$AA685+$AD685)=0,"",IFERROR(_xlfn.LET(_xlpm.CSVVal,IF($Y685=0,"",INDEX(CSV!C$2:C$510,$Y685)),_xlpm.MacVal,IF($Z685=0,"",INDEX(Output_Mac!D$2:D$500,$Z685)),_xlpm.WinVal,IF($AD685=0,"",INDEX(Output_Win!D$2:D$243,$AD685)),_xlpm.MyAuditVal,IF($AA685=0,"",INDEX(My_Audit!C$2:C$456,$AA685)),_xlfn.IFS(_xlpm.MyAuditVal&lt;&gt;"",_xlpm.MyAuditVal,_xlpm.MacVal&lt;&gt;"",_xlpm.MacVal,_xlpm.WinVal&lt;&gt;"",_xlpm.WinVal,_xlpm.CSVVal&lt;&gt;"",_xlpm.CSVVal)),""))</f>
        <v/>
      </c>
      <c r="E685" s="41" t="str" cm="1">
        <f t="array" ref="E685">IF(($Y685+$Z685+$AA685+$AD685)=0,"",IFERROR(_xlfn.LET(_xlpm.CSVVal,IF($Y685=0,"",INDEX(CSV!E$2:E$510,$Y685)),_xlpm.MacVal,IF($Z685=0,"",INDEX(Output_Mac!C$2:C$500,$Z685)),_xlpm.WinVal,IF($AD685=0,"",INDEX(Output_Win!C$2:C$243,$AD685)),_xlpm.MyAuditVal,IF($AA685=0,"",INDEX(My_Audit!D$2:D$456,$AA685)),_xlfn.IFS(_xlpm.MyAuditVal&lt;&gt;"",_xlpm.MyAuditVal,_xlpm.MacVal&lt;&gt;"",_xlpm.MacVal,_xlpm.WinVal&lt;&gt;"",_xlpm.WinVal,_xlpm.CSVVal&lt;&gt;"",_xlpm.CSVVal)),""))</f>
        <v/>
      </c>
      <c r="F685" s="41" t="str" cm="1">
        <f t="array" ref="F685">IF(($Y685+$Z685+$AA685+$AD685)=0,"",IFERROR(_xlfn.LET(_xlpm.CSVVal,IF($Y685=0,"",INDEX(CSV!F$2:F$510,$Y685)),_xlpm.MacVal,IF($Z685=0,"",INDEX(Output_Mac!E$2:E$500,$Z685)),_xlpm.WinVal,IF($AD685=0,"",INDEX(Output_Win!E$2:E$243,$AD685)),_xlpm.MyAuditVal,IF($AA685=0,"",INDEX(My_Audit!E$2:E$456,$AA685)),_xlfn.IFS(_xlpm.MyAuditVal&lt;&gt;"",_xlpm.MyAuditVal,_xlpm.MacVal&lt;&gt;"",_xlpm.MacVal,_xlpm.WinVal&lt;&gt;"",_xlpm.WinVal,_xlpm.CSVVal&lt;&gt;"",PROPER(_xlpm.CSVVal))),""))</f>
        <v/>
      </c>
      <c r="G685" s="41" t="str" cm="1">
        <f t="array" ref="G685">IF(($Y685+$Z685+$AA685+$AD685)=0,"",IFERROR(_xlfn.LET(_xlpm.CSVVal,IF($Y685=0,"",INDEX(CSV!G$2:G$510,$Y685)),_xlpm.MacVal,IF($Z685=0,"",INDEX(Output_Mac!G$2:G$500,$Z685)),_xlpm.WinVal,IF($AD685=0,"",INDEX(Output_Win!G$2:G$243,$AD685)),_xlpm.MyAuditVal,IF($AA685=0,"",INDEX(My_Audit!F$2:F$456,$AA685)),_xlfn.IFS(_xlpm.MyAuditVal&lt;&gt;"",_xlpm.MyAuditVal,_xlpm.MacVal&lt;&gt;"",_xlpm.MacVal,_xlpm.WinVal&lt;&gt;"",_xlpm.WinVal,_xlpm.CSVVal&lt;&gt;"",_xlpm.CSVVal)),""))</f>
        <v/>
      </c>
      <c r="H685" s="41" t="str" cm="1">
        <f t="array" ref="H685">IF($Z685&gt;0,INDEX(Output_Mac!H$2:H$500,$Z685),IF($AD685&gt;0,INDEX(Output_Win!H$2:H$243,$AD685),IF($AA685&gt;0,_xlfn.LET(_xlpm.MyAuditVal,INDEX(My_Audit!G$2:G$456,$AA685),IF(_xlpm.MyAuditVal=0,"",_xlpm.MyAuditVal)),"")))</f>
        <v/>
      </c>
      <c r="I685" s="41" t="str" cm="1">
        <f t="array" ref="I685">IF(($Y685+$Z685+$AA685+$AD685)=0,"",IFERROR(_xlfn.LET(_xlpm.CSVVal,IF($Y685=0,"",INDEX(CSV!H$2:H$510,$Y685)),_xlpm.MacVal,IF($Z685=0,"",INDEX(Output_Mac!I$2:I$500,$Z685)),_xlpm.WinVal,IF($AD685=0,"",INDEX(Output_Win!I$2:I$243,$AD685)),_xlpm.MyAuditVal,IF($AA685=0,"",INDEX(My_Audit!H$2:H$456,$AA685)),_xlfn.IFS(_xlpm.MyAuditVal&lt;&gt;"",_xlpm.MyAuditVal,_xlpm.MacVal&lt;&gt;"",_xlpm.MacVal,_xlpm.WinVal&lt;&gt;"",_xlpm.WinVal,_xlpm.CSVVal&lt;&gt;"",_xlpm.CSVVal)),""))</f>
        <v/>
      </c>
      <c r="J685" s="41" t="str" cm="1">
        <f t="array" ref="J685">IF(($Y685+$Z685+$AA685+$AD685)=0,"",IFERROR(_xlfn.LET(_xlpm.CSVVal,IF($Y685=0,"",INDEX(CSV!J$2:J$510,$Y685)),_xlpm.MacVal,IF($Z685=0,"",INDEX(Output_Mac!J$2:J$500,$Z685)),_xlpm.WinVal,IF($AD685=0,"",INDEX(Output_Win!J$2:J$243,$AD685)),_xlpm.MyAuditVal,IF($AA685=0,"",INDEX(My_Audit!I$2:I$456,$AA685)),_xlfn.IFS(_xlpm.MyAuditVal&lt;&gt;"",_xlpm.MyAuditVal,_xlpm.MacVal&lt;&gt;"",_xlpm.MacVal,_xlpm.WinVal&lt;&gt;"",_xlpm.WinVal,_xlpm.CSVVal&lt;&gt;"",_xlpm.CSVVal)),""))</f>
        <v/>
      </c>
      <c r="K685" s="41" t="str" cm="1">
        <f t="array" ref="K685">IF(($Y685+$Z685+$AA685+$AD685)=0,"",IFERROR(_xlfn.LET(_xlpm.CSVVal,IF($Y685=0,"",INDEX(CSV!N$2:N$510,$Y685)),_xlpm.MacVal,IF($Z685=0,"",INDEX(Output_Mac!L$2:L$500,$Z685)),_xlpm.WinVal,IF($AD685=0,"",INDEX(Output_Win!L$2:L$243,$AD685)),_xlpm.MyAuditVal,IF($AA685=0,"",INDEX(My_Audit!J$2:J$456,$AA685)),_xlfn.IFS(_xlpm.MyAuditVal&lt;&gt;"",_xlpm.MyAuditVal,_xlpm.MacVal&lt;&gt;"",_xlpm.MacVal,_xlpm.WinVal&lt;&gt;"",_xlpm.WinVal,_xlpm.CSVVal&lt;&gt;"",_xlpm.CSVVal)),""))</f>
        <v/>
      </c>
      <c r="L685" s="41" t="str" cm="1">
        <f t="array" ref="L685">IF(($Y685+$Z685+$AA685+$AD685)=0,"",IFERROR(_xlfn.LET(_xlpm.CSVVal,IF($Y685=0,"",INDEX(CSV!Q$2:Q$510,$Y685)),_xlpm.MacVal,IF($Z685=0,"",INDEX(Output_Mac!M$2:M$500,$Z685)),_xlpm.WinVal,IF($AD685=0,"",INDEX(Output_Win!M$2:M$243,$AD685)),_xlpm.MyAuditVal,IF($AA685=0,"",INDEX(My_Audit!K$2:K$456,$AA685)),_xlfn.IFS(_xlpm.MyAuditVal&lt;&gt;"",_xlpm.MyAuditVal,_xlpm.MacVal&lt;&gt;"",_xlpm.MacVal,_xlpm.WinVal&lt;&gt;"",_xlpm.WinVal,_xlpm.CSVVal&lt;&gt;"",_xlpm.CSVVal)),""))</f>
        <v/>
      </c>
      <c r="M685" s="41" t="str" cm="1">
        <f t="array" ref="M685">IF(($Y685+$Z685+$AA685+$AD685)=0,"",ExpandDiagCodes(_xlfn.TEXTJOIN(", ",TRUE,IF($AA685=0,"",INDEX(My_Audit!N$2:N$456,$AA685)),IF($Z685=0,"",INDEX(Output_Mac!S$2:S$500,$Z685)),IF($AD685=0,"",INDEX(Output_Win!S$2:S$243,$AD685)),IF($Y685=0,"",INDEX(CSV!AE$2:AE$510,$Y685)))))</f>
        <v/>
      </c>
      <c r="N685" s="41" t="str" cm="1">
        <f t="array" ref="N685">IF(($Y685+$Z685+$AA685+$AD685)=0,"",IFERROR(_xlfn.LET(_xlpm.CSVVal,IF($Y685=0,"",INDEX(CSV!AG$2:AG$510,$Y685)),_xlpm.MacVal,IF($Z685=0,"",INDEX(Output_Mac!T$2:T$500,$Z685)),_xlpm.WinVal,IF($AD685=0,"",INDEX(Output_Win!T$2:T$243,$AD685)),_xlpm.MyAuditVal,IF($AA685=0,"",INDEX(My_Audit!O$2:O$456,$AA685)),_xlfn.IFS(_xlpm.MyAuditVal&lt;&gt;"",_xlpm.MyAuditVal,_xlpm.MacVal&lt;&gt;"",_xlpm.MacVal,_xlpm.WinVal&lt;&gt;"",_xlpm.WinVal,_xlpm.CSVVal&lt;&gt;"",_xlpm.CSVVal)),""))</f>
        <v/>
      </c>
      <c r="O685" s="40" t="str" cm="1">
        <f t="array" ref="O685">IF($AB685=0,"",INDEX(My_Audit!P$2:P$456,$AB685))&amp;""</f>
        <v/>
      </c>
      <c r="P685" s="40"/>
      <c r="Q685" s="41" t="str">
        <f>IF(LEFT(N685,4)="Pass","Nist SP 800-88",My_Audit!R685)&amp;""</f>
        <v/>
      </c>
      <c r="R685" s="40"/>
      <c r="S685" s="40"/>
      <c r="T685" s="41" t="str" cm="1">
        <f t="array" ref="T685">IF($AC685=0,"",INDEX(Models!J$2:J$605,$AC685))</f>
        <v/>
      </c>
      <c r="U685" s="40"/>
      <c r="V685" s="40"/>
      <c r="W685" s="79" t="str" cm="1">
        <f t="array" ref="W685">IF(($Z685+$AA685+$AD685)=0,"",ExpandDiagCodes(_xlfn.TEXTJOIN(", ",TRUE,IF($AA685=0,"",INDEX(My_Audit!L$2:L$456,$AA685)),IF($Z685=0,"",INDEX(Output_Mac!AA$2:AA$500,$Z685)),IF($AD685=0,"",INDEX(Output_Win!AA$2:AA$243,$AD685)))))</f>
        <v/>
      </c>
      <c r="Y685" s="80">
        <f>IFERROR(MATCH($A685,CSV!$A$2:$A$510,0),0)</f>
        <v>0</v>
      </c>
      <c r="Z685" s="80">
        <f>IFERROR(MATCH($A685,Output_Mac!$A$2:$A$500,0),0)</f>
        <v>0</v>
      </c>
      <c r="AA685" s="80">
        <f>IFERROR(MATCH($A685,My_Audit!$A$2:$A$456,0),0)</f>
        <v>0</v>
      </c>
      <c r="AB685" s="80">
        <f>IFERROR(MATCH($C685,My_Audit!$B$2:$B$456,0),0)</f>
        <v>0</v>
      </c>
      <c r="AC685" s="80">
        <f>IFERROR(MATCH($E685,Models!$I$2:$I$605,0),0)</f>
        <v>0</v>
      </c>
      <c r="AD685" s="80">
        <f>IFERROR(MATCH($A685,Output_Win!$A$2:$A$243,0),0)</f>
        <v>0</v>
      </c>
    </row>
    <row r="686" spans="1:30">
      <c r="A686" s="40" t="str">
        <f>_xlfn.TEXTJOIN("",TRUE,Input!$A$4,TEXT(ROW(My_Audit!A685)+Input!$A$8-1,"00"))</f>
        <v>W5073</v>
      </c>
      <c r="B686" s="40" t="str">
        <f>_xlfn.TEXTJOIN("-",TRUE,"ITD",Input!$A$2,A686)</f>
        <v>ITD-SHR11749-W5073</v>
      </c>
      <c r="C686" s="41" t="str" cm="1">
        <f t="array" ref="C686">IF(($Y686+$Z686+$AA686+$AD686)=0,"",IFERROR(_xlfn.LET(_xlpm.CSVVal,IF($Y686=0,"",INDEX(CSV!B$2:B$510,$Y686)),_xlpm.MacVal,IF($Z686=0,"",INDEX(Output_Mac!B$2:B$500,$Z686)),_xlpm.WinVal,IF($AD686=0,"",INDEX(Output_Win!B$2:B$243,$AD686)),_xlpm.MyAuditVal,IF($AA686=0,"",INDEX(My_Audit!B$2:B$456,$AA686)),_xlfn.IFS(_xlpm.MyAuditVal&lt;&gt;"",_xlpm.MyAuditVal,_xlpm.MacVal&lt;&gt;"",_xlpm.MacVal,_xlpm.WinVal&lt;&gt;"",_xlpm.WinVal,_xlpm.CSVVal&lt;&gt;"",_xlpm.CSVVal)),""))</f>
        <v/>
      </c>
      <c r="D686" s="41" t="str" cm="1">
        <f t="array" ref="D686">IF(($Y686+$Z686+$AA686+$AD686)=0,"",IFERROR(_xlfn.LET(_xlpm.CSVVal,IF($Y686=0,"",INDEX(CSV!C$2:C$510,$Y686)),_xlpm.MacVal,IF($Z686=0,"",INDEX(Output_Mac!D$2:D$500,$Z686)),_xlpm.WinVal,IF($AD686=0,"",INDEX(Output_Win!D$2:D$243,$AD686)),_xlpm.MyAuditVal,IF($AA686=0,"",INDEX(My_Audit!C$2:C$456,$AA686)),_xlfn.IFS(_xlpm.MyAuditVal&lt;&gt;"",_xlpm.MyAuditVal,_xlpm.MacVal&lt;&gt;"",_xlpm.MacVal,_xlpm.WinVal&lt;&gt;"",_xlpm.WinVal,_xlpm.CSVVal&lt;&gt;"",_xlpm.CSVVal)),""))</f>
        <v/>
      </c>
      <c r="E686" s="41" t="str" cm="1">
        <f t="array" ref="E686">IF(($Y686+$Z686+$AA686+$AD686)=0,"",IFERROR(_xlfn.LET(_xlpm.CSVVal,IF($Y686=0,"",INDEX(CSV!E$2:E$510,$Y686)),_xlpm.MacVal,IF($Z686=0,"",INDEX(Output_Mac!C$2:C$500,$Z686)),_xlpm.WinVal,IF($AD686=0,"",INDEX(Output_Win!C$2:C$243,$AD686)),_xlpm.MyAuditVal,IF($AA686=0,"",INDEX(My_Audit!D$2:D$456,$AA686)),_xlfn.IFS(_xlpm.MyAuditVal&lt;&gt;"",_xlpm.MyAuditVal,_xlpm.MacVal&lt;&gt;"",_xlpm.MacVal,_xlpm.WinVal&lt;&gt;"",_xlpm.WinVal,_xlpm.CSVVal&lt;&gt;"",_xlpm.CSVVal)),""))</f>
        <v/>
      </c>
      <c r="F686" s="41" t="str" cm="1">
        <f t="array" ref="F686">IF(($Y686+$Z686+$AA686+$AD686)=0,"",IFERROR(_xlfn.LET(_xlpm.CSVVal,IF($Y686=0,"",INDEX(CSV!F$2:F$510,$Y686)),_xlpm.MacVal,IF($Z686=0,"",INDEX(Output_Mac!E$2:E$500,$Z686)),_xlpm.WinVal,IF($AD686=0,"",INDEX(Output_Win!E$2:E$243,$AD686)),_xlpm.MyAuditVal,IF($AA686=0,"",INDEX(My_Audit!E$2:E$456,$AA686)),_xlfn.IFS(_xlpm.MyAuditVal&lt;&gt;"",_xlpm.MyAuditVal,_xlpm.MacVal&lt;&gt;"",_xlpm.MacVal,_xlpm.WinVal&lt;&gt;"",_xlpm.WinVal,_xlpm.CSVVal&lt;&gt;"",PROPER(_xlpm.CSVVal))),""))</f>
        <v/>
      </c>
      <c r="G686" s="41" t="str" cm="1">
        <f t="array" ref="G686">IF(($Y686+$Z686+$AA686+$AD686)=0,"",IFERROR(_xlfn.LET(_xlpm.CSVVal,IF($Y686=0,"",INDEX(CSV!G$2:G$510,$Y686)),_xlpm.MacVal,IF($Z686=0,"",INDEX(Output_Mac!G$2:G$500,$Z686)),_xlpm.WinVal,IF($AD686=0,"",INDEX(Output_Win!G$2:G$243,$AD686)),_xlpm.MyAuditVal,IF($AA686=0,"",INDEX(My_Audit!F$2:F$456,$AA686)),_xlfn.IFS(_xlpm.MyAuditVal&lt;&gt;"",_xlpm.MyAuditVal,_xlpm.MacVal&lt;&gt;"",_xlpm.MacVal,_xlpm.WinVal&lt;&gt;"",_xlpm.WinVal,_xlpm.CSVVal&lt;&gt;"",_xlpm.CSVVal)),""))</f>
        <v/>
      </c>
      <c r="H686" s="41" t="str" cm="1">
        <f t="array" ref="H686">IF($Z686&gt;0,INDEX(Output_Mac!H$2:H$500,$Z686),IF($AD686&gt;0,INDEX(Output_Win!H$2:H$243,$AD686),IF($AA686&gt;0,_xlfn.LET(_xlpm.MyAuditVal,INDEX(My_Audit!G$2:G$456,$AA686),IF(_xlpm.MyAuditVal=0,"",_xlpm.MyAuditVal)),"")))</f>
        <v/>
      </c>
      <c r="I686" s="41" t="str" cm="1">
        <f t="array" ref="I686">IF(($Y686+$Z686+$AA686+$AD686)=0,"",IFERROR(_xlfn.LET(_xlpm.CSVVal,IF($Y686=0,"",INDEX(CSV!H$2:H$510,$Y686)),_xlpm.MacVal,IF($Z686=0,"",INDEX(Output_Mac!I$2:I$500,$Z686)),_xlpm.WinVal,IF($AD686=0,"",INDEX(Output_Win!I$2:I$243,$AD686)),_xlpm.MyAuditVal,IF($AA686=0,"",INDEX(My_Audit!H$2:H$456,$AA686)),_xlfn.IFS(_xlpm.MyAuditVal&lt;&gt;"",_xlpm.MyAuditVal,_xlpm.MacVal&lt;&gt;"",_xlpm.MacVal,_xlpm.WinVal&lt;&gt;"",_xlpm.WinVal,_xlpm.CSVVal&lt;&gt;"",_xlpm.CSVVal)),""))</f>
        <v/>
      </c>
      <c r="J686" s="41" t="str" cm="1">
        <f t="array" ref="J686">IF(($Y686+$Z686+$AA686+$AD686)=0,"",IFERROR(_xlfn.LET(_xlpm.CSVVal,IF($Y686=0,"",INDEX(CSV!J$2:J$510,$Y686)),_xlpm.MacVal,IF($Z686=0,"",INDEX(Output_Mac!J$2:J$500,$Z686)),_xlpm.WinVal,IF($AD686=0,"",INDEX(Output_Win!J$2:J$243,$AD686)),_xlpm.MyAuditVal,IF($AA686=0,"",INDEX(My_Audit!I$2:I$456,$AA686)),_xlfn.IFS(_xlpm.MyAuditVal&lt;&gt;"",_xlpm.MyAuditVal,_xlpm.MacVal&lt;&gt;"",_xlpm.MacVal,_xlpm.WinVal&lt;&gt;"",_xlpm.WinVal,_xlpm.CSVVal&lt;&gt;"",_xlpm.CSVVal)),""))</f>
        <v/>
      </c>
      <c r="K686" s="41" t="str" cm="1">
        <f t="array" ref="K686">IF(($Y686+$Z686+$AA686+$AD686)=0,"",IFERROR(_xlfn.LET(_xlpm.CSVVal,IF($Y686=0,"",INDEX(CSV!N$2:N$510,$Y686)),_xlpm.MacVal,IF($Z686=0,"",INDEX(Output_Mac!L$2:L$500,$Z686)),_xlpm.WinVal,IF($AD686=0,"",INDEX(Output_Win!L$2:L$243,$AD686)),_xlpm.MyAuditVal,IF($AA686=0,"",INDEX(My_Audit!J$2:J$456,$AA686)),_xlfn.IFS(_xlpm.MyAuditVal&lt;&gt;"",_xlpm.MyAuditVal,_xlpm.MacVal&lt;&gt;"",_xlpm.MacVal,_xlpm.WinVal&lt;&gt;"",_xlpm.WinVal,_xlpm.CSVVal&lt;&gt;"",_xlpm.CSVVal)),""))</f>
        <v/>
      </c>
      <c r="L686" s="41" t="str" cm="1">
        <f t="array" ref="L686">IF(($Y686+$Z686+$AA686+$AD686)=0,"",IFERROR(_xlfn.LET(_xlpm.CSVVal,IF($Y686=0,"",INDEX(CSV!Q$2:Q$510,$Y686)),_xlpm.MacVal,IF($Z686=0,"",INDEX(Output_Mac!M$2:M$500,$Z686)),_xlpm.WinVal,IF($AD686=0,"",INDEX(Output_Win!M$2:M$243,$AD686)),_xlpm.MyAuditVal,IF($AA686=0,"",INDEX(My_Audit!K$2:K$456,$AA686)),_xlfn.IFS(_xlpm.MyAuditVal&lt;&gt;"",_xlpm.MyAuditVal,_xlpm.MacVal&lt;&gt;"",_xlpm.MacVal,_xlpm.WinVal&lt;&gt;"",_xlpm.WinVal,_xlpm.CSVVal&lt;&gt;"",_xlpm.CSVVal)),""))</f>
        <v/>
      </c>
      <c r="M686" s="41" t="str" cm="1">
        <f t="array" ref="M686">IF(($Y686+$Z686+$AA686+$AD686)=0,"",ExpandDiagCodes(_xlfn.TEXTJOIN(", ",TRUE,IF($AA686=0,"",INDEX(My_Audit!N$2:N$456,$AA686)),IF($Z686=0,"",INDEX(Output_Mac!S$2:S$500,$Z686)),IF($AD686=0,"",INDEX(Output_Win!S$2:S$243,$AD686)),IF($Y686=0,"",INDEX(CSV!AE$2:AE$510,$Y686)))))</f>
        <v/>
      </c>
      <c r="N686" s="41" t="str" cm="1">
        <f t="array" ref="N686">IF(($Y686+$Z686+$AA686+$AD686)=0,"",IFERROR(_xlfn.LET(_xlpm.CSVVal,IF($Y686=0,"",INDEX(CSV!AG$2:AG$510,$Y686)),_xlpm.MacVal,IF($Z686=0,"",INDEX(Output_Mac!T$2:T$500,$Z686)),_xlpm.WinVal,IF($AD686=0,"",INDEX(Output_Win!T$2:T$243,$AD686)),_xlpm.MyAuditVal,IF($AA686=0,"",INDEX(My_Audit!O$2:O$456,$AA686)),_xlfn.IFS(_xlpm.MyAuditVal&lt;&gt;"",_xlpm.MyAuditVal,_xlpm.MacVal&lt;&gt;"",_xlpm.MacVal,_xlpm.WinVal&lt;&gt;"",_xlpm.WinVal,_xlpm.CSVVal&lt;&gt;"",_xlpm.CSVVal)),""))</f>
        <v/>
      </c>
      <c r="O686" s="40" t="str" cm="1">
        <f t="array" ref="O686">IF($AB686=0,"",INDEX(My_Audit!P$2:P$456,$AB686))&amp;""</f>
        <v/>
      </c>
      <c r="P686" s="40"/>
      <c r="Q686" s="41" t="str">
        <f>IF(LEFT(N686,4)="Pass","Nist SP 800-88",My_Audit!R686)&amp;""</f>
        <v/>
      </c>
      <c r="R686" s="40"/>
      <c r="S686" s="40"/>
      <c r="T686" s="41" t="str" cm="1">
        <f t="array" ref="T686">IF($AC686=0,"",INDEX(Models!J$2:J$605,$AC686))</f>
        <v/>
      </c>
      <c r="U686" s="40"/>
      <c r="V686" s="40"/>
      <c r="W686" s="79" t="str" cm="1">
        <f t="array" ref="W686">IF(($Z686+$AA686+$AD686)=0,"",ExpandDiagCodes(_xlfn.TEXTJOIN(", ",TRUE,IF($AA686=0,"",INDEX(My_Audit!L$2:L$456,$AA686)),IF($Z686=0,"",INDEX(Output_Mac!AA$2:AA$500,$Z686)),IF($AD686=0,"",INDEX(Output_Win!AA$2:AA$243,$AD686)))))</f>
        <v/>
      </c>
      <c r="Y686" s="80">
        <f>IFERROR(MATCH($A686,CSV!$A$2:$A$510,0),0)</f>
        <v>0</v>
      </c>
      <c r="Z686" s="80">
        <f>IFERROR(MATCH($A686,Output_Mac!$A$2:$A$500,0),0)</f>
        <v>0</v>
      </c>
      <c r="AA686" s="80">
        <f>IFERROR(MATCH($A686,My_Audit!$A$2:$A$456,0),0)</f>
        <v>0</v>
      </c>
      <c r="AB686" s="80">
        <f>IFERROR(MATCH($C686,My_Audit!$B$2:$B$456,0),0)</f>
        <v>0</v>
      </c>
      <c r="AC686" s="80">
        <f>IFERROR(MATCH($E686,Models!$I$2:$I$605,0),0)</f>
        <v>0</v>
      </c>
      <c r="AD686" s="80">
        <f>IFERROR(MATCH($A686,Output_Win!$A$2:$A$243,0),0)</f>
        <v>0</v>
      </c>
    </row>
    <row r="687" spans="1:30">
      <c r="A687" s="40" t="str">
        <f>_xlfn.TEXTJOIN("",TRUE,Input!$A$4,TEXT(ROW(My_Audit!A686)+Input!$A$8-1,"00"))</f>
        <v>W5074</v>
      </c>
      <c r="B687" s="40" t="str">
        <f>_xlfn.TEXTJOIN("-",TRUE,"ITD",Input!$A$2,A687)</f>
        <v>ITD-SHR11749-W5074</v>
      </c>
      <c r="C687" s="41" t="str" cm="1">
        <f t="array" ref="C687">IF(($Y687+$Z687+$AA687+$AD687)=0,"",IFERROR(_xlfn.LET(_xlpm.CSVVal,IF($Y687=0,"",INDEX(CSV!B$2:B$510,$Y687)),_xlpm.MacVal,IF($Z687=0,"",INDEX(Output_Mac!B$2:B$500,$Z687)),_xlpm.WinVal,IF($AD687=0,"",INDEX(Output_Win!B$2:B$243,$AD687)),_xlpm.MyAuditVal,IF($AA687=0,"",INDEX(My_Audit!B$2:B$456,$AA687)),_xlfn.IFS(_xlpm.MyAuditVal&lt;&gt;"",_xlpm.MyAuditVal,_xlpm.MacVal&lt;&gt;"",_xlpm.MacVal,_xlpm.WinVal&lt;&gt;"",_xlpm.WinVal,_xlpm.CSVVal&lt;&gt;"",_xlpm.CSVVal)),""))</f>
        <v/>
      </c>
      <c r="D687" s="41" t="str" cm="1">
        <f t="array" ref="D687">IF(($Y687+$Z687+$AA687+$AD687)=0,"",IFERROR(_xlfn.LET(_xlpm.CSVVal,IF($Y687=0,"",INDEX(CSV!C$2:C$510,$Y687)),_xlpm.MacVal,IF($Z687=0,"",INDEX(Output_Mac!D$2:D$500,$Z687)),_xlpm.WinVal,IF($AD687=0,"",INDEX(Output_Win!D$2:D$243,$AD687)),_xlpm.MyAuditVal,IF($AA687=0,"",INDEX(My_Audit!C$2:C$456,$AA687)),_xlfn.IFS(_xlpm.MyAuditVal&lt;&gt;"",_xlpm.MyAuditVal,_xlpm.MacVal&lt;&gt;"",_xlpm.MacVal,_xlpm.WinVal&lt;&gt;"",_xlpm.WinVal,_xlpm.CSVVal&lt;&gt;"",_xlpm.CSVVal)),""))</f>
        <v/>
      </c>
      <c r="E687" s="41" t="str" cm="1">
        <f t="array" ref="E687">IF(($Y687+$Z687+$AA687+$AD687)=0,"",IFERROR(_xlfn.LET(_xlpm.CSVVal,IF($Y687=0,"",INDEX(CSV!E$2:E$510,$Y687)),_xlpm.MacVal,IF($Z687=0,"",INDEX(Output_Mac!C$2:C$500,$Z687)),_xlpm.WinVal,IF($AD687=0,"",INDEX(Output_Win!C$2:C$243,$AD687)),_xlpm.MyAuditVal,IF($AA687=0,"",INDEX(My_Audit!D$2:D$456,$AA687)),_xlfn.IFS(_xlpm.MyAuditVal&lt;&gt;"",_xlpm.MyAuditVal,_xlpm.MacVal&lt;&gt;"",_xlpm.MacVal,_xlpm.WinVal&lt;&gt;"",_xlpm.WinVal,_xlpm.CSVVal&lt;&gt;"",_xlpm.CSVVal)),""))</f>
        <v/>
      </c>
      <c r="F687" s="41" t="str" cm="1">
        <f t="array" ref="F687">IF(($Y687+$Z687+$AA687+$AD687)=0,"",IFERROR(_xlfn.LET(_xlpm.CSVVal,IF($Y687=0,"",INDEX(CSV!F$2:F$510,$Y687)),_xlpm.MacVal,IF($Z687=0,"",INDEX(Output_Mac!E$2:E$500,$Z687)),_xlpm.WinVal,IF($AD687=0,"",INDEX(Output_Win!E$2:E$243,$AD687)),_xlpm.MyAuditVal,IF($AA687=0,"",INDEX(My_Audit!E$2:E$456,$AA687)),_xlfn.IFS(_xlpm.MyAuditVal&lt;&gt;"",_xlpm.MyAuditVal,_xlpm.MacVal&lt;&gt;"",_xlpm.MacVal,_xlpm.WinVal&lt;&gt;"",_xlpm.WinVal,_xlpm.CSVVal&lt;&gt;"",PROPER(_xlpm.CSVVal))),""))</f>
        <v/>
      </c>
      <c r="G687" s="41" t="str" cm="1">
        <f t="array" ref="G687">IF(($Y687+$Z687+$AA687+$AD687)=0,"",IFERROR(_xlfn.LET(_xlpm.CSVVal,IF($Y687=0,"",INDEX(CSV!G$2:G$510,$Y687)),_xlpm.MacVal,IF($Z687=0,"",INDEX(Output_Mac!G$2:G$500,$Z687)),_xlpm.WinVal,IF($AD687=0,"",INDEX(Output_Win!G$2:G$243,$AD687)),_xlpm.MyAuditVal,IF($AA687=0,"",INDEX(My_Audit!F$2:F$456,$AA687)),_xlfn.IFS(_xlpm.MyAuditVal&lt;&gt;"",_xlpm.MyAuditVal,_xlpm.MacVal&lt;&gt;"",_xlpm.MacVal,_xlpm.WinVal&lt;&gt;"",_xlpm.WinVal,_xlpm.CSVVal&lt;&gt;"",_xlpm.CSVVal)),""))</f>
        <v/>
      </c>
      <c r="H687" s="41" t="str" cm="1">
        <f t="array" ref="H687">IF($Z687&gt;0,INDEX(Output_Mac!H$2:H$500,$Z687),IF($AD687&gt;0,INDEX(Output_Win!H$2:H$243,$AD687),IF($AA687&gt;0,_xlfn.LET(_xlpm.MyAuditVal,INDEX(My_Audit!G$2:G$456,$AA687),IF(_xlpm.MyAuditVal=0,"",_xlpm.MyAuditVal)),"")))</f>
        <v/>
      </c>
      <c r="I687" s="41" t="str" cm="1">
        <f t="array" ref="I687">IF(($Y687+$Z687+$AA687+$AD687)=0,"",IFERROR(_xlfn.LET(_xlpm.CSVVal,IF($Y687=0,"",INDEX(CSV!H$2:H$510,$Y687)),_xlpm.MacVal,IF($Z687=0,"",INDEX(Output_Mac!I$2:I$500,$Z687)),_xlpm.WinVal,IF($AD687=0,"",INDEX(Output_Win!I$2:I$243,$AD687)),_xlpm.MyAuditVal,IF($AA687=0,"",INDEX(My_Audit!H$2:H$456,$AA687)),_xlfn.IFS(_xlpm.MyAuditVal&lt;&gt;"",_xlpm.MyAuditVal,_xlpm.MacVal&lt;&gt;"",_xlpm.MacVal,_xlpm.WinVal&lt;&gt;"",_xlpm.WinVal,_xlpm.CSVVal&lt;&gt;"",_xlpm.CSVVal)),""))</f>
        <v/>
      </c>
      <c r="J687" s="41" t="str" cm="1">
        <f t="array" ref="J687">IF(($Y687+$Z687+$AA687+$AD687)=0,"",IFERROR(_xlfn.LET(_xlpm.CSVVal,IF($Y687=0,"",INDEX(CSV!J$2:J$510,$Y687)),_xlpm.MacVal,IF($Z687=0,"",INDEX(Output_Mac!J$2:J$500,$Z687)),_xlpm.WinVal,IF($AD687=0,"",INDEX(Output_Win!J$2:J$243,$AD687)),_xlpm.MyAuditVal,IF($AA687=0,"",INDEX(My_Audit!I$2:I$456,$AA687)),_xlfn.IFS(_xlpm.MyAuditVal&lt;&gt;"",_xlpm.MyAuditVal,_xlpm.MacVal&lt;&gt;"",_xlpm.MacVal,_xlpm.WinVal&lt;&gt;"",_xlpm.WinVal,_xlpm.CSVVal&lt;&gt;"",_xlpm.CSVVal)),""))</f>
        <v/>
      </c>
      <c r="K687" s="41" t="str" cm="1">
        <f t="array" ref="K687">IF(($Y687+$Z687+$AA687+$AD687)=0,"",IFERROR(_xlfn.LET(_xlpm.CSVVal,IF($Y687=0,"",INDEX(CSV!N$2:N$510,$Y687)),_xlpm.MacVal,IF($Z687=0,"",INDEX(Output_Mac!L$2:L$500,$Z687)),_xlpm.WinVal,IF($AD687=0,"",INDEX(Output_Win!L$2:L$243,$AD687)),_xlpm.MyAuditVal,IF($AA687=0,"",INDEX(My_Audit!J$2:J$456,$AA687)),_xlfn.IFS(_xlpm.MyAuditVal&lt;&gt;"",_xlpm.MyAuditVal,_xlpm.MacVal&lt;&gt;"",_xlpm.MacVal,_xlpm.WinVal&lt;&gt;"",_xlpm.WinVal,_xlpm.CSVVal&lt;&gt;"",_xlpm.CSVVal)),""))</f>
        <v/>
      </c>
      <c r="L687" s="41" t="str" cm="1">
        <f t="array" ref="L687">IF(($Y687+$Z687+$AA687+$AD687)=0,"",IFERROR(_xlfn.LET(_xlpm.CSVVal,IF($Y687=0,"",INDEX(CSV!Q$2:Q$510,$Y687)),_xlpm.MacVal,IF($Z687=0,"",INDEX(Output_Mac!M$2:M$500,$Z687)),_xlpm.WinVal,IF($AD687=0,"",INDEX(Output_Win!M$2:M$243,$AD687)),_xlpm.MyAuditVal,IF($AA687=0,"",INDEX(My_Audit!K$2:K$456,$AA687)),_xlfn.IFS(_xlpm.MyAuditVal&lt;&gt;"",_xlpm.MyAuditVal,_xlpm.MacVal&lt;&gt;"",_xlpm.MacVal,_xlpm.WinVal&lt;&gt;"",_xlpm.WinVal,_xlpm.CSVVal&lt;&gt;"",_xlpm.CSVVal)),""))</f>
        <v/>
      </c>
      <c r="M687" s="41" t="str" cm="1">
        <f t="array" ref="M687">IF(($Y687+$Z687+$AA687+$AD687)=0,"",ExpandDiagCodes(_xlfn.TEXTJOIN(", ",TRUE,IF($AA687=0,"",INDEX(My_Audit!N$2:N$456,$AA687)),IF($Z687=0,"",INDEX(Output_Mac!S$2:S$500,$Z687)),IF($AD687=0,"",INDEX(Output_Win!S$2:S$243,$AD687)),IF($Y687=0,"",INDEX(CSV!AE$2:AE$510,$Y687)))))</f>
        <v/>
      </c>
      <c r="N687" s="41" t="str" cm="1">
        <f t="array" ref="N687">IF(($Y687+$Z687+$AA687+$AD687)=0,"",IFERROR(_xlfn.LET(_xlpm.CSVVal,IF($Y687=0,"",INDEX(CSV!AG$2:AG$510,$Y687)),_xlpm.MacVal,IF($Z687=0,"",INDEX(Output_Mac!T$2:T$500,$Z687)),_xlpm.WinVal,IF($AD687=0,"",INDEX(Output_Win!T$2:T$243,$AD687)),_xlpm.MyAuditVal,IF($AA687=0,"",INDEX(My_Audit!O$2:O$456,$AA687)),_xlfn.IFS(_xlpm.MyAuditVal&lt;&gt;"",_xlpm.MyAuditVal,_xlpm.MacVal&lt;&gt;"",_xlpm.MacVal,_xlpm.WinVal&lt;&gt;"",_xlpm.WinVal,_xlpm.CSVVal&lt;&gt;"",_xlpm.CSVVal)),""))</f>
        <v/>
      </c>
      <c r="O687" s="40" t="str" cm="1">
        <f t="array" ref="O687">IF($AB687=0,"",INDEX(My_Audit!P$2:P$456,$AB687))&amp;""</f>
        <v/>
      </c>
      <c r="P687" s="40"/>
      <c r="Q687" s="41" t="str">
        <f>IF(LEFT(N687,4)="Pass","Nist SP 800-88",My_Audit!R687)&amp;""</f>
        <v/>
      </c>
      <c r="R687" s="40"/>
      <c r="S687" s="40"/>
      <c r="T687" s="41" t="str" cm="1">
        <f t="array" ref="T687">IF($AC687=0,"",INDEX(Models!J$2:J$605,$AC687))</f>
        <v/>
      </c>
      <c r="U687" s="40"/>
      <c r="V687" s="40"/>
      <c r="W687" s="79" t="str" cm="1">
        <f t="array" ref="W687">IF(($Z687+$AA687+$AD687)=0,"",ExpandDiagCodes(_xlfn.TEXTJOIN(", ",TRUE,IF($AA687=0,"",INDEX(My_Audit!L$2:L$456,$AA687)),IF($Z687=0,"",INDEX(Output_Mac!AA$2:AA$500,$Z687)),IF($AD687=0,"",INDEX(Output_Win!AA$2:AA$243,$AD687)))))</f>
        <v/>
      </c>
      <c r="Y687" s="80">
        <f>IFERROR(MATCH($A687,CSV!$A$2:$A$510,0),0)</f>
        <v>0</v>
      </c>
      <c r="Z687" s="80">
        <f>IFERROR(MATCH($A687,Output_Mac!$A$2:$A$500,0),0)</f>
        <v>0</v>
      </c>
      <c r="AA687" s="80">
        <f>IFERROR(MATCH($A687,My_Audit!$A$2:$A$456,0),0)</f>
        <v>0</v>
      </c>
      <c r="AB687" s="80">
        <f>IFERROR(MATCH($C687,My_Audit!$B$2:$B$456,0),0)</f>
        <v>0</v>
      </c>
      <c r="AC687" s="80">
        <f>IFERROR(MATCH($E687,Models!$I$2:$I$605,0),0)</f>
        <v>0</v>
      </c>
      <c r="AD687" s="80">
        <f>IFERROR(MATCH($A687,Output_Win!$A$2:$A$243,0),0)</f>
        <v>0</v>
      </c>
    </row>
    <row r="688" spans="1:30">
      <c r="A688" s="40" t="str">
        <f>_xlfn.TEXTJOIN("",TRUE,Input!$A$4,TEXT(ROW(My_Audit!A687)+Input!$A$8-1,"00"))</f>
        <v>W5075</v>
      </c>
      <c r="B688" s="40" t="str">
        <f>_xlfn.TEXTJOIN("-",TRUE,"ITD",Input!$A$2,A688)</f>
        <v>ITD-SHR11749-W5075</v>
      </c>
      <c r="C688" s="41" t="str" cm="1">
        <f t="array" ref="C688">IF(($Y688+$Z688+$AA688+$AD688)=0,"",IFERROR(_xlfn.LET(_xlpm.CSVVal,IF($Y688=0,"",INDEX(CSV!B$2:B$510,$Y688)),_xlpm.MacVal,IF($Z688=0,"",INDEX(Output_Mac!B$2:B$500,$Z688)),_xlpm.WinVal,IF($AD688=0,"",INDEX(Output_Win!B$2:B$243,$AD688)),_xlpm.MyAuditVal,IF($AA688=0,"",INDEX(My_Audit!B$2:B$456,$AA688)),_xlfn.IFS(_xlpm.MyAuditVal&lt;&gt;"",_xlpm.MyAuditVal,_xlpm.MacVal&lt;&gt;"",_xlpm.MacVal,_xlpm.WinVal&lt;&gt;"",_xlpm.WinVal,_xlpm.CSVVal&lt;&gt;"",_xlpm.CSVVal)),""))</f>
        <v/>
      </c>
      <c r="D688" s="41" t="str" cm="1">
        <f t="array" ref="D688">IF(($Y688+$Z688+$AA688+$AD688)=0,"",IFERROR(_xlfn.LET(_xlpm.CSVVal,IF($Y688=0,"",INDEX(CSV!C$2:C$510,$Y688)),_xlpm.MacVal,IF($Z688=0,"",INDEX(Output_Mac!D$2:D$500,$Z688)),_xlpm.WinVal,IF($AD688=0,"",INDEX(Output_Win!D$2:D$243,$AD688)),_xlpm.MyAuditVal,IF($AA688=0,"",INDEX(My_Audit!C$2:C$456,$AA688)),_xlfn.IFS(_xlpm.MyAuditVal&lt;&gt;"",_xlpm.MyAuditVal,_xlpm.MacVal&lt;&gt;"",_xlpm.MacVal,_xlpm.WinVal&lt;&gt;"",_xlpm.WinVal,_xlpm.CSVVal&lt;&gt;"",_xlpm.CSVVal)),""))</f>
        <v/>
      </c>
      <c r="E688" s="41" t="str" cm="1">
        <f t="array" ref="E688">IF(($Y688+$Z688+$AA688+$AD688)=0,"",IFERROR(_xlfn.LET(_xlpm.CSVVal,IF($Y688=0,"",INDEX(CSV!E$2:E$510,$Y688)),_xlpm.MacVal,IF($Z688=0,"",INDEX(Output_Mac!C$2:C$500,$Z688)),_xlpm.WinVal,IF($AD688=0,"",INDEX(Output_Win!C$2:C$243,$AD688)),_xlpm.MyAuditVal,IF($AA688=0,"",INDEX(My_Audit!D$2:D$456,$AA688)),_xlfn.IFS(_xlpm.MyAuditVal&lt;&gt;"",_xlpm.MyAuditVal,_xlpm.MacVal&lt;&gt;"",_xlpm.MacVal,_xlpm.WinVal&lt;&gt;"",_xlpm.WinVal,_xlpm.CSVVal&lt;&gt;"",_xlpm.CSVVal)),""))</f>
        <v/>
      </c>
      <c r="F688" s="41" t="str" cm="1">
        <f t="array" ref="F688">IF(($Y688+$Z688+$AA688+$AD688)=0,"",IFERROR(_xlfn.LET(_xlpm.CSVVal,IF($Y688=0,"",INDEX(CSV!F$2:F$510,$Y688)),_xlpm.MacVal,IF($Z688=0,"",INDEX(Output_Mac!E$2:E$500,$Z688)),_xlpm.WinVal,IF($AD688=0,"",INDEX(Output_Win!E$2:E$243,$AD688)),_xlpm.MyAuditVal,IF($AA688=0,"",INDEX(My_Audit!E$2:E$456,$AA688)),_xlfn.IFS(_xlpm.MyAuditVal&lt;&gt;"",_xlpm.MyAuditVal,_xlpm.MacVal&lt;&gt;"",_xlpm.MacVal,_xlpm.WinVal&lt;&gt;"",_xlpm.WinVal,_xlpm.CSVVal&lt;&gt;"",PROPER(_xlpm.CSVVal))),""))</f>
        <v/>
      </c>
      <c r="G688" s="41" t="str" cm="1">
        <f t="array" ref="G688">IF(($Y688+$Z688+$AA688+$AD688)=0,"",IFERROR(_xlfn.LET(_xlpm.CSVVal,IF($Y688=0,"",INDEX(CSV!G$2:G$510,$Y688)),_xlpm.MacVal,IF($Z688=0,"",INDEX(Output_Mac!G$2:G$500,$Z688)),_xlpm.WinVal,IF($AD688=0,"",INDEX(Output_Win!G$2:G$243,$AD688)),_xlpm.MyAuditVal,IF($AA688=0,"",INDEX(My_Audit!F$2:F$456,$AA688)),_xlfn.IFS(_xlpm.MyAuditVal&lt;&gt;"",_xlpm.MyAuditVal,_xlpm.MacVal&lt;&gt;"",_xlpm.MacVal,_xlpm.WinVal&lt;&gt;"",_xlpm.WinVal,_xlpm.CSVVal&lt;&gt;"",_xlpm.CSVVal)),""))</f>
        <v/>
      </c>
      <c r="H688" s="41" t="str" cm="1">
        <f t="array" ref="H688">IF($Z688&gt;0,INDEX(Output_Mac!H$2:H$500,$Z688),IF($AD688&gt;0,INDEX(Output_Win!H$2:H$243,$AD688),IF($AA688&gt;0,_xlfn.LET(_xlpm.MyAuditVal,INDEX(My_Audit!G$2:G$456,$AA688),IF(_xlpm.MyAuditVal=0,"",_xlpm.MyAuditVal)),"")))</f>
        <v/>
      </c>
      <c r="I688" s="41" t="str" cm="1">
        <f t="array" ref="I688">IF(($Y688+$Z688+$AA688+$AD688)=0,"",IFERROR(_xlfn.LET(_xlpm.CSVVal,IF($Y688=0,"",INDEX(CSV!H$2:H$510,$Y688)),_xlpm.MacVal,IF($Z688=0,"",INDEX(Output_Mac!I$2:I$500,$Z688)),_xlpm.WinVal,IF($AD688=0,"",INDEX(Output_Win!I$2:I$243,$AD688)),_xlpm.MyAuditVal,IF($AA688=0,"",INDEX(My_Audit!H$2:H$456,$AA688)),_xlfn.IFS(_xlpm.MyAuditVal&lt;&gt;"",_xlpm.MyAuditVal,_xlpm.MacVal&lt;&gt;"",_xlpm.MacVal,_xlpm.WinVal&lt;&gt;"",_xlpm.WinVal,_xlpm.CSVVal&lt;&gt;"",_xlpm.CSVVal)),""))</f>
        <v/>
      </c>
      <c r="J688" s="41" t="str" cm="1">
        <f t="array" ref="J688">IF(($Y688+$Z688+$AA688+$AD688)=0,"",IFERROR(_xlfn.LET(_xlpm.CSVVal,IF($Y688=0,"",INDEX(CSV!J$2:J$510,$Y688)),_xlpm.MacVal,IF($Z688=0,"",INDEX(Output_Mac!J$2:J$500,$Z688)),_xlpm.WinVal,IF($AD688=0,"",INDEX(Output_Win!J$2:J$243,$AD688)),_xlpm.MyAuditVal,IF($AA688=0,"",INDEX(My_Audit!I$2:I$456,$AA688)),_xlfn.IFS(_xlpm.MyAuditVal&lt;&gt;"",_xlpm.MyAuditVal,_xlpm.MacVal&lt;&gt;"",_xlpm.MacVal,_xlpm.WinVal&lt;&gt;"",_xlpm.WinVal,_xlpm.CSVVal&lt;&gt;"",_xlpm.CSVVal)),""))</f>
        <v/>
      </c>
      <c r="K688" s="41" t="str" cm="1">
        <f t="array" ref="K688">IF(($Y688+$Z688+$AA688+$AD688)=0,"",IFERROR(_xlfn.LET(_xlpm.CSVVal,IF($Y688=0,"",INDEX(CSV!N$2:N$510,$Y688)),_xlpm.MacVal,IF($Z688=0,"",INDEX(Output_Mac!L$2:L$500,$Z688)),_xlpm.WinVal,IF($AD688=0,"",INDEX(Output_Win!L$2:L$243,$AD688)),_xlpm.MyAuditVal,IF($AA688=0,"",INDEX(My_Audit!J$2:J$456,$AA688)),_xlfn.IFS(_xlpm.MyAuditVal&lt;&gt;"",_xlpm.MyAuditVal,_xlpm.MacVal&lt;&gt;"",_xlpm.MacVal,_xlpm.WinVal&lt;&gt;"",_xlpm.WinVal,_xlpm.CSVVal&lt;&gt;"",_xlpm.CSVVal)),""))</f>
        <v/>
      </c>
      <c r="L688" s="41" t="str" cm="1">
        <f t="array" ref="L688">IF(($Y688+$Z688+$AA688+$AD688)=0,"",IFERROR(_xlfn.LET(_xlpm.CSVVal,IF($Y688=0,"",INDEX(CSV!Q$2:Q$510,$Y688)),_xlpm.MacVal,IF($Z688=0,"",INDEX(Output_Mac!M$2:M$500,$Z688)),_xlpm.WinVal,IF($AD688=0,"",INDEX(Output_Win!M$2:M$243,$AD688)),_xlpm.MyAuditVal,IF($AA688=0,"",INDEX(My_Audit!K$2:K$456,$AA688)),_xlfn.IFS(_xlpm.MyAuditVal&lt;&gt;"",_xlpm.MyAuditVal,_xlpm.MacVal&lt;&gt;"",_xlpm.MacVal,_xlpm.WinVal&lt;&gt;"",_xlpm.WinVal,_xlpm.CSVVal&lt;&gt;"",_xlpm.CSVVal)),""))</f>
        <v/>
      </c>
      <c r="M688" s="41" t="str" cm="1">
        <f t="array" ref="M688">IF(($Y688+$Z688+$AA688+$AD688)=0,"",ExpandDiagCodes(_xlfn.TEXTJOIN(", ",TRUE,IF($AA688=0,"",INDEX(My_Audit!N$2:N$456,$AA688)),IF($Z688=0,"",INDEX(Output_Mac!S$2:S$500,$Z688)),IF($AD688=0,"",INDEX(Output_Win!S$2:S$243,$AD688)),IF($Y688=0,"",INDEX(CSV!AE$2:AE$510,$Y688)))))</f>
        <v/>
      </c>
      <c r="N688" s="41" t="str" cm="1">
        <f t="array" ref="N688">IF(($Y688+$Z688+$AA688+$AD688)=0,"",IFERROR(_xlfn.LET(_xlpm.CSVVal,IF($Y688=0,"",INDEX(CSV!AG$2:AG$510,$Y688)),_xlpm.MacVal,IF($Z688=0,"",INDEX(Output_Mac!T$2:T$500,$Z688)),_xlpm.WinVal,IF($AD688=0,"",INDEX(Output_Win!T$2:T$243,$AD688)),_xlpm.MyAuditVal,IF($AA688=0,"",INDEX(My_Audit!O$2:O$456,$AA688)),_xlfn.IFS(_xlpm.MyAuditVal&lt;&gt;"",_xlpm.MyAuditVal,_xlpm.MacVal&lt;&gt;"",_xlpm.MacVal,_xlpm.WinVal&lt;&gt;"",_xlpm.WinVal,_xlpm.CSVVal&lt;&gt;"",_xlpm.CSVVal)),""))</f>
        <v/>
      </c>
      <c r="O688" s="40" t="str" cm="1">
        <f t="array" ref="O688">IF($AB688=0,"",INDEX(My_Audit!P$2:P$456,$AB688))&amp;""</f>
        <v/>
      </c>
      <c r="P688" s="40"/>
      <c r="Q688" s="41" t="str">
        <f>IF(LEFT(N688,4)="Pass","Nist SP 800-88",My_Audit!R688)&amp;""</f>
        <v/>
      </c>
      <c r="R688" s="40"/>
      <c r="S688" s="40"/>
      <c r="T688" s="41" t="str" cm="1">
        <f t="array" ref="T688">IF($AC688=0,"",INDEX(Models!J$2:J$605,$AC688))</f>
        <v/>
      </c>
      <c r="U688" s="40"/>
      <c r="V688" s="40"/>
      <c r="W688" s="79" t="str" cm="1">
        <f t="array" ref="W688">IF(($Z688+$AA688+$AD688)=0,"",ExpandDiagCodes(_xlfn.TEXTJOIN(", ",TRUE,IF($AA688=0,"",INDEX(My_Audit!L$2:L$456,$AA688)),IF($Z688=0,"",INDEX(Output_Mac!AA$2:AA$500,$Z688)),IF($AD688=0,"",INDEX(Output_Win!AA$2:AA$243,$AD688)))))</f>
        <v/>
      </c>
      <c r="Y688" s="80">
        <f>IFERROR(MATCH($A688,CSV!$A$2:$A$510,0),0)</f>
        <v>0</v>
      </c>
      <c r="Z688" s="80">
        <f>IFERROR(MATCH($A688,Output_Mac!$A$2:$A$500,0),0)</f>
        <v>0</v>
      </c>
      <c r="AA688" s="80">
        <f>IFERROR(MATCH($A688,My_Audit!$A$2:$A$456,0),0)</f>
        <v>0</v>
      </c>
      <c r="AB688" s="80">
        <f>IFERROR(MATCH($C688,My_Audit!$B$2:$B$456,0),0)</f>
        <v>0</v>
      </c>
      <c r="AC688" s="80">
        <f>IFERROR(MATCH($E688,Models!$I$2:$I$605,0),0)</f>
        <v>0</v>
      </c>
      <c r="AD688" s="80">
        <f>IFERROR(MATCH($A688,Output_Win!$A$2:$A$243,0),0)</f>
        <v>0</v>
      </c>
    </row>
    <row r="689" spans="1:30">
      <c r="A689" s="40" t="str">
        <f>_xlfn.TEXTJOIN("",TRUE,Input!$A$4,TEXT(ROW(My_Audit!A688)+Input!$A$8-1,"00"))</f>
        <v>W5076</v>
      </c>
      <c r="B689" s="40" t="str">
        <f>_xlfn.TEXTJOIN("-",TRUE,"ITD",Input!$A$2,A689)</f>
        <v>ITD-SHR11749-W5076</v>
      </c>
      <c r="C689" s="41" t="str" cm="1">
        <f t="array" ref="C689">IF(($Y689+$Z689+$AA689+$AD689)=0,"",IFERROR(_xlfn.LET(_xlpm.CSVVal,IF($Y689=0,"",INDEX(CSV!B$2:B$510,$Y689)),_xlpm.MacVal,IF($Z689=0,"",INDEX(Output_Mac!B$2:B$500,$Z689)),_xlpm.WinVal,IF($AD689=0,"",INDEX(Output_Win!B$2:B$243,$AD689)),_xlpm.MyAuditVal,IF($AA689=0,"",INDEX(My_Audit!B$2:B$456,$AA689)),_xlfn.IFS(_xlpm.MyAuditVal&lt;&gt;"",_xlpm.MyAuditVal,_xlpm.MacVal&lt;&gt;"",_xlpm.MacVal,_xlpm.WinVal&lt;&gt;"",_xlpm.WinVal,_xlpm.CSVVal&lt;&gt;"",_xlpm.CSVVal)),""))</f>
        <v/>
      </c>
      <c r="D689" s="41" t="str" cm="1">
        <f t="array" ref="D689">IF(($Y689+$Z689+$AA689+$AD689)=0,"",IFERROR(_xlfn.LET(_xlpm.CSVVal,IF($Y689=0,"",INDEX(CSV!C$2:C$510,$Y689)),_xlpm.MacVal,IF($Z689=0,"",INDEX(Output_Mac!D$2:D$500,$Z689)),_xlpm.WinVal,IF($AD689=0,"",INDEX(Output_Win!D$2:D$243,$AD689)),_xlpm.MyAuditVal,IF($AA689=0,"",INDEX(My_Audit!C$2:C$456,$AA689)),_xlfn.IFS(_xlpm.MyAuditVal&lt;&gt;"",_xlpm.MyAuditVal,_xlpm.MacVal&lt;&gt;"",_xlpm.MacVal,_xlpm.WinVal&lt;&gt;"",_xlpm.WinVal,_xlpm.CSVVal&lt;&gt;"",_xlpm.CSVVal)),""))</f>
        <v/>
      </c>
      <c r="E689" s="41" t="str" cm="1">
        <f t="array" ref="E689">IF(($Y689+$Z689+$AA689+$AD689)=0,"",IFERROR(_xlfn.LET(_xlpm.CSVVal,IF($Y689=0,"",INDEX(CSV!E$2:E$510,$Y689)),_xlpm.MacVal,IF($Z689=0,"",INDEX(Output_Mac!C$2:C$500,$Z689)),_xlpm.WinVal,IF($AD689=0,"",INDEX(Output_Win!C$2:C$243,$AD689)),_xlpm.MyAuditVal,IF($AA689=0,"",INDEX(My_Audit!D$2:D$456,$AA689)),_xlfn.IFS(_xlpm.MyAuditVal&lt;&gt;"",_xlpm.MyAuditVal,_xlpm.MacVal&lt;&gt;"",_xlpm.MacVal,_xlpm.WinVal&lt;&gt;"",_xlpm.WinVal,_xlpm.CSVVal&lt;&gt;"",_xlpm.CSVVal)),""))</f>
        <v/>
      </c>
      <c r="F689" s="41" t="str" cm="1">
        <f t="array" ref="F689">IF(($Y689+$Z689+$AA689+$AD689)=0,"",IFERROR(_xlfn.LET(_xlpm.CSVVal,IF($Y689=0,"",INDEX(CSV!F$2:F$510,$Y689)),_xlpm.MacVal,IF($Z689=0,"",INDEX(Output_Mac!E$2:E$500,$Z689)),_xlpm.WinVal,IF($AD689=0,"",INDEX(Output_Win!E$2:E$243,$AD689)),_xlpm.MyAuditVal,IF($AA689=0,"",INDEX(My_Audit!E$2:E$456,$AA689)),_xlfn.IFS(_xlpm.MyAuditVal&lt;&gt;"",_xlpm.MyAuditVal,_xlpm.MacVal&lt;&gt;"",_xlpm.MacVal,_xlpm.WinVal&lt;&gt;"",_xlpm.WinVal,_xlpm.CSVVal&lt;&gt;"",PROPER(_xlpm.CSVVal))),""))</f>
        <v/>
      </c>
      <c r="G689" s="41" t="str" cm="1">
        <f t="array" ref="G689">IF(($Y689+$Z689+$AA689+$AD689)=0,"",IFERROR(_xlfn.LET(_xlpm.CSVVal,IF($Y689=0,"",INDEX(CSV!G$2:G$510,$Y689)),_xlpm.MacVal,IF($Z689=0,"",INDEX(Output_Mac!G$2:G$500,$Z689)),_xlpm.WinVal,IF($AD689=0,"",INDEX(Output_Win!G$2:G$243,$AD689)),_xlpm.MyAuditVal,IF($AA689=0,"",INDEX(My_Audit!F$2:F$456,$AA689)),_xlfn.IFS(_xlpm.MyAuditVal&lt;&gt;"",_xlpm.MyAuditVal,_xlpm.MacVal&lt;&gt;"",_xlpm.MacVal,_xlpm.WinVal&lt;&gt;"",_xlpm.WinVal,_xlpm.CSVVal&lt;&gt;"",_xlpm.CSVVal)),""))</f>
        <v/>
      </c>
      <c r="H689" s="41" t="str" cm="1">
        <f t="array" ref="H689">IF($Z689&gt;0,INDEX(Output_Mac!H$2:H$500,$Z689),IF($AD689&gt;0,INDEX(Output_Win!H$2:H$243,$AD689),IF($AA689&gt;0,_xlfn.LET(_xlpm.MyAuditVal,INDEX(My_Audit!G$2:G$456,$AA689),IF(_xlpm.MyAuditVal=0,"",_xlpm.MyAuditVal)),"")))</f>
        <v/>
      </c>
      <c r="I689" s="41" t="str" cm="1">
        <f t="array" ref="I689">IF(($Y689+$Z689+$AA689+$AD689)=0,"",IFERROR(_xlfn.LET(_xlpm.CSVVal,IF($Y689=0,"",INDEX(CSV!H$2:H$510,$Y689)),_xlpm.MacVal,IF($Z689=0,"",INDEX(Output_Mac!I$2:I$500,$Z689)),_xlpm.WinVal,IF($AD689=0,"",INDEX(Output_Win!I$2:I$243,$AD689)),_xlpm.MyAuditVal,IF($AA689=0,"",INDEX(My_Audit!H$2:H$456,$AA689)),_xlfn.IFS(_xlpm.MyAuditVal&lt;&gt;"",_xlpm.MyAuditVal,_xlpm.MacVal&lt;&gt;"",_xlpm.MacVal,_xlpm.WinVal&lt;&gt;"",_xlpm.WinVal,_xlpm.CSVVal&lt;&gt;"",_xlpm.CSVVal)),""))</f>
        <v/>
      </c>
      <c r="J689" s="41" t="str" cm="1">
        <f t="array" ref="J689">IF(($Y689+$Z689+$AA689+$AD689)=0,"",IFERROR(_xlfn.LET(_xlpm.CSVVal,IF($Y689=0,"",INDEX(CSV!J$2:J$510,$Y689)),_xlpm.MacVal,IF($Z689=0,"",INDEX(Output_Mac!J$2:J$500,$Z689)),_xlpm.WinVal,IF($AD689=0,"",INDEX(Output_Win!J$2:J$243,$AD689)),_xlpm.MyAuditVal,IF($AA689=0,"",INDEX(My_Audit!I$2:I$456,$AA689)),_xlfn.IFS(_xlpm.MyAuditVal&lt;&gt;"",_xlpm.MyAuditVal,_xlpm.MacVal&lt;&gt;"",_xlpm.MacVal,_xlpm.WinVal&lt;&gt;"",_xlpm.WinVal,_xlpm.CSVVal&lt;&gt;"",_xlpm.CSVVal)),""))</f>
        <v/>
      </c>
      <c r="K689" s="41" t="str" cm="1">
        <f t="array" ref="K689">IF(($Y689+$Z689+$AA689+$AD689)=0,"",IFERROR(_xlfn.LET(_xlpm.CSVVal,IF($Y689=0,"",INDEX(CSV!N$2:N$510,$Y689)),_xlpm.MacVal,IF($Z689=0,"",INDEX(Output_Mac!L$2:L$500,$Z689)),_xlpm.WinVal,IF($AD689=0,"",INDEX(Output_Win!L$2:L$243,$AD689)),_xlpm.MyAuditVal,IF($AA689=0,"",INDEX(My_Audit!J$2:J$456,$AA689)),_xlfn.IFS(_xlpm.MyAuditVal&lt;&gt;"",_xlpm.MyAuditVal,_xlpm.MacVal&lt;&gt;"",_xlpm.MacVal,_xlpm.WinVal&lt;&gt;"",_xlpm.WinVal,_xlpm.CSVVal&lt;&gt;"",_xlpm.CSVVal)),""))</f>
        <v/>
      </c>
      <c r="L689" s="41" t="str" cm="1">
        <f t="array" ref="L689">IF(($Y689+$Z689+$AA689+$AD689)=0,"",IFERROR(_xlfn.LET(_xlpm.CSVVal,IF($Y689=0,"",INDEX(CSV!Q$2:Q$510,$Y689)),_xlpm.MacVal,IF($Z689=0,"",INDEX(Output_Mac!M$2:M$500,$Z689)),_xlpm.WinVal,IF($AD689=0,"",INDEX(Output_Win!M$2:M$243,$AD689)),_xlpm.MyAuditVal,IF($AA689=0,"",INDEX(My_Audit!K$2:K$456,$AA689)),_xlfn.IFS(_xlpm.MyAuditVal&lt;&gt;"",_xlpm.MyAuditVal,_xlpm.MacVal&lt;&gt;"",_xlpm.MacVal,_xlpm.WinVal&lt;&gt;"",_xlpm.WinVal,_xlpm.CSVVal&lt;&gt;"",_xlpm.CSVVal)),""))</f>
        <v/>
      </c>
      <c r="M689" s="41" t="str" cm="1">
        <f t="array" ref="M689">IF(($Y689+$Z689+$AA689+$AD689)=0,"",ExpandDiagCodes(_xlfn.TEXTJOIN(", ",TRUE,IF($AA689=0,"",INDEX(My_Audit!N$2:N$456,$AA689)),IF($Z689=0,"",INDEX(Output_Mac!S$2:S$500,$Z689)),IF($AD689=0,"",INDEX(Output_Win!S$2:S$243,$AD689)),IF($Y689=0,"",INDEX(CSV!AE$2:AE$510,$Y689)))))</f>
        <v/>
      </c>
      <c r="N689" s="41" t="str" cm="1">
        <f t="array" ref="N689">IF(($Y689+$Z689+$AA689+$AD689)=0,"",IFERROR(_xlfn.LET(_xlpm.CSVVal,IF($Y689=0,"",INDEX(CSV!AG$2:AG$510,$Y689)),_xlpm.MacVal,IF($Z689=0,"",INDEX(Output_Mac!T$2:T$500,$Z689)),_xlpm.WinVal,IF($AD689=0,"",INDEX(Output_Win!T$2:T$243,$AD689)),_xlpm.MyAuditVal,IF($AA689=0,"",INDEX(My_Audit!O$2:O$456,$AA689)),_xlfn.IFS(_xlpm.MyAuditVal&lt;&gt;"",_xlpm.MyAuditVal,_xlpm.MacVal&lt;&gt;"",_xlpm.MacVal,_xlpm.WinVal&lt;&gt;"",_xlpm.WinVal,_xlpm.CSVVal&lt;&gt;"",_xlpm.CSVVal)),""))</f>
        <v/>
      </c>
      <c r="O689" s="40" t="str" cm="1">
        <f t="array" ref="O689">IF($AB689=0,"",INDEX(My_Audit!P$2:P$456,$AB689))&amp;""</f>
        <v/>
      </c>
      <c r="P689" s="40"/>
      <c r="Q689" s="41" t="str">
        <f>IF(LEFT(N689,4)="Pass","Nist SP 800-88",My_Audit!R689)&amp;""</f>
        <v/>
      </c>
      <c r="R689" s="40"/>
      <c r="S689" s="40"/>
      <c r="T689" s="41" t="str" cm="1">
        <f t="array" ref="T689">IF($AC689=0,"",INDEX(Models!J$2:J$605,$AC689))</f>
        <v/>
      </c>
      <c r="U689" s="40"/>
      <c r="V689" s="40"/>
      <c r="W689" s="79" t="str" cm="1">
        <f t="array" ref="W689">IF(($Z689+$AA689+$AD689)=0,"",ExpandDiagCodes(_xlfn.TEXTJOIN(", ",TRUE,IF($AA689=0,"",INDEX(My_Audit!L$2:L$456,$AA689)),IF($Z689=0,"",INDEX(Output_Mac!AA$2:AA$500,$Z689)),IF($AD689=0,"",INDEX(Output_Win!AA$2:AA$243,$AD689)))))</f>
        <v/>
      </c>
      <c r="Y689" s="80">
        <f>IFERROR(MATCH($A689,CSV!$A$2:$A$510,0),0)</f>
        <v>0</v>
      </c>
      <c r="Z689" s="80">
        <f>IFERROR(MATCH($A689,Output_Mac!$A$2:$A$500,0),0)</f>
        <v>0</v>
      </c>
      <c r="AA689" s="80">
        <f>IFERROR(MATCH($A689,My_Audit!$A$2:$A$456,0),0)</f>
        <v>0</v>
      </c>
      <c r="AB689" s="80">
        <f>IFERROR(MATCH($C689,My_Audit!$B$2:$B$456,0),0)</f>
        <v>0</v>
      </c>
      <c r="AC689" s="80">
        <f>IFERROR(MATCH($E689,Models!$I$2:$I$605,0),0)</f>
        <v>0</v>
      </c>
      <c r="AD689" s="80">
        <f>IFERROR(MATCH($A689,Output_Win!$A$2:$A$243,0),0)</f>
        <v>0</v>
      </c>
    </row>
    <row r="690" spans="1:30">
      <c r="A690" s="40" t="str">
        <f>_xlfn.TEXTJOIN("",TRUE,Input!$A$4,TEXT(ROW(My_Audit!A689)+Input!$A$8-1,"00"))</f>
        <v>W5077</v>
      </c>
      <c r="B690" s="40" t="str">
        <f>_xlfn.TEXTJOIN("-",TRUE,"ITD",Input!$A$2,A690)</f>
        <v>ITD-SHR11749-W5077</v>
      </c>
      <c r="C690" s="41" t="str" cm="1">
        <f t="array" ref="C690">IF(($Y690+$Z690+$AA690+$AD690)=0,"",IFERROR(_xlfn.LET(_xlpm.CSVVal,IF($Y690=0,"",INDEX(CSV!B$2:B$510,$Y690)),_xlpm.MacVal,IF($Z690=0,"",INDEX(Output_Mac!B$2:B$500,$Z690)),_xlpm.WinVal,IF($AD690=0,"",INDEX(Output_Win!B$2:B$243,$AD690)),_xlpm.MyAuditVal,IF($AA690=0,"",INDEX(My_Audit!B$2:B$456,$AA690)),_xlfn.IFS(_xlpm.MyAuditVal&lt;&gt;"",_xlpm.MyAuditVal,_xlpm.MacVal&lt;&gt;"",_xlpm.MacVal,_xlpm.WinVal&lt;&gt;"",_xlpm.WinVal,_xlpm.CSVVal&lt;&gt;"",_xlpm.CSVVal)),""))</f>
        <v/>
      </c>
      <c r="D690" s="41" t="str" cm="1">
        <f t="array" ref="D690">IF(($Y690+$Z690+$AA690+$AD690)=0,"",IFERROR(_xlfn.LET(_xlpm.CSVVal,IF($Y690=0,"",INDEX(CSV!C$2:C$510,$Y690)),_xlpm.MacVal,IF($Z690=0,"",INDEX(Output_Mac!D$2:D$500,$Z690)),_xlpm.WinVal,IF($AD690=0,"",INDEX(Output_Win!D$2:D$243,$AD690)),_xlpm.MyAuditVal,IF($AA690=0,"",INDEX(My_Audit!C$2:C$456,$AA690)),_xlfn.IFS(_xlpm.MyAuditVal&lt;&gt;"",_xlpm.MyAuditVal,_xlpm.MacVal&lt;&gt;"",_xlpm.MacVal,_xlpm.WinVal&lt;&gt;"",_xlpm.WinVal,_xlpm.CSVVal&lt;&gt;"",_xlpm.CSVVal)),""))</f>
        <v/>
      </c>
      <c r="E690" s="41" t="str" cm="1">
        <f t="array" ref="E690">IF(($Y690+$Z690+$AA690+$AD690)=0,"",IFERROR(_xlfn.LET(_xlpm.CSVVal,IF($Y690=0,"",INDEX(CSV!E$2:E$510,$Y690)),_xlpm.MacVal,IF($Z690=0,"",INDEX(Output_Mac!C$2:C$500,$Z690)),_xlpm.WinVal,IF($AD690=0,"",INDEX(Output_Win!C$2:C$243,$AD690)),_xlpm.MyAuditVal,IF($AA690=0,"",INDEX(My_Audit!D$2:D$456,$AA690)),_xlfn.IFS(_xlpm.MyAuditVal&lt;&gt;"",_xlpm.MyAuditVal,_xlpm.MacVal&lt;&gt;"",_xlpm.MacVal,_xlpm.WinVal&lt;&gt;"",_xlpm.WinVal,_xlpm.CSVVal&lt;&gt;"",_xlpm.CSVVal)),""))</f>
        <v/>
      </c>
      <c r="F690" s="41" t="str" cm="1">
        <f t="array" ref="F690">IF(($Y690+$Z690+$AA690+$AD690)=0,"",IFERROR(_xlfn.LET(_xlpm.CSVVal,IF($Y690=0,"",INDEX(CSV!F$2:F$510,$Y690)),_xlpm.MacVal,IF($Z690=0,"",INDEX(Output_Mac!E$2:E$500,$Z690)),_xlpm.WinVal,IF($AD690=0,"",INDEX(Output_Win!E$2:E$243,$AD690)),_xlpm.MyAuditVal,IF($AA690=0,"",INDEX(My_Audit!E$2:E$456,$AA690)),_xlfn.IFS(_xlpm.MyAuditVal&lt;&gt;"",_xlpm.MyAuditVal,_xlpm.MacVal&lt;&gt;"",_xlpm.MacVal,_xlpm.WinVal&lt;&gt;"",_xlpm.WinVal,_xlpm.CSVVal&lt;&gt;"",PROPER(_xlpm.CSVVal))),""))</f>
        <v/>
      </c>
      <c r="G690" s="41" t="str" cm="1">
        <f t="array" ref="G690">IF(($Y690+$Z690+$AA690+$AD690)=0,"",IFERROR(_xlfn.LET(_xlpm.CSVVal,IF($Y690=0,"",INDEX(CSV!G$2:G$510,$Y690)),_xlpm.MacVal,IF($Z690=0,"",INDEX(Output_Mac!G$2:G$500,$Z690)),_xlpm.WinVal,IF($AD690=0,"",INDEX(Output_Win!G$2:G$243,$AD690)),_xlpm.MyAuditVal,IF($AA690=0,"",INDEX(My_Audit!F$2:F$456,$AA690)),_xlfn.IFS(_xlpm.MyAuditVal&lt;&gt;"",_xlpm.MyAuditVal,_xlpm.MacVal&lt;&gt;"",_xlpm.MacVal,_xlpm.WinVal&lt;&gt;"",_xlpm.WinVal,_xlpm.CSVVal&lt;&gt;"",_xlpm.CSVVal)),""))</f>
        <v/>
      </c>
      <c r="H690" s="41" t="str" cm="1">
        <f t="array" ref="H690">IF($Z690&gt;0,INDEX(Output_Mac!H$2:H$500,$Z690),IF($AD690&gt;0,INDEX(Output_Win!H$2:H$243,$AD690),IF($AA690&gt;0,_xlfn.LET(_xlpm.MyAuditVal,INDEX(My_Audit!G$2:G$456,$AA690),IF(_xlpm.MyAuditVal=0,"",_xlpm.MyAuditVal)),"")))</f>
        <v/>
      </c>
      <c r="I690" s="41" t="str" cm="1">
        <f t="array" ref="I690">IF(($Y690+$Z690+$AA690+$AD690)=0,"",IFERROR(_xlfn.LET(_xlpm.CSVVal,IF($Y690=0,"",INDEX(CSV!H$2:H$510,$Y690)),_xlpm.MacVal,IF($Z690=0,"",INDEX(Output_Mac!I$2:I$500,$Z690)),_xlpm.WinVal,IF($AD690=0,"",INDEX(Output_Win!I$2:I$243,$AD690)),_xlpm.MyAuditVal,IF($AA690=0,"",INDEX(My_Audit!H$2:H$456,$AA690)),_xlfn.IFS(_xlpm.MyAuditVal&lt;&gt;"",_xlpm.MyAuditVal,_xlpm.MacVal&lt;&gt;"",_xlpm.MacVal,_xlpm.WinVal&lt;&gt;"",_xlpm.WinVal,_xlpm.CSVVal&lt;&gt;"",_xlpm.CSVVal)),""))</f>
        <v/>
      </c>
      <c r="J690" s="41" t="str" cm="1">
        <f t="array" ref="J690">IF(($Y690+$Z690+$AA690+$AD690)=0,"",IFERROR(_xlfn.LET(_xlpm.CSVVal,IF($Y690=0,"",INDEX(CSV!J$2:J$510,$Y690)),_xlpm.MacVal,IF($Z690=0,"",INDEX(Output_Mac!J$2:J$500,$Z690)),_xlpm.WinVal,IF($AD690=0,"",INDEX(Output_Win!J$2:J$243,$AD690)),_xlpm.MyAuditVal,IF($AA690=0,"",INDEX(My_Audit!I$2:I$456,$AA690)),_xlfn.IFS(_xlpm.MyAuditVal&lt;&gt;"",_xlpm.MyAuditVal,_xlpm.MacVal&lt;&gt;"",_xlpm.MacVal,_xlpm.WinVal&lt;&gt;"",_xlpm.WinVal,_xlpm.CSVVal&lt;&gt;"",_xlpm.CSVVal)),""))</f>
        <v/>
      </c>
      <c r="K690" s="41" t="str" cm="1">
        <f t="array" ref="K690">IF(($Y690+$Z690+$AA690+$AD690)=0,"",IFERROR(_xlfn.LET(_xlpm.CSVVal,IF($Y690=0,"",INDEX(CSV!N$2:N$510,$Y690)),_xlpm.MacVal,IF($Z690=0,"",INDEX(Output_Mac!L$2:L$500,$Z690)),_xlpm.WinVal,IF($AD690=0,"",INDEX(Output_Win!L$2:L$243,$AD690)),_xlpm.MyAuditVal,IF($AA690=0,"",INDEX(My_Audit!J$2:J$456,$AA690)),_xlfn.IFS(_xlpm.MyAuditVal&lt;&gt;"",_xlpm.MyAuditVal,_xlpm.MacVal&lt;&gt;"",_xlpm.MacVal,_xlpm.WinVal&lt;&gt;"",_xlpm.WinVal,_xlpm.CSVVal&lt;&gt;"",_xlpm.CSVVal)),""))</f>
        <v/>
      </c>
      <c r="L690" s="41" t="str" cm="1">
        <f t="array" ref="L690">IF(($Y690+$Z690+$AA690+$AD690)=0,"",IFERROR(_xlfn.LET(_xlpm.CSVVal,IF($Y690=0,"",INDEX(CSV!Q$2:Q$510,$Y690)),_xlpm.MacVal,IF($Z690=0,"",INDEX(Output_Mac!M$2:M$500,$Z690)),_xlpm.WinVal,IF($AD690=0,"",INDEX(Output_Win!M$2:M$243,$AD690)),_xlpm.MyAuditVal,IF($AA690=0,"",INDEX(My_Audit!K$2:K$456,$AA690)),_xlfn.IFS(_xlpm.MyAuditVal&lt;&gt;"",_xlpm.MyAuditVal,_xlpm.MacVal&lt;&gt;"",_xlpm.MacVal,_xlpm.WinVal&lt;&gt;"",_xlpm.WinVal,_xlpm.CSVVal&lt;&gt;"",_xlpm.CSVVal)),""))</f>
        <v/>
      </c>
      <c r="M690" s="41" t="str" cm="1">
        <f t="array" ref="M690">IF(($Y690+$Z690+$AA690+$AD690)=0,"",ExpandDiagCodes(_xlfn.TEXTJOIN(", ",TRUE,IF($AA690=0,"",INDEX(My_Audit!N$2:N$456,$AA690)),IF($Z690=0,"",INDEX(Output_Mac!S$2:S$500,$Z690)),IF($AD690=0,"",INDEX(Output_Win!S$2:S$243,$AD690)),IF($Y690=0,"",INDEX(CSV!AE$2:AE$510,$Y690)))))</f>
        <v/>
      </c>
      <c r="N690" s="41" t="str" cm="1">
        <f t="array" ref="N690">IF(($Y690+$Z690+$AA690+$AD690)=0,"",IFERROR(_xlfn.LET(_xlpm.CSVVal,IF($Y690=0,"",INDEX(CSV!AG$2:AG$510,$Y690)),_xlpm.MacVal,IF($Z690=0,"",INDEX(Output_Mac!T$2:T$500,$Z690)),_xlpm.WinVal,IF($AD690=0,"",INDEX(Output_Win!T$2:T$243,$AD690)),_xlpm.MyAuditVal,IF($AA690=0,"",INDEX(My_Audit!O$2:O$456,$AA690)),_xlfn.IFS(_xlpm.MyAuditVal&lt;&gt;"",_xlpm.MyAuditVal,_xlpm.MacVal&lt;&gt;"",_xlpm.MacVal,_xlpm.WinVal&lt;&gt;"",_xlpm.WinVal,_xlpm.CSVVal&lt;&gt;"",_xlpm.CSVVal)),""))</f>
        <v/>
      </c>
      <c r="O690" s="40" t="str" cm="1">
        <f t="array" ref="O690">IF($AB690=0,"",INDEX(My_Audit!P$2:P$456,$AB690))&amp;""</f>
        <v/>
      </c>
      <c r="P690" s="40"/>
      <c r="Q690" s="41" t="str">
        <f>IF(LEFT(N690,4)="Pass","Nist SP 800-88",My_Audit!R690)&amp;""</f>
        <v/>
      </c>
      <c r="R690" s="40"/>
      <c r="S690" s="40"/>
      <c r="T690" s="41" t="str" cm="1">
        <f t="array" ref="T690">IF($AC690=0,"",INDEX(Models!J$2:J$605,$AC690))</f>
        <v/>
      </c>
      <c r="U690" s="40"/>
      <c r="V690" s="40"/>
      <c r="W690" s="79" t="str" cm="1">
        <f t="array" ref="W690">IF(($Z690+$AA690+$AD690)=0,"",ExpandDiagCodes(_xlfn.TEXTJOIN(", ",TRUE,IF($AA690=0,"",INDEX(My_Audit!L$2:L$456,$AA690)),IF($Z690=0,"",INDEX(Output_Mac!AA$2:AA$500,$Z690)),IF($AD690=0,"",INDEX(Output_Win!AA$2:AA$243,$AD690)))))</f>
        <v/>
      </c>
      <c r="Y690" s="80">
        <f>IFERROR(MATCH($A690,CSV!$A$2:$A$510,0),0)</f>
        <v>0</v>
      </c>
      <c r="Z690" s="80">
        <f>IFERROR(MATCH($A690,Output_Mac!$A$2:$A$500,0),0)</f>
        <v>0</v>
      </c>
      <c r="AA690" s="80">
        <f>IFERROR(MATCH($A690,My_Audit!$A$2:$A$456,0),0)</f>
        <v>0</v>
      </c>
      <c r="AB690" s="80">
        <f>IFERROR(MATCH($C690,My_Audit!$B$2:$B$456,0),0)</f>
        <v>0</v>
      </c>
      <c r="AC690" s="80">
        <f>IFERROR(MATCH($E690,Models!$I$2:$I$605,0),0)</f>
        <v>0</v>
      </c>
      <c r="AD690" s="80">
        <f>IFERROR(MATCH($A690,Output_Win!$A$2:$A$243,0),0)</f>
        <v>0</v>
      </c>
    </row>
    <row r="691" spans="1:30">
      <c r="A691" s="40" t="str">
        <f>_xlfn.TEXTJOIN("",TRUE,Input!$A$4,TEXT(ROW(My_Audit!A690)+Input!$A$8-1,"00"))</f>
        <v>W5078</v>
      </c>
      <c r="B691" s="40" t="str">
        <f>_xlfn.TEXTJOIN("-",TRUE,"ITD",Input!$A$2,A691)</f>
        <v>ITD-SHR11749-W5078</v>
      </c>
      <c r="C691" s="41" t="str" cm="1">
        <f t="array" ref="C691">IF(($Y691+$Z691+$AA691+$AD691)=0,"",IFERROR(_xlfn.LET(_xlpm.CSVVal,IF($Y691=0,"",INDEX(CSV!B$2:B$510,$Y691)),_xlpm.MacVal,IF($Z691=0,"",INDEX(Output_Mac!B$2:B$500,$Z691)),_xlpm.WinVal,IF($AD691=0,"",INDEX(Output_Win!B$2:B$243,$AD691)),_xlpm.MyAuditVal,IF($AA691=0,"",INDEX(My_Audit!B$2:B$456,$AA691)),_xlfn.IFS(_xlpm.MyAuditVal&lt;&gt;"",_xlpm.MyAuditVal,_xlpm.MacVal&lt;&gt;"",_xlpm.MacVal,_xlpm.WinVal&lt;&gt;"",_xlpm.WinVal,_xlpm.CSVVal&lt;&gt;"",_xlpm.CSVVal)),""))</f>
        <v/>
      </c>
      <c r="D691" s="41" t="str" cm="1">
        <f t="array" ref="D691">IF(($Y691+$Z691+$AA691+$AD691)=0,"",IFERROR(_xlfn.LET(_xlpm.CSVVal,IF($Y691=0,"",INDEX(CSV!C$2:C$510,$Y691)),_xlpm.MacVal,IF($Z691=0,"",INDEX(Output_Mac!D$2:D$500,$Z691)),_xlpm.WinVal,IF($AD691=0,"",INDEX(Output_Win!D$2:D$243,$AD691)),_xlpm.MyAuditVal,IF($AA691=0,"",INDEX(My_Audit!C$2:C$456,$AA691)),_xlfn.IFS(_xlpm.MyAuditVal&lt;&gt;"",_xlpm.MyAuditVal,_xlpm.MacVal&lt;&gt;"",_xlpm.MacVal,_xlpm.WinVal&lt;&gt;"",_xlpm.WinVal,_xlpm.CSVVal&lt;&gt;"",_xlpm.CSVVal)),""))</f>
        <v/>
      </c>
      <c r="E691" s="41" t="str" cm="1">
        <f t="array" ref="E691">IF(($Y691+$Z691+$AA691+$AD691)=0,"",IFERROR(_xlfn.LET(_xlpm.CSVVal,IF($Y691=0,"",INDEX(CSV!E$2:E$510,$Y691)),_xlpm.MacVal,IF($Z691=0,"",INDEX(Output_Mac!C$2:C$500,$Z691)),_xlpm.WinVal,IF($AD691=0,"",INDEX(Output_Win!C$2:C$243,$AD691)),_xlpm.MyAuditVal,IF($AA691=0,"",INDEX(My_Audit!D$2:D$456,$AA691)),_xlfn.IFS(_xlpm.MyAuditVal&lt;&gt;"",_xlpm.MyAuditVal,_xlpm.MacVal&lt;&gt;"",_xlpm.MacVal,_xlpm.WinVal&lt;&gt;"",_xlpm.WinVal,_xlpm.CSVVal&lt;&gt;"",_xlpm.CSVVal)),""))</f>
        <v/>
      </c>
      <c r="F691" s="41" t="str" cm="1">
        <f t="array" ref="F691">IF(($Y691+$Z691+$AA691+$AD691)=0,"",IFERROR(_xlfn.LET(_xlpm.CSVVal,IF($Y691=0,"",INDEX(CSV!F$2:F$510,$Y691)),_xlpm.MacVal,IF($Z691=0,"",INDEX(Output_Mac!E$2:E$500,$Z691)),_xlpm.WinVal,IF($AD691=0,"",INDEX(Output_Win!E$2:E$243,$AD691)),_xlpm.MyAuditVal,IF($AA691=0,"",INDEX(My_Audit!E$2:E$456,$AA691)),_xlfn.IFS(_xlpm.MyAuditVal&lt;&gt;"",_xlpm.MyAuditVal,_xlpm.MacVal&lt;&gt;"",_xlpm.MacVal,_xlpm.WinVal&lt;&gt;"",_xlpm.WinVal,_xlpm.CSVVal&lt;&gt;"",PROPER(_xlpm.CSVVal))),""))</f>
        <v/>
      </c>
      <c r="G691" s="41" t="str" cm="1">
        <f t="array" ref="G691">IF(($Y691+$Z691+$AA691+$AD691)=0,"",IFERROR(_xlfn.LET(_xlpm.CSVVal,IF($Y691=0,"",INDEX(CSV!G$2:G$510,$Y691)),_xlpm.MacVal,IF($Z691=0,"",INDEX(Output_Mac!G$2:G$500,$Z691)),_xlpm.WinVal,IF($AD691=0,"",INDEX(Output_Win!G$2:G$243,$AD691)),_xlpm.MyAuditVal,IF($AA691=0,"",INDEX(My_Audit!F$2:F$456,$AA691)),_xlfn.IFS(_xlpm.MyAuditVal&lt;&gt;"",_xlpm.MyAuditVal,_xlpm.MacVal&lt;&gt;"",_xlpm.MacVal,_xlpm.WinVal&lt;&gt;"",_xlpm.WinVal,_xlpm.CSVVal&lt;&gt;"",_xlpm.CSVVal)),""))</f>
        <v/>
      </c>
      <c r="H691" s="41" t="str" cm="1">
        <f t="array" ref="H691">IF($Z691&gt;0,INDEX(Output_Mac!H$2:H$500,$Z691),IF($AD691&gt;0,INDEX(Output_Win!H$2:H$243,$AD691),IF($AA691&gt;0,_xlfn.LET(_xlpm.MyAuditVal,INDEX(My_Audit!G$2:G$456,$AA691),IF(_xlpm.MyAuditVal=0,"",_xlpm.MyAuditVal)),"")))</f>
        <v/>
      </c>
      <c r="I691" s="41" t="str" cm="1">
        <f t="array" ref="I691">IF(($Y691+$Z691+$AA691+$AD691)=0,"",IFERROR(_xlfn.LET(_xlpm.CSVVal,IF($Y691=0,"",INDEX(CSV!H$2:H$510,$Y691)),_xlpm.MacVal,IF($Z691=0,"",INDEX(Output_Mac!I$2:I$500,$Z691)),_xlpm.WinVal,IF($AD691=0,"",INDEX(Output_Win!I$2:I$243,$AD691)),_xlpm.MyAuditVal,IF($AA691=0,"",INDEX(My_Audit!H$2:H$456,$AA691)),_xlfn.IFS(_xlpm.MyAuditVal&lt;&gt;"",_xlpm.MyAuditVal,_xlpm.MacVal&lt;&gt;"",_xlpm.MacVal,_xlpm.WinVal&lt;&gt;"",_xlpm.WinVal,_xlpm.CSVVal&lt;&gt;"",_xlpm.CSVVal)),""))</f>
        <v/>
      </c>
      <c r="J691" s="41" t="str" cm="1">
        <f t="array" ref="J691">IF(($Y691+$Z691+$AA691+$AD691)=0,"",IFERROR(_xlfn.LET(_xlpm.CSVVal,IF($Y691=0,"",INDEX(CSV!J$2:J$510,$Y691)),_xlpm.MacVal,IF($Z691=0,"",INDEX(Output_Mac!J$2:J$500,$Z691)),_xlpm.WinVal,IF($AD691=0,"",INDEX(Output_Win!J$2:J$243,$AD691)),_xlpm.MyAuditVal,IF($AA691=0,"",INDEX(My_Audit!I$2:I$456,$AA691)),_xlfn.IFS(_xlpm.MyAuditVal&lt;&gt;"",_xlpm.MyAuditVal,_xlpm.MacVal&lt;&gt;"",_xlpm.MacVal,_xlpm.WinVal&lt;&gt;"",_xlpm.WinVal,_xlpm.CSVVal&lt;&gt;"",_xlpm.CSVVal)),""))</f>
        <v/>
      </c>
      <c r="K691" s="41" t="str" cm="1">
        <f t="array" ref="K691">IF(($Y691+$Z691+$AA691+$AD691)=0,"",IFERROR(_xlfn.LET(_xlpm.CSVVal,IF($Y691=0,"",INDEX(CSV!N$2:N$510,$Y691)),_xlpm.MacVal,IF($Z691=0,"",INDEX(Output_Mac!L$2:L$500,$Z691)),_xlpm.WinVal,IF($AD691=0,"",INDEX(Output_Win!L$2:L$243,$AD691)),_xlpm.MyAuditVal,IF($AA691=0,"",INDEX(My_Audit!J$2:J$456,$AA691)),_xlfn.IFS(_xlpm.MyAuditVal&lt;&gt;"",_xlpm.MyAuditVal,_xlpm.MacVal&lt;&gt;"",_xlpm.MacVal,_xlpm.WinVal&lt;&gt;"",_xlpm.WinVal,_xlpm.CSVVal&lt;&gt;"",_xlpm.CSVVal)),""))</f>
        <v/>
      </c>
      <c r="L691" s="41" t="str" cm="1">
        <f t="array" ref="L691">IF(($Y691+$Z691+$AA691+$AD691)=0,"",IFERROR(_xlfn.LET(_xlpm.CSVVal,IF($Y691=0,"",INDEX(CSV!Q$2:Q$510,$Y691)),_xlpm.MacVal,IF($Z691=0,"",INDEX(Output_Mac!M$2:M$500,$Z691)),_xlpm.WinVal,IF($AD691=0,"",INDEX(Output_Win!M$2:M$243,$AD691)),_xlpm.MyAuditVal,IF($AA691=0,"",INDEX(My_Audit!K$2:K$456,$AA691)),_xlfn.IFS(_xlpm.MyAuditVal&lt;&gt;"",_xlpm.MyAuditVal,_xlpm.MacVal&lt;&gt;"",_xlpm.MacVal,_xlpm.WinVal&lt;&gt;"",_xlpm.WinVal,_xlpm.CSVVal&lt;&gt;"",_xlpm.CSVVal)),""))</f>
        <v/>
      </c>
      <c r="M691" s="41" t="str" cm="1">
        <f t="array" ref="M691">IF(($Y691+$Z691+$AA691+$AD691)=0,"",ExpandDiagCodes(_xlfn.TEXTJOIN(", ",TRUE,IF($AA691=0,"",INDEX(My_Audit!N$2:N$456,$AA691)),IF($Z691=0,"",INDEX(Output_Mac!S$2:S$500,$Z691)),IF($AD691=0,"",INDEX(Output_Win!S$2:S$243,$AD691)),IF($Y691=0,"",INDEX(CSV!AE$2:AE$510,$Y691)))))</f>
        <v/>
      </c>
      <c r="N691" s="41" t="str" cm="1">
        <f t="array" ref="N691">IF(($Y691+$Z691+$AA691+$AD691)=0,"",IFERROR(_xlfn.LET(_xlpm.CSVVal,IF($Y691=0,"",INDEX(CSV!AG$2:AG$510,$Y691)),_xlpm.MacVal,IF($Z691=0,"",INDEX(Output_Mac!T$2:T$500,$Z691)),_xlpm.WinVal,IF($AD691=0,"",INDEX(Output_Win!T$2:T$243,$AD691)),_xlpm.MyAuditVal,IF($AA691=0,"",INDEX(My_Audit!O$2:O$456,$AA691)),_xlfn.IFS(_xlpm.MyAuditVal&lt;&gt;"",_xlpm.MyAuditVal,_xlpm.MacVal&lt;&gt;"",_xlpm.MacVal,_xlpm.WinVal&lt;&gt;"",_xlpm.WinVal,_xlpm.CSVVal&lt;&gt;"",_xlpm.CSVVal)),""))</f>
        <v/>
      </c>
      <c r="O691" s="40" t="str" cm="1">
        <f t="array" ref="O691">IF($AB691=0,"",INDEX(My_Audit!P$2:P$456,$AB691))&amp;""</f>
        <v/>
      </c>
      <c r="P691" s="40"/>
      <c r="Q691" s="41" t="str">
        <f>IF(LEFT(N691,4)="Pass","Nist SP 800-88",My_Audit!R691)&amp;""</f>
        <v/>
      </c>
      <c r="R691" s="40"/>
      <c r="S691" s="40"/>
      <c r="T691" s="41" t="str" cm="1">
        <f t="array" ref="T691">IF($AC691=0,"",INDEX(Models!J$2:J$605,$AC691))</f>
        <v/>
      </c>
      <c r="U691" s="40"/>
      <c r="V691" s="40"/>
      <c r="W691" s="79" t="str" cm="1">
        <f t="array" ref="W691">IF(($Z691+$AA691+$AD691)=0,"",ExpandDiagCodes(_xlfn.TEXTJOIN(", ",TRUE,IF($AA691=0,"",INDEX(My_Audit!L$2:L$456,$AA691)),IF($Z691=0,"",INDEX(Output_Mac!AA$2:AA$500,$Z691)),IF($AD691=0,"",INDEX(Output_Win!AA$2:AA$243,$AD691)))))</f>
        <v/>
      </c>
      <c r="Y691" s="80">
        <f>IFERROR(MATCH($A691,CSV!$A$2:$A$510,0),0)</f>
        <v>0</v>
      </c>
      <c r="Z691" s="80">
        <f>IFERROR(MATCH($A691,Output_Mac!$A$2:$A$500,0),0)</f>
        <v>0</v>
      </c>
      <c r="AA691" s="80">
        <f>IFERROR(MATCH($A691,My_Audit!$A$2:$A$456,0),0)</f>
        <v>0</v>
      </c>
      <c r="AB691" s="80">
        <f>IFERROR(MATCH($C691,My_Audit!$B$2:$B$456,0),0)</f>
        <v>0</v>
      </c>
      <c r="AC691" s="80">
        <f>IFERROR(MATCH($E691,Models!$I$2:$I$605,0),0)</f>
        <v>0</v>
      </c>
      <c r="AD691" s="80">
        <f>IFERROR(MATCH($A691,Output_Win!$A$2:$A$243,0),0)</f>
        <v>0</v>
      </c>
    </row>
    <row r="692" spans="1:30">
      <c r="A692" s="40" t="str">
        <f>_xlfn.TEXTJOIN("",TRUE,Input!$A$4,TEXT(ROW(My_Audit!A691)+Input!$A$8-1,"00"))</f>
        <v>W5079</v>
      </c>
      <c r="B692" s="40" t="str">
        <f>_xlfn.TEXTJOIN("-",TRUE,"ITD",Input!$A$2,A692)</f>
        <v>ITD-SHR11749-W5079</v>
      </c>
      <c r="C692" s="41" t="str" cm="1">
        <f t="array" ref="C692">IF(($Y692+$Z692+$AA692+$AD692)=0,"",IFERROR(_xlfn.LET(_xlpm.CSVVal,IF($Y692=0,"",INDEX(CSV!B$2:B$510,$Y692)),_xlpm.MacVal,IF($Z692=0,"",INDEX(Output_Mac!B$2:B$500,$Z692)),_xlpm.WinVal,IF($AD692=0,"",INDEX(Output_Win!B$2:B$243,$AD692)),_xlpm.MyAuditVal,IF($AA692=0,"",INDEX(My_Audit!B$2:B$456,$AA692)),_xlfn.IFS(_xlpm.MyAuditVal&lt;&gt;"",_xlpm.MyAuditVal,_xlpm.MacVal&lt;&gt;"",_xlpm.MacVal,_xlpm.WinVal&lt;&gt;"",_xlpm.WinVal,_xlpm.CSVVal&lt;&gt;"",_xlpm.CSVVal)),""))</f>
        <v/>
      </c>
      <c r="D692" s="41" t="str" cm="1">
        <f t="array" ref="D692">IF(($Y692+$Z692+$AA692+$AD692)=0,"",IFERROR(_xlfn.LET(_xlpm.CSVVal,IF($Y692=0,"",INDEX(CSV!C$2:C$510,$Y692)),_xlpm.MacVal,IF($Z692=0,"",INDEX(Output_Mac!D$2:D$500,$Z692)),_xlpm.WinVal,IF($AD692=0,"",INDEX(Output_Win!D$2:D$243,$AD692)),_xlpm.MyAuditVal,IF($AA692=0,"",INDEX(My_Audit!C$2:C$456,$AA692)),_xlfn.IFS(_xlpm.MyAuditVal&lt;&gt;"",_xlpm.MyAuditVal,_xlpm.MacVal&lt;&gt;"",_xlpm.MacVal,_xlpm.WinVal&lt;&gt;"",_xlpm.WinVal,_xlpm.CSVVal&lt;&gt;"",_xlpm.CSVVal)),""))</f>
        <v/>
      </c>
      <c r="E692" s="41" t="str" cm="1">
        <f t="array" ref="E692">IF(($Y692+$Z692+$AA692+$AD692)=0,"",IFERROR(_xlfn.LET(_xlpm.CSVVal,IF($Y692=0,"",INDEX(CSV!E$2:E$510,$Y692)),_xlpm.MacVal,IF($Z692=0,"",INDEX(Output_Mac!C$2:C$500,$Z692)),_xlpm.WinVal,IF($AD692=0,"",INDEX(Output_Win!C$2:C$243,$AD692)),_xlpm.MyAuditVal,IF($AA692=0,"",INDEX(My_Audit!D$2:D$456,$AA692)),_xlfn.IFS(_xlpm.MyAuditVal&lt;&gt;"",_xlpm.MyAuditVal,_xlpm.MacVal&lt;&gt;"",_xlpm.MacVal,_xlpm.WinVal&lt;&gt;"",_xlpm.WinVal,_xlpm.CSVVal&lt;&gt;"",_xlpm.CSVVal)),""))</f>
        <v/>
      </c>
      <c r="F692" s="41" t="str" cm="1">
        <f t="array" ref="F692">IF(($Y692+$Z692+$AA692+$AD692)=0,"",IFERROR(_xlfn.LET(_xlpm.CSVVal,IF($Y692=0,"",INDEX(CSV!F$2:F$510,$Y692)),_xlpm.MacVal,IF($Z692=0,"",INDEX(Output_Mac!E$2:E$500,$Z692)),_xlpm.WinVal,IF($AD692=0,"",INDEX(Output_Win!E$2:E$243,$AD692)),_xlpm.MyAuditVal,IF($AA692=0,"",INDEX(My_Audit!E$2:E$456,$AA692)),_xlfn.IFS(_xlpm.MyAuditVal&lt;&gt;"",_xlpm.MyAuditVal,_xlpm.MacVal&lt;&gt;"",_xlpm.MacVal,_xlpm.WinVal&lt;&gt;"",_xlpm.WinVal,_xlpm.CSVVal&lt;&gt;"",PROPER(_xlpm.CSVVal))),""))</f>
        <v/>
      </c>
      <c r="G692" s="41" t="str" cm="1">
        <f t="array" ref="G692">IF(($Y692+$Z692+$AA692+$AD692)=0,"",IFERROR(_xlfn.LET(_xlpm.CSVVal,IF($Y692=0,"",INDEX(CSV!G$2:G$510,$Y692)),_xlpm.MacVal,IF($Z692=0,"",INDEX(Output_Mac!G$2:G$500,$Z692)),_xlpm.WinVal,IF($AD692=0,"",INDEX(Output_Win!G$2:G$243,$AD692)),_xlpm.MyAuditVal,IF($AA692=0,"",INDEX(My_Audit!F$2:F$456,$AA692)),_xlfn.IFS(_xlpm.MyAuditVal&lt;&gt;"",_xlpm.MyAuditVal,_xlpm.MacVal&lt;&gt;"",_xlpm.MacVal,_xlpm.WinVal&lt;&gt;"",_xlpm.WinVal,_xlpm.CSVVal&lt;&gt;"",_xlpm.CSVVal)),""))</f>
        <v/>
      </c>
      <c r="H692" s="41" t="str" cm="1">
        <f t="array" ref="H692">IF($Z692&gt;0,INDEX(Output_Mac!H$2:H$500,$Z692),IF($AD692&gt;0,INDEX(Output_Win!H$2:H$243,$AD692),IF($AA692&gt;0,_xlfn.LET(_xlpm.MyAuditVal,INDEX(My_Audit!G$2:G$456,$AA692),IF(_xlpm.MyAuditVal=0,"",_xlpm.MyAuditVal)),"")))</f>
        <v/>
      </c>
      <c r="I692" s="41" t="str" cm="1">
        <f t="array" ref="I692">IF(($Y692+$Z692+$AA692+$AD692)=0,"",IFERROR(_xlfn.LET(_xlpm.CSVVal,IF($Y692=0,"",INDEX(CSV!H$2:H$510,$Y692)),_xlpm.MacVal,IF($Z692=0,"",INDEX(Output_Mac!I$2:I$500,$Z692)),_xlpm.WinVal,IF($AD692=0,"",INDEX(Output_Win!I$2:I$243,$AD692)),_xlpm.MyAuditVal,IF($AA692=0,"",INDEX(My_Audit!H$2:H$456,$AA692)),_xlfn.IFS(_xlpm.MyAuditVal&lt;&gt;"",_xlpm.MyAuditVal,_xlpm.MacVal&lt;&gt;"",_xlpm.MacVal,_xlpm.WinVal&lt;&gt;"",_xlpm.WinVal,_xlpm.CSVVal&lt;&gt;"",_xlpm.CSVVal)),""))</f>
        <v/>
      </c>
      <c r="J692" s="41" t="str" cm="1">
        <f t="array" ref="J692">IF(($Y692+$Z692+$AA692+$AD692)=0,"",IFERROR(_xlfn.LET(_xlpm.CSVVal,IF($Y692=0,"",INDEX(CSV!J$2:J$510,$Y692)),_xlpm.MacVal,IF($Z692=0,"",INDEX(Output_Mac!J$2:J$500,$Z692)),_xlpm.WinVal,IF($AD692=0,"",INDEX(Output_Win!J$2:J$243,$AD692)),_xlpm.MyAuditVal,IF($AA692=0,"",INDEX(My_Audit!I$2:I$456,$AA692)),_xlfn.IFS(_xlpm.MyAuditVal&lt;&gt;"",_xlpm.MyAuditVal,_xlpm.MacVal&lt;&gt;"",_xlpm.MacVal,_xlpm.WinVal&lt;&gt;"",_xlpm.WinVal,_xlpm.CSVVal&lt;&gt;"",_xlpm.CSVVal)),""))</f>
        <v/>
      </c>
      <c r="K692" s="41" t="str" cm="1">
        <f t="array" ref="K692">IF(($Y692+$Z692+$AA692+$AD692)=0,"",IFERROR(_xlfn.LET(_xlpm.CSVVal,IF($Y692=0,"",INDEX(CSV!N$2:N$510,$Y692)),_xlpm.MacVal,IF($Z692=0,"",INDEX(Output_Mac!L$2:L$500,$Z692)),_xlpm.WinVal,IF($AD692=0,"",INDEX(Output_Win!L$2:L$243,$AD692)),_xlpm.MyAuditVal,IF($AA692=0,"",INDEX(My_Audit!J$2:J$456,$AA692)),_xlfn.IFS(_xlpm.MyAuditVal&lt;&gt;"",_xlpm.MyAuditVal,_xlpm.MacVal&lt;&gt;"",_xlpm.MacVal,_xlpm.WinVal&lt;&gt;"",_xlpm.WinVal,_xlpm.CSVVal&lt;&gt;"",_xlpm.CSVVal)),""))</f>
        <v/>
      </c>
      <c r="L692" s="41" t="str" cm="1">
        <f t="array" ref="L692">IF(($Y692+$Z692+$AA692+$AD692)=0,"",IFERROR(_xlfn.LET(_xlpm.CSVVal,IF($Y692=0,"",INDEX(CSV!Q$2:Q$510,$Y692)),_xlpm.MacVal,IF($Z692=0,"",INDEX(Output_Mac!M$2:M$500,$Z692)),_xlpm.WinVal,IF($AD692=0,"",INDEX(Output_Win!M$2:M$243,$AD692)),_xlpm.MyAuditVal,IF($AA692=0,"",INDEX(My_Audit!K$2:K$456,$AA692)),_xlfn.IFS(_xlpm.MyAuditVal&lt;&gt;"",_xlpm.MyAuditVal,_xlpm.MacVal&lt;&gt;"",_xlpm.MacVal,_xlpm.WinVal&lt;&gt;"",_xlpm.WinVal,_xlpm.CSVVal&lt;&gt;"",_xlpm.CSVVal)),""))</f>
        <v/>
      </c>
      <c r="M692" s="41" t="str" cm="1">
        <f t="array" ref="M692">IF(($Y692+$Z692+$AA692+$AD692)=0,"",ExpandDiagCodes(_xlfn.TEXTJOIN(", ",TRUE,IF($AA692=0,"",INDEX(My_Audit!N$2:N$456,$AA692)),IF($Z692=0,"",INDEX(Output_Mac!S$2:S$500,$Z692)),IF($AD692=0,"",INDEX(Output_Win!S$2:S$243,$AD692)),IF($Y692=0,"",INDEX(CSV!AE$2:AE$510,$Y692)))))</f>
        <v/>
      </c>
      <c r="N692" s="41" t="str" cm="1">
        <f t="array" ref="N692">IF(($Y692+$Z692+$AA692+$AD692)=0,"",IFERROR(_xlfn.LET(_xlpm.CSVVal,IF($Y692=0,"",INDEX(CSV!AG$2:AG$510,$Y692)),_xlpm.MacVal,IF($Z692=0,"",INDEX(Output_Mac!T$2:T$500,$Z692)),_xlpm.WinVal,IF($AD692=0,"",INDEX(Output_Win!T$2:T$243,$AD692)),_xlpm.MyAuditVal,IF($AA692=0,"",INDEX(My_Audit!O$2:O$456,$AA692)),_xlfn.IFS(_xlpm.MyAuditVal&lt;&gt;"",_xlpm.MyAuditVal,_xlpm.MacVal&lt;&gt;"",_xlpm.MacVal,_xlpm.WinVal&lt;&gt;"",_xlpm.WinVal,_xlpm.CSVVal&lt;&gt;"",_xlpm.CSVVal)),""))</f>
        <v/>
      </c>
      <c r="O692" s="40" t="str" cm="1">
        <f t="array" ref="O692">IF($AB692=0,"",INDEX(My_Audit!P$2:P$456,$AB692))&amp;""</f>
        <v/>
      </c>
      <c r="P692" s="40"/>
      <c r="Q692" s="41" t="str">
        <f>IF(LEFT(N692,4)="Pass","Nist SP 800-88",My_Audit!R692)&amp;""</f>
        <v/>
      </c>
      <c r="R692" s="40"/>
      <c r="S692" s="40"/>
      <c r="T692" s="41" t="str" cm="1">
        <f t="array" ref="T692">IF($AC692=0,"",INDEX(Models!J$2:J$605,$AC692))</f>
        <v/>
      </c>
      <c r="U692" s="40"/>
      <c r="V692" s="40"/>
      <c r="W692" s="79" t="str" cm="1">
        <f t="array" ref="W692">IF(($Z692+$AA692+$AD692)=0,"",ExpandDiagCodes(_xlfn.TEXTJOIN(", ",TRUE,IF($AA692=0,"",INDEX(My_Audit!L$2:L$456,$AA692)),IF($Z692=0,"",INDEX(Output_Mac!AA$2:AA$500,$Z692)),IF($AD692=0,"",INDEX(Output_Win!AA$2:AA$243,$AD692)))))</f>
        <v/>
      </c>
      <c r="Y692" s="80">
        <f>IFERROR(MATCH($A692,CSV!$A$2:$A$510,0),0)</f>
        <v>0</v>
      </c>
      <c r="Z692" s="80">
        <f>IFERROR(MATCH($A692,Output_Mac!$A$2:$A$500,0),0)</f>
        <v>0</v>
      </c>
      <c r="AA692" s="80">
        <f>IFERROR(MATCH($A692,My_Audit!$A$2:$A$456,0),0)</f>
        <v>0</v>
      </c>
      <c r="AB692" s="80">
        <f>IFERROR(MATCH($C692,My_Audit!$B$2:$B$456,0),0)</f>
        <v>0</v>
      </c>
      <c r="AC692" s="80">
        <f>IFERROR(MATCH($E692,Models!$I$2:$I$605,0),0)</f>
        <v>0</v>
      </c>
      <c r="AD692" s="80">
        <f>IFERROR(MATCH($A692,Output_Win!$A$2:$A$243,0),0)</f>
        <v>0</v>
      </c>
    </row>
    <row r="693" spans="1:30">
      <c r="A693" s="40" t="str">
        <f>_xlfn.TEXTJOIN("",TRUE,Input!$A$4,TEXT(ROW(My_Audit!A692)+Input!$A$8-1,"00"))</f>
        <v>W5080</v>
      </c>
      <c r="B693" s="40" t="str">
        <f>_xlfn.TEXTJOIN("-",TRUE,"ITD",Input!$A$2,A693)</f>
        <v>ITD-SHR11749-W5080</v>
      </c>
      <c r="C693" s="41" t="str" cm="1">
        <f t="array" ref="C693">IF(($Y693+$Z693+$AA693+$AD693)=0,"",IFERROR(_xlfn.LET(_xlpm.CSVVal,IF($Y693=0,"",INDEX(CSV!B$2:B$510,$Y693)),_xlpm.MacVal,IF($Z693=0,"",INDEX(Output_Mac!B$2:B$500,$Z693)),_xlpm.WinVal,IF($AD693=0,"",INDEX(Output_Win!B$2:B$243,$AD693)),_xlpm.MyAuditVal,IF($AA693=0,"",INDEX(My_Audit!B$2:B$456,$AA693)),_xlfn.IFS(_xlpm.MyAuditVal&lt;&gt;"",_xlpm.MyAuditVal,_xlpm.MacVal&lt;&gt;"",_xlpm.MacVal,_xlpm.WinVal&lt;&gt;"",_xlpm.WinVal,_xlpm.CSVVal&lt;&gt;"",_xlpm.CSVVal)),""))</f>
        <v/>
      </c>
      <c r="D693" s="41" t="str" cm="1">
        <f t="array" ref="D693">IF(($Y693+$Z693+$AA693+$AD693)=0,"",IFERROR(_xlfn.LET(_xlpm.CSVVal,IF($Y693=0,"",INDEX(CSV!C$2:C$510,$Y693)),_xlpm.MacVal,IF($Z693=0,"",INDEX(Output_Mac!D$2:D$500,$Z693)),_xlpm.WinVal,IF($AD693=0,"",INDEX(Output_Win!D$2:D$243,$AD693)),_xlpm.MyAuditVal,IF($AA693=0,"",INDEX(My_Audit!C$2:C$456,$AA693)),_xlfn.IFS(_xlpm.MyAuditVal&lt;&gt;"",_xlpm.MyAuditVal,_xlpm.MacVal&lt;&gt;"",_xlpm.MacVal,_xlpm.WinVal&lt;&gt;"",_xlpm.WinVal,_xlpm.CSVVal&lt;&gt;"",_xlpm.CSVVal)),""))</f>
        <v/>
      </c>
      <c r="E693" s="41" t="str" cm="1">
        <f t="array" ref="E693">IF(($Y693+$Z693+$AA693+$AD693)=0,"",IFERROR(_xlfn.LET(_xlpm.CSVVal,IF($Y693=0,"",INDEX(CSV!E$2:E$510,$Y693)),_xlpm.MacVal,IF($Z693=0,"",INDEX(Output_Mac!C$2:C$500,$Z693)),_xlpm.WinVal,IF($AD693=0,"",INDEX(Output_Win!C$2:C$243,$AD693)),_xlpm.MyAuditVal,IF($AA693=0,"",INDEX(My_Audit!D$2:D$456,$AA693)),_xlfn.IFS(_xlpm.MyAuditVal&lt;&gt;"",_xlpm.MyAuditVal,_xlpm.MacVal&lt;&gt;"",_xlpm.MacVal,_xlpm.WinVal&lt;&gt;"",_xlpm.WinVal,_xlpm.CSVVal&lt;&gt;"",_xlpm.CSVVal)),""))</f>
        <v/>
      </c>
      <c r="F693" s="41" t="str" cm="1">
        <f t="array" ref="F693">IF(($Y693+$Z693+$AA693+$AD693)=0,"",IFERROR(_xlfn.LET(_xlpm.CSVVal,IF($Y693=0,"",INDEX(CSV!F$2:F$510,$Y693)),_xlpm.MacVal,IF($Z693=0,"",INDEX(Output_Mac!E$2:E$500,$Z693)),_xlpm.WinVal,IF($AD693=0,"",INDEX(Output_Win!E$2:E$243,$AD693)),_xlpm.MyAuditVal,IF($AA693=0,"",INDEX(My_Audit!E$2:E$456,$AA693)),_xlfn.IFS(_xlpm.MyAuditVal&lt;&gt;"",_xlpm.MyAuditVal,_xlpm.MacVal&lt;&gt;"",_xlpm.MacVal,_xlpm.WinVal&lt;&gt;"",_xlpm.WinVal,_xlpm.CSVVal&lt;&gt;"",PROPER(_xlpm.CSVVal))),""))</f>
        <v/>
      </c>
      <c r="G693" s="41" t="str" cm="1">
        <f t="array" ref="G693">IF(($Y693+$Z693+$AA693+$AD693)=0,"",IFERROR(_xlfn.LET(_xlpm.CSVVal,IF($Y693=0,"",INDEX(CSV!G$2:G$510,$Y693)),_xlpm.MacVal,IF($Z693=0,"",INDEX(Output_Mac!G$2:G$500,$Z693)),_xlpm.WinVal,IF($AD693=0,"",INDEX(Output_Win!G$2:G$243,$AD693)),_xlpm.MyAuditVal,IF($AA693=0,"",INDEX(My_Audit!F$2:F$456,$AA693)),_xlfn.IFS(_xlpm.MyAuditVal&lt;&gt;"",_xlpm.MyAuditVal,_xlpm.MacVal&lt;&gt;"",_xlpm.MacVal,_xlpm.WinVal&lt;&gt;"",_xlpm.WinVal,_xlpm.CSVVal&lt;&gt;"",_xlpm.CSVVal)),""))</f>
        <v/>
      </c>
      <c r="H693" s="41" t="str" cm="1">
        <f t="array" ref="H693">IF($Z693&gt;0,INDEX(Output_Mac!H$2:H$500,$Z693),IF($AD693&gt;0,INDEX(Output_Win!H$2:H$243,$AD693),IF($AA693&gt;0,_xlfn.LET(_xlpm.MyAuditVal,INDEX(My_Audit!G$2:G$456,$AA693),IF(_xlpm.MyAuditVal=0,"",_xlpm.MyAuditVal)),"")))</f>
        <v/>
      </c>
      <c r="I693" s="41" t="str" cm="1">
        <f t="array" ref="I693">IF(($Y693+$Z693+$AA693+$AD693)=0,"",IFERROR(_xlfn.LET(_xlpm.CSVVal,IF($Y693=0,"",INDEX(CSV!H$2:H$510,$Y693)),_xlpm.MacVal,IF($Z693=0,"",INDEX(Output_Mac!I$2:I$500,$Z693)),_xlpm.WinVal,IF($AD693=0,"",INDEX(Output_Win!I$2:I$243,$AD693)),_xlpm.MyAuditVal,IF($AA693=0,"",INDEX(My_Audit!H$2:H$456,$AA693)),_xlfn.IFS(_xlpm.MyAuditVal&lt;&gt;"",_xlpm.MyAuditVal,_xlpm.MacVal&lt;&gt;"",_xlpm.MacVal,_xlpm.WinVal&lt;&gt;"",_xlpm.WinVal,_xlpm.CSVVal&lt;&gt;"",_xlpm.CSVVal)),""))</f>
        <v/>
      </c>
      <c r="J693" s="41" t="str" cm="1">
        <f t="array" ref="J693">IF(($Y693+$Z693+$AA693+$AD693)=0,"",IFERROR(_xlfn.LET(_xlpm.CSVVal,IF($Y693=0,"",INDEX(CSV!J$2:J$510,$Y693)),_xlpm.MacVal,IF($Z693=0,"",INDEX(Output_Mac!J$2:J$500,$Z693)),_xlpm.WinVal,IF($AD693=0,"",INDEX(Output_Win!J$2:J$243,$AD693)),_xlpm.MyAuditVal,IF($AA693=0,"",INDEX(My_Audit!I$2:I$456,$AA693)),_xlfn.IFS(_xlpm.MyAuditVal&lt;&gt;"",_xlpm.MyAuditVal,_xlpm.MacVal&lt;&gt;"",_xlpm.MacVal,_xlpm.WinVal&lt;&gt;"",_xlpm.WinVal,_xlpm.CSVVal&lt;&gt;"",_xlpm.CSVVal)),""))</f>
        <v/>
      </c>
      <c r="K693" s="41" t="str" cm="1">
        <f t="array" ref="K693">IF(($Y693+$Z693+$AA693+$AD693)=0,"",IFERROR(_xlfn.LET(_xlpm.CSVVal,IF($Y693=0,"",INDEX(CSV!N$2:N$510,$Y693)),_xlpm.MacVal,IF($Z693=0,"",INDEX(Output_Mac!L$2:L$500,$Z693)),_xlpm.WinVal,IF($AD693=0,"",INDEX(Output_Win!L$2:L$243,$AD693)),_xlpm.MyAuditVal,IF($AA693=0,"",INDEX(My_Audit!J$2:J$456,$AA693)),_xlfn.IFS(_xlpm.MyAuditVal&lt;&gt;"",_xlpm.MyAuditVal,_xlpm.MacVal&lt;&gt;"",_xlpm.MacVal,_xlpm.WinVal&lt;&gt;"",_xlpm.WinVal,_xlpm.CSVVal&lt;&gt;"",_xlpm.CSVVal)),""))</f>
        <v/>
      </c>
      <c r="L693" s="41" t="str" cm="1">
        <f t="array" ref="L693">IF(($Y693+$Z693+$AA693+$AD693)=0,"",IFERROR(_xlfn.LET(_xlpm.CSVVal,IF($Y693=0,"",INDEX(CSV!Q$2:Q$510,$Y693)),_xlpm.MacVal,IF($Z693=0,"",INDEX(Output_Mac!M$2:M$500,$Z693)),_xlpm.WinVal,IF($AD693=0,"",INDEX(Output_Win!M$2:M$243,$AD693)),_xlpm.MyAuditVal,IF($AA693=0,"",INDEX(My_Audit!K$2:K$456,$AA693)),_xlfn.IFS(_xlpm.MyAuditVal&lt;&gt;"",_xlpm.MyAuditVal,_xlpm.MacVal&lt;&gt;"",_xlpm.MacVal,_xlpm.WinVal&lt;&gt;"",_xlpm.WinVal,_xlpm.CSVVal&lt;&gt;"",_xlpm.CSVVal)),""))</f>
        <v/>
      </c>
      <c r="M693" s="41" t="str" cm="1">
        <f t="array" ref="M693">IF(($Y693+$Z693+$AA693+$AD693)=0,"",ExpandDiagCodes(_xlfn.TEXTJOIN(", ",TRUE,IF($AA693=0,"",INDEX(My_Audit!N$2:N$456,$AA693)),IF($Z693=0,"",INDEX(Output_Mac!S$2:S$500,$Z693)),IF($AD693=0,"",INDEX(Output_Win!S$2:S$243,$AD693)),IF($Y693=0,"",INDEX(CSV!AE$2:AE$510,$Y693)))))</f>
        <v/>
      </c>
      <c r="N693" s="41" t="str" cm="1">
        <f t="array" ref="N693">IF(($Y693+$Z693+$AA693+$AD693)=0,"",IFERROR(_xlfn.LET(_xlpm.CSVVal,IF($Y693=0,"",INDEX(CSV!AG$2:AG$510,$Y693)),_xlpm.MacVal,IF($Z693=0,"",INDEX(Output_Mac!T$2:T$500,$Z693)),_xlpm.WinVal,IF($AD693=0,"",INDEX(Output_Win!T$2:T$243,$AD693)),_xlpm.MyAuditVal,IF($AA693=0,"",INDEX(My_Audit!O$2:O$456,$AA693)),_xlfn.IFS(_xlpm.MyAuditVal&lt;&gt;"",_xlpm.MyAuditVal,_xlpm.MacVal&lt;&gt;"",_xlpm.MacVal,_xlpm.WinVal&lt;&gt;"",_xlpm.WinVal,_xlpm.CSVVal&lt;&gt;"",_xlpm.CSVVal)),""))</f>
        <v/>
      </c>
      <c r="O693" s="40" t="str" cm="1">
        <f t="array" ref="O693">IF($AB693=0,"",INDEX(My_Audit!P$2:P$456,$AB693))&amp;""</f>
        <v/>
      </c>
      <c r="P693" s="40"/>
      <c r="Q693" s="41" t="str">
        <f>IF(LEFT(N693,4)="Pass","Nist SP 800-88",My_Audit!R693)&amp;""</f>
        <v/>
      </c>
      <c r="R693" s="40"/>
      <c r="S693" s="40"/>
      <c r="T693" s="41" t="str" cm="1">
        <f t="array" ref="T693">IF($AC693=0,"",INDEX(Models!J$2:J$605,$AC693))</f>
        <v/>
      </c>
      <c r="U693" s="40"/>
      <c r="V693" s="40"/>
      <c r="W693" s="79" t="str" cm="1">
        <f t="array" ref="W693">IF(($Z693+$AA693+$AD693)=0,"",ExpandDiagCodes(_xlfn.TEXTJOIN(", ",TRUE,IF($AA693=0,"",INDEX(My_Audit!L$2:L$456,$AA693)),IF($Z693=0,"",INDEX(Output_Mac!AA$2:AA$500,$Z693)),IF($AD693=0,"",INDEX(Output_Win!AA$2:AA$243,$AD693)))))</f>
        <v/>
      </c>
      <c r="Y693" s="80">
        <f>IFERROR(MATCH($A693,CSV!$A$2:$A$510,0),0)</f>
        <v>0</v>
      </c>
      <c r="Z693" s="80">
        <f>IFERROR(MATCH($A693,Output_Mac!$A$2:$A$500,0),0)</f>
        <v>0</v>
      </c>
      <c r="AA693" s="80">
        <f>IFERROR(MATCH($A693,My_Audit!$A$2:$A$456,0),0)</f>
        <v>0</v>
      </c>
      <c r="AB693" s="80">
        <f>IFERROR(MATCH($C693,My_Audit!$B$2:$B$456,0),0)</f>
        <v>0</v>
      </c>
      <c r="AC693" s="80">
        <f>IFERROR(MATCH($E693,Models!$I$2:$I$605,0),0)</f>
        <v>0</v>
      </c>
      <c r="AD693" s="80">
        <f>IFERROR(MATCH($A693,Output_Win!$A$2:$A$243,0),0)</f>
        <v>0</v>
      </c>
    </row>
    <row r="694" spans="1:30">
      <c r="A694" s="40" t="str">
        <f>_xlfn.TEXTJOIN("",TRUE,Input!$A$4,TEXT(ROW(My_Audit!A693)+Input!$A$8-1,"00"))</f>
        <v>W5081</v>
      </c>
      <c r="B694" s="40" t="str">
        <f>_xlfn.TEXTJOIN("-",TRUE,"ITD",Input!$A$2,A694)</f>
        <v>ITD-SHR11749-W5081</v>
      </c>
      <c r="C694" s="41" t="str" cm="1">
        <f t="array" ref="C694">IF(($Y694+$Z694+$AA694+$AD694)=0,"",IFERROR(_xlfn.LET(_xlpm.CSVVal,IF($Y694=0,"",INDEX(CSV!B$2:B$510,$Y694)),_xlpm.MacVal,IF($Z694=0,"",INDEX(Output_Mac!B$2:B$500,$Z694)),_xlpm.WinVal,IF($AD694=0,"",INDEX(Output_Win!B$2:B$243,$AD694)),_xlpm.MyAuditVal,IF($AA694=0,"",INDEX(My_Audit!B$2:B$456,$AA694)),_xlfn.IFS(_xlpm.MyAuditVal&lt;&gt;"",_xlpm.MyAuditVal,_xlpm.MacVal&lt;&gt;"",_xlpm.MacVal,_xlpm.WinVal&lt;&gt;"",_xlpm.WinVal,_xlpm.CSVVal&lt;&gt;"",_xlpm.CSVVal)),""))</f>
        <v/>
      </c>
      <c r="D694" s="41" t="str" cm="1">
        <f t="array" ref="D694">IF(($Y694+$Z694+$AA694+$AD694)=0,"",IFERROR(_xlfn.LET(_xlpm.CSVVal,IF($Y694=0,"",INDEX(CSV!C$2:C$510,$Y694)),_xlpm.MacVal,IF($Z694=0,"",INDEX(Output_Mac!D$2:D$500,$Z694)),_xlpm.WinVal,IF($AD694=0,"",INDEX(Output_Win!D$2:D$243,$AD694)),_xlpm.MyAuditVal,IF($AA694=0,"",INDEX(My_Audit!C$2:C$456,$AA694)),_xlfn.IFS(_xlpm.MyAuditVal&lt;&gt;"",_xlpm.MyAuditVal,_xlpm.MacVal&lt;&gt;"",_xlpm.MacVal,_xlpm.WinVal&lt;&gt;"",_xlpm.WinVal,_xlpm.CSVVal&lt;&gt;"",_xlpm.CSVVal)),""))</f>
        <v/>
      </c>
      <c r="E694" s="41" t="str" cm="1">
        <f t="array" ref="E694">IF(($Y694+$Z694+$AA694+$AD694)=0,"",IFERROR(_xlfn.LET(_xlpm.CSVVal,IF($Y694=0,"",INDEX(CSV!E$2:E$510,$Y694)),_xlpm.MacVal,IF($Z694=0,"",INDEX(Output_Mac!C$2:C$500,$Z694)),_xlpm.WinVal,IF($AD694=0,"",INDEX(Output_Win!C$2:C$243,$AD694)),_xlpm.MyAuditVal,IF($AA694=0,"",INDEX(My_Audit!D$2:D$456,$AA694)),_xlfn.IFS(_xlpm.MyAuditVal&lt;&gt;"",_xlpm.MyAuditVal,_xlpm.MacVal&lt;&gt;"",_xlpm.MacVal,_xlpm.WinVal&lt;&gt;"",_xlpm.WinVal,_xlpm.CSVVal&lt;&gt;"",_xlpm.CSVVal)),""))</f>
        <v/>
      </c>
      <c r="F694" s="41" t="str" cm="1">
        <f t="array" ref="F694">IF(($Y694+$Z694+$AA694+$AD694)=0,"",IFERROR(_xlfn.LET(_xlpm.CSVVal,IF($Y694=0,"",INDEX(CSV!F$2:F$510,$Y694)),_xlpm.MacVal,IF($Z694=0,"",INDEX(Output_Mac!E$2:E$500,$Z694)),_xlpm.WinVal,IF($AD694=0,"",INDEX(Output_Win!E$2:E$243,$AD694)),_xlpm.MyAuditVal,IF($AA694=0,"",INDEX(My_Audit!E$2:E$456,$AA694)),_xlfn.IFS(_xlpm.MyAuditVal&lt;&gt;"",_xlpm.MyAuditVal,_xlpm.MacVal&lt;&gt;"",_xlpm.MacVal,_xlpm.WinVal&lt;&gt;"",_xlpm.WinVal,_xlpm.CSVVal&lt;&gt;"",PROPER(_xlpm.CSVVal))),""))</f>
        <v/>
      </c>
      <c r="G694" s="41" t="str" cm="1">
        <f t="array" ref="G694">IF(($Y694+$Z694+$AA694+$AD694)=0,"",IFERROR(_xlfn.LET(_xlpm.CSVVal,IF($Y694=0,"",INDEX(CSV!G$2:G$510,$Y694)),_xlpm.MacVal,IF($Z694=0,"",INDEX(Output_Mac!G$2:G$500,$Z694)),_xlpm.WinVal,IF($AD694=0,"",INDEX(Output_Win!G$2:G$243,$AD694)),_xlpm.MyAuditVal,IF($AA694=0,"",INDEX(My_Audit!F$2:F$456,$AA694)),_xlfn.IFS(_xlpm.MyAuditVal&lt;&gt;"",_xlpm.MyAuditVal,_xlpm.MacVal&lt;&gt;"",_xlpm.MacVal,_xlpm.WinVal&lt;&gt;"",_xlpm.WinVal,_xlpm.CSVVal&lt;&gt;"",_xlpm.CSVVal)),""))</f>
        <v/>
      </c>
      <c r="H694" s="41" t="str" cm="1">
        <f t="array" ref="H694">IF($Z694&gt;0,INDEX(Output_Mac!H$2:H$500,$Z694),IF($AD694&gt;0,INDEX(Output_Win!H$2:H$243,$AD694),IF($AA694&gt;0,_xlfn.LET(_xlpm.MyAuditVal,INDEX(My_Audit!G$2:G$456,$AA694),IF(_xlpm.MyAuditVal=0,"",_xlpm.MyAuditVal)),"")))</f>
        <v/>
      </c>
      <c r="I694" s="41" t="str" cm="1">
        <f t="array" ref="I694">IF(($Y694+$Z694+$AA694+$AD694)=0,"",IFERROR(_xlfn.LET(_xlpm.CSVVal,IF($Y694=0,"",INDEX(CSV!H$2:H$510,$Y694)),_xlpm.MacVal,IF($Z694=0,"",INDEX(Output_Mac!I$2:I$500,$Z694)),_xlpm.WinVal,IF($AD694=0,"",INDEX(Output_Win!I$2:I$243,$AD694)),_xlpm.MyAuditVal,IF($AA694=0,"",INDEX(My_Audit!H$2:H$456,$AA694)),_xlfn.IFS(_xlpm.MyAuditVal&lt;&gt;"",_xlpm.MyAuditVal,_xlpm.MacVal&lt;&gt;"",_xlpm.MacVal,_xlpm.WinVal&lt;&gt;"",_xlpm.WinVal,_xlpm.CSVVal&lt;&gt;"",_xlpm.CSVVal)),""))</f>
        <v/>
      </c>
      <c r="J694" s="41" t="str" cm="1">
        <f t="array" ref="J694">IF(($Y694+$Z694+$AA694+$AD694)=0,"",IFERROR(_xlfn.LET(_xlpm.CSVVal,IF($Y694=0,"",INDEX(CSV!J$2:J$510,$Y694)),_xlpm.MacVal,IF($Z694=0,"",INDEX(Output_Mac!J$2:J$500,$Z694)),_xlpm.WinVal,IF($AD694=0,"",INDEX(Output_Win!J$2:J$243,$AD694)),_xlpm.MyAuditVal,IF($AA694=0,"",INDEX(My_Audit!I$2:I$456,$AA694)),_xlfn.IFS(_xlpm.MyAuditVal&lt;&gt;"",_xlpm.MyAuditVal,_xlpm.MacVal&lt;&gt;"",_xlpm.MacVal,_xlpm.WinVal&lt;&gt;"",_xlpm.WinVal,_xlpm.CSVVal&lt;&gt;"",_xlpm.CSVVal)),""))</f>
        <v/>
      </c>
      <c r="K694" s="41" t="str" cm="1">
        <f t="array" ref="K694">IF(($Y694+$Z694+$AA694+$AD694)=0,"",IFERROR(_xlfn.LET(_xlpm.CSVVal,IF($Y694=0,"",INDEX(CSV!N$2:N$510,$Y694)),_xlpm.MacVal,IF($Z694=0,"",INDEX(Output_Mac!L$2:L$500,$Z694)),_xlpm.WinVal,IF($AD694=0,"",INDEX(Output_Win!L$2:L$243,$AD694)),_xlpm.MyAuditVal,IF($AA694=0,"",INDEX(My_Audit!J$2:J$456,$AA694)),_xlfn.IFS(_xlpm.MyAuditVal&lt;&gt;"",_xlpm.MyAuditVal,_xlpm.MacVal&lt;&gt;"",_xlpm.MacVal,_xlpm.WinVal&lt;&gt;"",_xlpm.WinVal,_xlpm.CSVVal&lt;&gt;"",_xlpm.CSVVal)),""))</f>
        <v/>
      </c>
      <c r="L694" s="41" t="str" cm="1">
        <f t="array" ref="L694">IF(($Y694+$Z694+$AA694+$AD694)=0,"",IFERROR(_xlfn.LET(_xlpm.CSVVal,IF($Y694=0,"",INDEX(CSV!Q$2:Q$510,$Y694)),_xlpm.MacVal,IF($Z694=0,"",INDEX(Output_Mac!M$2:M$500,$Z694)),_xlpm.WinVal,IF($AD694=0,"",INDEX(Output_Win!M$2:M$243,$AD694)),_xlpm.MyAuditVal,IF($AA694=0,"",INDEX(My_Audit!K$2:K$456,$AA694)),_xlfn.IFS(_xlpm.MyAuditVal&lt;&gt;"",_xlpm.MyAuditVal,_xlpm.MacVal&lt;&gt;"",_xlpm.MacVal,_xlpm.WinVal&lt;&gt;"",_xlpm.WinVal,_xlpm.CSVVal&lt;&gt;"",_xlpm.CSVVal)),""))</f>
        <v/>
      </c>
      <c r="M694" s="41" t="str" cm="1">
        <f t="array" ref="M694">IF(($Y694+$Z694+$AA694+$AD694)=0,"",ExpandDiagCodes(_xlfn.TEXTJOIN(", ",TRUE,IF($AA694=0,"",INDEX(My_Audit!N$2:N$456,$AA694)),IF($Z694=0,"",INDEX(Output_Mac!S$2:S$500,$Z694)),IF($AD694=0,"",INDEX(Output_Win!S$2:S$243,$AD694)),IF($Y694=0,"",INDEX(CSV!AE$2:AE$510,$Y694)))))</f>
        <v/>
      </c>
      <c r="N694" s="41" t="str" cm="1">
        <f t="array" ref="N694">IF(($Y694+$Z694+$AA694+$AD694)=0,"",IFERROR(_xlfn.LET(_xlpm.CSVVal,IF($Y694=0,"",INDEX(CSV!AG$2:AG$510,$Y694)),_xlpm.MacVal,IF($Z694=0,"",INDEX(Output_Mac!T$2:T$500,$Z694)),_xlpm.WinVal,IF($AD694=0,"",INDEX(Output_Win!T$2:T$243,$AD694)),_xlpm.MyAuditVal,IF($AA694=0,"",INDEX(My_Audit!O$2:O$456,$AA694)),_xlfn.IFS(_xlpm.MyAuditVal&lt;&gt;"",_xlpm.MyAuditVal,_xlpm.MacVal&lt;&gt;"",_xlpm.MacVal,_xlpm.WinVal&lt;&gt;"",_xlpm.WinVal,_xlpm.CSVVal&lt;&gt;"",_xlpm.CSVVal)),""))</f>
        <v/>
      </c>
      <c r="O694" s="40" t="str" cm="1">
        <f t="array" ref="O694">IF($AB694=0,"",INDEX(My_Audit!P$2:P$456,$AB694))&amp;""</f>
        <v/>
      </c>
      <c r="P694" s="40"/>
      <c r="Q694" s="41" t="str">
        <f>IF(LEFT(N694,4)="Pass","Nist SP 800-88",My_Audit!R694)&amp;""</f>
        <v/>
      </c>
      <c r="R694" s="40"/>
      <c r="S694" s="40"/>
      <c r="T694" s="41" t="str" cm="1">
        <f t="array" ref="T694">IF($AC694=0,"",INDEX(Models!J$2:J$605,$AC694))</f>
        <v/>
      </c>
      <c r="U694" s="40"/>
      <c r="V694" s="40"/>
      <c r="W694" s="79" t="str" cm="1">
        <f t="array" ref="W694">IF(($Z694+$AA694+$AD694)=0,"",ExpandDiagCodes(_xlfn.TEXTJOIN(", ",TRUE,IF($AA694=0,"",INDEX(My_Audit!L$2:L$456,$AA694)),IF($Z694=0,"",INDEX(Output_Mac!AA$2:AA$500,$Z694)),IF($AD694=0,"",INDEX(Output_Win!AA$2:AA$243,$AD694)))))</f>
        <v/>
      </c>
      <c r="Y694" s="80">
        <f>IFERROR(MATCH($A694,CSV!$A$2:$A$510,0),0)</f>
        <v>0</v>
      </c>
      <c r="Z694" s="80">
        <f>IFERROR(MATCH($A694,Output_Mac!$A$2:$A$500,0),0)</f>
        <v>0</v>
      </c>
      <c r="AA694" s="80">
        <f>IFERROR(MATCH($A694,My_Audit!$A$2:$A$456,0),0)</f>
        <v>0</v>
      </c>
      <c r="AB694" s="80">
        <f>IFERROR(MATCH($C694,My_Audit!$B$2:$B$456,0),0)</f>
        <v>0</v>
      </c>
      <c r="AC694" s="80">
        <f>IFERROR(MATCH($E694,Models!$I$2:$I$605,0),0)</f>
        <v>0</v>
      </c>
      <c r="AD694" s="80">
        <f>IFERROR(MATCH($A694,Output_Win!$A$2:$A$243,0),0)</f>
        <v>0</v>
      </c>
    </row>
    <row r="695" spans="1:30">
      <c r="A695" s="40" t="str">
        <f>_xlfn.TEXTJOIN("",TRUE,Input!$A$4,TEXT(ROW(My_Audit!A694)+Input!$A$8-1,"00"))</f>
        <v>W5082</v>
      </c>
      <c r="B695" s="40" t="str">
        <f>_xlfn.TEXTJOIN("-",TRUE,"ITD",Input!$A$2,A695)</f>
        <v>ITD-SHR11749-W5082</v>
      </c>
      <c r="C695" s="41" t="str" cm="1">
        <f t="array" ref="C695">IF(($Y695+$Z695+$AA695+$AD695)=0,"",IFERROR(_xlfn.LET(_xlpm.CSVVal,IF($Y695=0,"",INDEX(CSV!B$2:B$510,$Y695)),_xlpm.MacVal,IF($Z695=0,"",INDEX(Output_Mac!B$2:B$500,$Z695)),_xlpm.WinVal,IF($AD695=0,"",INDEX(Output_Win!B$2:B$243,$AD695)),_xlpm.MyAuditVal,IF($AA695=0,"",INDEX(My_Audit!B$2:B$456,$AA695)),_xlfn.IFS(_xlpm.MyAuditVal&lt;&gt;"",_xlpm.MyAuditVal,_xlpm.MacVal&lt;&gt;"",_xlpm.MacVal,_xlpm.WinVal&lt;&gt;"",_xlpm.WinVal,_xlpm.CSVVal&lt;&gt;"",_xlpm.CSVVal)),""))</f>
        <v/>
      </c>
      <c r="D695" s="41" t="str" cm="1">
        <f t="array" ref="D695">IF(($Y695+$Z695+$AA695+$AD695)=0,"",IFERROR(_xlfn.LET(_xlpm.CSVVal,IF($Y695=0,"",INDEX(CSV!C$2:C$510,$Y695)),_xlpm.MacVal,IF($Z695=0,"",INDEX(Output_Mac!D$2:D$500,$Z695)),_xlpm.WinVal,IF($AD695=0,"",INDEX(Output_Win!D$2:D$243,$AD695)),_xlpm.MyAuditVal,IF($AA695=0,"",INDEX(My_Audit!C$2:C$456,$AA695)),_xlfn.IFS(_xlpm.MyAuditVal&lt;&gt;"",_xlpm.MyAuditVal,_xlpm.MacVal&lt;&gt;"",_xlpm.MacVal,_xlpm.WinVal&lt;&gt;"",_xlpm.WinVal,_xlpm.CSVVal&lt;&gt;"",_xlpm.CSVVal)),""))</f>
        <v/>
      </c>
      <c r="E695" s="41" t="str" cm="1">
        <f t="array" ref="E695">IF(($Y695+$Z695+$AA695+$AD695)=0,"",IFERROR(_xlfn.LET(_xlpm.CSVVal,IF($Y695=0,"",INDEX(CSV!E$2:E$510,$Y695)),_xlpm.MacVal,IF($Z695=0,"",INDEX(Output_Mac!C$2:C$500,$Z695)),_xlpm.WinVal,IF($AD695=0,"",INDEX(Output_Win!C$2:C$243,$AD695)),_xlpm.MyAuditVal,IF($AA695=0,"",INDEX(My_Audit!D$2:D$456,$AA695)),_xlfn.IFS(_xlpm.MyAuditVal&lt;&gt;"",_xlpm.MyAuditVal,_xlpm.MacVal&lt;&gt;"",_xlpm.MacVal,_xlpm.WinVal&lt;&gt;"",_xlpm.WinVal,_xlpm.CSVVal&lt;&gt;"",_xlpm.CSVVal)),""))</f>
        <v/>
      </c>
      <c r="F695" s="41" t="str" cm="1">
        <f t="array" ref="F695">IF(($Y695+$Z695+$AA695+$AD695)=0,"",IFERROR(_xlfn.LET(_xlpm.CSVVal,IF($Y695=0,"",INDEX(CSV!F$2:F$510,$Y695)),_xlpm.MacVal,IF($Z695=0,"",INDEX(Output_Mac!E$2:E$500,$Z695)),_xlpm.WinVal,IF($AD695=0,"",INDEX(Output_Win!E$2:E$243,$AD695)),_xlpm.MyAuditVal,IF($AA695=0,"",INDEX(My_Audit!E$2:E$456,$AA695)),_xlfn.IFS(_xlpm.MyAuditVal&lt;&gt;"",_xlpm.MyAuditVal,_xlpm.MacVal&lt;&gt;"",_xlpm.MacVal,_xlpm.WinVal&lt;&gt;"",_xlpm.WinVal,_xlpm.CSVVal&lt;&gt;"",PROPER(_xlpm.CSVVal))),""))</f>
        <v/>
      </c>
      <c r="G695" s="41" t="str" cm="1">
        <f t="array" ref="G695">IF(($Y695+$Z695+$AA695+$AD695)=0,"",IFERROR(_xlfn.LET(_xlpm.CSVVal,IF($Y695=0,"",INDEX(CSV!G$2:G$510,$Y695)),_xlpm.MacVal,IF($Z695=0,"",INDEX(Output_Mac!G$2:G$500,$Z695)),_xlpm.WinVal,IF($AD695=0,"",INDEX(Output_Win!G$2:G$243,$AD695)),_xlpm.MyAuditVal,IF($AA695=0,"",INDEX(My_Audit!F$2:F$456,$AA695)),_xlfn.IFS(_xlpm.MyAuditVal&lt;&gt;"",_xlpm.MyAuditVal,_xlpm.MacVal&lt;&gt;"",_xlpm.MacVal,_xlpm.WinVal&lt;&gt;"",_xlpm.WinVal,_xlpm.CSVVal&lt;&gt;"",_xlpm.CSVVal)),""))</f>
        <v/>
      </c>
      <c r="H695" s="41" t="str" cm="1">
        <f t="array" ref="H695">IF($Z695&gt;0,INDEX(Output_Mac!H$2:H$500,$Z695),IF($AD695&gt;0,INDEX(Output_Win!H$2:H$243,$AD695),IF($AA695&gt;0,_xlfn.LET(_xlpm.MyAuditVal,INDEX(My_Audit!G$2:G$456,$AA695),IF(_xlpm.MyAuditVal=0,"",_xlpm.MyAuditVal)),"")))</f>
        <v/>
      </c>
      <c r="I695" s="41" t="str" cm="1">
        <f t="array" ref="I695">IF(($Y695+$Z695+$AA695+$AD695)=0,"",IFERROR(_xlfn.LET(_xlpm.CSVVal,IF($Y695=0,"",INDEX(CSV!H$2:H$510,$Y695)),_xlpm.MacVal,IF($Z695=0,"",INDEX(Output_Mac!I$2:I$500,$Z695)),_xlpm.WinVal,IF($AD695=0,"",INDEX(Output_Win!I$2:I$243,$AD695)),_xlpm.MyAuditVal,IF($AA695=0,"",INDEX(My_Audit!H$2:H$456,$AA695)),_xlfn.IFS(_xlpm.MyAuditVal&lt;&gt;"",_xlpm.MyAuditVal,_xlpm.MacVal&lt;&gt;"",_xlpm.MacVal,_xlpm.WinVal&lt;&gt;"",_xlpm.WinVal,_xlpm.CSVVal&lt;&gt;"",_xlpm.CSVVal)),""))</f>
        <v/>
      </c>
      <c r="J695" s="41" t="str" cm="1">
        <f t="array" ref="J695">IF(($Y695+$Z695+$AA695+$AD695)=0,"",IFERROR(_xlfn.LET(_xlpm.CSVVal,IF($Y695=0,"",INDEX(CSV!J$2:J$510,$Y695)),_xlpm.MacVal,IF($Z695=0,"",INDEX(Output_Mac!J$2:J$500,$Z695)),_xlpm.WinVal,IF($AD695=0,"",INDEX(Output_Win!J$2:J$243,$AD695)),_xlpm.MyAuditVal,IF($AA695=0,"",INDEX(My_Audit!I$2:I$456,$AA695)),_xlfn.IFS(_xlpm.MyAuditVal&lt;&gt;"",_xlpm.MyAuditVal,_xlpm.MacVal&lt;&gt;"",_xlpm.MacVal,_xlpm.WinVal&lt;&gt;"",_xlpm.WinVal,_xlpm.CSVVal&lt;&gt;"",_xlpm.CSVVal)),""))</f>
        <v/>
      </c>
      <c r="K695" s="41" t="str" cm="1">
        <f t="array" ref="K695">IF(($Y695+$Z695+$AA695+$AD695)=0,"",IFERROR(_xlfn.LET(_xlpm.CSVVal,IF($Y695=0,"",INDEX(CSV!N$2:N$510,$Y695)),_xlpm.MacVal,IF($Z695=0,"",INDEX(Output_Mac!L$2:L$500,$Z695)),_xlpm.WinVal,IF($AD695=0,"",INDEX(Output_Win!L$2:L$243,$AD695)),_xlpm.MyAuditVal,IF($AA695=0,"",INDEX(My_Audit!J$2:J$456,$AA695)),_xlfn.IFS(_xlpm.MyAuditVal&lt;&gt;"",_xlpm.MyAuditVal,_xlpm.MacVal&lt;&gt;"",_xlpm.MacVal,_xlpm.WinVal&lt;&gt;"",_xlpm.WinVal,_xlpm.CSVVal&lt;&gt;"",_xlpm.CSVVal)),""))</f>
        <v/>
      </c>
      <c r="L695" s="41" t="str" cm="1">
        <f t="array" ref="L695">IF(($Y695+$Z695+$AA695+$AD695)=0,"",IFERROR(_xlfn.LET(_xlpm.CSVVal,IF($Y695=0,"",INDEX(CSV!Q$2:Q$510,$Y695)),_xlpm.MacVal,IF($Z695=0,"",INDEX(Output_Mac!M$2:M$500,$Z695)),_xlpm.WinVal,IF($AD695=0,"",INDEX(Output_Win!M$2:M$243,$AD695)),_xlpm.MyAuditVal,IF($AA695=0,"",INDEX(My_Audit!K$2:K$456,$AA695)),_xlfn.IFS(_xlpm.MyAuditVal&lt;&gt;"",_xlpm.MyAuditVal,_xlpm.MacVal&lt;&gt;"",_xlpm.MacVal,_xlpm.WinVal&lt;&gt;"",_xlpm.WinVal,_xlpm.CSVVal&lt;&gt;"",_xlpm.CSVVal)),""))</f>
        <v/>
      </c>
      <c r="M695" s="41" t="str" cm="1">
        <f t="array" ref="M695">IF(($Y695+$Z695+$AA695+$AD695)=0,"",ExpandDiagCodes(_xlfn.TEXTJOIN(", ",TRUE,IF($AA695=0,"",INDEX(My_Audit!N$2:N$456,$AA695)),IF($Z695=0,"",INDEX(Output_Mac!S$2:S$500,$Z695)),IF($AD695=0,"",INDEX(Output_Win!S$2:S$243,$AD695)),IF($Y695=0,"",INDEX(CSV!AE$2:AE$510,$Y695)))))</f>
        <v/>
      </c>
      <c r="N695" s="41" t="str" cm="1">
        <f t="array" ref="N695">IF(($Y695+$Z695+$AA695+$AD695)=0,"",IFERROR(_xlfn.LET(_xlpm.CSVVal,IF($Y695=0,"",INDEX(CSV!AG$2:AG$510,$Y695)),_xlpm.MacVal,IF($Z695=0,"",INDEX(Output_Mac!T$2:T$500,$Z695)),_xlpm.WinVal,IF($AD695=0,"",INDEX(Output_Win!T$2:T$243,$AD695)),_xlpm.MyAuditVal,IF($AA695=0,"",INDEX(My_Audit!O$2:O$456,$AA695)),_xlfn.IFS(_xlpm.MyAuditVal&lt;&gt;"",_xlpm.MyAuditVal,_xlpm.MacVal&lt;&gt;"",_xlpm.MacVal,_xlpm.WinVal&lt;&gt;"",_xlpm.WinVal,_xlpm.CSVVal&lt;&gt;"",_xlpm.CSVVal)),""))</f>
        <v/>
      </c>
      <c r="O695" s="40" t="str" cm="1">
        <f t="array" ref="O695">IF($AB695=0,"",INDEX(My_Audit!P$2:P$456,$AB695))&amp;""</f>
        <v/>
      </c>
      <c r="P695" s="40"/>
      <c r="Q695" s="41" t="str">
        <f>IF(LEFT(N695,4)="Pass","Nist SP 800-88",My_Audit!R695)&amp;""</f>
        <v/>
      </c>
      <c r="R695" s="40"/>
      <c r="S695" s="40"/>
      <c r="T695" s="41" t="str" cm="1">
        <f t="array" ref="T695">IF($AC695=0,"",INDEX(Models!J$2:J$605,$AC695))</f>
        <v/>
      </c>
      <c r="U695" s="40"/>
      <c r="V695" s="40"/>
      <c r="W695" s="79" t="str" cm="1">
        <f t="array" ref="W695">IF(($Z695+$AA695+$AD695)=0,"",ExpandDiagCodes(_xlfn.TEXTJOIN(", ",TRUE,IF($AA695=0,"",INDEX(My_Audit!L$2:L$456,$AA695)),IF($Z695=0,"",INDEX(Output_Mac!AA$2:AA$500,$Z695)),IF($AD695=0,"",INDEX(Output_Win!AA$2:AA$243,$AD695)))))</f>
        <v/>
      </c>
      <c r="Y695" s="80">
        <f>IFERROR(MATCH($A695,CSV!$A$2:$A$510,0),0)</f>
        <v>0</v>
      </c>
      <c r="Z695" s="80">
        <f>IFERROR(MATCH($A695,Output_Mac!$A$2:$A$500,0),0)</f>
        <v>0</v>
      </c>
      <c r="AA695" s="80">
        <f>IFERROR(MATCH($A695,My_Audit!$A$2:$A$456,0),0)</f>
        <v>0</v>
      </c>
      <c r="AB695" s="80">
        <f>IFERROR(MATCH($C695,My_Audit!$B$2:$B$456,0),0)</f>
        <v>0</v>
      </c>
      <c r="AC695" s="80">
        <f>IFERROR(MATCH($E695,Models!$I$2:$I$605,0),0)</f>
        <v>0</v>
      </c>
      <c r="AD695" s="80">
        <f>IFERROR(MATCH($A695,Output_Win!$A$2:$A$243,0),0)</f>
        <v>0</v>
      </c>
    </row>
    <row r="696" spans="1:30">
      <c r="A696" s="40" t="str">
        <f>_xlfn.TEXTJOIN("",TRUE,Input!$A$4,TEXT(ROW(My_Audit!A695)+Input!$A$8-1,"00"))</f>
        <v>W5083</v>
      </c>
      <c r="B696" s="40" t="str">
        <f>_xlfn.TEXTJOIN("-",TRUE,"ITD",Input!$A$2,A696)</f>
        <v>ITD-SHR11749-W5083</v>
      </c>
      <c r="C696" s="41" t="str" cm="1">
        <f t="array" ref="C696">IF(($Y696+$Z696+$AA696+$AD696)=0,"",IFERROR(_xlfn.LET(_xlpm.CSVVal,IF($Y696=0,"",INDEX(CSV!B$2:B$510,$Y696)),_xlpm.MacVal,IF($Z696=0,"",INDEX(Output_Mac!B$2:B$500,$Z696)),_xlpm.WinVal,IF($AD696=0,"",INDEX(Output_Win!B$2:B$243,$AD696)),_xlpm.MyAuditVal,IF($AA696=0,"",INDEX(My_Audit!B$2:B$456,$AA696)),_xlfn.IFS(_xlpm.MyAuditVal&lt;&gt;"",_xlpm.MyAuditVal,_xlpm.MacVal&lt;&gt;"",_xlpm.MacVal,_xlpm.WinVal&lt;&gt;"",_xlpm.WinVal,_xlpm.CSVVal&lt;&gt;"",_xlpm.CSVVal)),""))</f>
        <v/>
      </c>
      <c r="D696" s="41" t="str" cm="1">
        <f t="array" ref="D696">IF(($Y696+$Z696+$AA696+$AD696)=0,"",IFERROR(_xlfn.LET(_xlpm.CSVVal,IF($Y696=0,"",INDEX(CSV!C$2:C$510,$Y696)),_xlpm.MacVal,IF($Z696=0,"",INDEX(Output_Mac!D$2:D$500,$Z696)),_xlpm.WinVal,IF($AD696=0,"",INDEX(Output_Win!D$2:D$243,$AD696)),_xlpm.MyAuditVal,IF($AA696=0,"",INDEX(My_Audit!C$2:C$456,$AA696)),_xlfn.IFS(_xlpm.MyAuditVal&lt;&gt;"",_xlpm.MyAuditVal,_xlpm.MacVal&lt;&gt;"",_xlpm.MacVal,_xlpm.WinVal&lt;&gt;"",_xlpm.WinVal,_xlpm.CSVVal&lt;&gt;"",_xlpm.CSVVal)),""))</f>
        <v/>
      </c>
      <c r="E696" s="41" t="str" cm="1">
        <f t="array" ref="E696">IF(($Y696+$Z696+$AA696+$AD696)=0,"",IFERROR(_xlfn.LET(_xlpm.CSVVal,IF($Y696=0,"",INDEX(CSV!E$2:E$510,$Y696)),_xlpm.MacVal,IF($Z696=0,"",INDEX(Output_Mac!C$2:C$500,$Z696)),_xlpm.WinVal,IF($AD696=0,"",INDEX(Output_Win!C$2:C$243,$AD696)),_xlpm.MyAuditVal,IF($AA696=0,"",INDEX(My_Audit!D$2:D$456,$AA696)),_xlfn.IFS(_xlpm.MyAuditVal&lt;&gt;"",_xlpm.MyAuditVal,_xlpm.MacVal&lt;&gt;"",_xlpm.MacVal,_xlpm.WinVal&lt;&gt;"",_xlpm.WinVal,_xlpm.CSVVal&lt;&gt;"",_xlpm.CSVVal)),""))</f>
        <v/>
      </c>
      <c r="F696" s="41" t="str" cm="1">
        <f t="array" ref="F696">IF(($Y696+$Z696+$AA696+$AD696)=0,"",IFERROR(_xlfn.LET(_xlpm.CSVVal,IF($Y696=0,"",INDEX(CSV!F$2:F$510,$Y696)),_xlpm.MacVal,IF($Z696=0,"",INDEX(Output_Mac!E$2:E$500,$Z696)),_xlpm.WinVal,IF($AD696=0,"",INDEX(Output_Win!E$2:E$243,$AD696)),_xlpm.MyAuditVal,IF($AA696=0,"",INDEX(My_Audit!E$2:E$456,$AA696)),_xlfn.IFS(_xlpm.MyAuditVal&lt;&gt;"",_xlpm.MyAuditVal,_xlpm.MacVal&lt;&gt;"",_xlpm.MacVal,_xlpm.WinVal&lt;&gt;"",_xlpm.WinVal,_xlpm.CSVVal&lt;&gt;"",PROPER(_xlpm.CSVVal))),""))</f>
        <v/>
      </c>
      <c r="G696" s="41" t="str" cm="1">
        <f t="array" ref="G696">IF(($Y696+$Z696+$AA696+$AD696)=0,"",IFERROR(_xlfn.LET(_xlpm.CSVVal,IF($Y696=0,"",INDEX(CSV!G$2:G$510,$Y696)),_xlpm.MacVal,IF($Z696=0,"",INDEX(Output_Mac!G$2:G$500,$Z696)),_xlpm.WinVal,IF($AD696=0,"",INDEX(Output_Win!G$2:G$243,$AD696)),_xlpm.MyAuditVal,IF($AA696=0,"",INDEX(My_Audit!F$2:F$456,$AA696)),_xlfn.IFS(_xlpm.MyAuditVal&lt;&gt;"",_xlpm.MyAuditVal,_xlpm.MacVal&lt;&gt;"",_xlpm.MacVal,_xlpm.WinVal&lt;&gt;"",_xlpm.WinVal,_xlpm.CSVVal&lt;&gt;"",_xlpm.CSVVal)),""))</f>
        <v/>
      </c>
      <c r="H696" s="41" t="str" cm="1">
        <f t="array" ref="H696">IF($Z696&gt;0,INDEX(Output_Mac!H$2:H$500,$Z696),IF($AD696&gt;0,INDEX(Output_Win!H$2:H$243,$AD696),IF($AA696&gt;0,_xlfn.LET(_xlpm.MyAuditVal,INDEX(My_Audit!G$2:G$456,$AA696),IF(_xlpm.MyAuditVal=0,"",_xlpm.MyAuditVal)),"")))</f>
        <v/>
      </c>
      <c r="I696" s="41" t="str" cm="1">
        <f t="array" ref="I696">IF(($Y696+$Z696+$AA696+$AD696)=0,"",IFERROR(_xlfn.LET(_xlpm.CSVVal,IF($Y696=0,"",INDEX(CSV!H$2:H$510,$Y696)),_xlpm.MacVal,IF($Z696=0,"",INDEX(Output_Mac!I$2:I$500,$Z696)),_xlpm.WinVal,IF($AD696=0,"",INDEX(Output_Win!I$2:I$243,$AD696)),_xlpm.MyAuditVal,IF($AA696=0,"",INDEX(My_Audit!H$2:H$456,$AA696)),_xlfn.IFS(_xlpm.MyAuditVal&lt;&gt;"",_xlpm.MyAuditVal,_xlpm.MacVal&lt;&gt;"",_xlpm.MacVal,_xlpm.WinVal&lt;&gt;"",_xlpm.WinVal,_xlpm.CSVVal&lt;&gt;"",_xlpm.CSVVal)),""))</f>
        <v/>
      </c>
      <c r="J696" s="41" t="str" cm="1">
        <f t="array" ref="J696">IF(($Y696+$Z696+$AA696+$AD696)=0,"",IFERROR(_xlfn.LET(_xlpm.CSVVal,IF($Y696=0,"",INDEX(CSV!J$2:J$510,$Y696)),_xlpm.MacVal,IF($Z696=0,"",INDEX(Output_Mac!J$2:J$500,$Z696)),_xlpm.WinVal,IF($AD696=0,"",INDEX(Output_Win!J$2:J$243,$AD696)),_xlpm.MyAuditVal,IF($AA696=0,"",INDEX(My_Audit!I$2:I$456,$AA696)),_xlfn.IFS(_xlpm.MyAuditVal&lt;&gt;"",_xlpm.MyAuditVal,_xlpm.MacVal&lt;&gt;"",_xlpm.MacVal,_xlpm.WinVal&lt;&gt;"",_xlpm.WinVal,_xlpm.CSVVal&lt;&gt;"",_xlpm.CSVVal)),""))</f>
        <v/>
      </c>
      <c r="K696" s="41" t="str" cm="1">
        <f t="array" ref="K696">IF(($Y696+$Z696+$AA696+$AD696)=0,"",IFERROR(_xlfn.LET(_xlpm.CSVVal,IF($Y696=0,"",INDEX(CSV!N$2:N$510,$Y696)),_xlpm.MacVal,IF($Z696=0,"",INDEX(Output_Mac!L$2:L$500,$Z696)),_xlpm.WinVal,IF($AD696=0,"",INDEX(Output_Win!L$2:L$243,$AD696)),_xlpm.MyAuditVal,IF($AA696=0,"",INDEX(My_Audit!J$2:J$456,$AA696)),_xlfn.IFS(_xlpm.MyAuditVal&lt;&gt;"",_xlpm.MyAuditVal,_xlpm.MacVal&lt;&gt;"",_xlpm.MacVal,_xlpm.WinVal&lt;&gt;"",_xlpm.WinVal,_xlpm.CSVVal&lt;&gt;"",_xlpm.CSVVal)),""))</f>
        <v/>
      </c>
      <c r="L696" s="41" t="str" cm="1">
        <f t="array" ref="L696">IF(($Y696+$Z696+$AA696+$AD696)=0,"",IFERROR(_xlfn.LET(_xlpm.CSVVal,IF($Y696=0,"",INDEX(CSV!Q$2:Q$510,$Y696)),_xlpm.MacVal,IF($Z696=0,"",INDEX(Output_Mac!M$2:M$500,$Z696)),_xlpm.WinVal,IF($AD696=0,"",INDEX(Output_Win!M$2:M$243,$AD696)),_xlpm.MyAuditVal,IF($AA696=0,"",INDEX(My_Audit!K$2:K$456,$AA696)),_xlfn.IFS(_xlpm.MyAuditVal&lt;&gt;"",_xlpm.MyAuditVal,_xlpm.MacVal&lt;&gt;"",_xlpm.MacVal,_xlpm.WinVal&lt;&gt;"",_xlpm.WinVal,_xlpm.CSVVal&lt;&gt;"",_xlpm.CSVVal)),""))</f>
        <v/>
      </c>
      <c r="M696" s="41" t="str" cm="1">
        <f t="array" ref="M696">IF(($Y696+$Z696+$AA696+$AD696)=0,"",ExpandDiagCodes(_xlfn.TEXTJOIN(", ",TRUE,IF($AA696=0,"",INDEX(My_Audit!N$2:N$456,$AA696)),IF($Z696=0,"",INDEX(Output_Mac!S$2:S$500,$Z696)),IF($AD696=0,"",INDEX(Output_Win!S$2:S$243,$AD696)),IF($Y696=0,"",INDEX(CSV!AE$2:AE$510,$Y696)))))</f>
        <v/>
      </c>
      <c r="N696" s="41" t="str" cm="1">
        <f t="array" ref="N696">IF(($Y696+$Z696+$AA696+$AD696)=0,"",IFERROR(_xlfn.LET(_xlpm.CSVVal,IF($Y696=0,"",INDEX(CSV!AG$2:AG$510,$Y696)),_xlpm.MacVal,IF($Z696=0,"",INDEX(Output_Mac!T$2:T$500,$Z696)),_xlpm.WinVal,IF($AD696=0,"",INDEX(Output_Win!T$2:T$243,$AD696)),_xlpm.MyAuditVal,IF($AA696=0,"",INDEX(My_Audit!O$2:O$456,$AA696)),_xlfn.IFS(_xlpm.MyAuditVal&lt;&gt;"",_xlpm.MyAuditVal,_xlpm.MacVal&lt;&gt;"",_xlpm.MacVal,_xlpm.WinVal&lt;&gt;"",_xlpm.WinVal,_xlpm.CSVVal&lt;&gt;"",_xlpm.CSVVal)),""))</f>
        <v/>
      </c>
      <c r="O696" s="40" t="str" cm="1">
        <f t="array" ref="O696">IF($AB696=0,"",INDEX(My_Audit!P$2:P$456,$AB696))&amp;""</f>
        <v/>
      </c>
      <c r="P696" s="40"/>
      <c r="Q696" s="41" t="str">
        <f>IF(LEFT(N696,4)="Pass","Nist SP 800-88",My_Audit!R696)&amp;""</f>
        <v/>
      </c>
      <c r="R696" s="40"/>
      <c r="S696" s="40"/>
      <c r="T696" s="41" t="str" cm="1">
        <f t="array" ref="T696">IF($AC696=0,"",INDEX(Models!J$2:J$605,$AC696))</f>
        <v/>
      </c>
      <c r="U696" s="40"/>
      <c r="V696" s="40"/>
      <c r="W696" s="79" t="str" cm="1">
        <f t="array" ref="W696">IF(($Z696+$AA696+$AD696)=0,"",ExpandDiagCodes(_xlfn.TEXTJOIN(", ",TRUE,IF($AA696=0,"",INDEX(My_Audit!L$2:L$456,$AA696)),IF($Z696=0,"",INDEX(Output_Mac!AA$2:AA$500,$Z696)),IF($AD696=0,"",INDEX(Output_Win!AA$2:AA$243,$AD696)))))</f>
        <v/>
      </c>
      <c r="Y696" s="80">
        <f>IFERROR(MATCH($A696,CSV!$A$2:$A$510,0),0)</f>
        <v>0</v>
      </c>
      <c r="Z696" s="80">
        <f>IFERROR(MATCH($A696,Output_Mac!$A$2:$A$500,0),0)</f>
        <v>0</v>
      </c>
      <c r="AA696" s="80">
        <f>IFERROR(MATCH($A696,My_Audit!$A$2:$A$456,0),0)</f>
        <v>0</v>
      </c>
      <c r="AB696" s="80">
        <f>IFERROR(MATCH($C696,My_Audit!$B$2:$B$456,0),0)</f>
        <v>0</v>
      </c>
      <c r="AC696" s="80">
        <f>IFERROR(MATCH($E696,Models!$I$2:$I$605,0),0)</f>
        <v>0</v>
      </c>
      <c r="AD696" s="80">
        <f>IFERROR(MATCH($A696,Output_Win!$A$2:$A$243,0),0)</f>
        <v>0</v>
      </c>
    </row>
    <row r="697" spans="1:30">
      <c r="A697" s="40" t="str">
        <f>_xlfn.TEXTJOIN("",TRUE,Input!$A$4,TEXT(ROW(My_Audit!A696)+Input!$A$8-1,"00"))</f>
        <v>W5084</v>
      </c>
      <c r="B697" s="40" t="str">
        <f>_xlfn.TEXTJOIN("-",TRUE,"ITD",Input!$A$2,A697)</f>
        <v>ITD-SHR11749-W5084</v>
      </c>
      <c r="C697" s="41" t="str" cm="1">
        <f t="array" ref="C697">IF(($Y697+$Z697+$AA697+$AD697)=0,"",IFERROR(_xlfn.LET(_xlpm.CSVVal,IF($Y697=0,"",INDEX(CSV!B$2:B$510,$Y697)),_xlpm.MacVal,IF($Z697=0,"",INDEX(Output_Mac!B$2:B$500,$Z697)),_xlpm.WinVal,IF($AD697=0,"",INDEX(Output_Win!B$2:B$243,$AD697)),_xlpm.MyAuditVal,IF($AA697=0,"",INDEX(My_Audit!B$2:B$456,$AA697)),_xlfn.IFS(_xlpm.MyAuditVal&lt;&gt;"",_xlpm.MyAuditVal,_xlpm.MacVal&lt;&gt;"",_xlpm.MacVal,_xlpm.WinVal&lt;&gt;"",_xlpm.WinVal,_xlpm.CSVVal&lt;&gt;"",_xlpm.CSVVal)),""))</f>
        <v/>
      </c>
      <c r="D697" s="41" t="str" cm="1">
        <f t="array" ref="D697">IF(($Y697+$Z697+$AA697+$AD697)=0,"",IFERROR(_xlfn.LET(_xlpm.CSVVal,IF($Y697=0,"",INDEX(CSV!C$2:C$510,$Y697)),_xlpm.MacVal,IF($Z697=0,"",INDEX(Output_Mac!D$2:D$500,$Z697)),_xlpm.WinVal,IF($AD697=0,"",INDEX(Output_Win!D$2:D$243,$AD697)),_xlpm.MyAuditVal,IF($AA697=0,"",INDEX(My_Audit!C$2:C$456,$AA697)),_xlfn.IFS(_xlpm.MyAuditVal&lt;&gt;"",_xlpm.MyAuditVal,_xlpm.MacVal&lt;&gt;"",_xlpm.MacVal,_xlpm.WinVal&lt;&gt;"",_xlpm.WinVal,_xlpm.CSVVal&lt;&gt;"",_xlpm.CSVVal)),""))</f>
        <v/>
      </c>
      <c r="E697" s="41" t="str" cm="1">
        <f t="array" ref="E697">IF(($Y697+$Z697+$AA697+$AD697)=0,"",IFERROR(_xlfn.LET(_xlpm.CSVVal,IF($Y697=0,"",INDEX(CSV!E$2:E$510,$Y697)),_xlpm.MacVal,IF($Z697=0,"",INDEX(Output_Mac!C$2:C$500,$Z697)),_xlpm.WinVal,IF($AD697=0,"",INDEX(Output_Win!C$2:C$243,$AD697)),_xlpm.MyAuditVal,IF($AA697=0,"",INDEX(My_Audit!D$2:D$456,$AA697)),_xlfn.IFS(_xlpm.MyAuditVal&lt;&gt;"",_xlpm.MyAuditVal,_xlpm.MacVal&lt;&gt;"",_xlpm.MacVal,_xlpm.WinVal&lt;&gt;"",_xlpm.WinVal,_xlpm.CSVVal&lt;&gt;"",_xlpm.CSVVal)),""))</f>
        <v/>
      </c>
      <c r="F697" s="41" t="str" cm="1">
        <f t="array" ref="F697">IF(($Y697+$Z697+$AA697+$AD697)=0,"",IFERROR(_xlfn.LET(_xlpm.CSVVal,IF($Y697=0,"",INDEX(CSV!F$2:F$510,$Y697)),_xlpm.MacVal,IF($Z697=0,"",INDEX(Output_Mac!E$2:E$500,$Z697)),_xlpm.WinVal,IF($AD697=0,"",INDEX(Output_Win!E$2:E$243,$AD697)),_xlpm.MyAuditVal,IF($AA697=0,"",INDEX(My_Audit!E$2:E$456,$AA697)),_xlfn.IFS(_xlpm.MyAuditVal&lt;&gt;"",_xlpm.MyAuditVal,_xlpm.MacVal&lt;&gt;"",_xlpm.MacVal,_xlpm.WinVal&lt;&gt;"",_xlpm.WinVal,_xlpm.CSVVal&lt;&gt;"",PROPER(_xlpm.CSVVal))),""))</f>
        <v/>
      </c>
      <c r="G697" s="41" t="str" cm="1">
        <f t="array" ref="G697">IF(($Y697+$Z697+$AA697+$AD697)=0,"",IFERROR(_xlfn.LET(_xlpm.CSVVal,IF($Y697=0,"",INDEX(CSV!G$2:G$510,$Y697)),_xlpm.MacVal,IF($Z697=0,"",INDEX(Output_Mac!G$2:G$500,$Z697)),_xlpm.WinVal,IF($AD697=0,"",INDEX(Output_Win!G$2:G$243,$AD697)),_xlpm.MyAuditVal,IF($AA697=0,"",INDEX(My_Audit!F$2:F$456,$AA697)),_xlfn.IFS(_xlpm.MyAuditVal&lt;&gt;"",_xlpm.MyAuditVal,_xlpm.MacVal&lt;&gt;"",_xlpm.MacVal,_xlpm.WinVal&lt;&gt;"",_xlpm.WinVal,_xlpm.CSVVal&lt;&gt;"",_xlpm.CSVVal)),""))</f>
        <v/>
      </c>
      <c r="H697" s="41" t="str" cm="1">
        <f t="array" ref="H697">IF($Z697&gt;0,INDEX(Output_Mac!H$2:H$500,$Z697),IF($AD697&gt;0,INDEX(Output_Win!H$2:H$243,$AD697),IF($AA697&gt;0,_xlfn.LET(_xlpm.MyAuditVal,INDEX(My_Audit!G$2:G$456,$AA697),IF(_xlpm.MyAuditVal=0,"",_xlpm.MyAuditVal)),"")))</f>
        <v/>
      </c>
      <c r="I697" s="41" t="str" cm="1">
        <f t="array" ref="I697">IF(($Y697+$Z697+$AA697+$AD697)=0,"",IFERROR(_xlfn.LET(_xlpm.CSVVal,IF($Y697=0,"",INDEX(CSV!H$2:H$510,$Y697)),_xlpm.MacVal,IF($Z697=0,"",INDEX(Output_Mac!I$2:I$500,$Z697)),_xlpm.WinVal,IF($AD697=0,"",INDEX(Output_Win!I$2:I$243,$AD697)),_xlpm.MyAuditVal,IF($AA697=0,"",INDEX(My_Audit!H$2:H$456,$AA697)),_xlfn.IFS(_xlpm.MyAuditVal&lt;&gt;"",_xlpm.MyAuditVal,_xlpm.MacVal&lt;&gt;"",_xlpm.MacVal,_xlpm.WinVal&lt;&gt;"",_xlpm.WinVal,_xlpm.CSVVal&lt;&gt;"",_xlpm.CSVVal)),""))</f>
        <v/>
      </c>
      <c r="J697" s="41" t="str" cm="1">
        <f t="array" ref="J697">IF(($Y697+$Z697+$AA697+$AD697)=0,"",IFERROR(_xlfn.LET(_xlpm.CSVVal,IF($Y697=0,"",INDEX(CSV!J$2:J$510,$Y697)),_xlpm.MacVal,IF($Z697=0,"",INDEX(Output_Mac!J$2:J$500,$Z697)),_xlpm.WinVal,IF($AD697=0,"",INDEX(Output_Win!J$2:J$243,$AD697)),_xlpm.MyAuditVal,IF($AA697=0,"",INDEX(My_Audit!I$2:I$456,$AA697)),_xlfn.IFS(_xlpm.MyAuditVal&lt;&gt;"",_xlpm.MyAuditVal,_xlpm.MacVal&lt;&gt;"",_xlpm.MacVal,_xlpm.WinVal&lt;&gt;"",_xlpm.WinVal,_xlpm.CSVVal&lt;&gt;"",_xlpm.CSVVal)),""))</f>
        <v/>
      </c>
      <c r="K697" s="41" t="str" cm="1">
        <f t="array" ref="K697">IF(($Y697+$Z697+$AA697+$AD697)=0,"",IFERROR(_xlfn.LET(_xlpm.CSVVal,IF($Y697=0,"",INDEX(CSV!N$2:N$510,$Y697)),_xlpm.MacVal,IF($Z697=0,"",INDEX(Output_Mac!L$2:L$500,$Z697)),_xlpm.WinVal,IF($AD697=0,"",INDEX(Output_Win!L$2:L$243,$AD697)),_xlpm.MyAuditVal,IF($AA697=0,"",INDEX(My_Audit!J$2:J$456,$AA697)),_xlfn.IFS(_xlpm.MyAuditVal&lt;&gt;"",_xlpm.MyAuditVal,_xlpm.MacVal&lt;&gt;"",_xlpm.MacVal,_xlpm.WinVal&lt;&gt;"",_xlpm.WinVal,_xlpm.CSVVal&lt;&gt;"",_xlpm.CSVVal)),""))</f>
        <v/>
      </c>
      <c r="L697" s="41" t="str" cm="1">
        <f t="array" ref="L697">IF(($Y697+$Z697+$AA697+$AD697)=0,"",IFERROR(_xlfn.LET(_xlpm.CSVVal,IF($Y697=0,"",INDEX(CSV!Q$2:Q$510,$Y697)),_xlpm.MacVal,IF($Z697=0,"",INDEX(Output_Mac!M$2:M$500,$Z697)),_xlpm.WinVal,IF($AD697=0,"",INDEX(Output_Win!M$2:M$243,$AD697)),_xlpm.MyAuditVal,IF($AA697=0,"",INDEX(My_Audit!K$2:K$456,$AA697)),_xlfn.IFS(_xlpm.MyAuditVal&lt;&gt;"",_xlpm.MyAuditVal,_xlpm.MacVal&lt;&gt;"",_xlpm.MacVal,_xlpm.WinVal&lt;&gt;"",_xlpm.WinVal,_xlpm.CSVVal&lt;&gt;"",_xlpm.CSVVal)),""))</f>
        <v/>
      </c>
      <c r="M697" s="41" t="str" cm="1">
        <f t="array" ref="M697">IF(($Y697+$Z697+$AA697+$AD697)=0,"",ExpandDiagCodes(_xlfn.TEXTJOIN(", ",TRUE,IF($AA697=0,"",INDEX(My_Audit!N$2:N$456,$AA697)),IF($Z697=0,"",INDEX(Output_Mac!S$2:S$500,$Z697)),IF($AD697=0,"",INDEX(Output_Win!S$2:S$243,$AD697)),IF($Y697=0,"",INDEX(CSV!AE$2:AE$510,$Y697)))))</f>
        <v/>
      </c>
      <c r="N697" s="41" t="str" cm="1">
        <f t="array" ref="N697">IF(($Y697+$Z697+$AA697+$AD697)=0,"",IFERROR(_xlfn.LET(_xlpm.CSVVal,IF($Y697=0,"",INDEX(CSV!AG$2:AG$510,$Y697)),_xlpm.MacVal,IF($Z697=0,"",INDEX(Output_Mac!T$2:T$500,$Z697)),_xlpm.WinVal,IF($AD697=0,"",INDEX(Output_Win!T$2:T$243,$AD697)),_xlpm.MyAuditVal,IF($AA697=0,"",INDEX(My_Audit!O$2:O$456,$AA697)),_xlfn.IFS(_xlpm.MyAuditVal&lt;&gt;"",_xlpm.MyAuditVal,_xlpm.MacVal&lt;&gt;"",_xlpm.MacVal,_xlpm.WinVal&lt;&gt;"",_xlpm.WinVal,_xlpm.CSVVal&lt;&gt;"",_xlpm.CSVVal)),""))</f>
        <v/>
      </c>
      <c r="O697" s="40" t="str" cm="1">
        <f t="array" ref="O697">IF($AB697=0,"",INDEX(My_Audit!P$2:P$456,$AB697))&amp;""</f>
        <v/>
      </c>
      <c r="P697" s="40"/>
      <c r="Q697" s="41" t="str">
        <f>IF(LEFT(N697,4)="Pass","Nist SP 800-88",My_Audit!R697)&amp;""</f>
        <v/>
      </c>
      <c r="R697" s="40"/>
      <c r="S697" s="40"/>
      <c r="T697" s="41" t="str" cm="1">
        <f t="array" ref="T697">IF($AC697=0,"",INDEX(Models!J$2:J$605,$AC697))</f>
        <v/>
      </c>
      <c r="U697" s="40"/>
      <c r="V697" s="40"/>
      <c r="W697" s="79" t="str" cm="1">
        <f t="array" ref="W697">IF(($Z697+$AA697+$AD697)=0,"",ExpandDiagCodes(_xlfn.TEXTJOIN(", ",TRUE,IF($AA697=0,"",INDEX(My_Audit!L$2:L$456,$AA697)),IF($Z697=0,"",INDEX(Output_Mac!AA$2:AA$500,$Z697)),IF($AD697=0,"",INDEX(Output_Win!AA$2:AA$243,$AD697)))))</f>
        <v/>
      </c>
      <c r="Y697" s="80">
        <f>IFERROR(MATCH($A697,CSV!$A$2:$A$510,0),0)</f>
        <v>0</v>
      </c>
      <c r="Z697" s="80">
        <f>IFERROR(MATCH($A697,Output_Mac!$A$2:$A$500,0),0)</f>
        <v>0</v>
      </c>
      <c r="AA697" s="80">
        <f>IFERROR(MATCH($A697,My_Audit!$A$2:$A$456,0),0)</f>
        <v>0</v>
      </c>
      <c r="AB697" s="80">
        <f>IFERROR(MATCH($C697,My_Audit!$B$2:$B$456,0),0)</f>
        <v>0</v>
      </c>
      <c r="AC697" s="80">
        <f>IFERROR(MATCH($E697,Models!$I$2:$I$605,0),0)</f>
        <v>0</v>
      </c>
      <c r="AD697" s="80">
        <f>IFERROR(MATCH($A697,Output_Win!$A$2:$A$243,0),0)</f>
        <v>0</v>
      </c>
    </row>
    <row r="698" spans="1:30">
      <c r="A698" s="40" t="str">
        <f>_xlfn.TEXTJOIN("",TRUE,Input!$A$4,TEXT(ROW(My_Audit!A697)+Input!$A$8-1,"00"))</f>
        <v>W5085</v>
      </c>
      <c r="B698" s="40" t="str">
        <f>_xlfn.TEXTJOIN("-",TRUE,"ITD",Input!$A$2,A698)</f>
        <v>ITD-SHR11749-W5085</v>
      </c>
      <c r="C698" s="41" t="str" cm="1">
        <f t="array" ref="C698">IF(($Y698+$Z698+$AA698+$AD698)=0,"",IFERROR(_xlfn.LET(_xlpm.CSVVal,IF($Y698=0,"",INDEX(CSV!B$2:B$510,$Y698)),_xlpm.MacVal,IF($Z698=0,"",INDEX(Output_Mac!B$2:B$500,$Z698)),_xlpm.WinVal,IF($AD698=0,"",INDEX(Output_Win!B$2:B$243,$AD698)),_xlpm.MyAuditVal,IF($AA698=0,"",INDEX(My_Audit!B$2:B$456,$AA698)),_xlfn.IFS(_xlpm.MyAuditVal&lt;&gt;"",_xlpm.MyAuditVal,_xlpm.MacVal&lt;&gt;"",_xlpm.MacVal,_xlpm.WinVal&lt;&gt;"",_xlpm.WinVal,_xlpm.CSVVal&lt;&gt;"",_xlpm.CSVVal)),""))</f>
        <v/>
      </c>
      <c r="D698" s="41" t="str" cm="1">
        <f t="array" ref="D698">IF(($Y698+$Z698+$AA698+$AD698)=0,"",IFERROR(_xlfn.LET(_xlpm.CSVVal,IF($Y698=0,"",INDEX(CSV!C$2:C$510,$Y698)),_xlpm.MacVal,IF($Z698=0,"",INDEX(Output_Mac!D$2:D$500,$Z698)),_xlpm.WinVal,IF($AD698=0,"",INDEX(Output_Win!D$2:D$243,$AD698)),_xlpm.MyAuditVal,IF($AA698=0,"",INDEX(My_Audit!C$2:C$456,$AA698)),_xlfn.IFS(_xlpm.MyAuditVal&lt;&gt;"",_xlpm.MyAuditVal,_xlpm.MacVal&lt;&gt;"",_xlpm.MacVal,_xlpm.WinVal&lt;&gt;"",_xlpm.WinVal,_xlpm.CSVVal&lt;&gt;"",_xlpm.CSVVal)),""))</f>
        <v/>
      </c>
      <c r="E698" s="41" t="str" cm="1">
        <f t="array" ref="E698">IF(($Y698+$Z698+$AA698+$AD698)=0,"",IFERROR(_xlfn.LET(_xlpm.CSVVal,IF($Y698=0,"",INDEX(CSV!E$2:E$510,$Y698)),_xlpm.MacVal,IF($Z698=0,"",INDEX(Output_Mac!C$2:C$500,$Z698)),_xlpm.WinVal,IF($AD698=0,"",INDEX(Output_Win!C$2:C$243,$AD698)),_xlpm.MyAuditVal,IF($AA698=0,"",INDEX(My_Audit!D$2:D$456,$AA698)),_xlfn.IFS(_xlpm.MyAuditVal&lt;&gt;"",_xlpm.MyAuditVal,_xlpm.MacVal&lt;&gt;"",_xlpm.MacVal,_xlpm.WinVal&lt;&gt;"",_xlpm.WinVal,_xlpm.CSVVal&lt;&gt;"",_xlpm.CSVVal)),""))</f>
        <v/>
      </c>
      <c r="F698" s="41" t="str" cm="1">
        <f t="array" ref="F698">IF(($Y698+$Z698+$AA698+$AD698)=0,"",IFERROR(_xlfn.LET(_xlpm.CSVVal,IF($Y698=0,"",INDEX(CSV!F$2:F$510,$Y698)),_xlpm.MacVal,IF($Z698=0,"",INDEX(Output_Mac!E$2:E$500,$Z698)),_xlpm.WinVal,IF($AD698=0,"",INDEX(Output_Win!E$2:E$243,$AD698)),_xlpm.MyAuditVal,IF($AA698=0,"",INDEX(My_Audit!E$2:E$456,$AA698)),_xlfn.IFS(_xlpm.MyAuditVal&lt;&gt;"",_xlpm.MyAuditVal,_xlpm.MacVal&lt;&gt;"",_xlpm.MacVal,_xlpm.WinVal&lt;&gt;"",_xlpm.WinVal,_xlpm.CSVVal&lt;&gt;"",PROPER(_xlpm.CSVVal))),""))</f>
        <v/>
      </c>
      <c r="G698" s="41" t="str" cm="1">
        <f t="array" ref="G698">IF(($Y698+$Z698+$AA698+$AD698)=0,"",IFERROR(_xlfn.LET(_xlpm.CSVVal,IF($Y698=0,"",INDEX(CSV!G$2:G$510,$Y698)),_xlpm.MacVal,IF($Z698=0,"",INDEX(Output_Mac!G$2:G$500,$Z698)),_xlpm.WinVal,IF($AD698=0,"",INDEX(Output_Win!G$2:G$243,$AD698)),_xlpm.MyAuditVal,IF($AA698=0,"",INDEX(My_Audit!F$2:F$456,$AA698)),_xlfn.IFS(_xlpm.MyAuditVal&lt;&gt;"",_xlpm.MyAuditVal,_xlpm.MacVal&lt;&gt;"",_xlpm.MacVal,_xlpm.WinVal&lt;&gt;"",_xlpm.WinVal,_xlpm.CSVVal&lt;&gt;"",_xlpm.CSVVal)),""))</f>
        <v/>
      </c>
      <c r="H698" s="41" t="str" cm="1">
        <f t="array" ref="H698">IF($Z698&gt;0,INDEX(Output_Mac!H$2:H$500,$Z698),IF($AD698&gt;0,INDEX(Output_Win!H$2:H$243,$AD698),IF($AA698&gt;0,_xlfn.LET(_xlpm.MyAuditVal,INDEX(My_Audit!G$2:G$456,$AA698),IF(_xlpm.MyAuditVal=0,"",_xlpm.MyAuditVal)),"")))</f>
        <v/>
      </c>
      <c r="I698" s="41" t="str" cm="1">
        <f t="array" ref="I698">IF(($Y698+$Z698+$AA698+$AD698)=0,"",IFERROR(_xlfn.LET(_xlpm.CSVVal,IF($Y698=0,"",INDEX(CSV!H$2:H$510,$Y698)),_xlpm.MacVal,IF($Z698=0,"",INDEX(Output_Mac!I$2:I$500,$Z698)),_xlpm.WinVal,IF($AD698=0,"",INDEX(Output_Win!I$2:I$243,$AD698)),_xlpm.MyAuditVal,IF($AA698=0,"",INDEX(My_Audit!H$2:H$456,$AA698)),_xlfn.IFS(_xlpm.MyAuditVal&lt;&gt;"",_xlpm.MyAuditVal,_xlpm.MacVal&lt;&gt;"",_xlpm.MacVal,_xlpm.WinVal&lt;&gt;"",_xlpm.WinVal,_xlpm.CSVVal&lt;&gt;"",_xlpm.CSVVal)),""))</f>
        <v/>
      </c>
      <c r="J698" s="41" t="str" cm="1">
        <f t="array" ref="J698">IF(($Y698+$Z698+$AA698+$AD698)=0,"",IFERROR(_xlfn.LET(_xlpm.CSVVal,IF($Y698=0,"",INDEX(CSV!J$2:J$510,$Y698)),_xlpm.MacVal,IF($Z698=0,"",INDEX(Output_Mac!J$2:J$500,$Z698)),_xlpm.WinVal,IF($AD698=0,"",INDEX(Output_Win!J$2:J$243,$AD698)),_xlpm.MyAuditVal,IF($AA698=0,"",INDEX(My_Audit!I$2:I$456,$AA698)),_xlfn.IFS(_xlpm.MyAuditVal&lt;&gt;"",_xlpm.MyAuditVal,_xlpm.MacVal&lt;&gt;"",_xlpm.MacVal,_xlpm.WinVal&lt;&gt;"",_xlpm.WinVal,_xlpm.CSVVal&lt;&gt;"",_xlpm.CSVVal)),""))</f>
        <v/>
      </c>
      <c r="K698" s="41" t="str" cm="1">
        <f t="array" ref="K698">IF(($Y698+$Z698+$AA698+$AD698)=0,"",IFERROR(_xlfn.LET(_xlpm.CSVVal,IF($Y698=0,"",INDEX(CSV!N$2:N$510,$Y698)),_xlpm.MacVal,IF($Z698=0,"",INDEX(Output_Mac!L$2:L$500,$Z698)),_xlpm.WinVal,IF($AD698=0,"",INDEX(Output_Win!L$2:L$243,$AD698)),_xlpm.MyAuditVal,IF($AA698=0,"",INDEX(My_Audit!J$2:J$456,$AA698)),_xlfn.IFS(_xlpm.MyAuditVal&lt;&gt;"",_xlpm.MyAuditVal,_xlpm.MacVal&lt;&gt;"",_xlpm.MacVal,_xlpm.WinVal&lt;&gt;"",_xlpm.WinVal,_xlpm.CSVVal&lt;&gt;"",_xlpm.CSVVal)),""))</f>
        <v/>
      </c>
      <c r="L698" s="41" t="str" cm="1">
        <f t="array" ref="L698">IF(($Y698+$Z698+$AA698+$AD698)=0,"",IFERROR(_xlfn.LET(_xlpm.CSVVal,IF($Y698=0,"",INDEX(CSV!Q$2:Q$510,$Y698)),_xlpm.MacVal,IF($Z698=0,"",INDEX(Output_Mac!M$2:M$500,$Z698)),_xlpm.WinVal,IF($AD698=0,"",INDEX(Output_Win!M$2:M$243,$AD698)),_xlpm.MyAuditVal,IF($AA698=0,"",INDEX(My_Audit!K$2:K$456,$AA698)),_xlfn.IFS(_xlpm.MyAuditVal&lt;&gt;"",_xlpm.MyAuditVal,_xlpm.MacVal&lt;&gt;"",_xlpm.MacVal,_xlpm.WinVal&lt;&gt;"",_xlpm.WinVal,_xlpm.CSVVal&lt;&gt;"",_xlpm.CSVVal)),""))</f>
        <v/>
      </c>
      <c r="M698" s="41" t="str" cm="1">
        <f t="array" ref="M698">IF(($Y698+$Z698+$AA698+$AD698)=0,"",ExpandDiagCodes(_xlfn.TEXTJOIN(", ",TRUE,IF($AA698=0,"",INDEX(My_Audit!N$2:N$456,$AA698)),IF($Z698=0,"",INDEX(Output_Mac!S$2:S$500,$Z698)),IF($AD698=0,"",INDEX(Output_Win!S$2:S$243,$AD698)),IF($Y698=0,"",INDEX(CSV!AE$2:AE$510,$Y698)))))</f>
        <v/>
      </c>
      <c r="N698" s="41" t="str" cm="1">
        <f t="array" ref="N698">IF(($Y698+$Z698+$AA698+$AD698)=0,"",IFERROR(_xlfn.LET(_xlpm.CSVVal,IF($Y698=0,"",INDEX(CSV!AG$2:AG$510,$Y698)),_xlpm.MacVal,IF($Z698=0,"",INDEX(Output_Mac!T$2:T$500,$Z698)),_xlpm.WinVal,IF($AD698=0,"",INDEX(Output_Win!T$2:T$243,$AD698)),_xlpm.MyAuditVal,IF($AA698=0,"",INDEX(My_Audit!O$2:O$456,$AA698)),_xlfn.IFS(_xlpm.MyAuditVal&lt;&gt;"",_xlpm.MyAuditVal,_xlpm.MacVal&lt;&gt;"",_xlpm.MacVal,_xlpm.WinVal&lt;&gt;"",_xlpm.WinVal,_xlpm.CSVVal&lt;&gt;"",_xlpm.CSVVal)),""))</f>
        <v/>
      </c>
      <c r="O698" s="40" t="str" cm="1">
        <f t="array" ref="O698">IF($AB698=0,"",INDEX(My_Audit!P$2:P$456,$AB698))&amp;""</f>
        <v/>
      </c>
      <c r="P698" s="40"/>
      <c r="Q698" s="41" t="str">
        <f>IF(LEFT(N698,4)="Pass","Nist SP 800-88",My_Audit!R698)&amp;""</f>
        <v/>
      </c>
      <c r="R698" s="40"/>
      <c r="S698" s="40"/>
      <c r="T698" s="41" t="str" cm="1">
        <f t="array" ref="T698">IF($AC698=0,"",INDEX(Models!J$2:J$605,$AC698))</f>
        <v/>
      </c>
      <c r="U698" s="40"/>
      <c r="V698" s="40"/>
      <c r="W698" s="79" t="str" cm="1">
        <f t="array" ref="W698">IF(($Z698+$AA698+$AD698)=0,"",ExpandDiagCodes(_xlfn.TEXTJOIN(", ",TRUE,IF($AA698=0,"",INDEX(My_Audit!L$2:L$456,$AA698)),IF($Z698=0,"",INDEX(Output_Mac!AA$2:AA$500,$Z698)),IF($AD698=0,"",INDEX(Output_Win!AA$2:AA$243,$AD698)))))</f>
        <v/>
      </c>
      <c r="Y698" s="80">
        <f>IFERROR(MATCH($A698,CSV!$A$2:$A$510,0),0)</f>
        <v>0</v>
      </c>
      <c r="Z698" s="80">
        <f>IFERROR(MATCH($A698,Output_Mac!$A$2:$A$500,0),0)</f>
        <v>0</v>
      </c>
      <c r="AA698" s="80">
        <f>IFERROR(MATCH($A698,My_Audit!$A$2:$A$456,0),0)</f>
        <v>0</v>
      </c>
      <c r="AB698" s="80">
        <f>IFERROR(MATCH($C698,My_Audit!$B$2:$B$456,0),0)</f>
        <v>0</v>
      </c>
      <c r="AC698" s="80">
        <f>IFERROR(MATCH($E698,Models!$I$2:$I$605,0),0)</f>
        <v>0</v>
      </c>
      <c r="AD698" s="80">
        <f>IFERROR(MATCH($A698,Output_Win!$A$2:$A$243,0),0)</f>
        <v>0</v>
      </c>
    </row>
    <row r="699" spans="1:30">
      <c r="A699" s="40" t="str">
        <f>_xlfn.TEXTJOIN("",TRUE,Input!$A$4,TEXT(ROW(My_Audit!A698)+Input!$A$8-1,"00"))</f>
        <v>W5086</v>
      </c>
      <c r="B699" s="40" t="str">
        <f>_xlfn.TEXTJOIN("-",TRUE,"ITD",Input!$A$2,A699)</f>
        <v>ITD-SHR11749-W5086</v>
      </c>
      <c r="C699" s="41" t="str" cm="1">
        <f t="array" ref="C699">IF(($Y699+$Z699+$AA699+$AD699)=0,"",IFERROR(_xlfn.LET(_xlpm.CSVVal,IF($Y699=0,"",INDEX(CSV!B$2:B$510,$Y699)),_xlpm.MacVal,IF($Z699=0,"",INDEX(Output_Mac!B$2:B$500,$Z699)),_xlpm.WinVal,IF($AD699=0,"",INDEX(Output_Win!B$2:B$243,$AD699)),_xlpm.MyAuditVal,IF($AA699=0,"",INDEX(My_Audit!B$2:B$456,$AA699)),_xlfn.IFS(_xlpm.MyAuditVal&lt;&gt;"",_xlpm.MyAuditVal,_xlpm.MacVal&lt;&gt;"",_xlpm.MacVal,_xlpm.WinVal&lt;&gt;"",_xlpm.WinVal,_xlpm.CSVVal&lt;&gt;"",_xlpm.CSVVal)),""))</f>
        <v/>
      </c>
      <c r="D699" s="41" t="str" cm="1">
        <f t="array" ref="D699">IF(($Y699+$Z699+$AA699+$AD699)=0,"",IFERROR(_xlfn.LET(_xlpm.CSVVal,IF($Y699=0,"",INDEX(CSV!C$2:C$510,$Y699)),_xlpm.MacVal,IF($Z699=0,"",INDEX(Output_Mac!D$2:D$500,$Z699)),_xlpm.WinVal,IF($AD699=0,"",INDEX(Output_Win!D$2:D$243,$AD699)),_xlpm.MyAuditVal,IF($AA699=0,"",INDEX(My_Audit!C$2:C$456,$AA699)),_xlfn.IFS(_xlpm.MyAuditVal&lt;&gt;"",_xlpm.MyAuditVal,_xlpm.MacVal&lt;&gt;"",_xlpm.MacVal,_xlpm.WinVal&lt;&gt;"",_xlpm.WinVal,_xlpm.CSVVal&lt;&gt;"",_xlpm.CSVVal)),""))</f>
        <v/>
      </c>
      <c r="E699" s="41" t="str" cm="1">
        <f t="array" ref="E699">IF(($Y699+$Z699+$AA699+$AD699)=0,"",IFERROR(_xlfn.LET(_xlpm.CSVVal,IF($Y699=0,"",INDEX(CSV!E$2:E$510,$Y699)),_xlpm.MacVal,IF($Z699=0,"",INDEX(Output_Mac!C$2:C$500,$Z699)),_xlpm.WinVal,IF($AD699=0,"",INDEX(Output_Win!C$2:C$243,$AD699)),_xlpm.MyAuditVal,IF($AA699=0,"",INDEX(My_Audit!D$2:D$456,$AA699)),_xlfn.IFS(_xlpm.MyAuditVal&lt;&gt;"",_xlpm.MyAuditVal,_xlpm.MacVal&lt;&gt;"",_xlpm.MacVal,_xlpm.WinVal&lt;&gt;"",_xlpm.WinVal,_xlpm.CSVVal&lt;&gt;"",_xlpm.CSVVal)),""))</f>
        <v/>
      </c>
      <c r="F699" s="41" t="str" cm="1">
        <f t="array" ref="F699">IF(($Y699+$Z699+$AA699+$AD699)=0,"",IFERROR(_xlfn.LET(_xlpm.CSVVal,IF($Y699=0,"",INDEX(CSV!F$2:F$510,$Y699)),_xlpm.MacVal,IF($Z699=0,"",INDEX(Output_Mac!E$2:E$500,$Z699)),_xlpm.WinVal,IF($AD699=0,"",INDEX(Output_Win!E$2:E$243,$AD699)),_xlpm.MyAuditVal,IF($AA699=0,"",INDEX(My_Audit!E$2:E$456,$AA699)),_xlfn.IFS(_xlpm.MyAuditVal&lt;&gt;"",_xlpm.MyAuditVal,_xlpm.MacVal&lt;&gt;"",_xlpm.MacVal,_xlpm.WinVal&lt;&gt;"",_xlpm.WinVal,_xlpm.CSVVal&lt;&gt;"",PROPER(_xlpm.CSVVal))),""))</f>
        <v/>
      </c>
      <c r="G699" s="41" t="str" cm="1">
        <f t="array" ref="G699">IF(($Y699+$Z699+$AA699+$AD699)=0,"",IFERROR(_xlfn.LET(_xlpm.CSVVal,IF($Y699=0,"",INDEX(CSV!G$2:G$510,$Y699)),_xlpm.MacVal,IF($Z699=0,"",INDEX(Output_Mac!G$2:G$500,$Z699)),_xlpm.WinVal,IF($AD699=0,"",INDEX(Output_Win!G$2:G$243,$AD699)),_xlpm.MyAuditVal,IF($AA699=0,"",INDEX(My_Audit!F$2:F$456,$AA699)),_xlfn.IFS(_xlpm.MyAuditVal&lt;&gt;"",_xlpm.MyAuditVal,_xlpm.MacVal&lt;&gt;"",_xlpm.MacVal,_xlpm.WinVal&lt;&gt;"",_xlpm.WinVal,_xlpm.CSVVal&lt;&gt;"",_xlpm.CSVVal)),""))</f>
        <v/>
      </c>
      <c r="H699" s="41" t="str" cm="1">
        <f t="array" ref="H699">IF($Z699&gt;0,INDEX(Output_Mac!H$2:H$500,$Z699),IF($AD699&gt;0,INDEX(Output_Win!H$2:H$243,$AD699),IF($AA699&gt;0,_xlfn.LET(_xlpm.MyAuditVal,INDEX(My_Audit!G$2:G$456,$AA699),IF(_xlpm.MyAuditVal=0,"",_xlpm.MyAuditVal)),"")))</f>
        <v/>
      </c>
      <c r="I699" s="41" t="str" cm="1">
        <f t="array" ref="I699">IF(($Y699+$Z699+$AA699+$AD699)=0,"",IFERROR(_xlfn.LET(_xlpm.CSVVal,IF($Y699=0,"",INDEX(CSV!H$2:H$510,$Y699)),_xlpm.MacVal,IF($Z699=0,"",INDEX(Output_Mac!I$2:I$500,$Z699)),_xlpm.WinVal,IF($AD699=0,"",INDEX(Output_Win!I$2:I$243,$AD699)),_xlpm.MyAuditVal,IF($AA699=0,"",INDEX(My_Audit!H$2:H$456,$AA699)),_xlfn.IFS(_xlpm.MyAuditVal&lt;&gt;"",_xlpm.MyAuditVal,_xlpm.MacVal&lt;&gt;"",_xlpm.MacVal,_xlpm.WinVal&lt;&gt;"",_xlpm.WinVal,_xlpm.CSVVal&lt;&gt;"",_xlpm.CSVVal)),""))</f>
        <v/>
      </c>
      <c r="J699" s="41" t="str" cm="1">
        <f t="array" ref="J699">IF(($Y699+$Z699+$AA699+$AD699)=0,"",IFERROR(_xlfn.LET(_xlpm.CSVVal,IF($Y699=0,"",INDEX(CSV!J$2:J$510,$Y699)),_xlpm.MacVal,IF($Z699=0,"",INDEX(Output_Mac!J$2:J$500,$Z699)),_xlpm.WinVal,IF($AD699=0,"",INDEX(Output_Win!J$2:J$243,$AD699)),_xlpm.MyAuditVal,IF($AA699=0,"",INDEX(My_Audit!I$2:I$456,$AA699)),_xlfn.IFS(_xlpm.MyAuditVal&lt;&gt;"",_xlpm.MyAuditVal,_xlpm.MacVal&lt;&gt;"",_xlpm.MacVal,_xlpm.WinVal&lt;&gt;"",_xlpm.WinVal,_xlpm.CSVVal&lt;&gt;"",_xlpm.CSVVal)),""))</f>
        <v/>
      </c>
      <c r="K699" s="41" t="str" cm="1">
        <f t="array" ref="K699">IF(($Y699+$Z699+$AA699+$AD699)=0,"",IFERROR(_xlfn.LET(_xlpm.CSVVal,IF($Y699=0,"",INDEX(CSV!N$2:N$510,$Y699)),_xlpm.MacVal,IF($Z699=0,"",INDEX(Output_Mac!L$2:L$500,$Z699)),_xlpm.WinVal,IF($AD699=0,"",INDEX(Output_Win!L$2:L$243,$AD699)),_xlpm.MyAuditVal,IF($AA699=0,"",INDEX(My_Audit!J$2:J$456,$AA699)),_xlfn.IFS(_xlpm.MyAuditVal&lt;&gt;"",_xlpm.MyAuditVal,_xlpm.MacVal&lt;&gt;"",_xlpm.MacVal,_xlpm.WinVal&lt;&gt;"",_xlpm.WinVal,_xlpm.CSVVal&lt;&gt;"",_xlpm.CSVVal)),""))</f>
        <v/>
      </c>
      <c r="L699" s="41" t="str" cm="1">
        <f t="array" ref="L699">IF(($Y699+$Z699+$AA699+$AD699)=0,"",IFERROR(_xlfn.LET(_xlpm.CSVVal,IF($Y699=0,"",INDEX(CSV!Q$2:Q$510,$Y699)),_xlpm.MacVal,IF($Z699=0,"",INDEX(Output_Mac!M$2:M$500,$Z699)),_xlpm.WinVal,IF($AD699=0,"",INDEX(Output_Win!M$2:M$243,$AD699)),_xlpm.MyAuditVal,IF($AA699=0,"",INDEX(My_Audit!K$2:K$456,$AA699)),_xlfn.IFS(_xlpm.MyAuditVal&lt;&gt;"",_xlpm.MyAuditVal,_xlpm.MacVal&lt;&gt;"",_xlpm.MacVal,_xlpm.WinVal&lt;&gt;"",_xlpm.WinVal,_xlpm.CSVVal&lt;&gt;"",_xlpm.CSVVal)),""))</f>
        <v/>
      </c>
      <c r="M699" s="41" t="str" cm="1">
        <f t="array" ref="M699">IF(($Y699+$Z699+$AA699+$AD699)=0,"",ExpandDiagCodes(_xlfn.TEXTJOIN(", ",TRUE,IF($AA699=0,"",INDEX(My_Audit!N$2:N$456,$AA699)),IF($Z699=0,"",INDEX(Output_Mac!S$2:S$500,$Z699)),IF($AD699=0,"",INDEX(Output_Win!S$2:S$243,$AD699)),IF($Y699=0,"",INDEX(CSV!AE$2:AE$510,$Y699)))))</f>
        <v/>
      </c>
      <c r="N699" s="41" t="str" cm="1">
        <f t="array" ref="N699">IF(($Y699+$Z699+$AA699+$AD699)=0,"",IFERROR(_xlfn.LET(_xlpm.CSVVal,IF($Y699=0,"",INDEX(CSV!AG$2:AG$510,$Y699)),_xlpm.MacVal,IF($Z699=0,"",INDEX(Output_Mac!T$2:T$500,$Z699)),_xlpm.WinVal,IF($AD699=0,"",INDEX(Output_Win!T$2:T$243,$AD699)),_xlpm.MyAuditVal,IF($AA699=0,"",INDEX(My_Audit!O$2:O$456,$AA699)),_xlfn.IFS(_xlpm.MyAuditVal&lt;&gt;"",_xlpm.MyAuditVal,_xlpm.MacVal&lt;&gt;"",_xlpm.MacVal,_xlpm.WinVal&lt;&gt;"",_xlpm.WinVal,_xlpm.CSVVal&lt;&gt;"",_xlpm.CSVVal)),""))</f>
        <v/>
      </c>
      <c r="O699" s="40" t="str" cm="1">
        <f t="array" ref="O699">IF($AB699=0,"",INDEX(My_Audit!P$2:P$456,$AB699))&amp;""</f>
        <v/>
      </c>
      <c r="P699" s="40"/>
      <c r="Q699" s="41" t="str">
        <f>IF(LEFT(N699,4)="Pass","Nist SP 800-88",My_Audit!R699)&amp;""</f>
        <v/>
      </c>
      <c r="R699" s="40"/>
      <c r="S699" s="40"/>
      <c r="T699" s="41" t="str" cm="1">
        <f t="array" ref="T699">IF($AC699=0,"",INDEX(Models!J$2:J$605,$AC699))</f>
        <v/>
      </c>
      <c r="U699" s="40"/>
      <c r="V699" s="40"/>
      <c r="W699" s="79" t="str" cm="1">
        <f t="array" ref="W699">IF(($Z699+$AA699+$AD699)=0,"",ExpandDiagCodes(_xlfn.TEXTJOIN(", ",TRUE,IF($AA699=0,"",INDEX(My_Audit!L$2:L$456,$AA699)),IF($Z699=0,"",INDEX(Output_Mac!AA$2:AA$500,$Z699)),IF($AD699=0,"",INDEX(Output_Win!AA$2:AA$243,$AD699)))))</f>
        <v/>
      </c>
      <c r="Y699" s="80">
        <f>IFERROR(MATCH($A699,CSV!$A$2:$A$510,0),0)</f>
        <v>0</v>
      </c>
      <c r="Z699" s="80">
        <f>IFERROR(MATCH($A699,Output_Mac!$A$2:$A$500,0),0)</f>
        <v>0</v>
      </c>
      <c r="AA699" s="80">
        <f>IFERROR(MATCH($A699,My_Audit!$A$2:$A$456,0),0)</f>
        <v>0</v>
      </c>
      <c r="AB699" s="80">
        <f>IFERROR(MATCH($C699,My_Audit!$B$2:$B$456,0),0)</f>
        <v>0</v>
      </c>
      <c r="AC699" s="80">
        <f>IFERROR(MATCH($E699,Models!$I$2:$I$605,0),0)</f>
        <v>0</v>
      </c>
      <c r="AD699" s="80">
        <f>IFERROR(MATCH($A699,Output_Win!$A$2:$A$243,0),0)</f>
        <v>0</v>
      </c>
    </row>
    <row r="700" spans="1:30">
      <c r="A700" s="40" t="str">
        <f>_xlfn.TEXTJOIN("",TRUE,Input!$A$4,TEXT(ROW(My_Audit!A699)+Input!$A$8-1,"00"))</f>
        <v>W5087</v>
      </c>
      <c r="B700" s="40" t="str">
        <f>_xlfn.TEXTJOIN("-",TRUE,"ITD",Input!$A$2,A700)</f>
        <v>ITD-SHR11749-W5087</v>
      </c>
      <c r="C700" s="41" t="str" cm="1">
        <f t="array" ref="C700">IF(($Y700+$Z700+$AA700+$AD700)=0,"",IFERROR(_xlfn.LET(_xlpm.CSVVal,IF($Y700=0,"",INDEX(CSV!B$2:B$510,$Y700)),_xlpm.MacVal,IF($Z700=0,"",INDEX(Output_Mac!B$2:B$500,$Z700)),_xlpm.WinVal,IF($AD700=0,"",INDEX(Output_Win!B$2:B$243,$AD700)),_xlpm.MyAuditVal,IF($AA700=0,"",INDEX(My_Audit!B$2:B$456,$AA700)),_xlfn.IFS(_xlpm.MyAuditVal&lt;&gt;"",_xlpm.MyAuditVal,_xlpm.MacVal&lt;&gt;"",_xlpm.MacVal,_xlpm.WinVal&lt;&gt;"",_xlpm.WinVal,_xlpm.CSVVal&lt;&gt;"",_xlpm.CSVVal)),""))</f>
        <v/>
      </c>
      <c r="D700" s="41" t="str" cm="1">
        <f t="array" ref="D700">IF(($Y700+$Z700+$AA700+$AD700)=0,"",IFERROR(_xlfn.LET(_xlpm.CSVVal,IF($Y700=0,"",INDEX(CSV!C$2:C$510,$Y700)),_xlpm.MacVal,IF($Z700=0,"",INDEX(Output_Mac!D$2:D$500,$Z700)),_xlpm.WinVal,IF($AD700=0,"",INDEX(Output_Win!D$2:D$243,$AD700)),_xlpm.MyAuditVal,IF($AA700=0,"",INDEX(My_Audit!C$2:C$456,$AA700)),_xlfn.IFS(_xlpm.MyAuditVal&lt;&gt;"",_xlpm.MyAuditVal,_xlpm.MacVal&lt;&gt;"",_xlpm.MacVal,_xlpm.WinVal&lt;&gt;"",_xlpm.WinVal,_xlpm.CSVVal&lt;&gt;"",_xlpm.CSVVal)),""))</f>
        <v/>
      </c>
      <c r="E700" s="41" t="str" cm="1">
        <f t="array" ref="E700">IF(($Y700+$Z700+$AA700+$AD700)=0,"",IFERROR(_xlfn.LET(_xlpm.CSVVal,IF($Y700=0,"",INDEX(CSV!E$2:E$510,$Y700)),_xlpm.MacVal,IF($Z700=0,"",INDEX(Output_Mac!C$2:C$500,$Z700)),_xlpm.WinVal,IF($AD700=0,"",INDEX(Output_Win!C$2:C$243,$AD700)),_xlpm.MyAuditVal,IF($AA700=0,"",INDEX(My_Audit!D$2:D$456,$AA700)),_xlfn.IFS(_xlpm.MyAuditVal&lt;&gt;"",_xlpm.MyAuditVal,_xlpm.MacVal&lt;&gt;"",_xlpm.MacVal,_xlpm.WinVal&lt;&gt;"",_xlpm.WinVal,_xlpm.CSVVal&lt;&gt;"",_xlpm.CSVVal)),""))</f>
        <v/>
      </c>
      <c r="F700" s="41" t="str" cm="1">
        <f t="array" ref="F700">IF(($Y700+$Z700+$AA700+$AD700)=0,"",IFERROR(_xlfn.LET(_xlpm.CSVVal,IF($Y700=0,"",INDEX(CSV!F$2:F$510,$Y700)),_xlpm.MacVal,IF($Z700=0,"",INDEX(Output_Mac!E$2:E$500,$Z700)),_xlpm.WinVal,IF($AD700=0,"",INDEX(Output_Win!E$2:E$243,$AD700)),_xlpm.MyAuditVal,IF($AA700=0,"",INDEX(My_Audit!E$2:E$456,$AA700)),_xlfn.IFS(_xlpm.MyAuditVal&lt;&gt;"",_xlpm.MyAuditVal,_xlpm.MacVal&lt;&gt;"",_xlpm.MacVal,_xlpm.WinVal&lt;&gt;"",_xlpm.WinVal,_xlpm.CSVVal&lt;&gt;"",PROPER(_xlpm.CSVVal))),""))</f>
        <v/>
      </c>
      <c r="G700" s="41" t="str" cm="1">
        <f t="array" ref="G700">IF(($Y700+$Z700+$AA700+$AD700)=0,"",IFERROR(_xlfn.LET(_xlpm.CSVVal,IF($Y700=0,"",INDEX(CSV!G$2:G$510,$Y700)),_xlpm.MacVal,IF($Z700=0,"",INDEX(Output_Mac!G$2:G$500,$Z700)),_xlpm.WinVal,IF($AD700=0,"",INDEX(Output_Win!G$2:G$243,$AD700)),_xlpm.MyAuditVal,IF($AA700=0,"",INDEX(My_Audit!F$2:F$456,$AA700)),_xlfn.IFS(_xlpm.MyAuditVal&lt;&gt;"",_xlpm.MyAuditVal,_xlpm.MacVal&lt;&gt;"",_xlpm.MacVal,_xlpm.WinVal&lt;&gt;"",_xlpm.WinVal,_xlpm.CSVVal&lt;&gt;"",_xlpm.CSVVal)),""))</f>
        <v/>
      </c>
      <c r="H700" s="41" t="str" cm="1">
        <f t="array" ref="H700">IF($Z700&gt;0,INDEX(Output_Mac!H$2:H$500,$Z700),IF($AD700&gt;0,INDEX(Output_Win!H$2:H$243,$AD700),IF($AA700&gt;0,_xlfn.LET(_xlpm.MyAuditVal,INDEX(My_Audit!G$2:G$456,$AA700),IF(_xlpm.MyAuditVal=0,"",_xlpm.MyAuditVal)),"")))</f>
        <v/>
      </c>
      <c r="I700" s="41" t="str" cm="1">
        <f t="array" ref="I700">IF(($Y700+$Z700+$AA700+$AD700)=0,"",IFERROR(_xlfn.LET(_xlpm.CSVVal,IF($Y700=0,"",INDEX(CSV!H$2:H$510,$Y700)),_xlpm.MacVal,IF($Z700=0,"",INDEX(Output_Mac!I$2:I$500,$Z700)),_xlpm.WinVal,IF($AD700=0,"",INDEX(Output_Win!I$2:I$243,$AD700)),_xlpm.MyAuditVal,IF($AA700=0,"",INDEX(My_Audit!H$2:H$456,$AA700)),_xlfn.IFS(_xlpm.MyAuditVal&lt;&gt;"",_xlpm.MyAuditVal,_xlpm.MacVal&lt;&gt;"",_xlpm.MacVal,_xlpm.WinVal&lt;&gt;"",_xlpm.WinVal,_xlpm.CSVVal&lt;&gt;"",_xlpm.CSVVal)),""))</f>
        <v/>
      </c>
      <c r="J700" s="41" t="str" cm="1">
        <f t="array" ref="J700">IF(($Y700+$Z700+$AA700+$AD700)=0,"",IFERROR(_xlfn.LET(_xlpm.CSVVal,IF($Y700=0,"",INDEX(CSV!J$2:J$510,$Y700)),_xlpm.MacVal,IF($Z700=0,"",INDEX(Output_Mac!J$2:J$500,$Z700)),_xlpm.WinVal,IF($AD700=0,"",INDEX(Output_Win!J$2:J$243,$AD700)),_xlpm.MyAuditVal,IF($AA700=0,"",INDEX(My_Audit!I$2:I$456,$AA700)),_xlfn.IFS(_xlpm.MyAuditVal&lt;&gt;"",_xlpm.MyAuditVal,_xlpm.MacVal&lt;&gt;"",_xlpm.MacVal,_xlpm.WinVal&lt;&gt;"",_xlpm.WinVal,_xlpm.CSVVal&lt;&gt;"",_xlpm.CSVVal)),""))</f>
        <v/>
      </c>
      <c r="K700" s="41" t="str" cm="1">
        <f t="array" ref="K700">IF(($Y700+$Z700+$AA700+$AD700)=0,"",IFERROR(_xlfn.LET(_xlpm.CSVVal,IF($Y700=0,"",INDEX(CSV!N$2:N$510,$Y700)),_xlpm.MacVal,IF($Z700=0,"",INDEX(Output_Mac!L$2:L$500,$Z700)),_xlpm.WinVal,IF($AD700=0,"",INDEX(Output_Win!L$2:L$243,$AD700)),_xlpm.MyAuditVal,IF($AA700=0,"",INDEX(My_Audit!J$2:J$456,$AA700)),_xlfn.IFS(_xlpm.MyAuditVal&lt;&gt;"",_xlpm.MyAuditVal,_xlpm.MacVal&lt;&gt;"",_xlpm.MacVal,_xlpm.WinVal&lt;&gt;"",_xlpm.WinVal,_xlpm.CSVVal&lt;&gt;"",_xlpm.CSVVal)),""))</f>
        <v/>
      </c>
      <c r="L700" s="41" t="str" cm="1">
        <f t="array" ref="L700">IF(($Y700+$Z700+$AA700+$AD700)=0,"",IFERROR(_xlfn.LET(_xlpm.CSVVal,IF($Y700=0,"",INDEX(CSV!Q$2:Q$510,$Y700)),_xlpm.MacVal,IF($Z700=0,"",INDEX(Output_Mac!M$2:M$500,$Z700)),_xlpm.WinVal,IF($AD700=0,"",INDEX(Output_Win!M$2:M$243,$AD700)),_xlpm.MyAuditVal,IF($AA700=0,"",INDEX(My_Audit!K$2:K$456,$AA700)),_xlfn.IFS(_xlpm.MyAuditVal&lt;&gt;"",_xlpm.MyAuditVal,_xlpm.MacVal&lt;&gt;"",_xlpm.MacVal,_xlpm.WinVal&lt;&gt;"",_xlpm.WinVal,_xlpm.CSVVal&lt;&gt;"",_xlpm.CSVVal)),""))</f>
        <v/>
      </c>
      <c r="M700" s="41" t="str" cm="1">
        <f t="array" ref="M700">IF(($Y700+$Z700+$AA700+$AD700)=0,"",ExpandDiagCodes(_xlfn.TEXTJOIN(", ",TRUE,IF($AA700=0,"",INDEX(My_Audit!N$2:N$456,$AA700)),IF($Z700=0,"",INDEX(Output_Mac!S$2:S$500,$Z700)),IF($AD700=0,"",INDEX(Output_Win!S$2:S$243,$AD700)),IF($Y700=0,"",INDEX(CSV!AE$2:AE$510,$Y700)))))</f>
        <v/>
      </c>
      <c r="N700" s="41" t="str" cm="1">
        <f t="array" ref="N700">IF(($Y700+$Z700+$AA700+$AD700)=0,"",IFERROR(_xlfn.LET(_xlpm.CSVVal,IF($Y700=0,"",INDEX(CSV!AG$2:AG$510,$Y700)),_xlpm.MacVal,IF($Z700=0,"",INDEX(Output_Mac!T$2:T$500,$Z700)),_xlpm.WinVal,IF($AD700=0,"",INDEX(Output_Win!T$2:T$243,$AD700)),_xlpm.MyAuditVal,IF($AA700=0,"",INDEX(My_Audit!O$2:O$456,$AA700)),_xlfn.IFS(_xlpm.MyAuditVal&lt;&gt;"",_xlpm.MyAuditVal,_xlpm.MacVal&lt;&gt;"",_xlpm.MacVal,_xlpm.WinVal&lt;&gt;"",_xlpm.WinVal,_xlpm.CSVVal&lt;&gt;"",_xlpm.CSVVal)),""))</f>
        <v/>
      </c>
      <c r="O700" s="40" t="str" cm="1">
        <f t="array" ref="O700">IF($AB700=0,"",INDEX(My_Audit!P$2:P$456,$AB700))&amp;""</f>
        <v/>
      </c>
      <c r="P700" s="40"/>
      <c r="Q700" s="41" t="str">
        <f>IF(LEFT(N700,4)="Pass","Nist SP 800-88",My_Audit!R700)&amp;""</f>
        <v/>
      </c>
      <c r="R700" s="40"/>
      <c r="S700" s="40"/>
      <c r="T700" s="41" t="str" cm="1">
        <f t="array" ref="T700">IF($AC700=0,"",INDEX(Models!J$2:J$605,$AC700))</f>
        <v/>
      </c>
      <c r="U700" s="40"/>
      <c r="V700" s="40"/>
      <c r="W700" s="79" t="str" cm="1">
        <f t="array" ref="W700">IF(($Z700+$AA700+$AD700)=0,"",ExpandDiagCodes(_xlfn.TEXTJOIN(", ",TRUE,IF($AA700=0,"",INDEX(My_Audit!L$2:L$456,$AA700)),IF($Z700=0,"",INDEX(Output_Mac!AA$2:AA$500,$Z700)),IF($AD700=0,"",INDEX(Output_Win!AA$2:AA$243,$AD700)))))</f>
        <v/>
      </c>
      <c r="Y700" s="80">
        <f>IFERROR(MATCH($A700,CSV!$A$2:$A$510,0),0)</f>
        <v>0</v>
      </c>
      <c r="Z700" s="80">
        <f>IFERROR(MATCH($A700,Output_Mac!$A$2:$A$500,0),0)</f>
        <v>0</v>
      </c>
      <c r="AA700" s="80">
        <f>IFERROR(MATCH($A700,My_Audit!$A$2:$A$456,0),0)</f>
        <v>0</v>
      </c>
      <c r="AB700" s="80">
        <f>IFERROR(MATCH($C700,My_Audit!$B$2:$B$456,0),0)</f>
        <v>0</v>
      </c>
      <c r="AC700" s="80">
        <f>IFERROR(MATCH($E700,Models!$I$2:$I$605,0),0)</f>
        <v>0</v>
      </c>
      <c r="AD700" s="80">
        <f>IFERROR(MATCH($A700,Output_Win!$A$2:$A$243,0),0)</f>
        <v>0</v>
      </c>
    </row>
    <row r="701" spans="1:30">
      <c r="A701" s="40" t="str">
        <f>_xlfn.TEXTJOIN("",TRUE,Input!$A$4,TEXT(ROW(My_Audit!A700)+Input!$A$8-1,"00"))</f>
        <v>W5088</v>
      </c>
      <c r="B701" s="40" t="str">
        <f>_xlfn.TEXTJOIN("-",TRUE,"ITD",Input!$A$2,A701)</f>
        <v>ITD-SHR11749-W5088</v>
      </c>
      <c r="C701" s="41" t="str" cm="1">
        <f t="array" ref="C701">IF(($Y701+$Z701+$AA701+$AD701)=0,"",IFERROR(_xlfn.LET(_xlpm.CSVVal,IF($Y701=0,"",INDEX(CSV!B$2:B$510,$Y701)),_xlpm.MacVal,IF($Z701=0,"",INDEX(Output_Mac!B$2:B$500,$Z701)),_xlpm.WinVal,IF($AD701=0,"",INDEX(Output_Win!B$2:B$243,$AD701)),_xlpm.MyAuditVal,IF($AA701=0,"",INDEX(My_Audit!B$2:B$456,$AA701)),_xlfn.IFS(_xlpm.MyAuditVal&lt;&gt;"",_xlpm.MyAuditVal,_xlpm.MacVal&lt;&gt;"",_xlpm.MacVal,_xlpm.WinVal&lt;&gt;"",_xlpm.WinVal,_xlpm.CSVVal&lt;&gt;"",_xlpm.CSVVal)),""))</f>
        <v/>
      </c>
      <c r="D701" s="41" t="str" cm="1">
        <f t="array" ref="D701">IF(($Y701+$Z701+$AA701+$AD701)=0,"",IFERROR(_xlfn.LET(_xlpm.CSVVal,IF($Y701=0,"",INDEX(CSV!C$2:C$510,$Y701)),_xlpm.MacVal,IF($Z701=0,"",INDEX(Output_Mac!D$2:D$500,$Z701)),_xlpm.WinVal,IF($AD701=0,"",INDEX(Output_Win!D$2:D$243,$AD701)),_xlpm.MyAuditVal,IF($AA701=0,"",INDEX(My_Audit!C$2:C$456,$AA701)),_xlfn.IFS(_xlpm.MyAuditVal&lt;&gt;"",_xlpm.MyAuditVal,_xlpm.MacVal&lt;&gt;"",_xlpm.MacVal,_xlpm.WinVal&lt;&gt;"",_xlpm.WinVal,_xlpm.CSVVal&lt;&gt;"",_xlpm.CSVVal)),""))</f>
        <v/>
      </c>
      <c r="E701" s="41" t="str" cm="1">
        <f t="array" ref="E701">IF(($Y701+$Z701+$AA701+$AD701)=0,"",IFERROR(_xlfn.LET(_xlpm.CSVVal,IF($Y701=0,"",INDEX(CSV!E$2:E$510,$Y701)),_xlpm.MacVal,IF($Z701=0,"",INDEX(Output_Mac!C$2:C$500,$Z701)),_xlpm.WinVal,IF($AD701=0,"",INDEX(Output_Win!C$2:C$243,$AD701)),_xlpm.MyAuditVal,IF($AA701=0,"",INDEX(My_Audit!D$2:D$456,$AA701)),_xlfn.IFS(_xlpm.MyAuditVal&lt;&gt;"",_xlpm.MyAuditVal,_xlpm.MacVal&lt;&gt;"",_xlpm.MacVal,_xlpm.WinVal&lt;&gt;"",_xlpm.WinVal,_xlpm.CSVVal&lt;&gt;"",_xlpm.CSVVal)),""))</f>
        <v/>
      </c>
      <c r="F701" s="41" t="str" cm="1">
        <f t="array" ref="F701">IF(($Y701+$Z701+$AA701+$AD701)=0,"",IFERROR(_xlfn.LET(_xlpm.CSVVal,IF($Y701=0,"",INDEX(CSV!F$2:F$510,$Y701)),_xlpm.MacVal,IF($Z701=0,"",INDEX(Output_Mac!E$2:E$500,$Z701)),_xlpm.WinVal,IF($AD701=0,"",INDEX(Output_Win!E$2:E$243,$AD701)),_xlpm.MyAuditVal,IF($AA701=0,"",INDEX(My_Audit!E$2:E$456,$AA701)),_xlfn.IFS(_xlpm.MyAuditVal&lt;&gt;"",_xlpm.MyAuditVal,_xlpm.MacVal&lt;&gt;"",_xlpm.MacVal,_xlpm.WinVal&lt;&gt;"",_xlpm.WinVal,_xlpm.CSVVal&lt;&gt;"",PROPER(_xlpm.CSVVal))),""))</f>
        <v/>
      </c>
      <c r="G701" s="41" t="str" cm="1">
        <f t="array" ref="G701">IF(($Y701+$Z701+$AA701+$AD701)=0,"",IFERROR(_xlfn.LET(_xlpm.CSVVal,IF($Y701=0,"",INDEX(CSV!G$2:G$510,$Y701)),_xlpm.MacVal,IF($Z701=0,"",INDEX(Output_Mac!G$2:G$500,$Z701)),_xlpm.WinVal,IF($AD701=0,"",INDEX(Output_Win!G$2:G$243,$AD701)),_xlpm.MyAuditVal,IF($AA701=0,"",INDEX(My_Audit!F$2:F$456,$AA701)),_xlfn.IFS(_xlpm.MyAuditVal&lt;&gt;"",_xlpm.MyAuditVal,_xlpm.MacVal&lt;&gt;"",_xlpm.MacVal,_xlpm.WinVal&lt;&gt;"",_xlpm.WinVal,_xlpm.CSVVal&lt;&gt;"",_xlpm.CSVVal)),""))</f>
        <v/>
      </c>
      <c r="H701" s="41" t="str" cm="1">
        <f t="array" ref="H701">IF($Z701&gt;0,INDEX(Output_Mac!H$2:H$500,$Z701),IF($AD701&gt;0,INDEX(Output_Win!H$2:H$243,$AD701),IF($AA701&gt;0,_xlfn.LET(_xlpm.MyAuditVal,INDEX(My_Audit!G$2:G$456,$AA701),IF(_xlpm.MyAuditVal=0,"",_xlpm.MyAuditVal)),"")))</f>
        <v/>
      </c>
      <c r="I701" s="41" t="str" cm="1">
        <f t="array" ref="I701">IF(($Y701+$Z701+$AA701+$AD701)=0,"",IFERROR(_xlfn.LET(_xlpm.CSVVal,IF($Y701=0,"",INDEX(CSV!H$2:H$510,$Y701)),_xlpm.MacVal,IF($Z701=0,"",INDEX(Output_Mac!I$2:I$500,$Z701)),_xlpm.WinVal,IF($AD701=0,"",INDEX(Output_Win!I$2:I$243,$AD701)),_xlpm.MyAuditVal,IF($AA701=0,"",INDEX(My_Audit!H$2:H$456,$AA701)),_xlfn.IFS(_xlpm.MyAuditVal&lt;&gt;"",_xlpm.MyAuditVal,_xlpm.MacVal&lt;&gt;"",_xlpm.MacVal,_xlpm.WinVal&lt;&gt;"",_xlpm.WinVal,_xlpm.CSVVal&lt;&gt;"",_xlpm.CSVVal)),""))</f>
        <v/>
      </c>
      <c r="J701" s="41" t="str" cm="1">
        <f t="array" ref="J701">IF(($Y701+$Z701+$AA701+$AD701)=0,"",IFERROR(_xlfn.LET(_xlpm.CSVVal,IF($Y701=0,"",INDEX(CSV!J$2:J$510,$Y701)),_xlpm.MacVal,IF($Z701=0,"",INDEX(Output_Mac!J$2:J$500,$Z701)),_xlpm.WinVal,IF($AD701=0,"",INDEX(Output_Win!J$2:J$243,$AD701)),_xlpm.MyAuditVal,IF($AA701=0,"",INDEX(My_Audit!I$2:I$456,$AA701)),_xlfn.IFS(_xlpm.MyAuditVal&lt;&gt;"",_xlpm.MyAuditVal,_xlpm.MacVal&lt;&gt;"",_xlpm.MacVal,_xlpm.WinVal&lt;&gt;"",_xlpm.WinVal,_xlpm.CSVVal&lt;&gt;"",_xlpm.CSVVal)),""))</f>
        <v/>
      </c>
      <c r="K701" s="41" t="str" cm="1">
        <f t="array" ref="K701">IF(($Y701+$Z701+$AA701+$AD701)=0,"",IFERROR(_xlfn.LET(_xlpm.CSVVal,IF($Y701=0,"",INDEX(CSV!N$2:N$510,$Y701)),_xlpm.MacVal,IF($Z701=0,"",INDEX(Output_Mac!L$2:L$500,$Z701)),_xlpm.WinVal,IF($AD701=0,"",INDEX(Output_Win!L$2:L$243,$AD701)),_xlpm.MyAuditVal,IF($AA701=0,"",INDEX(My_Audit!J$2:J$456,$AA701)),_xlfn.IFS(_xlpm.MyAuditVal&lt;&gt;"",_xlpm.MyAuditVal,_xlpm.MacVal&lt;&gt;"",_xlpm.MacVal,_xlpm.WinVal&lt;&gt;"",_xlpm.WinVal,_xlpm.CSVVal&lt;&gt;"",_xlpm.CSVVal)),""))</f>
        <v/>
      </c>
      <c r="L701" s="41" t="str" cm="1">
        <f t="array" ref="L701">IF(($Y701+$Z701+$AA701+$AD701)=0,"",IFERROR(_xlfn.LET(_xlpm.CSVVal,IF($Y701=0,"",INDEX(CSV!Q$2:Q$510,$Y701)),_xlpm.MacVal,IF($Z701=0,"",INDEX(Output_Mac!M$2:M$500,$Z701)),_xlpm.WinVal,IF($AD701=0,"",INDEX(Output_Win!M$2:M$243,$AD701)),_xlpm.MyAuditVal,IF($AA701=0,"",INDEX(My_Audit!K$2:K$456,$AA701)),_xlfn.IFS(_xlpm.MyAuditVal&lt;&gt;"",_xlpm.MyAuditVal,_xlpm.MacVal&lt;&gt;"",_xlpm.MacVal,_xlpm.WinVal&lt;&gt;"",_xlpm.WinVal,_xlpm.CSVVal&lt;&gt;"",_xlpm.CSVVal)),""))</f>
        <v/>
      </c>
      <c r="M701" s="41" t="str" cm="1">
        <f t="array" ref="M701">IF(($Y701+$Z701+$AA701+$AD701)=0,"",ExpandDiagCodes(_xlfn.TEXTJOIN(", ",TRUE,IF($AA701=0,"",INDEX(My_Audit!N$2:N$456,$AA701)),IF($Z701=0,"",INDEX(Output_Mac!S$2:S$500,$Z701)),IF($AD701=0,"",INDEX(Output_Win!S$2:S$243,$AD701)),IF($Y701=0,"",INDEX(CSV!AE$2:AE$510,$Y701)))))</f>
        <v/>
      </c>
      <c r="N701" s="41" t="str" cm="1">
        <f t="array" ref="N701">IF(($Y701+$Z701+$AA701+$AD701)=0,"",IFERROR(_xlfn.LET(_xlpm.CSVVal,IF($Y701=0,"",INDEX(CSV!AG$2:AG$510,$Y701)),_xlpm.MacVal,IF($Z701=0,"",INDEX(Output_Mac!T$2:T$500,$Z701)),_xlpm.WinVal,IF($AD701=0,"",INDEX(Output_Win!T$2:T$243,$AD701)),_xlpm.MyAuditVal,IF($AA701=0,"",INDEX(My_Audit!O$2:O$456,$AA701)),_xlfn.IFS(_xlpm.MyAuditVal&lt;&gt;"",_xlpm.MyAuditVal,_xlpm.MacVal&lt;&gt;"",_xlpm.MacVal,_xlpm.WinVal&lt;&gt;"",_xlpm.WinVal,_xlpm.CSVVal&lt;&gt;"",_xlpm.CSVVal)),""))</f>
        <v/>
      </c>
      <c r="O701" s="40" t="str" cm="1">
        <f t="array" ref="O701">IF($AB701=0,"",INDEX(My_Audit!P$2:P$456,$AB701))&amp;""</f>
        <v/>
      </c>
      <c r="P701" s="40"/>
      <c r="Q701" s="41" t="str">
        <f>IF(LEFT(N701,4)="Pass","Nist SP 800-88",My_Audit!R701)&amp;""</f>
        <v/>
      </c>
      <c r="R701" s="40"/>
      <c r="S701" s="40"/>
      <c r="T701" s="41" t="str" cm="1">
        <f t="array" ref="T701">IF($AC701=0,"",INDEX(Models!J$2:J$605,$AC701))</f>
        <v/>
      </c>
      <c r="U701" s="40"/>
      <c r="V701" s="40"/>
      <c r="W701" s="79" t="str" cm="1">
        <f t="array" ref="W701">IF(($Z701+$AA701+$AD701)=0,"",ExpandDiagCodes(_xlfn.TEXTJOIN(", ",TRUE,IF($AA701=0,"",INDEX(My_Audit!L$2:L$456,$AA701)),IF($Z701=0,"",INDEX(Output_Mac!AA$2:AA$500,$Z701)),IF($AD701=0,"",INDEX(Output_Win!AA$2:AA$243,$AD701)))))</f>
        <v/>
      </c>
      <c r="Y701" s="80">
        <f>IFERROR(MATCH($A701,CSV!$A$2:$A$510,0),0)</f>
        <v>0</v>
      </c>
      <c r="Z701" s="80">
        <f>IFERROR(MATCH($A701,Output_Mac!$A$2:$A$500,0),0)</f>
        <v>0</v>
      </c>
      <c r="AA701" s="80">
        <f>IFERROR(MATCH($A701,My_Audit!$A$2:$A$456,0),0)</f>
        <v>0</v>
      </c>
      <c r="AB701" s="80">
        <f>IFERROR(MATCH($C701,My_Audit!$B$2:$B$456,0),0)</f>
        <v>0</v>
      </c>
      <c r="AC701" s="80">
        <f>IFERROR(MATCH($E701,Models!$I$2:$I$605,0),0)</f>
        <v>0</v>
      </c>
      <c r="AD701" s="80">
        <f>IFERROR(MATCH($A701,Output_Win!$A$2:$A$243,0),0)</f>
        <v>0</v>
      </c>
    </row>
    <row r="702" spans="1:30">
      <c r="A702" s="40" t="str">
        <f>_xlfn.TEXTJOIN("",TRUE,Input!$A$4,TEXT(ROW(My_Audit!A701)+Input!$A$8-1,"00"))</f>
        <v>W5089</v>
      </c>
      <c r="B702" s="40" t="str">
        <f>_xlfn.TEXTJOIN("-",TRUE,"ITD",Input!$A$2,A702)</f>
        <v>ITD-SHR11749-W5089</v>
      </c>
      <c r="C702" s="41" t="str" cm="1">
        <f t="array" ref="C702">IF(($Y702+$Z702+$AA702+$AD702)=0,"",IFERROR(_xlfn.LET(_xlpm.CSVVal,IF($Y702=0,"",INDEX(CSV!B$2:B$510,$Y702)),_xlpm.MacVal,IF($Z702=0,"",INDEX(Output_Mac!B$2:B$500,$Z702)),_xlpm.WinVal,IF($AD702=0,"",INDEX(Output_Win!B$2:B$243,$AD702)),_xlpm.MyAuditVal,IF($AA702=0,"",INDEX(My_Audit!B$2:B$456,$AA702)),_xlfn.IFS(_xlpm.MyAuditVal&lt;&gt;"",_xlpm.MyAuditVal,_xlpm.MacVal&lt;&gt;"",_xlpm.MacVal,_xlpm.WinVal&lt;&gt;"",_xlpm.WinVal,_xlpm.CSVVal&lt;&gt;"",_xlpm.CSVVal)),""))</f>
        <v/>
      </c>
      <c r="D702" s="41" t="str" cm="1">
        <f t="array" ref="D702">IF(($Y702+$Z702+$AA702+$AD702)=0,"",IFERROR(_xlfn.LET(_xlpm.CSVVal,IF($Y702=0,"",INDEX(CSV!C$2:C$510,$Y702)),_xlpm.MacVal,IF($Z702=0,"",INDEX(Output_Mac!D$2:D$500,$Z702)),_xlpm.WinVal,IF($AD702=0,"",INDEX(Output_Win!D$2:D$243,$AD702)),_xlpm.MyAuditVal,IF($AA702=0,"",INDEX(My_Audit!C$2:C$456,$AA702)),_xlfn.IFS(_xlpm.MyAuditVal&lt;&gt;"",_xlpm.MyAuditVal,_xlpm.MacVal&lt;&gt;"",_xlpm.MacVal,_xlpm.WinVal&lt;&gt;"",_xlpm.WinVal,_xlpm.CSVVal&lt;&gt;"",_xlpm.CSVVal)),""))</f>
        <v/>
      </c>
      <c r="E702" s="41" t="str" cm="1">
        <f t="array" ref="E702">IF(($Y702+$Z702+$AA702+$AD702)=0,"",IFERROR(_xlfn.LET(_xlpm.CSVVal,IF($Y702=0,"",INDEX(CSV!E$2:E$510,$Y702)),_xlpm.MacVal,IF($Z702=0,"",INDEX(Output_Mac!C$2:C$500,$Z702)),_xlpm.WinVal,IF($AD702=0,"",INDEX(Output_Win!C$2:C$243,$AD702)),_xlpm.MyAuditVal,IF($AA702=0,"",INDEX(My_Audit!D$2:D$456,$AA702)),_xlfn.IFS(_xlpm.MyAuditVal&lt;&gt;"",_xlpm.MyAuditVal,_xlpm.MacVal&lt;&gt;"",_xlpm.MacVal,_xlpm.WinVal&lt;&gt;"",_xlpm.WinVal,_xlpm.CSVVal&lt;&gt;"",_xlpm.CSVVal)),""))</f>
        <v/>
      </c>
      <c r="F702" s="41" t="str" cm="1">
        <f t="array" ref="F702">IF(($Y702+$Z702+$AA702+$AD702)=0,"",IFERROR(_xlfn.LET(_xlpm.CSVVal,IF($Y702=0,"",INDEX(CSV!F$2:F$510,$Y702)),_xlpm.MacVal,IF($Z702=0,"",INDEX(Output_Mac!E$2:E$500,$Z702)),_xlpm.WinVal,IF($AD702=0,"",INDEX(Output_Win!E$2:E$243,$AD702)),_xlpm.MyAuditVal,IF($AA702=0,"",INDEX(My_Audit!E$2:E$456,$AA702)),_xlfn.IFS(_xlpm.MyAuditVal&lt;&gt;"",_xlpm.MyAuditVal,_xlpm.MacVal&lt;&gt;"",_xlpm.MacVal,_xlpm.WinVal&lt;&gt;"",_xlpm.WinVal,_xlpm.CSVVal&lt;&gt;"",PROPER(_xlpm.CSVVal))),""))</f>
        <v/>
      </c>
      <c r="G702" s="41" t="str" cm="1">
        <f t="array" ref="G702">IF(($Y702+$Z702+$AA702+$AD702)=0,"",IFERROR(_xlfn.LET(_xlpm.CSVVal,IF($Y702=0,"",INDEX(CSV!G$2:G$510,$Y702)),_xlpm.MacVal,IF($Z702=0,"",INDEX(Output_Mac!G$2:G$500,$Z702)),_xlpm.WinVal,IF($AD702=0,"",INDEX(Output_Win!G$2:G$243,$AD702)),_xlpm.MyAuditVal,IF($AA702=0,"",INDEX(My_Audit!F$2:F$456,$AA702)),_xlfn.IFS(_xlpm.MyAuditVal&lt;&gt;"",_xlpm.MyAuditVal,_xlpm.MacVal&lt;&gt;"",_xlpm.MacVal,_xlpm.WinVal&lt;&gt;"",_xlpm.WinVal,_xlpm.CSVVal&lt;&gt;"",_xlpm.CSVVal)),""))</f>
        <v/>
      </c>
      <c r="H702" s="41" t="str" cm="1">
        <f t="array" ref="H702">IF($Z702&gt;0,INDEX(Output_Mac!H$2:H$500,$Z702),IF($AD702&gt;0,INDEX(Output_Win!H$2:H$243,$AD702),IF($AA702&gt;0,_xlfn.LET(_xlpm.MyAuditVal,INDEX(My_Audit!G$2:G$456,$AA702),IF(_xlpm.MyAuditVal=0,"",_xlpm.MyAuditVal)),"")))</f>
        <v/>
      </c>
      <c r="I702" s="41" t="str" cm="1">
        <f t="array" ref="I702">IF(($Y702+$Z702+$AA702+$AD702)=0,"",IFERROR(_xlfn.LET(_xlpm.CSVVal,IF($Y702=0,"",INDEX(CSV!H$2:H$510,$Y702)),_xlpm.MacVal,IF($Z702=0,"",INDEX(Output_Mac!I$2:I$500,$Z702)),_xlpm.WinVal,IF($AD702=0,"",INDEX(Output_Win!I$2:I$243,$AD702)),_xlpm.MyAuditVal,IF($AA702=0,"",INDEX(My_Audit!H$2:H$456,$AA702)),_xlfn.IFS(_xlpm.MyAuditVal&lt;&gt;"",_xlpm.MyAuditVal,_xlpm.MacVal&lt;&gt;"",_xlpm.MacVal,_xlpm.WinVal&lt;&gt;"",_xlpm.WinVal,_xlpm.CSVVal&lt;&gt;"",_xlpm.CSVVal)),""))</f>
        <v/>
      </c>
      <c r="J702" s="41" t="str" cm="1">
        <f t="array" ref="J702">IF(($Y702+$Z702+$AA702+$AD702)=0,"",IFERROR(_xlfn.LET(_xlpm.CSVVal,IF($Y702=0,"",INDEX(CSV!J$2:J$510,$Y702)),_xlpm.MacVal,IF($Z702=0,"",INDEX(Output_Mac!J$2:J$500,$Z702)),_xlpm.WinVal,IF($AD702=0,"",INDEX(Output_Win!J$2:J$243,$AD702)),_xlpm.MyAuditVal,IF($AA702=0,"",INDEX(My_Audit!I$2:I$456,$AA702)),_xlfn.IFS(_xlpm.MyAuditVal&lt;&gt;"",_xlpm.MyAuditVal,_xlpm.MacVal&lt;&gt;"",_xlpm.MacVal,_xlpm.WinVal&lt;&gt;"",_xlpm.WinVal,_xlpm.CSVVal&lt;&gt;"",_xlpm.CSVVal)),""))</f>
        <v/>
      </c>
      <c r="K702" s="41" t="str" cm="1">
        <f t="array" ref="K702">IF(($Y702+$Z702+$AA702+$AD702)=0,"",IFERROR(_xlfn.LET(_xlpm.CSVVal,IF($Y702=0,"",INDEX(CSV!N$2:N$510,$Y702)),_xlpm.MacVal,IF($Z702=0,"",INDEX(Output_Mac!L$2:L$500,$Z702)),_xlpm.WinVal,IF($AD702=0,"",INDEX(Output_Win!L$2:L$243,$AD702)),_xlpm.MyAuditVal,IF($AA702=0,"",INDEX(My_Audit!J$2:J$456,$AA702)),_xlfn.IFS(_xlpm.MyAuditVal&lt;&gt;"",_xlpm.MyAuditVal,_xlpm.MacVal&lt;&gt;"",_xlpm.MacVal,_xlpm.WinVal&lt;&gt;"",_xlpm.WinVal,_xlpm.CSVVal&lt;&gt;"",_xlpm.CSVVal)),""))</f>
        <v/>
      </c>
      <c r="L702" s="41" t="str" cm="1">
        <f t="array" ref="L702">IF(($Y702+$Z702+$AA702+$AD702)=0,"",IFERROR(_xlfn.LET(_xlpm.CSVVal,IF($Y702=0,"",INDEX(CSV!Q$2:Q$510,$Y702)),_xlpm.MacVal,IF($Z702=0,"",INDEX(Output_Mac!M$2:M$500,$Z702)),_xlpm.WinVal,IF($AD702=0,"",INDEX(Output_Win!M$2:M$243,$AD702)),_xlpm.MyAuditVal,IF($AA702=0,"",INDEX(My_Audit!K$2:K$456,$AA702)),_xlfn.IFS(_xlpm.MyAuditVal&lt;&gt;"",_xlpm.MyAuditVal,_xlpm.MacVal&lt;&gt;"",_xlpm.MacVal,_xlpm.WinVal&lt;&gt;"",_xlpm.WinVal,_xlpm.CSVVal&lt;&gt;"",_xlpm.CSVVal)),""))</f>
        <v/>
      </c>
      <c r="M702" s="41" t="str" cm="1">
        <f t="array" ref="M702">IF(($Y702+$Z702+$AA702+$AD702)=0,"",ExpandDiagCodes(_xlfn.TEXTJOIN(", ",TRUE,IF($AA702=0,"",INDEX(My_Audit!N$2:N$456,$AA702)),IF($Z702=0,"",INDEX(Output_Mac!S$2:S$500,$Z702)),IF($AD702=0,"",INDEX(Output_Win!S$2:S$243,$AD702)),IF($Y702=0,"",INDEX(CSV!AE$2:AE$510,$Y702)))))</f>
        <v/>
      </c>
      <c r="N702" s="41" t="str" cm="1">
        <f t="array" ref="N702">IF(($Y702+$Z702+$AA702+$AD702)=0,"",IFERROR(_xlfn.LET(_xlpm.CSVVal,IF($Y702=0,"",INDEX(CSV!AG$2:AG$510,$Y702)),_xlpm.MacVal,IF($Z702=0,"",INDEX(Output_Mac!T$2:T$500,$Z702)),_xlpm.WinVal,IF($AD702=0,"",INDEX(Output_Win!T$2:T$243,$AD702)),_xlpm.MyAuditVal,IF($AA702=0,"",INDEX(My_Audit!O$2:O$456,$AA702)),_xlfn.IFS(_xlpm.MyAuditVal&lt;&gt;"",_xlpm.MyAuditVal,_xlpm.MacVal&lt;&gt;"",_xlpm.MacVal,_xlpm.WinVal&lt;&gt;"",_xlpm.WinVal,_xlpm.CSVVal&lt;&gt;"",_xlpm.CSVVal)),""))</f>
        <v/>
      </c>
      <c r="O702" s="40" t="str" cm="1">
        <f t="array" ref="O702">IF($AB702=0,"",INDEX(My_Audit!P$2:P$456,$AB702))&amp;""</f>
        <v/>
      </c>
      <c r="P702" s="40"/>
      <c r="Q702" s="41" t="str">
        <f>IF(LEFT(N702,4)="Pass","Nist SP 800-88",My_Audit!R702)&amp;""</f>
        <v/>
      </c>
      <c r="R702" s="40"/>
      <c r="S702" s="40"/>
      <c r="T702" s="41" t="str" cm="1">
        <f t="array" ref="T702">IF($AC702=0,"",INDEX(Models!J$2:J$605,$AC702))</f>
        <v/>
      </c>
      <c r="U702" s="40"/>
      <c r="V702" s="40"/>
      <c r="W702" s="79" t="str" cm="1">
        <f t="array" ref="W702">IF(($Z702+$AA702+$AD702)=0,"",ExpandDiagCodes(_xlfn.TEXTJOIN(", ",TRUE,IF($AA702=0,"",INDEX(My_Audit!L$2:L$456,$AA702)),IF($Z702=0,"",INDEX(Output_Mac!AA$2:AA$500,$Z702)),IF($AD702=0,"",INDEX(Output_Win!AA$2:AA$243,$AD702)))))</f>
        <v/>
      </c>
      <c r="Y702" s="80">
        <f>IFERROR(MATCH($A702,CSV!$A$2:$A$510,0),0)</f>
        <v>0</v>
      </c>
      <c r="Z702" s="80">
        <f>IFERROR(MATCH($A702,Output_Mac!$A$2:$A$500,0),0)</f>
        <v>0</v>
      </c>
      <c r="AA702" s="80">
        <f>IFERROR(MATCH($A702,My_Audit!$A$2:$A$456,0),0)</f>
        <v>0</v>
      </c>
      <c r="AB702" s="80">
        <f>IFERROR(MATCH($C702,My_Audit!$B$2:$B$456,0),0)</f>
        <v>0</v>
      </c>
      <c r="AC702" s="80">
        <f>IFERROR(MATCH($E702,Models!$I$2:$I$605,0),0)</f>
        <v>0</v>
      </c>
      <c r="AD702" s="80">
        <f>IFERROR(MATCH($A702,Output_Win!$A$2:$A$243,0),0)</f>
        <v>0</v>
      </c>
    </row>
    <row r="703" spans="1:30">
      <c r="A703" s="40" t="str">
        <f>_xlfn.TEXTJOIN("",TRUE,Input!$A$4,TEXT(ROW(My_Audit!A702)+Input!$A$8-1,"00"))</f>
        <v>W5090</v>
      </c>
      <c r="B703" s="40" t="str">
        <f>_xlfn.TEXTJOIN("-",TRUE,"ITD",Input!$A$2,A703)</f>
        <v>ITD-SHR11749-W5090</v>
      </c>
      <c r="C703" s="41" t="str" cm="1">
        <f t="array" ref="C703">IF(($Y703+$Z703+$AA703+$AD703)=0,"",IFERROR(_xlfn.LET(_xlpm.CSVVal,IF($Y703=0,"",INDEX(CSV!B$2:B$510,$Y703)),_xlpm.MacVal,IF($Z703=0,"",INDEX(Output_Mac!B$2:B$500,$Z703)),_xlpm.WinVal,IF($AD703=0,"",INDEX(Output_Win!B$2:B$243,$AD703)),_xlpm.MyAuditVal,IF($AA703=0,"",INDEX(My_Audit!B$2:B$456,$AA703)),_xlfn.IFS(_xlpm.MyAuditVal&lt;&gt;"",_xlpm.MyAuditVal,_xlpm.MacVal&lt;&gt;"",_xlpm.MacVal,_xlpm.WinVal&lt;&gt;"",_xlpm.WinVal,_xlpm.CSVVal&lt;&gt;"",_xlpm.CSVVal)),""))</f>
        <v/>
      </c>
      <c r="D703" s="41" t="str" cm="1">
        <f t="array" ref="D703">IF(($Y703+$Z703+$AA703+$AD703)=0,"",IFERROR(_xlfn.LET(_xlpm.CSVVal,IF($Y703=0,"",INDEX(CSV!C$2:C$510,$Y703)),_xlpm.MacVal,IF($Z703=0,"",INDEX(Output_Mac!D$2:D$500,$Z703)),_xlpm.WinVal,IF($AD703=0,"",INDEX(Output_Win!D$2:D$243,$AD703)),_xlpm.MyAuditVal,IF($AA703=0,"",INDEX(My_Audit!C$2:C$456,$AA703)),_xlfn.IFS(_xlpm.MyAuditVal&lt;&gt;"",_xlpm.MyAuditVal,_xlpm.MacVal&lt;&gt;"",_xlpm.MacVal,_xlpm.WinVal&lt;&gt;"",_xlpm.WinVal,_xlpm.CSVVal&lt;&gt;"",_xlpm.CSVVal)),""))</f>
        <v/>
      </c>
      <c r="E703" s="41" t="str" cm="1">
        <f t="array" ref="E703">IF(($Y703+$Z703+$AA703+$AD703)=0,"",IFERROR(_xlfn.LET(_xlpm.CSVVal,IF($Y703=0,"",INDEX(CSV!E$2:E$510,$Y703)),_xlpm.MacVal,IF($Z703=0,"",INDEX(Output_Mac!C$2:C$500,$Z703)),_xlpm.WinVal,IF($AD703=0,"",INDEX(Output_Win!C$2:C$243,$AD703)),_xlpm.MyAuditVal,IF($AA703=0,"",INDEX(My_Audit!D$2:D$456,$AA703)),_xlfn.IFS(_xlpm.MyAuditVal&lt;&gt;"",_xlpm.MyAuditVal,_xlpm.MacVal&lt;&gt;"",_xlpm.MacVal,_xlpm.WinVal&lt;&gt;"",_xlpm.WinVal,_xlpm.CSVVal&lt;&gt;"",_xlpm.CSVVal)),""))</f>
        <v/>
      </c>
      <c r="F703" s="41" t="str" cm="1">
        <f t="array" ref="F703">IF(($Y703+$Z703+$AA703+$AD703)=0,"",IFERROR(_xlfn.LET(_xlpm.CSVVal,IF($Y703=0,"",INDEX(CSV!F$2:F$510,$Y703)),_xlpm.MacVal,IF($Z703=0,"",INDEX(Output_Mac!E$2:E$500,$Z703)),_xlpm.WinVal,IF($AD703=0,"",INDEX(Output_Win!E$2:E$243,$AD703)),_xlpm.MyAuditVal,IF($AA703=0,"",INDEX(My_Audit!E$2:E$456,$AA703)),_xlfn.IFS(_xlpm.MyAuditVal&lt;&gt;"",_xlpm.MyAuditVal,_xlpm.MacVal&lt;&gt;"",_xlpm.MacVal,_xlpm.WinVal&lt;&gt;"",_xlpm.WinVal,_xlpm.CSVVal&lt;&gt;"",PROPER(_xlpm.CSVVal))),""))</f>
        <v/>
      </c>
      <c r="G703" s="41" t="str" cm="1">
        <f t="array" ref="G703">IF(($Y703+$Z703+$AA703+$AD703)=0,"",IFERROR(_xlfn.LET(_xlpm.CSVVal,IF($Y703=0,"",INDEX(CSV!G$2:G$510,$Y703)),_xlpm.MacVal,IF($Z703=0,"",INDEX(Output_Mac!G$2:G$500,$Z703)),_xlpm.WinVal,IF($AD703=0,"",INDEX(Output_Win!G$2:G$243,$AD703)),_xlpm.MyAuditVal,IF($AA703=0,"",INDEX(My_Audit!F$2:F$456,$AA703)),_xlfn.IFS(_xlpm.MyAuditVal&lt;&gt;"",_xlpm.MyAuditVal,_xlpm.MacVal&lt;&gt;"",_xlpm.MacVal,_xlpm.WinVal&lt;&gt;"",_xlpm.WinVal,_xlpm.CSVVal&lt;&gt;"",_xlpm.CSVVal)),""))</f>
        <v/>
      </c>
      <c r="H703" s="41" t="str" cm="1">
        <f t="array" ref="H703">IF($Z703&gt;0,INDEX(Output_Mac!H$2:H$500,$Z703),IF($AD703&gt;0,INDEX(Output_Win!H$2:H$243,$AD703),IF($AA703&gt;0,_xlfn.LET(_xlpm.MyAuditVal,INDEX(My_Audit!G$2:G$456,$AA703),IF(_xlpm.MyAuditVal=0,"",_xlpm.MyAuditVal)),"")))</f>
        <v/>
      </c>
      <c r="I703" s="41" t="str" cm="1">
        <f t="array" ref="I703">IF(($Y703+$Z703+$AA703+$AD703)=0,"",IFERROR(_xlfn.LET(_xlpm.CSVVal,IF($Y703=0,"",INDEX(CSV!H$2:H$510,$Y703)),_xlpm.MacVal,IF($Z703=0,"",INDEX(Output_Mac!I$2:I$500,$Z703)),_xlpm.WinVal,IF($AD703=0,"",INDEX(Output_Win!I$2:I$243,$AD703)),_xlpm.MyAuditVal,IF($AA703=0,"",INDEX(My_Audit!H$2:H$456,$AA703)),_xlfn.IFS(_xlpm.MyAuditVal&lt;&gt;"",_xlpm.MyAuditVal,_xlpm.MacVal&lt;&gt;"",_xlpm.MacVal,_xlpm.WinVal&lt;&gt;"",_xlpm.WinVal,_xlpm.CSVVal&lt;&gt;"",_xlpm.CSVVal)),""))</f>
        <v/>
      </c>
      <c r="J703" s="41" t="str" cm="1">
        <f t="array" ref="J703">IF(($Y703+$Z703+$AA703+$AD703)=0,"",IFERROR(_xlfn.LET(_xlpm.CSVVal,IF($Y703=0,"",INDEX(CSV!J$2:J$510,$Y703)),_xlpm.MacVal,IF($Z703=0,"",INDEX(Output_Mac!J$2:J$500,$Z703)),_xlpm.WinVal,IF($AD703=0,"",INDEX(Output_Win!J$2:J$243,$AD703)),_xlpm.MyAuditVal,IF($AA703=0,"",INDEX(My_Audit!I$2:I$456,$AA703)),_xlfn.IFS(_xlpm.MyAuditVal&lt;&gt;"",_xlpm.MyAuditVal,_xlpm.MacVal&lt;&gt;"",_xlpm.MacVal,_xlpm.WinVal&lt;&gt;"",_xlpm.WinVal,_xlpm.CSVVal&lt;&gt;"",_xlpm.CSVVal)),""))</f>
        <v/>
      </c>
      <c r="K703" s="41" t="str" cm="1">
        <f t="array" ref="K703">IF(($Y703+$Z703+$AA703+$AD703)=0,"",IFERROR(_xlfn.LET(_xlpm.CSVVal,IF($Y703=0,"",INDEX(CSV!N$2:N$510,$Y703)),_xlpm.MacVal,IF($Z703=0,"",INDEX(Output_Mac!L$2:L$500,$Z703)),_xlpm.WinVal,IF($AD703=0,"",INDEX(Output_Win!L$2:L$243,$AD703)),_xlpm.MyAuditVal,IF($AA703=0,"",INDEX(My_Audit!J$2:J$456,$AA703)),_xlfn.IFS(_xlpm.MyAuditVal&lt;&gt;"",_xlpm.MyAuditVal,_xlpm.MacVal&lt;&gt;"",_xlpm.MacVal,_xlpm.WinVal&lt;&gt;"",_xlpm.WinVal,_xlpm.CSVVal&lt;&gt;"",_xlpm.CSVVal)),""))</f>
        <v/>
      </c>
      <c r="L703" s="41" t="str" cm="1">
        <f t="array" ref="L703">IF(($Y703+$Z703+$AA703+$AD703)=0,"",IFERROR(_xlfn.LET(_xlpm.CSVVal,IF($Y703=0,"",INDEX(CSV!Q$2:Q$510,$Y703)),_xlpm.MacVal,IF($Z703=0,"",INDEX(Output_Mac!M$2:M$500,$Z703)),_xlpm.WinVal,IF($AD703=0,"",INDEX(Output_Win!M$2:M$243,$AD703)),_xlpm.MyAuditVal,IF($AA703=0,"",INDEX(My_Audit!K$2:K$456,$AA703)),_xlfn.IFS(_xlpm.MyAuditVal&lt;&gt;"",_xlpm.MyAuditVal,_xlpm.MacVal&lt;&gt;"",_xlpm.MacVal,_xlpm.WinVal&lt;&gt;"",_xlpm.WinVal,_xlpm.CSVVal&lt;&gt;"",_xlpm.CSVVal)),""))</f>
        <v/>
      </c>
      <c r="M703" s="41" t="str" cm="1">
        <f t="array" ref="M703">IF(($Y703+$Z703+$AA703+$AD703)=0,"",ExpandDiagCodes(_xlfn.TEXTJOIN(", ",TRUE,IF($AA703=0,"",INDEX(My_Audit!N$2:N$456,$AA703)),IF($Z703=0,"",INDEX(Output_Mac!S$2:S$500,$Z703)),IF($AD703=0,"",INDEX(Output_Win!S$2:S$243,$AD703)),IF($Y703=0,"",INDEX(CSV!AE$2:AE$510,$Y703)))))</f>
        <v/>
      </c>
      <c r="N703" s="41" t="str" cm="1">
        <f t="array" ref="N703">IF(($Y703+$Z703+$AA703+$AD703)=0,"",IFERROR(_xlfn.LET(_xlpm.CSVVal,IF($Y703=0,"",INDEX(CSV!AG$2:AG$510,$Y703)),_xlpm.MacVal,IF($Z703=0,"",INDEX(Output_Mac!T$2:T$500,$Z703)),_xlpm.WinVal,IF($AD703=0,"",INDEX(Output_Win!T$2:T$243,$AD703)),_xlpm.MyAuditVal,IF($AA703=0,"",INDEX(My_Audit!O$2:O$456,$AA703)),_xlfn.IFS(_xlpm.MyAuditVal&lt;&gt;"",_xlpm.MyAuditVal,_xlpm.MacVal&lt;&gt;"",_xlpm.MacVal,_xlpm.WinVal&lt;&gt;"",_xlpm.WinVal,_xlpm.CSVVal&lt;&gt;"",_xlpm.CSVVal)),""))</f>
        <v/>
      </c>
      <c r="O703" s="40" t="str" cm="1">
        <f t="array" ref="O703">IF($AB703=0,"",INDEX(My_Audit!P$2:P$456,$AB703))&amp;""</f>
        <v/>
      </c>
      <c r="P703" s="40"/>
      <c r="Q703" s="41" t="str">
        <f>IF(LEFT(N703,4)="Pass","Nist SP 800-88",My_Audit!R703)&amp;""</f>
        <v/>
      </c>
      <c r="R703" s="40"/>
      <c r="S703" s="40"/>
      <c r="T703" s="41" t="str" cm="1">
        <f t="array" ref="T703">IF($AC703=0,"",INDEX(Models!J$2:J$605,$AC703))</f>
        <v/>
      </c>
      <c r="U703" s="40"/>
      <c r="V703" s="40"/>
      <c r="W703" s="79" t="str" cm="1">
        <f t="array" ref="W703">IF(($Z703+$AA703+$AD703)=0,"",ExpandDiagCodes(_xlfn.TEXTJOIN(", ",TRUE,IF($AA703=0,"",INDEX(My_Audit!L$2:L$456,$AA703)),IF($Z703=0,"",INDEX(Output_Mac!AA$2:AA$500,$Z703)),IF($AD703=0,"",INDEX(Output_Win!AA$2:AA$243,$AD703)))))</f>
        <v/>
      </c>
      <c r="Y703" s="80">
        <f>IFERROR(MATCH($A703,CSV!$A$2:$A$510,0),0)</f>
        <v>0</v>
      </c>
      <c r="Z703" s="80">
        <f>IFERROR(MATCH($A703,Output_Mac!$A$2:$A$500,0),0)</f>
        <v>0</v>
      </c>
      <c r="AA703" s="80">
        <f>IFERROR(MATCH($A703,My_Audit!$A$2:$A$456,0),0)</f>
        <v>0</v>
      </c>
      <c r="AB703" s="80">
        <f>IFERROR(MATCH($C703,My_Audit!$B$2:$B$456,0),0)</f>
        <v>0</v>
      </c>
      <c r="AC703" s="80">
        <f>IFERROR(MATCH($E703,Models!$I$2:$I$605,0),0)</f>
        <v>0</v>
      </c>
      <c r="AD703" s="80">
        <f>IFERROR(MATCH($A703,Output_Win!$A$2:$A$243,0),0)</f>
        <v>0</v>
      </c>
    </row>
    <row r="704" spans="1:30">
      <c r="A704" s="40" t="str">
        <f>_xlfn.TEXTJOIN("",TRUE,Input!$A$4,TEXT(ROW(My_Audit!A703)+Input!$A$8-1,"00"))</f>
        <v>W5091</v>
      </c>
      <c r="B704" s="40" t="str">
        <f>_xlfn.TEXTJOIN("-",TRUE,"ITD",Input!$A$2,A704)</f>
        <v>ITD-SHR11749-W5091</v>
      </c>
      <c r="C704" s="41" t="str" cm="1">
        <f t="array" ref="C704">IF(($Y704+$Z704+$AA704+$AD704)=0,"",IFERROR(_xlfn.LET(_xlpm.CSVVal,IF($Y704=0,"",INDEX(CSV!B$2:B$510,$Y704)),_xlpm.MacVal,IF($Z704=0,"",INDEX(Output_Mac!B$2:B$500,$Z704)),_xlpm.WinVal,IF($AD704=0,"",INDEX(Output_Win!B$2:B$243,$AD704)),_xlpm.MyAuditVal,IF($AA704=0,"",INDEX(My_Audit!B$2:B$456,$AA704)),_xlfn.IFS(_xlpm.MyAuditVal&lt;&gt;"",_xlpm.MyAuditVal,_xlpm.MacVal&lt;&gt;"",_xlpm.MacVal,_xlpm.WinVal&lt;&gt;"",_xlpm.WinVal,_xlpm.CSVVal&lt;&gt;"",_xlpm.CSVVal)),""))</f>
        <v/>
      </c>
      <c r="D704" s="41" t="str" cm="1">
        <f t="array" ref="D704">IF(($Y704+$Z704+$AA704+$AD704)=0,"",IFERROR(_xlfn.LET(_xlpm.CSVVal,IF($Y704=0,"",INDEX(CSV!C$2:C$510,$Y704)),_xlpm.MacVal,IF($Z704=0,"",INDEX(Output_Mac!D$2:D$500,$Z704)),_xlpm.WinVal,IF($AD704=0,"",INDEX(Output_Win!D$2:D$243,$AD704)),_xlpm.MyAuditVal,IF($AA704=0,"",INDEX(My_Audit!C$2:C$456,$AA704)),_xlfn.IFS(_xlpm.MyAuditVal&lt;&gt;"",_xlpm.MyAuditVal,_xlpm.MacVal&lt;&gt;"",_xlpm.MacVal,_xlpm.WinVal&lt;&gt;"",_xlpm.WinVal,_xlpm.CSVVal&lt;&gt;"",_xlpm.CSVVal)),""))</f>
        <v/>
      </c>
      <c r="E704" s="41" t="str" cm="1">
        <f t="array" ref="E704">IF(($Y704+$Z704+$AA704+$AD704)=0,"",IFERROR(_xlfn.LET(_xlpm.CSVVal,IF($Y704=0,"",INDEX(CSV!E$2:E$510,$Y704)),_xlpm.MacVal,IF($Z704=0,"",INDEX(Output_Mac!C$2:C$500,$Z704)),_xlpm.WinVal,IF($AD704=0,"",INDEX(Output_Win!C$2:C$243,$AD704)),_xlpm.MyAuditVal,IF($AA704=0,"",INDEX(My_Audit!D$2:D$456,$AA704)),_xlfn.IFS(_xlpm.MyAuditVal&lt;&gt;"",_xlpm.MyAuditVal,_xlpm.MacVal&lt;&gt;"",_xlpm.MacVal,_xlpm.WinVal&lt;&gt;"",_xlpm.WinVal,_xlpm.CSVVal&lt;&gt;"",_xlpm.CSVVal)),""))</f>
        <v/>
      </c>
      <c r="F704" s="41" t="str" cm="1">
        <f t="array" ref="F704">IF(($Y704+$Z704+$AA704+$AD704)=0,"",IFERROR(_xlfn.LET(_xlpm.CSVVal,IF($Y704=0,"",INDEX(CSV!F$2:F$510,$Y704)),_xlpm.MacVal,IF($Z704=0,"",INDEX(Output_Mac!E$2:E$500,$Z704)),_xlpm.WinVal,IF($AD704=0,"",INDEX(Output_Win!E$2:E$243,$AD704)),_xlpm.MyAuditVal,IF($AA704=0,"",INDEX(My_Audit!E$2:E$456,$AA704)),_xlfn.IFS(_xlpm.MyAuditVal&lt;&gt;"",_xlpm.MyAuditVal,_xlpm.MacVal&lt;&gt;"",_xlpm.MacVal,_xlpm.WinVal&lt;&gt;"",_xlpm.WinVal,_xlpm.CSVVal&lt;&gt;"",PROPER(_xlpm.CSVVal))),""))</f>
        <v/>
      </c>
      <c r="G704" s="41" t="str" cm="1">
        <f t="array" ref="G704">IF(($Y704+$Z704+$AA704+$AD704)=0,"",IFERROR(_xlfn.LET(_xlpm.CSVVal,IF($Y704=0,"",INDEX(CSV!G$2:G$510,$Y704)),_xlpm.MacVal,IF($Z704=0,"",INDEX(Output_Mac!G$2:G$500,$Z704)),_xlpm.WinVal,IF($AD704=0,"",INDEX(Output_Win!G$2:G$243,$AD704)),_xlpm.MyAuditVal,IF($AA704=0,"",INDEX(My_Audit!F$2:F$456,$AA704)),_xlfn.IFS(_xlpm.MyAuditVal&lt;&gt;"",_xlpm.MyAuditVal,_xlpm.MacVal&lt;&gt;"",_xlpm.MacVal,_xlpm.WinVal&lt;&gt;"",_xlpm.WinVal,_xlpm.CSVVal&lt;&gt;"",_xlpm.CSVVal)),""))</f>
        <v/>
      </c>
      <c r="H704" s="41" t="str" cm="1">
        <f t="array" ref="H704">IF($Z704&gt;0,INDEX(Output_Mac!H$2:H$500,$Z704),IF($AD704&gt;0,INDEX(Output_Win!H$2:H$243,$AD704),IF($AA704&gt;0,_xlfn.LET(_xlpm.MyAuditVal,INDEX(My_Audit!G$2:G$456,$AA704),IF(_xlpm.MyAuditVal=0,"",_xlpm.MyAuditVal)),"")))</f>
        <v/>
      </c>
      <c r="I704" s="41" t="str" cm="1">
        <f t="array" ref="I704">IF(($Y704+$Z704+$AA704+$AD704)=0,"",IFERROR(_xlfn.LET(_xlpm.CSVVal,IF($Y704=0,"",INDEX(CSV!H$2:H$510,$Y704)),_xlpm.MacVal,IF($Z704=0,"",INDEX(Output_Mac!I$2:I$500,$Z704)),_xlpm.WinVal,IF($AD704=0,"",INDEX(Output_Win!I$2:I$243,$AD704)),_xlpm.MyAuditVal,IF($AA704=0,"",INDEX(My_Audit!H$2:H$456,$AA704)),_xlfn.IFS(_xlpm.MyAuditVal&lt;&gt;"",_xlpm.MyAuditVal,_xlpm.MacVal&lt;&gt;"",_xlpm.MacVal,_xlpm.WinVal&lt;&gt;"",_xlpm.WinVal,_xlpm.CSVVal&lt;&gt;"",_xlpm.CSVVal)),""))</f>
        <v/>
      </c>
      <c r="J704" s="41" t="str" cm="1">
        <f t="array" ref="J704">IF(($Y704+$Z704+$AA704+$AD704)=0,"",IFERROR(_xlfn.LET(_xlpm.CSVVal,IF($Y704=0,"",INDEX(CSV!J$2:J$510,$Y704)),_xlpm.MacVal,IF($Z704=0,"",INDEX(Output_Mac!J$2:J$500,$Z704)),_xlpm.WinVal,IF($AD704=0,"",INDEX(Output_Win!J$2:J$243,$AD704)),_xlpm.MyAuditVal,IF($AA704=0,"",INDEX(My_Audit!I$2:I$456,$AA704)),_xlfn.IFS(_xlpm.MyAuditVal&lt;&gt;"",_xlpm.MyAuditVal,_xlpm.MacVal&lt;&gt;"",_xlpm.MacVal,_xlpm.WinVal&lt;&gt;"",_xlpm.WinVal,_xlpm.CSVVal&lt;&gt;"",_xlpm.CSVVal)),""))</f>
        <v/>
      </c>
      <c r="K704" s="41" t="str" cm="1">
        <f t="array" ref="K704">IF(($Y704+$Z704+$AA704+$AD704)=0,"",IFERROR(_xlfn.LET(_xlpm.CSVVal,IF($Y704=0,"",INDEX(CSV!N$2:N$510,$Y704)),_xlpm.MacVal,IF($Z704=0,"",INDEX(Output_Mac!L$2:L$500,$Z704)),_xlpm.WinVal,IF($AD704=0,"",INDEX(Output_Win!L$2:L$243,$AD704)),_xlpm.MyAuditVal,IF($AA704=0,"",INDEX(My_Audit!J$2:J$456,$AA704)),_xlfn.IFS(_xlpm.MyAuditVal&lt;&gt;"",_xlpm.MyAuditVal,_xlpm.MacVal&lt;&gt;"",_xlpm.MacVal,_xlpm.WinVal&lt;&gt;"",_xlpm.WinVal,_xlpm.CSVVal&lt;&gt;"",_xlpm.CSVVal)),""))</f>
        <v/>
      </c>
      <c r="L704" s="41" t="str" cm="1">
        <f t="array" ref="L704">IF(($Y704+$Z704+$AA704+$AD704)=0,"",IFERROR(_xlfn.LET(_xlpm.CSVVal,IF($Y704=0,"",INDEX(CSV!Q$2:Q$510,$Y704)),_xlpm.MacVal,IF($Z704=0,"",INDEX(Output_Mac!M$2:M$500,$Z704)),_xlpm.WinVal,IF($AD704=0,"",INDEX(Output_Win!M$2:M$243,$AD704)),_xlpm.MyAuditVal,IF($AA704=0,"",INDEX(My_Audit!K$2:K$456,$AA704)),_xlfn.IFS(_xlpm.MyAuditVal&lt;&gt;"",_xlpm.MyAuditVal,_xlpm.MacVal&lt;&gt;"",_xlpm.MacVal,_xlpm.WinVal&lt;&gt;"",_xlpm.WinVal,_xlpm.CSVVal&lt;&gt;"",_xlpm.CSVVal)),""))</f>
        <v/>
      </c>
      <c r="M704" s="41" t="str" cm="1">
        <f t="array" ref="M704">IF(($Y704+$Z704+$AA704+$AD704)=0,"",ExpandDiagCodes(_xlfn.TEXTJOIN(", ",TRUE,IF($AA704=0,"",INDEX(My_Audit!N$2:N$456,$AA704)),IF($Z704=0,"",INDEX(Output_Mac!S$2:S$500,$Z704)),IF($AD704=0,"",INDEX(Output_Win!S$2:S$243,$AD704)),IF($Y704=0,"",INDEX(CSV!AE$2:AE$510,$Y704)))))</f>
        <v/>
      </c>
      <c r="N704" s="41" t="str" cm="1">
        <f t="array" ref="N704">IF(($Y704+$Z704+$AA704+$AD704)=0,"",IFERROR(_xlfn.LET(_xlpm.CSVVal,IF($Y704=0,"",INDEX(CSV!AG$2:AG$510,$Y704)),_xlpm.MacVal,IF($Z704=0,"",INDEX(Output_Mac!T$2:T$500,$Z704)),_xlpm.WinVal,IF($AD704=0,"",INDEX(Output_Win!T$2:T$243,$AD704)),_xlpm.MyAuditVal,IF($AA704=0,"",INDEX(My_Audit!O$2:O$456,$AA704)),_xlfn.IFS(_xlpm.MyAuditVal&lt;&gt;"",_xlpm.MyAuditVal,_xlpm.MacVal&lt;&gt;"",_xlpm.MacVal,_xlpm.WinVal&lt;&gt;"",_xlpm.WinVal,_xlpm.CSVVal&lt;&gt;"",_xlpm.CSVVal)),""))</f>
        <v/>
      </c>
      <c r="O704" s="40" t="str" cm="1">
        <f t="array" ref="O704">IF($AB704=0,"",INDEX(My_Audit!P$2:P$456,$AB704))&amp;""</f>
        <v/>
      </c>
      <c r="P704" s="40"/>
      <c r="Q704" s="41" t="str">
        <f>IF(LEFT(N704,4)="Pass","Nist SP 800-88",My_Audit!R704)&amp;""</f>
        <v/>
      </c>
      <c r="R704" s="40"/>
      <c r="S704" s="40"/>
      <c r="T704" s="41" t="str" cm="1">
        <f t="array" ref="T704">IF($AC704=0,"",INDEX(Models!J$2:J$605,$AC704))</f>
        <v/>
      </c>
      <c r="U704" s="40"/>
      <c r="V704" s="40"/>
      <c r="W704" s="79" t="str" cm="1">
        <f t="array" ref="W704">IF(($Z704+$AA704+$AD704)=0,"",ExpandDiagCodes(_xlfn.TEXTJOIN(", ",TRUE,IF($AA704=0,"",INDEX(My_Audit!L$2:L$456,$AA704)),IF($Z704=0,"",INDEX(Output_Mac!AA$2:AA$500,$Z704)),IF($AD704=0,"",INDEX(Output_Win!AA$2:AA$243,$AD704)))))</f>
        <v/>
      </c>
      <c r="Y704" s="80">
        <f>IFERROR(MATCH($A704,CSV!$A$2:$A$510,0),0)</f>
        <v>0</v>
      </c>
      <c r="Z704" s="80">
        <f>IFERROR(MATCH($A704,Output_Mac!$A$2:$A$500,0),0)</f>
        <v>0</v>
      </c>
      <c r="AA704" s="80">
        <f>IFERROR(MATCH($A704,My_Audit!$A$2:$A$456,0),0)</f>
        <v>0</v>
      </c>
      <c r="AB704" s="80">
        <f>IFERROR(MATCH($C704,My_Audit!$B$2:$B$456,0),0)</f>
        <v>0</v>
      </c>
      <c r="AC704" s="80">
        <f>IFERROR(MATCH($E704,Models!$I$2:$I$605,0),0)</f>
        <v>0</v>
      </c>
      <c r="AD704" s="80">
        <f>IFERROR(MATCH($A704,Output_Win!$A$2:$A$243,0),0)</f>
        <v>0</v>
      </c>
    </row>
    <row r="705" spans="1:30">
      <c r="A705" s="40" t="str">
        <f>_xlfn.TEXTJOIN("",TRUE,Input!$A$4,TEXT(ROW(My_Audit!A704)+Input!$A$8-1,"00"))</f>
        <v>W5092</v>
      </c>
      <c r="B705" s="40" t="str">
        <f>_xlfn.TEXTJOIN("-",TRUE,"ITD",Input!$A$2,A705)</f>
        <v>ITD-SHR11749-W5092</v>
      </c>
      <c r="C705" s="41" t="str" cm="1">
        <f t="array" ref="C705">IF(($Y705+$Z705+$AA705+$AD705)=0,"",IFERROR(_xlfn.LET(_xlpm.CSVVal,IF($Y705=0,"",INDEX(CSV!B$2:B$510,$Y705)),_xlpm.MacVal,IF($Z705=0,"",INDEX(Output_Mac!B$2:B$500,$Z705)),_xlpm.WinVal,IF($AD705=0,"",INDEX(Output_Win!B$2:B$243,$AD705)),_xlpm.MyAuditVal,IF($AA705=0,"",INDEX(My_Audit!B$2:B$456,$AA705)),_xlfn.IFS(_xlpm.MyAuditVal&lt;&gt;"",_xlpm.MyAuditVal,_xlpm.MacVal&lt;&gt;"",_xlpm.MacVal,_xlpm.WinVal&lt;&gt;"",_xlpm.WinVal,_xlpm.CSVVal&lt;&gt;"",_xlpm.CSVVal)),""))</f>
        <v/>
      </c>
      <c r="D705" s="41" t="str" cm="1">
        <f t="array" ref="D705">IF(($Y705+$Z705+$AA705+$AD705)=0,"",IFERROR(_xlfn.LET(_xlpm.CSVVal,IF($Y705=0,"",INDEX(CSV!C$2:C$510,$Y705)),_xlpm.MacVal,IF($Z705=0,"",INDEX(Output_Mac!D$2:D$500,$Z705)),_xlpm.WinVal,IF($AD705=0,"",INDEX(Output_Win!D$2:D$243,$AD705)),_xlpm.MyAuditVal,IF($AA705=0,"",INDEX(My_Audit!C$2:C$456,$AA705)),_xlfn.IFS(_xlpm.MyAuditVal&lt;&gt;"",_xlpm.MyAuditVal,_xlpm.MacVal&lt;&gt;"",_xlpm.MacVal,_xlpm.WinVal&lt;&gt;"",_xlpm.WinVal,_xlpm.CSVVal&lt;&gt;"",_xlpm.CSVVal)),""))</f>
        <v/>
      </c>
      <c r="E705" s="41" t="str" cm="1">
        <f t="array" ref="E705">IF(($Y705+$Z705+$AA705+$AD705)=0,"",IFERROR(_xlfn.LET(_xlpm.CSVVal,IF($Y705=0,"",INDEX(CSV!E$2:E$510,$Y705)),_xlpm.MacVal,IF($Z705=0,"",INDEX(Output_Mac!C$2:C$500,$Z705)),_xlpm.WinVal,IF($AD705=0,"",INDEX(Output_Win!C$2:C$243,$AD705)),_xlpm.MyAuditVal,IF($AA705=0,"",INDEX(My_Audit!D$2:D$456,$AA705)),_xlfn.IFS(_xlpm.MyAuditVal&lt;&gt;"",_xlpm.MyAuditVal,_xlpm.MacVal&lt;&gt;"",_xlpm.MacVal,_xlpm.WinVal&lt;&gt;"",_xlpm.WinVal,_xlpm.CSVVal&lt;&gt;"",_xlpm.CSVVal)),""))</f>
        <v/>
      </c>
      <c r="F705" s="41" t="str" cm="1">
        <f t="array" ref="F705">IF(($Y705+$Z705+$AA705+$AD705)=0,"",IFERROR(_xlfn.LET(_xlpm.CSVVal,IF($Y705=0,"",INDEX(CSV!F$2:F$510,$Y705)),_xlpm.MacVal,IF($Z705=0,"",INDEX(Output_Mac!E$2:E$500,$Z705)),_xlpm.WinVal,IF($AD705=0,"",INDEX(Output_Win!E$2:E$243,$AD705)),_xlpm.MyAuditVal,IF($AA705=0,"",INDEX(My_Audit!E$2:E$456,$AA705)),_xlfn.IFS(_xlpm.MyAuditVal&lt;&gt;"",_xlpm.MyAuditVal,_xlpm.MacVal&lt;&gt;"",_xlpm.MacVal,_xlpm.WinVal&lt;&gt;"",_xlpm.WinVal,_xlpm.CSVVal&lt;&gt;"",PROPER(_xlpm.CSVVal))),""))</f>
        <v/>
      </c>
      <c r="G705" s="41" t="str" cm="1">
        <f t="array" ref="G705">IF(($Y705+$Z705+$AA705+$AD705)=0,"",IFERROR(_xlfn.LET(_xlpm.CSVVal,IF($Y705=0,"",INDEX(CSV!G$2:G$510,$Y705)),_xlpm.MacVal,IF($Z705=0,"",INDEX(Output_Mac!G$2:G$500,$Z705)),_xlpm.WinVal,IF($AD705=0,"",INDEX(Output_Win!G$2:G$243,$AD705)),_xlpm.MyAuditVal,IF($AA705=0,"",INDEX(My_Audit!F$2:F$456,$AA705)),_xlfn.IFS(_xlpm.MyAuditVal&lt;&gt;"",_xlpm.MyAuditVal,_xlpm.MacVal&lt;&gt;"",_xlpm.MacVal,_xlpm.WinVal&lt;&gt;"",_xlpm.WinVal,_xlpm.CSVVal&lt;&gt;"",_xlpm.CSVVal)),""))</f>
        <v/>
      </c>
      <c r="H705" s="41" t="str" cm="1">
        <f t="array" ref="H705">IF($Z705&gt;0,INDEX(Output_Mac!H$2:H$500,$Z705),IF($AD705&gt;0,INDEX(Output_Win!H$2:H$243,$AD705),IF($AA705&gt;0,_xlfn.LET(_xlpm.MyAuditVal,INDEX(My_Audit!G$2:G$456,$AA705),IF(_xlpm.MyAuditVal=0,"",_xlpm.MyAuditVal)),"")))</f>
        <v/>
      </c>
      <c r="I705" s="41" t="str" cm="1">
        <f t="array" ref="I705">IF(($Y705+$Z705+$AA705+$AD705)=0,"",IFERROR(_xlfn.LET(_xlpm.CSVVal,IF($Y705=0,"",INDEX(CSV!H$2:H$510,$Y705)),_xlpm.MacVal,IF($Z705=0,"",INDEX(Output_Mac!I$2:I$500,$Z705)),_xlpm.WinVal,IF($AD705=0,"",INDEX(Output_Win!I$2:I$243,$AD705)),_xlpm.MyAuditVal,IF($AA705=0,"",INDEX(My_Audit!H$2:H$456,$AA705)),_xlfn.IFS(_xlpm.MyAuditVal&lt;&gt;"",_xlpm.MyAuditVal,_xlpm.MacVal&lt;&gt;"",_xlpm.MacVal,_xlpm.WinVal&lt;&gt;"",_xlpm.WinVal,_xlpm.CSVVal&lt;&gt;"",_xlpm.CSVVal)),""))</f>
        <v/>
      </c>
      <c r="J705" s="41" t="str" cm="1">
        <f t="array" ref="J705">IF(($Y705+$Z705+$AA705+$AD705)=0,"",IFERROR(_xlfn.LET(_xlpm.CSVVal,IF($Y705=0,"",INDEX(CSV!J$2:J$510,$Y705)),_xlpm.MacVal,IF($Z705=0,"",INDEX(Output_Mac!J$2:J$500,$Z705)),_xlpm.WinVal,IF($AD705=0,"",INDEX(Output_Win!J$2:J$243,$AD705)),_xlpm.MyAuditVal,IF($AA705=0,"",INDEX(My_Audit!I$2:I$456,$AA705)),_xlfn.IFS(_xlpm.MyAuditVal&lt;&gt;"",_xlpm.MyAuditVal,_xlpm.MacVal&lt;&gt;"",_xlpm.MacVal,_xlpm.WinVal&lt;&gt;"",_xlpm.WinVal,_xlpm.CSVVal&lt;&gt;"",_xlpm.CSVVal)),""))</f>
        <v/>
      </c>
      <c r="K705" s="41" t="str" cm="1">
        <f t="array" ref="K705">IF(($Y705+$Z705+$AA705+$AD705)=0,"",IFERROR(_xlfn.LET(_xlpm.CSVVal,IF($Y705=0,"",INDEX(CSV!N$2:N$510,$Y705)),_xlpm.MacVal,IF($Z705=0,"",INDEX(Output_Mac!L$2:L$500,$Z705)),_xlpm.WinVal,IF($AD705=0,"",INDEX(Output_Win!L$2:L$243,$AD705)),_xlpm.MyAuditVal,IF($AA705=0,"",INDEX(My_Audit!J$2:J$456,$AA705)),_xlfn.IFS(_xlpm.MyAuditVal&lt;&gt;"",_xlpm.MyAuditVal,_xlpm.MacVal&lt;&gt;"",_xlpm.MacVal,_xlpm.WinVal&lt;&gt;"",_xlpm.WinVal,_xlpm.CSVVal&lt;&gt;"",_xlpm.CSVVal)),""))</f>
        <v/>
      </c>
      <c r="L705" s="41" t="str" cm="1">
        <f t="array" ref="L705">IF(($Y705+$Z705+$AA705+$AD705)=0,"",IFERROR(_xlfn.LET(_xlpm.CSVVal,IF($Y705=0,"",INDEX(CSV!Q$2:Q$510,$Y705)),_xlpm.MacVal,IF($Z705=0,"",INDEX(Output_Mac!M$2:M$500,$Z705)),_xlpm.WinVal,IF($AD705=0,"",INDEX(Output_Win!M$2:M$243,$AD705)),_xlpm.MyAuditVal,IF($AA705=0,"",INDEX(My_Audit!K$2:K$456,$AA705)),_xlfn.IFS(_xlpm.MyAuditVal&lt;&gt;"",_xlpm.MyAuditVal,_xlpm.MacVal&lt;&gt;"",_xlpm.MacVal,_xlpm.WinVal&lt;&gt;"",_xlpm.WinVal,_xlpm.CSVVal&lt;&gt;"",_xlpm.CSVVal)),""))</f>
        <v/>
      </c>
      <c r="M705" s="41" t="str" cm="1">
        <f t="array" ref="M705">IF(($Y705+$Z705+$AA705+$AD705)=0,"",ExpandDiagCodes(_xlfn.TEXTJOIN(", ",TRUE,IF($AA705=0,"",INDEX(My_Audit!N$2:N$456,$AA705)),IF($Z705=0,"",INDEX(Output_Mac!S$2:S$500,$Z705)),IF($AD705=0,"",INDEX(Output_Win!S$2:S$243,$AD705)),IF($Y705=0,"",INDEX(CSV!AE$2:AE$510,$Y705)))))</f>
        <v/>
      </c>
      <c r="N705" s="41" t="str" cm="1">
        <f t="array" ref="N705">IF(($Y705+$Z705+$AA705+$AD705)=0,"",IFERROR(_xlfn.LET(_xlpm.CSVVal,IF($Y705=0,"",INDEX(CSV!AG$2:AG$510,$Y705)),_xlpm.MacVal,IF($Z705=0,"",INDEX(Output_Mac!T$2:T$500,$Z705)),_xlpm.WinVal,IF($AD705=0,"",INDEX(Output_Win!T$2:T$243,$AD705)),_xlpm.MyAuditVal,IF($AA705=0,"",INDEX(My_Audit!O$2:O$456,$AA705)),_xlfn.IFS(_xlpm.MyAuditVal&lt;&gt;"",_xlpm.MyAuditVal,_xlpm.MacVal&lt;&gt;"",_xlpm.MacVal,_xlpm.WinVal&lt;&gt;"",_xlpm.WinVal,_xlpm.CSVVal&lt;&gt;"",_xlpm.CSVVal)),""))</f>
        <v/>
      </c>
      <c r="O705" s="40" t="str" cm="1">
        <f t="array" ref="O705">IF($AB705=0,"",INDEX(My_Audit!P$2:P$456,$AB705))&amp;""</f>
        <v/>
      </c>
      <c r="P705" s="40"/>
      <c r="Q705" s="41" t="str">
        <f>IF(LEFT(N705,4)="Pass","Nist SP 800-88",My_Audit!R705)&amp;""</f>
        <v/>
      </c>
      <c r="R705" s="40"/>
      <c r="S705" s="40"/>
      <c r="T705" s="41" t="str" cm="1">
        <f t="array" ref="T705">IF($AC705=0,"",INDEX(Models!J$2:J$605,$AC705))</f>
        <v/>
      </c>
      <c r="U705" s="40"/>
      <c r="V705" s="40"/>
      <c r="W705" s="79" t="str" cm="1">
        <f t="array" ref="W705">IF(($Z705+$AA705+$AD705)=0,"",ExpandDiagCodes(_xlfn.TEXTJOIN(", ",TRUE,IF($AA705=0,"",INDEX(My_Audit!L$2:L$456,$AA705)),IF($Z705=0,"",INDEX(Output_Mac!AA$2:AA$500,$Z705)),IF($AD705=0,"",INDEX(Output_Win!AA$2:AA$243,$AD705)))))</f>
        <v/>
      </c>
      <c r="Y705" s="80">
        <f>IFERROR(MATCH($A705,CSV!$A$2:$A$510,0),0)</f>
        <v>0</v>
      </c>
      <c r="Z705" s="80">
        <f>IFERROR(MATCH($A705,Output_Mac!$A$2:$A$500,0),0)</f>
        <v>0</v>
      </c>
      <c r="AA705" s="80">
        <f>IFERROR(MATCH($A705,My_Audit!$A$2:$A$456,0),0)</f>
        <v>0</v>
      </c>
      <c r="AB705" s="80">
        <f>IFERROR(MATCH($C705,My_Audit!$B$2:$B$456,0),0)</f>
        <v>0</v>
      </c>
      <c r="AC705" s="80">
        <f>IFERROR(MATCH($E705,Models!$I$2:$I$605,0),0)</f>
        <v>0</v>
      </c>
      <c r="AD705" s="80">
        <f>IFERROR(MATCH($A705,Output_Win!$A$2:$A$243,0),0)</f>
        <v>0</v>
      </c>
    </row>
    <row r="706" spans="1:30">
      <c r="A706" s="40" t="str">
        <f>_xlfn.TEXTJOIN("",TRUE,Input!$A$4,TEXT(ROW(My_Audit!A705)+Input!$A$8-1,"00"))</f>
        <v>W5093</v>
      </c>
      <c r="B706" s="40" t="str">
        <f>_xlfn.TEXTJOIN("-",TRUE,"ITD",Input!$A$2,A706)</f>
        <v>ITD-SHR11749-W5093</v>
      </c>
      <c r="C706" s="41" t="str" cm="1">
        <f t="array" ref="C706">IF(($Y706+$Z706+$AA706+$AD706)=0,"",IFERROR(_xlfn.LET(_xlpm.CSVVal,IF($Y706=0,"",INDEX(CSV!B$2:B$510,$Y706)),_xlpm.MacVal,IF($Z706=0,"",INDEX(Output_Mac!B$2:B$500,$Z706)),_xlpm.WinVal,IF($AD706=0,"",INDEX(Output_Win!B$2:B$243,$AD706)),_xlpm.MyAuditVal,IF($AA706=0,"",INDEX(My_Audit!B$2:B$456,$AA706)),_xlfn.IFS(_xlpm.MyAuditVal&lt;&gt;"",_xlpm.MyAuditVal,_xlpm.MacVal&lt;&gt;"",_xlpm.MacVal,_xlpm.WinVal&lt;&gt;"",_xlpm.WinVal,_xlpm.CSVVal&lt;&gt;"",_xlpm.CSVVal)),""))</f>
        <v/>
      </c>
      <c r="D706" s="41" t="str" cm="1">
        <f t="array" ref="D706">IF(($Y706+$Z706+$AA706+$AD706)=0,"",IFERROR(_xlfn.LET(_xlpm.CSVVal,IF($Y706=0,"",INDEX(CSV!C$2:C$510,$Y706)),_xlpm.MacVal,IF($Z706=0,"",INDEX(Output_Mac!D$2:D$500,$Z706)),_xlpm.WinVal,IF($AD706=0,"",INDEX(Output_Win!D$2:D$243,$AD706)),_xlpm.MyAuditVal,IF($AA706=0,"",INDEX(My_Audit!C$2:C$456,$AA706)),_xlfn.IFS(_xlpm.MyAuditVal&lt;&gt;"",_xlpm.MyAuditVal,_xlpm.MacVal&lt;&gt;"",_xlpm.MacVal,_xlpm.WinVal&lt;&gt;"",_xlpm.WinVal,_xlpm.CSVVal&lt;&gt;"",_xlpm.CSVVal)),""))</f>
        <v/>
      </c>
      <c r="E706" s="41" t="str" cm="1">
        <f t="array" ref="E706">IF(($Y706+$Z706+$AA706+$AD706)=0,"",IFERROR(_xlfn.LET(_xlpm.CSVVal,IF($Y706=0,"",INDEX(CSV!E$2:E$510,$Y706)),_xlpm.MacVal,IF($Z706=0,"",INDEX(Output_Mac!C$2:C$500,$Z706)),_xlpm.WinVal,IF($AD706=0,"",INDEX(Output_Win!C$2:C$243,$AD706)),_xlpm.MyAuditVal,IF($AA706=0,"",INDEX(My_Audit!D$2:D$456,$AA706)),_xlfn.IFS(_xlpm.MyAuditVal&lt;&gt;"",_xlpm.MyAuditVal,_xlpm.MacVal&lt;&gt;"",_xlpm.MacVal,_xlpm.WinVal&lt;&gt;"",_xlpm.WinVal,_xlpm.CSVVal&lt;&gt;"",_xlpm.CSVVal)),""))</f>
        <v/>
      </c>
      <c r="F706" s="41" t="str" cm="1">
        <f t="array" ref="F706">IF(($Y706+$Z706+$AA706+$AD706)=0,"",IFERROR(_xlfn.LET(_xlpm.CSVVal,IF($Y706=0,"",INDEX(CSV!F$2:F$510,$Y706)),_xlpm.MacVal,IF($Z706=0,"",INDEX(Output_Mac!E$2:E$500,$Z706)),_xlpm.WinVal,IF($AD706=0,"",INDEX(Output_Win!E$2:E$243,$AD706)),_xlpm.MyAuditVal,IF($AA706=0,"",INDEX(My_Audit!E$2:E$456,$AA706)),_xlfn.IFS(_xlpm.MyAuditVal&lt;&gt;"",_xlpm.MyAuditVal,_xlpm.MacVal&lt;&gt;"",_xlpm.MacVal,_xlpm.WinVal&lt;&gt;"",_xlpm.WinVal,_xlpm.CSVVal&lt;&gt;"",PROPER(_xlpm.CSVVal))),""))</f>
        <v/>
      </c>
      <c r="G706" s="41" t="str" cm="1">
        <f t="array" ref="G706">IF(($Y706+$Z706+$AA706+$AD706)=0,"",IFERROR(_xlfn.LET(_xlpm.CSVVal,IF($Y706=0,"",INDEX(CSV!G$2:G$510,$Y706)),_xlpm.MacVal,IF($Z706=0,"",INDEX(Output_Mac!G$2:G$500,$Z706)),_xlpm.WinVal,IF($AD706=0,"",INDEX(Output_Win!G$2:G$243,$AD706)),_xlpm.MyAuditVal,IF($AA706=0,"",INDEX(My_Audit!F$2:F$456,$AA706)),_xlfn.IFS(_xlpm.MyAuditVal&lt;&gt;"",_xlpm.MyAuditVal,_xlpm.MacVal&lt;&gt;"",_xlpm.MacVal,_xlpm.WinVal&lt;&gt;"",_xlpm.WinVal,_xlpm.CSVVal&lt;&gt;"",_xlpm.CSVVal)),""))</f>
        <v/>
      </c>
      <c r="H706" s="41" t="str" cm="1">
        <f t="array" ref="H706">IF($Z706&gt;0,INDEX(Output_Mac!H$2:H$500,$Z706),IF($AD706&gt;0,INDEX(Output_Win!H$2:H$243,$AD706),IF($AA706&gt;0,_xlfn.LET(_xlpm.MyAuditVal,INDEX(My_Audit!G$2:G$456,$AA706),IF(_xlpm.MyAuditVal=0,"",_xlpm.MyAuditVal)),"")))</f>
        <v/>
      </c>
      <c r="I706" s="41" t="str" cm="1">
        <f t="array" ref="I706">IF(($Y706+$Z706+$AA706+$AD706)=0,"",IFERROR(_xlfn.LET(_xlpm.CSVVal,IF($Y706=0,"",INDEX(CSV!H$2:H$510,$Y706)),_xlpm.MacVal,IF($Z706=0,"",INDEX(Output_Mac!I$2:I$500,$Z706)),_xlpm.WinVal,IF($AD706=0,"",INDEX(Output_Win!I$2:I$243,$AD706)),_xlpm.MyAuditVal,IF($AA706=0,"",INDEX(My_Audit!H$2:H$456,$AA706)),_xlfn.IFS(_xlpm.MyAuditVal&lt;&gt;"",_xlpm.MyAuditVal,_xlpm.MacVal&lt;&gt;"",_xlpm.MacVal,_xlpm.WinVal&lt;&gt;"",_xlpm.WinVal,_xlpm.CSVVal&lt;&gt;"",_xlpm.CSVVal)),""))</f>
        <v/>
      </c>
      <c r="J706" s="41" t="str" cm="1">
        <f t="array" ref="J706">IF(($Y706+$Z706+$AA706+$AD706)=0,"",IFERROR(_xlfn.LET(_xlpm.CSVVal,IF($Y706=0,"",INDEX(CSV!J$2:J$510,$Y706)),_xlpm.MacVal,IF($Z706=0,"",INDEX(Output_Mac!J$2:J$500,$Z706)),_xlpm.WinVal,IF($AD706=0,"",INDEX(Output_Win!J$2:J$243,$AD706)),_xlpm.MyAuditVal,IF($AA706=0,"",INDEX(My_Audit!I$2:I$456,$AA706)),_xlfn.IFS(_xlpm.MyAuditVal&lt;&gt;"",_xlpm.MyAuditVal,_xlpm.MacVal&lt;&gt;"",_xlpm.MacVal,_xlpm.WinVal&lt;&gt;"",_xlpm.WinVal,_xlpm.CSVVal&lt;&gt;"",_xlpm.CSVVal)),""))</f>
        <v/>
      </c>
      <c r="K706" s="41" t="str" cm="1">
        <f t="array" ref="K706">IF(($Y706+$Z706+$AA706+$AD706)=0,"",IFERROR(_xlfn.LET(_xlpm.CSVVal,IF($Y706=0,"",INDEX(CSV!N$2:N$510,$Y706)),_xlpm.MacVal,IF($Z706=0,"",INDEX(Output_Mac!L$2:L$500,$Z706)),_xlpm.WinVal,IF($AD706=0,"",INDEX(Output_Win!L$2:L$243,$AD706)),_xlpm.MyAuditVal,IF($AA706=0,"",INDEX(My_Audit!J$2:J$456,$AA706)),_xlfn.IFS(_xlpm.MyAuditVal&lt;&gt;"",_xlpm.MyAuditVal,_xlpm.MacVal&lt;&gt;"",_xlpm.MacVal,_xlpm.WinVal&lt;&gt;"",_xlpm.WinVal,_xlpm.CSVVal&lt;&gt;"",_xlpm.CSVVal)),""))</f>
        <v/>
      </c>
      <c r="L706" s="41" t="str" cm="1">
        <f t="array" ref="L706">IF(($Y706+$Z706+$AA706+$AD706)=0,"",IFERROR(_xlfn.LET(_xlpm.CSVVal,IF($Y706=0,"",INDEX(CSV!Q$2:Q$510,$Y706)),_xlpm.MacVal,IF($Z706=0,"",INDEX(Output_Mac!M$2:M$500,$Z706)),_xlpm.WinVal,IF($AD706=0,"",INDEX(Output_Win!M$2:M$243,$AD706)),_xlpm.MyAuditVal,IF($AA706=0,"",INDEX(My_Audit!K$2:K$456,$AA706)),_xlfn.IFS(_xlpm.MyAuditVal&lt;&gt;"",_xlpm.MyAuditVal,_xlpm.MacVal&lt;&gt;"",_xlpm.MacVal,_xlpm.WinVal&lt;&gt;"",_xlpm.WinVal,_xlpm.CSVVal&lt;&gt;"",_xlpm.CSVVal)),""))</f>
        <v/>
      </c>
      <c r="M706" s="41" t="str" cm="1">
        <f t="array" ref="M706">IF(($Y706+$Z706+$AA706+$AD706)=0,"",ExpandDiagCodes(_xlfn.TEXTJOIN(", ",TRUE,IF($AA706=0,"",INDEX(My_Audit!N$2:N$456,$AA706)),IF($Z706=0,"",INDEX(Output_Mac!S$2:S$500,$Z706)),IF($AD706=0,"",INDEX(Output_Win!S$2:S$243,$AD706)),IF($Y706=0,"",INDEX(CSV!AE$2:AE$510,$Y706)))))</f>
        <v/>
      </c>
      <c r="N706" s="41" t="str" cm="1">
        <f t="array" ref="N706">IF(($Y706+$Z706+$AA706+$AD706)=0,"",IFERROR(_xlfn.LET(_xlpm.CSVVal,IF($Y706=0,"",INDEX(CSV!AG$2:AG$510,$Y706)),_xlpm.MacVal,IF($Z706=0,"",INDEX(Output_Mac!T$2:T$500,$Z706)),_xlpm.WinVal,IF($AD706=0,"",INDEX(Output_Win!T$2:T$243,$AD706)),_xlpm.MyAuditVal,IF($AA706=0,"",INDEX(My_Audit!O$2:O$456,$AA706)),_xlfn.IFS(_xlpm.MyAuditVal&lt;&gt;"",_xlpm.MyAuditVal,_xlpm.MacVal&lt;&gt;"",_xlpm.MacVal,_xlpm.WinVal&lt;&gt;"",_xlpm.WinVal,_xlpm.CSVVal&lt;&gt;"",_xlpm.CSVVal)),""))</f>
        <v/>
      </c>
      <c r="O706" s="40" t="str" cm="1">
        <f t="array" ref="O706">IF($AB706=0,"",INDEX(My_Audit!P$2:P$456,$AB706))&amp;""</f>
        <v/>
      </c>
      <c r="P706" s="40"/>
      <c r="Q706" s="41" t="str">
        <f>IF(LEFT(N706,4)="Pass","Nist SP 800-88",My_Audit!R706)&amp;""</f>
        <v/>
      </c>
      <c r="R706" s="40"/>
      <c r="S706" s="40"/>
      <c r="T706" s="41" t="str" cm="1">
        <f t="array" ref="T706">IF($AC706=0,"",INDEX(Models!J$2:J$605,$AC706))</f>
        <v/>
      </c>
      <c r="U706" s="40"/>
      <c r="V706" s="40"/>
      <c r="W706" s="79" t="str" cm="1">
        <f t="array" ref="W706">IF(($Z706+$AA706+$AD706)=0,"",ExpandDiagCodes(_xlfn.TEXTJOIN(", ",TRUE,IF($AA706=0,"",INDEX(My_Audit!L$2:L$456,$AA706)),IF($Z706=0,"",INDEX(Output_Mac!AA$2:AA$500,$Z706)),IF($AD706=0,"",INDEX(Output_Win!AA$2:AA$243,$AD706)))))</f>
        <v/>
      </c>
      <c r="Y706" s="80">
        <f>IFERROR(MATCH($A706,CSV!$A$2:$A$510,0),0)</f>
        <v>0</v>
      </c>
      <c r="Z706" s="80">
        <f>IFERROR(MATCH($A706,Output_Mac!$A$2:$A$500,0),0)</f>
        <v>0</v>
      </c>
      <c r="AA706" s="80">
        <f>IFERROR(MATCH($A706,My_Audit!$A$2:$A$456,0),0)</f>
        <v>0</v>
      </c>
      <c r="AB706" s="80">
        <f>IFERROR(MATCH($C706,My_Audit!$B$2:$B$456,0),0)</f>
        <v>0</v>
      </c>
      <c r="AC706" s="80">
        <f>IFERROR(MATCH($E706,Models!$I$2:$I$605,0),0)</f>
        <v>0</v>
      </c>
      <c r="AD706" s="80">
        <f>IFERROR(MATCH($A706,Output_Win!$A$2:$A$243,0),0)</f>
        <v>0</v>
      </c>
    </row>
    <row r="707" spans="1:30">
      <c r="A707" s="40" t="str">
        <f>_xlfn.TEXTJOIN("",TRUE,Input!$A$4,TEXT(ROW(My_Audit!A706)+Input!$A$8-1,"00"))</f>
        <v>W5094</v>
      </c>
      <c r="B707" s="40" t="str">
        <f>_xlfn.TEXTJOIN("-",TRUE,"ITD",Input!$A$2,A707)</f>
        <v>ITD-SHR11749-W5094</v>
      </c>
      <c r="C707" s="41" t="str" cm="1">
        <f t="array" ref="C707">IF(($Y707+$Z707+$AA707+$AD707)=0,"",IFERROR(_xlfn.LET(_xlpm.CSVVal,IF($Y707=0,"",INDEX(CSV!B$2:B$510,$Y707)),_xlpm.MacVal,IF($Z707=0,"",INDEX(Output_Mac!B$2:B$500,$Z707)),_xlpm.WinVal,IF($AD707=0,"",INDEX(Output_Win!B$2:B$243,$AD707)),_xlpm.MyAuditVal,IF($AA707=0,"",INDEX(My_Audit!B$2:B$456,$AA707)),_xlfn.IFS(_xlpm.MyAuditVal&lt;&gt;"",_xlpm.MyAuditVal,_xlpm.MacVal&lt;&gt;"",_xlpm.MacVal,_xlpm.WinVal&lt;&gt;"",_xlpm.WinVal,_xlpm.CSVVal&lt;&gt;"",_xlpm.CSVVal)),""))</f>
        <v/>
      </c>
      <c r="D707" s="41" t="str" cm="1">
        <f t="array" ref="D707">IF(($Y707+$Z707+$AA707+$AD707)=0,"",IFERROR(_xlfn.LET(_xlpm.CSVVal,IF($Y707=0,"",INDEX(CSV!C$2:C$510,$Y707)),_xlpm.MacVal,IF($Z707=0,"",INDEX(Output_Mac!D$2:D$500,$Z707)),_xlpm.WinVal,IF($AD707=0,"",INDEX(Output_Win!D$2:D$243,$AD707)),_xlpm.MyAuditVal,IF($AA707=0,"",INDEX(My_Audit!C$2:C$456,$AA707)),_xlfn.IFS(_xlpm.MyAuditVal&lt;&gt;"",_xlpm.MyAuditVal,_xlpm.MacVal&lt;&gt;"",_xlpm.MacVal,_xlpm.WinVal&lt;&gt;"",_xlpm.WinVal,_xlpm.CSVVal&lt;&gt;"",_xlpm.CSVVal)),""))</f>
        <v/>
      </c>
      <c r="E707" s="41" t="str" cm="1">
        <f t="array" ref="E707">IF(($Y707+$Z707+$AA707+$AD707)=0,"",IFERROR(_xlfn.LET(_xlpm.CSVVal,IF($Y707=0,"",INDEX(CSV!E$2:E$510,$Y707)),_xlpm.MacVal,IF($Z707=0,"",INDEX(Output_Mac!C$2:C$500,$Z707)),_xlpm.WinVal,IF($AD707=0,"",INDEX(Output_Win!C$2:C$243,$AD707)),_xlpm.MyAuditVal,IF($AA707=0,"",INDEX(My_Audit!D$2:D$456,$AA707)),_xlfn.IFS(_xlpm.MyAuditVal&lt;&gt;"",_xlpm.MyAuditVal,_xlpm.MacVal&lt;&gt;"",_xlpm.MacVal,_xlpm.WinVal&lt;&gt;"",_xlpm.WinVal,_xlpm.CSVVal&lt;&gt;"",_xlpm.CSVVal)),""))</f>
        <v/>
      </c>
      <c r="F707" s="41" t="str" cm="1">
        <f t="array" ref="F707">IF(($Y707+$Z707+$AA707+$AD707)=0,"",IFERROR(_xlfn.LET(_xlpm.CSVVal,IF($Y707=0,"",INDEX(CSV!F$2:F$510,$Y707)),_xlpm.MacVal,IF($Z707=0,"",INDEX(Output_Mac!E$2:E$500,$Z707)),_xlpm.WinVal,IF($AD707=0,"",INDEX(Output_Win!E$2:E$243,$AD707)),_xlpm.MyAuditVal,IF($AA707=0,"",INDEX(My_Audit!E$2:E$456,$AA707)),_xlfn.IFS(_xlpm.MyAuditVal&lt;&gt;"",_xlpm.MyAuditVal,_xlpm.MacVal&lt;&gt;"",_xlpm.MacVal,_xlpm.WinVal&lt;&gt;"",_xlpm.WinVal,_xlpm.CSVVal&lt;&gt;"",PROPER(_xlpm.CSVVal))),""))</f>
        <v/>
      </c>
      <c r="G707" s="41" t="str" cm="1">
        <f t="array" ref="G707">IF(($Y707+$Z707+$AA707+$AD707)=0,"",IFERROR(_xlfn.LET(_xlpm.CSVVal,IF($Y707=0,"",INDEX(CSV!G$2:G$510,$Y707)),_xlpm.MacVal,IF($Z707=0,"",INDEX(Output_Mac!G$2:G$500,$Z707)),_xlpm.WinVal,IF($AD707=0,"",INDEX(Output_Win!G$2:G$243,$AD707)),_xlpm.MyAuditVal,IF($AA707=0,"",INDEX(My_Audit!F$2:F$456,$AA707)),_xlfn.IFS(_xlpm.MyAuditVal&lt;&gt;"",_xlpm.MyAuditVal,_xlpm.MacVal&lt;&gt;"",_xlpm.MacVal,_xlpm.WinVal&lt;&gt;"",_xlpm.WinVal,_xlpm.CSVVal&lt;&gt;"",_xlpm.CSVVal)),""))</f>
        <v/>
      </c>
      <c r="H707" s="41" t="str" cm="1">
        <f t="array" ref="H707">IF($Z707&gt;0,INDEX(Output_Mac!H$2:H$500,$Z707),IF($AD707&gt;0,INDEX(Output_Win!H$2:H$243,$AD707),IF($AA707&gt;0,_xlfn.LET(_xlpm.MyAuditVal,INDEX(My_Audit!G$2:G$456,$AA707),IF(_xlpm.MyAuditVal=0,"",_xlpm.MyAuditVal)),"")))</f>
        <v/>
      </c>
      <c r="I707" s="41" t="str" cm="1">
        <f t="array" ref="I707">IF(($Y707+$Z707+$AA707+$AD707)=0,"",IFERROR(_xlfn.LET(_xlpm.CSVVal,IF($Y707=0,"",INDEX(CSV!H$2:H$510,$Y707)),_xlpm.MacVal,IF($Z707=0,"",INDEX(Output_Mac!I$2:I$500,$Z707)),_xlpm.WinVal,IF($AD707=0,"",INDEX(Output_Win!I$2:I$243,$AD707)),_xlpm.MyAuditVal,IF($AA707=0,"",INDEX(My_Audit!H$2:H$456,$AA707)),_xlfn.IFS(_xlpm.MyAuditVal&lt;&gt;"",_xlpm.MyAuditVal,_xlpm.MacVal&lt;&gt;"",_xlpm.MacVal,_xlpm.WinVal&lt;&gt;"",_xlpm.WinVal,_xlpm.CSVVal&lt;&gt;"",_xlpm.CSVVal)),""))</f>
        <v/>
      </c>
      <c r="J707" s="41" t="str" cm="1">
        <f t="array" ref="J707">IF(($Y707+$Z707+$AA707+$AD707)=0,"",IFERROR(_xlfn.LET(_xlpm.CSVVal,IF($Y707=0,"",INDEX(CSV!J$2:J$510,$Y707)),_xlpm.MacVal,IF($Z707=0,"",INDEX(Output_Mac!J$2:J$500,$Z707)),_xlpm.WinVal,IF($AD707=0,"",INDEX(Output_Win!J$2:J$243,$AD707)),_xlpm.MyAuditVal,IF($AA707=0,"",INDEX(My_Audit!I$2:I$456,$AA707)),_xlfn.IFS(_xlpm.MyAuditVal&lt;&gt;"",_xlpm.MyAuditVal,_xlpm.MacVal&lt;&gt;"",_xlpm.MacVal,_xlpm.WinVal&lt;&gt;"",_xlpm.WinVal,_xlpm.CSVVal&lt;&gt;"",_xlpm.CSVVal)),""))</f>
        <v/>
      </c>
      <c r="K707" s="41" t="str" cm="1">
        <f t="array" ref="K707">IF(($Y707+$Z707+$AA707+$AD707)=0,"",IFERROR(_xlfn.LET(_xlpm.CSVVal,IF($Y707=0,"",INDEX(CSV!N$2:N$510,$Y707)),_xlpm.MacVal,IF($Z707=0,"",INDEX(Output_Mac!L$2:L$500,$Z707)),_xlpm.WinVal,IF($AD707=0,"",INDEX(Output_Win!L$2:L$243,$AD707)),_xlpm.MyAuditVal,IF($AA707=0,"",INDEX(My_Audit!J$2:J$456,$AA707)),_xlfn.IFS(_xlpm.MyAuditVal&lt;&gt;"",_xlpm.MyAuditVal,_xlpm.MacVal&lt;&gt;"",_xlpm.MacVal,_xlpm.WinVal&lt;&gt;"",_xlpm.WinVal,_xlpm.CSVVal&lt;&gt;"",_xlpm.CSVVal)),""))</f>
        <v/>
      </c>
      <c r="L707" s="41" t="str" cm="1">
        <f t="array" ref="L707">IF(($Y707+$Z707+$AA707+$AD707)=0,"",IFERROR(_xlfn.LET(_xlpm.CSVVal,IF($Y707=0,"",INDEX(CSV!Q$2:Q$510,$Y707)),_xlpm.MacVal,IF($Z707=0,"",INDEX(Output_Mac!M$2:M$500,$Z707)),_xlpm.WinVal,IF($AD707=0,"",INDEX(Output_Win!M$2:M$243,$AD707)),_xlpm.MyAuditVal,IF($AA707=0,"",INDEX(My_Audit!K$2:K$456,$AA707)),_xlfn.IFS(_xlpm.MyAuditVal&lt;&gt;"",_xlpm.MyAuditVal,_xlpm.MacVal&lt;&gt;"",_xlpm.MacVal,_xlpm.WinVal&lt;&gt;"",_xlpm.WinVal,_xlpm.CSVVal&lt;&gt;"",_xlpm.CSVVal)),""))</f>
        <v/>
      </c>
      <c r="M707" s="41" t="str" cm="1">
        <f t="array" ref="M707">IF(($Y707+$Z707+$AA707+$AD707)=0,"",ExpandDiagCodes(_xlfn.TEXTJOIN(", ",TRUE,IF($AA707=0,"",INDEX(My_Audit!N$2:N$456,$AA707)),IF($Z707=0,"",INDEX(Output_Mac!S$2:S$500,$Z707)),IF($AD707=0,"",INDEX(Output_Win!S$2:S$243,$AD707)),IF($Y707=0,"",INDEX(CSV!AE$2:AE$510,$Y707)))))</f>
        <v/>
      </c>
      <c r="N707" s="41" t="str" cm="1">
        <f t="array" ref="N707">IF(($Y707+$Z707+$AA707+$AD707)=0,"",IFERROR(_xlfn.LET(_xlpm.CSVVal,IF($Y707=0,"",INDEX(CSV!AG$2:AG$510,$Y707)),_xlpm.MacVal,IF($Z707=0,"",INDEX(Output_Mac!T$2:T$500,$Z707)),_xlpm.WinVal,IF($AD707=0,"",INDEX(Output_Win!T$2:T$243,$AD707)),_xlpm.MyAuditVal,IF($AA707=0,"",INDEX(My_Audit!O$2:O$456,$AA707)),_xlfn.IFS(_xlpm.MyAuditVal&lt;&gt;"",_xlpm.MyAuditVal,_xlpm.MacVal&lt;&gt;"",_xlpm.MacVal,_xlpm.WinVal&lt;&gt;"",_xlpm.WinVal,_xlpm.CSVVal&lt;&gt;"",_xlpm.CSVVal)),""))</f>
        <v/>
      </c>
      <c r="O707" s="40" t="str" cm="1">
        <f t="array" ref="O707">IF($AB707=0,"",INDEX(My_Audit!P$2:P$456,$AB707))&amp;""</f>
        <v/>
      </c>
      <c r="P707" s="40"/>
      <c r="Q707" s="41" t="str">
        <f>IF(LEFT(N707,4)="Pass","Nist SP 800-88",My_Audit!R707)&amp;""</f>
        <v/>
      </c>
      <c r="R707" s="40"/>
      <c r="S707" s="40"/>
      <c r="T707" s="41" t="str" cm="1">
        <f t="array" ref="T707">IF($AC707=0,"",INDEX(Models!J$2:J$605,$AC707))</f>
        <v/>
      </c>
      <c r="U707" s="40"/>
      <c r="V707" s="40"/>
      <c r="W707" s="79" t="str" cm="1">
        <f t="array" ref="W707">IF(($Z707+$AA707+$AD707)=0,"",ExpandDiagCodes(_xlfn.TEXTJOIN(", ",TRUE,IF($AA707=0,"",INDEX(My_Audit!L$2:L$456,$AA707)),IF($Z707=0,"",INDEX(Output_Mac!AA$2:AA$500,$Z707)),IF($AD707=0,"",INDEX(Output_Win!AA$2:AA$243,$AD707)))))</f>
        <v/>
      </c>
      <c r="Y707" s="80">
        <f>IFERROR(MATCH($A707,CSV!$A$2:$A$510,0),0)</f>
        <v>0</v>
      </c>
      <c r="Z707" s="80">
        <f>IFERROR(MATCH($A707,Output_Mac!$A$2:$A$500,0),0)</f>
        <v>0</v>
      </c>
      <c r="AA707" s="80">
        <f>IFERROR(MATCH($A707,My_Audit!$A$2:$A$456,0),0)</f>
        <v>0</v>
      </c>
      <c r="AB707" s="80">
        <f>IFERROR(MATCH($C707,My_Audit!$B$2:$B$456,0),0)</f>
        <v>0</v>
      </c>
      <c r="AC707" s="80">
        <f>IFERROR(MATCH($E707,Models!$I$2:$I$605,0),0)</f>
        <v>0</v>
      </c>
      <c r="AD707" s="80">
        <f>IFERROR(MATCH($A707,Output_Win!$A$2:$A$243,0),0)</f>
        <v>0</v>
      </c>
    </row>
    <row r="708" spans="1:30">
      <c r="A708" s="40" t="str">
        <f>_xlfn.TEXTJOIN("",TRUE,Input!$A$4,TEXT(ROW(My_Audit!A707)+Input!$A$8-1,"00"))</f>
        <v>W5095</v>
      </c>
      <c r="B708" s="40" t="str">
        <f>_xlfn.TEXTJOIN("-",TRUE,"ITD",Input!$A$2,A708)</f>
        <v>ITD-SHR11749-W5095</v>
      </c>
      <c r="C708" s="41" t="str" cm="1">
        <f t="array" ref="C708">IF(($Y708+$Z708+$AA708+$AD708)=0,"",IFERROR(_xlfn.LET(_xlpm.CSVVal,IF($Y708=0,"",INDEX(CSV!B$2:B$510,$Y708)),_xlpm.MacVal,IF($Z708=0,"",INDEX(Output_Mac!B$2:B$500,$Z708)),_xlpm.WinVal,IF($AD708=0,"",INDEX(Output_Win!B$2:B$243,$AD708)),_xlpm.MyAuditVal,IF($AA708=0,"",INDEX(My_Audit!B$2:B$456,$AA708)),_xlfn.IFS(_xlpm.MyAuditVal&lt;&gt;"",_xlpm.MyAuditVal,_xlpm.MacVal&lt;&gt;"",_xlpm.MacVal,_xlpm.WinVal&lt;&gt;"",_xlpm.WinVal,_xlpm.CSVVal&lt;&gt;"",_xlpm.CSVVal)),""))</f>
        <v/>
      </c>
      <c r="D708" s="41" t="str" cm="1">
        <f t="array" ref="D708">IF(($Y708+$Z708+$AA708+$AD708)=0,"",IFERROR(_xlfn.LET(_xlpm.CSVVal,IF($Y708=0,"",INDEX(CSV!C$2:C$510,$Y708)),_xlpm.MacVal,IF($Z708=0,"",INDEX(Output_Mac!D$2:D$500,$Z708)),_xlpm.WinVal,IF($AD708=0,"",INDEX(Output_Win!D$2:D$243,$AD708)),_xlpm.MyAuditVal,IF($AA708=0,"",INDEX(My_Audit!C$2:C$456,$AA708)),_xlfn.IFS(_xlpm.MyAuditVal&lt;&gt;"",_xlpm.MyAuditVal,_xlpm.MacVal&lt;&gt;"",_xlpm.MacVal,_xlpm.WinVal&lt;&gt;"",_xlpm.WinVal,_xlpm.CSVVal&lt;&gt;"",_xlpm.CSVVal)),""))</f>
        <v/>
      </c>
      <c r="E708" s="41" t="str" cm="1">
        <f t="array" ref="E708">IF(($Y708+$Z708+$AA708+$AD708)=0,"",IFERROR(_xlfn.LET(_xlpm.CSVVal,IF($Y708=0,"",INDEX(CSV!E$2:E$510,$Y708)),_xlpm.MacVal,IF($Z708=0,"",INDEX(Output_Mac!C$2:C$500,$Z708)),_xlpm.WinVal,IF($AD708=0,"",INDEX(Output_Win!C$2:C$243,$AD708)),_xlpm.MyAuditVal,IF($AA708=0,"",INDEX(My_Audit!D$2:D$456,$AA708)),_xlfn.IFS(_xlpm.MyAuditVal&lt;&gt;"",_xlpm.MyAuditVal,_xlpm.MacVal&lt;&gt;"",_xlpm.MacVal,_xlpm.WinVal&lt;&gt;"",_xlpm.WinVal,_xlpm.CSVVal&lt;&gt;"",_xlpm.CSVVal)),""))</f>
        <v/>
      </c>
      <c r="F708" s="41" t="str" cm="1">
        <f t="array" ref="F708">IF(($Y708+$Z708+$AA708+$AD708)=0,"",IFERROR(_xlfn.LET(_xlpm.CSVVal,IF($Y708=0,"",INDEX(CSV!F$2:F$510,$Y708)),_xlpm.MacVal,IF($Z708=0,"",INDEX(Output_Mac!E$2:E$500,$Z708)),_xlpm.WinVal,IF($AD708=0,"",INDEX(Output_Win!E$2:E$243,$AD708)),_xlpm.MyAuditVal,IF($AA708=0,"",INDEX(My_Audit!E$2:E$456,$AA708)),_xlfn.IFS(_xlpm.MyAuditVal&lt;&gt;"",_xlpm.MyAuditVal,_xlpm.MacVal&lt;&gt;"",_xlpm.MacVal,_xlpm.WinVal&lt;&gt;"",_xlpm.WinVal,_xlpm.CSVVal&lt;&gt;"",PROPER(_xlpm.CSVVal))),""))</f>
        <v/>
      </c>
      <c r="G708" s="41" t="str" cm="1">
        <f t="array" ref="G708">IF(($Y708+$Z708+$AA708+$AD708)=0,"",IFERROR(_xlfn.LET(_xlpm.CSVVal,IF($Y708=0,"",INDEX(CSV!G$2:G$510,$Y708)),_xlpm.MacVal,IF($Z708=0,"",INDEX(Output_Mac!G$2:G$500,$Z708)),_xlpm.WinVal,IF($AD708=0,"",INDEX(Output_Win!G$2:G$243,$AD708)),_xlpm.MyAuditVal,IF($AA708=0,"",INDEX(My_Audit!F$2:F$456,$AA708)),_xlfn.IFS(_xlpm.MyAuditVal&lt;&gt;"",_xlpm.MyAuditVal,_xlpm.MacVal&lt;&gt;"",_xlpm.MacVal,_xlpm.WinVal&lt;&gt;"",_xlpm.WinVal,_xlpm.CSVVal&lt;&gt;"",_xlpm.CSVVal)),""))</f>
        <v/>
      </c>
      <c r="H708" s="41" t="str" cm="1">
        <f t="array" ref="H708">IF($Z708&gt;0,INDEX(Output_Mac!H$2:H$500,$Z708),IF($AD708&gt;0,INDEX(Output_Win!H$2:H$243,$AD708),IF($AA708&gt;0,_xlfn.LET(_xlpm.MyAuditVal,INDEX(My_Audit!G$2:G$456,$AA708),IF(_xlpm.MyAuditVal=0,"",_xlpm.MyAuditVal)),"")))</f>
        <v/>
      </c>
      <c r="I708" s="41" t="str" cm="1">
        <f t="array" ref="I708">IF(($Y708+$Z708+$AA708+$AD708)=0,"",IFERROR(_xlfn.LET(_xlpm.CSVVal,IF($Y708=0,"",INDEX(CSV!H$2:H$510,$Y708)),_xlpm.MacVal,IF($Z708=0,"",INDEX(Output_Mac!I$2:I$500,$Z708)),_xlpm.WinVal,IF($AD708=0,"",INDEX(Output_Win!I$2:I$243,$AD708)),_xlpm.MyAuditVal,IF($AA708=0,"",INDEX(My_Audit!H$2:H$456,$AA708)),_xlfn.IFS(_xlpm.MyAuditVal&lt;&gt;"",_xlpm.MyAuditVal,_xlpm.MacVal&lt;&gt;"",_xlpm.MacVal,_xlpm.WinVal&lt;&gt;"",_xlpm.WinVal,_xlpm.CSVVal&lt;&gt;"",_xlpm.CSVVal)),""))</f>
        <v/>
      </c>
      <c r="J708" s="41" t="str" cm="1">
        <f t="array" ref="J708">IF(($Y708+$Z708+$AA708+$AD708)=0,"",IFERROR(_xlfn.LET(_xlpm.CSVVal,IF($Y708=0,"",INDEX(CSV!J$2:J$510,$Y708)),_xlpm.MacVal,IF($Z708=0,"",INDEX(Output_Mac!J$2:J$500,$Z708)),_xlpm.WinVal,IF($AD708=0,"",INDEX(Output_Win!J$2:J$243,$AD708)),_xlpm.MyAuditVal,IF($AA708=0,"",INDEX(My_Audit!I$2:I$456,$AA708)),_xlfn.IFS(_xlpm.MyAuditVal&lt;&gt;"",_xlpm.MyAuditVal,_xlpm.MacVal&lt;&gt;"",_xlpm.MacVal,_xlpm.WinVal&lt;&gt;"",_xlpm.WinVal,_xlpm.CSVVal&lt;&gt;"",_xlpm.CSVVal)),""))</f>
        <v/>
      </c>
      <c r="K708" s="41" t="str" cm="1">
        <f t="array" ref="K708">IF(($Y708+$Z708+$AA708+$AD708)=0,"",IFERROR(_xlfn.LET(_xlpm.CSVVal,IF($Y708=0,"",INDEX(CSV!N$2:N$510,$Y708)),_xlpm.MacVal,IF($Z708=0,"",INDEX(Output_Mac!L$2:L$500,$Z708)),_xlpm.WinVal,IF($AD708=0,"",INDEX(Output_Win!L$2:L$243,$AD708)),_xlpm.MyAuditVal,IF($AA708=0,"",INDEX(My_Audit!J$2:J$456,$AA708)),_xlfn.IFS(_xlpm.MyAuditVal&lt;&gt;"",_xlpm.MyAuditVal,_xlpm.MacVal&lt;&gt;"",_xlpm.MacVal,_xlpm.WinVal&lt;&gt;"",_xlpm.WinVal,_xlpm.CSVVal&lt;&gt;"",_xlpm.CSVVal)),""))</f>
        <v/>
      </c>
      <c r="L708" s="41" t="str" cm="1">
        <f t="array" ref="L708">IF(($Y708+$Z708+$AA708+$AD708)=0,"",IFERROR(_xlfn.LET(_xlpm.CSVVal,IF($Y708=0,"",INDEX(CSV!Q$2:Q$510,$Y708)),_xlpm.MacVal,IF($Z708=0,"",INDEX(Output_Mac!M$2:M$500,$Z708)),_xlpm.WinVal,IF($AD708=0,"",INDEX(Output_Win!M$2:M$243,$AD708)),_xlpm.MyAuditVal,IF($AA708=0,"",INDEX(My_Audit!K$2:K$456,$AA708)),_xlfn.IFS(_xlpm.MyAuditVal&lt;&gt;"",_xlpm.MyAuditVal,_xlpm.MacVal&lt;&gt;"",_xlpm.MacVal,_xlpm.WinVal&lt;&gt;"",_xlpm.WinVal,_xlpm.CSVVal&lt;&gt;"",_xlpm.CSVVal)),""))</f>
        <v/>
      </c>
      <c r="M708" s="41" t="str" cm="1">
        <f t="array" ref="M708">IF(($Y708+$Z708+$AA708+$AD708)=0,"",ExpandDiagCodes(_xlfn.TEXTJOIN(", ",TRUE,IF($AA708=0,"",INDEX(My_Audit!N$2:N$456,$AA708)),IF($Z708=0,"",INDEX(Output_Mac!S$2:S$500,$Z708)),IF($AD708=0,"",INDEX(Output_Win!S$2:S$243,$AD708)),IF($Y708=0,"",INDEX(CSV!AE$2:AE$510,$Y708)))))</f>
        <v/>
      </c>
      <c r="N708" s="41" t="str" cm="1">
        <f t="array" ref="N708">IF(($Y708+$Z708+$AA708+$AD708)=0,"",IFERROR(_xlfn.LET(_xlpm.CSVVal,IF($Y708=0,"",INDEX(CSV!AG$2:AG$510,$Y708)),_xlpm.MacVal,IF($Z708=0,"",INDEX(Output_Mac!T$2:T$500,$Z708)),_xlpm.WinVal,IF($AD708=0,"",INDEX(Output_Win!T$2:T$243,$AD708)),_xlpm.MyAuditVal,IF($AA708=0,"",INDEX(My_Audit!O$2:O$456,$AA708)),_xlfn.IFS(_xlpm.MyAuditVal&lt;&gt;"",_xlpm.MyAuditVal,_xlpm.MacVal&lt;&gt;"",_xlpm.MacVal,_xlpm.WinVal&lt;&gt;"",_xlpm.WinVal,_xlpm.CSVVal&lt;&gt;"",_xlpm.CSVVal)),""))</f>
        <v/>
      </c>
      <c r="O708" s="40" t="str" cm="1">
        <f t="array" ref="O708">IF($AB708=0,"",INDEX(My_Audit!P$2:P$456,$AB708))&amp;""</f>
        <v/>
      </c>
      <c r="P708" s="40"/>
      <c r="Q708" s="41" t="str">
        <f>IF(LEFT(N708,4)="Pass","Nist SP 800-88",My_Audit!R708)&amp;""</f>
        <v/>
      </c>
      <c r="R708" s="40"/>
      <c r="S708" s="40"/>
      <c r="T708" s="41" t="str" cm="1">
        <f t="array" ref="T708">IF($AC708=0,"",INDEX(Models!J$2:J$605,$AC708))</f>
        <v/>
      </c>
      <c r="U708" s="40"/>
      <c r="V708" s="40"/>
      <c r="W708" s="79" t="str" cm="1">
        <f t="array" ref="W708">IF(($Z708+$AA708+$AD708)=0,"",ExpandDiagCodes(_xlfn.TEXTJOIN(", ",TRUE,IF($AA708=0,"",INDEX(My_Audit!L$2:L$456,$AA708)),IF($Z708=0,"",INDEX(Output_Mac!AA$2:AA$500,$Z708)),IF($AD708=0,"",INDEX(Output_Win!AA$2:AA$243,$AD708)))))</f>
        <v/>
      </c>
      <c r="Y708" s="80">
        <f>IFERROR(MATCH($A708,CSV!$A$2:$A$510,0),0)</f>
        <v>0</v>
      </c>
      <c r="Z708" s="80">
        <f>IFERROR(MATCH($A708,Output_Mac!$A$2:$A$500,0),0)</f>
        <v>0</v>
      </c>
      <c r="AA708" s="80">
        <f>IFERROR(MATCH($A708,My_Audit!$A$2:$A$456,0),0)</f>
        <v>0</v>
      </c>
      <c r="AB708" s="80">
        <f>IFERROR(MATCH($C708,My_Audit!$B$2:$B$456,0),0)</f>
        <v>0</v>
      </c>
      <c r="AC708" s="80">
        <f>IFERROR(MATCH($E708,Models!$I$2:$I$605,0),0)</f>
        <v>0</v>
      </c>
      <c r="AD708" s="80">
        <f>IFERROR(MATCH($A708,Output_Win!$A$2:$A$243,0),0)</f>
        <v>0</v>
      </c>
    </row>
    <row r="709" spans="1:30">
      <c r="A709" s="40" t="str">
        <f>_xlfn.TEXTJOIN("",TRUE,Input!$A$4,TEXT(ROW(My_Audit!A708)+Input!$A$8-1,"00"))</f>
        <v>W5096</v>
      </c>
      <c r="B709" s="40" t="str">
        <f>_xlfn.TEXTJOIN("-",TRUE,"ITD",Input!$A$2,A709)</f>
        <v>ITD-SHR11749-W5096</v>
      </c>
      <c r="C709" s="41" t="str" cm="1">
        <f t="array" ref="C709">IF(($Y709+$Z709+$AA709+$AD709)=0,"",IFERROR(_xlfn.LET(_xlpm.CSVVal,IF($Y709=0,"",INDEX(CSV!B$2:B$510,$Y709)),_xlpm.MacVal,IF($Z709=0,"",INDEX(Output_Mac!B$2:B$500,$Z709)),_xlpm.WinVal,IF($AD709=0,"",INDEX(Output_Win!B$2:B$243,$AD709)),_xlpm.MyAuditVal,IF($AA709=0,"",INDEX(My_Audit!B$2:B$456,$AA709)),_xlfn.IFS(_xlpm.MyAuditVal&lt;&gt;"",_xlpm.MyAuditVal,_xlpm.MacVal&lt;&gt;"",_xlpm.MacVal,_xlpm.WinVal&lt;&gt;"",_xlpm.WinVal,_xlpm.CSVVal&lt;&gt;"",_xlpm.CSVVal)),""))</f>
        <v/>
      </c>
      <c r="D709" s="41" t="str" cm="1">
        <f t="array" ref="D709">IF(($Y709+$Z709+$AA709+$AD709)=0,"",IFERROR(_xlfn.LET(_xlpm.CSVVal,IF($Y709=0,"",INDEX(CSV!C$2:C$510,$Y709)),_xlpm.MacVal,IF($Z709=0,"",INDEX(Output_Mac!D$2:D$500,$Z709)),_xlpm.WinVal,IF($AD709=0,"",INDEX(Output_Win!D$2:D$243,$AD709)),_xlpm.MyAuditVal,IF($AA709=0,"",INDEX(My_Audit!C$2:C$456,$AA709)),_xlfn.IFS(_xlpm.MyAuditVal&lt;&gt;"",_xlpm.MyAuditVal,_xlpm.MacVal&lt;&gt;"",_xlpm.MacVal,_xlpm.WinVal&lt;&gt;"",_xlpm.WinVal,_xlpm.CSVVal&lt;&gt;"",_xlpm.CSVVal)),""))</f>
        <v/>
      </c>
      <c r="E709" s="41" t="str" cm="1">
        <f t="array" ref="E709">IF(($Y709+$Z709+$AA709+$AD709)=0,"",IFERROR(_xlfn.LET(_xlpm.CSVVal,IF($Y709=0,"",INDEX(CSV!E$2:E$510,$Y709)),_xlpm.MacVal,IF($Z709=0,"",INDEX(Output_Mac!C$2:C$500,$Z709)),_xlpm.WinVal,IF($AD709=0,"",INDEX(Output_Win!C$2:C$243,$AD709)),_xlpm.MyAuditVal,IF($AA709=0,"",INDEX(My_Audit!D$2:D$456,$AA709)),_xlfn.IFS(_xlpm.MyAuditVal&lt;&gt;"",_xlpm.MyAuditVal,_xlpm.MacVal&lt;&gt;"",_xlpm.MacVal,_xlpm.WinVal&lt;&gt;"",_xlpm.WinVal,_xlpm.CSVVal&lt;&gt;"",_xlpm.CSVVal)),""))</f>
        <v/>
      </c>
      <c r="F709" s="41" t="str" cm="1">
        <f t="array" ref="F709">IF(($Y709+$Z709+$AA709+$AD709)=0,"",IFERROR(_xlfn.LET(_xlpm.CSVVal,IF($Y709=0,"",INDEX(CSV!F$2:F$510,$Y709)),_xlpm.MacVal,IF($Z709=0,"",INDEX(Output_Mac!E$2:E$500,$Z709)),_xlpm.WinVal,IF($AD709=0,"",INDEX(Output_Win!E$2:E$243,$AD709)),_xlpm.MyAuditVal,IF($AA709=0,"",INDEX(My_Audit!E$2:E$456,$AA709)),_xlfn.IFS(_xlpm.MyAuditVal&lt;&gt;"",_xlpm.MyAuditVal,_xlpm.MacVal&lt;&gt;"",_xlpm.MacVal,_xlpm.WinVal&lt;&gt;"",_xlpm.WinVal,_xlpm.CSVVal&lt;&gt;"",PROPER(_xlpm.CSVVal))),""))</f>
        <v/>
      </c>
      <c r="G709" s="41" t="str" cm="1">
        <f t="array" ref="G709">IF(($Y709+$Z709+$AA709+$AD709)=0,"",IFERROR(_xlfn.LET(_xlpm.CSVVal,IF($Y709=0,"",INDEX(CSV!G$2:G$510,$Y709)),_xlpm.MacVal,IF($Z709=0,"",INDEX(Output_Mac!G$2:G$500,$Z709)),_xlpm.WinVal,IF($AD709=0,"",INDEX(Output_Win!G$2:G$243,$AD709)),_xlpm.MyAuditVal,IF($AA709=0,"",INDEX(My_Audit!F$2:F$456,$AA709)),_xlfn.IFS(_xlpm.MyAuditVal&lt;&gt;"",_xlpm.MyAuditVal,_xlpm.MacVal&lt;&gt;"",_xlpm.MacVal,_xlpm.WinVal&lt;&gt;"",_xlpm.WinVal,_xlpm.CSVVal&lt;&gt;"",_xlpm.CSVVal)),""))</f>
        <v/>
      </c>
      <c r="H709" s="41" t="str" cm="1">
        <f t="array" ref="H709">IF($Z709&gt;0,INDEX(Output_Mac!H$2:H$500,$Z709),IF($AD709&gt;0,INDEX(Output_Win!H$2:H$243,$AD709),IF($AA709&gt;0,_xlfn.LET(_xlpm.MyAuditVal,INDEX(My_Audit!G$2:G$456,$AA709),IF(_xlpm.MyAuditVal=0,"",_xlpm.MyAuditVal)),"")))</f>
        <v/>
      </c>
      <c r="I709" s="41" t="str" cm="1">
        <f t="array" ref="I709">IF(($Y709+$Z709+$AA709+$AD709)=0,"",IFERROR(_xlfn.LET(_xlpm.CSVVal,IF($Y709=0,"",INDEX(CSV!H$2:H$510,$Y709)),_xlpm.MacVal,IF($Z709=0,"",INDEX(Output_Mac!I$2:I$500,$Z709)),_xlpm.WinVal,IF($AD709=0,"",INDEX(Output_Win!I$2:I$243,$AD709)),_xlpm.MyAuditVal,IF($AA709=0,"",INDEX(My_Audit!H$2:H$456,$AA709)),_xlfn.IFS(_xlpm.MyAuditVal&lt;&gt;"",_xlpm.MyAuditVal,_xlpm.MacVal&lt;&gt;"",_xlpm.MacVal,_xlpm.WinVal&lt;&gt;"",_xlpm.WinVal,_xlpm.CSVVal&lt;&gt;"",_xlpm.CSVVal)),""))</f>
        <v/>
      </c>
      <c r="J709" s="41" t="str" cm="1">
        <f t="array" ref="J709">IF(($Y709+$Z709+$AA709+$AD709)=0,"",IFERROR(_xlfn.LET(_xlpm.CSVVal,IF($Y709=0,"",INDEX(CSV!J$2:J$510,$Y709)),_xlpm.MacVal,IF($Z709=0,"",INDEX(Output_Mac!J$2:J$500,$Z709)),_xlpm.WinVal,IF($AD709=0,"",INDEX(Output_Win!J$2:J$243,$AD709)),_xlpm.MyAuditVal,IF($AA709=0,"",INDEX(My_Audit!I$2:I$456,$AA709)),_xlfn.IFS(_xlpm.MyAuditVal&lt;&gt;"",_xlpm.MyAuditVal,_xlpm.MacVal&lt;&gt;"",_xlpm.MacVal,_xlpm.WinVal&lt;&gt;"",_xlpm.WinVal,_xlpm.CSVVal&lt;&gt;"",_xlpm.CSVVal)),""))</f>
        <v/>
      </c>
      <c r="K709" s="41" t="str" cm="1">
        <f t="array" ref="K709">IF(($Y709+$Z709+$AA709+$AD709)=0,"",IFERROR(_xlfn.LET(_xlpm.CSVVal,IF($Y709=0,"",INDEX(CSV!N$2:N$510,$Y709)),_xlpm.MacVal,IF($Z709=0,"",INDEX(Output_Mac!L$2:L$500,$Z709)),_xlpm.WinVal,IF($AD709=0,"",INDEX(Output_Win!L$2:L$243,$AD709)),_xlpm.MyAuditVal,IF($AA709=0,"",INDEX(My_Audit!J$2:J$456,$AA709)),_xlfn.IFS(_xlpm.MyAuditVal&lt;&gt;"",_xlpm.MyAuditVal,_xlpm.MacVal&lt;&gt;"",_xlpm.MacVal,_xlpm.WinVal&lt;&gt;"",_xlpm.WinVal,_xlpm.CSVVal&lt;&gt;"",_xlpm.CSVVal)),""))</f>
        <v/>
      </c>
      <c r="L709" s="41" t="str" cm="1">
        <f t="array" ref="L709">IF(($Y709+$Z709+$AA709+$AD709)=0,"",IFERROR(_xlfn.LET(_xlpm.CSVVal,IF($Y709=0,"",INDEX(CSV!Q$2:Q$510,$Y709)),_xlpm.MacVal,IF($Z709=0,"",INDEX(Output_Mac!M$2:M$500,$Z709)),_xlpm.WinVal,IF($AD709=0,"",INDEX(Output_Win!M$2:M$243,$AD709)),_xlpm.MyAuditVal,IF($AA709=0,"",INDEX(My_Audit!K$2:K$456,$AA709)),_xlfn.IFS(_xlpm.MyAuditVal&lt;&gt;"",_xlpm.MyAuditVal,_xlpm.MacVal&lt;&gt;"",_xlpm.MacVal,_xlpm.WinVal&lt;&gt;"",_xlpm.WinVal,_xlpm.CSVVal&lt;&gt;"",_xlpm.CSVVal)),""))</f>
        <v/>
      </c>
      <c r="M709" s="41" t="str" cm="1">
        <f t="array" ref="M709">IF(($Y709+$Z709+$AA709+$AD709)=0,"",ExpandDiagCodes(_xlfn.TEXTJOIN(", ",TRUE,IF($AA709=0,"",INDEX(My_Audit!N$2:N$456,$AA709)),IF($Z709=0,"",INDEX(Output_Mac!S$2:S$500,$Z709)),IF($AD709=0,"",INDEX(Output_Win!S$2:S$243,$AD709)),IF($Y709=0,"",INDEX(CSV!AE$2:AE$510,$Y709)))))</f>
        <v/>
      </c>
      <c r="N709" s="41" t="str" cm="1">
        <f t="array" ref="N709">IF(($Y709+$Z709+$AA709+$AD709)=0,"",IFERROR(_xlfn.LET(_xlpm.CSVVal,IF($Y709=0,"",INDEX(CSV!AG$2:AG$510,$Y709)),_xlpm.MacVal,IF($Z709=0,"",INDEX(Output_Mac!T$2:T$500,$Z709)),_xlpm.WinVal,IF($AD709=0,"",INDEX(Output_Win!T$2:T$243,$AD709)),_xlpm.MyAuditVal,IF($AA709=0,"",INDEX(My_Audit!O$2:O$456,$AA709)),_xlfn.IFS(_xlpm.MyAuditVal&lt;&gt;"",_xlpm.MyAuditVal,_xlpm.MacVal&lt;&gt;"",_xlpm.MacVal,_xlpm.WinVal&lt;&gt;"",_xlpm.WinVal,_xlpm.CSVVal&lt;&gt;"",_xlpm.CSVVal)),""))</f>
        <v/>
      </c>
      <c r="O709" s="40" t="str" cm="1">
        <f t="array" ref="O709">IF($AB709=0,"",INDEX(My_Audit!P$2:P$456,$AB709))&amp;""</f>
        <v/>
      </c>
      <c r="P709" s="40"/>
      <c r="Q709" s="41" t="str">
        <f>IF(LEFT(N709,4)="Pass","Nist SP 800-88",My_Audit!R709)&amp;""</f>
        <v/>
      </c>
      <c r="R709" s="40"/>
      <c r="S709" s="40"/>
      <c r="T709" s="41" t="str" cm="1">
        <f t="array" ref="T709">IF($AC709=0,"",INDEX(Models!J$2:J$605,$AC709))</f>
        <v/>
      </c>
      <c r="U709" s="40"/>
      <c r="V709" s="40"/>
      <c r="W709" s="79" t="str" cm="1">
        <f t="array" ref="W709">IF(($Z709+$AA709+$AD709)=0,"",ExpandDiagCodes(_xlfn.TEXTJOIN(", ",TRUE,IF($AA709=0,"",INDEX(My_Audit!L$2:L$456,$AA709)),IF($Z709=0,"",INDEX(Output_Mac!AA$2:AA$500,$Z709)),IF($AD709=0,"",INDEX(Output_Win!AA$2:AA$243,$AD709)))))</f>
        <v/>
      </c>
      <c r="Y709" s="80">
        <f>IFERROR(MATCH($A709,CSV!$A$2:$A$510,0),0)</f>
        <v>0</v>
      </c>
      <c r="Z709" s="80">
        <f>IFERROR(MATCH($A709,Output_Mac!$A$2:$A$500,0),0)</f>
        <v>0</v>
      </c>
      <c r="AA709" s="80">
        <f>IFERROR(MATCH($A709,My_Audit!$A$2:$A$456,0),0)</f>
        <v>0</v>
      </c>
      <c r="AB709" s="80">
        <f>IFERROR(MATCH($C709,My_Audit!$B$2:$B$456,0),0)</f>
        <v>0</v>
      </c>
      <c r="AC709" s="80">
        <f>IFERROR(MATCH($E709,Models!$I$2:$I$605,0),0)</f>
        <v>0</v>
      </c>
      <c r="AD709" s="80">
        <f>IFERROR(MATCH($A709,Output_Win!$A$2:$A$243,0),0)</f>
        <v>0</v>
      </c>
    </row>
    <row r="710" spans="1:30">
      <c r="A710" s="40" t="str">
        <f>_xlfn.TEXTJOIN("",TRUE,Input!$A$4,TEXT(ROW(My_Audit!A709)+Input!$A$8-1,"00"))</f>
        <v>W5097</v>
      </c>
      <c r="B710" s="40" t="str">
        <f>_xlfn.TEXTJOIN("-",TRUE,"ITD",Input!$A$2,A710)</f>
        <v>ITD-SHR11749-W5097</v>
      </c>
      <c r="C710" s="41" t="str" cm="1">
        <f t="array" ref="C710">IF(($Y710+$Z710+$AA710+$AD710)=0,"",IFERROR(_xlfn.LET(_xlpm.CSVVal,IF($Y710=0,"",INDEX(CSV!B$2:B$510,$Y710)),_xlpm.MacVal,IF($Z710=0,"",INDEX(Output_Mac!B$2:B$500,$Z710)),_xlpm.WinVal,IF($AD710=0,"",INDEX(Output_Win!B$2:B$243,$AD710)),_xlpm.MyAuditVal,IF($AA710=0,"",INDEX(My_Audit!B$2:B$456,$AA710)),_xlfn.IFS(_xlpm.MyAuditVal&lt;&gt;"",_xlpm.MyAuditVal,_xlpm.MacVal&lt;&gt;"",_xlpm.MacVal,_xlpm.WinVal&lt;&gt;"",_xlpm.WinVal,_xlpm.CSVVal&lt;&gt;"",_xlpm.CSVVal)),""))</f>
        <v/>
      </c>
      <c r="D710" s="41" t="str" cm="1">
        <f t="array" ref="D710">IF(($Y710+$Z710+$AA710+$AD710)=0,"",IFERROR(_xlfn.LET(_xlpm.CSVVal,IF($Y710=0,"",INDEX(CSV!C$2:C$510,$Y710)),_xlpm.MacVal,IF($Z710=0,"",INDEX(Output_Mac!D$2:D$500,$Z710)),_xlpm.WinVal,IF($AD710=0,"",INDEX(Output_Win!D$2:D$243,$AD710)),_xlpm.MyAuditVal,IF($AA710=0,"",INDEX(My_Audit!C$2:C$456,$AA710)),_xlfn.IFS(_xlpm.MyAuditVal&lt;&gt;"",_xlpm.MyAuditVal,_xlpm.MacVal&lt;&gt;"",_xlpm.MacVal,_xlpm.WinVal&lt;&gt;"",_xlpm.WinVal,_xlpm.CSVVal&lt;&gt;"",_xlpm.CSVVal)),""))</f>
        <v/>
      </c>
      <c r="E710" s="41" t="str" cm="1">
        <f t="array" ref="E710">IF(($Y710+$Z710+$AA710+$AD710)=0,"",IFERROR(_xlfn.LET(_xlpm.CSVVal,IF($Y710=0,"",INDEX(CSV!E$2:E$510,$Y710)),_xlpm.MacVal,IF($Z710=0,"",INDEX(Output_Mac!C$2:C$500,$Z710)),_xlpm.WinVal,IF($AD710=0,"",INDEX(Output_Win!C$2:C$243,$AD710)),_xlpm.MyAuditVal,IF($AA710=0,"",INDEX(My_Audit!D$2:D$456,$AA710)),_xlfn.IFS(_xlpm.MyAuditVal&lt;&gt;"",_xlpm.MyAuditVal,_xlpm.MacVal&lt;&gt;"",_xlpm.MacVal,_xlpm.WinVal&lt;&gt;"",_xlpm.WinVal,_xlpm.CSVVal&lt;&gt;"",_xlpm.CSVVal)),""))</f>
        <v/>
      </c>
      <c r="F710" s="41" t="str" cm="1">
        <f t="array" ref="F710">IF(($Y710+$Z710+$AA710+$AD710)=0,"",IFERROR(_xlfn.LET(_xlpm.CSVVal,IF($Y710=0,"",INDEX(CSV!F$2:F$510,$Y710)),_xlpm.MacVal,IF($Z710=0,"",INDEX(Output_Mac!E$2:E$500,$Z710)),_xlpm.WinVal,IF($AD710=0,"",INDEX(Output_Win!E$2:E$243,$AD710)),_xlpm.MyAuditVal,IF($AA710=0,"",INDEX(My_Audit!E$2:E$456,$AA710)),_xlfn.IFS(_xlpm.MyAuditVal&lt;&gt;"",_xlpm.MyAuditVal,_xlpm.MacVal&lt;&gt;"",_xlpm.MacVal,_xlpm.WinVal&lt;&gt;"",_xlpm.WinVal,_xlpm.CSVVal&lt;&gt;"",PROPER(_xlpm.CSVVal))),""))</f>
        <v/>
      </c>
      <c r="G710" s="41" t="str" cm="1">
        <f t="array" ref="G710">IF(($Y710+$Z710+$AA710+$AD710)=0,"",IFERROR(_xlfn.LET(_xlpm.CSVVal,IF($Y710=0,"",INDEX(CSV!G$2:G$510,$Y710)),_xlpm.MacVal,IF($Z710=0,"",INDEX(Output_Mac!G$2:G$500,$Z710)),_xlpm.WinVal,IF($AD710=0,"",INDEX(Output_Win!G$2:G$243,$AD710)),_xlpm.MyAuditVal,IF($AA710=0,"",INDEX(My_Audit!F$2:F$456,$AA710)),_xlfn.IFS(_xlpm.MyAuditVal&lt;&gt;"",_xlpm.MyAuditVal,_xlpm.MacVal&lt;&gt;"",_xlpm.MacVal,_xlpm.WinVal&lt;&gt;"",_xlpm.WinVal,_xlpm.CSVVal&lt;&gt;"",_xlpm.CSVVal)),""))</f>
        <v/>
      </c>
      <c r="H710" s="41" t="str" cm="1">
        <f t="array" ref="H710">IF($Z710&gt;0,INDEX(Output_Mac!H$2:H$500,$Z710),IF($AD710&gt;0,INDEX(Output_Win!H$2:H$243,$AD710),IF($AA710&gt;0,_xlfn.LET(_xlpm.MyAuditVal,INDEX(My_Audit!G$2:G$456,$AA710),IF(_xlpm.MyAuditVal=0,"",_xlpm.MyAuditVal)),"")))</f>
        <v/>
      </c>
      <c r="I710" s="41" t="str" cm="1">
        <f t="array" ref="I710">IF(($Y710+$Z710+$AA710+$AD710)=0,"",IFERROR(_xlfn.LET(_xlpm.CSVVal,IF($Y710=0,"",INDEX(CSV!H$2:H$510,$Y710)),_xlpm.MacVal,IF($Z710=0,"",INDEX(Output_Mac!I$2:I$500,$Z710)),_xlpm.WinVal,IF($AD710=0,"",INDEX(Output_Win!I$2:I$243,$AD710)),_xlpm.MyAuditVal,IF($AA710=0,"",INDEX(My_Audit!H$2:H$456,$AA710)),_xlfn.IFS(_xlpm.MyAuditVal&lt;&gt;"",_xlpm.MyAuditVal,_xlpm.MacVal&lt;&gt;"",_xlpm.MacVal,_xlpm.WinVal&lt;&gt;"",_xlpm.WinVal,_xlpm.CSVVal&lt;&gt;"",_xlpm.CSVVal)),""))</f>
        <v/>
      </c>
      <c r="J710" s="41" t="str" cm="1">
        <f t="array" ref="J710">IF(($Y710+$Z710+$AA710+$AD710)=0,"",IFERROR(_xlfn.LET(_xlpm.CSVVal,IF($Y710=0,"",INDEX(CSV!J$2:J$510,$Y710)),_xlpm.MacVal,IF($Z710=0,"",INDEX(Output_Mac!J$2:J$500,$Z710)),_xlpm.WinVal,IF($AD710=0,"",INDEX(Output_Win!J$2:J$243,$AD710)),_xlpm.MyAuditVal,IF($AA710=0,"",INDEX(My_Audit!I$2:I$456,$AA710)),_xlfn.IFS(_xlpm.MyAuditVal&lt;&gt;"",_xlpm.MyAuditVal,_xlpm.MacVal&lt;&gt;"",_xlpm.MacVal,_xlpm.WinVal&lt;&gt;"",_xlpm.WinVal,_xlpm.CSVVal&lt;&gt;"",_xlpm.CSVVal)),""))</f>
        <v/>
      </c>
      <c r="K710" s="41" t="str" cm="1">
        <f t="array" ref="K710">IF(($Y710+$Z710+$AA710+$AD710)=0,"",IFERROR(_xlfn.LET(_xlpm.CSVVal,IF($Y710=0,"",INDEX(CSV!N$2:N$510,$Y710)),_xlpm.MacVal,IF($Z710=0,"",INDEX(Output_Mac!L$2:L$500,$Z710)),_xlpm.WinVal,IF($AD710=0,"",INDEX(Output_Win!L$2:L$243,$AD710)),_xlpm.MyAuditVal,IF($AA710=0,"",INDEX(My_Audit!J$2:J$456,$AA710)),_xlfn.IFS(_xlpm.MyAuditVal&lt;&gt;"",_xlpm.MyAuditVal,_xlpm.MacVal&lt;&gt;"",_xlpm.MacVal,_xlpm.WinVal&lt;&gt;"",_xlpm.WinVal,_xlpm.CSVVal&lt;&gt;"",_xlpm.CSVVal)),""))</f>
        <v/>
      </c>
      <c r="L710" s="41" t="str" cm="1">
        <f t="array" ref="L710">IF(($Y710+$Z710+$AA710+$AD710)=0,"",IFERROR(_xlfn.LET(_xlpm.CSVVal,IF($Y710=0,"",INDEX(CSV!Q$2:Q$510,$Y710)),_xlpm.MacVal,IF($Z710=0,"",INDEX(Output_Mac!M$2:M$500,$Z710)),_xlpm.WinVal,IF($AD710=0,"",INDEX(Output_Win!M$2:M$243,$AD710)),_xlpm.MyAuditVal,IF($AA710=0,"",INDEX(My_Audit!K$2:K$456,$AA710)),_xlfn.IFS(_xlpm.MyAuditVal&lt;&gt;"",_xlpm.MyAuditVal,_xlpm.MacVal&lt;&gt;"",_xlpm.MacVal,_xlpm.WinVal&lt;&gt;"",_xlpm.WinVal,_xlpm.CSVVal&lt;&gt;"",_xlpm.CSVVal)),""))</f>
        <v/>
      </c>
      <c r="M710" s="41" t="str" cm="1">
        <f t="array" ref="M710">IF(($Y710+$Z710+$AA710+$AD710)=0,"",ExpandDiagCodes(_xlfn.TEXTJOIN(", ",TRUE,IF($AA710=0,"",INDEX(My_Audit!N$2:N$456,$AA710)),IF($Z710=0,"",INDEX(Output_Mac!S$2:S$500,$Z710)),IF($AD710=0,"",INDEX(Output_Win!S$2:S$243,$AD710)),IF($Y710=0,"",INDEX(CSV!AE$2:AE$510,$Y710)))))</f>
        <v/>
      </c>
      <c r="N710" s="41" t="str" cm="1">
        <f t="array" ref="N710">IF(($Y710+$Z710+$AA710+$AD710)=0,"",IFERROR(_xlfn.LET(_xlpm.CSVVal,IF($Y710=0,"",INDEX(CSV!AG$2:AG$510,$Y710)),_xlpm.MacVal,IF($Z710=0,"",INDEX(Output_Mac!T$2:T$500,$Z710)),_xlpm.WinVal,IF($AD710=0,"",INDEX(Output_Win!T$2:T$243,$AD710)),_xlpm.MyAuditVal,IF($AA710=0,"",INDEX(My_Audit!O$2:O$456,$AA710)),_xlfn.IFS(_xlpm.MyAuditVal&lt;&gt;"",_xlpm.MyAuditVal,_xlpm.MacVal&lt;&gt;"",_xlpm.MacVal,_xlpm.WinVal&lt;&gt;"",_xlpm.WinVal,_xlpm.CSVVal&lt;&gt;"",_xlpm.CSVVal)),""))</f>
        <v/>
      </c>
      <c r="O710" s="40" t="str" cm="1">
        <f t="array" ref="O710">IF($AB710=0,"",INDEX(My_Audit!P$2:P$456,$AB710))&amp;""</f>
        <v/>
      </c>
      <c r="P710" s="40"/>
      <c r="Q710" s="41" t="str">
        <f>IF(LEFT(N710,4)="Pass","Nist SP 800-88",My_Audit!R710)&amp;""</f>
        <v/>
      </c>
      <c r="R710" s="40"/>
      <c r="S710" s="40"/>
      <c r="T710" s="41" t="str" cm="1">
        <f t="array" ref="T710">IF($AC710=0,"",INDEX(Models!J$2:J$605,$AC710))</f>
        <v/>
      </c>
      <c r="U710" s="40"/>
      <c r="V710" s="40"/>
      <c r="W710" s="79" t="str" cm="1">
        <f t="array" ref="W710">IF(($Z710+$AA710+$AD710)=0,"",ExpandDiagCodes(_xlfn.TEXTJOIN(", ",TRUE,IF($AA710=0,"",INDEX(My_Audit!L$2:L$456,$AA710)),IF($Z710=0,"",INDEX(Output_Mac!AA$2:AA$500,$Z710)),IF($AD710=0,"",INDEX(Output_Win!AA$2:AA$243,$AD710)))))</f>
        <v/>
      </c>
      <c r="Y710" s="80">
        <f>IFERROR(MATCH($A710,CSV!$A$2:$A$510,0),0)</f>
        <v>0</v>
      </c>
      <c r="Z710" s="80">
        <f>IFERROR(MATCH($A710,Output_Mac!$A$2:$A$500,0),0)</f>
        <v>0</v>
      </c>
      <c r="AA710" s="80">
        <f>IFERROR(MATCH($A710,My_Audit!$A$2:$A$456,0),0)</f>
        <v>0</v>
      </c>
      <c r="AB710" s="80">
        <f>IFERROR(MATCH($C710,My_Audit!$B$2:$B$456,0),0)</f>
        <v>0</v>
      </c>
      <c r="AC710" s="80">
        <f>IFERROR(MATCH($E710,Models!$I$2:$I$605,0),0)</f>
        <v>0</v>
      </c>
      <c r="AD710" s="80">
        <f>IFERROR(MATCH($A710,Output_Win!$A$2:$A$243,0),0)</f>
        <v>0</v>
      </c>
    </row>
    <row r="711" spans="1:30">
      <c r="A711" s="40" t="str">
        <f>_xlfn.TEXTJOIN("",TRUE,Input!$A$4,TEXT(ROW(My_Audit!A710)+Input!$A$8-1,"00"))</f>
        <v>W5098</v>
      </c>
      <c r="B711" s="40" t="str">
        <f>_xlfn.TEXTJOIN("-",TRUE,"ITD",Input!$A$2,A711)</f>
        <v>ITD-SHR11749-W5098</v>
      </c>
      <c r="C711" s="41" t="str" cm="1">
        <f t="array" ref="C711">IF(($Y711+$Z711+$AA711+$AD711)=0,"",IFERROR(_xlfn.LET(_xlpm.CSVVal,IF($Y711=0,"",INDEX(CSV!B$2:B$510,$Y711)),_xlpm.MacVal,IF($Z711=0,"",INDEX(Output_Mac!B$2:B$500,$Z711)),_xlpm.WinVal,IF($AD711=0,"",INDEX(Output_Win!B$2:B$243,$AD711)),_xlpm.MyAuditVal,IF($AA711=0,"",INDEX(My_Audit!B$2:B$456,$AA711)),_xlfn.IFS(_xlpm.MyAuditVal&lt;&gt;"",_xlpm.MyAuditVal,_xlpm.MacVal&lt;&gt;"",_xlpm.MacVal,_xlpm.WinVal&lt;&gt;"",_xlpm.WinVal,_xlpm.CSVVal&lt;&gt;"",_xlpm.CSVVal)),""))</f>
        <v/>
      </c>
      <c r="D711" s="41" t="str" cm="1">
        <f t="array" ref="D711">IF(($Y711+$Z711+$AA711+$AD711)=0,"",IFERROR(_xlfn.LET(_xlpm.CSVVal,IF($Y711=0,"",INDEX(CSV!C$2:C$510,$Y711)),_xlpm.MacVal,IF($Z711=0,"",INDEX(Output_Mac!D$2:D$500,$Z711)),_xlpm.WinVal,IF($AD711=0,"",INDEX(Output_Win!D$2:D$243,$AD711)),_xlpm.MyAuditVal,IF($AA711=0,"",INDEX(My_Audit!C$2:C$456,$AA711)),_xlfn.IFS(_xlpm.MyAuditVal&lt;&gt;"",_xlpm.MyAuditVal,_xlpm.MacVal&lt;&gt;"",_xlpm.MacVal,_xlpm.WinVal&lt;&gt;"",_xlpm.WinVal,_xlpm.CSVVal&lt;&gt;"",_xlpm.CSVVal)),""))</f>
        <v/>
      </c>
      <c r="E711" s="41" t="str" cm="1">
        <f t="array" ref="E711">IF(($Y711+$Z711+$AA711+$AD711)=0,"",IFERROR(_xlfn.LET(_xlpm.CSVVal,IF($Y711=0,"",INDEX(CSV!E$2:E$510,$Y711)),_xlpm.MacVal,IF($Z711=0,"",INDEX(Output_Mac!C$2:C$500,$Z711)),_xlpm.WinVal,IF($AD711=0,"",INDEX(Output_Win!C$2:C$243,$AD711)),_xlpm.MyAuditVal,IF($AA711=0,"",INDEX(My_Audit!D$2:D$456,$AA711)),_xlfn.IFS(_xlpm.MyAuditVal&lt;&gt;"",_xlpm.MyAuditVal,_xlpm.MacVal&lt;&gt;"",_xlpm.MacVal,_xlpm.WinVal&lt;&gt;"",_xlpm.WinVal,_xlpm.CSVVal&lt;&gt;"",_xlpm.CSVVal)),""))</f>
        <v/>
      </c>
      <c r="F711" s="41" t="str" cm="1">
        <f t="array" ref="F711">IF(($Y711+$Z711+$AA711+$AD711)=0,"",IFERROR(_xlfn.LET(_xlpm.CSVVal,IF($Y711=0,"",INDEX(CSV!F$2:F$510,$Y711)),_xlpm.MacVal,IF($Z711=0,"",INDEX(Output_Mac!E$2:E$500,$Z711)),_xlpm.WinVal,IF($AD711=0,"",INDEX(Output_Win!E$2:E$243,$AD711)),_xlpm.MyAuditVal,IF($AA711=0,"",INDEX(My_Audit!E$2:E$456,$AA711)),_xlfn.IFS(_xlpm.MyAuditVal&lt;&gt;"",_xlpm.MyAuditVal,_xlpm.MacVal&lt;&gt;"",_xlpm.MacVal,_xlpm.WinVal&lt;&gt;"",_xlpm.WinVal,_xlpm.CSVVal&lt;&gt;"",PROPER(_xlpm.CSVVal))),""))</f>
        <v/>
      </c>
      <c r="G711" s="41" t="str" cm="1">
        <f t="array" ref="G711">IF(($Y711+$Z711+$AA711+$AD711)=0,"",IFERROR(_xlfn.LET(_xlpm.CSVVal,IF($Y711=0,"",INDEX(CSV!G$2:G$510,$Y711)),_xlpm.MacVal,IF($Z711=0,"",INDEX(Output_Mac!G$2:G$500,$Z711)),_xlpm.WinVal,IF($AD711=0,"",INDEX(Output_Win!G$2:G$243,$AD711)),_xlpm.MyAuditVal,IF($AA711=0,"",INDEX(My_Audit!F$2:F$456,$AA711)),_xlfn.IFS(_xlpm.MyAuditVal&lt;&gt;"",_xlpm.MyAuditVal,_xlpm.MacVal&lt;&gt;"",_xlpm.MacVal,_xlpm.WinVal&lt;&gt;"",_xlpm.WinVal,_xlpm.CSVVal&lt;&gt;"",_xlpm.CSVVal)),""))</f>
        <v/>
      </c>
      <c r="H711" s="41" t="str" cm="1">
        <f t="array" ref="H711">IF($Z711&gt;0,INDEX(Output_Mac!H$2:H$500,$Z711),IF($AD711&gt;0,INDEX(Output_Win!H$2:H$243,$AD711),IF($AA711&gt;0,_xlfn.LET(_xlpm.MyAuditVal,INDEX(My_Audit!G$2:G$456,$AA711),IF(_xlpm.MyAuditVal=0,"",_xlpm.MyAuditVal)),"")))</f>
        <v/>
      </c>
      <c r="I711" s="41" t="str" cm="1">
        <f t="array" ref="I711">IF(($Y711+$Z711+$AA711+$AD711)=0,"",IFERROR(_xlfn.LET(_xlpm.CSVVal,IF($Y711=0,"",INDEX(CSV!H$2:H$510,$Y711)),_xlpm.MacVal,IF($Z711=0,"",INDEX(Output_Mac!I$2:I$500,$Z711)),_xlpm.WinVal,IF($AD711=0,"",INDEX(Output_Win!I$2:I$243,$AD711)),_xlpm.MyAuditVal,IF($AA711=0,"",INDEX(My_Audit!H$2:H$456,$AA711)),_xlfn.IFS(_xlpm.MyAuditVal&lt;&gt;"",_xlpm.MyAuditVal,_xlpm.MacVal&lt;&gt;"",_xlpm.MacVal,_xlpm.WinVal&lt;&gt;"",_xlpm.WinVal,_xlpm.CSVVal&lt;&gt;"",_xlpm.CSVVal)),""))</f>
        <v/>
      </c>
      <c r="J711" s="41" t="str" cm="1">
        <f t="array" ref="J711">IF(($Y711+$Z711+$AA711+$AD711)=0,"",IFERROR(_xlfn.LET(_xlpm.CSVVal,IF($Y711=0,"",INDEX(CSV!J$2:J$510,$Y711)),_xlpm.MacVal,IF($Z711=0,"",INDEX(Output_Mac!J$2:J$500,$Z711)),_xlpm.WinVal,IF($AD711=0,"",INDEX(Output_Win!J$2:J$243,$AD711)),_xlpm.MyAuditVal,IF($AA711=0,"",INDEX(My_Audit!I$2:I$456,$AA711)),_xlfn.IFS(_xlpm.MyAuditVal&lt;&gt;"",_xlpm.MyAuditVal,_xlpm.MacVal&lt;&gt;"",_xlpm.MacVal,_xlpm.WinVal&lt;&gt;"",_xlpm.WinVal,_xlpm.CSVVal&lt;&gt;"",_xlpm.CSVVal)),""))</f>
        <v/>
      </c>
      <c r="K711" s="41" t="str" cm="1">
        <f t="array" ref="K711">IF(($Y711+$Z711+$AA711+$AD711)=0,"",IFERROR(_xlfn.LET(_xlpm.CSVVal,IF($Y711=0,"",INDEX(CSV!N$2:N$510,$Y711)),_xlpm.MacVal,IF($Z711=0,"",INDEX(Output_Mac!L$2:L$500,$Z711)),_xlpm.WinVal,IF($AD711=0,"",INDEX(Output_Win!L$2:L$243,$AD711)),_xlpm.MyAuditVal,IF($AA711=0,"",INDEX(My_Audit!J$2:J$456,$AA711)),_xlfn.IFS(_xlpm.MyAuditVal&lt;&gt;"",_xlpm.MyAuditVal,_xlpm.MacVal&lt;&gt;"",_xlpm.MacVal,_xlpm.WinVal&lt;&gt;"",_xlpm.WinVal,_xlpm.CSVVal&lt;&gt;"",_xlpm.CSVVal)),""))</f>
        <v/>
      </c>
      <c r="L711" s="41" t="str" cm="1">
        <f t="array" ref="L711">IF(($Y711+$Z711+$AA711+$AD711)=0,"",IFERROR(_xlfn.LET(_xlpm.CSVVal,IF($Y711=0,"",INDEX(CSV!Q$2:Q$510,$Y711)),_xlpm.MacVal,IF($Z711=0,"",INDEX(Output_Mac!M$2:M$500,$Z711)),_xlpm.WinVal,IF($AD711=0,"",INDEX(Output_Win!M$2:M$243,$AD711)),_xlpm.MyAuditVal,IF($AA711=0,"",INDEX(My_Audit!K$2:K$456,$AA711)),_xlfn.IFS(_xlpm.MyAuditVal&lt;&gt;"",_xlpm.MyAuditVal,_xlpm.MacVal&lt;&gt;"",_xlpm.MacVal,_xlpm.WinVal&lt;&gt;"",_xlpm.WinVal,_xlpm.CSVVal&lt;&gt;"",_xlpm.CSVVal)),""))</f>
        <v/>
      </c>
      <c r="M711" s="41" t="str" cm="1">
        <f t="array" ref="M711">IF(($Y711+$Z711+$AA711+$AD711)=0,"",ExpandDiagCodes(_xlfn.TEXTJOIN(", ",TRUE,IF($AA711=0,"",INDEX(My_Audit!N$2:N$456,$AA711)),IF($Z711=0,"",INDEX(Output_Mac!S$2:S$500,$Z711)),IF($AD711=0,"",INDEX(Output_Win!S$2:S$243,$AD711)),IF($Y711=0,"",INDEX(CSV!AE$2:AE$510,$Y711)))))</f>
        <v/>
      </c>
      <c r="N711" s="41" t="str" cm="1">
        <f t="array" ref="N711">IF(($Y711+$Z711+$AA711+$AD711)=0,"",IFERROR(_xlfn.LET(_xlpm.CSVVal,IF($Y711=0,"",INDEX(CSV!AG$2:AG$510,$Y711)),_xlpm.MacVal,IF($Z711=0,"",INDEX(Output_Mac!T$2:T$500,$Z711)),_xlpm.WinVal,IF($AD711=0,"",INDEX(Output_Win!T$2:T$243,$AD711)),_xlpm.MyAuditVal,IF($AA711=0,"",INDEX(My_Audit!O$2:O$456,$AA711)),_xlfn.IFS(_xlpm.MyAuditVal&lt;&gt;"",_xlpm.MyAuditVal,_xlpm.MacVal&lt;&gt;"",_xlpm.MacVal,_xlpm.WinVal&lt;&gt;"",_xlpm.WinVal,_xlpm.CSVVal&lt;&gt;"",_xlpm.CSVVal)),""))</f>
        <v/>
      </c>
      <c r="O711" s="40" t="str" cm="1">
        <f t="array" ref="O711">IF($AB711=0,"",INDEX(My_Audit!P$2:P$456,$AB711))&amp;""</f>
        <v/>
      </c>
      <c r="P711" s="40"/>
      <c r="Q711" s="41" t="str">
        <f>IF(LEFT(N711,4)="Pass","Nist SP 800-88",My_Audit!R711)&amp;""</f>
        <v/>
      </c>
      <c r="R711" s="40"/>
      <c r="S711" s="40"/>
      <c r="T711" s="41" t="str" cm="1">
        <f t="array" ref="T711">IF($AC711=0,"",INDEX(Models!J$2:J$605,$AC711))</f>
        <v/>
      </c>
      <c r="U711" s="40"/>
      <c r="V711" s="40"/>
      <c r="W711" s="79" t="str" cm="1">
        <f t="array" ref="W711">IF(($Z711+$AA711+$AD711)=0,"",ExpandDiagCodes(_xlfn.TEXTJOIN(", ",TRUE,IF($AA711=0,"",INDEX(My_Audit!L$2:L$456,$AA711)),IF($Z711=0,"",INDEX(Output_Mac!AA$2:AA$500,$Z711)),IF($AD711=0,"",INDEX(Output_Win!AA$2:AA$243,$AD711)))))</f>
        <v/>
      </c>
      <c r="Y711" s="80">
        <f>IFERROR(MATCH($A711,CSV!$A$2:$A$510,0),0)</f>
        <v>0</v>
      </c>
      <c r="Z711" s="80">
        <f>IFERROR(MATCH($A711,Output_Mac!$A$2:$A$500,0),0)</f>
        <v>0</v>
      </c>
      <c r="AA711" s="80">
        <f>IFERROR(MATCH($A711,My_Audit!$A$2:$A$456,0),0)</f>
        <v>0</v>
      </c>
      <c r="AB711" s="80">
        <f>IFERROR(MATCH($C711,My_Audit!$B$2:$B$456,0),0)</f>
        <v>0</v>
      </c>
      <c r="AC711" s="80">
        <f>IFERROR(MATCH($E711,Models!$I$2:$I$605,0),0)</f>
        <v>0</v>
      </c>
      <c r="AD711" s="80">
        <f>IFERROR(MATCH($A711,Output_Win!$A$2:$A$243,0),0)</f>
        <v>0</v>
      </c>
    </row>
    <row r="712" spans="1:30">
      <c r="A712" s="40" t="str">
        <f>_xlfn.TEXTJOIN("",TRUE,Input!$A$4,TEXT(ROW(My_Audit!A711)+Input!$A$8-1,"00"))</f>
        <v>W5099</v>
      </c>
      <c r="B712" s="40" t="str">
        <f>_xlfn.TEXTJOIN("-",TRUE,"ITD",Input!$A$2,A712)</f>
        <v>ITD-SHR11749-W5099</v>
      </c>
      <c r="C712" s="41" t="str" cm="1">
        <f t="array" ref="C712">IF(($Y712+$Z712+$AA712+$AD712)=0,"",IFERROR(_xlfn.LET(_xlpm.CSVVal,IF($Y712=0,"",INDEX(CSV!B$2:B$510,$Y712)),_xlpm.MacVal,IF($Z712=0,"",INDEX(Output_Mac!B$2:B$500,$Z712)),_xlpm.WinVal,IF($AD712=0,"",INDEX(Output_Win!B$2:B$243,$AD712)),_xlpm.MyAuditVal,IF($AA712=0,"",INDEX(My_Audit!B$2:B$456,$AA712)),_xlfn.IFS(_xlpm.MyAuditVal&lt;&gt;"",_xlpm.MyAuditVal,_xlpm.MacVal&lt;&gt;"",_xlpm.MacVal,_xlpm.WinVal&lt;&gt;"",_xlpm.WinVal,_xlpm.CSVVal&lt;&gt;"",_xlpm.CSVVal)),""))</f>
        <v/>
      </c>
      <c r="D712" s="41" t="str" cm="1">
        <f t="array" ref="D712">IF(($Y712+$Z712+$AA712+$AD712)=0,"",IFERROR(_xlfn.LET(_xlpm.CSVVal,IF($Y712=0,"",INDEX(CSV!C$2:C$510,$Y712)),_xlpm.MacVal,IF($Z712=0,"",INDEX(Output_Mac!D$2:D$500,$Z712)),_xlpm.WinVal,IF($AD712=0,"",INDEX(Output_Win!D$2:D$243,$AD712)),_xlpm.MyAuditVal,IF($AA712=0,"",INDEX(My_Audit!C$2:C$456,$AA712)),_xlfn.IFS(_xlpm.MyAuditVal&lt;&gt;"",_xlpm.MyAuditVal,_xlpm.MacVal&lt;&gt;"",_xlpm.MacVal,_xlpm.WinVal&lt;&gt;"",_xlpm.WinVal,_xlpm.CSVVal&lt;&gt;"",_xlpm.CSVVal)),""))</f>
        <v/>
      </c>
      <c r="E712" s="41" t="str" cm="1">
        <f t="array" ref="E712">IF(($Y712+$Z712+$AA712+$AD712)=0,"",IFERROR(_xlfn.LET(_xlpm.CSVVal,IF($Y712=0,"",INDEX(CSV!E$2:E$510,$Y712)),_xlpm.MacVal,IF($Z712=0,"",INDEX(Output_Mac!C$2:C$500,$Z712)),_xlpm.WinVal,IF($AD712=0,"",INDEX(Output_Win!C$2:C$243,$AD712)),_xlpm.MyAuditVal,IF($AA712=0,"",INDEX(My_Audit!D$2:D$456,$AA712)),_xlfn.IFS(_xlpm.MyAuditVal&lt;&gt;"",_xlpm.MyAuditVal,_xlpm.MacVal&lt;&gt;"",_xlpm.MacVal,_xlpm.WinVal&lt;&gt;"",_xlpm.WinVal,_xlpm.CSVVal&lt;&gt;"",_xlpm.CSVVal)),""))</f>
        <v/>
      </c>
      <c r="F712" s="41" t="str" cm="1">
        <f t="array" ref="F712">IF(($Y712+$Z712+$AA712+$AD712)=0,"",IFERROR(_xlfn.LET(_xlpm.CSVVal,IF($Y712=0,"",INDEX(CSV!F$2:F$510,$Y712)),_xlpm.MacVal,IF($Z712=0,"",INDEX(Output_Mac!E$2:E$500,$Z712)),_xlpm.WinVal,IF($AD712=0,"",INDEX(Output_Win!E$2:E$243,$AD712)),_xlpm.MyAuditVal,IF($AA712=0,"",INDEX(My_Audit!E$2:E$456,$AA712)),_xlfn.IFS(_xlpm.MyAuditVal&lt;&gt;"",_xlpm.MyAuditVal,_xlpm.MacVal&lt;&gt;"",_xlpm.MacVal,_xlpm.WinVal&lt;&gt;"",_xlpm.WinVal,_xlpm.CSVVal&lt;&gt;"",PROPER(_xlpm.CSVVal))),""))</f>
        <v/>
      </c>
      <c r="G712" s="41" t="str" cm="1">
        <f t="array" ref="G712">IF(($Y712+$Z712+$AA712+$AD712)=0,"",IFERROR(_xlfn.LET(_xlpm.CSVVal,IF($Y712=0,"",INDEX(CSV!G$2:G$510,$Y712)),_xlpm.MacVal,IF($Z712=0,"",INDEX(Output_Mac!G$2:G$500,$Z712)),_xlpm.WinVal,IF($AD712=0,"",INDEX(Output_Win!G$2:G$243,$AD712)),_xlpm.MyAuditVal,IF($AA712=0,"",INDEX(My_Audit!F$2:F$456,$AA712)),_xlfn.IFS(_xlpm.MyAuditVal&lt;&gt;"",_xlpm.MyAuditVal,_xlpm.MacVal&lt;&gt;"",_xlpm.MacVal,_xlpm.WinVal&lt;&gt;"",_xlpm.WinVal,_xlpm.CSVVal&lt;&gt;"",_xlpm.CSVVal)),""))</f>
        <v/>
      </c>
      <c r="H712" s="41" t="str" cm="1">
        <f t="array" ref="H712">IF($Z712&gt;0,INDEX(Output_Mac!H$2:H$500,$Z712),IF($AD712&gt;0,INDEX(Output_Win!H$2:H$243,$AD712),IF($AA712&gt;0,_xlfn.LET(_xlpm.MyAuditVal,INDEX(My_Audit!G$2:G$456,$AA712),IF(_xlpm.MyAuditVal=0,"",_xlpm.MyAuditVal)),"")))</f>
        <v/>
      </c>
      <c r="I712" s="41" t="str" cm="1">
        <f t="array" ref="I712">IF(($Y712+$Z712+$AA712+$AD712)=0,"",IFERROR(_xlfn.LET(_xlpm.CSVVal,IF($Y712=0,"",INDEX(CSV!H$2:H$510,$Y712)),_xlpm.MacVal,IF($Z712=0,"",INDEX(Output_Mac!I$2:I$500,$Z712)),_xlpm.WinVal,IF($AD712=0,"",INDEX(Output_Win!I$2:I$243,$AD712)),_xlpm.MyAuditVal,IF($AA712=0,"",INDEX(My_Audit!H$2:H$456,$AA712)),_xlfn.IFS(_xlpm.MyAuditVal&lt;&gt;"",_xlpm.MyAuditVal,_xlpm.MacVal&lt;&gt;"",_xlpm.MacVal,_xlpm.WinVal&lt;&gt;"",_xlpm.WinVal,_xlpm.CSVVal&lt;&gt;"",_xlpm.CSVVal)),""))</f>
        <v/>
      </c>
      <c r="J712" s="41" t="str" cm="1">
        <f t="array" ref="J712">IF(($Y712+$Z712+$AA712+$AD712)=0,"",IFERROR(_xlfn.LET(_xlpm.CSVVal,IF($Y712=0,"",INDEX(CSV!J$2:J$510,$Y712)),_xlpm.MacVal,IF($Z712=0,"",INDEX(Output_Mac!J$2:J$500,$Z712)),_xlpm.WinVal,IF($AD712=0,"",INDEX(Output_Win!J$2:J$243,$AD712)),_xlpm.MyAuditVal,IF($AA712=0,"",INDEX(My_Audit!I$2:I$456,$AA712)),_xlfn.IFS(_xlpm.MyAuditVal&lt;&gt;"",_xlpm.MyAuditVal,_xlpm.MacVal&lt;&gt;"",_xlpm.MacVal,_xlpm.WinVal&lt;&gt;"",_xlpm.WinVal,_xlpm.CSVVal&lt;&gt;"",_xlpm.CSVVal)),""))</f>
        <v/>
      </c>
      <c r="K712" s="41" t="str" cm="1">
        <f t="array" ref="K712">IF(($Y712+$Z712+$AA712+$AD712)=0,"",IFERROR(_xlfn.LET(_xlpm.CSVVal,IF($Y712=0,"",INDEX(CSV!N$2:N$510,$Y712)),_xlpm.MacVal,IF($Z712=0,"",INDEX(Output_Mac!L$2:L$500,$Z712)),_xlpm.WinVal,IF($AD712=0,"",INDEX(Output_Win!L$2:L$243,$AD712)),_xlpm.MyAuditVal,IF($AA712=0,"",INDEX(My_Audit!J$2:J$456,$AA712)),_xlfn.IFS(_xlpm.MyAuditVal&lt;&gt;"",_xlpm.MyAuditVal,_xlpm.MacVal&lt;&gt;"",_xlpm.MacVal,_xlpm.WinVal&lt;&gt;"",_xlpm.WinVal,_xlpm.CSVVal&lt;&gt;"",_xlpm.CSVVal)),""))</f>
        <v/>
      </c>
      <c r="L712" s="41" t="str" cm="1">
        <f t="array" ref="L712">IF(($Y712+$Z712+$AA712+$AD712)=0,"",IFERROR(_xlfn.LET(_xlpm.CSVVal,IF($Y712=0,"",INDEX(CSV!Q$2:Q$510,$Y712)),_xlpm.MacVal,IF($Z712=0,"",INDEX(Output_Mac!M$2:M$500,$Z712)),_xlpm.WinVal,IF($AD712=0,"",INDEX(Output_Win!M$2:M$243,$AD712)),_xlpm.MyAuditVal,IF($AA712=0,"",INDEX(My_Audit!K$2:K$456,$AA712)),_xlfn.IFS(_xlpm.MyAuditVal&lt;&gt;"",_xlpm.MyAuditVal,_xlpm.MacVal&lt;&gt;"",_xlpm.MacVal,_xlpm.WinVal&lt;&gt;"",_xlpm.WinVal,_xlpm.CSVVal&lt;&gt;"",_xlpm.CSVVal)),""))</f>
        <v/>
      </c>
      <c r="M712" s="41" t="str" cm="1">
        <f t="array" ref="M712">IF(($Y712+$Z712+$AA712+$AD712)=0,"",ExpandDiagCodes(_xlfn.TEXTJOIN(", ",TRUE,IF($AA712=0,"",INDEX(My_Audit!N$2:N$456,$AA712)),IF($Z712=0,"",INDEX(Output_Mac!S$2:S$500,$Z712)),IF($AD712=0,"",INDEX(Output_Win!S$2:S$243,$AD712)),IF($Y712=0,"",INDEX(CSV!AE$2:AE$510,$Y712)))))</f>
        <v/>
      </c>
      <c r="N712" s="41" t="str" cm="1">
        <f t="array" ref="N712">IF(($Y712+$Z712+$AA712+$AD712)=0,"",IFERROR(_xlfn.LET(_xlpm.CSVVal,IF($Y712=0,"",INDEX(CSV!AG$2:AG$510,$Y712)),_xlpm.MacVal,IF($Z712=0,"",INDEX(Output_Mac!T$2:T$500,$Z712)),_xlpm.WinVal,IF($AD712=0,"",INDEX(Output_Win!T$2:T$243,$AD712)),_xlpm.MyAuditVal,IF($AA712=0,"",INDEX(My_Audit!O$2:O$456,$AA712)),_xlfn.IFS(_xlpm.MyAuditVal&lt;&gt;"",_xlpm.MyAuditVal,_xlpm.MacVal&lt;&gt;"",_xlpm.MacVal,_xlpm.WinVal&lt;&gt;"",_xlpm.WinVal,_xlpm.CSVVal&lt;&gt;"",_xlpm.CSVVal)),""))</f>
        <v/>
      </c>
      <c r="O712" s="40" t="str" cm="1">
        <f t="array" ref="O712">IF($AB712=0,"",INDEX(My_Audit!P$2:P$456,$AB712))&amp;""</f>
        <v/>
      </c>
      <c r="P712" s="40"/>
      <c r="Q712" s="41" t="str">
        <f>IF(LEFT(N712,4)="Pass","Nist SP 800-88",My_Audit!R712)&amp;""</f>
        <v/>
      </c>
      <c r="R712" s="40"/>
      <c r="S712" s="40"/>
      <c r="T712" s="41" t="str" cm="1">
        <f t="array" ref="T712">IF($AC712=0,"",INDEX(Models!J$2:J$605,$AC712))</f>
        <v/>
      </c>
      <c r="U712" s="40"/>
      <c r="V712" s="40"/>
      <c r="W712" s="79" t="str" cm="1">
        <f t="array" ref="W712">IF(($Z712+$AA712+$AD712)=0,"",ExpandDiagCodes(_xlfn.TEXTJOIN(", ",TRUE,IF($AA712=0,"",INDEX(My_Audit!L$2:L$456,$AA712)),IF($Z712=0,"",INDEX(Output_Mac!AA$2:AA$500,$Z712)),IF($AD712=0,"",INDEX(Output_Win!AA$2:AA$243,$AD712)))))</f>
        <v/>
      </c>
      <c r="Y712" s="80">
        <f>IFERROR(MATCH($A712,CSV!$A$2:$A$510,0),0)</f>
        <v>0</v>
      </c>
      <c r="Z712" s="80">
        <f>IFERROR(MATCH($A712,Output_Mac!$A$2:$A$500,0),0)</f>
        <v>0</v>
      </c>
      <c r="AA712" s="80">
        <f>IFERROR(MATCH($A712,My_Audit!$A$2:$A$456,0),0)</f>
        <v>0</v>
      </c>
      <c r="AB712" s="80">
        <f>IFERROR(MATCH($C712,My_Audit!$B$2:$B$456,0),0)</f>
        <v>0</v>
      </c>
      <c r="AC712" s="80">
        <f>IFERROR(MATCH($E712,Models!$I$2:$I$605,0),0)</f>
        <v>0</v>
      </c>
      <c r="AD712" s="80">
        <f>IFERROR(MATCH($A712,Output_Win!$A$2:$A$243,0),0)</f>
        <v>0</v>
      </c>
    </row>
    <row r="713" spans="1:30">
      <c r="A713" s="40" t="str">
        <f>_xlfn.TEXTJOIN("",TRUE,Input!$A$4,TEXT(ROW(My_Audit!A712)+Input!$A$8-1,"00"))</f>
        <v>W5100</v>
      </c>
      <c r="B713" s="40" t="str">
        <f>_xlfn.TEXTJOIN("-",TRUE,"ITD",Input!$A$2,A713)</f>
        <v>ITD-SHR11749-W5100</v>
      </c>
      <c r="C713" s="41" t="str" cm="1">
        <f t="array" ref="C713">IF(($Y713+$Z713+$AA713+$AD713)=0,"",IFERROR(_xlfn.LET(_xlpm.CSVVal,IF($Y713=0,"",INDEX(CSV!B$2:B$510,$Y713)),_xlpm.MacVal,IF($Z713=0,"",INDEX(Output_Mac!B$2:B$500,$Z713)),_xlpm.WinVal,IF($AD713=0,"",INDEX(Output_Win!B$2:B$243,$AD713)),_xlpm.MyAuditVal,IF($AA713=0,"",INDEX(My_Audit!B$2:B$456,$AA713)),_xlfn.IFS(_xlpm.MyAuditVal&lt;&gt;"",_xlpm.MyAuditVal,_xlpm.MacVal&lt;&gt;"",_xlpm.MacVal,_xlpm.WinVal&lt;&gt;"",_xlpm.WinVal,_xlpm.CSVVal&lt;&gt;"",_xlpm.CSVVal)),""))</f>
        <v/>
      </c>
      <c r="D713" s="41" t="str" cm="1">
        <f t="array" ref="D713">IF(($Y713+$Z713+$AA713+$AD713)=0,"",IFERROR(_xlfn.LET(_xlpm.CSVVal,IF($Y713=0,"",INDEX(CSV!C$2:C$510,$Y713)),_xlpm.MacVal,IF($Z713=0,"",INDEX(Output_Mac!D$2:D$500,$Z713)),_xlpm.WinVal,IF($AD713=0,"",INDEX(Output_Win!D$2:D$243,$AD713)),_xlpm.MyAuditVal,IF($AA713=0,"",INDEX(My_Audit!C$2:C$456,$AA713)),_xlfn.IFS(_xlpm.MyAuditVal&lt;&gt;"",_xlpm.MyAuditVal,_xlpm.MacVal&lt;&gt;"",_xlpm.MacVal,_xlpm.WinVal&lt;&gt;"",_xlpm.WinVal,_xlpm.CSVVal&lt;&gt;"",_xlpm.CSVVal)),""))</f>
        <v/>
      </c>
      <c r="E713" s="41" t="str" cm="1">
        <f t="array" ref="E713">IF(($Y713+$Z713+$AA713+$AD713)=0,"",IFERROR(_xlfn.LET(_xlpm.CSVVal,IF($Y713=0,"",INDEX(CSV!E$2:E$510,$Y713)),_xlpm.MacVal,IF($Z713=0,"",INDEX(Output_Mac!C$2:C$500,$Z713)),_xlpm.WinVal,IF($AD713=0,"",INDEX(Output_Win!C$2:C$243,$AD713)),_xlpm.MyAuditVal,IF($AA713=0,"",INDEX(My_Audit!D$2:D$456,$AA713)),_xlfn.IFS(_xlpm.MyAuditVal&lt;&gt;"",_xlpm.MyAuditVal,_xlpm.MacVal&lt;&gt;"",_xlpm.MacVal,_xlpm.WinVal&lt;&gt;"",_xlpm.WinVal,_xlpm.CSVVal&lt;&gt;"",_xlpm.CSVVal)),""))</f>
        <v/>
      </c>
      <c r="F713" s="41" t="str" cm="1">
        <f t="array" ref="F713">IF(($Y713+$Z713+$AA713+$AD713)=0,"",IFERROR(_xlfn.LET(_xlpm.CSVVal,IF($Y713=0,"",INDEX(CSV!F$2:F$510,$Y713)),_xlpm.MacVal,IF($Z713=0,"",INDEX(Output_Mac!E$2:E$500,$Z713)),_xlpm.WinVal,IF($AD713=0,"",INDEX(Output_Win!E$2:E$243,$AD713)),_xlpm.MyAuditVal,IF($AA713=0,"",INDEX(My_Audit!E$2:E$456,$AA713)),_xlfn.IFS(_xlpm.MyAuditVal&lt;&gt;"",_xlpm.MyAuditVal,_xlpm.MacVal&lt;&gt;"",_xlpm.MacVal,_xlpm.WinVal&lt;&gt;"",_xlpm.WinVal,_xlpm.CSVVal&lt;&gt;"",PROPER(_xlpm.CSVVal))),""))</f>
        <v/>
      </c>
      <c r="G713" s="41" t="str" cm="1">
        <f t="array" ref="G713">IF(($Y713+$Z713+$AA713+$AD713)=0,"",IFERROR(_xlfn.LET(_xlpm.CSVVal,IF($Y713=0,"",INDEX(CSV!G$2:G$510,$Y713)),_xlpm.MacVal,IF($Z713=0,"",INDEX(Output_Mac!G$2:G$500,$Z713)),_xlpm.WinVal,IF($AD713=0,"",INDEX(Output_Win!G$2:G$243,$AD713)),_xlpm.MyAuditVal,IF($AA713=0,"",INDEX(My_Audit!F$2:F$456,$AA713)),_xlfn.IFS(_xlpm.MyAuditVal&lt;&gt;"",_xlpm.MyAuditVal,_xlpm.MacVal&lt;&gt;"",_xlpm.MacVal,_xlpm.WinVal&lt;&gt;"",_xlpm.WinVal,_xlpm.CSVVal&lt;&gt;"",_xlpm.CSVVal)),""))</f>
        <v/>
      </c>
      <c r="H713" s="41" t="str" cm="1">
        <f t="array" ref="H713">IF($Z713&gt;0,INDEX(Output_Mac!H$2:H$500,$Z713),IF($AD713&gt;0,INDEX(Output_Win!H$2:H$243,$AD713),IF($AA713&gt;0,_xlfn.LET(_xlpm.MyAuditVal,INDEX(My_Audit!G$2:G$456,$AA713),IF(_xlpm.MyAuditVal=0,"",_xlpm.MyAuditVal)),"")))</f>
        <v/>
      </c>
      <c r="I713" s="41" t="str" cm="1">
        <f t="array" ref="I713">IF(($Y713+$Z713+$AA713+$AD713)=0,"",IFERROR(_xlfn.LET(_xlpm.CSVVal,IF($Y713=0,"",INDEX(CSV!H$2:H$510,$Y713)),_xlpm.MacVal,IF($Z713=0,"",INDEX(Output_Mac!I$2:I$500,$Z713)),_xlpm.WinVal,IF($AD713=0,"",INDEX(Output_Win!I$2:I$243,$AD713)),_xlpm.MyAuditVal,IF($AA713=0,"",INDEX(My_Audit!H$2:H$456,$AA713)),_xlfn.IFS(_xlpm.MyAuditVal&lt;&gt;"",_xlpm.MyAuditVal,_xlpm.MacVal&lt;&gt;"",_xlpm.MacVal,_xlpm.WinVal&lt;&gt;"",_xlpm.WinVal,_xlpm.CSVVal&lt;&gt;"",_xlpm.CSVVal)),""))</f>
        <v/>
      </c>
      <c r="J713" s="41" t="str" cm="1">
        <f t="array" ref="J713">IF(($Y713+$Z713+$AA713+$AD713)=0,"",IFERROR(_xlfn.LET(_xlpm.CSVVal,IF($Y713=0,"",INDEX(CSV!J$2:J$510,$Y713)),_xlpm.MacVal,IF($Z713=0,"",INDEX(Output_Mac!J$2:J$500,$Z713)),_xlpm.WinVal,IF($AD713=0,"",INDEX(Output_Win!J$2:J$243,$AD713)),_xlpm.MyAuditVal,IF($AA713=0,"",INDEX(My_Audit!I$2:I$456,$AA713)),_xlfn.IFS(_xlpm.MyAuditVal&lt;&gt;"",_xlpm.MyAuditVal,_xlpm.MacVal&lt;&gt;"",_xlpm.MacVal,_xlpm.WinVal&lt;&gt;"",_xlpm.WinVal,_xlpm.CSVVal&lt;&gt;"",_xlpm.CSVVal)),""))</f>
        <v/>
      </c>
      <c r="K713" s="41" t="str" cm="1">
        <f t="array" ref="K713">IF(($Y713+$Z713+$AA713+$AD713)=0,"",IFERROR(_xlfn.LET(_xlpm.CSVVal,IF($Y713=0,"",INDEX(CSV!N$2:N$510,$Y713)),_xlpm.MacVal,IF($Z713=0,"",INDEX(Output_Mac!L$2:L$500,$Z713)),_xlpm.WinVal,IF($AD713=0,"",INDEX(Output_Win!L$2:L$243,$AD713)),_xlpm.MyAuditVal,IF($AA713=0,"",INDEX(My_Audit!J$2:J$456,$AA713)),_xlfn.IFS(_xlpm.MyAuditVal&lt;&gt;"",_xlpm.MyAuditVal,_xlpm.MacVal&lt;&gt;"",_xlpm.MacVal,_xlpm.WinVal&lt;&gt;"",_xlpm.WinVal,_xlpm.CSVVal&lt;&gt;"",_xlpm.CSVVal)),""))</f>
        <v/>
      </c>
      <c r="L713" s="41" t="str" cm="1">
        <f t="array" ref="L713">IF(($Y713+$Z713+$AA713+$AD713)=0,"",IFERROR(_xlfn.LET(_xlpm.CSVVal,IF($Y713=0,"",INDEX(CSV!Q$2:Q$510,$Y713)),_xlpm.MacVal,IF($Z713=0,"",INDEX(Output_Mac!M$2:M$500,$Z713)),_xlpm.WinVal,IF($AD713=0,"",INDEX(Output_Win!M$2:M$243,$AD713)),_xlpm.MyAuditVal,IF($AA713=0,"",INDEX(My_Audit!K$2:K$456,$AA713)),_xlfn.IFS(_xlpm.MyAuditVal&lt;&gt;"",_xlpm.MyAuditVal,_xlpm.MacVal&lt;&gt;"",_xlpm.MacVal,_xlpm.WinVal&lt;&gt;"",_xlpm.WinVal,_xlpm.CSVVal&lt;&gt;"",_xlpm.CSVVal)),""))</f>
        <v/>
      </c>
      <c r="M713" s="41" t="str" cm="1">
        <f t="array" ref="M713">IF(($Y713+$Z713+$AA713+$AD713)=0,"",ExpandDiagCodes(_xlfn.TEXTJOIN(", ",TRUE,IF($AA713=0,"",INDEX(My_Audit!N$2:N$456,$AA713)),IF($Z713=0,"",INDEX(Output_Mac!S$2:S$500,$Z713)),IF($AD713=0,"",INDEX(Output_Win!S$2:S$243,$AD713)),IF($Y713=0,"",INDEX(CSV!AE$2:AE$510,$Y713)))))</f>
        <v/>
      </c>
      <c r="N713" s="41" t="str" cm="1">
        <f t="array" ref="N713">IF(($Y713+$Z713+$AA713+$AD713)=0,"",IFERROR(_xlfn.LET(_xlpm.CSVVal,IF($Y713=0,"",INDEX(CSV!AG$2:AG$510,$Y713)),_xlpm.MacVal,IF($Z713=0,"",INDEX(Output_Mac!T$2:T$500,$Z713)),_xlpm.WinVal,IF($AD713=0,"",INDEX(Output_Win!T$2:T$243,$AD713)),_xlpm.MyAuditVal,IF($AA713=0,"",INDEX(My_Audit!O$2:O$456,$AA713)),_xlfn.IFS(_xlpm.MyAuditVal&lt;&gt;"",_xlpm.MyAuditVal,_xlpm.MacVal&lt;&gt;"",_xlpm.MacVal,_xlpm.WinVal&lt;&gt;"",_xlpm.WinVal,_xlpm.CSVVal&lt;&gt;"",_xlpm.CSVVal)),""))</f>
        <v/>
      </c>
      <c r="O713" s="40" t="str" cm="1">
        <f t="array" ref="O713">IF($AB713=0,"",INDEX(My_Audit!P$2:P$456,$AB713))&amp;""</f>
        <v/>
      </c>
      <c r="P713" s="40"/>
      <c r="Q713" s="41" t="str">
        <f>IF(LEFT(N713,4)="Pass","Nist SP 800-88",My_Audit!R713)&amp;""</f>
        <v/>
      </c>
      <c r="R713" s="40"/>
      <c r="S713" s="40"/>
      <c r="T713" s="41" t="str" cm="1">
        <f t="array" ref="T713">IF($AC713=0,"",INDEX(Models!J$2:J$605,$AC713))</f>
        <v/>
      </c>
      <c r="U713" s="40"/>
      <c r="V713" s="40"/>
      <c r="W713" s="79" t="str" cm="1">
        <f t="array" ref="W713">IF(($Z713+$AA713+$AD713)=0,"",ExpandDiagCodes(_xlfn.TEXTJOIN(", ",TRUE,IF($AA713=0,"",INDEX(My_Audit!L$2:L$456,$AA713)),IF($Z713=0,"",INDEX(Output_Mac!AA$2:AA$500,$Z713)),IF($AD713=0,"",INDEX(Output_Win!AA$2:AA$243,$AD713)))))</f>
        <v/>
      </c>
      <c r="Y713" s="80">
        <f>IFERROR(MATCH($A713,CSV!$A$2:$A$510,0),0)</f>
        <v>0</v>
      </c>
      <c r="Z713" s="80">
        <f>IFERROR(MATCH($A713,Output_Mac!$A$2:$A$500,0),0)</f>
        <v>0</v>
      </c>
      <c r="AA713" s="80">
        <f>IFERROR(MATCH($A713,My_Audit!$A$2:$A$456,0),0)</f>
        <v>0</v>
      </c>
      <c r="AB713" s="80">
        <f>IFERROR(MATCH($C713,My_Audit!$B$2:$B$456,0),0)</f>
        <v>0</v>
      </c>
      <c r="AC713" s="80">
        <f>IFERROR(MATCH($E713,Models!$I$2:$I$605,0),0)</f>
        <v>0</v>
      </c>
      <c r="AD713" s="80">
        <f>IFERROR(MATCH($A713,Output_Win!$A$2:$A$243,0),0)</f>
        <v>0</v>
      </c>
    </row>
    <row r="714" spans="1:30">
      <c r="A714" s="40" t="str">
        <f>_xlfn.TEXTJOIN("",TRUE,Input!$A$4,TEXT(ROW(My_Audit!A713)+Input!$A$8-1,"00"))</f>
        <v>W5101</v>
      </c>
      <c r="B714" s="40" t="str">
        <f>_xlfn.TEXTJOIN("-",TRUE,"ITD",Input!$A$2,A714)</f>
        <v>ITD-SHR11749-W5101</v>
      </c>
      <c r="C714" s="41" t="str" cm="1">
        <f t="array" ref="C714">IF(($Y714+$Z714+$AA714+$AD714)=0,"",IFERROR(_xlfn.LET(_xlpm.CSVVal,IF($Y714=0,"",INDEX(CSV!B$2:B$510,$Y714)),_xlpm.MacVal,IF($Z714=0,"",INDEX(Output_Mac!B$2:B$500,$Z714)),_xlpm.WinVal,IF($AD714=0,"",INDEX(Output_Win!B$2:B$243,$AD714)),_xlpm.MyAuditVal,IF($AA714=0,"",INDEX(My_Audit!B$2:B$456,$AA714)),_xlfn.IFS(_xlpm.MyAuditVal&lt;&gt;"",_xlpm.MyAuditVal,_xlpm.MacVal&lt;&gt;"",_xlpm.MacVal,_xlpm.WinVal&lt;&gt;"",_xlpm.WinVal,_xlpm.CSVVal&lt;&gt;"",_xlpm.CSVVal)),""))</f>
        <v/>
      </c>
      <c r="D714" s="41" t="str" cm="1">
        <f t="array" ref="D714">IF(($Y714+$Z714+$AA714+$AD714)=0,"",IFERROR(_xlfn.LET(_xlpm.CSVVal,IF($Y714=0,"",INDEX(CSV!C$2:C$510,$Y714)),_xlpm.MacVal,IF($Z714=0,"",INDEX(Output_Mac!D$2:D$500,$Z714)),_xlpm.WinVal,IF($AD714=0,"",INDEX(Output_Win!D$2:D$243,$AD714)),_xlpm.MyAuditVal,IF($AA714=0,"",INDEX(My_Audit!C$2:C$456,$AA714)),_xlfn.IFS(_xlpm.MyAuditVal&lt;&gt;"",_xlpm.MyAuditVal,_xlpm.MacVal&lt;&gt;"",_xlpm.MacVal,_xlpm.WinVal&lt;&gt;"",_xlpm.WinVal,_xlpm.CSVVal&lt;&gt;"",_xlpm.CSVVal)),""))</f>
        <v/>
      </c>
      <c r="E714" s="41" t="str" cm="1">
        <f t="array" ref="E714">IF(($Y714+$Z714+$AA714+$AD714)=0,"",IFERROR(_xlfn.LET(_xlpm.CSVVal,IF($Y714=0,"",INDEX(CSV!E$2:E$510,$Y714)),_xlpm.MacVal,IF($Z714=0,"",INDEX(Output_Mac!C$2:C$500,$Z714)),_xlpm.WinVal,IF($AD714=0,"",INDEX(Output_Win!C$2:C$243,$AD714)),_xlpm.MyAuditVal,IF($AA714=0,"",INDEX(My_Audit!D$2:D$456,$AA714)),_xlfn.IFS(_xlpm.MyAuditVal&lt;&gt;"",_xlpm.MyAuditVal,_xlpm.MacVal&lt;&gt;"",_xlpm.MacVal,_xlpm.WinVal&lt;&gt;"",_xlpm.WinVal,_xlpm.CSVVal&lt;&gt;"",_xlpm.CSVVal)),""))</f>
        <v/>
      </c>
      <c r="F714" s="41" t="str" cm="1">
        <f t="array" ref="F714">IF(($Y714+$Z714+$AA714+$AD714)=0,"",IFERROR(_xlfn.LET(_xlpm.CSVVal,IF($Y714=0,"",INDEX(CSV!F$2:F$510,$Y714)),_xlpm.MacVal,IF($Z714=0,"",INDEX(Output_Mac!E$2:E$500,$Z714)),_xlpm.WinVal,IF($AD714=0,"",INDEX(Output_Win!E$2:E$243,$AD714)),_xlpm.MyAuditVal,IF($AA714=0,"",INDEX(My_Audit!E$2:E$456,$AA714)),_xlfn.IFS(_xlpm.MyAuditVal&lt;&gt;"",_xlpm.MyAuditVal,_xlpm.MacVal&lt;&gt;"",_xlpm.MacVal,_xlpm.WinVal&lt;&gt;"",_xlpm.WinVal,_xlpm.CSVVal&lt;&gt;"",PROPER(_xlpm.CSVVal))),""))</f>
        <v/>
      </c>
      <c r="G714" s="41" t="str" cm="1">
        <f t="array" ref="G714">IF(($Y714+$Z714+$AA714+$AD714)=0,"",IFERROR(_xlfn.LET(_xlpm.CSVVal,IF($Y714=0,"",INDEX(CSV!G$2:G$510,$Y714)),_xlpm.MacVal,IF($Z714=0,"",INDEX(Output_Mac!G$2:G$500,$Z714)),_xlpm.WinVal,IF($AD714=0,"",INDEX(Output_Win!G$2:G$243,$AD714)),_xlpm.MyAuditVal,IF($AA714=0,"",INDEX(My_Audit!F$2:F$456,$AA714)),_xlfn.IFS(_xlpm.MyAuditVal&lt;&gt;"",_xlpm.MyAuditVal,_xlpm.MacVal&lt;&gt;"",_xlpm.MacVal,_xlpm.WinVal&lt;&gt;"",_xlpm.WinVal,_xlpm.CSVVal&lt;&gt;"",_xlpm.CSVVal)),""))</f>
        <v/>
      </c>
      <c r="H714" s="41" t="str" cm="1">
        <f t="array" ref="H714">IF($Z714&gt;0,INDEX(Output_Mac!H$2:H$500,$Z714),IF($AD714&gt;0,INDEX(Output_Win!H$2:H$243,$AD714),IF($AA714&gt;0,_xlfn.LET(_xlpm.MyAuditVal,INDEX(My_Audit!G$2:G$456,$AA714),IF(_xlpm.MyAuditVal=0,"",_xlpm.MyAuditVal)),"")))</f>
        <v/>
      </c>
      <c r="I714" s="41" t="str" cm="1">
        <f t="array" ref="I714">IF(($Y714+$Z714+$AA714+$AD714)=0,"",IFERROR(_xlfn.LET(_xlpm.CSVVal,IF($Y714=0,"",INDEX(CSV!H$2:H$510,$Y714)),_xlpm.MacVal,IF($Z714=0,"",INDEX(Output_Mac!I$2:I$500,$Z714)),_xlpm.WinVal,IF($AD714=0,"",INDEX(Output_Win!I$2:I$243,$AD714)),_xlpm.MyAuditVal,IF($AA714=0,"",INDEX(My_Audit!H$2:H$456,$AA714)),_xlfn.IFS(_xlpm.MyAuditVal&lt;&gt;"",_xlpm.MyAuditVal,_xlpm.MacVal&lt;&gt;"",_xlpm.MacVal,_xlpm.WinVal&lt;&gt;"",_xlpm.WinVal,_xlpm.CSVVal&lt;&gt;"",_xlpm.CSVVal)),""))</f>
        <v/>
      </c>
      <c r="J714" s="41" t="str" cm="1">
        <f t="array" ref="J714">IF(($Y714+$Z714+$AA714+$AD714)=0,"",IFERROR(_xlfn.LET(_xlpm.CSVVal,IF($Y714=0,"",INDEX(CSV!J$2:J$510,$Y714)),_xlpm.MacVal,IF($Z714=0,"",INDEX(Output_Mac!J$2:J$500,$Z714)),_xlpm.WinVal,IF($AD714=0,"",INDEX(Output_Win!J$2:J$243,$AD714)),_xlpm.MyAuditVal,IF($AA714=0,"",INDEX(My_Audit!I$2:I$456,$AA714)),_xlfn.IFS(_xlpm.MyAuditVal&lt;&gt;"",_xlpm.MyAuditVal,_xlpm.MacVal&lt;&gt;"",_xlpm.MacVal,_xlpm.WinVal&lt;&gt;"",_xlpm.WinVal,_xlpm.CSVVal&lt;&gt;"",_xlpm.CSVVal)),""))</f>
        <v/>
      </c>
      <c r="K714" s="41" t="str" cm="1">
        <f t="array" ref="K714">IF(($Y714+$Z714+$AA714+$AD714)=0,"",IFERROR(_xlfn.LET(_xlpm.CSVVal,IF($Y714=0,"",INDEX(CSV!N$2:N$510,$Y714)),_xlpm.MacVal,IF($Z714=0,"",INDEX(Output_Mac!L$2:L$500,$Z714)),_xlpm.WinVal,IF($AD714=0,"",INDEX(Output_Win!L$2:L$243,$AD714)),_xlpm.MyAuditVal,IF($AA714=0,"",INDEX(My_Audit!J$2:J$456,$AA714)),_xlfn.IFS(_xlpm.MyAuditVal&lt;&gt;"",_xlpm.MyAuditVal,_xlpm.MacVal&lt;&gt;"",_xlpm.MacVal,_xlpm.WinVal&lt;&gt;"",_xlpm.WinVal,_xlpm.CSVVal&lt;&gt;"",_xlpm.CSVVal)),""))</f>
        <v/>
      </c>
      <c r="L714" s="41" t="str" cm="1">
        <f t="array" ref="L714">IF(($Y714+$Z714+$AA714+$AD714)=0,"",IFERROR(_xlfn.LET(_xlpm.CSVVal,IF($Y714=0,"",INDEX(CSV!Q$2:Q$510,$Y714)),_xlpm.MacVal,IF($Z714=0,"",INDEX(Output_Mac!M$2:M$500,$Z714)),_xlpm.WinVal,IF($AD714=0,"",INDEX(Output_Win!M$2:M$243,$AD714)),_xlpm.MyAuditVal,IF($AA714=0,"",INDEX(My_Audit!K$2:K$456,$AA714)),_xlfn.IFS(_xlpm.MyAuditVal&lt;&gt;"",_xlpm.MyAuditVal,_xlpm.MacVal&lt;&gt;"",_xlpm.MacVal,_xlpm.WinVal&lt;&gt;"",_xlpm.WinVal,_xlpm.CSVVal&lt;&gt;"",_xlpm.CSVVal)),""))</f>
        <v/>
      </c>
      <c r="M714" s="41" t="str" cm="1">
        <f t="array" ref="M714">IF(($Y714+$Z714+$AA714+$AD714)=0,"",ExpandDiagCodes(_xlfn.TEXTJOIN(", ",TRUE,IF($AA714=0,"",INDEX(My_Audit!N$2:N$456,$AA714)),IF($Z714=0,"",INDEX(Output_Mac!S$2:S$500,$Z714)),IF($AD714=0,"",INDEX(Output_Win!S$2:S$243,$AD714)),IF($Y714=0,"",INDEX(CSV!AE$2:AE$510,$Y714)))))</f>
        <v/>
      </c>
      <c r="N714" s="41" t="str" cm="1">
        <f t="array" ref="N714">IF(($Y714+$Z714+$AA714+$AD714)=0,"",IFERROR(_xlfn.LET(_xlpm.CSVVal,IF($Y714=0,"",INDEX(CSV!AG$2:AG$510,$Y714)),_xlpm.MacVal,IF($Z714=0,"",INDEX(Output_Mac!T$2:T$500,$Z714)),_xlpm.WinVal,IF($AD714=0,"",INDEX(Output_Win!T$2:T$243,$AD714)),_xlpm.MyAuditVal,IF($AA714=0,"",INDEX(My_Audit!O$2:O$456,$AA714)),_xlfn.IFS(_xlpm.MyAuditVal&lt;&gt;"",_xlpm.MyAuditVal,_xlpm.MacVal&lt;&gt;"",_xlpm.MacVal,_xlpm.WinVal&lt;&gt;"",_xlpm.WinVal,_xlpm.CSVVal&lt;&gt;"",_xlpm.CSVVal)),""))</f>
        <v/>
      </c>
      <c r="O714" s="40" t="str" cm="1">
        <f t="array" ref="O714">IF($AB714=0,"",INDEX(My_Audit!P$2:P$456,$AB714))&amp;""</f>
        <v/>
      </c>
      <c r="P714" s="40"/>
      <c r="Q714" s="41" t="str">
        <f>IF(LEFT(N714,4)="Pass","Nist SP 800-88",My_Audit!R714)&amp;""</f>
        <v/>
      </c>
      <c r="R714" s="40"/>
      <c r="S714" s="40"/>
      <c r="T714" s="41" t="str" cm="1">
        <f t="array" ref="T714">IF($AC714=0,"",INDEX(Models!J$2:J$605,$AC714))</f>
        <v/>
      </c>
      <c r="U714" s="40"/>
      <c r="V714" s="40"/>
      <c r="W714" s="79" t="str" cm="1">
        <f t="array" ref="W714">IF(($Z714+$AA714+$AD714)=0,"",ExpandDiagCodes(_xlfn.TEXTJOIN(", ",TRUE,IF($AA714=0,"",INDEX(My_Audit!L$2:L$456,$AA714)),IF($Z714=0,"",INDEX(Output_Mac!AA$2:AA$500,$Z714)),IF($AD714=0,"",INDEX(Output_Win!AA$2:AA$243,$AD714)))))</f>
        <v/>
      </c>
      <c r="Y714" s="80">
        <f>IFERROR(MATCH($A714,CSV!$A$2:$A$510,0),0)</f>
        <v>0</v>
      </c>
      <c r="Z714" s="80">
        <f>IFERROR(MATCH($A714,Output_Mac!$A$2:$A$500,0),0)</f>
        <v>0</v>
      </c>
      <c r="AA714" s="80">
        <f>IFERROR(MATCH($A714,My_Audit!$A$2:$A$456,0),0)</f>
        <v>0</v>
      </c>
      <c r="AB714" s="80">
        <f>IFERROR(MATCH($C714,My_Audit!$B$2:$B$456,0),0)</f>
        <v>0</v>
      </c>
      <c r="AC714" s="80">
        <f>IFERROR(MATCH($E714,Models!$I$2:$I$605,0),0)</f>
        <v>0</v>
      </c>
      <c r="AD714" s="80">
        <f>IFERROR(MATCH($A714,Output_Win!$A$2:$A$243,0),0)</f>
        <v>0</v>
      </c>
    </row>
    <row r="715" spans="1:30">
      <c r="A715" s="40" t="str">
        <f>_xlfn.TEXTJOIN("",TRUE,Input!$A$4,TEXT(ROW(My_Audit!A714)+Input!$A$8-1,"00"))</f>
        <v>W5102</v>
      </c>
      <c r="B715" s="40" t="str">
        <f>_xlfn.TEXTJOIN("-",TRUE,"ITD",Input!$A$2,A715)</f>
        <v>ITD-SHR11749-W5102</v>
      </c>
      <c r="C715" s="41" t="str" cm="1">
        <f t="array" ref="C715">IF(($Y715+$Z715+$AA715+$AD715)=0,"",IFERROR(_xlfn.LET(_xlpm.CSVVal,IF($Y715=0,"",INDEX(CSV!B$2:B$510,$Y715)),_xlpm.MacVal,IF($Z715=0,"",INDEX(Output_Mac!B$2:B$500,$Z715)),_xlpm.WinVal,IF($AD715=0,"",INDEX(Output_Win!B$2:B$243,$AD715)),_xlpm.MyAuditVal,IF($AA715=0,"",INDEX(My_Audit!B$2:B$456,$AA715)),_xlfn.IFS(_xlpm.MyAuditVal&lt;&gt;"",_xlpm.MyAuditVal,_xlpm.MacVal&lt;&gt;"",_xlpm.MacVal,_xlpm.WinVal&lt;&gt;"",_xlpm.WinVal,_xlpm.CSVVal&lt;&gt;"",_xlpm.CSVVal)),""))</f>
        <v/>
      </c>
      <c r="D715" s="41" t="str" cm="1">
        <f t="array" ref="D715">IF(($Y715+$Z715+$AA715+$AD715)=0,"",IFERROR(_xlfn.LET(_xlpm.CSVVal,IF($Y715=0,"",INDEX(CSV!C$2:C$510,$Y715)),_xlpm.MacVal,IF($Z715=0,"",INDEX(Output_Mac!D$2:D$500,$Z715)),_xlpm.WinVal,IF($AD715=0,"",INDEX(Output_Win!D$2:D$243,$AD715)),_xlpm.MyAuditVal,IF($AA715=0,"",INDEX(My_Audit!C$2:C$456,$AA715)),_xlfn.IFS(_xlpm.MyAuditVal&lt;&gt;"",_xlpm.MyAuditVal,_xlpm.MacVal&lt;&gt;"",_xlpm.MacVal,_xlpm.WinVal&lt;&gt;"",_xlpm.WinVal,_xlpm.CSVVal&lt;&gt;"",_xlpm.CSVVal)),""))</f>
        <v/>
      </c>
      <c r="E715" s="41" t="str" cm="1">
        <f t="array" ref="E715">IF(($Y715+$Z715+$AA715+$AD715)=0,"",IFERROR(_xlfn.LET(_xlpm.CSVVal,IF($Y715=0,"",INDEX(CSV!E$2:E$510,$Y715)),_xlpm.MacVal,IF($Z715=0,"",INDEX(Output_Mac!C$2:C$500,$Z715)),_xlpm.WinVal,IF($AD715=0,"",INDEX(Output_Win!C$2:C$243,$AD715)),_xlpm.MyAuditVal,IF($AA715=0,"",INDEX(My_Audit!D$2:D$456,$AA715)),_xlfn.IFS(_xlpm.MyAuditVal&lt;&gt;"",_xlpm.MyAuditVal,_xlpm.MacVal&lt;&gt;"",_xlpm.MacVal,_xlpm.WinVal&lt;&gt;"",_xlpm.WinVal,_xlpm.CSVVal&lt;&gt;"",_xlpm.CSVVal)),""))</f>
        <v/>
      </c>
      <c r="F715" s="41" t="str" cm="1">
        <f t="array" ref="F715">IF(($Y715+$Z715+$AA715+$AD715)=0,"",IFERROR(_xlfn.LET(_xlpm.CSVVal,IF($Y715=0,"",INDEX(CSV!F$2:F$510,$Y715)),_xlpm.MacVal,IF($Z715=0,"",INDEX(Output_Mac!E$2:E$500,$Z715)),_xlpm.WinVal,IF($AD715=0,"",INDEX(Output_Win!E$2:E$243,$AD715)),_xlpm.MyAuditVal,IF($AA715=0,"",INDEX(My_Audit!E$2:E$456,$AA715)),_xlfn.IFS(_xlpm.MyAuditVal&lt;&gt;"",_xlpm.MyAuditVal,_xlpm.MacVal&lt;&gt;"",_xlpm.MacVal,_xlpm.WinVal&lt;&gt;"",_xlpm.WinVal,_xlpm.CSVVal&lt;&gt;"",PROPER(_xlpm.CSVVal))),""))</f>
        <v/>
      </c>
      <c r="G715" s="41" t="str" cm="1">
        <f t="array" ref="G715">IF(($Y715+$Z715+$AA715+$AD715)=0,"",IFERROR(_xlfn.LET(_xlpm.CSVVal,IF($Y715=0,"",INDEX(CSV!G$2:G$510,$Y715)),_xlpm.MacVal,IF($Z715=0,"",INDEX(Output_Mac!G$2:G$500,$Z715)),_xlpm.WinVal,IF($AD715=0,"",INDEX(Output_Win!G$2:G$243,$AD715)),_xlpm.MyAuditVal,IF($AA715=0,"",INDEX(My_Audit!F$2:F$456,$AA715)),_xlfn.IFS(_xlpm.MyAuditVal&lt;&gt;"",_xlpm.MyAuditVal,_xlpm.MacVal&lt;&gt;"",_xlpm.MacVal,_xlpm.WinVal&lt;&gt;"",_xlpm.WinVal,_xlpm.CSVVal&lt;&gt;"",_xlpm.CSVVal)),""))</f>
        <v/>
      </c>
      <c r="H715" s="41" t="str" cm="1">
        <f t="array" ref="H715">IF($Z715&gt;0,INDEX(Output_Mac!H$2:H$500,$Z715),IF($AD715&gt;0,INDEX(Output_Win!H$2:H$243,$AD715),IF($AA715&gt;0,_xlfn.LET(_xlpm.MyAuditVal,INDEX(My_Audit!G$2:G$456,$AA715),IF(_xlpm.MyAuditVal=0,"",_xlpm.MyAuditVal)),"")))</f>
        <v/>
      </c>
      <c r="I715" s="41" t="str" cm="1">
        <f t="array" ref="I715">IF(($Y715+$Z715+$AA715+$AD715)=0,"",IFERROR(_xlfn.LET(_xlpm.CSVVal,IF($Y715=0,"",INDEX(CSV!H$2:H$510,$Y715)),_xlpm.MacVal,IF($Z715=0,"",INDEX(Output_Mac!I$2:I$500,$Z715)),_xlpm.WinVal,IF($AD715=0,"",INDEX(Output_Win!I$2:I$243,$AD715)),_xlpm.MyAuditVal,IF($AA715=0,"",INDEX(My_Audit!H$2:H$456,$AA715)),_xlfn.IFS(_xlpm.MyAuditVal&lt;&gt;"",_xlpm.MyAuditVal,_xlpm.MacVal&lt;&gt;"",_xlpm.MacVal,_xlpm.WinVal&lt;&gt;"",_xlpm.WinVal,_xlpm.CSVVal&lt;&gt;"",_xlpm.CSVVal)),""))</f>
        <v/>
      </c>
      <c r="J715" s="41" t="str" cm="1">
        <f t="array" ref="J715">IF(($Y715+$Z715+$AA715+$AD715)=0,"",IFERROR(_xlfn.LET(_xlpm.CSVVal,IF($Y715=0,"",INDEX(CSV!J$2:J$510,$Y715)),_xlpm.MacVal,IF($Z715=0,"",INDEX(Output_Mac!J$2:J$500,$Z715)),_xlpm.WinVal,IF($AD715=0,"",INDEX(Output_Win!J$2:J$243,$AD715)),_xlpm.MyAuditVal,IF($AA715=0,"",INDEX(My_Audit!I$2:I$456,$AA715)),_xlfn.IFS(_xlpm.MyAuditVal&lt;&gt;"",_xlpm.MyAuditVal,_xlpm.MacVal&lt;&gt;"",_xlpm.MacVal,_xlpm.WinVal&lt;&gt;"",_xlpm.WinVal,_xlpm.CSVVal&lt;&gt;"",_xlpm.CSVVal)),""))</f>
        <v/>
      </c>
      <c r="K715" s="41" t="str" cm="1">
        <f t="array" ref="K715">IF(($Y715+$Z715+$AA715+$AD715)=0,"",IFERROR(_xlfn.LET(_xlpm.CSVVal,IF($Y715=0,"",INDEX(CSV!N$2:N$510,$Y715)),_xlpm.MacVal,IF($Z715=0,"",INDEX(Output_Mac!L$2:L$500,$Z715)),_xlpm.WinVal,IF($AD715=0,"",INDEX(Output_Win!L$2:L$243,$AD715)),_xlpm.MyAuditVal,IF($AA715=0,"",INDEX(My_Audit!J$2:J$456,$AA715)),_xlfn.IFS(_xlpm.MyAuditVal&lt;&gt;"",_xlpm.MyAuditVal,_xlpm.MacVal&lt;&gt;"",_xlpm.MacVal,_xlpm.WinVal&lt;&gt;"",_xlpm.WinVal,_xlpm.CSVVal&lt;&gt;"",_xlpm.CSVVal)),""))</f>
        <v/>
      </c>
      <c r="L715" s="41" t="str" cm="1">
        <f t="array" ref="L715">IF(($Y715+$Z715+$AA715+$AD715)=0,"",IFERROR(_xlfn.LET(_xlpm.CSVVal,IF($Y715=0,"",INDEX(CSV!Q$2:Q$510,$Y715)),_xlpm.MacVal,IF($Z715=0,"",INDEX(Output_Mac!M$2:M$500,$Z715)),_xlpm.WinVal,IF($AD715=0,"",INDEX(Output_Win!M$2:M$243,$AD715)),_xlpm.MyAuditVal,IF($AA715=0,"",INDEX(My_Audit!K$2:K$456,$AA715)),_xlfn.IFS(_xlpm.MyAuditVal&lt;&gt;"",_xlpm.MyAuditVal,_xlpm.MacVal&lt;&gt;"",_xlpm.MacVal,_xlpm.WinVal&lt;&gt;"",_xlpm.WinVal,_xlpm.CSVVal&lt;&gt;"",_xlpm.CSVVal)),""))</f>
        <v/>
      </c>
      <c r="M715" s="41" t="str" cm="1">
        <f t="array" ref="M715">IF(($Y715+$Z715+$AA715+$AD715)=0,"",ExpandDiagCodes(_xlfn.TEXTJOIN(", ",TRUE,IF($AA715=0,"",INDEX(My_Audit!N$2:N$456,$AA715)),IF($Z715=0,"",INDEX(Output_Mac!S$2:S$500,$Z715)),IF($AD715=0,"",INDEX(Output_Win!S$2:S$243,$AD715)),IF($Y715=0,"",INDEX(CSV!AE$2:AE$510,$Y715)))))</f>
        <v/>
      </c>
      <c r="N715" s="41" t="str" cm="1">
        <f t="array" ref="N715">IF(($Y715+$Z715+$AA715+$AD715)=0,"",IFERROR(_xlfn.LET(_xlpm.CSVVal,IF($Y715=0,"",INDEX(CSV!AG$2:AG$510,$Y715)),_xlpm.MacVal,IF($Z715=0,"",INDEX(Output_Mac!T$2:T$500,$Z715)),_xlpm.WinVal,IF($AD715=0,"",INDEX(Output_Win!T$2:T$243,$AD715)),_xlpm.MyAuditVal,IF($AA715=0,"",INDEX(My_Audit!O$2:O$456,$AA715)),_xlfn.IFS(_xlpm.MyAuditVal&lt;&gt;"",_xlpm.MyAuditVal,_xlpm.MacVal&lt;&gt;"",_xlpm.MacVal,_xlpm.WinVal&lt;&gt;"",_xlpm.WinVal,_xlpm.CSVVal&lt;&gt;"",_xlpm.CSVVal)),""))</f>
        <v/>
      </c>
      <c r="O715" s="40" t="str" cm="1">
        <f t="array" ref="O715">IF($AB715=0,"",INDEX(My_Audit!P$2:P$456,$AB715))&amp;""</f>
        <v/>
      </c>
      <c r="P715" s="40"/>
      <c r="Q715" s="41" t="str">
        <f>IF(LEFT(N715,4)="Pass","Nist SP 800-88",My_Audit!R715)&amp;""</f>
        <v/>
      </c>
      <c r="R715" s="40"/>
      <c r="S715" s="40"/>
      <c r="T715" s="41" t="str" cm="1">
        <f t="array" ref="T715">IF($AC715=0,"",INDEX(Models!J$2:J$605,$AC715))</f>
        <v/>
      </c>
      <c r="U715" s="40"/>
      <c r="V715" s="40"/>
      <c r="W715" s="79" t="str" cm="1">
        <f t="array" ref="W715">IF(($Z715+$AA715+$AD715)=0,"",ExpandDiagCodes(_xlfn.TEXTJOIN(", ",TRUE,IF($AA715=0,"",INDEX(My_Audit!L$2:L$456,$AA715)),IF($Z715=0,"",INDEX(Output_Mac!AA$2:AA$500,$Z715)),IF($AD715=0,"",INDEX(Output_Win!AA$2:AA$243,$AD715)))))</f>
        <v/>
      </c>
      <c r="Y715" s="80">
        <f>IFERROR(MATCH($A715,CSV!$A$2:$A$510,0),0)</f>
        <v>0</v>
      </c>
      <c r="Z715" s="80">
        <f>IFERROR(MATCH($A715,Output_Mac!$A$2:$A$500,0),0)</f>
        <v>0</v>
      </c>
      <c r="AA715" s="80">
        <f>IFERROR(MATCH($A715,My_Audit!$A$2:$A$456,0),0)</f>
        <v>0</v>
      </c>
      <c r="AB715" s="80">
        <f>IFERROR(MATCH($C715,My_Audit!$B$2:$B$456,0),0)</f>
        <v>0</v>
      </c>
      <c r="AC715" s="80">
        <f>IFERROR(MATCH($E715,Models!$I$2:$I$605,0),0)</f>
        <v>0</v>
      </c>
      <c r="AD715" s="80">
        <f>IFERROR(MATCH($A715,Output_Win!$A$2:$A$243,0),0)</f>
        <v>0</v>
      </c>
    </row>
    <row r="716" spans="1:30">
      <c r="A716" s="40" t="str">
        <f>_xlfn.TEXTJOIN("",TRUE,Input!$A$4,TEXT(ROW(My_Audit!A715)+Input!$A$8-1,"00"))</f>
        <v>W5103</v>
      </c>
      <c r="B716" s="40" t="str">
        <f>_xlfn.TEXTJOIN("-",TRUE,"ITD",Input!$A$2,A716)</f>
        <v>ITD-SHR11749-W5103</v>
      </c>
      <c r="C716" s="41" t="str" cm="1">
        <f t="array" ref="C716">IF(($Y716+$Z716+$AA716+$AD716)=0,"",IFERROR(_xlfn.LET(_xlpm.CSVVal,IF($Y716=0,"",INDEX(CSV!B$2:B$510,$Y716)),_xlpm.MacVal,IF($Z716=0,"",INDEX(Output_Mac!B$2:B$500,$Z716)),_xlpm.WinVal,IF($AD716=0,"",INDEX(Output_Win!B$2:B$243,$AD716)),_xlpm.MyAuditVal,IF($AA716=0,"",INDEX(My_Audit!B$2:B$456,$AA716)),_xlfn.IFS(_xlpm.MyAuditVal&lt;&gt;"",_xlpm.MyAuditVal,_xlpm.MacVal&lt;&gt;"",_xlpm.MacVal,_xlpm.WinVal&lt;&gt;"",_xlpm.WinVal,_xlpm.CSVVal&lt;&gt;"",_xlpm.CSVVal)),""))</f>
        <v/>
      </c>
      <c r="D716" s="41" t="str" cm="1">
        <f t="array" ref="D716">IF(($Y716+$Z716+$AA716+$AD716)=0,"",IFERROR(_xlfn.LET(_xlpm.CSVVal,IF($Y716=0,"",INDEX(CSV!C$2:C$510,$Y716)),_xlpm.MacVal,IF($Z716=0,"",INDEX(Output_Mac!D$2:D$500,$Z716)),_xlpm.WinVal,IF($AD716=0,"",INDEX(Output_Win!D$2:D$243,$AD716)),_xlpm.MyAuditVal,IF($AA716=0,"",INDEX(My_Audit!C$2:C$456,$AA716)),_xlfn.IFS(_xlpm.MyAuditVal&lt;&gt;"",_xlpm.MyAuditVal,_xlpm.MacVal&lt;&gt;"",_xlpm.MacVal,_xlpm.WinVal&lt;&gt;"",_xlpm.WinVal,_xlpm.CSVVal&lt;&gt;"",_xlpm.CSVVal)),""))</f>
        <v/>
      </c>
      <c r="E716" s="41" t="str" cm="1">
        <f t="array" ref="E716">IF(($Y716+$Z716+$AA716+$AD716)=0,"",IFERROR(_xlfn.LET(_xlpm.CSVVal,IF($Y716=0,"",INDEX(CSV!E$2:E$510,$Y716)),_xlpm.MacVal,IF($Z716=0,"",INDEX(Output_Mac!C$2:C$500,$Z716)),_xlpm.WinVal,IF($AD716=0,"",INDEX(Output_Win!C$2:C$243,$AD716)),_xlpm.MyAuditVal,IF($AA716=0,"",INDEX(My_Audit!D$2:D$456,$AA716)),_xlfn.IFS(_xlpm.MyAuditVal&lt;&gt;"",_xlpm.MyAuditVal,_xlpm.MacVal&lt;&gt;"",_xlpm.MacVal,_xlpm.WinVal&lt;&gt;"",_xlpm.WinVal,_xlpm.CSVVal&lt;&gt;"",_xlpm.CSVVal)),""))</f>
        <v/>
      </c>
      <c r="F716" s="41" t="str" cm="1">
        <f t="array" ref="F716">IF(($Y716+$Z716+$AA716+$AD716)=0,"",IFERROR(_xlfn.LET(_xlpm.CSVVal,IF($Y716=0,"",INDEX(CSV!F$2:F$510,$Y716)),_xlpm.MacVal,IF($Z716=0,"",INDEX(Output_Mac!E$2:E$500,$Z716)),_xlpm.WinVal,IF($AD716=0,"",INDEX(Output_Win!E$2:E$243,$AD716)),_xlpm.MyAuditVal,IF($AA716=0,"",INDEX(My_Audit!E$2:E$456,$AA716)),_xlfn.IFS(_xlpm.MyAuditVal&lt;&gt;"",_xlpm.MyAuditVal,_xlpm.MacVal&lt;&gt;"",_xlpm.MacVal,_xlpm.WinVal&lt;&gt;"",_xlpm.WinVal,_xlpm.CSVVal&lt;&gt;"",PROPER(_xlpm.CSVVal))),""))</f>
        <v/>
      </c>
      <c r="G716" s="41" t="str" cm="1">
        <f t="array" ref="G716">IF(($Y716+$Z716+$AA716+$AD716)=0,"",IFERROR(_xlfn.LET(_xlpm.CSVVal,IF($Y716=0,"",INDEX(CSV!G$2:G$510,$Y716)),_xlpm.MacVal,IF($Z716=0,"",INDEX(Output_Mac!G$2:G$500,$Z716)),_xlpm.WinVal,IF($AD716=0,"",INDEX(Output_Win!G$2:G$243,$AD716)),_xlpm.MyAuditVal,IF($AA716=0,"",INDEX(My_Audit!F$2:F$456,$AA716)),_xlfn.IFS(_xlpm.MyAuditVal&lt;&gt;"",_xlpm.MyAuditVal,_xlpm.MacVal&lt;&gt;"",_xlpm.MacVal,_xlpm.WinVal&lt;&gt;"",_xlpm.WinVal,_xlpm.CSVVal&lt;&gt;"",_xlpm.CSVVal)),""))</f>
        <v/>
      </c>
      <c r="H716" s="41" t="str" cm="1">
        <f t="array" ref="H716">IF($Z716&gt;0,INDEX(Output_Mac!H$2:H$500,$Z716),IF($AD716&gt;0,INDEX(Output_Win!H$2:H$243,$AD716),IF($AA716&gt;0,_xlfn.LET(_xlpm.MyAuditVal,INDEX(My_Audit!G$2:G$456,$AA716),IF(_xlpm.MyAuditVal=0,"",_xlpm.MyAuditVal)),"")))</f>
        <v/>
      </c>
      <c r="I716" s="41" t="str" cm="1">
        <f t="array" ref="I716">IF(($Y716+$Z716+$AA716+$AD716)=0,"",IFERROR(_xlfn.LET(_xlpm.CSVVal,IF($Y716=0,"",INDEX(CSV!H$2:H$510,$Y716)),_xlpm.MacVal,IF($Z716=0,"",INDEX(Output_Mac!I$2:I$500,$Z716)),_xlpm.WinVal,IF($AD716=0,"",INDEX(Output_Win!I$2:I$243,$AD716)),_xlpm.MyAuditVal,IF($AA716=0,"",INDEX(My_Audit!H$2:H$456,$AA716)),_xlfn.IFS(_xlpm.MyAuditVal&lt;&gt;"",_xlpm.MyAuditVal,_xlpm.MacVal&lt;&gt;"",_xlpm.MacVal,_xlpm.WinVal&lt;&gt;"",_xlpm.WinVal,_xlpm.CSVVal&lt;&gt;"",_xlpm.CSVVal)),""))</f>
        <v/>
      </c>
      <c r="J716" s="41" t="str" cm="1">
        <f t="array" ref="J716">IF(($Y716+$Z716+$AA716+$AD716)=0,"",IFERROR(_xlfn.LET(_xlpm.CSVVal,IF($Y716=0,"",INDEX(CSV!J$2:J$510,$Y716)),_xlpm.MacVal,IF($Z716=0,"",INDEX(Output_Mac!J$2:J$500,$Z716)),_xlpm.WinVal,IF($AD716=0,"",INDEX(Output_Win!J$2:J$243,$AD716)),_xlpm.MyAuditVal,IF($AA716=0,"",INDEX(My_Audit!I$2:I$456,$AA716)),_xlfn.IFS(_xlpm.MyAuditVal&lt;&gt;"",_xlpm.MyAuditVal,_xlpm.MacVal&lt;&gt;"",_xlpm.MacVal,_xlpm.WinVal&lt;&gt;"",_xlpm.WinVal,_xlpm.CSVVal&lt;&gt;"",_xlpm.CSVVal)),""))</f>
        <v/>
      </c>
      <c r="K716" s="41" t="str" cm="1">
        <f t="array" ref="K716">IF(($Y716+$Z716+$AA716+$AD716)=0,"",IFERROR(_xlfn.LET(_xlpm.CSVVal,IF($Y716=0,"",INDEX(CSV!N$2:N$510,$Y716)),_xlpm.MacVal,IF($Z716=0,"",INDEX(Output_Mac!L$2:L$500,$Z716)),_xlpm.WinVal,IF($AD716=0,"",INDEX(Output_Win!L$2:L$243,$AD716)),_xlpm.MyAuditVal,IF($AA716=0,"",INDEX(My_Audit!J$2:J$456,$AA716)),_xlfn.IFS(_xlpm.MyAuditVal&lt;&gt;"",_xlpm.MyAuditVal,_xlpm.MacVal&lt;&gt;"",_xlpm.MacVal,_xlpm.WinVal&lt;&gt;"",_xlpm.WinVal,_xlpm.CSVVal&lt;&gt;"",_xlpm.CSVVal)),""))</f>
        <v/>
      </c>
      <c r="L716" s="41" t="str" cm="1">
        <f t="array" ref="L716">IF(($Y716+$Z716+$AA716+$AD716)=0,"",IFERROR(_xlfn.LET(_xlpm.CSVVal,IF($Y716=0,"",INDEX(CSV!Q$2:Q$510,$Y716)),_xlpm.MacVal,IF($Z716=0,"",INDEX(Output_Mac!M$2:M$500,$Z716)),_xlpm.WinVal,IF($AD716=0,"",INDEX(Output_Win!M$2:M$243,$AD716)),_xlpm.MyAuditVal,IF($AA716=0,"",INDEX(My_Audit!K$2:K$456,$AA716)),_xlfn.IFS(_xlpm.MyAuditVal&lt;&gt;"",_xlpm.MyAuditVal,_xlpm.MacVal&lt;&gt;"",_xlpm.MacVal,_xlpm.WinVal&lt;&gt;"",_xlpm.WinVal,_xlpm.CSVVal&lt;&gt;"",_xlpm.CSVVal)),""))</f>
        <v/>
      </c>
      <c r="M716" s="41" t="str" cm="1">
        <f t="array" ref="M716">IF(($Y716+$Z716+$AA716+$AD716)=0,"",ExpandDiagCodes(_xlfn.TEXTJOIN(", ",TRUE,IF($AA716=0,"",INDEX(My_Audit!N$2:N$456,$AA716)),IF($Z716=0,"",INDEX(Output_Mac!S$2:S$500,$Z716)),IF($AD716=0,"",INDEX(Output_Win!S$2:S$243,$AD716)),IF($Y716=0,"",INDEX(CSV!AE$2:AE$510,$Y716)))))</f>
        <v/>
      </c>
      <c r="N716" s="41" t="str" cm="1">
        <f t="array" ref="N716">IF(($Y716+$Z716+$AA716+$AD716)=0,"",IFERROR(_xlfn.LET(_xlpm.CSVVal,IF($Y716=0,"",INDEX(CSV!AG$2:AG$510,$Y716)),_xlpm.MacVal,IF($Z716=0,"",INDEX(Output_Mac!T$2:T$500,$Z716)),_xlpm.WinVal,IF($AD716=0,"",INDEX(Output_Win!T$2:T$243,$AD716)),_xlpm.MyAuditVal,IF($AA716=0,"",INDEX(My_Audit!O$2:O$456,$AA716)),_xlfn.IFS(_xlpm.MyAuditVal&lt;&gt;"",_xlpm.MyAuditVal,_xlpm.MacVal&lt;&gt;"",_xlpm.MacVal,_xlpm.WinVal&lt;&gt;"",_xlpm.WinVal,_xlpm.CSVVal&lt;&gt;"",_xlpm.CSVVal)),""))</f>
        <v/>
      </c>
      <c r="O716" s="40" t="str" cm="1">
        <f t="array" ref="O716">IF($AB716=0,"",INDEX(My_Audit!P$2:P$456,$AB716))&amp;""</f>
        <v/>
      </c>
      <c r="P716" s="40"/>
      <c r="Q716" s="41" t="str">
        <f>IF(LEFT(N716,4)="Pass","Nist SP 800-88",My_Audit!R716)&amp;""</f>
        <v/>
      </c>
      <c r="R716" s="40"/>
      <c r="S716" s="40"/>
      <c r="T716" s="41" t="str" cm="1">
        <f t="array" ref="T716">IF($AC716=0,"",INDEX(Models!J$2:J$605,$AC716))</f>
        <v/>
      </c>
      <c r="U716" s="40"/>
      <c r="V716" s="40"/>
      <c r="W716" s="79" t="str" cm="1">
        <f t="array" ref="W716">IF(($Z716+$AA716+$AD716)=0,"",ExpandDiagCodes(_xlfn.TEXTJOIN(", ",TRUE,IF($AA716=0,"",INDEX(My_Audit!L$2:L$456,$AA716)),IF($Z716=0,"",INDEX(Output_Mac!AA$2:AA$500,$Z716)),IF($AD716=0,"",INDEX(Output_Win!AA$2:AA$243,$AD716)))))</f>
        <v/>
      </c>
      <c r="Y716" s="80">
        <f>IFERROR(MATCH($A716,CSV!$A$2:$A$510,0),0)</f>
        <v>0</v>
      </c>
      <c r="Z716" s="80">
        <f>IFERROR(MATCH($A716,Output_Mac!$A$2:$A$500,0),0)</f>
        <v>0</v>
      </c>
      <c r="AA716" s="80">
        <f>IFERROR(MATCH($A716,My_Audit!$A$2:$A$456,0),0)</f>
        <v>0</v>
      </c>
      <c r="AB716" s="80">
        <f>IFERROR(MATCH($C716,My_Audit!$B$2:$B$456,0),0)</f>
        <v>0</v>
      </c>
      <c r="AC716" s="80">
        <f>IFERROR(MATCH($E716,Models!$I$2:$I$605,0),0)</f>
        <v>0</v>
      </c>
      <c r="AD716" s="80">
        <f>IFERROR(MATCH($A716,Output_Win!$A$2:$A$243,0),0)</f>
        <v>0</v>
      </c>
    </row>
    <row r="717" spans="1:30">
      <c r="A717" s="40" t="str">
        <f>_xlfn.TEXTJOIN("",TRUE,Input!$A$4,TEXT(ROW(My_Audit!A716)+Input!$A$8-1,"00"))</f>
        <v>W5104</v>
      </c>
      <c r="B717" s="40" t="str">
        <f>_xlfn.TEXTJOIN("-",TRUE,"ITD",Input!$A$2,A717)</f>
        <v>ITD-SHR11749-W5104</v>
      </c>
      <c r="C717" s="41" t="str" cm="1">
        <f t="array" ref="C717">IF(($Y717+$Z717+$AA717+$AD717)=0,"",IFERROR(_xlfn.LET(_xlpm.CSVVal,IF($Y717=0,"",INDEX(CSV!B$2:B$510,$Y717)),_xlpm.MacVal,IF($Z717=0,"",INDEX(Output_Mac!B$2:B$500,$Z717)),_xlpm.WinVal,IF($AD717=0,"",INDEX(Output_Win!B$2:B$243,$AD717)),_xlpm.MyAuditVal,IF($AA717=0,"",INDEX(My_Audit!B$2:B$456,$AA717)),_xlfn.IFS(_xlpm.MyAuditVal&lt;&gt;"",_xlpm.MyAuditVal,_xlpm.MacVal&lt;&gt;"",_xlpm.MacVal,_xlpm.WinVal&lt;&gt;"",_xlpm.WinVal,_xlpm.CSVVal&lt;&gt;"",_xlpm.CSVVal)),""))</f>
        <v/>
      </c>
      <c r="D717" s="41" t="str" cm="1">
        <f t="array" ref="D717">IF(($Y717+$Z717+$AA717+$AD717)=0,"",IFERROR(_xlfn.LET(_xlpm.CSVVal,IF($Y717=0,"",INDEX(CSV!C$2:C$510,$Y717)),_xlpm.MacVal,IF($Z717=0,"",INDEX(Output_Mac!D$2:D$500,$Z717)),_xlpm.WinVal,IF($AD717=0,"",INDEX(Output_Win!D$2:D$243,$AD717)),_xlpm.MyAuditVal,IF($AA717=0,"",INDEX(My_Audit!C$2:C$456,$AA717)),_xlfn.IFS(_xlpm.MyAuditVal&lt;&gt;"",_xlpm.MyAuditVal,_xlpm.MacVal&lt;&gt;"",_xlpm.MacVal,_xlpm.WinVal&lt;&gt;"",_xlpm.WinVal,_xlpm.CSVVal&lt;&gt;"",_xlpm.CSVVal)),""))</f>
        <v/>
      </c>
      <c r="E717" s="41" t="str" cm="1">
        <f t="array" ref="E717">IF(($Y717+$Z717+$AA717+$AD717)=0,"",IFERROR(_xlfn.LET(_xlpm.CSVVal,IF($Y717=0,"",INDEX(CSV!E$2:E$510,$Y717)),_xlpm.MacVal,IF($Z717=0,"",INDEX(Output_Mac!C$2:C$500,$Z717)),_xlpm.WinVal,IF($AD717=0,"",INDEX(Output_Win!C$2:C$243,$AD717)),_xlpm.MyAuditVal,IF($AA717=0,"",INDEX(My_Audit!D$2:D$456,$AA717)),_xlfn.IFS(_xlpm.MyAuditVal&lt;&gt;"",_xlpm.MyAuditVal,_xlpm.MacVal&lt;&gt;"",_xlpm.MacVal,_xlpm.WinVal&lt;&gt;"",_xlpm.WinVal,_xlpm.CSVVal&lt;&gt;"",_xlpm.CSVVal)),""))</f>
        <v/>
      </c>
      <c r="F717" s="41" t="str" cm="1">
        <f t="array" ref="F717">IF(($Y717+$Z717+$AA717+$AD717)=0,"",IFERROR(_xlfn.LET(_xlpm.CSVVal,IF($Y717=0,"",INDEX(CSV!F$2:F$510,$Y717)),_xlpm.MacVal,IF($Z717=0,"",INDEX(Output_Mac!E$2:E$500,$Z717)),_xlpm.WinVal,IF($AD717=0,"",INDEX(Output_Win!E$2:E$243,$AD717)),_xlpm.MyAuditVal,IF($AA717=0,"",INDEX(My_Audit!E$2:E$456,$AA717)),_xlfn.IFS(_xlpm.MyAuditVal&lt;&gt;"",_xlpm.MyAuditVal,_xlpm.MacVal&lt;&gt;"",_xlpm.MacVal,_xlpm.WinVal&lt;&gt;"",_xlpm.WinVal,_xlpm.CSVVal&lt;&gt;"",PROPER(_xlpm.CSVVal))),""))</f>
        <v/>
      </c>
      <c r="G717" s="41" t="str" cm="1">
        <f t="array" ref="G717">IF(($Y717+$Z717+$AA717+$AD717)=0,"",IFERROR(_xlfn.LET(_xlpm.CSVVal,IF($Y717=0,"",INDEX(CSV!G$2:G$510,$Y717)),_xlpm.MacVal,IF($Z717=0,"",INDEX(Output_Mac!G$2:G$500,$Z717)),_xlpm.WinVal,IF($AD717=0,"",INDEX(Output_Win!G$2:G$243,$AD717)),_xlpm.MyAuditVal,IF($AA717=0,"",INDEX(My_Audit!F$2:F$456,$AA717)),_xlfn.IFS(_xlpm.MyAuditVal&lt;&gt;"",_xlpm.MyAuditVal,_xlpm.MacVal&lt;&gt;"",_xlpm.MacVal,_xlpm.WinVal&lt;&gt;"",_xlpm.WinVal,_xlpm.CSVVal&lt;&gt;"",_xlpm.CSVVal)),""))</f>
        <v/>
      </c>
      <c r="H717" s="41" t="str" cm="1">
        <f t="array" ref="H717">IF($Z717&gt;0,INDEX(Output_Mac!H$2:H$500,$Z717),IF($AD717&gt;0,INDEX(Output_Win!H$2:H$243,$AD717),IF($AA717&gt;0,_xlfn.LET(_xlpm.MyAuditVal,INDEX(My_Audit!G$2:G$456,$AA717),IF(_xlpm.MyAuditVal=0,"",_xlpm.MyAuditVal)),"")))</f>
        <v/>
      </c>
      <c r="I717" s="41" t="str" cm="1">
        <f t="array" ref="I717">IF(($Y717+$Z717+$AA717+$AD717)=0,"",IFERROR(_xlfn.LET(_xlpm.CSVVal,IF($Y717=0,"",INDEX(CSV!H$2:H$510,$Y717)),_xlpm.MacVal,IF($Z717=0,"",INDEX(Output_Mac!I$2:I$500,$Z717)),_xlpm.WinVal,IF($AD717=0,"",INDEX(Output_Win!I$2:I$243,$AD717)),_xlpm.MyAuditVal,IF($AA717=0,"",INDEX(My_Audit!H$2:H$456,$AA717)),_xlfn.IFS(_xlpm.MyAuditVal&lt;&gt;"",_xlpm.MyAuditVal,_xlpm.MacVal&lt;&gt;"",_xlpm.MacVal,_xlpm.WinVal&lt;&gt;"",_xlpm.WinVal,_xlpm.CSVVal&lt;&gt;"",_xlpm.CSVVal)),""))</f>
        <v/>
      </c>
      <c r="J717" s="41" t="str" cm="1">
        <f t="array" ref="J717">IF(($Y717+$Z717+$AA717+$AD717)=0,"",IFERROR(_xlfn.LET(_xlpm.CSVVal,IF($Y717=0,"",INDEX(CSV!J$2:J$510,$Y717)),_xlpm.MacVal,IF($Z717=0,"",INDEX(Output_Mac!J$2:J$500,$Z717)),_xlpm.WinVal,IF($AD717=0,"",INDEX(Output_Win!J$2:J$243,$AD717)),_xlpm.MyAuditVal,IF($AA717=0,"",INDEX(My_Audit!I$2:I$456,$AA717)),_xlfn.IFS(_xlpm.MyAuditVal&lt;&gt;"",_xlpm.MyAuditVal,_xlpm.MacVal&lt;&gt;"",_xlpm.MacVal,_xlpm.WinVal&lt;&gt;"",_xlpm.WinVal,_xlpm.CSVVal&lt;&gt;"",_xlpm.CSVVal)),""))</f>
        <v/>
      </c>
      <c r="K717" s="41" t="str" cm="1">
        <f t="array" ref="K717">IF(($Y717+$Z717+$AA717+$AD717)=0,"",IFERROR(_xlfn.LET(_xlpm.CSVVal,IF($Y717=0,"",INDEX(CSV!N$2:N$510,$Y717)),_xlpm.MacVal,IF($Z717=0,"",INDEX(Output_Mac!L$2:L$500,$Z717)),_xlpm.WinVal,IF($AD717=0,"",INDEX(Output_Win!L$2:L$243,$AD717)),_xlpm.MyAuditVal,IF($AA717=0,"",INDEX(My_Audit!J$2:J$456,$AA717)),_xlfn.IFS(_xlpm.MyAuditVal&lt;&gt;"",_xlpm.MyAuditVal,_xlpm.MacVal&lt;&gt;"",_xlpm.MacVal,_xlpm.WinVal&lt;&gt;"",_xlpm.WinVal,_xlpm.CSVVal&lt;&gt;"",_xlpm.CSVVal)),""))</f>
        <v/>
      </c>
      <c r="L717" s="41" t="str" cm="1">
        <f t="array" ref="L717">IF(($Y717+$Z717+$AA717+$AD717)=0,"",IFERROR(_xlfn.LET(_xlpm.CSVVal,IF($Y717=0,"",INDEX(CSV!Q$2:Q$510,$Y717)),_xlpm.MacVal,IF($Z717=0,"",INDEX(Output_Mac!M$2:M$500,$Z717)),_xlpm.WinVal,IF($AD717=0,"",INDEX(Output_Win!M$2:M$243,$AD717)),_xlpm.MyAuditVal,IF($AA717=0,"",INDEX(My_Audit!K$2:K$456,$AA717)),_xlfn.IFS(_xlpm.MyAuditVal&lt;&gt;"",_xlpm.MyAuditVal,_xlpm.MacVal&lt;&gt;"",_xlpm.MacVal,_xlpm.WinVal&lt;&gt;"",_xlpm.WinVal,_xlpm.CSVVal&lt;&gt;"",_xlpm.CSVVal)),""))</f>
        <v/>
      </c>
      <c r="M717" s="41" t="str" cm="1">
        <f t="array" ref="M717">IF(($Y717+$Z717+$AA717+$AD717)=0,"",ExpandDiagCodes(_xlfn.TEXTJOIN(", ",TRUE,IF($AA717=0,"",INDEX(My_Audit!N$2:N$456,$AA717)),IF($Z717=0,"",INDEX(Output_Mac!S$2:S$500,$Z717)),IF($AD717=0,"",INDEX(Output_Win!S$2:S$243,$AD717)),IF($Y717=0,"",INDEX(CSV!AE$2:AE$510,$Y717)))))</f>
        <v/>
      </c>
      <c r="N717" s="41" t="str" cm="1">
        <f t="array" ref="N717">IF(($Y717+$Z717+$AA717+$AD717)=0,"",IFERROR(_xlfn.LET(_xlpm.CSVVal,IF($Y717=0,"",INDEX(CSV!AG$2:AG$510,$Y717)),_xlpm.MacVal,IF($Z717=0,"",INDEX(Output_Mac!T$2:T$500,$Z717)),_xlpm.WinVal,IF($AD717=0,"",INDEX(Output_Win!T$2:T$243,$AD717)),_xlpm.MyAuditVal,IF($AA717=0,"",INDEX(My_Audit!O$2:O$456,$AA717)),_xlfn.IFS(_xlpm.MyAuditVal&lt;&gt;"",_xlpm.MyAuditVal,_xlpm.MacVal&lt;&gt;"",_xlpm.MacVal,_xlpm.WinVal&lt;&gt;"",_xlpm.WinVal,_xlpm.CSVVal&lt;&gt;"",_xlpm.CSVVal)),""))</f>
        <v/>
      </c>
      <c r="O717" s="40" t="str" cm="1">
        <f t="array" ref="O717">IF($AB717=0,"",INDEX(My_Audit!P$2:P$456,$AB717))&amp;""</f>
        <v/>
      </c>
      <c r="P717" s="40"/>
      <c r="Q717" s="41" t="str">
        <f>IF(LEFT(N717,4)="Pass","Nist SP 800-88",My_Audit!R717)&amp;""</f>
        <v/>
      </c>
      <c r="R717" s="40"/>
      <c r="S717" s="40"/>
      <c r="T717" s="41" t="str" cm="1">
        <f t="array" ref="T717">IF($AC717=0,"",INDEX(Models!J$2:J$605,$AC717))</f>
        <v/>
      </c>
      <c r="U717" s="40"/>
      <c r="V717" s="40"/>
      <c r="W717" s="79" t="str" cm="1">
        <f t="array" ref="W717">IF(($Z717+$AA717+$AD717)=0,"",ExpandDiagCodes(_xlfn.TEXTJOIN(", ",TRUE,IF($AA717=0,"",INDEX(My_Audit!L$2:L$456,$AA717)),IF($Z717=0,"",INDEX(Output_Mac!AA$2:AA$500,$Z717)),IF($AD717=0,"",INDEX(Output_Win!AA$2:AA$243,$AD717)))))</f>
        <v/>
      </c>
      <c r="Y717" s="80">
        <f>IFERROR(MATCH($A717,CSV!$A$2:$A$510,0),0)</f>
        <v>0</v>
      </c>
      <c r="Z717" s="80">
        <f>IFERROR(MATCH($A717,Output_Mac!$A$2:$A$500,0),0)</f>
        <v>0</v>
      </c>
      <c r="AA717" s="80">
        <f>IFERROR(MATCH($A717,My_Audit!$A$2:$A$456,0),0)</f>
        <v>0</v>
      </c>
      <c r="AB717" s="80">
        <f>IFERROR(MATCH($C717,My_Audit!$B$2:$B$456,0),0)</f>
        <v>0</v>
      </c>
      <c r="AC717" s="80">
        <f>IFERROR(MATCH($E717,Models!$I$2:$I$605,0),0)</f>
        <v>0</v>
      </c>
      <c r="AD717" s="80">
        <f>IFERROR(MATCH($A717,Output_Win!$A$2:$A$243,0),0)</f>
        <v>0</v>
      </c>
    </row>
    <row r="718" spans="1:30">
      <c r="A718" s="40" t="str">
        <f>_xlfn.TEXTJOIN("",TRUE,Input!$A$4,TEXT(ROW(My_Audit!A717)+Input!$A$8-1,"00"))</f>
        <v>W5105</v>
      </c>
      <c r="B718" s="40" t="str">
        <f>_xlfn.TEXTJOIN("-",TRUE,"ITD",Input!$A$2,A718)</f>
        <v>ITD-SHR11749-W5105</v>
      </c>
      <c r="C718" s="41" t="str" cm="1">
        <f t="array" ref="C718">IF(($Y718+$Z718+$AA718+$AD718)=0,"",IFERROR(_xlfn.LET(_xlpm.CSVVal,IF($Y718=0,"",INDEX(CSV!B$2:B$510,$Y718)),_xlpm.MacVal,IF($Z718=0,"",INDEX(Output_Mac!B$2:B$500,$Z718)),_xlpm.WinVal,IF($AD718=0,"",INDEX(Output_Win!B$2:B$243,$AD718)),_xlpm.MyAuditVal,IF($AA718=0,"",INDEX(My_Audit!B$2:B$456,$AA718)),_xlfn.IFS(_xlpm.MyAuditVal&lt;&gt;"",_xlpm.MyAuditVal,_xlpm.MacVal&lt;&gt;"",_xlpm.MacVal,_xlpm.WinVal&lt;&gt;"",_xlpm.WinVal,_xlpm.CSVVal&lt;&gt;"",_xlpm.CSVVal)),""))</f>
        <v/>
      </c>
      <c r="D718" s="41" t="str" cm="1">
        <f t="array" ref="D718">IF(($Y718+$Z718+$AA718+$AD718)=0,"",IFERROR(_xlfn.LET(_xlpm.CSVVal,IF($Y718=0,"",INDEX(CSV!C$2:C$510,$Y718)),_xlpm.MacVal,IF($Z718=0,"",INDEX(Output_Mac!D$2:D$500,$Z718)),_xlpm.WinVal,IF($AD718=0,"",INDEX(Output_Win!D$2:D$243,$AD718)),_xlpm.MyAuditVal,IF($AA718=0,"",INDEX(My_Audit!C$2:C$456,$AA718)),_xlfn.IFS(_xlpm.MyAuditVal&lt;&gt;"",_xlpm.MyAuditVal,_xlpm.MacVal&lt;&gt;"",_xlpm.MacVal,_xlpm.WinVal&lt;&gt;"",_xlpm.WinVal,_xlpm.CSVVal&lt;&gt;"",_xlpm.CSVVal)),""))</f>
        <v/>
      </c>
      <c r="E718" s="41" t="str" cm="1">
        <f t="array" ref="E718">IF(($Y718+$Z718+$AA718+$AD718)=0,"",IFERROR(_xlfn.LET(_xlpm.CSVVal,IF($Y718=0,"",INDEX(CSV!E$2:E$510,$Y718)),_xlpm.MacVal,IF($Z718=0,"",INDEX(Output_Mac!C$2:C$500,$Z718)),_xlpm.WinVal,IF($AD718=0,"",INDEX(Output_Win!C$2:C$243,$AD718)),_xlpm.MyAuditVal,IF($AA718=0,"",INDEX(My_Audit!D$2:D$456,$AA718)),_xlfn.IFS(_xlpm.MyAuditVal&lt;&gt;"",_xlpm.MyAuditVal,_xlpm.MacVal&lt;&gt;"",_xlpm.MacVal,_xlpm.WinVal&lt;&gt;"",_xlpm.WinVal,_xlpm.CSVVal&lt;&gt;"",_xlpm.CSVVal)),""))</f>
        <v/>
      </c>
      <c r="F718" s="41" t="str" cm="1">
        <f t="array" ref="F718">IF(($Y718+$Z718+$AA718+$AD718)=0,"",IFERROR(_xlfn.LET(_xlpm.CSVVal,IF($Y718=0,"",INDEX(CSV!F$2:F$510,$Y718)),_xlpm.MacVal,IF($Z718=0,"",INDEX(Output_Mac!E$2:E$500,$Z718)),_xlpm.WinVal,IF($AD718=0,"",INDEX(Output_Win!E$2:E$243,$AD718)),_xlpm.MyAuditVal,IF($AA718=0,"",INDEX(My_Audit!E$2:E$456,$AA718)),_xlfn.IFS(_xlpm.MyAuditVal&lt;&gt;"",_xlpm.MyAuditVal,_xlpm.MacVal&lt;&gt;"",_xlpm.MacVal,_xlpm.WinVal&lt;&gt;"",_xlpm.WinVal,_xlpm.CSVVal&lt;&gt;"",PROPER(_xlpm.CSVVal))),""))</f>
        <v/>
      </c>
      <c r="G718" s="41" t="str" cm="1">
        <f t="array" ref="G718">IF(($Y718+$Z718+$AA718+$AD718)=0,"",IFERROR(_xlfn.LET(_xlpm.CSVVal,IF($Y718=0,"",INDEX(CSV!G$2:G$510,$Y718)),_xlpm.MacVal,IF($Z718=0,"",INDEX(Output_Mac!G$2:G$500,$Z718)),_xlpm.WinVal,IF($AD718=0,"",INDEX(Output_Win!G$2:G$243,$AD718)),_xlpm.MyAuditVal,IF($AA718=0,"",INDEX(My_Audit!F$2:F$456,$AA718)),_xlfn.IFS(_xlpm.MyAuditVal&lt;&gt;"",_xlpm.MyAuditVal,_xlpm.MacVal&lt;&gt;"",_xlpm.MacVal,_xlpm.WinVal&lt;&gt;"",_xlpm.WinVal,_xlpm.CSVVal&lt;&gt;"",_xlpm.CSVVal)),""))</f>
        <v/>
      </c>
      <c r="H718" s="41" t="str" cm="1">
        <f t="array" ref="H718">IF($Z718&gt;0,INDEX(Output_Mac!H$2:H$500,$Z718),IF($AD718&gt;0,INDEX(Output_Win!H$2:H$243,$AD718),IF($AA718&gt;0,_xlfn.LET(_xlpm.MyAuditVal,INDEX(My_Audit!G$2:G$456,$AA718),IF(_xlpm.MyAuditVal=0,"",_xlpm.MyAuditVal)),"")))</f>
        <v/>
      </c>
      <c r="I718" s="41" t="str" cm="1">
        <f t="array" ref="I718">IF(($Y718+$Z718+$AA718+$AD718)=0,"",IFERROR(_xlfn.LET(_xlpm.CSVVal,IF($Y718=0,"",INDEX(CSV!H$2:H$510,$Y718)),_xlpm.MacVal,IF($Z718=0,"",INDEX(Output_Mac!I$2:I$500,$Z718)),_xlpm.WinVal,IF($AD718=0,"",INDEX(Output_Win!I$2:I$243,$AD718)),_xlpm.MyAuditVal,IF($AA718=0,"",INDEX(My_Audit!H$2:H$456,$AA718)),_xlfn.IFS(_xlpm.MyAuditVal&lt;&gt;"",_xlpm.MyAuditVal,_xlpm.MacVal&lt;&gt;"",_xlpm.MacVal,_xlpm.WinVal&lt;&gt;"",_xlpm.WinVal,_xlpm.CSVVal&lt;&gt;"",_xlpm.CSVVal)),""))</f>
        <v/>
      </c>
      <c r="J718" s="41" t="str" cm="1">
        <f t="array" ref="J718">IF(($Y718+$Z718+$AA718+$AD718)=0,"",IFERROR(_xlfn.LET(_xlpm.CSVVal,IF($Y718=0,"",INDEX(CSV!J$2:J$510,$Y718)),_xlpm.MacVal,IF($Z718=0,"",INDEX(Output_Mac!J$2:J$500,$Z718)),_xlpm.WinVal,IF($AD718=0,"",INDEX(Output_Win!J$2:J$243,$AD718)),_xlpm.MyAuditVal,IF($AA718=0,"",INDEX(My_Audit!I$2:I$456,$AA718)),_xlfn.IFS(_xlpm.MyAuditVal&lt;&gt;"",_xlpm.MyAuditVal,_xlpm.MacVal&lt;&gt;"",_xlpm.MacVal,_xlpm.WinVal&lt;&gt;"",_xlpm.WinVal,_xlpm.CSVVal&lt;&gt;"",_xlpm.CSVVal)),""))</f>
        <v/>
      </c>
      <c r="K718" s="41" t="str" cm="1">
        <f t="array" ref="K718">IF(($Y718+$Z718+$AA718+$AD718)=0,"",IFERROR(_xlfn.LET(_xlpm.CSVVal,IF($Y718=0,"",INDEX(CSV!N$2:N$510,$Y718)),_xlpm.MacVal,IF($Z718=0,"",INDEX(Output_Mac!L$2:L$500,$Z718)),_xlpm.WinVal,IF($AD718=0,"",INDEX(Output_Win!L$2:L$243,$AD718)),_xlpm.MyAuditVal,IF($AA718=0,"",INDEX(My_Audit!J$2:J$456,$AA718)),_xlfn.IFS(_xlpm.MyAuditVal&lt;&gt;"",_xlpm.MyAuditVal,_xlpm.MacVal&lt;&gt;"",_xlpm.MacVal,_xlpm.WinVal&lt;&gt;"",_xlpm.WinVal,_xlpm.CSVVal&lt;&gt;"",_xlpm.CSVVal)),""))</f>
        <v/>
      </c>
      <c r="L718" s="41" t="str" cm="1">
        <f t="array" ref="L718">IF(($Y718+$Z718+$AA718+$AD718)=0,"",IFERROR(_xlfn.LET(_xlpm.CSVVal,IF($Y718=0,"",INDEX(CSV!Q$2:Q$510,$Y718)),_xlpm.MacVal,IF($Z718=0,"",INDEX(Output_Mac!M$2:M$500,$Z718)),_xlpm.WinVal,IF($AD718=0,"",INDEX(Output_Win!M$2:M$243,$AD718)),_xlpm.MyAuditVal,IF($AA718=0,"",INDEX(My_Audit!K$2:K$456,$AA718)),_xlfn.IFS(_xlpm.MyAuditVal&lt;&gt;"",_xlpm.MyAuditVal,_xlpm.MacVal&lt;&gt;"",_xlpm.MacVal,_xlpm.WinVal&lt;&gt;"",_xlpm.WinVal,_xlpm.CSVVal&lt;&gt;"",_xlpm.CSVVal)),""))</f>
        <v/>
      </c>
      <c r="M718" s="41" t="str" cm="1">
        <f t="array" ref="M718">IF(($Y718+$Z718+$AA718+$AD718)=0,"",ExpandDiagCodes(_xlfn.TEXTJOIN(", ",TRUE,IF($AA718=0,"",INDEX(My_Audit!N$2:N$456,$AA718)),IF($Z718=0,"",INDEX(Output_Mac!S$2:S$500,$Z718)),IF($AD718=0,"",INDEX(Output_Win!S$2:S$243,$AD718)),IF($Y718=0,"",INDEX(CSV!AE$2:AE$510,$Y718)))))</f>
        <v/>
      </c>
      <c r="N718" s="41" t="str" cm="1">
        <f t="array" ref="N718">IF(($Y718+$Z718+$AA718+$AD718)=0,"",IFERROR(_xlfn.LET(_xlpm.CSVVal,IF($Y718=0,"",INDEX(CSV!AG$2:AG$510,$Y718)),_xlpm.MacVal,IF($Z718=0,"",INDEX(Output_Mac!T$2:T$500,$Z718)),_xlpm.WinVal,IF($AD718=0,"",INDEX(Output_Win!T$2:T$243,$AD718)),_xlpm.MyAuditVal,IF($AA718=0,"",INDEX(My_Audit!O$2:O$456,$AA718)),_xlfn.IFS(_xlpm.MyAuditVal&lt;&gt;"",_xlpm.MyAuditVal,_xlpm.MacVal&lt;&gt;"",_xlpm.MacVal,_xlpm.WinVal&lt;&gt;"",_xlpm.WinVal,_xlpm.CSVVal&lt;&gt;"",_xlpm.CSVVal)),""))</f>
        <v/>
      </c>
      <c r="O718" s="40" t="str" cm="1">
        <f t="array" ref="O718">IF($AB718=0,"",INDEX(My_Audit!P$2:P$456,$AB718))&amp;""</f>
        <v/>
      </c>
      <c r="P718" s="40"/>
      <c r="Q718" s="41" t="str">
        <f>IF(LEFT(N718,4)="Pass","Nist SP 800-88",My_Audit!R718)&amp;""</f>
        <v/>
      </c>
      <c r="R718" s="40"/>
      <c r="S718" s="40"/>
      <c r="T718" s="41" t="str" cm="1">
        <f t="array" ref="T718">IF($AC718=0,"",INDEX(Models!J$2:J$605,$AC718))</f>
        <v/>
      </c>
      <c r="U718" s="40"/>
      <c r="V718" s="40"/>
      <c r="W718" s="79" t="str" cm="1">
        <f t="array" ref="W718">IF(($Z718+$AA718+$AD718)=0,"",ExpandDiagCodes(_xlfn.TEXTJOIN(", ",TRUE,IF($AA718=0,"",INDEX(My_Audit!L$2:L$456,$AA718)),IF($Z718=0,"",INDEX(Output_Mac!AA$2:AA$500,$Z718)),IF($AD718=0,"",INDEX(Output_Win!AA$2:AA$243,$AD718)))))</f>
        <v/>
      </c>
      <c r="Y718" s="80">
        <f>IFERROR(MATCH($A718,CSV!$A$2:$A$510,0),0)</f>
        <v>0</v>
      </c>
      <c r="Z718" s="80">
        <f>IFERROR(MATCH($A718,Output_Mac!$A$2:$A$500,0),0)</f>
        <v>0</v>
      </c>
      <c r="AA718" s="80">
        <f>IFERROR(MATCH($A718,My_Audit!$A$2:$A$456,0),0)</f>
        <v>0</v>
      </c>
      <c r="AB718" s="80">
        <f>IFERROR(MATCH($C718,My_Audit!$B$2:$B$456,0),0)</f>
        <v>0</v>
      </c>
      <c r="AC718" s="80">
        <f>IFERROR(MATCH($E718,Models!$I$2:$I$605,0),0)</f>
        <v>0</v>
      </c>
      <c r="AD718" s="80">
        <f>IFERROR(MATCH($A718,Output_Win!$A$2:$A$243,0),0)</f>
        <v>0</v>
      </c>
    </row>
    <row r="719" spans="1:30">
      <c r="A719" s="40" t="str">
        <f>_xlfn.TEXTJOIN("",TRUE,Input!$A$4,TEXT(ROW(My_Audit!A718)+Input!$A$8-1,"00"))</f>
        <v>W5106</v>
      </c>
      <c r="B719" s="40" t="str">
        <f>_xlfn.TEXTJOIN("-",TRUE,"ITD",Input!$A$2,A719)</f>
        <v>ITD-SHR11749-W5106</v>
      </c>
      <c r="C719" s="41" t="str" cm="1">
        <f t="array" ref="C719">IF(($Y719+$Z719+$AA719+$AD719)=0,"",IFERROR(_xlfn.LET(_xlpm.CSVVal,IF($Y719=0,"",INDEX(CSV!B$2:B$510,$Y719)),_xlpm.MacVal,IF($Z719=0,"",INDEX(Output_Mac!B$2:B$500,$Z719)),_xlpm.WinVal,IF($AD719=0,"",INDEX(Output_Win!B$2:B$243,$AD719)),_xlpm.MyAuditVal,IF($AA719=0,"",INDEX(My_Audit!B$2:B$456,$AA719)),_xlfn.IFS(_xlpm.MyAuditVal&lt;&gt;"",_xlpm.MyAuditVal,_xlpm.MacVal&lt;&gt;"",_xlpm.MacVal,_xlpm.WinVal&lt;&gt;"",_xlpm.WinVal,_xlpm.CSVVal&lt;&gt;"",_xlpm.CSVVal)),""))</f>
        <v/>
      </c>
      <c r="D719" s="41" t="str" cm="1">
        <f t="array" ref="D719">IF(($Y719+$Z719+$AA719+$AD719)=0,"",IFERROR(_xlfn.LET(_xlpm.CSVVal,IF($Y719=0,"",INDEX(CSV!C$2:C$510,$Y719)),_xlpm.MacVal,IF($Z719=0,"",INDEX(Output_Mac!D$2:D$500,$Z719)),_xlpm.WinVal,IF($AD719=0,"",INDEX(Output_Win!D$2:D$243,$AD719)),_xlpm.MyAuditVal,IF($AA719=0,"",INDEX(My_Audit!C$2:C$456,$AA719)),_xlfn.IFS(_xlpm.MyAuditVal&lt;&gt;"",_xlpm.MyAuditVal,_xlpm.MacVal&lt;&gt;"",_xlpm.MacVal,_xlpm.WinVal&lt;&gt;"",_xlpm.WinVal,_xlpm.CSVVal&lt;&gt;"",_xlpm.CSVVal)),""))</f>
        <v/>
      </c>
      <c r="E719" s="41" t="str" cm="1">
        <f t="array" ref="E719">IF(($Y719+$Z719+$AA719+$AD719)=0,"",IFERROR(_xlfn.LET(_xlpm.CSVVal,IF($Y719=0,"",INDEX(CSV!E$2:E$510,$Y719)),_xlpm.MacVal,IF($Z719=0,"",INDEX(Output_Mac!C$2:C$500,$Z719)),_xlpm.WinVal,IF($AD719=0,"",INDEX(Output_Win!C$2:C$243,$AD719)),_xlpm.MyAuditVal,IF($AA719=0,"",INDEX(My_Audit!D$2:D$456,$AA719)),_xlfn.IFS(_xlpm.MyAuditVal&lt;&gt;"",_xlpm.MyAuditVal,_xlpm.MacVal&lt;&gt;"",_xlpm.MacVal,_xlpm.WinVal&lt;&gt;"",_xlpm.WinVal,_xlpm.CSVVal&lt;&gt;"",_xlpm.CSVVal)),""))</f>
        <v/>
      </c>
      <c r="F719" s="41" t="str" cm="1">
        <f t="array" ref="F719">IF(($Y719+$Z719+$AA719+$AD719)=0,"",IFERROR(_xlfn.LET(_xlpm.CSVVal,IF($Y719=0,"",INDEX(CSV!F$2:F$510,$Y719)),_xlpm.MacVal,IF($Z719=0,"",INDEX(Output_Mac!E$2:E$500,$Z719)),_xlpm.WinVal,IF($AD719=0,"",INDEX(Output_Win!E$2:E$243,$AD719)),_xlpm.MyAuditVal,IF($AA719=0,"",INDEX(My_Audit!E$2:E$456,$AA719)),_xlfn.IFS(_xlpm.MyAuditVal&lt;&gt;"",_xlpm.MyAuditVal,_xlpm.MacVal&lt;&gt;"",_xlpm.MacVal,_xlpm.WinVal&lt;&gt;"",_xlpm.WinVal,_xlpm.CSVVal&lt;&gt;"",PROPER(_xlpm.CSVVal))),""))</f>
        <v/>
      </c>
      <c r="G719" s="41" t="str" cm="1">
        <f t="array" ref="G719">IF(($Y719+$Z719+$AA719+$AD719)=0,"",IFERROR(_xlfn.LET(_xlpm.CSVVal,IF($Y719=0,"",INDEX(CSV!G$2:G$510,$Y719)),_xlpm.MacVal,IF($Z719=0,"",INDEX(Output_Mac!G$2:G$500,$Z719)),_xlpm.WinVal,IF($AD719=0,"",INDEX(Output_Win!G$2:G$243,$AD719)),_xlpm.MyAuditVal,IF($AA719=0,"",INDEX(My_Audit!F$2:F$456,$AA719)),_xlfn.IFS(_xlpm.MyAuditVal&lt;&gt;"",_xlpm.MyAuditVal,_xlpm.MacVal&lt;&gt;"",_xlpm.MacVal,_xlpm.WinVal&lt;&gt;"",_xlpm.WinVal,_xlpm.CSVVal&lt;&gt;"",_xlpm.CSVVal)),""))</f>
        <v/>
      </c>
      <c r="H719" s="41" t="str" cm="1">
        <f t="array" ref="H719">IF($Z719&gt;0,INDEX(Output_Mac!H$2:H$500,$Z719),IF($AD719&gt;0,INDEX(Output_Win!H$2:H$243,$AD719),IF($AA719&gt;0,_xlfn.LET(_xlpm.MyAuditVal,INDEX(My_Audit!G$2:G$456,$AA719),IF(_xlpm.MyAuditVal=0,"",_xlpm.MyAuditVal)),"")))</f>
        <v/>
      </c>
      <c r="I719" s="41" t="str" cm="1">
        <f t="array" ref="I719">IF(($Y719+$Z719+$AA719+$AD719)=0,"",IFERROR(_xlfn.LET(_xlpm.CSVVal,IF($Y719=0,"",INDEX(CSV!H$2:H$510,$Y719)),_xlpm.MacVal,IF($Z719=0,"",INDEX(Output_Mac!I$2:I$500,$Z719)),_xlpm.WinVal,IF($AD719=0,"",INDEX(Output_Win!I$2:I$243,$AD719)),_xlpm.MyAuditVal,IF($AA719=0,"",INDEX(My_Audit!H$2:H$456,$AA719)),_xlfn.IFS(_xlpm.MyAuditVal&lt;&gt;"",_xlpm.MyAuditVal,_xlpm.MacVal&lt;&gt;"",_xlpm.MacVal,_xlpm.WinVal&lt;&gt;"",_xlpm.WinVal,_xlpm.CSVVal&lt;&gt;"",_xlpm.CSVVal)),""))</f>
        <v/>
      </c>
      <c r="J719" s="41" t="str" cm="1">
        <f t="array" ref="J719">IF(($Y719+$Z719+$AA719+$AD719)=0,"",IFERROR(_xlfn.LET(_xlpm.CSVVal,IF($Y719=0,"",INDEX(CSV!J$2:J$510,$Y719)),_xlpm.MacVal,IF($Z719=0,"",INDEX(Output_Mac!J$2:J$500,$Z719)),_xlpm.WinVal,IF($AD719=0,"",INDEX(Output_Win!J$2:J$243,$AD719)),_xlpm.MyAuditVal,IF($AA719=0,"",INDEX(My_Audit!I$2:I$456,$AA719)),_xlfn.IFS(_xlpm.MyAuditVal&lt;&gt;"",_xlpm.MyAuditVal,_xlpm.MacVal&lt;&gt;"",_xlpm.MacVal,_xlpm.WinVal&lt;&gt;"",_xlpm.WinVal,_xlpm.CSVVal&lt;&gt;"",_xlpm.CSVVal)),""))</f>
        <v/>
      </c>
      <c r="K719" s="41" t="str" cm="1">
        <f t="array" ref="K719">IF(($Y719+$Z719+$AA719+$AD719)=0,"",IFERROR(_xlfn.LET(_xlpm.CSVVal,IF($Y719=0,"",INDEX(CSV!N$2:N$510,$Y719)),_xlpm.MacVal,IF($Z719=0,"",INDEX(Output_Mac!L$2:L$500,$Z719)),_xlpm.WinVal,IF($AD719=0,"",INDEX(Output_Win!L$2:L$243,$AD719)),_xlpm.MyAuditVal,IF($AA719=0,"",INDEX(My_Audit!J$2:J$456,$AA719)),_xlfn.IFS(_xlpm.MyAuditVal&lt;&gt;"",_xlpm.MyAuditVal,_xlpm.MacVal&lt;&gt;"",_xlpm.MacVal,_xlpm.WinVal&lt;&gt;"",_xlpm.WinVal,_xlpm.CSVVal&lt;&gt;"",_xlpm.CSVVal)),""))</f>
        <v/>
      </c>
      <c r="L719" s="41" t="str" cm="1">
        <f t="array" ref="L719">IF(($Y719+$Z719+$AA719+$AD719)=0,"",IFERROR(_xlfn.LET(_xlpm.CSVVal,IF($Y719=0,"",INDEX(CSV!Q$2:Q$510,$Y719)),_xlpm.MacVal,IF($Z719=0,"",INDEX(Output_Mac!M$2:M$500,$Z719)),_xlpm.WinVal,IF($AD719=0,"",INDEX(Output_Win!M$2:M$243,$AD719)),_xlpm.MyAuditVal,IF($AA719=0,"",INDEX(My_Audit!K$2:K$456,$AA719)),_xlfn.IFS(_xlpm.MyAuditVal&lt;&gt;"",_xlpm.MyAuditVal,_xlpm.MacVal&lt;&gt;"",_xlpm.MacVal,_xlpm.WinVal&lt;&gt;"",_xlpm.WinVal,_xlpm.CSVVal&lt;&gt;"",_xlpm.CSVVal)),""))</f>
        <v/>
      </c>
      <c r="M719" s="41" t="str" cm="1">
        <f t="array" ref="M719">IF(($Y719+$Z719+$AA719+$AD719)=0,"",ExpandDiagCodes(_xlfn.TEXTJOIN(", ",TRUE,IF($AA719=0,"",INDEX(My_Audit!N$2:N$456,$AA719)),IF($Z719=0,"",INDEX(Output_Mac!S$2:S$500,$Z719)),IF($AD719=0,"",INDEX(Output_Win!S$2:S$243,$AD719)),IF($Y719=0,"",INDEX(CSV!AE$2:AE$510,$Y719)))))</f>
        <v/>
      </c>
      <c r="N719" s="41" t="str" cm="1">
        <f t="array" ref="N719">IF(($Y719+$Z719+$AA719+$AD719)=0,"",IFERROR(_xlfn.LET(_xlpm.CSVVal,IF($Y719=0,"",INDEX(CSV!AG$2:AG$510,$Y719)),_xlpm.MacVal,IF($Z719=0,"",INDEX(Output_Mac!T$2:T$500,$Z719)),_xlpm.WinVal,IF($AD719=0,"",INDEX(Output_Win!T$2:T$243,$AD719)),_xlpm.MyAuditVal,IF($AA719=0,"",INDEX(My_Audit!O$2:O$456,$AA719)),_xlfn.IFS(_xlpm.MyAuditVal&lt;&gt;"",_xlpm.MyAuditVal,_xlpm.MacVal&lt;&gt;"",_xlpm.MacVal,_xlpm.WinVal&lt;&gt;"",_xlpm.WinVal,_xlpm.CSVVal&lt;&gt;"",_xlpm.CSVVal)),""))</f>
        <v/>
      </c>
      <c r="O719" s="40" t="str" cm="1">
        <f t="array" ref="O719">IF($AB719=0,"",INDEX(My_Audit!P$2:P$456,$AB719))&amp;""</f>
        <v/>
      </c>
      <c r="P719" s="40"/>
      <c r="Q719" s="41" t="str">
        <f>IF(LEFT(N719,4)="Pass","Nist SP 800-88",My_Audit!R719)&amp;""</f>
        <v/>
      </c>
      <c r="R719" s="40"/>
      <c r="S719" s="40"/>
      <c r="T719" s="41" t="str" cm="1">
        <f t="array" ref="T719">IF($AC719=0,"",INDEX(Models!J$2:J$605,$AC719))</f>
        <v/>
      </c>
      <c r="U719" s="40"/>
      <c r="V719" s="40"/>
      <c r="W719" s="79" t="str" cm="1">
        <f t="array" ref="W719">IF(($Z719+$AA719+$AD719)=0,"",ExpandDiagCodes(_xlfn.TEXTJOIN(", ",TRUE,IF($AA719=0,"",INDEX(My_Audit!L$2:L$456,$AA719)),IF($Z719=0,"",INDEX(Output_Mac!AA$2:AA$500,$Z719)),IF($AD719=0,"",INDEX(Output_Win!AA$2:AA$243,$AD719)))))</f>
        <v/>
      </c>
      <c r="Y719" s="80">
        <f>IFERROR(MATCH($A719,CSV!$A$2:$A$510,0),0)</f>
        <v>0</v>
      </c>
      <c r="Z719" s="80">
        <f>IFERROR(MATCH($A719,Output_Mac!$A$2:$A$500,0),0)</f>
        <v>0</v>
      </c>
      <c r="AA719" s="80">
        <f>IFERROR(MATCH($A719,My_Audit!$A$2:$A$456,0),0)</f>
        <v>0</v>
      </c>
      <c r="AB719" s="80">
        <f>IFERROR(MATCH($C719,My_Audit!$B$2:$B$456,0),0)</f>
        <v>0</v>
      </c>
      <c r="AC719" s="80">
        <f>IFERROR(MATCH($E719,Models!$I$2:$I$605,0),0)</f>
        <v>0</v>
      </c>
      <c r="AD719" s="80">
        <f>IFERROR(MATCH($A719,Output_Win!$A$2:$A$243,0),0)</f>
        <v>0</v>
      </c>
    </row>
    <row r="720" spans="1:30">
      <c r="A720" s="40" t="str">
        <f>_xlfn.TEXTJOIN("",TRUE,Input!$A$4,TEXT(ROW(My_Audit!A719)+Input!$A$8-1,"00"))</f>
        <v>W5107</v>
      </c>
      <c r="B720" s="40" t="str">
        <f>_xlfn.TEXTJOIN("-",TRUE,"ITD",Input!$A$2,A720)</f>
        <v>ITD-SHR11749-W5107</v>
      </c>
      <c r="C720" s="41" t="str" cm="1">
        <f t="array" ref="C720">IF(($Y720+$Z720+$AA720+$AD720)=0,"",IFERROR(_xlfn.LET(_xlpm.CSVVal,IF($Y720=0,"",INDEX(CSV!B$2:B$510,$Y720)),_xlpm.MacVal,IF($Z720=0,"",INDEX(Output_Mac!B$2:B$500,$Z720)),_xlpm.WinVal,IF($AD720=0,"",INDEX(Output_Win!B$2:B$243,$AD720)),_xlpm.MyAuditVal,IF($AA720=0,"",INDEX(My_Audit!B$2:B$456,$AA720)),_xlfn.IFS(_xlpm.MyAuditVal&lt;&gt;"",_xlpm.MyAuditVal,_xlpm.MacVal&lt;&gt;"",_xlpm.MacVal,_xlpm.WinVal&lt;&gt;"",_xlpm.WinVal,_xlpm.CSVVal&lt;&gt;"",_xlpm.CSVVal)),""))</f>
        <v/>
      </c>
      <c r="D720" s="41" t="str" cm="1">
        <f t="array" ref="D720">IF(($Y720+$Z720+$AA720+$AD720)=0,"",IFERROR(_xlfn.LET(_xlpm.CSVVal,IF($Y720=0,"",INDEX(CSV!C$2:C$510,$Y720)),_xlpm.MacVal,IF($Z720=0,"",INDEX(Output_Mac!D$2:D$500,$Z720)),_xlpm.WinVal,IF($AD720=0,"",INDEX(Output_Win!D$2:D$243,$AD720)),_xlpm.MyAuditVal,IF($AA720=0,"",INDEX(My_Audit!C$2:C$456,$AA720)),_xlfn.IFS(_xlpm.MyAuditVal&lt;&gt;"",_xlpm.MyAuditVal,_xlpm.MacVal&lt;&gt;"",_xlpm.MacVal,_xlpm.WinVal&lt;&gt;"",_xlpm.WinVal,_xlpm.CSVVal&lt;&gt;"",_xlpm.CSVVal)),""))</f>
        <v/>
      </c>
      <c r="E720" s="41" t="str" cm="1">
        <f t="array" ref="E720">IF(($Y720+$Z720+$AA720+$AD720)=0,"",IFERROR(_xlfn.LET(_xlpm.CSVVal,IF($Y720=0,"",INDEX(CSV!E$2:E$510,$Y720)),_xlpm.MacVal,IF($Z720=0,"",INDEX(Output_Mac!C$2:C$500,$Z720)),_xlpm.WinVal,IF($AD720=0,"",INDEX(Output_Win!C$2:C$243,$AD720)),_xlpm.MyAuditVal,IF($AA720=0,"",INDEX(My_Audit!D$2:D$456,$AA720)),_xlfn.IFS(_xlpm.MyAuditVal&lt;&gt;"",_xlpm.MyAuditVal,_xlpm.MacVal&lt;&gt;"",_xlpm.MacVal,_xlpm.WinVal&lt;&gt;"",_xlpm.WinVal,_xlpm.CSVVal&lt;&gt;"",_xlpm.CSVVal)),""))</f>
        <v/>
      </c>
      <c r="F720" s="41" t="str" cm="1">
        <f t="array" ref="F720">IF(($Y720+$Z720+$AA720+$AD720)=0,"",IFERROR(_xlfn.LET(_xlpm.CSVVal,IF($Y720=0,"",INDEX(CSV!F$2:F$510,$Y720)),_xlpm.MacVal,IF($Z720=0,"",INDEX(Output_Mac!E$2:E$500,$Z720)),_xlpm.WinVal,IF($AD720=0,"",INDEX(Output_Win!E$2:E$243,$AD720)),_xlpm.MyAuditVal,IF($AA720=0,"",INDEX(My_Audit!E$2:E$456,$AA720)),_xlfn.IFS(_xlpm.MyAuditVal&lt;&gt;"",_xlpm.MyAuditVal,_xlpm.MacVal&lt;&gt;"",_xlpm.MacVal,_xlpm.WinVal&lt;&gt;"",_xlpm.WinVal,_xlpm.CSVVal&lt;&gt;"",PROPER(_xlpm.CSVVal))),""))</f>
        <v/>
      </c>
      <c r="G720" s="41" t="str" cm="1">
        <f t="array" ref="G720">IF(($Y720+$Z720+$AA720+$AD720)=0,"",IFERROR(_xlfn.LET(_xlpm.CSVVal,IF($Y720=0,"",INDEX(CSV!G$2:G$510,$Y720)),_xlpm.MacVal,IF($Z720=0,"",INDEX(Output_Mac!G$2:G$500,$Z720)),_xlpm.WinVal,IF($AD720=0,"",INDEX(Output_Win!G$2:G$243,$AD720)),_xlpm.MyAuditVal,IF($AA720=0,"",INDEX(My_Audit!F$2:F$456,$AA720)),_xlfn.IFS(_xlpm.MyAuditVal&lt;&gt;"",_xlpm.MyAuditVal,_xlpm.MacVal&lt;&gt;"",_xlpm.MacVal,_xlpm.WinVal&lt;&gt;"",_xlpm.WinVal,_xlpm.CSVVal&lt;&gt;"",_xlpm.CSVVal)),""))</f>
        <v/>
      </c>
      <c r="H720" s="41" t="str" cm="1">
        <f t="array" ref="H720">IF($Z720&gt;0,INDEX(Output_Mac!H$2:H$500,$Z720),IF($AD720&gt;0,INDEX(Output_Win!H$2:H$243,$AD720),IF($AA720&gt;0,_xlfn.LET(_xlpm.MyAuditVal,INDEX(My_Audit!G$2:G$456,$AA720),IF(_xlpm.MyAuditVal=0,"",_xlpm.MyAuditVal)),"")))</f>
        <v/>
      </c>
      <c r="I720" s="41" t="str" cm="1">
        <f t="array" ref="I720">IF(($Y720+$Z720+$AA720+$AD720)=0,"",IFERROR(_xlfn.LET(_xlpm.CSVVal,IF($Y720=0,"",INDEX(CSV!H$2:H$510,$Y720)),_xlpm.MacVal,IF($Z720=0,"",INDEX(Output_Mac!I$2:I$500,$Z720)),_xlpm.WinVal,IF($AD720=0,"",INDEX(Output_Win!I$2:I$243,$AD720)),_xlpm.MyAuditVal,IF($AA720=0,"",INDEX(My_Audit!H$2:H$456,$AA720)),_xlfn.IFS(_xlpm.MyAuditVal&lt;&gt;"",_xlpm.MyAuditVal,_xlpm.MacVal&lt;&gt;"",_xlpm.MacVal,_xlpm.WinVal&lt;&gt;"",_xlpm.WinVal,_xlpm.CSVVal&lt;&gt;"",_xlpm.CSVVal)),""))</f>
        <v/>
      </c>
      <c r="J720" s="41" t="str" cm="1">
        <f t="array" ref="J720">IF(($Y720+$Z720+$AA720+$AD720)=0,"",IFERROR(_xlfn.LET(_xlpm.CSVVal,IF($Y720=0,"",INDEX(CSV!J$2:J$510,$Y720)),_xlpm.MacVal,IF($Z720=0,"",INDEX(Output_Mac!J$2:J$500,$Z720)),_xlpm.WinVal,IF($AD720=0,"",INDEX(Output_Win!J$2:J$243,$AD720)),_xlpm.MyAuditVal,IF($AA720=0,"",INDEX(My_Audit!I$2:I$456,$AA720)),_xlfn.IFS(_xlpm.MyAuditVal&lt;&gt;"",_xlpm.MyAuditVal,_xlpm.MacVal&lt;&gt;"",_xlpm.MacVal,_xlpm.WinVal&lt;&gt;"",_xlpm.WinVal,_xlpm.CSVVal&lt;&gt;"",_xlpm.CSVVal)),""))</f>
        <v/>
      </c>
      <c r="K720" s="41" t="str" cm="1">
        <f t="array" ref="K720">IF(($Y720+$Z720+$AA720+$AD720)=0,"",IFERROR(_xlfn.LET(_xlpm.CSVVal,IF($Y720=0,"",INDEX(CSV!N$2:N$510,$Y720)),_xlpm.MacVal,IF($Z720=0,"",INDEX(Output_Mac!L$2:L$500,$Z720)),_xlpm.WinVal,IF($AD720=0,"",INDEX(Output_Win!L$2:L$243,$AD720)),_xlpm.MyAuditVal,IF($AA720=0,"",INDEX(My_Audit!J$2:J$456,$AA720)),_xlfn.IFS(_xlpm.MyAuditVal&lt;&gt;"",_xlpm.MyAuditVal,_xlpm.MacVal&lt;&gt;"",_xlpm.MacVal,_xlpm.WinVal&lt;&gt;"",_xlpm.WinVal,_xlpm.CSVVal&lt;&gt;"",_xlpm.CSVVal)),""))</f>
        <v/>
      </c>
      <c r="L720" s="41" t="str" cm="1">
        <f t="array" ref="L720">IF(($Y720+$Z720+$AA720+$AD720)=0,"",IFERROR(_xlfn.LET(_xlpm.CSVVal,IF($Y720=0,"",INDEX(CSV!Q$2:Q$510,$Y720)),_xlpm.MacVal,IF($Z720=0,"",INDEX(Output_Mac!M$2:M$500,$Z720)),_xlpm.WinVal,IF($AD720=0,"",INDEX(Output_Win!M$2:M$243,$AD720)),_xlpm.MyAuditVal,IF($AA720=0,"",INDEX(My_Audit!K$2:K$456,$AA720)),_xlfn.IFS(_xlpm.MyAuditVal&lt;&gt;"",_xlpm.MyAuditVal,_xlpm.MacVal&lt;&gt;"",_xlpm.MacVal,_xlpm.WinVal&lt;&gt;"",_xlpm.WinVal,_xlpm.CSVVal&lt;&gt;"",_xlpm.CSVVal)),""))</f>
        <v/>
      </c>
      <c r="M720" s="41" t="str" cm="1">
        <f t="array" ref="M720">IF(($Y720+$Z720+$AA720+$AD720)=0,"",ExpandDiagCodes(_xlfn.TEXTJOIN(", ",TRUE,IF($AA720=0,"",INDEX(My_Audit!N$2:N$456,$AA720)),IF($Z720=0,"",INDEX(Output_Mac!S$2:S$500,$Z720)),IF($AD720=0,"",INDEX(Output_Win!S$2:S$243,$AD720)),IF($Y720=0,"",INDEX(CSV!AE$2:AE$510,$Y720)))))</f>
        <v/>
      </c>
      <c r="N720" s="41" t="str" cm="1">
        <f t="array" ref="N720">IF(($Y720+$Z720+$AA720+$AD720)=0,"",IFERROR(_xlfn.LET(_xlpm.CSVVal,IF($Y720=0,"",INDEX(CSV!AG$2:AG$510,$Y720)),_xlpm.MacVal,IF($Z720=0,"",INDEX(Output_Mac!T$2:T$500,$Z720)),_xlpm.WinVal,IF($AD720=0,"",INDEX(Output_Win!T$2:T$243,$AD720)),_xlpm.MyAuditVal,IF($AA720=0,"",INDEX(My_Audit!O$2:O$456,$AA720)),_xlfn.IFS(_xlpm.MyAuditVal&lt;&gt;"",_xlpm.MyAuditVal,_xlpm.MacVal&lt;&gt;"",_xlpm.MacVal,_xlpm.WinVal&lt;&gt;"",_xlpm.WinVal,_xlpm.CSVVal&lt;&gt;"",_xlpm.CSVVal)),""))</f>
        <v/>
      </c>
      <c r="O720" s="40" t="str" cm="1">
        <f t="array" ref="O720">IF($AB720=0,"",INDEX(My_Audit!P$2:P$456,$AB720))&amp;""</f>
        <v/>
      </c>
      <c r="P720" s="40"/>
      <c r="Q720" s="41" t="str">
        <f>IF(LEFT(N720,4)="Pass","Nist SP 800-88",My_Audit!R720)&amp;""</f>
        <v/>
      </c>
      <c r="R720" s="40"/>
      <c r="S720" s="40"/>
      <c r="T720" s="41" t="str" cm="1">
        <f t="array" ref="T720">IF($AC720=0,"",INDEX(Models!J$2:J$605,$AC720))</f>
        <v/>
      </c>
      <c r="U720" s="40"/>
      <c r="V720" s="40"/>
      <c r="W720" s="79" t="str" cm="1">
        <f t="array" ref="W720">IF(($Z720+$AA720+$AD720)=0,"",ExpandDiagCodes(_xlfn.TEXTJOIN(", ",TRUE,IF($AA720=0,"",INDEX(My_Audit!L$2:L$456,$AA720)),IF($Z720=0,"",INDEX(Output_Mac!AA$2:AA$500,$Z720)),IF($AD720=0,"",INDEX(Output_Win!AA$2:AA$243,$AD720)))))</f>
        <v/>
      </c>
      <c r="Y720" s="80">
        <f>IFERROR(MATCH($A720,CSV!$A$2:$A$510,0),0)</f>
        <v>0</v>
      </c>
      <c r="Z720" s="80">
        <f>IFERROR(MATCH($A720,Output_Mac!$A$2:$A$500,0),0)</f>
        <v>0</v>
      </c>
      <c r="AA720" s="80">
        <f>IFERROR(MATCH($A720,My_Audit!$A$2:$A$456,0),0)</f>
        <v>0</v>
      </c>
      <c r="AB720" s="80">
        <f>IFERROR(MATCH($C720,My_Audit!$B$2:$B$456,0),0)</f>
        <v>0</v>
      </c>
      <c r="AC720" s="80">
        <f>IFERROR(MATCH($E720,Models!$I$2:$I$605,0),0)</f>
        <v>0</v>
      </c>
      <c r="AD720" s="80">
        <f>IFERROR(MATCH($A720,Output_Win!$A$2:$A$243,0),0)</f>
        <v>0</v>
      </c>
    </row>
    <row r="721" spans="1:30">
      <c r="A721" s="40" t="str">
        <f>_xlfn.TEXTJOIN("",TRUE,Input!$A$4,TEXT(ROW(My_Audit!A720)+Input!$A$8-1,"00"))</f>
        <v>W5108</v>
      </c>
      <c r="B721" s="40" t="str">
        <f>_xlfn.TEXTJOIN("-",TRUE,"ITD",Input!$A$2,A721)</f>
        <v>ITD-SHR11749-W5108</v>
      </c>
      <c r="C721" s="41" t="str" cm="1">
        <f t="array" ref="C721">IF(($Y721+$Z721+$AA721+$AD721)=0,"",IFERROR(_xlfn.LET(_xlpm.CSVVal,IF($Y721=0,"",INDEX(CSV!B$2:B$510,$Y721)),_xlpm.MacVal,IF($Z721=0,"",INDEX(Output_Mac!B$2:B$500,$Z721)),_xlpm.WinVal,IF($AD721=0,"",INDEX(Output_Win!B$2:B$243,$AD721)),_xlpm.MyAuditVal,IF($AA721=0,"",INDEX(My_Audit!B$2:B$456,$AA721)),_xlfn.IFS(_xlpm.MyAuditVal&lt;&gt;"",_xlpm.MyAuditVal,_xlpm.MacVal&lt;&gt;"",_xlpm.MacVal,_xlpm.WinVal&lt;&gt;"",_xlpm.WinVal,_xlpm.CSVVal&lt;&gt;"",_xlpm.CSVVal)),""))</f>
        <v/>
      </c>
      <c r="D721" s="41" t="str" cm="1">
        <f t="array" ref="D721">IF(($Y721+$Z721+$AA721+$AD721)=0,"",IFERROR(_xlfn.LET(_xlpm.CSVVal,IF($Y721=0,"",INDEX(CSV!C$2:C$510,$Y721)),_xlpm.MacVal,IF($Z721=0,"",INDEX(Output_Mac!D$2:D$500,$Z721)),_xlpm.WinVal,IF($AD721=0,"",INDEX(Output_Win!D$2:D$243,$AD721)),_xlpm.MyAuditVal,IF($AA721=0,"",INDEX(My_Audit!C$2:C$456,$AA721)),_xlfn.IFS(_xlpm.MyAuditVal&lt;&gt;"",_xlpm.MyAuditVal,_xlpm.MacVal&lt;&gt;"",_xlpm.MacVal,_xlpm.WinVal&lt;&gt;"",_xlpm.WinVal,_xlpm.CSVVal&lt;&gt;"",_xlpm.CSVVal)),""))</f>
        <v/>
      </c>
      <c r="E721" s="41" t="str" cm="1">
        <f t="array" ref="E721">IF(($Y721+$Z721+$AA721+$AD721)=0,"",IFERROR(_xlfn.LET(_xlpm.CSVVal,IF($Y721=0,"",INDEX(CSV!E$2:E$510,$Y721)),_xlpm.MacVal,IF($Z721=0,"",INDEX(Output_Mac!C$2:C$500,$Z721)),_xlpm.WinVal,IF($AD721=0,"",INDEX(Output_Win!C$2:C$243,$AD721)),_xlpm.MyAuditVal,IF($AA721=0,"",INDEX(My_Audit!D$2:D$456,$AA721)),_xlfn.IFS(_xlpm.MyAuditVal&lt;&gt;"",_xlpm.MyAuditVal,_xlpm.MacVal&lt;&gt;"",_xlpm.MacVal,_xlpm.WinVal&lt;&gt;"",_xlpm.WinVal,_xlpm.CSVVal&lt;&gt;"",_xlpm.CSVVal)),""))</f>
        <v/>
      </c>
      <c r="F721" s="41" t="str" cm="1">
        <f t="array" ref="F721">IF(($Y721+$Z721+$AA721+$AD721)=0,"",IFERROR(_xlfn.LET(_xlpm.CSVVal,IF($Y721=0,"",INDEX(CSV!F$2:F$510,$Y721)),_xlpm.MacVal,IF($Z721=0,"",INDEX(Output_Mac!E$2:E$500,$Z721)),_xlpm.WinVal,IF($AD721=0,"",INDEX(Output_Win!E$2:E$243,$AD721)),_xlpm.MyAuditVal,IF($AA721=0,"",INDEX(My_Audit!E$2:E$456,$AA721)),_xlfn.IFS(_xlpm.MyAuditVal&lt;&gt;"",_xlpm.MyAuditVal,_xlpm.MacVal&lt;&gt;"",_xlpm.MacVal,_xlpm.WinVal&lt;&gt;"",_xlpm.WinVal,_xlpm.CSVVal&lt;&gt;"",PROPER(_xlpm.CSVVal))),""))</f>
        <v/>
      </c>
      <c r="G721" s="41" t="str" cm="1">
        <f t="array" ref="G721">IF(($Y721+$Z721+$AA721+$AD721)=0,"",IFERROR(_xlfn.LET(_xlpm.CSVVal,IF($Y721=0,"",INDEX(CSV!G$2:G$510,$Y721)),_xlpm.MacVal,IF($Z721=0,"",INDEX(Output_Mac!G$2:G$500,$Z721)),_xlpm.WinVal,IF($AD721=0,"",INDEX(Output_Win!G$2:G$243,$AD721)),_xlpm.MyAuditVal,IF($AA721=0,"",INDEX(My_Audit!F$2:F$456,$AA721)),_xlfn.IFS(_xlpm.MyAuditVal&lt;&gt;"",_xlpm.MyAuditVal,_xlpm.MacVal&lt;&gt;"",_xlpm.MacVal,_xlpm.WinVal&lt;&gt;"",_xlpm.WinVal,_xlpm.CSVVal&lt;&gt;"",_xlpm.CSVVal)),""))</f>
        <v/>
      </c>
      <c r="H721" s="41" t="str" cm="1">
        <f t="array" ref="H721">IF($Z721&gt;0,INDEX(Output_Mac!H$2:H$500,$Z721),IF($AD721&gt;0,INDEX(Output_Win!H$2:H$243,$AD721),IF($AA721&gt;0,_xlfn.LET(_xlpm.MyAuditVal,INDEX(My_Audit!G$2:G$456,$AA721),IF(_xlpm.MyAuditVal=0,"",_xlpm.MyAuditVal)),"")))</f>
        <v/>
      </c>
      <c r="I721" s="41" t="str" cm="1">
        <f t="array" ref="I721">IF(($Y721+$Z721+$AA721+$AD721)=0,"",IFERROR(_xlfn.LET(_xlpm.CSVVal,IF($Y721=0,"",INDEX(CSV!H$2:H$510,$Y721)),_xlpm.MacVal,IF($Z721=0,"",INDEX(Output_Mac!I$2:I$500,$Z721)),_xlpm.WinVal,IF($AD721=0,"",INDEX(Output_Win!I$2:I$243,$AD721)),_xlpm.MyAuditVal,IF($AA721=0,"",INDEX(My_Audit!H$2:H$456,$AA721)),_xlfn.IFS(_xlpm.MyAuditVal&lt;&gt;"",_xlpm.MyAuditVal,_xlpm.MacVal&lt;&gt;"",_xlpm.MacVal,_xlpm.WinVal&lt;&gt;"",_xlpm.WinVal,_xlpm.CSVVal&lt;&gt;"",_xlpm.CSVVal)),""))</f>
        <v/>
      </c>
      <c r="J721" s="41" t="str" cm="1">
        <f t="array" ref="J721">IF(($Y721+$Z721+$AA721+$AD721)=0,"",IFERROR(_xlfn.LET(_xlpm.CSVVal,IF($Y721=0,"",INDEX(CSV!J$2:J$510,$Y721)),_xlpm.MacVal,IF($Z721=0,"",INDEX(Output_Mac!J$2:J$500,$Z721)),_xlpm.WinVal,IF($AD721=0,"",INDEX(Output_Win!J$2:J$243,$AD721)),_xlpm.MyAuditVal,IF($AA721=0,"",INDEX(My_Audit!I$2:I$456,$AA721)),_xlfn.IFS(_xlpm.MyAuditVal&lt;&gt;"",_xlpm.MyAuditVal,_xlpm.MacVal&lt;&gt;"",_xlpm.MacVal,_xlpm.WinVal&lt;&gt;"",_xlpm.WinVal,_xlpm.CSVVal&lt;&gt;"",_xlpm.CSVVal)),""))</f>
        <v/>
      </c>
      <c r="K721" s="41" t="str" cm="1">
        <f t="array" ref="K721">IF(($Y721+$Z721+$AA721+$AD721)=0,"",IFERROR(_xlfn.LET(_xlpm.CSVVal,IF($Y721=0,"",INDEX(CSV!N$2:N$510,$Y721)),_xlpm.MacVal,IF($Z721=0,"",INDEX(Output_Mac!L$2:L$500,$Z721)),_xlpm.WinVal,IF($AD721=0,"",INDEX(Output_Win!L$2:L$243,$AD721)),_xlpm.MyAuditVal,IF($AA721=0,"",INDEX(My_Audit!J$2:J$456,$AA721)),_xlfn.IFS(_xlpm.MyAuditVal&lt;&gt;"",_xlpm.MyAuditVal,_xlpm.MacVal&lt;&gt;"",_xlpm.MacVal,_xlpm.WinVal&lt;&gt;"",_xlpm.WinVal,_xlpm.CSVVal&lt;&gt;"",_xlpm.CSVVal)),""))</f>
        <v/>
      </c>
      <c r="L721" s="41" t="str" cm="1">
        <f t="array" ref="L721">IF(($Y721+$Z721+$AA721+$AD721)=0,"",IFERROR(_xlfn.LET(_xlpm.CSVVal,IF($Y721=0,"",INDEX(CSV!Q$2:Q$510,$Y721)),_xlpm.MacVal,IF($Z721=0,"",INDEX(Output_Mac!M$2:M$500,$Z721)),_xlpm.WinVal,IF($AD721=0,"",INDEX(Output_Win!M$2:M$243,$AD721)),_xlpm.MyAuditVal,IF($AA721=0,"",INDEX(My_Audit!K$2:K$456,$AA721)),_xlfn.IFS(_xlpm.MyAuditVal&lt;&gt;"",_xlpm.MyAuditVal,_xlpm.MacVal&lt;&gt;"",_xlpm.MacVal,_xlpm.WinVal&lt;&gt;"",_xlpm.WinVal,_xlpm.CSVVal&lt;&gt;"",_xlpm.CSVVal)),""))</f>
        <v/>
      </c>
      <c r="M721" s="41" t="str" cm="1">
        <f t="array" ref="M721">IF(($Y721+$Z721+$AA721+$AD721)=0,"",ExpandDiagCodes(_xlfn.TEXTJOIN(", ",TRUE,IF($AA721=0,"",INDEX(My_Audit!N$2:N$456,$AA721)),IF($Z721=0,"",INDEX(Output_Mac!S$2:S$500,$Z721)),IF($AD721=0,"",INDEX(Output_Win!S$2:S$243,$AD721)),IF($Y721=0,"",INDEX(CSV!AE$2:AE$510,$Y721)))))</f>
        <v/>
      </c>
      <c r="N721" s="41" t="str" cm="1">
        <f t="array" ref="N721">IF(($Y721+$Z721+$AA721+$AD721)=0,"",IFERROR(_xlfn.LET(_xlpm.CSVVal,IF($Y721=0,"",INDEX(CSV!AG$2:AG$510,$Y721)),_xlpm.MacVal,IF($Z721=0,"",INDEX(Output_Mac!T$2:T$500,$Z721)),_xlpm.WinVal,IF($AD721=0,"",INDEX(Output_Win!T$2:T$243,$AD721)),_xlpm.MyAuditVal,IF($AA721=0,"",INDEX(My_Audit!O$2:O$456,$AA721)),_xlfn.IFS(_xlpm.MyAuditVal&lt;&gt;"",_xlpm.MyAuditVal,_xlpm.MacVal&lt;&gt;"",_xlpm.MacVal,_xlpm.WinVal&lt;&gt;"",_xlpm.WinVal,_xlpm.CSVVal&lt;&gt;"",_xlpm.CSVVal)),""))</f>
        <v/>
      </c>
      <c r="O721" s="40" t="str" cm="1">
        <f t="array" ref="O721">IF($AB721=0,"",INDEX(My_Audit!P$2:P$456,$AB721))&amp;""</f>
        <v/>
      </c>
      <c r="P721" s="40"/>
      <c r="Q721" s="41" t="str">
        <f>IF(LEFT(N721,4)="Pass","Nist SP 800-88",My_Audit!R721)&amp;""</f>
        <v/>
      </c>
      <c r="R721" s="40"/>
      <c r="S721" s="40"/>
      <c r="T721" s="41" t="str" cm="1">
        <f t="array" ref="T721">IF($AC721=0,"",INDEX(Models!J$2:J$605,$AC721))</f>
        <v/>
      </c>
      <c r="U721" s="40"/>
      <c r="V721" s="40"/>
      <c r="W721" s="79" t="str" cm="1">
        <f t="array" ref="W721">IF(($Z721+$AA721+$AD721)=0,"",ExpandDiagCodes(_xlfn.TEXTJOIN(", ",TRUE,IF($AA721=0,"",INDEX(My_Audit!L$2:L$456,$AA721)),IF($Z721=0,"",INDEX(Output_Mac!AA$2:AA$500,$Z721)),IF($AD721=0,"",INDEX(Output_Win!AA$2:AA$243,$AD721)))))</f>
        <v/>
      </c>
      <c r="Y721" s="80">
        <f>IFERROR(MATCH($A721,CSV!$A$2:$A$510,0),0)</f>
        <v>0</v>
      </c>
      <c r="Z721" s="80">
        <f>IFERROR(MATCH($A721,Output_Mac!$A$2:$A$500,0),0)</f>
        <v>0</v>
      </c>
      <c r="AA721" s="80">
        <f>IFERROR(MATCH($A721,My_Audit!$A$2:$A$456,0),0)</f>
        <v>0</v>
      </c>
      <c r="AB721" s="80">
        <f>IFERROR(MATCH($C721,My_Audit!$B$2:$B$456,0),0)</f>
        <v>0</v>
      </c>
      <c r="AC721" s="80">
        <f>IFERROR(MATCH($E721,Models!$I$2:$I$605,0),0)</f>
        <v>0</v>
      </c>
      <c r="AD721" s="80">
        <f>IFERROR(MATCH($A721,Output_Win!$A$2:$A$243,0),0)</f>
        <v>0</v>
      </c>
    </row>
    <row r="722" spans="1:30">
      <c r="A722" s="40" t="str">
        <f>_xlfn.TEXTJOIN("",TRUE,Input!$A$4,TEXT(ROW(My_Audit!A721)+Input!$A$8-1,"00"))</f>
        <v>W5109</v>
      </c>
      <c r="B722" s="40" t="str">
        <f>_xlfn.TEXTJOIN("-",TRUE,"ITD",Input!$A$2,A722)</f>
        <v>ITD-SHR11749-W5109</v>
      </c>
      <c r="C722" s="41" t="str" cm="1">
        <f t="array" ref="C722">IF(($Y722+$Z722+$AA722+$AD722)=0,"",IFERROR(_xlfn.LET(_xlpm.CSVVal,IF($Y722=0,"",INDEX(CSV!B$2:B$510,$Y722)),_xlpm.MacVal,IF($Z722=0,"",INDEX(Output_Mac!B$2:B$500,$Z722)),_xlpm.WinVal,IF($AD722=0,"",INDEX(Output_Win!B$2:B$243,$AD722)),_xlpm.MyAuditVal,IF($AA722=0,"",INDEX(My_Audit!B$2:B$456,$AA722)),_xlfn.IFS(_xlpm.MyAuditVal&lt;&gt;"",_xlpm.MyAuditVal,_xlpm.MacVal&lt;&gt;"",_xlpm.MacVal,_xlpm.WinVal&lt;&gt;"",_xlpm.WinVal,_xlpm.CSVVal&lt;&gt;"",_xlpm.CSVVal)),""))</f>
        <v/>
      </c>
      <c r="D722" s="41" t="str" cm="1">
        <f t="array" ref="D722">IF(($Y722+$Z722+$AA722+$AD722)=0,"",IFERROR(_xlfn.LET(_xlpm.CSVVal,IF($Y722=0,"",INDEX(CSV!C$2:C$510,$Y722)),_xlpm.MacVal,IF($Z722=0,"",INDEX(Output_Mac!D$2:D$500,$Z722)),_xlpm.WinVal,IF($AD722=0,"",INDEX(Output_Win!D$2:D$243,$AD722)),_xlpm.MyAuditVal,IF($AA722=0,"",INDEX(My_Audit!C$2:C$456,$AA722)),_xlfn.IFS(_xlpm.MyAuditVal&lt;&gt;"",_xlpm.MyAuditVal,_xlpm.MacVal&lt;&gt;"",_xlpm.MacVal,_xlpm.WinVal&lt;&gt;"",_xlpm.WinVal,_xlpm.CSVVal&lt;&gt;"",_xlpm.CSVVal)),""))</f>
        <v/>
      </c>
      <c r="E722" s="41" t="str" cm="1">
        <f t="array" ref="E722">IF(($Y722+$Z722+$AA722+$AD722)=0,"",IFERROR(_xlfn.LET(_xlpm.CSVVal,IF($Y722=0,"",INDEX(CSV!E$2:E$510,$Y722)),_xlpm.MacVal,IF($Z722=0,"",INDEX(Output_Mac!C$2:C$500,$Z722)),_xlpm.WinVal,IF($AD722=0,"",INDEX(Output_Win!C$2:C$243,$AD722)),_xlpm.MyAuditVal,IF($AA722=0,"",INDEX(My_Audit!D$2:D$456,$AA722)),_xlfn.IFS(_xlpm.MyAuditVal&lt;&gt;"",_xlpm.MyAuditVal,_xlpm.MacVal&lt;&gt;"",_xlpm.MacVal,_xlpm.WinVal&lt;&gt;"",_xlpm.WinVal,_xlpm.CSVVal&lt;&gt;"",_xlpm.CSVVal)),""))</f>
        <v/>
      </c>
      <c r="F722" s="41" t="str" cm="1">
        <f t="array" ref="F722">IF(($Y722+$Z722+$AA722+$AD722)=0,"",IFERROR(_xlfn.LET(_xlpm.CSVVal,IF($Y722=0,"",INDEX(CSV!F$2:F$510,$Y722)),_xlpm.MacVal,IF($Z722=0,"",INDEX(Output_Mac!E$2:E$500,$Z722)),_xlpm.WinVal,IF($AD722=0,"",INDEX(Output_Win!E$2:E$243,$AD722)),_xlpm.MyAuditVal,IF($AA722=0,"",INDEX(My_Audit!E$2:E$456,$AA722)),_xlfn.IFS(_xlpm.MyAuditVal&lt;&gt;"",_xlpm.MyAuditVal,_xlpm.MacVal&lt;&gt;"",_xlpm.MacVal,_xlpm.WinVal&lt;&gt;"",_xlpm.WinVal,_xlpm.CSVVal&lt;&gt;"",PROPER(_xlpm.CSVVal))),""))</f>
        <v/>
      </c>
      <c r="G722" s="41" t="str" cm="1">
        <f t="array" ref="G722">IF(($Y722+$Z722+$AA722+$AD722)=0,"",IFERROR(_xlfn.LET(_xlpm.CSVVal,IF($Y722=0,"",INDEX(CSV!G$2:G$510,$Y722)),_xlpm.MacVal,IF($Z722=0,"",INDEX(Output_Mac!G$2:G$500,$Z722)),_xlpm.WinVal,IF($AD722=0,"",INDEX(Output_Win!G$2:G$243,$AD722)),_xlpm.MyAuditVal,IF($AA722=0,"",INDEX(My_Audit!F$2:F$456,$AA722)),_xlfn.IFS(_xlpm.MyAuditVal&lt;&gt;"",_xlpm.MyAuditVal,_xlpm.MacVal&lt;&gt;"",_xlpm.MacVal,_xlpm.WinVal&lt;&gt;"",_xlpm.WinVal,_xlpm.CSVVal&lt;&gt;"",_xlpm.CSVVal)),""))</f>
        <v/>
      </c>
      <c r="H722" s="41" t="str" cm="1">
        <f t="array" ref="H722">IF($Z722&gt;0,INDEX(Output_Mac!H$2:H$500,$Z722),IF($AD722&gt;0,INDEX(Output_Win!H$2:H$243,$AD722),IF($AA722&gt;0,_xlfn.LET(_xlpm.MyAuditVal,INDEX(My_Audit!G$2:G$456,$AA722),IF(_xlpm.MyAuditVal=0,"",_xlpm.MyAuditVal)),"")))</f>
        <v/>
      </c>
      <c r="I722" s="41" t="str" cm="1">
        <f t="array" ref="I722">IF(($Y722+$Z722+$AA722+$AD722)=0,"",IFERROR(_xlfn.LET(_xlpm.CSVVal,IF($Y722=0,"",INDEX(CSV!H$2:H$510,$Y722)),_xlpm.MacVal,IF($Z722=0,"",INDEX(Output_Mac!I$2:I$500,$Z722)),_xlpm.WinVal,IF($AD722=0,"",INDEX(Output_Win!I$2:I$243,$AD722)),_xlpm.MyAuditVal,IF($AA722=0,"",INDEX(My_Audit!H$2:H$456,$AA722)),_xlfn.IFS(_xlpm.MyAuditVal&lt;&gt;"",_xlpm.MyAuditVal,_xlpm.MacVal&lt;&gt;"",_xlpm.MacVal,_xlpm.WinVal&lt;&gt;"",_xlpm.WinVal,_xlpm.CSVVal&lt;&gt;"",_xlpm.CSVVal)),""))</f>
        <v/>
      </c>
      <c r="J722" s="41" t="str" cm="1">
        <f t="array" ref="J722">IF(($Y722+$Z722+$AA722+$AD722)=0,"",IFERROR(_xlfn.LET(_xlpm.CSVVal,IF($Y722=0,"",INDEX(CSV!J$2:J$510,$Y722)),_xlpm.MacVal,IF($Z722=0,"",INDEX(Output_Mac!J$2:J$500,$Z722)),_xlpm.WinVal,IF($AD722=0,"",INDEX(Output_Win!J$2:J$243,$AD722)),_xlpm.MyAuditVal,IF($AA722=0,"",INDEX(My_Audit!I$2:I$456,$AA722)),_xlfn.IFS(_xlpm.MyAuditVal&lt;&gt;"",_xlpm.MyAuditVal,_xlpm.MacVal&lt;&gt;"",_xlpm.MacVal,_xlpm.WinVal&lt;&gt;"",_xlpm.WinVal,_xlpm.CSVVal&lt;&gt;"",_xlpm.CSVVal)),""))</f>
        <v/>
      </c>
      <c r="K722" s="41" t="str" cm="1">
        <f t="array" ref="K722">IF(($Y722+$Z722+$AA722+$AD722)=0,"",IFERROR(_xlfn.LET(_xlpm.CSVVal,IF($Y722=0,"",INDEX(CSV!N$2:N$510,$Y722)),_xlpm.MacVal,IF($Z722=0,"",INDEX(Output_Mac!L$2:L$500,$Z722)),_xlpm.WinVal,IF($AD722=0,"",INDEX(Output_Win!L$2:L$243,$AD722)),_xlpm.MyAuditVal,IF($AA722=0,"",INDEX(My_Audit!J$2:J$456,$AA722)),_xlfn.IFS(_xlpm.MyAuditVal&lt;&gt;"",_xlpm.MyAuditVal,_xlpm.MacVal&lt;&gt;"",_xlpm.MacVal,_xlpm.WinVal&lt;&gt;"",_xlpm.WinVal,_xlpm.CSVVal&lt;&gt;"",_xlpm.CSVVal)),""))</f>
        <v/>
      </c>
      <c r="L722" s="41" t="str" cm="1">
        <f t="array" ref="L722">IF(($Y722+$Z722+$AA722+$AD722)=0,"",IFERROR(_xlfn.LET(_xlpm.CSVVal,IF($Y722=0,"",INDEX(CSV!Q$2:Q$510,$Y722)),_xlpm.MacVal,IF($Z722=0,"",INDEX(Output_Mac!M$2:M$500,$Z722)),_xlpm.WinVal,IF($AD722=0,"",INDEX(Output_Win!M$2:M$243,$AD722)),_xlpm.MyAuditVal,IF($AA722=0,"",INDEX(My_Audit!K$2:K$456,$AA722)),_xlfn.IFS(_xlpm.MyAuditVal&lt;&gt;"",_xlpm.MyAuditVal,_xlpm.MacVal&lt;&gt;"",_xlpm.MacVal,_xlpm.WinVal&lt;&gt;"",_xlpm.WinVal,_xlpm.CSVVal&lt;&gt;"",_xlpm.CSVVal)),""))</f>
        <v/>
      </c>
      <c r="M722" s="41" t="str" cm="1">
        <f t="array" ref="M722">IF(($Y722+$Z722+$AA722+$AD722)=0,"",ExpandDiagCodes(_xlfn.TEXTJOIN(", ",TRUE,IF($AA722=0,"",INDEX(My_Audit!N$2:N$456,$AA722)),IF($Z722=0,"",INDEX(Output_Mac!S$2:S$500,$Z722)),IF($AD722=0,"",INDEX(Output_Win!S$2:S$243,$AD722)),IF($Y722=0,"",INDEX(CSV!AE$2:AE$510,$Y722)))))</f>
        <v/>
      </c>
      <c r="N722" s="41" t="str" cm="1">
        <f t="array" ref="N722">IF(($Y722+$Z722+$AA722+$AD722)=0,"",IFERROR(_xlfn.LET(_xlpm.CSVVal,IF($Y722=0,"",INDEX(CSV!AG$2:AG$510,$Y722)),_xlpm.MacVal,IF($Z722=0,"",INDEX(Output_Mac!T$2:T$500,$Z722)),_xlpm.WinVal,IF($AD722=0,"",INDEX(Output_Win!T$2:T$243,$AD722)),_xlpm.MyAuditVal,IF($AA722=0,"",INDEX(My_Audit!O$2:O$456,$AA722)),_xlfn.IFS(_xlpm.MyAuditVal&lt;&gt;"",_xlpm.MyAuditVal,_xlpm.MacVal&lt;&gt;"",_xlpm.MacVal,_xlpm.WinVal&lt;&gt;"",_xlpm.WinVal,_xlpm.CSVVal&lt;&gt;"",_xlpm.CSVVal)),""))</f>
        <v/>
      </c>
      <c r="O722" s="40" t="str" cm="1">
        <f t="array" ref="O722">IF($AB722=0,"",INDEX(My_Audit!P$2:P$456,$AB722))&amp;""</f>
        <v/>
      </c>
      <c r="P722" s="40"/>
      <c r="Q722" s="41" t="str">
        <f>IF(LEFT(N722,4)="Pass","Nist SP 800-88",My_Audit!R722)&amp;""</f>
        <v/>
      </c>
      <c r="R722" s="40"/>
      <c r="S722" s="40"/>
      <c r="T722" s="41" t="str" cm="1">
        <f t="array" ref="T722">IF($AC722=0,"",INDEX(Models!J$2:J$605,$AC722))</f>
        <v/>
      </c>
      <c r="U722" s="40"/>
      <c r="V722" s="40"/>
      <c r="W722" s="79" t="str" cm="1">
        <f t="array" ref="W722">IF(($Z722+$AA722+$AD722)=0,"",ExpandDiagCodes(_xlfn.TEXTJOIN(", ",TRUE,IF($AA722=0,"",INDEX(My_Audit!L$2:L$456,$AA722)),IF($Z722=0,"",INDEX(Output_Mac!AA$2:AA$500,$Z722)),IF($AD722=0,"",INDEX(Output_Win!AA$2:AA$243,$AD722)))))</f>
        <v/>
      </c>
      <c r="Y722" s="80">
        <f>IFERROR(MATCH($A722,CSV!$A$2:$A$510,0),0)</f>
        <v>0</v>
      </c>
      <c r="Z722" s="80">
        <f>IFERROR(MATCH($A722,Output_Mac!$A$2:$A$500,0),0)</f>
        <v>0</v>
      </c>
      <c r="AA722" s="80">
        <f>IFERROR(MATCH($A722,My_Audit!$A$2:$A$456,0),0)</f>
        <v>0</v>
      </c>
      <c r="AB722" s="80">
        <f>IFERROR(MATCH($C722,My_Audit!$B$2:$B$456,0),0)</f>
        <v>0</v>
      </c>
      <c r="AC722" s="80">
        <f>IFERROR(MATCH($E722,Models!$I$2:$I$605,0),0)</f>
        <v>0</v>
      </c>
      <c r="AD722" s="80">
        <f>IFERROR(MATCH($A722,Output_Win!$A$2:$A$243,0),0)</f>
        <v>0</v>
      </c>
    </row>
    <row r="723" spans="1:30">
      <c r="A723" s="40" t="str">
        <f>_xlfn.TEXTJOIN("",TRUE,Input!$A$4,TEXT(ROW(My_Audit!A722)+Input!$A$8-1,"00"))</f>
        <v>W5110</v>
      </c>
      <c r="B723" s="40" t="str">
        <f>_xlfn.TEXTJOIN("-",TRUE,"ITD",Input!$A$2,A723)</f>
        <v>ITD-SHR11749-W5110</v>
      </c>
      <c r="C723" s="41" t="str" cm="1">
        <f t="array" ref="C723">IF(($Y723+$Z723+$AA723+$AD723)=0,"",IFERROR(_xlfn.LET(_xlpm.CSVVal,IF($Y723=0,"",INDEX(CSV!B$2:B$510,$Y723)),_xlpm.MacVal,IF($Z723=0,"",INDEX(Output_Mac!B$2:B$500,$Z723)),_xlpm.WinVal,IF($AD723=0,"",INDEX(Output_Win!B$2:B$243,$AD723)),_xlpm.MyAuditVal,IF($AA723=0,"",INDEX(My_Audit!B$2:B$456,$AA723)),_xlfn.IFS(_xlpm.MyAuditVal&lt;&gt;"",_xlpm.MyAuditVal,_xlpm.MacVal&lt;&gt;"",_xlpm.MacVal,_xlpm.WinVal&lt;&gt;"",_xlpm.WinVal,_xlpm.CSVVal&lt;&gt;"",_xlpm.CSVVal)),""))</f>
        <v/>
      </c>
      <c r="D723" s="41" t="str" cm="1">
        <f t="array" ref="D723">IF(($Y723+$Z723+$AA723+$AD723)=0,"",IFERROR(_xlfn.LET(_xlpm.CSVVal,IF($Y723=0,"",INDEX(CSV!C$2:C$510,$Y723)),_xlpm.MacVal,IF($Z723=0,"",INDEX(Output_Mac!D$2:D$500,$Z723)),_xlpm.WinVal,IF($AD723=0,"",INDEX(Output_Win!D$2:D$243,$AD723)),_xlpm.MyAuditVal,IF($AA723=0,"",INDEX(My_Audit!C$2:C$456,$AA723)),_xlfn.IFS(_xlpm.MyAuditVal&lt;&gt;"",_xlpm.MyAuditVal,_xlpm.MacVal&lt;&gt;"",_xlpm.MacVal,_xlpm.WinVal&lt;&gt;"",_xlpm.WinVal,_xlpm.CSVVal&lt;&gt;"",_xlpm.CSVVal)),""))</f>
        <v/>
      </c>
      <c r="E723" s="41" t="str" cm="1">
        <f t="array" ref="E723">IF(($Y723+$Z723+$AA723+$AD723)=0,"",IFERROR(_xlfn.LET(_xlpm.CSVVal,IF($Y723=0,"",INDEX(CSV!E$2:E$510,$Y723)),_xlpm.MacVal,IF($Z723=0,"",INDEX(Output_Mac!C$2:C$500,$Z723)),_xlpm.WinVal,IF($AD723=0,"",INDEX(Output_Win!C$2:C$243,$AD723)),_xlpm.MyAuditVal,IF($AA723=0,"",INDEX(My_Audit!D$2:D$456,$AA723)),_xlfn.IFS(_xlpm.MyAuditVal&lt;&gt;"",_xlpm.MyAuditVal,_xlpm.MacVal&lt;&gt;"",_xlpm.MacVal,_xlpm.WinVal&lt;&gt;"",_xlpm.WinVal,_xlpm.CSVVal&lt;&gt;"",_xlpm.CSVVal)),""))</f>
        <v/>
      </c>
      <c r="F723" s="41" t="str" cm="1">
        <f t="array" ref="F723">IF(($Y723+$Z723+$AA723+$AD723)=0,"",IFERROR(_xlfn.LET(_xlpm.CSVVal,IF($Y723=0,"",INDEX(CSV!F$2:F$510,$Y723)),_xlpm.MacVal,IF($Z723=0,"",INDEX(Output_Mac!E$2:E$500,$Z723)),_xlpm.WinVal,IF($AD723=0,"",INDEX(Output_Win!E$2:E$243,$AD723)),_xlpm.MyAuditVal,IF($AA723=0,"",INDEX(My_Audit!E$2:E$456,$AA723)),_xlfn.IFS(_xlpm.MyAuditVal&lt;&gt;"",_xlpm.MyAuditVal,_xlpm.MacVal&lt;&gt;"",_xlpm.MacVal,_xlpm.WinVal&lt;&gt;"",_xlpm.WinVal,_xlpm.CSVVal&lt;&gt;"",PROPER(_xlpm.CSVVal))),""))</f>
        <v/>
      </c>
      <c r="G723" s="41" t="str" cm="1">
        <f t="array" ref="G723">IF(($Y723+$Z723+$AA723+$AD723)=0,"",IFERROR(_xlfn.LET(_xlpm.CSVVal,IF($Y723=0,"",INDEX(CSV!G$2:G$510,$Y723)),_xlpm.MacVal,IF($Z723=0,"",INDEX(Output_Mac!G$2:G$500,$Z723)),_xlpm.WinVal,IF($AD723=0,"",INDEX(Output_Win!G$2:G$243,$AD723)),_xlpm.MyAuditVal,IF($AA723=0,"",INDEX(My_Audit!F$2:F$456,$AA723)),_xlfn.IFS(_xlpm.MyAuditVal&lt;&gt;"",_xlpm.MyAuditVal,_xlpm.MacVal&lt;&gt;"",_xlpm.MacVal,_xlpm.WinVal&lt;&gt;"",_xlpm.WinVal,_xlpm.CSVVal&lt;&gt;"",_xlpm.CSVVal)),""))</f>
        <v/>
      </c>
      <c r="H723" s="41" t="str" cm="1">
        <f t="array" ref="H723">IF($Z723&gt;0,INDEX(Output_Mac!H$2:H$500,$Z723),IF($AD723&gt;0,INDEX(Output_Win!H$2:H$243,$AD723),IF($AA723&gt;0,_xlfn.LET(_xlpm.MyAuditVal,INDEX(My_Audit!G$2:G$456,$AA723),IF(_xlpm.MyAuditVal=0,"",_xlpm.MyAuditVal)),"")))</f>
        <v/>
      </c>
      <c r="I723" s="41" t="str" cm="1">
        <f t="array" ref="I723">IF(($Y723+$Z723+$AA723+$AD723)=0,"",IFERROR(_xlfn.LET(_xlpm.CSVVal,IF($Y723=0,"",INDEX(CSV!H$2:H$510,$Y723)),_xlpm.MacVal,IF($Z723=0,"",INDEX(Output_Mac!I$2:I$500,$Z723)),_xlpm.WinVal,IF($AD723=0,"",INDEX(Output_Win!I$2:I$243,$AD723)),_xlpm.MyAuditVal,IF($AA723=0,"",INDEX(My_Audit!H$2:H$456,$AA723)),_xlfn.IFS(_xlpm.MyAuditVal&lt;&gt;"",_xlpm.MyAuditVal,_xlpm.MacVal&lt;&gt;"",_xlpm.MacVal,_xlpm.WinVal&lt;&gt;"",_xlpm.WinVal,_xlpm.CSVVal&lt;&gt;"",_xlpm.CSVVal)),""))</f>
        <v/>
      </c>
      <c r="J723" s="41" t="str" cm="1">
        <f t="array" ref="J723">IF(($Y723+$Z723+$AA723+$AD723)=0,"",IFERROR(_xlfn.LET(_xlpm.CSVVal,IF($Y723=0,"",INDEX(CSV!J$2:J$510,$Y723)),_xlpm.MacVal,IF($Z723=0,"",INDEX(Output_Mac!J$2:J$500,$Z723)),_xlpm.WinVal,IF($AD723=0,"",INDEX(Output_Win!J$2:J$243,$AD723)),_xlpm.MyAuditVal,IF($AA723=0,"",INDEX(My_Audit!I$2:I$456,$AA723)),_xlfn.IFS(_xlpm.MyAuditVal&lt;&gt;"",_xlpm.MyAuditVal,_xlpm.MacVal&lt;&gt;"",_xlpm.MacVal,_xlpm.WinVal&lt;&gt;"",_xlpm.WinVal,_xlpm.CSVVal&lt;&gt;"",_xlpm.CSVVal)),""))</f>
        <v/>
      </c>
      <c r="K723" s="41" t="str" cm="1">
        <f t="array" ref="K723">IF(($Y723+$Z723+$AA723+$AD723)=0,"",IFERROR(_xlfn.LET(_xlpm.CSVVal,IF($Y723=0,"",INDEX(CSV!N$2:N$510,$Y723)),_xlpm.MacVal,IF($Z723=0,"",INDEX(Output_Mac!L$2:L$500,$Z723)),_xlpm.WinVal,IF($AD723=0,"",INDEX(Output_Win!L$2:L$243,$AD723)),_xlpm.MyAuditVal,IF($AA723=0,"",INDEX(My_Audit!J$2:J$456,$AA723)),_xlfn.IFS(_xlpm.MyAuditVal&lt;&gt;"",_xlpm.MyAuditVal,_xlpm.MacVal&lt;&gt;"",_xlpm.MacVal,_xlpm.WinVal&lt;&gt;"",_xlpm.WinVal,_xlpm.CSVVal&lt;&gt;"",_xlpm.CSVVal)),""))</f>
        <v/>
      </c>
      <c r="L723" s="41" t="str" cm="1">
        <f t="array" ref="L723">IF(($Y723+$Z723+$AA723+$AD723)=0,"",IFERROR(_xlfn.LET(_xlpm.CSVVal,IF($Y723=0,"",INDEX(CSV!Q$2:Q$510,$Y723)),_xlpm.MacVal,IF($Z723=0,"",INDEX(Output_Mac!M$2:M$500,$Z723)),_xlpm.WinVal,IF($AD723=0,"",INDEX(Output_Win!M$2:M$243,$AD723)),_xlpm.MyAuditVal,IF($AA723=0,"",INDEX(My_Audit!K$2:K$456,$AA723)),_xlfn.IFS(_xlpm.MyAuditVal&lt;&gt;"",_xlpm.MyAuditVal,_xlpm.MacVal&lt;&gt;"",_xlpm.MacVal,_xlpm.WinVal&lt;&gt;"",_xlpm.WinVal,_xlpm.CSVVal&lt;&gt;"",_xlpm.CSVVal)),""))</f>
        <v/>
      </c>
      <c r="M723" s="41" t="str" cm="1">
        <f t="array" ref="M723">IF(($Y723+$Z723+$AA723+$AD723)=0,"",ExpandDiagCodes(_xlfn.TEXTJOIN(", ",TRUE,IF($AA723=0,"",INDEX(My_Audit!N$2:N$456,$AA723)),IF($Z723=0,"",INDEX(Output_Mac!S$2:S$500,$Z723)),IF($AD723=0,"",INDEX(Output_Win!S$2:S$243,$AD723)),IF($Y723=0,"",INDEX(CSV!AE$2:AE$510,$Y723)))))</f>
        <v/>
      </c>
      <c r="N723" s="41" t="str" cm="1">
        <f t="array" ref="N723">IF(($Y723+$Z723+$AA723+$AD723)=0,"",IFERROR(_xlfn.LET(_xlpm.CSVVal,IF($Y723=0,"",INDEX(CSV!AG$2:AG$510,$Y723)),_xlpm.MacVal,IF($Z723=0,"",INDEX(Output_Mac!T$2:T$500,$Z723)),_xlpm.WinVal,IF($AD723=0,"",INDEX(Output_Win!T$2:T$243,$AD723)),_xlpm.MyAuditVal,IF($AA723=0,"",INDEX(My_Audit!O$2:O$456,$AA723)),_xlfn.IFS(_xlpm.MyAuditVal&lt;&gt;"",_xlpm.MyAuditVal,_xlpm.MacVal&lt;&gt;"",_xlpm.MacVal,_xlpm.WinVal&lt;&gt;"",_xlpm.WinVal,_xlpm.CSVVal&lt;&gt;"",_xlpm.CSVVal)),""))</f>
        <v/>
      </c>
      <c r="O723" s="40" t="str" cm="1">
        <f t="array" ref="O723">IF($AB723=0,"",INDEX(My_Audit!P$2:P$456,$AB723))&amp;""</f>
        <v/>
      </c>
      <c r="P723" s="40"/>
      <c r="Q723" s="41" t="str">
        <f>IF(LEFT(N723,4)="Pass","Nist SP 800-88",My_Audit!R723)&amp;""</f>
        <v/>
      </c>
      <c r="R723" s="40"/>
      <c r="S723" s="40"/>
      <c r="T723" s="41" t="str" cm="1">
        <f t="array" ref="T723">IF($AC723=0,"",INDEX(Models!J$2:J$605,$AC723))</f>
        <v/>
      </c>
      <c r="U723" s="40"/>
      <c r="V723" s="40"/>
      <c r="W723" s="79" t="str" cm="1">
        <f t="array" ref="W723">IF(($Z723+$AA723+$AD723)=0,"",ExpandDiagCodes(_xlfn.TEXTJOIN(", ",TRUE,IF($AA723=0,"",INDEX(My_Audit!L$2:L$456,$AA723)),IF($Z723=0,"",INDEX(Output_Mac!AA$2:AA$500,$Z723)),IF($AD723=0,"",INDEX(Output_Win!AA$2:AA$243,$AD723)))))</f>
        <v/>
      </c>
      <c r="Y723" s="80">
        <f>IFERROR(MATCH($A723,CSV!$A$2:$A$510,0),0)</f>
        <v>0</v>
      </c>
      <c r="Z723" s="80">
        <f>IFERROR(MATCH($A723,Output_Mac!$A$2:$A$500,0),0)</f>
        <v>0</v>
      </c>
      <c r="AA723" s="80">
        <f>IFERROR(MATCH($A723,My_Audit!$A$2:$A$456,0),0)</f>
        <v>0</v>
      </c>
      <c r="AB723" s="80">
        <f>IFERROR(MATCH($C723,My_Audit!$B$2:$B$456,0),0)</f>
        <v>0</v>
      </c>
      <c r="AC723" s="80">
        <f>IFERROR(MATCH($E723,Models!$I$2:$I$605,0),0)</f>
        <v>0</v>
      </c>
      <c r="AD723" s="80">
        <f>IFERROR(MATCH($A723,Output_Win!$A$2:$A$243,0),0)</f>
        <v>0</v>
      </c>
    </row>
    <row r="724" spans="1:30">
      <c r="A724" s="40" t="str">
        <f>_xlfn.TEXTJOIN("",TRUE,Input!$A$4,TEXT(ROW(My_Audit!A723)+Input!$A$8-1,"00"))</f>
        <v>W5111</v>
      </c>
      <c r="B724" s="40" t="str">
        <f>_xlfn.TEXTJOIN("-",TRUE,"ITD",Input!$A$2,A724)</f>
        <v>ITD-SHR11749-W5111</v>
      </c>
      <c r="C724" s="41" t="str" cm="1">
        <f t="array" ref="C724">IF(($Y724+$Z724+$AA724+$AD724)=0,"",IFERROR(_xlfn.LET(_xlpm.CSVVal,IF($Y724=0,"",INDEX(CSV!B$2:B$510,$Y724)),_xlpm.MacVal,IF($Z724=0,"",INDEX(Output_Mac!B$2:B$500,$Z724)),_xlpm.WinVal,IF($AD724=0,"",INDEX(Output_Win!B$2:B$243,$AD724)),_xlpm.MyAuditVal,IF($AA724=0,"",INDEX(My_Audit!B$2:B$456,$AA724)),_xlfn.IFS(_xlpm.MyAuditVal&lt;&gt;"",_xlpm.MyAuditVal,_xlpm.MacVal&lt;&gt;"",_xlpm.MacVal,_xlpm.WinVal&lt;&gt;"",_xlpm.WinVal,_xlpm.CSVVal&lt;&gt;"",_xlpm.CSVVal)),""))</f>
        <v/>
      </c>
      <c r="D724" s="41" t="str" cm="1">
        <f t="array" ref="D724">IF(($Y724+$Z724+$AA724+$AD724)=0,"",IFERROR(_xlfn.LET(_xlpm.CSVVal,IF($Y724=0,"",INDEX(CSV!C$2:C$510,$Y724)),_xlpm.MacVal,IF($Z724=0,"",INDEX(Output_Mac!D$2:D$500,$Z724)),_xlpm.WinVal,IF($AD724=0,"",INDEX(Output_Win!D$2:D$243,$AD724)),_xlpm.MyAuditVal,IF($AA724=0,"",INDEX(My_Audit!C$2:C$456,$AA724)),_xlfn.IFS(_xlpm.MyAuditVal&lt;&gt;"",_xlpm.MyAuditVal,_xlpm.MacVal&lt;&gt;"",_xlpm.MacVal,_xlpm.WinVal&lt;&gt;"",_xlpm.WinVal,_xlpm.CSVVal&lt;&gt;"",_xlpm.CSVVal)),""))</f>
        <v/>
      </c>
      <c r="E724" s="41" t="str" cm="1">
        <f t="array" ref="E724">IF(($Y724+$Z724+$AA724+$AD724)=0,"",IFERROR(_xlfn.LET(_xlpm.CSVVal,IF($Y724=0,"",INDEX(CSV!E$2:E$510,$Y724)),_xlpm.MacVal,IF($Z724=0,"",INDEX(Output_Mac!C$2:C$500,$Z724)),_xlpm.WinVal,IF($AD724=0,"",INDEX(Output_Win!C$2:C$243,$AD724)),_xlpm.MyAuditVal,IF($AA724=0,"",INDEX(My_Audit!D$2:D$456,$AA724)),_xlfn.IFS(_xlpm.MyAuditVal&lt;&gt;"",_xlpm.MyAuditVal,_xlpm.MacVal&lt;&gt;"",_xlpm.MacVal,_xlpm.WinVal&lt;&gt;"",_xlpm.WinVal,_xlpm.CSVVal&lt;&gt;"",_xlpm.CSVVal)),""))</f>
        <v/>
      </c>
      <c r="F724" s="41" t="str" cm="1">
        <f t="array" ref="F724">IF(($Y724+$Z724+$AA724+$AD724)=0,"",IFERROR(_xlfn.LET(_xlpm.CSVVal,IF($Y724=0,"",INDEX(CSV!F$2:F$510,$Y724)),_xlpm.MacVal,IF($Z724=0,"",INDEX(Output_Mac!E$2:E$500,$Z724)),_xlpm.WinVal,IF($AD724=0,"",INDEX(Output_Win!E$2:E$243,$AD724)),_xlpm.MyAuditVal,IF($AA724=0,"",INDEX(My_Audit!E$2:E$456,$AA724)),_xlfn.IFS(_xlpm.MyAuditVal&lt;&gt;"",_xlpm.MyAuditVal,_xlpm.MacVal&lt;&gt;"",_xlpm.MacVal,_xlpm.WinVal&lt;&gt;"",_xlpm.WinVal,_xlpm.CSVVal&lt;&gt;"",PROPER(_xlpm.CSVVal))),""))</f>
        <v/>
      </c>
      <c r="G724" s="41" t="str" cm="1">
        <f t="array" ref="G724">IF(($Y724+$Z724+$AA724+$AD724)=0,"",IFERROR(_xlfn.LET(_xlpm.CSVVal,IF($Y724=0,"",INDEX(CSV!G$2:G$510,$Y724)),_xlpm.MacVal,IF($Z724=0,"",INDEX(Output_Mac!G$2:G$500,$Z724)),_xlpm.WinVal,IF($AD724=0,"",INDEX(Output_Win!G$2:G$243,$AD724)),_xlpm.MyAuditVal,IF($AA724=0,"",INDEX(My_Audit!F$2:F$456,$AA724)),_xlfn.IFS(_xlpm.MyAuditVal&lt;&gt;"",_xlpm.MyAuditVal,_xlpm.MacVal&lt;&gt;"",_xlpm.MacVal,_xlpm.WinVal&lt;&gt;"",_xlpm.WinVal,_xlpm.CSVVal&lt;&gt;"",_xlpm.CSVVal)),""))</f>
        <v/>
      </c>
      <c r="H724" s="41" t="str" cm="1">
        <f t="array" ref="H724">IF($Z724&gt;0,INDEX(Output_Mac!H$2:H$500,$Z724),IF($AD724&gt;0,INDEX(Output_Win!H$2:H$243,$AD724),IF($AA724&gt;0,_xlfn.LET(_xlpm.MyAuditVal,INDEX(My_Audit!G$2:G$456,$AA724),IF(_xlpm.MyAuditVal=0,"",_xlpm.MyAuditVal)),"")))</f>
        <v/>
      </c>
      <c r="I724" s="41" t="str" cm="1">
        <f t="array" ref="I724">IF(($Y724+$Z724+$AA724+$AD724)=0,"",IFERROR(_xlfn.LET(_xlpm.CSVVal,IF($Y724=0,"",INDEX(CSV!H$2:H$510,$Y724)),_xlpm.MacVal,IF($Z724=0,"",INDEX(Output_Mac!I$2:I$500,$Z724)),_xlpm.WinVal,IF($AD724=0,"",INDEX(Output_Win!I$2:I$243,$AD724)),_xlpm.MyAuditVal,IF($AA724=0,"",INDEX(My_Audit!H$2:H$456,$AA724)),_xlfn.IFS(_xlpm.MyAuditVal&lt;&gt;"",_xlpm.MyAuditVal,_xlpm.MacVal&lt;&gt;"",_xlpm.MacVal,_xlpm.WinVal&lt;&gt;"",_xlpm.WinVal,_xlpm.CSVVal&lt;&gt;"",_xlpm.CSVVal)),""))</f>
        <v/>
      </c>
      <c r="J724" s="41" t="str" cm="1">
        <f t="array" ref="J724">IF(($Y724+$Z724+$AA724+$AD724)=0,"",IFERROR(_xlfn.LET(_xlpm.CSVVal,IF($Y724=0,"",INDEX(CSV!J$2:J$510,$Y724)),_xlpm.MacVal,IF($Z724=0,"",INDEX(Output_Mac!J$2:J$500,$Z724)),_xlpm.WinVal,IF($AD724=0,"",INDEX(Output_Win!J$2:J$243,$AD724)),_xlpm.MyAuditVal,IF($AA724=0,"",INDEX(My_Audit!I$2:I$456,$AA724)),_xlfn.IFS(_xlpm.MyAuditVal&lt;&gt;"",_xlpm.MyAuditVal,_xlpm.MacVal&lt;&gt;"",_xlpm.MacVal,_xlpm.WinVal&lt;&gt;"",_xlpm.WinVal,_xlpm.CSVVal&lt;&gt;"",_xlpm.CSVVal)),""))</f>
        <v/>
      </c>
      <c r="K724" s="41" t="str" cm="1">
        <f t="array" ref="K724">IF(($Y724+$Z724+$AA724+$AD724)=0,"",IFERROR(_xlfn.LET(_xlpm.CSVVal,IF($Y724=0,"",INDEX(CSV!N$2:N$510,$Y724)),_xlpm.MacVal,IF($Z724=0,"",INDEX(Output_Mac!L$2:L$500,$Z724)),_xlpm.WinVal,IF($AD724=0,"",INDEX(Output_Win!L$2:L$243,$AD724)),_xlpm.MyAuditVal,IF($AA724=0,"",INDEX(My_Audit!J$2:J$456,$AA724)),_xlfn.IFS(_xlpm.MyAuditVal&lt;&gt;"",_xlpm.MyAuditVal,_xlpm.MacVal&lt;&gt;"",_xlpm.MacVal,_xlpm.WinVal&lt;&gt;"",_xlpm.WinVal,_xlpm.CSVVal&lt;&gt;"",_xlpm.CSVVal)),""))</f>
        <v/>
      </c>
      <c r="L724" s="41" t="str" cm="1">
        <f t="array" ref="L724">IF(($Y724+$Z724+$AA724+$AD724)=0,"",IFERROR(_xlfn.LET(_xlpm.CSVVal,IF($Y724=0,"",INDEX(CSV!Q$2:Q$510,$Y724)),_xlpm.MacVal,IF($Z724=0,"",INDEX(Output_Mac!M$2:M$500,$Z724)),_xlpm.WinVal,IF($AD724=0,"",INDEX(Output_Win!M$2:M$243,$AD724)),_xlpm.MyAuditVal,IF($AA724=0,"",INDEX(My_Audit!K$2:K$456,$AA724)),_xlfn.IFS(_xlpm.MyAuditVal&lt;&gt;"",_xlpm.MyAuditVal,_xlpm.MacVal&lt;&gt;"",_xlpm.MacVal,_xlpm.WinVal&lt;&gt;"",_xlpm.WinVal,_xlpm.CSVVal&lt;&gt;"",_xlpm.CSVVal)),""))</f>
        <v/>
      </c>
      <c r="M724" s="41" t="str" cm="1">
        <f t="array" ref="M724">IF(($Y724+$Z724+$AA724+$AD724)=0,"",ExpandDiagCodes(_xlfn.TEXTJOIN(", ",TRUE,IF($AA724=0,"",INDEX(My_Audit!N$2:N$456,$AA724)),IF($Z724=0,"",INDEX(Output_Mac!S$2:S$500,$Z724)),IF($AD724=0,"",INDEX(Output_Win!S$2:S$243,$AD724)),IF($Y724=0,"",INDEX(CSV!AE$2:AE$510,$Y724)))))</f>
        <v/>
      </c>
      <c r="N724" s="41" t="str" cm="1">
        <f t="array" ref="N724">IF(($Y724+$Z724+$AA724+$AD724)=0,"",IFERROR(_xlfn.LET(_xlpm.CSVVal,IF($Y724=0,"",INDEX(CSV!AG$2:AG$510,$Y724)),_xlpm.MacVal,IF($Z724=0,"",INDEX(Output_Mac!T$2:T$500,$Z724)),_xlpm.WinVal,IF($AD724=0,"",INDEX(Output_Win!T$2:T$243,$AD724)),_xlpm.MyAuditVal,IF($AA724=0,"",INDEX(My_Audit!O$2:O$456,$AA724)),_xlfn.IFS(_xlpm.MyAuditVal&lt;&gt;"",_xlpm.MyAuditVal,_xlpm.MacVal&lt;&gt;"",_xlpm.MacVal,_xlpm.WinVal&lt;&gt;"",_xlpm.WinVal,_xlpm.CSVVal&lt;&gt;"",_xlpm.CSVVal)),""))</f>
        <v/>
      </c>
      <c r="O724" s="40" t="str" cm="1">
        <f t="array" ref="O724">IF($AB724=0,"",INDEX(My_Audit!P$2:P$456,$AB724))&amp;""</f>
        <v/>
      </c>
      <c r="P724" s="40"/>
      <c r="Q724" s="41" t="str">
        <f>IF(LEFT(N724,4)="Pass","Nist SP 800-88",My_Audit!R724)&amp;""</f>
        <v/>
      </c>
      <c r="R724" s="40"/>
      <c r="S724" s="40"/>
      <c r="T724" s="41" t="str" cm="1">
        <f t="array" ref="T724">IF($AC724=0,"",INDEX(Models!J$2:J$605,$AC724))</f>
        <v/>
      </c>
      <c r="U724" s="40"/>
      <c r="V724" s="40"/>
      <c r="W724" s="79" t="str" cm="1">
        <f t="array" ref="W724">IF(($Z724+$AA724+$AD724)=0,"",ExpandDiagCodes(_xlfn.TEXTJOIN(", ",TRUE,IF($AA724=0,"",INDEX(My_Audit!L$2:L$456,$AA724)),IF($Z724=0,"",INDEX(Output_Mac!AA$2:AA$500,$Z724)),IF($AD724=0,"",INDEX(Output_Win!AA$2:AA$243,$AD724)))))</f>
        <v/>
      </c>
      <c r="Y724" s="80">
        <f>IFERROR(MATCH($A724,CSV!$A$2:$A$510,0),0)</f>
        <v>0</v>
      </c>
      <c r="Z724" s="80">
        <f>IFERROR(MATCH($A724,Output_Mac!$A$2:$A$500,0),0)</f>
        <v>0</v>
      </c>
      <c r="AA724" s="80">
        <f>IFERROR(MATCH($A724,My_Audit!$A$2:$A$456,0),0)</f>
        <v>0</v>
      </c>
      <c r="AB724" s="80">
        <f>IFERROR(MATCH($C724,My_Audit!$B$2:$B$456,0),0)</f>
        <v>0</v>
      </c>
      <c r="AC724" s="80">
        <f>IFERROR(MATCH($E724,Models!$I$2:$I$605,0),0)</f>
        <v>0</v>
      </c>
      <c r="AD724" s="80">
        <f>IFERROR(MATCH($A724,Output_Win!$A$2:$A$243,0),0)</f>
        <v>0</v>
      </c>
    </row>
    <row r="725" spans="1:30">
      <c r="A725" s="40" t="str">
        <f>_xlfn.TEXTJOIN("",TRUE,Input!$A$4,TEXT(ROW(My_Audit!A724)+Input!$A$8-1,"00"))</f>
        <v>W5112</v>
      </c>
      <c r="B725" s="40" t="str">
        <f>_xlfn.TEXTJOIN("-",TRUE,"ITD",Input!$A$2,A725)</f>
        <v>ITD-SHR11749-W5112</v>
      </c>
      <c r="C725" s="41" t="str" cm="1">
        <f t="array" ref="C725">IF(($Y725+$Z725+$AA725+$AD725)=0,"",IFERROR(_xlfn.LET(_xlpm.CSVVal,IF($Y725=0,"",INDEX(CSV!B$2:B$510,$Y725)),_xlpm.MacVal,IF($Z725=0,"",INDEX(Output_Mac!B$2:B$500,$Z725)),_xlpm.WinVal,IF($AD725=0,"",INDEX(Output_Win!B$2:B$243,$AD725)),_xlpm.MyAuditVal,IF($AA725=0,"",INDEX(My_Audit!B$2:B$456,$AA725)),_xlfn.IFS(_xlpm.MyAuditVal&lt;&gt;"",_xlpm.MyAuditVal,_xlpm.MacVal&lt;&gt;"",_xlpm.MacVal,_xlpm.WinVal&lt;&gt;"",_xlpm.WinVal,_xlpm.CSVVal&lt;&gt;"",_xlpm.CSVVal)),""))</f>
        <v/>
      </c>
      <c r="D725" s="41" t="str" cm="1">
        <f t="array" ref="D725">IF(($Y725+$Z725+$AA725+$AD725)=0,"",IFERROR(_xlfn.LET(_xlpm.CSVVal,IF($Y725=0,"",INDEX(CSV!C$2:C$510,$Y725)),_xlpm.MacVal,IF($Z725=0,"",INDEX(Output_Mac!D$2:D$500,$Z725)),_xlpm.WinVal,IF($AD725=0,"",INDEX(Output_Win!D$2:D$243,$AD725)),_xlpm.MyAuditVal,IF($AA725=0,"",INDEX(My_Audit!C$2:C$456,$AA725)),_xlfn.IFS(_xlpm.MyAuditVal&lt;&gt;"",_xlpm.MyAuditVal,_xlpm.MacVal&lt;&gt;"",_xlpm.MacVal,_xlpm.WinVal&lt;&gt;"",_xlpm.WinVal,_xlpm.CSVVal&lt;&gt;"",_xlpm.CSVVal)),""))</f>
        <v/>
      </c>
      <c r="E725" s="41" t="str" cm="1">
        <f t="array" ref="E725">IF(($Y725+$Z725+$AA725+$AD725)=0,"",IFERROR(_xlfn.LET(_xlpm.CSVVal,IF($Y725=0,"",INDEX(CSV!E$2:E$510,$Y725)),_xlpm.MacVal,IF($Z725=0,"",INDEX(Output_Mac!C$2:C$500,$Z725)),_xlpm.WinVal,IF($AD725=0,"",INDEX(Output_Win!C$2:C$243,$AD725)),_xlpm.MyAuditVal,IF($AA725=0,"",INDEX(My_Audit!D$2:D$456,$AA725)),_xlfn.IFS(_xlpm.MyAuditVal&lt;&gt;"",_xlpm.MyAuditVal,_xlpm.MacVal&lt;&gt;"",_xlpm.MacVal,_xlpm.WinVal&lt;&gt;"",_xlpm.WinVal,_xlpm.CSVVal&lt;&gt;"",_xlpm.CSVVal)),""))</f>
        <v/>
      </c>
      <c r="F725" s="41" t="str" cm="1">
        <f t="array" ref="F725">IF(($Y725+$Z725+$AA725+$AD725)=0,"",IFERROR(_xlfn.LET(_xlpm.CSVVal,IF($Y725=0,"",INDEX(CSV!F$2:F$510,$Y725)),_xlpm.MacVal,IF($Z725=0,"",INDEX(Output_Mac!E$2:E$500,$Z725)),_xlpm.WinVal,IF($AD725=0,"",INDEX(Output_Win!E$2:E$243,$AD725)),_xlpm.MyAuditVal,IF($AA725=0,"",INDEX(My_Audit!E$2:E$456,$AA725)),_xlfn.IFS(_xlpm.MyAuditVal&lt;&gt;"",_xlpm.MyAuditVal,_xlpm.MacVal&lt;&gt;"",_xlpm.MacVal,_xlpm.WinVal&lt;&gt;"",_xlpm.WinVal,_xlpm.CSVVal&lt;&gt;"",PROPER(_xlpm.CSVVal))),""))</f>
        <v/>
      </c>
      <c r="G725" s="41" t="str" cm="1">
        <f t="array" ref="G725">IF(($Y725+$Z725+$AA725+$AD725)=0,"",IFERROR(_xlfn.LET(_xlpm.CSVVal,IF($Y725=0,"",INDEX(CSV!G$2:G$510,$Y725)),_xlpm.MacVal,IF($Z725=0,"",INDEX(Output_Mac!G$2:G$500,$Z725)),_xlpm.WinVal,IF($AD725=0,"",INDEX(Output_Win!G$2:G$243,$AD725)),_xlpm.MyAuditVal,IF($AA725=0,"",INDEX(My_Audit!F$2:F$456,$AA725)),_xlfn.IFS(_xlpm.MyAuditVal&lt;&gt;"",_xlpm.MyAuditVal,_xlpm.MacVal&lt;&gt;"",_xlpm.MacVal,_xlpm.WinVal&lt;&gt;"",_xlpm.WinVal,_xlpm.CSVVal&lt;&gt;"",_xlpm.CSVVal)),""))</f>
        <v/>
      </c>
      <c r="H725" s="41" t="str" cm="1">
        <f t="array" ref="H725">IF($Z725&gt;0,INDEX(Output_Mac!H$2:H$500,$Z725),IF($AD725&gt;0,INDEX(Output_Win!H$2:H$243,$AD725),IF($AA725&gt;0,_xlfn.LET(_xlpm.MyAuditVal,INDEX(My_Audit!G$2:G$456,$AA725),IF(_xlpm.MyAuditVal=0,"",_xlpm.MyAuditVal)),"")))</f>
        <v/>
      </c>
      <c r="I725" s="41" t="str" cm="1">
        <f t="array" ref="I725">IF(($Y725+$Z725+$AA725+$AD725)=0,"",IFERROR(_xlfn.LET(_xlpm.CSVVal,IF($Y725=0,"",INDEX(CSV!H$2:H$510,$Y725)),_xlpm.MacVal,IF($Z725=0,"",INDEX(Output_Mac!I$2:I$500,$Z725)),_xlpm.WinVal,IF($AD725=0,"",INDEX(Output_Win!I$2:I$243,$AD725)),_xlpm.MyAuditVal,IF($AA725=0,"",INDEX(My_Audit!H$2:H$456,$AA725)),_xlfn.IFS(_xlpm.MyAuditVal&lt;&gt;"",_xlpm.MyAuditVal,_xlpm.MacVal&lt;&gt;"",_xlpm.MacVal,_xlpm.WinVal&lt;&gt;"",_xlpm.WinVal,_xlpm.CSVVal&lt;&gt;"",_xlpm.CSVVal)),""))</f>
        <v/>
      </c>
      <c r="J725" s="41" t="str" cm="1">
        <f t="array" ref="J725">IF(($Y725+$Z725+$AA725+$AD725)=0,"",IFERROR(_xlfn.LET(_xlpm.CSVVal,IF($Y725=0,"",INDEX(CSV!J$2:J$510,$Y725)),_xlpm.MacVal,IF($Z725=0,"",INDEX(Output_Mac!J$2:J$500,$Z725)),_xlpm.WinVal,IF($AD725=0,"",INDEX(Output_Win!J$2:J$243,$AD725)),_xlpm.MyAuditVal,IF($AA725=0,"",INDEX(My_Audit!I$2:I$456,$AA725)),_xlfn.IFS(_xlpm.MyAuditVal&lt;&gt;"",_xlpm.MyAuditVal,_xlpm.MacVal&lt;&gt;"",_xlpm.MacVal,_xlpm.WinVal&lt;&gt;"",_xlpm.WinVal,_xlpm.CSVVal&lt;&gt;"",_xlpm.CSVVal)),""))</f>
        <v/>
      </c>
      <c r="K725" s="41" t="str" cm="1">
        <f t="array" ref="K725">IF(($Y725+$Z725+$AA725+$AD725)=0,"",IFERROR(_xlfn.LET(_xlpm.CSVVal,IF($Y725=0,"",INDEX(CSV!N$2:N$510,$Y725)),_xlpm.MacVal,IF($Z725=0,"",INDEX(Output_Mac!L$2:L$500,$Z725)),_xlpm.WinVal,IF($AD725=0,"",INDEX(Output_Win!L$2:L$243,$AD725)),_xlpm.MyAuditVal,IF($AA725=0,"",INDEX(My_Audit!J$2:J$456,$AA725)),_xlfn.IFS(_xlpm.MyAuditVal&lt;&gt;"",_xlpm.MyAuditVal,_xlpm.MacVal&lt;&gt;"",_xlpm.MacVal,_xlpm.WinVal&lt;&gt;"",_xlpm.WinVal,_xlpm.CSVVal&lt;&gt;"",_xlpm.CSVVal)),""))</f>
        <v/>
      </c>
      <c r="L725" s="41" t="str" cm="1">
        <f t="array" ref="L725">IF(($Y725+$Z725+$AA725+$AD725)=0,"",IFERROR(_xlfn.LET(_xlpm.CSVVal,IF($Y725=0,"",INDEX(CSV!Q$2:Q$510,$Y725)),_xlpm.MacVal,IF($Z725=0,"",INDEX(Output_Mac!M$2:M$500,$Z725)),_xlpm.WinVal,IF($AD725=0,"",INDEX(Output_Win!M$2:M$243,$AD725)),_xlpm.MyAuditVal,IF($AA725=0,"",INDEX(My_Audit!K$2:K$456,$AA725)),_xlfn.IFS(_xlpm.MyAuditVal&lt;&gt;"",_xlpm.MyAuditVal,_xlpm.MacVal&lt;&gt;"",_xlpm.MacVal,_xlpm.WinVal&lt;&gt;"",_xlpm.WinVal,_xlpm.CSVVal&lt;&gt;"",_xlpm.CSVVal)),""))</f>
        <v/>
      </c>
      <c r="M725" s="41" t="str" cm="1">
        <f t="array" ref="M725">IF(($Y725+$Z725+$AA725+$AD725)=0,"",ExpandDiagCodes(_xlfn.TEXTJOIN(", ",TRUE,IF($AA725=0,"",INDEX(My_Audit!N$2:N$456,$AA725)),IF($Z725=0,"",INDEX(Output_Mac!S$2:S$500,$Z725)),IF($AD725=0,"",INDEX(Output_Win!S$2:S$243,$AD725)),IF($Y725=0,"",INDEX(CSV!AE$2:AE$510,$Y725)))))</f>
        <v/>
      </c>
      <c r="N725" s="41" t="str" cm="1">
        <f t="array" ref="N725">IF(($Y725+$Z725+$AA725+$AD725)=0,"",IFERROR(_xlfn.LET(_xlpm.CSVVal,IF($Y725=0,"",INDEX(CSV!AG$2:AG$510,$Y725)),_xlpm.MacVal,IF($Z725=0,"",INDEX(Output_Mac!T$2:T$500,$Z725)),_xlpm.WinVal,IF($AD725=0,"",INDEX(Output_Win!T$2:T$243,$AD725)),_xlpm.MyAuditVal,IF($AA725=0,"",INDEX(My_Audit!O$2:O$456,$AA725)),_xlfn.IFS(_xlpm.MyAuditVal&lt;&gt;"",_xlpm.MyAuditVal,_xlpm.MacVal&lt;&gt;"",_xlpm.MacVal,_xlpm.WinVal&lt;&gt;"",_xlpm.WinVal,_xlpm.CSVVal&lt;&gt;"",_xlpm.CSVVal)),""))</f>
        <v/>
      </c>
      <c r="O725" s="40" t="str" cm="1">
        <f t="array" ref="O725">IF($AB725=0,"",INDEX(My_Audit!P$2:P$456,$AB725))&amp;""</f>
        <v/>
      </c>
      <c r="P725" s="40"/>
      <c r="Q725" s="41" t="str">
        <f>IF(LEFT(N725,4)="Pass","Nist SP 800-88",My_Audit!R725)&amp;""</f>
        <v/>
      </c>
      <c r="R725" s="40"/>
      <c r="S725" s="40"/>
      <c r="T725" s="41" t="str" cm="1">
        <f t="array" ref="T725">IF($AC725=0,"",INDEX(Models!J$2:J$605,$AC725))</f>
        <v/>
      </c>
      <c r="U725" s="40"/>
      <c r="V725" s="40"/>
      <c r="W725" s="79" t="str" cm="1">
        <f t="array" ref="W725">IF(($Z725+$AA725+$AD725)=0,"",ExpandDiagCodes(_xlfn.TEXTJOIN(", ",TRUE,IF($AA725=0,"",INDEX(My_Audit!L$2:L$456,$AA725)),IF($Z725=0,"",INDEX(Output_Mac!AA$2:AA$500,$Z725)),IF($AD725=0,"",INDEX(Output_Win!AA$2:AA$243,$AD725)))))</f>
        <v/>
      </c>
      <c r="Y725" s="80">
        <f>IFERROR(MATCH($A725,CSV!$A$2:$A$510,0),0)</f>
        <v>0</v>
      </c>
      <c r="Z725" s="80">
        <f>IFERROR(MATCH($A725,Output_Mac!$A$2:$A$500,0),0)</f>
        <v>0</v>
      </c>
      <c r="AA725" s="80">
        <f>IFERROR(MATCH($A725,My_Audit!$A$2:$A$456,0),0)</f>
        <v>0</v>
      </c>
      <c r="AB725" s="80">
        <f>IFERROR(MATCH($C725,My_Audit!$B$2:$B$456,0),0)</f>
        <v>0</v>
      </c>
      <c r="AC725" s="80">
        <f>IFERROR(MATCH($E725,Models!$I$2:$I$605,0),0)</f>
        <v>0</v>
      </c>
      <c r="AD725" s="80">
        <f>IFERROR(MATCH($A725,Output_Win!$A$2:$A$243,0),0)</f>
        <v>0</v>
      </c>
    </row>
    <row r="726" spans="1:30">
      <c r="A726" s="40" t="str">
        <f>_xlfn.TEXTJOIN("",TRUE,Input!$A$4,TEXT(ROW(My_Audit!A725)+Input!$A$8-1,"00"))</f>
        <v>W5113</v>
      </c>
      <c r="B726" s="40" t="str">
        <f>_xlfn.TEXTJOIN("-",TRUE,"ITD",Input!$A$2,A726)</f>
        <v>ITD-SHR11749-W5113</v>
      </c>
      <c r="C726" s="41" t="str" cm="1">
        <f t="array" ref="C726">IF(($Y726+$Z726+$AA726+$AD726)=0,"",IFERROR(_xlfn.LET(_xlpm.CSVVal,IF($Y726=0,"",INDEX(CSV!B$2:B$510,$Y726)),_xlpm.MacVal,IF($Z726=0,"",INDEX(Output_Mac!B$2:B$500,$Z726)),_xlpm.WinVal,IF($AD726=0,"",INDEX(Output_Win!B$2:B$243,$AD726)),_xlpm.MyAuditVal,IF($AA726=0,"",INDEX(My_Audit!B$2:B$456,$AA726)),_xlfn.IFS(_xlpm.MyAuditVal&lt;&gt;"",_xlpm.MyAuditVal,_xlpm.MacVal&lt;&gt;"",_xlpm.MacVal,_xlpm.WinVal&lt;&gt;"",_xlpm.WinVal,_xlpm.CSVVal&lt;&gt;"",_xlpm.CSVVal)),""))</f>
        <v/>
      </c>
      <c r="D726" s="41" t="str" cm="1">
        <f t="array" ref="D726">IF(($Y726+$Z726+$AA726+$AD726)=0,"",IFERROR(_xlfn.LET(_xlpm.CSVVal,IF($Y726=0,"",INDEX(CSV!C$2:C$510,$Y726)),_xlpm.MacVal,IF($Z726=0,"",INDEX(Output_Mac!D$2:D$500,$Z726)),_xlpm.WinVal,IF($AD726=0,"",INDEX(Output_Win!D$2:D$243,$AD726)),_xlpm.MyAuditVal,IF($AA726=0,"",INDEX(My_Audit!C$2:C$456,$AA726)),_xlfn.IFS(_xlpm.MyAuditVal&lt;&gt;"",_xlpm.MyAuditVal,_xlpm.MacVal&lt;&gt;"",_xlpm.MacVal,_xlpm.WinVal&lt;&gt;"",_xlpm.WinVal,_xlpm.CSVVal&lt;&gt;"",_xlpm.CSVVal)),""))</f>
        <v/>
      </c>
      <c r="E726" s="41" t="str" cm="1">
        <f t="array" ref="E726">IF(($Y726+$Z726+$AA726+$AD726)=0,"",IFERROR(_xlfn.LET(_xlpm.CSVVal,IF($Y726=0,"",INDEX(CSV!E$2:E$510,$Y726)),_xlpm.MacVal,IF($Z726=0,"",INDEX(Output_Mac!C$2:C$500,$Z726)),_xlpm.WinVal,IF($AD726=0,"",INDEX(Output_Win!C$2:C$243,$AD726)),_xlpm.MyAuditVal,IF($AA726=0,"",INDEX(My_Audit!D$2:D$456,$AA726)),_xlfn.IFS(_xlpm.MyAuditVal&lt;&gt;"",_xlpm.MyAuditVal,_xlpm.MacVal&lt;&gt;"",_xlpm.MacVal,_xlpm.WinVal&lt;&gt;"",_xlpm.WinVal,_xlpm.CSVVal&lt;&gt;"",_xlpm.CSVVal)),""))</f>
        <v/>
      </c>
      <c r="F726" s="41" t="str" cm="1">
        <f t="array" ref="F726">IF(($Y726+$Z726+$AA726+$AD726)=0,"",IFERROR(_xlfn.LET(_xlpm.CSVVal,IF($Y726=0,"",INDEX(CSV!F$2:F$510,$Y726)),_xlpm.MacVal,IF($Z726=0,"",INDEX(Output_Mac!E$2:E$500,$Z726)),_xlpm.WinVal,IF($AD726=0,"",INDEX(Output_Win!E$2:E$243,$AD726)),_xlpm.MyAuditVal,IF($AA726=0,"",INDEX(My_Audit!E$2:E$456,$AA726)),_xlfn.IFS(_xlpm.MyAuditVal&lt;&gt;"",_xlpm.MyAuditVal,_xlpm.MacVal&lt;&gt;"",_xlpm.MacVal,_xlpm.WinVal&lt;&gt;"",_xlpm.WinVal,_xlpm.CSVVal&lt;&gt;"",PROPER(_xlpm.CSVVal))),""))</f>
        <v/>
      </c>
      <c r="G726" s="41" t="str" cm="1">
        <f t="array" ref="G726">IF(($Y726+$Z726+$AA726+$AD726)=0,"",IFERROR(_xlfn.LET(_xlpm.CSVVal,IF($Y726=0,"",INDEX(CSV!G$2:G$510,$Y726)),_xlpm.MacVal,IF($Z726=0,"",INDEX(Output_Mac!G$2:G$500,$Z726)),_xlpm.WinVal,IF($AD726=0,"",INDEX(Output_Win!G$2:G$243,$AD726)),_xlpm.MyAuditVal,IF($AA726=0,"",INDEX(My_Audit!F$2:F$456,$AA726)),_xlfn.IFS(_xlpm.MyAuditVal&lt;&gt;"",_xlpm.MyAuditVal,_xlpm.MacVal&lt;&gt;"",_xlpm.MacVal,_xlpm.WinVal&lt;&gt;"",_xlpm.WinVal,_xlpm.CSVVal&lt;&gt;"",_xlpm.CSVVal)),""))</f>
        <v/>
      </c>
      <c r="H726" s="41" t="str" cm="1">
        <f t="array" ref="H726">IF($Z726&gt;0,INDEX(Output_Mac!H$2:H$500,$Z726),IF($AD726&gt;0,INDEX(Output_Win!H$2:H$243,$AD726),IF($AA726&gt;0,_xlfn.LET(_xlpm.MyAuditVal,INDEX(My_Audit!G$2:G$456,$AA726),IF(_xlpm.MyAuditVal=0,"",_xlpm.MyAuditVal)),"")))</f>
        <v/>
      </c>
      <c r="I726" s="41" t="str" cm="1">
        <f t="array" ref="I726">IF(($Y726+$Z726+$AA726+$AD726)=0,"",IFERROR(_xlfn.LET(_xlpm.CSVVal,IF($Y726=0,"",INDEX(CSV!H$2:H$510,$Y726)),_xlpm.MacVal,IF($Z726=0,"",INDEX(Output_Mac!I$2:I$500,$Z726)),_xlpm.WinVal,IF($AD726=0,"",INDEX(Output_Win!I$2:I$243,$AD726)),_xlpm.MyAuditVal,IF($AA726=0,"",INDEX(My_Audit!H$2:H$456,$AA726)),_xlfn.IFS(_xlpm.MyAuditVal&lt;&gt;"",_xlpm.MyAuditVal,_xlpm.MacVal&lt;&gt;"",_xlpm.MacVal,_xlpm.WinVal&lt;&gt;"",_xlpm.WinVal,_xlpm.CSVVal&lt;&gt;"",_xlpm.CSVVal)),""))</f>
        <v/>
      </c>
      <c r="J726" s="41" t="str" cm="1">
        <f t="array" ref="J726">IF(($Y726+$Z726+$AA726+$AD726)=0,"",IFERROR(_xlfn.LET(_xlpm.CSVVal,IF($Y726=0,"",INDEX(CSV!J$2:J$510,$Y726)),_xlpm.MacVal,IF($Z726=0,"",INDEX(Output_Mac!J$2:J$500,$Z726)),_xlpm.WinVal,IF($AD726=0,"",INDEX(Output_Win!J$2:J$243,$AD726)),_xlpm.MyAuditVal,IF($AA726=0,"",INDEX(My_Audit!I$2:I$456,$AA726)),_xlfn.IFS(_xlpm.MyAuditVal&lt;&gt;"",_xlpm.MyAuditVal,_xlpm.MacVal&lt;&gt;"",_xlpm.MacVal,_xlpm.WinVal&lt;&gt;"",_xlpm.WinVal,_xlpm.CSVVal&lt;&gt;"",_xlpm.CSVVal)),""))</f>
        <v/>
      </c>
      <c r="K726" s="41" t="str" cm="1">
        <f t="array" ref="K726">IF(($Y726+$Z726+$AA726+$AD726)=0,"",IFERROR(_xlfn.LET(_xlpm.CSVVal,IF($Y726=0,"",INDEX(CSV!N$2:N$510,$Y726)),_xlpm.MacVal,IF($Z726=0,"",INDEX(Output_Mac!L$2:L$500,$Z726)),_xlpm.WinVal,IF($AD726=0,"",INDEX(Output_Win!L$2:L$243,$AD726)),_xlpm.MyAuditVal,IF($AA726=0,"",INDEX(My_Audit!J$2:J$456,$AA726)),_xlfn.IFS(_xlpm.MyAuditVal&lt;&gt;"",_xlpm.MyAuditVal,_xlpm.MacVal&lt;&gt;"",_xlpm.MacVal,_xlpm.WinVal&lt;&gt;"",_xlpm.WinVal,_xlpm.CSVVal&lt;&gt;"",_xlpm.CSVVal)),""))</f>
        <v/>
      </c>
      <c r="L726" s="41" t="str" cm="1">
        <f t="array" ref="L726">IF(($Y726+$Z726+$AA726+$AD726)=0,"",IFERROR(_xlfn.LET(_xlpm.CSVVal,IF($Y726=0,"",INDEX(CSV!Q$2:Q$510,$Y726)),_xlpm.MacVal,IF($Z726=0,"",INDEX(Output_Mac!M$2:M$500,$Z726)),_xlpm.WinVal,IF($AD726=0,"",INDEX(Output_Win!M$2:M$243,$AD726)),_xlpm.MyAuditVal,IF($AA726=0,"",INDEX(My_Audit!K$2:K$456,$AA726)),_xlfn.IFS(_xlpm.MyAuditVal&lt;&gt;"",_xlpm.MyAuditVal,_xlpm.MacVal&lt;&gt;"",_xlpm.MacVal,_xlpm.WinVal&lt;&gt;"",_xlpm.WinVal,_xlpm.CSVVal&lt;&gt;"",_xlpm.CSVVal)),""))</f>
        <v/>
      </c>
      <c r="M726" s="41" t="str" cm="1">
        <f t="array" ref="M726">IF(($Y726+$Z726+$AA726+$AD726)=0,"",ExpandDiagCodes(_xlfn.TEXTJOIN(", ",TRUE,IF($AA726=0,"",INDEX(My_Audit!N$2:N$456,$AA726)),IF($Z726=0,"",INDEX(Output_Mac!S$2:S$500,$Z726)),IF($AD726=0,"",INDEX(Output_Win!S$2:S$243,$AD726)),IF($Y726=0,"",INDEX(CSV!AE$2:AE$510,$Y726)))))</f>
        <v/>
      </c>
      <c r="N726" s="41" t="str" cm="1">
        <f t="array" ref="N726">IF(($Y726+$Z726+$AA726+$AD726)=0,"",IFERROR(_xlfn.LET(_xlpm.CSVVal,IF($Y726=0,"",INDEX(CSV!AG$2:AG$510,$Y726)),_xlpm.MacVal,IF($Z726=0,"",INDEX(Output_Mac!T$2:T$500,$Z726)),_xlpm.WinVal,IF($AD726=0,"",INDEX(Output_Win!T$2:T$243,$AD726)),_xlpm.MyAuditVal,IF($AA726=0,"",INDEX(My_Audit!O$2:O$456,$AA726)),_xlfn.IFS(_xlpm.MyAuditVal&lt;&gt;"",_xlpm.MyAuditVal,_xlpm.MacVal&lt;&gt;"",_xlpm.MacVal,_xlpm.WinVal&lt;&gt;"",_xlpm.WinVal,_xlpm.CSVVal&lt;&gt;"",_xlpm.CSVVal)),""))</f>
        <v/>
      </c>
      <c r="O726" s="40" t="str" cm="1">
        <f t="array" ref="O726">IF($AB726=0,"",INDEX(My_Audit!P$2:P$456,$AB726))&amp;""</f>
        <v/>
      </c>
      <c r="P726" s="40"/>
      <c r="Q726" s="41" t="str">
        <f>IF(LEFT(N726,4)="Pass","Nist SP 800-88",My_Audit!R726)&amp;""</f>
        <v/>
      </c>
      <c r="R726" s="40"/>
      <c r="S726" s="40"/>
      <c r="T726" s="41" t="str" cm="1">
        <f t="array" ref="T726">IF($AC726=0,"",INDEX(Models!J$2:J$605,$AC726))</f>
        <v/>
      </c>
      <c r="U726" s="40"/>
      <c r="V726" s="40"/>
      <c r="W726" s="79" t="str" cm="1">
        <f t="array" ref="W726">IF(($Z726+$AA726+$AD726)=0,"",ExpandDiagCodes(_xlfn.TEXTJOIN(", ",TRUE,IF($AA726=0,"",INDEX(My_Audit!L$2:L$456,$AA726)),IF($Z726=0,"",INDEX(Output_Mac!AA$2:AA$500,$Z726)),IF($AD726=0,"",INDEX(Output_Win!AA$2:AA$243,$AD726)))))</f>
        <v/>
      </c>
      <c r="Y726" s="80">
        <f>IFERROR(MATCH($A726,CSV!$A$2:$A$510,0),0)</f>
        <v>0</v>
      </c>
      <c r="Z726" s="80">
        <f>IFERROR(MATCH($A726,Output_Mac!$A$2:$A$500,0),0)</f>
        <v>0</v>
      </c>
      <c r="AA726" s="80">
        <f>IFERROR(MATCH($A726,My_Audit!$A$2:$A$456,0),0)</f>
        <v>0</v>
      </c>
      <c r="AB726" s="80">
        <f>IFERROR(MATCH($C726,My_Audit!$B$2:$B$456,0),0)</f>
        <v>0</v>
      </c>
      <c r="AC726" s="80">
        <f>IFERROR(MATCH($E726,Models!$I$2:$I$605,0),0)</f>
        <v>0</v>
      </c>
      <c r="AD726" s="80">
        <f>IFERROR(MATCH($A726,Output_Win!$A$2:$A$243,0),0)</f>
        <v>0</v>
      </c>
    </row>
    <row r="727" spans="1:30">
      <c r="A727" s="40" t="str">
        <f>_xlfn.TEXTJOIN("",TRUE,Input!$A$4,TEXT(ROW(My_Audit!A726)+Input!$A$8-1,"00"))</f>
        <v>W5114</v>
      </c>
      <c r="B727" s="40" t="str">
        <f>_xlfn.TEXTJOIN("-",TRUE,"ITD",Input!$A$2,A727)</f>
        <v>ITD-SHR11749-W5114</v>
      </c>
      <c r="C727" s="41" t="str" cm="1">
        <f t="array" ref="C727">IF(($Y727+$Z727+$AA727+$AD727)=0,"",IFERROR(_xlfn.LET(_xlpm.CSVVal,IF($Y727=0,"",INDEX(CSV!B$2:B$510,$Y727)),_xlpm.MacVal,IF($Z727=0,"",INDEX(Output_Mac!B$2:B$500,$Z727)),_xlpm.WinVal,IF($AD727=0,"",INDEX(Output_Win!B$2:B$243,$AD727)),_xlpm.MyAuditVal,IF($AA727=0,"",INDEX(My_Audit!B$2:B$456,$AA727)),_xlfn.IFS(_xlpm.MyAuditVal&lt;&gt;"",_xlpm.MyAuditVal,_xlpm.MacVal&lt;&gt;"",_xlpm.MacVal,_xlpm.WinVal&lt;&gt;"",_xlpm.WinVal,_xlpm.CSVVal&lt;&gt;"",_xlpm.CSVVal)),""))</f>
        <v/>
      </c>
      <c r="D727" s="41" t="str" cm="1">
        <f t="array" ref="D727">IF(($Y727+$Z727+$AA727+$AD727)=0,"",IFERROR(_xlfn.LET(_xlpm.CSVVal,IF($Y727=0,"",INDEX(CSV!C$2:C$510,$Y727)),_xlpm.MacVal,IF($Z727=0,"",INDEX(Output_Mac!D$2:D$500,$Z727)),_xlpm.WinVal,IF($AD727=0,"",INDEX(Output_Win!D$2:D$243,$AD727)),_xlpm.MyAuditVal,IF($AA727=0,"",INDEX(My_Audit!C$2:C$456,$AA727)),_xlfn.IFS(_xlpm.MyAuditVal&lt;&gt;"",_xlpm.MyAuditVal,_xlpm.MacVal&lt;&gt;"",_xlpm.MacVal,_xlpm.WinVal&lt;&gt;"",_xlpm.WinVal,_xlpm.CSVVal&lt;&gt;"",_xlpm.CSVVal)),""))</f>
        <v/>
      </c>
      <c r="E727" s="41" t="str" cm="1">
        <f t="array" ref="E727">IF(($Y727+$Z727+$AA727+$AD727)=0,"",IFERROR(_xlfn.LET(_xlpm.CSVVal,IF($Y727=0,"",INDEX(CSV!E$2:E$510,$Y727)),_xlpm.MacVal,IF($Z727=0,"",INDEX(Output_Mac!C$2:C$500,$Z727)),_xlpm.WinVal,IF($AD727=0,"",INDEX(Output_Win!C$2:C$243,$AD727)),_xlpm.MyAuditVal,IF($AA727=0,"",INDEX(My_Audit!D$2:D$456,$AA727)),_xlfn.IFS(_xlpm.MyAuditVal&lt;&gt;"",_xlpm.MyAuditVal,_xlpm.MacVal&lt;&gt;"",_xlpm.MacVal,_xlpm.WinVal&lt;&gt;"",_xlpm.WinVal,_xlpm.CSVVal&lt;&gt;"",_xlpm.CSVVal)),""))</f>
        <v/>
      </c>
      <c r="F727" s="41" t="str" cm="1">
        <f t="array" ref="F727">IF(($Y727+$Z727+$AA727+$AD727)=0,"",IFERROR(_xlfn.LET(_xlpm.CSVVal,IF($Y727=0,"",INDEX(CSV!F$2:F$510,$Y727)),_xlpm.MacVal,IF($Z727=0,"",INDEX(Output_Mac!E$2:E$500,$Z727)),_xlpm.WinVal,IF($AD727=0,"",INDEX(Output_Win!E$2:E$243,$AD727)),_xlpm.MyAuditVal,IF($AA727=0,"",INDEX(My_Audit!E$2:E$456,$AA727)),_xlfn.IFS(_xlpm.MyAuditVal&lt;&gt;"",_xlpm.MyAuditVal,_xlpm.MacVal&lt;&gt;"",_xlpm.MacVal,_xlpm.WinVal&lt;&gt;"",_xlpm.WinVal,_xlpm.CSVVal&lt;&gt;"",PROPER(_xlpm.CSVVal))),""))</f>
        <v/>
      </c>
      <c r="G727" s="41" t="str" cm="1">
        <f t="array" ref="G727">IF(($Y727+$Z727+$AA727+$AD727)=0,"",IFERROR(_xlfn.LET(_xlpm.CSVVal,IF($Y727=0,"",INDEX(CSV!G$2:G$510,$Y727)),_xlpm.MacVal,IF($Z727=0,"",INDEX(Output_Mac!G$2:G$500,$Z727)),_xlpm.WinVal,IF($AD727=0,"",INDEX(Output_Win!G$2:G$243,$AD727)),_xlpm.MyAuditVal,IF($AA727=0,"",INDEX(My_Audit!F$2:F$456,$AA727)),_xlfn.IFS(_xlpm.MyAuditVal&lt;&gt;"",_xlpm.MyAuditVal,_xlpm.MacVal&lt;&gt;"",_xlpm.MacVal,_xlpm.WinVal&lt;&gt;"",_xlpm.WinVal,_xlpm.CSVVal&lt;&gt;"",_xlpm.CSVVal)),""))</f>
        <v/>
      </c>
      <c r="H727" s="41" t="str" cm="1">
        <f t="array" ref="H727">IF($Z727&gt;0,INDEX(Output_Mac!H$2:H$500,$Z727),IF($AD727&gt;0,INDEX(Output_Win!H$2:H$243,$AD727),IF($AA727&gt;0,_xlfn.LET(_xlpm.MyAuditVal,INDEX(My_Audit!G$2:G$456,$AA727),IF(_xlpm.MyAuditVal=0,"",_xlpm.MyAuditVal)),"")))</f>
        <v/>
      </c>
      <c r="I727" s="41" t="str" cm="1">
        <f t="array" ref="I727">IF(($Y727+$Z727+$AA727+$AD727)=0,"",IFERROR(_xlfn.LET(_xlpm.CSVVal,IF($Y727=0,"",INDEX(CSV!H$2:H$510,$Y727)),_xlpm.MacVal,IF($Z727=0,"",INDEX(Output_Mac!I$2:I$500,$Z727)),_xlpm.WinVal,IF($AD727=0,"",INDEX(Output_Win!I$2:I$243,$AD727)),_xlpm.MyAuditVal,IF($AA727=0,"",INDEX(My_Audit!H$2:H$456,$AA727)),_xlfn.IFS(_xlpm.MyAuditVal&lt;&gt;"",_xlpm.MyAuditVal,_xlpm.MacVal&lt;&gt;"",_xlpm.MacVal,_xlpm.WinVal&lt;&gt;"",_xlpm.WinVal,_xlpm.CSVVal&lt;&gt;"",_xlpm.CSVVal)),""))</f>
        <v/>
      </c>
      <c r="J727" s="41" t="str" cm="1">
        <f t="array" ref="J727">IF(($Y727+$Z727+$AA727+$AD727)=0,"",IFERROR(_xlfn.LET(_xlpm.CSVVal,IF($Y727=0,"",INDEX(CSV!J$2:J$510,$Y727)),_xlpm.MacVal,IF($Z727=0,"",INDEX(Output_Mac!J$2:J$500,$Z727)),_xlpm.WinVal,IF($AD727=0,"",INDEX(Output_Win!J$2:J$243,$AD727)),_xlpm.MyAuditVal,IF($AA727=0,"",INDEX(My_Audit!I$2:I$456,$AA727)),_xlfn.IFS(_xlpm.MyAuditVal&lt;&gt;"",_xlpm.MyAuditVal,_xlpm.MacVal&lt;&gt;"",_xlpm.MacVal,_xlpm.WinVal&lt;&gt;"",_xlpm.WinVal,_xlpm.CSVVal&lt;&gt;"",_xlpm.CSVVal)),""))</f>
        <v/>
      </c>
      <c r="K727" s="41" t="str" cm="1">
        <f t="array" ref="K727">IF(($Y727+$Z727+$AA727+$AD727)=0,"",IFERROR(_xlfn.LET(_xlpm.CSVVal,IF($Y727=0,"",INDEX(CSV!N$2:N$510,$Y727)),_xlpm.MacVal,IF($Z727=0,"",INDEX(Output_Mac!L$2:L$500,$Z727)),_xlpm.WinVal,IF($AD727=0,"",INDEX(Output_Win!L$2:L$243,$AD727)),_xlpm.MyAuditVal,IF($AA727=0,"",INDEX(My_Audit!J$2:J$456,$AA727)),_xlfn.IFS(_xlpm.MyAuditVal&lt;&gt;"",_xlpm.MyAuditVal,_xlpm.MacVal&lt;&gt;"",_xlpm.MacVal,_xlpm.WinVal&lt;&gt;"",_xlpm.WinVal,_xlpm.CSVVal&lt;&gt;"",_xlpm.CSVVal)),""))</f>
        <v/>
      </c>
      <c r="L727" s="41" t="str" cm="1">
        <f t="array" ref="L727">IF(($Y727+$Z727+$AA727+$AD727)=0,"",IFERROR(_xlfn.LET(_xlpm.CSVVal,IF($Y727=0,"",INDEX(CSV!Q$2:Q$510,$Y727)),_xlpm.MacVal,IF($Z727=0,"",INDEX(Output_Mac!M$2:M$500,$Z727)),_xlpm.WinVal,IF($AD727=0,"",INDEX(Output_Win!M$2:M$243,$AD727)),_xlpm.MyAuditVal,IF($AA727=0,"",INDEX(My_Audit!K$2:K$456,$AA727)),_xlfn.IFS(_xlpm.MyAuditVal&lt;&gt;"",_xlpm.MyAuditVal,_xlpm.MacVal&lt;&gt;"",_xlpm.MacVal,_xlpm.WinVal&lt;&gt;"",_xlpm.WinVal,_xlpm.CSVVal&lt;&gt;"",_xlpm.CSVVal)),""))</f>
        <v/>
      </c>
      <c r="M727" s="41" t="str" cm="1">
        <f t="array" ref="M727">IF(($Y727+$Z727+$AA727+$AD727)=0,"",ExpandDiagCodes(_xlfn.TEXTJOIN(", ",TRUE,IF($AA727=0,"",INDEX(My_Audit!N$2:N$456,$AA727)),IF($Z727=0,"",INDEX(Output_Mac!S$2:S$500,$Z727)),IF($AD727=0,"",INDEX(Output_Win!S$2:S$243,$AD727)),IF($Y727=0,"",INDEX(CSV!AE$2:AE$510,$Y727)))))</f>
        <v/>
      </c>
      <c r="N727" s="41" t="str" cm="1">
        <f t="array" ref="N727">IF(($Y727+$Z727+$AA727+$AD727)=0,"",IFERROR(_xlfn.LET(_xlpm.CSVVal,IF($Y727=0,"",INDEX(CSV!AG$2:AG$510,$Y727)),_xlpm.MacVal,IF($Z727=0,"",INDEX(Output_Mac!T$2:T$500,$Z727)),_xlpm.WinVal,IF($AD727=0,"",INDEX(Output_Win!T$2:T$243,$AD727)),_xlpm.MyAuditVal,IF($AA727=0,"",INDEX(My_Audit!O$2:O$456,$AA727)),_xlfn.IFS(_xlpm.MyAuditVal&lt;&gt;"",_xlpm.MyAuditVal,_xlpm.MacVal&lt;&gt;"",_xlpm.MacVal,_xlpm.WinVal&lt;&gt;"",_xlpm.WinVal,_xlpm.CSVVal&lt;&gt;"",_xlpm.CSVVal)),""))</f>
        <v/>
      </c>
      <c r="O727" s="40" t="str" cm="1">
        <f t="array" ref="O727">IF($AB727=0,"",INDEX(My_Audit!P$2:P$456,$AB727))&amp;""</f>
        <v/>
      </c>
      <c r="P727" s="40"/>
      <c r="Q727" s="41" t="str">
        <f>IF(LEFT(N727,4)="Pass","Nist SP 800-88",My_Audit!R727)&amp;""</f>
        <v/>
      </c>
      <c r="R727" s="40"/>
      <c r="S727" s="40"/>
      <c r="T727" s="41" t="str" cm="1">
        <f t="array" ref="T727">IF($AC727=0,"",INDEX(Models!J$2:J$605,$AC727))</f>
        <v/>
      </c>
      <c r="U727" s="40"/>
      <c r="V727" s="40"/>
      <c r="W727" s="79" t="str" cm="1">
        <f t="array" ref="W727">IF(($Z727+$AA727+$AD727)=0,"",ExpandDiagCodes(_xlfn.TEXTJOIN(", ",TRUE,IF($AA727=0,"",INDEX(My_Audit!L$2:L$456,$AA727)),IF($Z727=0,"",INDEX(Output_Mac!AA$2:AA$500,$Z727)),IF($AD727=0,"",INDEX(Output_Win!AA$2:AA$243,$AD727)))))</f>
        <v/>
      </c>
      <c r="Y727" s="80">
        <f>IFERROR(MATCH($A727,CSV!$A$2:$A$510,0),0)</f>
        <v>0</v>
      </c>
      <c r="Z727" s="80">
        <f>IFERROR(MATCH($A727,Output_Mac!$A$2:$A$500,0),0)</f>
        <v>0</v>
      </c>
      <c r="AA727" s="80">
        <f>IFERROR(MATCH($A727,My_Audit!$A$2:$A$456,0),0)</f>
        <v>0</v>
      </c>
      <c r="AB727" s="80">
        <f>IFERROR(MATCH($C727,My_Audit!$B$2:$B$456,0),0)</f>
        <v>0</v>
      </c>
      <c r="AC727" s="80">
        <f>IFERROR(MATCH($E727,Models!$I$2:$I$605,0),0)</f>
        <v>0</v>
      </c>
      <c r="AD727" s="80">
        <f>IFERROR(MATCH($A727,Output_Win!$A$2:$A$243,0),0)</f>
        <v>0</v>
      </c>
    </row>
    <row r="728" spans="1:30">
      <c r="A728" s="40" t="str">
        <f>_xlfn.TEXTJOIN("",TRUE,Input!$A$4,TEXT(ROW(My_Audit!A727)+Input!$A$8-1,"00"))</f>
        <v>W5115</v>
      </c>
      <c r="B728" s="40" t="str">
        <f>_xlfn.TEXTJOIN("-",TRUE,"ITD",Input!$A$2,A728)</f>
        <v>ITD-SHR11749-W5115</v>
      </c>
      <c r="C728" s="41" t="str" cm="1">
        <f t="array" ref="C728">IF(($Y728+$Z728+$AA728+$AD728)=0,"",IFERROR(_xlfn.LET(_xlpm.CSVVal,IF($Y728=0,"",INDEX(CSV!B$2:B$510,$Y728)),_xlpm.MacVal,IF($Z728=0,"",INDEX(Output_Mac!B$2:B$500,$Z728)),_xlpm.WinVal,IF($AD728=0,"",INDEX(Output_Win!B$2:B$243,$AD728)),_xlpm.MyAuditVal,IF($AA728=0,"",INDEX(My_Audit!B$2:B$456,$AA728)),_xlfn.IFS(_xlpm.MyAuditVal&lt;&gt;"",_xlpm.MyAuditVal,_xlpm.MacVal&lt;&gt;"",_xlpm.MacVal,_xlpm.WinVal&lt;&gt;"",_xlpm.WinVal,_xlpm.CSVVal&lt;&gt;"",_xlpm.CSVVal)),""))</f>
        <v/>
      </c>
      <c r="D728" s="41" t="str" cm="1">
        <f t="array" ref="D728">IF(($Y728+$Z728+$AA728+$AD728)=0,"",IFERROR(_xlfn.LET(_xlpm.CSVVal,IF($Y728=0,"",INDEX(CSV!C$2:C$510,$Y728)),_xlpm.MacVal,IF($Z728=0,"",INDEX(Output_Mac!D$2:D$500,$Z728)),_xlpm.WinVal,IF($AD728=0,"",INDEX(Output_Win!D$2:D$243,$AD728)),_xlpm.MyAuditVal,IF($AA728=0,"",INDEX(My_Audit!C$2:C$456,$AA728)),_xlfn.IFS(_xlpm.MyAuditVal&lt;&gt;"",_xlpm.MyAuditVal,_xlpm.MacVal&lt;&gt;"",_xlpm.MacVal,_xlpm.WinVal&lt;&gt;"",_xlpm.WinVal,_xlpm.CSVVal&lt;&gt;"",_xlpm.CSVVal)),""))</f>
        <v/>
      </c>
      <c r="E728" s="41" t="str" cm="1">
        <f t="array" ref="E728">IF(($Y728+$Z728+$AA728+$AD728)=0,"",IFERROR(_xlfn.LET(_xlpm.CSVVal,IF($Y728=0,"",INDEX(CSV!E$2:E$510,$Y728)),_xlpm.MacVal,IF($Z728=0,"",INDEX(Output_Mac!C$2:C$500,$Z728)),_xlpm.WinVal,IF($AD728=0,"",INDEX(Output_Win!C$2:C$243,$AD728)),_xlpm.MyAuditVal,IF($AA728=0,"",INDEX(My_Audit!D$2:D$456,$AA728)),_xlfn.IFS(_xlpm.MyAuditVal&lt;&gt;"",_xlpm.MyAuditVal,_xlpm.MacVal&lt;&gt;"",_xlpm.MacVal,_xlpm.WinVal&lt;&gt;"",_xlpm.WinVal,_xlpm.CSVVal&lt;&gt;"",_xlpm.CSVVal)),""))</f>
        <v/>
      </c>
      <c r="F728" s="41" t="str" cm="1">
        <f t="array" ref="F728">IF(($Y728+$Z728+$AA728+$AD728)=0,"",IFERROR(_xlfn.LET(_xlpm.CSVVal,IF($Y728=0,"",INDEX(CSV!F$2:F$510,$Y728)),_xlpm.MacVal,IF($Z728=0,"",INDEX(Output_Mac!E$2:E$500,$Z728)),_xlpm.WinVal,IF($AD728=0,"",INDEX(Output_Win!E$2:E$243,$AD728)),_xlpm.MyAuditVal,IF($AA728=0,"",INDEX(My_Audit!E$2:E$456,$AA728)),_xlfn.IFS(_xlpm.MyAuditVal&lt;&gt;"",_xlpm.MyAuditVal,_xlpm.MacVal&lt;&gt;"",_xlpm.MacVal,_xlpm.WinVal&lt;&gt;"",_xlpm.WinVal,_xlpm.CSVVal&lt;&gt;"",PROPER(_xlpm.CSVVal))),""))</f>
        <v/>
      </c>
      <c r="G728" s="41" t="str" cm="1">
        <f t="array" ref="G728">IF(($Y728+$Z728+$AA728+$AD728)=0,"",IFERROR(_xlfn.LET(_xlpm.CSVVal,IF($Y728=0,"",INDEX(CSV!G$2:G$510,$Y728)),_xlpm.MacVal,IF($Z728=0,"",INDEX(Output_Mac!G$2:G$500,$Z728)),_xlpm.WinVal,IF($AD728=0,"",INDEX(Output_Win!G$2:G$243,$AD728)),_xlpm.MyAuditVal,IF($AA728=0,"",INDEX(My_Audit!F$2:F$456,$AA728)),_xlfn.IFS(_xlpm.MyAuditVal&lt;&gt;"",_xlpm.MyAuditVal,_xlpm.MacVal&lt;&gt;"",_xlpm.MacVal,_xlpm.WinVal&lt;&gt;"",_xlpm.WinVal,_xlpm.CSVVal&lt;&gt;"",_xlpm.CSVVal)),""))</f>
        <v/>
      </c>
      <c r="H728" s="41" t="str" cm="1">
        <f t="array" ref="H728">IF($Z728&gt;0,INDEX(Output_Mac!H$2:H$500,$Z728),IF($AD728&gt;0,INDEX(Output_Win!H$2:H$243,$AD728),IF($AA728&gt;0,_xlfn.LET(_xlpm.MyAuditVal,INDEX(My_Audit!G$2:G$456,$AA728),IF(_xlpm.MyAuditVal=0,"",_xlpm.MyAuditVal)),"")))</f>
        <v/>
      </c>
      <c r="I728" s="41" t="str" cm="1">
        <f t="array" ref="I728">IF(($Y728+$Z728+$AA728+$AD728)=0,"",IFERROR(_xlfn.LET(_xlpm.CSVVal,IF($Y728=0,"",INDEX(CSV!H$2:H$510,$Y728)),_xlpm.MacVal,IF($Z728=0,"",INDEX(Output_Mac!I$2:I$500,$Z728)),_xlpm.WinVal,IF($AD728=0,"",INDEX(Output_Win!I$2:I$243,$AD728)),_xlpm.MyAuditVal,IF($AA728=0,"",INDEX(My_Audit!H$2:H$456,$AA728)),_xlfn.IFS(_xlpm.MyAuditVal&lt;&gt;"",_xlpm.MyAuditVal,_xlpm.MacVal&lt;&gt;"",_xlpm.MacVal,_xlpm.WinVal&lt;&gt;"",_xlpm.WinVal,_xlpm.CSVVal&lt;&gt;"",_xlpm.CSVVal)),""))</f>
        <v/>
      </c>
      <c r="J728" s="41" t="str" cm="1">
        <f t="array" ref="J728">IF(($Y728+$Z728+$AA728+$AD728)=0,"",IFERROR(_xlfn.LET(_xlpm.CSVVal,IF($Y728=0,"",INDEX(CSV!J$2:J$510,$Y728)),_xlpm.MacVal,IF($Z728=0,"",INDEX(Output_Mac!J$2:J$500,$Z728)),_xlpm.WinVal,IF($AD728=0,"",INDEX(Output_Win!J$2:J$243,$AD728)),_xlpm.MyAuditVal,IF($AA728=0,"",INDEX(My_Audit!I$2:I$456,$AA728)),_xlfn.IFS(_xlpm.MyAuditVal&lt;&gt;"",_xlpm.MyAuditVal,_xlpm.MacVal&lt;&gt;"",_xlpm.MacVal,_xlpm.WinVal&lt;&gt;"",_xlpm.WinVal,_xlpm.CSVVal&lt;&gt;"",_xlpm.CSVVal)),""))</f>
        <v/>
      </c>
      <c r="K728" s="41" t="str" cm="1">
        <f t="array" ref="K728">IF(($Y728+$Z728+$AA728+$AD728)=0,"",IFERROR(_xlfn.LET(_xlpm.CSVVal,IF($Y728=0,"",INDEX(CSV!N$2:N$510,$Y728)),_xlpm.MacVal,IF($Z728=0,"",INDEX(Output_Mac!L$2:L$500,$Z728)),_xlpm.WinVal,IF($AD728=0,"",INDEX(Output_Win!L$2:L$243,$AD728)),_xlpm.MyAuditVal,IF($AA728=0,"",INDEX(My_Audit!J$2:J$456,$AA728)),_xlfn.IFS(_xlpm.MyAuditVal&lt;&gt;"",_xlpm.MyAuditVal,_xlpm.MacVal&lt;&gt;"",_xlpm.MacVal,_xlpm.WinVal&lt;&gt;"",_xlpm.WinVal,_xlpm.CSVVal&lt;&gt;"",_xlpm.CSVVal)),""))</f>
        <v/>
      </c>
      <c r="L728" s="41" t="str" cm="1">
        <f t="array" ref="L728">IF(($Y728+$Z728+$AA728+$AD728)=0,"",IFERROR(_xlfn.LET(_xlpm.CSVVal,IF($Y728=0,"",INDEX(CSV!Q$2:Q$510,$Y728)),_xlpm.MacVal,IF($Z728=0,"",INDEX(Output_Mac!M$2:M$500,$Z728)),_xlpm.WinVal,IF($AD728=0,"",INDEX(Output_Win!M$2:M$243,$AD728)),_xlpm.MyAuditVal,IF($AA728=0,"",INDEX(My_Audit!K$2:K$456,$AA728)),_xlfn.IFS(_xlpm.MyAuditVal&lt;&gt;"",_xlpm.MyAuditVal,_xlpm.MacVal&lt;&gt;"",_xlpm.MacVal,_xlpm.WinVal&lt;&gt;"",_xlpm.WinVal,_xlpm.CSVVal&lt;&gt;"",_xlpm.CSVVal)),""))</f>
        <v/>
      </c>
      <c r="M728" s="41" t="str" cm="1">
        <f t="array" ref="M728">IF(($Y728+$Z728+$AA728+$AD728)=0,"",ExpandDiagCodes(_xlfn.TEXTJOIN(", ",TRUE,IF($AA728=0,"",INDEX(My_Audit!N$2:N$456,$AA728)),IF($Z728=0,"",INDEX(Output_Mac!S$2:S$500,$Z728)),IF($AD728=0,"",INDEX(Output_Win!S$2:S$243,$AD728)),IF($Y728=0,"",INDEX(CSV!AE$2:AE$510,$Y728)))))</f>
        <v/>
      </c>
      <c r="N728" s="41" t="str" cm="1">
        <f t="array" ref="N728">IF(($Y728+$Z728+$AA728+$AD728)=0,"",IFERROR(_xlfn.LET(_xlpm.CSVVal,IF($Y728=0,"",INDEX(CSV!AG$2:AG$510,$Y728)),_xlpm.MacVal,IF($Z728=0,"",INDEX(Output_Mac!T$2:T$500,$Z728)),_xlpm.WinVal,IF($AD728=0,"",INDEX(Output_Win!T$2:T$243,$AD728)),_xlpm.MyAuditVal,IF($AA728=0,"",INDEX(My_Audit!O$2:O$456,$AA728)),_xlfn.IFS(_xlpm.MyAuditVal&lt;&gt;"",_xlpm.MyAuditVal,_xlpm.MacVal&lt;&gt;"",_xlpm.MacVal,_xlpm.WinVal&lt;&gt;"",_xlpm.WinVal,_xlpm.CSVVal&lt;&gt;"",_xlpm.CSVVal)),""))</f>
        <v/>
      </c>
      <c r="O728" s="40" t="str" cm="1">
        <f t="array" ref="O728">IF($AB728=0,"",INDEX(My_Audit!P$2:P$456,$AB728))&amp;""</f>
        <v/>
      </c>
      <c r="P728" s="40"/>
      <c r="Q728" s="41" t="str">
        <f>IF(LEFT(N728,4)="Pass","Nist SP 800-88",My_Audit!R728)&amp;""</f>
        <v/>
      </c>
      <c r="R728" s="40"/>
      <c r="S728" s="40"/>
      <c r="T728" s="41" t="str" cm="1">
        <f t="array" ref="T728">IF($AC728=0,"",INDEX(Models!J$2:J$605,$AC728))</f>
        <v/>
      </c>
      <c r="U728" s="40"/>
      <c r="V728" s="40"/>
      <c r="W728" s="79" t="str" cm="1">
        <f t="array" ref="W728">IF(($Z728+$AA728+$AD728)=0,"",ExpandDiagCodes(_xlfn.TEXTJOIN(", ",TRUE,IF($AA728=0,"",INDEX(My_Audit!L$2:L$456,$AA728)),IF($Z728=0,"",INDEX(Output_Mac!AA$2:AA$500,$Z728)),IF($AD728=0,"",INDEX(Output_Win!AA$2:AA$243,$AD728)))))</f>
        <v/>
      </c>
      <c r="Y728" s="80">
        <f>IFERROR(MATCH($A728,CSV!$A$2:$A$510,0),0)</f>
        <v>0</v>
      </c>
      <c r="Z728" s="80">
        <f>IFERROR(MATCH($A728,Output_Mac!$A$2:$A$500,0),0)</f>
        <v>0</v>
      </c>
      <c r="AA728" s="80">
        <f>IFERROR(MATCH($A728,My_Audit!$A$2:$A$456,0),0)</f>
        <v>0</v>
      </c>
      <c r="AB728" s="80">
        <f>IFERROR(MATCH($C728,My_Audit!$B$2:$B$456,0),0)</f>
        <v>0</v>
      </c>
      <c r="AC728" s="80">
        <f>IFERROR(MATCH($E728,Models!$I$2:$I$605,0),0)</f>
        <v>0</v>
      </c>
      <c r="AD728" s="80">
        <f>IFERROR(MATCH($A728,Output_Win!$A$2:$A$243,0),0)</f>
        <v>0</v>
      </c>
    </row>
    <row r="729" spans="1:30">
      <c r="A729" s="40" t="str">
        <f>_xlfn.TEXTJOIN("",TRUE,Input!$A$4,TEXT(ROW(My_Audit!A728)+Input!$A$8-1,"00"))</f>
        <v>W5116</v>
      </c>
      <c r="B729" s="40" t="str">
        <f>_xlfn.TEXTJOIN("-",TRUE,"ITD",Input!$A$2,A729)</f>
        <v>ITD-SHR11749-W5116</v>
      </c>
      <c r="C729" s="41" t="str" cm="1">
        <f t="array" ref="C729">IF(($Y729+$Z729+$AA729+$AD729)=0,"",IFERROR(_xlfn.LET(_xlpm.CSVVal,IF($Y729=0,"",INDEX(CSV!B$2:B$510,$Y729)),_xlpm.MacVal,IF($Z729=0,"",INDEX(Output_Mac!B$2:B$500,$Z729)),_xlpm.WinVal,IF($AD729=0,"",INDEX(Output_Win!B$2:B$243,$AD729)),_xlpm.MyAuditVal,IF($AA729=0,"",INDEX(My_Audit!B$2:B$456,$AA729)),_xlfn.IFS(_xlpm.MyAuditVal&lt;&gt;"",_xlpm.MyAuditVal,_xlpm.MacVal&lt;&gt;"",_xlpm.MacVal,_xlpm.WinVal&lt;&gt;"",_xlpm.WinVal,_xlpm.CSVVal&lt;&gt;"",_xlpm.CSVVal)),""))</f>
        <v/>
      </c>
      <c r="D729" s="41" t="str" cm="1">
        <f t="array" ref="D729">IF(($Y729+$Z729+$AA729+$AD729)=0,"",IFERROR(_xlfn.LET(_xlpm.CSVVal,IF($Y729=0,"",INDEX(CSV!C$2:C$510,$Y729)),_xlpm.MacVal,IF($Z729=0,"",INDEX(Output_Mac!D$2:D$500,$Z729)),_xlpm.WinVal,IF($AD729=0,"",INDEX(Output_Win!D$2:D$243,$AD729)),_xlpm.MyAuditVal,IF($AA729=0,"",INDEX(My_Audit!C$2:C$456,$AA729)),_xlfn.IFS(_xlpm.MyAuditVal&lt;&gt;"",_xlpm.MyAuditVal,_xlpm.MacVal&lt;&gt;"",_xlpm.MacVal,_xlpm.WinVal&lt;&gt;"",_xlpm.WinVal,_xlpm.CSVVal&lt;&gt;"",_xlpm.CSVVal)),""))</f>
        <v/>
      </c>
      <c r="E729" s="41" t="str" cm="1">
        <f t="array" ref="E729">IF(($Y729+$Z729+$AA729+$AD729)=0,"",IFERROR(_xlfn.LET(_xlpm.CSVVal,IF($Y729=0,"",INDEX(CSV!E$2:E$510,$Y729)),_xlpm.MacVal,IF($Z729=0,"",INDEX(Output_Mac!C$2:C$500,$Z729)),_xlpm.WinVal,IF($AD729=0,"",INDEX(Output_Win!C$2:C$243,$AD729)),_xlpm.MyAuditVal,IF($AA729=0,"",INDEX(My_Audit!D$2:D$456,$AA729)),_xlfn.IFS(_xlpm.MyAuditVal&lt;&gt;"",_xlpm.MyAuditVal,_xlpm.MacVal&lt;&gt;"",_xlpm.MacVal,_xlpm.WinVal&lt;&gt;"",_xlpm.WinVal,_xlpm.CSVVal&lt;&gt;"",_xlpm.CSVVal)),""))</f>
        <v/>
      </c>
      <c r="F729" s="41" t="str" cm="1">
        <f t="array" ref="F729">IF(($Y729+$Z729+$AA729+$AD729)=0,"",IFERROR(_xlfn.LET(_xlpm.CSVVal,IF($Y729=0,"",INDEX(CSV!F$2:F$510,$Y729)),_xlpm.MacVal,IF($Z729=0,"",INDEX(Output_Mac!E$2:E$500,$Z729)),_xlpm.WinVal,IF($AD729=0,"",INDEX(Output_Win!E$2:E$243,$AD729)),_xlpm.MyAuditVal,IF($AA729=0,"",INDEX(My_Audit!E$2:E$456,$AA729)),_xlfn.IFS(_xlpm.MyAuditVal&lt;&gt;"",_xlpm.MyAuditVal,_xlpm.MacVal&lt;&gt;"",_xlpm.MacVal,_xlpm.WinVal&lt;&gt;"",_xlpm.WinVal,_xlpm.CSVVal&lt;&gt;"",PROPER(_xlpm.CSVVal))),""))</f>
        <v/>
      </c>
      <c r="G729" s="41" t="str" cm="1">
        <f t="array" ref="G729">IF(($Y729+$Z729+$AA729+$AD729)=0,"",IFERROR(_xlfn.LET(_xlpm.CSVVal,IF($Y729=0,"",INDEX(CSV!G$2:G$510,$Y729)),_xlpm.MacVal,IF($Z729=0,"",INDEX(Output_Mac!G$2:G$500,$Z729)),_xlpm.WinVal,IF($AD729=0,"",INDEX(Output_Win!G$2:G$243,$AD729)),_xlpm.MyAuditVal,IF($AA729=0,"",INDEX(My_Audit!F$2:F$456,$AA729)),_xlfn.IFS(_xlpm.MyAuditVal&lt;&gt;"",_xlpm.MyAuditVal,_xlpm.MacVal&lt;&gt;"",_xlpm.MacVal,_xlpm.WinVal&lt;&gt;"",_xlpm.WinVal,_xlpm.CSVVal&lt;&gt;"",_xlpm.CSVVal)),""))</f>
        <v/>
      </c>
      <c r="H729" s="41" t="str" cm="1">
        <f t="array" ref="H729">IF($Z729&gt;0,INDEX(Output_Mac!H$2:H$500,$Z729),IF($AD729&gt;0,INDEX(Output_Win!H$2:H$243,$AD729),IF($AA729&gt;0,_xlfn.LET(_xlpm.MyAuditVal,INDEX(My_Audit!G$2:G$456,$AA729),IF(_xlpm.MyAuditVal=0,"",_xlpm.MyAuditVal)),"")))</f>
        <v/>
      </c>
      <c r="I729" s="41" t="str" cm="1">
        <f t="array" ref="I729">IF(($Y729+$Z729+$AA729+$AD729)=0,"",IFERROR(_xlfn.LET(_xlpm.CSVVal,IF($Y729=0,"",INDEX(CSV!H$2:H$510,$Y729)),_xlpm.MacVal,IF($Z729=0,"",INDEX(Output_Mac!I$2:I$500,$Z729)),_xlpm.WinVal,IF($AD729=0,"",INDEX(Output_Win!I$2:I$243,$AD729)),_xlpm.MyAuditVal,IF($AA729=0,"",INDEX(My_Audit!H$2:H$456,$AA729)),_xlfn.IFS(_xlpm.MyAuditVal&lt;&gt;"",_xlpm.MyAuditVal,_xlpm.MacVal&lt;&gt;"",_xlpm.MacVal,_xlpm.WinVal&lt;&gt;"",_xlpm.WinVal,_xlpm.CSVVal&lt;&gt;"",_xlpm.CSVVal)),""))</f>
        <v/>
      </c>
      <c r="J729" s="41" t="str" cm="1">
        <f t="array" ref="J729">IF(($Y729+$Z729+$AA729+$AD729)=0,"",IFERROR(_xlfn.LET(_xlpm.CSVVal,IF($Y729=0,"",INDEX(CSV!J$2:J$510,$Y729)),_xlpm.MacVal,IF($Z729=0,"",INDEX(Output_Mac!J$2:J$500,$Z729)),_xlpm.WinVal,IF($AD729=0,"",INDEX(Output_Win!J$2:J$243,$AD729)),_xlpm.MyAuditVal,IF($AA729=0,"",INDEX(My_Audit!I$2:I$456,$AA729)),_xlfn.IFS(_xlpm.MyAuditVal&lt;&gt;"",_xlpm.MyAuditVal,_xlpm.MacVal&lt;&gt;"",_xlpm.MacVal,_xlpm.WinVal&lt;&gt;"",_xlpm.WinVal,_xlpm.CSVVal&lt;&gt;"",_xlpm.CSVVal)),""))</f>
        <v/>
      </c>
      <c r="K729" s="41" t="str" cm="1">
        <f t="array" ref="K729">IF(($Y729+$Z729+$AA729+$AD729)=0,"",IFERROR(_xlfn.LET(_xlpm.CSVVal,IF($Y729=0,"",INDEX(CSV!N$2:N$510,$Y729)),_xlpm.MacVal,IF($Z729=0,"",INDEX(Output_Mac!L$2:L$500,$Z729)),_xlpm.WinVal,IF($AD729=0,"",INDEX(Output_Win!L$2:L$243,$AD729)),_xlpm.MyAuditVal,IF($AA729=0,"",INDEX(My_Audit!J$2:J$456,$AA729)),_xlfn.IFS(_xlpm.MyAuditVal&lt;&gt;"",_xlpm.MyAuditVal,_xlpm.MacVal&lt;&gt;"",_xlpm.MacVal,_xlpm.WinVal&lt;&gt;"",_xlpm.WinVal,_xlpm.CSVVal&lt;&gt;"",_xlpm.CSVVal)),""))</f>
        <v/>
      </c>
      <c r="L729" s="41" t="str" cm="1">
        <f t="array" ref="L729">IF(($Y729+$Z729+$AA729+$AD729)=0,"",IFERROR(_xlfn.LET(_xlpm.CSVVal,IF($Y729=0,"",INDEX(CSV!Q$2:Q$510,$Y729)),_xlpm.MacVal,IF($Z729=0,"",INDEX(Output_Mac!M$2:M$500,$Z729)),_xlpm.WinVal,IF($AD729=0,"",INDEX(Output_Win!M$2:M$243,$AD729)),_xlpm.MyAuditVal,IF($AA729=0,"",INDEX(My_Audit!K$2:K$456,$AA729)),_xlfn.IFS(_xlpm.MyAuditVal&lt;&gt;"",_xlpm.MyAuditVal,_xlpm.MacVal&lt;&gt;"",_xlpm.MacVal,_xlpm.WinVal&lt;&gt;"",_xlpm.WinVal,_xlpm.CSVVal&lt;&gt;"",_xlpm.CSVVal)),""))</f>
        <v/>
      </c>
      <c r="M729" s="41" t="str" cm="1">
        <f t="array" ref="M729">IF(($Y729+$Z729+$AA729+$AD729)=0,"",ExpandDiagCodes(_xlfn.TEXTJOIN(", ",TRUE,IF($AA729=0,"",INDEX(My_Audit!N$2:N$456,$AA729)),IF($Z729=0,"",INDEX(Output_Mac!S$2:S$500,$Z729)),IF($AD729=0,"",INDEX(Output_Win!S$2:S$243,$AD729)),IF($Y729=0,"",INDEX(CSV!AE$2:AE$510,$Y729)))))</f>
        <v/>
      </c>
      <c r="N729" s="41" t="str" cm="1">
        <f t="array" ref="N729">IF(($Y729+$Z729+$AA729+$AD729)=0,"",IFERROR(_xlfn.LET(_xlpm.CSVVal,IF($Y729=0,"",INDEX(CSV!AG$2:AG$510,$Y729)),_xlpm.MacVal,IF($Z729=0,"",INDEX(Output_Mac!T$2:T$500,$Z729)),_xlpm.WinVal,IF($AD729=0,"",INDEX(Output_Win!T$2:T$243,$AD729)),_xlpm.MyAuditVal,IF($AA729=0,"",INDEX(My_Audit!O$2:O$456,$AA729)),_xlfn.IFS(_xlpm.MyAuditVal&lt;&gt;"",_xlpm.MyAuditVal,_xlpm.MacVal&lt;&gt;"",_xlpm.MacVal,_xlpm.WinVal&lt;&gt;"",_xlpm.WinVal,_xlpm.CSVVal&lt;&gt;"",_xlpm.CSVVal)),""))</f>
        <v/>
      </c>
      <c r="O729" s="40" t="str" cm="1">
        <f t="array" ref="O729">IF($AB729=0,"",INDEX(My_Audit!P$2:P$456,$AB729))&amp;""</f>
        <v/>
      </c>
      <c r="P729" s="40"/>
      <c r="Q729" s="41" t="str">
        <f>IF(LEFT(N729,4)="Pass","Nist SP 800-88",My_Audit!R729)&amp;""</f>
        <v/>
      </c>
      <c r="R729" s="40"/>
      <c r="S729" s="40"/>
      <c r="T729" s="41" t="str" cm="1">
        <f t="array" ref="T729">IF($AC729=0,"",INDEX(Models!J$2:J$605,$AC729))</f>
        <v/>
      </c>
      <c r="U729" s="40"/>
      <c r="V729" s="40"/>
      <c r="W729" s="79" t="str" cm="1">
        <f t="array" ref="W729">IF(($Z729+$AA729+$AD729)=0,"",ExpandDiagCodes(_xlfn.TEXTJOIN(", ",TRUE,IF($AA729=0,"",INDEX(My_Audit!L$2:L$456,$AA729)),IF($Z729=0,"",INDEX(Output_Mac!AA$2:AA$500,$Z729)),IF($AD729=0,"",INDEX(Output_Win!AA$2:AA$243,$AD729)))))</f>
        <v/>
      </c>
      <c r="Y729" s="80">
        <f>IFERROR(MATCH($A729,CSV!$A$2:$A$510,0),0)</f>
        <v>0</v>
      </c>
      <c r="Z729" s="80">
        <f>IFERROR(MATCH($A729,Output_Mac!$A$2:$A$500,0),0)</f>
        <v>0</v>
      </c>
      <c r="AA729" s="80">
        <f>IFERROR(MATCH($A729,My_Audit!$A$2:$A$456,0),0)</f>
        <v>0</v>
      </c>
      <c r="AB729" s="80">
        <f>IFERROR(MATCH($C729,My_Audit!$B$2:$B$456,0),0)</f>
        <v>0</v>
      </c>
      <c r="AC729" s="80">
        <f>IFERROR(MATCH($E729,Models!$I$2:$I$605,0),0)</f>
        <v>0</v>
      </c>
      <c r="AD729" s="80">
        <f>IFERROR(MATCH($A729,Output_Win!$A$2:$A$243,0),0)</f>
        <v>0</v>
      </c>
    </row>
    <row r="730" spans="1:30">
      <c r="A730" s="40" t="str">
        <f>_xlfn.TEXTJOIN("",TRUE,Input!$A$4,TEXT(ROW(My_Audit!A729)+Input!$A$8-1,"00"))</f>
        <v>W5117</v>
      </c>
      <c r="B730" s="40" t="str">
        <f>_xlfn.TEXTJOIN("-",TRUE,"ITD",Input!$A$2,A730)</f>
        <v>ITD-SHR11749-W5117</v>
      </c>
      <c r="C730" s="41" t="str" cm="1">
        <f t="array" ref="C730">IF(($Y730+$Z730+$AA730+$AD730)=0,"",IFERROR(_xlfn.LET(_xlpm.CSVVal,IF($Y730=0,"",INDEX(CSV!B$2:B$510,$Y730)),_xlpm.MacVal,IF($Z730=0,"",INDEX(Output_Mac!B$2:B$500,$Z730)),_xlpm.WinVal,IF($AD730=0,"",INDEX(Output_Win!B$2:B$243,$AD730)),_xlpm.MyAuditVal,IF($AA730=0,"",INDEX(My_Audit!B$2:B$456,$AA730)),_xlfn.IFS(_xlpm.MyAuditVal&lt;&gt;"",_xlpm.MyAuditVal,_xlpm.MacVal&lt;&gt;"",_xlpm.MacVal,_xlpm.WinVal&lt;&gt;"",_xlpm.WinVal,_xlpm.CSVVal&lt;&gt;"",_xlpm.CSVVal)),""))</f>
        <v/>
      </c>
      <c r="D730" s="41" t="str" cm="1">
        <f t="array" ref="D730">IF(($Y730+$Z730+$AA730+$AD730)=0,"",IFERROR(_xlfn.LET(_xlpm.CSVVal,IF($Y730=0,"",INDEX(CSV!C$2:C$510,$Y730)),_xlpm.MacVal,IF($Z730=0,"",INDEX(Output_Mac!D$2:D$500,$Z730)),_xlpm.WinVal,IF($AD730=0,"",INDEX(Output_Win!D$2:D$243,$AD730)),_xlpm.MyAuditVal,IF($AA730=0,"",INDEX(My_Audit!C$2:C$456,$AA730)),_xlfn.IFS(_xlpm.MyAuditVal&lt;&gt;"",_xlpm.MyAuditVal,_xlpm.MacVal&lt;&gt;"",_xlpm.MacVal,_xlpm.WinVal&lt;&gt;"",_xlpm.WinVal,_xlpm.CSVVal&lt;&gt;"",_xlpm.CSVVal)),""))</f>
        <v/>
      </c>
      <c r="E730" s="41" t="str" cm="1">
        <f t="array" ref="E730">IF(($Y730+$Z730+$AA730+$AD730)=0,"",IFERROR(_xlfn.LET(_xlpm.CSVVal,IF($Y730=0,"",INDEX(CSV!E$2:E$510,$Y730)),_xlpm.MacVal,IF($Z730=0,"",INDEX(Output_Mac!C$2:C$500,$Z730)),_xlpm.WinVal,IF($AD730=0,"",INDEX(Output_Win!C$2:C$243,$AD730)),_xlpm.MyAuditVal,IF($AA730=0,"",INDEX(My_Audit!D$2:D$456,$AA730)),_xlfn.IFS(_xlpm.MyAuditVal&lt;&gt;"",_xlpm.MyAuditVal,_xlpm.MacVal&lt;&gt;"",_xlpm.MacVal,_xlpm.WinVal&lt;&gt;"",_xlpm.WinVal,_xlpm.CSVVal&lt;&gt;"",_xlpm.CSVVal)),""))</f>
        <v/>
      </c>
      <c r="F730" s="41" t="str" cm="1">
        <f t="array" ref="F730">IF(($Y730+$Z730+$AA730+$AD730)=0,"",IFERROR(_xlfn.LET(_xlpm.CSVVal,IF($Y730=0,"",INDEX(CSV!F$2:F$510,$Y730)),_xlpm.MacVal,IF($Z730=0,"",INDEX(Output_Mac!E$2:E$500,$Z730)),_xlpm.WinVal,IF($AD730=0,"",INDEX(Output_Win!E$2:E$243,$AD730)),_xlpm.MyAuditVal,IF($AA730=0,"",INDEX(My_Audit!E$2:E$456,$AA730)),_xlfn.IFS(_xlpm.MyAuditVal&lt;&gt;"",_xlpm.MyAuditVal,_xlpm.MacVal&lt;&gt;"",_xlpm.MacVal,_xlpm.WinVal&lt;&gt;"",_xlpm.WinVal,_xlpm.CSVVal&lt;&gt;"",PROPER(_xlpm.CSVVal))),""))</f>
        <v/>
      </c>
      <c r="G730" s="41" t="str" cm="1">
        <f t="array" ref="G730">IF(($Y730+$Z730+$AA730+$AD730)=0,"",IFERROR(_xlfn.LET(_xlpm.CSVVal,IF($Y730=0,"",INDEX(CSV!G$2:G$510,$Y730)),_xlpm.MacVal,IF($Z730=0,"",INDEX(Output_Mac!G$2:G$500,$Z730)),_xlpm.WinVal,IF($AD730=0,"",INDEX(Output_Win!G$2:G$243,$AD730)),_xlpm.MyAuditVal,IF($AA730=0,"",INDEX(My_Audit!F$2:F$456,$AA730)),_xlfn.IFS(_xlpm.MyAuditVal&lt;&gt;"",_xlpm.MyAuditVal,_xlpm.MacVal&lt;&gt;"",_xlpm.MacVal,_xlpm.WinVal&lt;&gt;"",_xlpm.WinVal,_xlpm.CSVVal&lt;&gt;"",_xlpm.CSVVal)),""))</f>
        <v/>
      </c>
      <c r="H730" s="41" t="str" cm="1">
        <f t="array" ref="H730">IF($Z730&gt;0,INDEX(Output_Mac!H$2:H$500,$Z730),IF($AD730&gt;0,INDEX(Output_Win!H$2:H$243,$AD730),IF($AA730&gt;0,_xlfn.LET(_xlpm.MyAuditVal,INDEX(My_Audit!G$2:G$456,$AA730),IF(_xlpm.MyAuditVal=0,"",_xlpm.MyAuditVal)),"")))</f>
        <v/>
      </c>
      <c r="I730" s="41" t="str" cm="1">
        <f t="array" ref="I730">IF(($Y730+$Z730+$AA730+$AD730)=0,"",IFERROR(_xlfn.LET(_xlpm.CSVVal,IF($Y730=0,"",INDEX(CSV!H$2:H$510,$Y730)),_xlpm.MacVal,IF($Z730=0,"",INDEX(Output_Mac!I$2:I$500,$Z730)),_xlpm.WinVal,IF($AD730=0,"",INDEX(Output_Win!I$2:I$243,$AD730)),_xlpm.MyAuditVal,IF($AA730=0,"",INDEX(My_Audit!H$2:H$456,$AA730)),_xlfn.IFS(_xlpm.MyAuditVal&lt;&gt;"",_xlpm.MyAuditVal,_xlpm.MacVal&lt;&gt;"",_xlpm.MacVal,_xlpm.WinVal&lt;&gt;"",_xlpm.WinVal,_xlpm.CSVVal&lt;&gt;"",_xlpm.CSVVal)),""))</f>
        <v/>
      </c>
      <c r="J730" s="41" t="str" cm="1">
        <f t="array" ref="J730">IF(($Y730+$Z730+$AA730+$AD730)=0,"",IFERROR(_xlfn.LET(_xlpm.CSVVal,IF($Y730=0,"",INDEX(CSV!J$2:J$510,$Y730)),_xlpm.MacVal,IF($Z730=0,"",INDEX(Output_Mac!J$2:J$500,$Z730)),_xlpm.WinVal,IF($AD730=0,"",INDEX(Output_Win!J$2:J$243,$AD730)),_xlpm.MyAuditVal,IF($AA730=0,"",INDEX(My_Audit!I$2:I$456,$AA730)),_xlfn.IFS(_xlpm.MyAuditVal&lt;&gt;"",_xlpm.MyAuditVal,_xlpm.MacVal&lt;&gt;"",_xlpm.MacVal,_xlpm.WinVal&lt;&gt;"",_xlpm.WinVal,_xlpm.CSVVal&lt;&gt;"",_xlpm.CSVVal)),""))</f>
        <v/>
      </c>
      <c r="K730" s="41" t="str" cm="1">
        <f t="array" ref="K730">IF(($Y730+$Z730+$AA730+$AD730)=0,"",IFERROR(_xlfn.LET(_xlpm.CSVVal,IF($Y730=0,"",INDEX(CSV!N$2:N$510,$Y730)),_xlpm.MacVal,IF($Z730=0,"",INDEX(Output_Mac!L$2:L$500,$Z730)),_xlpm.WinVal,IF($AD730=0,"",INDEX(Output_Win!L$2:L$243,$AD730)),_xlpm.MyAuditVal,IF($AA730=0,"",INDEX(My_Audit!J$2:J$456,$AA730)),_xlfn.IFS(_xlpm.MyAuditVal&lt;&gt;"",_xlpm.MyAuditVal,_xlpm.MacVal&lt;&gt;"",_xlpm.MacVal,_xlpm.WinVal&lt;&gt;"",_xlpm.WinVal,_xlpm.CSVVal&lt;&gt;"",_xlpm.CSVVal)),""))</f>
        <v/>
      </c>
      <c r="L730" s="41" t="str" cm="1">
        <f t="array" ref="L730">IF(($Y730+$Z730+$AA730+$AD730)=0,"",IFERROR(_xlfn.LET(_xlpm.CSVVal,IF($Y730=0,"",INDEX(CSV!Q$2:Q$510,$Y730)),_xlpm.MacVal,IF($Z730=0,"",INDEX(Output_Mac!M$2:M$500,$Z730)),_xlpm.WinVal,IF($AD730=0,"",INDEX(Output_Win!M$2:M$243,$AD730)),_xlpm.MyAuditVal,IF($AA730=0,"",INDEX(My_Audit!K$2:K$456,$AA730)),_xlfn.IFS(_xlpm.MyAuditVal&lt;&gt;"",_xlpm.MyAuditVal,_xlpm.MacVal&lt;&gt;"",_xlpm.MacVal,_xlpm.WinVal&lt;&gt;"",_xlpm.WinVal,_xlpm.CSVVal&lt;&gt;"",_xlpm.CSVVal)),""))</f>
        <v/>
      </c>
      <c r="M730" s="41" t="str" cm="1">
        <f t="array" ref="M730">IF(($Y730+$Z730+$AA730+$AD730)=0,"",ExpandDiagCodes(_xlfn.TEXTJOIN(", ",TRUE,IF($AA730=0,"",INDEX(My_Audit!N$2:N$456,$AA730)),IF($Z730=0,"",INDEX(Output_Mac!S$2:S$500,$Z730)),IF($AD730=0,"",INDEX(Output_Win!S$2:S$243,$AD730)),IF($Y730=0,"",INDEX(CSV!AE$2:AE$510,$Y730)))))</f>
        <v/>
      </c>
      <c r="N730" s="41" t="str" cm="1">
        <f t="array" ref="N730">IF(($Y730+$Z730+$AA730+$AD730)=0,"",IFERROR(_xlfn.LET(_xlpm.CSVVal,IF($Y730=0,"",INDEX(CSV!AG$2:AG$510,$Y730)),_xlpm.MacVal,IF($Z730=0,"",INDEX(Output_Mac!T$2:T$500,$Z730)),_xlpm.WinVal,IF($AD730=0,"",INDEX(Output_Win!T$2:T$243,$AD730)),_xlpm.MyAuditVal,IF($AA730=0,"",INDEX(My_Audit!O$2:O$456,$AA730)),_xlfn.IFS(_xlpm.MyAuditVal&lt;&gt;"",_xlpm.MyAuditVal,_xlpm.MacVal&lt;&gt;"",_xlpm.MacVal,_xlpm.WinVal&lt;&gt;"",_xlpm.WinVal,_xlpm.CSVVal&lt;&gt;"",_xlpm.CSVVal)),""))</f>
        <v/>
      </c>
      <c r="O730" s="40" t="str" cm="1">
        <f t="array" ref="O730">IF($AB730=0,"",INDEX(My_Audit!P$2:P$456,$AB730))&amp;""</f>
        <v/>
      </c>
      <c r="P730" s="40"/>
      <c r="Q730" s="41" t="str">
        <f>IF(LEFT(N730,4)="Pass","Nist SP 800-88",My_Audit!R730)&amp;""</f>
        <v/>
      </c>
      <c r="R730" s="40"/>
      <c r="S730" s="40"/>
      <c r="T730" s="41" t="str" cm="1">
        <f t="array" ref="T730">IF($AC730=0,"",INDEX(Models!J$2:J$605,$AC730))</f>
        <v/>
      </c>
      <c r="U730" s="40"/>
      <c r="V730" s="40"/>
      <c r="W730" s="79" t="str" cm="1">
        <f t="array" ref="W730">IF(($Z730+$AA730+$AD730)=0,"",ExpandDiagCodes(_xlfn.TEXTJOIN(", ",TRUE,IF($AA730=0,"",INDEX(My_Audit!L$2:L$456,$AA730)),IF($Z730=0,"",INDEX(Output_Mac!AA$2:AA$500,$Z730)),IF($AD730=0,"",INDEX(Output_Win!AA$2:AA$243,$AD730)))))</f>
        <v/>
      </c>
      <c r="Y730" s="80">
        <f>IFERROR(MATCH($A730,CSV!$A$2:$A$510,0),0)</f>
        <v>0</v>
      </c>
      <c r="Z730" s="80">
        <f>IFERROR(MATCH($A730,Output_Mac!$A$2:$A$500,0),0)</f>
        <v>0</v>
      </c>
      <c r="AA730" s="80">
        <f>IFERROR(MATCH($A730,My_Audit!$A$2:$A$456,0),0)</f>
        <v>0</v>
      </c>
      <c r="AB730" s="80">
        <f>IFERROR(MATCH($C730,My_Audit!$B$2:$B$456,0),0)</f>
        <v>0</v>
      </c>
      <c r="AC730" s="80">
        <f>IFERROR(MATCH($E730,Models!$I$2:$I$605,0),0)</f>
        <v>0</v>
      </c>
      <c r="AD730" s="80">
        <f>IFERROR(MATCH($A730,Output_Win!$A$2:$A$243,0),0)</f>
        <v>0</v>
      </c>
    </row>
    <row r="731" spans="1:30">
      <c r="A731" s="40" t="str">
        <f>_xlfn.TEXTJOIN("",TRUE,Input!$A$4,TEXT(ROW(My_Audit!A730)+Input!$A$8-1,"00"))</f>
        <v>W5118</v>
      </c>
      <c r="B731" s="40" t="str">
        <f>_xlfn.TEXTJOIN("-",TRUE,"ITD",Input!$A$2,A731)</f>
        <v>ITD-SHR11749-W5118</v>
      </c>
      <c r="C731" s="41" t="str" cm="1">
        <f t="array" ref="C731">IF(($Y731+$Z731+$AA731+$AD731)=0,"",IFERROR(_xlfn.LET(_xlpm.CSVVal,IF($Y731=0,"",INDEX(CSV!B$2:B$510,$Y731)),_xlpm.MacVal,IF($Z731=0,"",INDEX(Output_Mac!B$2:B$500,$Z731)),_xlpm.WinVal,IF($AD731=0,"",INDEX(Output_Win!B$2:B$243,$AD731)),_xlpm.MyAuditVal,IF($AA731=0,"",INDEX(My_Audit!B$2:B$456,$AA731)),_xlfn.IFS(_xlpm.MyAuditVal&lt;&gt;"",_xlpm.MyAuditVal,_xlpm.MacVal&lt;&gt;"",_xlpm.MacVal,_xlpm.WinVal&lt;&gt;"",_xlpm.WinVal,_xlpm.CSVVal&lt;&gt;"",_xlpm.CSVVal)),""))</f>
        <v/>
      </c>
      <c r="D731" s="41" t="str" cm="1">
        <f t="array" ref="D731">IF(($Y731+$Z731+$AA731+$AD731)=0,"",IFERROR(_xlfn.LET(_xlpm.CSVVal,IF($Y731=0,"",INDEX(CSV!C$2:C$510,$Y731)),_xlpm.MacVal,IF($Z731=0,"",INDEX(Output_Mac!D$2:D$500,$Z731)),_xlpm.WinVal,IF($AD731=0,"",INDEX(Output_Win!D$2:D$243,$AD731)),_xlpm.MyAuditVal,IF($AA731=0,"",INDEX(My_Audit!C$2:C$456,$AA731)),_xlfn.IFS(_xlpm.MyAuditVal&lt;&gt;"",_xlpm.MyAuditVal,_xlpm.MacVal&lt;&gt;"",_xlpm.MacVal,_xlpm.WinVal&lt;&gt;"",_xlpm.WinVal,_xlpm.CSVVal&lt;&gt;"",_xlpm.CSVVal)),""))</f>
        <v/>
      </c>
      <c r="E731" s="41" t="str" cm="1">
        <f t="array" ref="E731">IF(($Y731+$Z731+$AA731+$AD731)=0,"",IFERROR(_xlfn.LET(_xlpm.CSVVal,IF($Y731=0,"",INDEX(CSV!E$2:E$510,$Y731)),_xlpm.MacVal,IF($Z731=0,"",INDEX(Output_Mac!C$2:C$500,$Z731)),_xlpm.WinVal,IF($AD731=0,"",INDEX(Output_Win!C$2:C$243,$AD731)),_xlpm.MyAuditVal,IF($AA731=0,"",INDEX(My_Audit!D$2:D$456,$AA731)),_xlfn.IFS(_xlpm.MyAuditVal&lt;&gt;"",_xlpm.MyAuditVal,_xlpm.MacVal&lt;&gt;"",_xlpm.MacVal,_xlpm.WinVal&lt;&gt;"",_xlpm.WinVal,_xlpm.CSVVal&lt;&gt;"",_xlpm.CSVVal)),""))</f>
        <v/>
      </c>
      <c r="F731" s="41" t="str" cm="1">
        <f t="array" ref="F731">IF(($Y731+$Z731+$AA731+$AD731)=0,"",IFERROR(_xlfn.LET(_xlpm.CSVVal,IF($Y731=0,"",INDEX(CSV!F$2:F$510,$Y731)),_xlpm.MacVal,IF($Z731=0,"",INDEX(Output_Mac!E$2:E$500,$Z731)),_xlpm.WinVal,IF($AD731=0,"",INDEX(Output_Win!E$2:E$243,$AD731)),_xlpm.MyAuditVal,IF($AA731=0,"",INDEX(My_Audit!E$2:E$456,$AA731)),_xlfn.IFS(_xlpm.MyAuditVal&lt;&gt;"",_xlpm.MyAuditVal,_xlpm.MacVal&lt;&gt;"",_xlpm.MacVal,_xlpm.WinVal&lt;&gt;"",_xlpm.WinVal,_xlpm.CSVVal&lt;&gt;"",PROPER(_xlpm.CSVVal))),""))</f>
        <v/>
      </c>
      <c r="G731" s="41" t="str" cm="1">
        <f t="array" ref="G731">IF(($Y731+$Z731+$AA731+$AD731)=0,"",IFERROR(_xlfn.LET(_xlpm.CSVVal,IF($Y731=0,"",INDEX(CSV!G$2:G$510,$Y731)),_xlpm.MacVal,IF($Z731=0,"",INDEX(Output_Mac!G$2:G$500,$Z731)),_xlpm.WinVal,IF($AD731=0,"",INDEX(Output_Win!G$2:G$243,$AD731)),_xlpm.MyAuditVal,IF($AA731=0,"",INDEX(My_Audit!F$2:F$456,$AA731)),_xlfn.IFS(_xlpm.MyAuditVal&lt;&gt;"",_xlpm.MyAuditVal,_xlpm.MacVal&lt;&gt;"",_xlpm.MacVal,_xlpm.WinVal&lt;&gt;"",_xlpm.WinVal,_xlpm.CSVVal&lt;&gt;"",_xlpm.CSVVal)),""))</f>
        <v/>
      </c>
      <c r="H731" s="41" t="str" cm="1">
        <f t="array" ref="H731">IF($Z731&gt;0,INDEX(Output_Mac!H$2:H$500,$Z731),IF($AD731&gt;0,INDEX(Output_Win!H$2:H$243,$AD731),IF($AA731&gt;0,_xlfn.LET(_xlpm.MyAuditVal,INDEX(My_Audit!G$2:G$456,$AA731),IF(_xlpm.MyAuditVal=0,"",_xlpm.MyAuditVal)),"")))</f>
        <v/>
      </c>
      <c r="I731" s="41" t="str" cm="1">
        <f t="array" ref="I731">IF(($Y731+$Z731+$AA731+$AD731)=0,"",IFERROR(_xlfn.LET(_xlpm.CSVVal,IF($Y731=0,"",INDEX(CSV!H$2:H$510,$Y731)),_xlpm.MacVal,IF($Z731=0,"",INDEX(Output_Mac!I$2:I$500,$Z731)),_xlpm.WinVal,IF($AD731=0,"",INDEX(Output_Win!I$2:I$243,$AD731)),_xlpm.MyAuditVal,IF($AA731=0,"",INDEX(My_Audit!H$2:H$456,$AA731)),_xlfn.IFS(_xlpm.MyAuditVal&lt;&gt;"",_xlpm.MyAuditVal,_xlpm.MacVal&lt;&gt;"",_xlpm.MacVal,_xlpm.WinVal&lt;&gt;"",_xlpm.WinVal,_xlpm.CSVVal&lt;&gt;"",_xlpm.CSVVal)),""))</f>
        <v/>
      </c>
      <c r="J731" s="41" t="str" cm="1">
        <f t="array" ref="J731">IF(($Y731+$Z731+$AA731+$AD731)=0,"",IFERROR(_xlfn.LET(_xlpm.CSVVal,IF($Y731=0,"",INDEX(CSV!J$2:J$510,$Y731)),_xlpm.MacVal,IF($Z731=0,"",INDEX(Output_Mac!J$2:J$500,$Z731)),_xlpm.WinVal,IF($AD731=0,"",INDEX(Output_Win!J$2:J$243,$AD731)),_xlpm.MyAuditVal,IF($AA731=0,"",INDEX(My_Audit!I$2:I$456,$AA731)),_xlfn.IFS(_xlpm.MyAuditVal&lt;&gt;"",_xlpm.MyAuditVal,_xlpm.MacVal&lt;&gt;"",_xlpm.MacVal,_xlpm.WinVal&lt;&gt;"",_xlpm.WinVal,_xlpm.CSVVal&lt;&gt;"",_xlpm.CSVVal)),""))</f>
        <v/>
      </c>
      <c r="K731" s="41" t="str" cm="1">
        <f t="array" ref="K731">IF(($Y731+$Z731+$AA731+$AD731)=0,"",IFERROR(_xlfn.LET(_xlpm.CSVVal,IF($Y731=0,"",INDEX(CSV!N$2:N$510,$Y731)),_xlpm.MacVal,IF($Z731=0,"",INDEX(Output_Mac!L$2:L$500,$Z731)),_xlpm.WinVal,IF($AD731=0,"",INDEX(Output_Win!L$2:L$243,$AD731)),_xlpm.MyAuditVal,IF($AA731=0,"",INDEX(My_Audit!J$2:J$456,$AA731)),_xlfn.IFS(_xlpm.MyAuditVal&lt;&gt;"",_xlpm.MyAuditVal,_xlpm.MacVal&lt;&gt;"",_xlpm.MacVal,_xlpm.WinVal&lt;&gt;"",_xlpm.WinVal,_xlpm.CSVVal&lt;&gt;"",_xlpm.CSVVal)),""))</f>
        <v/>
      </c>
      <c r="L731" s="41" t="str" cm="1">
        <f t="array" ref="L731">IF(($Y731+$Z731+$AA731+$AD731)=0,"",IFERROR(_xlfn.LET(_xlpm.CSVVal,IF($Y731=0,"",INDEX(CSV!Q$2:Q$510,$Y731)),_xlpm.MacVal,IF($Z731=0,"",INDEX(Output_Mac!M$2:M$500,$Z731)),_xlpm.WinVal,IF($AD731=0,"",INDEX(Output_Win!M$2:M$243,$AD731)),_xlpm.MyAuditVal,IF($AA731=0,"",INDEX(My_Audit!K$2:K$456,$AA731)),_xlfn.IFS(_xlpm.MyAuditVal&lt;&gt;"",_xlpm.MyAuditVal,_xlpm.MacVal&lt;&gt;"",_xlpm.MacVal,_xlpm.WinVal&lt;&gt;"",_xlpm.WinVal,_xlpm.CSVVal&lt;&gt;"",_xlpm.CSVVal)),""))</f>
        <v/>
      </c>
      <c r="M731" s="41" t="str" cm="1">
        <f t="array" ref="M731">IF(($Y731+$Z731+$AA731+$AD731)=0,"",ExpandDiagCodes(_xlfn.TEXTJOIN(", ",TRUE,IF($AA731=0,"",INDEX(My_Audit!N$2:N$456,$AA731)),IF($Z731=0,"",INDEX(Output_Mac!S$2:S$500,$Z731)),IF($AD731=0,"",INDEX(Output_Win!S$2:S$243,$AD731)),IF($Y731=0,"",INDEX(CSV!AE$2:AE$510,$Y731)))))</f>
        <v/>
      </c>
      <c r="N731" s="41" t="str" cm="1">
        <f t="array" ref="N731">IF(($Y731+$Z731+$AA731+$AD731)=0,"",IFERROR(_xlfn.LET(_xlpm.CSVVal,IF($Y731=0,"",INDEX(CSV!AG$2:AG$510,$Y731)),_xlpm.MacVal,IF($Z731=0,"",INDEX(Output_Mac!T$2:T$500,$Z731)),_xlpm.WinVal,IF($AD731=0,"",INDEX(Output_Win!T$2:T$243,$AD731)),_xlpm.MyAuditVal,IF($AA731=0,"",INDEX(My_Audit!O$2:O$456,$AA731)),_xlfn.IFS(_xlpm.MyAuditVal&lt;&gt;"",_xlpm.MyAuditVal,_xlpm.MacVal&lt;&gt;"",_xlpm.MacVal,_xlpm.WinVal&lt;&gt;"",_xlpm.WinVal,_xlpm.CSVVal&lt;&gt;"",_xlpm.CSVVal)),""))</f>
        <v/>
      </c>
      <c r="O731" s="40" t="str" cm="1">
        <f t="array" ref="O731">IF($AB731=0,"",INDEX(My_Audit!P$2:P$456,$AB731))&amp;""</f>
        <v/>
      </c>
      <c r="P731" s="40"/>
      <c r="Q731" s="41" t="str">
        <f>IF(LEFT(N731,4)="Pass","Nist SP 800-88",My_Audit!R731)&amp;""</f>
        <v/>
      </c>
      <c r="R731" s="40"/>
      <c r="S731" s="40"/>
      <c r="T731" s="41" t="str" cm="1">
        <f t="array" ref="T731">IF($AC731=0,"",INDEX(Models!J$2:J$605,$AC731))</f>
        <v/>
      </c>
      <c r="U731" s="40"/>
      <c r="V731" s="40"/>
      <c r="W731" s="79" t="str" cm="1">
        <f t="array" ref="W731">IF(($Z731+$AA731+$AD731)=0,"",ExpandDiagCodes(_xlfn.TEXTJOIN(", ",TRUE,IF($AA731=0,"",INDEX(My_Audit!L$2:L$456,$AA731)),IF($Z731=0,"",INDEX(Output_Mac!AA$2:AA$500,$Z731)),IF($AD731=0,"",INDEX(Output_Win!AA$2:AA$243,$AD731)))))</f>
        <v/>
      </c>
      <c r="Y731" s="80">
        <f>IFERROR(MATCH($A731,CSV!$A$2:$A$510,0),0)</f>
        <v>0</v>
      </c>
      <c r="Z731" s="80">
        <f>IFERROR(MATCH($A731,Output_Mac!$A$2:$A$500,0),0)</f>
        <v>0</v>
      </c>
      <c r="AA731" s="80">
        <f>IFERROR(MATCH($A731,My_Audit!$A$2:$A$456,0),0)</f>
        <v>0</v>
      </c>
      <c r="AB731" s="80">
        <f>IFERROR(MATCH($C731,My_Audit!$B$2:$B$456,0),0)</f>
        <v>0</v>
      </c>
      <c r="AC731" s="80">
        <f>IFERROR(MATCH($E731,Models!$I$2:$I$605,0),0)</f>
        <v>0</v>
      </c>
      <c r="AD731" s="80">
        <f>IFERROR(MATCH($A731,Output_Win!$A$2:$A$243,0),0)</f>
        <v>0</v>
      </c>
    </row>
    <row r="732" spans="1:30">
      <c r="A732" s="40" t="str">
        <f>_xlfn.TEXTJOIN("",TRUE,Input!$A$4,TEXT(ROW(My_Audit!A731)+Input!$A$8-1,"00"))</f>
        <v>W5119</v>
      </c>
      <c r="B732" s="40" t="str">
        <f>_xlfn.TEXTJOIN("-",TRUE,"ITD",Input!$A$2,A732)</f>
        <v>ITD-SHR11749-W5119</v>
      </c>
      <c r="C732" s="41" t="str" cm="1">
        <f t="array" ref="C732">IF(($Y732+$Z732+$AA732+$AD732)=0,"",IFERROR(_xlfn.LET(_xlpm.CSVVal,IF($Y732=0,"",INDEX(CSV!B$2:B$510,$Y732)),_xlpm.MacVal,IF($Z732=0,"",INDEX(Output_Mac!B$2:B$500,$Z732)),_xlpm.WinVal,IF($AD732=0,"",INDEX(Output_Win!B$2:B$243,$AD732)),_xlpm.MyAuditVal,IF($AA732=0,"",INDEX(My_Audit!B$2:B$456,$AA732)),_xlfn.IFS(_xlpm.MyAuditVal&lt;&gt;"",_xlpm.MyAuditVal,_xlpm.MacVal&lt;&gt;"",_xlpm.MacVal,_xlpm.WinVal&lt;&gt;"",_xlpm.WinVal,_xlpm.CSVVal&lt;&gt;"",_xlpm.CSVVal)),""))</f>
        <v/>
      </c>
      <c r="D732" s="41" t="str" cm="1">
        <f t="array" ref="D732">IF(($Y732+$Z732+$AA732+$AD732)=0,"",IFERROR(_xlfn.LET(_xlpm.CSVVal,IF($Y732=0,"",INDEX(CSV!C$2:C$510,$Y732)),_xlpm.MacVal,IF($Z732=0,"",INDEX(Output_Mac!D$2:D$500,$Z732)),_xlpm.WinVal,IF($AD732=0,"",INDEX(Output_Win!D$2:D$243,$AD732)),_xlpm.MyAuditVal,IF($AA732=0,"",INDEX(My_Audit!C$2:C$456,$AA732)),_xlfn.IFS(_xlpm.MyAuditVal&lt;&gt;"",_xlpm.MyAuditVal,_xlpm.MacVal&lt;&gt;"",_xlpm.MacVal,_xlpm.WinVal&lt;&gt;"",_xlpm.WinVal,_xlpm.CSVVal&lt;&gt;"",_xlpm.CSVVal)),""))</f>
        <v/>
      </c>
      <c r="E732" s="41" t="str" cm="1">
        <f t="array" ref="E732">IF(($Y732+$Z732+$AA732+$AD732)=0,"",IFERROR(_xlfn.LET(_xlpm.CSVVal,IF($Y732=0,"",INDEX(CSV!E$2:E$510,$Y732)),_xlpm.MacVal,IF($Z732=0,"",INDEX(Output_Mac!C$2:C$500,$Z732)),_xlpm.WinVal,IF($AD732=0,"",INDEX(Output_Win!C$2:C$243,$AD732)),_xlpm.MyAuditVal,IF($AA732=0,"",INDEX(My_Audit!D$2:D$456,$AA732)),_xlfn.IFS(_xlpm.MyAuditVal&lt;&gt;"",_xlpm.MyAuditVal,_xlpm.MacVal&lt;&gt;"",_xlpm.MacVal,_xlpm.WinVal&lt;&gt;"",_xlpm.WinVal,_xlpm.CSVVal&lt;&gt;"",_xlpm.CSVVal)),""))</f>
        <v/>
      </c>
      <c r="F732" s="41" t="str" cm="1">
        <f t="array" ref="F732">IF(($Y732+$Z732+$AA732+$AD732)=0,"",IFERROR(_xlfn.LET(_xlpm.CSVVal,IF($Y732=0,"",INDEX(CSV!F$2:F$510,$Y732)),_xlpm.MacVal,IF($Z732=0,"",INDEX(Output_Mac!E$2:E$500,$Z732)),_xlpm.WinVal,IF($AD732=0,"",INDEX(Output_Win!E$2:E$243,$AD732)),_xlpm.MyAuditVal,IF($AA732=0,"",INDEX(My_Audit!E$2:E$456,$AA732)),_xlfn.IFS(_xlpm.MyAuditVal&lt;&gt;"",_xlpm.MyAuditVal,_xlpm.MacVal&lt;&gt;"",_xlpm.MacVal,_xlpm.WinVal&lt;&gt;"",_xlpm.WinVal,_xlpm.CSVVal&lt;&gt;"",PROPER(_xlpm.CSVVal))),""))</f>
        <v/>
      </c>
      <c r="G732" s="41" t="str" cm="1">
        <f t="array" ref="G732">IF(($Y732+$Z732+$AA732+$AD732)=0,"",IFERROR(_xlfn.LET(_xlpm.CSVVal,IF($Y732=0,"",INDEX(CSV!G$2:G$510,$Y732)),_xlpm.MacVal,IF($Z732=0,"",INDEX(Output_Mac!G$2:G$500,$Z732)),_xlpm.WinVal,IF($AD732=0,"",INDEX(Output_Win!G$2:G$243,$AD732)),_xlpm.MyAuditVal,IF($AA732=0,"",INDEX(My_Audit!F$2:F$456,$AA732)),_xlfn.IFS(_xlpm.MyAuditVal&lt;&gt;"",_xlpm.MyAuditVal,_xlpm.MacVal&lt;&gt;"",_xlpm.MacVal,_xlpm.WinVal&lt;&gt;"",_xlpm.WinVal,_xlpm.CSVVal&lt;&gt;"",_xlpm.CSVVal)),""))</f>
        <v/>
      </c>
      <c r="H732" s="41" t="str" cm="1">
        <f t="array" ref="H732">IF($Z732&gt;0,INDEX(Output_Mac!H$2:H$500,$Z732),IF($AD732&gt;0,INDEX(Output_Win!H$2:H$243,$AD732),IF($AA732&gt;0,_xlfn.LET(_xlpm.MyAuditVal,INDEX(My_Audit!G$2:G$456,$AA732),IF(_xlpm.MyAuditVal=0,"",_xlpm.MyAuditVal)),"")))</f>
        <v/>
      </c>
      <c r="I732" s="41" t="str" cm="1">
        <f t="array" ref="I732">IF(($Y732+$Z732+$AA732+$AD732)=0,"",IFERROR(_xlfn.LET(_xlpm.CSVVal,IF($Y732=0,"",INDEX(CSV!H$2:H$510,$Y732)),_xlpm.MacVal,IF($Z732=0,"",INDEX(Output_Mac!I$2:I$500,$Z732)),_xlpm.WinVal,IF($AD732=0,"",INDEX(Output_Win!I$2:I$243,$AD732)),_xlpm.MyAuditVal,IF($AA732=0,"",INDEX(My_Audit!H$2:H$456,$AA732)),_xlfn.IFS(_xlpm.MyAuditVal&lt;&gt;"",_xlpm.MyAuditVal,_xlpm.MacVal&lt;&gt;"",_xlpm.MacVal,_xlpm.WinVal&lt;&gt;"",_xlpm.WinVal,_xlpm.CSVVal&lt;&gt;"",_xlpm.CSVVal)),""))</f>
        <v/>
      </c>
      <c r="J732" s="41" t="str" cm="1">
        <f t="array" ref="J732">IF(($Y732+$Z732+$AA732+$AD732)=0,"",IFERROR(_xlfn.LET(_xlpm.CSVVal,IF($Y732=0,"",INDEX(CSV!J$2:J$510,$Y732)),_xlpm.MacVal,IF($Z732=0,"",INDEX(Output_Mac!J$2:J$500,$Z732)),_xlpm.WinVal,IF($AD732=0,"",INDEX(Output_Win!J$2:J$243,$AD732)),_xlpm.MyAuditVal,IF($AA732=0,"",INDEX(My_Audit!I$2:I$456,$AA732)),_xlfn.IFS(_xlpm.MyAuditVal&lt;&gt;"",_xlpm.MyAuditVal,_xlpm.MacVal&lt;&gt;"",_xlpm.MacVal,_xlpm.WinVal&lt;&gt;"",_xlpm.WinVal,_xlpm.CSVVal&lt;&gt;"",_xlpm.CSVVal)),""))</f>
        <v/>
      </c>
      <c r="K732" s="41" t="str" cm="1">
        <f t="array" ref="K732">IF(($Y732+$Z732+$AA732+$AD732)=0,"",IFERROR(_xlfn.LET(_xlpm.CSVVal,IF($Y732=0,"",INDEX(CSV!N$2:N$510,$Y732)),_xlpm.MacVal,IF($Z732=0,"",INDEX(Output_Mac!L$2:L$500,$Z732)),_xlpm.WinVal,IF($AD732=0,"",INDEX(Output_Win!L$2:L$243,$AD732)),_xlpm.MyAuditVal,IF($AA732=0,"",INDEX(My_Audit!J$2:J$456,$AA732)),_xlfn.IFS(_xlpm.MyAuditVal&lt;&gt;"",_xlpm.MyAuditVal,_xlpm.MacVal&lt;&gt;"",_xlpm.MacVal,_xlpm.WinVal&lt;&gt;"",_xlpm.WinVal,_xlpm.CSVVal&lt;&gt;"",_xlpm.CSVVal)),""))</f>
        <v/>
      </c>
      <c r="L732" s="41" t="str" cm="1">
        <f t="array" ref="L732">IF(($Y732+$Z732+$AA732+$AD732)=0,"",IFERROR(_xlfn.LET(_xlpm.CSVVal,IF($Y732=0,"",INDEX(CSV!Q$2:Q$510,$Y732)),_xlpm.MacVal,IF($Z732=0,"",INDEX(Output_Mac!M$2:M$500,$Z732)),_xlpm.WinVal,IF($AD732=0,"",INDEX(Output_Win!M$2:M$243,$AD732)),_xlpm.MyAuditVal,IF($AA732=0,"",INDEX(My_Audit!K$2:K$456,$AA732)),_xlfn.IFS(_xlpm.MyAuditVal&lt;&gt;"",_xlpm.MyAuditVal,_xlpm.MacVal&lt;&gt;"",_xlpm.MacVal,_xlpm.WinVal&lt;&gt;"",_xlpm.WinVal,_xlpm.CSVVal&lt;&gt;"",_xlpm.CSVVal)),""))</f>
        <v/>
      </c>
      <c r="M732" s="41" t="str" cm="1">
        <f t="array" ref="M732">IF(($Y732+$Z732+$AA732+$AD732)=0,"",ExpandDiagCodes(_xlfn.TEXTJOIN(", ",TRUE,IF($AA732=0,"",INDEX(My_Audit!N$2:N$456,$AA732)),IF($Z732=0,"",INDEX(Output_Mac!S$2:S$500,$Z732)),IF($AD732=0,"",INDEX(Output_Win!S$2:S$243,$AD732)),IF($Y732=0,"",INDEX(CSV!AE$2:AE$510,$Y732)))))</f>
        <v/>
      </c>
      <c r="N732" s="41" t="str" cm="1">
        <f t="array" ref="N732">IF(($Y732+$Z732+$AA732+$AD732)=0,"",IFERROR(_xlfn.LET(_xlpm.CSVVal,IF($Y732=0,"",INDEX(CSV!AG$2:AG$510,$Y732)),_xlpm.MacVal,IF($Z732=0,"",INDEX(Output_Mac!T$2:T$500,$Z732)),_xlpm.WinVal,IF($AD732=0,"",INDEX(Output_Win!T$2:T$243,$AD732)),_xlpm.MyAuditVal,IF($AA732=0,"",INDEX(My_Audit!O$2:O$456,$AA732)),_xlfn.IFS(_xlpm.MyAuditVal&lt;&gt;"",_xlpm.MyAuditVal,_xlpm.MacVal&lt;&gt;"",_xlpm.MacVal,_xlpm.WinVal&lt;&gt;"",_xlpm.WinVal,_xlpm.CSVVal&lt;&gt;"",_xlpm.CSVVal)),""))</f>
        <v/>
      </c>
      <c r="O732" s="40" t="str" cm="1">
        <f t="array" ref="O732">IF($AB732=0,"",INDEX(My_Audit!P$2:P$456,$AB732))&amp;""</f>
        <v/>
      </c>
      <c r="P732" s="40"/>
      <c r="Q732" s="41" t="str">
        <f>IF(LEFT(N732,4)="Pass","Nist SP 800-88",My_Audit!R732)&amp;""</f>
        <v/>
      </c>
      <c r="R732" s="40"/>
      <c r="S732" s="40"/>
      <c r="T732" s="41" t="str" cm="1">
        <f t="array" ref="T732">IF($AC732=0,"",INDEX(Models!J$2:J$605,$AC732))</f>
        <v/>
      </c>
      <c r="U732" s="40"/>
      <c r="V732" s="40"/>
      <c r="W732" s="79" t="str" cm="1">
        <f t="array" ref="W732">IF(($Z732+$AA732+$AD732)=0,"",ExpandDiagCodes(_xlfn.TEXTJOIN(", ",TRUE,IF($AA732=0,"",INDEX(My_Audit!L$2:L$456,$AA732)),IF($Z732=0,"",INDEX(Output_Mac!AA$2:AA$500,$Z732)),IF($AD732=0,"",INDEX(Output_Win!AA$2:AA$243,$AD732)))))</f>
        <v/>
      </c>
      <c r="Y732" s="80">
        <f>IFERROR(MATCH($A732,CSV!$A$2:$A$510,0),0)</f>
        <v>0</v>
      </c>
      <c r="Z732" s="80">
        <f>IFERROR(MATCH($A732,Output_Mac!$A$2:$A$500,0),0)</f>
        <v>0</v>
      </c>
      <c r="AA732" s="80">
        <f>IFERROR(MATCH($A732,My_Audit!$A$2:$A$456,0),0)</f>
        <v>0</v>
      </c>
      <c r="AB732" s="80">
        <f>IFERROR(MATCH($C732,My_Audit!$B$2:$B$456,0),0)</f>
        <v>0</v>
      </c>
      <c r="AC732" s="80">
        <f>IFERROR(MATCH($E732,Models!$I$2:$I$605,0),0)</f>
        <v>0</v>
      </c>
      <c r="AD732" s="80">
        <f>IFERROR(MATCH($A732,Output_Win!$A$2:$A$243,0),0)</f>
        <v>0</v>
      </c>
    </row>
    <row r="733" spans="1:30">
      <c r="A733" s="40" t="str">
        <f>_xlfn.TEXTJOIN("",TRUE,Input!$A$4,TEXT(ROW(My_Audit!A732)+Input!$A$8-1,"00"))</f>
        <v>W5120</v>
      </c>
      <c r="B733" s="40" t="str">
        <f>_xlfn.TEXTJOIN("-",TRUE,"ITD",Input!$A$2,A733)</f>
        <v>ITD-SHR11749-W5120</v>
      </c>
      <c r="C733" s="41" t="str" cm="1">
        <f t="array" ref="C733">IF(($Y733+$Z733+$AA733+$AD733)=0,"",IFERROR(_xlfn.LET(_xlpm.CSVVal,IF($Y733=0,"",INDEX(CSV!B$2:B$510,$Y733)),_xlpm.MacVal,IF($Z733=0,"",INDEX(Output_Mac!B$2:B$500,$Z733)),_xlpm.WinVal,IF($AD733=0,"",INDEX(Output_Win!B$2:B$243,$AD733)),_xlpm.MyAuditVal,IF($AA733=0,"",INDEX(My_Audit!B$2:B$456,$AA733)),_xlfn.IFS(_xlpm.MyAuditVal&lt;&gt;"",_xlpm.MyAuditVal,_xlpm.MacVal&lt;&gt;"",_xlpm.MacVal,_xlpm.WinVal&lt;&gt;"",_xlpm.WinVal,_xlpm.CSVVal&lt;&gt;"",_xlpm.CSVVal)),""))</f>
        <v/>
      </c>
      <c r="D733" s="41" t="str" cm="1">
        <f t="array" ref="D733">IF(($Y733+$Z733+$AA733+$AD733)=0,"",IFERROR(_xlfn.LET(_xlpm.CSVVal,IF($Y733=0,"",INDEX(CSV!C$2:C$510,$Y733)),_xlpm.MacVal,IF($Z733=0,"",INDEX(Output_Mac!D$2:D$500,$Z733)),_xlpm.WinVal,IF($AD733=0,"",INDEX(Output_Win!D$2:D$243,$AD733)),_xlpm.MyAuditVal,IF($AA733=0,"",INDEX(My_Audit!C$2:C$456,$AA733)),_xlfn.IFS(_xlpm.MyAuditVal&lt;&gt;"",_xlpm.MyAuditVal,_xlpm.MacVal&lt;&gt;"",_xlpm.MacVal,_xlpm.WinVal&lt;&gt;"",_xlpm.WinVal,_xlpm.CSVVal&lt;&gt;"",_xlpm.CSVVal)),""))</f>
        <v/>
      </c>
      <c r="E733" s="41" t="str" cm="1">
        <f t="array" ref="E733">IF(($Y733+$Z733+$AA733+$AD733)=0,"",IFERROR(_xlfn.LET(_xlpm.CSVVal,IF($Y733=0,"",INDEX(CSV!E$2:E$510,$Y733)),_xlpm.MacVal,IF($Z733=0,"",INDEX(Output_Mac!C$2:C$500,$Z733)),_xlpm.WinVal,IF($AD733=0,"",INDEX(Output_Win!C$2:C$243,$AD733)),_xlpm.MyAuditVal,IF($AA733=0,"",INDEX(My_Audit!D$2:D$456,$AA733)),_xlfn.IFS(_xlpm.MyAuditVal&lt;&gt;"",_xlpm.MyAuditVal,_xlpm.MacVal&lt;&gt;"",_xlpm.MacVal,_xlpm.WinVal&lt;&gt;"",_xlpm.WinVal,_xlpm.CSVVal&lt;&gt;"",_xlpm.CSVVal)),""))</f>
        <v/>
      </c>
      <c r="F733" s="41" t="str" cm="1">
        <f t="array" ref="F733">IF(($Y733+$Z733+$AA733+$AD733)=0,"",IFERROR(_xlfn.LET(_xlpm.CSVVal,IF($Y733=0,"",INDEX(CSV!F$2:F$510,$Y733)),_xlpm.MacVal,IF($Z733=0,"",INDEX(Output_Mac!E$2:E$500,$Z733)),_xlpm.WinVal,IF($AD733=0,"",INDEX(Output_Win!E$2:E$243,$AD733)),_xlpm.MyAuditVal,IF($AA733=0,"",INDEX(My_Audit!E$2:E$456,$AA733)),_xlfn.IFS(_xlpm.MyAuditVal&lt;&gt;"",_xlpm.MyAuditVal,_xlpm.MacVal&lt;&gt;"",_xlpm.MacVal,_xlpm.WinVal&lt;&gt;"",_xlpm.WinVal,_xlpm.CSVVal&lt;&gt;"",PROPER(_xlpm.CSVVal))),""))</f>
        <v/>
      </c>
      <c r="G733" s="41" t="str" cm="1">
        <f t="array" ref="G733">IF(($Y733+$Z733+$AA733+$AD733)=0,"",IFERROR(_xlfn.LET(_xlpm.CSVVal,IF($Y733=0,"",INDEX(CSV!G$2:G$510,$Y733)),_xlpm.MacVal,IF($Z733=0,"",INDEX(Output_Mac!G$2:G$500,$Z733)),_xlpm.WinVal,IF($AD733=0,"",INDEX(Output_Win!G$2:G$243,$AD733)),_xlpm.MyAuditVal,IF($AA733=0,"",INDEX(My_Audit!F$2:F$456,$AA733)),_xlfn.IFS(_xlpm.MyAuditVal&lt;&gt;"",_xlpm.MyAuditVal,_xlpm.MacVal&lt;&gt;"",_xlpm.MacVal,_xlpm.WinVal&lt;&gt;"",_xlpm.WinVal,_xlpm.CSVVal&lt;&gt;"",_xlpm.CSVVal)),""))</f>
        <v/>
      </c>
      <c r="H733" s="41" t="str" cm="1">
        <f t="array" ref="H733">IF($Z733&gt;0,INDEX(Output_Mac!H$2:H$500,$Z733),IF($AD733&gt;0,INDEX(Output_Win!H$2:H$243,$AD733),IF($AA733&gt;0,_xlfn.LET(_xlpm.MyAuditVal,INDEX(My_Audit!G$2:G$456,$AA733),IF(_xlpm.MyAuditVal=0,"",_xlpm.MyAuditVal)),"")))</f>
        <v/>
      </c>
      <c r="I733" s="41" t="str" cm="1">
        <f t="array" ref="I733">IF(($Y733+$Z733+$AA733+$AD733)=0,"",IFERROR(_xlfn.LET(_xlpm.CSVVal,IF($Y733=0,"",INDEX(CSV!H$2:H$510,$Y733)),_xlpm.MacVal,IF($Z733=0,"",INDEX(Output_Mac!I$2:I$500,$Z733)),_xlpm.WinVal,IF($AD733=0,"",INDEX(Output_Win!I$2:I$243,$AD733)),_xlpm.MyAuditVal,IF($AA733=0,"",INDEX(My_Audit!H$2:H$456,$AA733)),_xlfn.IFS(_xlpm.MyAuditVal&lt;&gt;"",_xlpm.MyAuditVal,_xlpm.MacVal&lt;&gt;"",_xlpm.MacVal,_xlpm.WinVal&lt;&gt;"",_xlpm.WinVal,_xlpm.CSVVal&lt;&gt;"",_xlpm.CSVVal)),""))</f>
        <v/>
      </c>
      <c r="J733" s="41" t="str" cm="1">
        <f t="array" ref="J733">IF(($Y733+$Z733+$AA733+$AD733)=0,"",IFERROR(_xlfn.LET(_xlpm.CSVVal,IF($Y733=0,"",INDEX(CSV!J$2:J$510,$Y733)),_xlpm.MacVal,IF($Z733=0,"",INDEX(Output_Mac!J$2:J$500,$Z733)),_xlpm.WinVal,IF($AD733=0,"",INDEX(Output_Win!J$2:J$243,$AD733)),_xlpm.MyAuditVal,IF($AA733=0,"",INDEX(My_Audit!I$2:I$456,$AA733)),_xlfn.IFS(_xlpm.MyAuditVal&lt;&gt;"",_xlpm.MyAuditVal,_xlpm.MacVal&lt;&gt;"",_xlpm.MacVal,_xlpm.WinVal&lt;&gt;"",_xlpm.WinVal,_xlpm.CSVVal&lt;&gt;"",_xlpm.CSVVal)),""))</f>
        <v/>
      </c>
      <c r="K733" s="41" t="str" cm="1">
        <f t="array" ref="K733">IF(($Y733+$Z733+$AA733+$AD733)=0,"",IFERROR(_xlfn.LET(_xlpm.CSVVal,IF($Y733=0,"",INDEX(CSV!N$2:N$510,$Y733)),_xlpm.MacVal,IF($Z733=0,"",INDEX(Output_Mac!L$2:L$500,$Z733)),_xlpm.WinVal,IF($AD733=0,"",INDEX(Output_Win!L$2:L$243,$AD733)),_xlpm.MyAuditVal,IF($AA733=0,"",INDEX(My_Audit!J$2:J$456,$AA733)),_xlfn.IFS(_xlpm.MyAuditVal&lt;&gt;"",_xlpm.MyAuditVal,_xlpm.MacVal&lt;&gt;"",_xlpm.MacVal,_xlpm.WinVal&lt;&gt;"",_xlpm.WinVal,_xlpm.CSVVal&lt;&gt;"",_xlpm.CSVVal)),""))</f>
        <v/>
      </c>
      <c r="L733" s="41" t="str" cm="1">
        <f t="array" ref="L733">IF(($Y733+$Z733+$AA733+$AD733)=0,"",IFERROR(_xlfn.LET(_xlpm.CSVVal,IF($Y733=0,"",INDEX(CSV!Q$2:Q$510,$Y733)),_xlpm.MacVal,IF($Z733=0,"",INDEX(Output_Mac!M$2:M$500,$Z733)),_xlpm.WinVal,IF($AD733=0,"",INDEX(Output_Win!M$2:M$243,$AD733)),_xlpm.MyAuditVal,IF($AA733=0,"",INDEX(My_Audit!K$2:K$456,$AA733)),_xlfn.IFS(_xlpm.MyAuditVal&lt;&gt;"",_xlpm.MyAuditVal,_xlpm.MacVal&lt;&gt;"",_xlpm.MacVal,_xlpm.WinVal&lt;&gt;"",_xlpm.WinVal,_xlpm.CSVVal&lt;&gt;"",_xlpm.CSVVal)),""))</f>
        <v/>
      </c>
      <c r="M733" s="41" t="str" cm="1">
        <f t="array" ref="M733">IF(($Y733+$Z733+$AA733+$AD733)=0,"",ExpandDiagCodes(_xlfn.TEXTJOIN(", ",TRUE,IF($AA733=0,"",INDEX(My_Audit!N$2:N$456,$AA733)),IF($Z733=0,"",INDEX(Output_Mac!S$2:S$500,$Z733)),IF($AD733=0,"",INDEX(Output_Win!S$2:S$243,$AD733)),IF($Y733=0,"",INDEX(CSV!AE$2:AE$510,$Y733)))))</f>
        <v/>
      </c>
      <c r="N733" s="41" t="str" cm="1">
        <f t="array" ref="N733">IF(($Y733+$Z733+$AA733+$AD733)=0,"",IFERROR(_xlfn.LET(_xlpm.CSVVal,IF($Y733=0,"",INDEX(CSV!AG$2:AG$510,$Y733)),_xlpm.MacVal,IF($Z733=0,"",INDEX(Output_Mac!T$2:T$500,$Z733)),_xlpm.WinVal,IF($AD733=0,"",INDEX(Output_Win!T$2:T$243,$AD733)),_xlpm.MyAuditVal,IF($AA733=0,"",INDEX(My_Audit!O$2:O$456,$AA733)),_xlfn.IFS(_xlpm.MyAuditVal&lt;&gt;"",_xlpm.MyAuditVal,_xlpm.MacVal&lt;&gt;"",_xlpm.MacVal,_xlpm.WinVal&lt;&gt;"",_xlpm.WinVal,_xlpm.CSVVal&lt;&gt;"",_xlpm.CSVVal)),""))</f>
        <v/>
      </c>
      <c r="O733" s="40" t="str" cm="1">
        <f t="array" ref="O733">IF($AB733=0,"",INDEX(My_Audit!P$2:P$456,$AB733))&amp;""</f>
        <v/>
      </c>
      <c r="P733" s="40"/>
      <c r="Q733" s="41" t="str">
        <f>IF(LEFT(N733,4)="Pass","Nist SP 800-88",My_Audit!R733)&amp;""</f>
        <v/>
      </c>
      <c r="R733" s="40"/>
      <c r="S733" s="40"/>
      <c r="T733" s="41" t="str" cm="1">
        <f t="array" ref="T733">IF($AC733=0,"",INDEX(Models!J$2:J$605,$AC733))</f>
        <v/>
      </c>
      <c r="U733" s="40"/>
      <c r="V733" s="40"/>
      <c r="W733" s="79" t="str" cm="1">
        <f t="array" ref="W733">IF(($Z733+$AA733+$AD733)=0,"",ExpandDiagCodes(_xlfn.TEXTJOIN(", ",TRUE,IF($AA733=0,"",INDEX(My_Audit!L$2:L$456,$AA733)),IF($Z733=0,"",INDEX(Output_Mac!AA$2:AA$500,$Z733)),IF($AD733=0,"",INDEX(Output_Win!AA$2:AA$243,$AD733)))))</f>
        <v/>
      </c>
      <c r="Y733" s="80">
        <f>IFERROR(MATCH($A733,CSV!$A$2:$A$510,0),0)</f>
        <v>0</v>
      </c>
      <c r="Z733" s="80">
        <f>IFERROR(MATCH($A733,Output_Mac!$A$2:$A$500,0),0)</f>
        <v>0</v>
      </c>
      <c r="AA733" s="80">
        <f>IFERROR(MATCH($A733,My_Audit!$A$2:$A$456,0),0)</f>
        <v>0</v>
      </c>
      <c r="AB733" s="80">
        <f>IFERROR(MATCH($C733,My_Audit!$B$2:$B$456,0),0)</f>
        <v>0</v>
      </c>
      <c r="AC733" s="80">
        <f>IFERROR(MATCH($E733,Models!$I$2:$I$605,0),0)</f>
        <v>0</v>
      </c>
      <c r="AD733" s="80">
        <f>IFERROR(MATCH($A733,Output_Win!$A$2:$A$243,0),0)</f>
        <v>0</v>
      </c>
    </row>
    <row r="734" spans="1:30">
      <c r="A734" s="40" t="str">
        <f>_xlfn.TEXTJOIN("",TRUE,Input!$A$4,TEXT(ROW(My_Audit!A733)+Input!$A$8-1,"00"))</f>
        <v>W5121</v>
      </c>
      <c r="B734" s="40" t="str">
        <f>_xlfn.TEXTJOIN("-",TRUE,"ITD",Input!$A$2,A734)</f>
        <v>ITD-SHR11749-W5121</v>
      </c>
      <c r="C734" s="41" t="str" cm="1">
        <f t="array" ref="C734">IF(($Y734+$Z734+$AA734+$AD734)=0,"",IFERROR(_xlfn.LET(_xlpm.CSVVal,IF($Y734=0,"",INDEX(CSV!B$2:B$510,$Y734)),_xlpm.MacVal,IF($Z734=0,"",INDEX(Output_Mac!B$2:B$500,$Z734)),_xlpm.WinVal,IF($AD734=0,"",INDEX(Output_Win!B$2:B$243,$AD734)),_xlpm.MyAuditVal,IF($AA734=0,"",INDEX(My_Audit!B$2:B$456,$AA734)),_xlfn.IFS(_xlpm.MyAuditVal&lt;&gt;"",_xlpm.MyAuditVal,_xlpm.MacVal&lt;&gt;"",_xlpm.MacVal,_xlpm.WinVal&lt;&gt;"",_xlpm.WinVal,_xlpm.CSVVal&lt;&gt;"",_xlpm.CSVVal)),""))</f>
        <v/>
      </c>
      <c r="D734" s="41" t="str" cm="1">
        <f t="array" ref="D734">IF(($Y734+$Z734+$AA734+$AD734)=0,"",IFERROR(_xlfn.LET(_xlpm.CSVVal,IF($Y734=0,"",INDEX(CSV!C$2:C$510,$Y734)),_xlpm.MacVal,IF($Z734=0,"",INDEX(Output_Mac!D$2:D$500,$Z734)),_xlpm.WinVal,IF($AD734=0,"",INDEX(Output_Win!D$2:D$243,$AD734)),_xlpm.MyAuditVal,IF($AA734=0,"",INDEX(My_Audit!C$2:C$456,$AA734)),_xlfn.IFS(_xlpm.MyAuditVal&lt;&gt;"",_xlpm.MyAuditVal,_xlpm.MacVal&lt;&gt;"",_xlpm.MacVal,_xlpm.WinVal&lt;&gt;"",_xlpm.WinVal,_xlpm.CSVVal&lt;&gt;"",_xlpm.CSVVal)),""))</f>
        <v/>
      </c>
      <c r="E734" s="41" t="str" cm="1">
        <f t="array" ref="E734">IF(($Y734+$Z734+$AA734+$AD734)=0,"",IFERROR(_xlfn.LET(_xlpm.CSVVal,IF($Y734=0,"",INDEX(CSV!E$2:E$510,$Y734)),_xlpm.MacVal,IF($Z734=0,"",INDEX(Output_Mac!C$2:C$500,$Z734)),_xlpm.WinVal,IF($AD734=0,"",INDEX(Output_Win!C$2:C$243,$AD734)),_xlpm.MyAuditVal,IF($AA734=0,"",INDEX(My_Audit!D$2:D$456,$AA734)),_xlfn.IFS(_xlpm.MyAuditVal&lt;&gt;"",_xlpm.MyAuditVal,_xlpm.MacVal&lt;&gt;"",_xlpm.MacVal,_xlpm.WinVal&lt;&gt;"",_xlpm.WinVal,_xlpm.CSVVal&lt;&gt;"",_xlpm.CSVVal)),""))</f>
        <v/>
      </c>
      <c r="F734" s="41" t="str" cm="1">
        <f t="array" ref="F734">IF(($Y734+$Z734+$AA734+$AD734)=0,"",IFERROR(_xlfn.LET(_xlpm.CSVVal,IF($Y734=0,"",INDEX(CSV!F$2:F$510,$Y734)),_xlpm.MacVal,IF($Z734=0,"",INDEX(Output_Mac!E$2:E$500,$Z734)),_xlpm.WinVal,IF($AD734=0,"",INDEX(Output_Win!E$2:E$243,$AD734)),_xlpm.MyAuditVal,IF($AA734=0,"",INDEX(My_Audit!E$2:E$456,$AA734)),_xlfn.IFS(_xlpm.MyAuditVal&lt;&gt;"",_xlpm.MyAuditVal,_xlpm.MacVal&lt;&gt;"",_xlpm.MacVal,_xlpm.WinVal&lt;&gt;"",_xlpm.WinVal,_xlpm.CSVVal&lt;&gt;"",PROPER(_xlpm.CSVVal))),""))</f>
        <v/>
      </c>
      <c r="G734" s="41" t="str" cm="1">
        <f t="array" ref="G734">IF(($Y734+$Z734+$AA734+$AD734)=0,"",IFERROR(_xlfn.LET(_xlpm.CSVVal,IF($Y734=0,"",INDEX(CSV!G$2:G$510,$Y734)),_xlpm.MacVal,IF($Z734=0,"",INDEX(Output_Mac!G$2:G$500,$Z734)),_xlpm.WinVal,IF($AD734=0,"",INDEX(Output_Win!G$2:G$243,$AD734)),_xlpm.MyAuditVal,IF($AA734=0,"",INDEX(My_Audit!F$2:F$456,$AA734)),_xlfn.IFS(_xlpm.MyAuditVal&lt;&gt;"",_xlpm.MyAuditVal,_xlpm.MacVal&lt;&gt;"",_xlpm.MacVal,_xlpm.WinVal&lt;&gt;"",_xlpm.WinVal,_xlpm.CSVVal&lt;&gt;"",_xlpm.CSVVal)),""))</f>
        <v/>
      </c>
      <c r="H734" s="41" t="str" cm="1">
        <f t="array" ref="H734">IF($Z734&gt;0,INDEX(Output_Mac!H$2:H$500,$Z734),IF($AD734&gt;0,INDEX(Output_Win!H$2:H$243,$AD734),IF($AA734&gt;0,_xlfn.LET(_xlpm.MyAuditVal,INDEX(My_Audit!G$2:G$456,$AA734),IF(_xlpm.MyAuditVal=0,"",_xlpm.MyAuditVal)),"")))</f>
        <v/>
      </c>
      <c r="I734" s="41" t="str" cm="1">
        <f t="array" ref="I734">IF(($Y734+$Z734+$AA734+$AD734)=0,"",IFERROR(_xlfn.LET(_xlpm.CSVVal,IF($Y734=0,"",INDEX(CSV!H$2:H$510,$Y734)),_xlpm.MacVal,IF($Z734=0,"",INDEX(Output_Mac!I$2:I$500,$Z734)),_xlpm.WinVal,IF($AD734=0,"",INDEX(Output_Win!I$2:I$243,$AD734)),_xlpm.MyAuditVal,IF($AA734=0,"",INDEX(My_Audit!H$2:H$456,$AA734)),_xlfn.IFS(_xlpm.MyAuditVal&lt;&gt;"",_xlpm.MyAuditVal,_xlpm.MacVal&lt;&gt;"",_xlpm.MacVal,_xlpm.WinVal&lt;&gt;"",_xlpm.WinVal,_xlpm.CSVVal&lt;&gt;"",_xlpm.CSVVal)),""))</f>
        <v/>
      </c>
      <c r="J734" s="41" t="str" cm="1">
        <f t="array" ref="J734">IF(($Y734+$Z734+$AA734+$AD734)=0,"",IFERROR(_xlfn.LET(_xlpm.CSVVal,IF($Y734=0,"",INDEX(CSV!J$2:J$510,$Y734)),_xlpm.MacVal,IF($Z734=0,"",INDEX(Output_Mac!J$2:J$500,$Z734)),_xlpm.WinVal,IF($AD734=0,"",INDEX(Output_Win!J$2:J$243,$AD734)),_xlpm.MyAuditVal,IF($AA734=0,"",INDEX(My_Audit!I$2:I$456,$AA734)),_xlfn.IFS(_xlpm.MyAuditVal&lt;&gt;"",_xlpm.MyAuditVal,_xlpm.MacVal&lt;&gt;"",_xlpm.MacVal,_xlpm.WinVal&lt;&gt;"",_xlpm.WinVal,_xlpm.CSVVal&lt;&gt;"",_xlpm.CSVVal)),""))</f>
        <v/>
      </c>
      <c r="K734" s="41" t="str" cm="1">
        <f t="array" ref="K734">IF(($Y734+$Z734+$AA734+$AD734)=0,"",IFERROR(_xlfn.LET(_xlpm.CSVVal,IF($Y734=0,"",INDEX(CSV!N$2:N$510,$Y734)),_xlpm.MacVal,IF($Z734=0,"",INDEX(Output_Mac!L$2:L$500,$Z734)),_xlpm.WinVal,IF($AD734=0,"",INDEX(Output_Win!L$2:L$243,$AD734)),_xlpm.MyAuditVal,IF($AA734=0,"",INDEX(My_Audit!J$2:J$456,$AA734)),_xlfn.IFS(_xlpm.MyAuditVal&lt;&gt;"",_xlpm.MyAuditVal,_xlpm.MacVal&lt;&gt;"",_xlpm.MacVal,_xlpm.WinVal&lt;&gt;"",_xlpm.WinVal,_xlpm.CSVVal&lt;&gt;"",_xlpm.CSVVal)),""))</f>
        <v/>
      </c>
      <c r="L734" s="41" t="str" cm="1">
        <f t="array" ref="L734">IF(($Y734+$Z734+$AA734+$AD734)=0,"",IFERROR(_xlfn.LET(_xlpm.CSVVal,IF($Y734=0,"",INDEX(CSV!Q$2:Q$510,$Y734)),_xlpm.MacVal,IF($Z734=0,"",INDEX(Output_Mac!M$2:M$500,$Z734)),_xlpm.WinVal,IF($AD734=0,"",INDEX(Output_Win!M$2:M$243,$AD734)),_xlpm.MyAuditVal,IF($AA734=0,"",INDEX(My_Audit!K$2:K$456,$AA734)),_xlfn.IFS(_xlpm.MyAuditVal&lt;&gt;"",_xlpm.MyAuditVal,_xlpm.MacVal&lt;&gt;"",_xlpm.MacVal,_xlpm.WinVal&lt;&gt;"",_xlpm.WinVal,_xlpm.CSVVal&lt;&gt;"",_xlpm.CSVVal)),""))</f>
        <v/>
      </c>
      <c r="M734" s="41" t="str" cm="1">
        <f t="array" ref="M734">IF(($Y734+$Z734+$AA734+$AD734)=0,"",ExpandDiagCodes(_xlfn.TEXTJOIN(", ",TRUE,IF($AA734=0,"",INDEX(My_Audit!N$2:N$456,$AA734)),IF($Z734=0,"",INDEX(Output_Mac!S$2:S$500,$Z734)),IF($AD734=0,"",INDEX(Output_Win!S$2:S$243,$AD734)),IF($Y734=0,"",INDEX(CSV!AE$2:AE$510,$Y734)))))</f>
        <v/>
      </c>
      <c r="N734" s="41" t="str" cm="1">
        <f t="array" ref="N734">IF(($Y734+$Z734+$AA734+$AD734)=0,"",IFERROR(_xlfn.LET(_xlpm.CSVVal,IF($Y734=0,"",INDEX(CSV!AG$2:AG$510,$Y734)),_xlpm.MacVal,IF($Z734=0,"",INDEX(Output_Mac!T$2:T$500,$Z734)),_xlpm.WinVal,IF($AD734=0,"",INDEX(Output_Win!T$2:T$243,$AD734)),_xlpm.MyAuditVal,IF($AA734=0,"",INDEX(My_Audit!O$2:O$456,$AA734)),_xlfn.IFS(_xlpm.MyAuditVal&lt;&gt;"",_xlpm.MyAuditVal,_xlpm.MacVal&lt;&gt;"",_xlpm.MacVal,_xlpm.WinVal&lt;&gt;"",_xlpm.WinVal,_xlpm.CSVVal&lt;&gt;"",_xlpm.CSVVal)),""))</f>
        <v/>
      </c>
      <c r="O734" s="40" t="str" cm="1">
        <f t="array" ref="O734">IF($AB734=0,"",INDEX(My_Audit!P$2:P$456,$AB734))&amp;""</f>
        <v/>
      </c>
      <c r="P734" s="40"/>
      <c r="Q734" s="41" t="str">
        <f>IF(LEFT(N734,4)="Pass","Nist SP 800-88",My_Audit!R734)&amp;""</f>
        <v/>
      </c>
      <c r="R734" s="40"/>
      <c r="S734" s="40"/>
      <c r="T734" s="41" t="str" cm="1">
        <f t="array" ref="T734">IF($AC734=0,"",INDEX(Models!J$2:J$605,$AC734))</f>
        <v/>
      </c>
      <c r="U734" s="40"/>
      <c r="V734" s="40"/>
      <c r="W734" s="79" t="str" cm="1">
        <f t="array" ref="W734">IF(($Z734+$AA734+$AD734)=0,"",ExpandDiagCodes(_xlfn.TEXTJOIN(", ",TRUE,IF($AA734=0,"",INDEX(My_Audit!L$2:L$456,$AA734)),IF($Z734=0,"",INDEX(Output_Mac!AA$2:AA$500,$Z734)),IF($AD734=0,"",INDEX(Output_Win!AA$2:AA$243,$AD734)))))</f>
        <v/>
      </c>
      <c r="Y734" s="80">
        <f>IFERROR(MATCH($A734,CSV!$A$2:$A$510,0),0)</f>
        <v>0</v>
      </c>
      <c r="Z734" s="80">
        <f>IFERROR(MATCH($A734,Output_Mac!$A$2:$A$500,0),0)</f>
        <v>0</v>
      </c>
      <c r="AA734" s="80">
        <f>IFERROR(MATCH($A734,My_Audit!$A$2:$A$456,0),0)</f>
        <v>0</v>
      </c>
      <c r="AB734" s="80">
        <f>IFERROR(MATCH($C734,My_Audit!$B$2:$B$456,0),0)</f>
        <v>0</v>
      </c>
      <c r="AC734" s="80">
        <f>IFERROR(MATCH($E734,Models!$I$2:$I$605,0),0)</f>
        <v>0</v>
      </c>
      <c r="AD734" s="80">
        <f>IFERROR(MATCH($A734,Output_Win!$A$2:$A$243,0),0)</f>
        <v>0</v>
      </c>
    </row>
    <row r="735" spans="1:30">
      <c r="A735" s="40" t="str">
        <f>_xlfn.TEXTJOIN("",TRUE,Input!$A$4,TEXT(ROW(My_Audit!A734)+Input!$A$8-1,"00"))</f>
        <v>W5122</v>
      </c>
      <c r="B735" s="40" t="str">
        <f>_xlfn.TEXTJOIN("-",TRUE,"ITD",Input!$A$2,A735)</f>
        <v>ITD-SHR11749-W5122</v>
      </c>
      <c r="C735" s="41" t="str" cm="1">
        <f t="array" ref="C735">IF(($Y735+$Z735+$AA735+$AD735)=0,"",IFERROR(_xlfn.LET(_xlpm.CSVVal,IF($Y735=0,"",INDEX(CSV!B$2:B$510,$Y735)),_xlpm.MacVal,IF($Z735=0,"",INDEX(Output_Mac!B$2:B$500,$Z735)),_xlpm.WinVal,IF($AD735=0,"",INDEX(Output_Win!B$2:B$243,$AD735)),_xlpm.MyAuditVal,IF($AA735=0,"",INDEX(My_Audit!B$2:B$456,$AA735)),_xlfn.IFS(_xlpm.MyAuditVal&lt;&gt;"",_xlpm.MyAuditVal,_xlpm.MacVal&lt;&gt;"",_xlpm.MacVal,_xlpm.WinVal&lt;&gt;"",_xlpm.WinVal,_xlpm.CSVVal&lt;&gt;"",_xlpm.CSVVal)),""))</f>
        <v/>
      </c>
      <c r="D735" s="41" t="str" cm="1">
        <f t="array" ref="D735">IF(($Y735+$Z735+$AA735+$AD735)=0,"",IFERROR(_xlfn.LET(_xlpm.CSVVal,IF($Y735=0,"",INDEX(CSV!C$2:C$510,$Y735)),_xlpm.MacVal,IF($Z735=0,"",INDEX(Output_Mac!D$2:D$500,$Z735)),_xlpm.WinVal,IF($AD735=0,"",INDEX(Output_Win!D$2:D$243,$AD735)),_xlpm.MyAuditVal,IF($AA735=0,"",INDEX(My_Audit!C$2:C$456,$AA735)),_xlfn.IFS(_xlpm.MyAuditVal&lt;&gt;"",_xlpm.MyAuditVal,_xlpm.MacVal&lt;&gt;"",_xlpm.MacVal,_xlpm.WinVal&lt;&gt;"",_xlpm.WinVal,_xlpm.CSVVal&lt;&gt;"",_xlpm.CSVVal)),""))</f>
        <v/>
      </c>
      <c r="E735" s="41" t="str" cm="1">
        <f t="array" ref="E735">IF(($Y735+$Z735+$AA735+$AD735)=0,"",IFERROR(_xlfn.LET(_xlpm.CSVVal,IF($Y735=0,"",INDEX(CSV!E$2:E$510,$Y735)),_xlpm.MacVal,IF($Z735=0,"",INDEX(Output_Mac!C$2:C$500,$Z735)),_xlpm.WinVal,IF($AD735=0,"",INDEX(Output_Win!C$2:C$243,$AD735)),_xlpm.MyAuditVal,IF($AA735=0,"",INDEX(My_Audit!D$2:D$456,$AA735)),_xlfn.IFS(_xlpm.MyAuditVal&lt;&gt;"",_xlpm.MyAuditVal,_xlpm.MacVal&lt;&gt;"",_xlpm.MacVal,_xlpm.WinVal&lt;&gt;"",_xlpm.WinVal,_xlpm.CSVVal&lt;&gt;"",_xlpm.CSVVal)),""))</f>
        <v/>
      </c>
      <c r="F735" s="41" t="str" cm="1">
        <f t="array" ref="F735">IF(($Y735+$Z735+$AA735+$AD735)=0,"",IFERROR(_xlfn.LET(_xlpm.CSVVal,IF($Y735=0,"",INDEX(CSV!F$2:F$510,$Y735)),_xlpm.MacVal,IF($Z735=0,"",INDEX(Output_Mac!E$2:E$500,$Z735)),_xlpm.WinVal,IF($AD735=0,"",INDEX(Output_Win!E$2:E$243,$AD735)),_xlpm.MyAuditVal,IF($AA735=0,"",INDEX(My_Audit!E$2:E$456,$AA735)),_xlfn.IFS(_xlpm.MyAuditVal&lt;&gt;"",_xlpm.MyAuditVal,_xlpm.MacVal&lt;&gt;"",_xlpm.MacVal,_xlpm.WinVal&lt;&gt;"",_xlpm.WinVal,_xlpm.CSVVal&lt;&gt;"",PROPER(_xlpm.CSVVal))),""))</f>
        <v/>
      </c>
      <c r="G735" s="41" t="str" cm="1">
        <f t="array" ref="G735">IF(($Y735+$Z735+$AA735+$AD735)=0,"",IFERROR(_xlfn.LET(_xlpm.CSVVal,IF($Y735=0,"",INDEX(CSV!G$2:G$510,$Y735)),_xlpm.MacVal,IF($Z735=0,"",INDEX(Output_Mac!G$2:G$500,$Z735)),_xlpm.WinVal,IF($AD735=0,"",INDEX(Output_Win!G$2:G$243,$AD735)),_xlpm.MyAuditVal,IF($AA735=0,"",INDEX(My_Audit!F$2:F$456,$AA735)),_xlfn.IFS(_xlpm.MyAuditVal&lt;&gt;"",_xlpm.MyAuditVal,_xlpm.MacVal&lt;&gt;"",_xlpm.MacVal,_xlpm.WinVal&lt;&gt;"",_xlpm.WinVal,_xlpm.CSVVal&lt;&gt;"",_xlpm.CSVVal)),""))</f>
        <v/>
      </c>
      <c r="H735" s="41" t="str" cm="1">
        <f t="array" ref="H735">IF($Z735&gt;0,INDEX(Output_Mac!H$2:H$500,$Z735),IF($AD735&gt;0,INDEX(Output_Win!H$2:H$243,$AD735),IF($AA735&gt;0,_xlfn.LET(_xlpm.MyAuditVal,INDEX(My_Audit!G$2:G$456,$AA735),IF(_xlpm.MyAuditVal=0,"",_xlpm.MyAuditVal)),"")))</f>
        <v/>
      </c>
      <c r="I735" s="41" t="str" cm="1">
        <f t="array" ref="I735">IF(($Y735+$Z735+$AA735+$AD735)=0,"",IFERROR(_xlfn.LET(_xlpm.CSVVal,IF($Y735=0,"",INDEX(CSV!H$2:H$510,$Y735)),_xlpm.MacVal,IF($Z735=0,"",INDEX(Output_Mac!I$2:I$500,$Z735)),_xlpm.WinVal,IF($AD735=0,"",INDEX(Output_Win!I$2:I$243,$AD735)),_xlpm.MyAuditVal,IF($AA735=0,"",INDEX(My_Audit!H$2:H$456,$AA735)),_xlfn.IFS(_xlpm.MyAuditVal&lt;&gt;"",_xlpm.MyAuditVal,_xlpm.MacVal&lt;&gt;"",_xlpm.MacVal,_xlpm.WinVal&lt;&gt;"",_xlpm.WinVal,_xlpm.CSVVal&lt;&gt;"",_xlpm.CSVVal)),""))</f>
        <v/>
      </c>
      <c r="J735" s="41" t="str" cm="1">
        <f t="array" ref="J735">IF(($Y735+$Z735+$AA735+$AD735)=0,"",IFERROR(_xlfn.LET(_xlpm.CSVVal,IF($Y735=0,"",INDEX(CSV!J$2:J$510,$Y735)),_xlpm.MacVal,IF($Z735=0,"",INDEX(Output_Mac!J$2:J$500,$Z735)),_xlpm.WinVal,IF($AD735=0,"",INDEX(Output_Win!J$2:J$243,$AD735)),_xlpm.MyAuditVal,IF($AA735=0,"",INDEX(My_Audit!I$2:I$456,$AA735)),_xlfn.IFS(_xlpm.MyAuditVal&lt;&gt;"",_xlpm.MyAuditVal,_xlpm.MacVal&lt;&gt;"",_xlpm.MacVal,_xlpm.WinVal&lt;&gt;"",_xlpm.WinVal,_xlpm.CSVVal&lt;&gt;"",_xlpm.CSVVal)),""))</f>
        <v/>
      </c>
      <c r="K735" s="41" t="str" cm="1">
        <f t="array" ref="K735">IF(($Y735+$Z735+$AA735+$AD735)=0,"",IFERROR(_xlfn.LET(_xlpm.CSVVal,IF($Y735=0,"",INDEX(CSV!N$2:N$510,$Y735)),_xlpm.MacVal,IF($Z735=0,"",INDEX(Output_Mac!L$2:L$500,$Z735)),_xlpm.WinVal,IF($AD735=0,"",INDEX(Output_Win!L$2:L$243,$AD735)),_xlpm.MyAuditVal,IF($AA735=0,"",INDEX(My_Audit!J$2:J$456,$AA735)),_xlfn.IFS(_xlpm.MyAuditVal&lt;&gt;"",_xlpm.MyAuditVal,_xlpm.MacVal&lt;&gt;"",_xlpm.MacVal,_xlpm.WinVal&lt;&gt;"",_xlpm.WinVal,_xlpm.CSVVal&lt;&gt;"",_xlpm.CSVVal)),""))</f>
        <v/>
      </c>
      <c r="L735" s="41" t="str" cm="1">
        <f t="array" ref="L735">IF(($Y735+$Z735+$AA735+$AD735)=0,"",IFERROR(_xlfn.LET(_xlpm.CSVVal,IF($Y735=0,"",INDEX(CSV!Q$2:Q$510,$Y735)),_xlpm.MacVal,IF($Z735=0,"",INDEX(Output_Mac!M$2:M$500,$Z735)),_xlpm.WinVal,IF($AD735=0,"",INDEX(Output_Win!M$2:M$243,$AD735)),_xlpm.MyAuditVal,IF($AA735=0,"",INDEX(My_Audit!K$2:K$456,$AA735)),_xlfn.IFS(_xlpm.MyAuditVal&lt;&gt;"",_xlpm.MyAuditVal,_xlpm.MacVal&lt;&gt;"",_xlpm.MacVal,_xlpm.WinVal&lt;&gt;"",_xlpm.WinVal,_xlpm.CSVVal&lt;&gt;"",_xlpm.CSVVal)),""))</f>
        <v/>
      </c>
      <c r="M735" s="41" t="str" cm="1">
        <f t="array" ref="M735">IF(($Y735+$Z735+$AA735+$AD735)=0,"",ExpandDiagCodes(_xlfn.TEXTJOIN(", ",TRUE,IF($AA735=0,"",INDEX(My_Audit!N$2:N$456,$AA735)),IF($Z735=0,"",INDEX(Output_Mac!S$2:S$500,$Z735)),IF($AD735=0,"",INDEX(Output_Win!S$2:S$243,$AD735)),IF($Y735=0,"",INDEX(CSV!AE$2:AE$510,$Y735)))))</f>
        <v/>
      </c>
      <c r="N735" s="41" t="str" cm="1">
        <f t="array" ref="N735">IF(($Y735+$Z735+$AA735+$AD735)=0,"",IFERROR(_xlfn.LET(_xlpm.CSVVal,IF($Y735=0,"",INDEX(CSV!AG$2:AG$510,$Y735)),_xlpm.MacVal,IF($Z735=0,"",INDEX(Output_Mac!T$2:T$500,$Z735)),_xlpm.WinVal,IF($AD735=0,"",INDEX(Output_Win!T$2:T$243,$AD735)),_xlpm.MyAuditVal,IF($AA735=0,"",INDEX(My_Audit!O$2:O$456,$AA735)),_xlfn.IFS(_xlpm.MyAuditVal&lt;&gt;"",_xlpm.MyAuditVal,_xlpm.MacVal&lt;&gt;"",_xlpm.MacVal,_xlpm.WinVal&lt;&gt;"",_xlpm.WinVal,_xlpm.CSVVal&lt;&gt;"",_xlpm.CSVVal)),""))</f>
        <v/>
      </c>
      <c r="O735" s="40" t="str" cm="1">
        <f t="array" ref="O735">IF($AB735=0,"",INDEX(My_Audit!P$2:P$456,$AB735))&amp;""</f>
        <v/>
      </c>
      <c r="P735" s="40"/>
      <c r="Q735" s="41" t="str">
        <f>IF(LEFT(N735,4)="Pass","Nist SP 800-88",My_Audit!R735)&amp;""</f>
        <v/>
      </c>
      <c r="R735" s="40"/>
      <c r="S735" s="40"/>
      <c r="T735" s="41" t="str" cm="1">
        <f t="array" ref="T735">IF($AC735=0,"",INDEX(Models!J$2:J$605,$AC735))</f>
        <v/>
      </c>
      <c r="U735" s="40"/>
      <c r="V735" s="40"/>
      <c r="W735" s="79" t="str" cm="1">
        <f t="array" ref="W735">IF(($Z735+$AA735+$AD735)=0,"",ExpandDiagCodes(_xlfn.TEXTJOIN(", ",TRUE,IF($AA735=0,"",INDEX(My_Audit!L$2:L$456,$AA735)),IF($Z735=0,"",INDEX(Output_Mac!AA$2:AA$500,$Z735)),IF($AD735=0,"",INDEX(Output_Win!AA$2:AA$243,$AD735)))))</f>
        <v/>
      </c>
      <c r="Y735" s="80">
        <f>IFERROR(MATCH($A735,CSV!$A$2:$A$510,0),0)</f>
        <v>0</v>
      </c>
      <c r="Z735" s="80">
        <f>IFERROR(MATCH($A735,Output_Mac!$A$2:$A$500,0),0)</f>
        <v>0</v>
      </c>
      <c r="AA735" s="80">
        <f>IFERROR(MATCH($A735,My_Audit!$A$2:$A$456,0),0)</f>
        <v>0</v>
      </c>
      <c r="AB735" s="80">
        <f>IFERROR(MATCH($C735,My_Audit!$B$2:$B$456,0),0)</f>
        <v>0</v>
      </c>
      <c r="AC735" s="80">
        <f>IFERROR(MATCH($E735,Models!$I$2:$I$605,0),0)</f>
        <v>0</v>
      </c>
      <c r="AD735" s="80">
        <f>IFERROR(MATCH($A735,Output_Win!$A$2:$A$243,0),0)</f>
        <v>0</v>
      </c>
    </row>
    <row r="736" spans="1:30">
      <c r="A736" s="40" t="str">
        <f>_xlfn.TEXTJOIN("",TRUE,Input!$A$4,TEXT(ROW(My_Audit!A735)+Input!$A$8-1,"00"))</f>
        <v>W5123</v>
      </c>
      <c r="B736" s="40" t="str">
        <f>_xlfn.TEXTJOIN("-",TRUE,"ITD",Input!$A$2,A736)</f>
        <v>ITD-SHR11749-W5123</v>
      </c>
      <c r="C736" s="41" t="str" cm="1">
        <f t="array" ref="C736">IF(($Y736+$Z736+$AA736+$AD736)=0,"",IFERROR(_xlfn.LET(_xlpm.CSVVal,IF($Y736=0,"",INDEX(CSV!B$2:B$510,$Y736)),_xlpm.MacVal,IF($Z736=0,"",INDEX(Output_Mac!B$2:B$500,$Z736)),_xlpm.WinVal,IF($AD736=0,"",INDEX(Output_Win!B$2:B$243,$AD736)),_xlpm.MyAuditVal,IF($AA736=0,"",INDEX(My_Audit!B$2:B$456,$AA736)),_xlfn.IFS(_xlpm.MyAuditVal&lt;&gt;"",_xlpm.MyAuditVal,_xlpm.MacVal&lt;&gt;"",_xlpm.MacVal,_xlpm.WinVal&lt;&gt;"",_xlpm.WinVal,_xlpm.CSVVal&lt;&gt;"",_xlpm.CSVVal)),""))</f>
        <v/>
      </c>
      <c r="D736" s="41" t="str" cm="1">
        <f t="array" ref="D736">IF(($Y736+$Z736+$AA736+$AD736)=0,"",IFERROR(_xlfn.LET(_xlpm.CSVVal,IF($Y736=0,"",INDEX(CSV!C$2:C$510,$Y736)),_xlpm.MacVal,IF($Z736=0,"",INDEX(Output_Mac!D$2:D$500,$Z736)),_xlpm.WinVal,IF($AD736=0,"",INDEX(Output_Win!D$2:D$243,$AD736)),_xlpm.MyAuditVal,IF($AA736=0,"",INDEX(My_Audit!C$2:C$456,$AA736)),_xlfn.IFS(_xlpm.MyAuditVal&lt;&gt;"",_xlpm.MyAuditVal,_xlpm.MacVal&lt;&gt;"",_xlpm.MacVal,_xlpm.WinVal&lt;&gt;"",_xlpm.WinVal,_xlpm.CSVVal&lt;&gt;"",_xlpm.CSVVal)),""))</f>
        <v/>
      </c>
      <c r="E736" s="41" t="str" cm="1">
        <f t="array" ref="E736">IF(($Y736+$Z736+$AA736+$AD736)=0,"",IFERROR(_xlfn.LET(_xlpm.CSVVal,IF($Y736=0,"",INDEX(CSV!E$2:E$510,$Y736)),_xlpm.MacVal,IF($Z736=0,"",INDEX(Output_Mac!C$2:C$500,$Z736)),_xlpm.WinVal,IF($AD736=0,"",INDEX(Output_Win!C$2:C$243,$AD736)),_xlpm.MyAuditVal,IF($AA736=0,"",INDEX(My_Audit!D$2:D$456,$AA736)),_xlfn.IFS(_xlpm.MyAuditVal&lt;&gt;"",_xlpm.MyAuditVal,_xlpm.MacVal&lt;&gt;"",_xlpm.MacVal,_xlpm.WinVal&lt;&gt;"",_xlpm.WinVal,_xlpm.CSVVal&lt;&gt;"",_xlpm.CSVVal)),""))</f>
        <v/>
      </c>
      <c r="F736" s="41" t="str" cm="1">
        <f t="array" ref="F736">IF(($Y736+$Z736+$AA736+$AD736)=0,"",IFERROR(_xlfn.LET(_xlpm.CSVVal,IF($Y736=0,"",INDEX(CSV!F$2:F$510,$Y736)),_xlpm.MacVal,IF($Z736=0,"",INDEX(Output_Mac!E$2:E$500,$Z736)),_xlpm.WinVal,IF($AD736=0,"",INDEX(Output_Win!E$2:E$243,$AD736)),_xlpm.MyAuditVal,IF($AA736=0,"",INDEX(My_Audit!E$2:E$456,$AA736)),_xlfn.IFS(_xlpm.MyAuditVal&lt;&gt;"",_xlpm.MyAuditVal,_xlpm.MacVal&lt;&gt;"",_xlpm.MacVal,_xlpm.WinVal&lt;&gt;"",_xlpm.WinVal,_xlpm.CSVVal&lt;&gt;"",PROPER(_xlpm.CSVVal))),""))</f>
        <v/>
      </c>
      <c r="G736" s="41" t="str" cm="1">
        <f t="array" ref="G736">IF(($Y736+$Z736+$AA736+$AD736)=0,"",IFERROR(_xlfn.LET(_xlpm.CSVVal,IF($Y736=0,"",INDEX(CSV!G$2:G$510,$Y736)),_xlpm.MacVal,IF($Z736=0,"",INDEX(Output_Mac!G$2:G$500,$Z736)),_xlpm.WinVal,IF($AD736=0,"",INDEX(Output_Win!G$2:G$243,$AD736)),_xlpm.MyAuditVal,IF($AA736=0,"",INDEX(My_Audit!F$2:F$456,$AA736)),_xlfn.IFS(_xlpm.MyAuditVal&lt;&gt;"",_xlpm.MyAuditVal,_xlpm.MacVal&lt;&gt;"",_xlpm.MacVal,_xlpm.WinVal&lt;&gt;"",_xlpm.WinVal,_xlpm.CSVVal&lt;&gt;"",_xlpm.CSVVal)),""))</f>
        <v/>
      </c>
      <c r="H736" s="41" t="str" cm="1">
        <f t="array" ref="H736">IF($Z736&gt;0,INDEX(Output_Mac!H$2:H$500,$Z736),IF($AD736&gt;0,INDEX(Output_Win!H$2:H$243,$AD736),IF($AA736&gt;0,_xlfn.LET(_xlpm.MyAuditVal,INDEX(My_Audit!G$2:G$456,$AA736),IF(_xlpm.MyAuditVal=0,"",_xlpm.MyAuditVal)),"")))</f>
        <v/>
      </c>
      <c r="I736" s="41" t="str" cm="1">
        <f t="array" ref="I736">IF(($Y736+$Z736+$AA736+$AD736)=0,"",IFERROR(_xlfn.LET(_xlpm.CSVVal,IF($Y736=0,"",INDEX(CSV!H$2:H$510,$Y736)),_xlpm.MacVal,IF($Z736=0,"",INDEX(Output_Mac!I$2:I$500,$Z736)),_xlpm.WinVal,IF($AD736=0,"",INDEX(Output_Win!I$2:I$243,$AD736)),_xlpm.MyAuditVal,IF($AA736=0,"",INDEX(My_Audit!H$2:H$456,$AA736)),_xlfn.IFS(_xlpm.MyAuditVal&lt;&gt;"",_xlpm.MyAuditVal,_xlpm.MacVal&lt;&gt;"",_xlpm.MacVal,_xlpm.WinVal&lt;&gt;"",_xlpm.WinVal,_xlpm.CSVVal&lt;&gt;"",_xlpm.CSVVal)),""))</f>
        <v/>
      </c>
      <c r="J736" s="41" t="str" cm="1">
        <f t="array" ref="J736">IF(($Y736+$Z736+$AA736+$AD736)=0,"",IFERROR(_xlfn.LET(_xlpm.CSVVal,IF($Y736=0,"",INDEX(CSV!J$2:J$510,$Y736)),_xlpm.MacVal,IF($Z736=0,"",INDEX(Output_Mac!J$2:J$500,$Z736)),_xlpm.WinVal,IF($AD736=0,"",INDEX(Output_Win!J$2:J$243,$AD736)),_xlpm.MyAuditVal,IF($AA736=0,"",INDEX(My_Audit!I$2:I$456,$AA736)),_xlfn.IFS(_xlpm.MyAuditVal&lt;&gt;"",_xlpm.MyAuditVal,_xlpm.MacVal&lt;&gt;"",_xlpm.MacVal,_xlpm.WinVal&lt;&gt;"",_xlpm.WinVal,_xlpm.CSVVal&lt;&gt;"",_xlpm.CSVVal)),""))</f>
        <v/>
      </c>
      <c r="K736" s="41" t="str" cm="1">
        <f t="array" ref="K736">IF(($Y736+$Z736+$AA736+$AD736)=0,"",IFERROR(_xlfn.LET(_xlpm.CSVVal,IF($Y736=0,"",INDEX(CSV!N$2:N$510,$Y736)),_xlpm.MacVal,IF($Z736=0,"",INDEX(Output_Mac!L$2:L$500,$Z736)),_xlpm.WinVal,IF($AD736=0,"",INDEX(Output_Win!L$2:L$243,$AD736)),_xlpm.MyAuditVal,IF($AA736=0,"",INDEX(My_Audit!J$2:J$456,$AA736)),_xlfn.IFS(_xlpm.MyAuditVal&lt;&gt;"",_xlpm.MyAuditVal,_xlpm.MacVal&lt;&gt;"",_xlpm.MacVal,_xlpm.WinVal&lt;&gt;"",_xlpm.WinVal,_xlpm.CSVVal&lt;&gt;"",_xlpm.CSVVal)),""))</f>
        <v/>
      </c>
      <c r="L736" s="41" t="str" cm="1">
        <f t="array" ref="L736">IF(($Y736+$Z736+$AA736+$AD736)=0,"",IFERROR(_xlfn.LET(_xlpm.CSVVal,IF($Y736=0,"",INDEX(CSV!Q$2:Q$510,$Y736)),_xlpm.MacVal,IF($Z736=0,"",INDEX(Output_Mac!M$2:M$500,$Z736)),_xlpm.WinVal,IF($AD736=0,"",INDEX(Output_Win!M$2:M$243,$AD736)),_xlpm.MyAuditVal,IF($AA736=0,"",INDEX(My_Audit!K$2:K$456,$AA736)),_xlfn.IFS(_xlpm.MyAuditVal&lt;&gt;"",_xlpm.MyAuditVal,_xlpm.MacVal&lt;&gt;"",_xlpm.MacVal,_xlpm.WinVal&lt;&gt;"",_xlpm.WinVal,_xlpm.CSVVal&lt;&gt;"",_xlpm.CSVVal)),""))</f>
        <v/>
      </c>
      <c r="M736" s="41" t="str" cm="1">
        <f t="array" ref="M736">IF(($Y736+$Z736+$AA736+$AD736)=0,"",ExpandDiagCodes(_xlfn.TEXTJOIN(", ",TRUE,IF($AA736=0,"",INDEX(My_Audit!N$2:N$456,$AA736)),IF($Z736=0,"",INDEX(Output_Mac!S$2:S$500,$Z736)),IF($AD736=0,"",INDEX(Output_Win!S$2:S$243,$AD736)),IF($Y736=0,"",INDEX(CSV!AE$2:AE$510,$Y736)))))</f>
        <v/>
      </c>
      <c r="N736" s="41" t="str" cm="1">
        <f t="array" ref="N736">IF(($Y736+$Z736+$AA736+$AD736)=0,"",IFERROR(_xlfn.LET(_xlpm.CSVVal,IF($Y736=0,"",INDEX(CSV!AG$2:AG$510,$Y736)),_xlpm.MacVal,IF($Z736=0,"",INDEX(Output_Mac!T$2:T$500,$Z736)),_xlpm.WinVal,IF($AD736=0,"",INDEX(Output_Win!T$2:T$243,$AD736)),_xlpm.MyAuditVal,IF($AA736=0,"",INDEX(My_Audit!O$2:O$456,$AA736)),_xlfn.IFS(_xlpm.MyAuditVal&lt;&gt;"",_xlpm.MyAuditVal,_xlpm.MacVal&lt;&gt;"",_xlpm.MacVal,_xlpm.WinVal&lt;&gt;"",_xlpm.WinVal,_xlpm.CSVVal&lt;&gt;"",_xlpm.CSVVal)),""))</f>
        <v/>
      </c>
      <c r="O736" s="40" t="str" cm="1">
        <f t="array" ref="O736">IF($AB736=0,"",INDEX(My_Audit!P$2:P$456,$AB736))&amp;""</f>
        <v/>
      </c>
      <c r="P736" s="40"/>
      <c r="Q736" s="41" t="str">
        <f>IF(LEFT(N736,4)="Pass","Nist SP 800-88",My_Audit!R736)&amp;""</f>
        <v/>
      </c>
      <c r="R736" s="40"/>
      <c r="S736" s="40"/>
      <c r="T736" s="41" t="str" cm="1">
        <f t="array" ref="T736">IF($AC736=0,"",INDEX(Models!J$2:J$605,$AC736))</f>
        <v/>
      </c>
      <c r="U736" s="40"/>
      <c r="V736" s="40"/>
      <c r="W736" s="79" t="str" cm="1">
        <f t="array" ref="W736">IF(($Z736+$AA736+$AD736)=0,"",ExpandDiagCodes(_xlfn.TEXTJOIN(", ",TRUE,IF($AA736=0,"",INDEX(My_Audit!L$2:L$456,$AA736)),IF($Z736=0,"",INDEX(Output_Mac!AA$2:AA$500,$Z736)),IF($AD736=0,"",INDEX(Output_Win!AA$2:AA$243,$AD736)))))</f>
        <v/>
      </c>
      <c r="Y736" s="80">
        <f>IFERROR(MATCH($A736,CSV!$A$2:$A$510,0),0)</f>
        <v>0</v>
      </c>
      <c r="Z736" s="80">
        <f>IFERROR(MATCH($A736,Output_Mac!$A$2:$A$500,0),0)</f>
        <v>0</v>
      </c>
      <c r="AA736" s="80">
        <f>IFERROR(MATCH($A736,My_Audit!$A$2:$A$456,0),0)</f>
        <v>0</v>
      </c>
      <c r="AB736" s="80">
        <f>IFERROR(MATCH($C736,My_Audit!$B$2:$B$456,0),0)</f>
        <v>0</v>
      </c>
      <c r="AC736" s="80">
        <f>IFERROR(MATCH($E736,Models!$I$2:$I$605,0),0)</f>
        <v>0</v>
      </c>
      <c r="AD736" s="80">
        <f>IFERROR(MATCH($A736,Output_Win!$A$2:$A$243,0),0)</f>
        <v>0</v>
      </c>
    </row>
    <row r="737" spans="1:30">
      <c r="A737" s="40" t="str">
        <f>_xlfn.TEXTJOIN("",TRUE,Input!$A$4,TEXT(ROW(My_Audit!A736)+Input!$A$8-1,"00"))</f>
        <v>W5124</v>
      </c>
      <c r="B737" s="40" t="str">
        <f>_xlfn.TEXTJOIN("-",TRUE,"ITD",Input!$A$2,A737)</f>
        <v>ITD-SHR11749-W5124</v>
      </c>
      <c r="C737" s="41" t="str" cm="1">
        <f t="array" ref="C737">IF(($Y737+$Z737+$AA737+$AD737)=0,"",IFERROR(_xlfn.LET(_xlpm.CSVVal,IF($Y737=0,"",INDEX(CSV!B$2:B$510,$Y737)),_xlpm.MacVal,IF($Z737=0,"",INDEX(Output_Mac!B$2:B$500,$Z737)),_xlpm.WinVal,IF($AD737=0,"",INDEX(Output_Win!B$2:B$243,$AD737)),_xlpm.MyAuditVal,IF($AA737=0,"",INDEX(My_Audit!B$2:B$456,$AA737)),_xlfn.IFS(_xlpm.MyAuditVal&lt;&gt;"",_xlpm.MyAuditVal,_xlpm.MacVal&lt;&gt;"",_xlpm.MacVal,_xlpm.WinVal&lt;&gt;"",_xlpm.WinVal,_xlpm.CSVVal&lt;&gt;"",_xlpm.CSVVal)),""))</f>
        <v/>
      </c>
      <c r="D737" s="41" t="str" cm="1">
        <f t="array" ref="D737">IF(($Y737+$Z737+$AA737+$AD737)=0,"",IFERROR(_xlfn.LET(_xlpm.CSVVal,IF($Y737=0,"",INDEX(CSV!C$2:C$510,$Y737)),_xlpm.MacVal,IF($Z737=0,"",INDEX(Output_Mac!D$2:D$500,$Z737)),_xlpm.WinVal,IF($AD737=0,"",INDEX(Output_Win!D$2:D$243,$AD737)),_xlpm.MyAuditVal,IF($AA737=0,"",INDEX(My_Audit!C$2:C$456,$AA737)),_xlfn.IFS(_xlpm.MyAuditVal&lt;&gt;"",_xlpm.MyAuditVal,_xlpm.MacVal&lt;&gt;"",_xlpm.MacVal,_xlpm.WinVal&lt;&gt;"",_xlpm.WinVal,_xlpm.CSVVal&lt;&gt;"",_xlpm.CSVVal)),""))</f>
        <v/>
      </c>
      <c r="E737" s="41" t="str" cm="1">
        <f t="array" ref="E737">IF(($Y737+$Z737+$AA737+$AD737)=0,"",IFERROR(_xlfn.LET(_xlpm.CSVVal,IF($Y737=0,"",INDEX(CSV!E$2:E$510,$Y737)),_xlpm.MacVal,IF($Z737=0,"",INDEX(Output_Mac!C$2:C$500,$Z737)),_xlpm.WinVal,IF($AD737=0,"",INDEX(Output_Win!C$2:C$243,$AD737)),_xlpm.MyAuditVal,IF($AA737=0,"",INDEX(My_Audit!D$2:D$456,$AA737)),_xlfn.IFS(_xlpm.MyAuditVal&lt;&gt;"",_xlpm.MyAuditVal,_xlpm.MacVal&lt;&gt;"",_xlpm.MacVal,_xlpm.WinVal&lt;&gt;"",_xlpm.WinVal,_xlpm.CSVVal&lt;&gt;"",_xlpm.CSVVal)),""))</f>
        <v/>
      </c>
      <c r="F737" s="41" t="str" cm="1">
        <f t="array" ref="F737">IF(($Y737+$Z737+$AA737+$AD737)=0,"",IFERROR(_xlfn.LET(_xlpm.CSVVal,IF($Y737=0,"",INDEX(CSV!F$2:F$510,$Y737)),_xlpm.MacVal,IF($Z737=0,"",INDEX(Output_Mac!E$2:E$500,$Z737)),_xlpm.WinVal,IF($AD737=0,"",INDEX(Output_Win!E$2:E$243,$AD737)),_xlpm.MyAuditVal,IF($AA737=0,"",INDEX(My_Audit!E$2:E$456,$AA737)),_xlfn.IFS(_xlpm.MyAuditVal&lt;&gt;"",_xlpm.MyAuditVal,_xlpm.MacVal&lt;&gt;"",_xlpm.MacVal,_xlpm.WinVal&lt;&gt;"",_xlpm.WinVal,_xlpm.CSVVal&lt;&gt;"",PROPER(_xlpm.CSVVal))),""))</f>
        <v/>
      </c>
      <c r="G737" s="41" t="str" cm="1">
        <f t="array" ref="G737">IF(($Y737+$Z737+$AA737+$AD737)=0,"",IFERROR(_xlfn.LET(_xlpm.CSVVal,IF($Y737=0,"",INDEX(CSV!G$2:G$510,$Y737)),_xlpm.MacVal,IF($Z737=0,"",INDEX(Output_Mac!G$2:G$500,$Z737)),_xlpm.WinVal,IF($AD737=0,"",INDEX(Output_Win!G$2:G$243,$AD737)),_xlpm.MyAuditVal,IF($AA737=0,"",INDEX(My_Audit!F$2:F$456,$AA737)),_xlfn.IFS(_xlpm.MyAuditVal&lt;&gt;"",_xlpm.MyAuditVal,_xlpm.MacVal&lt;&gt;"",_xlpm.MacVal,_xlpm.WinVal&lt;&gt;"",_xlpm.WinVal,_xlpm.CSVVal&lt;&gt;"",_xlpm.CSVVal)),""))</f>
        <v/>
      </c>
      <c r="H737" s="41" t="str" cm="1">
        <f t="array" ref="H737">IF($Z737&gt;0,INDEX(Output_Mac!H$2:H$500,$Z737),IF($AD737&gt;0,INDEX(Output_Win!H$2:H$243,$AD737),IF($AA737&gt;0,_xlfn.LET(_xlpm.MyAuditVal,INDEX(My_Audit!G$2:G$456,$AA737),IF(_xlpm.MyAuditVal=0,"",_xlpm.MyAuditVal)),"")))</f>
        <v/>
      </c>
      <c r="I737" s="41" t="str" cm="1">
        <f t="array" ref="I737">IF(($Y737+$Z737+$AA737+$AD737)=0,"",IFERROR(_xlfn.LET(_xlpm.CSVVal,IF($Y737=0,"",INDEX(CSV!H$2:H$510,$Y737)),_xlpm.MacVal,IF($Z737=0,"",INDEX(Output_Mac!I$2:I$500,$Z737)),_xlpm.WinVal,IF($AD737=0,"",INDEX(Output_Win!I$2:I$243,$AD737)),_xlpm.MyAuditVal,IF($AA737=0,"",INDEX(My_Audit!H$2:H$456,$AA737)),_xlfn.IFS(_xlpm.MyAuditVal&lt;&gt;"",_xlpm.MyAuditVal,_xlpm.MacVal&lt;&gt;"",_xlpm.MacVal,_xlpm.WinVal&lt;&gt;"",_xlpm.WinVal,_xlpm.CSVVal&lt;&gt;"",_xlpm.CSVVal)),""))</f>
        <v/>
      </c>
      <c r="J737" s="41" t="str" cm="1">
        <f t="array" ref="J737">IF(($Y737+$Z737+$AA737+$AD737)=0,"",IFERROR(_xlfn.LET(_xlpm.CSVVal,IF($Y737=0,"",INDEX(CSV!J$2:J$510,$Y737)),_xlpm.MacVal,IF($Z737=0,"",INDEX(Output_Mac!J$2:J$500,$Z737)),_xlpm.WinVal,IF($AD737=0,"",INDEX(Output_Win!J$2:J$243,$AD737)),_xlpm.MyAuditVal,IF($AA737=0,"",INDEX(My_Audit!I$2:I$456,$AA737)),_xlfn.IFS(_xlpm.MyAuditVal&lt;&gt;"",_xlpm.MyAuditVal,_xlpm.MacVal&lt;&gt;"",_xlpm.MacVal,_xlpm.WinVal&lt;&gt;"",_xlpm.WinVal,_xlpm.CSVVal&lt;&gt;"",_xlpm.CSVVal)),""))</f>
        <v/>
      </c>
      <c r="K737" s="41" t="str" cm="1">
        <f t="array" ref="K737">IF(($Y737+$Z737+$AA737+$AD737)=0,"",IFERROR(_xlfn.LET(_xlpm.CSVVal,IF($Y737=0,"",INDEX(CSV!N$2:N$510,$Y737)),_xlpm.MacVal,IF($Z737=0,"",INDEX(Output_Mac!L$2:L$500,$Z737)),_xlpm.WinVal,IF($AD737=0,"",INDEX(Output_Win!L$2:L$243,$AD737)),_xlpm.MyAuditVal,IF($AA737=0,"",INDEX(My_Audit!J$2:J$456,$AA737)),_xlfn.IFS(_xlpm.MyAuditVal&lt;&gt;"",_xlpm.MyAuditVal,_xlpm.MacVal&lt;&gt;"",_xlpm.MacVal,_xlpm.WinVal&lt;&gt;"",_xlpm.WinVal,_xlpm.CSVVal&lt;&gt;"",_xlpm.CSVVal)),""))</f>
        <v/>
      </c>
      <c r="L737" s="41" t="str" cm="1">
        <f t="array" ref="L737">IF(($Y737+$Z737+$AA737+$AD737)=0,"",IFERROR(_xlfn.LET(_xlpm.CSVVal,IF($Y737=0,"",INDEX(CSV!Q$2:Q$510,$Y737)),_xlpm.MacVal,IF($Z737=0,"",INDEX(Output_Mac!M$2:M$500,$Z737)),_xlpm.WinVal,IF($AD737=0,"",INDEX(Output_Win!M$2:M$243,$AD737)),_xlpm.MyAuditVal,IF($AA737=0,"",INDEX(My_Audit!K$2:K$456,$AA737)),_xlfn.IFS(_xlpm.MyAuditVal&lt;&gt;"",_xlpm.MyAuditVal,_xlpm.MacVal&lt;&gt;"",_xlpm.MacVal,_xlpm.WinVal&lt;&gt;"",_xlpm.WinVal,_xlpm.CSVVal&lt;&gt;"",_xlpm.CSVVal)),""))</f>
        <v/>
      </c>
      <c r="M737" s="41" t="str" cm="1">
        <f t="array" ref="M737">IF(($Y737+$Z737+$AA737+$AD737)=0,"",ExpandDiagCodes(_xlfn.TEXTJOIN(", ",TRUE,IF($AA737=0,"",INDEX(My_Audit!N$2:N$456,$AA737)),IF($Z737=0,"",INDEX(Output_Mac!S$2:S$500,$Z737)),IF($AD737=0,"",INDEX(Output_Win!S$2:S$243,$AD737)),IF($Y737=0,"",INDEX(CSV!AE$2:AE$510,$Y737)))))</f>
        <v/>
      </c>
      <c r="N737" s="41" t="str" cm="1">
        <f t="array" ref="N737">IF(($Y737+$Z737+$AA737+$AD737)=0,"",IFERROR(_xlfn.LET(_xlpm.CSVVal,IF($Y737=0,"",INDEX(CSV!AG$2:AG$510,$Y737)),_xlpm.MacVal,IF($Z737=0,"",INDEX(Output_Mac!T$2:T$500,$Z737)),_xlpm.WinVal,IF($AD737=0,"",INDEX(Output_Win!T$2:T$243,$AD737)),_xlpm.MyAuditVal,IF($AA737=0,"",INDEX(My_Audit!O$2:O$456,$AA737)),_xlfn.IFS(_xlpm.MyAuditVal&lt;&gt;"",_xlpm.MyAuditVal,_xlpm.MacVal&lt;&gt;"",_xlpm.MacVal,_xlpm.WinVal&lt;&gt;"",_xlpm.WinVal,_xlpm.CSVVal&lt;&gt;"",_xlpm.CSVVal)),""))</f>
        <v/>
      </c>
      <c r="O737" s="40" t="str" cm="1">
        <f t="array" ref="O737">IF($AB737=0,"",INDEX(My_Audit!P$2:P$456,$AB737))&amp;""</f>
        <v/>
      </c>
      <c r="P737" s="40"/>
      <c r="Q737" s="41" t="str">
        <f>IF(LEFT(N737,4)="Pass","Nist SP 800-88",My_Audit!R737)&amp;""</f>
        <v/>
      </c>
      <c r="R737" s="40"/>
      <c r="S737" s="40"/>
      <c r="T737" s="41" t="str" cm="1">
        <f t="array" ref="T737">IF($AC737=0,"",INDEX(Models!J$2:J$605,$AC737))</f>
        <v/>
      </c>
      <c r="U737" s="40"/>
      <c r="V737" s="40"/>
      <c r="W737" s="79" t="str" cm="1">
        <f t="array" ref="W737">IF(($Z737+$AA737+$AD737)=0,"",ExpandDiagCodes(_xlfn.TEXTJOIN(", ",TRUE,IF($AA737=0,"",INDEX(My_Audit!L$2:L$456,$AA737)),IF($Z737=0,"",INDEX(Output_Mac!AA$2:AA$500,$Z737)),IF($AD737=0,"",INDEX(Output_Win!AA$2:AA$243,$AD737)))))</f>
        <v/>
      </c>
      <c r="Y737" s="80">
        <f>IFERROR(MATCH($A737,CSV!$A$2:$A$510,0),0)</f>
        <v>0</v>
      </c>
      <c r="Z737" s="80">
        <f>IFERROR(MATCH($A737,Output_Mac!$A$2:$A$500,0),0)</f>
        <v>0</v>
      </c>
      <c r="AA737" s="80">
        <f>IFERROR(MATCH($A737,My_Audit!$A$2:$A$456,0),0)</f>
        <v>0</v>
      </c>
      <c r="AB737" s="80">
        <f>IFERROR(MATCH($C737,My_Audit!$B$2:$B$456,0),0)</f>
        <v>0</v>
      </c>
      <c r="AC737" s="80">
        <f>IFERROR(MATCH($E737,Models!$I$2:$I$605,0),0)</f>
        <v>0</v>
      </c>
      <c r="AD737" s="80">
        <f>IFERROR(MATCH($A737,Output_Win!$A$2:$A$243,0),0)</f>
        <v>0</v>
      </c>
    </row>
    <row r="738" spans="1:30">
      <c r="A738" s="40" t="str">
        <f>_xlfn.TEXTJOIN("",TRUE,Input!$A$4,TEXT(ROW(My_Audit!A737)+Input!$A$8-1,"00"))</f>
        <v>W5125</v>
      </c>
      <c r="B738" s="40" t="str">
        <f>_xlfn.TEXTJOIN("-",TRUE,"ITD",Input!$A$2,A738)</f>
        <v>ITD-SHR11749-W5125</v>
      </c>
      <c r="C738" s="41" t="str" cm="1">
        <f t="array" ref="C738">IF(($Y738+$Z738+$AA738+$AD738)=0,"",IFERROR(_xlfn.LET(_xlpm.CSVVal,IF($Y738=0,"",INDEX(CSV!B$2:B$510,$Y738)),_xlpm.MacVal,IF($Z738=0,"",INDEX(Output_Mac!B$2:B$500,$Z738)),_xlpm.WinVal,IF($AD738=0,"",INDEX(Output_Win!B$2:B$243,$AD738)),_xlpm.MyAuditVal,IF($AA738=0,"",INDEX(My_Audit!B$2:B$456,$AA738)),_xlfn.IFS(_xlpm.MyAuditVal&lt;&gt;"",_xlpm.MyAuditVal,_xlpm.MacVal&lt;&gt;"",_xlpm.MacVal,_xlpm.WinVal&lt;&gt;"",_xlpm.WinVal,_xlpm.CSVVal&lt;&gt;"",_xlpm.CSVVal)),""))</f>
        <v/>
      </c>
      <c r="D738" s="41" t="str" cm="1">
        <f t="array" ref="D738">IF(($Y738+$Z738+$AA738+$AD738)=0,"",IFERROR(_xlfn.LET(_xlpm.CSVVal,IF($Y738=0,"",INDEX(CSV!C$2:C$510,$Y738)),_xlpm.MacVal,IF($Z738=0,"",INDEX(Output_Mac!D$2:D$500,$Z738)),_xlpm.WinVal,IF($AD738=0,"",INDEX(Output_Win!D$2:D$243,$AD738)),_xlpm.MyAuditVal,IF($AA738=0,"",INDEX(My_Audit!C$2:C$456,$AA738)),_xlfn.IFS(_xlpm.MyAuditVal&lt;&gt;"",_xlpm.MyAuditVal,_xlpm.MacVal&lt;&gt;"",_xlpm.MacVal,_xlpm.WinVal&lt;&gt;"",_xlpm.WinVal,_xlpm.CSVVal&lt;&gt;"",_xlpm.CSVVal)),""))</f>
        <v/>
      </c>
      <c r="E738" s="41" t="str" cm="1">
        <f t="array" ref="E738">IF(($Y738+$Z738+$AA738+$AD738)=0,"",IFERROR(_xlfn.LET(_xlpm.CSVVal,IF($Y738=0,"",INDEX(CSV!E$2:E$510,$Y738)),_xlpm.MacVal,IF($Z738=0,"",INDEX(Output_Mac!C$2:C$500,$Z738)),_xlpm.WinVal,IF($AD738=0,"",INDEX(Output_Win!C$2:C$243,$AD738)),_xlpm.MyAuditVal,IF($AA738=0,"",INDEX(My_Audit!D$2:D$456,$AA738)),_xlfn.IFS(_xlpm.MyAuditVal&lt;&gt;"",_xlpm.MyAuditVal,_xlpm.MacVal&lt;&gt;"",_xlpm.MacVal,_xlpm.WinVal&lt;&gt;"",_xlpm.WinVal,_xlpm.CSVVal&lt;&gt;"",_xlpm.CSVVal)),""))</f>
        <v/>
      </c>
      <c r="F738" s="41" t="str" cm="1">
        <f t="array" ref="F738">IF(($Y738+$Z738+$AA738+$AD738)=0,"",IFERROR(_xlfn.LET(_xlpm.CSVVal,IF($Y738=0,"",INDEX(CSV!F$2:F$510,$Y738)),_xlpm.MacVal,IF($Z738=0,"",INDEX(Output_Mac!E$2:E$500,$Z738)),_xlpm.WinVal,IF($AD738=0,"",INDEX(Output_Win!E$2:E$243,$AD738)),_xlpm.MyAuditVal,IF($AA738=0,"",INDEX(My_Audit!E$2:E$456,$AA738)),_xlfn.IFS(_xlpm.MyAuditVal&lt;&gt;"",_xlpm.MyAuditVal,_xlpm.MacVal&lt;&gt;"",_xlpm.MacVal,_xlpm.WinVal&lt;&gt;"",_xlpm.WinVal,_xlpm.CSVVal&lt;&gt;"",PROPER(_xlpm.CSVVal))),""))</f>
        <v/>
      </c>
      <c r="G738" s="41" t="str" cm="1">
        <f t="array" ref="G738">IF(($Y738+$Z738+$AA738+$AD738)=0,"",IFERROR(_xlfn.LET(_xlpm.CSVVal,IF($Y738=0,"",INDEX(CSV!G$2:G$510,$Y738)),_xlpm.MacVal,IF($Z738=0,"",INDEX(Output_Mac!G$2:G$500,$Z738)),_xlpm.WinVal,IF($AD738=0,"",INDEX(Output_Win!G$2:G$243,$AD738)),_xlpm.MyAuditVal,IF($AA738=0,"",INDEX(My_Audit!F$2:F$456,$AA738)),_xlfn.IFS(_xlpm.MyAuditVal&lt;&gt;"",_xlpm.MyAuditVal,_xlpm.MacVal&lt;&gt;"",_xlpm.MacVal,_xlpm.WinVal&lt;&gt;"",_xlpm.WinVal,_xlpm.CSVVal&lt;&gt;"",_xlpm.CSVVal)),""))</f>
        <v/>
      </c>
      <c r="H738" s="41" t="str" cm="1">
        <f t="array" ref="H738">IF($Z738&gt;0,INDEX(Output_Mac!H$2:H$500,$Z738),IF($AD738&gt;0,INDEX(Output_Win!H$2:H$243,$AD738),IF($AA738&gt;0,_xlfn.LET(_xlpm.MyAuditVal,INDEX(My_Audit!G$2:G$456,$AA738),IF(_xlpm.MyAuditVal=0,"",_xlpm.MyAuditVal)),"")))</f>
        <v/>
      </c>
      <c r="I738" s="41" t="str" cm="1">
        <f t="array" ref="I738">IF(($Y738+$Z738+$AA738+$AD738)=0,"",IFERROR(_xlfn.LET(_xlpm.CSVVal,IF($Y738=0,"",INDEX(CSV!H$2:H$510,$Y738)),_xlpm.MacVal,IF($Z738=0,"",INDEX(Output_Mac!I$2:I$500,$Z738)),_xlpm.WinVal,IF($AD738=0,"",INDEX(Output_Win!I$2:I$243,$AD738)),_xlpm.MyAuditVal,IF($AA738=0,"",INDEX(My_Audit!H$2:H$456,$AA738)),_xlfn.IFS(_xlpm.MyAuditVal&lt;&gt;"",_xlpm.MyAuditVal,_xlpm.MacVal&lt;&gt;"",_xlpm.MacVal,_xlpm.WinVal&lt;&gt;"",_xlpm.WinVal,_xlpm.CSVVal&lt;&gt;"",_xlpm.CSVVal)),""))</f>
        <v/>
      </c>
      <c r="J738" s="41" t="str" cm="1">
        <f t="array" ref="J738">IF(($Y738+$Z738+$AA738+$AD738)=0,"",IFERROR(_xlfn.LET(_xlpm.CSVVal,IF($Y738=0,"",INDEX(CSV!J$2:J$510,$Y738)),_xlpm.MacVal,IF($Z738=0,"",INDEX(Output_Mac!J$2:J$500,$Z738)),_xlpm.WinVal,IF($AD738=0,"",INDEX(Output_Win!J$2:J$243,$AD738)),_xlpm.MyAuditVal,IF($AA738=0,"",INDEX(My_Audit!I$2:I$456,$AA738)),_xlfn.IFS(_xlpm.MyAuditVal&lt;&gt;"",_xlpm.MyAuditVal,_xlpm.MacVal&lt;&gt;"",_xlpm.MacVal,_xlpm.WinVal&lt;&gt;"",_xlpm.WinVal,_xlpm.CSVVal&lt;&gt;"",_xlpm.CSVVal)),""))</f>
        <v/>
      </c>
      <c r="K738" s="41" t="str" cm="1">
        <f t="array" ref="K738">IF(($Y738+$Z738+$AA738+$AD738)=0,"",IFERROR(_xlfn.LET(_xlpm.CSVVal,IF($Y738=0,"",INDEX(CSV!N$2:N$510,$Y738)),_xlpm.MacVal,IF($Z738=0,"",INDEX(Output_Mac!L$2:L$500,$Z738)),_xlpm.WinVal,IF($AD738=0,"",INDEX(Output_Win!L$2:L$243,$AD738)),_xlpm.MyAuditVal,IF($AA738=0,"",INDEX(My_Audit!J$2:J$456,$AA738)),_xlfn.IFS(_xlpm.MyAuditVal&lt;&gt;"",_xlpm.MyAuditVal,_xlpm.MacVal&lt;&gt;"",_xlpm.MacVal,_xlpm.WinVal&lt;&gt;"",_xlpm.WinVal,_xlpm.CSVVal&lt;&gt;"",_xlpm.CSVVal)),""))</f>
        <v/>
      </c>
      <c r="L738" s="41" t="str" cm="1">
        <f t="array" ref="L738">IF(($Y738+$Z738+$AA738+$AD738)=0,"",IFERROR(_xlfn.LET(_xlpm.CSVVal,IF($Y738=0,"",INDEX(CSV!Q$2:Q$510,$Y738)),_xlpm.MacVal,IF($Z738=0,"",INDEX(Output_Mac!M$2:M$500,$Z738)),_xlpm.WinVal,IF($AD738=0,"",INDEX(Output_Win!M$2:M$243,$AD738)),_xlpm.MyAuditVal,IF($AA738=0,"",INDEX(My_Audit!K$2:K$456,$AA738)),_xlfn.IFS(_xlpm.MyAuditVal&lt;&gt;"",_xlpm.MyAuditVal,_xlpm.MacVal&lt;&gt;"",_xlpm.MacVal,_xlpm.WinVal&lt;&gt;"",_xlpm.WinVal,_xlpm.CSVVal&lt;&gt;"",_xlpm.CSVVal)),""))</f>
        <v/>
      </c>
      <c r="M738" s="41" t="str" cm="1">
        <f t="array" ref="M738">IF(($Y738+$Z738+$AA738+$AD738)=0,"",ExpandDiagCodes(_xlfn.TEXTJOIN(", ",TRUE,IF($AA738=0,"",INDEX(My_Audit!N$2:N$456,$AA738)),IF($Z738=0,"",INDEX(Output_Mac!S$2:S$500,$Z738)),IF($AD738=0,"",INDEX(Output_Win!S$2:S$243,$AD738)),IF($Y738=0,"",INDEX(CSV!AE$2:AE$510,$Y738)))))</f>
        <v/>
      </c>
      <c r="N738" s="41" t="str" cm="1">
        <f t="array" ref="N738">IF(($Y738+$Z738+$AA738+$AD738)=0,"",IFERROR(_xlfn.LET(_xlpm.CSVVal,IF($Y738=0,"",INDEX(CSV!AG$2:AG$510,$Y738)),_xlpm.MacVal,IF($Z738=0,"",INDEX(Output_Mac!T$2:T$500,$Z738)),_xlpm.WinVal,IF($AD738=0,"",INDEX(Output_Win!T$2:T$243,$AD738)),_xlpm.MyAuditVal,IF($AA738=0,"",INDEX(My_Audit!O$2:O$456,$AA738)),_xlfn.IFS(_xlpm.MyAuditVal&lt;&gt;"",_xlpm.MyAuditVal,_xlpm.MacVal&lt;&gt;"",_xlpm.MacVal,_xlpm.WinVal&lt;&gt;"",_xlpm.WinVal,_xlpm.CSVVal&lt;&gt;"",_xlpm.CSVVal)),""))</f>
        <v/>
      </c>
      <c r="O738" s="40" t="str" cm="1">
        <f t="array" ref="O738">IF($AB738=0,"",INDEX(My_Audit!P$2:P$456,$AB738))&amp;""</f>
        <v/>
      </c>
      <c r="P738" s="40"/>
      <c r="Q738" s="41" t="str">
        <f>IF(LEFT(N738,4)="Pass","Nist SP 800-88",My_Audit!R738)&amp;""</f>
        <v/>
      </c>
      <c r="R738" s="40"/>
      <c r="S738" s="40"/>
      <c r="T738" s="41" t="str" cm="1">
        <f t="array" ref="T738">IF($AC738=0,"",INDEX(Models!J$2:J$605,$AC738))</f>
        <v/>
      </c>
      <c r="U738" s="40"/>
      <c r="V738" s="40"/>
      <c r="W738" s="79" t="str" cm="1">
        <f t="array" ref="W738">IF(($Z738+$AA738+$AD738)=0,"",ExpandDiagCodes(_xlfn.TEXTJOIN(", ",TRUE,IF($AA738=0,"",INDEX(My_Audit!L$2:L$456,$AA738)),IF($Z738=0,"",INDEX(Output_Mac!AA$2:AA$500,$Z738)),IF($AD738=0,"",INDEX(Output_Win!AA$2:AA$243,$AD738)))))</f>
        <v/>
      </c>
      <c r="Y738" s="80">
        <f>IFERROR(MATCH($A738,CSV!$A$2:$A$510,0),0)</f>
        <v>0</v>
      </c>
      <c r="Z738" s="80">
        <f>IFERROR(MATCH($A738,Output_Mac!$A$2:$A$500,0),0)</f>
        <v>0</v>
      </c>
      <c r="AA738" s="80">
        <f>IFERROR(MATCH($A738,My_Audit!$A$2:$A$456,0),0)</f>
        <v>0</v>
      </c>
      <c r="AB738" s="80">
        <f>IFERROR(MATCH($C738,My_Audit!$B$2:$B$456,0),0)</f>
        <v>0</v>
      </c>
      <c r="AC738" s="80">
        <f>IFERROR(MATCH($E738,Models!$I$2:$I$605,0),0)</f>
        <v>0</v>
      </c>
      <c r="AD738" s="80">
        <f>IFERROR(MATCH($A738,Output_Win!$A$2:$A$243,0),0)</f>
        <v>0</v>
      </c>
    </row>
    <row r="739" spans="1:30">
      <c r="A739" s="40" t="str">
        <f>_xlfn.TEXTJOIN("",TRUE,Input!$A$4,TEXT(ROW(My_Audit!A738)+Input!$A$8-1,"00"))</f>
        <v>W5126</v>
      </c>
      <c r="B739" s="40" t="str">
        <f>_xlfn.TEXTJOIN("-",TRUE,"ITD",Input!$A$2,A739)</f>
        <v>ITD-SHR11749-W5126</v>
      </c>
      <c r="C739" s="41" t="str" cm="1">
        <f t="array" ref="C739">IF(($Y739+$Z739+$AA739+$AD739)=0,"",IFERROR(_xlfn.LET(_xlpm.CSVVal,IF($Y739=0,"",INDEX(CSV!B$2:B$510,$Y739)),_xlpm.MacVal,IF($Z739=0,"",INDEX(Output_Mac!B$2:B$500,$Z739)),_xlpm.WinVal,IF($AD739=0,"",INDEX(Output_Win!B$2:B$243,$AD739)),_xlpm.MyAuditVal,IF($AA739=0,"",INDEX(My_Audit!B$2:B$456,$AA739)),_xlfn.IFS(_xlpm.MyAuditVal&lt;&gt;"",_xlpm.MyAuditVal,_xlpm.MacVal&lt;&gt;"",_xlpm.MacVal,_xlpm.WinVal&lt;&gt;"",_xlpm.WinVal,_xlpm.CSVVal&lt;&gt;"",_xlpm.CSVVal)),""))</f>
        <v/>
      </c>
      <c r="D739" s="41" t="str" cm="1">
        <f t="array" ref="D739">IF(($Y739+$Z739+$AA739+$AD739)=0,"",IFERROR(_xlfn.LET(_xlpm.CSVVal,IF($Y739=0,"",INDEX(CSV!C$2:C$510,$Y739)),_xlpm.MacVal,IF($Z739=0,"",INDEX(Output_Mac!D$2:D$500,$Z739)),_xlpm.WinVal,IF($AD739=0,"",INDEX(Output_Win!D$2:D$243,$AD739)),_xlpm.MyAuditVal,IF($AA739=0,"",INDEX(My_Audit!C$2:C$456,$AA739)),_xlfn.IFS(_xlpm.MyAuditVal&lt;&gt;"",_xlpm.MyAuditVal,_xlpm.MacVal&lt;&gt;"",_xlpm.MacVal,_xlpm.WinVal&lt;&gt;"",_xlpm.WinVal,_xlpm.CSVVal&lt;&gt;"",_xlpm.CSVVal)),""))</f>
        <v/>
      </c>
      <c r="E739" s="41" t="str" cm="1">
        <f t="array" ref="E739">IF(($Y739+$Z739+$AA739+$AD739)=0,"",IFERROR(_xlfn.LET(_xlpm.CSVVal,IF($Y739=0,"",INDEX(CSV!E$2:E$510,$Y739)),_xlpm.MacVal,IF($Z739=0,"",INDEX(Output_Mac!C$2:C$500,$Z739)),_xlpm.WinVal,IF($AD739=0,"",INDEX(Output_Win!C$2:C$243,$AD739)),_xlpm.MyAuditVal,IF($AA739=0,"",INDEX(My_Audit!D$2:D$456,$AA739)),_xlfn.IFS(_xlpm.MyAuditVal&lt;&gt;"",_xlpm.MyAuditVal,_xlpm.MacVal&lt;&gt;"",_xlpm.MacVal,_xlpm.WinVal&lt;&gt;"",_xlpm.WinVal,_xlpm.CSVVal&lt;&gt;"",_xlpm.CSVVal)),""))</f>
        <v/>
      </c>
      <c r="F739" s="41" t="str" cm="1">
        <f t="array" ref="F739">IF(($Y739+$Z739+$AA739+$AD739)=0,"",IFERROR(_xlfn.LET(_xlpm.CSVVal,IF($Y739=0,"",INDEX(CSV!F$2:F$510,$Y739)),_xlpm.MacVal,IF($Z739=0,"",INDEX(Output_Mac!E$2:E$500,$Z739)),_xlpm.WinVal,IF($AD739=0,"",INDEX(Output_Win!E$2:E$243,$AD739)),_xlpm.MyAuditVal,IF($AA739=0,"",INDEX(My_Audit!E$2:E$456,$AA739)),_xlfn.IFS(_xlpm.MyAuditVal&lt;&gt;"",_xlpm.MyAuditVal,_xlpm.MacVal&lt;&gt;"",_xlpm.MacVal,_xlpm.WinVal&lt;&gt;"",_xlpm.WinVal,_xlpm.CSVVal&lt;&gt;"",PROPER(_xlpm.CSVVal))),""))</f>
        <v/>
      </c>
      <c r="G739" s="41" t="str" cm="1">
        <f t="array" ref="G739">IF(($Y739+$Z739+$AA739+$AD739)=0,"",IFERROR(_xlfn.LET(_xlpm.CSVVal,IF($Y739=0,"",INDEX(CSV!G$2:G$510,$Y739)),_xlpm.MacVal,IF($Z739=0,"",INDEX(Output_Mac!G$2:G$500,$Z739)),_xlpm.WinVal,IF($AD739=0,"",INDEX(Output_Win!G$2:G$243,$AD739)),_xlpm.MyAuditVal,IF($AA739=0,"",INDEX(My_Audit!F$2:F$456,$AA739)),_xlfn.IFS(_xlpm.MyAuditVal&lt;&gt;"",_xlpm.MyAuditVal,_xlpm.MacVal&lt;&gt;"",_xlpm.MacVal,_xlpm.WinVal&lt;&gt;"",_xlpm.WinVal,_xlpm.CSVVal&lt;&gt;"",_xlpm.CSVVal)),""))</f>
        <v/>
      </c>
      <c r="H739" s="41" t="str" cm="1">
        <f t="array" ref="H739">IF($Z739&gt;0,INDEX(Output_Mac!H$2:H$500,$Z739),IF($AD739&gt;0,INDEX(Output_Win!H$2:H$243,$AD739),IF($AA739&gt;0,_xlfn.LET(_xlpm.MyAuditVal,INDEX(My_Audit!G$2:G$456,$AA739),IF(_xlpm.MyAuditVal=0,"",_xlpm.MyAuditVal)),"")))</f>
        <v/>
      </c>
      <c r="I739" s="41" t="str" cm="1">
        <f t="array" ref="I739">IF(($Y739+$Z739+$AA739+$AD739)=0,"",IFERROR(_xlfn.LET(_xlpm.CSVVal,IF($Y739=0,"",INDEX(CSV!H$2:H$510,$Y739)),_xlpm.MacVal,IF($Z739=0,"",INDEX(Output_Mac!I$2:I$500,$Z739)),_xlpm.WinVal,IF($AD739=0,"",INDEX(Output_Win!I$2:I$243,$AD739)),_xlpm.MyAuditVal,IF($AA739=0,"",INDEX(My_Audit!H$2:H$456,$AA739)),_xlfn.IFS(_xlpm.MyAuditVal&lt;&gt;"",_xlpm.MyAuditVal,_xlpm.MacVal&lt;&gt;"",_xlpm.MacVal,_xlpm.WinVal&lt;&gt;"",_xlpm.WinVal,_xlpm.CSVVal&lt;&gt;"",_xlpm.CSVVal)),""))</f>
        <v/>
      </c>
      <c r="J739" s="41" t="str" cm="1">
        <f t="array" ref="J739">IF(($Y739+$Z739+$AA739+$AD739)=0,"",IFERROR(_xlfn.LET(_xlpm.CSVVal,IF($Y739=0,"",INDEX(CSV!J$2:J$510,$Y739)),_xlpm.MacVal,IF($Z739=0,"",INDEX(Output_Mac!J$2:J$500,$Z739)),_xlpm.WinVal,IF($AD739=0,"",INDEX(Output_Win!J$2:J$243,$AD739)),_xlpm.MyAuditVal,IF($AA739=0,"",INDEX(My_Audit!I$2:I$456,$AA739)),_xlfn.IFS(_xlpm.MyAuditVal&lt;&gt;"",_xlpm.MyAuditVal,_xlpm.MacVal&lt;&gt;"",_xlpm.MacVal,_xlpm.WinVal&lt;&gt;"",_xlpm.WinVal,_xlpm.CSVVal&lt;&gt;"",_xlpm.CSVVal)),""))</f>
        <v/>
      </c>
      <c r="K739" s="41" t="str" cm="1">
        <f t="array" ref="K739">IF(($Y739+$Z739+$AA739+$AD739)=0,"",IFERROR(_xlfn.LET(_xlpm.CSVVal,IF($Y739=0,"",INDEX(CSV!N$2:N$510,$Y739)),_xlpm.MacVal,IF($Z739=0,"",INDEX(Output_Mac!L$2:L$500,$Z739)),_xlpm.WinVal,IF($AD739=0,"",INDEX(Output_Win!L$2:L$243,$AD739)),_xlpm.MyAuditVal,IF($AA739=0,"",INDEX(My_Audit!J$2:J$456,$AA739)),_xlfn.IFS(_xlpm.MyAuditVal&lt;&gt;"",_xlpm.MyAuditVal,_xlpm.MacVal&lt;&gt;"",_xlpm.MacVal,_xlpm.WinVal&lt;&gt;"",_xlpm.WinVal,_xlpm.CSVVal&lt;&gt;"",_xlpm.CSVVal)),""))</f>
        <v/>
      </c>
      <c r="L739" s="41" t="str" cm="1">
        <f t="array" ref="L739">IF(($Y739+$Z739+$AA739+$AD739)=0,"",IFERROR(_xlfn.LET(_xlpm.CSVVal,IF($Y739=0,"",INDEX(CSV!Q$2:Q$510,$Y739)),_xlpm.MacVal,IF($Z739=0,"",INDEX(Output_Mac!M$2:M$500,$Z739)),_xlpm.WinVal,IF($AD739=0,"",INDEX(Output_Win!M$2:M$243,$AD739)),_xlpm.MyAuditVal,IF($AA739=0,"",INDEX(My_Audit!K$2:K$456,$AA739)),_xlfn.IFS(_xlpm.MyAuditVal&lt;&gt;"",_xlpm.MyAuditVal,_xlpm.MacVal&lt;&gt;"",_xlpm.MacVal,_xlpm.WinVal&lt;&gt;"",_xlpm.WinVal,_xlpm.CSVVal&lt;&gt;"",_xlpm.CSVVal)),""))</f>
        <v/>
      </c>
      <c r="M739" s="41" t="str" cm="1">
        <f t="array" ref="M739">IF(($Y739+$Z739+$AA739+$AD739)=0,"",ExpandDiagCodes(_xlfn.TEXTJOIN(", ",TRUE,IF($AA739=0,"",INDEX(My_Audit!N$2:N$456,$AA739)),IF($Z739=0,"",INDEX(Output_Mac!S$2:S$500,$Z739)),IF($AD739=0,"",INDEX(Output_Win!S$2:S$243,$AD739)),IF($Y739=0,"",INDEX(CSV!AE$2:AE$510,$Y739)))))</f>
        <v/>
      </c>
      <c r="N739" s="41" t="str" cm="1">
        <f t="array" ref="N739">IF(($Y739+$Z739+$AA739+$AD739)=0,"",IFERROR(_xlfn.LET(_xlpm.CSVVal,IF($Y739=0,"",INDEX(CSV!AG$2:AG$510,$Y739)),_xlpm.MacVal,IF($Z739=0,"",INDEX(Output_Mac!T$2:T$500,$Z739)),_xlpm.WinVal,IF($AD739=0,"",INDEX(Output_Win!T$2:T$243,$AD739)),_xlpm.MyAuditVal,IF($AA739=0,"",INDEX(My_Audit!O$2:O$456,$AA739)),_xlfn.IFS(_xlpm.MyAuditVal&lt;&gt;"",_xlpm.MyAuditVal,_xlpm.MacVal&lt;&gt;"",_xlpm.MacVal,_xlpm.WinVal&lt;&gt;"",_xlpm.WinVal,_xlpm.CSVVal&lt;&gt;"",_xlpm.CSVVal)),""))</f>
        <v/>
      </c>
      <c r="O739" s="40" t="str" cm="1">
        <f t="array" ref="O739">IF($AB739=0,"",INDEX(My_Audit!P$2:P$456,$AB739))&amp;""</f>
        <v/>
      </c>
      <c r="P739" s="40"/>
      <c r="Q739" s="41" t="str">
        <f>IF(LEFT(N739,4)="Pass","Nist SP 800-88",My_Audit!R739)&amp;""</f>
        <v/>
      </c>
      <c r="R739" s="40"/>
      <c r="S739" s="40"/>
      <c r="T739" s="41" t="str" cm="1">
        <f t="array" ref="T739">IF($AC739=0,"",INDEX(Models!J$2:J$605,$AC739))</f>
        <v/>
      </c>
      <c r="U739" s="40"/>
      <c r="V739" s="40"/>
      <c r="W739" s="79" t="str" cm="1">
        <f t="array" ref="W739">IF(($Z739+$AA739+$AD739)=0,"",ExpandDiagCodes(_xlfn.TEXTJOIN(", ",TRUE,IF($AA739=0,"",INDEX(My_Audit!L$2:L$456,$AA739)),IF($Z739=0,"",INDEX(Output_Mac!AA$2:AA$500,$Z739)),IF($AD739=0,"",INDEX(Output_Win!AA$2:AA$243,$AD739)))))</f>
        <v/>
      </c>
      <c r="Y739" s="80">
        <f>IFERROR(MATCH($A739,CSV!$A$2:$A$510,0),0)</f>
        <v>0</v>
      </c>
      <c r="Z739" s="80">
        <f>IFERROR(MATCH($A739,Output_Mac!$A$2:$A$500,0),0)</f>
        <v>0</v>
      </c>
      <c r="AA739" s="80">
        <f>IFERROR(MATCH($A739,My_Audit!$A$2:$A$456,0),0)</f>
        <v>0</v>
      </c>
      <c r="AB739" s="80">
        <f>IFERROR(MATCH($C739,My_Audit!$B$2:$B$456,0),0)</f>
        <v>0</v>
      </c>
      <c r="AC739" s="80">
        <f>IFERROR(MATCH($E739,Models!$I$2:$I$605,0),0)</f>
        <v>0</v>
      </c>
      <c r="AD739" s="80">
        <f>IFERROR(MATCH($A739,Output_Win!$A$2:$A$243,0),0)</f>
        <v>0</v>
      </c>
    </row>
    <row r="740" spans="1:30">
      <c r="A740" s="40" t="str">
        <f>_xlfn.TEXTJOIN("",TRUE,Input!$A$4,TEXT(ROW(My_Audit!A739)+Input!$A$8-1,"00"))</f>
        <v>W5127</v>
      </c>
      <c r="B740" s="40" t="str">
        <f>_xlfn.TEXTJOIN("-",TRUE,"ITD",Input!$A$2,A740)</f>
        <v>ITD-SHR11749-W5127</v>
      </c>
      <c r="C740" s="41" t="str" cm="1">
        <f t="array" ref="C740">IF(($Y740+$Z740+$AA740+$AD740)=0,"",IFERROR(_xlfn.LET(_xlpm.CSVVal,IF($Y740=0,"",INDEX(CSV!B$2:B$510,$Y740)),_xlpm.MacVal,IF($Z740=0,"",INDEX(Output_Mac!B$2:B$500,$Z740)),_xlpm.WinVal,IF($AD740=0,"",INDEX(Output_Win!B$2:B$243,$AD740)),_xlpm.MyAuditVal,IF($AA740=0,"",INDEX(My_Audit!B$2:B$456,$AA740)),_xlfn.IFS(_xlpm.MyAuditVal&lt;&gt;"",_xlpm.MyAuditVal,_xlpm.MacVal&lt;&gt;"",_xlpm.MacVal,_xlpm.WinVal&lt;&gt;"",_xlpm.WinVal,_xlpm.CSVVal&lt;&gt;"",_xlpm.CSVVal)),""))</f>
        <v/>
      </c>
      <c r="D740" s="41" t="str" cm="1">
        <f t="array" ref="D740">IF(($Y740+$Z740+$AA740+$AD740)=0,"",IFERROR(_xlfn.LET(_xlpm.CSVVal,IF($Y740=0,"",INDEX(CSV!C$2:C$510,$Y740)),_xlpm.MacVal,IF($Z740=0,"",INDEX(Output_Mac!D$2:D$500,$Z740)),_xlpm.WinVal,IF($AD740=0,"",INDEX(Output_Win!D$2:D$243,$AD740)),_xlpm.MyAuditVal,IF($AA740=0,"",INDEX(My_Audit!C$2:C$456,$AA740)),_xlfn.IFS(_xlpm.MyAuditVal&lt;&gt;"",_xlpm.MyAuditVal,_xlpm.MacVal&lt;&gt;"",_xlpm.MacVal,_xlpm.WinVal&lt;&gt;"",_xlpm.WinVal,_xlpm.CSVVal&lt;&gt;"",_xlpm.CSVVal)),""))</f>
        <v/>
      </c>
      <c r="E740" s="41" t="str" cm="1">
        <f t="array" ref="E740">IF(($Y740+$Z740+$AA740+$AD740)=0,"",IFERROR(_xlfn.LET(_xlpm.CSVVal,IF($Y740=0,"",INDEX(CSV!E$2:E$510,$Y740)),_xlpm.MacVal,IF($Z740=0,"",INDEX(Output_Mac!C$2:C$500,$Z740)),_xlpm.WinVal,IF($AD740=0,"",INDEX(Output_Win!C$2:C$243,$AD740)),_xlpm.MyAuditVal,IF($AA740=0,"",INDEX(My_Audit!D$2:D$456,$AA740)),_xlfn.IFS(_xlpm.MyAuditVal&lt;&gt;"",_xlpm.MyAuditVal,_xlpm.MacVal&lt;&gt;"",_xlpm.MacVal,_xlpm.WinVal&lt;&gt;"",_xlpm.WinVal,_xlpm.CSVVal&lt;&gt;"",_xlpm.CSVVal)),""))</f>
        <v/>
      </c>
      <c r="F740" s="41" t="str" cm="1">
        <f t="array" ref="F740">IF(($Y740+$Z740+$AA740+$AD740)=0,"",IFERROR(_xlfn.LET(_xlpm.CSVVal,IF($Y740=0,"",INDEX(CSV!F$2:F$510,$Y740)),_xlpm.MacVal,IF($Z740=0,"",INDEX(Output_Mac!E$2:E$500,$Z740)),_xlpm.WinVal,IF($AD740=0,"",INDEX(Output_Win!E$2:E$243,$AD740)),_xlpm.MyAuditVal,IF($AA740=0,"",INDEX(My_Audit!E$2:E$456,$AA740)),_xlfn.IFS(_xlpm.MyAuditVal&lt;&gt;"",_xlpm.MyAuditVal,_xlpm.MacVal&lt;&gt;"",_xlpm.MacVal,_xlpm.WinVal&lt;&gt;"",_xlpm.WinVal,_xlpm.CSVVal&lt;&gt;"",PROPER(_xlpm.CSVVal))),""))</f>
        <v/>
      </c>
      <c r="G740" s="41" t="str" cm="1">
        <f t="array" ref="G740">IF(($Y740+$Z740+$AA740+$AD740)=0,"",IFERROR(_xlfn.LET(_xlpm.CSVVal,IF($Y740=0,"",INDEX(CSV!G$2:G$510,$Y740)),_xlpm.MacVal,IF($Z740=0,"",INDEX(Output_Mac!G$2:G$500,$Z740)),_xlpm.WinVal,IF($AD740=0,"",INDEX(Output_Win!G$2:G$243,$AD740)),_xlpm.MyAuditVal,IF($AA740=0,"",INDEX(My_Audit!F$2:F$456,$AA740)),_xlfn.IFS(_xlpm.MyAuditVal&lt;&gt;"",_xlpm.MyAuditVal,_xlpm.MacVal&lt;&gt;"",_xlpm.MacVal,_xlpm.WinVal&lt;&gt;"",_xlpm.WinVal,_xlpm.CSVVal&lt;&gt;"",_xlpm.CSVVal)),""))</f>
        <v/>
      </c>
      <c r="H740" s="41" t="str" cm="1">
        <f t="array" ref="H740">IF($Z740&gt;0,INDEX(Output_Mac!H$2:H$500,$Z740),IF($AD740&gt;0,INDEX(Output_Win!H$2:H$243,$AD740),IF($AA740&gt;0,_xlfn.LET(_xlpm.MyAuditVal,INDEX(My_Audit!G$2:G$456,$AA740),IF(_xlpm.MyAuditVal=0,"",_xlpm.MyAuditVal)),"")))</f>
        <v/>
      </c>
      <c r="I740" s="41" t="str" cm="1">
        <f t="array" ref="I740">IF(($Y740+$Z740+$AA740+$AD740)=0,"",IFERROR(_xlfn.LET(_xlpm.CSVVal,IF($Y740=0,"",INDEX(CSV!H$2:H$510,$Y740)),_xlpm.MacVal,IF($Z740=0,"",INDEX(Output_Mac!I$2:I$500,$Z740)),_xlpm.WinVal,IF($AD740=0,"",INDEX(Output_Win!I$2:I$243,$AD740)),_xlpm.MyAuditVal,IF($AA740=0,"",INDEX(My_Audit!H$2:H$456,$AA740)),_xlfn.IFS(_xlpm.MyAuditVal&lt;&gt;"",_xlpm.MyAuditVal,_xlpm.MacVal&lt;&gt;"",_xlpm.MacVal,_xlpm.WinVal&lt;&gt;"",_xlpm.WinVal,_xlpm.CSVVal&lt;&gt;"",_xlpm.CSVVal)),""))</f>
        <v/>
      </c>
      <c r="J740" s="41" t="str" cm="1">
        <f t="array" ref="J740">IF(($Y740+$Z740+$AA740+$AD740)=0,"",IFERROR(_xlfn.LET(_xlpm.CSVVal,IF($Y740=0,"",INDEX(CSV!J$2:J$510,$Y740)),_xlpm.MacVal,IF($Z740=0,"",INDEX(Output_Mac!J$2:J$500,$Z740)),_xlpm.WinVal,IF($AD740=0,"",INDEX(Output_Win!J$2:J$243,$AD740)),_xlpm.MyAuditVal,IF($AA740=0,"",INDEX(My_Audit!I$2:I$456,$AA740)),_xlfn.IFS(_xlpm.MyAuditVal&lt;&gt;"",_xlpm.MyAuditVal,_xlpm.MacVal&lt;&gt;"",_xlpm.MacVal,_xlpm.WinVal&lt;&gt;"",_xlpm.WinVal,_xlpm.CSVVal&lt;&gt;"",_xlpm.CSVVal)),""))</f>
        <v/>
      </c>
      <c r="K740" s="41" t="str" cm="1">
        <f t="array" ref="K740">IF(($Y740+$Z740+$AA740+$AD740)=0,"",IFERROR(_xlfn.LET(_xlpm.CSVVal,IF($Y740=0,"",INDEX(CSV!N$2:N$510,$Y740)),_xlpm.MacVal,IF($Z740=0,"",INDEX(Output_Mac!L$2:L$500,$Z740)),_xlpm.WinVal,IF($AD740=0,"",INDEX(Output_Win!L$2:L$243,$AD740)),_xlpm.MyAuditVal,IF($AA740=0,"",INDEX(My_Audit!J$2:J$456,$AA740)),_xlfn.IFS(_xlpm.MyAuditVal&lt;&gt;"",_xlpm.MyAuditVal,_xlpm.MacVal&lt;&gt;"",_xlpm.MacVal,_xlpm.WinVal&lt;&gt;"",_xlpm.WinVal,_xlpm.CSVVal&lt;&gt;"",_xlpm.CSVVal)),""))</f>
        <v/>
      </c>
      <c r="L740" s="41" t="str" cm="1">
        <f t="array" ref="L740">IF(($Y740+$Z740+$AA740+$AD740)=0,"",IFERROR(_xlfn.LET(_xlpm.CSVVal,IF($Y740=0,"",INDEX(CSV!Q$2:Q$510,$Y740)),_xlpm.MacVal,IF($Z740=0,"",INDEX(Output_Mac!M$2:M$500,$Z740)),_xlpm.WinVal,IF($AD740=0,"",INDEX(Output_Win!M$2:M$243,$AD740)),_xlpm.MyAuditVal,IF($AA740=0,"",INDEX(My_Audit!K$2:K$456,$AA740)),_xlfn.IFS(_xlpm.MyAuditVal&lt;&gt;"",_xlpm.MyAuditVal,_xlpm.MacVal&lt;&gt;"",_xlpm.MacVal,_xlpm.WinVal&lt;&gt;"",_xlpm.WinVal,_xlpm.CSVVal&lt;&gt;"",_xlpm.CSVVal)),""))</f>
        <v/>
      </c>
      <c r="M740" s="41" t="str" cm="1">
        <f t="array" ref="M740">IF(($Y740+$Z740+$AA740+$AD740)=0,"",ExpandDiagCodes(_xlfn.TEXTJOIN(", ",TRUE,IF($AA740=0,"",INDEX(My_Audit!N$2:N$456,$AA740)),IF($Z740=0,"",INDEX(Output_Mac!S$2:S$500,$Z740)),IF($AD740=0,"",INDEX(Output_Win!S$2:S$243,$AD740)),IF($Y740=0,"",INDEX(CSV!AE$2:AE$510,$Y740)))))</f>
        <v/>
      </c>
      <c r="N740" s="41" t="str" cm="1">
        <f t="array" ref="N740">IF(($Y740+$Z740+$AA740+$AD740)=0,"",IFERROR(_xlfn.LET(_xlpm.CSVVal,IF($Y740=0,"",INDEX(CSV!AG$2:AG$510,$Y740)),_xlpm.MacVal,IF($Z740=0,"",INDEX(Output_Mac!T$2:T$500,$Z740)),_xlpm.WinVal,IF($AD740=0,"",INDEX(Output_Win!T$2:T$243,$AD740)),_xlpm.MyAuditVal,IF($AA740=0,"",INDEX(My_Audit!O$2:O$456,$AA740)),_xlfn.IFS(_xlpm.MyAuditVal&lt;&gt;"",_xlpm.MyAuditVal,_xlpm.MacVal&lt;&gt;"",_xlpm.MacVal,_xlpm.WinVal&lt;&gt;"",_xlpm.WinVal,_xlpm.CSVVal&lt;&gt;"",_xlpm.CSVVal)),""))</f>
        <v/>
      </c>
      <c r="O740" s="40" t="str" cm="1">
        <f t="array" ref="O740">IF($AB740=0,"",INDEX(My_Audit!P$2:P$456,$AB740))&amp;""</f>
        <v/>
      </c>
      <c r="P740" s="40"/>
      <c r="Q740" s="41" t="str">
        <f>IF(LEFT(N740,4)="Pass","Nist SP 800-88",My_Audit!R740)&amp;""</f>
        <v/>
      </c>
      <c r="R740" s="40"/>
      <c r="S740" s="40"/>
      <c r="T740" s="41" t="str" cm="1">
        <f t="array" ref="T740">IF($AC740=0,"",INDEX(Models!J$2:J$605,$AC740))</f>
        <v/>
      </c>
      <c r="U740" s="40"/>
      <c r="V740" s="40"/>
      <c r="W740" s="79" t="str" cm="1">
        <f t="array" ref="W740">IF(($Z740+$AA740+$AD740)=0,"",ExpandDiagCodes(_xlfn.TEXTJOIN(", ",TRUE,IF($AA740=0,"",INDEX(My_Audit!L$2:L$456,$AA740)),IF($Z740=0,"",INDEX(Output_Mac!AA$2:AA$500,$Z740)),IF($AD740=0,"",INDEX(Output_Win!AA$2:AA$243,$AD740)))))</f>
        <v/>
      </c>
      <c r="Y740" s="80">
        <f>IFERROR(MATCH($A740,CSV!$A$2:$A$510,0),0)</f>
        <v>0</v>
      </c>
      <c r="Z740" s="80">
        <f>IFERROR(MATCH($A740,Output_Mac!$A$2:$A$500,0),0)</f>
        <v>0</v>
      </c>
      <c r="AA740" s="80">
        <f>IFERROR(MATCH($A740,My_Audit!$A$2:$A$456,0),0)</f>
        <v>0</v>
      </c>
      <c r="AB740" s="80">
        <f>IFERROR(MATCH($C740,My_Audit!$B$2:$B$456,0),0)</f>
        <v>0</v>
      </c>
      <c r="AC740" s="80">
        <f>IFERROR(MATCH($E740,Models!$I$2:$I$605,0),0)</f>
        <v>0</v>
      </c>
      <c r="AD740" s="80">
        <f>IFERROR(MATCH($A740,Output_Win!$A$2:$A$243,0),0)</f>
        <v>0</v>
      </c>
    </row>
    <row r="741" spans="1:30">
      <c r="A741" s="40" t="str">
        <f>_xlfn.TEXTJOIN("",TRUE,Input!$A$4,TEXT(ROW(My_Audit!A740)+Input!$A$8-1,"00"))</f>
        <v>W5128</v>
      </c>
      <c r="B741" s="40" t="str">
        <f>_xlfn.TEXTJOIN("-",TRUE,"ITD",Input!$A$2,A741)</f>
        <v>ITD-SHR11749-W5128</v>
      </c>
      <c r="C741" s="41" t="str" cm="1">
        <f t="array" ref="C741">IF(($Y741+$Z741+$AA741+$AD741)=0,"",IFERROR(_xlfn.LET(_xlpm.CSVVal,IF($Y741=0,"",INDEX(CSV!B$2:B$510,$Y741)),_xlpm.MacVal,IF($Z741=0,"",INDEX(Output_Mac!B$2:B$500,$Z741)),_xlpm.WinVal,IF($AD741=0,"",INDEX(Output_Win!B$2:B$243,$AD741)),_xlpm.MyAuditVal,IF($AA741=0,"",INDEX(My_Audit!B$2:B$456,$AA741)),_xlfn.IFS(_xlpm.MyAuditVal&lt;&gt;"",_xlpm.MyAuditVal,_xlpm.MacVal&lt;&gt;"",_xlpm.MacVal,_xlpm.WinVal&lt;&gt;"",_xlpm.WinVal,_xlpm.CSVVal&lt;&gt;"",_xlpm.CSVVal)),""))</f>
        <v/>
      </c>
      <c r="D741" s="41" t="str" cm="1">
        <f t="array" ref="D741">IF(($Y741+$Z741+$AA741+$AD741)=0,"",IFERROR(_xlfn.LET(_xlpm.CSVVal,IF($Y741=0,"",INDEX(CSV!C$2:C$510,$Y741)),_xlpm.MacVal,IF($Z741=0,"",INDEX(Output_Mac!D$2:D$500,$Z741)),_xlpm.WinVal,IF($AD741=0,"",INDEX(Output_Win!D$2:D$243,$AD741)),_xlpm.MyAuditVal,IF($AA741=0,"",INDEX(My_Audit!C$2:C$456,$AA741)),_xlfn.IFS(_xlpm.MyAuditVal&lt;&gt;"",_xlpm.MyAuditVal,_xlpm.MacVal&lt;&gt;"",_xlpm.MacVal,_xlpm.WinVal&lt;&gt;"",_xlpm.WinVal,_xlpm.CSVVal&lt;&gt;"",_xlpm.CSVVal)),""))</f>
        <v/>
      </c>
      <c r="E741" s="41" t="str" cm="1">
        <f t="array" ref="E741">IF(($Y741+$Z741+$AA741+$AD741)=0,"",IFERROR(_xlfn.LET(_xlpm.CSVVal,IF($Y741=0,"",INDEX(CSV!E$2:E$510,$Y741)),_xlpm.MacVal,IF($Z741=0,"",INDEX(Output_Mac!C$2:C$500,$Z741)),_xlpm.WinVal,IF($AD741=0,"",INDEX(Output_Win!C$2:C$243,$AD741)),_xlpm.MyAuditVal,IF($AA741=0,"",INDEX(My_Audit!D$2:D$456,$AA741)),_xlfn.IFS(_xlpm.MyAuditVal&lt;&gt;"",_xlpm.MyAuditVal,_xlpm.MacVal&lt;&gt;"",_xlpm.MacVal,_xlpm.WinVal&lt;&gt;"",_xlpm.WinVal,_xlpm.CSVVal&lt;&gt;"",_xlpm.CSVVal)),""))</f>
        <v/>
      </c>
      <c r="F741" s="41" t="str" cm="1">
        <f t="array" ref="F741">IF(($Y741+$Z741+$AA741+$AD741)=0,"",IFERROR(_xlfn.LET(_xlpm.CSVVal,IF($Y741=0,"",INDEX(CSV!F$2:F$510,$Y741)),_xlpm.MacVal,IF($Z741=0,"",INDEX(Output_Mac!E$2:E$500,$Z741)),_xlpm.WinVal,IF($AD741=0,"",INDEX(Output_Win!E$2:E$243,$AD741)),_xlpm.MyAuditVal,IF($AA741=0,"",INDEX(My_Audit!E$2:E$456,$AA741)),_xlfn.IFS(_xlpm.MyAuditVal&lt;&gt;"",_xlpm.MyAuditVal,_xlpm.MacVal&lt;&gt;"",_xlpm.MacVal,_xlpm.WinVal&lt;&gt;"",_xlpm.WinVal,_xlpm.CSVVal&lt;&gt;"",PROPER(_xlpm.CSVVal))),""))</f>
        <v/>
      </c>
      <c r="G741" s="41" t="str" cm="1">
        <f t="array" ref="G741">IF(($Y741+$Z741+$AA741+$AD741)=0,"",IFERROR(_xlfn.LET(_xlpm.CSVVal,IF($Y741=0,"",INDEX(CSV!G$2:G$510,$Y741)),_xlpm.MacVal,IF($Z741=0,"",INDEX(Output_Mac!G$2:G$500,$Z741)),_xlpm.WinVal,IF($AD741=0,"",INDEX(Output_Win!G$2:G$243,$AD741)),_xlpm.MyAuditVal,IF($AA741=0,"",INDEX(My_Audit!F$2:F$456,$AA741)),_xlfn.IFS(_xlpm.MyAuditVal&lt;&gt;"",_xlpm.MyAuditVal,_xlpm.MacVal&lt;&gt;"",_xlpm.MacVal,_xlpm.WinVal&lt;&gt;"",_xlpm.WinVal,_xlpm.CSVVal&lt;&gt;"",_xlpm.CSVVal)),""))</f>
        <v/>
      </c>
      <c r="H741" s="41" t="str" cm="1">
        <f t="array" ref="H741">IF($Z741&gt;0,INDEX(Output_Mac!H$2:H$500,$Z741),IF($AD741&gt;0,INDEX(Output_Win!H$2:H$243,$AD741),IF($AA741&gt;0,_xlfn.LET(_xlpm.MyAuditVal,INDEX(My_Audit!G$2:G$456,$AA741),IF(_xlpm.MyAuditVal=0,"",_xlpm.MyAuditVal)),"")))</f>
        <v/>
      </c>
      <c r="I741" s="41" t="str" cm="1">
        <f t="array" ref="I741">IF(($Y741+$Z741+$AA741+$AD741)=0,"",IFERROR(_xlfn.LET(_xlpm.CSVVal,IF($Y741=0,"",INDEX(CSV!H$2:H$510,$Y741)),_xlpm.MacVal,IF($Z741=0,"",INDEX(Output_Mac!I$2:I$500,$Z741)),_xlpm.WinVal,IF($AD741=0,"",INDEX(Output_Win!I$2:I$243,$AD741)),_xlpm.MyAuditVal,IF($AA741=0,"",INDEX(My_Audit!H$2:H$456,$AA741)),_xlfn.IFS(_xlpm.MyAuditVal&lt;&gt;"",_xlpm.MyAuditVal,_xlpm.MacVal&lt;&gt;"",_xlpm.MacVal,_xlpm.WinVal&lt;&gt;"",_xlpm.WinVal,_xlpm.CSVVal&lt;&gt;"",_xlpm.CSVVal)),""))</f>
        <v/>
      </c>
      <c r="J741" s="41" t="str" cm="1">
        <f t="array" ref="J741">IF(($Y741+$Z741+$AA741+$AD741)=0,"",IFERROR(_xlfn.LET(_xlpm.CSVVal,IF($Y741=0,"",INDEX(CSV!J$2:J$510,$Y741)),_xlpm.MacVal,IF($Z741=0,"",INDEX(Output_Mac!J$2:J$500,$Z741)),_xlpm.WinVal,IF($AD741=0,"",INDEX(Output_Win!J$2:J$243,$AD741)),_xlpm.MyAuditVal,IF($AA741=0,"",INDEX(My_Audit!I$2:I$456,$AA741)),_xlfn.IFS(_xlpm.MyAuditVal&lt;&gt;"",_xlpm.MyAuditVal,_xlpm.MacVal&lt;&gt;"",_xlpm.MacVal,_xlpm.WinVal&lt;&gt;"",_xlpm.WinVal,_xlpm.CSVVal&lt;&gt;"",_xlpm.CSVVal)),""))</f>
        <v/>
      </c>
      <c r="K741" s="41" t="str" cm="1">
        <f t="array" ref="K741">IF(($Y741+$Z741+$AA741+$AD741)=0,"",IFERROR(_xlfn.LET(_xlpm.CSVVal,IF($Y741=0,"",INDEX(CSV!N$2:N$510,$Y741)),_xlpm.MacVal,IF($Z741=0,"",INDEX(Output_Mac!L$2:L$500,$Z741)),_xlpm.WinVal,IF($AD741=0,"",INDEX(Output_Win!L$2:L$243,$AD741)),_xlpm.MyAuditVal,IF($AA741=0,"",INDEX(My_Audit!J$2:J$456,$AA741)),_xlfn.IFS(_xlpm.MyAuditVal&lt;&gt;"",_xlpm.MyAuditVal,_xlpm.MacVal&lt;&gt;"",_xlpm.MacVal,_xlpm.WinVal&lt;&gt;"",_xlpm.WinVal,_xlpm.CSVVal&lt;&gt;"",_xlpm.CSVVal)),""))</f>
        <v/>
      </c>
      <c r="L741" s="41" t="str" cm="1">
        <f t="array" ref="L741">IF(($Y741+$Z741+$AA741+$AD741)=0,"",IFERROR(_xlfn.LET(_xlpm.CSVVal,IF($Y741=0,"",INDEX(CSV!Q$2:Q$510,$Y741)),_xlpm.MacVal,IF($Z741=0,"",INDEX(Output_Mac!M$2:M$500,$Z741)),_xlpm.WinVal,IF($AD741=0,"",INDEX(Output_Win!M$2:M$243,$AD741)),_xlpm.MyAuditVal,IF($AA741=0,"",INDEX(My_Audit!K$2:K$456,$AA741)),_xlfn.IFS(_xlpm.MyAuditVal&lt;&gt;"",_xlpm.MyAuditVal,_xlpm.MacVal&lt;&gt;"",_xlpm.MacVal,_xlpm.WinVal&lt;&gt;"",_xlpm.WinVal,_xlpm.CSVVal&lt;&gt;"",_xlpm.CSVVal)),""))</f>
        <v/>
      </c>
      <c r="M741" s="41" t="str" cm="1">
        <f t="array" ref="M741">IF(($Y741+$Z741+$AA741+$AD741)=0,"",ExpandDiagCodes(_xlfn.TEXTJOIN(", ",TRUE,IF($AA741=0,"",INDEX(My_Audit!N$2:N$456,$AA741)),IF($Z741=0,"",INDEX(Output_Mac!S$2:S$500,$Z741)),IF($AD741=0,"",INDEX(Output_Win!S$2:S$243,$AD741)),IF($Y741=0,"",INDEX(CSV!AE$2:AE$510,$Y741)))))</f>
        <v/>
      </c>
      <c r="N741" s="41" t="str" cm="1">
        <f t="array" ref="N741">IF(($Y741+$Z741+$AA741+$AD741)=0,"",IFERROR(_xlfn.LET(_xlpm.CSVVal,IF($Y741=0,"",INDEX(CSV!AG$2:AG$510,$Y741)),_xlpm.MacVal,IF($Z741=0,"",INDEX(Output_Mac!T$2:T$500,$Z741)),_xlpm.WinVal,IF($AD741=0,"",INDEX(Output_Win!T$2:T$243,$AD741)),_xlpm.MyAuditVal,IF($AA741=0,"",INDEX(My_Audit!O$2:O$456,$AA741)),_xlfn.IFS(_xlpm.MyAuditVal&lt;&gt;"",_xlpm.MyAuditVal,_xlpm.MacVal&lt;&gt;"",_xlpm.MacVal,_xlpm.WinVal&lt;&gt;"",_xlpm.WinVal,_xlpm.CSVVal&lt;&gt;"",_xlpm.CSVVal)),""))</f>
        <v/>
      </c>
      <c r="O741" s="40" t="str" cm="1">
        <f t="array" ref="O741">IF($AB741=0,"",INDEX(My_Audit!P$2:P$456,$AB741))&amp;""</f>
        <v/>
      </c>
      <c r="P741" s="40"/>
      <c r="Q741" s="41" t="str">
        <f>IF(LEFT(N741,4)="Pass","Nist SP 800-88",My_Audit!R741)&amp;""</f>
        <v/>
      </c>
      <c r="R741" s="40"/>
      <c r="S741" s="40"/>
      <c r="T741" s="41" t="str" cm="1">
        <f t="array" ref="T741">IF($AC741=0,"",INDEX(Models!J$2:J$605,$AC741))</f>
        <v/>
      </c>
      <c r="U741" s="40"/>
      <c r="V741" s="40"/>
      <c r="W741" s="79" t="str" cm="1">
        <f t="array" ref="W741">IF(($Z741+$AA741+$AD741)=0,"",ExpandDiagCodes(_xlfn.TEXTJOIN(", ",TRUE,IF($AA741=0,"",INDEX(My_Audit!L$2:L$456,$AA741)),IF($Z741=0,"",INDEX(Output_Mac!AA$2:AA$500,$Z741)),IF($AD741=0,"",INDEX(Output_Win!AA$2:AA$243,$AD741)))))</f>
        <v/>
      </c>
      <c r="Y741" s="80">
        <f>IFERROR(MATCH($A741,CSV!$A$2:$A$510,0),0)</f>
        <v>0</v>
      </c>
      <c r="Z741" s="80">
        <f>IFERROR(MATCH($A741,Output_Mac!$A$2:$A$500,0),0)</f>
        <v>0</v>
      </c>
      <c r="AA741" s="80">
        <f>IFERROR(MATCH($A741,My_Audit!$A$2:$A$456,0),0)</f>
        <v>0</v>
      </c>
      <c r="AB741" s="80">
        <f>IFERROR(MATCH($C741,My_Audit!$B$2:$B$456,0),0)</f>
        <v>0</v>
      </c>
      <c r="AC741" s="80">
        <f>IFERROR(MATCH($E741,Models!$I$2:$I$605,0),0)</f>
        <v>0</v>
      </c>
      <c r="AD741" s="80">
        <f>IFERROR(MATCH($A741,Output_Win!$A$2:$A$243,0),0)</f>
        <v>0</v>
      </c>
    </row>
    <row r="742" spans="1:30">
      <c r="A742" s="40" t="str">
        <f>_xlfn.TEXTJOIN("",TRUE,Input!$A$4,TEXT(ROW(My_Audit!A741)+Input!$A$8-1,"00"))</f>
        <v>W5129</v>
      </c>
      <c r="B742" s="40" t="str">
        <f>_xlfn.TEXTJOIN("-",TRUE,"ITD",Input!$A$2,A742)</f>
        <v>ITD-SHR11749-W5129</v>
      </c>
      <c r="C742" s="41" t="str" cm="1">
        <f t="array" ref="C742">IF(($Y742+$Z742+$AA742+$AD742)=0,"",IFERROR(_xlfn.LET(_xlpm.CSVVal,IF($Y742=0,"",INDEX(CSV!B$2:B$510,$Y742)),_xlpm.MacVal,IF($Z742=0,"",INDEX(Output_Mac!B$2:B$500,$Z742)),_xlpm.WinVal,IF($AD742=0,"",INDEX(Output_Win!B$2:B$243,$AD742)),_xlpm.MyAuditVal,IF($AA742=0,"",INDEX(My_Audit!B$2:B$456,$AA742)),_xlfn.IFS(_xlpm.MyAuditVal&lt;&gt;"",_xlpm.MyAuditVal,_xlpm.MacVal&lt;&gt;"",_xlpm.MacVal,_xlpm.WinVal&lt;&gt;"",_xlpm.WinVal,_xlpm.CSVVal&lt;&gt;"",_xlpm.CSVVal)),""))</f>
        <v/>
      </c>
      <c r="D742" s="41" t="str" cm="1">
        <f t="array" ref="D742">IF(($Y742+$Z742+$AA742+$AD742)=0,"",IFERROR(_xlfn.LET(_xlpm.CSVVal,IF($Y742=0,"",INDEX(CSV!C$2:C$510,$Y742)),_xlpm.MacVal,IF($Z742=0,"",INDEX(Output_Mac!D$2:D$500,$Z742)),_xlpm.WinVal,IF($AD742=0,"",INDEX(Output_Win!D$2:D$243,$AD742)),_xlpm.MyAuditVal,IF($AA742=0,"",INDEX(My_Audit!C$2:C$456,$AA742)),_xlfn.IFS(_xlpm.MyAuditVal&lt;&gt;"",_xlpm.MyAuditVal,_xlpm.MacVal&lt;&gt;"",_xlpm.MacVal,_xlpm.WinVal&lt;&gt;"",_xlpm.WinVal,_xlpm.CSVVal&lt;&gt;"",_xlpm.CSVVal)),""))</f>
        <v/>
      </c>
      <c r="E742" s="41" t="str" cm="1">
        <f t="array" ref="E742">IF(($Y742+$Z742+$AA742+$AD742)=0,"",IFERROR(_xlfn.LET(_xlpm.CSVVal,IF($Y742=0,"",INDEX(CSV!E$2:E$510,$Y742)),_xlpm.MacVal,IF($Z742=0,"",INDEX(Output_Mac!C$2:C$500,$Z742)),_xlpm.WinVal,IF($AD742=0,"",INDEX(Output_Win!C$2:C$243,$AD742)),_xlpm.MyAuditVal,IF($AA742=0,"",INDEX(My_Audit!D$2:D$456,$AA742)),_xlfn.IFS(_xlpm.MyAuditVal&lt;&gt;"",_xlpm.MyAuditVal,_xlpm.MacVal&lt;&gt;"",_xlpm.MacVal,_xlpm.WinVal&lt;&gt;"",_xlpm.WinVal,_xlpm.CSVVal&lt;&gt;"",_xlpm.CSVVal)),""))</f>
        <v/>
      </c>
      <c r="F742" s="41" t="str" cm="1">
        <f t="array" ref="F742">IF(($Y742+$Z742+$AA742+$AD742)=0,"",IFERROR(_xlfn.LET(_xlpm.CSVVal,IF($Y742=0,"",INDEX(CSV!F$2:F$510,$Y742)),_xlpm.MacVal,IF($Z742=0,"",INDEX(Output_Mac!E$2:E$500,$Z742)),_xlpm.WinVal,IF($AD742=0,"",INDEX(Output_Win!E$2:E$243,$AD742)),_xlpm.MyAuditVal,IF($AA742=0,"",INDEX(My_Audit!E$2:E$456,$AA742)),_xlfn.IFS(_xlpm.MyAuditVal&lt;&gt;"",_xlpm.MyAuditVal,_xlpm.MacVal&lt;&gt;"",_xlpm.MacVal,_xlpm.WinVal&lt;&gt;"",_xlpm.WinVal,_xlpm.CSVVal&lt;&gt;"",PROPER(_xlpm.CSVVal))),""))</f>
        <v/>
      </c>
      <c r="G742" s="41" t="str" cm="1">
        <f t="array" ref="G742">IF(($Y742+$Z742+$AA742+$AD742)=0,"",IFERROR(_xlfn.LET(_xlpm.CSVVal,IF($Y742=0,"",INDEX(CSV!G$2:G$510,$Y742)),_xlpm.MacVal,IF($Z742=0,"",INDEX(Output_Mac!G$2:G$500,$Z742)),_xlpm.WinVal,IF($AD742=0,"",INDEX(Output_Win!G$2:G$243,$AD742)),_xlpm.MyAuditVal,IF($AA742=0,"",INDEX(My_Audit!F$2:F$456,$AA742)),_xlfn.IFS(_xlpm.MyAuditVal&lt;&gt;"",_xlpm.MyAuditVal,_xlpm.MacVal&lt;&gt;"",_xlpm.MacVal,_xlpm.WinVal&lt;&gt;"",_xlpm.WinVal,_xlpm.CSVVal&lt;&gt;"",_xlpm.CSVVal)),""))</f>
        <v/>
      </c>
      <c r="H742" s="41" t="str" cm="1">
        <f t="array" ref="H742">IF($Z742&gt;0,INDEX(Output_Mac!H$2:H$500,$Z742),IF($AD742&gt;0,INDEX(Output_Win!H$2:H$243,$AD742),IF($AA742&gt;0,_xlfn.LET(_xlpm.MyAuditVal,INDEX(My_Audit!G$2:G$456,$AA742),IF(_xlpm.MyAuditVal=0,"",_xlpm.MyAuditVal)),"")))</f>
        <v/>
      </c>
      <c r="I742" s="41" t="str" cm="1">
        <f t="array" ref="I742">IF(($Y742+$Z742+$AA742+$AD742)=0,"",IFERROR(_xlfn.LET(_xlpm.CSVVal,IF($Y742=0,"",INDEX(CSV!H$2:H$510,$Y742)),_xlpm.MacVal,IF($Z742=0,"",INDEX(Output_Mac!I$2:I$500,$Z742)),_xlpm.WinVal,IF($AD742=0,"",INDEX(Output_Win!I$2:I$243,$AD742)),_xlpm.MyAuditVal,IF($AA742=0,"",INDEX(My_Audit!H$2:H$456,$AA742)),_xlfn.IFS(_xlpm.MyAuditVal&lt;&gt;"",_xlpm.MyAuditVal,_xlpm.MacVal&lt;&gt;"",_xlpm.MacVal,_xlpm.WinVal&lt;&gt;"",_xlpm.WinVal,_xlpm.CSVVal&lt;&gt;"",_xlpm.CSVVal)),""))</f>
        <v/>
      </c>
      <c r="J742" s="41" t="str" cm="1">
        <f t="array" ref="J742">IF(($Y742+$Z742+$AA742+$AD742)=0,"",IFERROR(_xlfn.LET(_xlpm.CSVVal,IF($Y742=0,"",INDEX(CSV!J$2:J$510,$Y742)),_xlpm.MacVal,IF($Z742=0,"",INDEX(Output_Mac!J$2:J$500,$Z742)),_xlpm.WinVal,IF($AD742=0,"",INDEX(Output_Win!J$2:J$243,$AD742)),_xlpm.MyAuditVal,IF($AA742=0,"",INDEX(My_Audit!I$2:I$456,$AA742)),_xlfn.IFS(_xlpm.MyAuditVal&lt;&gt;"",_xlpm.MyAuditVal,_xlpm.MacVal&lt;&gt;"",_xlpm.MacVal,_xlpm.WinVal&lt;&gt;"",_xlpm.WinVal,_xlpm.CSVVal&lt;&gt;"",_xlpm.CSVVal)),""))</f>
        <v/>
      </c>
      <c r="K742" s="41" t="str" cm="1">
        <f t="array" ref="K742">IF(($Y742+$Z742+$AA742+$AD742)=0,"",IFERROR(_xlfn.LET(_xlpm.CSVVal,IF($Y742=0,"",INDEX(CSV!N$2:N$510,$Y742)),_xlpm.MacVal,IF($Z742=0,"",INDEX(Output_Mac!L$2:L$500,$Z742)),_xlpm.WinVal,IF($AD742=0,"",INDEX(Output_Win!L$2:L$243,$AD742)),_xlpm.MyAuditVal,IF($AA742=0,"",INDEX(My_Audit!J$2:J$456,$AA742)),_xlfn.IFS(_xlpm.MyAuditVal&lt;&gt;"",_xlpm.MyAuditVal,_xlpm.MacVal&lt;&gt;"",_xlpm.MacVal,_xlpm.WinVal&lt;&gt;"",_xlpm.WinVal,_xlpm.CSVVal&lt;&gt;"",_xlpm.CSVVal)),""))</f>
        <v/>
      </c>
      <c r="L742" s="41" t="str" cm="1">
        <f t="array" ref="L742">IF(($Y742+$Z742+$AA742+$AD742)=0,"",IFERROR(_xlfn.LET(_xlpm.CSVVal,IF($Y742=0,"",INDEX(CSV!Q$2:Q$510,$Y742)),_xlpm.MacVal,IF($Z742=0,"",INDEX(Output_Mac!M$2:M$500,$Z742)),_xlpm.WinVal,IF($AD742=0,"",INDEX(Output_Win!M$2:M$243,$AD742)),_xlpm.MyAuditVal,IF($AA742=0,"",INDEX(My_Audit!K$2:K$456,$AA742)),_xlfn.IFS(_xlpm.MyAuditVal&lt;&gt;"",_xlpm.MyAuditVal,_xlpm.MacVal&lt;&gt;"",_xlpm.MacVal,_xlpm.WinVal&lt;&gt;"",_xlpm.WinVal,_xlpm.CSVVal&lt;&gt;"",_xlpm.CSVVal)),""))</f>
        <v/>
      </c>
      <c r="M742" s="41" t="str" cm="1">
        <f t="array" ref="M742">IF(($Y742+$Z742+$AA742+$AD742)=0,"",ExpandDiagCodes(_xlfn.TEXTJOIN(", ",TRUE,IF($AA742=0,"",INDEX(My_Audit!N$2:N$456,$AA742)),IF($Z742=0,"",INDEX(Output_Mac!S$2:S$500,$Z742)),IF($AD742=0,"",INDEX(Output_Win!S$2:S$243,$AD742)),IF($Y742=0,"",INDEX(CSV!AE$2:AE$510,$Y742)))))</f>
        <v/>
      </c>
      <c r="N742" s="41" t="str" cm="1">
        <f t="array" ref="N742">IF(($Y742+$Z742+$AA742+$AD742)=0,"",IFERROR(_xlfn.LET(_xlpm.CSVVal,IF($Y742=0,"",INDEX(CSV!AG$2:AG$510,$Y742)),_xlpm.MacVal,IF($Z742=0,"",INDEX(Output_Mac!T$2:T$500,$Z742)),_xlpm.WinVal,IF($AD742=0,"",INDEX(Output_Win!T$2:T$243,$AD742)),_xlpm.MyAuditVal,IF($AA742=0,"",INDEX(My_Audit!O$2:O$456,$AA742)),_xlfn.IFS(_xlpm.MyAuditVal&lt;&gt;"",_xlpm.MyAuditVal,_xlpm.MacVal&lt;&gt;"",_xlpm.MacVal,_xlpm.WinVal&lt;&gt;"",_xlpm.WinVal,_xlpm.CSVVal&lt;&gt;"",_xlpm.CSVVal)),""))</f>
        <v/>
      </c>
      <c r="O742" s="40" t="str" cm="1">
        <f t="array" ref="O742">IF($AB742=0,"",INDEX(My_Audit!P$2:P$456,$AB742))&amp;""</f>
        <v/>
      </c>
      <c r="P742" s="40"/>
      <c r="Q742" s="41" t="str">
        <f>IF(LEFT(N742,4)="Pass","Nist SP 800-88",My_Audit!R742)&amp;""</f>
        <v/>
      </c>
      <c r="R742" s="40"/>
      <c r="S742" s="40"/>
      <c r="T742" s="41" t="str" cm="1">
        <f t="array" ref="T742">IF($AC742=0,"",INDEX(Models!J$2:J$605,$AC742))</f>
        <v/>
      </c>
      <c r="U742" s="40"/>
      <c r="V742" s="40"/>
      <c r="W742" s="79" t="str" cm="1">
        <f t="array" ref="W742">IF(($Z742+$AA742+$AD742)=0,"",ExpandDiagCodes(_xlfn.TEXTJOIN(", ",TRUE,IF($AA742=0,"",INDEX(My_Audit!L$2:L$456,$AA742)),IF($Z742=0,"",INDEX(Output_Mac!AA$2:AA$500,$Z742)),IF($AD742=0,"",INDEX(Output_Win!AA$2:AA$243,$AD742)))))</f>
        <v/>
      </c>
      <c r="Y742" s="80">
        <f>IFERROR(MATCH($A742,CSV!$A$2:$A$510,0),0)</f>
        <v>0</v>
      </c>
      <c r="Z742" s="80">
        <f>IFERROR(MATCH($A742,Output_Mac!$A$2:$A$500,0),0)</f>
        <v>0</v>
      </c>
      <c r="AA742" s="80">
        <f>IFERROR(MATCH($A742,My_Audit!$A$2:$A$456,0),0)</f>
        <v>0</v>
      </c>
      <c r="AB742" s="80">
        <f>IFERROR(MATCH($C742,My_Audit!$B$2:$B$456,0),0)</f>
        <v>0</v>
      </c>
      <c r="AC742" s="80">
        <f>IFERROR(MATCH($E742,Models!$I$2:$I$605,0),0)</f>
        <v>0</v>
      </c>
      <c r="AD742" s="80">
        <f>IFERROR(MATCH($A742,Output_Win!$A$2:$A$243,0),0)</f>
        <v>0</v>
      </c>
    </row>
    <row r="743" spans="1:30">
      <c r="A743" s="40" t="str">
        <f>_xlfn.TEXTJOIN("",TRUE,Input!$A$4,TEXT(ROW(My_Audit!A742)+Input!$A$8-1,"00"))</f>
        <v>W5130</v>
      </c>
      <c r="B743" s="40" t="str">
        <f>_xlfn.TEXTJOIN("-",TRUE,"ITD",Input!$A$2,A743)</f>
        <v>ITD-SHR11749-W5130</v>
      </c>
      <c r="C743" s="41" t="str" cm="1">
        <f t="array" ref="C743">IF(($Y743+$Z743+$AA743+$AD743)=0,"",IFERROR(_xlfn.LET(_xlpm.CSVVal,IF($Y743=0,"",INDEX(CSV!B$2:B$510,$Y743)),_xlpm.MacVal,IF($Z743=0,"",INDEX(Output_Mac!B$2:B$500,$Z743)),_xlpm.WinVal,IF($AD743=0,"",INDEX(Output_Win!B$2:B$243,$AD743)),_xlpm.MyAuditVal,IF($AA743=0,"",INDEX(My_Audit!B$2:B$456,$AA743)),_xlfn.IFS(_xlpm.MyAuditVal&lt;&gt;"",_xlpm.MyAuditVal,_xlpm.MacVal&lt;&gt;"",_xlpm.MacVal,_xlpm.WinVal&lt;&gt;"",_xlpm.WinVal,_xlpm.CSVVal&lt;&gt;"",_xlpm.CSVVal)),""))</f>
        <v/>
      </c>
      <c r="D743" s="41" t="str" cm="1">
        <f t="array" ref="D743">IF(($Y743+$Z743+$AA743+$AD743)=0,"",IFERROR(_xlfn.LET(_xlpm.CSVVal,IF($Y743=0,"",INDEX(CSV!C$2:C$510,$Y743)),_xlpm.MacVal,IF($Z743=0,"",INDEX(Output_Mac!D$2:D$500,$Z743)),_xlpm.WinVal,IF($AD743=0,"",INDEX(Output_Win!D$2:D$243,$AD743)),_xlpm.MyAuditVal,IF($AA743=0,"",INDEX(My_Audit!C$2:C$456,$AA743)),_xlfn.IFS(_xlpm.MyAuditVal&lt;&gt;"",_xlpm.MyAuditVal,_xlpm.MacVal&lt;&gt;"",_xlpm.MacVal,_xlpm.WinVal&lt;&gt;"",_xlpm.WinVal,_xlpm.CSVVal&lt;&gt;"",_xlpm.CSVVal)),""))</f>
        <v/>
      </c>
      <c r="E743" s="41" t="str" cm="1">
        <f t="array" ref="E743">IF(($Y743+$Z743+$AA743+$AD743)=0,"",IFERROR(_xlfn.LET(_xlpm.CSVVal,IF($Y743=0,"",INDEX(CSV!E$2:E$510,$Y743)),_xlpm.MacVal,IF($Z743=0,"",INDEX(Output_Mac!C$2:C$500,$Z743)),_xlpm.WinVal,IF($AD743=0,"",INDEX(Output_Win!C$2:C$243,$AD743)),_xlpm.MyAuditVal,IF($AA743=0,"",INDEX(My_Audit!D$2:D$456,$AA743)),_xlfn.IFS(_xlpm.MyAuditVal&lt;&gt;"",_xlpm.MyAuditVal,_xlpm.MacVal&lt;&gt;"",_xlpm.MacVal,_xlpm.WinVal&lt;&gt;"",_xlpm.WinVal,_xlpm.CSVVal&lt;&gt;"",_xlpm.CSVVal)),""))</f>
        <v/>
      </c>
      <c r="F743" s="41" t="str" cm="1">
        <f t="array" ref="F743">IF(($Y743+$Z743+$AA743+$AD743)=0,"",IFERROR(_xlfn.LET(_xlpm.CSVVal,IF($Y743=0,"",INDEX(CSV!F$2:F$510,$Y743)),_xlpm.MacVal,IF($Z743=0,"",INDEX(Output_Mac!E$2:E$500,$Z743)),_xlpm.WinVal,IF($AD743=0,"",INDEX(Output_Win!E$2:E$243,$AD743)),_xlpm.MyAuditVal,IF($AA743=0,"",INDEX(My_Audit!E$2:E$456,$AA743)),_xlfn.IFS(_xlpm.MyAuditVal&lt;&gt;"",_xlpm.MyAuditVal,_xlpm.MacVal&lt;&gt;"",_xlpm.MacVal,_xlpm.WinVal&lt;&gt;"",_xlpm.WinVal,_xlpm.CSVVal&lt;&gt;"",PROPER(_xlpm.CSVVal))),""))</f>
        <v/>
      </c>
      <c r="G743" s="41" t="str" cm="1">
        <f t="array" ref="G743">IF(($Y743+$Z743+$AA743+$AD743)=0,"",IFERROR(_xlfn.LET(_xlpm.CSVVal,IF($Y743=0,"",INDEX(CSV!G$2:G$510,$Y743)),_xlpm.MacVal,IF($Z743=0,"",INDEX(Output_Mac!G$2:G$500,$Z743)),_xlpm.WinVal,IF($AD743=0,"",INDEX(Output_Win!G$2:G$243,$AD743)),_xlpm.MyAuditVal,IF($AA743=0,"",INDEX(My_Audit!F$2:F$456,$AA743)),_xlfn.IFS(_xlpm.MyAuditVal&lt;&gt;"",_xlpm.MyAuditVal,_xlpm.MacVal&lt;&gt;"",_xlpm.MacVal,_xlpm.WinVal&lt;&gt;"",_xlpm.WinVal,_xlpm.CSVVal&lt;&gt;"",_xlpm.CSVVal)),""))</f>
        <v/>
      </c>
      <c r="H743" s="41" t="str" cm="1">
        <f t="array" ref="H743">IF($Z743&gt;0,INDEX(Output_Mac!H$2:H$500,$Z743),IF($AD743&gt;0,INDEX(Output_Win!H$2:H$243,$AD743),IF($AA743&gt;0,_xlfn.LET(_xlpm.MyAuditVal,INDEX(My_Audit!G$2:G$456,$AA743),IF(_xlpm.MyAuditVal=0,"",_xlpm.MyAuditVal)),"")))</f>
        <v/>
      </c>
      <c r="I743" s="41" t="str" cm="1">
        <f t="array" ref="I743">IF(($Y743+$Z743+$AA743+$AD743)=0,"",IFERROR(_xlfn.LET(_xlpm.CSVVal,IF($Y743=0,"",INDEX(CSV!H$2:H$510,$Y743)),_xlpm.MacVal,IF($Z743=0,"",INDEX(Output_Mac!I$2:I$500,$Z743)),_xlpm.WinVal,IF($AD743=0,"",INDEX(Output_Win!I$2:I$243,$AD743)),_xlpm.MyAuditVal,IF($AA743=0,"",INDEX(My_Audit!H$2:H$456,$AA743)),_xlfn.IFS(_xlpm.MyAuditVal&lt;&gt;"",_xlpm.MyAuditVal,_xlpm.MacVal&lt;&gt;"",_xlpm.MacVal,_xlpm.WinVal&lt;&gt;"",_xlpm.WinVal,_xlpm.CSVVal&lt;&gt;"",_xlpm.CSVVal)),""))</f>
        <v/>
      </c>
      <c r="J743" s="41" t="str" cm="1">
        <f t="array" ref="J743">IF(($Y743+$Z743+$AA743+$AD743)=0,"",IFERROR(_xlfn.LET(_xlpm.CSVVal,IF($Y743=0,"",INDEX(CSV!J$2:J$510,$Y743)),_xlpm.MacVal,IF($Z743=0,"",INDEX(Output_Mac!J$2:J$500,$Z743)),_xlpm.WinVal,IF($AD743=0,"",INDEX(Output_Win!J$2:J$243,$AD743)),_xlpm.MyAuditVal,IF($AA743=0,"",INDEX(My_Audit!I$2:I$456,$AA743)),_xlfn.IFS(_xlpm.MyAuditVal&lt;&gt;"",_xlpm.MyAuditVal,_xlpm.MacVal&lt;&gt;"",_xlpm.MacVal,_xlpm.WinVal&lt;&gt;"",_xlpm.WinVal,_xlpm.CSVVal&lt;&gt;"",_xlpm.CSVVal)),""))</f>
        <v/>
      </c>
      <c r="K743" s="41" t="str" cm="1">
        <f t="array" ref="K743">IF(($Y743+$Z743+$AA743+$AD743)=0,"",IFERROR(_xlfn.LET(_xlpm.CSVVal,IF($Y743=0,"",INDEX(CSV!N$2:N$510,$Y743)),_xlpm.MacVal,IF($Z743=0,"",INDEX(Output_Mac!L$2:L$500,$Z743)),_xlpm.WinVal,IF($AD743=0,"",INDEX(Output_Win!L$2:L$243,$AD743)),_xlpm.MyAuditVal,IF($AA743=0,"",INDEX(My_Audit!J$2:J$456,$AA743)),_xlfn.IFS(_xlpm.MyAuditVal&lt;&gt;"",_xlpm.MyAuditVal,_xlpm.MacVal&lt;&gt;"",_xlpm.MacVal,_xlpm.WinVal&lt;&gt;"",_xlpm.WinVal,_xlpm.CSVVal&lt;&gt;"",_xlpm.CSVVal)),""))</f>
        <v/>
      </c>
      <c r="L743" s="41" t="str" cm="1">
        <f t="array" ref="L743">IF(($Y743+$Z743+$AA743+$AD743)=0,"",IFERROR(_xlfn.LET(_xlpm.CSVVal,IF($Y743=0,"",INDEX(CSV!Q$2:Q$510,$Y743)),_xlpm.MacVal,IF($Z743=0,"",INDEX(Output_Mac!M$2:M$500,$Z743)),_xlpm.WinVal,IF($AD743=0,"",INDEX(Output_Win!M$2:M$243,$AD743)),_xlpm.MyAuditVal,IF($AA743=0,"",INDEX(My_Audit!K$2:K$456,$AA743)),_xlfn.IFS(_xlpm.MyAuditVal&lt;&gt;"",_xlpm.MyAuditVal,_xlpm.MacVal&lt;&gt;"",_xlpm.MacVal,_xlpm.WinVal&lt;&gt;"",_xlpm.WinVal,_xlpm.CSVVal&lt;&gt;"",_xlpm.CSVVal)),""))</f>
        <v/>
      </c>
      <c r="M743" s="41" t="str" cm="1">
        <f t="array" ref="M743">IF(($Y743+$Z743+$AA743+$AD743)=0,"",ExpandDiagCodes(_xlfn.TEXTJOIN(", ",TRUE,IF($AA743=0,"",INDEX(My_Audit!N$2:N$456,$AA743)),IF($Z743=0,"",INDEX(Output_Mac!S$2:S$500,$Z743)),IF($AD743=0,"",INDEX(Output_Win!S$2:S$243,$AD743)),IF($Y743=0,"",INDEX(CSV!AE$2:AE$510,$Y743)))))</f>
        <v/>
      </c>
      <c r="N743" s="41" t="str" cm="1">
        <f t="array" ref="N743">IF(($Y743+$Z743+$AA743+$AD743)=0,"",IFERROR(_xlfn.LET(_xlpm.CSVVal,IF($Y743=0,"",INDEX(CSV!AG$2:AG$510,$Y743)),_xlpm.MacVal,IF($Z743=0,"",INDEX(Output_Mac!T$2:T$500,$Z743)),_xlpm.WinVal,IF($AD743=0,"",INDEX(Output_Win!T$2:T$243,$AD743)),_xlpm.MyAuditVal,IF($AA743=0,"",INDEX(My_Audit!O$2:O$456,$AA743)),_xlfn.IFS(_xlpm.MyAuditVal&lt;&gt;"",_xlpm.MyAuditVal,_xlpm.MacVal&lt;&gt;"",_xlpm.MacVal,_xlpm.WinVal&lt;&gt;"",_xlpm.WinVal,_xlpm.CSVVal&lt;&gt;"",_xlpm.CSVVal)),""))</f>
        <v/>
      </c>
      <c r="O743" s="40" t="str" cm="1">
        <f t="array" ref="O743">IF($AB743=0,"",INDEX(My_Audit!P$2:P$456,$AB743))&amp;""</f>
        <v/>
      </c>
      <c r="P743" s="40"/>
      <c r="Q743" s="41" t="str">
        <f>IF(LEFT(N743,4)="Pass","Nist SP 800-88",My_Audit!R743)&amp;""</f>
        <v/>
      </c>
      <c r="R743" s="40"/>
      <c r="S743" s="40"/>
      <c r="T743" s="41" t="str" cm="1">
        <f t="array" ref="T743">IF($AC743=0,"",INDEX(Models!J$2:J$605,$AC743))</f>
        <v/>
      </c>
      <c r="U743" s="40"/>
      <c r="V743" s="40"/>
      <c r="W743" s="79" t="str" cm="1">
        <f t="array" ref="W743">IF(($Z743+$AA743+$AD743)=0,"",ExpandDiagCodes(_xlfn.TEXTJOIN(", ",TRUE,IF($AA743=0,"",INDEX(My_Audit!L$2:L$456,$AA743)),IF($Z743=0,"",INDEX(Output_Mac!AA$2:AA$500,$Z743)),IF($AD743=0,"",INDEX(Output_Win!AA$2:AA$243,$AD743)))))</f>
        <v/>
      </c>
      <c r="Y743" s="80">
        <f>IFERROR(MATCH($A743,CSV!$A$2:$A$510,0),0)</f>
        <v>0</v>
      </c>
      <c r="Z743" s="80">
        <f>IFERROR(MATCH($A743,Output_Mac!$A$2:$A$500,0),0)</f>
        <v>0</v>
      </c>
      <c r="AA743" s="80">
        <f>IFERROR(MATCH($A743,My_Audit!$A$2:$A$456,0),0)</f>
        <v>0</v>
      </c>
      <c r="AB743" s="80">
        <f>IFERROR(MATCH($C743,My_Audit!$B$2:$B$456,0),0)</f>
        <v>0</v>
      </c>
      <c r="AC743" s="80">
        <f>IFERROR(MATCH($E743,Models!$I$2:$I$605,0),0)</f>
        <v>0</v>
      </c>
      <c r="AD743" s="80">
        <f>IFERROR(MATCH($A743,Output_Win!$A$2:$A$243,0),0)</f>
        <v>0</v>
      </c>
    </row>
    <row r="744" spans="1:30">
      <c r="A744" s="40" t="str">
        <f>_xlfn.TEXTJOIN("",TRUE,Input!$A$4,TEXT(ROW(My_Audit!A743)+Input!$A$8-1,"00"))</f>
        <v>W5131</v>
      </c>
      <c r="B744" s="40" t="str">
        <f>_xlfn.TEXTJOIN("-",TRUE,"ITD",Input!$A$2,A744)</f>
        <v>ITD-SHR11749-W5131</v>
      </c>
      <c r="C744" s="41" t="str" cm="1">
        <f t="array" ref="C744">IF(($Y744+$Z744+$AA744+$AD744)=0,"",IFERROR(_xlfn.LET(_xlpm.CSVVal,IF($Y744=0,"",INDEX(CSV!B$2:B$510,$Y744)),_xlpm.MacVal,IF($Z744=0,"",INDEX(Output_Mac!B$2:B$500,$Z744)),_xlpm.WinVal,IF($AD744=0,"",INDEX(Output_Win!B$2:B$243,$AD744)),_xlpm.MyAuditVal,IF($AA744=0,"",INDEX(My_Audit!B$2:B$456,$AA744)),_xlfn.IFS(_xlpm.MyAuditVal&lt;&gt;"",_xlpm.MyAuditVal,_xlpm.MacVal&lt;&gt;"",_xlpm.MacVal,_xlpm.WinVal&lt;&gt;"",_xlpm.WinVal,_xlpm.CSVVal&lt;&gt;"",_xlpm.CSVVal)),""))</f>
        <v/>
      </c>
      <c r="D744" s="41" t="str" cm="1">
        <f t="array" ref="D744">IF(($Y744+$Z744+$AA744+$AD744)=0,"",IFERROR(_xlfn.LET(_xlpm.CSVVal,IF($Y744=0,"",INDEX(CSV!C$2:C$510,$Y744)),_xlpm.MacVal,IF($Z744=0,"",INDEX(Output_Mac!D$2:D$500,$Z744)),_xlpm.WinVal,IF($AD744=0,"",INDEX(Output_Win!D$2:D$243,$AD744)),_xlpm.MyAuditVal,IF($AA744=0,"",INDEX(My_Audit!C$2:C$456,$AA744)),_xlfn.IFS(_xlpm.MyAuditVal&lt;&gt;"",_xlpm.MyAuditVal,_xlpm.MacVal&lt;&gt;"",_xlpm.MacVal,_xlpm.WinVal&lt;&gt;"",_xlpm.WinVal,_xlpm.CSVVal&lt;&gt;"",_xlpm.CSVVal)),""))</f>
        <v/>
      </c>
      <c r="E744" s="41" t="str" cm="1">
        <f t="array" ref="E744">IF(($Y744+$Z744+$AA744+$AD744)=0,"",IFERROR(_xlfn.LET(_xlpm.CSVVal,IF($Y744=0,"",INDEX(CSV!E$2:E$510,$Y744)),_xlpm.MacVal,IF($Z744=0,"",INDEX(Output_Mac!C$2:C$500,$Z744)),_xlpm.WinVal,IF($AD744=0,"",INDEX(Output_Win!C$2:C$243,$AD744)),_xlpm.MyAuditVal,IF($AA744=0,"",INDEX(My_Audit!D$2:D$456,$AA744)),_xlfn.IFS(_xlpm.MyAuditVal&lt;&gt;"",_xlpm.MyAuditVal,_xlpm.MacVal&lt;&gt;"",_xlpm.MacVal,_xlpm.WinVal&lt;&gt;"",_xlpm.WinVal,_xlpm.CSVVal&lt;&gt;"",_xlpm.CSVVal)),""))</f>
        <v/>
      </c>
      <c r="F744" s="41" t="str" cm="1">
        <f t="array" ref="F744">IF(($Y744+$Z744+$AA744+$AD744)=0,"",IFERROR(_xlfn.LET(_xlpm.CSVVal,IF($Y744=0,"",INDEX(CSV!F$2:F$510,$Y744)),_xlpm.MacVal,IF($Z744=0,"",INDEX(Output_Mac!E$2:E$500,$Z744)),_xlpm.WinVal,IF($AD744=0,"",INDEX(Output_Win!E$2:E$243,$AD744)),_xlpm.MyAuditVal,IF($AA744=0,"",INDEX(My_Audit!E$2:E$456,$AA744)),_xlfn.IFS(_xlpm.MyAuditVal&lt;&gt;"",_xlpm.MyAuditVal,_xlpm.MacVal&lt;&gt;"",_xlpm.MacVal,_xlpm.WinVal&lt;&gt;"",_xlpm.WinVal,_xlpm.CSVVal&lt;&gt;"",PROPER(_xlpm.CSVVal))),""))</f>
        <v/>
      </c>
      <c r="G744" s="41" t="str" cm="1">
        <f t="array" ref="G744">IF(($Y744+$Z744+$AA744+$AD744)=0,"",IFERROR(_xlfn.LET(_xlpm.CSVVal,IF($Y744=0,"",INDEX(CSV!G$2:G$510,$Y744)),_xlpm.MacVal,IF($Z744=0,"",INDEX(Output_Mac!G$2:G$500,$Z744)),_xlpm.WinVal,IF($AD744=0,"",INDEX(Output_Win!G$2:G$243,$AD744)),_xlpm.MyAuditVal,IF($AA744=0,"",INDEX(My_Audit!F$2:F$456,$AA744)),_xlfn.IFS(_xlpm.MyAuditVal&lt;&gt;"",_xlpm.MyAuditVal,_xlpm.MacVal&lt;&gt;"",_xlpm.MacVal,_xlpm.WinVal&lt;&gt;"",_xlpm.WinVal,_xlpm.CSVVal&lt;&gt;"",_xlpm.CSVVal)),""))</f>
        <v/>
      </c>
      <c r="H744" s="41" t="str" cm="1">
        <f t="array" ref="H744">IF($Z744&gt;0,INDEX(Output_Mac!H$2:H$500,$Z744),IF($AD744&gt;0,INDEX(Output_Win!H$2:H$243,$AD744),IF($AA744&gt;0,_xlfn.LET(_xlpm.MyAuditVal,INDEX(My_Audit!G$2:G$456,$AA744),IF(_xlpm.MyAuditVal=0,"",_xlpm.MyAuditVal)),"")))</f>
        <v/>
      </c>
      <c r="I744" s="41" t="str" cm="1">
        <f t="array" ref="I744">IF(($Y744+$Z744+$AA744+$AD744)=0,"",IFERROR(_xlfn.LET(_xlpm.CSVVal,IF($Y744=0,"",INDEX(CSV!H$2:H$510,$Y744)),_xlpm.MacVal,IF($Z744=0,"",INDEX(Output_Mac!I$2:I$500,$Z744)),_xlpm.WinVal,IF($AD744=0,"",INDEX(Output_Win!I$2:I$243,$AD744)),_xlpm.MyAuditVal,IF($AA744=0,"",INDEX(My_Audit!H$2:H$456,$AA744)),_xlfn.IFS(_xlpm.MyAuditVal&lt;&gt;"",_xlpm.MyAuditVal,_xlpm.MacVal&lt;&gt;"",_xlpm.MacVal,_xlpm.WinVal&lt;&gt;"",_xlpm.WinVal,_xlpm.CSVVal&lt;&gt;"",_xlpm.CSVVal)),""))</f>
        <v/>
      </c>
      <c r="J744" s="41" t="str" cm="1">
        <f t="array" ref="J744">IF(($Y744+$Z744+$AA744+$AD744)=0,"",IFERROR(_xlfn.LET(_xlpm.CSVVal,IF($Y744=0,"",INDEX(CSV!J$2:J$510,$Y744)),_xlpm.MacVal,IF($Z744=0,"",INDEX(Output_Mac!J$2:J$500,$Z744)),_xlpm.WinVal,IF($AD744=0,"",INDEX(Output_Win!J$2:J$243,$AD744)),_xlpm.MyAuditVal,IF($AA744=0,"",INDEX(My_Audit!I$2:I$456,$AA744)),_xlfn.IFS(_xlpm.MyAuditVal&lt;&gt;"",_xlpm.MyAuditVal,_xlpm.MacVal&lt;&gt;"",_xlpm.MacVal,_xlpm.WinVal&lt;&gt;"",_xlpm.WinVal,_xlpm.CSVVal&lt;&gt;"",_xlpm.CSVVal)),""))</f>
        <v/>
      </c>
      <c r="K744" s="41" t="str" cm="1">
        <f t="array" ref="K744">IF(($Y744+$Z744+$AA744+$AD744)=0,"",IFERROR(_xlfn.LET(_xlpm.CSVVal,IF($Y744=0,"",INDEX(CSV!N$2:N$510,$Y744)),_xlpm.MacVal,IF($Z744=0,"",INDEX(Output_Mac!L$2:L$500,$Z744)),_xlpm.WinVal,IF($AD744=0,"",INDEX(Output_Win!L$2:L$243,$AD744)),_xlpm.MyAuditVal,IF($AA744=0,"",INDEX(My_Audit!J$2:J$456,$AA744)),_xlfn.IFS(_xlpm.MyAuditVal&lt;&gt;"",_xlpm.MyAuditVal,_xlpm.MacVal&lt;&gt;"",_xlpm.MacVal,_xlpm.WinVal&lt;&gt;"",_xlpm.WinVal,_xlpm.CSVVal&lt;&gt;"",_xlpm.CSVVal)),""))</f>
        <v/>
      </c>
      <c r="L744" s="41" t="str" cm="1">
        <f t="array" ref="L744">IF(($Y744+$Z744+$AA744+$AD744)=0,"",IFERROR(_xlfn.LET(_xlpm.CSVVal,IF($Y744=0,"",INDEX(CSV!Q$2:Q$510,$Y744)),_xlpm.MacVal,IF($Z744=0,"",INDEX(Output_Mac!M$2:M$500,$Z744)),_xlpm.WinVal,IF($AD744=0,"",INDEX(Output_Win!M$2:M$243,$AD744)),_xlpm.MyAuditVal,IF($AA744=0,"",INDEX(My_Audit!K$2:K$456,$AA744)),_xlfn.IFS(_xlpm.MyAuditVal&lt;&gt;"",_xlpm.MyAuditVal,_xlpm.MacVal&lt;&gt;"",_xlpm.MacVal,_xlpm.WinVal&lt;&gt;"",_xlpm.WinVal,_xlpm.CSVVal&lt;&gt;"",_xlpm.CSVVal)),""))</f>
        <v/>
      </c>
      <c r="M744" s="41" t="str" cm="1">
        <f t="array" ref="M744">IF(($Y744+$Z744+$AA744+$AD744)=0,"",ExpandDiagCodes(_xlfn.TEXTJOIN(", ",TRUE,IF($AA744=0,"",INDEX(My_Audit!N$2:N$456,$AA744)),IF($Z744=0,"",INDEX(Output_Mac!S$2:S$500,$Z744)),IF($AD744=0,"",INDEX(Output_Win!S$2:S$243,$AD744)),IF($Y744=0,"",INDEX(CSV!AE$2:AE$510,$Y744)))))</f>
        <v/>
      </c>
      <c r="N744" s="41" t="str" cm="1">
        <f t="array" ref="N744">IF(($Y744+$Z744+$AA744+$AD744)=0,"",IFERROR(_xlfn.LET(_xlpm.CSVVal,IF($Y744=0,"",INDEX(CSV!AG$2:AG$510,$Y744)),_xlpm.MacVal,IF($Z744=0,"",INDEX(Output_Mac!T$2:T$500,$Z744)),_xlpm.WinVal,IF($AD744=0,"",INDEX(Output_Win!T$2:T$243,$AD744)),_xlpm.MyAuditVal,IF($AA744=0,"",INDEX(My_Audit!O$2:O$456,$AA744)),_xlfn.IFS(_xlpm.MyAuditVal&lt;&gt;"",_xlpm.MyAuditVal,_xlpm.MacVal&lt;&gt;"",_xlpm.MacVal,_xlpm.WinVal&lt;&gt;"",_xlpm.WinVal,_xlpm.CSVVal&lt;&gt;"",_xlpm.CSVVal)),""))</f>
        <v/>
      </c>
      <c r="O744" s="40" t="str" cm="1">
        <f t="array" ref="O744">IF($AB744=0,"",INDEX(My_Audit!P$2:P$456,$AB744))&amp;""</f>
        <v/>
      </c>
      <c r="P744" s="40"/>
      <c r="Q744" s="41" t="str">
        <f>IF(LEFT(N744,4)="Pass","Nist SP 800-88",My_Audit!R744)&amp;""</f>
        <v/>
      </c>
      <c r="R744" s="40"/>
      <c r="S744" s="40"/>
      <c r="T744" s="41" t="str" cm="1">
        <f t="array" ref="T744">IF($AC744=0,"",INDEX(Models!J$2:J$605,$AC744))</f>
        <v/>
      </c>
      <c r="U744" s="40"/>
      <c r="V744" s="40"/>
      <c r="W744" s="79" t="str" cm="1">
        <f t="array" ref="W744">IF(($Z744+$AA744+$AD744)=0,"",ExpandDiagCodes(_xlfn.TEXTJOIN(", ",TRUE,IF($AA744=0,"",INDEX(My_Audit!L$2:L$456,$AA744)),IF($Z744=0,"",INDEX(Output_Mac!AA$2:AA$500,$Z744)),IF($AD744=0,"",INDEX(Output_Win!AA$2:AA$243,$AD744)))))</f>
        <v/>
      </c>
      <c r="Y744" s="80">
        <f>IFERROR(MATCH($A744,CSV!$A$2:$A$510,0),0)</f>
        <v>0</v>
      </c>
      <c r="Z744" s="80">
        <f>IFERROR(MATCH($A744,Output_Mac!$A$2:$A$500,0),0)</f>
        <v>0</v>
      </c>
      <c r="AA744" s="80">
        <f>IFERROR(MATCH($A744,My_Audit!$A$2:$A$456,0),0)</f>
        <v>0</v>
      </c>
      <c r="AB744" s="80">
        <f>IFERROR(MATCH($C744,My_Audit!$B$2:$B$456,0),0)</f>
        <v>0</v>
      </c>
      <c r="AC744" s="80">
        <f>IFERROR(MATCH($E744,Models!$I$2:$I$605,0),0)</f>
        <v>0</v>
      </c>
      <c r="AD744" s="80">
        <f>IFERROR(MATCH($A744,Output_Win!$A$2:$A$243,0),0)</f>
        <v>0</v>
      </c>
    </row>
    <row r="745" spans="1:30">
      <c r="A745" s="40" t="str">
        <f>_xlfn.TEXTJOIN("",TRUE,Input!$A$4,TEXT(ROW(My_Audit!A744)+Input!$A$8-1,"00"))</f>
        <v>W5132</v>
      </c>
      <c r="B745" s="40" t="str">
        <f>_xlfn.TEXTJOIN("-",TRUE,"ITD",Input!$A$2,A745)</f>
        <v>ITD-SHR11749-W5132</v>
      </c>
      <c r="C745" s="41" t="str" cm="1">
        <f t="array" ref="C745">IF(($Y745+$Z745+$AA745+$AD745)=0,"",IFERROR(_xlfn.LET(_xlpm.CSVVal,IF($Y745=0,"",INDEX(CSV!B$2:B$510,$Y745)),_xlpm.MacVal,IF($Z745=0,"",INDEX(Output_Mac!B$2:B$500,$Z745)),_xlpm.WinVal,IF($AD745=0,"",INDEX(Output_Win!B$2:B$243,$AD745)),_xlpm.MyAuditVal,IF($AA745=0,"",INDEX(My_Audit!B$2:B$456,$AA745)),_xlfn.IFS(_xlpm.MyAuditVal&lt;&gt;"",_xlpm.MyAuditVal,_xlpm.MacVal&lt;&gt;"",_xlpm.MacVal,_xlpm.WinVal&lt;&gt;"",_xlpm.WinVal,_xlpm.CSVVal&lt;&gt;"",_xlpm.CSVVal)),""))</f>
        <v/>
      </c>
      <c r="D745" s="41" t="str" cm="1">
        <f t="array" ref="D745">IF(($Y745+$Z745+$AA745+$AD745)=0,"",IFERROR(_xlfn.LET(_xlpm.CSVVal,IF($Y745=0,"",INDEX(CSV!C$2:C$510,$Y745)),_xlpm.MacVal,IF($Z745=0,"",INDEX(Output_Mac!D$2:D$500,$Z745)),_xlpm.WinVal,IF($AD745=0,"",INDEX(Output_Win!D$2:D$243,$AD745)),_xlpm.MyAuditVal,IF($AA745=0,"",INDEX(My_Audit!C$2:C$456,$AA745)),_xlfn.IFS(_xlpm.MyAuditVal&lt;&gt;"",_xlpm.MyAuditVal,_xlpm.MacVal&lt;&gt;"",_xlpm.MacVal,_xlpm.WinVal&lt;&gt;"",_xlpm.WinVal,_xlpm.CSVVal&lt;&gt;"",_xlpm.CSVVal)),""))</f>
        <v/>
      </c>
      <c r="E745" s="41" t="str" cm="1">
        <f t="array" ref="E745">IF(($Y745+$Z745+$AA745+$AD745)=0,"",IFERROR(_xlfn.LET(_xlpm.CSVVal,IF($Y745=0,"",INDEX(CSV!E$2:E$510,$Y745)),_xlpm.MacVal,IF($Z745=0,"",INDEX(Output_Mac!C$2:C$500,$Z745)),_xlpm.WinVal,IF($AD745=0,"",INDEX(Output_Win!C$2:C$243,$AD745)),_xlpm.MyAuditVal,IF($AA745=0,"",INDEX(My_Audit!D$2:D$456,$AA745)),_xlfn.IFS(_xlpm.MyAuditVal&lt;&gt;"",_xlpm.MyAuditVal,_xlpm.MacVal&lt;&gt;"",_xlpm.MacVal,_xlpm.WinVal&lt;&gt;"",_xlpm.WinVal,_xlpm.CSVVal&lt;&gt;"",_xlpm.CSVVal)),""))</f>
        <v/>
      </c>
      <c r="F745" s="41" t="str" cm="1">
        <f t="array" ref="F745">IF(($Y745+$Z745+$AA745+$AD745)=0,"",IFERROR(_xlfn.LET(_xlpm.CSVVal,IF($Y745=0,"",INDEX(CSV!F$2:F$510,$Y745)),_xlpm.MacVal,IF($Z745=0,"",INDEX(Output_Mac!E$2:E$500,$Z745)),_xlpm.WinVal,IF($AD745=0,"",INDEX(Output_Win!E$2:E$243,$AD745)),_xlpm.MyAuditVal,IF($AA745=0,"",INDEX(My_Audit!E$2:E$456,$AA745)),_xlfn.IFS(_xlpm.MyAuditVal&lt;&gt;"",_xlpm.MyAuditVal,_xlpm.MacVal&lt;&gt;"",_xlpm.MacVal,_xlpm.WinVal&lt;&gt;"",_xlpm.WinVal,_xlpm.CSVVal&lt;&gt;"",PROPER(_xlpm.CSVVal))),""))</f>
        <v/>
      </c>
      <c r="G745" s="41" t="str" cm="1">
        <f t="array" ref="G745">IF(($Y745+$Z745+$AA745+$AD745)=0,"",IFERROR(_xlfn.LET(_xlpm.CSVVal,IF($Y745=0,"",INDEX(CSV!G$2:G$510,$Y745)),_xlpm.MacVal,IF($Z745=0,"",INDEX(Output_Mac!G$2:G$500,$Z745)),_xlpm.WinVal,IF($AD745=0,"",INDEX(Output_Win!G$2:G$243,$AD745)),_xlpm.MyAuditVal,IF($AA745=0,"",INDEX(My_Audit!F$2:F$456,$AA745)),_xlfn.IFS(_xlpm.MyAuditVal&lt;&gt;"",_xlpm.MyAuditVal,_xlpm.MacVal&lt;&gt;"",_xlpm.MacVal,_xlpm.WinVal&lt;&gt;"",_xlpm.WinVal,_xlpm.CSVVal&lt;&gt;"",_xlpm.CSVVal)),""))</f>
        <v/>
      </c>
      <c r="H745" s="41" t="str" cm="1">
        <f t="array" ref="H745">IF($Z745&gt;0,INDEX(Output_Mac!H$2:H$500,$Z745),IF($AD745&gt;0,INDEX(Output_Win!H$2:H$243,$AD745),IF($AA745&gt;0,_xlfn.LET(_xlpm.MyAuditVal,INDEX(My_Audit!G$2:G$456,$AA745),IF(_xlpm.MyAuditVal=0,"",_xlpm.MyAuditVal)),"")))</f>
        <v/>
      </c>
      <c r="I745" s="41" t="str" cm="1">
        <f t="array" ref="I745">IF(($Y745+$Z745+$AA745+$AD745)=0,"",IFERROR(_xlfn.LET(_xlpm.CSVVal,IF($Y745=0,"",INDEX(CSV!H$2:H$510,$Y745)),_xlpm.MacVal,IF($Z745=0,"",INDEX(Output_Mac!I$2:I$500,$Z745)),_xlpm.WinVal,IF($AD745=0,"",INDEX(Output_Win!I$2:I$243,$AD745)),_xlpm.MyAuditVal,IF($AA745=0,"",INDEX(My_Audit!H$2:H$456,$AA745)),_xlfn.IFS(_xlpm.MyAuditVal&lt;&gt;"",_xlpm.MyAuditVal,_xlpm.MacVal&lt;&gt;"",_xlpm.MacVal,_xlpm.WinVal&lt;&gt;"",_xlpm.WinVal,_xlpm.CSVVal&lt;&gt;"",_xlpm.CSVVal)),""))</f>
        <v/>
      </c>
      <c r="J745" s="41" t="str" cm="1">
        <f t="array" ref="J745">IF(($Y745+$Z745+$AA745+$AD745)=0,"",IFERROR(_xlfn.LET(_xlpm.CSVVal,IF($Y745=0,"",INDEX(CSV!J$2:J$510,$Y745)),_xlpm.MacVal,IF($Z745=0,"",INDEX(Output_Mac!J$2:J$500,$Z745)),_xlpm.WinVal,IF($AD745=0,"",INDEX(Output_Win!J$2:J$243,$AD745)),_xlpm.MyAuditVal,IF($AA745=0,"",INDEX(My_Audit!I$2:I$456,$AA745)),_xlfn.IFS(_xlpm.MyAuditVal&lt;&gt;"",_xlpm.MyAuditVal,_xlpm.MacVal&lt;&gt;"",_xlpm.MacVal,_xlpm.WinVal&lt;&gt;"",_xlpm.WinVal,_xlpm.CSVVal&lt;&gt;"",_xlpm.CSVVal)),""))</f>
        <v/>
      </c>
      <c r="K745" s="41" t="str" cm="1">
        <f t="array" ref="K745">IF(($Y745+$Z745+$AA745+$AD745)=0,"",IFERROR(_xlfn.LET(_xlpm.CSVVal,IF($Y745=0,"",INDEX(CSV!N$2:N$510,$Y745)),_xlpm.MacVal,IF($Z745=0,"",INDEX(Output_Mac!L$2:L$500,$Z745)),_xlpm.WinVal,IF($AD745=0,"",INDEX(Output_Win!L$2:L$243,$AD745)),_xlpm.MyAuditVal,IF($AA745=0,"",INDEX(My_Audit!J$2:J$456,$AA745)),_xlfn.IFS(_xlpm.MyAuditVal&lt;&gt;"",_xlpm.MyAuditVal,_xlpm.MacVal&lt;&gt;"",_xlpm.MacVal,_xlpm.WinVal&lt;&gt;"",_xlpm.WinVal,_xlpm.CSVVal&lt;&gt;"",_xlpm.CSVVal)),""))</f>
        <v/>
      </c>
      <c r="L745" s="41" t="str" cm="1">
        <f t="array" ref="L745">IF(($Y745+$Z745+$AA745+$AD745)=0,"",IFERROR(_xlfn.LET(_xlpm.CSVVal,IF($Y745=0,"",INDEX(CSV!Q$2:Q$510,$Y745)),_xlpm.MacVal,IF($Z745=0,"",INDEX(Output_Mac!M$2:M$500,$Z745)),_xlpm.WinVal,IF($AD745=0,"",INDEX(Output_Win!M$2:M$243,$AD745)),_xlpm.MyAuditVal,IF($AA745=0,"",INDEX(My_Audit!K$2:K$456,$AA745)),_xlfn.IFS(_xlpm.MyAuditVal&lt;&gt;"",_xlpm.MyAuditVal,_xlpm.MacVal&lt;&gt;"",_xlpm.MacVal,_xlpm.WinVal&lt;&gt;"",_xlpm.WinVal,_xlpm.CSVVal&lt;&gt;"",_xlpm.CSVVal)),""))</f>
        <v/>
      </c>
      <c r="M745" s="41" t="str" cm="1">
        <f t="array" ref="M745">IF(($Y745+$Z745+$AA745+$AD745)=0,"",ExpandDiagCodes(_xlfn.TEXTJOIN(", ",TRUE,IF($AA745=0,"",INDEX(My_Audit!N$2:N$456,$AA745)),IF($Z745=0,"",INDEX(Output_Mac!S$2:S$500,$Z745)),IF($AD745=0,"",INDEX(Output_Win!S$2:S$243,$AD745)),IF($Y745=0,"",INDEX(CSV!AE$2:AE$510,$Y745)))))</f>
        <v/>
      </c>
      <c r="N745" s="41" t="str" cm="1">
        <f t="array" ref="N745">IF(($Y745+$Z745+$AA745+$AD745)=0,"",IFERROR(_xlfn.LET(_xlpm.CSVVal,IF($Y745=0,"",INDEX(CSV!AG$2:AG$510,$Y745)),_xlpm.MacVal,IF($Z745=0,"",INDEX(Output_Mac!T$2:T$500,$Z745)),_xlpm.WinVal,IF($AD745=0,"",INDEX(Output_Win!T$2:T$243,$AD745)),_xlpm.MyAuditVal,IF($AA745=0,"",INDEX(My_Audit!O$2:O$456,$AA745)),_xlfn.IFS(_xlpm.MyAuditVal&lt;&gt;"",_xlpm.MyAuditVal,_xlpm.MacVal&lt;&gt;"",_xlpm.MacVal,_xlpm.WinVal&lt;&gt;"",_xlpm.WinVal,_xlpm.CSVVal&lt;&gt;"",_xlpm.CSVVal)),""))</f>
        <v/>
      </c>
      <c r="O745" s="40" t="str" cm="1">
        <f t="array" ref="O745">IF($AB745=0,"",INDEX(My_Audit!P$2:P$456,$AB745))&amp;""</f>
        <v/>
      </c>
      <c r="P745" s="40"/>
      <c r="Q745" s="41" t="str">
        <f>IF(LEFT(N745,4)="Pass","Nist SP 800-88",My_Audit!R745)&amp;""</f>
        <v/>
      </c>
      <c r="R745" s="40"/>
      <c r="S745" s="40"/>
      <c r="T745" s="41" t="str" cm="1">
        <f t="array" ref="T745">IF($AC745=0,"",INDEX(Models!J$2:J$605,$AC745))</f>
        <v/>
      </c>
      <c r="U745" s="40"/>
      <c r="V745" s="40"/>
      <c r="W745" s="79" t="str" cm="1">
        <f t="array" ref="W745">IF(($Z745+$AA745+$AD745)=0,"",ExpandDiagCodes(_xlfn.TEXTJOIN(", ",TRUE,IF($AA745=0,"",INDEX(My_Audit!L$2:L$456,$AA745)),IF($Z745=0,"",INDEX(Output_Mac!AA$2:AA$500,$Z745)),IF($AD745=0,"",INDEX(Output_Win!AA$2:AA$243,$AD745)))))</f>
        <v/>
      </c>
      <c r="Y745" s="80">
        <f>IFERROR(MATCH($A745,CSV!$A$2:$A$510,0),0)</f>
        <v>0</v>
      </c>
      <c r="Z745" s="80">
        <f>IFERROR(MATCH($A745,Output_Mac!$A$2:$A$500,0),0)</f>
        <v>0</v>
      </c>
      <c r="AA745" s="80">
        <f>IFERROR(MATCH($A745,My_Audit!$A$2:$A$456,0),0)</f>
        <v>0</v>
      </c>
      <c r="AB745" s="80">
        <f>IFERROR(MATCH($C745,My_Audit!$B$2:$B$456,0),0)</f>
        <v>0</v>
      </c>
      <c r="AC745" s="80">
        <f>IFERROR(MATCH($E745,Models!$I$2:$I$605,0),0)</f>
        <v>0</v>
      </c>
      <c r="AD745" s="80">
        <f>IFERROR(MATCH($A745,Output_Win!$A$2:$A$243,0),0)</f>
        <v>0</v>
      </c>
    </row>
    <row r="746" spans="1:30">
      <c r="A746" s="40" t="str">
        <f>_xlfn.TEXTJOIN("",TRUE,Input!$A$4,TEXT(ROW(My_Audit!A745)+Input!$A$8-1,"00"))</f>
        <v>W5133</v>
      </c>
      <c r="B746" s="40" t="str">
        <f>_xlfn.TEXTJOIN("-",TRUE,"ITD",Input!$A$2,A746)</f>
        <v>ITD-SHR11749-W5133</v>
      </c>
      <c r="C746" s="41" t="str" cm="1">
        <f t="array" ref="C746">IF(($Y746+$Z746+$AA746+$AD746)=0,"",IFERROR(_xlfn.LET(_xlpm.CSVVal,IF($Y746=0,"",INDEX(CSV!B$2:B$510,$Y746)),_xlpm.MacVal,IF($Z746=0,"",INDEX(Output_Mac!B$2:B$500,$Z746)),_xlpm.WinVal,IF($AD746=0,"",INDEX(Output_Win!B$2:B$243,$AD746)),_xlpm.MyAuditVal,IF($AA746=0,"",INDEX(My_Audit!B$2:B$456,$AA746)),_xlfn.IFS(_xlpm.MyAuditVal&lt;&gt;"",_xlpm.MyAuditVal,_xlpm.MacVal&lt;&gt;"",_xlpm.MacVal,_xlpm.WinVal&lt;&gt;"",_xlpm.WinVal,_xlpm.CSVVal&lt;&gt;"",_xlpm.CSVVal)),""))</f>
        <v/>
      </c>
      <c r="D746" s="41" t="str" cm="1">
        <f t="array" ref="D746">IF(($Y746+$Z746+$AA746+$AD746)=0,"",IFERROR(_xlfn.LET(_xlpm.CSVVal,IF($Y746=0,"",INDEX(CSV!C$2:C$510,$Y746)),_xlpm.MacVal,IF($Z746=0,"",INDEX(Output_Mac!D$2:D$500,$Z746)),_xlpm.WinVal,IF($AD746=0,"",INDEX(Output_Win!D$2:D$243,$AD746)),_xlpm.MyAuditVal,IF($AA746=0,"",INDEX(My_Audit!C$2:C$456,$AA746)),_xlfn.IFS(_xlpm.MyAuditVal&lt;&gt;"",_xlpm.MyAuditVal,_xlpm.MacVal&lt;&gt;"",_xlpm.MacVal,_xlpm.WinVal&lt;&gt;"",_xlpm.WinVal,_xlpm.CSVVal&lt;&gt;"",_xlpm.CSVVal)),""))</f>
        <v/>
      </c>
      <c r="E746" s="41" t="str" cm="1">
        <f t="array" ref="E746">IF(($Y746+$Z746+$AA746+$AD746)=0,"",IFERROR(_xlfn.LET(_xlpm.CSVVal,IF($Y746=0,"",INDEX(CSV!E$2:E$510,$Y746)),_xlpm.MacVal,IF($Z746=0,"",INDEX(Output_Mac!C$2:C$500,$Z746)),_xlpm.WinVal,IF($AD746=0,"",INDEX(Output_Win!C$2:C$243,$AD746)),_xlpm.MyAuditVal,IF($AA746=0,"",INDEX(My_Audit!D$2:D$456,$AA746)),_xlfn.IFS(_xlpm.MyAuditVal&lt;&gt;"",_xlpm.MyAuditVal,_xlpm.MacVal&lt;&gt;"",_xlpm.MacVal,_xlpm.WinVal&lt;&gt;"",_xlpm.WinVal,_xlpm.CSVVal&lt;&gt;"",_xlpm.CSVVal)),""))</f>
        <v/>
      </c>
      <c r="F746" s="41" t="str" cm="1">
        <f t="array" ref="F746">IF(($Y746+$Z746+$AA746+$AD746)=0,"",IFERROR(_xlfn.LET(_xlpm.CSVVal,IF($Y746=0,"",INDEX(CSV!F$2:F$510,$Y746)),_xlpm.MacVal,IF($Z746=0,"",INDEX(Output_Mac!E$2:E$500,$Z746)),_xlpm.WinVal,IF($AD746=0,"",INDEX(Output_Win!E$2:E$243,$AD746)),_xlpm.MyAuditVal,IF($AA746=0,"",INDEX(My_Audit!E$2:E$456,$AA746)),_xlfn.IFS(_xlpm.MyAuditVal&lt;&gt;"",_xlpm.MyAuditVal,_xlpm.MacVal&lt;&gt;"",_xlpm.MacVal,_xlpm.WinVal&lt;&gt;"",_xlpm.WinVal,_xlpm.CSVVal&lt;&gt;"",PROPER(_xlpm.CSVVal))),""))</f>
        <v/>
      </c>
      <c r="G746" s="41" t="str" cm="1">
        <f t="array" ref="G746">IF(($Y746+$Z746+$AA746+$AD746)=0,"",IFERROR(_xlfn.LET(_xlpm.CSVVal,IF($Y746=0,"",INDEX(CSV!G$2:G$510,$Y746)),_xlpm.MacVal,IF($Z746=0,"",INDEX(Output_Mac!G$2:G$500,$Z746)),_xlpm.WinVal,IF($AD746=0,"",INDEX(Output_Win!G$2:G$243,$AD746)),_xlpm.MyAuditVal,IF($AA746=0,"",INDEX(My_Audit!F$2:F$456,$AA746)),_xlfn.IFS(_xlpm.MyAuditVal&lt;&gt;"",_xlpm.MyAuditVal,_xlpm.MacVal&lt;&gt;"",_xlpm.MacVal,_xlpm.WinVal&lt;&gt;"",_xlpm.WinVal,_xlpm.CSVVal&lt;&gt;"",_xlpm.CSVVal)),""))</f>
        <v/>
      </c>
      <c r="H746" s="41" t="str" cm="1">
        <f t="array" ref="H746">IF($Z746&gt;0,INDEX(Output_Mac!H$2:H$500,$Z746),IF($AD746&gt;0,INDEX(Output_Win!H$2:H$243,$AD746),IF($AA746&gt;0,_xlfn.LET(_xlpm.MyAuditVal,INDEX(My_Audit!G$2:G$456,$AA746),IF(_xlpm.MyAuditVal=0,"",_xlpm.MyAuditVal)),"")))</f>
        <v/>
      </c>
      <c r="I746" s="41" t="str" cm="1">
        <f t="array" ref="I746">IF(($Y746+$Z746+$AA746+$AD746)=0,"",IFERROR(_xlfn.LET(_xlpm.CSVVal,IF($Y746=0,"",INDEX(CSV!H$2:H$510,$Y746)),_xlpm.MacVal,IF($Z746=0,"",INDEX(Output_Mac!I$2:I$500,$Z746)),_xlpm.WinVal,IF($AD746=0,"",INDEX(Output_Win!I$2:I$243,$AD746)),_xlpm.MyAuditVal,IF($AA746=0,"",INDEX(My_Audit!H$2:H$456,$AA746)),_xlfn.IFS(_xlpm.MyAuditVal&lt;&gt;"",_xlpm.MyAuditVal,_xlpm.MacVal&lt;&gt;"",_xlpm.MacVal,_xlpm.WinVal&lt;&gt;"",_xlpm.WinVal,_xlpm.CSVVal&lt;&gt;"",_xlpm.CSVVal)),""))</f>
        <v/>
      </c>
      <c r="J746" s="41" t="str" cm="1">
        <f t="array" ref="J746">IF(($Y746+$Z746+$AA746+$AD746)=0,"",IFERROR(_xlfn.LET(_xlpm.CSVVal,IF($Y746=0,"",INDEX(CSV!J$2:J$510,$Y746)),_xlpm.MacVal,IF($Z746=0,"",INDEX(Output_Mac!J$2:J$500,$Z746)),_xlpm.WinVal,IF($AD746=0,"",INDEX(Output_Win!J$2:J$243,$AD746)),_xlpm.MyAuditVal,IF($AA746=0,"",INDEX(My_Audit!I$2:I$456,$AA746)),_xlfn.IFS(_xlpm.MyAuditVal&lt;&gt;"",_xlpm.MyAuditVal,_xlpm.MacVal&lt;&gt;"",_xlpm.MacVal,_xlpm.WinVal&lt;&gt;"",_xlpm.WinVal,_xlpm.CSVVal&lt;&gt;"",_xlpm.CSVVal)),""))</f>
        <v/>
      </c>
      <c r="K746" s="41" t="str" cm="1">
        <f t="array" ref="K746">IF(($Y746+$Z746+$AA746+$AD746)=0,"",IFERROR(_xlfn.LET(_xlpm.CSVVal,IF($Y746=0,"",INDEX(CSV!N$2:N$510,$Y746)),_xlpm.MacVal,IF($Z746=0,"",INDEX(Output_Mac!L$2:L$500,$Z746)),_xlpm.WinVal,IF($AD746=0,"",INDEX(Output_Win!L$2:L$243,$AD746)),_xlpm.MyAuditVal,IF($AA746=0,"",INDEX(My_Audit!J$2:J$456,$AA746)),_xlfn.IFS(_xlpm.MyAuditVal&lt;&gt;"",_xlpm.MyAuditVal,_xlpm.MacVal&lt;&gt;"",_xlpm.MacVal,_xlpm.WinVal&lt;&gt;"",_xlpm.WinVal,_xlpm.CSVVal&lt;&gt;"",_xlpm.CSVVal)),""))</f>
        <v/>
      </c>
      <c r="L746" s="41" t="str" cm="1">
        <f t="array" ref="L746">IF(($Y746+$Z746+$AA746+$AD746)=0,"",IFERROR(_xlfn.LET(_xlpm.CSVVal,IF($Y746=0,"",INDEX(CSV!Q$2:Q$510,$Y746)),_xlpm.MacVal,IF($Z746=0,"",INDEX(Output_Mac!M$2:M$500,$Z746)),_xlpm.WinVal,IF($AD746=0,"",INDEX(Output_Win!M$2:M$243,$AD746)),_xlpm.MyAuditVal,IF($AA746=0,"",INDEX(My_Audit!K$2:K$456,$AA746)),_xlfn.IFS(_xlpm.MyAuditVal&lt;&gt;"",_xlpm.MyAuditVal,_xlpm.MacVal&lt;&gt;"",_xlpm.MacVal,_xlpm.WinVal&lt;&gt;"",_xlpm.WinVal,_xlpm.CSVVal&lt;&gt;"",_xlpm.CSVVal)),""))</f>
        <v/>
      </c>
      <c r="M746" s="41" t="str" cm="1">
        <f t="array" ref="M746">IF(($Y746+$Z746+$AA746+$AD746)=0,"",ExpandDiagCodes(_xlfn.TEXTJOIN(", ",TRUE,IF($AA746=0,"",INDEX(My_Audit!N$2:N$456,$AA746)),IF($Z746=0,"",INDEX(Output_Mac!S$2:S$500,$Z746)),IF($AD746=0,"",INDEX(Output_Win!S$2:S$243,$AD746)),IF($Y746=0,"",INDEX(CSV!AE$2:AE$510,$Y746)))))</f>
        <v/>
      </c>
      <c r="N746" s="41" t="str" cm="1">
        <f t="array" ref="N746">IF(($Y746+$Z746+$AA746+$AD746)=0,"",IFERROR(_xlfn.LET(_xlpm.CSVVal,IF($Y746=0,"",INDEX(CSV!AG$2:AG$510,$Y746)),_xlpm.MacVal,IF($Z746=0,"",INDEX(Output_Mac!T$2:T$500,$Z746)),_xlpm.WinVal,IF($AD746=0,"",INDEX(Output_Win!T$2:T$243,$AD746)),_xlpm.MyAuditVal,IF($AA746=0,"",INDEX(My_Audit!O$2:O$456,$AA746)),_xlfn.IFS(_xlpm.MyAuditVal&lt;&gt;"",_xlpm.MyAuditVal,_xlpm.MacVal&lt;&gt;"",_xlpm.MacVal,_xlpm.WinVal&lt;&gt;"",_xlpm.WinVal,_xlpm.CSVVal&lt;&gt;"",_xlpm.CSVVal)),""))</f>
        <v/>
      </c>
      <c r="O746" s="40" t="str" cm="1">
        <f t="array" ref="O746">IF($AB746=0,"",INDEX(My_Audit!P$2:P$456,$AB746))&amp;""</f>
        <v/>
      </c>
      <c r="P746" s="40"/>
      <c r="Q746" s="41" t="str">
        <f>IF(LEFT(N746,4)="Pass","Nist SP 800-88",My_Audit!R746)&amp;""</f>
        <v/>
      </c>
      <c r="R746" s="40"/>
      <c r="S746" s="40"/>
      <c r="T746" s="41" t="str" cm="1">
        <f t="array" ref="T746">IF($AC746=0,"",INDEX(Models!J$2:J$605,$AC746))</f>
        <v/>
      </c>
      <c r="U746" s="40"/>
      <c r="V746" s="40"/>
      <c r="W746" s="79" t="str" cm="1">
        <f t="array" ref="W746">IF(($Z746+$AA746+$AD746)=0,"",ExpandDiagCodes(_xlfn.TEXTJOIN(", ",TRUE,IF($AA746=0,"",INDEX(My_Audit!L$2:L$456,$AA746)),IF($Z746=0,"",INDEX(Output_Mac!AA$2:AA$500,$Z746)),IF($AD746=0,"",INDEX(Output_Win!AA$2:AA$243,$AD746)))))</f>
        <v/>
      </c>
      <c r="Y746" s="80">
        <f>IFERROR(MATCH($A746,CSV!$A$2:$A$510,0),0)</f>
        <v>0</v>
      </c>
      <c r="Z746" s="80">
        <f>IFERROR(MATCH($A746,Output_Mac!$A$2:$A$500,0),0)</f>
        <v>0</v>
      </c>
      <c r="AA746" s="80">
        <f>IFERROR(MATCH($A746,My_Audit!$A$2:$A$456,0),0)</f>
        <v>0</v>
      </c>
      <c r="AB746" s="80">
        <f>IFERROR(MATCH($C746,My_Audit!$B$2:$B$456,0),0)</f>
        <v>0</v>
      </c>
      <c r="AC746" s="80">
        <f>IFERROR(MATCH($E746,Models!$I$2:$I$605,0),0)</f>
        <v>0</v>
      </c>
      <c r="AD746" s="80">
        <f>IFERROR(MATCH($A746,Output_Win!$A$2:$A$243,0),0)</f>
        <v>0</v>
      </c>
    </row>
    <row r="747" spans="1:30">
      <c r="A747" s="40" t="str">
        <f>_xlfn.TEXTJOIN("",TRUE,Input!$A$4,TEXT(ROW(My_Audit!A746)+Input!$A$8-1,"00"))</f>
        <v>W5134</v>
      </c>
      <c r="B747" s="40" t="str">
        <f>_xlfn.TEXTJOIN("-",TRUE,"ITD",Input!$A$2,A747)</f>
        <v>ITD-SHR11749-W5134</v>
      </c>
      <c r="C747" s="41" t="str" cm="1">
        <f t="array" ref="C747">IF(($Y747+$Z747+$AA747+$AD747)=0,"",IFERROR(_xlfn.LET(_xlpm.CSVVal,IF($Y747=0,"",INDEX(CSV!B$2:B$510,$Y747)),_xlpm.MacVal,IF($Z747=0,"",INDEX(Output_Mac!B$2:B$500,$Z747)),_xlpm.WinVal,IF($AD747=0,"",INDEX(Output_Win!B$2:B$243,$AD747)),_xlpm.MyAuditVal,IF($AA747=0,"",INDEX(My_Audit!B$2:B$456,$AA747)),_xlfn.IFS(_xlpm.MyAuditVal&lt;&gt;"",_xlpm.MyAuditVal,_xlpm.MacVal&lt;&gt;"",_xlpm.MacVal,_xlpm.WinVal&lt;&gt;"",_xlpm.WinVal,_xlpm.CSVVal&lt;&gt;"",_xlpm.CSVVal)),""))</f>
        <v/>
      </c>
      <c r="D747" s="41" t="str" cm="1">
        <f t="array" ref="D747">IF(($Y747+$Z747+$AA747+$AD747)=0,"",IFERROR(_xlfn.LET(_xlpm.CSVVal,IF($Y747=0,"",INDEX(CSV!C$2:C$510,$Y747)),_xlpm.MacVal,IF($Z747=0,"",INDEX(Output_Mac!D$2:D$500,$Z747)),_xlpm.WinVal,IF($AD747=0,"",INDEX(Output_Win!D$2:D$243,$AD747)),_xlpm.MyAuditVal,IF($AA747=0,"",INDEX(My_Audit!C$2:C$456,$AA747)),_xlfn.IFS(_xlpm.MyAuditVal&lt;&gt;"",_xlpm.MyAuditVal,_xlpm.MacVal&lt;&gt;"",_xlpm.MacVal,_xlpm.WinVal&lt;&gt;"",_xlpm.WinVal,_xlpm.CSVVal&lt;&gt;"",_xlpm.CSVVal)),""))</f>
        <v/>
      </c>
      <c r="E747" s="41" t="str" cm="1">
        <f t="array" ref="E747">IF(($Y747+$Z747+$AA747+$AD747)=0,"",IFERROR(_xlfn.LET(_xlpm.CSVVal,IF($Y747=0,"",INDEX(CSV!E$2:E$510,$Y747)),_xlpm.MacVal,IF($Z747=0,"",INDEX(Output_Mac!C$2:C$500,$Z747)),_xlpm.WinVal,IF($AD747=0,"",INDEX(Output_Win!C$2:C$243,$AD747)),_xlpm.MyAuditVal,IF($AA747=0,"",INDEX(My_Audit!D$2:D$456,$AA747)),_xlfn.IFS(_xlpm.MyAuditVal&lt;&gt;"",_xlpm.MyAuditVal,_xlpm.MacVal&lt;&gt;"",_xlpm.MacVal,_xlpm.WinVal&lt;&gt;"",_xlpm.WinVal,_xlpm.CSVVal&lt;&gt;"",_xlpm.CSVVal)),""))</f>
        <v/>
      </c>
      <c r="F747" s="41" t="str" cm="1">
        <f t="array" ref="F747">IF(($Y747+$Z747+$AA747+$AD747)=0,"",IFERROR(_xlfn.LET(_xlpm.CSVVal,IF($Y747=0,"",INDEX(CSV!F$2:F$510,$Y747)),_xlpm.MacVal,IF($Z747=0,"",INDEX(Output_Mac!E$2:E$500,$Z747)),_xlpm.WinVal,IF($AD747=0,"",INDEX(Output_Win!E$2:E$243,$AD747)),_xlpm.MyAuditVal,IF($AA747=0,"",INDEX(My_Audit!E$2:E$456,$AA747)),_xlfn.IFS(_xlpm.MyAuditVal&lt;&gt;"",_xlpm.MyAuditVal,_xlpm.MacVal&lt;&gt;"",_xlpm.MacVal,_xlpm.WinVal&lt;&gt;"",_xlpm.WinVal,_xlpm.CSVVal&lt;&gt;"",PROPER(_xlpm.CSVVal))),""))</f>
        <v/>
      </c>
      <c r="G747" s="41" t="str" cm="1">
        <f t="array" ref="G747">IF(($Y747+$Z747+$AA747+$AD747)=0,"",IFERROR(_xlfn.LET(_xlpm.CSVVal,IF($Y747=0,"",INDEX(CSV!G$2:G$510,$Y747)),_xlpm.MacVal,IF($Z747=0,"",INDEX(Output_Mac!G$2:G$500,$Z747)),_xlpm.WinVal,IF($AD747=0,"",INDEX(Output_Win!G$2:G$243,$AD747)),_xlpm.MyAuditVal,IF($AA747=0,"",INDEX(My_Audit!F$2:F$456,$AA747)),_xlfn.IFS(_xlpm.MyAuditVal&lt;&gt;"",_xlpm.MyAuditVal,_xlpm.MacVal&lt;&gt;"",_xlpm.MacVal,_xlpm.WinVal&lt;&gt;"",_xlpm.WinVal,_xlpm.CSVVal&lt;&gt;"",_xlpm.CSVVal)),""))</f>
        <v/>
      </c>
      <c r="H747" s="41" t="str" cm="1">
        <f t="array" ref="H747">IF($Z747&gt;0,INDEX(Output_Mac!H$2:H$500,$Z747),IF($AD747&gt;0,INDEX(Output_Win!H$2:H$243,$AD747),IF($AA747&gt;0,_xlfn.LET(_xlpm.MyAuditVal,INDEX(My_Audit!G$2:G$456,$AA747),IF(_xlpm.MyAuditVal=0,"",_xlpm.MyAuditVal)),"")))</f>
        <v/>
      </c>
      <c r="I747" s="41" t="str" cm="1">
        <f t="array" ref="I747">IF(($Y747+$Z747+$AA747+$AD747)=0,"",IFERROR(_xlfn.LET(_xlpm.CSVVal,IF($Y747=0,"",INDEX(CSV!H$2:H$510,$Y747)),_xlpm.MacVal,IF($Z747=0,"",INDEX(Output_Mac!I$2:I$500,$Z747)),_xlpm.WinVal,IF($AD747=0,"",INDEX(Output_Win!I$2:I$243,$AD747)),_xlpm.MyAuditVal,IF($AA747=0,"",INDEX(My_Audit!H$2:H$456,$AA747)),_xlfn.IFS(_xlpm.MyAuditVal&lt;&gt;"",_xlpm.MyAuditVal,_xlpm.MacVal&lt;&gt;"",_xlpm.MacVal,_xlpm.WinVal&lt;&gt;"",_xlpm.WinVal,_xlpm.CSVVal&lt;&gt;"",_xlpm.CSVVal)),""))</f>
        <v/>
      </c>
      <c r="J747" s="41" t="str" cm="1">
        <f t="array" ref="J747">IF(($Y747+$Z747+$AA747+$AD747)=0,"",IFERROR(_xlfn.LET(_xlpm.CSVVal,IF($Y747=0,"",INDEX(CSV!J$2:J$510,$Y747)),_xlpm.MacVal,IF($Z747=0,"",INDEX(Output_Mac!J$2:J$500,$Z747)),_xlpm.WinVal,IF($AD747=0,"",INDEX(Output_Win!J$2:J$243,$AD747)),_xlpm.MyAuditVal,IF($AA747=0,"",INDEX(My_Audit!I$2:I$456,$AA747)),_xlfn.IFS(_xlpm.MyAuditVal&lt;&gt;"",_xlpm.MyAuditVal,_xlpm.MacVal&lt;&gt;"",_xlpm.MacVal,_xlpm.WinVal&lt;&gt;"",_xlpm.WinVal,_xlpm.CSVVal&lt;&gt;"",_xlpm.CSVVal)),""))</f>
        <v/>
      </c>
      <c r="K747" s="41" t="str" cm="1">
        <f t="array" ref="K747">IF(($Y747+$Z747+$AA747+$AD747)=0,"",IFERROR(_xlfn.LET(_xlpm.CSVVal,IF($Y747=0,"",INDEX(CSV!N$2:N$510,$Y747)),_xlpm.MacVal,IF($Z747=0,"",INDEX(Output_Mac!L$2:L$500,$Z747)),_xlpm.WinVal,IF($AD747=0,"",INDEX(Output_Win!L$2:L$243,$AD747)),_xlpm.MyAuditVal,IF($AA747=0,"",INDEX(My_Audit!J$2:J$456,$AA747)),_xlfn.IFS(_xlpm.MyAuditVal&lt;&gt;"",_xlpm.MyAuditVal,_xlpm.MacVal&lt;&gt;"",_xlpm.MacVal,_xlpm.WinVal&lt;&gt;"",_xlpm.WinVal,_xlpm.CSVVal&lt;&gt;"",_xlpm.CSVVal)),""))</f>
        <v/>
      </c>
      <c r="L747" s="41" t="str" cm="1">
        <f t="array" ref="L747">IF(($Y747+$Z747+$AA747+$AD747)=0,"",IFERROR(_xlfn.LET(_xlpm.CSVVal,IF($Y747=0,"",INDEX(CSV!Q$2:Q$510,$Y747)),_xlpm.MacVal,IF($Z747=0,"",INDEX(Output_Mac!M$2:M$500,$Z747)),_xlpm.WinVal,IF($AD747=0,"",INDEX(Output_Win!M$2:M$243,$AD747)),_xlpm.MyAuditVal,IF($AA747=0,"",INDEX(My_Audit!K$2:K$456,$AA747)),_xlfn.IFS(_xlpm.MyAuditVal&lt;&gt;"",_xlpm.MyAuditVal,_xlpm.MacVal&lt;&gt;"",_xlpm.MacVal,_xlpm.WinVal&lt;&gt;"",_xlpm.WinVal,_xlpm.CSVVal&lt;&gt;"",_xlpm.CSVVal)),""))</f>
        <v/>
      </c>
      <c r="M747" s="41" t="str" cm="1">
        <f t="array" ref="M747">IF(($Y747+$Z747+$AA747+$AD747)=0,"",ExpandDiagCodes(_xlfn.TEXTJOIN(", ",TRUE,IF($AA747=0,"",INDEX(My_Audit!N$2:N$456,$AA747)),IF($Z747=0,"",INDEX(Output_Mac!S$2:S$500,$Z747)),IF($AD747=0,"",INDEX(Output_Win!S$2:S$243,$AD747)),IF($Y747=0,"",INDEX(CSV!AE$2:AE$510,$Y747)))))</f>
        <v/>
      </c>
      <c r="N747" s="41" t="str" cm="1">
        <f t="array" ref="N747">IF(($Y747+$Z747+$AA747+$AD747)=0,"",IFERROR(_xlfn.LET(_xlpm.CSVVal,IF($Y747=0,"",INDEX(CSV!AG$2:AG$510,$Y747)),_xlpm.MacVal,IF($Z747=0,"",INDEX(Output_Mac!T$2:T$500,$Z747)),_xlpm.WinVal,IF($AD747=0,"",INDEX(Output_Win!T$2:T$243,$AD747)),_xlpm.MyAuditVal,IF($AA747=0,"",INDEX(My_Audit!O$2:O$456,$AA747)),_xlfn.IFS(_xlpm.MyAuditVal&lt;&gt;"",_xlpm.MyAuditVal,_xlpm.MacVal&lt;&gt;"",_xlpm.MacVal,_xlpm.WinVal&lt;&gt;"",_xlpm.WinVal,_xlpm.CSVVal&lt;&gt;"",_xlpm.CSVVal)),""))</f>
        <v/>
      </c>
      <c r="O747" s="40" t="str" cm="1">
        <f t="array" ref="O747">IF($AB747=0,"",INDEX(My_Audit!P$2:P$456,$AB747))&amp;""</f>
        <v/>
      </c>
      <c r="P747" s="40"/>
      <c r="Q747" s="41" t="str">
        <f>IF(LEFT(N747,4)="Pass","Nist SP 800-88",My_Audit!R747)&amp;""</f>
        <v/>
      </c>
      <c r="R747" s="40"/>
      <c r="S747" s="40"/>
      <c r="T747" s="41" t="str" cm="1">
        <f t="array" ref="T747">IF($AC747=0,"",INDEX(Models!J$2:J$605,$AC747))</f>
        <v/>
      </c>
      <c r="U747" s="40"/>
      <c r="V747" s="40"/>
      <c r="W747" s="79" t="str" cm="1">
        <f t="array" ref="W747">IF(($Z747+$AA747+$AD747)=0,"",ExpandDiagCodes(_xlfn.TEXTJOIN(", ",TRUE,IF($AA747=0,"",INDEX(My_Audit!L$2:L$456,$AA747)),IF($Z747=0,"",INDEX(Output_Mac!AA$2:AA$500,$Z747)),IF($AD747=0,"",INDEX(Output_Win!AA$2:AA$243,$AD747)))))</f>
        <v/>
      </c>
      <c r="Y747" s="80">
        <f>IFERROR(MATCH($A747,CSV!$A$2:$A$510,0),0)</f>
        <v>0</v>
      </c>
      <c r="Z747" s="80">
        <f>IFERROR(MATCH($A747,Output_Mac!$A$2:$A$500,0),0)</f>
        <v>0</v>
      </c>
      <c r="AA747" s="80">
        <f>IFERROR(MATCH($A747,My_Audit!$A$2:$A$456,0),0)</f>
        <v>0</v>
      </c>
      <c r="AB747" s="80">
        <f>IFERROR(MATCH($C747,My_Audit!$B$2:$B$456,0),0)</f>
        <v>0</v>
      </c>
      <c r="AC747" s="80">
        <f>IFERROR(MATCH($E747,Models!$I$2:$I$605,0),0)</f>
        <v>0</v>
      </c>
      <c r="AD747" s="80">
        <f>IFERROR(MATCH($A747,Output_Win!$A$2:$A$243,0),0)</f>
        <v>0</v>
      </c>
    </row>
    <row r="748" spans="1:30">
      <c r="A748" s="40" t="str">
        <f>_xlfn.TEXTJOIN("",TRUE,Input!$A$4,TEXT(ROW(My_Audit!A747)+Input!$A$8-1,"00"))</f>
        <v>W5135</v>
      </c>
      <c r="B748" s="40" t="str">
        <f>_xlfn.TEXTJOIN("-",TRUE,"ITD",Input!$A$2,A748)</f>
        <v>ITD-SHR11749-W5135</v>
      </c>
      <c r="C748" s="41" t="str" cm="1">
        <f t="array" ref="C748">IF(($Y748+$Z748+$AA748+$AD748)=0,"",IFERROR(_xlfn.LET(_xlpm.CSVVal,IF($Y748=0,"",INDEX(CSV!B$2:B$510,$Y748)),_xlpm.MacVal,IF($Z748=0,"",INDEX(Output_Mac!B$2:B$500,$Z748)),_xlpm.WinVal,IF($AD748=0,"",INDEX(Output_Win!B$2:B$243,$AD748)),_xlpm.MyAuditVal,IF($AA748=0,"",INDEX(My_Audit!B$2:B$456,$AA748)),_xlfn.IFS(_xlpm.MyAuditVal&lt;&gt;"",_xlpm.MyAuditVal,_xlpm.MacVal&lt;&gt;"",_xlpm.MacVal,_xlpm.WinVal&lt;&gt;"",_xlpm.WinVal,_xlpm.CSVVal&lt;&gt;"",_xlpm.CSVVal)),""))</f>
        <v/>
      </c>
      <c r="D748" s="41" t="str" cm="1">
        <f t="array" ref="D748">IF(($Y748+$Z748+$AA748+$AD748)=0,"",IFERROR(_xlfn.LET(_xlpm.CSVVal,IF($Y748=0,"",INDEX(CSV!C$2:C$510,$Y748)),_xlpm.MacVal,IF($Z748=0,"",INDEX(Output_Mac!D$2:D$500,$Z748)),_xlpm.WinVal,IF($AD748=0,"",INDEX(Output_Win!D$2:D$243,$AD748)),_xlpm.MyAuditVal,IF($AA748=0,"",INDEX(My_Audit!C$2:C$456,$AA748)),_xlfn.IFS(_xlpm.MyAuditVal&lt;&gt;"",_xlpm.MyAuditVal,_xlpm.MacVal&lt;&gt;"",_xlpm.MacVal,_xlpm.WinVal&lt;&gt;"",_xlpm.WinVal,_xlpm.CSVVal&lt;&gt;"",_xlpm.CSVVal)),""))</f>
        <v/>
      </c>
      <c r="E748" s="41" t="str" cm="1">
        <f t="array" ref="E748">IF(($Y748+$Z748+$AA748+$AD748)=0,"",IFERROR(_xlfn.LET(_xlpm.CSVVal,IF($Y748=0,"",INDEX(CSV!E$2:E$510,$Y748)),_xlpm.MacVal,IF($Z748=0,"",INDEX(Output_Mac!C$2:C$500,$Z748)),_xlpm.WinVal,IF($AD748=0,"",INDEX(Output_Win!C$2:C$243,$AD748)),_xlpm.MyAuditVal,IF($AA748=0,"",INDEX(My_Audit!D$2:D$456,$AA748)),_xlfn.IFS(_xlpm.MyAuditVal&lt;&gt;"",_xlpm.MyAuditVal,_xlpm.MacVal&lt;&gt;"",_xlpm.MacVal,_xlpm.WinVal&lt;&gt;"",_xlpm.WinVal,_xlpm.CSVVal&lt;&gt;"",_xlpm.CSVVal)),""))</f>
        <v/>
      </c>
      <c r="F748" s="41" t="str" cm="1">
        <f t="array" ref="F748">IF(($Y748+$Z748+$AA748+$AD748)=0,"",IFERROR(_xlfn.LET(_xlpm.CSVVal,IF($Y748=0,"",INDEX(CSV!F$2:F$510,$Y748)),_xlpm.MacVal,IF($Z748=0,"",INDEX(Output_Mac!E$2:E$500,$Z748)),_xlpm.WinVal,IF($AD748=0,"",INDEX(Output_Win!E$2:E$243,$AD748)),_xlpm.MyAuditVal,IF($AA748=0,"",INDEX(My_Audit!E$2:E$456,$AA748)),_xlfn.IFS(_xlpm.MyAuditVal&lt;&gt;"",_xlpm.MyAuditVal,_xlpm.MacVal&lt;&gt;"",_xlpm.MacVal,_xlpm.WinVal&lt;&gt;"",_xlpm.WinVal,_xlpm.CSVVal&lt;&gt;"",PROPER(_xlpm.CSVVal))),""))</f>
        <v/>
      </c>
      <c r="G748" s="41" t="str" cm="1">
        <f t="array" ref="G748">IF(($Y748+$Z748+$AA748+$AD748)=0,"",IFERROR(_xlfn.LET(_xlpm.CSVVal,IF($Y748=0,"",INDEX(CSV!G$2:G$510,$Y748)),_xlpm.MacVal,IF($Z748=0,"",INDEX(Output_Mac!G$2:G$500,$Z748)),_xlpm.WinVal,IF($AD748=0,"",INDEX(Output_Win!G$2:G$243,$AD748)),_xlpm.MyAuditVal,IF($AA748=0,"",INDEX(My_Audit!F$2:F$456,$AA748)),_xlfn.IFS(_xlpm.MyAuditVal&lt;&gt;"",_xlpm.MyAuditVal,_xlpm.MacVal&lt;&gt;"",_xlpm.MacVal,_xlpm.WinVal&lt;&gt;"",_xlpm.WinVal,_xlpm.CSVVal&lt;&gt;"",_xlpm.CSVVal)),""))</f>
        <v/>
      </c>
      <c r="H748" s="41" t="str" cm="1">
        <f t="array" ref="H748">IF($Z748&gt;0,INDEX(Output_Mac!H$2:H$500,$Z748),IF($AD748&gt;0,INDEX(Output_Win!H$2:H$243,$AD748),IF($AA748&gt;0,_xlfn.LET(_xlpm.MyAuditVal,INDEX(My_Audit!G$2:G$456,$AA748),IF(_xlpm.MyAuditVal=0,"",_xlpm.MyAuditVal)),"")))</f>
        <v/>
      </c>
      <c r="I748" s="41" t="str" cm="1">
        <f t="array" ref="I748">IF(($Y748+$Z748+$AA748+$AD748)=0,"",IFERROR(_xlfn.LET(_xlpm.CSVVal,IF($Y748=0,"",INDEX(CSV!H$2:H$510,$Y748)),_xlpm.MacVal,IF($Z748=0,"",INDEX(Output_Mac!I$2:I$500,$Z748)),_xlpm.WinVal,IF($AD748=0,"",INDEX(Output_Win!I$2:I$243,$AD748)),_xlpm.MyAuditVal,IF($AA748=0,"",INDEX(My_Audit!H$2:H$456,$AA748)),_xlfn.IFS(_xlpm.MyAuditVal&lt;&gt;"",_xlpm.MyAuditVal,_xlpm.MacVal&lt;&gt;"",_xlpm.MacVal,_xlpm.WinVal&lt;&gt;"",_xlpm.WinVal,_xlpm.CSVVal&lt;&gt;"",_xlpm.CSVVal)),""))</f>
        <v/>
      </c>
      <c r="J748" s="41" t="str" cm="1">
        <f t="array" ref="J748">IF(($Y748+$Z748+$AA748+$AD748)=0,"",IFERROR(_xlfn.LET(_xlpm.CSVVal,IF($Y748=0,"",INDEX(CSV!J$2:J$510,$Y748)),_xlpm.MacVal,IF($Z748=0,"",INDEX(Output_Mac!J$2:J$500,$Z748)),_xlpm.WinVal,IF($AD748=0,"",INDEX(Output_Win!J$2:J$243,$AD748)),_xlpm.MyAuditVal,IF($AA748=0,"",INDEX(My_Audit!I$2:I$456,$AA748)),_xlfn.IFS(_xlpm.MyAuditVal&lt;&gt;"",_xlpm.MyAuditVal,_xlpm.MacVal&lt;&gt;"",_xlpm.MacVal,_xlpm.WinVal&lt;&gt;"",_xlpm.WinVal,_xlpm.CSVVal&lt;&gt;"",_xlpm.CSVVal)),""))</f>
        <v/>
      </c>
      <c r="K748" s="41" t="str" cm="1">
        <f t="array" ref="K748">IF(($Y748+$Z748+$AA748+$AD748)=0,"",IFERROR(_xlfn.LET(_xlpm.CSVVal,IF($Y748=0,"",INDEX(CSV!N$2:N$510,$Y748)),_xlpm.MacVal,IF($Z748=0,"",INDEX(Output_Mac!L$2:L$500,$Z748)),_xlpm.WinVal,IF($AD748=0,"",INDEX(Output_Win!L$2:L$243,$AD748)),_xlpm.MyAuditVal,IF($AA748=0,"",INDEX(My_Audit!J$2:J$456,$AA748)),_xlfn.IFS(_xlpm.MyAuditVal&lt;&gt;"",_xlpm.MyAuditVal,_xlpm.MacVal&lt;&gt;"",_xlpm.MacVal,_xlpm.WinVal&lt;&gt;"",_xlpm.WinVal,_xlpm.CSVVal&lt;&gt;"",_xlpm.CSVVal)),""))</f>
        <v/>
      </c>
      <c r="L748" s="41" t="str" cm="1">
        <f t="array" ref="L748">IF(($Y748+$Z748+$AA748+$AD748)=0,"",IFERROR(_xlfn.LET(_xlpm.CSVVal,IF($Y748=0,"",INDEX(CSV!Q$2:Q$510,$Y748)),_xlpm.MacVal,IF($Z748=0,"",INDEX(Output_Mac!M$2:M$500,$Z748)),_xlpm.WinVal,IF($AD748=0,"",INDEX(Output_Win!M$2:M$243,$AD748)),_xlpm.MyAuditVal,IF($AA748=0,"",INDEX(My_Audit!K$2:K$456,$AA748)),_xlfn.IFS(_xlpm.MyAuditVal&lt;&gt;"",_xlpm.MyAuditVal,_xlpm.MacVal&lt;&gt;"",_xlpm.MacVal,_xlpm.WinVal&lt;&gt;"",_xlpm.WinVal,_xlpm.CSVVal&lt;&gt;"",_xlpm.CSVVal)),""))</f>
        <v/>
      </c>
      <c r="M748" s="41" t="str" cm="1">
        <f t="array" ref="M748">IF(($Y748+$Z748+$AA748+$AD748)=0,"",ExpandDiagCodes(_xlfn.TEXTJOIN(", ",TRUE,IF($AA748=0,"",INDEX(My_Audit!N$2:N$456,$AA748)),IF($Z748=0,"",INDEX(Output_Mac!S$2:S$500,$Z748)),IF($AD748=0,"",INDEX(Output_Win!S$2:S$243,$AD748)),IF($Y748=0,"",INDEX(CSV!AE$2:AE$510,$Y748)))))</f>
        <v/>
      </c>
      <c r="N748" s="41" t="str" cm="1">
        <f t="array" ref="N748">IF(($Y748+$Z748+$AA748+$AD748)=0,"",IFERROR(_xlfn.LET(_xlpm.CSVVal,IF($Y748=0,"",INDEX(CSV!AG$2:AG$510,$Y748)),_xlpm.MacVal,IF($Z748=0,"",INDEX(Output_Mac!T$2:T$500,$Z748)),_xlpm.WinVal,IF($AD748=0,"",INDEX(Output_Win!T$2:T$243,$AD748)),_xlpm.MyAuditVal,IF($AA748=0,"",INDEX(My_Audit!O$2:O$456,$AA748)),_xlfn.IFS(_xlpm.MyAuditVal&lt;&gt;"",_xlpm.MyAuditVal,_xlpm.MacVal&lt;&gt;"",_xlpm.MacVal,_xlpm.WinVal&lt;&gt;"",_xlpm.WinVal,_xlpm.CSVVal&lt;&gt;"",_xlpm.CSVVal)),""))</f>
        <v/>
      </c>
      <c r="O748" s="40" t="str" cm="1">
        <f t="array" ref="O748">IF($AB748=0,"",INDEX(My_Audit!P$2:P$456,$AB748))&amp;""</f>
        <v/>
      </c>
      <c r="P748" s="40"/>
      <c r="Q748" s="41" t="str">
        <f>IF(LEFT(N748,4)="Pass","Nist SP 800-88",My_Audit!R748)&amp;""</f>
        <v/>
      </c>
      <c r="R748" s="40"/>
      <c r="S748" s="40"/>
      <c r="T748" s="41" t="str" cm="1">
        <f t="array" ref="T748">IF($AC748=0,"",INDEX(Models!J$2:J$605,$AC748))</f>
        <v/>
      </c>
      <c r="U748" s="40"/>
      <c r="V748" s="40"/>
      <c r="W748" s="79" t="str" cm="1">
        <f t="array" ref="W748">IF(($Z748+$AA748+$AD748)=0,"",ExpandDiagCodes(_xlfn.TEXTJOIN(", ",TRUE,IF($AA748=0,"",INDEX(My_Audit!L$2:L$456,$AA748)),IF($Z748=0,"",INDEX(Output_Mac!AA$2:AA$500,$Z748)),IF($AD748=0,"",INDEX(Output_Win!AA$2:AA$243,$AD748)))))</f>
        <v/>
      </c>
      <c r="Y748" s="80">
        <f>IFERROR(MATCH($A748,CSV!$A$2:$A$510,0),0)</f>
        <v>0</v>
      </c>
      <c r="Z748" s="80">
        <f>IFERROR(MATCH($A748,Output_Mac!$A$2:$A$500,0),0)</f>
        <v>0</v>
      </c>
      <c r="AA748" s="80">
        <f>IFERROR(MATCH($A748,My_Audit!$A$2:$A$456,0),0)</f>
        <v>0</v>
      </c>
      <c r="AB748" s="80">
        <f>IFERROR(MATCH($C748,My_Audit!$B$2:$B$456,0),0)</f>
        <v>0</v>
      </c>
      <c r="AC748" s="80">
        <f>IFERROR(MATCH($E748,Models!$I$2:$I$605,0),0)</f>
        <v>0</v>
      </c>
      <c r="AD748" s="80">
        <f>IFERROR(MATCH($A748,Output_Win!$A$2:$A$243,0),0)</f>
        <v>0</v>
      </c>
    </row>
    <row r="749" spans="1:30">
      <c r="A749" s="40" t="str">
        <f>_xlfn.TEXTJOIN("",TRUE,Input!$A$4,TEXT(ROW(My_Audit!A748)+Input!$A$8-1,"00"))</f>
        <v>W5136</v>
      </c>
      <c r="B749" s="40" t="str">
        <f>_xlfn.TEXTJOIN("-",TRUE,"ITD",Input!$A$2,A749)</f>
        <v>ITD-SHR11749-W5136</v>
      </c>
      <c r="C749" s="41" t="str" cm="1">
        <f t="array" ref="C749">IF(($Y749+$Z749+$AA749+$AD749)=0,"",IFERROR(_xlfn.LET(_xlpm.CSVVal,IF($Y749=0,"",INDEX(CSV!B$2:B$510,$Y749)),_xlpm.MacVal,IF($Z749=0,"",INDEX(Output_Mac!B$2:B$500,$Z749)),_xlpm.WinVal,IF($AD749=0,"",INDEX(Output_Win!B$2:B$243,$AD749)),_xlpm.MyAuditVal,IF($AA749=0,"",INDEX(My_Audit!B$2:B$456,$AA749)),_xlfn.IFS(_xlpm.MyAuditVal&lt;&gt;"",_xlpm.MyAuditVal,_xlpm.MacVal&lt;&gt;"",_xlpm.MacVal,_xlpm.WinVal&lt;&gt;"",_xlpm.WinVal,_xlpm.CSVVal&lt;&gt;"",_xlpm.CSVVal)),""))</f>
        <v/>
      </c>
      <c r="D749" s="41" t="str" cm="1">
        <f t="array" ref="D749">IF(($Y749+$Z749+$AA749+$AD749)=0,"",IFERROR(_xlfn.LET(_xlpm.CSVVal,IF($Y749=0,"",INDEX(CSV!C$2:C$510,$Y749)),_xlpm.MacVal,IF($Z749=0,"",INDEX(Output_Mac!D$2:D$500,$Z749)),_xlpm.WinVal,IF($AD749=0,"",INDEX(Output_Win!D$2:D$243,$AD749)),_xlpm.MyAuditVal,IF($AA749=0,"",INDEX(My_Audit!C$2:C$456,$AA749)),_xlfn.IFS(_xlpm.MyAuditVal&lt;&gt;"",_xlpm.MyAuditVal,_xlpm.MacVal&lt;&gt;"",_xlpm.MacVal,_xlpm.WinVal&lt;&gt;"",_xlpm.WinVal,_xlpm.CSVVal&lt;&gt;"",_xlpm.CSVVal)),""))</f>
        <v/>
      </c>
      <c r="E749" s="41" t="str" cm="1">
        <f t="array" ref="E749">IF(($Y749+$Z749+$AA749+$AD749)=0,"",IFERROR(_xlfn.LET(_xlpm.CSVVal,IF($Y749=0,"",INDEX(CSV!E$2:E$510,$Y749)),_xlpm.MacVal,IF($Z749=0,"",INDEX(Output_Mac!C$2:C$500,$Z749)),_xlpm.WinVal,IF($AD749=0,"",INDEX(Output_Win!C$2:C$243,$AD749)),_xlpm.MyAuditVal,IF($AA749=0,"",INDEX(My_Audit!D$2:D$456,$AA749)),_xlfn.IFS(_xlpm.MyAuditVal&lt;&gt;"",_xlpm.MyAuditVal,_xlpm.MacVal&lt;&gt;"",_xlpm.MacVal,_xlpm.WinVal&lt;&gt;"",_xlpm.WinVal,_xlpm.CSVVal&lt;&gt;"",_xlpm.CSVVal)),""))</f>
        <v/>
      </c>
      <c r="F749" s="41" t="str" cm="1">
        <f t="array" ref="F749">IF(($Y749+$Z749+$AA749+$AD749)=0,"",IFERROR(_xlfn.LET(_xlpm.CSVVal,IF($Y749=0,"",INDEX(CSV!F$2:F$510,$Y749)),_xlpm.MacVal,IF($Z749=0,"",INDEX(Output_Mac!E$2:E$500,$Z749)),_xlpm.WinVal,IF($AD749=0,"",INDEX(Output_Win!E$2:E$243,$AD749)),_xlpm.MyAuditVal,IF($AA749=0,"",INDEX(My_Audit!E$2:E$456,$AA749)),_xlfn.IFS(_xlpm.MyAuditVal&lt;&gt;"",_xlpm.MyAuditVal,_xlpm.MacVal&lt;&gt;"",_xlpm.MacVal,_xlpm.WinVal&lt;&gt;"",_xlpm.WinVal,_xlpm.CSVVal&lt;&gt;"",PROPER(_xlpm.CSVVal))),""))</f>
        <v/>
      </c>
      <c r="G749" s="41" t="str" cm="1">
        <f t="array" ref="G749">IF(($Y749+$Z749+$AA749+$AD749)=0,"",IFERROR(_xlfn.LET(_xlpm.CSVVal,IF($Y749=0,"",INDEX(CSV!G$2:G$510,$Y749)),_xlpm.MacVal,IF($Z749=0,"",INDEX(Output_Mac!G$2:G$500,$Z749)),_xlpm.WinVal,IF($AD749=0,"",INDEX(Output_Win!G$2:G$243,$AD749)),_xlpm.MyAuditVal,IF($AA749=0,"",INDEX(My_Audit!F$2:F$456,$AA749)),_xlfn.IFS(_xlpm.MyAuditVal&lt;&gt;"",_xlpm.MyAuditVal,_xlpm.MacVal&lt;&gt;"",_xlpm.MacVal,_xlpm.WinVal&lt;&gt;"",_xlpm.WinVal,_xlpm.CSVVal&lt;&gt;"",_xlpm.CSVVal)),""))</f>
        <v/>
      </c>
      <c r="H749" s="41" t="str" cm="1">
        <f t="array" ref="H749">IF($Z749&gt;0,INDEX(Output_Mac!H$2:H$500,$Z749),IF($AD749&gt;0,INDEX(Output_Win!H$2:H$243,$AD749),IF($AA749&gt;0,_xlfn.LET(_xlpm.MyAuditVal,INDEX(My_Audit!G$2:G$456,$AA749),IF(_xlpm.MyAuditVal=0,"",_xlpm.MyAuditVal)),"")))</f>
        <v/>
      </c>
      <c r="I749" s="41" t="str" cm="1">
        <f t="array" ref="I749">IF(($Y749+$Z749+$AA749+$AD749)=0,"",IFERROR(_xlfn.LET(_xlpm.CSVVal,IF($Y749=0,"",INDEX(CSV!H$2:H$510,$Y749)),_xlpm.MacVal,IF($Z749=0,"",INDEX(Output_Mac!I$2:I$500,$Z749)),_xlpm.WinVal,IF($AD749=0,"",INDEX(Output_Win!I$2:I$243,$AD749)),_xlpm.MyAuditVal,IF($AA749=0,"",INDEX(My_Audit!H$2:H$456,$AA749)),_xlfn.IFS(_xlpm.MyAuditVal&lt;&gt;"",_xlpm.MyAuditVal,_xlpm.MacVal&lt;&gt;"",_xlpm.MacVal,_xlpm.WinVal&lt;&gt;"",_xlpm.WinVal,_xlpm.CSVVal&lt;&gt;"",_xlpm.CSVVal)),""))</f>
        <v/>
      </c>
      <c r="J749" s="41" t="str" cm="1">
        <f t="array" ref="J749">IF(($Y749+$Z749+$AA749+$AD749)=0,"",IFERROR(_xlfn.LET(_xlpm.CSVVal,IF($Y749=0,"",INDEX(CSV!J$2:J$510,$Y749)),_xlpm.MacVal,IF($Z749=0,"",INDEX(Output_Mac!J$2:J$500,$Z749)),_xlpm.WinVal,IF($AD749=0,"",INDEX(Output_Win!J$2:J$243,$AD749)),_xlpm.MyAuditVal,IF($AA749=0,"",INDEX(My_Audit!I$2:I$456,$AA749)),_xlfn.IFS(_xlpm.MyAuditVal&lt;&gt;"",_xlpm.MyAuditVal,_xlpm.MacVal&lt;&gt;"",_xlpm.MacVal,_xlpm.WinVal&lt;&gt;"",_xlpm.WinVal,_xlpm.CSVVal&lt;&gt;"",_xlpm.CSVVal)),""))</f>
        <v/>
      </c>
      <c r="K749" s="41" t="str" cm="1">
        <f t="array" ref="K749">IF(($Y749+$Z749+$AA749+$AD749)=0,"",IFERROR(_xlfn.LET(_xlpm.CSVVal,IF($Y749=0,"",INDEX(CSV!N$2:N$510,$Y749)),_xlpm.MacVal,IF($Z749=0,"",INDEX(Output_Mac!L$2:L$500,$Z749)),_xlpm.WinVal,IF($AD749=0,"",INDEX(Output_Win!L$2:L$243,$AD749)),_xlpm.MyAuditVal,IF($AA749=0,"",INDEX(My_Audit!J$2:J$456,$AA749)),_xlfn.IFS(_xlpm.MyAuditVal&lt;&gt;"",_xlpm.MyAuditVal,_xlpm.MacVal&lt;&gt;"",_xlpm.MacVal,_xlpm.WinVal&lt;&gt;"",_xlpm.WinVal,_xlpm.CSVVal&lt;&gt;"",_xlpm.CSVVal)),""))</f>
        <v/>
      </c>
      <c r="L749" s="41" t="str" cm="1">
        <f t="array" ref="L749">IF(($Y749+$Z749+$AA749+$AD749)=0,"",IFERROR(_xlfn.LET(_xlpm.CSVVal,IF($Y749=0,"",INDEX(CSV!Q$2:Q$510,$Y749)),_xlpm.MacVal,IF($Z749=0,"",INDEX(Output_Mac!M$2:M$500,$Z749)),_xlpm.WinVal,IF($AD749=0,"",INDEX(Output_Win!M$2:M$243,$AD749)),_xlpm.MyAuditVal,IF($AA749=0,"",INDEX(My_Audit!K$2:K$456,$AA749)),_xlfn.IFS(_xlpm.MyAuditVal&lt;&gt;"",_xlpm.MyAuditVal,_xlpm.MacVal&lt;&gt;"",_xlpm.MacVal,_xlpm.WinVal&lt;&gt;"",_xlpm.WinVal,_xlpm.CSVVal&lt;&gt;"",_xlpm.CSVVal)),""))</f>
        <v/>
      </c>
      <c r="M749" s="41" t="str" cm="1">
        <f t="array" ref="M749">IF(($Y749+$Z749+$AA749+$AD749)=0,"",ExpandDiagCodes(_xlfn.TEXTJOIN(", ",TRUE,IF($AA749=0,"",INDEX(My_Audit!N$2:N$456,$AA749)),IF($Z749=0,"",INDEX(Output_Mac!S$2:S$500,$Z749)),IF($AD749=0,"",INDEX(Output_Win!S$2:S$243,$AD749)),IF($Y749=0,"",INDEX(CSV!AE$2:AE$510,$Y749)))))</f>
        <v/>
      </c>
      <c r="N749" s="41" t="str" cm="1">
        <f t="array" ref="N749">IF(($Y749+$Z749+$AA749+$AD749)=0,"",IFERROR(_xlfn.LET(_xlpm.CSVVal,IF($Y749=0,"",INDEX(CSV!AG$2:AG$510,$Y749)),_xlpm.MacVal,IF($Z749=0,"",INDEX(Output_Mac!T$2:T$500,$Z749)),_xlpm.WinVal,IF($AD749=0,"",INDEX(Output_Win!T$2:T$243,$AD749)),_xlpm.MyAuditVal,IF($AA749=0,"",INDEX(My_Audit!O$2:O$456,$AA749)),_xlfn.IFS(_xlpm.MyAuditVal&lt;&gt;"",_xlpm.MyAuditVal,_xlpm.MacVal&lt;&gt;"",_xlpm.MacVal,_xlpm.WinVal&lt;&gt;"",_xlpm.WinVal,_xlpm.CSVVal&lt;&gt;"",_xlpm.CSVVal)),""))</f>
        <v/>
      </c>
      <c r="O749" s="40" t="str" cm="1">
        <f t="array" ref="O749">IF($AB749=0,"",INDEX(My_Audit!P$2:P$456,$AB749))&amp;""</f>
        <v/>
      </c>
      <c r="P749" s="40"/>
      <c r="Q749" s="41" t="str">
        <f>IF(LEFT(N749,4)="Pass","Nist SP 800-88",My_Audit!R749)&amp;""</f>
        <v/>
      </c>
      <c r="R749" s="40"/>
      <c r="S749" s="40"/>
      <c r="T749" s="41" t="str" cm="1">
        <f t="array" ref="T749">IF($AC749=0,"",INDEX(Models!J$2:J$605,$AC749))</f>
        <v/>
      </c>
      <c r="U749" s="40"/>
      <c r="V749" s="40"/>
      <c r="W749" s="79" t="str" cm="1">
        <f t="array" ref="W749">IF(($Z749+$AA749+$AD749)=0,"",ExpandDiagCodes(_xlfn.TEXTJOIN(", ",TRUE,IF($AA749=0,"",INDEX(My_Audit!L$2:L$456,$AA749)),IF($Z749=0,"",INDEX(Output_Mac!AA$2:AA$500,$Z749)),IF($AD749=0,"",INDEX(Output_Win!AA$2:AA$243,$AD749)))))</f>
        <v/>
      </c>
      <c r="Y749" s="80">
        <f>IFERROR(MATCH($A749,CSV!$A$2:$A$510,0),0)</f>
        <v>0</v>
      </c>
      <c r="Z749" s="80">
        <f>IFERROR(MATCH($A749,Output_Mac!$A$2:$A$500,0),0)</f>
        <v>0</v>
      </c>
      <c r="AA749" s="80">
        <f>IFERROR(MATCH($A749,My_Audit!$A$2:$A$456,0),0)</f>
        <v>0</v>
      </c>
      <c r="AB749" s="80">
        <f>IFERROR(MATCH($C749,My_Audit!$B$2:$B$456,0),0)</f>
        <v>0</v>
      </c>
      <c r="AC749" s="80">
        <f>IFERROR(MATCH($E749,Models!$I$2:$I$605,0),0)</f>
        <v>0</v>
      </c>
      <c r="AD749" s="80">
        <f>IFERROR(MATCH($A749,Output_Win!$A$2:$A$243,0),0)</f>
        <v>0</v>
      </c>
    </row>
    <row r="750" spans="1:30">
      <c r="A750" s="40" t="str">
        <f>_xlfn.TEXTJOIN("",TRUE,Input!$A$4,TEXT(ROW(My_Audit!A749)+Input!$A$8-1,"00"))</f>
        <v>W5137</v>
      </c>
      <c r="B750" s="40" t="str">
        <f>_xlfn.TEXTJOIN("-",TRUE,"ITD",Input!$A$2,A750)</f>
        <v>ITD-SHR11749-W5137</v>
      </c>
      <c r="C750" s="41" t="str" cm="1">
        <f t="array" ref="C750">IF(($Y750+$Z750+$AA750+$AD750)=0,"",IFERROR(_xlfn.LET(_xlpm.CSVVal,IF($Y750=0,"",INDEX(CSV!B$2:B$510,$Y750)),_xlpm.MacVal,IF($Z750=0,"",INDEX(Output_Mac!B$2:B$500,$Z750)),_xlpm.WinVal,IF($AD750=0,"",INDEX(Output_Win!B$2:B$243,$AD750)),_xlpm.MyAuditVal,IF($AA750=0,"",INDEX(My_Audit!B$2:B$456,$AA750)),_xlfn.IFS(_xlpm.MyAuditVal&lt;&gt;"",_xlpm.MyAuditVal,_xlpm.MacVal&lt;&gt;"",_xlpm.MacVal,_xlpm.WinVal&lt;&gt;"",_xlpm.WinVal,_xlpm.CSVVal&lt;&gt;"",_xlpm.CSVVal)),""))</f>
        <v/>
      </c>
      <c r="D750" s="41" t="str" cm="1">
        <f t="array" ref="D750">IF(($Y750+$Z750+$AA750+$AD750)=0,"",IFERROR(_xlfn.LET(_xlpm.CSVVal,IF($Y750=0,"",INDEX(CSV!C$2:C$510,$Y750)),_xlpm.MacVal,IF($Z750=0,"",INDEX(Output_Mac!D$2:D$500,$Z750)),_xlpm.WinVal,IF($AD750=0,"",INDEX(Output_Win!D$2:D$243,$AD750)),_xlpm.MyAuditVal,IF($AA750=0,"",INDEX(My_Audit!C$2:C$456,$AA750)),_xlfn.IFS(_xlpm.MyAuditVal&lt;&gt;"",_xlpm.MyAuditVal,_xlpm.MacVal&lt;&gt;"",_xlpm.MacVal,_xlpm.WinVal&lt;&gt;"",_xlpm.WinVal,_xlpm.CSVVal&lt;&gt;"",_xlpm.CSVVal)),""))</f>
        <v/>
      </c>
      <c r="E750" s="41" t="str" cm="1">
        <f t="array" ref="E750">IF(($Y750+$Z750+$AA750+$AD750)=0,"",IFERROR(_xlfn.LET(_xlpm.CSVVal,IF($Y750=0,"",INDEX(CSV!E$2:E$510,$Y750)),_xlpm.MacVal,IF($Z750=0,"",INDEX(Output_Mac!C$2:C$500,$Z750)),_xlpm.WinVal,IF($AD750=0,"",INDEX(Output_Win!C$2:C$243,$AD750)),_xlpm.MyAuditVal,IF($AA750=0,"",INDEX(My_Audit!D$2:D$456,$AA750)),_xlfn.IFS(_xlpm.MyAuditVal&lt;&gt;"",_xlpm.MyAuditVal,_xlpm.MacVal&lt;&gt;"",_xlpm.MacVal,_xlpm.WinVal&lt;&gt;"",_xlpm.WinVal,_xlpm.CSVVal&lt;&gt;"",_xlpm.CSVVal)),""))</f>
        <v/>
      </c>
      <c r="F750" s="41" t="str" cm="1">
        <f t="array" ref="F750">IF(($Y750+$Z750+$AA750+$AD750)=0,"",IFERROR(_xlfn.LET(_xlpm.CSVVal,IF($Y750=0,"",INDEX(CSV!F$2:F$510,$Y750)),_xlpm.MacVal,IF($Z750=0,"",INDEX(Output_Mac!E$2:E$500,$Z750)),_xlpm.WinVal,IF($AD750=0,"",INDEX(Output_Win!E$2:E$243,$AD750)),_xlpm.MyAuditVal,IF($AA750=0,"",INDEX(My_Audit!E$2:E$456,$AA750)),_xlfn.IFS(_xlpm.MyAuditVal&lt;&gt;"",_xlpm.MyAuditVal,_xlpm.MacVal&lt;&gt;"",_xlpm.MacVal,_xlpm.WinVal&lt;&gt;"",_xlpm.WinVal,_xlpm.CSVVal&lt;&gt;"",PROPER(_xlpm.CSVVal))),""))</f>
        <v/>
      </c>
      <c r="G750" s="41" t="str" cm="1">
        <f t="array" ref="G750">IF(($Y750+$Z750+$AA750+$AD750)=0,"",IFERROR(_xlfn.LET(_xlpm.CSVVal,IF($Y750=0,"",INDEX(CSV!G$2:G$510,$Y750)),_xlpm.MacVal,IF($Z750=0,"",INDEX(Output_Mac!G$2:G$500,$Z750)),_xlpm.WinVal,IF($AD750=0,"",INDEX(Output_Win!G$2:G$243,$AD750)),_xlpm.MyAuditVal,IF($AA750=0,"",INDEX(My_Audit!F$2:F$456,$AA750)),_xlfn.IFS(_xlpm.MyAuditVal&lt;&gt;"",_xlpm.MyAuditVal,_xlpm.MacVal&lt;&gt;"",_xlpm.MacVal,_xlpm.WinVal&lt;&gt;"",_xlpm.WinVal,_xlpm.CSVVal&lt;&gt;"",_xlpm.CSVVal)),""))</f>
        <v/>
      </c>
      <c r="H750" s="41" t="str" cm="1">
        <f t="array" ref="H750">IF($Z750&gt;0,INDEX(Output_Mac!H$2:H$500,$Z750),IF($AD750&gt;0,INDEX(Output_Win!H$2:H$243,$AD750),IF($AA750&gt;0,_xlfn.LET(_xlpm.MyAuditVal,INDEX(My_Audit!G$2:G$456,$AA750),IF(_xlpm.MyAuditVal=0,"",_xlpm.MyAuditVal)),"")))</f>
        <v/>
      </c>
      <c r="I750" s="41" t="str" cm="1">
        <f t="array" ref="I750">IF(($Y750+$Z750+$AA750+$AD750)=0,"",IFERROR(_xlfn.LET(_xlpm.CSVVal,IF($Y750=0,"",INDEX(CSV!H$2:H$510,$Y750)),_xlpm.MacVal,IF($Z750=0,"",INDEX(Output_Mac!I$2:I$500,$Z750)),_xlpm.WinVal,IF($AD750=0,"",INDEX(Output_Win!I$2:I$243,$AD750)),_xlpm.MyAuditVal,IF($AA750=0,"",INDEX(My_Audit!H$2:H$456,$AA750)),_xlfn.IFS(_xlpm.MyAuditVal&lt;&gt;"",_xlpm.MyAuditVal,_xlpm.MacVal&lt;&gt;"",_xlpm.MacVal,_xlpm.WinVal&lt;&gt;"",_xlpm.WinVal,_xlpm.CSVVal&lt;&gt;"",_xlpm.CSVVal)),""))</f>
        <v/>
      </c>
      <c r="J750" s="41" t="str" cm="1">
        <f t="array" ref="J750">IF(($Y750+$Z750+$AA750+$AD750)=0,"",IFERROR(_xlfn.LET(_xlpm.CSVVal,IF($Y750=0,"",INDEX(CSV!J$2:J$510,$Y750)),_xlpm.MacVal,IF($Z750=0,"",INDEX(Output_Mac!J$2:J$500,$Z750)),_xlpm.WinVal,IF($AD750=0,"",INDEX(Output_Win!J$2:J$243,$AD750)),_xlpm.MyAuditVal,IF($AA750=0,"",INDEX(My_Audit!I$2:I$456,$AA750)),_xlfn.IFS(_xlpm.MyAuditVal&lt;&gt;"",_xlpm.MyAuditVal,_xlpm.MacVal&lt;&gt;"",_xlpm.MacVal,_xlpm.WinVal&lt;&gt;"",_xlpm.WinVal,_xlpm.CSVVal&lt;&gt;"",_xlpm.CSVVal)),""))</f>
        <v/>
      </c>
      <c r="K750" s="41" t="str" cm="1">
        <f t="array" ref="K750">IF(($Y750+$Z750+$AA750+$AD750)=0,"",IFERROR(_xlfn.LET(_xlpm.CSVVal,IF($Y750=0,"",INDEX(CSV!N$2:N$510,$Y750)),_xlpm.MacVal,IF($Z750=0,"",INDEX(Output_Mac!L$2:L$500,$Z750)),_xlpm.WinVal,IF($AD750=0,"",INDEX(Output_Win!L$2:L$243,$AD750)),_xlpm.MyAuditVal,IF($AA750=0,"",INDEX(My_Audit!J$2:J$456,$AA750)),_xlfn.IFS(_xlpm.MyAuditVal&lt;&gt;"",_xlpm.MyAuditVal,_xlpm.MacVal&lt;&gt;"",_xlpm.MacVal,_xlpm.WinVal&lt;&gt;"",_xlpm.WinVal,_xlpm.CSVVal&lt;&gt;"",_xlpm.CSVVal)),""))</f>
        <v/>
      </c>
      <c r="L750" s="41" t="str" cm="1">
        <f t="array" ref="L750">IF(($Y750+$Z750+$AA750+$AD750)=0,"",IFERROR(_xlfn.LET(_xlpm.CSVVal,IF($Y750=0,"",INDEX(CSV!Q$2:Q$510,$Y750)),_xlpm.MacVal,IF($Z750=0,"",INDEX(Output_Mac!M$2:M$500,$Z750)),_xlpm.WinVal,IF($AD750=0,"",INDEX(Output_Win!M$2:M$243,$AD750)),_xlpm.MyAuditVal,IF($AA750=0,"",INDEX(My_Audit!K$2:K$456,$AA750)),_xlfn.IFS(_xlpm.MyAuditVal&lt;&gt;"",_xlpm.MyAuditVal,_xlpm.MacVal&lt;&gt;"",_xlpm.MacVal,_xlpm.WinVal&lt;&gt;"",_xlpm.WinVal,_xlpm.CSVVal&lt;&gt;"",_xlpm.CSVVal)),""))</f>
        <v/>
      </c>
      <c r="M750" s="41" t="str" cm="1">
        <f t="array" ref="M750">IF(($Y750+$Z750+$AA750+$AD750)=0,"",ExpandDiagCodes(_xlfn.TEXTJOIN(", ",TRUE,IF($AA750=0,"",INDEX(My_Audit!N$2:N$456,$AA750)),IF($Z750=0,"",INDEX(Output_Mac!S$2:S$500,$Z750)),IF($AD750=0,"",INDEX(Output_Win!S$2:S$243,$AD750)),IF($Y750=0,"",INDEX(CSV!AE$2:AE$510,$Y750)))))</f>
        <v/>
      </c>
      <c r="N750" s="41" t="str" cm="1">
        <f t="array" ref="N750">IF(($Y750+$Z750+$AA750+$AD750)=0,"",IFERROR(_xlfn.LET(_xlpm.CSVVal,IF($Y750=0,"",INDEX(CSV!AG$2:AG$510,$Y750)),_xlpm.MacVal,IF($Z750=0,"",INDEX(Output_Mac!T$2:T$500,$Z750)),_xlpm.WinVal,IF($AD750=0,"",INDEX(Output_Win!T$2:T$243,$AD750)),_xlpm.MyAuditVal,IF($AA750=0,"",INDEX(My_Audit!O$2:O$456,$AA750)),_xlfn.IFS(_xlpm.MyAuditVal&lt;&gt;"",_xlpm.MyAuditVal,_xlpm.MacVal&lt;&gt;"",_xlpm.MacVal,_xlpm.WinVal&lt;&gt;"",_xlpm.WinVal,_xlpm.CSVVal&lt;&gt;"",_xlpm.CSVVal)),""))</f>
        <v/>
      </c>
      <c r="O750" s="40" t="str" cm="1">
        <f t="array" ref="O750">IF($AB750=0,"",INDEX(My_Audit!P$2:P$456,$AB750))&amp;""</f>
        <v/>
      </c>
      <c r="P750" s="40"/>
      <c r="Q750" s="41" t="str">
        <f>IF(LEFT(N750,4)="Pass","Nist SP 800-88",My_Audit!R750)&amp;""</f>
        <v/>
      </c>
      <c r="R750" s="40"/>
      <c r="S750" s="40"/>
      <c r="T750" s="41" t="str" cm="1">
        <f t="array" ref="T750">IF($AC750=0,"",INDEX(Models!J$2:J$605,$AC750))</f>
        <v/>
      </c>
      <c r="U750" s="40"/>
      <c r="V750" s="40"/>
      <c r="W750" s="79" t="str" cm="1">
        <f t="array" ref="W750">IF(($Z750+$AA750+$AD750)=0,"",ExpandDiagCodes(_xlfn.TEXTJOIN(", ",TRUE,IF($AA750=0,"",INDEX(My_Audit!L$2:L$456,$AA750)),IF($Z750=0,"",INDEX(Output_Mac!AA$2:AA$500,$Z750)),IF($AD750=0,"",INDEX(Output_Win!AA$2:AA$243,$AD750)))))</f>
        <v/>
      </c>
      <c r="Y750" s="80">
        <f>IFERROR(MATCH($A750,CSV!$A$2:$A$510,0),0)</f>
        <v>0</v>
      </c>
      <c r="Z750" s="80">
        <f>IFERROR(MATCH($A750,Output_Mac!$A$2:$A$500,0),0)</f>
        <v>0</v>
      </c>
      <c r="AA750" s="80">
        <f>IFERROR(MATCH($A750,My_Audit!$A$2:$A$456,0),0)</f>
        <v>0</v>
      </c>
      <c r="AB750" s="80">
        <f>IFERROR(MATCH($C750,My_Audit!$B$2:$B$456,0),0)</f>
        <v>0</v>
      </c>
      <c r="AC750" s="80">
        <f>IFERROR(MATCH($E750,Models!$I$2:$I$605,0),0)</f>
        <v>0</v>
      </c>
      <c r="AD750" s="80">
        <f>IFERROR(MATCH($A750,Output_Win!$A$2:$A$243,0),0)</f>
        <v>0</v>
      </c>
    </row>
    <row r="751" spans="1:30">
      <c r="A751" s="40" t="str">
        <f>_xlfn.TEXTJOIN("",TRUE,Input!$A$4,TEXT(ROW(My_Audit!A750)+Input!$A$8-1,"00"))</f>
        <v>W5138</v>
      </c>
      <c r="B751" s="40" t="str">
        <f>_xlfn.TEXTJOIN("-",TRUE,"ITD",Input!$A$2,A751)</f>
        <v>ITD-SHR11749-W5138</v>
      </c>
      <c r="C751" s="41" t="str" cm="1">
        <f t="array" ref="C751">IF(($Y751+$Z751+$AA751+$AD751)=0,"",IFERROR(_xlfn.LET(_xlpm.CSVVal,IF($Y751=0,"",INDEX(CSV!B$2:B$510,$Y751)),_xlpm.MacVal,IF($Z751=0,"",INDEX(Output_Mac!B$2:B$500,$Z751)),_xlpm.WinVal,IF($AD751=0,"",INDEX(Output_Win!B$2:B$243,$AD751)),_xlpm.MyAuditVal,IF($AA751=0,"",INDEX(My_Audit!B$2:B$456,$AA751)),_xlfn.IFS(_xlpm.MyAuditVal&lt;&gt;"",_xlpm.MyAuditVal,_xlpm.MacVal&lt;&gt;"",_xlpm.MacVal,_xlpm.WinVal&lt;&gt;"",_xlpm.WinVal,_xlpm.CSVVal&lt;&gt;"",_xlpm.CSVVal)),""))</f>
        <v/>
      </c>
      <c r="D751" s="41" t="str" cm="1">
        <f t="array" ref="D751">IF(($Y751+$Z751+$AA751+$AD751)=0,"",IFERROR(_xlfn.LET(_xlpm.CSVVal,IF($Y751=0,"",INDEX(CSV!C$2:C$510,$Y751)),_xlpm.MacVal,IF($Z751=0,"",INDEX(Output_Mac!D$2:D$500,$Z751)),_xlpm.WinVal,IF($AD751=0,"",INDEX(Output_Win!D$2:D$243,$AD751)),_xlpm.MyAuditVal,IF($AA751=0,"",INDEX(My_Audit!C$2:C$456,$AA751)),_xlfn.IFS(_xlpm.MyAuditVal&lt;&gt;"",_xlpm.MyAuditVal,_xlpm.MacVal&lt;&gt;"",_xlpm.MacVal,_xlpm.WinVal&lt;&gt;"",_xlpm.WinVal,_xlpm.CSVVal&lt;&gt;"",_xlpm.CSVVal)),""))</f>
        <v/>
      </c>
      <c r="E751" s="41" t="str" cm="1">
        <f t="array" ref="E751">IF(($Y751+$Z751+$AA751+$AD751)=0,"",IFERROR(_xlfn.LET(_xlpm.CSVVal,IF($Y751=0,"",INDEX(CSV!E$2:E$510,$Y751)),_xlpm.MacVal,IF($Z751=0,"",INDEX(Output_Mac!C$2:C$500,$Z751)),_xlpm.WinVal,IF($AD751=0,"",INDEX(Output_Win!C$2:C$243,$AD751)),_xlpm.MyAuditVal,IF($AA751=0,"",INDEX(My_Audit!D$2:D$456,$AA751)),_xlfn.IFS(_xlpm.MyAuditVal&lt;&gt;"",_xlpm.MyAuditVal,_xlpm.MacVal&lt;&gt;"",_xlpm.MacVal,_xlpm.WinVal&lt;&gt;"",_xlpm.WinVal,_xlpm.CSVVal&lt;&gt;"",_xlpm.CSVVal)),""))</f>
        <v/>
      </c>
      <c r="F751" s="41" t="str" cm="1">
        <f t="array" ref="F751">IF(($Y751+$Z751+$AA751+$AD751)=0,"",IFERROR(_xlfn.LET(_xlpm.CSVVal,IF($Y751=0,"",INDEX(CSV!F$2:F$510,$Y751)),_xlpm.MacVal,IF($Z751=0,"",INDEX(Output_Mac!E$2:E$500,$Z751)),_xlpm.WinVal,IF($AD751=0,"",INDEX(Output_Win!E$2:E$243,$AD751)),_xlpm.MyAuditVal,IF($AA751=0,"",INDEX(My_Audit!E$2:E$456,$AA751)),_xlfn.IFS(_xlpm.MyAuditVal&lt;&gt;"",_xlpm.MyAuditVal,_xlpm.MacVal&lt;&gt;"",_xlpm.MacVal,_xlpm.WinVal&lt;&gt;"",_xlpm.WinVal,_xlpm.CSVVal&lt;&gt;"",PROPER(_xlpm.CSVVal))),""))</f>
        <v/>
      </c>
      <c r="G751" s="41" t="str" cm="1">
        <f t="array" ref="G751">IF(($Y751+$Z751+$AA751+$AD751)=0,"",IFERROR(_xlfn.LET(_xlpm.CSVVal,IF($Y751=0,"",INDEX(CSV!G$2:G$510,$Y751)),_xlpm.MacVal,IF($Z751=0,"",INDEX(Output_Mac!G$2:G$500,$Z751)),_xlpm.WinVal,IF($AD751=0,"",INDEX(Output_Win!G$2:G$243,$AD751)),_xlpm.MyAuditVal,IF($AA751=0,"",INDEX(My_Audit!F$2:F$456,$AA751)),_xlfn.IFS(_xlpm.MyAuditVal&lt;&gt;"",_xlpm.MyAuditVal,_xlpm.MacVal&lt;&gt;"",_xlpm.MacVal,_xlpm.WinVal&lt;&gt;"",_xlpm.WinVal,_xlpm.CSVVal&lt;&gt;"",_xlpm.CSVVal)),""))</f>
        <v/>
      </c>
      <c r="H751" s="41" t="str" cm="1">
        <f t="array" ref="H751">IF($Z751&gt;0,INDEX(Output_Mac!H$2:H$500,$Z751),IF($AD751&gt;0,INDEX(Output_Win!H$2:H$243,$AD751),IF($AA751&gt;0,_xlfn.LET(_xlpm.MyAuditVal,INDEX(My_Audit!G$2:G$456,$AA751),IF(_xlpm.MyAuditVal=0,"",_xlpm.MyAuditVal)),"")))</f>
        <v/>
      </c>
      <c r="I751" s="41" t="str" cm="1">
        <f t="array" ref="I751">IF(($Y751+$Z751+$AA751+$AD751)=0,"",IFERROR(_xlfn.LET(_xlpm.CSVVal,IF($Y751=0,"",INDEX(CSV!H$2:H$510,$Y751)),_xlpm.MacVal,IF($Z751=0,"",INDEX(Output_Mac!I$2:I$500,$Z751)),_xlpm.WinVal,IF($AD751=0,"",INDEX(Output_Win!I$2:I$243,$AD751)),_xlpm.MyAuditVal,IF($AA751=0,"",INDEX(My_Audit!H$2:H$456,$AA751)),_xlfn.IFS(_xlpm.MyAuditVal&lt;&gt;"",_xlpm.MyAuditVal,_xlpm.MacVal&lt;&gt;"",_xlpm.MacVal,_xlpm.WinVal&lt;&gt;"",_xlpm.WinVal,_xlpm.CSVVal&lt;&gt;"",_xlpm.CSVVal)),""))</f>
        <v/>
      </c>
      <c r="J751" s="41" t="str" cm="1">
        <f t="array" ref="J751">IF(($Y751+$Z751+$AA751+$AD751)=0,"",IFERROR(_xlfn.LET(_xlpm.CSVVal,IF($Y751=0,"",INDEX(CSV!J$2:J$510,$Y751)),_xlpm.MacVal,IF($Z751=0,"",INDEX(Output_Mac!J$2:J$500,$Z751)),_xlpm.WinVal,IF($AD751=0,"",INDEX(Output_Win!J$2:J$243,$AD751)),_xlpm.MyAuditVal,IF($AA751=0,"",INDEX(My_Audit!I$2:I$456,$AA751)),_xlfn.IFS(_xlpm.MyAuditVal&lt;&gt;"",_xlpm.MyAuditVal,_xlpm.MacVal&lt;&gt;"",_xlpm.MacVal,_xlpm.WinVal&lt;&gt;"",_xlpm.WinVal,_xlpm.CSVVal&lt;&gt;"",_xlpm.CSVVal)),""))</f>
        <v/>
      </c>
      <c r="K751" s="41" t="str" cm="1">
        <f t="array" ref="K751">IF(($Y751+$Z751+$AA751+$AD751)=0,"",IFERROR(_xlfn.LET(_xlpm.CSVVal,IF($Y751=0,"",INDEX(CSV!N$2:N$510,$Y751)),_xlpm.MacVal,IF($Z751=0,"",INDEX(Output_Mac!L$2:L$500,$Z751)),_xlpm.WinVal,IF($AD751=0,"",INDEX(Output_Win!L$2:L$243,$AD751)),_xlpm.MyAuditVal,IF($AA751=0,"",INDEX(My_Audit!J$2:J$456,$AA751)),_xlfn.IFS(_xlpm.MyAuditVal&lt;&gt;"",_xlpm.MyAuditVal,_xlpm.MacVal&lt;&gt;"",_xlpm.MacVal,_xlpm.WinVal&lt;&gt;"",_xlpm.WinVal,_xlpm.CSVVal&lt;&gt;"",_xlpm.CSVVal)),""))</f>
        <v/>
      </c>
      <c r="L751" s="41" t="str" cm="1">
        <f t="array" ref="L751">IF(($Y751+$Z751+$AA751+$AD751)=0,"",IFERROR(_xlfn.LET(_xlpm.CSVVal,IF($Y751=0,"",INDEX(CSV!Q$2:Q$510,$Y751)),_xlpm.MacVal,IF($Z751=0,"",INDEX(Output_Mac!M$2:M$500,$Z751)),_xlpm.WinVal,IF($AD751=0,"",INDEX(Output_Win!M$2:M$243,$AD751)),_xlpm.MyAuditVal,IF($AA751=0,"",INDEX(My_Audit!K$2:K$456,$AA751)),_xlfn.IFS(_xlpm.MyAuditVal&lt;&gt;"",_xlpm.MyAuditVal,_xlpm.MacVal&lt;&gt;"",_xlpm.MacVal,_xlpm.WinVal&lt;&gt;"",_xlpm.WinVal,_xlpm.CSVVal&lt;&gt;"",_xlpm.CSVVal)),""))</f>
        <v/>
      </c>
      <c r="M751" s="41" t="str" cm="1">
        <f t="array" ref="M751">IF(($Y751+$Z751+$AA751+$AD751)=0,"",ExpandDiagCodes(_xlfn.TEXTJOIN(", ",TRUE,IF($AA751=0,"",INDEX(My_Audit!N$2:N$456,$AA751)),IF($Z751=0,"",INDEX(Output_Mac!S$2:S$500,$Z751)),IF($AD751=0,"",INDEX(Output_Win!S$2:S$243,$AD751)),IF($Y751=0,"",INDEX(CSV!AE$2:AE$510,$Y751)))))</f>
        <v/>
      </c>
      <c r="N751" s="41" t="str" cm="1">
        <f t="array" ref="N751">IF(($Y751+$Z751+$AA751+$AD751)=0,"",IFERROR(_xlfn.LET(_xlpm.CSVVal,IF($Y751=0,"",INDEX(CSV!AG$2:AG$510,$Y751)),_xlpm.MacVal,IF($Z751=0,"",INDEX(Output_Mac!T$2:T$500,$Z751)),_xlpm.WinVal,IF($AD751=0,"",INDEX(Output_Win!T$2:T$243,$AD751)),_xlpm.MyAuditVal,IF($AA751=0,"",INDEX(My_Audit!O$2:O$456,$AA751)),_xlfn.IFS(_xlpm.MyAuditVal&lt;&gt;"",_xlpm.MyAuditVal,_xlpm.MacVal&lt;&gt;"",_xlpm.MacVal,_xlpm.WinVal&lt;&gt;"",_xlpm.WinVal,_xlpm.CSVVal&lt;&gt;"",_xlpm.CSVVal)),""))</f>
        <v/>
      </c>
      <c r="O751" s="40" t="str" cm="1">
        <f t="array" ref="O751">IF($AB751=0,"",INDEX(My_Audit!P$2:P$456,$AB751))&amp;""</f>
        <v/>
      </c>
      <c r="P751" s="40"/>
      <c r="Q751" s="41" t="str">
        <f>IF(LEFT(N751,4)="Pass","Nist SP 800-88",My_Audit!R751)&amp;""</f>
        <v/>
      </c>
      <c r="R751" s="40"/>
      <c r="S751" s="40"/>
      <c r="T751" s="41" t="str" cm="1">
        <f t="array" ref="T751">IF($AC751=0,"",INDEX(Models!J$2:J$605,$AC751))</f>
        <v/>
      </c>
      <c r="U751" s="40"/>
      <c r="V751" s="40"/>
      <c r="W751" s="79" t="str" cm="1">
        <f t="array" ref="W751">IF(($Z751+$AA751+$AD751)=0,"",ExpandDiagCodes(_xlfn.TEXTJOIN(", ",TRUE,IF($AA751=0,"",INDEX(My_Audit!L$2:L$456,$AA751)),IF($Z751=0,"",INDEX(Output_Mac!AA$2:AA$500,$Z751)),IF($AD751=0,"",INDEX(Output_Win!AA$2:AA$243,$AD751)))))</f>
        <v/>
      </c>
      <c r="Y751" s="80">
        <f>IFERROR(MATCH($A751,CSV!$A$2:$A$510,0),0)</f>
        <v>0</v>
      </c>
      <c r="Z751" s="80">
        <f>IFERROR(MATCH($A751,Output_Mac!$A$2:$A$500,0),0)</f>
        <v>0</v>
      </c>
      <c r="AA751" s="80">
        <f>IFERROR(MATCH($A751,My_Audit!$A$2:$A$456,0),0)</f>
        <v>0</v>
      </c>
      <c r="AB751" s="80">
        <f>IFERROR(MATCH($C751,My_Audit!$B$2:$B$456,0),0)</f>
        <v>0</v>
      </c>
      <c r="AC751" s="80">
        <f>IFERROR(MATCH($E751,Models!$I$2:$I$605,0),0)</f>
        <v>0</v>
      </c>
      <c r="AD751" s="80">
        <f>IFERROR(MATCH($A751,Output_Win!$A$2:$A$243,0),0)</f>
        <v>0</v>
      </c>
    </row>
    <row r="752" spans="1:30">
      <c r="A752" s="40" t="str">
        <f>_xlfn.TEXTJOIN("",TRUE,Input!$A$4,TEXT(ROW(My_Audit!A751)+Input!$A$8-1,"00"))</f>
        <v>W5139</v>
      </c>
      <c r="B752" s="40" t="str">
        <f>_xlfn.TEXTJOIN("-",TRUE,"ITD",Input!$A$2,A752)</f>
        <v>ITD-SHR11749-W5139</v>
      </c>
      <c r="C752" s="41" t="str" cm="1">
        <f t="array" ref="C752">IF(($Y752+$Z752+$AA752+$AD752)=0,"",IFERROR(_xlfn.LET(_xlpm.CSVVal,IF($Y752=0,"",INDEX(CSV!B$2:B$510,$Y752)),_xlpm.MacVal,IF($Z752=0,"",INDEX(Output_Mac!B$2:B$500,$Z752)),_xlpm.WinVal,IF($AD752=0,"",INDEX(Output_Win!B$2:B$243,$AD752)),_xlpm.MyAuditVal,IF($AA752=0,"",INDEX(My_Audit!B$2:B$456,$AA752)),_xlfn.IFS(_xlpm.MyAuditVal&lt;&gt;"",_xlpm.MyAuditVal,_xlpm.MacVal&lt;&gt;"",_xlpm.MacVal,_xlpm.WinVal&lt;&gt;"",_xlpm.WinVal,_xlpm.CSVVal&lt;&gt;"",_xlpm.CSVVal)),""))</f>
        <v/>
      </c>
      <c r="D752" s="41" t="str" cm="1">
        <f t="array" ref="D752">IF(($Y752+$Z752+$AA752+$AD752)=0,"",IFERROR(_xlfn.LET(_xlpm.CSVVal,IF($Y752=0,"",INDEX(CSV!C$2:C$510,$Y752)),_xlpm.MacVal,IF($Z752=0,"",INDEX(Output_Mac!D$2:D$500,$Z752)),_xlpm.WinVal,IF($AD752=0,"",INDEX(Output_Win!D$2:D$243,$AD752)),_xlpm.MyAuditVal,IF($AA752=0,"",INDEX(My_Audit!C$2:C$456,$AA752)),_xlfn.IFS(_xlpm.MyAuditVal&lt;&gt;"",_xlpm.MyAuditVal,_xlpm.MacVal&lt;&gt;"",_xlpm.MacVal,_xlpm.WinVal&lt;&gt;"",_xlpm.WinVal,_xlpm.CSVVal&lt;&gt;"",_xlpm.CSVVal)),""))</f>
        <v/>
      </c>
      <c r="E752" s="41" t="str" cm="1">
        <f t="array" ref="E752">IF(($Y752+$Z752+$AA752+$AD752)=0,"",IFERROR(_xlfn.LET(_xlpm.CSVVal,IF($Y752=0,"",INDEX(CSV!E$2:E$510,$Y752)),_xlpm.MacVal,IF($Z752=0,"",INDEX(Output_Mac!C$2:C$500,$Z752)),_xlpm.WinVal,IF($AD752=0,"",INDEX(Output_Win!C$2:C$243,$AD752)),_xlpm.MyAuditVal,IF($AA752=0,"",INDEX(My_Audit!D$2:D$456,$AA752)),_xlfn.IFS(_xlpm.MyAuditVal&lt;&gt;"",_xlpm.MyAuditVal,_xlpm.MacVal&lt;&gt;"",_xlpm.MacVal,_xlpm.WinVal&lt;&gt;"",_xlpm.WinVal,_xlpm.CSVVal&lt;&gt;"",_xlpm.CSVVal)),""))</f>
        <v/>
      </c>
      <c r="F752" s="41" t="str" cm="1">
        <f t="array" ref="F752">IF(($Y752+$Z752+$AA752+$AD752)=0,"",IFERROR(_xlfn.LET(_xlpm.CSVVal,IF($Y752=0,"",INDEX(CSV!F$2:F$510,$Y752)),_xlpm.MacVal,IF($Z752=0,"",INDEX(Output_Mac!E$2:E$500,$Z752)),_xlpm.WinVal,IF($AD752=0,"",INDEX(Output_Win!E$2:E$243,$AD752)),_xlpm.MyAuditVal,IF($AA752=0,"",INDEX(My_Audit!E$2:E$456,$AA752)),_xlfn.IFS(_xlpm.MyAuditVal&lt;&gt;"",_xlpm.MyAuditVal,_xlpm.MacVal&lt;&gt;"",_xlpm.MacVal,_xlpm.WinVal&lt;&gt;"",_xlpm.WinVal,_xlpm.CSVVal&lt;&gt;"",PROPER(_xlpm.CSVVal))),""))</f>
        <v/>
      </c>
      <c r="G752" s="41" t="str" cm="1">
        <f t="array" ref="G752">IF(($Y752+$Z752+$AA752+$AD752)=0,"",IFERROR(_xlfn.LET(_xlpm.CSVVal,IF($Y752=0,"",INDEX(CSV!G$2:G$510,$Y752)),_xlpm.MacVal,IF($Z752=0,"",INDEX(Output_Mac!G$2:G$500,$Z752)),_xlpm.WinVal,IF($AD752=0,"",INDEX(Output_Win!G$2:G$243,$AD752)),_xlpm.MyAuditVal,IF($AA752=0,"",INDEX(My_Audit!F$2:F$456,$AA752)),_xlfn.IFS(_xlpm.MyAuditVal&lt;&gt;"",_xlpm.MyAuditVal,_xlpm.MacVal&lt;&gt;"",_xlpm.MacVal,_xlpm.WinVal&lt;&gt;"",_xlpm.WinVal,_xlpm.CSVVal&lt;&gt;"",_xlpm.CSVVal)),""))</f>
        <v/>
      </c>
      <c r="H752" s="41" t="str" cm="1">
        <f t="array" ref="H752">IF($Z752&gt;0,INDEX(Output_Mac!H$2:H$500,$Z752),IF($AD752&gt;0,INDEX(Output_Win!H$2:H$243,$AD752),IF($AA752&gt;0,_xlfn.LET(_xlpm.MyAuditVal,INDEX(My_Audit!G$2:G$456,$AA752),IF(_xlpm.MyAuditVal=0,"",_xlpm.MyAuditVal)),"")))</f>
        <v/>
      </c>
      <c r="I752" s="41" t="str" cm="1">
        <f t="array" ref="I752">IF(($Y752+$Z752+$AA752+$AD752)=0,"",IFERROR(_xlfn.LET(_xlpm.CSVVal,IF($Y752=0,"",INDEX(CSV!H$2:H$510,$Y752)),_xlpm.MacVal,IF($Z752=0,"",INDEX(Output_Mac!I$2:I$500,$Z752)),_xlpm.WinVal,IF($AD752=0,"",INDEX(Output_Win!I$2:I$243,$AD752)),_xlpm.MyAuditVal,IF($AA752=0,"",INDEX(My_Audit!H$2:H$456,$AA752)),_xlfn.IFS(_xlpm.MyAuditVal&lt;&gt;"",_xlpm.MyAuditVal,_xlpm.MacVal&lt;&gt;"",_xlpm.MacVal,_xlpm.WinVal&lt;&gt;"",_xlpm.WinVal,_xlpm.CSVVal&lt;&gt;"",_xlpm.CSVVal)),""))</f>
        <v/>
      </c>
      <c r="J752" s="41" t="str" cm="1">
        <f t="array" ref="J752">IF(($Y752+$Z752+$AA752+$AD752)=0,"",IFERROR(_xlfn.LET(_xlpm.CSVVal,IF($Y752=0,"",INDEX(CSV!J$2:J$510,$Y752)),_xlpm.MacVal,IF($Z752=0,"",INDEX(Output_Mac!J$2:J$500,$Z752)),_xlpm.WinVal,IF($AD752=0,"",INDEX(Output_Win!J$2:J$243,$AD752)),_xlpm.MyAuditVal,IF($AA752=0,"",INDEX(My_Audit!I$2:I$456,$AA752)),_xlfn.IFS(_xlpm.MyAuditVal&lt;&gt;"",_xlpm.MyAuditVal,_xlpm.MacVal&lt;&gt;"",_xlpm.MacVal,_xlpm.WinVal&lt;&gt;"",_xlpm.WinVal,_xlpm.CSVVal&lt;&gt;"",_xlpm.CSVVal)),""))</f>
        <v/>
      </c>
      <c r="K752" s="41" t="str" cm="1">
        <f t="array" ref="K752">IF(($Y752+$Z752+$AA752+$AD752)=0,"",IFERROR(_xlfn.LET(_xlpm.CSVVal,IF($Y752=0,"",INDEX(CSV!N$2:N$510,$Y752)),_xlpm.MacVal,IF($Z752=0,"",INDEX(Output_Mac!L$2:L$500,$Z752)),_xlpm.WinVal,IF($AD752=0,"",INDEX(Output_Win!L$2:L$243,$AD752)),_xlpm.MyAuditVal,IF($AA752=0,"",INDEX(My_Audit!J$2:J$456,$AA752)),_xlfn.IFS(_xlpm.MyAuditVal&lt;&gt;"",_xlpm.MyAuditVal,_xlpm.MacVal&lt;&gt;"",_xlpm.MacVal,_xlpm.WinVal&lt;&gt;"",_xlpm.WinVal,_xlpm.CSVVal&lt;&gt;"",_xlpm.CSVVal)),""))</f>
        <v/>
      </c>
      <c r="L752" s="41" t="str" cm="1">
        <f t="array" ref="L752">IF(($Y752+$Z752+$AA752+$AD752)=0,"",IFERROR(_xlfn.LET(_xlpm.CSVVal,IF($Y752=0,"",INDEX(CSV!Q$2:Q$510,$Y752)),_xlpm.MacVal,IF($Z752=0,"",INDEX(Output_Mac!M$2:M$500,$Z752)),_xlpm.WinVal,IF($AD752=0,"",INDEX(Output_Win!M$2:M$243,$AD752)),_xlpm.MyAuditVal,IF($AA752=0,"",INDEX(My_Audit!K$2:K$456,$AA752)),_xlfn.IFS(_xlpm.MyAuditVal&lt;&gt;"",_xlpm.MyAuditVal,_xlpm.MacVal&lt;&gt;"",_xlpm.MacVal,_xlpm.WinVal&lt;&gt;"",_xlpm.WinVal,_xlpm.CSVVal&lt;&gt;"",_xlpm.CSVVal)),""))</f>
        <v/>
      </c>
      <c r="M752" s="41" t="str" cm="1">
        <f t="array" ref="M752">IF(($Y752+$Z752+$AA752+$AD752)=0,"",ExpandDiagCodes(_xlfn.TEXTJOIN(", ",TRUE,IF($AA752=0,"",INDEX(My_Audit!N$2:N$456,$AA752)),IF($Z752=0,"",INDEX(Output_Mac!S$2:S$500,$Z752)),IF($AD752=0,"",INDEX(Output_Win!S$2:S$243,$AD752)),IF($Y752=0,"",INDEX(CSV!AE$2:AE$510,$Y752)))))</f>
        <v/>
      </c>
      <c r="N752" s="41" t="str" cm="1">
        <f t="array" ref="N752">IF(($Y752+$Z752+$AA752+$AD752)=0,"",IFERROR(_xlfn.LET(_xlpm.CSVVal,IF($Y752=0,"",INDEX(CSV!AG$2:AG$510,$Y752)),_xlpm.MacVal,IF($Z752=0,"",INDEX(Output_Mac!T$2:T$500,$Z752)),_xlpm.WinVal,IF($AD752=0,"",INDEX(Output_Win!T$2:T$243,$AD752)),_xlpm.MyAuditVal,IF($AA752=0,"",INDEX(My_Audit!O$2:O$456,$AA752)),_xlfn.IFS(_xlpm.MyAuditVal&lt;&gt;"",_xlpm.MyAuditVal,_xlpm.MacVal&lt;&gt;"",_xlpm.MacVal,_xlpm.WinVal&lt;&gt;"",_xlpm.WinVal,_xlpm.CSVVal&lt;&gt;"",_xlpm.CSVVal)),""))</f>
        <v/>
      </c>
      <c r="O752" s="40" t="str" cm="1">
        <f t="array" ref="O752">IF($AB752=0,"",INDEX(My_Audit!P$2:P$456,$AB752))&amp;""</f>
        <v/>
      </c>
      <c r="P752" s="40"/>
      <c r="Q752" s="41" t="str">
        <f>IF(LEFT(N752,4)="Pass","Nist SP 800-88",My_Audit!R752)&amp;""</f>
        <v/>
      </c>
      <c r="R752" s="40"/>
      <c r="S752" s="40"/>
      <c r="T752" s="41" t="str" cm="1">
        <f t="array" ref="T752">IF($AC752=0,"",INDEX(Models!J$2:J$605,$AC752))</f>
        <v/>
      </c>
      <c r="U752" s="40"/>
      <c r="V752" s="40"/>
      <c r="W752" s="79" t="str" cm="1">
        <f t="array" ref="W752">IF(($Z752+$AA752+$AD752)=0,"",ExpandDiagCodes(_xlfn.TEXTJOIN(", ",TRUE,IF($AA752=0,"",INDEX(My_Audit!L$2:L$456,$AA752)),IF($Z752=0,"",INDEX(Output_Mac!AA$2:AA$500,$Z752)),IF($AD752=0,"",INDEX(Output_Win!AA$2:AA$243,$AD752)))))</f>
        <v/>
      </c>
      <c r="Y752" s="80">
        <f>IFERROR(MATCH($A752,CSV!$A$2:$A$510,0),0)</f>
        <v>0</v>
      </c>
      <c r="Z752" s="80">
        <f>IFERROR(MATCH($A752,Output_Mac!$A$2:$A$500,0),0)</f>
        <v>0</v>
      </c>
      <c r="AA752" s="80">
        <f>IFERROR(MATCH($A752,My_Audit!$A$2:$A$456,0),0)</f>
        <v>0</v>
      </c>
      <c r="AB752" s="80">
        <f>IFERROR(MATCH($C752,My_Audit!$B$2:$B$456,0),0)</f>
        <v>0</v>
      </c>
      <c r="AC752" s="80">
        <f>IFERROR(MATCH($E752,Models!$I$2:$I$605,0),0)</f>
        <v>0</v>
      </c>
      <c r="AD752" s="80">
        <f>IFERROR(MATCH($A752,Output_Win!$A$2:$A$243,0),0)</f>
        <v>0</v>
      </c>
    </row>
    <row r="753" spans="1:30">
      <c r="A753" s="40" t="str">
        <f>_xlfn.TEXTJOIN("",TRUE,Input!$A$4,TEXT(ROW(My_Audit!A752)+Input!$A$8-1,"00"))</f>
        <v>W5140</v>
      </c>
      <c r="B753" s="40" t="str">
        <f>_xlfn.TEXTJOIN("-",TRUE,"ITD",Input!$A$2,A753)</f>
        <v>ITD-SHR11749-W5140</v>
      </c>
      <c r="C753" s="41" t="str" cm="1">
        <f t="array" ref="C753">IF(($Y753+$Z753+$AA753+$AD753)=0,"",IFERROR(_xlfn.LET(_xlpm.CSVVal,IF($Y753=0,"",INDEX(CSV!B$2:B$510,$Y753)),_xlpm.MacVal,IF($Z753=0,"",INDEX(Output_Mac!B$2:B$500,$Z753)),_xlpm.WinVal,IF($AD753=0,"",INDEX(Output_Win!B$2:B$243,$AD753)),_xlpm.MyAuditVal,IF($AA753=0,"",INDEX(My_Audit!B$2:B$456,$AA753)),_xlfn.IFS(_xlpm.MyAuditVal&lt;&gt;"",_xlpm.MyAuditVal,_xlpm.MacVal&lt;&gt;"",_xlpm.MacVal,_xlpm.WinVal&lt;&gt;"",_xlpm.WinVal,_xlpm.CSVVal&lt;&gt;"",_xlpm.CSVVal)),""))</f>
        <v/>
      </c>
      <c r="D753" s="41" t="str" cm="1">
        <f t="array" ref="D753">IF(($Y753+$Z753+$AA753+$AD753)=0,"",IFERROR(_xlfn.LET(_xlpm.CSVVal,IF($Y753=0,"",INDEX(CSV!C$2:C$510,$Y753)),_xlpm.MacVal,IF($Z753=0,"",INDEX(Output_Mac!D$2:D$500,$Z753)),_xlpm.WinVal,IF($AD753=0,"",INDEX(Output_Win!D$2:D$243,$AD753)),_xlpm.MyAuditVal,IF($AA753=0,"",INDEX(My_Audit!C$2:C$456,$AA753)),_xlfn.IFS(_xlpm.MyAuditVal&lt;&gt;"",_xlpm.MyAuditVal,_xlpm.MacVal&lt;&gt;"",_xlpm.MacVal,_xlpm.WinVal&lt;&gt;"",_xlpm.WinVal,_xlpm.CSVVal&lt;&gt;"",_xlpm.CSVVal)),""))</f>
        <v/>
      </c>
      <c r="E753" s="41" t="str" cm="1">
        <f t="array" ref="E753">IF(($Y753+$Z753+$AA753+$AD753)=0,"",IFERROR(_xlfn.LET(_xlpm.CSVVal,IF($Y753=0,"",INDEX(CSV!E$2:E$510,$Y753)),_xlpm.MacVal,IF($Z753=0,"",INDEX(Output_Mac!C$2:C$500,$Z753)),_xlpm.WinVal,IF($AD753=0,"",INDEX(Output_Win!C$2:C$243,$AD753)),_xlpm.MyAuditVal,IF($AA753=0,"",INDEX(My_Audit!D$2:D$456,$AA753)),_xlfn.IFS(_xlpm.MyAuditVal&lt;&gt;"",_xlpm.MyAuditVal,_xlpm.MacVal&lt;&gt;"",_xlpm.MacVal,_xlpm.WinVal&lt;&gt;"",_xlpm.WinVal,_xlpm.CSVVal&lt;&gt;"",_xlpm.CSVVal)),""))</f>
        <v/>
      </c>
      <c r="F753" s="41" t="str" cm="1">
        <f t="array" ref="F753">IF(($Y753+$Z753+$AA753+$AD753)=0,"",IFERROR(_xlfn.LET(_xlpm.CSVVal,IF($Y753=0,"",INDEX(CSV!F$2:F$510,$Y753)),_xlpm.MacVal,IF($Z753=0,"",INDEX(Output_Mac!E$2:E$500,$Z753)),_xlpm.WinVal,IF($AD753=0,"",INDEX(Output_Win!E$2:E$243,$AD753)),_xlpm.MyAuditVal,IF($AA753=0,"",INDEX(My_Audit!E$2:E$456,$AA753)),_xlfn.IFS(_xlpm.MyAuditVal&lt;&gt;"",_xlpm.MyAuditVal,_xlpm.MacVal&lt;&gt;"",_xlpm.MacVal,_xlpm.WinVal&lt;&gt;"",_xlpm.WinVal,_xlpm.CSVVal&lt;&gt;"",PROPER(_xlpm.CSVVal))),""))</f>
        <v/>
      </c>
      <c r="G753" s="41" t="str" cm="1">
        <f t="array" ref="G753">IF(($Y753+$Z753+$AA753+$AD753)=0,"",IFERROR(_xlfn.LET(_xlpm.CSVVal,IF($Y753=0,"",INDEX(CSV!G$2:G$510,$Y753)),_xlpm.MacVal,IF($Z753=0,"",INDEX(Output_Mac!G$2:G$500,$Z753)),_xlpm.WinVal,IF($AD753=0,"",INDEX(Output_Win!G$2:G$243,$AD753)),_xlpm.MyAuditVal,IF($AA753=0,"",INDEX(My_Audit!F$2:F$456,$AA753)),_xlfn.IFS(_xlpm.MyAuditVal&lt;&gt;"",_xlpm.MyAuditVal,_xlpm.MacVal&lt;&gt;"",_xlpm.MacVal,_xlpm.WinVal&lt;&gt;"",_xlpm.WinVal,_xlpm.CSVVal&lt;&gt;"",_xlpm.CSVVal)),""))</f>
        <v/>
      </c>
      <c r="H753" s="41" t="str" cm="1">
        <f t="array" ref="H753">IF($Z753&gt;0,INDEX(Output_Mac!H$2:H$500,$Z753),IF($AD753&gt;0,INDEX(Output_Win!H$2:H$243,$AD753),IF($AA753&gt;0,_xlfn.LET(_xlpm.MyAuditVal,INDEX(My_Audit!G$2:G$456,$AA753),IF(_xlpm.MyAuditVal=0,"",_xlpm.MyAuditVal)),"")))</f>
        <v/>
      </c>
      <c r="I753" s="41" t="str" cm="1">
        <f t="array" ref="I753">IF(($Y753+$Z753+$AA753+$AD753)=0,"",IFERROR(_xlfn.LET(_xlpm.CSVVal,IF($Y753=0,"",INDEX(CSV!H$2:H$510,$Y753)),_xlpm.MacVal,IF($Z753=0,"",INDEX(Output_Mac!I$2:I$500,$Z753)),_xlpm.WinVal,IF($AD753=0,"",INDEX(Output_Win!I$2:I$243,$AD753)),_xlpm.MyAuditVal,IF($AA753=0,"",INDEX(My_Audit!H$2:H$456,$AA753)),_xlfn.IFS(_xlpm.MyAuditVal&lt;&gt;"",_xlpm.MyAuditVal,_xlpm.MacVal&lt;&gt;"",_xlpm.MacVal,_xlpm.WinVal&lt;&gt;"",_xlpm.WinVal,_xlpm.CSVVal&lt;&gt;"",_xlpm.CSVVal)),""))</f>
        <v/>
      </c>
      <c r="J753" s="41" t="str" cm="1">
        <f t="array" ref="J753">IF(($Y753+$Z753+$AA753+$AD753)=0,"",IFERROR(_xlfn.LET(_xlpm.CSVVal,IF($Y753=0,"",INDEX(CSV!J$2:J$510,$Y753)),_xlpm.MacVal,IF($Z753=0,"",INDEX(Output_Mac!J$2:J$500,$Z753)),_xlpm.WinVal,IF($AD753=0,"",INDEX(Output_Win!J$2:J$243,$AD753)),_xlpm.MyAuditVal,IF($AA753=0,"",INDEX(My_Audit!I$2:I$456,$AA753)),_xlfn.IFS(_xlpm.MyAuditVal&lt;&gt;"",_xlpm.MyAuditVal,_xlpm.MacVal&lt;&gt;"",_xlpm.MacVal,_xlpm.WinVal&lt;&gt;"",_xlpm.WinVal,_xlpm.CSVVal&lt;&gt;"",_xlpm.CSVVal)),""))</f>
        <v/>
      </c>
      <c r="K753" s="41" t="str" cm="1">
        <f t="array" ref="K753">IF(($Y753+$Z753+$AA753+$AD753)=0,"",IFERROR(_xlfn.LET(_xlpm.CSVVal,IF($Y753=0,"",INDEX(CSV!N$2:N$510,$Y753)),_xlpm.MacVal,IF($Z753=0,"",INDEX(Output_Mac!L$2:L$500,$Z753)),_xlpm.WinVal,IF($AD753=0,"",INDEX(Output_Win!L$2:L$243,$AD753)),_xlpm.MyAuditVal,IF($AA753=0,"",INDEX(My_Audit!J$2:J$456,$AA753)),_xlfn.IFS(_xlpm.MyAuditVal&lt;&gt;"",_xlpm.MyAuditVal,_xlpm.MacVal&lt;&gt;"",_xlpm.MacVal,_xlpm.WinVal&lt;&gt;"",_xlpm.WinVal,_xlpm.CSVVal&lt;&gt;"",_xlpm.CSVVal)),""))</f>
        <v/>
      </c>
      <c r="L753" s="41" t="str" cm="1">
        <f t="array" ref="L753">IF(($Y753+$Z753+$AA753+$AD753)=0,"",IFERROR(_xlfn.LET(_xlpm.CSVVal,IF($Y753=0,"",INDEX(CSV!Q$2:Q$510,$Y753)),_xlpm.MacVal,IF($Z753=0,"",INDEX(Output_Mac!M$2:M$500,$Z753)),_xlpm.WinVal,IF($AD753=0,"",INDEX(Output_Win!M$2:M$243,$AD753)),_xlpm.MyAuditVal,IF($AA753=0,"",INDEX(My_Audit!K$2:K$456,$AA753)),_xlfn.IFS(_xlpm.MyAuditVal&lt;&gt;"",_xlpm.MyAuditVal,_xlpm.MacVal&lt;&gt;"",_xlpm.MacVal,_xlpm.WinVal&lt;&gt;"",_xlpm.WinVal,_xlpm.CSVVal&lt;&gt;"",_xlpm.CSVVal)),""))</f>
        <v/>
      </c>
      <c r="M753" s="41" t="str" cm="1">
        <f t="array" ref="M753">IF(($Y753+$Z753+$AA753+$AD753)=0,"",ExpandDiagCodes(_xlfn.TEXTJOIN(", ",TRUE,IF($AA753=0,"",INDEX(My_Audit!N$2:N$456,$AA753)),IF($Z753=0,"",INDEX(Output_Mac!S$2:S$500,$Z753)),IF($AD753=0,"",INDEX(Output_Win!S$2:S$243,$AD753)),IF($Y753=0,"",INDEX(CSV!AE$2:AE$510,$Y753)))))</f>
        <v/>
      </c>
      <c r="N753" s="41" t="str" cm="1">
        <f t="array" ref="N753">IF(($Y753+$Z753+$AA753+$AD753)=0,"",IFERROR(_xlfn.LET(_xlpm.CSVVal,IF($Y753=0,"",INDEX(CSV!AG$2:AG$510,$Y753)),_xlpm.MacVal,IF($Z753=0,"",INDEX(Output_Mac!T$2:T$500,$Z753)),_xlpm.WinVal,IF($AD753=0,"",INDEX(Output_Win!T$2:T$243,$AD753)),_xlpm.MyAuditVal,IF($AA753=0,"",INDEX(My_Audit!O$2:O$456,$AA753)),_xlfn.IFS(_xlpm.MyAuditVal&lt;&gt;"",_xlpm.MyAuditVal,_xlpm.MacVal&lt;&gt;"",_xlpm.MacVal,_xlpm.WinVal&lt;&gt;"",_xlpm.WinVal,_xlpm.CSVVal&lt;&gt;"",_xlpm.CSVVal)),""))</f>
        <v/>
      </c>
      <c r="O753" s="40" t="str" cm="1">
        <f t="array" ref="O753">IF($AB753=0,"",INDEX(My_Audit!P$2:P$456,$AB753))&amp;""</f>
        <v/>
      </c>
      <c r="P753" s="40"/>
      <c r="Q753" s="41" t="str">
        <f>IF(LEFT(N753,4)="Pass","Nist SP 800-88",My_Audit!R753)&amp;""</f>
        <v/>
      </c>
      <c r="R753" s="40"/>
      <c r="S753" s="40"/>
      <c r="T753" s="41" t="str" cm="1">
        <f t="array" ref="T753">IF($AC753=0,"",INDEX(Models!J$2:J$605,$AC753))</f>
        <v/>
      </c>
      <c r="U753" s="40"/>
      <c r="V753" s="40"/>
      <c r="W753" s="79" t="str" cm="1">
        <f t="array" ref="W753">IF(($Z753+$AA753+$AD753)=0,"",ExpandDiagCodes(_xlfn.TEXTJOIN(", ",TRUE,IF($AA753=0,"",INDEX(My_Audit!L$2:L$456,$AA753)),IF($Z753=0,"",INDEX(Output_Mac!AA$2:AA$500,$Z753)),IF($AD753=0,"",INDEX(Output_Win!AA$2:AA$243,$AD753)))))</f>
        <v/>
      </c>
      <c r="Y753" s="80">
        <f>IFERROR(MATCH($A753,CSV!$A$2:$A$510,0),0)</f>
        <v>0</v>
      </c>
      <c r="Z753" s="80">
        <f>IFERROR(MATCH($A753,Output_Mac!$A$2:$A$500,0),0)</f>
        <v>0</v>
      </c>
      <c r="AA753" s="80">
        <f>IFERROR(MATCH($A753,My_Audit!$A$2:$A$456,0),0)</f>
        <v>0</v>
      </c>
      <c r="AB753" s="80">
        <f>IFERROR(MATCH($C753,My_Audit!$B$2:$B$456,0),0)</f>
        <v>0</v>
      </c>
      <c r="AC753" s="80">
        <f>IFERROR(MATCH($E753,Models!$I$2:$I$605,0),0)</f>
        <v>0</v>
      </c>
      <c r="AD753" s="80">
        <f>IFERROR(MATCH($A753,Output_Win!$A$2:$A$243,0),0)</f>
        <v>0</v>
      </c>
    </row>
    <row r="754" spans="1:30">
      <c r="A754" s="40" t="str">
        <f>_xlfn.TEXTJOIN("",TRUE,Input!$A$4,TEXT(ROW(My_Audit!A753)+Input!$A$8-1,"00"))</f>
        <v>W5141</v>
      </c>
      <c r="B754" s="40" t="str">
        <f>_xlfn.TEXTJOIN("-",TRUE,"ITD",Input!$A$2,A754)</f>
        <v>ITD-SHR11749-W5141</v>
      </c>
      <c r="C754" s="41" t="str" cm="1">
        <f t="array" ref="C754">IF(($Y754+$Z754+$AA754+$AD754)=0,"",IFERROR(_xlfn.LET(_xlpm.CSVVal,IF($Y754=0,"",INDEX(CSV!B$2:B$510,$Y754)),_xlpm.MacVal,IF($Z754=0,"",INDEX(Output_Mac!B$2:B$500,$Z754)),_xlpm.WinVal,IF($AD754=0,"",INDEX(Output_Win!B$2:B$243,$AD754)),_xlpm.MyAuditVal,IF($AA754=0,"",INDEX(My_Audit!B$2:B$456,$AA754)),_xlfn.IFS(_xlpm.MyAuditVal&lt;&gt;"",_xlpm.MyAuditVal,_xlpm.MacVal&lt;&gt;"",_xlpm.MacVal,_xlpm.WinVal&lt;&gt;"",_xlpm.WinVal,_xlpm.CSVVal&lt;&gt;"",_xlpm.CSVVal)),""))</f>
        <v/>
      </c>
      <c r="D754" s="41" t="str" cm="1">
        <f t="array" ref="D754">IF(($Y754+$Z754+$AA754+$AD754)=0,"",IFERROR(_xlfn.LET(_xlpm.CSVVal,IF($Y754=0,"",INDEX(CSV!C$2:C$510,$Y754)),_xlpm.MacVal,IF($Z754=0,"",INDEX(Output_Mac!D$2:D$500,$Z754)),_xlpm.WinVal,IF($AD754=0,"",INDEX(Output_Win!D$2:D$243,$AD754)),_xlpm.MyAuditVal,IF($AA754=0,"",INDEX(My_Audit!C$2:C$456,$AA754)),_xlfn.IFS(_xlpm.MyAuditVal&lt;&gt;"",_xlpm.MyAuditVal,_xlpm.MacVal&lt;&gt;"",_xlpm.MacVal,_xlpm.WinVal&lt;&gt;"",_xlpm.WinVal,_xlpm.CSVVal&lt;&gt;"",_xlpm.CSVVal)),""))</f>
        <v/>
      </c>
      <c r="E754" s="41" t="str" cm="1">
        <f t="array" ref="E754">IF(($Y754+$Z754+$AA754+$AD754)=0,"",IFERROR(_xlfn.LET(_xlpm.CSVVal,IF($Y754=0,"",INDEX(CSV!E$2:E$510,$Y754)),_xlpm.MacVal,IF($Z754=0,"",INDEX(Output_Mac!C$2:C$500,$Z754)),_xlpm.WinVal,IF($AD754=0,"",INDEX(Output_Win!C$2:C$243,$AD754)),_xlpm.MyAuditVal,IF($AA754=0,"",INDEX(My_Audit!D$2:D$456,$AA754)),_xlfn.IFS(_xlpm.MyAuditVal&lt;&gt;"",_xlpm.MyAuditVal,_xlpm.MacVal&lt;&gt;"",_xlpm.MacVal,_xlpm.WinVal&lt;&gt;"",_xlpm.WinVal,_xlpm.CSVVal&lt;&gt;"",_xlpm.CSVVal)),""))</f>
        <v/>
      </c>
      <c r="F754" s="41" t="str" cm="1">
        <f t="array" ref="F754">IF(($Y754+$Z754+$AA754+$AD754)=0,"",IFERROR(_xlfn.LET(_xlpm.CSVVal,IF($Y754=0,"",INDEX(CSV!F$2:F$510,$Y754)),_xlpm.MacVal,IF($Z754=0,"",INDEX(Output_Mac!E$2:E$500,$Z754)),_xlpm.WinVal,IF($AD754=0,"",INDEX(Output_Win!E$2:E$243,$AD754)),_xlpm.MyAuditVal,IF($AA754=0,"",INDEX(My_Audit!E$2:E$456,$AA754)),_xlfn.IFS(_xlpm.MyAuditVal&lt;&gt;"",_xlpm.MyAuditVal,_xlpm.MacVal&lt;&gt;"",_xlpm.MacVal,_xlpm.WinVal&lt;&gt;"",_xlpm.WinVal,_xlpm.CSVVal&lt;&gt;"",PROPER(_xlpm.CSVVal))),""))</f>
        <v/>
      </c>
      <c r="G754" s="41" t="str" cm="1">
        <f t="array" ref="G754">IF(($Y754+$Z754+$AA754+$AD754)=0,"",IFERROR(_xlfn.LET(_xlpm.CSVVal,IF($Y754=0,"",INDEX(CSV!G$2:G$510,$Y754)),_xlpm.MacVal,IF($Z754=0,"",INDEX(Output_Mac!G$2:G$500,$Z754)),_xlpm.WinVal,IF($AD754=0,"",INDEX(Output_Win!G$2:G$243,$AD754)),_xlpm.MyAuditVal,IF($AA754=0,"",INDEX(My_Audit!F$2:F$456,$AA754)),_xlfn.IFS(_xlpm.MyAuditVal&lt;&gt;"",_xlpm.MyAuditVal,_xlpm.MacVal&lt;&gt;"",_xlpm.MacVal,_xlpm.WinVal&lt;&gt;"",_xlpm.WinVal,_xlpm.CSVVal&lt;&gt;"",_xlpm.CSVVal)),""))</f>
        <v/>
      </c>
      <c r="H754" s="41" t="str" cm="1">
        <f t="array" ref="H754">IF($Z754&gt;0,INDEX(Output_Mac!H$2:H$500,$Z754),IF($AD754&gt;0,INDEX(Output_Win!H$2:H$243,$AD754),IF($AA754&gt;0,_xlfn.LET(_xlpm.MyAuditVal,INDEX(My_Audit!G$2:G$456,$AA754),IF(_xlpm.MyAuditVal=0,"",_xlpm.MyAuditVal)),"")))</f>
        <v/>
      </c>
      <c r="I754" s="41" t="str" cm="1">
        <f t="array" ref="I754">IF(($Y754+$Z754+$AA754+$AD754)=0,"",IFERROR(_xlfn.LET(_xlpm.CSVVal,IF($Y754=0,"",INDEX(CSV!H$2:H$510,$Y754)),_xlpm.MacVal,IF($Z754=0,"",INDEX(Output_Mac!I$2:I$500,$Z754)),_xlpm.WinVal,IF($AD754=0,"",INDEX(Output_Win!I$2:I$243,$AD754)),_xlpm.MyAuditVal,IF($AA754=0,"",INDEX(My_Audit!H$2:H$456,$AA754)),_xlfn.IFS(_xlpm.MyAuditVal&lt;&gt;"",_xlpm.MyAuditVal,_xlpm.MacVal&lt;&gt;"",_xlpm.MacVal,_xlpm.WinVal&lt;&gt;"",_xlpm.WinVal,_xlpm.CSVVal&lt;&gt;"",_xlpm.CSVVal)),""))</f>
        <v/>
      </c>
      <c r="J754" s="41" t="str" cm="1">
        <f t="array" ref="J754">IF(($Y754+$Z754+$AA754+$AD754)=0,"",IFERROR(_xlfn.LET(_xlpm.CSVVal,IF($Y754=0,"",INDEX(CSV!J$2:J$510,$Y754)),_xlpm.MacVal,IF($Z754=0,"",INDEX(Output_Mac!J$2:J$500,$Z754)),_xlpm.WinVal,IF($AD754=0,"",INDEX(Output_Win!J$2:J$243,$AD754)),_xlpm.MyAuditVal,IF($AA754=0,"",INDEX(My_Audit!I$2:I$456,$AA754)),_xlfn.IFS(_xlpm.MyAuditVal&lt;&gt;"",_xlpm.MyAuditVal,_xlpm.MacVal&lt;&gt;"",_xlpm.MacVal,_xlpm.WinVal&lt;&gt;"",_xlpm.WinVal,_xlpm.CSVVal&lt;&gt;"",_xlpm.CSVVal)),""))</f>
        <v/>
      </c>
      <c r="K754" s="41" t="str" cm="1">
        <f t="array" ref="K754">IF(($Y754+$Z754+$AA754+$AD754)=0,"",IFERROR(_xlfn.LET(_xlpm.CSVVal,IF($Y754=0,"",INDEX(CSV!N$2:N$510,$Y754)),_xlpm.MacVal,IF($Z754=0,"",INDEX(Output_Mac!L$2:L$500,$Z754)),_xlpm.WinVal,IF($AD754=0,"",INDEX(Output_Win!L$2:L$243,$AD754)),_xlpm.MyAuditVal,IF($AA754=0,"",INDEX(My_Audit!J$2:J$456,$AA754)),_xlfn.IFS(_xlpm.MyAuditVal&lt;&gt;"",_xlpm.MyAuditVal,_xlpm.MacVal&lt;&gt;"",_xlpm.MacVal,_xlpm.WinVal&lt;&gt;"",_xlpm.WinVal,_xlpm.CSVVal&lt;&gt;"",_xlpm.CSVVal)),""))</f>
        <v/>
      </c>
      <c r="L754" s="41" t="str" cm="1">
        <f t="array" ref="L754">IF(($Y754+$Z754+$AA754+$AD754)=0,"",IFERROR(_xlfn.LET(_xlpm.CSVVal,IF($Y754=0,"",INDEX(CSV!Q$2:Q$510,$Y754)),_xlpm.MacVal,IF($Z754=0,"",INDEX(Output_Mac!M$2:M$500,$Z754)),_xlpm.WinVal,IF($AD754=0,"",INDEX(Output_Win!M$2:M$243,$AD754)),_xlpm.MyAuditVal,IF($AA754=0,"",INDEX(My_Audit!K$2:K$456,$AA754)),_xlfn.IFS(_xlpm.MyAuditVal&lt;&gt;"",_xlpm.MyAuditVal,_xlpm.MacVal&lt;&gt;"",_xlpm.MacVal,_xlpm.WinVal&lt;&gt;"",_xlpm.WinVal,_xlpm.CSVVal&lt;&gt;"",_xlpm.CSVVal)),""))</f>
        <v/>
      </c>
      <c r="M754" s="41" t="str" cm="1">
        <f t="array" ref="M754">IF(($Y754+$Z754+$AA754+$AD754)=0,"",ExpandDiagCodes(_xlfn.TEXTJOIN(", ",TRUE,IF($AA754=0,"",INDEX(My_Audit!N$2:N$456,$AA754)),IF($Z754=0,"",INDEX(Output_Mac!S$2:S$500,$Z754)),IF($AD754=0,"",INDEX(Output_Win!S$2:S$243,$AD754)),IF($Y754=0,"",INDEX(CSV!AE$2:AE$510,$Y754)))))</f>
        <v/>
      </c>
      <c r="N754" s="41" t="str" cm="1">
        <f t="array" ref="N754">IF(($Y754+$Z754+$AA754+$AD754)=0,"",IFERROR(_xlfn.LET(_xlpm.CSVVal,IF($Y754=0,"",INDEX(CSV!AG$2:AG$510,$Y754)),_xlpm.MacVal,IF($Z754=0,"",INDEX(Output_Mac!T$2:T$500,$Z754)),_xlpm.WinVal,IF($AD754=0,"",INDEX(Output_Win!T$2:T$243,$AD754)),_xlpm.MyAuditVal,IF($AA754=0,"",INDEX(My_Audit!O$2:O$456,$AA754)),_xlfn.IFS(_xlpm.MyAuditVal&lt;&gt;"",_xlpm.MyAuditVal,_xlpm.MacVal&lt;&gt;"",_xlpm.MacVal,_xlpm.WinVal&lt;&gt;"",_xlpm.WinVal,_xlpm.CSVVal&lt;&gt;"",_xlpm.CSVVal)),""))</f>
        <v/>
      </c>
      <c r="O754" s="40" t="str" cm="1">
        <f t="array" ref="O754">IF($AB754=0,"",INDEX(My_Audit!P$2:P$456,$AB754))&amp;""</f>
        <v/>
      </c>
      <c r="P754" s="40"/>
      <c r="Q754" s="41" t="str">
        <f>IF(LEFT(N754,4)="Pass","Nist SP 800-88",My_Audit!R754)&amp;""</f>
        <v/>
      </c>
      <c r="R754" s="40"/>
      <c r="S754" s="40"/>
      <c r="T754" s="41" t="str" cm="1">
        <f t="array" ref="T754">IF($AC754=0,"",INDEX(Models!J$2:J$605,$AC754))</f>
        <v/>
      </c>
      <c r="U754" s="40"/>
      <c r="V754" s="40"/>
      <c r="W754" s="79" t="str" cm="1">
        <f t="array" ref="W754">IF(($Z754+$AA754+$AD754)=0,"",ExpandDiagCodes(_xlfn.TEXTJOIN(", ",TRUE,IF($AA754=0,"",INDEX(My_Audit!L$2:L$456,$AA754)),IF($Z754=0,"",INDEX(Output_Mac!AA$2:AA$500,$Z754)),IF($AD754=0,"",INDEX(Output_Win!AA$2:AA$243,$AD754)))))</f>
        <v/>
      </c>
      <c r="Y754" s="80">
        <f>IFERROR(MATCH($A754,CSV!$A$2:$A$510,0),0)</f>
        <v>0</v>
      </c>
      <c r="Z754" s="80">
        <f>IFERROR(MATCH($A754,Output_Mac!$A$2:$A$500,0),0)</f>
        <v>0</v>
      </c>
      <c r="AA754" s="80">
        <f>IFERROR(MATCH($A754,My_Audit!$A$2:$A$456,0),0)</f>
        <v>0</v>
      </c>
      <c r="AB754" s="80">
        <f>IFERROR(MATCH($C754,My_Audit!$B$2:$B$456,0),0)</f>
        <v>0</v>
      </c>
      <c r="AC754" s="80">
        <f>IFERROR(MATCH($E754,Models!$I$2:$I$605,0),0)</f>
        <v>0</v>
      </c>
      <c r="AD754" s="80">
        <f>IFERROR(MATCH($A754,Output_Win!$A$2:$A$243,0),0)</f>
        <v>0</v>
      </c>
    </row>
    <row r="755" spans="1:30">
      <c r="A755" s="40" t="str">
        <f>_xlfn.TEXTJOIN("",TRUE,Input!$A$4,TEXT(ROW(My_Audit!A754)+Input!$A$8-1,"00"))</f>
        <v>W5142</v>
      </c>
      <c r="B755" s="40" t="str">
        <f>_xlfn.TEXTJOIN("-",TRUE,"ITD",Input!$A$2,A755)</f>
        <v>ITD-SHR11749-W5142</v>
      </c>
      <c r="C755" s="41" t="str" cm="1">
        <f t="array" ref="C755">IF(($Y755+$Z755+$AA755+$AD755)=0,"",IFERROR(_xlfn.LET(_xlpm.CSVVal,IF($Y755=0,"",INDEX(CSV!B$2:B$510,$Y755)),_xlpm.MacVal,IF($Z755=0,"",INDEX(Output_Mac!B$2:B$500,$Z755)),_xlpm.WinVal,IF($AD755=0,"",INDEX(Output_Win!B$2:B$243,$AD755)),_xlpm.MyAuditVal,IF($AA755=0,"",INDEX(My_Audit!B$2:B$456,$AA755)),_xlfn.IFS(_xlpm.MyAuditVal&lt;&gt;"",_xlpm.MyAuditVal,_xlpm.MacVal&lt;&gt;"",_xlpm.MacVal,_xlpm.WinVal&lt;&gt;"",_xlpm.WinVal,_xlpm.CSVVal&lt;&gt;"",_xlpm.CSVVal)),""))</f>
        <v/>
      </c>
      <c r="D755" s="41" t="str" cm="1">
        <f t="array" ref="D755">IF(($Y755+$Z755+$AA755+$AD755)=0,"",IFERROR(_xlfn.LET(_xlpm.CSVVal,IF($Y755=0,"",INDEX(CSV!C$2:C$510,$Y755)),_xlpm.MacVal,IF($Z755=0,"",INDEX(Output_Mac!D$2:D$500,$Z755)),_xlpm.WinVal,IF($AD755=0,"",INDEX(Output_Win!D$2:D$243,$AD755)),_xlpm.MyAuditVal,IF($AA755=0,"",INDEX(My_Audit!C$2:C$456,$AA755)),_xlfn.IFS(_xlpm.MyAuditVal&lt;&gt;"",_xlpm.MyAuditVal,_xlpm.MacVal&lt;&gt;"",_xlpm.MacVal,_xlpm.WinVal&lt;&gt;"",_xlpm.WinVal,_xlpm.CSVVal&lt;&gt;"",_xlpm.CSVVal)),""))</f>
        <v/>
      </c>
      <c r="E755" s="41" t="str" cm="1">
        <f t="array" ref="E755">IF(($Y755+$Z755+$AA755+$AD755)=0,"",IFERROR(_xlfn.LET(_xlpm.CSVVal,IF($Y755=0,"",INDEX(CSV!E$2:E$510,$Y755)),_xlpm.MacVal,IF($Z755=0,"",INDEX(Output_Mac!C$2:C$500,$Z755)),_xlpm.WinVal,IF($AD755=0,"",INDEX(Output_Win!C$2:C$243,$AD755)),_xlpm.MyAuditVal,IF($AA755=0,"",INDEX(My_Audit!D$2:D$456,$AA755)),_xlfn.IFS(_xlpm.MyAuditVal&lt;&gt;"",_xlpm.MyAuditVal,_xlpm.MacVal&lt;&gt;"",_xlpm.MacVal,_xlpm.WinVal&lt;&gt;"",_xlpm.WinVal,_xlpm.CSVVal&lt;&gt;"",_xlpm.CSVVal)),""))</f>
        <v/>
      </c>
      <c r="F755" s="41" t="str" cm="1">
        <f t="array" ref="F755">IF(($Y755+$Z755+$AA755+$AD755)=0,"",IFERROR(_xlfn.LET(_xlpm.CSVVal,IF($Y755=0,"",INDEX(CSV!F$2:F$510,$Y755)),_xlpm.MacVal,IF($Z755=0,"",INDEX(Output_Mac!E$2:E$500,$Z755)),_xlpm.WinVal,IF($AD755=0,"",INDEX(Output_Win!E$2:E$243,$AD755)),_xlpm.MyAuditVal,IF($AA755=0,"",INDEX(My_Audit!E$2:E$456,$AA755)),_xlfn.IFS(_xlpm.MyAuditVal&lt;&gt;"",_xlpm.MyAuditVal,_xlpm.MacVal&lt;&gt;"",_xlpm.MacVal,_xlpm.WinVal&lt;&gt;"",_xlpm.WinVal,_xlpm.CSVVal&lt;&gt;"",PROPER(_xlpm.CSVVal))),""))</f>
        <v/>
      </c>
      <c r="G755" s="41" t="str" cm="1">
        <f t="array" ref="G755">IF(($Y755+$Z755+$AA755+$AD755)=0,"",IFERROR(_xlfn.LET(_xlpm.CSVVal,IF($Y755=0,"",INDEX(CSV!G$2:G$510,$Y755)),_xlpm.MacVal,IF($Z755=0,"",INDEX(Output_Mac!G$2:G$500,$Z755)),_xlpm.WinVal,IF($AD755=0,"",INDEX(Output_Win!G$2:G$243,$AD755)),_xlpm.MyAuditVal,IF($AA755=0,"",INDEX(My_Audit!F$2:F$456,$AA755)),_xlfn.IFS(_xlpm.MyAuditVal&lt;&gt;"",_xlpm.MyAuditVal,_xlpm.MacVal&lt;&gt;"",_xlpm.MacVal,_xlpm.WinVal&lt;&gt;"",_xlpm.WinVal,_xlpm.CSVVal&lt;&gt;"",_xlpm.CSVVal)),""))</f>
        <v/>
      </c>
      <c r="H755" s="41" t="str" cm="1">
        <f t="array" ref="H755">IF($Z755&gt;0,INDEX(Output_Mac!H$2:H$500,$Z755),IF($AD755&gt;0,INDEX(Output_Win!H$2:H$243,$AD755),IF($AA755&gt;0,_xlfn.LET(_xlpm.MyAuditVal,INDEX(My_Audit!G$2:G$456,$AA755),IF(_xlpm.MyAuditVal=0,"",_xlpm.MyAuditVal)),"")))</f>
        <v/>
      </c>
      <c r="I755" s="41" t="str" cm="1">
        <f t="array" ref="I755">IF(($Y755+$Z755+$AA755+$AD755)=0,"",IFERROR(_xlfn.LET(_xlpm.CSVVal,IF($Y755=0,"",INDEX(CSV!H$2:H$510,$Y755)),_xlpm.MacVal,IF($Z755=0,"",INDEX(Output_Mac!I$2:I$500,$Z755)),_xlpm.WinVal,IF($AD755=0,"",INDEX(Output_Win!I$2:I$243,$AD755)),_xlpm.MyAuditVal,IF($AA755=0,"",INDEX(My_Audit!H$2:H$456,$AA755)),_xlfn.IFS(_xlpm.MyAuditVal&lt;&gt;"",_xlpm.MyAuditVal,_xlpm.MacVal&lt;&gt;"",_xlpm.MacVal,_xlpm.WinVal&lt;&gt;"",_xlpm.WinVal,_xlpm.CSVVal&lt;&gt;"",_xlpm.CSVVal)),""))</f>
        <v/>
      </c>
      <c r="J755" s="41" t="str" cm="1">
        <f t="array" ref="J755">IF(($Y755+$Z755+$AA755+$AD755)=0,"",IFERROR(_xlfn.LET(_xlpm.CSVVal,IF($Y755=0,"",INDEX(CSV!J$2:J$510,$Y755)),_xlpm.MacVal,IF($Z755=0,"",INDEX(Output_Mac!J$2:J$500,$Z755)),_xlpm.WinVal,IF($AD755=0,"",INDEX(Output_Win!J$2:J$243,$AD755)),_xlpm.MyAuditVal,IF($AA755=0,"",INDEX(My_Audit!I$2:I$456,$AA755)),_xlfn.IFS(_xlpm.MyAuditVal&lt;&gt;"",_xlpm.MyAuditVal,_xlpm.MacVal&lt;&gt;"",_xlpm.MacVal,_xlpm.WinVal&lt;&gt;"",_xlpm.WinVal,_xlpm.CSVVal&lt;&gt;"",_xlpm.CSVVal)),""))</f>
        <v/>
      </c>
      <c r="K755" s="41" t="str" cm="1">
        <f t="array" ref="K755">IF(($Y755+$Z755+$AA755+$AD755)=0,"",IFERROR(_xlfn.LET(_xlpm.CSVVal,IF($Y755=0,"",INDEX(CSV!N$2:N$510,$Y755)),_xlpm.MacVal,IF($Z755=0,"",INDEX(Output_Mac!L$2:L$500,$Z755)),_xlpm.WinVal,IF($AD755=0,"",INDEX(Output_Win!L$2:L$243,$AD755)),_xlpm.MyAuditVal,IF($AA755=0,"",INDEX(My_Audit!J$2:J$456,$AA755)),_xlfn.IFS(_xlpm.MyAuditVal&lt;&gt;"",_xlpm.MyAuditVal,_xlpm.MacVal&lt;&gt;"",_xlpm.MacVal,_xlpm.WinVal&lt;&gt;"",_xlpm.WinVal,_xlpm.CSVVal&lt;&gt;"",_xlpm.CSVVal)),""))</f>
        <v/>
      </c>
      <c r="L755" s="41" t="str" cm="1">
        <f t="array" ref="L755">IF(($Y755+$Z755+$AA755+$AD755)=0,"",IFERROR(_xlfn.LET(_xlpm.CSVVal,IF($Y755=0,"",INDEX(CSV!Q$2:Q$510,$Y755)),_xlpm.MacVal,IF($Z755=0,"",INDEX(Output_Mac!M$2:M$500,$Z755)),_xlpm.WinVal,IF($AD755=0,"",INDEX(Output_Win!M$2:M$243,$AD755)),_xlpm.MyAuditVal,IF($AA755=0,"",INDEX(My_Audit!K$2:K$456,$AA755)),_xlfn.IFS(_xlpm.MyAuditVal&lt;&gt;"",_xlpm.MyAuditVal,_xlpm.MacVal&lt;&gt;"",_xlpm.MacVal,_xlpm.WinVal&lt;&gt;"",_xlpm.WinVal,_xlpm.CSVVal&lt;&gt;"",_xlpm.CSVVal)),""))</f>
        <v/>
      </c>
      <c r="M755" s="41" t="str" cm="1">
        <f t="array" ref="M755">IF(($Y755+$Z755+$AA755+$AD755)=0,"",ExpandDiagCodes(_xlfn.TEXTJOIN(", ",TRUE,IF($AA755=0,"",INDEX(My_Audit!N$2:N$456,$AA755)),IF($Z755=0,"",INDEX(Output_Mac!S$2:S$500,$Z755)),IF($AD755=0,"",INDEX(Output_Win!S$2:S$243,$AD755)),IF($Y755=0,"",INDEX(CSV!AE$2:AE$510,$Y755)))))</f>
        <v/>
      </c>
      <c r="N755" s="41" t="str" cm="1">
        <f t="array" ref="N755">IF(($Y755+$Z755+$AA755+$AD755)=0,"",IFERROR(_xlfn.LET(_xlpm.CSVVal,IF($Y755=0,"",INDEX(CSV!AG$2:AG$510,$Y755)),_xlpm.MacVal,IF($Z755=0,"",INDEX(Output_Mac!T$2:T$500,$Z755)),_xlpm.WinVal,IF($AD755=0,"",INDEX(Output_Win!T$2:T$243,$AD755)),_xlpm.MyAuditVal,IF($AA755=0,"",INDEX(My_Audit!O$2:O$456,$AA755)),_xlfn.IFS(_xlpm.MyAuditVal&lt;&gt;"",_xlpm.MyAuditVal,_xlpm.MacVal&lt;&gt;"",_xlpm.MacVal,_xlpm.WinVal&lt;&gt;"",_xlpm.WinVal,_xlpm.CSVVal&lt;&gt;"",_xlpm.CSVVal)),""))</f>
        <v/>
      </c>
      <c r="O755" s="40" t="str" cm="1">
        <f t="array" ref="O755">IF($AB755=0,"",INDEX(My_Audit!P$2:P$456,$AB755))&amp;""</f>
        <v/>
      </c>
      <c r="P755" s="40"/>
      <c r="Q755" s="41" t="str">
        <f>IF(LEFT(N755,4)="Pass","Nist SP 800-88",My_Audit!R755)&amp;""</f>
        <v/>
      </c>
      <c r="R755" s="40"/>
      <c r="S755" s="40"/>
      <c r="T755" s="41" t="str" cm="1">
        <f t="array" ref="T755">IF($AC755=0,"",INDEX(Models!J$2:J$605,$AC755))</f>
        <v/>
      </c>
      <c r="U755" s="40"/>
      <c r="V755" s="40"/>
      <c r="W755" s="79" t="str" cm="1">
        <f t="array" ref="W755">IF(($Z755+$AA755+$AD755)=0,"",ExpandDiagCodes(_xlfn.TEXTJOIN(", ",TRUE,IF($AA755=0,"",INDEX(My_Audit!L$2:L$456,$AA755)),IF($Z755=0,"",INDEX(Output_Mac!AA$2:AA$500,$Z755)),IF($AD755=0,"",INDEX(Output_Win!AA$2:AA$243,$AD755)))))</f>
        <v/>
      </c>
      <c r="Y755" s="80">
        <f>IFERROR(MATCH($A755,CSV!$A$2:$A$510,0),0)</f>
        <v>0</v>
      </c>
      <c r="Z755" s="80">
        <f>IFERROR(MATCH($A755,Output_Mac!$A$2:$A$500,0),0)</f>
        <v>0</v>
      </c>
      <c r="AA755" s="80">
        <f>IFERROR(MATCH($A755,My_Audit!$A$2:$A$456,0),0)</f>
        <v>0</v>
      </c>
      <c r="AB755" s="80">
        <f>IFERROR(MATCH($C755,My_Audit!$B$2:$B$456,0),0)</f>
        <v>0</v>
      </c>
      <c r="AC755" s="80">
        <f>IFERROR(MATCH($E755,Models!$I$2:$I$605,0),0)</f>
        <v>0</v>
      </c>
      <c r="AD755" s="80">
        <f>IFERROR(MATCH($A755,Output_Win!$A$2:$A$243,0),0)</f>
        <v>0</v>
      </c>
    </row>
    <row r="756" spans="1:30">
      <c r="A756" s="40" t="str">
        <f>_xlfn.TEXTJOIN("",TRUE,Input!$A$4,TEXT(ROW(My_Audit!A755)+Input!$A$8-1,"00"))</f>
        <v>W5143</v>
      </c>
      <c r="B756" s="40" t="str">
        <f>_xlfn.TEXTJOIN("-",TRUE,"ITD",Input!$A$2,A756)</f>
        <v>ITD-SHR11749-W5143</v>
      </c>
      <c r="C756" s="41" t="str" cm="1">
        <f t="array" ref="C756">IF(($Y756+$Z756+$AA756+$AD756)=0,"",IFERROR(_xlfn.LET(_xlpm.CSVVal,IF($Y756=0,"",INDEX(CSV!B$2:B$510,$Y756)),_xlpm.MacVal,IF($Z756=0,"",INDEX(Output_Mac!B$2:B$500,$Z756)),_xlpm.WinVal,IF($AD756=0,"",INDEX(Output_Win!B$2:B$243,$AD756)),_xlpm.MyAuditVal,IF($AA756=0,"",INDEX(My_Audit!B$2:B$456,$AA756)),_xlfn.IFS(_xlpm.MyAuditVal&lt;&gt;"",_xlpm.MyAuditVal,_xlpm.MacVal&lt;&gt;"",_xlpm.MacVal,_xlpm.WinVal&lt;&gt;"",_xlpm.WinVal,_xlpm.CSVVal&lt;&gt;"",_xlpm.CSVVal)),""))</f>
        <v/>
      </c>
      <c r="D756" s="41" t="str" cm="1">
        <f t="array" ref="D756">IF(($Y756+$Z756+$AA756+$AD756)=0,"",IFERROR(_xlfn.LET(_xlpm.CSVVal,IF($Y756=0,"",INDEX(CSV!C$2:C$510,$Y756)),_xlpm.MacVal,IF($Z756=0,"",INDEX(Output_Mac!D$2:D$500,$Z756)),_xlpm.WinVal,IF($AD756=0,"",INDEX(Output_Win!D$2:D$243,$AD756)),_xlpm.MyAuditVal,IF($AA756=0,"",INDEX(My_Audit!C$2:C$456,$AA756)),_xlfn.IFS(_xlpm.MyAuditVal&lt;&gt;"",_xlpm.MyAuditVal,_xlpm.MacVal&lt;&gt;"",_xlpm.MacVal,_xlpm.WinVal&lt;&gt;"",_xlpm.WinVal,_xlpm.CSVVal&lt;&gt;"",_xlpm.CSVVal)),""))</f>
        <v/>
      </c>
      <c r="E756" s="41" t="str" cm="1">
        <f t="array" ref="E756">IF(($Y756+$Z756+$AA756+$AD756)=0,"",IFERROR(_xlfn.LET(_xlpm.CSVVal,IF($Y756=0,"",INDEX(CSV!E$2:E$510,$Y756)),_xlpm.MacVal,IF($Z756=0,"",INDEX(Output_Mac!C$2:C$500,$Z756)),_xlpm.WinVal,IF($AD756=0,"",INDEX(Output_Win!C$2:C$243,$AD756)),_xlpm.MyAuditVal,IF($AA756=0,"",INDEX(My_Audit!D$2:D$456,$AA756)),_xlfn.IFS(_xlpm.MyAuditVal&lt;&gt;"",_xlpm.MyAuditVal,_xlpm.MacVal&lt;&gt;"",_xlpm.MacVal,_xlpm.WinVal&lt;&gt;"",_xlpm.WinVal,_xlpm.CSVVal&lt;&gt;"",_xlpm.CSVVal)),""))</f>
        <v/>
      </c>
      <c r="F756" s="41" t="str" cm="1">
        <f t="array" ref="F756">IF(($Y756+$Z756+$AA756+$AD756)=0,"",IFERROR(_xlfn.LET(_xlpm.CSVVal,IF($Y756=0,"",INDEX(CSV!F$2:F$510,$Y756)),_xlpm.MacVal,IF($Z756=0,"",INDEX(Output_Mac!E$2:E$500,$Z756)),_xlpm.WinVal,IF($AD756=0,"",INDEX(Output_Win!E$2:E$243,$AD756)),_xlpm.MyAuditVal,IF($AA756=0,"",INDEX(My_Audit!E$2:E$456,$AA756)),_xlfn.IFS(_xlpm.MyAuditVal&lt;&gt;"",_xlpm.MyAuditVal,_xlpm.MacVal&lt;&gt;"",_xlpm.MacVal,_xlpm.WinVal&lt;&gt;"",_xlpm.WinVal,_xlpm.CSVVal&lt;&gt;"",PROPER(_xlpm.CSVVal))),""))</f>
        <v/>
      </c>
      <c r="G756" s="41" t="str" cm="1">
        <f t="array" ref="G756">IF(($Y756+$Z756+$AA756+$AD756)=0,"",IFERROR(_xlfn.LET(_xlpm.CSVVal,IF($Y756=0,"",INDEX(CSV!G$2:G$510,$Y756)),_xlpm.MacVal,IF($Z756=0,"",INDEX(Output_Mac!G$2:G$500,$Z756)),_xlpm.WinVal,IF($AD756=0,"",INDEX(Output_Win!G$2:G$243,$AD756)),_xlpm.MyAuditVal,IF($AA756=0,"",INDEX(My_Audit!F$2:F$456,$AA756)),_xlfn.IFS(_xlpm.MyAuditVal&lt;&gt;"",_xlpm.MyAuditVal,_xlpm.MacVal&lt;&gt;"",_xlpm.MacVal,_xlpm.WinVal&lt;&gt;"",_xlpm.WinVal,_xlpm.CSVVal&lt;&gt;"",_xlpm.CSVVal)),""))</f>
        <v/>
      </c>
      <c r="H756" s="41" t="str" cm="1">
        <f t="array" ref="H756">IF($Z756&gt;0,INDEX(Output_Mac!H$2:H$500,$Z756),IF($AD756&gt;0,INDEX(Output_Win!H$2:H$243,$AD756),IF($AA756&gt;0,_xlfn.LET(_xlpm.MyAuditVal,INDEX(My_Audit!G$2:G$456,$AA756),IF(_xlpm.MyAuditVal=0,"",_xlpm.MyAuditVal)),"")))</f>
        <v/>
      </c>
      <c r="I756" s="41" t="str" cm="1">
        <f t="array" ref="I756">IF(($Y756+$Z756+$AA756+$AD756)=0,"",IFERROR(_xlfn.LET(_xlpm.CSVVal,IF($Y756=0,"",INDEX(CSV!H$2:H$510,$Y756)),_xlpm.MacVal,IF($Z756=0,"",INDEX(Output_Mac!I$2:I$500,$Z756)),_xlpm.WinVal,IF($AD756=0,"",INDEX(Output_Win!I$2:I$243,$AD756)),_xlpm.MyAuditVal,IF($AA756=0,"",INDEX(My_Audit!H$2:H$456,$AA756)),_xlfn.IFS(_xlpm.MyAuditVal&lt;&gt;"",_xlpm.MyAuditVal,_xlpm.MacVal&lt;&gt;"",_xlpm.MacVal,_xlpm.WinVal&lt;&gt;"",_xlpm.WinVal,_xlpm.CSVVal&lt;&gt;"",_xlpm.CSVVal)),""))</f>
        <v/>
      </c>
      <c r="J756" s="41" t="str" cm="1">
        <f t="array" ref="J756">IF(($Y756+$Z756+$AA756+$AD756)=0,"",IFERROR(_xlfn.LET(_xlpm.CSVVal,IF($Y756=0,"",INDEX(CSV!J$2:J$510,$Y756)),_xlpm.MacVal,IF($Z756=0,"",INDEX(Output_Mac!J$2:J$500,$Z756)),_xlpm.WinVal,IF($AD756=0,"",INDEX(Output_Win!J$2:J$243,$AD756)),_xlpm.MyAuditVal,IF($AA756=0,"",INDEX(My_Audit!I$2:I$456,$AA756)),_xlfn.IFS(_xlpm.MyAuditVal&lt;&gt;"",_xlpm.MyAuditVal,_xlpm.MacVal&lt;&gt;"",_xlpm.MacVal,_xlpm.WinVal&lt;&gt;"",_xlpm.WinVal,_xlpm.CSVVal&lt;&gt;"",_xlpm.CSVVal)),""))</f>
        <v/>
      </c>
      <c r="K756" s="41" t="str" cm="1">
        <f t="array" ref="K756">IF(($Y756+$Z756+$AA756+$AD756)=0,"",IFERROR(_xlfn.LET(_xlpm.CSVVal,IF($Y756=0,"",INDEX(CSV!N$2:N$510,$Y756)),_xlpm.MacVal,IF($Z756=0,"",INDEX(Output_Mac!L$2:L$500,$Z756)),_xlpm.WinVal,IF($AD756=0,"",INDEX(Output_Win!L$2:L$243,$AD756)),_xlpm.MyAuditVal,IF($AA756=0,"",INDEX(My_Audit!J$2:J$456,$AA756)),_xlfn.IFS(_xlpm.MyAuditVal&lt;&gt;"",_xlpm.MyAuditVal,_xlpm.MacVal&lt;&gt;"",_xlpm.MacVal,_xlpm.WinVal&lt;&gt;"",_xlpm.WinVal,_xlpm.CSVVal&lt;&gt;"",_xlpm.CSVVal)),""))</f>
        <v/>
      </c>
      <c r="L756" s="41" t="str" cm="1">
        <f t="array" ref="L756">IF(($Y756+$Z756+$AA756+$AD756)=0,"",IFERROR(_xlfn.LET(_xlpm.CSVVal,IF($Y756=0,"",INDEX(CSV!Q$2:Q$510,$Y756)),_xlpm.MacVal,IF($Z756=0,"",INDEX(Output_Mac!M$2:M$500,$Z756)),_xlpm.WinVal,IF($AD756=0,"",INDEX(Output_Win!M$2:M$243,$AD756)),_xlpm.MyAuditVal,IF($AA756=0,"",INDEX(My_Audit!K$2:K$456,$AA756)),_xlfn.IFS(_xlpm.MyAuditVal&lt;&gt;"",_xlpm.MyAuditVal,_xlpm.MacVal&lt;&gt;"",_xlpm.MacVal,_xlpm.WinVal&lt;&gt;"",_xlpm.WinVal,_xlpm.CSVVal&lt;&gt;"",_xlpm.CSVVal)),""))</f>
        <v/>
      </c>
      <c r="M756" s="41" t="str" cm="1">
        <f t="array" ref="M756">IF(($Y756+$Z756+$AA756+$AD756)=0,"",ExpandDiagCodes(_xlfn.TEXTJOIN(", ",TRUE,IF($AA756=0,"",INDEX(My_Audit!N$2:N$456,$AA756)),IF($Z756=0,"",INDEX(Output_Mac!S$2:S$500,$Z756)),IF($AD756=0,"",INDEX(Output_Win!S$2:S$243,$AD756)),IF($Y756=0,"",INDEX(CSV!AE$2:AE$510,$Y756)))))</f>
        <v/>
      </c>
      <c r="N756" s="41" t="str" cm="1">
        <f t="array" ref="N756">IF(($Y756+$Z756+$AA756+$AD756)=0,"",IFERROR(_xlfn.LET(_xlpm.CSVVal,IF($Y756=0,"",INDEX(CSV!AG$2:AG$510,$Y756)),_xlpm.MacVal,IF($Z756=0,"",INDEX(Output_Mac!T$2:T$500,$Z756)),_xlpm.WinVal,IF($AD756=0,"",INDEX(Output_Win!T$2:T$243,$AD756)),_xlpm.MyAuditVal,IF($AA756=0,"",INDEX(My_Audit!O$2:O$456,$AA756)),_xlfn.IFS(_xlpm.MyAuditVal&lt;&gt;"",_xlpm.MyAuditVal,_xlpm.MacVal&lt;&gt;"",_xlpm.MacVal,_xlpm.WinVal&lt;&gt;"",_xlpm.WinVal,_xlpm.CSVVal&lt;&gt;"",_xlpm.CSVVal)),""))</f>
        <v/>
      </c>
      <c r="O756" s="40" t="str" cm="1">
        <f t="array" ref="O756">IF($AB756=0,"",INDEX(My_Audit!P$2:P$456,$AB756))&amp;""</f>
        <v/>
      </c>
      <c r="P756" s="40"/>
      <c r="Q756" s="41" t="str">
        <f>IF(LEFT(N756,4)="Pass","Nist SP 800-88",My_Audit!R756)&amp;""</f>
        <v/>
      </c>
      <c r="R756" s="40"/>
      <c r="S756" s="40"/>
      <c r="T756" s="41" t="str" cm="1">
        <f t="array" ref="T756">IF($AC756=0,"",INDEX(Models!J$2:J$605,$AC756))</f>
        <v/>
      </c>
      <c r="U756" s="40"/>
      <c r="V756" s="40"/>
      <c r="W756" s="79" t="str" cm="1">
        <f t="array" ref="W756">IF(($Z756+$AA756+$AD756)=0,"",ExpandDiagCodes(_xlfn.TEXTJOIN(", ",TRUE,IF($AA756=0,"",INDEX(My_Audit!L$2:L$456,$AA756)),IF($Z756=0,"",INDEX(Output_Mac!AA$2:AA$500,$Z756)),IF($AD756=0,"",INDEX(Output_Win!AA$2:AA$243,$AD756)))))</f>
        <v/>
      </c>
      <c r="Y756" s="80">
        <f>IFERROR(MATCH($A756,CSV!$A$2:$A$510,0),0)</f>
        <v>0</v>
      </c>
      <c r="Z756" s="80">
        <f>IFERROR(MATCH($A756,Output_Mac!$A$2:$A$500,0),0)</f>
        <v>0</v>
      </c>
      <c r="AA756" s="80">
        <f>IFERROR(MATCH($A756,My_Audit!$A$2:$A$456,0),0)</f>
        <v>0</v>
      </c>
      <c r="AB756" s="80">
        <f>IFERROR(MATCH($C756,My_Audit!$B$2:$B$456,0),0)</f>
        <v>0</v>
      </c>
      <c r="AC756" s="80">
        <f>IFERROR(MATCH($E756,Models!$I$2:$I$605,0),0)</f>
        <v>0</v>
      </c>
      <c r="AD756" s="80">
        <f>IFERROR(MATCH($A756,Output_Win!$A$2:$A$243,0),0)</f>
        <v>0</v>
      </c>
    </row>
    <row r="757" spans="1:30">
      <c r="A757" s="40" t="str">
        <f>_xlfn.TEXTJOIN("",TRUE,Input!$A$4,TEXT(ROW(My_Audit!A756)+Input!$A$8-1,"00"))</f>
        <v>W5144</v>
      </c>
      <c r="B757" s="40" t="str">
        <f>_xlfn.TEXTJOIN("-",TRUE,"ITD",Input!$A$2,A757)</f>
        <v>ITD-SHR11749-W5144</v>
      </c>
      <c r="C757" s="41" t="str" cm="1">
        <f t="array" ref="C757">IF(($Y757+$Z757+$AA757+$AD757)=0,"",IFERROR(_xlfn.LET(_xlpm.CSVVal,IF($Y757=0,"",INDEX(CSV!B$2:B$510,$Y757)),_xlpm.MacVal,IF($Z757=0,"",INDEX(Output_Mac!B$2:B$500,$Z757)),_xlpm.WinVal,IF($AD757=0,"",INDEX(Output_Win!B$2:B$243,$AD757)),_xlpm.MyAuditVal,IF($AA757=0,"",INDEX(My_Audit!B$2:B$456,$AA757)),_xlfn.IFS(_xlpm.MyAuditVal&lt;&gt;"",_xlpm.MyAuditVal,_xlpm.MacVal&lt;&gt;"",_xlpm.MacVal,_xlpm.WinVal&lt;&gt;"",_xlpm.WinVal,_xlpm.CSVVal&lt;&gt;"",_xlpm.CSVVal)),""))</f>
        <v/>
      </c>
      <c r="D757" s="41" t="str" cm="1">
        <f t="array" ref="D757">IF(($Y757+$Z757+$AA757+$AD757)=0,"",IFERROR(_xlfn.LET(_xlpm.CSVVal,IF($Y757=0,"",INDEX(CSV!C$2:C$510,$Y757)),_xlpm.MacVal,IF($Z757=0,"",INDEX(Output_Mac!D$2:D$500,$Z757)),_xlpm.WinVal,IF($AD757=0,"",INDEX(Output_Win!D$2:D$243,$AD757)),_xlpm.MyAuditVal,IF($AA757=0,"",INDEX(My_Audit!C$2:C$456,$AA757)),_xlfn.IFS(_xlpm.MyAuditVal&lt;&gt;"",_xlpm.MyAuditVal,_xlpm.MacVal&lt;&gt;"",_xlpm.MacVal,_xlpm.WinVal&lt;&gt;"",_xlpm.WinVal,_xlpm.CSVVal&lt;&gt;"",_xlpm.CSVVal)),""))</f>
        <v/>
      </c>
      <c r="E757" s="41" t="str" cm="1">
        <f t="array" ref="E757">IF(($Y757+$Z757+$AA757+$AD757)=0,"",IFERROR(_xlfn.LET(_xlpm.CSVVal,IF($Y757=0,"",INDEX(CSV!E$2:E$510,$Y757)),_xlpm.MacVal,IF($Z757=0,"",INDEX(Output_Mac!C$2:C$500,$Z757)),_xlpm.WinVal,IF($AD757=0,"",INDEX(Output_Win!C$2:C$243,$AD757)),_xlpm.MyAuditVal,IF($AA757=0,"",INDEX(My_Audit!D$2:D$456,$AA757)),_xlfn.IFS(_xlpm.MyAuditVal&lt;&gt;"",_xlpm.MyAuditVal,_xlpm.MacVal&lt;&gt;"",_xlpm.MacVal,_xlpm.WinVal&lt;&gt;"",_xlpm.WinVal,_xlpm.CSVVal&lt;&gt;"",_xlpm.CSVVal)),""))</f>
        <v/>
      </c>
      <c r="F757" s="41" t="str" cm="1">
        <f t="array" ref="F757">IF(($Y757+$Z757+$AA757+$AD757)=0,"",IFERROR(_xlfn.LET(_xlpm.CSVVal,IF($Y757=0,"",INDEX(CSV!F$2:F$510,$Y757)),_xlpm.MacVal,IF($Z757=0,"",INDEX(Output_Mac!E$2:E$500,$Z757)),_xlpm.WinVal,IF($AD757=0,"",INDEX(Output_Win!E$2:E$243,$AD757)),_xlpm.MyAuditVal,IF($AA757=0,"",INDEX(My_Audit!E$2:E$456,$AA757)),_xlfn.IFS(_xlpm.MyAuditVal&lt;&gt;"",_xlpm.MyAuditVal,_xlpm.MacVal&lt;&gt;"",_xlpm.MacVal,_xlpm.WinVal&lt;&gt;"",_xlpm.WinVal,_xlpm.CSVVal&lt;&gt;"",PROPER(_xlpm.CSVVal))),""))</f>
        <v/>
      </c>
      <c r="G757" s="41" t="str" cm="1">
        <f t="array" ref="G757">IF(($Y757+$Z757+$AA757+$AD757)=0,"",IFERROR(_xlfn.LET(_xlpm.CSVVal,IF($Y757=0,"",INDEX(CSV!G$2:G$510,$Y757)),_xlpm.MacVal,IF($Z757=0,"",INDEX(Output_Mac!G$2:G$500,$Z757)),_xlpm.WinVal,IF($AD757=0,"",INDEX(Output_Win!G$2:G$243,$AD757)),_xlpm.MyAuditVal,IF($AA757=0,"",INDEX(My_Audit!F$2:F$456,$AA757)),_xlfn.IFS(_xlpm.MyAuditVal&lt;&gt;"",_xlpm.MyAuditVal,_xlpm.MacVal&lt;&gt;"",_xlpm.MacVal,_xlpm.WinVal&lt;&gt;"",_xlpm.WinVal,_xlpm.CSVVal&lt;&gt;"",_xlpm.CSVVal)),""))</f>
        <v/>
      </c>
      <c r="H757" s="41" t="str" cm="1">
        <f t="array" ref="H757">IF($Z757&gt;0,INDEX(Output_Mac!H$2:H$500,$Z757),IF($AD757&gt;0,INDEX(Output_Win!H$2:H$243,$AD757),IF($AA757&gt;0,_xlfn.LET(_xlpm.MyAuditVal,INDEX(My_Audit!G$2:G$456,$AA757),IF(_xlpm.MyAuditVal=0,"",_xlpm.MyAuditVal)),"")))</f>
        <v/>
      </c>
      <c r="I757" s="41" t="str" cm="1">
        <f t="array" ref="I757">IF(($Y757+$Z757+$AA757+$AD757)=0,"",IFERROR(_xlfn.LET(_xlpm.CSVVal,IF($Y757=0,"",INDEX(CSV!H$2:H$510,$Y757)),_xlpm.MacVal,IF($Z757=0,"",INDEX(Output_Mac!I$2:I$500,$Z757)),_xlpm.WinVal,IF($AD757=0,"",INDEX(Output_Win!I$2:I$243,$AD757)),_xlpm.MyAuditVal,IF($AA757=0,"",INDEX(My_Audit!H$2:H$456,$AA757)),_xlfn.IFS(_xlpm.MyAuditVal&lt;&gt;"",_xlpm.MyAuditVal,_xlpm.MacVal&lt;&gt;"",_xlpm.MacVal,_xlpm.WinVal&lt;&gt;"",_xlpm.WinVal,_xlpm.CSVVal&lt;&gt;"",_xlpm.CSVVal)),""))</f>
        <v/>
      </c>
      <c r="J757" s="41" t="str" cm="1">
        <f t="array" ref="J757">IF(($Y757+$Z757+$AA757+$AD757)=0,"",IFERROR(_xlfn.LET(_xlpm.CSVVal,IF($Y757=0,"",INDEX(CSV!J$2:J$510,$Y757)),_xlpm.MacVal,IF($Z757=0,"",INDEX(Output_Mac!J$2:J$500,$Z757)),_xlpm.WinVal,IF($AD757=0,"",INDEX(Output_Win!J$2:J$243,$AD757)),_xlpm.MyAuditVal,IF($AA757=0,"",INDEX(My_Audit!I$2:I$456,$AA757)),_xlfn.IFS(_xlpm.MyAuditVal&lt;&gt;"",_xlpm.MyAuditVal,_xlpm.MacVal&lt;&gt;"",_xlpm.MacVal,_xlpm.WinVal&lt;&gt;"",_xlpm.WinVal,_xlpm.CSVVal&lt;&gt;"",_xlpm.CSVVal)),""))</f>
        <v/>
      </c>
      <c r="K757" s="41" t="str" cm="1">
        <f t="array" ref="K757">IF(($Y757+$Z757+$AA757+$AD757)=0,"",IFERROR(_xlfn.LET(_xlpm.CSVVal,IF($Y757=0,"",INDEX(CSV!N$2:N$510,$Y757)),_xlpm.MacVal,IF($Z757=0,"",INDEX(Output_Mac!L$2:L$500,$Z757)),_xlpm.WinVal,IF($AD757=0,"",INDEX(Output_Win!L$2:L$243,$AD757)),_xlpm.MyAuditVal,IF($AA757=0,"",INDEX(My_Audit!J$2:J$456,$AA757)),_xlfn.IFS(_xlpm.MyAuditVal&lt;&gt;"",_xlpm.MyAuditVal,_xlpm.MacVal&lt;&gt;"",_xlpm.MacVal,_xlpm.WinVal&lt;&gt;"",_xlpm.WinVal,_xlpm.CSVVal&lt;&gt;"",_xlpm.CSVVal)),""))</f>
        <v/>
      </c>
      <c r="L757" s="41" t="str" cm="1">
        <f t="array" ref="L757">IF(($Y757+$Z757+$AA757+$AD757)=0,"",IFERROR(_xlfn.LET(_xlpm.CSVVal,IF($Y757=0,"",INDEX(CSV!Q$2:Q$510,$Y757)),_xlpm.MacVal,IF($Z757=0,"",INDEX(Output_Mac!M$2:M$500,$Z757)),_xlpm.WinVal,IF($AD757=0,"",INDEX(Output_Win!M$2:M$243,$AD757)),_xlpm.MyAuditVal,IF($AA757=0,"",INDEX(My_Audit!K$2:K$456,$AA757)),_xlfn.IFS(_xlpm.MyAuditVal&lt;&gt;"",_xlpm.MyAuditVal,_xlpm.MacVal&lt;&gt;"",_xlpm.MacVal,_xlpm.WinVal&lt;&gt;"",_xlpm.WinVal,_xlpm.CSVVal&lt;&gt;"",_xlpm.CSVVal)),""))</f>
        <v/>
      </c>
      <c r="M757" s="41" t="str" cm="1">
        <f t="array" ref="M757">IF(($Y757+$Z757+$AA757+$AD757)=0,"",ExpandDiagCodes(_xlfn.TEXTJOIN(", ",TRUE,IF($AA757=0,"",INDEX(My_Audit!N$2:N$456,$AA757)),IF($Z757=0,"",INDEX(Output_Mac!S$2:S$500,$Z757)),IF($AD757=0,"",INDEX(Output_Win!S$2:S$243,$AD757)),IF($Y757=0,"",INDEX(CSV!AE$2:AE$510,$Y757)))))</f>
        <v/>
      </c>
      <c r="N757" s="41" t="str" cm="1">
        <f t="array" ref="N757">IF(($Y757+$Z757+$AA757+$AD757)=0,"",IFERROR(_xlfn.LET(_xlpm.CSVVal,IF($Y757=0,"",INDEX(CSV!AG$2:AG$510,$Y757)),_xlpm.MacVal,IF($Z757=0,"",INDEX(Output_Mac!T$2:T$500,$Z757)),_xlpm.WinVal,IF($AD757=0,"",INDEX(Output_Win!T$2:T$243,$AD757)),_xlpm.MyAuditVal,IF($AA757=0,"",INDEX(My_Audit!O$2:O$456,$AA757)),_xlfn.IFS(_xlpm.MyAuditVal&lt;&gt;"",_xlpm.MyAuditVal,_xlpm.MacVal&lt;&gt;"",_xlpm.MacVal,_xlpm.WinVal&lt;&gt;"",_xlpm.WinVal,_xlpm.CSVVal&lt;&gt;"",_xlpm.CSVVal)),""))</f>
        <v/>
      </c>
      <c r="O757" s="40" t="str" cm="1">
        <f t="array" ref="O757">IF($AB757=0,"",INDEX(My_Audit!P$2:P$456,$AB757))&amp;""</f>
        <v/>
      </c>
      <c r="P757" s="40"/>
      <c r="Q757" s="41" t="str">
        <f>IF(LEFT(N757,4)="Pass","Nist SP 800-88",My_Audit!R757)&amp;""</f>
        <v/>
      </c>
      <c r="R757" s="40"/>
      <c r="S757" s="40"/>
      <c r="T757" s="41" t="str" cm="1">
        <f t="array" ref="T757">IF($AC757=0,"",INDEX(Models!J$2:J$605,$AC757))</f>
        <v/>
      </c>
      <c r="U757" s="40"/>
      <c r="V757" s="40"/>
      <c r="W757" s="79" t="str" cm="1">
        <f t="array" ref="W757">IF(($Z757+$AA757+$AD757)=0,"",ExpandDiagCodes(_xlfn.TEXTJOIN(", ",TRUE,IF($AA757=0,"",INDEX(My_Audit!L$2:L$456,$AA757)),IF($Z757=0,"",INDEX(Output_Mac!AA$2:AA$500,$Z757)),IF($AD757=0,"",INDEX(Output_Win!AA$2:AA$243,$AD757)))))</f>
        <v/>
      </c>
      <c r="Y757" s="80">
        <f>IFERROR(MATCH($A757,CSV!$A$2:$A$510,0),0)</f>
        <v>0</v>
      </c>
      <c r="Z757" s="80">
        <f>IFERROR(MATCH($A757,Output_Mac!$A$2:$A$500,0),0)</f>
        <v>0</v>
      </c>
      <c r="AA757" s="80">
        <f>IFERROR(MATCH($A757,My_Audit!$A$2:$A$456,0),0)</f>
        <v>0</v>
      </c>
      <c r="AB757" s="80">
        <f>IFERROR(MATCH($C757,My_Audit!$B$2:$B$456,0),0)</f>
        <v>0</v>
      </c>
      <c r="AC757" s="80">
        <f>IFERROR(MATCH($E757,Models!$I$2:$I$605,0),0)</f>
        <v>0</v>
      </c>
      <c r="AD757" s="80">
        <f>IFERROR(MATCH($A757,Output_Win!$A$2:$A$243,0),0)</f>
        <v>0</v>
      </c>
    </row>
    <row r="758" spans="1:30">
      <c r="A758" s="40" t="str">
        <f>_xlfn.TEXTJOIN("",TRUE,Input!$A$4,TEXT(ROW(My_Audit!A757)+Input!$A$8-1,"00"))</f>
        <v>W5145</v>
      </c>
      <c r="B758" s="40" t="str">
        <f>_xlfn.TEXTJOIN("-",TRUE,"ITD",Input!$A$2,A758)</f>
        <v>ITD-SHR11749-W5145</v>
      </c>
      <c r="C758" s="41" t="str" cm="1">
        <f t="array" ref="C758">IF(($Y758+$Z758+$AA758+$AD758)=0,"",IFERROR(_xlfn.LET(_xlpm.CSVVal,IF($Y758=0,"",INDEX(CSV!B$2:B$510,$Y758)),_xlpm.MacVal,IF($Z758=0,"",INDEX(Output_Mac!B$2:B$500,$Z758)),_xlpm.WinVal,IF($AD758=0,"",INDEX(Output_Win!B$2:B$243,$AD758)),_xlpm.MyAuditVal,IF($AA758=0,"",INDEX(My_Audit!B$2:B$456,$AA758)),_xlfn.IFS(_xlpm.MyAuditVal&lt;&gt;"",_xlpm.MyAuditVal,_xlpm.MacVal&lt;&gt;"",_xlpm.MacVal,_xlpm.WinVal&lt;&gt;"",_xlpm.WinVal,_xlpm.CSVVal&lt;&gt;"",_xlpm.CSVVal)),""))</f>
        <v/>
      </c>
      <c r="D758" s="41" t="str" cm="1">
        <f t="array" ref="D758">IF(($Y758+$Z758+$AA758+$AD758)=0,"",IFERROR(_xlfn.LET(_xlpm.CSVVal,IF($Y758=0,"",INDEX(CSV!C$2:C$510,$Y758)),_xlpm.MacVal,IF($Z758=0,"",INDEX(Output_Mac!D$2:D$500,$Z758)),_xlpm.WinVal,IF($AD758=0,"",INDEX(Output_Win!D$2:D$243,$AD758)),_xlpm.MyAuditVal,IF($AA758=0,"",INDEX(My_Audit!C$2:C$456,$AA758)),_xlfn.IFS(_xlpm.MyAuditVal&lt;&gt;"",_xlpm.MyAuditVal,_xlpm.MacVal&lt;&gt;"",_xlpm.MacVal,_xlpm.WinVal&lt;&gt;"",_xlpm.WinVal,_xlpm.CSVVal&lt;&gt;"",_xlpm.CSVVal)),""))</f>
        <v/>
      </c>
      <c r="E758" s="41" t="str" cm="1">
        <f t="array" ref="E758">IF(($Y758+$Z758+$AA758+$AD758)=0,"",IFERROR(_xlfn.LET(_xlpm.CSVVal,IF($Y758=0,"",INDEX(CSV!E$2:E$510,$Y758)),_xlpm.MacVal,IF($Z758=0,"",INDEX(Output_Mac!C$2:C$500,$Z758)),_xlpm.WinVal,IF($AD758=0,"",INDEX(Output_Win!C$2:C$243,$AD758)),_xlpm.MyAuditVal,IF($AA758=0,"",INDEX(My_Audit!D$2:D$456,$AA758)),_xlfn.IFS(_xlpm.MyAuditVal&lt;&gt;"",_xlpm.MyAuditVal,_xlpm.MacVal&lt;&gt;"",_xlpm.MacVal,_xlpm.WinVal&lt;&gt;"",_xlpm.WinVal,_xlpm.CSVVal&lt;&gt;"",_xlpm.CSVVal)),""))</f>
        <v/>
      </c>
      <c r="F758" s="41" t="str" cm="1">
        <f t="array" ref="F758">IF(($Y758+$Z758+$AA758+$AD758)=0,"",IFERROR(_xlfn.LET(_xlpm.CSVVal,IF($Y758=0,"",INDEX(CSV!F$2:F$510,$Y758)),_xlpm.MacVal,IF($Z758=0,"",INDEX(Output_Mac!E$2:E$500,$Z758)),_xlpm.WinVal,IF($AD758=0,"",INDEX(Output_Win!E$2:E$243,$AD758)),_xlpm.MyAuditVal,IF($AA758=0,"",INDEX(My_Audit!E$2:E$456,$AA758)),_xlfn.IFS(_xlpm.MyAuditVal&lt;&gt;"",_xlpm.MyAuditVal,_xlpm.MacVal&lt;&gt;"",_xlpm.MacVal,_xlpm.WinVal&lt;&gt;"",_xlpm.WinVal,_xlpm.CSVVal&lt;&gt;"",PROPER(_xlpm.CSVVal))),""))</f>
        <v/>
      </c>
      <c r="G758" s="41" t="str" cm="1">
        <f t="array" ref="G758">IF(($Y758+$Z758+$AA758+$AD758)=0,"",IFERROR(_xlfn.LET(_xlpm.CSVVal,IF($Y758=0,"",INDEX(CSV!G$2:G$510,$Y758)),_xlpm.MacVal,IF($Z758=0,"",INDEX(Output_Mac!G$2:G$500,$Z758)),_xlpm.WinVal,IF($AD758=0,"",INDEX(Output_Win!G$2:G$243,$AD758)),_xlpm.MyAuditVal,IF($AA758=0,"",INDEX(My_Audit!F$2:F$456,$AA758)),_xlfn.IFS(_xlpm.MyAuditVal&lt;&gt;"",_xlpm.MyAuditVal,_xlpm.MacVal&lt;&gt;"",_xlpm.MacVal,_xlpm.WinVal&lt;&gt;"",_xlpm.WinVal,_xlpm.CSVVal&lt;&gt;"",_xlpm.CSVVal)),""))</f>
        <v/>
      </c>
      <c r="H758" s="41" t="str" cm="1">
        <f t="array" ref="H758">IF($Z758&gt;0,INDEX(Output_Mac!H$2:H$500,$Z758),IF($AD758&gt;0,INDEX(Output_Win!H$2:H$243,$AD758),IF($AA758&gt;0,_xlfn.LET(_xlpm.MyAuditVal,INDEX(My_Audit!G$2:G$456,$AA758),IF(_xlpm.MyAuditVal=0,"",_xlpm.MyAuditVal)),"")))</f>
        <v/>
      </c>
      <c r="I758" s="41" t="str" cm="1">
        <f t="array" ref="I758">IF(($Y758+$Z758+$AA758+$AD758)=0,"",IFERROR(_xlfn.LET(_xlpm.CSVVal,IF($Y758=0,"",INDEX(CSV!H$2:H$510,$Y758)),_xlpm.MacVal,IF($Z758=0,"",INDEX(Output_Mac!I$2:I$500,$Z758)),_xlpm.WinVal,IF($AD758=0,"",INDEX(Output_Win!I$2:I$243,$AD758)),_xlpm.MyAuditVal,IF($AA758=0,"",INDEX(My_Audit!H$2:H$456,$AA758)),_xlfn.IFS(_xlpm.MyAuditVal&lt;&gt;"",_xlpm.MyAuditVal,_xlpm.MacVal&lt;&gt;"",_xlpm.MacVal,_xlpm.WinVal&lt;&gt;"",_xlpm.WinVal,_xlpm.CSVVal&lt;&gt;"",_xlpm.CSVVal)),""))</f>
        <v/>
      </c>
      <c r="J758" s="41" t="str" cm="1">
        <f t="array" ref="J758">IF(($Y758+$Z758+$AA758+$AD758)=0,"",IFERROR(_xlfn.LET(_xlpm.CSVVal,IF($Y758=0,"",INDEX(CSV!J$2:J$510,$Y758)),_xlpm.MacVal,IF($Z758=0,"",INDEX(Output_Mac!J$2:J$500,$Z758)),_xlpm.WinVal,IF($AD758=0,"",INDEX(Output_Win!J$2:J$243,$AD758)),_xlpm.MyAuditVal,IF($AA758=0,"",INDEX(My_Audit!I$2:I$456,$AA758)),_xlfn.IFS(_xlpm.MyAuditVal&lt;&gt;"",_xlpm.MyAuditVal,_xlpm.MacVal&lt;&gt;"",_xlpm.MacVal,_xlpm.WinVal&lt;&gt;"",_xlpm.WinVal,_xlpm.CSVVal&lt;&gt;"",_xlpm.CSVVal)),""))</f>
        <v/>
      </c>
      <c r="K758" s="41" t="str" cm="1">
        <f t="array" ref="K758">IF(($Y758+$Z758+$AA758+$AD758)=0,"",IFERROR(_xlfn.LET(_xlpm.CSVVal,IF($Y758=0,"",INDEX(CSV!N$2:N$510,$Y758)),_xlpm.MacVal,IF($Z758=0,"",INDEX(Output_Mac!L$2:L$500,$Z758)),_xlpm.WinVal,IF($AD758=0,"",INDEX(Output_Win!L$2:L$243,$AD758)),_xlpm.MyAuditVal,IF($AA758=0,"",INDEX(My_Audit!J$2:J$456,$AA758)),_xlfn.IFS(_xlpm.MyAuditVal&lt;&gt;"",_xlpm.MyAuditVal,_xlpm.MacVal&lt;&gt;"",_xlpm.MacVal,_xlpm.WinVal&lt;&gt;"",_xlpm.WinVal,_xlpm.CSVVal&lt;&gt;"",_xlpm.CSVVal)),""))</f>
        <v/>
      </c>
      <c r="L758" s="41" t="str" cm="1">
        <f t="array" ref="L758">IF(($Y758+$Z758+$AA758+$AD758)=0,"",IFERROR(_xlfn.LET(_xlpm.CSVVal,IF($Y758=0,"",INDEX(CSV!Q$2:Q$510,$Y758)),_xlpm.MacVal,IF($Z758=0,"",INDEX(Output_Mac!M$2:M$500,$Z758)),_xlpm.WinVal,IF($AD758=0,"",INDEX(Output_Win!M$2:M$243,$AD758)),_xlpm.MyAuditVal,IF($AA758=0,"",INDEX(My_Audit!K$2:K$456,$AA758)),_xlfn.IFS(_xlpm.MyAuditVal&lt;&gt;"",_xlpm.MyAuditVal,_xlpm.MacVal&lt;&gt;"",_xlpm.MacVal,_xlpm.WinVal&lt;&gt;"",_xlpm.WinVal,_xlpm.CSVVal&lt;&gt;"",_xlpm.CSVVal)),""))</f>
        <v/>
      </c>
      <c r="M758" s="41" t="str" cm="1">
        <f t="array" ref="M758">IF(($Y758+$Z758+$AA758+$AD758)=0,"",ExpandDiagCodes(_xlfn.TEXTJOIN(", ",TRUE,IF($AA758=0,"",INDEX(My_Audit!N$2:N$456,$AA758)),IF($Z758=0,"",INDEX(Output_Mac!S$2:S$500,$Z758)),IF($AD758=0,"",INDEX(Output_Win!S$2:S$243,$AD758)),IF($Y758=0,"",INDEX(CSV!AE$2:AE$510,$Y758)))))</f>
        <v/>
      </c>
      <c r="N758" s="41" t="str" cm="1">
        <f t="array" ref="N758">IF(($Y758+$Z758+$AA758+$AD758)=0,"",IFERROR(_xlfn.LET(_xlpm.CSVVal,IF($Y758=0,"",INDEX(CSV!AG$2:AG$510,$Y758)),_xlpm.MacVal,IF($Z758=0,"",INDEX(Output_Mac!T$2:T$500,$Z758)),_xlpm.WinVal,IF($AD758=0,"",INDEX(Output_Win!T$2:T$243,$AD758)),_xlpm.MyAuditVal,IF($AA758=0,"",INDEX(My_Audit!O$2:O$456,$AA758)),_xlfn.IFS(_xlpm.MyAuditVal&lt;&gt;"",_xlpm.MyAuditVal,_xlpm.MacVal&lt;&gt;"",_xlpm.MacVal,_xlpm.WinVal&lt;&gt;"",_xlpm.WinVal,_xlpm.CSVVal&lt;&gt;"",_xlpm.CSVVal)),""))</f>
        <v/>
      </c>
      <c r="O758" s="40" t="str" cm="1">
        <f t="array" ref="O758">IF($AB758=0,"",INDEX(My_Audit!P$2:P$456,$AB758))&amp;""</f>
        <v/>
      </c>
      <c r="P758" s="40"/>
      <c r="Q758" s="41" t="str">
        <f>IF(LEFT(N758,4)="Pass","Nist SP 800-88",My_Audit!R758)&amp;""</f>
        <v/>
      </c>
      <c r="R758" s="40"/>
      <c r="S758" s="40"/>
      <c r="T758" s="41" t="str" cm="1">
        <f t="array" ref="T758">IF($AC758=0,"",INDEX(Models!J$2:J$605,$AC758))</f>
        <v/>
      </c>
      <c r="U758" s="40"/>
      <c r="V758" s="40"/>
      <c r="W758" s="79" t="str" cm="1">
        <f t="array" ref="W758">IF(($Z758+$AA758+$AD758)=0,"",ExpandDiagCodes(_xlfn.TEXTJOIN(", ",TRUE,IF($AA758=0,"",INDEX(My_Audit!L$2:L$456,$AA758)),IF($Z758=0,"",INDEX(Output_Mac!AA$2:AA$500,$Z758)),IF($AD758=0,"",INDEX(Output_Win!AA$2:AA$243,$AD758)))))</f>
        <v/>
      </c>
      <c r="Y758" s="80">
        <f>IFERROR(MATCH($A758,CSV!$A$2:$A$510,0),0)</f>
        <v>0</v>
      </c>
      <c r="Z758" s="80">
        <f>IFERROR(MATCH($A758,Output_Mac!$A$2:$A$500,0),0)</f>
        <v>0</v>
      </c>
      <c r="AA758" s="80">
        <f>IFERROR(MATCH($A758,My_Audit!$A$2:$A$456,0),0)</f>
        <v>0</v>
      </c>
      <c r="AB758" s="80">
        <f>IFERROR(MATCH($C758,My_Audit!$B$2:$B$456,0),0)</f>
        <v>0</v>
      </c>
      <c r="AC758" s="80">
        <f>IFERROR(MATCH($E758,Models!$I$2:$I$605,0),0)</f>
        <v>0</v>
      </c>
      <c r="AD758" s="80">
        <f>IFERROR(MATCH($A758,Output_Win!$A$2:$A$243,0),0)</f>
        <v>0</v>
      </c>
    </row>
    <row r="759" spans="1:30">
      <c r="A759" s="40" t="str">
        <f>_xlfn.TEXTJOIN("",TRUE,Input!$A$4,TEXT(ROW(My_Audit!A758)+Input!$A$8-1,"00"))</f>
        <v>W5146</v>
      </c>
      <c r="B759" s="40" t="str">
        <f>_xlfn.TEXTJOIN("-",TRUE,"ITD",Input!$A$2,A759)</f>
        <v>ITD-SHR11749-W5146</v>
      </c>
      <c r="C759" s="41" t="str" cm="1">
        <f t="array" ref="C759">IF(($Y759+$Z759+$AA759+$AD759)=0,"",IFERROR(_xlfn.LET(_xlpm.CSVVal,IF($Y759=0,"",INDEX(CSV!B$2:B$510,$Y759)),_xlpm.MacVal,IF($Z759=0,"",INDEX(Output_Mac!B$2:B$500,$Z759)),_xlpm.WinVal,IF($AD759=0,"",INDEX(Output_Win!B$2:B$243,$AD759)),_xlpm.MyAuditVal,IF($AA759=0,"",INDEX(My_Audit!B$2:B$456,$AA759)),_xlfn.IFS(_xlpm.MyAuditVal&lt;&gt;"",_xlpm.MyAuditVal,_xlpm.MacVal&lt;&gt;"",_xlpm.MacVal,_xlpm.WinVal&lt;&gt;"",_xlpm.WinVal,_xlpm.CSVVal&lt;&gt;"",_xlpm.CSVVal)),""))</f>
        <v/>
      </c>
      <c r="D759" s="41" t="str" cm="1">
        <f t="array" ref="D759">IF(($Y759+$Z759+$AA759+$AD759)=0,"",IFERROR(_xlfn.LET(_xlpm.CSVVal,IF($Y759=0,"",INDEX(CSV!C$2:C$510,$Y759)),_xlpm.MacVal,IF($Z759=0,"",INDEX(Output_Mac!D$2:D$500,$Z759)),_xlpm.WinVal,IF($AD759=0,"",INDEX(Output_Win!D$2:D$243,$AD759)),_xlpm.MyAuditVal,IF($AA759=0,"",INDEX(My_Audit!C$2:C$456,$AA759)),_xlfn.IFS(_xlpm.MyAuditVal&lt;&gt;"",_xlpm.MyAuditVal,_xlpm.MacVal&lt;&gt;"",_xlpm.MacVal,_xlpm.WinVal&lt;&gt;"",_xlpm.WinVal,_xlpm.CSVVal&lt;&gt;"",_xlpm.CSVVal)),""))</f>
        <v/>
      </c>
      <c r="E759" s="41" t="str" cm="1">
        <f t="array" ref="E759">IF(($Y759+$Z759+$AA759+$AD759)=0,"",IFERROR(_xlfn.LET(_xlpm.CSVVal,IF($Y759=0,"",INDEX(CSV!E$2:E$510,$Y759)),_xlpm.MacVal,IF($Z759=0,"",INDEX(Output_Mac!C$2:C$500,$Z759)),_xlpm.WinVal,IF($AD759=0,"",INDEX(Output_Win!C$2:C$243,$AD759)),_xlpm.MyAuditVal,IF($AA759=0,"",INDEX(My_Audit!D$2:D$456,$AA759)),_xlfn.IFS(_xlpm.MyAuditVal&lt;&gt;"",_xlpm.MyAuditVal,_xlpm.MacVal&lt;&gt;"",_xlpm.MacVal,_xlpm.WinVal&lt;&gt;"",_xlpm.WinVal,_xlpm.CSVVal&lt;&gt;"",_xlpm.CSVVal)),""))</f>
        <v/>
      </c>
      <c r="F759" s="41" t="str" cm="1">
        <f t="array" ref="F759">IF(($Y759+$Z759+$AA759+$AD759)=0,"",IFERROR(_xlfn.LET(_xlpm.CSVVal,IF($Y759=0,"",INDEX(CSV!F$2:F$510,$Y759)),_xlpm.MacVal,IF($Z759=0,"",INDEX(Output_Mac!E$2:E$500,$Z759)),_xlpm.WinVal,IF($AD759=0,"",INDEX(Output_Win!E$2:E$243,$AD759)),_xlpm.MyAuditVal,IF($AA759=0,"",INDEX(My_Audit!E$2:E$456,$AA759)),_xlfn.IFS(_xlpm.MyAuditVal&lt;&gt;"",_xlpm.MyAuditVal,_xlpm.MacVal&lt;&gt;"",_xlpm.MacVal,_xlpm.WinVal&lt;&gt;"",_xlpm.WinVal,_xlpm.CSVVal&lt;&gt;"",PROPER(_xlpm.CSVVal))),""))</f>
        <v/>
      </c>
      <c r="G759" s="41" t="str" cm="1">
        <f t="array" ref="G759">IF(($Y759+$Z759+$AA759+$AD759)=0,"",IFERROR(_xlfn.LET(_xlpm.CSVVal,IF($Y759=0,"",INDEX(CSV!G$2:G$510,$Y759)),_xlpm.MacVal,IF($Z759=0,"",INDEX(Output_Mac!G$2:G$500,$Z759)),_xlpm.WinVal,IF($AD759=0,"",INDEX(Output_Win!G$2:G$243,$AD759)),_xlpm.MyAuditVal,IF($AA759=0,"",INDEX(My_Audit!F$2:F$456,$AA759)),_xlfn.IFS(_xlpm.MyAuditVal&lt;&gt;"",_xlpm.MyAuditVal,_xlpm.MacVal&lt;&gt;"",_xlpm.MacVal,_xlpm.WinVal&lt;&gt;"",_xlpm.WinVal,_xlpm.CSVVal&lt;&gt;"",_xlpm.CSVVal)),""))</f>
        <v/>
      </c>
      <c r="H759" s="41" t="str" cm="1">
        <f t="array" ref="H759">IF($Z759&gt;0,INDEX(Output_Mac!H$2:H$500,$Z759),IF($AD759&gt;0,INDEX(Output_Win!H$2:H$243,$AD759),IF($AA759&gt;0,_xlfn.LET(_xlpm.MyAuditVal,INDEX(My_Audit!G$2:G$456,$AA759),IF(_xlpm.MyAuditVal=0,"",_xlpm.MyAuditVal)),"")))</f>
        <v/>
      </c>
      <c r="I759" s="41" t="str" cm="1">
        <f t="array" ref="I759">IF(($Y759+$Z759+$AA759+$AD759)=0,"",IFERROR(_xlfn.LET(_xlpm.CSVVal,IF($Y759=0,"",INDEX(CSV!H$2:H$510,$Y759)),_xlpm.MacVal,IF($Z759=0,"",INDEX(Output_Mac!I$2:I$500,$Z759)),_xlpm.WinVal,IF($AD759=0,"",INDEX(Output_Win!I$2:I$243,$AD759)),_xlpm.MyAuditVal,IF($AA759=0,"",INDEX(My_Audit!H$2:H$456,$AA759)),_xlfn.IFS(_xlpm.MyAuditVal&lt;&gt;"",_xlpm.MyAuditVal,_xlpm.MacVal&lt;&gt;"",_xlpm.MacVal,_xlpm.WinVal&lt;&gt;"",_xlpm.WinVal,_xlpm.CSVVal&lt;&gt;"",_xlpm.CSVVal)),""))</f>
        <v/>
      </c>
      <c r="J759" s="41" t="str" cm="1">
        <f t="array" ref="J759">IF(($Y759+$Z759+$AA759+$AD759)=0,"",IFERROR(_xlfn.LET(_xlpm.CSVVal,IF($Y759=0,"",INDEX(CSV!J$2:J$510,$Y759)),_xlpm.MacVal,IF($Z759=0,"",INDEX(Output_Mac!J$2:J$500,$Z759)),_xlpm.WinVal,IF($AD759=0,"",INDEX(Output_Win!J$2:J$243,$AD759)),_xlpm.MyAuditVal,IF($AA759=0,"",INDEX(My_Audit!I$2:I$456,$AA759)),_xlfn.IFS(_xlpm.MyAuditVal&lt;&gt;"",_xlpm.MyAuditVal,_xlpm.MacVal&lt;&gt;"",_xlpm.MacVal,_xlpm.WinVal&lt;&gt;"",_xlpm.WinVal,_xlpm.CSVVal&lt;&gt;"",_xlpm.CSVVal)),""))</f>
        <v/>
      </c>
      <c r="K759" s="41" t="str" cm="1">
        <f t="array" ref="K759">IF(($Y759+$Z759+$AA759+$AD759)=0,"",IFERROR(_xlfn.LET(_xlpm.CSVVal,IF($Y759=0,"",INDEX(CSV!N$2:N$510,$Y759)),_xlpm.MacVal,IF($Z759=0,"",INDEX(Output_Mac!L$2:L$500,$Z759)),_xlpm.WinVal,IF($AD759=0,"",INDEX(Output_Win!L$2:L$243,$AD759)),_xlpm.MyAuditVal,IF($AA759=0,"",INDEX(My_Audit!J$2:J$456,$AA759)),_xlfn.IFS(_xlpm.MyAuditVal&lt;&gt;"",_xlpm.MyAuditVal,_xlpm.MacVal&lt;&gt;"",_xlpm.MacVal,_xlpm.WinVal&lt;&gt;"",_xlpm.WinVal,_xlpm.CSVVal&lt;&gt;"",_xlpm.CSVVal)),""))</f>
        <v/>
      </c>
      <c r="L759" s="41" t="str" cm="1">
        <f t="array" ref="L759">IF(($Y759+$Z759+$AA759+$AD759)=0,"",IFERROR(_xlfn.LET(_xlpm.CSVVal,IF($Y759=0,"",INDEX(CSV!Q$2:Q$510,$Y759)),_xlpm.MacVal,IF($Z759=0,"",INDEX(Output_Mac!M$2:M$500,$Z759)),_xlpm.WinVal,IF($AD759=0,"",INDEX(Output_Win!M$2:M$243,$AD759)),_xlpm.MyAuditVal,IF($AA759=0,"",INDEX(My_Audit!K$2:K$456,$AA759)),_xlfn.IFS(_xlpm.MyAuditVal&lt;&gt;"",_xlpm.MyAuditVal,_xlpm.MacVal&lt;&gt;"",_xlpm.MacVal,_xlpm.WinVal&lt;&gt;"",_xlpm.WinVal,_xlpm.CSVVal&lt;&gt;"",_xlpm.CSVVal)),""))</f>
        <v/>
      </c>
      <c r="M759" s="41" t="str" cm="1">
        <f t="array" ref="M759">IF(($Y759+$Z759+$AA759+$AD759)=0,"",ExpandDiagCodes(_xlfn.TEXTJOIN(", ",TRUE,IF($AA759=0,"",INDEX(My_Audit!N$2:N$456,$AA759)),IF($Z759=0,"",INDEX(Output_Mac!S$2:S$500,$Z759)),IF($AD759=0,"",INDEX(Output_Win!S$2:S$243,$AD759)),IF($Y759=0,"",INDEX(CSV!AE$2:AE$510,$Y759)))))</f>
        <v/>
      </c>
      <c r="N759" s="41" t="str" cm="1">
        <f t="array" ref="N759">IF(($Y759+$Z759+$AA759+$AD759)=0,"",IFERROR(_xlfn.LET(_xlpm.CSVVal,IF($Y759=0,"",INDEX(CSV!AG$2:AG$510,$Y759)),_xlpm.MacVal,IF($Z759=0,"",INDEX(Output_Mac!T$2:T$500,$Z759)),_xlpm.WinVal,IF($AD759=0,"",INDEX(Output_Win!T$2:T$243,$AD759)),_xlpm.MyAuditVal,IF($AA759=0,"",INDEX(My_Audit!O$2:O$456,$AA759)),_xlfn.IFS(_xlpm.MyAuditVal&lt;&gt;"",_xlpm.MyAuditVal,_xlpm.MacVal&lt;&gt;"",_xlpm.MacVal,_xlpm.WinVal&lt;&gt;"",_xlpm.WinVal,_xlpm.CSVVal&lt;&gt;"",_xlpm.CSVVal)),""))</f>
        <v/>
      </c>
      <c r="O759" s="40" t="str" cm="1">
        <f t="array" ref="O759">IF($AB759=0,"",INDEX(My_Audit!P$2:P$456,$AB759))&amp;""</f>
        <v/>
      </c>
      <c r="P759" s="40"/>
      <c r="Q759" s="41" t="str">
        <f>IF(LEFT(N759,4)="Pass","Nist SP 800-88",My_Audit!R759)&amp;""</f>
        <v/>
      </c>
      <c r="R759" s="40"/>
      <c r="S759" s="40"/>
      <c r="T759" s="41" t="str" cm="1">
        <f t="array" ref="T759">IF($AC759=0,"",INDEX(Models!J$2:J$605,$AC759))</f>
        <v/>
      </c>
      <c r="U759" s="40"/>
      <c r="V759" s="40"/>
      <c r="W759" s="79" t="str" cm="1">
        <f t="array" ref="W759">IF(($Z759+$AA759+$AD759)=0,"",ExpandDiagCodes(_xlfn.TEXTJOIN(", ",TRUE,IF($AA759=0,"",INDEX(My_Audit!L$2:L$456,$AA759)),IF($Z759=0,"",INDEX(Output_Mac!AA$2:AA$500,$Z759)),IF($AD759=0,"",INDEX(Output_Win!AA$2:AA$243,$AD759)))))</f>
        <v/>
      </c>
      <c r="Y759" s="80">
        <f>IFERROR(MATCH($A759,CSV!$A$2:$A$510,0),0)</f>
        <v>0</v>
      </c>
      <c r="Z759" s="80">
        <f>IFERROR(MATCH($A759,Output_Mac!$A$2:$A$500,0),0)</f>
        <v>0</v>
      </c>
      <c r="AA759" s="80">
        <f>IFERROR(MATCH($A759,My_Audit!$A$2:$A$456,0),0)</f>
        <v>0</v>
      </c>
      <c r="AB759" s="80">
        <f>IFERROR(MATCH($C759,My_Audit!$B$2:$B$456,0),0)</f>
        <v>0</v>
      </c>
      <c r="AC759" s="80">
        <f>IFERROR(MATCH($E759,Models!$I$2:$I$605,0),0)</f>
        <v>0</v>
      </c>
      <c r="AD759" s="80">
        <f>IFERROR(MATCH($A759,Output_Win!$A$2:$A$243,0),0)</f>
        <v>0</v>
      </c>
    </row>
    <row r="760" spans="1:30">
      <c r="A760" s="40" t="str">
        <f>_xlfn.TEXTJOIN("",TRUE,Input!$A$4,TEXT(ROW(My_Audit!A759)+Input!$A$8-1,"00"))</f>
        <v>W5147</v>
      </c>
      <c r="B760" s="40" t="str">
        <f>_xlfn.TEXTJOIN("-",TRUE,"ITD",Input!$A$2,A760)</f>
        <v>ITD-SHR11749-W5147</v>
      </c>
      <c r="C760" s="41" t="str" cm="1">
        <f t="array" ref="C760">IF(($Y760+$Z760+$AA760+$AD760)=0,"",IFERROR(_xlfn.LET(_xlpm.CSVVal,IF($Y760=0,"",INDEX(CSV!B$2:B$510,$Y760)),_xlpm.MacVal,IF($Z760=0,"",INDEX(Output_Mac!B$2:B$500,$Z760)),_xlpm.WinVal,IF($AD760=0,"",INDEX(Output_Win!B$2:B$243,$AD760)),_xlpm.MyAuditVal,IF($AA760=0,"",INDEX(My_Audit!B$2:B$456,$AA760)),_xlfn.IFS(_xlpm.MyAuditVal&lt;&gt;"",_xlpm.MyAuditVal,_xlpm.MacVal&lt;&gt;"",_xlpm.MacVal,_xlpm.WinVal&lt;&gt;"",_xlpm.WinVal,_xlpm.CSVVal&lt;&gt;"",_xlpm.CSVVal)),""))</f>
        <v/>
      </c>
      <c r="D760" s="41" t="str" cm="1">
        <f t="array" ref="D760">IF(($Y760+$Z760+$AA760+$AD760)=0,"",IFERROR(_xlfn.LET(_xlpm.CSVVal,IF($Y760=0,"",INDEX(CSV!C$2:C$510,$Y760)),_xlpm.MacVal,IF($Z760=0,"",INDEX(Output_Mac!D$2:D$500,$Z760)),_xlpm.WinVal,IF($AD760=0,"",INDEX(Output_Win!D$2:D$243,$AD760)),_xlpm.MyAuditVal,IF($AA760=0,"",INDEX(My_Audit!C$2:C$456,$AA760)),_xlfn.IFS(_xlpm.MyAuditVal&lt;&gt;"",_xlpm.MyAuditVal,_xlpm.MacVal&lt;&gt;"",_xlpm.MacVal,_xlpm.WinVal&lt;&gt;"",_xlpm.WinVal,_xlpm.CSVVal&lt;&gt;"",_xlpm.CSVVal)),""))</f>
        <v/>
      </c>
      <c r="E760" s="41" t="str" cm="1">
        <f t="array" ref="E760">IF(($Y760+$Z760+$AA760+$AD760)=0,"",IFERROR(_xlfn.LET(_xlpm.CSVVal,IF($Y760=0,"",INDEX(CSV!E$2:E$510,$Y760)),_xlpm.MacVal,IF($Z760=0,"",INDEX(Output_Mac!C$2:C$500,$Z760)),_xlpm.WinVal,IF($AD760=0,"",INDEX(Output_Win!C$2:C$243,$AD760)),_xlpm.MyAuditVal,IF($AA760=0,"",INDEX(My_Audit!D$2:D$456,$AA760)),_xlfn.IFS(_xlpm.MyAuditVal&lt;&gt;"",_xlpm.MyAuditVal,_xlpm.MacVal&lt;&gt;"",_xlpm.MacVal,_xlpm.WinVal&lt;&gt;"",_xlpm.WinVal,_xlpm.CSVVal&lt;&gt;"",_xlpm.CSVVal)),""))</f>
        <v/>
      </c>
      <c r="F760" s="41" t="str" cm="1">
        <f t="array" ref="F760">IF(($Y760+$Z760+$AA760+$AD760)=0,"",IFERROR(_xlfn.LET(_xlpm.CSVVal,IF($Y760=0,"",INDEX(CSV!F$2:F$510,$Y760)),_xlpm.MacVal,IF($Z760=0,"",INDEX(Output_Mac!E$2:E$500,$Z760)),_xlpm.WinVal,IF($AD760=0,"",INDEX(Output_Win!E$2:E$243,$AD760)),_xlpm.MyAuditVal,IF($AA760=0,"",INDEX(My_Audit!E$2:E$456,$AA760)),_xlfn.IFS(_xlpm.MyAuditVal&lt;&gt;"",_xlpm.MyAuditVal,_xlpm.MacVal&lt;&gt;"",_xlpm.MacVal,_xlpm.WinVal&lt;&gt;"",_xlpm.WinVal,_xlpm.CSVVal&lt;&gt;"",PROPER(_xlpm.CSVVal))),""))</f>
        <v/>
      </c>
      <c r="G760" s="41" t="str" cm="1">
        <f t="array" ref="G760">IF(($Y760+$Z760+$AA760+$AD760)=0,"",IFERROR(_xlfn.LET(_xlpm.CSVVal,IF($Y760=0,"",INDEX(CSV!G$2:G$510,$Y760)),_xlpm.MacVal,IF($Z760=0,"",INDEX(Output_Mac!G$2:G$500,$Z760)),_xlpm.WinVal,IF($AD760=0,"",INDEX(Output_Win!G$2:G$243,$AD760)),_xlpm.MyAuditVal,IF($AA760=0,"",INDEX(My_Audit!F$2:F$456,$AA760)),_xlfn.IFS(_xlpm.MyAuditVal&lt;&gt;"",_xlpm.MyAuditVal,_xlpm.MacVal&lt;&gt;"",_xlpm.MacVal,_xlpm.WinVal&lt;&gt;"",_xlpm.WinVal,_xlpm.CSVVal&lt;&gt;"",_xlpm.CSVVal)),""))</f>
        <v/>
      </c>
      <c r="H760" s="41" t="str" cm="1">
        <f t="array" ref="H760">IF($Z760&gt;0,INDEX(Output_Mac!H$2:H$500,$Z760),IF($AD760&gt;0,INDEX(Output_Win!H$2:H$243,$AD760),IF($AA760&gt;0,_xlfn.LET(_xlpm.MyAuditVal,INDEX(My_Audit!G$2:G$456,$AA760),IF(_xlpm.MyAuditVal=0,"",_xlpm.MyAuditVal)),"")))</f>
        <v/>
      </c>
      <c r="I760" s="41" t="str" cm="1">
        <f t="array" ref="I760">IF(($Y760+$Z760+$AA760+$AD760)=0,"",IFERROR(_xlfn.LET(_xlpm.CSVVal,IF($Y760=0,"",INDEX(CSV!H$2:H$510,$Y760)),_xlpm.MacVal,IF($Z760=0,"",INDEX(Output_Mac!I$2:I$500,$Z760)),_xlpm.WinVal,IF($AD760=0,"",INDEX(Output_Win!I$2:I$243,$AD760)),_xlpm.MyAuditVal,IF($AA760=0,"",INDEX(My_Audit!H$2:H$456,$AA760)),_xlfn.IFS(_xlpm.MyAuditVal&lt;&gt;"",_xlpm.MyAuditVal,_xlpm.MacVal&lt;&gt;"",_xlpm.MacVal,_xlpm.WinVal&lt;&gt;"",_xlpm.WinVal,_xlpm.CSVVal&lt;&gt;"",_xlpm.CSVVal)),""))</f>
        <v/>
      </c>
      <c r="J760" s="41" t="str" cm="1">
        <f t="array" ref="J760">IF(($Y760+$Z760+$AA760+$AD760)=0,"",IFERROR(_xlfn.LET(_xlpm.CSVVal,IF($Y760=0,"",INDEX(CSV!J$2:J$510,$Y760)),_xlpm.MacVal,IF($Z760=0,"",INDEX(Output_Mac!J$2:J$500,$Z760)),_xlpm.WinVal,IF($AD760=0,"",INDEX(Output_Win!J$2:J$243,$AD760)),_xlpm.MyAuditVal,IF($AA760=0,"",INDEX(My_Audit!I$2:I$456,$AA760)),_xlfn.IFS(_xlpm.MyAuditVal&lt;&gt;"",_xlpm.MyAuditVal,_xlpm.MacVal&lt;&gt;"",_xlpm.MacVal,_xlpm.WinVal&lt;&gt;"",_xlpm.WinVal,_xlpm.CSVVal&lt;&gt;"",_xlpm.CSVVal)),""))</f>
        <v/>
      </c>
      <c r="K760" s="41" t="str" cm="1">
        <f t="array" ref="K760">IF(($Y760+$Z760+$AA760+$AD760)=0,"",IFERROR(_xlfn.LET(_xlpm.CSVVal,IF($Y760=0,"",INDEX(CSV!N$2:N$510,$Y760)),_xlpm.MacVal,IF($Z760=0,"",INDEX(Output_Mac!L$2:L$500,$Z760)),_xlpm.WinVal,IF($AD760=0,"",INDEX(Output_Win!L$2:L$243,$AD760)),_xlpm.MyAuditVal,IF($AA760=0,"",INDEX(My_Audit!J$2:J$456,$AA760)),_xlfn.IFS(_xlpm.MyAuditVal&lt;&gt;"",_xlpm.MyAuditVal,_xlpm.MacVal&lt;&gt;"",_xlpm.MacVal,_xlpm.WinVal&lt;&gt;"",_xlpm.WinVal,_xlpm.CSVVal&lt;&gt;"",_xlpm.CSVVal)),""))</f>
        <v/>
      </c>
      <c r="L760" s="41" t="str" cm="1">
        <f t="array" ref="L760">IF(($Y760+$Z760+$AA760+$AD760)=0,"",IFERROR(_xlfn.LET(_xlpm.CSVVal,IF($Y760=0,"",INDEX(CSV!Q$2:Q$510,$Y760)),_xlpm.MacVal,IF($Z760=0,"",INDEX(Output_Mac!M$2:M$500,$Z760)),_xlpm.WinVal,IF($AD760=0,"",INDEX(Output_Win!M$2:M$243,$AD760)),_xlpm.MyAuditVal,IF($AA760=0,"",INDEX(My_Audit!K$2:K$456,$AA760)),_xlfn.IFS(_xlpm.MyAuditVal&lt;&gt;"",_xlpm.MyAuditVal,_xlpm.MacVal&lt;&gt;"",_xlpm.MacVal,_xlpm.WinVal&lt;&gt;"",_xlpm.WinVal,_xlpm.CSVVal&lt;&gt;"",_xlpm.CSVVal)),""))</f>
        <v/>
      </c>
      <c r="M760" s="41" t="str" cm="1">
        <f t="array" ref="M760">IF(($Y760+$Z760+$AA760+$AD760)=0,"",ExpandDiagCodes(_xlfn.TEXTJOIN(", ",TRUE,IF($AA760=0,"",INDEX(My_Audit!N$2:N$456,$AA760)),IF($Z760=0,"",INDEX(Output_Mac!S$2:S$500,$Z760)),IF($AD760=0,"",INDEX(Output_Win!S$2:S$243,$AD760)),IF($Y760=0,"",INDEX(CSV!AE$2:AE$510,$Y760)))))</f>
        <v/>
      </c>
      <c r="N760" s="41" t="str" cm="1">
        <f t="array" ref="N760">IF(($Y760+$Z760+$AA760+$AD760)=0,"",IFERROR(_xlfn.LET(_xlpm.CSVVal,IF($Y760=0,"",INDEX(CSV!AG$2:AG$510,$Y760)),_xlpm.MacVal,IF($Z760=0,"",INDEX(Output_Mac!T$2:T$500,$Z760)),_xlpm.WinVal,IF($AD760=0,"",INDEX(Output_Win!T$2:T$243,$AD760)),_xlpm.MyAuditVal,IF($AA760=0,"",INDEX(My_Audit!O$2:O$456,$AA760)),_xlfn.IFS(_xlpm.MyAuditVal&lt;&gt;"",_xlpm.MyAuditVal,_xlpm.MacVal&lt;&gt;"",_xlpm.MacVal,_xlpm.WinVal&lt;&gt;"",_xlpm.WinVal,_xlpm.CSVVal&lt;&gt;"",_xlpm.CSVVal)),""))</f>
        <v/>
      </c>
      <c r="O760" s="40" t="str" cm="1">
        <f t="array" ref="O760">IF($AB760=0,"",INDEX(My_Audit!P$2:P$456,$AB760))&amp;""</f>
        <v/>
      </c>
      <c r="P760" s="40"/>
      <c r="Q760" s="41" t="str">
        <f>IF(LEFT(N760,4)="Pass","Nist SP 800-88",My_Audit!R760)&amp;""</f>
        <v/>
      </c>
      <c r="R760" s="40"/>
      <c r="S760" s="40"/>
      <c r="T760" s="41" t="str" cm="1">
        <f t="array" ref="T760">IF($AC760=0,"",INDEX(Models!J$2:J$605,$AC760))</f>
        <v/>
      </c>
      <c r="U760" s="40"/>
      <c r="V760" s="40"/>
      <c r="W760" s="79" t="str" cm="1">
        <f t="array" ref="W760">IF(($Z760+$AA760+$AD760)=0,"",ExpandDiagCodes(_xlfn.TEXTJOIN(", ",TRUE,IF($AA760=0,"",INDEX(My_Audit!L$2:L$456,$AA760)),IF($Z760=0,"",INDEX(Output_Mac!AA$2:AA$500,$Z760)),IF($AD760=0,"",INDEX(Output_Win!AA$2:AA$243,$AD760)))))</f>
        <v/>
      </c>
      <c r="Y760" s="80">
        <f>IFERROR(MATCH($A760,CSV!$A$2:$A$510,0),0)</f>
        <v>0</v>
      </c>
      <c r="Z760" s="80">
        <f>IFERROR(MATCH($A760,Output_Mac!$A$2:$A$500,0),0)</f>
        <v>0</v>
      </c>
      <c r="AA760" s="80">
        <f>IFERROR(MATCH($A760,My_Audit!$A$2:$A$456,0),0)</f>
        <v>0</v>
      </c>
      <c r="AB760" s="80">
        <f>IFERROR(MATCH($C760,My_Audit!$B$2:$B$456,0),0)</f>
        <v>0</v>
      </c>
      <c r="AC760" s="80">
        <f>IFERROR(MATCH($E760,Models!$I$2:$I$605,0),0)</f>
        <v>0</v>
      </c>
      <c r="AD760" s="80">
        <f>IFERROR(MATCH($A760,Output_Win!$A$2:$A$243,0),0)</f>
        <v>0</v>
      </c>
    </row>
    <row r="761" spans="1:30">
      <c r="A761" s="40"/>
      <c r="B761" s="40"/>
      <c r="C761" s="40"/>
      <c r="D761" s="41"/>
      <c r="E761" s="41"/>
      <c r="F761" s="40"/>
      <c r="G761" s="40"/>
      <c r="H761" s="40"/>
      <c r="I761" s="40"/>
      <c r="J761" s="40"/>
      <c r="K761" s="41"/>
      <c r="L761" s="40"/>
      <c r="M761" s="40"/>
      <c r="N761" s="40"/>
      <c r="O761" s="40"/>
      <c r="P761" s="40"/>
      <c r="Q761" s="41"/>
      <c r="R761" s="40"/>
      <c r="S761" s="40"/>
      <c r="T761" s="41"/>
      <c r="U761" s="40"/>
      <c r="V761" s="40"/>
      <c r="W761" s="71"/>
    </row>
    <row r="762" spans="1:30">
      <c r="A762" s="40"/>
      <c r="B762" s="40"/>
      <c r="C762" s="40"/>
      <c r="D762" s="41"/>
      <c r="E762" s="41"/>
      <c r="F762" s="40"/>
      <c r="G762" s="40"/>
      <c r="H762" s="40"/>
      <c r="I762" s="40"/>
      <c r="J762" s="40"/>
      <c r="K762" s="41"/>
      <c r="L762" s="40"/>
      <c r="M762" s="40"/>
      <c r="N762" s="40"/>
      <c r="O762" s="40"/>
      <c r="P762" s="40"/>
      <c r="Q762" s="41"/>
      <c r="R762" s="40"/>
      <c r="S762" s="40"/>
      <c r="T762" s="41"/>
      <c r="U762" s="40"/>
      <c r="V762" s="40"/>
      <c r="W762" s="71"/>
    </row>
    <row r="763" spans="1:30">
      <c r="A763" s="40"/>
      <c r="B763" s="40"/>
      <c r="C763" s="40"/>
      <c r="D763" s="41"/>
      <c r="E763" s="41"/>
      <c r="F763" s="40"/>
      <c r="G763" s="40"/>
      <c r="H763" s="40"/>
      <c r="I763" s="40"/>
      <c r="J763" s="40"/>
      <c r="K763" s="41"/>
      <c r="L763" s="40"/>
      <c r="M763" s="40"/>
      <c r="N763" s="40"/>
      <c r="O763" s="40"/>
      <c r="P763" s="40"/>
      <c r="Q763" s="41"/>
      <c r="R763" s="40"/>
      <c r="S763" s="40"/>
      <c r="T763" s="41"/>
      <c r="U763" s="40"/>
      <c r="V763" s="40"/>
      <c r="W763" s="71"/>
    </row>
    <row r="764" spans="1:30">
      <c r="A764" s="40"/>
      <c r="B764" s="40"/>
      <c r="C764" s="40"/>
      <c r="D764" s="41"/>
      <c r="E764" s="41"/>
      <c r="F764" s="40"/>
      <c r="G764" s="40"/>
      <c r="H764" s="40"/>
      <c r="I764" s="40"/>
      <c r="J764" s="40"/>
      <c r="K764" s="41"/>
      <c r="L764" s="40"/>
      <c r="M764" s="40"/>
      <c r="N764" s="40"/>
      <c r="O764" s="40"/>
      <c r="P764" s="40"/>
      <c r="Q764" s="41"/>
      <c r="R764" s="40"/>
      <c r="S764" s="40"/>
      <c r="T764" s="41"/>
      <c r="U764" s="40"/>
      <c r="V764" s="40"/>
      <c r="W764" s="71"/>
    </row>
    <row r="765" spans="1:30">
      <c r="A765" s="40"/>
      <c r="B765" s="40"/>
      <c r="C765" s="40"/>
      <c r="D765" s="41"/>
      <c r="E765" s="41"/>
      <c r="F765" s="40"/>
      <c r="G765" s="40"/>
      <c r="H765" s="40"/>
      <c r="I765" s="40"/>
      <c r="J765" s="40"/>
      <c r="K765" s="41"/>
      <c r="L765" s="40"/>
      <c r="M765" s="40"/>
      <c r="N765" s="40"/>
      <c r="O765" s="40"/>
      <c r="P765" s="40"/>
      <c r="Q765" s="41"/>
      <c r="R765" s="40"/>
      <c r="S765" s="40"/>
      <c r="T765" s="41"/>
      <c r="U765" s="40"/>
      <c r="V765" s="40"/>
      <c r="W765" s="71"/>
    </row>
    <row r="766" spans="1:30">
      <c r="A766" s="40"/>
      <c r="B766" s="40"/>
      <c r="C766" s="40"/>
      <c r="D766" s="41"/>
      <c r="E766" s="41"/>
      <c r="F766" s="40"/>
      <c r="G766" s="40"/>
      <c r="H766" s="40"/>
      <c r="I766" s="40"/>
      <c r="J766" s="40"/>
      <c r="K766" s="41"/>
      <c r="L766" s="40"/>
      <c r="M766" s="40"/>
      <c r="N766" s="40"/>
      <c r="O766" s="40"/>
      <c r="P766" s="40"/>
      <c r="Q766" s="41"/>
      <c r="R766" s="40"/>
      <c r="S766" s="40"/>
      <c r="T766" s="41"/>
      <c r="U766" s="40"/>
      <c r="V766" s="40"/>
      <c r="W766" s="71"/>
    </row>
    <row r="767" spans="1:30">
      <c r="A767" s="40"/>
      <c r="B767" s="40"/>
      <c r="C767" s="40"/>
      <c r="D767" s="41"/>
      <c r="E767" s="41"/>
      <c r="F767" s="40"/>
      <c r="G767" s="40"/>
      <c r="H767" s="40"/>
      <c r="I767" s="40"/>
      <c r="J767" s="40"/>
      <c r="K767" s="41"/>
      <c r="L767" s="40"/>
      <c r="M767" s="40"/>
      <c r="N767" s="40"/>
      <c r="O767" s="40"/>
      <c r="P767" s="40"/>
      <c r="Q767" s="41"/>
      <c r="R767" s="40"/>
      <c r="S767" s="40"/>
      <c r="T767" s="41"/>
      <c r="U767" s="40"/>
      <c r="V767" s="40"/>
      <c r="W767" s="71"/>
    </row>
    <row r="768" spans="1:30">
      <c r="A768" s="40"/>
      <c r="B768" s="40"/>
      <c r="C768" s="40"/>
      <c r="D768" s="41"/>
      <c r="E768" s="41"/>
      <c r="F768" s="40"/>
      <c r="G768" s="40"/>
      <c r="H768" s="40"/>
      <c r="I768" s="40"/>
      <c r="J768" s="40"/>
      <c r="K768" s="41"/>
      <c r="L768" s="40"/>
      <c r="M768" s="40"/>
      <c r="N768" s="40"/>
      <c r="O768" s="40"/>
      <c r="P768" s="40"/>
      <c r="Q768" s="41"/>
      <c r="R768" s="40"/>
      <c r="S768" s="40"/>
      <c r="T768" s="41"/>
      <c r="U768" s="40"/>
      <c r="V768" s="40"/>
      <c r="W768" s="71"/>
    </row>
    <row r="769" spans="1:23">
      <c r="A769" s="40"/>
      <c r="B769" s="40"/>
      <c r="C769" s="40"/>
      <c r="D769" s="41"/>
      <c r="E769" s="41"/>
      <c r="F769" s="40"/>
      <c r="G769" s="40"/>
      <c r="H769" s="40"/>
      <c r="I769" s="40"/>
      <c r="J769" s="40"/>
      <c r="K769" s="41"/>
      <c r="L769" s="40"/>
      <c r="M769" s="40"/>
      <c r="N769" s="40"/>
      <c r="O769" s="40"/>
      <c r="P769" s="40"/>
      <c r="Q769" s="41"/>
      <c r="R769" s="40"/>
      <c r="S769" s="40"/>
      <c r="T769" s="41"/>
      <c r="U769" s="40"/>
      <c r="V769" s="40"/>
      <c r="W769" s="71"/>
    </row>
    <row r="770" spans="1:23">
      <c r="A770" s="40"/>
      <c r="B770" s="40"/>
      <c r="C770" s="40"/>
      <c r="D770" s="41"/>
      <c r="E770" s="41"/>
      <c r="F770" s="40"/>
      <c r="G770" s="40"/>
      <c r="H770" s="40"/>
      <c r="I770" s="40"/>
      <c r="J770" s="40"/>
      <c r="K770" s="41"/>
      <c r="L770" s="40"/>
      <c r="M770" s="40"/>
      <c r="N770" s="40"/>
      <c r="O770" s="40"/>
      <c r="P770" s="40"/>
      <c r="Q770" s="41"/>
      <c r="R770" s="40"/>
      <c r="S770" s="40"/>
      <c r="T770" s="41"/>
      <c r="U770" s="40"/>
      <c r="V770" s="40"/>
      <c r="W770" s="71"/>
    </row>
    <row r="771" spans="1:23">
      <c r="A771" s="40"/>
      <c r="B771" s="40"/>
      <c r="C771" s="40"/>
      <c r="D771" s="41"/>
      <c r="E771" s="41"/>
      <c r="F771" s="40"/>
      <c r="G771" s="40"/>
      <c r="H771" s="40"/>
      <c r="I771" s="40"/>
      <c r="J771" s="40"/>
      <c r="K771" s="41"/>
      <c r="L771" s="40"/>
      <c r="M771" s="40"/>
      <c r="N771" s="40"/>
      <c r="O771" s="40"/>
      <c r="P771" s="40"/>
      <c r="Q771" s="41"/>
      <c r="R771" s="40"/>
      <c r="S771" s="40"/>
      <c r="T771" s="41"/>
      <c r="U771" s="40"/>
      <c r="V771" s="40"/>
      <c r="W771" s="71"/>
    </row>
    <row r="772" spans="1:23">
      <c r="A772" s="40"/>
      <c r="B772" s="40"/>
      <c r="C772" s="40"/>
      <c r="D772" s="41"/>
      <c r="E772" s="41"/>
      <c r="F772" s="40"/>
      <c r="G772" s="40"/>
      <c r="H772" s="40"/>
      <c r="I772" s="40"/>
      <c r="J772" s="40"/>
      <c r="K772" s="41"/>
      <c r="L772" s="40"/>
      <c r="M772" s="40"/>
      <c r="N772" s="40"/>
      <c r="O772" s="40"/>
      <c r="P772" s="40"/>
      <c r="Q772" s="41"/>
      <c r="R772" s="40"/>
      <c r="S772" s="40"/>
      <c r="T772" s="41"/>
      <c r="U772" s="40"/>
      <c r="V772" s="40"/>
      <c r="W772" s="71"/>
    </row>
    <row r="773" spans="1:23">
      <c r="A773" s="40"/>
      <c r="B773" s="40"/>
      <c r="C773" s="40"/>
      <c r="D773" s="41"/>
      <c r="E773" s="41"/>
      <c r="F773" s="40"/>
      <c r="G773" s="40"/>
      <c r="H773" s="40"/>
      <c r="I773" s="40"/>
      <c r="J773" s="40"/>
      <c r="K773" s="41"/>
      <c r="L773" s="40"/>
      <c r="M773" s="40"/>
      <c r="N773" s="40"/>
      <c r="O773" s="40"/>
      <c r="P773" s="40"/>
      <c r="Q773" s="41"/>
      <c r="R773" s="40"/>
      <c r="S773" s="40"/>
      <c r="T773" s="41"/>
      <c r="U773" s="40"/>
      <c r="V773" s="40"/>
      <c r="W773" s="71"/>
    </row>
    <row r="774" spans="1:23">
      <c r="A774" s="40"/>
      <c r="B774" s="40"/>
      <c r="C774" s="40"/>
      <c r="D774" s="41"/>
      <c r="E774" s="41"/>
      <c r="F774" s="40"/>
      <c r="G774" s="40"/>
      <c r="H774" s="40"/>
      <c r="I774" s="40"/>
      <c r="J774" s="40"/>
      <c r="K774" s="41"/>
      <c r="L774" s="40"/>
      <c r="M774" s="40"/>
      <c r="N774" s="40"/>
      <c r="O774" s="40"/>
      <c r="P774" s="40"/>
      <c r="Q774" s="41"/>
      <c r="R774" s="40"/>
      <c r="S774" s="40"/>
      <c r="T774" s="41"/>
      <c r="U774" s="40"/>
      <c r="V774" s="40"/>
      <c r="W774" s="71"/>
    </row>
    <row r="775" spans="1:23">
      <c r="A775" s="40"/>
      <c r="B775" s="40"/>
      <c r="C775" s="40"/>
      <c r="D775" s="41"/>
      <c r="E775" s="41"/>
      <c r="F775" s="40"/>
      <c r="G775" s="40"/>
      <c r="H775" s="40"/>
      <c r="I775" s="40"/>
      <c r="J775" s="40"/>
      <c r="K775" s="41"/>
      <c r="L775" s="40"/>
      <c r="M775" s="40"/>
      <c r="N775" s="40"/>
      <c r="O775" s="40"/>
      <c r="P775" s="40"/>
      <c r="Q775" s="41"/>
      <c r="R775" s="40"/>
      <c r="S775" s="40"/>
      <c r="T775" s="41"/>
      <c r="U775" s="40"/>
      <c r="V775" s="40"/>
      <c r="W775" s="71"/>
    </row>
    <row r="776" spans="1:23">
      <c r="A776" s="40"/>
      <c r="B776" s="40"/>
      <c r="C776" s="40"/>
      <c r="D776" s="41"/>
      <c r="E776" s="41"/>
      <c r="F776" s="40"/>
      <c r="G776" s="40"/>
      <c r="H776" s="40"/>
      <c r="I776" s="40"/>
      <c r="J776" s="40"/>
      <c r="K776" s="41"/>
      <c r="L776" s="40"/>
      <c r="M776" s="40"/>
      <c r="N776" s="40"/>
      <c r="O776" s="40"/>
      <c r="P776" s="40"/>
      <c r="Q776" s="41"/>
      <c r="R776" s="40"/>
      <c r="S776" s="40"/>
      <c r="T776" s="41"/>
      <c r="U776" s="40"/>
      <c r="V776" s="40"/>
      <c r="W776" s="71"/>
    </row>
    <row r="777" spans="1:23">
      <c r="A777" s="40"/>
      <c r="B777" s="40"/>
      <c r="C777" s="40"/>
      <c r="D777" s="41"/>
      <c r="E777" s="41"/>
      <c r="F777" s="40"/>
      <c r="G777" s="40"/>
      <c r="H777" s="40"/>
      <c r="I777" s="40"/>
      <c r="J777" s="40"/>
      <c r="K777" s="41"/>
      <c r="L777" s="40"/>
      <c r="M777" s="40"/>
      <c r="N777" s="40"/>
      <c r="O777" s="40"/>
      <c r="P777" s="40"/>
      <c r="Q777" s="41"/>
      <c r="R777" s="40"/>
      <c r="S777" s="40"/>
      <c r="T777" s="41"/>
      <c r="U777" s="40"/>
      <c r="V777" s="40"/>
      <c r="W777" s="71"/>
    </row>
    <row r="778" spans="1:23">
      <c r="A778" s="40"/>
      <c r="B778" s="40"/>
      <c r="C778" s="40"/>
      <c r="D778" s="41"/>
      <c r="E778" s="41"/>
      <c r="F778" s="40"/>
      <c r="G778" s="40"/>
      <c r="H778" s="40"/>
      <c r="I778" s="40"/>
      <c r="J778" s="40"/>
      <c r="K778" s="41"/>
      <c r="L778" s="40"/>
      <c r="M778" s="40"/>
      <c r="N778" s="40"/>
      <c r="O778" s="40"/>
      <c r="P778" s="40"/>
      <c r="Q778" s="41"/>
      <c r="R778" s="40"/>
      <c r="S778" s="40"/>
      <c r="T778" s="41"/>
      <c r="U778" s="40"/>
      <c r="V778" s="40"/>
      <c r="W778" s="71"/>
    </row>
    <row r="779" spans="1:23">
      <c r="A779" s="40"/>
      <c r="B779" s="40"/>
      <c r="C779" s="40"/>
      <c r="D779" s="41"/>
      <c r="E779" s="41"/>
      <c r="F779" s="40"/>
      <c r="G779" s="40"/>
      <c r="H779" s="40"/>
      <c r="I779" s="40"/>
      <c r="J779" s="40"/>
      <c r="K779" s="41"/>
      <c r="L779" s="40"/>
      <c r="M779" s="40"/>
      <c r="N779" s="40"/>
      <c r="O779" s="40"/>
      <c r="P779" s="40"/>
      <c r="Q779" s="41"/>
      <c r="R779" s="40"/>
      <c r="S779" s="40"/>
      <c r="T779" s="41"/>
      <c r="U779" s="40"/>
      <c r="V779" s="40"/>
      <c r="W779" s="71"/>
    </row>
    <row r="780" spans="1:23">
      <c r="A780" s="40"/>
      <c r="B780" s="40"/>
      <c r="C780" s="40"/>
      <c r="D780" s="41"/>
      <c r="E780" s="41"/>
      <c r="F780" s="40"/>
      <c r="G780" s="40"/>
      <c r="H780" s="40"/>
      <c r="I780" s="40"/>
      <c r="J780" s="40"/>
      <c r="K780" s="41"/>
      <c r="L780" s="40"/>
      <c r="M780" s="40"/>
      <c r="N780" s="40"/>
      <c r="O780" s="40"/>
      <c r="P780" s="40"/>
      <c r="Q780" s="41"/>
      <c r="R780" s="40"/>
      <c r="S780" s="40"/>
      <c r="T780" s="41"/>
      <c r="U780" s="40"/>
      <c r="V780" s="40"/>
      <c r="W780" s="71"/>
    </row>
    <row r="781" spans="1:23">
      <c r="A781" s="40"/>
      <c r="B781" s="40"/>
      <c r="C781" s="40"/>
      <c r="D781" s="41"/>
      <c r="E781" s="41"/>
      <c r="F781" s="40"/>
      <c r="G781" s="40"/>
      <c r="H781" s="40"/>
      <c r="I781" s="40"/>
      <c r="J781" s="40"/>
      <c r="K781" s="41"/>
      <c r="L781" s="40"/>
      <c r="M781" s="40"/>
      <c r="N781" s="40"/>
      <c r="O781" s="40"/>
      <c r="P781" s="40"/>
      <c r="Q781" s="41"/>
      <c r="R781" s="40"/>
      <c r="S781" s="40"/>
      <c r="T781" s="41"/>
      <c r="U781" s="40"/>
      <c r="V781" s="40"/>
      <c r="W781" s="71"/>
    </row>
    <row r="782" spans="1:23">
      <c r="A782" s="40"/>
      <c r="B782" s="40"/>
      <c r="C782" s="40"/>
      <c r="D782" s="41"/>
      <c r="E782" s="41"/>
      <c r="F782" s="40"/>
      <c r="G782" s="40"/>
      <c r="H782" s="40"/>
      <c r="I782" s="40"/>
      <c r="J782" s="40"/>
      <c r="K782" s="41"/>
      <c r="L782" s="40"/>
      <c r="M782" s="40"/>
      <c r="N782" s="40"/>
      <c r="O782" s="40"/>
      <c r="P782" s="40"/>
      <c r="Q782" s="41"/>
      <c r="R782" s="40"/>
      <c r="S782" s="40"/>
      <c r="T782" s="41"/>
      <c r="U782" s="40"/>
      <c r="V782" s="40"/>
      <c r="W782" s="71"/>
    </row>
    <row r="783" spans="1:23">
      <c r="A783" s="40"/>
      <c r="B783" s="40"/>
      <c r="C783" s="40"/>
      <c r="D783" s="41"/>
      <c r="E783" s="41"/>
      <c r="F783" s="40"/>
      <c r="G783" s="40"/>
      <c r="H783" s="40"/>
      <c r="I783" s="40"/>
      <c r="J783" s="40"/>
      <c r="K783" s="41"/>
      <c r="L783" s="40"/>
      <c r="M783" s="40"/>
      <c r="N783" s="40"/>
      <c r="O783" s="40"/>
      <c r="P783" s="40"/>
      <c r="Q783" s="41"/>
      <c r="R783" s="40"/>
      <c r="S783" s="40"/>
      <c r="T783" s="41"/>
      <c r="U783" s="40"/>
      <c r="V783" s="40"/>
      <c r="W783" s="71"/>
    </row>
    <row r="784" spans="1:23">
      <c r="A784" s="40"/>
      <c r="B784" s="40"/>
      <c r="C784" s="40"/>
      <c r="D784" s="41"/>
      <c r="E784" s="41"/>
      <c r="F784" s="40"/>
      <c r="G784" s="40"/>
      <c r="H784" s="40"/>
      <c r="I784" s="40"/>
      <c r="J784" s="40"/>
      <c r="K784" s="41"/>
      <c r="L784" s="40"/>
      <c r="M784" s="40"/>
      <c r="N784" s="40"/>
      <c r="O784" s="40"/>
      <c r="P784" s="40"/>
      <c r="Q784" s="41"/>
      <c r="R784" s="40"/>
      <c r="S784" s="40"/>
      <c r="T784" s="41"/>
      <c r="U784" s="40"/>
      <c r="V784" s="40"/>
      <c r="W784" s="71"/>
    </row>
    <row r="785" spans="1:23">
      <c r="A785" s="40"/>
      <c r="B785" s="40"/>
      <c r="C785" s="40"/>
      <c r="D785" s="41"/>
      <c r="E785" s="41"/>
      <c r="F785" s="40"/>
      <c r="G785" s="40"/>
      <c r="H785" s="40"/>
      <c r="I785" s="40"/>
      <c r="J785" s="40"/>
      <c r="K785" s="41"/>
      <c r="L785" s="40"/>
      <c r="M785" s="40"/>
      <c r="N785" s="40"/>
      <c r="O785" s="40"/>
      <c r="P785" s="40"/>
      <c r="Q785" s="41"/>
      <c r="R785" s="40"/>
      <c r="S785" s="40"/>
      <c r="T785" s="41"/>
      <c r="U785" s="40"/>
      <c r="V785" s="40"/>
      <c r="W785" s="71"/>
    </row>
    <row r="786" spans="1:23">
      <c r="A786" s="40"/>
      <c r="B786" s="40"/>
      <c r="C786" s="40"/>
      <c r="D786" s="41"/>
      <c r="E786" s="41"/>
      <c r="F786" s="40"/>
      <c r="G786" s="40"/>
      <c r="H786" s="40"/>
      <c r="I786" s="40"/>
      <c r="J786" s="40"/>
      <c r="K786" s="41"/>
      <c r="L786" s="40"/>
      <c r="M786" s="40"/>
      <c r="N786" s="40"/>
      <c r="O786" s="40"/>
      <c r="P786" s="40"/>
      <c r="Q786" s="41"/>
      <c r="R786" s="40"/>
      <c r="S786" s="40"/>
      <c r="T786" s="41"/>
      <c r="U786" s="40"/>
      <c r="V786" s="40"/>
      <c r="W786" s="71"/>
    </row>
    <row r="787" spans="1:23">
      <c r="A787" s="40"/>
      <c r="B787" s="40"/>
      <c r="C787" s="40"/>
      <c r="D787" s="41"/>
      <c r="E787" s="41"/>
      <c r="F787" s="40"/>
      <c r="G787" s="40"/>
      <c r="H787" s="40"/>
      <c r="I787" s="40"/>
      <c r="J787" s="40"/>
      <c r="K787" s="41"/>
      <c r="L787" s="40"/>
      <c r="M787" s="40"/>
      <c r="N787" s="40"/>
      <c r="O787" s="40"/>
      <c r="P787" s="40"/>
      <c r="Q787" s="41"/>
      <c r="R787" s="40"/>
      <c r="S787" s="40"/>
      <c r="T787" s="41"/>
      <c r="U787" s="40"/>
      <c r="V787" s="40"/>
      <c r="W787" s="71"/>
    </row>
    <row r="788" spans="1:23">
      <c r="A788" s="40"/>
      <c r="B788" s="40"/>
      <c r="C788" s="40"/>
      <c r="D788" s="41"/>
      <c r="E788" s="41"/>
      <c r="F788" s="40"/>
      <c r="G788" s="40"/>
      <c r="H788" s="40"/>
      <c r="I788" s="40"/>
      <c r="J788" s="40"/>
      <c r="K788" s="41"/>
      <c r="L788" s="40"/>
      <c r="M788" s="40"/>
      <c r="N788" s="40"/>
      <c r="O788" s="40"/>
      <c r="P788" s="40"/>
      <c r="Q788" s="41"/>
      <c r="R788" s="40"/>
      <c r="S788" s="40"/>
      <c r="T788" s="41"/>
      <c r="U788" s="40"/>
      <c r="V788" s="40"/>
      <c r="W788" s="71"/>
    </row>
    <row r="789" spans="1:23">
      <c r="A789" s="40"/>
      <c r="B789" s="40"/>
      <c r="C789" s="40"/>
      <c r="D789" s="41"/>
      <c r="E789" s="41"/>
      <c r="F789" s="40"/>
      <c r="G789" s="40"/>
      <c r="H789" s="40"/>
      <c r="I789" s="40"/>
      <c r="J789" s="40"/>
      <c r="K789" s="41"/>
      <c r="L789" s="40"/>
      <c r="M789" s="40"/>
      <c r="N789" s="40"/>
      <c r="O789" s="40"/>
      <c r="P789" s="40"/>
      <c r="Q789" s="41"/>
      <c r="R789" s="40"/>
      <c r="S789" s="40"/>
      <c r="T789" s="41"/>
      <c r="U789" s="40"/>
      <c r="V789" s="40"/>
      <c r="W789" s="71"/>
    </row>
    <row r="790" spans="1:23">
      <c r="A790" s="40"/>
      <c r="B790" s="40"/>
      <c r="C790" s="40"/>
      <c r="D790" s="41"/>
      <c r="E790" s="41"/>
      <c r="F790" s="40"/>
      <c r="G790" s="40"/>
      <c r="H790" s="40"/>
      <c r="I790" s="40"/>
      <c r="J790" s="40"/>
      <c r="K790" s="41"/>
      <c r="L790" s="40"/>
      <c r="M790" s="40"/>
      <c r="N790" s="40"/>
      <c r="O790" s="40"/>
      <c r="P790" s="40"/>
      <c r="Q790" s="41"/>
      <c r="R790" s="40"/>
      <c r="S790" s="40"/>
      <c r="T790" s="41"/>
      <c r="U790" s="40"/>
      <c r="V790" s="40"/>
      <c r="W790" s="71"/>
    </row>
    <row r="791" spans="1:23">
      <c r="A791" s="40"/>
      <c r="B791" s="40"/>
      <c r="C791" s="40"/>
      <c r="D791" s="41"/>
      <c r="E791" s="41"/>
      <c r="F791" s="40"/>
      <c r="G791" s="40"/>
      <c r="H791" s="40"/>
      <c r="I791" s="40"/>
      <c r="J791" s="40"/>
      <c r="K791" s="41"/>
      <c r="L791" s="40"/>
      <c r="M791" s="40"/>
      <c r="N791" s="40"/>
      <c r="O791" s="40"/>
      <c r="P791" s="40"/>
      <c r="Q791" s="41"/>
      <c r="R791" s="40"/>
      <c r="S791" s="40"/>
      <c r="T791" s="41"/>
      <c r="U791" s="40"/>
      <c r="V791" s="40"/>
      <c r="W791" s="71"/>
    </row>
    <row r="792" spans="1:23">
      <c r="A792" s="40"/>
      <c r="B792" s="40"/>
      <c r="C792" s="40"/>
      <c r="D792" s="41"/>
      <c r="E792" s="41"/>
      <c r="F792" s="40"/>
      <c r="G792" s="40"/>
      <c r="H792" s="40"/>
      <c r="I792" s="40"/>
      <c r="J792" s="40"/>
      <c r="K792" s="41"/>
      <c r="L792" s="40"/>
      <c r="M792" s="40"/>
      <c r="N792" s="40"/>
      <c r="O792" s="40"/>
      <c r="P792" s="40"/>
      <c r="Q792" s="41"/>
      <c r="R792" s="40"/>
      <c r="S792" s="40"/>
      <c r="T792" s="41"/>
      <c r="U792" s="40"/>
      <c r="V792" s="40"/>
      <c r="W792" s="71"/>
    </row>
    <row r="793" spans="1:23">
      <c r="A793" s="40"/>
      <c r="B793" s="40"/>
      <c r="C793" s="40"/>
      <c r="D793" s="41"/>
      <c r="E793" s="41"/>
      <c r="F793" s="40"/>
      <c r="G793" s="40"/>
      <c r="H793" s="40"/>
      <c r="I793" s="40"/>
      <c r="J793" s="40"/>
      <c r="K793" s="41"/>
      <c r="L793" s="40"/>
      <c r="M793" s="40"/>
      <c r="N793" s="40"/>
      <c r="O793" s="40"/>
      <c r="P793" s="40"/>
      <c r="Q793" s="41"/>
      <c r="R793" s="40"/>
      <c r="S793" s="40"/>
      <c r="T793" s="41"/>
      <c r="U793" s="40"/>
      <c r="V793" s="40"/>
      <c r="W793" s="71"/>
    </row>
    <row r="794" spans="1:23">
      <c r="A794" s="40"/>
      <c r="B794" s="40"/>
      <c r="C794" s="40"/>
      <c r="D794" s="41"/>
      <c r="E794" s="41"/>
      <c r="F794" s="40"/>
      <c r="G794" s="40"/>
      <c r="H794" s="40"/>
      <c r="I794" s="40"/>
      <c r="J794" s="40"/>
      <c r="K794" s="41"/>
      <c r="L794" s="40"/>
      <c r="M794" s="40"/>
      <c r="N794" s="40"/>
      <c r="O794" s="40"/>
      <c r="P794" s="40"/>
      <c r="Q794" s="41"/>
      <c r="R794" s="40"/>
      <c r="S794" s="40"/>
      <c r="T794" s="41"/>
      <c r="U794" s="40"/>
      <c r="V794" s="40"/>
      <c r="W794" s="71"/>
    </row>
    <row r="795" spans="1:23">
      <c r="A795" s="40"/>
      <c r="B795" s="40"/>
      <c r="C795" s="40"/>
      <c r="D795" s="41"/>
      <c r="E795" s="41"/>
      <c r="F795" s="40"/>
      <c r="G795" s="40"/>
      <c r="H795" s="40"/>
      <c r="I795" s="40"/>
      <c r="J795" s="40"/>
      <c r="K795" s="41"/>
      <c r="L795" s="40"/>
      <c r="M795" s="40"/>
      <c r="N795" s="40"/>
      <c r="O795" s="40"/>
      <c r="P795" s="40"/>
      <c r="Q795" s="41"/>
      <c r="R795" s="40"/>
      <c r="S795" s="40"/>
      <c r="T795" s="41"/>
      <c r="U795" s="40"/>
      <c r="V795" s="40"/>
      <c r="W795" s="71"/>
    </row>
    <row r="796" spans="1:23">
      <c r="A796" s="40"/>
      <c r="B796" s="40"/>
      <c r="C796" s="40"/>
      <c r="D796" s="41"/>
      <c r="E796" s="41"/>
      <c r="F796" s="40"/>
      <c r="G796" s="40"/>
      <c r="H796" s="40"/>
      <c r="I796" s="40"/>
      <c r="J796" s="40"/>
      <c r="K796" s="41"/>
      <c r="L796" s="40"/>
      <c r="M796" s="40"/>
      <c r="N796" s="40"/>
      <c r="O796" s="40"/>
      <c r="P796" s="40"/>
      <c r="Q796" s="41"/>
      <c r="R796" s="40"/>
      <c r="S796" s="40"/>
      <c r="T796" s="41"/>
      <c r="U796" s="40"/>
      <c r="V796" s="40"/>
      <c r="W796" s="71"/>
    </row>
    <row r="797" spans="1:23">
      <c r="A797" s="40"/>
      <c r="B797" s="40"/>
      <c r="C797" s="40"/>
      <c r="D797" s="41"/>
      <c r="E797" s="41"/>
      <c r="F797" s="40"/>
      <c r="G797" s="40"/>
      <c r="H797" s="40"/>
      <c r="I797" s="40"/>
      <c r="J797" s="40"/>
      <c r="K797" s="41"/>
      <c r="L797" s="40"/>
      <c r="M797" s="40"/>
      <c r="N797" s="40"/>
      <c r="O797" s="40"/>
      <c r="P797" s="40"/>
      <c r="Q797" s="41"/>
      <c r="R797" s="40"/>
      <c r="S797" s="40"/>
      <c r="T797" s="41"/>
      <c r="U797" s="40"/>
      <c r="V797" s="40"/>
      <c r="W797" s="71"/>
    </row>
    <row r="798" spans="1:23">
      <c r="A798" s="40"/>
      <c r="B798" s="40"/>
      <c r="C798" s="40"/>
      <c r="D798" s="41"/>
      <c r="E798" s="41"/>
      <c r="F798" s="40"/>
      <c r="G798" s="40"/>
      <c r="H798" s="40"/>
      <c r="I798" s="40"/>
      <c r="J798" s="40"/>
      <c r="K798" s="41"/>
      <c r="L798" s="40"/>
      <c r="M798" s="40"/>
      <c r="N798" s="40"/>
      <c r="O798" s="40"/>
      <c r="P798" s="40"/>
      <c r="Q798" s="41"/>
      <c r="R798" s="40"/>
      <c r="S798" s="40"/>
      <c r="T798" s="41"/>
      <c r="U798" s="40"/>
      <c r="V798" s="40"/>
      <c r="W798" s="71"/>
    </row>
    <row r="799" spans="1:23">
      <c r="A799" s="40"/>
      <c r="B799" s="40"/>
      <c r="C799" s="40"/>
      <c r="D799" s="41"/>
      <c r="E799" s="41"/>
      <c r="F799" s="40"/>
      <c r="G799" s="40"/>
      <c r="H799" s="40"/>
      <c r="I799" s="40"/>
      <c r="J799" s="40"/>
      <c r="K799" s="41"/>
      <c r="L799" s="40"/>
      <c r="M799" s="40"/>
      <c r="N799" s="40"/>
      <c r="O799" s="40"/>
      <c r="P799" s="40"/>
      <c r="Q799" s="41"/>
      <c r="R799" s="40"/>
      <c r="S799" s="40"/>
      <c r="T799" s="41"/>
      <c r="U799" s="40"/>
      <c r="V799" s="40"/>
      <c r="W799" s="71"/>
    </row>
    <row r="800" spans="1:23">
      <c r="A800" s="40"/>
      <c r="B800" s="40"/>
      <c r="C800" s="40"/>
      <c r="D800" s="41"/>
      <c r="E800" s="41"/>
      <c r="F800" s="40"/>
      <c r="G800" s="40"/>
      <c r="H800" s="40"/>
      <c r="I800" s="40"/>
      <c r="J800" s="40"/>
      <c r="K800" s="41"/>
      <c r="L800" s="40"/>
      <c r="M800" s="40"/>
      <c r="N800" s="40"/>
      <c r="O800" s="40"/>
      <c r="P800" s="40"/>
      <c r="Q800" s="41"/>
      <c r="R800" s="40"/>
      <c r="S800" s="40"/>
      <c r="T800" s="41"/>
      <c r="U800" s="40"/>
      <c r="V800" s="40"/>
      <c r="W800" s="71"/>
    </row>
    <row r="801" spans="1:23">
      <c r="A801" s="40"/>
      <c r="B801" s="40"/>
      <c r="C801" s="40"/>
      <c r="D801" s="41"/>
      <c r="E801" s="41"/>
      <c r="F801" s="40"/>
      <c r="G801" s="40"/>
      <c r="H801" s="40"/>
      <c r="I801" s="40"/>
      <c r="J801" s="40"/>
      <c r="K801" s="41"/>
      <c r="L801" s="40"/>
      <c r="M801" s="40"/>
      <c r="N801" s="40"/>
      <c r="O801" s="40"/>
      <c r="P801" s="40"/>
      <c r="Q801" s="41"/>
      <c r="R801" s="40"/>
      <c r="S801" s="40"/>
      <c r="T801" s="41"/>
      <c r="U801" s="40"/>
      <c r="V801" s="40"/>
      <c r="W801" s="71"/>
    </row>
    <row r="802" spans="1:23">
      <c r="A802" s="40"/>
      <c r="B802" s="40"/>
      <c r="C802" s="40"/>
      <c r="D802" s="41"/>
      <c r="E802" s="41"/>
      <c r="F802" s="40"/>
      <c r="G802" s="40"/>
      <c r="H802" s="40"/>
      <c r="I802" s="40"/>
      <c r="J802" s="40"/>
      <c r="K802" s="41"/>
      <c r="L802" s="40"/>
      <c r="M802" s="40"/>
      <c r="N802" s="40"/>
      <c r="O802" s="40"/>
      <c r="P802" s="40"/>
      <c r="Q802" s="41"/>
      <c r="R802" s="40"/>
      <c r="S802" s="40"/>
      <c r="T802" s="41"/>
      <c r="U802" s="40"/>
      <c r="V802" s="40"/>
      <c r="W802" s="71"/>
    </row>
    <row r="803" spans="1:23">
      <c r="A803" s="40"/>
      <c r="B803" s="40"/>
      <c r="C803" s="40"/>
      <c r="D803" s="41"/>
      <c r="E803" s="41"/>
      <c r="F803" s="40"/>
      <c r="G803" s="40"/>
      <c r="H803" s="40"/>
      <c r="I803" s="40"/>
      <c r="J803" s="40"/>
      <c r="K803" s="41"/>
      <c r="L803" s="40"/>
      <c r="M803" s="40"/>
      <c r="N803" s="40"/>
      <c r="O803" s="40"/>
      <c r="P803" s="40"/>
      <c r="Q803" s="41"/>
      <c r="R803" s="40"/>
      <c r="S803" s="40"/>
      <c r="T803" s="41"/>
      <c r="U803" s="40"/>
      <c r="V803" s="40"/>
      <c r="W803" s="71"/>
    </row>
    <row r="804" spans="1:23">
      <c r="A804" s="40"/>
      <c r="B804" s="40"/>
      <c r="C804" s="40"/>
      <c r="D804" s="41"/>
      <c r="E804" s="41"/>
      <c r="F804" s="40"/>
      <c r="G804" s="40"/>
      <c r="H804" s="40"/>
      <c r="I804" s="40"/>
      <c r="J804" s="40"/>
      <c r="K804" s="41"/>
      <c r="L804" s="40"/>
      <c r="M804" s="40"/>
      <c r="N804" s="40"/>
      <c r="O804" s="40"/>
      <c r="P804" s="40"/>
      <c r="Q804" s="41"/>
      <c r="R804" s="40"/>
      <c r="S804" s="40"/>
      <c r="T804" s="41"/>
      <c r="U804" s="40"/>
      <c r="V804" s="40"/>
      <c r="W804" s="71"/>
    </row>
    <row r="805" spans="1:23">
      <c r="A805" s="40"/>
      <c r="B805" s="40"/>
      <c r="C805" s="40"/>
      <c r="D805" s="41"/>
      <c r="E805" s="41"/>
      <c r="F805" s="40"/>
      <c r="G805" s="40"/>
      <c r="H805" s="40"/>
      <c r="I805" s="40"/>
      <c r="J805" s="40"/>
      <c r="K805" s="41"/>
      <c r="L805" s="40"/>
      <c r="M805" s="40"/>
      <c r="N805" s="40"/>
      <c r="O805" s="40"/>
      <c r="P805" s="40"/>
      <c r="Q805" s="41"/>
      <c r="R805" s="40"/>
      <c r="S805" s="40"/>
      <c r="T805" s="41"/>
      <c r="U805" s="40"/>
      <c r="V805" s="40"/>
      <c r="W805" s="71"/>
    </row>
    <row r="806" spans="1:23">
      <c r="A806" s="40"/>
      <c r="B806" s="40"/>
      <c r="C806" s="40"/>
      <c r="D806" s="41"/>
      <c r="E806" s="41"/>
      <c r="F806" s="40"/>
      <c r="G806" s="40"/>
      <c r="H806" s="40"/>
      <c r="I806" s="40"/>
      <c r="J806" s="40"/>
      <c r="K806" s="41"/>
      <c r="L806" s="40"/>
      <c r="M806" s="40"/>
      <c r="N806" s="40"/>
      <c r="O806" s="40"/>
      <c r="P806" s="40"/>
      <c r="Q806" s="41"/>
      <c r="R806" s="40"/>
      <c r="S806" s="40"/>
      <c r="T806" s="41"/>
      <c r="U806" s="40"/>
      <c r="V806" s="40"/>
      <c r="W806" s="71"/>
    </row>
    <row r="807" spans="1:23">
      <c r="A807" s="40"/>
      <c r="B807" s="40"/>
      <c r="C807" s="40"/>
      <c r="D807" s="41"/>
      <c r="E807" s="41"/>
      <c r="F807" s="40"/>
      <c r="G807" s="40"/>
      <c r="H807" s="40"/>
      <c r="I807" s="40"/>
      <c r="J807" s="40"/>
      <c r="K807" s="41"/>
      <c r="L807" s="40"/>
      <c r="M807" s="40"/>
      <c r="N807" s="40"/>
      <c r="O807" s="40"/>
      <c r="P807" s="40"/>
      <c r="Q807" s="41"/>
      <c r="R807" s="40"/>
      <c r="S807" s="40"/>
      <c r="T807" s="41"/>
      <c r="U807" s="40"/>
      <c r="V807" s="40"/>
      <c r="W807" s="71"/>
    </row>
    <row r="808" spans="1:23">
      <c r="A808" s="40"/>
      <c r="B808" s="40"/>
      <c r="C808" s="40"/>
      <c r="D808" s="41"/>
      <c r="E808" s="41"/>
      <c r="F808" s="40"/>
      <c r="G808" s="40"/>
      <c r="H808" s="40"/>
      <c r="I808" s="40"/>
      <c r="J808" s="40"/>
      <c r="K808" s="41"/>
      <c r="L808" s="40"/>
      <c r="M808" s="40"/>
      <c r="N808" s="40"/>
      <c r="O808" s="40"/>
      <c r="P808" s="40"/>
      <c r="Q808" s="41"/>
      <c r="R808" s="40"/>
      <c r="S808" s="40"/>
      <c r="T808" s="41"/>
      <c r="U808" s="40"/>
      <c r="V808" s="40"/>
      <c r="W808" s="71"/>
    </row>
    <row r="809" spans="1:23">
      <c r="A809" s="40"/>
      <c r="B809" s="40"/>
      <c r="C809" s="40"/>
      <c r="D809" s="41"/>
      <c r="E809" s="41"/>
      <c r="F809" s="40"/>
      <c r="G809" s="40"/>
      <c r="H809" s="40"/>
      <c r="I809" s="40"/>
      <c r="J809" s="40"/>
      <c r="K809" s="41"/>
      <c r="L809" s="40"/>
      <c r="M809" s="40"/>
      <c r="N809" s="40"/>
      <c r="O809" s="40"/>
      <c r="P809" s="40"/>
      <c r="Q809" s="41"/>
      <c r="R809" s="40"/>
      <c r="S809" s="40"/>
      <c r="T809" s="41"/>
      <c r="U809" s="40"/>
      <c r="V809" s="40"/>
      <c r="W809" s="71"/>
    </row>
    <row r="810" spans="1:23">
      <c r="A810" s="40"/>
      <c r="B810" s="40"/>
      <c r="C810" s="40"/>
      <c r="D810" s="41"/>
      <c r="E810" s="41"/>
      <c r="F810" s="40"/>
      <c r="G810" s="40"/>
      <c r="H810" s="40"/>
      <c r="I810" s="40"/>
      <c r="J810" s="40"/>
      <c r="K810" s="41"/>
      <c r="L810" s="40"/>
      <c r="M810" s="40"/>
      <c r="N810" s="40"/>
      <c r="O810" s="40"/>
      <c r="P810" s="40"/>
      <c r="Q810" s="41"/>
      <c r="R810" s="40"/>
      <c r="S810" s="40"/>
      <c r="T810" s="41"/>
      <c r="U810" s="40"/>
      <c r="V810" s="40"/>
      <c r="W810" s="71"/>
    </row>
    <row r="811" spans="1:23">
      <c r="A811" s="40"/>
      <c r="B811" s="40"/>
      <c r="C811" s="40"/>
      <c r="D811" s="41"/>
      <c r="E811" s="41"/>
      <c r="F811" s="40"/>
      <c r="G811" s="40"/>
      <c r="H811" s="40"/>
      <c r="I811" s="40"/>
      <c r="J811" s="40"/>
      <c r="K811" s="41"/>
      <c r="L811" s="40"/>
      <c r="M811" s="40"/>
      <c r="N811" s="40"/>
      <c r="O811" s="40"/>
      <c r="P811" s="40"/>
      <c r="Q811" s="41"/>
      <c r="R811" s="40"/>
      <c r="S811" s="40"/>
      <c r="T811" s="41"/>
      <c r="U811" s="40"/>
      <c r="V811" s="40"/>
      <c r="W811" s="71"/>
    </row>
    <row r="812" spans="1:23">
      <c r="A812" s="40"/>
      <c r="B812" s="40"/>
      <c r="C812" s="40"/>
      <c r="D812" s="41"/>
      <c r="E812" s="41"/>
      <c r="F812" s="40"/>
      <c r="G812" s="40"/>
      <c r="H812" s="40"/>
      <c r="I812" s="40"/>
      <c r="J812" s="40"/>
      <c r="K812" s="41"/>
      <c r="L812" s="40"/>
      <c r="M812" s="40"/>
      <c r="N812" s="40"/>
      <c r="O812" s="40"/>
      <c r="P812" s="40"/>
      <c r="Q812" s="41"/>
      <c r="R812" s="40"/>
      <c r="S812" s="40"/>
      <c r="T812" s="41"/>
      <c r="U812" s="40"/>
      <c r="V812" s="40"/>
      <c r="W812" s="71"/>
    </row>
    <row r="813" spans="1:23">
      <c r="A813" s="40"/>
      <c r="B813" s="40"/>
      <c r="C813" s="40"/>
      <c r="D813" s="41"/>
      <c r="E813" s="41"/>
      <c r="F813" s="40"/>
      <c r="G813" s="40"/>
      <c r="H813" s="40"/>
      <c r="I813" s="40"/>
      <c r="J813" s="40"/>
      <c r="K813" s="41"/>
      <c r="L813" s="40"/>
      <c r="M813" s="40"/>
      <c r="N813" s="40"/>
      <c r="O813" s="40"/>
      <c r="P813" s="40"/>
      <c r="Q813" s="41"/>
      <c r="R813" s="40"/>
      <c r="S813" s="40"/>
      <c r="T813" s="41"/>
      <c r="U813" s="40"/>
      <c r="V813" s="40"/>
      <c r="W813" s="71"/>
    </row>
    <row r="814" spans="1:23">
      <c r="A814" s="40"/>
      <c r="B814" s="40"/>
      <c r="C814" s="40"/>
      <c r="D814" s="41"/>
      <c r="E814" s="41"/>
      <c r="F814" s="40"/>
      <c r="G814" s="40"/>
      <c r="H814" s="40"/>
      <c r="I814" s="40"/>
      <c r="J814" s="40"/>
      <c r="K814" s="41"/>
      <c r="L814" s="40"/>
      <c r="M814" s="40"/>
      <c r="N814" s="40"/>
      <c r="O814" s="40"/>
      <c r="P814" s="40"/>
      <c r="Q814" s="41"/>
      <c r="R814" s="40"/>
      <c r="S814" s="40"/>
      <c r="T814" s="41"/>
      <c r="U814" s="40"/>
      <c r="V814" s="40"/>
      <c r="W814" s="71"/>
    </row>
    <row r="815" spans="1:23">
      <c r="A815" s="40"/>
      <c r="B815" s="40"/>
      <c r="C815" s="40"/>
      <c r="D815" s="41"/>
      <c r="E815" s="41"/>
      <c r="F815" s="40"/>
      <c r="G815" s="40"/>
      <c r="H815" s="40"/>
      <c r="I815" s="40"/>
      <c r="J815" s="40"/>
      <c r="K815" s="41"/>
      <c r="L815" s="40"/>
      <c r="M815" s="40"/>
      <c r="N815" s="40"/>
      <c r="O815" s="40"/>
      <c r="P815" s="40"/>
      <c r="Q815" s="41"/>
      <c r="R815" s="40"/>
      <c r="S815" s="40"/>
      <c r="T815" s="41"/>
      <c r="U815" s="40"/>
      <c r="V815" s="40"/>
      <c r="W815" s="71"/>
    </row>
    <row r="816" spans="1:23">
      <c r="A816" s="40"/>
      <c r="B816" s="40"/>
      <c r="C816" s="40"/>
      <c r="D816" s="41"/>
      <c r="E816" s="41"/>
      <c r="F816" s="40"/>
      <c r="G816" s="40"/>
      <c r="H816" s="40"/>
      <c r="I816" s="40"/>
      <c r="J816" s="40"/>
      <c r="K816" s="41"/>
      <c r="L816" s="40"/>
      <c r="M816" s="40"/>
      <c r="N816" s="40"/>
      <c r="O816" s="40"/>
      <c r="P816" s="40"/>
      <c r="Q816" s="41"/>
      <c r="R816" s="40"/>
      <c r="S816" s="40"/>
      <c r="T816" s="41"/>
      <c r="U816" s="40"/>
      <c r="V816" s="40"/>
      <c r="W816" s="71"/>
    </row>
    <row r="817" spans="1:23">
      <c r="A817" s="40"/>
      <c r="B817" s="40"/>
      <c r="C817" s="40"/>
      <c r="D817" s="41"/>
      <c r="E817" s="41"/>
      <c r="F817" s="40"/>
      <c r="G817" s="40"/>
      <c r="H817" s="40"/>
      <c r="I817" s="40"/>
      <c r="J817" s="40"/>
      <c r="K817" s="41"/>
      <c r="L817" s="40"/>
      <c r="M817" s="40"/>
      <c r="N817" s="40"/>
      <c r="O817" s="40"/>
      <c r="P817" s="40"/>
      <c r="Q817" s="41"/>
      <c r="R817" s="40"/>
      <c r="S817" s="40"/>
      <c r="T817" s="41"/>
      <c r="U817" s="40"/>
      <c r="V817" s="40"/>
      <c r="W817" s="71"/>
    </row>
    <row r="818" spans="1:23">
      <c r="A818" s="40"/>
      <c r="B818" s="40"/>
      <c r="C818" s="40"/>
      <c r="D818" s="41"/>
      <c r="E818" s="41"/>
      <c r="F818" s="40"/>
      <c r="G818" s="40"/>
      <c r="H818" s="40"/>
      <c r="I818" s="40"/>
      <c r="J818" s="40"/>
      <c r="K818" s="41"/>
      <c r="L818" s="40"/>
      <c r="M818" s="40"/>
      <c r="N818" s="40"/>
      <c r="O818" s="40"/>
      <c r="P818" s="40"/>
      <c r="Q818" s="41"/>
      <c r="R818" s="40"/>
      <c r="S818" s="40"/>
      <c r="T818" s="41"/>
      <c r="U818" s="40"/>
      <c r="V818" s="40"/>
      <c r="W818" s="71"/>
    </row>
    <row r="819" spans="1:23">
      <c r="A819" s="40"/>
      <c r="B819" s="40"/>
      <c r="C819" s="40"/>
      <c r="D819" s="41"/>
      <c r="E819" s="41"/>
      <c r="F819" s="40"/>
      <c r="G819" s="40"/>
      <c r="H819" s="40"/>
      <c r="I819" s="40"/>
      <c r="J819" s="40"/>
      <c r="K819" s="41"/>
      <c r="L819" s="40"/>
      <c r="M819" s="40"/>
      <c r="N819" s="40"/>
      <c r="O819" s="40"/>
      <c r="P819" s="40"/>
      <c r="Q819" s="41"/>
      <c r="R819" s="40"/>
      <c r="S819" s="40"/>
      <c r="T819" s="41"/>
      <c r="U819" s="40"/>
      <c r="V819" s="40"/>
      <c r="W819" s="71"/>
    </row>
    <row r="820" spans="1:23">
      <c r="A820" s="40"/>
      <c r="B820" s="40"/>
      <c r="C820" s="40"/>
      <c r="D820" s="41"/>
      <c r="E820" s="41"/>
      <c r="F820" s="40"/>
      <c r="G820" s="40"/>
      <c r="H820" s="40"/>
      <c r="I820" s="40"/>
      <c r="J820" s="40"/>
      <c r="K820" s="41"/>
      <c r="L820" s="40"/>
      <c r="M820" s="40"/>
      <c r="N820" s="40"/>
      <c r="O820" s="40"/>
      <c r="P820" s="40"/>
      <c r="Q820" s="41"/>
      <c r="R820" s="40"/>
      <c r="S820" s="40"/>
      <c r="T820" s="41"/>
      <c r="U820" s="40"/>
      <c r="V820" s="40"/>
      <c r="W820" s="71"/>
    </row>
    <row r="821" spans="1:23">
      <c r="A821" s="40"/>
      <c r="B821" s="40"/>
      <c r="C821" s="40"/>
      <c r="D821" s="41"/>
      <c r="E821" s="41"/>
      <c r="F821" s="40"/>
      <c r="G821" s="40"/>
      <c r="H821" s="40"/>
      <c r="I821" s="40"/>
      <c r="J821" s="40"/>
      <c r="K821" s="41"/>
      <c r="L821" s="40"/>
      <c r="M821" s="40"/>
      <c r="N821" s="40"/>
      <c r="O821" s="40"/>
      <c r="P821" s="40"/>
      <c r="Q821" s="41"/>
      <c r="R821" s="40"/>
      <c r="S821" s="40"/>
      <c r="T821" s="41"/>
      <c r="U821" s="40"/>
      <c r="V821" s="40"/>
      <c r="W821" s="71"/>
    </row>
    <row r="822" spans="1:23">
      <c r="A822" s="40"/>
      <c r="B822" s="40"/>
      <c r="C822" s="40"/>
      <c r="D822" s="41"/>
      <c r="E822" s="41"/>
      <c r="F822" s="40"/>
      <c r="G822" s="40"/>
      <c r="H822" s="40"/>
      <c r="I822" s="40"/>
      <c r="J822" s="40"/>
      <c r="K822" s="41"/>
      <c r="L822" s="40"/>
      <c r="M822" s="40"/>
      <c r="N822" s="40"/>
      <c r="O822" s="40"/>
      <c r="P822" s="40"/>
      <c r="Q822" s="41"/>
      <c r="R822" s="40"/>
      <c r="S822" s="40"/>
      <c r="T822" s="41"/>
      <c r="U822" s="40"/>
      <c r="V822" s="40"/>
      <c r="W822" s="71"/>
    </row>
    <row r="823" spans="1:23">
      <c r="A823" s="40"/>
      <c r="B823" s="40"/>
      <c r="C823" s="40"/>
      <c r="D823" s="41"/>
      <c r="E823" s="41"/>
      <c r="F823" s="40"/>
      <c r="G823" s="40"/>
      <c r="H823" s="40"/>
      <c r="I823" s="40"/>
      <c r="J823" s="40"/>
      <c r="K823" s="41"/>
      <c r="L823" s="40"/>
      <c r="M823" s="40"/>
      <c r="N823" s="40"/>
      <c r="O823" s="40"/>
      <c r="P823" s="40"/>
      <c r="Q823" s="41"/>
      <c r="R823" s="40"/>
      <c r="S823" s="40"/>
      <c r="T823" s="41"/>
      <c r="U823" s="40"/>
      <c r="V823" s="40"/>
      <c r="W823" s="71"/>
    </row>
    <row r="824" spans="1:23">
      <c r="A824" s="40"/>
      <c r="B824" s="40"/>
      <c r="C824" s="40"/>
      <c r="D824" s="41"/>
      <c r="E824" s="41"/>
      <c r="F824" s="40"/>
      <c r="G824" s="40"/>
      <c r="H824" s="40"/>
      <c r="I824" s="40"/>
      <c r="J824" s="40"/>
      <c r="K824" s="41"/>
      <c r="L824" s="40"/>
      <c r="M824" s="40"/>
      <c r="N824" s="40"/>
      <c r="O824" s="40"/>
      <c r="P824" s="40"/>
      <c r="Q824" s="41"/>
      <c r="R824" s="40"/>
      <c r="S824" s="40"/>
      <c r="T824" s="41"/>
      <c r="U824" s="40"/>
      <c r="V824" s="40"/>
      <c r="W824" s="71"/>
    </row>
    <row r="825" spans="1:23">
      <c r="A825" s="40"/>
      <c r="B825" s="40"/>
      <c r="C825" s="40"/>
      <c r="D825" s="41"/>
      <c r="E825" s="41"/>
      <c r="F825" s="40"/>
      <c r="G825" s="40"/>
      <c r="H825" s="40"/>
      <c r="I825" s="40"/>
      <c r="J825" s="40"/>
      <c r="K825" s="41"/>
      <c r="L825" s="40"/>
      <c r="M825" s="40"/>
      <c r="N825" s="40"/>
      <c r="O825" s="40"/>
      <c r="P825" s="40"/>
      <c r="Q825" s="41"/>
      <c r="R825" s="40"/>
      <c r="S825" s="40"/>
      <c r="T825" s="41"/>
      <c r="U825" s="40"/>
      <c r="V825" s="40"/>
      <c r="W825" s="71"/>
    </row>
    <row r="826" spans="1:23">
      <c r="A826" s="40"/>
      <c r="B826" s="40"/>
      <c r="C826" s="40"/>
      <c r="D826" s="41"/>
      <c r="E826" s="41"/>
      <c r="F826" s="40"/>
      <c r="G826" s="40"/>
      <c r="H826" s="40"/>
      <c r="I826" s="40"/>
      <c r="J826" s="40"/>
      <c r="K826" s="41"/>
      <c r="L826" s="40"/>
      <c r="M826" s="40"/>
      <c r="N826" s="40"/>
      <c r="O826" s="40"/>
      <c r="P826" s="40"/>
      <c r="Q826" s="41"/>
      <c r="R826" s="40"/>
      <c r="S826" s="40"/>
      <c r="T826" s="41"/>
      <c r="U826" s="40"/>
      <c r="V826" s="40"/>
      <c r="W826" s="71"/>
    </row>
    <row r="827" spans="1:23">
      <c r="A827" s="40"/>
      <c r="B827" s="40"/>
      <c r="C827" s="40"/>
      <c r="D827" s="41"/>
      <c r="E827" s="41"/>
      <c r="F827" s="40"/>
      <c r="G827" s="40"/>
      <c r="H827" s="40"/>
      <c r="I827" s="40"/>
      <c r="J827" s="40"/>
      <c r="K827" s="41"/>
      <c r="L827" s="40"/>
      <c r="M827" s="40"/>
      <c r="N827" s="40"/>
      <c r="O827" s="40"/>
      <c r="P827" s="40"/>
      <c r="Q827" s="41"/>
      <c r="R827" s="40"/>
      <c r="S827" s="40"/>
      <c r="T827" s="41"/>
      <c r="U827" s="40"/>
      <c r="V827" s="40"/>
      <c r="W827" s="71"/>
    </row>
    <row r="828" spans="1:23">
      <c r="A828" s="40"/>
      <c r="B828" s="40"/>
      <c r="C828" s="40"/>
      <c r="D828" s="41"/>
      <c r="E828" s="41"/>
      <c r="F828" s="40"/>
      <c r="G828" s="40"/>
      <c r="H828" s="40"/>
      <c r="I828" s="40"/>
      <c r="J828" s="40"/>
      <c r="K828" s="41"/>
      <c r="L828" s="40"/>
      <c r="M828" s="40"/>
      <c r="N828" s="40"/>
      <c r="O828" s="40"/>
      <c r="P828" s="40"/>
      <c r="Q828" s="41"/>
      <c r="R828" s="40"/>
      <c r="S828" s="40"/>
      <c r="T828" s="41"/>
      <c r="U828" s="40"/>
      <c r="V828" s="40"/>
      <c r="W828" s="71"/>
    </row>
    <row r="829" spans="1:23">
      <c r="A829" s="40"/>
      <c r="B829" s="40"/>
      <c r="C829" s="40"/>
      <c r="D829" s="41"/>
      <c r="E829" s="41"/>
      <c r="F829" s="40"/>
      <c r="G829" s="40"/>
      <c r="H829" s="40"/>
      <c r="I829" s="40"/>
      <c r="J829" s="40"/>
      <c r="K829" s="41"/>
      <c r="L829" s="40"/>
      <c r="M829" s="40"/>
      <c r="N829" s="40"/>
      <c r="O829" s="40"/>
      <c r="P829" s="40"/>
      <c r="Q829" s="41"/>
      <c r="R829" s="40"/>
      <c r="S829" s="40"/>
      <c r="T829" s="41"/>
      <c r="U829" s="40"/>
      <c r="V829" s="40"/>
      <c r="W829" s="71"/>
    </row>
    <row r="830" spans="1:23">
      <c r="A830" s="40"/>
      <c r="B830" s="40"/>
      <c r="C830" s="40"/>
      <c r="D830" s="41"/>
      <c r="E830" s="41"/>
      <c r="F830" s="40"/>
      <c r="G830" s="40"/>
      <c r="H830" s="40"/>
      <c r="I830" s="40"/>
      <c r="J830" s="40"/>
      <c r="K830" s="41"/>
      <c r="L830" s="40"/>
      <c r="M830" s="40"/>
      <c r="N830" s="40"/>
      <c r="O830" s="40"/>
      <c r="P830" s="40"/>
      <c r="Q830" s="41"/>
      <c r="R830" s="40"/>
      <c r="S830" s="40"/>
      <c r="T830" s="41"/>
      <c r="U830" s="40"/>
      <c r="V830" s="40"/>
      <c r="W830" s="71"/>
    </row>
    <row r="831" spans="1:23">
      <c r="A831" s="40"/>
      <c r="B831" s="40"/>
      <c r="C831" s="40"/>
      <c r="D831" s="41"/>
      <c r="E831" s="41"/>
      <c r="F831" s="40"/>
      <c r="G831" s="40"/>
      <c r="H831" s="40"/>
      <c r="I831" s="40"/>
      <c r="J831" s="40"/>
      <c r="K831" s="41"/>
      <c r="L831" s="40"/>
      <c r="M831" s="40"/>
      <c r="N831" s="40"/>
      <c r="O831" s="40"/>
      <c r="P831" s="40"/>
      <c r="Q831" s="41"/>
      <c r="R831" s="40"/>
      <c r="S831" s="40"/>
      <c r="T831" s="41"/>
      <c r="U831" s="40"/>
      <c r="V831" s="40"/>
      <c r="W831" s="71"/>
    </row>
    <row r="832" spans="1:23">
      <c r="A832" s="40"/>
      <c r="B832" s="40"/>
      <c r="C832" s="40"/>
      <c r="D832" s="41"/>
      <c r="E832" s="41"/>
      <c r="F832" s="40"/>
      <c r="G832" s="40"/>
      <c r="H832" s="40"/>
      <c r="I832" s="40"/>
      <c r="J832" s="40"/>
      <c r="K832" s="41"/>
      <c r="L832" s="40"/>
      <c r="M832" s="40"/>
      <c r="N832" s="40"/>
      <c r="O832" s="40"/>
      <c r="P832" s="40"/>
      <c r="Q832" s="41"/>
      <c r="R832" s="40"/>
      <c r="S832" s="40"/>
      <c r="T832" s="41"/>
      <c r="U832" s="40"/>
      <c r="V832" s="40"/>
      <c r="W832" s="71"/>
    </row>
    <row r="833" spans="1:23">
      <c r="A833" s="40"/>
      <c r="B833" s="40"/>
      <c r="C833" s="40"/>
      <c r="D833" s="41"/>
      <c r="E833" s="41"/>
      <c r="F833" s="40"/>
      <c r="G833" s="40"/>
      <c r="H833" s="40"/>
      <c r="I833" s="40"/>
      <c r="J833" s="40"/>
      <c r="K833" s="41"/>
      <c r="L833" s="40"/>
      <c r="M833" s="40"/>
      <c r="N833" s="40"/>
      <c r="O833" s="40"/>
      <c r="P833" s="40"/>
      <c r="Q833" s="41"/>
      <c r="R833" s="40"/>
      <c r="S833" s="40"/>
      <c r="T833" s="41"/>
      <c r="U833" s="40"/>
      <c r="V833" s="40"/>
      <c r="W833" s="71"/>
    </row>
    <row r="834" spans="1:23">
      <c r="A834" s="40"/>
      <c r="B834" s="40"/>
      <c r="C834" s="40"/>
      <c r="D834" s="41"/>
      <c r="E834" s="41"/>
      <c r="F834" s="40"/>
      <c r="G834" s="40"/>
      <c r="H834" s="40"/>
      <c r="I834" s="40"/>
      <c r="J834" s="40"/>
      <c r="K834" s="41"/>
      <c r="L834" s="40"/>
      <c r="M834" s="40"/>
      <c r="N834" s="40"/>
      <c r="O834" s="40"/>
      <c r="P834" s="40"/>
      <c r="Q834" s="41"/>
      <c r="R834" s="40"/>
      <c r="S834" s="40"/>
      <c r="T834" s="41"/>
      <c r="U834" s="40"/>
      <c r="V834" s="40"/>
      <c r="W834" s="71"/>
    </row>
    <row r="835" spans="1:23">
      <c r="A835" s="40"/>
      <c r="B835" s="40"/>
      <c r="C835" s="40"/>
      <c r="D835" s="41"/>
      <c r="E835" s="41"/>
      <c r="F835" s="40"/>
      <c r="G835" s="40"/>
      <c r="H835" s="40"/>
      <c r="I835" s="40"/>
      <c r="J835" s="40"/>
      <c r="K835" s="41"/>
      <c r="L835" s="40"/>
      <c r="M835" s="40"/>
      <c r="N835" s="40"/>
      <c r="O835" s="40"/>
      <c r="P835" s="40"/>
      <c r="Q835" s="41"/>
      <c r="R835" s="40"/>
      <c r="S835" s="40"/>
      <c r="T835" s="41"/>
      <c r="U835" s="40"/>
      <c r="V835" s="40"/>
      <c r="W835" s="71"/>
    </row>
    <row r="836" spans="1:23">
      <c r="A836" s="40"/>
      <c r="B836" s="40"/>
      <c r="C836" s="40"/>
      <c r="D836" s="41"/>
      <c r="E836" s="41"/>
      <c r="F836" s="40"/>
      <c r="G836" s="40"/>
      <c r="H836" s="40"/>
      <c r="I836" s="40"/>
      <c r="J836" s="40"/>
      <c r="K836" s="41"/>
      <c r="L836" s="40"/>
      <c r="M836" s="40"/>
      <c r="N836" s="40"/>
      <c r="O836" s="40"/>
      <c r="P836" s="40"/>
      <c r="Q836" s="41"/>
      <c r="R836" s="40"/>
      <c r="S836" s="40"/>
      <c r="T836" s="41"/>
      <c r="U836" s="40"/>
      <c r="V836" s="40"/>
      <c r="W836" s="71"/>
    </row>
    <row r="837" spans="1:23">
      <c r="A837" s="40"/>
      <c r="B837" s="40"/>
      <c r="C837" s="40"/>
      <c r="D837" s="41"/>
      <c r="E837" s="41"/>
      <c r="F837" s="40"/>
      <c r="G837" s="40"/>
      <c r="H837" s="40"/>
      <c r="I837" s="40"/>
      <c r="J837" s="40"/>
      <c r="K837" s="41"/>
      <c r="L837" s="40"/>
      <c r="M837" s="40"/>
      <c r="N837" s="40"/>
      <c r="O837" s="40"/>
      <c r="P837" s="40"/>
      <c r="Q837" s="41"/>
      <c r="R837" s="40"/>
      <c r="S837" s="40"/>
      <c r="T837" s="41"/>
      <c r="U837" s="40"/>
      <c r="V837" s="40"/>
      <c r="W837" s="71"/>
    </row>
    <row r="838" spans="1:23">
      <c r="A838" s="40"/>
      <c r="B838" s="40"/>
      <c r="C838" s="40"/>
      <c r="D838" s="41"/>
      <c r="E838" s="41"/>
      <c r="F838" s="40"/>
      <c r="G838" s="40"/>
      <c r="H838" s="40"/>
      <c r="I838" s="40"/>
      <c r="J838" s="40"/>
      <c r="K838" s="41"/>
      <c r="L838" s="40"/>
      <c r="M838" s="40"/>
      <c r="N838" s="40"/>
      <c r="O838" s="40"/>
      <c r="P838" s="40"/>
      <c r="Q838" s="41"/>
      <c r="R838" s="40"/>
      <c r="S838" s="40"/>
      <c r="T838" s="41"/>
      <c r="U838" s="40"/>
      <c r="V838" s="40"/>
      <c r="W838" s="71"/>
    </row>
    <row r="839" spans="1:23">
      <c r="A839" s="40"/>
      <c r="B839" s="40"/>
      <c r="C839" s="40"/>
      <c r="D839" s="41"/>
      <c r="E839" s="41"/>
      <c r="F839" s="40"/>
      <c r="G839" s="40"/>
      <c r="H839" s="40"/>
      <c r="I839" s="40"/>
      <c r="J839" s="40"/>
      <c r="K839" s="41"/>
      <c r="L839" s="40"/>
      <c r="M839" s="40"/>
      <c r="N839" s="40"/>
      <c r="O839" s="40"/>
      <c r="P839" s="40"/>
      <c r="Q839" s="41"/>
      <c r="R839" s="40"/>
      <c r="S839" s="40"/>
      <c r="T839" s="41"/>
      <c r="U839" s="40"/>
      <c r="V839" s="40"/>
      <c r="W839" s="71"/>
    </row>
    <row r="840" spans="1:23">
      <c r="A840" s="40"/>
      <c r="B840" s="40"/>
      <c r="C840" s="40"/>
      <c r="D840" s="41"/>
      <c r="E840" s="41"/>
      <c r="F840" s="40"/>
      <c r="G840" s="40"/>
      <c r="H840" s="40"/>
      <c r="I840" s="40"/>
      <c r="J840" s="40"/>
      <c r="K840" s="41"/>
      <c r="L840" s="40"/>
      <c r="M840" s="40"/>
      <c r="N840" s="40"/>
      <c r="O840" s="40"/>
      <c r="P840" s="40"/>
      <c r="Q840" s="41"/>
      <c r="R840" s="40"/>
      <c r="S840" s="40"/>
      <c r="T840" s="41"/>
      <c r="U840" s="40"/>
      <c r="V840" s="40"/>
      <c r="W840" s="71"/>
    </row>
    <row r="841" spans="1:23">
      <c r="A841" s="40"/>
      <c r="B841" s="40"/>
      <c r="C841" s="40"/>
      <c r="D841" s="41"/>
      <c r="E841" s="41"/>
      <c r="F841" s="40"/>
      <c r="G841" s="40"/>
      <c r="H841" s="40"/>
      <c r="I841" s="40"/>
      <c r="J841" s="40"/>
      <c r="K841" s="41"/>
      <c r="L841" s="40"/>
      <c r="M841" s="40"/>
      <c r="N841" s="40"/>
      <c r="O841" s="40"/>
      <c r="P841" s="40"/>
      <c r="Q841" s="41"/>
      <c r="R841" s="40"/>
      <c r="S841" s="40"/>
      <c r="T841" s="41"/>
      <c r="U841" s="40"/>
      <c r="V841" s="40"/>
      <c r="W841" s="71"/>
    </row>
    <row r="842" spans="1:23">
      <c r="A842" s="40"/>
      <c r="B842" s="40"/>
      <c r="C842" s="40"/>
      <c r="D842" s="41"/>
      <c r="E842" s="41"/>
      <c r="F842" s="40"/>
      <c r="G842" s="40"/>
      <c r="H842" s="40"/>
      <c r="I842" s="40"/>
      <c r="J842" s="40"/>
      <c r="K842" s="41"/>
      <c r="L842" s="40"/>
      <c r="M842" s="40"/>
      <c r="N842" s="40"/>
      <c r="O842" s="40"/>
      <c r="P842" s="40"/>
      <c r="Q842" s="41"/>
      <c r="R842" s="40"/>
      <c r="S842" s="40"/>
      <c r="T842" s="41"/>
      <c r="U842" s="40"/>
      <c r="V842" s="40"/>
      <c r="W842" s="71"/>
    </row>
    <row r="843" spans="1:23">
      <c r="A843" s="40"/>
      <c r="B843" s="40"/>
      <c r="C843" s="40"/>
      <c r="D843" s="41"/>
      <c r="E843" s="41"/>
      <c r="F843" s="40"/>
      <c r="G843" s="40"/>
      <c r="H843" s="40"/>
      <c r="I843" s="40"/>
      <c r="J843" s="40"/>
      <c r="K843" s="41"/>
      <c r="L843" s="40"/>
      <c r="M843" s="40"/>
      <c r="N843" s="40"/>
      <c r="O843" s="40"/>
      <c r="P843" s="40"/>
      <c r="Q843" s="41"/>
      <c r="R843" s="40"/>
      <c r="S843" s="40"/>
      <c r="T843" s="41"/>
      <c r="U843" s="40"/>
      <c r="V843" s="40"/>
      <c r="W843" s="71"/>
    </row>
    <row r="844" spans="1:23">
      <c r="A844" s="40"/>
      <c r="B844" s="40"/>
      <c r="C844" s="40"/>
      <c r="D844" s="41"/>
      <c r="E844" s="41"/>
      <c r="F844" s="40"/>
      <c r="G844" s="40"/>
      <c r="H844" s="40"/>
      <c r="I844" s="40"/>
      <c r="J844" s="40"/>
      <c r="K844" s="41"/>
      <c r="L844" s="40"/>
      <c r="M844" s="40"/>
      <c r="N844" s="40"/>
      <c r="O844" s="40"/>
      <c r="P844" s="40"/>
      <c r="Q844" s="41"/>
      <c r="R844" s="40"/>
      <c r="S844" s="40"/>
      <c r="T844" s="41"/>
      <c r="U844" s="40"/>
      <c r="V844" s="40"/>
      <c r="W844" s="71"/>
    </row>
    <row r="845" spans="1:23">
      <c r="A845" s="40"/>
      <c r="B845" s="40"/>
      <c r="C845" s="40"/>
      <c r="D845" s="41"/>
      <c r="E845" s="41"/>
      <c r="F845" s="40"/>
      <c r="G845" s="40"/>
      <c r="H845" s="40"/>
      <c r="I845" s="40"/>
      <c r="J845" s="40"/>
      <c r="K845" s="41"/>
      <c r="L845" s="40"/>
      <c r="M845" s="40"/>
      <c r="N845" s="40"/>
      <c r="O845" s="40"/>
      <c r="P845" s="40"/>
      <c r="Q845" s="41"/>
      <c r="R845" s="40"/>
      <c r="S845" s="40"/>
      <c r="T845" s="41"/>
      <c r="U845" s="40"/>
      <c r="V845" s="40"/>
      <c r="W845" s="71"/>
    </row>
    <row r="846" spans="1:23">
      <c r="A846" s="40"/>
      <c r="B846" s="40"/>
      <c r="C846" s="40"/>
      <c r="D846" s="41"/>
      <c r="E846" s="41"/>
      <c r="F846" s="40"/>
      <c r="G846" s="40"/>
      <c r="H846" s="40"/>
      <c r="I846" s="40"/>
      <c r="J846" s="40"/>
      <c r="K846" s="41"/>
      <c r="L846" s="40"/>
      <c r="M846" s="40"/>
      <c r="N846" s="40"/>
      <c r="O846" s="40"/>
      <c r="P846" s="40"/>
      <c r="Q846" s="41"/>
      <c r="R846" s="40"/>
      <c r="S846" s="40"/>
      <c r="T846" s="41"/>
      <c r="U846" s="40"/>
      <c r="V846" s="40"/>
      <c r="W846" s="71"/>
    </row>
    <row r="847" spans="1:23">
      <c r="A847" s="40"/>
      <c r="B847" s="40"/>
      <c r="C847" s="40"/>
      <c r="D847" s="41"/>
      <c r="E847" s="41"/>
      <c r="F847" s="40"/>
      <c r="G847" s="40"/>
      <c r="H847" s="40"/>
      <c r="I847" s="40"/>
      <c r="J847" s="40"/>
      <c r="K847" s="41"/>
      <c r="L847" s="40"/>
      <c r="M847" s="40"/>
      <c r="N847" s="40"/>
      <c r="O847" s="40"/>
      <c r="P847" s="40"/>
      <c r="Q847" s="41"/>
      <c r="R847" s="40"/>
      <c r="S847" s="40"/>
      <c r="T847" s="41"/>
      <c r="U847" s="40"/>
      <c r="V847" s="40"/>
      <c r="W847" s="71"/>
    </row>
    <row r="848" spans="1:23">
      <c r="A848" s="40"/>
      <c r="B848" s="40"/>
      <c r="C848" s="40"/>
      <c r="D848" s="41"/>
      <c r="E848" s="41"/>
      <c r="F848" s="40"/>
      <c r="G848" s="40"/>
      <c r="H848" s="40"/>
      <c r="I848" s="40"/>
      <c r="J848" s="40"/>
      <c r="K848" s="41"/>
      <c r="L848" s="40"/>
      <c r="M848" s="40"/>
      <c r="N848" s="40"/>
      <c r="O848" s="40"/>
      <c r="P848" s="40"/>
      <c r="Q848" s="41"/>
      <c r="R848" s="40"/>
      <c r="S848" s="40"/>
      <c r="T848" s="41"/>
      <c r="U848" s="40"/>
      <c r="V848" s="40"/>
      <c r="W848" s="71"/>
    </row>
    <row r="849" spans="1:23">
      <c r="A849" s="40"/>
      <c r="B849" s="40"/>
      <c r="C849" s="40"/>
      <c r="D849" s="41"/>
      <c r="E849" s="41"/>
      <c r="F849" s="40"/>
      <c r="G849" s="40"/>
      <c r="H849" s="40"/>
      <c r="I849" s="40"/>
      <c r="J849" s="40"/>
      <c r="K849" s="41"/>
      <c r="L849" s="40"/>
      <c r="M849" s="40"/>
      <c r="N849" s="40"/>
      <c r="O849" s="40"/>
      <c r="P849" s="40"/>
      <c r="Q849" s="41"/>
      <c r="R849" s="40"/>
      <c r="S849" s="40"/>
      <c r="T849" s="41"/>
      <c r="U849" s="40"/>
      <c r="V849" s="40"/>
      <c r="W849" s="71"/>
    </row>
    <row r="850" spans="1:23">
      <c r="A850" s="40"/>
      <c r="B850" s="40"/>
      <c r="C850" s="40"/>
      <c r="D850" s="41"/>
      <c r="E850" s="41"/>
      <c r="F850" s="40"/>
      <c r="G850" s="40"/>
      <c r="H850" s="40"/>
      <c r="I850" s="40"/>
      <c r="J850" s="40"/>
      <c r="K850" s="41"/>
      <c r="L850" s="40"/>
      <c r="M850" s="40"/>
      <c r="N850" s="40"/>
      <c r="O850" s="40"/>
      <c r="P850" s="40"/>
      <c r="Q850" s="41"/>
      <c r="R850" s="40"/>
      <c r="S850" s="40"/>
      <c r="T850" s="41"/>
      <c r="U850" s="40"/>
      <c r="V850" s="40"/>
      <c r="W850" s="71"/>
    </row>
    <row r="851" spans="1:23">
      <c r="A851" s="40"/>
      <c r="B851" s="40"/>
      <c r="C851" s="40"/>
      <c r="D851" s="41"/>
      <c r="E851" s="41"/>
      <c r="F851" s="40"/>
      <c r="G851" s="40"/>
      <c r="H851" s="40"/>
      <c r="I851" s="40"/>
      <c r="J851" s="40"/>
      <c r="K851" s="41"/>
      <c r="L851" s="40"/>
      <c r="M851" s="40"/>
      <c r="N851" s="40"/>
      <c r="O851" s="40"/>
      <c r="P851" s="40"/>
      <c r="Q851" s="41"/>
      <c r="R851" s="40"/>
      <c r="S851" s="40"/>
      <c r="T851" s="41"/>
      <c r="U851" s="40"/>
      <c r="V851" s="40"/>
      <c r="W851" s="71"/>
    </row>
    <row r="852" spans="1:23">
      <c r="A852" s="40"/>
      <c r="B852" s="40"/>
      <c r="C852" s="40"/>
      <c r="D852" s="41"/>
      <c r="E852" s="41"/>
      <c r="F852" s="40"/>
      <c r="G852" s="40"/>
      <c r="H852" s="40"/>
      <c r="I852" s="40"/>
      <c r="J852" s="40"/>
      <c r="K852" s="41"/>
      <c r="L852" s="40"/>
      <c r="M852" s="40"/>
      <c r="N852" s="40"/>
      <c r="O852" s="40"/>
      <c r="P852" s="40"/>
      <c r="Q852" s="41"/>
      <c r="R852" s="40"/>
      <c r="S852" s="40"/>
      <c r="T852" s="41"/>
      <c r="U852" s="40"/>
      <c r="V852" s="40"/>
      <c r="W852" s="71"/>
    </row>
    <row r="853" spans="1:23">
      <c r="A853" s="40"/>
      <c r="B853" s="40"/>
      <c r="C853" s="40"/>
      <c r="D853" s="41"/>
      <c r="E853" s="41"/>
      <c r="F853" s="40"/>
      <c r="G853" s="40"/>
      <c r="H853" s="40"/>
      <c r="I853" s="40"/>
      <c r="J853" s="40"/>
      <c r="K853" s="41"/>
      <c r="L853" s="40"/>
      <c r="M853" s="40"/>
      <c r="N853" s="40"/>
      <c r="O853" s="40"/>
      <c r="P853" s="40"/>
      <c r="Q853" s="41"/>
      <c r="R853" s="40"/>
      <c r="S853" s="40"/>
      <c r="T853" s="41"/>
      <c r="U853" s="40"/>
      <c r="V853" s="40"/>
      <c r="W853" s="71"/>
    </row>
    <row r="854" spans="1:23">
      <c r="A854" s="40"/>
      <c r="B854" s="40"/>
      <c r="C854" s="40"/>
      <c r="D854" s="41"/>
      <c r="E854" s="41"/>
      <c r="F854" s="40"/>
      <c r="G854" s="40"/>
      <c r="H854" s="40"/>
      <c r="I854" s="40"/>
      <c r="J854" s="40"/>
      <c r="K854" s="41"/>
      <c r="L854" s="40"/>
      <c r="M854" s="40"/>
      <c r="N854" s="40"/>
      <c r="O854" s="40"/>
      <c r="P854" s="40"/>
      <c r="Q854" s="41"/>
      <c r="R854" s="40"/>
      <c r="S854" s="40"/>
      <c r="T854" s="41"/>
      <c r="U854" s="40"/>
      <c r="V854" s="40"/>
      <c r="W854" s="71"/>
    </row>
    <row r="855" spans="1:23">
      <c r="A855" s="40"/>
      <c r="B855" s="40"/>
      <c r="C855" s="40"/>
      <c r="D855" s="41"/>
      <c r="E855" s="41"/>
      <c r="F855" s="40"/>
      <c r="G855" s="40"/>
      <c r="H855" s="40"/>
      <c r="I855" s="40"/>
      <c r="J855" s="40"/>
      <c r="K855" s="41"/>
      <c r="L855" s="40"/>
      <c r="M855" s="40"/>
      <c r="N855" s="40"/>
      <c r="O855" s="40"/>
      <c r="P855" s="40"/>
      <c r="Q855" s="41"/>
      <c r="R855" s="40"/>
      <c r="S855" s="40"/>
      <c r="T855" s="41"/>
      <c r="U855" s="40"/>
      <c r="V855" s="40"/>
      <c r="W855" s="71"/>
    </row>
    <row r="856" spans="1:23">
      <c r="A856" s="40"/>
      <c r="B856" s="40"/>
      <c r="C856" s="40"/>
      <c r="D856" s="41"/>
      <c r="E856" s="41"/>
      <c r="F856" s="40"/>
      <c r="G856" s="40"/>
      <c r="H856" s="40"/>
      <c r="I856" s="40"/>
      <c r="J856" s="40"/>
      <c r="K856" s="41"/>
      <c r="L856" s="40"/>
      <c r="M856" s="40"/>
      <c r="N856" s="40"/>
      <c r="O856" s="40"/>
      <c r="P856" s="40"/>
      <c r="Q856" s="41"/>
      <c r="R856" s="40"/>
      <c r="S856" s="40"/>
      <c r="T856" s="41"/>
      <c r="U856" s="40"/>
      <c r="V856" s="40"/>
      <c r="W856" s="71"/>
    </row>
    <row r="857" spans="1:23">
      <c r="A857" s="40"/>
      <c r="B857" s="40"/>
      <c r="C857" s="40"/>
      <c r="D857" s="41"/>
      <c r="E857" s="41"/>
      <c r="F857" s="40"/>
      <c r="G857" s="40"/>
      <c r="H857" s="40"/>
      <c r="I857" s="40"/>
      <c r="J857" s="40"/>
      <c r="K857" s="41"/>
      <c r="L857" s="40"/>
      <c r="M857" s="40"/>
      <c r="N857" s="40"/>
      <c r="O857" s="40"/>
      <c r="P857" s="40"/>
      <c r="Q857" s="41"/>
      <c r="R857" s="40"/>
      <c r="S857" s="40"/>
      <c r="T857" s="41"/>
      <c r="U857" s="40"/>
      <c r="V857" s="40"/>
      <c r="W857" s="71"/>
    </row>
    <row r="858" spans="1:23">
      <c r="A858" s="40"/>
      <c r="B858" s="40"/>
      <c r="C858" s="40"/>
      <c r="D858" s="41"/>
      <c r="E858" s="41"/>
      <c r="F858" s="40"/>
      <c r="G858" s="40"/>
      <c r="H858" s="40"/>
      <c r="I858" s="40"/>
      <c r="J858" s="40"/>
      <c r="K858" s="41"/>
      <c r="L858" s="40"/>
      <c r="M858" s="40"/>
      <c r="N858" s="40"/>
      <c r="O858" s="40"/>
      <c r="P858" s="40"/>
      <c r="Q858" s="41"/>
      <c r="R858" s="40"/>
      <c r="S858" s="40"/>
      <c r="T858" s="41"/>
      <c r="U858" s="40"/>
      <c r="V858" s="40"/>
      <c r="W858" s="71"/>
    </row>
    <row r="859" spans="1:23">
      <c r="A859" s="40"/>
      <c r="B859" s="40"/>
      <c r="C859" s="40"/>
      <c r="D859" s="41"/>
      <c r="E859" s="41"/>
      <c r="F859" s="40"/>
      <c r="G859" s="40"/>
      <c r="H859" s="40"/>
      <c r="I859" s="40"/>
      <c r="J859" s="40"/>
      <c r="K859" s="41"/>
      <c r="L859" s="40"/>
      <c r="M859" s="40"/>
      <c r="N859" s="40"/>
      <c r="O859" s="40"/>
      <c r="P859" s="40"/>
      <c r="Q859" s="41"/>
      <c r="R859" s="40"/>
      <c r="S859" s="40"/>
      <c r="T859" s="41"/>
      <c r="U859" s="40"/>
      <c r="V859" s="40"/>
      <c r="W859" s="71"/>
    </row>
    <row r="860" spans="1:23">
      <c r="A860" s="40"/>
      <c r="B860" s="40"/>
      <c r="C860" s="40"/>
      <c r="D860" s="41"/>
      <c r="E860" s="41"/>
      <c r="F860" s="40"/>
      <c r="G860" s="40"/>
      <c r="H860" s="40"/>
      <c r="I860" s="40"/>
      <c r="J860" s="40"/>
      <c r="K860" s="41"/>
      <c r="L860" s="40"/>
      <c r="M860" s="40"/>
      <c r="N860" s="40"/>
      <c r="O860" s="40"/>
      <c r="P860" s="40"/>
      <c r="Q860" s="41"/>
      <c r="R860" s="40"/>
      <c r="S860" s="40"/>
      <c r="T860" s="41"/>
      <c r="U860" s="40"/>
      <c r="V860" s="40"/>
      <c r="W860" s="71"/>
    </row>
    <row r="861" spans="1:23">
      <c r="A861" s="40"/>
      <c r="B861" s="40"/>
      <c r="C861" s="40"/>
      <c r="D861" s="41"/>
      <c r="E861" s="41"/>
      <c r="F861" s="40"/>
      <c r="G861" s="40"/>
      <c r="H861" s="40"/>
      <c r="I861" s="40"/>
      <c r="J861" s="40"/>
      <c r="K861" s="41"/>
      <c r="L861" s="40"/>
      <c r="M861" s="40"/>
      <c r="N861" s="40"/>
      <c r="O861" s="40"/>
      <c r="P861" s="40"/>
      <c r="Q861" s="41"/>
      <c r="R861" s="40"/>
      <c r="S861" s="40"/>
      <c r="T861" s="41"/>
      <c r="U861" s="40"/>
      <c r="V861" s="40"/>
      <c r="W861" s="71"/>
    </row>
    <row r="862" spans="1:23">
      <c r="A862" s="40"/>
      <c r="B862" s="40"/>
      <c r="C862" s="40"/>
      <c r="D862" s="41"/>
      <c r="E862" s="41"/>
      <c r="F862" s="40"/>
      <c r="G862" s="40"/>
      <c r="H862" s="40"/>
      <c r="I862" s="40"/>
      <c r="J862" s="40"/>
      <c r="K862" s="41"/>
      <c r="L862" s="40"/>
      <c r="M862" s="40"/>
      <c r="N862" s="40"/>
      <c r="O862" s="40"/>
      <c r="P862" s="40"/>
      <c r="Q862" s="41"/>
      <c r="R862" s="40"/>
      <c r="S862" s="40"/>
      <c r="T862" s="41"/>
      <c r="U862" s="40"/>
      <c r="V862" s="40"/>
      <c r="W862" s="71"/>
    </row>
    <row r="863" spans="1:23">
      <c r="A863" s="40"/>
      <c r="B863" s="40"/>
      <c r="C863" s="40"/>
      <c r="D863" s="41"/>
      <c r="E863" s="41"/>
      <c r="F863" s="40"/>
      <c r="G863" s="40"/>
      <c r="H863" s="40"/>
      <c r="I863" s="40"/>
      <c r="J863" s="40"/>
      <c r="K863" s="41"/>
      <c r="L863" s="40"/>
      <c r="M863" s="40"/>
      <c r="N863" s="40"/>
      <c r="O863" s="40"/>
      <c r="P863" s="40"/>
      <c r="Q863" s="41"/>
      <c r="R863" s="40"/>
      <c r="S863" s="40"/>
      <c r="T863" s="41"/>
      <c r="U863" s="40"/>
      <c r="V863" s="40"/>
      <c r="W863" s="71"/>
    </row>
    <row r="864" spans="1:23">
      <c r="A864" s="40"/>
      <c r="B864" s="40"/>
      <c r="C864" s="40"/>
      <c r="D864" s="41"/>
      <c r="E864" s="41"/>
      <c r="F864" s="40"/>
      <c r="G864" s="40"/>
      <c r="H864" s="40"/>
      <c r="I864" s="40"/>
      <c r="J864" s="40"/>
      <c r="K864" s="41"/>
      <c r="L864" s="40"/>
      <c r="M864" s="40"/>
      <c r="N864" s="40"/>
      <c r="O864" s="40"/>
      <c r="P864" s="40"/>
      <c r="Q864" s="41"/>
      <c r="R864" s="40"/>
      <c r="S864" s="40"/>
      <c r="T864" s="41"/>
      <c r="U864" s="40"/>
      <c r="V864" s="40"/>
      <c r="W864" s="71"/>
    </row>
    <row r="865" spans="1:23">
      <c r="A865" s="40"/>
      <c r="B865" s="40"/>
      <c r="C865" s="40"/>
      <c r="D865" s="41"/>
      <c r="E865" s="41"/>
      <c r="F865" s="40"/>
      <c r="G865" s="40"/>
      <c r="H865" s="40"/>
      <c r="I865" s="40"/>
      <c r="J865" s="40"/>
      <c r="K865" s="41"/>
      <c r="L865" s="40"/>
      <c r="M865" s="40"/>
      <c r="N865" s="40"/>
      <c r="O865" s="40"/>
      <c r="P865" s="40"/>
      <c r="Q865" s="41"/>
      <c r="R865" s="40"/>
      <c r="S865" s="40"/>
      <c r="T865" s="41"/>
      <c r="U865" s="40"/>
      <c r="V865" s="40"/>
      <c r="W865" s="71"/>
    </row>
    <row r="866" spans="1:23">
      <c r="A866" s="40"/>
      <c r="B866" s="40"/>
      <c r="C866" s="40"/>
      <c r="D866" s="41"/>
      <c r="E866" s="41"/>
      <c r="F866" s="40"/>
      <c r="G866" s="40"/>
      <c r="H866" s="40"/>
      <c r="I866" s="40"/>
      <c r="J866" s="40"/>
      <c r="K866" s="41"/>
      <c r="L866" s="40"/>
      <c r="M866" s="40"/>
      <c r="N866" s="40"/>
      <c r="O866" s="40"/>
      <c r="P866" s="40"/>
      <c r="Q866" s="41"/>
      <c r="R866" s="40"/>
      <c r="S866" s="40"/>
      <c r="T866" s="41"/>
      <c r="U866" s="40"/>
      <c r="V866" s="40"/>
      <c r="W866" s="71"/>
    </row>
    <row r="867" spans="1:23">
      <c r="A867" s="40"/>
      <c r="B867" s="40"/>
      <c r="C867" s="40"/>
      <c r="D867" s="41"/>
      <c r="E867" s="41"/>
      <c r="F867" s="40"/>
      <c r="G867" s="40"/>
      <c r="H867" s="40"/>
      <c r="I867" s="40"/>
      <c r="J867" s="40"/>
      <c r="K867" s="41"/>
      <c r="L867" s="40"/>
      <c r="M867" s="40"/>
      <c r="N867" s="40"/>
      <c r="O867" s="40"/>
      <c r="P867" s="40"/>
      <c r="Q867" s="41"/>
      <c r="R867" s="40"/>
      <c r="S867" s="40"/>
      <c r="T867" s="41"/>
      <c r="U867" s="40"/>
      <c r="V867" s="40"/>
      <c r="W867" s="71"/>
    </row>
    <row r="868" spans="1:23">
      <c r="A868" s="40"/>
      <c r="B868" s="40"/>
      <c r="C868" s="40"/>
      <c r="D868" s="41"/>
      <c r="E868" s="41"/>
      <c r="F868" s="40"/>
      <c r="G868" s="40"/>
      <c r="H868" s="40"/>
      <c r="I868" s="40"/>
      <c r="J868" s="40"/>
      <c r="K868" s="41"/>
      <c r="L868" s="40"/>
      <c r="M868" s="40"/>
      <c r="N868" s="40"/>
      <c r="O868" s="40"/>
      <c r="P868" s="40"/>
      <c r="Q868" s="41"/>
      <c r="R868" s="40"/>
      <c r="S868" s="40"/>
      <c r="T868" s="41"/>
      <c r="U868" s="40"/>
      <c r="V868" s="40"/>
      <c r="W868" s="71"/>
    </row>
    <row r="869" spans="1:23">
      <c r="A869" s="40"/>
      <c r="B869" s="40"/>
      <c r="C869" s="40"/>
      <c r="D869" s="41"/>
      <c r="E869" s="41"/>
      <c r="F869" s="40"/>
      <c r="G869" s="40"/>
      <c r="H869" s="40"/>
      <c r="I869" s="40"/>
      <c r="J869" s="40"/>
      <c r="K869" s="41"/>
      <c r="L869" s="40"/>
      <c r="M869" s="40"/>
      <c r="N869" s="40"/>
      <c r="O869" s="40"/>
      <c r="P869" s="40"/>
      <c r="Q869" s="41"/>
      <c r="R869" s="40"/>
      <c r="S869" s="40"/>
      <c r="T869" s="41"/>
      <c r="U869" s="40"/>
      <c r="V869" s="40"/>
      <c r="W869" s="71"/>
    </row>
    <row r="870" spans="1:23">
      <c r="A870" s="40"/>
      <c r="B870" s="40"/>
      <c r="C870" s="40"/>
      <c r="D870" s="41"/>
      <c r="E870" s="41"/>
      <c r="F870" s="40"/>
      <c r="G870" s="40"/>
      <c r="H870" s="40"/>
      <c r="I870" s="40"/>
      <c r="J870" s="40"/>
      <c r="K870" s="41"/>
      <c r="L870" s="40"/>
      <c r="M870" s="40"/>
      <c r="N870" s="40"/>
      <c r="O870" s="40"/>
      <c r="P870" s="40"/>
      <c r="Q870" s="41"/>
      <c r="R870" s="40"/>
      <c r="S870" s="40"/>
      <c r="T870" s="41"/>
      <c r="U870" s="40"/>
      <c r="V870" s="40"/>
      <c r="W870" s="71"/>
    </row>
    <row r="871" spans="1:23">
      <c r="A871" s="40"/>
      <c r="B871" s="40"/>
      <c r="C871" s="40"/>
      <c r="D871" s="41"/>
      <c r="E871" s="41"/>
      <c r="F871" s="40"/>
      <c r="G871" s="40"/>
      <c r="H871" s="40"/>
      <c r="I871" s="40"/>
      <c r="J871" s="40"/>
      <c r="K871" s="41"/>
      <c r="L871" s="40"/>
      <c r="M871" s="40"/>
      <c r="N871" s="40"/>
      <c r="O871" s="40"/>
      <c r="P871" s="40"/>
      <c r="Q871" s="41"/>
      <c r="R871" s="40"/>
      <c r="S871" s="40"/>
      <c r="T871" s="41"/>
      <c r="U871" s="40"/>
      <c r="V871" s="40"/>
      <c r="W871" s="71"/>
    </row>
    <row r="872" spans="1:23">
      <c r="A872" s="40"/>
      <c r="B872" s="40"/>
      <c r="C872" s="40"/>
      <c r="D872" s="41"/>
      <c r="E872" s="41"/>
      <c r="F872" s="40"/>
      <c r="G872" s="40"/>
      <c r="H872" s="40"/>
      <c r="I872" s="40"/>
      <c r="J872" s="40"/>
      <c r="K872" s="41"/>
      <c r="L872" s="40"/>
      <c r="M872" s="40"/>
      <c r="N872" s="40"/>
      <c r="O872" s="40"/>
      <c r="P872" s="40"/>
      <c r="Q872" s="41"/>
      <c r="R872" s="40"/>
      <c r="S872" s="40"/>
      <c r="T872" s="41"/>
      <c r="U872" s="40"/>
      <c r="V872" s="40"/>
      <c r="W872" s="71"/>
    </row>
    <row r="873" spans="1:23">
      <c r="A873" s="40"/>
      <c r="B873" s="40"/>
      <c r="C873" s="40"/>
      <c r="D873" s="41"/>
      <c r="E873" s="41"/>
      <c r="F873" s="40"/>
      <c r="G873" s="40"/>
      <c r="H873" s="40"/>
      <c r="I873" s="40"/>
      <c r="J873" s="40"/>
      <c r="K873" s="41"/>
      <c r="L873" s="40"/>
      <c r="M873" s="40"/>
      <c r="N873" s="40"/>
      <c r="O873" s="40"/>
      <c r="P873" s="40"/>
      <c r="Q873" s="41"/>
      <c r="R873" s="40"/>
      <c r="S873" s="40"/>
      <c r="T873" s="41"/>
      <c r="U873" s="40"/>
      <c r="V873" s="40"/>
      <c r="W873" s="71"/>
    </row>
    <row r="874" spans="1:23">
      <c r="A874" s="40"/>
      <c r="B874" s="40"/>
      <c r="C874" s="40"/>
      <c r="D874" s="41"/>
      <c r="E874" s="41"/>
      <c r="F874" s="40"/>
      <c r="G874" s="40"/>
      <c r="H874" s="40"/>
      <c r="I874" s="40"/>
      <c r="J874" s="40"/>
      <c r="K874" s="41"/>
      <c r="L874" s="40"/>
      <c r="M874" s="40"/>
      <c r="N874" s="40"/>
      <c r="O874" s="40"/>
      <c r="P874" s="40"/>
      <c r="Q874" s="41"/>
      <c r="R874" s="40"/>
      <c r="S874" s="40"/>
      <c r="T874" s="41"/>
      <c r="U874" s="40"/>
      <c r="V874" s="40"/>
      <c r="W874" s="71"/>
    </row>
    <row r="875" spans="1:23">
      <c r="A875" s="40"/>
      <c r="B875" s="40"/>
      <c r="C875" s="40"/>
      <c r="D875" s="41"/>
      <c r="E875" s="41"/>
      <c r="F875" s="40"/>
      <c r="G875" s="40"/>
      <c r="H875" s="40"/>
      <c r="I875" s="40"/>
      <c r="J875" s="40"/>
      <c r="K875" s="41"/>
      <c r="L875" s="40"/>
      <c r="M875" s="40"/>
      <c r="N875" s="40"/>
      <c r="O875" s="40"/>
      <c r="P875" s="40"/>
      <c r="Q875" s="41"/>
      <c r="R875" s="40"/>
      <c r="S875" s="40"/>
      <c r="T875" s="41"/>
      <c r="U875" s="40"/>
      <c r="V875" s="40"/>
      <c r="W875" s="71"/>
    </row>
    <row r="876" spans="1:23">
      <c r="A876" s="40"/>
      <c r="B876" s="40"/>
      <c r="C876" s="40"/>
      <c r="D876" s="41"/>
      <c r="E876" s="41"/>
      <c r="F876" s="40"/>
      <c r="G876" s="40"/>
      <c r="H876" s="40"/>
      <c r="I876" s="40"/>
      <c r="J876" s="40"/>
      <c r="K876" s="41"/>
      <c r="L876" s="40"/>
      <c r="M876" s="40"/>
      <c r="N876" s="40"/>
      <c r="O876" s="40"/>
      <c r="P876" s="40"/>
      <c r="Q876" s="41"/>
      <c r="R876" s="40"/>
      <c r="S876" s="40"/>
      <c r="T876" s="41"/>
      <c r="U876" s="40"/>
      <c r="V876" s="40"/>
      <c r="W876" s="71"/>
    </row>
    <row r="877" spans="1:23">
      <c r="A877" s="40"/>
      <c r="B877" s="40"/>
      <c r="C877" s="40"/>
      <c r="D877" s="41"/>
      <c r="E877" s="41"/>
      <c r="F877" s="40"/>
      <c r="G877" s="40"/>
      <c r="H877" s="40"/>
      <c r="I877" s="40"/>
      <c r="J877" s="40"/>
      <c r="K877" s="41"/>
      <c r="L877" s="40"/>
      <c r="M877" s="40"/>
      <c r="N877" s="40"/>
      <c r="O877" s="40"/>
      <c r="P877" s="40"/>
      <c r="Q877" s="41"/>
      <c r="R877" s="40"/>
      <c r="S877" s="40"/>
      <c r="T877" s="41"/>
      <c r="U877" s="40"/>
      <c r="V877" s="40"/>
      <c r="W877" s="71"/>
    </row>
    <row r="878" spans="1:23">
      <c r="A878" s="40"/>
      <c r="B878" s="40"/>
      <c r="C878" s="40"/>
      <c r="D878" s="41"/>
      <c r="E878" s="41"/>
      <c r="F878" s="40"/>
      <c r="G878" s="40"/>
      <c r="H878" s="40"/>
      <c r="I878" s="40"/>
      <c r="J878" s="40"/>
      <c r="K878" s="41"/>
      <c r="L878" s="40"/>
      <c r="M878" s="40"/>
      <c r="N878" s="40"/>
      <c r="O878" s="40"/>
      <c r="P878" s="40"/>
      <c r="Q878" s="41"/>
      <c r="R878" s="40"/>
      <c r="S878" s="40"/>
      <c r="T878" s="41"/>
      <c r="U878" s="40"/>
      <c r="V878" s="40"/>
      <c r="W878" s="71"/>
    </row>
    <row r="879" spans="1:23">
      <c r="A879" s="40"/>
      <c r="B879" s="40"/>
      <c r="C879" s="40"/>
      <c r="D879" s="41"/>
      <c r="E879" s="41"/>
      <c r="F879" s="40"/>
      <c r="G879" s="40"/>
      <c r="H879" s="40"/>
      <c r="I879" s="40"/>
      <c r="J879" s="40"/>
      <c r="K879" s="41"/>
      <c r="L879" s="40"/>
      <c r="M879" s="40"/>
      <c r="N879" s="40"/>
      <c r="O879" s="40"/>
      <c r="P879" s="40"/>
      <c r="Q879" s="41"/>
      <c r="R879" s="40"/>
      <c r="S879" s="40"/>
      <c r="T879" s="41"/>
      <c r="U879" s="40"/>
      <c r="V879" s="40"/>
      <c r="W879" s="71"/>
    </row>
    <row r="880" spans="1:23">
      <c r="A880" s="40"/>
      <c r="B880" s="40"/>
      <c r="C880" s="40"/>
      <c r="D880" s="41"/>
      <c r="E880" s="41"/>
      <c r="F880" s="40"/>
      <c r="G880" s="40"/>
      <c r="H880" s="40"/>
      <c r="I880" s="40"/>
      <c r="J880" s="40"/>
      <c r="K880" s="41"/>
      <c r="L880" s="40"/>
      <c r="M880" s="40"/>
      <c r="N880" s="40"/>
      <c r="O880" s="40"/>
      <c r="P880" s="40"/>
      <c r="Q880" s="41"/>
      <c r="R880" s="40"/>
      <c r="S880" s="40"/>
      <c r="T880" s="41"/>
      <c r="U880" s="40"/>
      <c r="V880" s="40"/>
      <c r="W880" s="71"/>
    </row>
    <row r="881" spans="1:23">
      <c r="A881" s="40"/>
      <c r="B881" s="40"/>
      <c r="C881" s="40"/>
      <c r="D881" s="41"/>
      <c r="E881" s="41"/>
      <c r="F881" s="40"/>
      <c r="G881" s="40"/>
      <c r="H881" s="40"/>
      <c r="I881" s="40"/>
      <c r="J881" s="40"/>
      <c r="K881" s="41"/>
      <c r="L881" s="40"/>
      <c r="M881" s="40"/>
      <c r="N881" s="40"/>
      <c r="O881" s="40"/>
      <c r="P881" s="40"/>
      <c r="Q881" s="41"/>
      <c r="R881" s="40"/>
      <c r="S881" s="40"/>
      <c r="T881" s="41"/>
      <c r="U881" s="40"/>
      <c r="V881" s="40"/>
      <c r="W881" s="71"/>
    </row>
    <row r="882" spans="1:23">
      <c r="A882" s="40"/>
      <c r="B882" s="40"/>
      <c r="C882" s="40"/>
      <c r="D882" s="41"/>
      <c r="E882" s="40"/>
      <c r="F882" s="40"/>
      <c r="G882" s="40"/>
      <c r="H882" s="40"/>
      <c r="I882" s="40"/>
      <c r="J882" s="40"/>
      <c r="K882" s="41"/>
      <c r="L882" s="40"/>
      <c r="M882" s="40"/>
      <c r="N882" s="40"/>
      <c r="O882" s="40"/>
      <c r="P882" s="40"/>
      <c r="Q882" s="41"/>
      <c r="R882" s="40"/>
      <c r="S882" s="40"/>
      <c r="T882" s="41"/>
      <c r="U882" s="40"/>
      <c r="V882" s="40"/>
      <c r="W882" s="71"/>
    </row>
    <row r="883" spans="1:23">
      <c r="A883" s="40"/>
      <c r="B883" s="40"/>
      <c r="C883" s="40"/>
      <c r="D883" s="41"/>
      <c r="E883" s="40"/>
      <c r="F883" s="40"/>
      <c r="G883" s="40"/>
      <c r="H883" s="40"/>
      <c r="I883" s="40"/>
      <c r="J883" s="40"/>
      <c r="K883" s="41"/>
      <c r="L883" s="40"/>
      <c r="M883" s="40"/>
      <c r="N883" s="40"/>
      <c r="O883" s="40"/>
      <c r="P883" s="40"/>
      <c r="Q883" s="41"/>
      <c r="R883" s="40"/>
      <c r="S883" s="40"/>
      <c r="T883" s="41"/>
      <c r="U883" s="40"/>
      <c r="V883" s="40"/>
      <c r="W883" s="71"/>
    </row>
    <row r="884" spans="1:23">
      <c r="A884" s="40"/>
      <c r="B884" s="40"/>
      <c r="C884" s="40"/>
      <c r="D884" s="41"/>
      <c r="E884" s="40"/>
      <c r="F884" s="40"/>
      <c r="G884" s="40"/>
      <c r="H884" s="40"/>
      <c r="I884" s="40"/>
      <c r="J884" s="40"/>
      <c r="K884" s="41"/>
      <c r="L884" s="40"/>
      <c r="M884" s="40"/>
      <c r="N884" s="40"/>
      <c r="O884" s="40"/>
      <c r="P884" s="40"/>
      <c r="Q884" s="41"/>
      <c r="R884" s="40"/>
      <c r="S884" s="40"/>
      <c r="T884" s="41"/>
      <c r="U884" s="40"/>
      <c r="V884" s="40"/>
      <c r="W884" s="71"/>
    </row>
    <row r="885" spans="1:23">
      <c r="A885" s="40"/>
      <c r="B885" s="40"/>
      <c r="C885" s="40"/>
      <c r="D885" s="41"/>
      <c r="E885" s="40"/>
      <c r="F885" s="40"/>
      <c r="G885" s="40"/>
      <c r="H885" s="40"/>
      <c r="I885" s="40"/>
      <c r="J885" s="40"/>
      <c r="K885" s="41"/>
      <c r="L885" s="40"/>
      <c r="M885" s="40"/>
      <c r="N885" s="40"/>
      <c r="O885" s="40"/>
      <c r="P885" s="40"/>
      <c r="Q885" s="41"/>
      <c r="R885" s="40"/>
      <c r="S885" s="40"/>
      <c r="T885" s="41"/>
      <c r="U885" s="40"/>
      <c r="V885" s="40"/>
      <c r="W885" s="71"/>
    </row>
    <row r="886" spans="1:23">
      <c r="A886" s="40"/>
      <c r="B886" s="40"/>
      <c r="C886" s="40"/>
      <c r="D886" s="41"/>
      <c r="E886" s="40"/>
      <c r="F886" s="40"/>
      <c r="G886" s="40"/>
      <c r="H886" s="40"/>
      <c r="I886" s="40"/>
      <c r="J886" s="40"/>
      <c r="K886" s="41"/>
      <c r="L886" s="40"/>
      <c r="M886" s="40"/>
      <c r="N886" s="40"/>
      <c r="O886" s="40"/>
      <c r="P886" s="40"/>
      <c r="Q886" s="41"/>
      <c r="R886" s="40"/>
      <c r="S886" s="40"/>
      <c r="T886" s="41"/>
      <c r="U886" s="40"/>
      <c r="V886" s="40"/>
      <c r="W886" s="71"/>
    </row>
    <row r="887" spans="1:23">
      <c r="A887" s="40"/>
      <c r="B887" s="40"/>
      <c r="C887" s="40"/>
      <c r="D887" s="41"/>
      <c r="E887" s="40"/>
      <c r="F887" s="40"/>
      <c r="G887" s="40"/>
      <c r="H887" s="40"/>
      <c r="I887" s="40"/>
      <c r="J887" s="40"/>
      <c r="K887" s="41"/>
      <c r="L887" s="40"/>
      <c r="M887" s="40"/>
      <c r="N887" s="40"/>
      <c r="O887" s="40"/>
      <c r="P887" s="40"/>
      <c r="Q887" s="41"/>
      <c r="R887" s="40"/>
      <c r="S887" s="40"/>
      <c r="T887" s="41"/>
      <c r="U887" s="40"/>
      <c r="V887" s="40"/>
      <c r="W887" s="71"/>
    </row>
    <row r="888" spans="1:23">
      <c r="A888" s="40"/>
      <c r="B888" s="40"/>
      <c r="C888" s="40"/>
      <c r="D888" s="41"/>
      <c r="E888" s="40"/>
      <c r="F888" s="40"/>
      <c r="G888" s="40"/>
      <c r="H888" s="40"/>
      <c r="I888" s="40"/>
      <c r="J888" s="40"/>
      <c r="K888" s="41"/>
      <c r="L888" s="40"/>
      <c r="M888" s="40"/>
      <c r="N888" s="40"/>
      <c r="O888" s="40"/>
      <c r="P888" s="40"/>
      <c r="Q888" s="41"/>
      <c r="R888" s="40"/>
      <c r="S888" s="40"/>
      <c r="T888" s="41"/>
      <c r="U888" s="40"/>
      <c r="V888" s="40"/>
      <c r="W888" s="71"/>
    </row>
    <row r="889" spans="1:23">
      <c r="A889" s="40"/>
      <c r="B889" s="40"/>
      <c r="C889" s="40"/>
      <c r="D889" s="41"/>
      <c r="E889" s="40"/>
      <c r="F889" s="40"/>
      <c r="G889" s="40"/>
      <c r="H889" s="40"/>
      <c r="I889" s="40"/>
      <c r="J889" s="40"/>
      <c r="K889" s="41"/>
      <c r="L889" s="40"/>
      <c r="M889" s="40"/>
      <c r="N889" s="40"/>
      <c r="O889" s="40"/>
      <c r="P889" s="40"/>
      <c r="Q889" s="41"/>
      <c r="R889" s="40"/>
      <c r="S889" s="40"/>
      <c r="T889" s="41"/>
      <c r="U889" s="40"/>
      <c r="V889" s="40"/>
      <c r="W889" s="71"/>
    </row>
    <row r="890" spans="1:23">
      <c r="A890" s="40"/>
      <c r="B890" s="40"/>
      <c r="C890" s="40"/>
      <c r="D890" s="41"/>
      <c r="E890" s="40"/>
      <c r="F890" s="40"/>
      <c r="G890" s="40"/>
      <c r="H890" s="40"/>
      <c r="I890" s="40"/>
      <c r="J890" s="40"/>
      <c r="K890" s="41"/>
      <c r="L890" s="40"/>
      <c r="M890" s="40"/>
      <c r="N890" s="40"/>
      <c r="O890" s="40"/>
      <c r="P890" s="40"/>
      <c r="Q890" s="41"/>
      <c r="R890" s="40"/>
      <c r="S890" s="40"/>
      <c r="T890" s="41"/>
      <c r="U890" s="40"/>
      <c r="V890" s="40"/>
      <c r="W890" s="71"/>
    </row>
    <row r="891" spans="1:23">
      <c r="A891" s="40"/>
      <c r="B891" s="40"/>
      <c r="C891" s="40"/>
      <c r="D891" s="41"/>
      <c r="E891" s="40"/>
      <c r="F891" s="40"/>
      <c r="G891" s="40"/>
      <c r="H891" s="40"/>
      <c r="I891" s="40"/>
      <c r="J891" s="40"/>
      <c r="K891" s="41"/>
      <c r="L891" s="40"/>
      <c r="M891" s="40"/>
      <c r="N891" s="40"/>
      <c r="O891" s="40"/>
      <c r="P891" s="40"/>
      <c r="Q891" s="41"/>
      <c r="R891" s="40"/>
      <c r="S891" s="40"/>
      <c r="T891" s="41"/>
      <c r="U891" s="40"/>
      <c r="V891" s="40"/>
      <c r="W891" s="71"/>
    </row>
    <row r="892" spans="1:23">
      <c r="A892" s="40"/>
      <c r="B892" s="40"/>
      <c r="C892" s="40"/>
      <c r="D892" s="41"/>
      <c r="E892" s="40"/>
      <c r="F892" s="40"/>
      <c r="G892" s="40"/>
      <c r="H892" s="40"/>
      <c r="I892" s="40"/>
      <c r="J892" s="40"/>
      <c r="K892" s="41"/>
      <c r="L892" s="40"/>
      <c r="M892" s="40"/>
      <c r="N892" s="40"/>
      <c r="O892" s="40"/>
      <c r="P892" s="40"/>
      <c r="Q892" s="41"/>
      <c r="R892" s="40"/>
      <c r="S892" s="40"/>
      <c r="T892" s="41"/>
      <c r="U892" s="40"/>
      <c r="V892" s="40"/>
      <c r="W892" s="71"/>
    </row>
    <row r="893" spans="1:23">
      <c r="A893" s="40"/>
      <c r="B893" s="40"/>
      <c r="C893" s="40"/>
      <c r="D893" s="41"/>
      <c r="E893" s="40"/>
      <c r="F893" s="40"/>
      <c r="G893" s="40"/>
      <c r="H893" s="40"/>
      <c r="I893" s="40"/>
      <c r="J893" s="40"/>
      <c r="K893" s="41"/>
      <c r="L893" s="40"/>
      <c r="M893" s="40"/>
      <c r="N893" s="40"/>
      <c r="O893" s="40"/>
      <c r="P893" s="40"/>
      <c r="Q893" s="41"/>
      <c r="R893" s="40"/>
      <c r="S893" s="40"/>
      <c r="T893" s="41"/>
      <c r="U893" s="40"/>
      <c r="V893" s="40"/>
      <c r="W893" s="71"/>
    </row>
    <row r="894" spans="1:23">
      <c r="A894" s="40"/>
      <c r="B894" s="40"/>
      <c r="C894" s="40"/>
      <c r="D894" s="41"/>
      <c r="E894" s="40"/>
      <c r="F894" s="40"/>
      <c r="G894" s="40"/>
      <c r="H894" s="40"/>
      <c r="I894" s="40"/>
      <c r="J894" s="40"/>
      <c r="K894" s="41"/>
      <c r="L894" s="40"/>
      <c r="M894" s="40"/>
      <c r="N894" s="40"/>
      <c r="O894" s="40"/>
      <c r="P894" s="40"/>
      <c r="Q894" s="41"/>
      <c r="R894" s="40"/>
      <c r="S894" s="40"/>
      <c r="T894" s="41"/>
      <c r="U894" s="40"/>
      <c r="V894" s="40"/>
      <c r="W894" s="71"/>
    </row>
    <row r="895" spans="1:23">
      <c r="A895" s="40"/>
      <c r="B895" s="40"/>
      <c r="C895" s="40"/>
      <c r="D895" s="41"/>
      <c r="E895" s="40"/>
      <c r="F895" s="40"/>
      <c r="G895" s="40"/>
      <c r="H895" s="40"/>
      <c r="I895" s="40"/>
      <c r="J895" s="40"/>
      <c r="K895" s="41"/>
      <c r="L895" s="40"/>
      <c r="M895" s="40"/>
      <c r="N895" s="40"/>
      <c r="O895" s="40"/>
      <c r="P895" s="40"/>
      <c r="Q895" s="41"/>
      <c r="R895" s="40"/>
      <c r="S895" s="40"/>
      <c r="T895" s="41"/>
      <c r="U895" s="40"/>
      <c r="V895" s="40"/>
      <c r="W895" s="71"/>
    </row>
    <row r="896" spans="1:23">
      <c r="A896" s="40"/>
      <c r="B896" s="40"/>
      <c r="C896" s="40"/>
      <c r="D896" s="41"/>
      <c r="E896" s="40"/>
      <c r="F896" s="40"/>
      <c r="G896" s="40"/>
      <c r="H896" s="40"/>
      <c r="I896" s="40"/>
      <c r="J896" s="40"/>
      <c r="K896" s="41"/>
      <c r="L896" s="40"/>
      <c r="M896" s="40"/>
      <c r="N896" s="40"/>
      <c r="O896" s="40"/>
      <c r="P896" s="40"/>
      <c r="Q896" s="41"/>
      <c r="R896" s="40"/>
      <c r="S896" s="40"/>
      <c r="T896" s="41"/>
      <c r="U896" s="40"/>
      <c r="V896" s="40"/>
      <c r="W896" s="71"/>
    </row>
    <row r="897" spans="1:23">
      <c r="A897" s="40"/>
      <c r="B897" s="40"/>
      <c r="C897" s="40"/>
      <c r="D897" s="41"/>
      <c r="E897" s="40"/>
      <c r="F897" s="40"/>
      <c r="G897" s="40"/>
      <c r="H897" s="40"/>
      <c r="I897" s="40"/>
      <c r="J897" s="40"/>
      <c r="K897" s="41"/>
      <c r="L897" s="40"/>
      <c r="M897" s="40"/>
      <c r="N897" s="40"/>
      <c r="O897" s="40"/>
      <c r="P897" s="40"/>
      <c r="Q897" s="41"/>
      <c r="R897" s="40"/>
      <c r="S897" s="40"/>
      <c r="T897" s="41"/>
      <c r="U897" s="40"/>
      <c r="V897" s="40"/>
      <c r="W897" s="71"/>
    </row>
    <row r="898" spans="1:23">
      <c r="A898" s="40"/>
      <c r="B898" s="40"/>
      <c r="C898" s="40"/>
      <c r="D898" s="41"/>
      <c r="E898" s="40"/>
      <c r="F898" s="40"/>
      <c r="G898" s="40"/>
      <c r="H898" s="40"/>
      <c r="I898" s="40"/>
      <c r="J898" s="40"/>
      <c r="K898" s="41"/>
      <c r="L898" s="40"/>
      <c r="M898" s="40"/>
      <c r="N898" s="40"/>
      <c r="O898" s="40"/>
      <c r="P898" s="40"/>
      <c r="Q898" s="41"/>
      <c r="R898" s="40"/>
      <c r="S898" s="40"/>
      <c r="T898" s="41"/>
      <c r="U898" s="40"/>
      <c r="V898" s="40"/>
      <c r="W898" s="71"/>
    </row>
    <row r="899" spans="1:23">
      <c r="A899" s="40"/>
      <c r="B899" s="40"/>
      <c r="C899" s="40"/>
      <c r="D899" s="41"/>
      <c r="E899" s="40"/>
      <c r="F899" s="40"/>
      <c r="G899" s="40"/>
      <c r="H899" s="40"/>
      <c r="I899" s="40"/>
      <c r="J899" s="40"/>
      <c r="K899" s="41"/>
      <c r="L899" s="40"/>
      <c r="M899" s="40"/>
      <c r="N899" s="40"/>
      <c r="O899" s="40"/>
      <c r="P899" s="40"/>
      <c r="Q899" s="41"/>
      <c r="R899" s="40"/>
      <c r="S899" s="40"/>
      <c r="T899" s="41"/>
      <c r="U899" s="40"/>
      <c r="V899" s="40"/>
      <c r="W899" s="71"/>
    </row>
    <row r="900" spans="1:23">
      <c r="A900" s="40"/>
      <c r="B900" s="40"/>
      <c r="C900" s="40"/>
      <c r="D900" s="41"/>
      <c r="E900" s="40"/>
      <c r="F900" s="40"/>
      <c r="G900" s="40"/>
      <c r="H900" s="40"/>
      <c r="I900" s="40"/>
      <c r="J900" s="40"/>
      <c r="K900" s="41"/>
      <c r="L900" s="40"/>
      <c r="M900" s="40"/>
      <c r="N900" s="40"/>
      <c r="O900" s="40"/>
      <c r="P900" s="40"/>
      <c r="Q900" s="41"/>
      <c r="R900" s="40"/>
      <c r="S900" s="40"/>
      <c r="T900" s="41"/>
      <c r="U900" s="40"/>
      <c r="V900" s="40"/>
      <c r="W900" s="71"/>
    </row>
    <row r="901" spans="1:23">
      <c r="A901" s="40"/>
      <c r="B901" s="40"/>
      <c r="C901" s="40"/>
      <c r="D901" s="41"/>
      <c r="E901" s="40"/>
      <c r="F901" s="40"/>
      <c r="G901" s="40"/>
      <c r="H901" s="40"/>
      <c r="I901" s="40"/>
      <c r="J901" s="40"/>
      <c r="K901" s="41"/>
      <c r="L901" s="40"/>
      <c r="M901" s="40"/>
      <c r="N901" s="40"/>
      <c r="O901" s="40"/>
      <c r="P901" s="40"/>
      <c r="Q901" s="41"/>
      <c r="R901" s="40"/>
      <c r="S901" s="40"/>
      <c r="T901" s="41"/>
      <c r="U901" s="40"/>
      <c r="V901" s="40"/>
      <c r="W901" s="71"/>
    </row>
    <row r="902" spans="1:23">
      <c r="A902" s="40"/>
      <c r="B902" s="40"/>
      <c r="C902" s="40"/>
      <c r="D902" s="41"/>
      <c r="E902" s="40"/>
      <c r="F902" s="40"/>
      <c r="G902" s="40"/>
      <c r="H902" s="40"/>
      <c r="I902" s="40"/>
      <c r="J902" s="40"/>
      <c r="K902" s="41"/>
      <c r="L902" s="40"/>
      <c r="M902" s="40"/>
      <c r="N902" s="40"/>
      <c r="O902" s="40"/>
      <c r="P902" s="40"/>
      <c r="Q902" s="41"/>
      <c r="R902" s="40"/>
      <c r="S902" s="40"/>
      <c r="T902" s="41"/>
      <c r="U902" s="40"/>
      <c r="V902" s="40"/>
      <c r="W902" s="71"/>
    </row>
    <row r="903" spans="1:23">
      <c r="A903" s="40"/>
      <c r="B903" s="40"/>
      <c r="C903" s="40"/>
      <c r="D903" s="41"/>
      <c r="E903" s="40"/>
      <c r="F903" s="40"/>
      <c r="G903" s="40"/>
      <c r="H903" s="40"/>
      <c r="I903" s="40"/>
      <c r="J903" s="40"/>
      <c r="K903" s="41"/>
      <c r="L903" s="40"/>
      <c r="M903" s="40"/>
      <c r="N903" s="40"/>
      <c r="O903" s="40"/>
      <c r="P903" s="40"/>
      <c r="Q903" s="41"/>
      <c r="R903" s="40"/>
      <c r="S903" s="40"/>
      <c r="T903" s="41"/>
      <c r="U903" s="40"/>
      <c r="V903" s="40"/>
      <c r="W903" s="71"/>
    </row>
    <row r="904" spans="1:23">
      <c r="A904" s="40"/>
      <c r="B904" s="40"/>
      <c r="C904" s="40"/>
      <c r="D904" s="41"/>
      <c r="E904" s="40"/>
      <c r="F904" s="40"/>
      <c r="G904" s="40"/>
      <c r="H904" s="40"/>
      <c r="I904" s="40"/>
      <c r="J904" s="40"/>
      <c r="K904" s="41"/>
      <c r="L904" s="40"/>
      <c r="M904" s="40"/>
      <c r="N904" s="40"/>
      <c r="O904" s="40"/>
      <c r="P904" s="40"/>
      <c r="Q904" s="41"/>
      <c r="R904" s="40"/>
      <c r="S904" s="40"/>
      <c r="T904" s="41"/>
      <c r="U904" s="40"/>
      <c r="V904" s="40"/>
      <c r="W904" s="71"/>
    </row>
    <row r="905" spans="1:23">
      <c r="A905" s="40"/>
      <c r="B905" s="40"/>
      <c r="C905" s="40"/>
      <c r="D905" s="41"/>
      <c r="E905" s="40"/>
      <c r="F905" s="40"/>
      <c r="G905" s="40"/>
      <c r="H905" s="40"/>
      <c r="I905" s="40"/>
      <c r="J905" s="40"/>
      <c r="K905" s="41"/>
      <c r="L905" s="40"/>
      <c r="M905" s="40"/>
      <c r="N905" s="40"/>
      <c r="O905" s="40"/>
      <c r="P905" s="40"/>
      <c r="Q905" s="41"/>
      <c r="R905" s="40"/>
      <c r="S905" s="40"/>
      <c r="T905" s="41"/>
      <c r="U905" s="40"/>
      <c r="V905" s="40"/>
      <c r="W905" s="71"/>
    </row>
    <row r="906" spans="1:23">
      <c r="A906" s="40"/>
      <c r="B906" s="40"/>
      <c r="C906" s="40"/>
      <c r="D906" s="41"/>
      <c r="E906" s="40"/>
      <c r="F906" s="40"/>
      <c r="G906" s="40"/>
      <c r="H906" s="40"/>
      <c r="I906" s="40"/>
      <c r="J906" s="40"/>
      <c r="K906" s="41"/>
      <c r="L906" s="40"/>
      <c r="M906" s="40"/>
      <c r="N906" s="40"/>
      <c r="O906" s="40"/>
      <c r="P906" s="40"/>
      <c r="Q906" s="41"/>
      <c r="R906" s="40"/>
      <c r="S906" s="40"/>
      <c r="T906" s="41"/>
      <c r="U906" s="40"/>
      <c r="V906" s="40"/>
      <c r="W906" s="71"/>
    </row>
    <row r="907" spans="1:23">
      <c r="A907" s="40"/>
      <c r="B907" s="40"/>
      <c r="C907" s="40"/>
      <c r="D907" s="41"/>
      <c r="E907" s="40"/>
      <c r="F907" s="40"/>
      <c r="G907" s="40"/>
      <c r="H907" s="40"/>
      <c r="I907" s="40"/>
      <c r="J907" s="40"/>
      <c r="K907" s="41"/>
      <c r="L907" s="40"/>
      <c r="M907" s="40"/>
      <c r="N907" s="40"/>
      <c r="O907" s="40"/>
      <c r="P907" s="40"/>
      <c r="Q907" s="41"/>
      <c r="R907" s="40"/>
      <c r="S907" s="40"/>
      <c r="T907" s="41"/>
      <c r="U907" s="40"/>
      <c r="V907" s="40"/>
      <c r="W907" s="71"/>
    </row>
    <row r="908" spans="1:23">
      <c r="A908" s="40"/>
      <c r="B908" s="40"/>
      <c r="C908" s="40"/>
      <c r="D908" s="41"/>
      <c r="E908" s="40"/>
      <c r="F908" s="40"/>
      <c r="G908" s="40"/>
      <c r="H908" s="40"/>
      <c r="I908" s="40"/>
      <c r="J908" s="40"/>
      <c r="K908" s="41"/>
      <c r="L908" s="40"/>
      <c r="M908" s="40"/>
      <c r="N908" s="40"/>
      <c r="O908" s="40"/>
      <c r="P908" s="40"/>
      <c r="Q908" s="41"/>
      <c r="R908" s="40"/>
      <c r="S908" s="40"/>
      <c r="T908" s="41"/>
      <c r="U908" s="40"/>
      <c r="V908" s="40"/>
      <c r="W908" s="71"/>
    </row>
    <row r="909" spans="1:23">
      <c r="A909" s="40"/>
      <c r="B909" s="40"/>
      <c r="C909" s="40"/>
      <c r="D909" s="41"/>
      <c r="E909" s="40"/>
      <c r="F909" s="40"/>
      <c r="G909" s="40"/>
      <c r="H909" s="40"/>
      <c r="I909" s="40"/>
      <c r="J909" s="40"/>
      <c r="K909" s="41"/>
      <c r="L909" s="40"/>
      <c r="M909" s="40"/>
      <c r="N909" s="40"/>
      <c r="O909" s="40"/>
      <c r="P909" s="40"/>
      <c r="Q909" s="41"/>
      <c r="R909" s="40"/>
      <c r="S909" s="40"/>
      <c r="T909" s="41"/>
      <c r="U909" s="40"/>
      <c r="V909" s="40"/>
      <c r="W909" s="71"/>
    </row>
    <row r="910" spans="1:23">
      <c r="A910" s="40"/>
      <c r="B910" s="40"/>
      <c r="C910" s="40"/>
      <c r="D910" s="41"/>
      <c r="E910" s="40"/>
      <c r="F910" s="40"/>
      <c r="G910" s="40"/>
      <c r="H910" s="40"/>
      <c r="I910" s="40"/>
      <c r="J910" s="40"/>
      <c r="K910" s="41"/>
      <c r="L910" s="40"/>
      <c r="M910" s="40"/>
      <c r="N910" s="40"/>
      <c r="O910" s="40"/>
      <c r="P910" s="40"/>
      <c r="Q910" s="41"/>
      <c r="R910" s="40"/>
      <c r="S910" s="40"/>
      <c r="T910" s="41"/>
      <c r="U910" s="40"/>
      <c r="V910" s="40"/>
      <c r="W910" s="71"/>
    </row>
    <row r="911" spans="1:23">
      <c r="A911" s="40"/>
      <c r="B911" s="40"/>
      <c r="C911" s="40"/>
      <c r="D911" s="41"/>
      <c r="E911" s="40"/>
      <c r="F911" s="40"/>
      <c r="G911" s="40"/>
      <c r="H911" s="40"/>
      <c r="I911" s="40"/>
      <c r="J911" s="40"/>
      <c r="K911" s="41"/>
      <c r="L911" s="40"/>
      <c r="M911" s="40"/>
      <c r="N911" s="40"/>
      <c r="O911" s="40"/>
      <c r="P911" s="40"/>
      <c r="Q911" s="41"/>
      <c r="R911" s="40"/>
      <c r="S911" s="40"/>
      <c r="T911" s="41"/>
      <c r="U911" s="40"/>
      <c r="V911" s="40"/>
      <c r="W911" s="71"/>
    </row>
    <row r="912" spans="1:23">
      <c r="A912" s="40"/>
      <c r="B912" s="40"/>
      <c r="C912" s="40"/>
      <c r="D912" s="41"/>
      <c r="E912" s="40"/>
      <c r="F912" s="40"/>
      <c r="G912" s="40"/>
      <c r="H912" s="40"/>
      <c r="I912" s="40"/>
      <c r="J912" s="40"/>
      <c r="K912" s="41"/>
      <c r="L912" s="40"/>
      <c r="M912" s="40"/>
      <c r="N912" s="40"/>
      <c r="O912" s="40"/>
      <c r="P912" s="40"/>
      <c r="Q912" s="41"/>
      <c r="R912" s="40"/>
      <c r="S912" s="40"/>
      <c r="T912" s="41"/>
      <c r="U912" s="40"/>
      <c r="V912" s="40"/>
      <c r="W912" s="71"/>
    </row>
    <row r="913" spans="1:23">
      <c r="A913" s="40"/>
      <c r="B913" s="40"/>
      <c r="C913" s="40"/>
      <c r="D913" s="41"/>
      <c r="E913" s="40"/>
      <c r="F913" s="40"/>
      <c r="G913" s="40"/>
      <c r="H913" s="40"/>
      <c r="I913" s="40"/>
      <c r="J913" s="40"/>
      <c r="K913" s="41"/>
      <c r="L913" s="40"/>
      <c r="M913" s="40"/>
      <c r="N913" s="40"/>
      <c r="O913" s="40"/>
      <c r="P913" s="40"/>
      <c r="Q913" s="41"/>
      <c r="R913" s="40"/>
      <c r="S913" s="40"/>
      <c r="T913" s="41"/>
      <c r="U913" s="40"/>
      <c r="V913" s="40"/>
      <c r="W913" s="71"/>
    </row>
    <row r="914" spans="1:23">
      <c r="A914" s="40"/>
      <c r="B914" s="40"/>
      <c r="C914" s="40"/>
      <c r="D914" s="41"/>
      <c r="E914" s="40"/>
      <c r="F914" s="40"/>
      <c r="G914" s="40"/>
      <c r="H914" s="40"/>
      <c r="I914" s="40"/>
      <c r="J914" s="40"/>
      <c r="K914" s="41"/>
      <c r="L914" s="40"/>
      <c r="M914" s="40"/>
      <c r="N914" s="40"/>
      <c r="O914" s="40"/>
      <c r="P914" s="40"/>
      <c r="Q914" s="41"/>
      <c r="R914" s="40"/>
      <c r="S914" s="40"/>
      <c r="T914" s="41"/>
      <c r="U914" s="40"/>
      <c r="V914" s="40"/>
      <c r="W914" s="71"/>
    </row>
    <row r="915" spans="1:23">
      <c r="A915" s="40"/>
      <c r="B915" s="40"/>
      <c r="C915" s="40"/>
      <c r="D915" s="41"/>
      <c r="E915" s="40"/>
      <c r="F915" s="40"/>
      <c r="G915" s="40"/>
      <c r="H915" s="40"/>
      <c r="I915" s="40"/>
      <c r="J915" s="40"/>
      <c r="K915" s="41"/>
      <c r="L915" s="40"/>
      <c r="M915" s="40"/>
      <c r="N915" s="40"/>
      <c r="O915" s="40"/>
      <c r="P915" s="40"/>
      <c r="Q915" s="41"/>
      <c r="R915" s="40"/>
      <c r="S915" s="40"/>
      <c r="T915" s="41"/>
      <c r="U915" s="40"/>
      <c r="V915" s="40"/>
      <c r="W915" s="71"/>
    </row>
    <row r="916" spans="1:23">
      <c r="A916" s="40"/>
      <c r="B916" s="40"/>
      <c r="C916" s="40"/>
      <c r="D916" s="41"/>
      <c r="E916" s="40"/>
      <c r="F916" s="40"/>
      <c r="G916" s="40"/>
      <c r="H916" s="40"/>
      <c r="I916" s="40"/>
      <c r="J916" s="40"/>
      <c r="K916" s="41"/>
      <c r="L916" s="40"/>
      <c r="M916" s="40"/>
      <c r="N916" s="40"/>
      <c r="O916" s="40"/>
      <c r="P916" s="40"/>
      <c r="Q916" s="40"/>
      <c r="R916" s="40"/>
      <c r="S916" s="40"/>
      <c r="T916" s="41"/>
      <c r="U916" s="40"/>
      <c r="V916" s="40"/>
      <c r="W916" s="71"/>
    </row>
    <row r="917" spans="1:23">
      <c r="A917" s="40"/>
      <c r="B917" s="40"/>
      <c r="C917" s="40"/>
      <c r="D917" s="41"/>
      <c r="E917" s="40"/>
      <c r="F917" s="40"/>
      <c r="G917" s="40"/>
      <c r="H917" s="40"/>
      <c r="I917" s="40"/>
      <c r="J917" s="40"/>
      <c r="K917" s="41"/>
      <c r="L917" s="40"/>
      <c r="M917" s="40"/>
      <c r="N917" s="40"/>
      <c r="O917" s="40"/>
      <c r="P917" s="40"/>
      <c r="Q917" s="40"/>
      <c r="R917" s="40"/>
      <c r="S917" s="40"/>
      <c r="T917" s="41"/>
      <c r="U917" s="40"/>
      <c r="V917" s="40"/>
      <c r="W917" s="71"/>
    </row>
    <row r="918" spans="1:23">
      <c r="A918" s="40"/>
      <c r="B918" s="40"/>
      <c r="C918" s="40"/>
      <c r="D918" s="41"/>
      <c r="E918" s="40"/>
      <c r="F918" s="40"/>
      <c r="G918" s="40"/>
      <c r="H918" s="40"/>
      <c r="I918" s="40"/>
      <c r="J918" s="40"/>
      <c r="K918" s="41"/>
      <c r="L918" s="40"/>
      <c r="M918" s="40"/>
      <c r="N918" s="40"/>
      <c r="O918" s="40"/>
      <c r="P918" s="40"/>
      <c r="Q918" s="40"/>
      <c r="R918" s="40"/>
      <c r="S918" s="40"/>
      <c r="T918" s="41"/>
      <c r="U918" s="40"/>
      <c r="V918" s="40"/>
      <c r="W918" s="71"/>
    </row>
    <row r="919" spans="1:23">
      <c r="A919" s="40"/>
      <c r="B919" s="40"/>
      <c r="C919" s="40"/>
      <c r="D919" s="41"/>
      <c r="E919" s="40"/>
      <c r="F919" s="40"/>
      <c r="G919" s="40"/>
      <c r="H919" s="40"/>
      <c r="I919" s="40"/>
      <c r="J919" s="40"/>
      <c r="K919" s="41"/>
      <c r="L919" s="40"/>
      <c r="M919" s="40"/>
      <c r="N919" s="40"/>
      <c r="O919" s="40"/>
      <c r="P919" s="40"/>
      <c r="Q919" s="40"/>
      <c r="R919" s="40"/>
      <c r="S919" s="40"/>
      <c r="T919" s="41"/>
      <c r="U919" s="40"/>
      <c r="V919" s="40"/>
      <c r="W919" s="71"/>
    </row>
    <row r="920" spans="1:23">
      <c r="A920" s="40"/>
      <c r="B920" s="40"/>
      <c r="C920" s="40"/>
      <c r="D920" s="41"/>
      <c r="E920" s="40"/>
      <c r="F920" s="40"/>
      <c r="G920" s="40"/>
      <c r="H920" s="40"/>
      <c r="I920" s="40"/>
      <c r="J920" s="40"/>
      <c r="K920" s="41"/>
      <c r="L920" s="40"/>
      <c r="M920" s="40"/>
      <c r="N920" s="40"/>
      <c r="O920" s="40"/>
      <c r="P920" s="40"/>
      <c r="Q920" s="40"/>
      <c r="R920" s="40"/>
      <c r="S920" s="40"/>
      <c r="T920" s="41"/>
      <c r="U920" s="40"/>
      <c r="V920" s="40"/>
      <c r="W920" s="71"/>
    </row>
    <row r="921" spans="1:23">
      <c r="A921" s="40"/>
      <c r="B921" s="40"/>
      <c r="C921" s="40"/>
      <c r="D921" s="41"/>
      <c r="E921" s="40"/>
      <c r="F921" s="40"/>
      <c r="G921" s="40"/>
      <c r="H921" s="40"/>
      <c r="I921" s="40"/>
      <c r="J921" s="40"/>
      <c r="K921" s="41"/>
      <c r="L921" s="40"/>
      <c r="M921" s="40"/>
      <c r="N921" s="40"/>
      <c r="O921" s="40"/>
      <c r="P921" s="40"/>
      <c r="Q921" s="40"/>
      <c r="R921" s="40"/>
      <c r="S921" s="40"/>
      <c r="T921" s="41"/>
      <c r="U921" s="40"/>
      <c r="V921" s="40"/>
      <c r="W921" s="71"/>
    </row>
    <row r="922" spans="1:23">
      <c r="A922" s="40"/>
      <c r="B922" s="40"/>
      <c r="C922" s="40"/>
      <c r="D922" s="41"/>
      <c r="E922" s="40"/>
      <c r="F922" s="40"/>
      <c r="G922" s="40"/>
      <c r="H922" s="40"/>
      <c r="I922" s="40"/>
      <c r="J922" s="40"/>
      <c r="K922" s="41"/>
      <c r="L922" s="40"/>
      <c r="M922" s="40"/>
      <c r="N922" s="40"/>
      <c r="O922" s="40"/>
      <c r="P922" s="40"/>
      <c r="Q922" s="40"/>
      <c r="R922" s="40"/>
      <c r="S922" s="40"/>
      <c r="T922" s="41"/>
      <c r="U922" s="40"/>
      <c r="V922" s="40"/>
      <c r="W922" s="71"/>
    </row>
    <row r="923" spans="1:23">
      <c r="A923" s="40"/>
      <c r="B923" s="40"/>
      <c r="C923" s="40"/>
      <c r="D923" s="41"/>
      <c r="E923" s="40"/>
      <c r="F923" s="40"/>
      <c r="G923" s="40"/>
      <c r="H923" s="40"/>
      <c r="I923" s="40"/>
      <c r="J923" s="40"/>
      <c r="K923" s="41"/>
      <c r="L923" s="40"/>
      <c r="M923" s="40"/>
      <c r="N923" s="40"/>
      <c r="O923" s="40"/>
      <c r="P923" s="40"/>
      <c r="Q923" s="40"/>
      <c r="R923" s="40"/>
      <c r="S923" s="40"/>
      <c r="T923" s="41"/>
      <c r="U923" s="40"/>
      <c r="V923" s="40"/>
      <c r="W923" s="71"/>
    </row>
    <row r="924" spans="1:23">
      <c r="A924" s="40"/>
      <c r="B924" s="40"/>
      <c r="C924" s="40"/>
      <c r="D924" s="41"/>
      <c r="E924" s="40"/>
      <c r="F924" s="40"/>
      <c r="G924" s="40"/>
      <c r="H924" s="40"/>
      <c r="I924" s="40"/>
      <c r="J924" s="40"/>
      <c r="K924" s="41"/>
      <c r="L924" s="40"/>
      <c r="M924" s="40"/>
      <c r="N924" s="40"/>
      <c r="O924" s="40"/>
      <c r="P924" s="40"/>
      <c r="Q924" s="40"/>
      <c r="R924" s="40"/>
      <c r="S924" s="40"/>
      <c r="T924" s="41"/>
      <c r="U924" s="40"/>
      <c r="V924" s="40"/>
      <c r="W924" s="71"/>
    </row>
    <row r="925" spans="1:23">
      <c r="A925" s="40"/>
      <c r="B925" s="40"/>
      <c r="C925" s="40"/>
      <c r="D925" s="41"/>
      <c r="E925" s="40"/>
      <c r="F925" s="40"/>
      <c r="G925" s="40"/>
      <c r="H925" s="40"/>
      <c r="I925" s="40"/>
      <c r="J925" s="40"/>
      <c r="K925" s="41"/>
      <c r="L925" s="40"/>
      <c r="M925" s="40"/>
      <c r="N925" s="40"/>
      <c r="O925" s="40"/>
      <c r="P925" s="40"/>
      <c r="Q925" s="40"/>
      <c r="R925" s="40"/>
      <c r="S925" s="40"/>
      <c r="T925" s="41"/>
      <c r="U925" s="40"/>
      <c r="V925" s="40"/>
      <c r="W925" s="71"/>
    </row>
    <row r="926" spans="1:23">
      <c r="A926" s="40"/>
      <c r="B926" s="40"/>
      <c r="C926" s="40"/>
      <c r="D926" s="41"/>
      <c r="E926" s="40"/>
      <c r="F926" s="40"/>
      <c r="G926" s="40"/>
      <c r="H926" s="40"/>
      <c r="I926" s="40"/>
      <c r="J926" s="40"/>
      <c r="K926" s="41"/>
      <c r="L926" s="40"/>
      <c r="M926" s="40"/>
      <c r="N926" s="40"/>
      <c r="O926" s="40"/>
      <c r="P926" s="40"/>
      <c r="Q926" s="40"/>
      <c r="R926" s="40"/>
      <c r="S926" s="40"/>
      <c r="T926" s="41"/>
      <c r="U926" s="40"/>
      <c r="V926" s="40"/>
      <c r="W926" s="71"/>
    </row>
    <row r="927" spans="1:23">
      <c r="A927" s="40"/>
      <c r="B927" s="40"/>
      <c r="C927" s="40"/>
      <c r="D927" s="41"/>
      <c r="E927" s="40"/>
      <c r="F927" s="40"/>
      <c r="G927" s="40"/>
      <c r="H927" s="40"/>
      <c r="I927" s="40"/>
      <c r="J927" s="40"/>
      <c r="K927" s="41"/>
      <c r="L927" s="40"/>
      <c r="M927" s="40"/>
      <c r="N927" s="40"/>
      <c r="O927" s="40"/>
      <c r="P927" s="40"/>
      <c r="Q927" s="40"/>
      <c r="R927" s="40"/>
      <c r="S927" s="40"/>
      <c r="T927" s="41"/>
      <c r="U927" s="40"/>
      <c r="V927" s="40"/>
      <c r="W927" s="71"/>
    </row>
    <row r="928" spans="1:23">
      <c r="A928" s="40"/>
      <c r="B928" s="40"/>
      <c r="C928" s="40"/>
      <c r="D928" s="41"/>
      <c r="E928" s="40"/>
      <c r="F928" s="40"/>
      <c r="G928" s="40"/>
      <c r="H928" s="40"/>
      <c r="I928" s="40"/>
      <c r="J928" s="40"/>
      <c r="K928" s="41"/>
      <c r="L928" s="40"/>
      <c r="M928" s="40"/>
      <c r="N928" s="40"/>
      <c r="O928" s="40"/>
      <c r="P928" s="40"/>
      <c r="Q928" s="40"/>
      <c r="R928" s="40"/>
      <c r="S928" s="40"/>
      <c r="T928" s="41"/>
      <c r="U928" s="40"/>
      <c r="V928" s="40"/>
      <c r="W928" s="71"/>
    </row>
    <row r="929" spans="1:23">
      <c r="A929" s="40"/>
      <c r="B929" s="40"/>
      <c r="C929" s="40"/>
      <c r="D929" s="41"/>
      <c r="E929" s="40"/>
      <c r="F929" s="40"/>
      <c r="G929" s="40"/>
      <c r="H929" s="40"/>
      <c r="I929" s="40"/>
      <c r="J929" s="40"/>
      <c r="K929" s="41"/>
      <c r="L929" s="40"/>
      <c r="M929" s="40"/>
      <c r="N929" s="40"/>
      <c r="O929" s="40"/>
      <c r="P929" s="40"/>
      <c r="Q929" s="40"/>
      <c r="R929" s="40"/>
      <c r="S929" s="40"/>
      <c r="T929" s="41"/>
      <c r="U929" s="40"/>
      <c r="V929" s="40"/>
      <c r="W929" s="71"/>
    </row>
    <row r="930" spans="1:23">
      <c r="A930" s="40"/>
      <c r="B930" s="40"/>
      <c r="C930" s="40"/>
      <c r="D930" s="41"/>
      <c r="E930" s="40"/>
      <c r="F930" s="40"/>
      <c r="G930" s="40"/>
      <c r="H930" s="40"/>
      <c r="I930" s="40"/>
      <c r="J930" s="40"/>
      <c r="K930" s="41"/>
      <c r="L930" s="40"/>
      <c r="M930" s="40"/>
      <c r="N930" s="40"/>
      <c r="O930" s="40"/>
      <c r="P930" s="40"/>
      <c r="Q930" s="40"/>
      <c r="R930" s="40"/>
      <c r="S930" s="40"/>
      <c r="T930" s="41"/>
      <c r="U930" s="40"/>
      <c r="V930" s="40"/>
      <c r="W930" s="71"/>
    </row>
    <row r="931" spans="1:23">
      <c r="A931" s="40"/>
      <c r="B931" s="40"/>
      <c r="C931" s="40"/>
      <c r="D931" s="41"/>
      <c r="E931" s="40"/>
      <c r="F931" s="40"/>
      <c r="G931" s="40"/>
      <c r="H931" s="40"/>
      <c r="I931" s="40"/>
      <c r="J931" s="40"/>
      <c r="K931" s="41"/>
      <c r="L931" s="40"/>
      <c r="M931" s="40"/>
      <c r="N931" s="40"/>
      <c r="O931" s="40"/>
      <c r="P931" s="40"/>
      <c r="Q931" s="40"/>
      <c r="R931" s="40"/>
      <c r="S931" s="40"/>
      <c r="T931" s="41"/>
      <c r="U931" s="40"/>
      <c r="V931" s="40"/>
      <c r="W931" s="71"/>
    </row>
    <row r="932" spans="1:23">
      <c r="A932" s="40"/>
      <c r="B932" s="40"/>
      <c r="C932" s="40"/>
      <c r="D932" s="41"/>
      <c r="E932" s="40"/>
      <c r="F932" s="40"/>
      <c r="G932" s="40"/>
      <c r="H932" s="40"/>
      <c r="I932" s="40"/>
      <c r="J932" s="40"/>
      <c r="K932" s="41"/>
      <c r="L932" s="40"/>
      <c r="M932" s="40"/>
      <c r="N932" s="40"/>
      <c r="O932" s="40"/>
      <c r="P932" s="40"/>
      <c r="Q932" s="40"/>
      <c r="R932" s="40"/>
      <c r="S932" s="40"/>
      <c r="T932" s="41"/>
      <c r="U932" s="40"/>
      <c r="V932" s="40"/>
      <c r="W932" s="71"/>
    </row>
    <row r="933" spans="1:23">
      <c r="A933" s="40"/>
      <c r="B933" s="40"/>
      <c r="C933" s="40"/>
      <c r="D933" s="41"/>
      <c r="E933" s="40"/>
      <c r="F933" s="40"/>
      <c r="G933" s="40"/>
      <c r="H933" s="40"/>
      <c r="I933" s="40"/>
      <c r="J933" s="40"/>
      <c r="K933" s="41"/>
      <c r="L933" s="40"/>
      <c r="M933" s="40"/>
      <c r="N933" s="40"/>
      <c r="O933" s="40"/>
      <c r="P933" s="40"/>
      <c r="Q933" s="40"/>
      <c r="R933" s="40"/>
      <c r="S933" s="40"/>
      <c r="T933" s="41"/>
      <c r="U933" s="40"/>
      <c r="V933" s="40"/>
      <c r="W933" s="71"/>
    </row>
    <row r="934" spans="1:23">
      <c r="A934" s="40"/>
      <c r="B934" s="40"/>
      <c r="C934" s="40"/>
      <c r="D934" s="41"/>
      <c r="E934" s="40"/>
      <c r="F934" s="40"/>
      <c r="G934" s="40"/>
      <c r="H934" s="40"/>
      <c r="I934" s="40"/>
      <c r="J934" s="40"/>
      <c r="K934" s="41"/>
      <c r="L934" s="40"/>
      <c r="M934" s="40"/>
      <c r="N934" s="40"/>
      <c r="O934" s="40"/>
      <c r="P934" s="40"/>
      <c r="Q934" s="40"/>
      <c r="R934" s="40"/>
      <c r="S934" s="40"/>
      <c r="T934" s="41"/>
      <c r="U934" s="40"/>
      <c r="V934" s="40"/>
      <c r="W934" s="71"/>
    </row>
    <row r="935" spans="1:23">
      <c r="A935" s="40"/>
      <c r="B935" s="40"/>
      <c r="C935" s="40"/>
      <c r="D935" s="41"/>
      <c r="E935" s="40"/>
      <c r="F935" s="40"/>
      <c r="G935" s="40"/>
      <c r="H935" s="40"/>
      <c r="I935" s="40"/>
      <c r="J935" s="40"/>
      <c r="K935" s="41"/>
      <c r="L935" s="40"/>
      <c r="M935" s="40"/>
      <c r="N935" s="40"/>
      <c r="O935" s="40"/>
      <c r="P935" s="40"/>
      <c r="Q935" s="40"/>
      <c r="R935" s="40"/>
      <c r="S935" s="40"/>
      <c r="T935" s="41"/>
      <c r="U935" s="40"/>
      <c r="V935" s="40"/>
      <c r="W935" s="71"/>
    </row>
    <row r="936" spans="1:23">
      <c r="A936" s="40"/>
      <c r="B936" s="40"/>
      <c r="C936" s="40"/>
      <c r="D936" s="41"/>
      <c r="E936" s="40"/>
      <c r="F936" s="40"/>
      <c r="G936" s="40"/>
      <c r="H936" s="40"/>
      <c r="I936" s="40"/>
      <c r="J936" s="40"/>
      <c r="K936" s="41"/>
      <c r="L936" s="40"/>
      <c r="M936" s="40"/>
      <c r="N936" s="40"/>
      <c r="O936" s="40"/>
      <c r="P936" s="40"/>
      <c r="Q936" s="40"/>
      <c r="R936" s="40"/>
      <c r="S936" s="40"/>
      <c r="T936" s="41"/>
      <c r="U936" s="40"/>
      <c r="V936" s="40"/>
      <c r="W936" s="71"/>
    </row>
    <row r="937" spans="1:23">
      <c r="A937" s="40"/>
      <c r="B937" s="40"/>
      <c r="C937" s="40"/>
      <c r="D937" s="41"/>
      <c r="E937" s="40"/>
      <c r="F937" s="40"/>
      <c r="G937" s="40"/>
      <c r="H937" s="40"/>
      <c r="I937" s="40"/>
      <c r="J937" s="40"/>
      <c r="K937" s="41"/>
      <c r="L937" s="40"/>
      <c r="M937" s="40"/>
      <c r="N937" s="40"/>
      <c r="O937" s="40"/>
      <c r="P937" s="40"/>
      <c r="Q937" s="40"/>
      <c r="R937" s="40"/>
      <c r="S937" s="40"/>
      <c r="T937" s="41"/>
      <c r="U937" s="40"/>
      <c r="V937" s="40"/>
      <c r="W937" s="71"/>
    </row>
    <row r="938" spans="1:23">
      <c r="A938" s="40"/>
      <c r="B938" s="40"/>
      <c r="C938" s="40"/>
      <c r="D938" s="41"/>
      <c r="E938" s="40"/>
      <c r="F938" s="40"/>
      <c r="G938" s="40"/>
      <c r="H938" s="40"/>
      <c r="I938" s="40"/>
      <c r="J938" s="40"/>
      <c r="K938" s="41"/>
      <c r="L938" s="40"/>
      <c r="M938" s="40"/>
      <c r="N938" s="40"/>
      <c r="O938" s="40"/>
      <c r="P938" s="40"/>
      <c r="Q938" s="40"/>
      <c r="R938" s="40"/>
      <c r="S938" s="40"/>
      <c r="T938" s="41"/>
      <c r="U938" s="40"/>
      <c r="V938" s="40"/>
      <c r="W938" s="71"/>
    </row>
    <row r="939" spans="1:23">
      <c r="A939" s="40"/>
      <c r="B939" s="40"/>
      <c r="C939" s="40"/>
      <c r="D939" s="41"/>
      <c r="E939" s="40"/>
      <c r="F939" s="40"/>
      <c r="G939" s="40"/>
      <c r="H939" s="40"/>
      <c r="I939" s="40"/>
      <c r="J939" s="40"/>
      <c r="K939" s="41"/>
      <c r="L939" s="40"/>
      <c r="M939" s="40"/>
      <c r="N939" s="40"/>
      <c r="O939" s="40"/>
      <c r="P939" s="40"/>
      <c r="Q939" s="40"/>
      <c r="R939" s="40"/>
      <c r="S939" s="40"/>
      <c r="T939" s="41"/>
      <c r="U939" s="40"/>
      <c r="V939" s="40"/>
      <c r="W939" s="71"/>
    </row>
    <row r="940" spans="1:23">
      <c r="A940" s="40"/>
      <c r="B940" s="40"/>
      <c r="C940" s="40"/>
      <c r="D940" s="41"/>
      <c r="E940" s="40"/>
      <c r="F940" s="40"/>
      <c r="G940" s="40"/>
      <c r="H940" s="40"/>
      <c r="I940" s="40"/>
      <c r="J940" s="40"/>
      <c r="K940" s="41"/>
      <c r="L940" s="40"/>
      <c r="M940" s="40"/>
      <c r="N940" s="40"/>
      <c r="O940" s="40"/>
      <c r="P940" s="40"/>
      <c r="Q940" s="40"/>
      <c r="R940" s="40"/>
      <c r="S940" s="40"/>
      <c r="T940" s="41"/>
      <c r="U940" s="40"/>
      <c r="V940" s="40"/>
      <c r="W940" s="71"/>
    </row>
    <row r="941" spans="1:23">
      <c r="A941" s="40"/>
      <c r="B941" s="40"/>
      <c r="C941" s="40"/>
      <c r="D941" s="41"/>
      <c r="E941" s="40"/>
      <c r="F941" s="40"/>
      <c r="G941" s="40"/>
      <c r="H941" s="40"/>
      <c r="I941" s="40"/>
      <c r="J941" s="40"/>
      <c r="K941" s="41"/>
      <c r="L941" s="40"/>
      <c r="M941" s="40"/>
      <c r="N941" s="40"/>
      <c r="O941" s="40"/>
      <c r="P941" s="40"/>
      <c r="Q941" s="40"/>
      <c r="R941" s="40"/>
      <c r="S941" s="40"/>
      <c r="T941" s="41"/>
      <c r="U941" s="40"/>
      <c r="V941" s="40"/>
      <c r="W941" s="71"/>
    </row>
    <row r="942" spans="1:23">
      <c r="A942" s="40"/>
      <c r="B942" s="40"/>
      <c r="C942" s="40"/>
      <c r="D942" s="41"/>
      <c r="E942" s="40"/>
      <c r="F942" s="40"/>
      <c r="G942" s="40"/>
      <c r="H942" s="40"/>
      <c r="I942" s="40"/>
      <c r="J942" s="40"/>
      <c r="K942" s="41"/>
      <c r="L942" s="40"/>
      <c r="M942" s="40"/>
      <c r="N942" s="40"/>
      <c r="O942" s="40"/>
      <c r="P942" s="40"/>
      <c r="Q942" s="40"/>
      <c r="R942" s="40"/>
      <c r="S942" s="40"/>
      <c r="T942" s="41"/>
      <c r="U942" s="40"/>
      <c r="V942" s="40"/>
      <c r="W942" s="71"/>
    </row>
    <row r="943" spans="1:23">
      <c r="A943" s="40"/>
      <c r="B943" s="40"/>
      <c r="C943" s="40"/>
      <c r="D943" s="41"/>
      <c r="E943" s="40"/>
      <c r="F943" s="40"/>
      <c r="G943" s="40"/>
      <c r="H943" s="40"/>
      <c r="I943" s="40"/>
      <c r="J943" s="40"/>
      <c r="K943" s="41"/>
      <c r="L943" s="40"/>
      <c r="M943" s="40"/>
      <c r="N943" s="40"/>
      <c r="O943" s="40"/>
      <c r="P943" s="40"/>
      <c r="Q943" s="40"/>
      <c r="R943" s="40"/>
      <c r="S943" s="40"/>
      <c r="T943" s="41"/>
      <c r="U943" s="40"/>
      <c r="V943" s="40"/>
      <c r="W943" s="71"/>
    </row>
    <row r="944" spans="1:23">
      <c r="A944" s="40"/>
      <c r="B944" s="40"/>
      <c r="C944" s="40"/>
      <c r="D944" s="41"/>
      <c r="E944" s="40"/>
      <c r="F944" s="40"/>
      <c r="G944" s="40"/>
      <c r="H944" s="40"/>
      <c r="I944" s="40"/>
      <c r="J944" s="40"/>
      <c r="K944" s="41"/>
      <c r="L944" s="40"/>
      <c r="M944" s="40"/>
      <c r="N944" s="40"/>
      <c r="O944" s="40"/>
      <c r="P944" s="40"/>
      <c r="Q944" s="40"/>
      <c r="R944" s="40"/>
      <c r="S944" s="40"/>
      <c r="T944" s="41"/>
      <c r="U944" s="40"/>
      <c r="V944" s="40"/>
      <c r="W944" s="71"/>
    </row>
    <row r="945" spans="1:23">
      <c r="A945" s="40"/>
      <c r="B945" s="40"/>
      <c r="C945" s="40"/>
      <c r="D945" s="41"/>
      <c r="E945" s="40"/>
      <c r="F945" s="40"/>
      <c r="G945" s="40"/>
      <c r="H945" s="40"/>
      <c r="I945" s="40"/>
      <c r="J945" s="40"/>
      <c r="K945" s="41"/>
      <c r="L945" s="40"/>
      <c r="M945" s="40"/>
      <c r="N945" s="40"/>
      <c r="O945" s="40"/>
      <c r="P945" s="40"/>
      <c r="Q945" s="40"/>
      <c r="R945" s="40"/>
      <c r="S945" s="40"/>
      <c r="T945" s="41"/>
      <c r="U945" s="40"/>
      <c r="V945" s="40"/>
      <c r="W945" s="71"/>
    </row>
    <row r="946" spans="1:23">
      <c r="A946" s="40"/>
      <c r="B946" s="40"/>
      <c r="C946" s="40"/>
      <c r="D946" s="41"/>
      <c r="E946" s="40"/>
      <c r="F946" s="40"/>
      <c r="G946" s="40"/>
      <c r="H946" s="40"/>
      <c r="I946" s="40"/>
      <c r="J946" s="40"/>
      <c r="K946" s="41"/>
      <c r="L946" s="40"/>
      <c r="M946" s="40"/>
      <c r="N946" s="40"/>
      <c r="O946" s="40"/>
      <c r="P946" s="40"/>
      <c r="Q946" s="40"/>
      <c r="R946" s="40"/>
      <c r="S946" s="40"/>
      <c r="T946" s="41"/>
      <c r="U946" s="40"/>
      <c r="V946" s="40"/>
      <c r="W946" s="71"/>
    </row>
    <row r="947" spans="1:23">
      <c r="A947" s="40"/>
      <c r="B947" s="40"/>
      <c r="C947" s="40"/>
      <c r="D947" s="41"/>
      <c r="E947" s="40"/>
      <c r="F947" s="40"/>
      <c r="G947" s="40"/>
      <c r="H947" s="40"/>
      <c r="I947" s="40"/>
      <c r="J947" s="40"/>
      <c r="K947" s="41"/>
      <c r="L947" s="40"/>
      <c r="M947" s="40"/>
      <c r="N947" s="40"/>
      <c r="O947" s="40"/>
      <c r="P947" s="40"/>
      <c r="Q947" s="40"/>
      <c r="R947" s="40"/>
      <c r="S947" s="40"/>
      <c r="T947" s="41"/>
      <c r="U947" s="40"/>
      <c r="V947" s="40"/>
      <c r="W947" s="71"/>
    </row>
    <row r="948" spans="1:23">
      <c r="A948" s="40"/>
      <c r="B948" s="40"/>
      <c r="C948" s="40"/>
      <c r="D948" s="41"/>
      <c r="E948" s="40"/>
      <c r="F948" s="40"/>
      <c r="G948" s="40"/>
      <c r="H948" s="40"/>
      <c r="I948" s="40"/>
      <c r="J948" s="40"/>
      <c r="K948" s="41"/>
      <c r="L948" s="40"/>
      <c r="M948" s="40"/>
      <c r="N948" s="40"/>
      <c r="O948" s="40"/>
      <c r="P948" s="40"/>
      <c r="Q948" s="40"/>
      <c r="R948" s="40"/>
      <c r="S948" s="40"/>
      <c r="T948" s="41"/>
      <c r="U948" s="40"/>
      <c r="V948" s="40"/>
      <c r="W948" s="71"/>
    </row>
    <row r="949" spans="1:23">
      <c r="A949" s="40"/>
      <c r="B949" s="40"/>
      <c r="C949" s="40"/>
      <c r="D949" s="41"/>
      <c r="E949" s="40"/>
      <c r="F949" s="40"/>
      <c r="G949" s="40"/>
      <c r="H949" s="40"/>
      <c r="I949" s="40"/>
      <c r="J949" s="40"/>
      <c r="K949" s="41"/>
      <c r="L949" s="40"/>
      <c r="M949" s="40"/>
      <c r="N949" s="40"/>
      <c r="O949" s="40"/>
      <c r="P949" s="40"/>
      <c r="Q949" s="40"/>
      <c r="R949" s="40"/>
      <c r="S949" s="40"/>
      <c r="T949" s="41"/>
      <c r="U949" s="40"/>
      <c r="V949" s="40"/>
      <c r="W949" s="71"/>
    </row>
    <row r="950" spans="1:23">
      <c r="A950" s="40"/>
      <c r="B950" s="40"/>
      <c r="C950" s="40"/>
      <c r="D950" s="41"/>
      <c r="E950" s="40"/>
      <c r="F950" s="40"/>
      <c r="G950" s="40"/>
      <c r="H950" s="40"/>
      <c r="I950" s="40"/>
      <c r="J950" s="40"/>
      <c r="K950" s="41"/>
      <c r="L950" s="40"/>
      <c r="M950" s="40"/>
      <c r="N950" s="40"/>
      <c r="O950" s="40"/>
      <c r="P950" s="40"/>
      <c r="Q950" s="40"/>
      <c r="R950" s="40"/>
      <c r="S950" s="40"/>
      <c r="T950" s="41"/>
      <c r="U950" s="40"/>
      <c r="V950" s="40"/>
      <c r="W950" s="71"/>
    </row>
    <row r="951" spans="1:23">
      <c r="A951" s="40"/>
      <c r="B951" s="40"/>
      <c r="C951" s="40"/>
      <c r="D951" s="41"/>
      <c r="E951" s="40"/>
      <c r="F951" s="40"/>
      <c r="G951" s="40"/>
      <c r="H951" s="40"/>
      <c r="I951" s="40"/>
      <c r="J951" s="40"/>
      <c r="K951" s="41"/>
      <c r="L951" s="40"/>
      <c r="M951" s="40"/>
      <c r="N951" s="40"/>
      <c r="O951" s="40"/>
      <c r="P951" s="40"/>
      <c r="Q951" s="40"/>
      <c r="R951" s="40"/>
      <c r="S951" s="40"/>
      <c r="T951" s="41"/>
      <c r="U951" s="40"/>
      <c r="V951" s="40"/>
      <c r="W951" s="71"/>
    </row>
    <row r="952" spans="1:23">
      <c r="A952" s="40"/>
      <c r="B952" s="40"/>
      <c r="C952" s="40"/>
      <c r="D952" s="41"/>
      <c r="E952" s="40"/>
      <c r="F952" s="40"/>
      <c r="G952" s="40"/>
      <c r="H952" s="40"/>
      <c r="I952" s="40"/>
      <c r="J952" s="40"/>
      <c r="K952" s="41"/>
      <c r="L952" s="40"/>
      <c r="M952" s="40"/>
      <c r="N952" s="40"/>
      <c r="O952" s="40"/>
      <c r="P952" s="40"/>
      <c r="Q952" s="40"/>
      <c r="R952" s="40"/>
      <c r="S952" s="40"/>
      <c r="T952" s="41"/>
      <c r="U952" s="40"/>
      <c r="V952" s="40"/>
      <c r="W952" s="71"/>
    </row>
    <row r="953" spans="1:23">
      <c r="A953" s="40"/>
      <c r="B953" s="40"/>
      <c r="C953" s="40"/>
      <c r="D953" s="41"/>
      <c r="E953" s="40"/>
      <c r="F953" s="40"/>
      <c r="G953" s="40"/>
      <c r="H953" s="40"/>
      <c r="I953" s="40"/>
      <c r="J953" s="40"/>
      <c r="K953" s="41"/>
      <c r="L953" s="40"/>
      <c r="M953" s="40"/>
      <c r="N953" s="40"/>
      <c r="O953" s="40"/>
      <c r="P953" s="40"/>
      <c r="Q953" s="40"/>
      <c r="R953" s="40"/>
      <c r="S953" s="40"/>
      <c r="T953" s="41"/>
      <c r="U953" s="40"/>
      <c r="V953" s="40"/>
      <c r="W953" s="71"/>
    </row>
    <row r="954" spans="1:23">
      <c r="A954" s="40"/>
      <c r="B954" s="40"/>
      <c r="C954" s="40"/>
      <c r="D954" s="41"/>
      <c r="E954" s="40"/>
      <c r="F954" s="40"/>
      <c r="G954" s="40"/>
      <c r="H954" s="40"/>
      <c r="I954" s="40"/>
      <c r="J954" s="40"/>
      <c r="K954" s="41"/>
      <c r="L954" s="40"/>
      <c r="M954" s="40"/>
      <c r="N954" s="40"/>
      <c r="O954" s="40"/>
      <c r="P954" s="40"/>
      <c r="Q954" s="40"/>
      <c r="R954" s="40"/>
      <c r="S954" s="40"/>
      <c r="T954" s="41"/>
      <c r="U954" s="40"/>
      <c r="V954" s="40"/>
      <c r="W954" s="71"/>
    </row>
    <row r="955" spans="1:23">
      <c r="A955" s="40"/>
      <c r="B955" s="40"/>
      <c r="C955" s="40"/>
      <c r="D955" s="41"/>
      <c r="E955" s="40"/>
      <c r="F955" s="40"/>
      <c r="G955" s="40"/>
      <c r="H955" s="40"/>
      <c r="I955" s="40"/>
      <c r="J955" s="40"/>
      <c r="K955" s="41"/>
      <c r="L955" s="40"/>
      <c r="M955" s="40"/>
      <c r="N955" s="40"/>
      <c r="O955" s="40"/>
      <c r="P955" s="40"/>
      <c r="Q955" s="40"/>
      <c r="R955" s="40"/>
      <c r="S955" s="40"/>
      <c r="T955" s="41"/>
      <c r="U955" s="40"/>
      <c r="V955" s="40"/>
      <c r="W955" s="71"/>
    </row>
    <row r="956" spans="1:23">
      <c r="A956" s="40"/>
      <c r="B956" s="40"/>
      <c r="C956" s="40"/>
      <c r="D956" s="41"/>
      <c r="E956" s="40"/>
      <c r="F956" s="40"/>
      <c r="G956" s="40"/>
      <c r="H956" s="40"/>
      <c r="I956" s="40"/>
      <c r="J956" s="40"/>
      <c r="K956" s="41"/>
      <c r="L956" s="40"/>
      <c r="M956" s="40"/>
      <c r="N956" s="40"/>
      <c r="O956" s="40"/>
      <c r="P956" s="40"/>
      <c r="Q956" s="40"/>
      <c r="R956" s="40"/>
      <c r="S956" s="40"/>
      <c r="T956" s="41"/>
      <c r="U956" s="40"/>
      <c r="V956" s="40"/>
      <c r="W956" s="71"/>
    </row>
    <row r="957" spans="1:23">
      <c r="A957" s="40"/>
      <c r="B957" s="40"/>
      <c r="C957" s="40"/>
      <c r="D957" s="41"/>
      <c r="E957" s="40"/>
      <c r="F957" s="40"/>
      <c r="G957" s="40"/>
      <c r="H957" s="40"/>
      <c r="I957" s="40"/>
      <c r="J957" s="40"/>
      <c r="K957" s="41"/>
      <c r="L957" s="40"/>
      <c r="M957" s="40"/>
      <c r="N957" s="40"/>
      <c r="O957" s="40"/>
      <c r="P957" s="40"/>
      <c r="Q957" s="40"/>
      <c r="R957" s="40"/>
      <c r="S957" s="40"/>
      <c r="T957" s="41"/>
      <c r="U957" s="40"/>
      <c r="V957" s="40"/>
      <c r="W957" s="71"/>
    </row>
    <row r="958" spans="1:23">
      <c r="A958" s="40"/>
      <c r="B958" s="40"/>
      <c r="C958" s="40"/>
      <c r="D958" s="41"/>
      <c r="E958" s="40"/>
      <c r="F958" s="40"/>
      <c r="G958" s="40"/>
      <c r="H958" s="40"/>
      <c r="I958" s="40"/>
      <c r="J958" s="40"/>
      <c r="K958" s="41"/>
      <c r="L958" s="40"/>
      <c r="M958" s="40"/>
      <c r="N958" s="40"/>
      <c r="O958" s="40"/>
      <c r="P958" s="40"/>
      <c r="Q958" s="40"/>
      <c r="R958" s="40"/>
      <c r="S958" s="40"/>
      <c r="T958" s="41"/>
      <c r="U958" s="40"/>
      <c r="V958" s="40"/>
      <c r="W958" s="71"/>
    </row>
    <row r="959" spans="1:23">
      <c r="A959" s="40"/>
      <c r="B959" s="40"/>
      <c r="C959" s="40"/>
      <c r="D959" s="41"/>
      <c r="E959" s="40"/>
      <c r="F959" s="40"/>
      <c r="G959" s="40"/>
      <c r="H959" s="40"/>
      <c r="I959" s="40"/>
      <c r="J959" s="40"/>
      <c r="K959" s="41"/>
      <c r="L959" s="40"/>
      <c r="M959" s="40"/>
      <c r="N959" s="40"/>
      <c r="O959" s="40"/>
      <c r="P959" s="40"/>
      <c r="Q959" s="40"/>
      <c r="R959" s="40"/>
      <c r="S959" s="40"/>
      <c r="T959" s="41"/>
      <c r="U959" s="40"/>
      <c r="V959" s="40"/>
      <c r="W959" s="71"/>
    </row>
    <row r="960" spans="1:23">
      <c r="A960" s="40"/>
      <c r="B960" s="40"/>
      <c r="C960" s="40"/>
      <c r="D960" s="41"/>
      <c r="E960" s="40"/>
      <c r="F960" s="40"/>
      <c r="G960" s="40"/>
      <c r="H960" s="40"/>
      <c r="I960" s="40"/>
      <c r="J960" s="40"/>
      <c r="K960" s="41"/>
      <c r="L960" s="40"/>
      <c r="M960" s="40"/>
      <c r="N960" s="40"/>
      <c r="O960" s="40"/>
      <c r="P960" s="40"/>
      <c r="Q960" s="40"/>
      <c r="R960" s="40"/>
      <c r="S960" s="40"/>
      <c r="T960" s="41"/>
      <c r="U960" s="40"/>
      <c r="V960" s="40"/>
      <c r="W960" s="71"/>
    </row>
    <row r="961" spans="1:23">
      <c r="A961" s="40"/>
      <c r="B961" s="40"/>
      <c r="C961" s="40"/>
      <c r="D961" s="41"/>
      <c r="E961" s="40"/>
      <c r="F961" s="40"/>
      <c r="G961" s="40"/>
      <c r="H961" s="40"/>
      <c r="I961" s="40"/>
      <c r="J961" s="40"/>
      <c r="K961" s="41"/>
      <c r="L961" s="40"/>
      <c r="M961" s="40"/>
      <c r="N961" s="40"/>
      <c r="O961" s="40"/>
      <c r="P961" s="40"/>
      <c r="Q961" s="40"/>
      <c r="R961" s="40"/>
      <c r="S961" s="40"/>
      <c r="T961" s="41"/>
      <c r="U961" s="40"/>
      <c r="V961" s="40"/>
      <c r="W961" s="71"/>
    </row>
    <row r="962" spans="1:23">
      <c r="A962" s="40"/>
      <c r="B962" s="40"/>
      <c r="C962" s="40"/>
      <c r="D962" s="41"/>
      <c r="E962" s="40"/>
      <c r="F962" s="40"/>
      <c r="G962" s="40"/>
      <c r="H962" s="40"/>
      <c r="I962" s="40"/>
      <c r="J962" s="40"/>
      <c r="K962" s="41"/>
      <c r="L962" s="40"/>
      <c r="M962" s="40"/>
      <c r="N962" s="40"/>
      <c r="O962" s="40"/>
      <c r="P962" s="40"/>
      <c r="Q962" s="40"/>
      <c r="R962" s="40"/>
      <c r="S962" s="40"/>
      <c r="T962" s="41"/>
      <c r="U962" s="40"/>
      <c r="V962" s="40"/>
      <c r="W962" s="71"/>
    </row>
    <row r="963" spans="1:23">
      <c r="A963" s="40"/>
      <c r="B963" s="40"/>
      <c r="C963" s="40"/>
      <c r="D963" s="41"/>
      <c r="E963" s="40"/>
      <c r="F963" s="40"/>
      <c r="G963" s="40"/>
      <c r="H963" s="40"/>
      <c r="I963" s="40"/>
      <c r="J963" s="40"/>
      <c r="K963" s="41"/>
      <c r="L963" s="40"/>
      <c r="M963" s="40"/>
      <c r="N963" s="40"/>
      <c r="O963" s="40"/>
      <c r="P963" s="40"/>
      <c r="Q963" s="40"/>
      <c r="R963" s="40"/>
      <c r="S963" s="40"/>
      <c r="T963" s="41"/>
      <c r="U963" s="40"/>
      <c r="V963" s="40"/>
      <c r="W963" s="71"/>
    </row>
    <row r="964" spans="1:23">
      <c r="A964" s="40"/>
      <c r="B964" s="40"/>
      <c r="C964" s="40"/>
      <c r="D964" s="41"/>
      <c r="E964" s="40"/>
      <c r="F964" s="40"/>
      <c r="G964" s="40"/>
      <c r="H964" s="40"/>
      <c r="I964" s="40"/>
      <c r="J964" s="40"/>
      <c r="K964" s="41"/>
      <c r="L964" s="40"/>
      <c r="M964" s="40"/>
      <c r="N964" s="40"/>
      <c r="O964" s="40"/>
      <c r="P964" s="40"/>
      <c r="Q964" s="40"/>
      <c r="R964" s="40"/>
      <c r="S964" s="40"/>
      <c r="T964" s="41"/>
      <c r="U964" s="40"/>
      <c r="V964" s="40"/>
      <c r="W964" s="71"/>
    </row>
    <row r="965" spans="1:23">
      <c r="A965" s="40"/>
      <c r="B965" s="40"/>
      <c r="C965" s="40"/>
      <c r="D965" s="41"/>
      <c r="E965" s="40"/>
      <c r="F965" s="40"/>
      <c r="G965" s="40"/>
      <c r="H965" s="40"/>
      <c r="I965" s="40"/>
      <c r="J965" s="40"/>
      <c r="K965" s="41"/>
      <c r="L965" s="40"/>
      <c r="M965" s="40"/>
      <c r="N965" s="40"/>
      <c r="O965" s="40"/>
      <c r="P965" s="40"/>
      <c r="Q965" s="40"/>
      <c r="R965" s="40"/>
      <c r="S965" s="40"/>
      <c r="T965" s="41"/>
      <c r="U965" s="40"/>
      <c r="V965" s="40"/>
      <c r="W965" s="71"/>
    </row>
    <row r="966" spans="1:23">
      <c r="A966" s="40"/>
      <c r="B966" s="40"/>
      <c r="C966" s="40"/>
      <c r="D966" s="41"/>
      <c r="E966" s="40"/>
      <c r="F966" s="40"/>
      <c r="G966" s="40"/>
      <c r="H966" s="40"/>
      <c r="I966" s="40"/>
      <c r="J966" s="40"/>
      <c r="K966" s="41"/>
      <c r="L966" s="40"/>
      <c r="M966" s="40"/>
      <c r="N966" s="40"/>
      <c r="O966" s="40"/>
      <c r="P966" s="40"/>
      <c r="Q966" s="40"/>
      <c r="R966" s="40"/>
      <c r="S966" s="40"/>
      <c r="T966" s="41"/>
      <c r="U966" s="40"/>
      <c r="V966" s="40"/>
      <c r="W966" s="71"/>
    </row>
    <row r="967" spans="1:23">
      <c r="A967" s="40"/>
      <c r="B967" s="40"/>
      <c r="C967" s="40"/>
      <c r="D967" s="41"/>
      <c r="E967" s="40"/>
      <c r="F967" s="40"/>
      <c r="G967" s="40"/>
      <c r="H967" s="40"/>
      <c r="I967" s="40"/>
      <c r="J967" s="40"/>
      <c r="K967" s="41"/>
      <c r="L967" s="40"/>
      <c r="M967" s="40"/>
      <c r="N967" s="40"/>
      <c r="O967" s="40"/>
      <c r="P967" s="40"/>
      <c r="Q967" s="40"/>
      <c r="R967" s="40"/>
      <c r="S967" s="40"/>
      <c r="T967" s="41"/>
      <c r="U967" s="40"/>
      <c r="V967" s="40"/>
      <c r="W967" s="71"/>
    </row>
    <row r="968" spans="1:23">
      <c r="A968" s="40"/>
      <c r="B968" s="40"/>
      <c r="C968" s="40"/>
      <c r="D968" s="41"/>
      <c r="E968" s="40"/>
      <c r="F968" s="40"/>
      <c r="G968" s="40"/>
      <c r="H968" s="40"/>
      <c r="I968" s="40"/>
      <c r="J968" s="40"/>
      <c r="K968" s="41"/>
      <c r="L968" s="40"/>
      <c r="M968" s="40"/>
      <c r="N968" s="40"/>
      <c r="O968" s="40"/>
      <c r="P968" s="40"/>
      <c r="Q968" s="40"/>
      <c r="R968" s="40"/>
      <c r="S968" s="40"/>
      <c r="T968" s="41"/>
      <c r="U968" s="40"/>
      <c r="V968" s="40"/>
      <c r="W968" s="71"/>
    </row>
    <row r="969" spans="1:23">
      <c r="A969" s="40"/>
      <c r="B969" s="40"/>
      <c r="C969" s="40"/>
      <c r="D969" s="41"/>
      <c r="E969" s="40"/>
      <c r="F969" s="40"/>
      <c r="G969" s="40"/>
      <c r="H969" s="40"/>
      <c r="I969" s="40"/>
      <c r="J969" s="40"/>
      <c r="K969" s="41"/>
      <c r="L969" s="40"/>
      <c r="M969" s="40"/>
      <c r="N969" s="40"/>
      <c r="O969" s="40"/>
      <c r="P969" s="40"/>
      <c r="Q969" s="40"/>
      <c r="R969" s="40"/>
      <c r="S969" s="40"/>
      <c r="T969" s="41"/>
      <c r="U969" s="40"/>
      <c r="V969" s="40"/>
      <c r="W969" s="71"/>
    </row>
    <row r="970" spans="1:23">
      <c r="A970" s="40"/>
      <c r="B970" s="40"/>
      <c r="C970" s="40"/>
      <c r="D970" s="41"/>
      <c r="E970" s="40"/>
      <c r="F970" s="40"/>
      <c r="G970" s="40"/>
      <c r="H970" s="40"/>
      <c r="I970" s="40"/>
      <c r="J970" s="40"/>
      <c r="K970" s="41"/>
      <c r="L970" s="40"/>
      <c r="M970" s="40"/>
      <c r="N970" s="40"/>
      <c r="O970" s="40"/>
      <c r="P970" s="40"/>
      <c r="Q970" s="40"/>
      <c r="R970" s="40"/>
      <c r="S970" s="40"/>
      <c r="T970" s="41"/>
      <c r="U970" s="40"/>
      <c r="V970" s="40"/>
      <c r="W970" s="71"/>
    </row>
    <row r="971" spans="1:23">
      <c r="A971" s="40"/>
      <c r="B971" s="40"/>
      <c r="C971" s="40"/>
      <c r="D971" s="41"/>
      <c r="E971" s="40"/>
      <c r="F971" s="40"/>
      <c r="G971" s="40"/>
      <c r="H971" s="40"/>
      <c r="I971" s="40"/>
      <c r="J971" s="40"/>
      <c r="K971" s="41"/>
      <c r="L971" s="40"/>
      <c r="M971" s="40"/>
      <c r="N971" s="40"/>
      <c r="O971" s="40"/>
      <c r="P971" s="40"/>
      <c r="Q971" s="40"/>
      <c r="R971" s="40"/>
      <c r="S971" s="40"/>
      <c r="T971" s="41"/>
      <c r="U971" s="40"/>
      <c r="V971" s="40"/>
      <c r="W971" s="71"/>
    </row>
    <row r="972" spans="1:23">
      <c r="A972" s="40"/>
      <c r="B972" s="40"/>
      <c r="C972" s="40"/>
      <c r="D972" s="41"/>
      <c r="E972" s="40"/>
      <c r="F972" s="40"/>
      <c r="G972" s="40"/>
      <c r="H972" s="40"/>
      <c r="I972" s="40"/>
      <c r="J972" s="40"/>
      <c r="K972" s="41"/>
      <c r="L972" s="40"/>
      <c r="M972" s="40"/>
      <c r="N972" s="40"/>
      <c r="O972" s="40"/>
      <c r="P972" s="40"/>
      <c r="Q972" s="40"/>
      <c r="R972" s="40"/>
      <c r="S972" s="40"/>
      <c r="T972" s="41"/>
      <c r="U972" s="40"/>
      <c r="V972" s="40"/>
      <c r="W972" s="71"/>
    </row>
    <row r="973" spans="1:23">
      <c r="A973" s="40"/>
      <c r="B973" s="40"/>
      <c r="C973" s="40"/>
      <c r="D973" s="41"/>
      <c r="E973" s="40"/>
      <c r="F973" s="40"/>
      <c r="G973" s="40"/>
      <c r="H973" s="40"/>
      <c r="I973" s="40"/>
      <c r="J973" s="40"/>
      <c r="K973" s="41"/>
      <c r="L973" s="40"/>
      <c r="M973" s="40"/>
      <c r="N973" s="40"/>
      <c r="O973" s="40"/>
      <c r="P973" s="40"/>
      <c r="Q973" s="40"/>
      <c r="R973" s="40"/>
      <c r="S973" s="40"/>
      <c r="T973" s="41"/>
      <c r="U973" s="40"/>
      <c r="V973" s="40"/>
      <c r="W973" s="71"/>
    </row>
    <row r="974" spans="1:23">
      <c r="A974" s="40"/>
      <c r="B974" s="40"/>
      <c r="C974" s="40"/>
      <c r="D974" s="41"/>
      <c r="E974" s="40"/>
      <c r="F974" s="40"/>
      <c r="G974" s="40"/>
      <c r="H974" s="40"/>
      <c r="I974" s="40"/>
      <c r="J974" s="40"/>
      <c r="K974" s="41"/>
      <c r="L974" s="40"/>
      <c r="M974" s="40"/>
      <c r="N974" s="40"/>
      <c r="O974" s="40"/>
      <c r="P974" s="40"/>
      <c r="Q974" s="40"/>
      <c r="R974" s="40"/>
      <c r="S974" s="40"/>
      <c r="T974" s="41"/>
      <c r="U974" s="40"/>
      <c r="V974" s="40"/>
      <c r="W974" s="71"/>
    </row>
    <row r="975" spans="1:23">
      <c r="A975" s="40"/>
      <c r="B975" s="40"/>
      <c r="C975" s="40"/>
      <c r="D975" s="41"/>
      <c r="E975" s="40"/>
      <c r="F975" s="40"/>
      <c r="G975" s="40"/>
      <c r="H975" s="40"/>
      <c r="I975" s="40"/>
      <c r="J975" s="40"/>
      <c r="K975" s="41"/>
      <c r="L975" s="40"/>
      <c r="M975" s="40"/>
      <c r="N975" s="40"/>
      <c r="O975" s="40"/>
      <c r="P975" s="40"/>
      <c r="Q975" s="40"/>
      <c r="R975" s="40"/>
      <c r="S975" s="40"/>
      <c r="T975" s="41"/>
      <c r="U975" s="40"/>
      <c r="V975" s="40"/>
      <c r="W975" s="71"/>
    </row>
    <row r="976" spans="1:23">
      <c r="A976" s="40"/>
      <c r="B976" s="40"/>
      <c r="C976" s="40"/>
      <c r="D976" s="41"/>
      <c r="E976" s="40"/>
      <c r="F976" s="40"/>
      <c r="G976" s="40"/>
      <c r="H976" s="40"/>
      <c r="I976" s="40"/>
      <c r="J976" s="40"/>
      <c r="K976" s="41"/>
      <c r="L976" s="40"/>
      <c r="M976" s="40"/>
      <c r="N976" s="40"/>
      <c r="O976" s="40"/>
      <c r="P976" s="40"/>
      <c r="Q976" s="40"/>
      <c r="R976" s="40"/>
      <c r="S976" s="40"/>
      <c r="T976" s="41"/>
      <c r="U976" s="40"/>
      <c r="V976" s="40"/>
      <c r="W976" s="71"/>
    </row>
    <row r="977" spans="1:23">
      <c r="A977" s="40"/>
      <c r="B977" s="40"/>
      <c r="C977" s="40"/>
      <c r="D977" s="41"/>
      <c r="E977" s="40"/>
      <c r="F977" s="40"/>
      <c r="G977" s="40"/>
      <c r="H977" s="40"/>
      <c r="I977" s="40"/>
      <c r="J977" s="40"/>
      <c r="K977" s="41"/>
      <c r="L977" s="40"/>
      <c r="M977" s="40"/>
      <c r="N977" s="40"/>
      <c r="O977" s="40"/>
      <c r="P977" s="40"/>
      <c r="Q977" s="40"/>
      <c r="R977" s="40"/>
      <c r="S977" s="40"/>
      <c r="T977" s="41"/>
      <c r="U977" s="40"/>
      <c r="V977" s="40"/>
      <c r="W977" s="71"/>
    </row>
    <row r="978" spans="1:23">
      <c r="A978" s="40"/>
      <c r="B978" s="40"/>
      <c r="C978" s="40"/>
      <c r="D978" s="41"/>
      <c r="E978" s="40"/>
      <c r="F978" s="40"/>
      <c r="G978" s="40"/>
      <c r="H978" s="40"/>
      <c r="I978" s="40"/>
      <c r="J978" s="40"/>
      <c r="K978" s="41"/>
      <c r="L978" s="40"/>
      <c r="M978" s="40"/>
      <c r="N978" s="40"/>
      <c r="O978" s="40"/>
      <c r="P978" s="40"/>
      <c r="Q978" s="40"/>
      <c r="R978" s="40"/>
      <c r="S978" s="40"/>
      <c r="T978" s="41"/>
      <c r="U978" s="40"/>
      <c r="V978" s="40"/>
      <c r="W978" s="71"/>
    </row>
    <row r="979" spans="1:23">
      <c r="A979" s="40"/>
      <c r="B979" s="40"/>
      <c r="C979" s="40"/>
      <c r="D979" s="41"/>
      <c r="E979" s="40"/>
      <c r="F979" s="40"/>
      <c r="G979" s="40"/>
      <c r="H979" s="40"/>
      <c r="I979" s="40"/>
      <c r="J979" s="40"/>
      <c r="K979" s="41"/>
      <c r="L979" s="40"/>
      <c r="M979" s="40"/>
      <c r="N979" s="40"/>
      <c r="O979" s="40"/>
      <c r="P979" s="40"/>
      <c r="Q979" s="40"/>
      <c r="R979" s="40"/>
      <c r="S979" s="40"/>
      <c r="T979" s="41"/>
      <c r="U979" s="40"/>
      <c r="V979" s="40"/>
      <c r="W979" s="71"/>
    </row>
    <row r="980" spans="1:23">
      <c r="A980" s="40"/>
      <c r="B980" s="40"/>
      <c r="C980" s="40"/>
      <c r="D980" s="41"/>
      <c r="E980" s="40"/>
      <c r="F980" s="40"/>
      <c r="G980" s="40"/>
      <c r="H980" s="40"/>
      <c r="I980" s="40"/>
      <c r="J980" s="40"/>
      <c r="K980" s="41"/>
      <c r="L980" s="40"/>
      <c r="M980" s="40"/>
      <c r="N980" s="40"/>
      <c r="O980" s="40"/>
      <c r="P980" s="40"/>
      <c r="Q980" s="40"/>
      <c r="R980" s="40"/>
      <c r="S980" s="40"/>
      <c r="T980" s="41"/>
      <c r="U980" s="40"/>
      <c r="V980" s="40"/>
      <c r="W980" s="71"/>
    </row>
    <row r="981" spans="1:23">
      <c r="A981" s="40"/>
      <c r="B981" s="40"/>
      <c r="C981" s="40"/>
      <c r="D981" s="41"/>
      <c r="E981" s="40"/>
      <c r="F981" s="40"/>
      <c r="G981" s="40"/>
      <c r="H981" s="40"/>
      <c r="I981" s="40"/>
      <c r="J981" s="40"/>
      <c r="K981" s="41"/>
      <c r="L981" s="40"/>
      <c r="M981" s="40"/>
      <c r="N981" s="40"/>
      <c r="O981" s="40"/>
      <c r="P981" s="40"/>
      <c r="Q981" s="40"/>
      <c r="R981" s="40"/>
      <c r="S981" s="40"/>
      <c r="T981" s="41"/>
      <c r="U981" s="40"/>
      <c r="V981" s="40"/>
      <c r="W981" s="71"/>
    </row>
    <row r="982" spans="1:23">
      <c r="A982" s="40"/>
      <c r="B982" s="40"/>
      <c r="C982" s="40"/>
      <c r="D982" s="41"/>
      <c r="E982" s="40"/>
      <c r="F982" s="40"/>
      <c r="G982" s="40"/>
      <c r="H982" s="40"/>
      <c r="I982" s="40"/>
      <c r="J982" s="40"/>
      <c r="K982" s="41"/>
      <c r="L982" s="40"/>
      <c r="M982" s="40"/>
      <c r="N982" s="40"/>
      <c r="O982" s="40"/>
      <c r="P982" s="40"/>
      <c r="Q982" s="40"/>
      <c r="R982" s="40"/>
      <c r="S982" s="40"/>
      <c r="T982" s="41"/>
      <c r="U982" s="40"/>
      <c r="V982" s="40"/>
      <c r="W982" s="71"/>
    </row>
    <row r="983" spans="1:23">
      <c r="A983" s="40"/>
      <c r="B983" s="40"/>
      <c r="C983" s="40"/>
      <c r="D983" s="41"/>
      <c r="E983" s="40"/>
      <c r="F983" s="40"/>
      <c r="G983" s="40"/>
      <c r="H983" s="40"/>
      <c r="I983" s="40"/>
      <c r="J983" s="40"/>
      <c r="K983" s="41"/>
      <c r="L983" s="40"/>
      <c r="M983" s="40"/>
      <c r="N983" s="40"/>
      <c r="O983" s="40"/>
      <c r="P983" s="40"/>
      <c r="Q983" s="40"/>
      <c r="R983" s="40"/>
      <c r="S983" s="40"/>
      <c r="T983" s="41"/>
      <c r="U983" s="40"/>
      <c r="V983" s="40"/>
      <c r="W983" s="71"/>
    </row>
    <row r="984" spans="1:23">
      <c r="A984" s="40"/>
      <c r="B984" s="40"/>
      <c r="C984" s="40"/>
      <c r="D984" s="41"/>
      <c r="E984" s="40"/>
      <c r="F984" s="40"/>
      <c r="G984" s="40"/>
      <c r="H984" s="40"/>
      <c r="I984" s="40"/>
      <c r="J984" s="40"/>
      <c r="K984" s="41"/>
      <c r="L984" s="40"/>
      <c r="M984" s="40"/>
      <c r="N984" s="40"/>
      <c r="O984" s="40"/>
      <c r="P984" s="40"/>
      <c r="Q984" s="40"/>
      <c r="R984" s="40"/>
      <c r="S984" s="40"/>
      <c r="T984" s="41"/>
      <c r="U984" s="40"/>
      <c r="V984" s="40"/>
      <c r="W984" s="71"/>
    </row>
    <row r="985" spans="1:23">
      <c r="A985" s="40"/>
      <c r="B985" s="40"/>
      <c r="C985" s="40"/>
      <c r="D985" s="41"/>
      <c r="E985" s="40"/>
      <c r="F985" s="40"/>
      <c r="G985" s="40"/>
      <c r="H985" s="40"/>
      <c r="I985" s="40"/>
      <c r="J985" s="40"/>
      <c r="K985" s="41"/>
      <c r="L985" s="40"/>
      <c r="M985" s="40"/>
      <c r="N985" s="40"/>
      <c r="O985" s="40"/>
      <c r="P985" s="40"/>
      <c r="Q985" s="40"/>
      <c r="R985" s="40"/>
      <c r="S985" s="40"/>
      <c r="T985" s="41"/>
      <c r="U985" s="40"/>
      <c r="V985" s="40"/>
      <c r="W985" s="71"/>
    </row>
    <row r="986" spans="1:23">
      <c r="A986" s="40"/>
      <c r="B986" s="40"/>
      <c r="C986" s="40"/>
      <c r="D986" s="41"/>
      <c r="E986" s="40"/>
      <c r="F986" s="40"/>
      <c r="G986" s="40"/>
      <c r="H986" s="40"/>
      <c r="I986" s="40"/>
      <c r="J986" s="40"/>
      <c r="K986" s="41"/>
      <c r="L986" s="40"/>
      <c r="M986" s="40"/>
      <c r="N986" s="40"/>
      <c r="O986" s="40"/>
      <c r="P986" s="40"/>
      <c r="Q986" s="40"/>
      <c r="R986" s="40"/>
      <c r="S986" s="40"/>
      <c r="T986" s="41"/>
      <c r="U986" s="40"/>
      <c r="V986" s="40"/>
      <c r="W986" s="71"/>
    </row>
    <row r="987" spans="1:23">
      <c r="A987" s="40"/>
      <c r="B987" s="40"/>
      <c r="C987" s="40"/>
      <c r="D987" s="41"/>
      <c r="E987" s="40"/>
      <c r="F987" s="40"/>
      <c r="G987" s="40"/>
      <c r="H987" s="40"/>
      <c r="I987" s="40"/>
      <c r="J987" s="40"/>
      <c r="K987" s="41"/>
      <c r="L987" s="40"/>
      <c r="M987" s="40"/>
      <c r="N987" s="40"/>
      <c r="O987" s="40"/>
      <c r="P987" s="40"/>
      <c r="Q987" s="40"/>
      <c r="R987" s="40"/>
      <c r="S987" s="40"/>
      <c r="T987" s="41"/>
      <c r="U987" s="40"/>
      <c r="V987" s="40"/>
      <c r="W987" s="71"/>
    </row>
    <row r="988" spans="1:23">
      <c r="A988" s="40"/>
      <c r="B988" s="40"/>
      <c r="C988" s="40"/>
      <c r="D988" s="41"/>
      <c r="E988" s="40"/>
      <c r="F988" s="40"/>
      <c r="G988" s="40"/>
      <c r="H988" s="40"/>
      <c r="I988" s="40"/>
      <c r="J988" s="40"/>
      <c r="K988" s="41"/>
      <c r="L988" s="40"/>
      <c r="M988" s="40"/>
      <c r="N988" s="40"/>
      <c r="O988" s="40"/>
      <c r="P988" s="40"/>
      <c r="Q988" s="40"/>
      <c r="R988" s="40"/>
      <c r="S988" s="40"/>
      <c r="T988" s="41"/>
      <c r="U988" s="40"/>
      <c r="V988" s="40"/>
      <c r="W988" s="71"/>
    </row>
    <row r="989" spans="1:23">
      <c r="A989" s="40"/>
      <c r="B989" s="40"/>
      <c r="C989" s="40"/>
      <c r="D989" s="41"/>
      <c r="E989" s="40"/>
      <c r="F989" s="40"/>
      <c r="G989" s="40"/>
      <c r="H989" s="40"/>
      <c r="I989" s="40"/>
      <c r="J989" s="40"/>
      <c r="K989" s="41"/>
      <c r="L989" s="40"/>
      <c r="M989" s="40"/>
      <c r="N989" s="40"/>
      <c r="O989" s="40"/>
      <c r="P989" s="40"/>
      <c r="Q989" s="40"/>
      <c r="R989" s="40"/>
      <c r="S989" s="40"/>
      <c r="T989" s="41"/>
      <c r="U989" s="40"/>
      <c r="V989" s="40"/>
      <c r="W989" s="71"/>
    </row>
    <row r="990" spans="1:23">
      <c r="A990" s="40"/>
      <c r="B990" s="40"/>
      <c r="C990" s="40"/>
      <c r="D990" s="41"/>
      <c r="E990" s="40"/>
      <c r="F990" s="40"/>
      <c r="G990" s="40"/>
      <c r="H990" s="40"/>
      <c r="I990" s="40"/>
      <c r="J990" s="40"/>
      <c r="K990" s="41"/>
      <c r="L990" s="40"/>
      <c r="M990" s="40"/>
      <c r="N990" s="40"/>
      <c r="O990" s="40"/>
      <c r="P990" s="40"/>
      <c r="Q990" s="40"/>
      <c r="R990" s="40"/>
      <c r="S990" s="40"/>
      <c r="T990" s="41"/>
      <c r="U990" s="40"/>
      <c r="V990" s="40"/>
      <c r="W990" s="71"/>
    </row>
    <row r="991" spans="1:23">
      <c r="A991" s="40"/>
      <c r="B991" s="40"/>
      <c r="C991" s="40"/>
      <c r="D991" s="41"/>
      <c r="E991" s="40"/>
      <c r="F991" s="40"/>
      <c r="G991" s="40"/>
      <c r="H991" s="40"/>
      <c r="I991" s="40"/>
      <c r="J991" s="40"/>
      <c r="K991" s="41"/>
      <c r="L991" s="40"/>
      <c r="M991" s="40"/>
      <c r="N991" s="40"/>
      <c r="O991" s="40"/>
      <c r="P991" s="40"/>
      <c r="Q991" s="40"/>
      <c r="R991" s="40"/>
      <c r="S991" s="40"/>
      <c r="T991" s="41"/>
      <c r="U991" s="40"/>
      <c r="V991" s="40"/>
      <c r="W991" s="71"/>
    </row>
    <row r="992" spans="1:23">
      <c r="A992" s="40"/>
      <c r="B992" s="40"/>
      <c r="C992" s="40"/>
      <c r="D992" s="41"/>
      <c r="E992" s="40"/>
      <c r="F992" s="40"/>
      <c r="G992" s="40"/>
      <c r="H992" s="40"/>
      <c r="I992" s="40"/>
      <c r="J992" s="40"/>
      <c r="K992" s="41"/>
      <c r="L992" s="40"/>
      <c r="M992" s="40"/>
      <c r="N992" s="40"/>
      <c r="O992" s="40"/>
      <c r="P992" s="40"/>
      <c r="Q992" s="40"/>
      <c r="R992" s="40"/>
      <c r="S992" s="40"/>
      <c r="T992" s="41"/>
      <c r="U992" s="40"/>
      <c r="V992" s="40"/>
      <c r="W992" s="71"/>
    </row>
    <row r="993" spans="1:23">
      <c r="A993" s="40"/>
      <c r="B993" s="40"/>
      <c r="C993" s="40"/>
      <c r="D993" s="41"/>
      <c r="E993" s="40"/>
      <c r="F993" s="40"/>
      <c r="G993" s="40"/>
      <c r="H993" s="40"/>
      <c r="I993" s="40"/>
      <c r="J993" s="40"/>
      <c r="K993" s="41"/>
      <c r="L993" s="40"/>
      <c r="M993" s="40"/>
      <c r="N993" s="40"/>
      <c r="O993" s="40"/>
      <c r="P993" s="40"/>
      <c r="Q993" s="40"/>
      <c r="R993" s="40"/>
      <c r="S993" s="40"/>
      <c r="T993" s="41"/>
      <c r="U993" s="40"/>
      <c r="V993" s="40"/>
      <c r="W993" s="71"/>
    </row>
    <row r="994" spans="1:23">
      <c r="A994" s="40"/>
      <c r="B994" s="40"/>
      <c r="C994" s="40"/>
      <c r="D994" s="41"/>
      <c r="E994" s="40"/>
      <c r="F994" s="40"/>
      <c r="G994" s="40"/>
      <c r="H994" s="40"/>
      <c r="I994" s="40"/>
      <c r="J994" s="40"/>
      <c r="K994" s="41"/>
      <c r="L994" s="40"/>
      <c r="M994" s="40"/>
      <c r="N994" s="40"/>
      <c r="O994" s="40"/>
      <c r="P994" s="40"/>
      <c r="Q994" s="40"/>
      <c r="R994" s="40"/>
      <c r="S994" s="40"/>
      <c r="T994" s="41"/>
      <c r="U994" s="40"/>
      <c r="V994" s="40"/>
      <c r="W994" s="71"/>
    </row>
    <row r="995" spans="1:23">
      <c r="A995" s="40"/>
      <c r="B995" s="40"/>
      <c r="C995" s="40"/>
      <c r="D995" s="41"/>
      <c r="E995" s="40"/>
      <c r="F995" s="40"/>
      <c r="G995" s="40"/>
      <c r="H995" s="40"/>
      <c r="I995" s="40"/>
      <c r="J995" s="40"/>
      <c r="K995" s="41"/>
      <c r="L995" s="40"/>
      <c r="M995" s="40"/>
      <c r="N995" s="40"/>
      <c r="O995" s="40"/>
      <c r="P995" s="40"/>
      <c r="Q995" s="40"/>
      <c r="R995" s="40"/>
      <c r="S995" s="40"/>
      <c r="T995" s="41"/>
      <c r="U995" s="40"/>
      <c r="V995" s="40"/>
      <c r="W995" s="71"/>
    </row>
    <row r="996" spans="1:23">
      <c r="A996" s="40"/>
      <c r="B996" s="40"/>
      <c r="C996" s="40"/>
      <c r="D996" s="41"/>
      <c r="E996" s="40"/>
      <c r="F996" s="40"/>
      <c r="G996" s="40"/>
      <c r="H996" s="40"/>
      <c r="I996" s="40"/>
      <c r="J996" s="40"/>
      <c r="K996" s="41"/>
      <c r="L996" s="40"/>
      <c r="M996" s="40"/>
      <c r="N996" s="40"/>
      <c r="O996" s="40"/>
      <c r="P996" s="40"/>
      <c r="Q996" s="40"/>
      <c r="R996" s="40"/>
      <c r="S996" s="40"/>
      <c r="T996" s="41"/>
      <c r="U996" s="40"/>
      <c r="V996" s="40"/>
      <c r="W996" s="71"/>
    </row>
    <row r="997" spans="1:23">
      <c r="A997" s="40"/>
      <c r="B997" s="40"/>
      <c r="C997" s="40"/>
      <c r="D997" s="41"/>
      <c r="E997" s="40"/>
      <c r="F997" s="40"/>
      <c r="G997" s="40"/>
      <c r="H997" s="40"/>
      <c r="I997" s="40"/>
      <c r="J997" s="40"/>
      <c r="K997" s="41"/>
      <c r="L997" s="40"/>
      <c r="M997" s="40"/>
      <c r="N997" s="40"/>
      <c r="O997" s="40"/>
      <c r="P997" s="40"/>
      <c r="Q997" s="40"/>
      <c r="R997" s="40"/>
      <c r="S997" s="40"/>
      <c r="T997" s="41"/>
      <c r="U997" s="40"/>
      <c r="V997" s="40"/>
      <c r="W997" s="71"/>
    </row>
    <row r="998" spans="1:23">
      <c r="A998" s="40"/>
      <c r="B998" s="40"/>
      <c r="C998" s="40"/>
      <c r="D998" s="41"/>
      <c r="E998" s="40"/>
      <c r="F998" s="40"/>
      <c r="G998" s="40"/>
      <c r="H998" s="40"/>
      <c r="I998" s="40"/>
      <c r="J998" s="40"/>
      <c r="K998" s="41"/>
      <c r="L998" s="40"/>
      <c r="M998" s="40"/>
      <c r="N998" s="40"/>
      <c r="O998" s="40"/>
      <c r="P998" s="40"/>
      <c r="Q998" s="40"/>
      <c r="R998" s="40"/>
      <c r="S998" s="40"/>
      <c r="T998" s="41"/>
      <c r="U998" s="40"/>
      <c r="V998" s="40"/>
      <c r="W998" s="71"/>
    </row>
    <row r="999" spans="1:23">
      <c r="A999" s="40"/>
      <c r="B999" s="40"/>
      <c r="C999" s="40"/>
      <c r="D999" s="41"/>
      <c r="E999" s="40"/>
      <c r="F999" s="40"/>
      <c r="G999" s="40"/>
      <c r="H999" s="40"/>
      <c r="I999" s="40"/>
      <c r="J999" s="40"/>
      <c r="K999" s="41"/>
      <c r="L999" s="40"/>
      <c r="M999" s="40"/>
      <c r="N999" s="40"/>
      <c r="O999" s="40"/>
      <c r="P999" s="40"/>
      <c r="Q999" s="40"/>
      <c r="R999" s="40"/>
      <c r="S999" s="40"/>
      <c r="T999" s="41"/>
      <c r="U999" s="40"/>
      <c r="V999" s="40"/>
      <c r="W999" s="71"/>
    </row>
    <row r="1000" spans="1:23">
      <c r="A1000" s="40"/>
      <c r="B1000" s="40"/>
      <c r="C1000" s="40"/>
      <c r="D1000" s="41"/>
      <c r="E1000" s="40"/>
      <c r="F1000" s="40"/>
      <c r="G1000" s="40"/>
      <c r="H1000" s="40"/>
      <c r="I1000" s="40"/>
      <c r="J1000" s="40"/>
      <c r="K1000" s="41"/>
      <c r="L1000" s="40"/>
      <c r="M1000" s="40"/>
      <c r="N1000" s="40"/>
      <c r="O1000" s="40"/>
      <c r="P1000" s="40"/>
      <c r="Q1000" s="40"/>
      <c r="R1000" s="40"/>
      <c r="S1000" s="40"/>
      <c r="T1000" s="41"/>
      <c r="U1000" s="40"/>
      <c r="V1000" s="40"/>
      <c r="W1000" s="71"/>
    </row>
    <row r="1001" spans="1:23">
      <c r="A1001" s="40"/>
      <c r="B1001" s="40"/>
      <c r="C1001" s="40"/>
      <c r="D1001" s="41"/>
      <c r="E1001" s="40"/>
      <c r="F1001" s="40"/>
      <c r="G1001" s="40"/>
      <c r="H1001" s="40"/>
      <c r="I1001" s="40"/>
      <c r="J1001" s="40"/>
      <c r="K1001" s="41"/>
      <c r="L1001" s="40"/>
      <c r="M1001" s="40"/>
      <c r="N1001" s="40"/>
      <c r="O1001" s="40"/>
      <c r="P1001" s="40"/>
      <c r="Q1001" s="40"/>
      <c r="R1001" s="40"/>
      <c r="S1001" s="40"/>
      <c r="T1001" s="41"/>
      <c r="U1001" s="40"/>
      <c r="V1001" s="40"/>
      <c r="W1001" s="71"/>
    </row>
    <row r="1002" spans="1:23">
      <c r="A1002" s="40"/>
      <c r="B1002" s="40"/>
      <c r="C1002" s="40"/>
      <c r="D1002" s="41"/>
      <c r="E1002" s="40"/>
      <c r="F1002" s="40"/>
      <c r="G1002" s="40"/>
      <c r="H1002" s="40"/>
      <c r="I1002" s="40"/>
      <c r="J1002" s="40"/>
      <c r="K1002" s="41"/>
      <c r="L1002" s="40"/>
      <c r="M1002" s="40"/>
      <c r="N1002" s="40"/>
      <c r="O1002" s="40"/>
      <c r="P1002" s="40"/>
      <c r="Q1002" s="40"/>
      <c r="R1002" s="40"/>
      <c r="S1002" s="40"/>
      <c r="T1002" s="41"/>
      <c r="U1002" s="40"/>
      <c r="V1002" s="40"/>
      <c r="W1002" s="71"/>
    </row>
    <row r="1003" spans="1:23">
      <c r="A1003" s="40"/>
      <c r="B1003" s="40"/>
      <c r="C1003" s="40"/>
      <c r="D1003" s="41"/>
      <c r="E1003" s="40"/>
      <c r="F1003" s="40"/>
      <c r="G1003" s="40"/>
      <c r="H1003" s="40"/>
      <c r="I1003" s="40"/>
      <c r="J1003" s="40"/>
      <c r="K1003" s="41"/>
      <c r="L1003" s="40"/>
      <c r="M1003" s="40"/>
      <c r="N1003" s="40"/>
      <c r="O1003" s="40"/>
      <c r="P1003" s="40"/>
      <c r="Q1003" s="40"/>
      <c r="R1003" s="40"/>
      <c r="S1003" s="40"/>
      <c r="T1003" s="41"/>
      <c r="U1003" s="40"/>
      <c r="V1003" s="40"/>
      <c r="W1003" s="71"/>
    </row>
    <row r="1004" spans="1:23">
      <c r="A1004" s="40"/>
      <c r="B1004" s="40"/>
      <c r="C1004" s="40"/>
      <c r="D1004" s="41"/>
      <c r="E1004" s="40"/>
      <c r="F1004" s="40"/>
      <c r="G1004" s="40"/>
      <c r="H1004" s="40"/>
      <c r="I1004" s="40"/>
      <c r="J1004" s="40"/>
      <c r="K1004" s="41"/>
      <c r="L1004" s="40"/>
      <c r="M1004" s="40"/>
      <c r="N1004" s="40"/>
      <c r="O1004" s="40"/>
      <c r="P1004" s="40"/>
      <c r="Q1004" s="40"/>
      <c r="R1004" s="40"/>
      <c r="S1004" s="40"/>
      <c r="T1004" s="41"/>
      <c r="U1004" s="40"/>
      <c r="V1004" s="40"/>
      <c r="W1004" s="71"/>
    </row>
    <row r="1005" spans="1:23">
      <c r="A1005" s="40"/>
      <c r="B1005" s="40"/>
      <c r="C1005" s="40"/>
      <c r="D1005" s="41"/>
      <c r="E1005" s="40"/>
      <c r="F1005" s="40"/>
      <c r="G1005" s="40"/>
      <c r="H1005" s="40"/>
      <c r="I1005" s="40"/>
      <c r="J1005" s="40"/>
      <c r="K1005" s="41"/>
      <c r="L1005" s="40"/>
      <c r="M1005" s="40"/>
      <c r="N1005" s="40"/>
      <c r="O1005" s="40"/>
      <c r="P1005" s="40"/>
      <c r="Q1005" s="40"/>
      <c r="R1005" s="40"/>
      <c r="S1005" s="40"/>
      <c r="T1005" s="41"/>
      <c r="U1005" s="40"/>
      <c r="V1005" s="40"/>
      <c r="W1005" s="71"/>
    </row>
    <row r="1006" spans="1:23">
      <c r="A1006" s="40"/>
      <c r="B1006" s="40"/>
      <c r="C1006" s="40"/>
      <c r="D1006" s="41"/>
      <c r="E1006" s="40"/>
      <c r="F1006" s="40"/>
      <c r="G1006" s="40"/>
      <c r="H1006" s="40"/>
      <c r="I1006" s="40"/>
      <c r="J1006" s="40"/>
      <c r="K1006" s="41"/>
      <c r="L1006" s="40"/>
      <c r="M1006" s="40"/>
      <c r="N1006" s="40"/>
      <c r="O1006" s="40"/>
      <c r="P1006" s="40"/>
      <c r="Q1006" s="40"/>
      <c r="R1006" s="40"/>
      <c r="S1006" s="40"/>
      <c r="T1006" s="41"/>
      <c r="U1006" s="40"/>
      <c r="V1006" s="40"/>
      <c r="W1006" s="71"/>
    </row>
    <row r="1007" spans="1:23">
      <c r="A1007" s="40"/>
      <c r="B1007" s="40"/>
      <c r="C1007" s="40"/>
      <c r="D1007" s="41"/>
      <c r="E1007" s="40"/>
      <c r="F1007" s="40"/>
      <c r="G1007" s="40"/>
      <c r="H1007" s="40"/>
      <c r="I1007" s="40"/>
      <c r="J1007" s="40"/>
      <c r="K1007" s="41"/>
      <c r="L1007" s="40"/>
      <c r="M1007" s="40"/>
      <c r="N1007" s="40"/>
      <c r="O1007" s="40"/>
      <c r="P1007" s="40"/>
      <c r="Q1007" s="40"/>
      <c r="R1007" s="40"/>
      <c r="S1007" s="40"/>
      <c r="T1007" s="41"/>
      <c r="U1007" s="40"/>
      <c r="V1007" s="40"/>
      <c r="W1007" s="71"/>
    </row>
    <row r="1008" spans="1:23">
      <c r="A1008" s="40"/>
      <c r="B1008" s="40"/>
      <c r="C1008" s="40"/>
      <c r="D1008" s="41"/>
      <c r="E1008" s="40"/>
      <c r="F1008" s="40"/>
      <c r="G1008" s="40"/>
      <c r="H1008" s="40"/>
      <c r="I1008" s="40"/>
      <c r="J1008" s="40"/>
      <c r="K1008" s="41"/>
      <c r="L1008" s="40"/>
      <c r="M1008" s="40"/>
      <c r="N1008" s="40"/>
      <c r="O1008" s="40"/>
      <c r="P1008" s="40"/>
      <c r="Q1008" s="40"/>
      <c r="R1008" s="40"/>
      <c r="S1008" s="40"/>
      <c r="T1008" s="41"/>
      <c r="U1008" s="40"/>
      <c r="V1008" s="40"/>
      <c r="W1008" s="71"/>
    </row>
    <row r="1009" spans="1:23">
      <c r="A1009" s="40"/>
      <c r="B1009" s="40"/>
      <c r="C1009" s="40"/>
      <c r="D1009" s="41"/>
      <c r="E1009" s="40"/>
      <c r="F1009" s="40"/>
      <c r="G1009" s="40"/>
      <c r="H1009" s="40"/>
      <c r="I1009" s="40"/>
      <c r="J1009" s="40"/>
      <c r="K1009" s="41"/>
      <c r="L1009" s="40"/>
      <c r="M1009" s="40"/>
      <c r="N1009" s="40"/>
      <c r="O1009" s="40"/>
      <c r="P1009" s="40"/>
      <c r="Q1009" s="40"/>
      <c r="R1009" s="40"/>
      <c r="S1009" s="40"/>
      <c r="T1009" s="41"/>
      <c r="U1009" s="40"/>
      <c r="V1009" s="40"/>
      <c r="W1009" s="71"/>
    </row>
    <row r="1010" spans="1:23">
      <c r="A1010" s="40"/>
      <c r="B1010" s="40"/>
      <c r="C1010" s="40"/>
      <c r="D1010" s="41"/>
      <c r="E1010" s="40"/>
      <c r="F1010" s="40"/>
      <c r="G1010" s="40"/>
      <c r="H1010" s="40"/>
      <c r="I1010" s="40"/>
      <c r="J1010" s="40"/>
      <c r="K1010" s="41"/>
      <c r="L1010" s="40"/>
      <c r="M1010" s="40"/>
      <c r="N1010" s="40"/>
      <c r="O1010" s="40"/>
      <c r="P1010" s="40"/>
      <c r="Q1010" s="40"/>
      <c r="R1010" s="40"/>
      <c r="S1010" s="40"/>
      <c r="T1010" s="41"/>
      <c r="U1010" s="40"/>
      <c r="V1010" s="40"/>
      <c r="W1010" s="71"/>
    </row>
    <row r="1011" spans="1:23">
      <c r="A1011" s="40"/>
      <c r="B1011" s="40"/>
      <c r="C1011" s="40"/>
      <c r="D1011" s="41"/>
      <c r="E1011" s="40"/>
      <c r="F1011" s="40"/>
      <c r="G1011" s="40"/>
      <c r="H1011" s="40"/>
      <c r="I1011" s="40"/>
      <c r="J1011" s="40"/>
      <c r="K1011" s="41"/>
      <c r="L1011" s="40"/>
      <c r="M1011" s="40"/>
      <c r="N1011" s="40"/>
      <c r="O1011" s="40"/>
      <c r="P1011" s="40"/>
      <c r="Q1011" s="40"/>
      <c r="R1011" s="40"/>
      <c r="S1011" s="40"/>
      <c r="T1011" s="41"/>
      <c r="U1011" s="40"/>
      <c r="V1011" s="40"/>
      <c r="W1011" s="71"/>
    </row>
    <row r="1012" spans="1:23">
      <c r="A1012" s="40"/>
      <c r="B1012" s="40"/>
      <c r="C1012" s="40"/>
      <c r="D1012" s="41"/>
      <c r="E1012" s="40"/>
      <c r="F1012" s="40"/>
      <c r="G1012" s="40"/>
      <c r="H1012" s="40"/>
      <c r="I1012" s="40"/>
      <c r="J1012" s="40"/>
      <c r="K1012" s="41"/>
      <c r="L1012" s="40"/>
      <c r="M1012" s="40"/>
      <c r="N1012" s="40"/>
      <c r="O1012" s="40"/>
      <c r="P1012" s="40"/>
      <c r="Q1012" s="40"/>
      <c r="R1012" s="40"/>
      <c r="S1012" s="40"/>
      <c r="T1012" s="41"/>
      <c r="U1012" s="40"/>
      <c r="V1012" s="40"/>
      <c r="W1012" s="71"/>
    </row>
    <row r="1013" spans="1:23">
      <c r="A1013" s="40"/>
      <c r="B1013" s="40"/>
      <c r="C1013" s="40"/>
      <c r="D1013" s="41"/>
      <c r="E1013" s="40"/>
      <c r="F1013" s="40"/>
      <c r="G1013" s="40"/>
      <c r="H1013" s="40"/>
      <c r="I1013" s="40"/>
      <c r="J1013" s="40"/>
      <c r="K1013" s="41"/>
      <c r="L1013" s="40"/>
      <c r="M1013" s="40"/>
      <c r="N1013" s="40"/>
      <c r="O1013" s="40"/>
      <c r="P1013" s="40"/>
      <c r="Q1013" s="40"/>
      <c r="R1013" s="40"/>
      <c r="S1013" s="40"/>
      <c r="T1013" s="41"/>
      <c r="U1013" s="40"/>
      <c r="V1013" s="40"/>
      <c r="W1013" s="71"/>
    </row>
    <row r="1014" spans="1:23">
      <c r="A1014" s="40"/>
      <c r="B1014" s="40"/>
      <c r="C1014" s="40"/>
      <c r="D1014" s="41"/>
      <c r="E1014" s="40"/>
      <c r="F1014" s="40"/>
      <c r="G1014" s="40"/>
      <c r="H1014" s="40"/>
      <c r="I1014" s="40"/>
      <c r="J1014" s="40"/>
      <c r="K1014" s="41"/>
      <c r="L1014" s="40"/>
      <c r="M1014" s="40"/>
      <c r="N1014" s="40"/>
      <c r="O1014" s="40"/>
      <c r="P1014" s="40"/>
      <c r="Q1014" s="40"/>
      <c r="R1014" s="40"/>
      <c r="S1014" s="40"/>
      <c r="T1014" s="41"/>
      <c r="U1014" s="40"/>
      <c r="V1014" s="40"/>
      <c r="W1014" s="71"/>
    </row>
    <row r="1015" spans="1:23">
      <c r="A1015" s="40"/>
      <c r="B1015" s="40"/>
      <c r="C1015" s="40"/>
      <c r="D1015" s="41"/>
      <c r="E1015" s="40"/>
      <c r="F1015" s="40"/>
      <c r="G1015" s="40"/>
      <c r="H1015" s="40"/>
      <c r="I1015" s="40"/>
      <c r="J1015" s="40"/>
      <c r="K1015" s="41"/>
      <c r="L1015" s="40"/>
      <c r="M1015" s="40"/>
      <c r="N1015" s="40"/>
      <c r="O1015" s="40"/>
      <c r="P1015" s="40"/>
      <c r="Q1015" s="40"/>
      <c r="R1015" s="40"/>
      <c r="S1015" s="40"/>
      <c r="T1015" s="41"/>
      <c r="U1015" s="40"/>
      <c r="V1015" s="40"/>
      <c r="W1015" s="71"/>
    </row>
    <row r="1016" spans="1:23">
      <c r="A1016" s="40"/>
      <c r="B1016" s="40"/>
      <c r="C1016" s="40"/>
      <c r="D1016" s="41"/>
      <c r="E1016" s="40"/>
      <c r="F1016" s="40"/>
      <c r="G1016" s="40"/>
      <c r="H1016" s="40"/>
      <c r="I1016" s="40"/>
      <c r="J1016" s="40"/>
      <c r="K1016" s="41"/>
      <c r="L1016" s="40"/>
      <c r="M1016" s="40"/>
      <c r="N1016" s="40"/>
      <c r="O1016" s="40"/>
      <c r="P1016" s="40"/>
      <c r="Q1016" s="40"/>
      <c r="R1016" s="40"/>
      <c r="S1016" s="40"/>
      <c r="T1016" s="41"/>
      <c r="U1016" s="40"/>
      <c r="V1016" s="40"/>
      <c r="W1016" s="71"/>
    </row>
    <row r="1017" spans="1:23">
      <c r="A1017" s="40"/>
      <c r="B1017" s="40"/>
      <c r="C1017" s="40"/>
      <c r="D1017" s="41"/>
      <c r="E1017" s="40"/>
      <c r="F1017" s="40"/>
      <c r="G1017" s="40"/>
      <c r="H1017" s="40"/>
      <c r="I1017" s="40"/>
      <c r="J1017" s="40"/>
      <c r="K1017" s="41"/>
      <c r="L1017" s="40"/>
      <c r="M1017" s="40"/>
      <c r="N1017" s="40"/>
      <c r="O1017" s="40"/>
      <c r="P1017" s="40"/>
      <c r="Q1017" s="40"/>
      <c r="R1017" s="40"/>
      <c r="S1017" s="40"/>
      <c r="T1017" s="41"/>
      <c r="U1017" s="40"/>
      <c r="V1017" s="40"/>
      <c r="W1017" s="71"/>
    </row>
    <row r="1018" spans="1:23">
      <c r="A1018" s="40"/>
      <c r="B1018" s="40"/>
      <c r="C1018" s="40"/>
      <c r="D1018" s="41"/>
      <c r="E1018" s="40"/>
      <c r="F1018" s="40"/>
      <c r="G1018" s="40"/>
      <c r="H1018" s="40"/>
      <c r="I1018" s="40"/>
      <c r="J1018" s="40"/>
      <c r="K1018" s="41"/>
      <c r="L1018" s="40"/>
      <c r="M1018" s="40"/>
      <c r="N1018" s="40"/>
      <c r="O1018" s="40"/>
      <c r="P1018" s="40"/>
      <c r="Q1018" s="40"/>
      <c r="R1018" s="40"/>
      <c r="S1018" s="40"/>
      <c r="T1018" s="41"/>
      <c r="U1018" s="40"/>
      <c r="V1018" s="40"/>
      <c r="W1018" s="71"/>
    </row>
    <row r="1019" spans="1:23">
      <c r="A1019" s="40"/>
      <c r="B1019" s="40"/>
      <c r="C1019" s="40"/>
      <c r="D1019" s="41"/>
      <c r="E1019" s="40"/>
      <c r="F1019" s="40"/>
      <c r="G1019" s="40"/>
      <c r="H1019" s="40"/>
      <c r="I1019" s="40"/>
      <c r="J1019" s="40"/>
      <c r="K1019" s="41"/>
      <c r="L1019" s="40"/>
      <c r="M1019" s="40"/>
      <c r="N1019" s="40"/>
      <c r="O1019" s="40"/>
      <c r="P1019" s="40"/>
      <c r="Q1019" s="40"/>
      <c r="R1019" s="40"/>
      <c r="S1019" s="40"/>
      <c r="T1019" s="41"/>
      <c r="U1019" s="40"/>
      <c r="V1019" s="40"/>
      <c r="W1019" s="71"/>
    </row>
    <row r="1020" spans="1:23">
      <c r="A1020" s="40"/>
      <c r="B1020" s="40"/>
      <c r="C1020" s="40"/>
      <c r="D1020" s="41"/>
      <c r="E1020" s="40"/>
      <c r="F1020" s="40"/>
      <c r="G1020" s="40"/>
      <c r="H1020" s="40"/>
      <c r="I1020" s="40"/>
      <c r="J1020" s="40"/>
      <c r="K1020" s="41"/>
      <c r="L1020" s="40"/>
      <c r="M1020" s="40"/>
      <c r="N1020" s="40"/>
      <c r="O1020" s="40"/>
      <c r="P1020" s="40"/>
      <c r="Q1020" s="40"/>
      <c r="R1020" s="40"/>
      <c r="S1020" s="40"/>
      <c r="T1020" s="41"/>
      <c r="U1020" s="40"/>
      <c r="V1020" s="40"/>
      <c r="W1020" s="71"/>
    </row>
    <row r="1021" spans="1:23">
      <c r="A1021" s="40"/>
      <c r="B1021" s="40"/>
      <c r="C1021" s="40"/>
      <c r="D1021" s="41"/>
      <c r="E1021" s="40"/>
      <c r="F1021" s="40"/>
      <c r="G1021" s="40"/>
      <c r="H1021" s="40"/>
      <c r="I1021" s="40"/>
      <c r="J1021" s="40"/>
      <c r="K1021" s="41"/>
      <c r="L1021" s="40"/>
      <c r="M1021" s="40"/>
      <c r="N1021" s="40"/>
      <c r="O1021" s="40"/>
      <c r="P1021" s="40"/>
      <c r="Q1021" s="40"/>
      <c r="R1021" s="40"/>
      <c r="S1021" s="40"/>
      <c r="T1021" s="41"/>
      <c r="U1021" s="40"/>
      <c r="V1021" s="40"/>
      <c r="W1021" s="71"/>
    </row>
    <row r="1022" spans="1:23">
      <c r="A1022" s="40"/>
      <c r="B1022" s="40"/>
      <c r="C1022" s="40"/>
      <c r="D1022" s="41"/>
      <c r="E1022" s="40"/>
      <c r="F1022" s="40"/>
      <c r="G1022" s="40"/>
      <c r="H1022" s="40"/>
      <c r="I1022" s="40"/>
      <c r="J1022" s="40"/>
      <c r="K1022" s="41"/>
      <c r="L1022" s="40"/>
      <c r="M1022" s="40"/>
      <c r="N1022" s="40"/>
      <c r="O1022" s="40"/>
      <c r="P1022" s="40"/>
      <c r="Q1022" s="40"/>
      <c r="R1022" s="40"/>
      <c r="S1022" s="40"/>
      <c r="T1022" s="41"/>
      <c r="U1022" s="40"/>
      <c r="V1022" s="40"/>
      <c r="W1022" s="71"/>
    </row>
    <row r="1023" spans="1:23">
      <c r="A1023" s="40"/>
      <c r="B1023" s="40"/>
      <c r="C1023" s="40"/>
      <c r="D1023" s="41"/>
      <c r="E1023" s="40"/>
      <c r="F1023" s="40"/>
      <c r="G1023" s="40"/>
      <c r="H1023" s="40"/>
      <c r="I1023" s="40"/>
      <c r="J1023" s="40"/>
      <c r="K1023" s="41"/>
      <c r="L1023" s="40"/>
      <c r="M1023" s="40"/>
      <c r="N1023" s="40"/>
      <c r="O1023" s="40"/>
      <c r="P1023" s="40"/>
      <c r="Q1023" s="40"/>
      <c r="R1023" s="40"/>
      <c r="S1023" s="40"/>
      <c r="T1023" s="41"/>
      <c r="U1023" s="40"/>
      <c r="V1023" s="40"/>
      <c r="W1023" s="71"/>
    </row>
    <row r="1024" spans="1:23">
      <c r="A1024" s="40"/>
      <c r="B1024" s="40"/>
      <c r="C1024" s="40"/>
      <c r="D1024" s="41"/>
      <c r="E1024" s="40"/>
      <c r="F1024" s="40"/>
      <c r="G1024" s="40"/>
      <c r="H1024" s="40"/>
      <c r="I1024" s="40"/>
      <c r="J1024" s="40"/>
      <c r="K1024" s="41"/>
      <c r="L1024" s="40"/>
      <c r="M1024" s="40"/>
      <c r="N1024" s="40"/>
      <c r="O1024" s="40"/>
      <c r="P1024" s="40"/>
      <c r="Q1024" s="40"/>
      <c r="R1024" s="40"/>
      <c r="S1024" s="40"/>
      <c r="T1024" s="41"/>
      <c r="U1024" s="40"/>
      <c r="V1024" s="40"/>
      <c r="W1024" s="71"/>
    </row>
    <row r="1025" spans="1:23">
      <c r="A1025" s="40"/>
      <c r="B1025" s="40"/>
      <c r="C1025" s="40"/>
      <c r="D1025" s="41"/>
      <c r="E1025" s="40"/>
      <c r="F1025" s="40"/>
      <c r="G1025" s="40"/>
      <c r="H1025" s="40"/>
      <c r="I1025" s="40"/>
      <c r="J1025" s="40"/>
      <c r="K1025" s="41"/>
      <c r="L1025" s="40"/>
      <c r="M1025" s="40"/>
      <c r="N1025" s="40"/>
      <c r="O1025" s="40"/>
      <c r="P1025" s="40"/>
      <c r="Q1025" s="40"/>
      <c r="R1025" s="40"/>
      <c r="S1025" s="40"/>
      <c r="T1025" s="41"/>
      <c r="U1025" s="40"/>
      <c r="V1025" s="40"/>
      <c r="W1025" s="71"/>
    </row>
    <row r="1026" spans="1:23">
      <c r="A1026" s="40"/>
      <c r="B1026" s="40"/>
      <c r="C1026" s="40"/>
      <c r="D1026" s="41"/>
      <c r="E1026" s="40"/>
      <c r="F1026" s="40"/>
      <c r="G1026" s="40"/>
      <c r="H1026" s="40"/>
      <c r="I1026" s="40"/>
      <c r="J1026" s="40"/>
      <c r="K1026" s="41"/>
      <c r="L1026" s="40"/>
      <c r="M1026" s="40"/>
      <c r="N1026" s="40"/>
      <c r="O1026" s="40"/>
      <c r="P1026" s="40"/>
      <c r="Q1026" s="40"/>
      <c r="R1026" s="40"/>
      <c r="S1026" s="40"/>
      <c r="T1026" s="41"/>
      <c r="U1026" s="40"/>
      <c r="V1026" s="40"/>
      <c r="W1026" s="71"/>
    </row>
    <row r="1027" spans="1:23">
      <c r="A1027" s="40"/>
      <c r="B1027" s="40"/>
      <c r="C1027" s="40"/>
      <c r="D1027" s="41"/>
      <c r="E1027" s="40"/>
      <c r="F1027" s="40"/>
      <c r="G1027" s="40"/>
      <c r="H1027" s="40"/>
      <c r="I1027" s="40"/>
      <c r="J1027" s="40"/>
      <c r="K1027" s="41"/>
      <c r="L1027" s="40"/>
      <c r="M1027" s="40"/>
      <c r="N1027" s="40"/>
      <c r="O1027" s="40"/>
      <c r="P1027" s="40"/>
      <c r="Q1027" s="40"/>
      <c r="R1027" s="40"/>
      <c r="S1027" s="40"/>
      <c r="T1027" s="41"/>
      <c r="U1027" s="40"/>
      <c r="V1027" s="40"/>
      <c r="W1027" s="71"/>
    </row>
    <row r="1028" spans="1:23">
      <c r="A1028" s="40"/>
      <c r="B1028" s="40"/>
      <c r="C1028" s="40"/>
      <c r="D1028" s="41"/>
      <c r="E1028" s="40"/>
      <c r="F1028" s="40"/>
      <c r="G1028" s="40"/>
      <c r="H1028" s="40"/>
      <c r="I1028" s="40"/>
      <c r="J1028" s="40"/>
      <c r="K1028" s="41"/>
      <c r="L1028" s="40"/>
      <c r="M1028" s="40"/>
      <c r="N1028" s="40"/>
      <c r="O1028" s="40"/>
      <c r="P1028" s="40"/>
      <c r="Q1028" s="40"/>
      <c r="R1028" s="40"/>
      <c r="S1028" s="40"/>
      <c r="T1028" s="41"/>
      <c r="U1028" s="40"/>
      <c r="V1028" s="40"/>
      <c r="W1028" s="71"/>
    </row>
    <row r="1029" spans="1:23">
      <c r="A1029" s="40"/>
      <c r="B1029" s="40"/>
      <c r="C1029" s="40"/>
      <c r="D1029" s="41"/>
      <c r="E1029" s="40"/>
      <c r="F1029" s="40"/>
      <c r="G1029" s="40"/>
      <c r="H1029" s="40"/>
      <c r="I1029" s="40"/>
      <c r="J1029" s="40"/>
      <c r="K1029" s="41"/>
      <c r="L1029" s="40"/>
      <c r="M1029" s="40"/>
      <c r="N1029" s="40"/>
      <c r="O1029" s="40"/>
      <c r="P1029" s="40"/>
      <c r="Q1029" s="40"/>
      <c r="R1029" s="40"/>
      <c r="S1029" s="40"/>
      <c r="T1029" s="41"/>
      <c r="U1029" s="40"/>
      <c r="V1029" s="40"/>
      <c r="W1029" s="71"/>
    </row>
    <row r="1030" spans="1:23">
      <c r="A1030" s="40"/>
      <c r="B1030" s="40"/>
      <c r="C1030" s="40"/>
      <c r="D1030" s="41"/>
      <c r="E1030" s="40"/>
      <c r="F1030" s="40"/>
      <c r="G1030" s="40"/>
      <c r="H1030" s="40"/>
      <c r="I1030" s="40"/>
      <c r="J1030" s="40"/>
      <c r="K1030" s="41"/>
      <c r="L1030" s="40"/>
      <c r="M1030" s="40"/>
      <c r="N1030" s="40"/>
      <c r="O1030" s="40"/>
      <c r="P1030" s="40"/>
      <c r="Q1030" s="40"/>
      <c r="R1030" s="40"/>
      <c r="S1030" s="40"/>
      <c r="T1030" s="41"/>
      <c r="U1030" s="40"/>
      <c r="V1030" s="40"/>
      <c r="W1030" s="71"/>
    </row>
    <row r="1031" spans="1:23">
      <c r="A1031" s="40"/>
      <c r="B1031" s="40"/>
      <c r="C1031" s="40"/>
      <c r="D1031" s="41"/>
      <c r="E1031" s="40"/>
      <c r="F1031" s="40"/>
      <c r="G1031" s="40"/>
      <c r="H1031" s="40"/>
      <c r="I1031" s="40"/>
      <c r="J1031" s="40"/>
      <c r="K1031" s="41"/>
      <c r="L1031" s="40"/>
      <c r="M1031" s="40"/>
      <c r="N1031" s="40"/>
      <c r="O1031" s="40"/>
      <c r="P1031" s="40"/>
      <c r="Q1031" s="40"/>
      <c r="R1031" s="40"/>
      <c r="S1031" s="40"/>
      <c r="T1031" s="41"/>
      <c r="U1031" s="40"/>
      <c r="V1031" s="40"/>
      <c r="W1031" s="71"/>
    </row>
    <row r="1032" spans="1:23">
      <c r="A1032" s="40"/>
      <c r="B1032" s="40"/>
      <c r="C1032" s="40"/>
      <c r="D1032" s="41"/>
      <c r="E1032" s="40"/>
      <c r="F1032" s="40"/>
      <c r="G1032" s="40"/>
      <c r="H1032" s="40"/>
      <c r="I1032" s="40"/>
      <c r="J1032" s="40"/>
      <c r="K1032" s="41"/>
      <c r="L1032" s="40"/>
      <c r="M1032" s="40"/>
      <c r="N1032" s="40"/>
      <c r="O1032" s="40"/>
      <c r="P1032" s="40"/>
      <c r="Q1032" s="40"/>
      <c r="R1032" s="40"/>
      <c r="S1032" s="40"/>
      <c r="T1032" s="41"/>
      <c r="U1032" s="40"/>
      <c r="V1032" s="40"/>
      <c r="W1032" s="71"/>
    </row>
    <row r="1033" spans="1:23">
      <c r="A1033" s="40"/>
      <c r="B1033" s="40"/>
      <c r="C1033" s="40"/>
      <c r="D1033" s="41"/>
      <c r="E1033" s="40"/>
      <c r="F1033" s="40"/>
      <c r="G1033" s="40"/>
      <c r="H1033" s="40"/>
      <c r="I1033" s="40"/>
      <c r="J1033" s="40"/>
      <c r="K1033" s="41"/>
      <c r="L1033" s="40"/>
      <c r="M1033" s="40"/>
      <c r="N1033" s="40"/>
      <c r="O1033" s="40"/>
      <c r="P1033" s="40"/>
      <c r="Q1033" s="40"/>
      <c r="R1033" s="40"/>
      <c r="S1033" s="40"/>
      <c r="T1033" s="41"/>
      <c r="U1033" s="40"/>
      <c r="V1033" s="40"/>
      <c r="W1033" s="71"/>
    </row>
    <row r="1034" spans="1:23">
      <c r="A1034" s="40"/>
      <c r="B1034" s="40"/>
      <c r="C1034" s="40"/>
      <c r="D1034" s="41"/>
      <c r="E1034" s="40"/>
      <c r="F1034" s="40"/>
      <c r="G1034" s="40"/>
      <c r="H1034" s="40"/>
      <c r="I1034" s="40"/>
      <c r="J1034" s="40"/>
      <c r="K1034" s="41"/>
      <c r="L1034" s="40"/>
      <c r="M1034" s="40"/>
      <c r="N1034" s="40"/>
      <c r="O1034" s="40"/>
      <c r="P1034" s="40"/>
      <c r="Q1034" s="40"/>
      <c r="R1034" s="40"/>
      <c r="S1034" s="40"/>
      <c r="T1034" s="41"/>
      <c r="U1034" s="40"/>
      <c r="V1034" s="40"/>
      <c r="W1034" s="71"/>
    </row>
    <row r="1035" spans="1:23">
      <c r="A1035" s="40"/>
      <c r="B1035" s="40"/>
      <c r="C1035" s="40"/>
      <c r="D1035" s="41"/>
      <c r="E1035" s="40"/>
      <c r="F1035" s="40"/>
      <c r="G1035" s="40"/>
      <c r="H1035" s="40"/>
      <c r="I1035" s="40"/>
      <c r="J1035" s="40"/>
      <c r="K1035" s="41"/>
      <c r="L1035" s="40"/>
      <c r="M1035" s="40"/>
      <c r="N1035" s="40"/>
      <c r="O1035" s="40"/>
      <c r="P1035" s="40"/>
      <c r="Q1035" s="40"/>
      <c r="R1035" s="40"/>
      <c r="S1035" s="40"/>
      <c r="T1035" s="41"/>
      <c r="U1035" s="40"/>
      <c r="V1035" s="40"/>
      <c r="W1035" s="71"/>
    </row>
    <row r="1036" spans="1:23">
      <c r="A1036" s="40"/>
      <c r="B1036" s="40"/>
      <c r="C1036" s="40"/>
      <c r="D1036" s="41"/>
      <c r="E1036" s="40"/>
      <c r="F1036" s="40"/>
      <c r="G1036" s="40"/>
      <c r="H1036" s="40"/>
      <c r="I1036" s="40"/>
      <c r="J1036" s="40"/>
      <c r="K1036" s="41"/>
      <c r="L1036" s="40"/>
      <c r="M1036" s="40"/>
      <c r="N1036" s="40"/>
      <c r="O1036" s="40"/>
      <c r="P1036" s="40"/>
      <c r="Q1036" s="40"/>
      <c r="R1036" s="40"/>
      <c r="S1036" s="40"/>
      <c r="T1036" s="41"/>
      <c r="U1036" s="40"/>
      <c r="V1036" s="40"/>
      <c r="W1036" s="71"/>
    </row>
    <row r="1037" spans="1:23">
      <c r="A1037" s="40"/>
      <c r="B1037" s="40"/>
      <c r="C1037" s="40"/>
      <c r="D1037" s="41"/>
      <c r="E1037" s="40"/>
      <c r="F1037" s="40"/>
      <c r="G1037" s="40"/>
      <c r="H1037" s="40"/>
      <c r="I1037" s="40"/>
      <c r="J1037" s="40"/>
      <c r="K1037" s="41"/>
      <c r="L1037" s="40"/>
      <c r="M1037" s="40"/>
      <c r="N1037" s="40"/>
      <c r="O1037" s="40"/>
      <c r="P1037" s="40"/>
      <c r="Q1037" s="40"/>
      <c r="R1037" s="40"/>
      <c r="S1037" s="40"/>
      <c r="T1037" s="41"/>
      <c r="U1037" s="40"/>
      <c r="V1037" s="40"/>
      <c r="W1037" s="71"/>
    </row>
    <row r="1038" spans="1:23">
      <c r="A1038" s="40"/>
      <c r="B1038" s="40"/>
      <c r="C1038" s="40"/>
      <c r="D1038" s="41"/>
      <c r="E1038" s="40"/>
      <c r="F1038" s="40"/>
      <c r="G1038" s="40"/>
      <c r="H1038" s="40"/>
      <c r="I1038" s="40"/>
      <c r="J1038" s="40"/>
      <c r="K1038" s="41"/>
      <c r="L1038" s="40"/>
      <c r="M1038" s="40"/>
      <c r="N1038" s="40"/>
      <c r="O1038" s="40"/>
      <c r="P1038" s="40"/>
      <c r="Q1038" s="40"/>
      <c r="R1038" s="40"/>
      <c r="S1038" s="40"/>
      <c r="T1038" s="41"/>
      <c r="U1038" s="40"/>
      <c r="V1038" s="40"/>
      <c r="W1038" s="71"/>
    </row>
    <row r="1039" spans="1:23">
      <c r="A1039" s="40"/>
      <c r="B1039" s="40"/>
      <c r="C1039" s="40"/>
      <c r="D1039" s="41"/>
      <c r="E1039" s="40"/>
      <c r="F1039" s="40"/>
      <c r="G1039" s="40"/>
      <c r="H1039" s="40"/>
      <c r="I1039" s="40"/>
      <c r="J1039" s="40"/>
      <c r="K1039" s="41"/>
      <c r="L1039" s="40"/>
      <c r="M1039" s="40"/>
      <c r="N1039" s="40"/>
      <c r="O1039" s="40"/>
      <c r="P1039" s="40"/>
      <c r="Q1039" s="40"/>
      <c r="R1039" s="40"/>
      <c r="S1039" s="40"/>
      <c r="T1039" s="41"/>
      <c r="U1039" s="40"/>
      <c r="V1039" s="40"/>
      <c r="W1039" s="71"/>
    </row>
    <row r="1040" spans="1:23">
      <c r="A1040" s="40"/>
      <c r="B1040" s="40"/>
      <c r="C1040" s="40"/>
      <c r="D1040" s="41"/>
      <c r="E1040" s="40"/>
      <c r="F1040" s="40"/>
      <c r="G1040" s="40"/>
      <c r="H1040" s="40"/>
      <c r="I1040" s="40"/>
      <c r="J1040" s="40"/>
      <c r="K1040" s="41"/>
      <c r="L1040" s="40"/>
      <c r="M1040" s="40"/>
      <c r="N1040" s="40"/>
      <c r="O1040" s="40"/>
      <c r="P1040" s="40"/>
      <c r="Q1040" s="40"/>
      <c r="R1040" s="40"/>
      <c r="S1040" s="40"/>
      <c r="T1040" s="41"/>
      <c r="U1040" s="40"/>
      <c r="V1040" s="40"/>
      <c r="W1040" s="71"/>
    </row>
    <row r="1041" spans="1:23">
      <c r="A1041" s="40"/>
      <c r="B1041" s="40"/>
      <c r="C1041" s="40"/>
      <c r="D1041" s="41"/>
      <c r="E1041" s="40"/>
      <c r="F1041" s="40"/>
      <c r="G1041" s="40"/>
      <c r="H1041" s="40"/>
      <c r="I1041" s="40"/>
      <c r="J1041" s="40"/>
      <c r="K1041" s="41"/>
      <c r="L1041" s="40"/>
      <c r="M1041" s="40"/>
      <c r="N1041" s="40"/>
      <c r="O1041" s="40"/>
      <c r="P1041" s="40"/>
      <c r="Q1041" s="40"/>
      <c r="R1041" s="40"/>
      <c r="S1041" s="40"/>
      <c r="T1041" s="41"/>
      <c r="U1041" s="40"/>
      <c r="V1041" s="40"/>
      <c r="W1041" s="71"/>
    </row>
    <row r="1042" spans="1:23">
      <c r="A1042" s="40"/>
      <c r="B1042" s="40"/>
      <c r="C1042" s="40"/>
      <c r="D1042" s="41"/>
      <c r="E1042" s="40"/>
      <c r="F1042" s="40"/>
      <c r="G1042" s="40"/>
      <c r="H1042" s="40"/>
      <c r="I1042" s="40"/>
      <c r="J1042" s="40"/>
      <c r="K1042" s="41"/>
      <c r="L1042" s="40"/>
      <c r="M1042" s="40"/>
      <c r="N1042" s="40"/>
      <c r="O1042" s="40"/>
      <c r="P1042" s="40"/>
      <c r="Q1042" s="40"/>
      <c r="R1042" s="40"/>
      <c r="S1042" s="40"/>
      <c r="T1042" s="41"/>
      <c r="U1042" s="40"/>
      <c r="V1042" s="40"/>
      <c r="W1042" s="71"/>
    </row>
    <row r="1043" spans="1:23">
      <c r="A1043" s="40"/>
      <c r="B1043" s="40"/>
      <c r="C1043" s="40"/>
      <c r="D1043" s="41"/>
      <c r="E1043" s="40"/>
      <c r="F1043" s="40"/>
      <c r="G1043" s="40"/>
      <c r="H1043" s="40"/>
      <c r="I1043" s="40"/>
      <c r="J1043" s="40"/>
      <c r="K1043" s="41"/>
      <c r="L1043" s="40"/>
      <c r="M1043" s="40"/>
      <c r="N1043" s="40"/>
      <c r="O1043" s="40"/>
      <c r="P1043" s="40"/>
      <c r="Q1043" s="40"/>
      <c r="R1043" s="40"/>
      <c r="S1043" s="40"/>
      <c r="T1043" s="41"/>
      <c r="U1043" s="40"/>
      <c r="V1043" s="40"/>
      <c r="W1043" s="71"/>
    </row>
    <row r="1044" spans="1:23">
      <c r="A1044" s="40"/>
      <c r="B1044" s="40"/>
      <c r="C1044" s="40"/>
      <c r="D1044" s="41"/>
      <c r="E1044" s="40"/>
      <c r="F1044" s="40"/>
      <c r="G1044" s="40"/>
      <c r="H1044" s="40"/>
      <c r="I1044" s="40"/>
      <c r="J1044" s="40"/>
      <c r="K1044" s="41"/>
      <c r="L1044" s="40"/>
      <c r="M1044" s="40"/>
      <c r="N1044" s="40"/>
      <c r="O1044" s="40"/>
      <c r="P1044" s="40"/>
      <c r="Q1044" s="40"/>
      <c r="R1044" s="40"/>
      <c r="S1044" s="40"/>
      <c r="T1044" s="41"/>
      <c r="U1044" s="40"/>
      <c r="V1044" s="40"/>
      <c r="W1044" s="71"/>
    </row>
    <row r="1045" spans="1:23">
      <c r="A1045" s="40"/>
      <c r="B1045" s="40"/>
      <c r="C1045" s="40"/>
      <c r="D1045" s="41"/>
      <c r="E1045" s="40"/>
      <c r="F1045" s="40"/>
      <c r="G1045" s="40"/>
      <c r="H1045" s="40"/>
      <c r="I1045" s="40"/>
      <c r="J1045" s="40"/>
      <c r="K1045" s="41"/>
      <c r="L1045" s="40"/>
      <c r="M1045" s="40"/>
      <c r="N1045" s="40"/>
      <c r="O1045" s="40"/>
      <c r="P1045" s="40"/>
      <c r="Q1045" s="40"/>
      <c r="R1045" s="40"/>
      <c r="S1045" s="40"/>
      <c r="T1045" s="41"/>
      <c r="U1045" s="40"/>
      <c r="V1045" s="40"/>
      <c r="W1045" s="71"/>
    </row>
    <row r="1046" spans="1:23">
      <c r="A1046" s="40"/>
      <c r="B1046" s="40"/>
      <c r="C1046" s="40"/>
      <c r="D1046" s="41"/>
      <c r="E1046" s="40"/>
      <c r="F1046" s="40"/>
      <c r="G1046" s="40"/>
      <c r="H1046" s="40"/>
      <c r="I1046" s="40"/>
      <c r="J1046" s="40"/>
      <c r="K1046" s="41"/>
      <c r="L1046" s="40"/>
      <c r="M1046" s="40"/>
      <c r="N1046" s="40"/>
      <c r="O1046" s="40"/>
      <c r="P1046" s="40"/>
      <c r="Q1046" s="40"/>
      <c r="R1046" s="40"/>
      <c r="S1046" s="40"/>
      <c r="T1046" s="41"/>
      <c r="U1046" s="40"/>
      <c r="V1046" s="40"/>
      <c r="W1046" s="71"/>
    </row>
    <row r="1047" spans="1:23">
      <c r="A1047" s="40"/>
      <c r="B1047" s="40"/>
      <c r="C1047" s="40"/>
      <c r="D1047" s="41"/>
      <c r="E1047" s="40"/>
      <c r="F1047" s="40"/>
      <c r="G1047" s="40"/>
      <c r="H1047" s="40"/>
      <c r="I1047" s="40"/>
      <c r="J1047" s="40"/>
      <c r="K1047" s="41"/>
      <c r="L1047" s="40"/>
      <c r="M1047" s="40"/>
      <c r="N1047" s="40"/>
      <c r="O1047" s="40"/>
      <c r="P1047" s="40"/>
      <c r="Q1047" s="40"/>
      <c r="R1047" s="40"/>
      <c r="S1047" s="40"/>
      <c r="T1047" s="41"/>
      <c r="U1047" s="40"/>
      <c r="V1047" s="40"/>
      <c r="W1047" s="71"/>
    </row>
    <row r="1048" spans="1:23">
      <c r="A1048" s="40"/>
      <c r="B1048" s="40"/>
      <c r="C1048" s="40"/>
      <c r="D1048" s="41"/>
      <c r="E1048" s="40"/>
      <c r="F1048" s="40"/>
      <c r="G1048" s="40"/>
      <c r="H1048" s="40"/>
      <c r="I1048" s="40"/>
      <c r="J1048" s="40"/>
      <c r="K1048" s="41"/>
      <c r="L1048" s="40"/>
      <c r="M1048" s="40"/>
      <c r="N1048" s="40"/>
      <c r="O1048" s="40"/>
      <c r="P1048" s="40"/>
      <c r="Q1048" s="40"/>
      <c r="R1048" s="40"/>
      <c r="S1048" s="40"/>
      <c r="T1048" s="41"/>
      <c r="U1048" s="40"/>
      <c r="V1048" s="40"/>
      <c r="W1048" s="71"/>
    </row>
    <row r="1049" spans="1:23">
      <c r="A1049" s="40"/>
      <c r="B1049" s="40"/>
      <c r="C1049" s="40"/>
      <c r="D1049" s="41"/>
      <c r="E1049" s="40"/>
      <c r="F1049" s="40"/>
      <c r="G1049" s="40"/>
      <c r="H1049" s="40"/>
      <c r="I1049" s="40"/>
      <c r="J1049" s="40"/>
      <c r="K1049" s="41"/>
      <c r="L1049" s="40"/>
      <c r="M1049" s="40"/>
      <c r="N1049" s="40"/>
      <c r="O1049" s="40"/>
      <c r="P1049" s="40"/>
      <c r="Q1049" s="40"/>
      <c r="R1049" s="40"/>
      <c r="S1049" s="40"/>
      <c r="T1049" s="41"/>
      <c r="U1049" s="40"/>
      <c r="V1049" s="40"/>
      <c r="W1049" s="71"/>
    </row>
    <row r="1050" spans="1:23">
      <c r="A1050" s="40"/>
      <c r="B1050" s="40"/>
      <c r="C1050" s="40"/>
      <c r="D1050" s="41"/>
      <c r="E1050" s="40"/>
      <c r="F1050" s="40"/>
      <c r="G1050" s="40"/>
      <c r="H1050" s="40"/>
      <c r="I1050" s="40"/>
      <c r="J1050" s="40"/>
      <c r="K1050" s="41"/>
      <c r="L1050" s="40"/>
      <c r="M1050" s="40"/>
      <c r="N1050" s="40"/>
      <c r="O1050" s="40"/>
      <c r="P1050" s="40"/>
      <c r="Q1050" s="40"/>
      <c r="R1050" s="40"/>
      <c r="S1050" s="40"/>
      <c r="T1050" s="41"/>
      <c r="U1050" s="40"/>
      <c r="V1050" s="40"/>
      <c r="W1050" s="71"/>
    </row>
    <row r="1051" spans="1:23">
      <c r="A1051" s="40"/>
      <c r="B1051" s="40"/>
      <c r="C1051" s="40"/>
      <c r="D1051" s="41"/>
      <c r="E1051" s="40"/>
      <c r="F1051" s="40"/>
      <c r="G1051" s="40"/>
      <c r="H1051" s="40"/>
      <c r="I1051" s="40"/>
      <c r="J1051" s="40"/>
      <c r="K1051" s="41"/>
      <c r="L1051" s="40"/>
      <c r="M1051" s="40"/>
      <c r="N1051" s="40"/>
      <c r="O1051" s="40"/>
      <c r="P1051" s="40"/>
      <c r="Q1051" s="40"/>
      <c r="R1051" s="40"/>
      <c r="S1051" s="40"/>
      <c r="T1051" s="41"/>
      <c r="U1051" s="40"/>
      <c r="V1051" s="40"/>
      <c r="W1051" s="71"/>
    </row>
    <row r="1052" spans="1:23">
      <c r="A1052" s="40"/>
      <c r="B1052" s="40"/>
      <c r="C1052" s="40"/>
      <c r="D1052" s="41"/>
      <c r="E1052" s="40"/>
      <c r="F1052" s="40"/>
      <c r="G1052" s="40"/>
      <c r="H1052" s="40"/>
      <c r="I1052" s="40"/>
      <c r="J1052" s="40"/>
      <c r="K1052" s="41"/>
      <c r="L1052" s="40"/>
      <c r="M1052" s="40"/>
      <c r="N1052" s="40"/>
      <c r="O1052" s="40"/>
      <c r="P1052" s="40"/>
      <c r="Q1052" s="40"/>
      <c r="R1052" s="40"/>
      <c r="S1052" s="40"/>
      <c r="T1052" s="41"/>
      <c r="U1052" s="40"/>
      <c r="V1052" s="40"/>
      <c r="W1052" s="71"/>
    </row>
    <row r="1053" spans="1:23">
      <c r="A1053" s="40"/>
      <c r="B1053" s="40"/>
      <c r="C1053" s="40"/>
      <c r="D1053" s="41"/>
      <c r="E1053" s="40"/>
      <c r="F1053" s="40"/>
      <c r="G1053" s="40"/>
      <c r="H1053" s="40"/>
      <c r="I1053" s="40"/>
      <c r="J1053" s="40"/>
      <c r="K1053" s="41"/>
      <c r="L1053" s="40"/>
      <c r="M1053" s="40"/>
      <c r="N1053" s="40"/>
      <c r="O1053" s="40"/>
      <c r="P1053" s="40"/>
      <c r="Q1053" s="40"/>
      <c r="R1053" s="40"/>
      <c r="S1053" s="40"/>
      <c r="T1053" s="41"/>
      <c r="U1053" s="40"/>
      <c r="V1053" s="40"/>
      <c r="W1053" s="71"/>
    </row>
    <row r="1054" spans="1:23">
      <c r="A1054" s="40"/>
      <c r="B1054" s="40"/>
      <c r="C1054" s="40"/>
      <c r="D1054" s="41"/>
      <c r="E1054" s="40"/>
      <c r="F1054" s="40"/>
      <c r="G1054" s="40"/>
      <c r="H1054" s="40"/>
      <c r="I1054" s="40"/>
      <c r="J1054" s="40"/>
      <c r="K1054" s="41"/>
      <c r="L1054" s="40"/>
      <c r="M1054" s="40"/>
      <c r="N1054" s="40"/>
      <c r="O1054" s="40"/>
      <c r="P1054" s="40"/>
      <c r="Q1054" s="40"/>
      <c r="R1054" s="40"/>
      <c r="S1054" s="40"/>
      <c r="T1054" s="41"/>
      <c r="U1054" s="40"/>
      <c r="V1054" s="40"/>
      <c r="W1054" s="71"/>
    </row>
    <row r="1055" spans="1:23">
      <c r="A1055" s="40"/>
      <c r="B1055" s="40"/>
      <c r="C1055" s="40"/>
      <c r="D1055" s="41"/>
      <c r="E1055" s="40"/>
      <c r="F1055" s="40"/>
      <c r="G1055" s="40"/>
      <c r="H1055" s="40"/>
      <c r="I1055" s="40"/>
      <c r="J1055" s="40"/>
      <c r="K1055" s="41"/>
      <c r="L1055" s="40"/>
      <c r="M1055" s="40"/>
      <c r="N1055" s="40"/>
      <c r="O1055" s="40"/>
      <c r="P1055" s="40"/>
      <c r="Q1055" s="40"/>
      <c r="R1055" s="40"/>
      <c r="S1055" s="40"/>
      <c r="T1055" s="41"/>
      <c r="U1055" s="40"/>
      <c r="V1055" s="40"/>
      <c r="W1055" s="71"/>
    </row>
    <row r="1056" spans="1:23">
      <c r="A1056" s="40"/>
      <c r="B1056" s="40"/>
      <c r="C1056" s="40"/>
      <c r="D1056" s="41"/>
      <c r="E1056" s="40"/>
      <c r="F1056" s="40"/>
      <c r="G1056" s="40"/>
      <c r="H1056" s="40"/>
      <c r="I1056" s="40"/>
      <c r="J1056" s="40"/>
      <c r="K1056" s="41"/>
      <c r="L1056" s="40"/>
      <c r="M1056" s="40"/>
      <c r="N1056" s="40"/>
      <c r="O1056" s="40"/>
      <c r="P1056" s="40"/>
      <c r="Q1056" s="40"/>
      <c r="R1056" s="40"/>
      <c r="S1056" s="40"/>
      <c r="T1056" s="41"/>
      <c r="U1056" s="40"/>
      <c r="V1056" s="40"/>
      <c r="W1056" s="71"/>
    </row>
    <row r="1057" spans="1:23">
      <c r="A1057" s="40"/>
      <c r="B1057" s="40"/>
      <c r="C1057" s="40"/>
      <c r="D1057" s="41"/>
      <c r="E1057" s="40"/>
      <c r="F1057" s="40"/>
      <c r="G1057" s="40"/>
      <c r="H1057" s="40"/>
      <c r="I1057" s="40"/>
      <c r="J1057" s="40"/>
      <c r="K1057" s="41"/>
      <c r="L1057" s="40"/>
      <c r="M1057" s="40"/>
      <c r="N1057" s="40"/>
      <c r="O1057" s="40"/>
      <c r="P1057" s="40"/>
      <c r="Q1057" s="40"/>
      <c r="R1057" s="40"/>
      <c r="S1057" s="40"/>
      <c r="T1057" s="41"/>
      <c r="U1057" s="40"/>
      <c r="V1057" s="40"/>
      <c r="W1057" s="71"/>
    </row>
    <row r="1058" spans="1:23">
      <c r="A1058" s="40"/>
      <c r="B1058" s="40"/>
      <c r="C1058" s="40"/>
      <c r="D1058" s="41"/>
      <c r="E1058" s="40"/>
      <c r="F1058" s="40"/>
      <c r="G1058" s="40"/>
      <c r="H1058" s="40"/>
      <c r="I1058" s="40"/>
      <c r="J1058" s="40"/>
      <c r="K1058" s="41"/>
      <c r="L1058" s="40"/>
      <c r="M1058" s="40"/>
      <c r="N1058" s="40"/>
      <c r="O1058" s="40"/>
      <c r="P1058" s="40"/>
      <c r="Q1058" s="40"/>
      <c r="R1058" s="40"/>
      <c r="S1058" s="40"/>
      <c r="T1058" s="41"/>
      <c r="U1058" s="40"/>
      <c r="V1058" s="40"/>
      <c r="W1058" s="71"/>
    </row>
    <row r="1059" spans="1:23">
      <c r="A1059" s="40"/>
      <c r="B1059" s="40"/>
      <c r="C1059" s="40"/>
      <c r="D1059" s="41"/>
      <c r="E1059" s="40"/>
      <c r="F1059" s="40"/>
      <c r="G1059" s="40"/>
      <c r="H1059" s="40"/>
      <c r="I1059" s="40"/>
      <c r="J1059" s="40"/>
      <c r="K1059" s="41"/>
      <c r="L1059" s="40"/>
      <c r="M1059" s="40"/>
      <c r="N1059" s="40"/>
      <c r="O1059" s="40"/>
      <c r="P1059" s="40"/>
      <c r="Q1059" s="40"/>
      <c r="R1059" s="40"/>
      <c r="S1059" s="40"/>
      <c r="T1059" s="41"/>
      <c r="U1059" s="40"/>
      <c r="V1059" s="40"/>
      <c r="W1059" s="71"/>
    </row>
    <row r="1060" spans="1:23">
      <c r="A1060" s="40"/>
      <c r="B1060" s="40"/>
      <c r="C1060" s="40"/>
      <c r="D1060" s="41"/>
      <c r="E1060" s="40"/>
      <c r="F1060" s="40"/>
      <c r="G1060" s="40"/>
      <c r="H1060" s="40"/>
      <c r="I1060" s="40"/>
      <c r="J1060" s="40"/>
      <c r="K1060" s="41"/>
      <c r="L1060" s="40"/>
      <c r="M1060" s="40"/>
      <c r="N1060" s="40"/>
      <c r="O1060" s="40"/>
      <c r="P1060" s="40"/>
      <c r="Q1060" s="40"/>
      <c r="R1060" s="40"/>
      <c r="S1060" s="40"/>
      <c r="T1060" s="41"/>
      <c r="U1060" s="40"/>
      <c r="V1060" s="40"/>
      <c r="W1060" s="71"/>
    </row>
    <row r="1061" spans="1:23">
      <c r="A1061" s="40"/>
      <c r="B1061" s="40"/>
      <c r="C1061" s="40"/>
      <c r="D1061" s="41"/>
      <c r="E1061" s="40"/>
      <c r="F1061" s="40"/>
      <c r="G1061" s="40"/>
      <c r="H1061" s="40"/>
      <c r="I1061" s="40"/>
      <c r="J1061" s="40"/>
      <c r="K1061" s="41"/>
      <c r="L1061" s="40"/>
      <c r="M1061" s="40"/>
      <c r="N1061" s="40"/>
      <c r="O1061" s="40"/>
      <c r="P1061" s="40"/>
      <c r="Q1061" s="40"/>
      <c r="R1061" s="40"/>
      <c r="S1061" s="40"/>
      <c r="T1061" s="41"/>
      <c r="U1061" s="40"/>
      <c r="V1061" s="40"/>
      <c r="W1061" s="71"/>
    </row>
    <row r="1062" spans="1:23">
      <c r="A1062" s="40"/>
      <c r="B1062" s="40"/>
      <c r="C1062" s="40"/>
      <c r="D1062" s="41"/>
      <c r="E1062" s="40"/>
      <c r="F1062" s="40"/>
      <c r="G1062" s="40"/>
      <c r="H1062" s="40"/>
      <c r="I1062" s="40"/>
      <c r="J1062" s="40"/>
      <c r="K1062" s="41"/>
      <c r="L1062" s="40"/>
      <c r="M1062" s="40"/>
      <c r="N1062" s="40"/>
      <c r="O1062" s="40"/>
      <c r="P1062" s="40"/>
      <c r="Q1062" s="40"/>
      <c r="R1062" s="40"/>
      <c r="S1062" s="40"/>
      <c r="T1062" s="41"/>
      <c r="U1062" s="40"/>
      <c r="V1062" s="40"/>
      <c r="W1062" s="71"/>
    </row>
    <row r="1063" spans="1:23">
      <c r="A1063" s="40"/>
      <c r="B1063" s="40"/>
      <c r="C1063" s="40"/>
      <c r="D1063" s="41"/>
      <c r="E1063" s="40"/>
      <c r="F1063" s="40"/>
      <c r="G1063" s="40"/>
      <c r="H1063" s="40"/>
      <c r="I1063" s="40"/>
      <c r="J1063" s="40"/>
      <c r="K1063" s="41"/>
      <c r="L1063" s="40"/>
      <c r="M1063" s="40"/>
      <c r="N1063" s="40"/>
      <c r="O1063" s="40"/>
      <c r="P1063" s="40"/>
      <c r="Q1063" s="40"/>
      <c r="R1063" s="40"/>
      <c r="S1063" s="40"/>
      <c r="T1063" s="41"/>
      <c r="U1063" s="40"/>
      <c r="V1063" s="40"/>
      <c r="W1063" s="71"/>
    </row>
    <row r="1064" spans="1:23">
      <c r="A1064" s="40"/>
      <c r="B1064" s="40"/>
      <c r="C1064" s="40"/>
      <c r="D1064" s="41"/>
      <c r="E1064" s="40"/>
      <c r="F1064" s="40"/>
      <c r="G1064" s="40"/>
      <c r="H1064" s="40"/>
      <c r="I1064" s="40"/>
      <c r="J1064" s="40"/>
      <c r="K1064" s="41"/>
      <c r="L1064" s="40"/>
      <c r="M1064" s="40"/>
      <c r="N1064" s="40"/>
      <c r="O1064" s="40"/>
      <c r="P1064" s="40"/>
      <c r="Q1064" s="40"/>
      <c r="R1064" s="40"/>
      <c r="S1064" s="40"/>
      <c r="T1064" s="41"/>
      <c r="U1064" s="40"/>
      <c r="V1064" s="40"/>
      <c r="W1064" s="71"/>
    </row>
    <row r="1065" spans="1:23">
      <c r="A1065" s="40"/>
      <c r="B1065" s="40"/>
      <c r="C1065" s="40"/>
      <c r="D1065" s="41"/>
      <c r="E1065" s="40"/>
      <c r="F1065" s="40"/>
      <c r="G1065" s="40"/>
      <c r="H1065" s="40"/>
      <c r="I1065" s="40"/>
      <c r="J1065" s="40"/>
      <c r="K1065" s="41"/>
      <c r="L1065" s="40"/>
      <c r="M1065" s="40"/>
      <c r="N1065" s="40"/>
      <c r="O1065" s="40"/>
      <c r="P1065" s="40"/>
      <c r="Q1065" s="40"/>
      <c r="R1065" s="40"/>
      <c r="S1065" s="40"/>
      <c r="T1065" s="41"/>
      <c r="U1065" s="40"/>
      <c r="V1065" s="40"/>
      <c r="W1065" s="71"/>
    </row>
    <row r="1066" spans="1:23">
      <c r="A1066" s="40"/>
      <c r="B1066" s="40"/>
      <c r="C1066" s="40"/>
      <c r="D1066" s="41"/>
      <c r="E1066" s="40"/>
      <c r="F1066" s="40"/>
      <c r="G1066" s="40"/>
      <c r="H1066" s="40"/>
      <c r="I1066" s="40"/>
      <c r="J1066" s="40"/>
      <c r="K1066" s="41"/>
      <c r="L1066" s="40"/>
      <c r="M1066" s="40"/>
      <c r="N1066" s="40"/>
      <c r="O1066" s="40"/>
      <c r="P1066" s="40"/>
      <c r="Q1066" s="40"/>
      <c r="R1066" s="40"/>
      <c r="S1066" s="40"/>
      <c r="T1066" s="41"/>
      <c r="U1066" s="40"/>
      <c r="V1066" s="40"/>
      <c r="W1066" s="71"/>
    </row>
    <row r="1067" spans="1:23">
      <c r="A1067" s="40"/>
      <c r="B1067" s="40"/>
      <c r="C1067" s="40"/>
      <c r="D1067" s="41"/>
      <c r="E1067" s="40"/>
      <c r="F1067" s="40"/>
      <c r="G1067" s="40"/>
      <c r="H1067" s="40"/>
      <c r="I1067" s="40"/>
      <c r="J1067" s="40"/>
      <c r="K1067" s="41"/>
      <c r="L1067" s="40"/>
      <c r="M1067" s="40"/>
      <c r="N1067" s="40"/>
      <c r="O1067" s="40"/>
      <c r="P1067" s="40"/>
      <c r="Q1067" s="40"/>
      <c r="R1067" s="40"/>
      <c r="S1067" s="40"/>
      <c r="T1067" s="41"/>
      <c r="U1067" s="40"/>
      <c r="V1067" s="40"/>
      <c r="W1067" s="71"/>
    </row>
    <row r="1068" spans="1:23">
      <c r="A1068" s="40"/>
      <c r="B1068" s="40"/>
      <c r="C1068" s="40"/>
      <c r="D1068" s="41"/>
      <c r="E1068" s="40"/>
      <c r="F1068" s="40"/>
      <c r="G1068" s="40"/>
      <c r="H1068" s="40"/>
      <c r="I1068" s="40"/>
      <c r="J1068" s="40"/>
      <c r="K1068" s="41"/>
      <c r="L1068" s="40"/>
      <c r="M1068" s="40"/>
      <c r="N1068" s="40"/>
      <c r="O1068" s="40"/>
      <c r="P1068" s="40"/>
      <c r="Q1068" s="40"/>
      <c r="R1068" s="40"/>
      <c r="S1068" s="40"/>
      <c r="T1068" s="41"/>
      <c r="U1068" s="40"/>
      <c r="V1068" s="40"/>
      <c r="W1068" s="71"/>
    </row>
    <row r="1069" spans="1:23">
      <c r="A1069" s="40"/>
      <c r="B1069" s="40"/>
      <c r="C1069" s="40"/>
      <c r="D1069" s="41"/>
      <c r="E1069" s="40"/>
      <c r="F1069" s="40"/>
      <c r="G1069" s="40"/>
      <c r="H1069" s="40"/>
      <c r="I1069" s="40"/>
      <c r="J1069" s="40"/>
      <c r="K1069" s="41"/>
      <c r="L1069" s="40"/>
      <c r="M1069" s="40"/>
      <c r="N1069" s="40"/>
      <c r="O1069" s="40"/>
      <c r="P1069" s="40"/>
      <c r="Q1069" s="40"/>
      <c r="R1069" s="40"/>
      <c r="S1069" s="40"/>
      <c r="T1069" s="41"/>
      <c r="U1069" s="40"/>
      <c r="V1069" s="40"/>
      <c r="W1069" s="71"/>
    </row>
    <row r="1070" spans="1:23">
      <c r="A1070" s="40"/>
      <c r="B1070" s="40"/>
      <c r="C1070" s="40"/>
      <c r="D1070" s="41"/>
      <c r="E1070" s="40"/>
      <c r="F1070" s="40"/>
      <c r="G1070" s="40"/>
      <c r="H1070" s="40"/>
      <c r="I1070" s="40"/>
      <c r="J1070" s="40"/>
      <c r="K1070" s="41"/>
      <c r="L1070" s="40"/>
      <c r="M1070" s="40"/>
      <c r="N1070" s="40"/>
      <c r="O1070" s="40"/>
      <c r="P1070" s="40"/>
      <c r="Q1070" s="40"/>
      <c r="R1070" s="40"/>
      <c r="S1070" s="40"/>
      <c r="T1070" s="41"/>
      <c r="U1070" s="40"/>
      <c r="V1070" s="40"/>
      <c r="W1070" s="71"/>
    </row>
    <row r="1071" spans="1:23">
      <c r="A1071" s="40"/>
      <c r="B1071" s="40"/>
      <c r="C1071" s="40"/>
      <c r="D1071" s="41"/>
      <c r="E1071" s="40"/>
      <c r="F1071" s="40"/>
      <c r="G1071" s="40"/>
      <c r="H1071" s="40"/>
      <c r="I1071" s="40"/>
      <c r="J1071" s="40"/>
      <c r="K1071" s="41"/>
      <c r="L1071" s="40"/>
      <c r="M1071" s="40"/>
      <c r="N1071" s="40"/>
      <c r="O1071" s="40"/>
      <c r="P1071" s="40"/>
      <c r="Q1071" s="40"/>
      <c r="R1071" s="40"/>
      <c r="S1071" s="40"/>
      <c r="T1071" s="41"/>
      <c r="U1071" s="40"/>
      <c r="V1071" s="40"/>
      <c r="W1071" s="71"/>
    </row>
    <row r="1072" spans="1:23">
      <c r="A1072" s="40"/>
      <c r="B1072" s="40"/>
      <c r="C1072" s="40"/>
      <c r="D1072" s="41"/>
      <c r="E1072" s="40"/>
      <c r="F1072" s="40"/>
      <c r="G1072" s="40"/>
      <c r="H1072" s="40"/>
      <c r="I1072" s="40"/>
      <c r="J1072" s="40"/>
      <c r="K1072" s="41"/>
      <c r="L1072" s="40"/>
      <c r="M1072" s="40"/>
      <c r="N1072" s="40"/>
      <c r="O1072" s="40"/>
      <c r="P1072" s="40"/>
      <c r="Q1072" s="40"/>
      <c r="R1072" s="40"/>
      <c r="S1072" s="40"/>
      <c r="T1072" s="41"/>
      <c r="U1072" s="40"/>
      <c r="V1072" s="40"/>
      <c r="W1072" s="71"/>
    </row>
    <row r="1073" spans="1:23">
      <c r="A1073" s="40"/>
      <c r="B1073" s="40"/>
      <c r="C1073" s="40"/>
      <c r="D1073" s="41"/>
      <c r="E1073" s="40"/>
      <c r="F1073" s="40"/>
      <c r="G1073" s="40"/>
      <c r="H1073" s="40"/>
      <c r="I1073" s="40"/>
      <c r="J1073" s="40"/>
      <c r="K1073" s="41"/>
      <c r="L1073" s="40"/>
      <c r="M1073" s="40"/>
      <c r="N1073" s="40"/>
      <c r="O1073" s="40"/>
      <c r="P1073" s="40"/>
      <c r="Q1073" s="40"/>
      <c r="R1073" s="40"/>
      <c r="S1073" s="40"/>
      <c r="T1073" s="41"/>
      <c r="U1073" s="40"/>
      <c r="V1073" s="40"/>
      <c r="W1073" s="71"/>
    </row>
    <row r="1074" spans="1:23">
      <c r="A1074" s="40"/>
      <c r="B1074" s="40"/>
      <c r="C1074" s="40"/>
      <c r="D1074" s="41"/>
      <c r="E1074" s="40"/>
      <c r="F1074" s="40"/>
      <c r="G1074" s="40"/>
      <c r="H1074" s="40"/>
      <c r="I1074" s="40"/>
      <c r="J1074" s="40"/>
      <c r="K1074" s="41"/>
      <c r="L1074" s="40"/>
      <c r="M1074" s="40"/>
      <c r="N1074" s="40"/>
      <c r="O1074" s="40"/>
      <c r="P1074" s="40"/>
      <c r="Q1074" s="40"/>
      <c r="R1074" s="40"/>
      <c r="S1074" s="40"/>
      <c r="T1074" s="41"/>
      <c r="U1074" s="40"/>
      <c r="V1074" s="40"/>
      <c r="W1074" s="71"/>
    </row>
    <row r="1075" spans="1:23">
      <c r="A1075" s="40"/>
      <c r="B1075" s="40"/>
      <c r="C1075" s="40"/>
      <c r="D1075" s="41"/>
      <c r="E1075" s="40"/>
      <c r="F1075" s="40"/>
      <c r="G1075" s="40"/>
      <c r="H1075" s="40"/>
      <c r="I1075" s="40"/>
      <c r="J1075" s="40"/>
      <c r="K1075" s="41"/>
      <c r="L1075" s="40"/>
      <c r="M1075" s="40"/>
      <c r="N1075" s="40"/>
      <c r="O1075" s="40"/>
      <c r="P1075" s="40"/>
      <c r="Q1075" s="40"/>
      <c r="R1075" s="40"/>
      <c r="S1075" s="40"/>
      <c r="T1075" s="41"/>
      <c r="U1075" s="40"/>
      <c r="V1075" s="40"/>
      <c r="W1075" s="71"/>
    </row>
    <row r="1076" spans="1:23">
      <c r="A1076" s="40"/>
      <c r="B1076" s="40"/>
      <c r="C1076" s="40"/>
      <c r="D1076" s="41"/>
      <c r="E1076" s="40"/>
      <c r="F1076" s="40"/>
      <c r="G1076" s="40"/>
      <c r="H1076" s="40"/>
      <c r="I1076" s="40"/>
      <c r="J1076" s="40"/>
      <c r="K1076" s="41"/>
      <c r="L1076" s="40"/>
      <c r="M1076" s="40"/>
      <c r="N1076" s="40"/>
      <c r="O1076" s="40"/>
      <c r="P1076" s="40"/>
      <c r="Q1076" s="40"/>
      <c r="R1076" s="40"/>
      <c r="S1076" s="40"/>
      <c r="T1076" s="41"/>
      <c r="U1076" s="40"/>
      <c r="V1076" s="40"/>
      <c r="W1076" s="71"/>
    </row>
    <row r="1077" spans="1:23">
      <c r="A1077" s="40"/>
      <c r="B1077" s="40"/>
      <c r="C1077" s="40"/>
      <c r="D1077" s="41"/>
      <c r="E1077" s="40"/>
      <c r="F1077" s="40"/>
      <c r="G1077" s="40"/>
      <c r="H1077" s="40"/>
      <c r="I1077" s="40"/>
      <c r="J1077" s="40"/>
      <c r="K1077" s="41"/>
      <c r="L1077" s="40"/>
      <c r="M1077" s="40"/>
      <c r="N1077" s="40"/>
      <c r="O1077" s="40"/>
      <c r="P1077" s="40"/>
      <c r="Q1077" s="40"/>
      <c r="R1077" s="40"/>
      <c r="S1077" s="40"/>
      <c r="T1077" s="41"/>
      <c r="U1077" s="40"/>
      <c r="V1077" s="40"/>
      <c r="W1077" s="71"/>
    </row>
    <row r="1078" spans="1:23">
      <c r="A1078" s="40"/>
      <c r="B1078" s="40"/>
      <c r="C1078" s="40"/>
      <c r="D1078" s="41"/>
      <c r="E1078" s="40"/>
      <c r="F1078" s="40"/>
      <c r="G1078" s="40"/>
      <c r="H1078" s="40"/>
      <c r="I1078" s="40"/>
      <c r="J1078" s="40"/>
      <c r="K1078" s="41"/>
      <c r="L1078" s="40"/>
      <c r="M1078" s="40"/>
      <c r="N1078" s="40"/>
      <c r="O1078" s="40"/>
      <c r="P1078" s="40"/>
      <c r="Q1078" s="40"/>
      <c r="R1078" s="40"/>
      <c r="S1078" s="40"/>
      <c r="T1078" s="41"/>
      <c r="U1078" s="40"/>
      <c r="V1078" s="40"/>
      <c r="W1078" s="71"/>
    </row>
    <row r="1079" spans="1:23">
      <c r="A1079" s="40"/>
      <c r="B1079" s="40"/>
      <c r="C1079" s="40"/>
      <c r="D1079" s="41"/>
      <c r="E1079" s="40"/>
      <c r="F1079" s="40"/>
      <c r="G1079" s="40"/>
      <c r="H1079" s="40"/>
      <c r="I1079" s="40"/>
      <c r="J1079" s="40"/>
      <c r="K1079" s="41"/>
      <c r="L1079" s="40"/>
      <c r="M1079" s="40"/>
      <c r="N1079" s="40"/>
      <c r="O1079" s="40"/>
      <c r="P1079" s="40"/>
      <c r="Q1079" s="40"/>
      <c r="R1079" s="40"/>
      <c r="S1079" s="40"/>
      <c r="T1079" s="41"/>
      <c r="U1079" s="40"/>
      <c r="V1079" s="40"/>
      <c r="W1079" s="71"/>
    </row>
    <row r="1080" spans="1:23">
      <c r="A1080" s="40"/>
      <c r="B1080" s="40"/>
      <c r="C1080" s="40"/>
      <c r="D1080" s="41"/>
      <c r="E1080" s="40"/>
      <c r="F1080" s="40"/>
      <c r="G1080" s="40"/>
      <c r="H1080" s="40"/>
      <c r="I1080" s="40"/>
      <c r="J1080" s="40"/>
      <c r="K1080" s="41"/>
      <c r="L1080" s="40"/>
      <c r="M1080" s="40"/>
      <c r="N1080" s="40"/>
      <c r="O1080" s="40"/>
      <c r="P1080" s="40"/>
      <c r="Q1080" s="40"/>
      <c r="R1080" s="40"/>
      <c r="S1080" s="40"/>
      <c r="T1080" s="41"/>
      <c r="U1080" s="40"/>
      <c r="V1080" s="40"/>
      <c r="W1080" s="71"/>
    </row>
    <row r="1081" spans="1:23">
      <c r="A1081" s="40"/>
      <c r="B1081" s="40"/>
      <c r="C1081" s="40"/>
      <c r="D1081" s="41"/>
      <c r="E1081" s="40"/>
      <c r="F1081" s="40"/>
      <c r="G1081" s="40"/>
      <c r="H1081" s="40"/>
      <c r="I1081" s="40"/>
      <c r="J1081" s="40"/>
      <c r="K1081" s="41"/>
      <c r="L1081" s="40"/>
      <c r="M1081" s="40"/>
      <c r="N1081" s="40"/>
      <c r="O1081" s="40"/>
      <c r="P1081" s="40"/>
      <c r="Q1081" s="40"/>
      <c r="R1081" s="40"/>
      <c r="S1081" s="40"/>
      <c r="T1081" s="41"/>
      <c r="U1081" s="40"/>
      <c r="V1081" s="40"/>
      <c r="W1081" s="71"/>
    </row>
    <row r="1082" spans="1:23">
      <c r="A1082" s="40"/>
      <c r="B1082" s="40"/>
      <c r="C1082" s="40"/>
      <c r="D1082" s="41"/>
      <c r="E1082" s="40"/>
      <c r="F1082" s="40"/>
      <c r="G1082" s="40"/>
      <c r="H1082" s="40"/>
      <c r="I1082" s="40"/>
      <c r="J1082" s="40"/>
      <c r="K1082" s="41"/>
      <c r="L1082" s="40"/>
      <c r="M1082" s="40"/>
      <c r="N1082" s="40"/>
      <c r="O1082" s="40"/>
      <c r="P1082" s="40"/>
      <c r="Q1082" s="40"/>
      <c r="R1082" s="40"/>
      <c r="S1082" s="40"/>
      <c r="T1082" s="41"/>
      <c r="U1082" s="40"/>
      <c r="V1082" s="40"/>
      <c r="W1082" s="71"/>
    </row>
    <row r="1083" spans="1:23">
      <c r="A1083" s="40"/>
      <c r="B1083" s="40"/>
      <c r="C1083" s="40"/>
      <c r="D1083" s="41"/>
      <c r="E1083" s="40"/>
      <c r="F1083" s="40"/>
      <c r="G1083" s="40"/>
      <c r="H1083" s="40"/>
      <c r="I1083" s="40"/>
      <c r="J1083" s="40"/>
      <c r="K1083" s="41"/>
      <c r="L1083" s="40"/>
      <c r="M1083" s="40"/>
      <c r="N1083" s="40"/>
      <c r="O1083" s="40"/>
      <c r="P1083" s="40"/>
      <c r="Q1083" s="40"/>
      <c r="R1083" s="40"/>
      <c r="S1083" s="40"/>
      <c r="T1083" s="41"/>
      <c r="U1083" s="40"/>
      <c r="V1083" s="40"/>
      <c r="W1083" s="71"/>
    </row>
    <row r="1084" spans="1:23">
      <c r="A1084" s="40"/>
      <c r="B1084" s="40"/>
      <c r="C1084" s="40"/>
      <c r="D1084" s="41"/>
      <c r="E1084" s="40"/>
      <c r="F1084" s="40"/>
      <c r="G1084" s="40"/>
      <c r="H1084" s="40"/>
      <c r="I1084" s="40"/>
      <c r="J1084" s="40"/>
      <c r="K1084" s="41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71"/>
    </row>
    <row r="1085" spans="1:23">
      <c r="A1085" s="40"/>
      <c r="B1085" s="40"/>
      <c r="C1085" s="40"/>
      <c r="D1085" s="41"/>
      <c r="E1085" s="40"/>
      <c r="F1085" s="40"/>
      <c r="G1085" s="40"/>
      <c r="H1085" s="40"/>
      <c r="I1085" s="40"/>
      <c r="J1085" s="40"/>
      <c r="K1085" s="41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71"/>
    </row>
    <row r="1086" spans="1:23">
      <c r="A1086" s="40"/>
      <c r="B1086" s="40"/>
      <c r="C1086" s="40"/>
      <c r="D1086" s="41"/>
      <c r="E1086" s="40"/>
      <c r="F1086" s="40"/>
      <c r="G1086" s="40"/>
      <c r="H1086" s="40"/>
      <c r="I1086" s="40"/>
      <c r="J1086" s="40"/>
      <c r="K1086" s="41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71"/>
    </row>
    <row r="1087" spans="1:23">
      <c r="A1087" s="40"/>
      <c r="B1087" s="40"/>
      <c r="C1087" s="40"/>
      <c r="D1087" s="41"/>
      <c r="E1087" s="40"/>
      <c r="F1087" s="40"/>
      <c r="G1087" s="40"/>
      <c r="H1087" s="40"/>
      <c r="I1087" s="40"/>
      <c r="J1087" s="40"/>
      <c r="K1087" s="41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71"/>
    </row>
    <row r="1088" spans="1:23">
      <c r="A1088" s="40"/>
      <c r="B1088" s="40"/>
      <c r="C1088" s="40"/>
      <c r="D1088" s="41"/>
      <c r="E1088" s="40"/>
      <c r="F1088" s="40"/>
      <c r="G1088" s="40"/>
      <c r="H1088" s="40"/>
      <c r="I1088" s="40"/>
      <c r="J1088" s="40"/>
      <c r="K1088" s="41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71"/>
    </row>
    <row r="1089" spans="1:23">
      <c r="A1089" s="40"/>
      <c r="B1089" s="40"/>
      <c r="C1089" s="40"/>
      <c r="D1089" s="41"/>
      <c r="E1089" s="40"/>
      <c r="F1089" s="40"/>
      <c r="G1089" s="40"/>
      <c r="H1089" s="40"/>
      <c r="I1089" s="40"/>
      <c r="J1089" s="40"/>
      <c r="K1089" s="41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71"/>
    </row>
    <row r="1090" spans="1:23">
      <c r="A1090" s="40"/>
      <c r="B1090" s="40"/>
      <c r="C1090" s="40"/>
      <c r="D1090" s="41"/>
      <c r="E1090" s="40"/>
      <c r="F1090" s="40"/>
      <c r="G1090" s="40"/>
      <c r="H1090" s="40"/>
      <c r="I1090" s="40"/>
      <c r="J1090" s="40"/>
      <c r="K1090" s="41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71"/>
    </row>
    <row r="1091" spans="1:23">
      <c r="A1091" s="40"/>
      <c r="B1091" s="40"/>
      <c r="C1091" s="40"/>
      <c r="D1091" s="41"/>
      <c r="E1091" s="40"/>
      <c r="F1091" s="40"/>
      <c r="G1091" s="40"/>
      <c r="H1091" s="40"/>
      <c r="I1091" s="40"/>
      <c r="J1091" s="40"/>
      <c r="K1091" s="41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71"/>
    </row>
    <row r="1092" spans="1:23">
      <c r="A1092" s="40"/>
      <c r="B1092" s="40"/>
      <c r="C1092" s="40"/>
      <c r="D1092" s="41"/>
      <c r="E1092" s="40"/>
      <c r="F1092" s="40"/>
      <c r="G1092" s="40"/>
      <c r="H1092" s="40"/>
      <c r="I1092" s="40"/>
      <c r="J1092" s="40"/>
      <c r="K1092" s="41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71"/>
    </row>
    <row r="1093" spans="1:23">
      <c r="A1093" s="40"/>
      <c r="B1093" s="40"/>
      <c r="C1093" s="40"/>
      <c r="D1093" s="41"/>
      <c r="E1093" s="40"/>
      <c r="F1093" s="40"/>
      <c r="G1093" s="40"/>
      <c r="H1093" s="40"/>
      <c r="I1093" s="40"/>
      <c r="J1093" s="40"/>
      <c r="K1093" s="41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71"/>
    </row>
    <row r="1094" spans="1:23">
      <c r="A1094" s="40"/>
      <c r="B1094" s="40"/>
      <c r="C1094" s="40"/>
      <c r="D1094" s="41"/>
      <c r="E1094" s="40"/>
      <c r="F1094" s="40"/>
      <c r="G1094" s="40"/>
      <c r="H1094" s="40"/>
      <c r="I1094" s="40"/>
      <c r="J1094" s="40"/>
      <c r="K1094" s="41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71"/>
    </row>
    <row r="1095" spans="1:23">
      <c r="A1095" s="40"/>
      <c r="B1095" s="40"/>
      <c r="C1095" s="40"/>
      <c r="D1095" s="41"/>
      <c r="E1095" s="40"/>
      <c r="F1095" s="40"/>
      <c r="G1095" s="40"/>
      <c r="H1095" s="40"/>
      <c r="I1095" s="40"/>
      <c r="J1095" s="40"/>
      <c r="K1095" s="41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71"/>
    </row>
    <row r="1096" spans="1:23">
      <c r="A1096" s="40"/>
      <c r="B1096" s="40"/>
      <c r="C1096" s="40"/>
      <c r="D1096" s="41"/>
      <c r="E1096" s="40"/>
      <c r="F1096" s="40"/>
      <c r="G1096" s="40"/>
      <c r="H1096" s="40"/>
      <c r="I1096" s="40"/>
      <c r="J1096" s="40"/>
      <c r="K1096" s="41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71"/>
    </row>
    <row r="1097" spans="1:23">
      <c r="A1097" s="40"/>
      <c r="B1097" s="40"/>
      <c r="C1097" s="40"/>
      <c r="D1097" s="41"/>
      <c r="E1097" s="40"/>
      <c r="F1097" s="40"/>
      <c r="G1097" s="40"/>
      <c r="H1097" s="40"/>
      <c r="I1097" s="40"/>
      <c r="J1097" s="40"/>
      <c r="K1097" s="41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71"/>
    </row>
    <row r="1098" spans="1:23">
      <c r="A1098" s="40"/>
      <c r="B1098" s="40"/>
      <c r="C1098" s="40"/>
      <c r="D1098" s="41"/>
      <c r="E1098" s="40"/>
      <c r="F1098" s="40"/>
      <c r="G1098" s="40"/>
      <c r="H1098" s="40"/>
      <c r="I1098" s="40"/>
      <c r="J1098" s="40"/>
      <c r="K1098" s="41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71"/>
    </row>
    <row r="1099" spans="1:23">
      <c r="A1099" s="40"/>
      <c r="B1099" s="40"/>
      <c r="C1099" s="40"/>
      <c r="D1099" s="41"/>
      <c r="E1099" s="40"/>
      <c r="F1099" s="40"/>
      <c r="G1099" s="40"/>
      <c r="H1099" s="40"/>
      <c r="I1099" s="40"/>
      <c r="J1099" s="40"/>
      <c r="K1099" s="41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71"/>
    </row>
    <row r="1100" spans="1:23">
      <c r="A1100" s="40"/>
      <c r="B1100" s="40"/>
      <c r="C1100" s="40"/>
      <c r="D1100" s="41"/>
      <c r="E1100" s="40"/>
      <c r="F1100" s="40"/>
      <c r="G1100" s="40"/>
      <c r="H1100" s="40"/>
      <c r="I1100" s="40"/>
      <c r="J1100" s="40"/>
      <c r="K1100" s="41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71"/>
    </row>
    <row r="1101" spans="1:23">
      <c r="A1101" s="40"/>
      <c r="B1101" s="40"/>
      <c r="C1101" s="40"/>
      <c r="D1101" s="41"/>
      <c r="E1101" s="40"/>
      <c r="F1101" s="40"/>
      <c r="G1101" s="40"/>
      <c r="H1101" s="40"/>
      <c r="I1101" s="40"/>
      <c r="J1101" s="40"/>
      <c r="K1101" s="41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71"/>
    </row>
    <row r="1102" spans="1:23">
      <c r="A1102" s="40"/>
      <c r="B1102" s="40"/>
      <c r="C1102" s="40"/>
      <c r="D1102" s="41"/>
      <c r="E1102" s="40"/>
      <c r="F1102" s="40"/>
      <c r="G1102" s="40"/>
      <c r="H1102" s="40"/>
      <c r="I1102" s="40"/>
      <c r="J1102" s="40"/>
      <c r="K1102" s="41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71"/>
    </row>
    <row r="1103" spans="1:23">
      <c r="A1103" s="40"/>
      <c r="B1103" s="40"/>
      <c r="C1103" s="40"/>
      <c r="D1103" s="41"/>
      <c r="E1103" s="40"/>
      <c r="F1103" s="40"/>
      <c r="G1103" s="40"/>
      <c r="H1103" s="40"/>
      <c r="I1103" s="40"/>
      <c r="J1103" s="40"/>
      <c r="K1103" s="41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71"/>
    </row>
    <row r="1104" spans="1:23">
      <c r="A1104" s="40"/>
      <c r="B1104" s="40"/>
      <c r="C1104" s="40"/>
      <c r="D1104" s="41"/>
      <c r="E1104" s="40"/>
      <c r="F1104" s="40"/>
      <c r="G1104" s="40"/>
      <c r="H1104" s="40"/>
      <c r="I1104" s="40"/>
      <c r="J1104" s="40"/>
      <c r="K1104" s="41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71"/>
    </row>
    <row r="1105" spans="1:23">
      <c r="A1105" s="40"/>
      <c r="B1105" s="40"/>
      <c r="C1105" s="40"/>
      <c r="D1105" s="41"/>
      <c r="E1105" s="40"/>
      <c r="F1105" s="40"/>
      <c r="G1105" s="40"/>
      <c r="H1105" s="40"/>
      <c r="I1105" s="40"/>
      <c r="J1105" s="40"/>
      <c r="K1105" s="41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71"/>
    </row>
    <row r="1106" spans="1:23">
      <c r="A1106" s="40"/>
      <c r="B1106" s="40"/>
      <c r="C1106" s="40"/>
      <c r="D1106" s="41"/>
      <c r="E1106" s="40"/>
      <c r="F1106" s="40"/>
      <c r="G1106" s="40"/>
      <c r="H1106" s="40"/>
      <c r="I1106" s="40"/>
      <c r="J1106" s="40"/>
      <c r="K1106" s="41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71"/>
    </row>
    <row r="1107" spans="1:23">
      <c r="A1107" s="40"/>
      <c r="B1107" s="40"/>
      <c r="C1107" s="40"/>
      <c r="D1107" s="41"/>
      <c r="E1107" s="40"/>
      <c r="F1107" s="40"/>
      <c r="G1107" s="40"/>
      <c r="H1107" s="40"/>
      <c r="I1107" s="40"/>
      <c r="J1107" s="40"/>
      <c r="K1107" s="41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71"/>
    </row>
    <row r="1108" spans="1:23">
      <c r="A1108" s="40"/>
      <c r="B1108" s="40"/>
      <c r="C1108" s="40"/>
      <c r="D1108" s="41"/>
      <c r="E1108" s="40"/>
      <c r="F1108" s="40"/>
      <c r="G1108" s="40"/>
      <c r="H1108" s="40"/>
      <c r="I1108" s="40"/>
      <c r="J1108" s="40"/>
      <c r="K1108" s="41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71"/>
    </row>
    <row r="1109" spans="1:23">
      <c r="A1109" s="40"/>
      <c r="B1109" s="40"/>
      <c r="C1109" s="40"/>
      <c r="D1109" s="41"/>
      <c r="E1109" s="40"/>
      <c r="F1109" s="40"/>
      <c r="G1109" s="40"/>
      <c r="H1109" s="40"/>
      <c r="I1109" s="40"/>
      <c r="J1109" s="40"/>
      <c r="K1109" s="41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71"/>
    </row>
    <row r="1110" spans="1:23">
      <c r="A1110" s="40"/>
      <c r="B1110" s="40"/>
      <c r="C1110" s="40"/>
      <c r="D1110" s="41"/>
      <c r="E1110" s="40"/>
      <c r="F1110" s="40"/>
      <c r="G1110" s="40"/>
      <c r="H1110" s="40"/>
      <c r="I1110" s="40"/>
      <c r="J1110" s="40"/>
      <c r="K1110" s="41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71"/>
    </row>
    <row r="1111" spans="1:23">
      <c r="A1111" s="40"/>
      <c r="B1111" s="40"/>
      <c r="C1111" s="40"/>
      <c r="D1111" s="41"/>
      <c r="E1111" s="40"/>
      <c r="F1111" s="40"/>
      <c r="G1111" s="40"/>
      <c r="H1111" s="40"/>
      <c r="I1111" s="40"/>
      <c r="J1111" s="40"/>
      <c r="K1111" s="41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71"/>
    </row>
    <row r="1112" spans="1:23">
      <c r="A1112" s="40"/>
      <c r="B1112" s="40"/>
      <c r="C1112" s="40"/>
      <c r="D1112" s="41"/>
      <c r="E1112" s="40"/>
      <c r="F1112" s="40"/>
      <c r="G1112" s="40"/>
      <c r="H1112" s="40"/>
      <c r="I1112" s="40"/>
      <c r="J1112" s="40"/>
      <c r="K1112" s="41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71"/>
    </row>
    <row r="1113" spans="1:23">
      <c r="A1113" s="40"/>
      <c r="B1113" s="40"/>
      <c r="C1113" s="40"/>
      <c r="D1113" s="41"/>
      <c r="E1113" s="40"/>
      <c r="F1113" s="40"/>
      <c r="G1113" s="40"/>
      <c r="H1113" s="40"/>
      <c r="I1113" s="40"/>
      <c r="J1113" s="40"/>
      <c r="K1113" s="41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71"/>
    </row>
    <row r="1114" spans="1:23">
      <c r="A1114" s="40"/>
      <c r="B1114" s="40"/>
      <c r="C1114" s="40"/>
      <c r="D1114" s="41"/>
      <c r="E1114" s="40"/>
      <c r="F1114" s="40"/>
      <c r="G1114" s="40"/>
      <c r="H1114" s="40"/>
      <c r="I1114" s="40"/>
      <c r="J1114" s="40"/>
      <c r="K1114" s="41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71"/>
    </row>
    <row r="1115" spans="1:23">
      <c r="A1115" s="40"/>
      <c r="B1115" s="40"/>
      <c r="C1115" s="40"/>
      <c r="D1115" s="41"/>
      <c r="E1115" s="40"/>
      <c r="F1115" s="40"/>
      <c r="G1115" s="40"/>
      <c r="H1115" s="40"/>
      <c r="I1115" s="40"/>
      <c r="J1115" s="40"/>
      <c r="K1115" s="41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71"/>
    </row>
    <row r="1116" spans="1:23">
      <c r="A1116" s="40"/>
      <c r="B1116" s="40"/>
      <c r="C1116" s="40"/>
      <c r="D1116" s="41"/>
      <c r="E1116" s="40"/>
      <c r="F1116" s="40"/>
      <c r="G1116" s="40"/>
      <c r="H1116" s="40"/>
      <c r="I1116" s="40"/>
      <c r="J1116" s="40"/>
      <c r="K1116" s="41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71"/>
    </row>
    <row r="1117" spans="1:23">
      <c r="A1117" s="40"/>
      <c r="B1117" s="40"/>
      <c r="C1117" s="40"/>
      <c r="D1117" s="41"/>
      <c r="E1117" s="40"/>
      <c r="F1117" s="40"/>
      <c r="G1117" s="40"/>
      <c r="H1117" s="40"/>
      <c r="I1117" s="40"/>
      <c r="J1117" s="40"/>
      <c r="K1117" s="41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71"/>
    </row>
    <row r="1118" spans="1:23">
      <c r="A1118" s="40"/>
      <c r="B1118" s="40"/>
      <c r="C1118" s="40"/>
      <c r="D1118" s="41"/>
      <c r="E1118" s="40"/>
      <c r="F1118" s="40"/>
      <c r="G1118" s="40"/>
      <c r="H1118" s="40"/>
      <c r="I1118" s="40"/>
      <c r="J1118" s="40"/>
      <c r="K1118" s="41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71"/>
    </row>
    <row r="1119" spans="1:23">
      <c r="A1119" s="40"/>
      <c r="B1119" s="40"/>
      <c r="C1119" s="40"/>
      <c r="D1119" s="41"/>
      <c r="E1119" s="40"/>
      <c r="F1119" s="40"/>
      <c r="G1119" s="40"/>
      <c r="H1119" s="40"/>
      <c r="I1119" s="40"/>
      <c r="J1119" s="40"/>
      <c r="K1119" s="41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71"/>
    </row>
    <row r="1120" spans="1:23">
      <c r="A1120" s="40"/>
      <c r="B1120" s="40"/>
      <c r="C1120" s="40"/>
      <c r="D1120" s="41"/>
      <c r="E1120" s="40"/>
      <c r="F1120" s="40"/>
      <c r="G1120" s="40"/>
      <c r="H1120" s="40"/>
      <c r="I1120" s="40"/>
      <c r="J1120" s="40"/>
      <c r="K1120" s="41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71"/>
    </row>
    <row r="1121" spans="1:23">
      <c r="A1121" s="40"/>
      <c r="B1121" s="40"/>
      <c r="C1121" s="40"/>
      <c r="D1121" s="41"/>
      <c r="E1121" s="40"/>
      <c r="F1121" s="40"/>
      <c r="G1121" s="40"/>
      <c r="H1121" s="40"/>
      <c r="I1121" s="40"/>
      <c r="J1121" s="40"/>
      <c r="K1121" s="41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71"/>
    </row>
    <row r="1122" spans="1:23">
      <c r="A1122" s="40"/>
      <c r="B1122" s="40"/>
      <c r="C1122" s="40"/>
      <c r="D1122" s="41"/>
      <c r="E1122" s="40"/>
      <c r="F1122" s="40"/>
      <c r="G1122" s="40"/>
      <c r="H1122" s="40"/>
      <c r="I1122" s="40"/>
      <c r="J1122" s="40"/>
      <c r="K1122" s="41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71"/>
    </row>
    <row r="1123" spans="1:23">
      <c r="A1123" s="40"/>
      <c r="B1123" s="40"/>
      <c r="C1123" s="40"/>
      <c r="D1123" s="41"/>
      <c r="E1123" s="40"/>
      <c r="F1123" s="40"/>
      <c r="G1123" s="40"/>
      <c r="H1123" s="40"/>
      <c r="I1123" s="40"/>
      <c r="J1123" s="40"/>
      <c r="K1123" s="41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71"/>
    </row>
    <row r="1124" spans="1:23">
      <c r="A1124" s="40"/>
      <c r="B1124" s="40"/>
      <c r="C1124" s="40"/>
      <c r="D1124" s="41"/>
      <c r="E1124" s="40"/>
      <c r="F1124" s="40"/>
      <c r="G1124" s="40"/>
      <c r="H1124" s="40"/>
      <c r="I1124" s="40"/>
      <c r="J1124" s="40"/>
      <c r="K1124" s="41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71"/>
    </row>
    <row r="1125" spans="1:23">
      <c r="A1125" s="40"/>
      <c r="B1125" s="40"/>
      <c r="C1125" s="40"/>
      <c r="D1125" s="41"/>
      <c r="E1125" s="40"/>
      <c r="F1125" s="40"/>
      <c r="G1125" s="40"/>
      <c r="H1125" s="40"/>
      <c r="I1125" s="40"/>
      <c r="J1125" s="40"/>
      <c r="K1125" s="41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71"/>
    </row>
    <row r="1126" spans="1:23">
      <c r="A1126" s="40"/>
      <c r="B1126" s="40"/>
      <c r="C1126" s="40"/>
      <c r="D1126" s="41"/>
      <c r="E1126" s="40"/>
      <c r="F1126" s="40"/>
      <c r="G1126" s="40"/>
      <c r="H1126" s="40"/>
      <c r="I1126" s="40"/>
      <c r="J1126" s="40"/>
      <c r="K1126" s="41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71"/>
    </row>
    <row r="1127" spans="1:23">
      <c r="A1127" s="40"/>
      <c r="B1127" s="40"/>
      <c r="C1127" s="40"/>
      <c r="D1127" s="41"/>
      <c r="E1127" s="40"/>
      <c r="F1127" s="40"/>
      <c r="G1127" s="40"/>
      <c r="H1127" s="40"/>
      <c r="I1127" s="40"/>
      <c r="J1127" s="40"/>
      <c r="K1127" s="41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71"/>
    </row>
    <row r="1128" spans="1:23">
      <c r="A1128" s="40"/>
      <c r="B1128" s="40"/>
      <c r="C1128" s="40"/>
      <c r="D1128" s="41"/>
      <c r="E1128" s="40"/>
      <c r="F1128" s="40"/>
      <c r="G1128" s="40"/>
      <c r="H1128" s="40"/>
      <c r="I1128" s="40"/>
      <c r="J1128" s="40"/>
      <c r="K1128" s="41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71"/>
    </row>
    <row r="1129" spans="1:23">
      <c r="A1129" s="40"/>
      <c r="B1129" s="40"/>
      <c r="C1129" s="40"/>
      <c r="D1129" s="41"/>
      <c r="E1129" s="40"/>
      <c r="F1129" s="40"/>
      <c r="G1129" s="40"/>
      <c r="H1129" s="40"/>
      <c r="I1129" s="40"/>
      <c r="J1129" s="40"/>
      <c r="K1129" s="41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71"/>
    </row>
    <row r="1130" spans="1:23">
      <c r="A1130" s="40"/>
      <c r="B1130" s="40"/>
      <c r="C1130" s="40"/>
      <c r="D1130" s="41"/>
      <c r="E1130" s="40"/>
      <c r="F1130" s="40"/>
      <c r="G1130" s="40"/>
      <c r="H1130" s="40"/>
      <c r="I1130" s="40"/>
      <c r="J1130" s="40"/>
      <c r="K1130" s="41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71"/>
    </row>
    <row r="1131" spans="1:23">
      <c r="A1131" s="40"/>
      <c r="B1131" s="40"/>
      <c r="C1131" s="40"/>
      <c r="D1131" s="41"/>
      <c r="E1131" s="40"/>
      <c r="F1131" s="40"/>
      <c r="G1131" s="40"/>
      <c r="H1131" s="40"/>
      <c r="I1131" s="40"/>
      <c r="J1131" s="40"/>
      <c r="K1131" s="41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71"/>
    </row>
    <row r="1132" spans="1:23">
      <c r="A1132" s="40"/>
      <c r="B1132" s="40"/>
      <c r="C1132" s="40"/>
      <c r="D1132" s="41"/>
      <c r="E1132" s="40"/>
      <c r="F1132" s="40"/>
      <c r="G1132" s="40"/>
      <c r="H1132" s="40"/>
      <c r="I1132" s="40"/>
      <c r="J1132" s="40"/>
      <c r="K1132" s="41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71"/>
    </row>
    <row r="1133" spans="1:23">
      <c r="A1133" s="40"/>
      <c r="B1133" s="40"/>
      <c r="C1133" s="40"/>
      <c r="D1133" s="41"/>
      <c r="E1133" s="40"/>
      <c r="F1133" s="40"/>
      <c r="G1133" s="40"/>
      <c r="H1133" s="40"/>
      <c r="I1133" s="40"/>
      <c r="J1133" s="40"/>
      <c r="K1133" s="41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71"/>
    </row>
    <row r="1134" spans="1:23">
      <c r="A1134" s="40"/>
      <c r="B1134" s="40"/>
      <c r="C1134" s="40"/>
      <c r="D1134" s="41"/>
      <c r="E1134" s="40"/>
      <c r="F1134" s="40"/>
      <c r="G1134" s="40"/>
      <c r="H1134" s="40"/>
      <c r="I1134" s="40"/>
      <c r="J1134" s="40"/>
      <c r="K1134" s="41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71"/>
    </row>
    <row r="1135" spans="1:23">
      <c r="A1135" s="40"/>
      <c r="B1135" s="40"/>
      <c r="C1135" s="40"/>
      <c r="D1135" s="41"/>
      <c r="E1135" s="40"/>
      <c r="F1135" s="40"/>
      <c r="G1135" s="40"/>
      <c r="H1135" s="40"/>
      <c r="I1135" s="40"/>
      <c r="J1135" s="40"/>
      <c r="K1135" s="41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71"/>
    </row>
    <row r="1136" spans="1:23">
      <c r="A1136" s="40"/>
      <c r="B1136" s="40"/>
      <c r="C1136" s="40"/>
      <c r="D1136" s="41"/>
      <c r="E1136" s="40"/>
      <c r="F1136" s="40"/>
      <c r="G1136" s="40"/>
      <c r="H1136" s="40"/>
      <c r="I1136" s="40"/>
      <c r="J1136" s="40"/>
      <c r="K1136" s="41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71"/>
    </row>
    <row r="1137" spans="1:23">
      <c r="A1137" s="40"/>
      <c r="B1137" s="40"/>
      <c r="C1137" s="40"/>
      <c r="D1137" s="41"/>
      <c r="E1137" s="40"/>
      <c r="F1137" s="40"/>
      <c r="G1137" s="40"/>
      <c r="H1137" s="40"/>
      <c r="I1137" s="40"/>
      <c r="J1137" s="40"/>
      <c r="K1137" s="41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71"/>
    </row>
    <row r="1138" spans="1:23">
      <c r="A1138" s="40"/>
      <c r="B1138" s="40"/>
      <c r="C1138" s="40"/>
      <c r="D1138" s="41"/>
      <c r="E1138" s="40"/>
      <c r="F1138" s="40"/>
      <c r="G1138" s="40"/>
      <c r="H1138" s="40"/>
      <c r="I1138" s="40"/>
      <c r="J1138" s="40"/>
      <c r="K1138" s="41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71"/>
    </row>
    <row r="1139" spans="1:23">
      <c r="A1139" s="40"/>
      <c r="B1139" s="40"/>
      <c r="C1139" s="40"/>
      <c r="D1139" s="41"/>
      <c r="E1139" s="40"/>
      <c r="F1139" s="40"/>
      <c r="G1139" s="40"/>
      <c r="H1139" s="40"/>
      <c r="I1139" s="40"/>
      <c r="J1139" s="40"/>
      <c r="K1139" s="41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71"/>
    </row>
    <row r="1140" spans="1:23">
      <c r="A1140" s="40"/>
      <c r="B1140" s="40"/>
      <c r="C1140" s="40"/>
      <c r="D1140" s="41"/>
      <c r="E1140" s="40"/>
      <c r="F1140" s="40"/>
      <c r="G1140" s="40"/>
      <c r="H1140" s="40"/>
      <c r="I1140" s="40"/>
      <c r="J1140" s="40"/>
      <c r="K1140" s="41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71"/>
    </row>
    <row r="1141" spans="1:23">
      <c r="A1141" s="40"/>
      <c r="B1141" s="40"/>
      <c r="C1141" s="40"/>
      <c r="D1141" s="41"/>
      <c r="E1141" s="40"/>
      <c r="F1141" s="40"/>
      <c r="G1141" s="40"/>
      <c r="H1141" s="40"/>
      <c r="I1141" s="40"/>
      <c r="J1141" s="40"/>
      <c r="K1141" s="41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71"/>
    </row>
    <row r="1142" spans="1:23">
      <c r="A1142" s="40"/>
      <c r="B1142" s="40"/>
      <c r="C1142" s="40"/>
      <c r="D1142" s="41"/>
      <c r="E1142" s="40"/>
      <c r="F1142" s="40"/>
      <c r="G1142" s="40"/>
      <c r="H1142" s="40"/>
      <c r="I1142" s="40"/>
      <c r="J1142" s="40"/>
      <c r="K1142" s="41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71"/>
    </row>
    <row r="1143" spans="1:23">
      <c r="A1143" s="40"/>
      <c r="B1143" s="40"/>
      <c r="C1143" s="40"/>
      <c r="D1143" s="41"/>
      <c r="E1143" s="40"/>
      <c r="F1143" s="40"/>
      <c r="G1143" s="40"/>
      <c r="H1143" s="40"/>
      <c r="I1143" s="40"/>
      <c r="J1143" s="40"/>
      <c r="K1143" s="41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71"/>
    </row>
    <row r="1144" spans="1:23">
      <c r="A1144" s="40"/>
      <c r="B1144" s="40"/>
      <c r="C1144" s="40"/>
      <c r="D1144" s="41"/>
      <c r="E1144" s="40"/>
      <c r="F1144" s="40"/>
      <c r="G1144" s="40"/>
      <c r="H1144" s="40"/>
      <c r="I1144" s="40"/>
      <c r="J1144" s="40"/>
      <c r="K1144" s="41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71"/>
    </row>
    <row r="1145" spans="1:23">
      <c r="A1145" s="40"/>
      <c r="B1145" s="40"/>
      <c r="C1145" s="40"/>
      <c r="D1145" s="41"/>
      <c r="E1145" s="40"/>
      <c r="F1145" s="40"/>
      <c r="G1145" s="40"/>
      <c r="H1145" s="40"/>
      <c r="I1145" s="40"/>
      <c r="J1145" s="40"/>
      <c r="K1145" s="41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71"/>
    </row>
    <row r="1146" spans="1:23">
      <c r="A1146" s="40"/>
      <c r="B1146" s="40"/>
      <c r="C1146" s="40"/>
      <c r="D1146" s="41"/>
      <c r="E1146" s="40"/>
      <c r="F1146" s="40"/>
      <c r="G1146" s="40"/>
      <c r="H1146" s="40"/>
      <c r="I1146" s="40"/>
      <c r="J1146" s="40"/>
      <c r="K1146" s="41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71"/>
    </row>
    <row r="1147" spans="1:23">
      <c r="A1147" s="40"/>
      <c r="B1147" s="40"/>
      <c r="C1147" s="40"/>
      <c r="D1147" s="41"/>
      <c r="E1147" s="40"/>
      <c r="F1147" s="40"/>
      <c r="G1147" s="40"/>
      <c r="H1147" s="40"/>
      <c r="I1147" s="40"/>
      <c r="J1147" s="40"/>
      <c r="K1147" s="41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71"/>
    </row>
    <row r="1148" spans="1:23">
      <c r="A1148" s="40"/>
      <c r="B1148" s="40"/>
      <c r="C1148" s="40"/>
      <c r="D1148" s="41"/>
      <c r="E1148" s="40"/>
      <c r="F1148" s="40"/>
      <c r="G1148" s="40"/>
      <c r="H1148" s="40"/>
      <c r="I1148" s="40"/>
      <c r="J1148" s="40"/>
      <c r="K1148" s="41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71"/>
    </row>
    <row r="1149" spans="1:23">
      <c r="A1149" s="40"/>
      <c r="B1149" s="40"/>
      <c r="C1149" s="40"/>
      <c r="D1149" s="41"/>
      <c r="E1149" s="40"/>
      <c r="F1149" s="40"/>
      <c r="G1149" s="40"/>
      <c r="H1149" s="40"/>
      <c r="I1149" s="40"/>
      <c r="J1149" s="40"/>
      <c r="K1149" s="41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71"/>
    </row>
    <row r="1150" spans="1:23">
      <c r="A1150" s="40"/>
      <c r="B1150" s="40"/>
      <c r="C1150" s="40"/>
      <c r="D1150" s="41"/>
      <c r="E1150" s="40"/>
      <c r="F1150" s="40"/>
      <c r="G1150" s="40"/>
      <c r="H1150" s="40"/>
      <c r="I1150" s="40"/>
      <c r="J1150" s="40"/>
      <c r="K1150" s="41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71"/>
    </row>
    <row r="1151" spans="1:23">
      <c r="A1151" s="40"/>
      <c r="B1151" s="40"/>
      <c r="C1151" s="40"/>
      <c r="D1151" s="41"/>
      <c r="E1151" s="40"/>
      <c r="F1151" s="40"/>
      <c r="G1151" s="40"/>
      <c r="H1151" s="40"/>
      <c r="I1151" s="40"/>
      <c r="J1151" s="40"/>
      <c r="K1151" s="41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71"/>
    </row>
    <row r="1152" spans="1:23">
      <c r="A1152" s="40"/>
      <c r="B1152" s="40"/>
      <c r="C1152" s="40"/>
      <c r="D1152" s="41"/>
      <c r="E1152" s="40"/>
      <c r="F1152" s="40"/>
      <c r="G1152" s="40"/>
      <c r="H1152" s="40"/>
      <c r="I1152" s="40"/>
      <c r="J1152" s="40"/>
      <c r="K1152" s="41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71"/>
    </row>
    <row r="1153" spans="1:23">
      <c r="A1153" s="40"/>
      <c r="B1153" s="40"/>
      <c r="C1153" s="40"/>
      <c r="D1153" s="41"/>
      <c r="E1153" s="40"/>
      <c r="F1153" s="40"/>
      <c r="G1153" s="40"/>
      <c r="H1153" s="40"/>
      <c r="I1153" s="40"/>
      <c r="J1153" s="40"/>
      <c r="K1153" s="41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71"/>
    </row>
    <row r="1154" spans="1:23">
      <c r="A1154" s="40"/>
      <c r="B1154" s="40"/>
      <c r="C1154" s="40"/>
      <c r="D1154" s="41"/>
      <c r="E1154" s="40"/>
      <c r="F1154" s="40"/>
      <c r="G1154" s="40"/>
      <c r="H1154" s="40"/>
      <c r="I1154" s="40"/>
      <c r="J1154" s="40"/>
      <c r="K1154" s="41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71"/>
    </row>
    <row r="1155" spans="1:23">
      <c r="A1155" s="40"/>
      <c r="B1155" s="40"/>
      <c r="C1155" s="40"/>
      <c r="D1155" s="41"/>
      <c r="E1155" s="40"/>
      <c r="F1155" s="40"/>
      <c r="G1155" s="40"/>
      <c r="H1155" s="40"/>
      <c r="I1155" s="40"/>
      <c r="J1155" s="40"/>
      <c r="K1155" s="41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71"/>
    </row>
    <row r="1156" spans="1:23">
      <c r="A1156" s="40"/>
      <c r="B1156" s="40"/>
      <c r="C1156" s="40"/>
      <c r="D1156" s="41"/>
      <c r="E1156" s="40"/>
      <c r="F1156" s="40"/>
      <c r="G1156" s="40"/>
      <c r="H1156" s="40"/>
      <c r="I1156" s="40"/>
      <c r="J1156" s="40"/>
      <c r="K1156" s="41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71"/>
    </row>
    <row r="1157" spans="1:23">
      <c r="A1157" s="40"/>
      <c r="B1157" s="40"/>
      <c r="C1157" s="40"/>
      <c r="D1157" s="41"/>
      <c r="E1157" s="40"/>
      <c r="F1157" s="40"/>
      <c r="G1157" s="40"/>
      <c r="H1157" s="40"/>
      <c r="I1157" s="40"/>
      <c r="J1157" s="40"/>
      <c r="K1157" s="41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71"/>
    </row>
    <row r="1158" spans="1:23">
      <c r="A1158" s="40"/>
      <c r="B1158" s="40"/>
      <c r="C1158" s="40"/>
      <c r="D1158" s="41"/>
      <c r="E1158" s="40"/>
      <c r="F1158" s="40"/>
      <c r="G1158" s="40"/>
      <c r="H1158" s="40"/>
      <c r="I1158" s="40"/>
      <c r="J1158" s="40"/>
      <c r="K1158" s="41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71"/>
    </row>
    <row r="1159" spans="1:23">
      <c r="A1159" s="40"/>
      <c r="B1159" s="40"/>
      <c r="C1159" s="40"/>
      <c r="D1159" s="41"/>
      <c r="E1159" s="40"/>
      <c r="F1159" s="40"/>
      <c r="G1159" s="40"/>
      <c r="H1159" s="40"/>
      <c r="I1159" s="40"/>
      <c r="J1159" s="40"/>
      <c r="K1159" s="41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71"/>
    </row>
    <row r="1160" spans="1:23">
      <c r="A1160" s="40"/>
      <c r="B1160" s="40"/>
      <c r="C1160" s="40"/>
      <c r="D1160" s="41"/>
      <c r="E1160" s="40"/>
      <c r="F1160" s="40"/>
      <c r="G1160" s="40"/>
      <c r="H1160" s="40"/>
      <c r="I1160" s="40"/>
      <c r="J1160" s="40"/>
      <c r="K1160" s="41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71"/>
    </row>
    <row r="1161" spans="1:23">
      <c r="A1161" s="40"/>
      <c r="B1161" s="40"/>
      <c r="C1161" s="40"/>
      <c r="D1161" s="41"/>
      <c r="E1161" s="40"/>
      <c r="F1161" s="40"/>
      <c r="G1161" s="40"/>
      <c r="H1161" s="40"/>
      <c r="I1161" s="40"/>
      <c r="J1161" s="40"/>
      <c r="K1161" s="41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71"/>
    </row>
    <row r="1162" spans="1:23">
      <c r="A1162" s="40"/>
      <c r="B1162" s="40"/>
      <c r="C1162" s="40"/>
      <c r="D1162" s="41"/>
      <c r="E1162" s="40"/>
      <c r="F1162" s="40"/>
      <c r="G1162" s="40"/>
      <c r="H1162" s="40"/>
      <c r="I1162" s="40"/>
      <c r="J1162" s="40"/>
      <c r="K1162" s="41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71"/>
    </row>
    <row r="1163" spans="1:23">
      <c r="A1163" s="40"/>
      <c r="B1163" s="40"/>
      <c r="C1163" s="40"/>
      <c r="D1163" s="41"/>
      <c r="E1163" s="40"/>
      <c r="F1163" s="40"/>
      <c r="G1163" s="40"/>
      <c r="H1163" s="40"/>
      <c r="I1163" s="40"/>
      <c r="J1163" s="40"/>
      <c r="K1163" s="41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71"/>
    </row>
    <row r="1164" spans="1:23">
      <c r="A1164" s="40"/>
      <c r="B1164" s="40"/>
      <c r="C1164" s="40"/>
      <c r="D1164" s="41"/>
      <c r="E1164" s="40"/>
      <c r="F1164" s="40"/>
      <c r="G1164" s="40"/>
      <c r="H1164" s="40"/>
      <c r="I1164" s="40"/>
      <c r="J1164" s="40"/>
      <c r="K1164" s="41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71"/>
    </row>
    <row r="1165" spans="1:23">
      <c r="A1165" s="40"/>
      <c r="B1165" s="40"/>
      <c r="C1165" s="40"/>
      <c r="D1165" s="41"/>
      <c r="E1165" s="40"/>
      <c r="F1165" s="40"/>
      <c r="G1165" s="40"/>
      <c r="H1165" s="40"/>
      <c r="I1165" s="40"/>
      <c r="J1165" s="40"/>
      <c r="K1165" s="41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71"/>
    </row>
    <row r="1166" spans="1:23">
      <c r="A1166" s="40"/>
      <c r="B1166" s="40"/>
      <c r="C1166" s="40"/>
      <c r="D1166" s="41"/>
      <c r="E1166" s="40"/>
      <c r="F1166" s="40"/>
      <c r="G1166" s="40"/>
      <c r="H1166" s="40"/>
      <c r="I1166" s="40"/>
      <c r="J1166" s="40"/>
      <c r="K1166" s="41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71"/>
    </row>
    <row r="1167" spans="1:23">
      <c r="A1167" s="40"/>
      <c r="B1167" s="40"/>
      <c r="C1167" s="40"/>
      <c r="D1167" s="41"/>
      <c r="E1167" s="40"/>
      <c r="F1167" s="40"/>
      <c r="G1167" s="40"/>
      <c r="H1167" s="40"/>
      <c r="I1167" s="40"/>
      <c r="J1167" s="40"/>
      <c r="K1167" s="41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71"/>
    </row>
    <row r="1168" spans="1:23">
      <c r="A1168" s="40"/>
      <c r="B1168" s="40"/>
      <c r="C1168" s="40"/>
      <c r="D1168" s="41"/>
      <c r="E1168" s="40"/>
      <c r="F1168" s="40"/>
      <c r="G1168" s="40"/>
      <c r="H1168" s="40"/>
      <c r="I1168" s="40"/>
      <c r="J1168" s="40"/>
      <c r="K1168" s="41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71"/>
    </row>
    <row r="1169" spans="1:23">
      <c r="A1169" s="40"/>
      <c r="B1169" s="40"/>
      <c r="C1169" s="40"/>
      <c r="D1169" s="41"/>
      <c r="E1169" s="40"/>
      <c r="F1169" s="40"/>
      <c r="G1169" s="40"/>
      <c r="H1169" s="40"/>
      <c r="I1169" s="40"/>
      <c r="J1169" s="40"/>
      <c r="K1169" s="41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71"/>
    </row>
    <row r="1170" spans="1:23">
      <c r="A1170" s="40"/>
      <c r="B1170" s="40"/>
      <c r="C1170" s="40"/>
      <c r="D1170" s="41"/>
      <c r="E1170" s="40"/>
      <c r="F1170" s="40"/>
      <c r="G1170" s="40"/>
      <c r="H1170" s="40"/>
      <c r="I1170" s="40"/>
      <c r="J1170" s="40"/>
      <c r="K1170" s="41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71"/>
    </row>
    <row r="1171" spans="1:23">
      <c r="A1171" s="40"/>
      <c r="B1171" s="40"/>
      <c r="C1171" s="40"/>
      <c r="D1171" s="41"/>
      <c r="E1171" s="40"/>
      <c r="F1171" s="40"/>
      <c r="G1171" s="40"/>
      <c r="H1171" s="40"/>
      <c r="I1171" s="40"/>
      <c r="J1171" s="40"/>
      <c r="K1171" s="41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71"/>
    </row>
    <row r="1172" spans="1:23">
      <c r="A1172" s="40"/>
      <c r="B1172" s="40"/>
      <c r="C1172" s="40"/>
      <c r="D1172" s="41"/>
      <c r="E1172" s="40"/>
      <c r="F1172" s="40"/>
      <c r="G1172" s="40"/>
      <c r="H1172" s="40"/>
      <c r="I1172" s="40"/>
      <c r="J1172" s="40"/>
      <c r="K1172" s="41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71"/>
    </row>
    <row r="1173" spans="1:23">
      <c r="A1173" s="40"/>
      <c r="B1173" s="40"/>
      <c r="C1173" s="40"/>
      <c r="D1173" s="41"/>
      <c r="E1173" s="40"/>
      <c r="F1173" s="40"/>
      <c r="G1173" s="40"/>
      <c r="H1173" s="40"/>
      <c r="I1173" s="40"/>
      <c r="J1173" s="40"/>
      <c r="K1173" s="41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71"/>
    </row>
    <row r="1174" spans="1:23">
      <c r="A1174" s="40"/>
      <c r="B1174" s="40"/>
      <c r="C1174" s="40"/>
      <c r="D1174" s="41"/>
      <c r="E1174" s="40"/>
      <c r="F1174" s="40"/>
      <c r="G1174" s="40"/>
      <c r="H1174" s="40"/>
      <c r="I1174" s="40"/>
      <c r="J1174" s="40"/>
      <c r="K1174" s="41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71"/>
    </row>
    <row r="1175" spans="1:23">
      <c r="A1175" s="40"/>
      <c r="B1175" s="40"/>
      <c r="C1175" s="40"/>
      <c r="D1175" s="41"/>
      <c r="E1175" s="40"/>
      <c r="F1175" s="40"/>
      <c r="G1175" s="40"/>
      <c r="H1175" s="40"/>
      <c r="I1175" s="40"/>
      <c r="J1175" s="40"/>
      <c r="K1175" s="41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71"/>
    </row>
    <row r="1176" spans="1:23">
      <c r="A1176" s="40"/>
      <c r="B1176" s="40"/>
      <c r="C1176" s="40"/>
      <c r="D1176" s="41"/>
      <c r="E1176" s="40"/>
      <c r="F1176" s="40"/>
      <c r="G1176" s="40"/>
      <c r="H1176" s="40"/>
      <c r="I1176" s="40"/>
      <c r="J1176" s="40"/>
      <c r="K1176" s="41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71"/>
    </row>
    <row r="1177" spans="1:23">
      <c r="A1177" s="40"/>
      <c r="B1177" s="40"/>
      <c r="C1177" s="40"/>
      <c r="D1177" s="41"/>
      <c r="E1177" s="40"/>
      <c r="F1177" s="40"/>
      <c r="G1177" s="40"/>
      <c r="H1177" s="40"/>
      <c r="I1177" s="40"/>
      <c r="J1177" s="40"/>
      <c r="K1177" s="41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71"/>
    </row>
    <row r="1178" spans="1:23">
      <c r="A1178" s="40"/>
      <c r="B1178" s="40"/>
      <c r="C1178" s="40"/>
      <c r="D1178" s="41"/>
      <c r="E1178" s="40"/>
      <c r="F1178" s="40"/>
      <c r="G1178" s="40"/>
      <c r="H1178" s="40"/>
      <c r="I1178" s="40"/>
      <c r="J1178" s="40"/>
      <c r="K1178" s="41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71"/>
    </row>
    <row r="1179" spans="1:23">
      <c r="A1179" s="40"/>
      <c r="B1179" s="40"/>
      <c r="C1179" s="40"/>
      <c r="D1179" s="41"/>
      <c r="E1179" s="40"/>
      <c r="F1179" s="40"/>
      <c r="G1179" s="40"/>
      <c r="H1179" s="40"/>
      <c r="I1179" s="40"/>
      <c r="J1179" s="40"/>
      <c r="K1179" s="41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71"/>
    </row>
    <row r="1180" spans="1:23">
      <c r="A1180" s="40"/>
      <c r="B1180" s="40"/>
      <c r="C1180" s="40"/>
      <c r="D1180" s="41"/>
      <c r="E1180" s="40"/>
      <c r="F1180" s="40"/>
      <c r="G1180" s="40"/>
      <c r="H1180" s="40"/>
      <c r="I1180" s="40"/>
      <c r="J1180" s="40"/>
      <c r="K1180" s="41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71"/>
    </row>
    <row r="1181" spans="1:23">
      <c r="A1181" s="40"/>
      <c r="B1181" s="40"/>
      <c r="C1181" s="40"/>
      <c r="D1181" s="41"/>
      <c r="E1181" s="40"/>
      <c r="F1181" s="40"/>
      <c r="G1181" s="40"/>
      <c r="H1181" s="40"/>
      <c r="I1181" s="40"/>
      <c r="J1181" s="40"/>
      <c r="K1181" s="41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71"/>
    </row>
    <row r="1182" spans="1:23">
      <c r="A1182" s="40"/>
      <c r="B1182" s="40"/>
      <c r="C1182" s="40"/>
      <c r="D1182" s="41"/>
      <c r="E1182" s="40"/>
      <c r="F1182" s="40"/>
      <c r="G1182" s="40"/>
      <c r="H1182" s="40"/>
      <c r="I1182" s="40"/>
      <c r="J1182" s="40"/>
      <c r="K1182" s="41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71"/>
    </row>
    <row r="1183" spans="1:23">
      <c r="A1183" s="40"/>
      <c r="B1183" s="40"/>
      <c r="C1183" s="40"/>
      <c r="D1183" s="41"/>
      <c r="E1183" s="40"/>
      <c r="F1183" s="40"/>
      <c r="G1183" s="40"/>
      <c r="H1183" s="40"/>
      <c r="I1183" s="40"/>
      <c r="J1183" s="40"/>
      <c r="K1183" s="41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71"/>
    </row>
    <row r="1184" spans="1:23">
      <c r="A1184" s="40"/>
      <c r="B1184" s="40"/>
      <c r="C1184" s="40"/>
      <c r="D1184" s="41"/>
      <c r="E1184" s="40"/>
      <c r="F1184" s="40"/>
      <c r="G1184" s="40"/>
      <c r="H1184" s="40"/>
      <c r="I1184" s="40"/>
      <c r="J1184" s="40"/>
      <c r="K1184" s="41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71"/>
    </row>
    <row r="1185" spans="1:23">
      <c r="A1185" s="40"/>
      <c r="B1185" s="40"/>
      <c r="C1185" s="40"/>
      <c r="D1185" s="41"/>
      <c r="E1185" s="40"/>
      <c r="F1185" s="40"/>
      <c r="G1185" s="40"/>
      <c r="H1185" s="40"/>
      <c r="I1185" s="40"/>
      <c r="J1185" s="40"/>
      <c r="K1185" s="41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71"/>
    </row>
    <row r="1186" spans="1:23">
      <c r="A1186" s="40"/>
      <c r="B1186" s="40"/>
      <c r="C1186" s="40"/>
      <c r="D1186" s="41"/>
      <c r="E1186" s="40"/>
      <c r="F1186" s="40"/>
      <c r="G1186" s="40"/>
      <c r="H1186" s="40"/>
      <c r="I1186" s="40"/>
      <c r="J1186" s="40"/>
      <c r="K1186" s="41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71"/>
    </row>
    <row r="1187" spans="1:23">
      <c r="A1187" s="40"/>
      <c r="B1187" s="40"/>
      <c r="C1187" s="40"/>
      <c r="D1187" s="41"/>
      <c r="E1187" s="40"/>
      <c r="F1187" s="40"/>
      <c r="G1187" s="40"/>
      <c r="H1187" s="40"/>
      <c r="I1187" s="40"/>
      <c r="J1187" s="40"/>
      <c r="K1187" s="41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71"/>
    </row>
    <row r="1188" spans="1:23">
      <c r="A1188" s="40"/>
      <c r="B1188" s="40"/>
      <c r="C1188" s="40"/>
      <c r="D1188" s="41"/>
      <c r="E1188" s="40"/>
      <c r="F1188" s="40"/>
      <c r="G1188" s="40"/>
      <c r="H1188" s="40"/>
      <c r="I1188" s="40"/>
      <c r="J1188" s="40"/>
      <c r="K1188" s="41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71"/>
    </row>
    <row r="1189" spans="1:23">
      <c r="A1189" s="40"/>
      <c r="B1189" s="40"/>
      <c r="C1189" s="40"/>
      <c r="D1189" s="41"/>
      <c r="E1189" s="40"/>
      <c r="F1189" s="40"/>
      <c r="G1189" s="40"/>
      <c r="H1189" s="40"/>
      <c r="I1189" s="40"/>
      <c r="J1189" s="40"/>
      <c r="K1189" s="41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71"/>
    </row>
    <row r="1190" spans="1:23">
      <c r="A1190" s="40"/>
      <c r="B1190" s="40"/>
      <c r="C1190" s="40"/>
      <c r="D1190" s="41"/>
      <c r="E1190" s="40"/>
      <c r="F1190" s="40"/>
      <c r="G1190" s="40"/>
      <c r="H1190" s="40"/>
      <c r="I1190" s="40"/>
      <c r="J1190" s="40"/>
      <c r="K1190" s="41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71"/>
    </row>
    <row r="1191" spans="1:23">
      <c r="A1191" s="40"/>
      <c r="B1191" s="40"/>
      <c r="C1191" s="40"/>
      <c r="D1191" s="41"/>
      <c r="E1191" s="40"/>
      <c r="F1191" s="40"/>
      <c r="G1191" s="40"/>
      <c r="H1191" s="40"/>
      <c r="I1191" s="40"/>
      <c r="J1191" s="40"/>
      <c r="K1191" s="41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71"/>
    </row>
    <row r="1192" spans="1:23">
      <c r="A1192" s="40"/>
      <c r="B1192" s="40"/>
      <c r="C1192" s="40"/>
      <c r="D1192" s="41"/>
      <c r="E1192" s="40"/>
      <c r="F1192" s="40"/>
      <c r="G1192" s="40"/>
      <c r="H1192" s="40"/>
      <c r="I1192" s="40"/>
      <c r="J1192" s="40"/>
      <c r="K1192" s="41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71"/>
    </row>
    <row r="1193" spans="1:23">
      <c r="A1193" s="40"/>
      <c r="B1193" s="40"/>
      <c r="C1193" s="40"/>
      <c r="D1193" s="41"/>
      <c r="E1193" s="40"/>
      <c r="F1193" s="40"/>
      <c r="G1193" s="40"/>
      <c r="H1193" s="40"/>
      <c r="I1193" s="40"/>
      <c r="J1193" s="40"/>
      <c r="K1193" s="41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71"/>
    </row>
    <row r="1194" spans="1:23">
      <c r="A1194" s="40"/>
      <c r="B1194" s="40"/>
      <c r="C1194" s="40"/>
      <c r="D1194" s="41"/>
      <c r="E1194" s="40"/>
      <c r="F1194" s="40"/>
      <c r="G1194" s="40"/>
      <c r="H1194" s="40"/>
      <c r="I1194" s="40"/>
      <c r="J1194" s="40"/>
      <c r="K1194" s="41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71"/>
    </row>
    <row r="1195" spans="1:23">
      <c r="A1195" s="40"/>
      <c r="B1195" s="40"/>
      <c r="C1195" s="40"/>
      <c r="D1195" s="41"/>
      <c r="E1195" s="40"/>
      <c r="F1195" s="40"/>
      <c r="G1195" s="40"/>
      <c r="H1195" s="40"/>
      <c r="I1195" s="40"/>
      <c r="J1195" s="40"/>
      <c r="K1195" s="41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71"/>
    </row>
    <row r="1196" spans="1:23">
      <c r="A1196" s="40"/>
      <c r="B1196" s="40"/>
      <c r="C1196" s="40"/>
      <c r="D1196" s="41"/>
      <c r="E1196" s="40"/>
      <c r="F1196" s="40"/>
      <c r="G1196" s="40"/>
      <c r="H1196" s="40"/>
      <c r="I1196" s="40"/>
      <c r="J1196" s="40"/>
      <c r="K1196" s="41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71"/>
    </row>
    <row r="1197" spans="1:23">
      <c r="A1197" s="40"/>
      <c r="B1197" s="40"/>
      <c r="C1197" s="40"/>
      <c r="D1197" s="41"/>
      <c r="E1197" s="40"/>
      <c r="F1197" s="40"/>
      <c r="G1197" s="40"/>
      <c r="H1197" s="40"/>
      <c r="I1197" s="40"/>
      <c r="J1197" s="40"/>
      <c r="K1197" s="41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71"/>
    </row>
    <row r="1198" spans="1:23">
      <c r="A1198" s="40"/>
      <c r="B1198" s="40"/>
      <c r="C1198" s="40"/>
      <c r="D1198" s="41"/>
      <c r="E1198" s="40"/>
      <c r="F1198" s="40"/>
      <c r="G1198" s="40"/>
      <c r="H1198" s="40"/>
      <c r="I1198" s="40"/>
      <c r="J1198" s="40"/>
      <c r="K1198" s="41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71"/>
    </row>
    <row r="1199" spans="1:23">
      <c r="A1199" s="40"/>
      <c r="B1199" s="40"/>
      <c r="C1199" s="40"/>
      <c r="D1199" s="41"/>
      <c r="E1199" s="40"/>
      <c r="F1199" s="40"/>
      <c r="G1199" s="40"/>
      <c r="H1199" s="40"/>
      <c r="I1199" s="40"/>
      <c r="J1199" s="40"/>
      <c r="K1199" s="41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71"/>
    </row>
    <row r="1200" spans="1:23">
      <c r="A1200" s="40"/>
      <c r="B1200" s="40"/>
      <c r="C1200" s="40"/>
      <c r="D1200" s="41"/>
      <c r="E1200" s="40"/>
      <c r="F1200" s="40"/>
      <c r="G1200" s="40"/>
      <c r="H1200" s="40"/>
      <c r="I1200" s="40"/>
      <c r="J1200" s="40"/>
      <c r="K1200" s="41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71"/>
    </row>
    <row r="1201" spans="1:23">
      <c r="A1201" s="40"/>
      <c r="B1201" s="40"/>
      <c r="C1201" s="40"/>
      <c r="D1201" s="41"/>
      <c r="E1201" s="40"/>
      <c r="F1201" s="40"/>
      <c r="G1201" s="40"/>
      <c r="H1201" s="40"/>
      <c r="I1201" s="40"/>
      <c r="J1201" s="40"/>
      <c r="K1201" s="41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71"/>
    </row>
    <row r="1202" spans="1:23">
      <c r="A1202" s="40"/>
      <c r="B1202" s="40"/>
      <c r="C1202" s="40"/>
      <c r="D1202" s="41"/>
      <c r="E1202" s="40"/>
      <c r="F1202" s="40"/>
      <c r="G1202" s="40"/>
      <c r="H1202" s="40"/>
      <c r="I1202" s="40"/>
      <c r="J1202" s="40"/>
      <c r="K1202" s="41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71"/>
    </row>
    <row r="1203" spans="1:23">
      <c r="A1203" s="40"/>
      <c r="B1203" s="40"/>
      <c r="C1203" s="40"/>
      <c r="D1203" s="41"/>
      <c r="E1203" s="40"/>
      <c r="F1203" s="40"/>
      <c r="G1203" s="40"/>
      <c r="H1203" s="40"/>
      <c r="I1203" s="40"/>
      <c r="J1203" s="40"/>
      <c r="K1203" s="41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71"/>
    </row>
    <row r="1204" spans="1:23">
      <c r="A1204" s="40"/>
      <c r="B1204" s="40"/>
      <c r="C1204" s="40"/>
      <c r="D1204" s="41"/>
      <c r="E1204" s="40"/>
      <c r="F1204" s="40"/>
      <c r="G1204" s="40"/>
      <c r="H1204" s="40"/>
      <c r="I1204" s="40"/>
      <c r="J1204" s="40"/>
      <c r="K1204" s="41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71"/>
    </row>
    <row r="1205" spans="1:23">
      <c r="A1205" s="40"/>
      <c r="B1205" s="40"/>
      <c r="C1205" s="40"/>
      <c r="D1205" s="41"/>
      <c r="E1205" s="40"/>
      <c r="F1205" s="40"/>
      <c r="G1205" s="40"/>
      <c r="H1205" s="40"/>
      <c r="I1205" s="40"/>
      <c r="J1205" s="40"/>
      <c r="K1205" s="41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71"/>
    </row>
    <row r="1206" spans="1:23">
      <c r="A1206" s="40"/>
      <c r="B1206" s="40"/>
      <c r="C1206" s="40"/>
      <c r="D1206" s="41"/>
      <c r="E1206" s="40"/>
      <c r="F1206" s="40"/>
      <c r="G1206" s="40"/>
      <c r="H1206" s="40"/>
      <c r="I1206" s="40"/>
      <c r="J1206" s="40"/>
      <c r="K1206" s="41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71"/>
    </row>
    <row r="1207" spans="1:23">
      <c r="A1207" s="40"/>
      <c r="B1207" s="40"/>
      <c r="C1207" s="40"/>
      <c r="D1207" s="41"/>
      <c r="E1207" s="40"/>
      <c r="F1207" s="40"/>
      <c r="G1207" s="40"/>
      <c r="H1207" s="40"/>
      <c r="I1207" s="40"/>
      <c r="J1207" s="40"/>
      <c r="K1207" s="41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71"/>
    </row>
    <row r="1208" spans="1:23">
      <c r="A1208" s="40"/>
      <c r="B1208" s="40"/>
      <c r="C1208" s="40"/>
      <c r="D1208" s="41"/>
      <c r="E1208" s="40"/>
      <c r="F1208" s="40"/>
      <c r="G1208" s="40"/>
      <c r="H1208" s="40"/>
      <c r="I1208" s="40"/>
      <c r="J1208" s="40"/>
      <c r="K1208" s="41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71"/>
    </row>
    <row r="1209" spans="1:23">
      <c r="A1209" s="40"/>
      <c r="B1209" s="40"/>
      <c r="C1209" s="40"/>
      <c r="D1209" s="41"/>
      <c r="E1209" s="40"/>
      <c r="F1209" s="40"/>
      <c r="G1209" s="40"/>
      <c r="H1209" s="40"/>
      <c r="I1209" s="40"/>
      <c r="J1209" s="40"/>
      <c r="K1209" s="41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71"/>
    </row>
    <row r="1210" spans="1:23">
      <c r="A1210" s="40"/>
      <c r="B1210" s="40"/>
      <c r="C1210" s="40"/>
      <c r="D1210" s="41"/>
      <c r="E1210" s="40"/>
      <c r="F1210" s="40"/>
      <c r="G1210" s="40"/>
      <c r="H1210" s="40"/>
      <c r="I1210" s="40"/>
      <c r="J1210" s="40"/>
      <c r="K1210" s="41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71"/>
    </row>
    <row r="1211" spans="1:23">
      <c r="A1211" s="40"/>
      <c r="B1211" s="40"/>
      <c r="C1211" s="40"/>
      <c r="D1211" s="41"/>
      <c r="E1211" s="40"/>
      <c r="F1211" s="40"/>
      <c r="G1211" s="40"/>
      <c r="H1211" s="40"/>
      <c r="I1211" s="40"/>
      <c r="J1211" s="40"/>
      <c r="K1211" s="41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71"/>
    </row>
    <row r="1212" spans="1:23">
      <c r="A1212" s="40"/>
      <c r="B1212" s="40"/>
      <c r="C1212" s="40"/>
      <c r="D1212" s="41"/>
      <c r="E1212" s="40"/>
      <c r="F1212" s="40"/>
      <c r="G1212" s="40"/>
      <c r="H1212" s="40"/>
      <c r="I1212" s="40"/>
      <c r="J1212" s="40"/>
      <c r="K1212" s="41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71"/>
    </row>
    <row r="1213" spans="1:23">
      <c r="A1213" s="40"/>
      <c r="B1213" s="40"/>
      <c r="C1213" s="40"/>
      <c r="D1213" s="41"/>
      <c r="E1213" s="40"/>
      <c r="F1213" s="40"/>
      <c r="G1213" s="40"/>
      <c r="H1213" s="40"/>
      <c r="I1213" s="40"/>
      <c r="J1213" s="40"/>
      <c r="K1213" s="41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71"/>
    </row>
    <row r="1214" spans="1:23">
      <c r="A1214" s="40"/>
      <c r="B1214" s="40"/>
      <c r="C1214" s="40"/>
      <c r="D1214" s="41"/>
      <c r="E1214" s="40"/>
      <c r="F1214" s="40"/>
      <c r="G1214" s="40"/>
      <c r="H1214" s="40"/>
      <c r="I1214" s="40"/>
      <c r="J1214" s="40"/>
      <c r="K1214" s="41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71"/>
    </row>
    <row r="1215" spans="1:23">
      <c r="A1215" s="40"/>
      <c r="B1215" s="40"/>
      <c r="C1215" s="40"/>
      <c r="D1215" s="41"/>
      <c r="E1215" s="40"/>
      <c r="F1215" s="40"/>
      <c r="G1215" s="40"/>
      <c r="H1215" s="40"/>
      <c r="I1215" s="40"/>
      <c r="J1215" s="40"/>
      <c r="K1215" s="41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71"/>
    </row>
    <row r="1216" spans="1:23">
      <c r="A1216" s="40"/>
      <c r="B1216" s="40"/>
      <c r="C1216" s="40"/>
      <c r="D1216" s="41"/>
      <c r="E1216" s="40"/>
      <c r="F1216" s="40"/>
      <c r="G1216" s="40"/>
      <c r="H1216" s="40"/>
      <c r="I1216" s="40"/>
      <c r="J1216" s="40"/>
      <c r="K1216" s="41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71"/>
    </row>
    <row r="1217" spans="1:23">
      <c r="A1217" s="40"/>
      <c r="B1217" s="40"/>
      <c r="C1217" s="40"/>
      <c r="D1217" s="41"/>
      <c r="E1217" s="40"/>
      <c r="F1217" s="40"/>
      <c r="G1217" s="40"/>
      <c r="H1217" s="40"/>
      <c r="I1217" s="40"/>
      <c r="J1217" s="40"/>
      <c r="K1217" s="41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71"/>
    </row>
    <row r="1218" spans="1:23">
      <c r="A1218" s="40"/>
      <c r="B1218" s="40"/>
      <c r="C1218" s="40"/>
      <c r="D1218" s="41"/>
      <c r="E1218" s="40"/>
      <c r="F1218" s="40"/>
      <c r="G1218" s="40"/>
      <c r="H1218" s="40"/>
      <c r="I1218" s="40"/>
      <c r="J1218" s="40"/>
      <c r="K1218" s="41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71"/>
    </row>
    <row r="1219" spans="1:23">
      <c r="A1219" s="40"/>
      <c r="B1219" s="40"/>
      <c r="C1219" s="40"/>
      <c r="D1219" s="41"/>
      <c r="E1219" s="40"/>
      <c r="F1219" s="40"/>
      <c r="G1219" s="40"/>
      <c r="H1219" s="40"/>
      <c r="I1219" s="40"/>
      <c r="J1219" s="40"/>
      <c r="K1219" s="41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71"/>
    </row>
    <row r="1220" spans="1:23">
      <c r="A1220" s="40"/>
      <c r="B1220" s="40"/>
      <c r="C1220" s="40"/>
      <c r="D1220" s="41"/>
      <c r="E1220" s="40"/>
      <c r="F1220" s="40"/>
      <c r="G1220" s="40"/>
      <c r="H1220" s="40"/>
      <c r="I1220" s="40"/>
      <c r="J1220" s="40"/>
      <c r="K1220" s="41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71"/>
    </row>
    <row r="1221" spans="1:23">
      <c r="A1221" s="40"/>
      <c r="B1221" s="40"/>
      <c r="C1221" s="40"/>
      <c r="D1221" s="41"/>
      <c r="E1221" s="40"/>
      <c r="F1221" s="40"/>
      <c r="G1221" s="40"/>
      <c r="H1221" s="40"/>
      <c r="I1221" s="40"/>
      <c r="J1221" s="40"/>
      <c r="K1221" s="41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71"/>
    </row>
    <row r="1222" spans="1:23">
      <c r="A1222" s="40"/>
      <c r="B1222" s="40"/>
      <c r="C1222" s="40"/>
      <c r="D1222" s="41"/>
      <c r="E1222" s="40"/>
      <c r="F1222" s="40"/>
      <c r="G1222" s="40"/>
      <c r="H1222" s="40"/>
      <c r="I1222" s="40"/>
      <c r="J1222" s="40"/>
      <c r="K1222" s="41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71"/>
    </row>
    <row r="1223" spans="1:23">
      <c r="A1223" s="40"/>
      <c r="B1223" s="40"/>
      <c r="C1223" s="40"/>
      <c r="D1223" s="41"/>
      <c r="E1223" s="40"/>
      <c r="F1223" s="40"/>
      <c r="G1223" s="40"/>
      <c r="H1223" s="40"/>
      <c r="I1223" s="40"/>
      <c r="J1223" s="40"/>
      <c r="K1223" s="41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71"/>
    </row>
    <row r="1224" spans="1:23">
      <c r="A1224" s="40"/>
      <c r="B1224" s="40"/>
      <c r="C1224" s="40"/>
      <c r="D1224" s="41"/>
      <c r="E1224" s="40"/>
      <c r="F1224" s="40"/>
      <c r="G1224" s="40"/>
      <c r="H1224" s="40"/>
      <c r="I1224" s="40"/>
      <c r="J1224" s="40"/>
      <c r="K1224" s="41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71"/>
    </row>
    <row r="1225" spans="1:23">
      <c r="A1225" s="40"/>
      <c r="B1225" s="40"/>
      <c r="C1225" s="40"/>
      <c r="D1225" s="41"/>
      <c r="E1225" s="40"/>
      <c r="F1225" s="40"/>
      <c r="G1225" s="40"/>
      <c r="H1225" s="40"/>
      <c r="I1225" s="40"/>
      <c r="J1225" s="40"/>
      <c r="K1225" s="41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71"/>
    </row>
    <row r="1226" spans="1:23">
      <c r="A1226" s="40"/>
      <c r="B1226" s="40"/>
      <c r="C1226" s="40"/>
      <c r="D1226" s="41"/>
      <c r="E1226" s="40"/>
      <c r="F1226" s="40"/>
      <c r="G1226" s="40"/>
      <c r="H1226" s="40"/>
      <c r="I1226" s="40"/>
      <c r="J1226" s="40"/>
      <c r="K1226" s="41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71"/>
    </row>
    <row r="1227" spans="1:23">
      <c r="A1227" s="40"/>
      <c r="B1227" s="40"/>
      <c r="C1227" s="40"/>
      <c r="D1227" s="41"/>
      <c r="E1227" s="40"/>
      <c r="F1227" s="40"/>
      <c r="G1227" s="40"/>
      <c r="H1227" s="40"/>
      <c r="I1227" s="40"/>
      <c r="J1227" s="40"/>
      <c r="K1227" s="41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71"/>
    </row>
    <row r="1228" spans="1:23">
      <c r="A1228" s="40"/>
      <c r="B1228" s="40"/>
      <c r="C1228" s="40"/>
      <c r="D1228" s="41"/>
      <c r="E1228" s="40"/>
      <c r="F1228" s="40"/>
      <c r="G1228" s="40"/>
      <c r="H1228" s="40"/>
      <c r="I1228" s="40"/>
      <c r="J1228" s="40"/>
      <c r="K1228" s="41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71"/>
    </row>
    <row r="1229" spans="1:23">
      <c r="A1229" s="40"/>
      <c r="B1229" s="40"/>
      <c r="C1229" s="40"/>
      <c r="D1229" s="41"/>
      <c r="E1229" s="40"/>
      <c r="F1229" s="40"/>
      <c r="G1229" s="40"/>
      <c r="H1229" s="40"/>
      <c r="I1229" s="40"/>
      <c r="J1229" s="40"/>
      <c r="K1229" s="41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71"/>
    </row>
    <row r="1230" spans="1:23">
      <c r="A1230" s="40"/>
      <c r="B1230" s="40"/>
      <c r="C1230" s="40"/>
      <c r="D1230" s="41"/>
      <c r="E1230" s="40"/>
      <c r="F1230" s="40"/>
      <c r="G1230" s="40"/>
      <c r="H1230" s="40"/>
      <c r="I1230" s="40"/>
      <c r="J1230" s="40"/>
      <c r="K1230" s="41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71"/>
    </row>
    <row r="1231" spans="1:23">
      <c r="A1231" s="40"/>
      <c r="B1231" s="40"/>
      <c r="C1231" s="40"/>
      <c r="D1231" s="41"/>
      <c r="E1231" s="40"/>
      <c r="F1231" s="40"/>
      <c r="G1231" s="40"/>
      <c r="H1231" s="40"/>
      <c r="I1231" s="40"/>
      <c r="J1231" s="40"/>
      <c r="K1231" s="41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71"/>
    </row>
    <row r="1232" spans="1:23">
      <c r="A1232" s="40"/>
      <c r="B1232" s="40"/>
      <c r="C1232" s="40"/>
      <c r="D1232" s="41"/>
      <c r="E1232" s="40"/>
      <c r="F1232" s="40"/>
      <c r="G1232" s="40"/>
      <c r="H1232" s="40"/>
      <c r="I1232" s="40"/>
      <c r="J1232" s="40"/>
      <c r="K1232" s="41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71"/>
    </row>
    <row r="1233" spans="1:23">
      <c r="A1233" s="40"/>
      <c r="B1233" s="40"/>
      <c r="C1233" s="40"/>
      <c r="D1233" s="41"/>
      <c r="E1233" s="40"/>
      <c r="F1233" s="40"/>
      <c r="G1233" s="40"/>
      <c r="H1233" s="40"/>
      <c r="I1233" s="40"/>
      <c r="J1233" s="40"/>
      <c r="K1233" s="41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71"/>
    </row>
    <row r="1234" spans="1:23">
      <c r="A1234" s="40"/>
      <c r="B1234" s="40"/>
      <c r="C1234" s="40"/>
      <c r="D1234" s="41"/>
      <c r="E1234" s="40"/>
      <c r="F1234" s="40"/>
      <c r="G1234" s="40"/>
      <c r="H1234" s="40"/>
      <c r="I1234" s="40"/>
      <c r="J1234" s="40"/>
      <c r="K1234" s="41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71"/>
    </row>
    <row r="1235" spans="1:23">
      <c r="A1235" s="40"/>
      <c r="B1235" s="40"/>
      <c r="C1235" s="40"/>
      <c r="D1235" s="41"/>
      <c r="E1235" s="40"/>
      <c r="F1235" s="40"/>
      <c r="G1235" s="40"/>
      <c r="H1235" s="40"/>
      <c r="I1235" s="40"/>
      <c r="J1235" s="40"/>
      <c r="K1235" s="41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71"/>
    </row>
    <row r="1236" spans="1:23">
      <c r="A1236" s="40"/>
      <c r="B1236" s="40"/>
      <c r="C1236" s="40"/>
      <c r="D1236" s="41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71"/>
    </row>
    <row r="1237" spans="1:23">
      <c r="A1237" s="40"/>
      <c r="B1237" s="40"/>
      <c r="C1237" s="40"/>
      <c r="D1237" s="41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71"/>
    </row>
    <row r="1238" spans="1:23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71"/>
    </row>
    <row r="1239" spans="1:23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71"/>
    </row>
    <row r="1240" spans="1:23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71"/>
    </row>
    <row r="1241" spans="1:23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71"/>
    </row>
    <row r="1242" spans="1:23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71"/>
    </row>
    <row r="1243" spans="1:23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71"/>
    </row>
    <row r="1244" spans="1:23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71"/>
    </row>
    <row r="1245" spans="1:23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71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H760"/>
  <sheetViews>
    <sheetView workbookViewId="0">
      <selection activeCell="A2" sqref="A2:A3"/>
    </sheetView>
  </sheetViews>
  <sheetFormatPr defaultRowHeight="15" outlineLevelCol="1"/>
  <cols>
    <col min="1" max="1" width="17.140625" customWidth="1"/>
    <col min="5" max="5" width="18.5703125" customWidth="1"/>
    <col min="8" max="8" width="16.28515625" bestFit="1" customWidth="1" outlineLevel="1"/>
  </cols>
  <sheetData>
    <row r="1" spans="1:8" ht="18" customHeight="1" thickBot="1">
      <c r="A1" s="32" t="s">
        <v>1</v>
      </c>
      <c r="B1" s="33" t="s">
        <v>2</v>
      </c>
      <c r="C1" s="33" t="s">
        <v>5</v>
      </c>
      <c r="D1" s="33" t="s">
        <v>6</v>
      </c>
      <c r="E1" s="33" t="s">
        <v>482</v>
      </c>
      <c r="F1" s="33" t="s">
        <v>483</v>
      </c>
      <c r="H1" s="51" t="s">
        <v>589</v>
      </c>
    </row>
    <row r="2" spans="1:8">
      <c r="A2" t="str" cm="1">
        <f t="array" ref="A2:A3">_xlfn._xlws.FILTER('Audit Report'!$C$2:$C$760,'Audit Report'!$W$2:$W$760&lt;&gt;"","")</f>
        <v>QFT2WW71F7</v>
      </c>
      <c r="B2" t="str" cm="1">
        <f t="array" ref="B2">IF($H2=0,"",INDEX('Audit Report'!E$2:E$760,$H2))</f>
        <v>Laptop</v>
      </c>
      <c r="C2" t="str" cm="1">
        <f t="array" ref="C2">IF($H2=0,"",INDEX('Audit Report'!F$2:F$760,$H2)&amp;"")</f>
        <v>Apple</v>
      </c>
      <c r="D2" t="str" cm="1">
        <f t="array" ref="D2">IF($H2=0,"",INDEX('Audit Report'!G$2:G$760,$H2)&amp;"")</f>
        <v>Pro A2442</v>
      </c>
      <c r="E2" t="str" cm="1">
        <f t="array" ref="E2">IF($H2=0,"",INDEX('Audit Report'!W$2:W$760,$H2))</f>
        <v>Dead</v>
      </c>
      <c r="F2" t="str" cm="1">
        <f t="array" ref="F2">IF($H2=0,"",IF(LEFT(INDEX('Audit Report'!N$2:N$760,$H2),4)="Pass","Yes","No"))</f>
        <v>No</v>
      </c>
      <c r="H2">
        <f>IF($A2="",0,IFERROR(MATCH($A2,'Audit Report'!$C$2:$C$760,0),0))</f>
        <v>6</v>
      </c>
    </row>
    <row r="3" spans="1:8">
      <c r="A3" t="str">
        <v>LL62LG9GN7</v>
      </c>
      <c r="B3" t="str" cm="1">
        <f t="array" ref="B3">IF($H3=0,"",INDEX('Audit Report'!E$2:E$760,$H3))</f>
        <v>Laptop</v>
      </c>
      <c r="C3" t="str" cm="1">
        <f t="array" ref="C3">IF($H3=0,"",INDEX('Audit Report'!F$2:F$760,$H3)&amp;"")</f>
        <v>Apple</v>
      </c>
      <c r="D3" t="str" cm="1">
        <f t="array" ref="D3">IF($H3=0,"",INDEX('Audit Report'!G$2:G$760,$H3)&amp;"")</f>
        <v>Pro A3401</v>
      </c>
      <c r="E3" t="str" cm="1">
        <f t="array" ref="E3">IF($H3=0,"",INDEX('Audit Report'!W$2:W$760,$H3))</f>
        <v>Dead</v>
      </c>
      <c r="F3" t="str" cm="1">
        <f t="array" ref="F3">IF($H3=0,"",IF(LEFT(INDEX('Audit Report'!N$2:N$760,$H3),4)="Pass","Yes","No"))</f>
        <v>No</v>
      </c>
      <c r="H3">
        <f>IF($A3="",0,IFERROR(MATCH($A3,'Audit Report'!$C$2:$C$760,0),0))</f>
        <v>10</v>
      </c>
    </row>
    <row r="4" spans="1:8">
      <c r="B4" t="str" cm="1">
        <f t="array" ref="B4">IF($H4=0,"",INDEX('Audit Report'!E$2:E$760,$H4))</f>
        <v/>
      </c>
      <c r="C4" t="str" cm="1">
        <f t="array" ref="C4">IF($H4=0,"",INDEX('Audit Report'!F$2:F$760,$H4)&amp;"")</f>
        <v/>
      </c>
      <c r="D4" t="str" cm="1">
        <f t="array" ref="D4">IF($H4=0,"",INDEX('Audit Report'!G$2:G$760,$H4)&amp;"")</f>
        <v/>
      </c>
      <c r="E4" t="str" cm="1">
        <f t="array" ref="E4">IF($H4=0,"",INDEX('Audit Report'!W$2:W$760,$H4))</f>
        <v/>
      </c>
      <c r="F4" t="str" cm="1">
        <f t="array" ref="F4">IF($H4=0,"",IF(LEFT(INDEX('Audit Report'!N$2:N$760,$H4),4)="Pass","Yes","No"))</f>
        <v/>
      </c>
      <c r="H4">
        <f>IF($A4="",0,IFERROR(MATCH($A4,'Audit Report'!$C$2:$C$760,0),0))</f>
        <v>0</v>
      </c>
    </row>
    <row r="5" spans="1:8">
      <c r="B5" t="str" cm="1">
        <f t="array" ref="B5">IF($H5=0,"",INDEX('Audit Report'!E$2:E$760,$H5))</f>
        <v/>
      </c>
      <c r="C5" t="str" cm="1">
        <f t="array" ref="C5">IF($H5=0,"",INDEX('Audit Report'!F$2:F$760,$H5)&amp;"")</f>
        <v/>
      </c>
      <c r="D5" t="str" cm="1">
        <f t="array" ref="D5">IF($H5=0,"",INDEX('Audit Report'!G$2:G$760,$H5)&amp;"")</f>
        <v/>
      </c>
      <c r="E5" t="str" cm="1">
        <f t="array" ref="E5">IF($H5=0,"",INDEX('Audit Report'!W$2:W$760,$H5))</f>
        <v/>
      </c>
      <c r="F5" t="str" cm="1">
        <f t="array" ref="F5">IF($H5=0,"",IF(LEFT(INDEX('Audit Report'!N$2:N$760,$H5),4)="Pass","Yes","No"))</f>
        <v/>
      </c>
      <c r="H5">
        <f>IF($A5="",0,IFERROR(MATCH($A5,'Audit Report'!$C$2:$C$760,0),0))</f>
        <v>0</v>
      </c>
    </row>
    <row r="6" spans="1:8">
      <c r="B6" t="str" cm="1">
        <f t="array" ref="B6">IF($H6=0,"",INDEX('Audit Report'!E$2:E$760,$H6))</f>
        <v/>
      </c>
      <c r="C6" t="str" cm="1">
        <f t="array" ref="C6">IF($H6=0,"",INDEX('Audit Report'!F$2:F$760,$H6)&amp;"")</f>
        <v/>
      </c>
      <c r="D6" t="str" cm="1">
        <f t="array" ref="D6">IF($H6=0,"",INDEX('Audit Report'!G$2:G$760,$H6)&amp;"")</f>
        <v/>
      </c>
      <c r="E6" t="str" cm="1">
        <f t="array" ref="E6">IF($H6=0,"",INDEX('Audit Report'!W$2:W$760,$H6))</f>
        <v/>
      </c>
      <c r="F6" t="str" cm="1">
        <f t="array" ref="F6">IF($H6=0,"",IF(LEFT(INDEX('Audit Report'!N$2:N$760,$H6),4)="Pass","Yes","No"))</f>
        <v/>
      </c>
      <c r="H6">
        <f>IF($A6="",0,IFERROR(MATCH($A6,'Audit Report'!$C$2:$C$760,0),0))</f>
        <v>0</v>
      </c>
    </row>
    <row r="7" spans="1:8">
      <c r="B7" t="str" cm="1">
        <f t="array" ref="B7">IF($H7=0,"",INDEX('Audit Report'!E$2:E$760,$H7))</f>
        <v/>
      </c>
      <c r="C7" t="str" cm="1">
        <f t="array" ref="C7">IF($H7=0,"",INDEX('Audit Report'!F$2:F$760,$H7)&amp;"")</f>
        <v/>
      </c>
      <c r="D7" t="str" cm="1">
        <f t="array" ref="D7">IF($H7=0,"",INDEX('Audit Report'!G$2:G$760,$H7)&amp;"")</f>
        <v/>
      </c>
      <c r="E7" t="str" cm="1">
        <f t="array" ref="E7">IF($H7=0,"",INDEX('Audit Report'!W$2:W$760,$H7))</f>
        <v/>
      </c>
      <c r="F7" t="str" cm="1">
        <f t="array" ref="F7">IF($H7=0,"",IF(LEFT(INDEX('Audit Report'!N$2:N$760,$H7),4)="Pass","Yes","No"))</f>
        <v/>
      </c>
      <c r="H7">
        <f>IF($A7="",0,IFERROR(MATCH($A7,'Audit Report'!$C$2:$C$760,0),0))</f>
        <v>0</v>
      </c>
    </row>
    <row r="8" spans="1:8">
      <c r="B8" t="str" cm="1">
        <f t="array" ref="B8">IF($H8=0,"",INDEX('Audit Report'!E$2:E$760,$H8))</f>
        <v/>
      </c>
      <c r="C8" t="str" cm="1">
        <f t="array" ref="C8">IF($H8=0,"",INDEX('Audit Report'!F$2:F$760,$H8)&amp;"")</f>
        <v/>
      </c>
      <c r="D8" t="str" cm="1">
        <f t="array" ref="D8">IF($H8=0,"",INDEX('Audit Report'!G$2:G$760,$H8)&amp;"")</f>
        <v/>
      </c>
      <c r="E8" t="str" cm="1">
        <f t="array" ref="E8">IF($H8=0,"",INDEX('Audit Report'!W$2:W$760,$H8))</f>
        <v/>
      </c>
      <c r="F8" t="str" cm="1">
        <f t="array" ref="F8">IF($H8=0,"",IF(LEFT(INDEX('Audit Report'!N$2:N$760,$H8),4)="Pass","Yes","No"))</f>
        <v/>
      </c>
      <c r="H8">
        <f>IF($A8="",0,IFERROR(MATCH($A8,'Audit Report'!$C$2:$C$760,0),0))</f>
        <v>0</v>
      </c>
    </row>
    <row r="9" spans="1:8">
      <c r="B9" t="str" cm="1">
        <f t="array" ref="B9">IF($H9=0,"",INDEX('Audit Report'!E$2:E$760,$H9))</f>
        <v/>
      </c>
      <c r="C9" t="str" cm="1">
        <f t="array" ref="C9">IF($H9=0,"",INDEX('Audit Report'!F$2:F$760,$H9)&amp;"")</f>
        <v/>
      </c>
      <c r="D9" t="str" cm="1">
        <f t="array" ref="D9">IF($H9=0,"",INDEX('Audit Report'!G$2:G$760,$H9)&amp;"")</f>
        <v/>
      </c>
      <c r="E9" t="str" cm="1">
        <f t="array" ref="E9">IF($H9=0,"",INDEX('Audit Report'!W$2:W$760,$H9))</f>
        <v/>
      </c>
      <c r="F9" t="str" cm="1">
        <f t="array" ref="F9">IF($H9=0,"",IF(LEFT(INDEX('Audit Report'!N$2:N$760,$H9),4)="Pass","Yes","No"))</f>
        <v/>
      </c>
      <c r="H9">
        <f>IF($A9="",0,IFERROR(MATCH($A9,'Audit Report'!$C$2:$C$760,0),0))</f>
        <v>0</v>
      </c>
    </row>
    <row r="10" spans="1:8">
      <c r="B10" t="str" cm="1">
        <f t="array" ref="B10">IF($H10=0,"",INDEX('Audit Report'!E$2:E$760,$H10))</f>
        <v/>
      </c>
      <c r="C10" t="str" cm="1">
        <f t="array" ref="C10">IF($H10=0,"",INDEX('Audit Report'!F$2:F$760,$H10)&amp;"")</f>
        <v/>
      </c>
      <c r="D10" t="str" cm="1">
        <f t="array" ref="D10">IF($H10=0,"",INDEX('Audit Report'!G$2:G$760,$H10)&amp;"")</f>
        <v/>
      </c>
      <c r="E10" t="str" cm="1">
        <f t="array" ref="E10">IF($H10=0,"",INDEX('Audit Report'!W$2:W$760,$H10))</f>
        <v/>
      </c>
      <c r="F10" t="str" cm="1">
        <f t="array" ref="F10">IF($H10=0,"",IF(LEFT(INDEX('Audit Report'!N$2:N$760,$H10),4)="Pass","Yes","No"))</f>
        <v/>
      </c>
      <c r="H10">
        <f>IF($A10="",0,IFERROR(MATCH($A10,'Audit Report'!$C$2:$C$760,0),0))</f>
        <v>0</v>
      </c>
    </row>
    <row r="11" spans="1:8">
      <c r="B11" t="str" cm="1">
        <f t="array" ref="B11">IF($H11=0,"",INDEX('Audit Report'!E$2:E$760,$H11))</f>
        <v/>
      </c>
      <c r="C11" t="str" cm="1">
        <f t="array" ref="C11">IF($H11=0,"",INDEX('Audit Report'!F$2:F$760,$H11)&amp;"")</f>
        <v/>
      </c>
      <c r="D11" t="str" cm="1">
        <f t="array" ref="D11">IF($H11=0,"",INDEX('Audit Report'!G$2:G$760,$H11)&amp;"")</f>
        <v/>
      </c>
      <c r="E11" t="str" cm="1">
        <f t="array" ref="E11">IF($H11=0,"",INDEX('Audit Report'!W$2:W$760,$H11))</f>
        <v/>
      </c>
      <c r="F11" t="str" cm="1">
        <f t="array" ref="F11">IF($H11=0,"",IF(LEFT(INDEX('Audit Report'!N$2:N$760,$H11),4)="Pass","Yes","No"))</f>
        <v/>
      </c>
      <c r="H11">
        <f>IF($A11="",0,IFERROR(MATCH($A11,'Audit Report'!$C$2:$C$760,0),0))</f>
        <v>0</v>
      </c>
    </row>
    <row r="12" spans="1:8">
      <c r="B12" t="str" cm="1">
        <f t="array" ref="B12">IF($H12=0,"",INDEX('Audit Report'!E$2:E$760,$H12))</f>
        <v/>
      </c>
      <c r="C12" t="str" cm="1">
        <f t="array" ref="C12">IF($H12=0,"",INDEX('Audit Report'!F$2:F$760,$H12)&amp;"")</f>
        <v/>
      </c>
      <c r="D12" t="str" cm="1">
        <f t="array" ref="D12">IF($H12=0,"",INDEX('Audit Report'!G$2:G$760,$H12)&amp;"")</f>
        <v/>
      </c>
      <c r="E12" t="str" cm="1">
        <f t="array" ref="E12">IF($H12=0,"",INDEX('Audit Report'!W$2:W$760,$H12))</f>
        <v/>
      </c>
      <c r="F12" t="str" cm="1">
        <f t="array" ref="F12">IF($H12=0,"",IF(LEFT(INDEX('Audit Report'!N$2:N$760,$H12),4)="Pass","Yes","No"))</f>
        <v/>
      </c>
      <c r="H12">
        <f>IF($A12="",0,IFERROR(MATCH($A12,'Audit Report'!$C$2:$C$760,0),0))</f>
        <v>0</v>
      </c>
    </row>
    <row r="13" spans="1:8">
      <c r="B13" t="str" cm="1">
        <f t="array" ref="B13">IF($H13=0,"",INDEX('Audit Report'!E$2:E$760,$H13))</f>
        <v/>
      </c>
      <c r="C13" t="str" cm="1">
        <f t="array" ref="C13">IF($H13=0,"",INDEX('Audit Report'!F$2:F$760,$H13)&amp;"")</f>
        <v/>
      </c>
      <c r="D13" t="str" cm="1">
        <f t="array" ref="D13">IF($H13=0,"",INDEX('Audit Report'!G$2:G$760,$H13)&amp;"")</f>
        <v/>
      </c>
      <c r="E13" t="str" cm="1">
        <f t="array" ref="E13">IF($H13=0,"",INDEX('Audit Report'!W$2:W$760,$H13))</f>
        <v/>
      </c>
      <c r="F13" t="str" cm="1">
        <f t="array" ref="F13">IF($H13=0,"",IF(LEFT(INDEX('Audit Report'!N$2:N$760,$H13),4)="Pass","Yes","No"))</f>
        <v/>
      </c>
      <c r="H13">
        <f>IF($A13="",0,IFERROR(MATCH($A13,'Audit Report'!$C$2:$C$760,0),0))</f>
        <v>0</v>
      </c>
    </row>
    <row r="14" spans="1:8">
      <c r="B14" t="str" cm="1">
        <f t="array" ref="B14">IF($H14=0,"",INDEX('Audit Report'!E$2:E$760,$H14))</f>
        <v/>
      </c>
      <c r="C14" t="str" cm="1">
        <f t="array" ref="C14">IF($H14=0,"",INDEX('Audit Report'!F$2:F$760,$H14)&amp;"")</f>
        <v/>
      </c>
      <c r="D14" t="str" cm="1">
        <f t="array" ref="D14">IF($H14=0,"",INDEX('Audit Report'!G$2:G$760,$H14)&amp;"")</f>
        <v/>
      </c>
      <c r="E14" t="str" cm="1">
        <f t="array" ref="E14">IF($H14=0,"",INDEX('Audit Report'!W$2:W$760,$H14))</f>
        <v/>
      </c>
      <c r="F14" t="str" cm="1">
        <f t="array" ref="F14">IF($H14=0,"",IF(LEFT(INDEX('Audit Report'!N$2:N$760,$H14),4)="Pass","Yes","No"))</f>
        <v/>
      </c>
      <c r="H14">
        <f>IF($A14="",0,IFERROR(MATCH($A14,'Audit Report'!$C$2:$C$760,0),0))</f>
        <v>0</v>
      </c>
    </row>
    <row r="15" spans="1:8">
      <c r="B15" t="str" cm="1">
        <f t="array" ref="B15">IF($H15=0,"",INDEX('Audit Report'!E$2:E$760,$H15))</f>
        <v/>
      </c>
      <c r="C15" t="str" cm="1">
        <f t="array" ref="C15">IF($H15=0,"",INDEX('Audit Report'!F$2:F$760,$H15)&amp;"")</f>
        <v/>
      </c>
      <c r="D15" t="str" cm="1">
        <f t="array" ref="D15">IF($H15=0,"",INDEX('Audit Report'!G$2:G$760,$H15)&amp;"")</f>
        <v/>
      </c>
      <c r="E15" t="str" cm="1">
        <f t="array" ref="E15">IF($H15=0,"",INDEX('Audit Report'!W$2:W$760,$H15))</f>
        <v/>
      </c>
      <c r="F15" t="str" cm="1">
        <f t="array" ref="F15">IF($H15=0,"",IF(LEFT(INDEX('Audit Report'!N$2:N$760,$H15),4)="Pass","Yes","No"))</f>
        <v/>
      </c>
      <c r="H15">
        <f>IF($A15="",0,IFERROR(MATCH($A15,'Audit Report'!$C$2:$C$760,0),0))</f>
        <v>0</v>
      </c>
    </row>
    <row r="16" spans="1:8">
      <c r="B16" t="str" cm="1">
        <f t="array" ref="B16">IF($H16=0,"",INDEX('Audit Report'!E$2:E$760,$H16))</f>
        <v/>
      </c>
      <c r="C16" t="str" cm="1">
        <f t="array" ref="C16">IF($H16=0,"",INDEX('Audit Report'!F$2:F$760,$H16)&amp;"")</f>
        <v/>
      </c>
      <c r="D16" t="str" cm="1">
        <f t="array" ref="D16">IF($H16=0,"",INDEX('Audit Report'!G$2:G$760,$H16)&amp;"")</f>
        <v/>
      </c>
      <c r="E16" t="str" cm="1">
        <f t="array" ref="E16">IF($H16=0,"",INDEX('Audit Report'!W$2:W$760,$H16))</f>
        <v/>
      </c>
      <c r="F16" t="str" cm="1">
        <f t="array" ref="F16">IF($H16=0,"",IF(LEFT(INDEX('Audit Report'!N$2:N$760,$H16),4)="Pass","Yes","No"))</f>
        <v/>
      </c>
      <c r="H16">
        <f>IF($A16="",0,IFERROR(MATCH($A16,'Audit Report'!$C$2:$C$760,0),0))</f>
        <v>0</v>
      </c>
    </row>
    <row r="17" spans="2:8">
      <c r="B17" t="str" cm="1">
        <f t="array" ref="B17">IF($H17=0,"",INDEX('Audit Report'!E$2:E$760,$H17))</f>
        <v/>
      </c>
      <c r="C17" t="str" cm="1">
        <f t="array" ref="C17">IF($H17=0,"",INDEX('Audit Report'!F$2:F$760,$H17)&amp;"")</f>
        <v/>
      </c>
      <c r="D17" t="str" cm="1">
        <f t="array" ref="D17">IF($H17=0,"",INDEX('Audit Report'!G$2:G$760,$H17)&amp;"")</f>
        <v/>
      </c>
      <c r="E17" t="str" cm="1">
        <f t="array" ref="E17">IF($H17=0,"",INDEX('Audit Report'!W$2:W$760,$H17))</f>
        <v/>
      </c>
      <c r="F17" t="str" cm="1">
        <f t="array" ref="F17">IF($H17=0,"",IF(LEFT(INDEX('Audit Report'!N$2:N$760,$H17),4)="Pass","Yes","No"))</f>
        <v/>
      </c>
      <c r="H17">
        <f>IF($A17="",0,IFERROR(MATCH($A17,'Audit Report'!$C$2:$C$760,0),0))</f>
        <v>0</v>
      </c>
    </row>
    <row r="18" spans="2:8">
      <c r="B18" t="str" cm="1">
        <f t="array" ref="B18">IF($H18=0,"",INDEX('Audit Report'!E$2:E$760,$H18))</f>
        <v/>
      </c>
      <c r="C18" t="str" cm="1">
        <f t="array" ref="C18">IF($H18=0,"",INDEX('Audit Report'!F$2:F$760,$H18)&amp;"")</f>
        <v/>
      </c>
      <c r="D18" t="str" cm="1">
        <f t="array" ref="D18">IF($H18=0,"",INDEX('Audit Report'!G$2:G$760,$H18)&amp;"")</f>
        <v/>
      </c>
      <c r="E18" t="str" cm="1">
        <f t="array" ref="E18">IF($H18=0,"",INDEX('Audit Report'!W$2:W$760,$H18))</f>
        <v/>
      </c>
      <c r="F18" t="str" cm="1">
        <f t="array" ref="F18">IF($H18=0,"",IF(LEFT(INDEX('Audit Report'!N$2:N$760,$H18),4)="Pass","Yes","No"))</f>
        <v/>
      </c>
      <c r="H18">
        <f>IF($A18="",0,IFERROR(MATCH($A18,'Audit Report'!$C$2:$C$760,0),0))</f>
        <v>0</v>
      </c>
    </row>
    <row r="19" spans="2:8">
      <c r="B19" t="str" cm="1">
        <f t="array" ref="B19">IF($H19=0,"",INDEX('Audit Report'!E$2:E$760,$H19))</f>
        <v/>
      </c>
      <c r="C19" t="str" cm="1">
        <f t="array" ref="C19">IF($H19=0,"",INDEX('Audit Report'!F$2:F$760,$H19)&amp;"")</f>
        <v/>
      </c>
      <c r="D19" t="str" cm="1">
        <f t="array" ref="D19">IF($H19=0,"",INDEX('Audit Report'!G$2:G$760,$H19)&amp;"")</f>
        <v/>
      </c>
      <c r="E19" t="str" cm="1">
        <f t="array" ref="E19">IF($H19=0,"",INDEX('Audit Report'!W$2:W$760,$H19))</f>
        <v/>
      </c>
      <c r="F19" t="str" cm="1">
        <f t="array" ref="F19">IF($H19=0,"",IF(LEFT(INDEX('Audit Report'!N$2:N$760,$H19),4)="Pass","Yes","No"))</f>
        <v/>
      </c>
      <c r="H19">
        <f>IF($A19="",0,IFERROR(MATCH($A19,'Audit Report'!$C$2:$C$760,0),0))</f>
        <v>0</v>
      </c>
    </row>
    <row r="20" spans="2:8">
      <c r="B20" t="str" cm="1">
        <f t="array" ref="B20">IF($H20=0,"",INDEX('Audit Report'!E$2:E$760,$H20))</f>
        <v/>
      </c>
      <c r="C20" t="str" cm="1">
        <f t="array" ref="C20">IF($H20=0,"",INDEX('Audit Report'!F$2:F$760,$H20)&amp;"")</f>
        <v/>
      </c>
      <c r="D20" t="str" cm="1">
        <f t="array" ref="D20">IF($H20=0,"",INDEX('Audit Report'!G$2:G$760,$H20)&amp;"")</f>
        <v/>
      </c>
      <c r="E20" t="str" cm="1">
        <f t="array" ref="E20">IF($H20=0,"",INDEX('Audit Report'!W$2:W$760,$H20))</f>
        <v/>
      </c>
      <c r="F20" t="str" cm="1">
        <f t="array" ref="F20">IF($H20=0,"",IF(LEFT(INDEX('Audit Report'!N$2:N$760,$H20),4)="Pass","Yes","No"))</f>
        <v/>
      </c>
      <c r="H20">
        <f>IF($A20="",0,IFERROR(MATCH($A20,'Audit Report'!$C$2:$C$760,0),0))</f>
        <v>0</v>
      </c>
    </row>
    <row r="21" spans="2:8">
      <c r="B21" t="str" cm="1">
        <f t="array" ref="B21">IF($H21=0,"",INDEX('Audit Report'!E$2:E$760,$H21))</f>
        <v/>
      </c>
      <c r="C21" t="str" cm="1">
        <f t="array" ref="C21">IF($H21=0,"",INDEX('Audit Report'!F$2:F$760,$H21)&amp;"")</f>
        <v/>
      </c>
      <c r="D21" t="str" cm="1">
        <f t="array" ref="D21">IF($H21=0,"",INDEX('Audit Report'!G$2:G$760,$H21)&amp;"")</f>
        <v/>
      </c>
      <c r="E21" t="str" cm="1">
        <f t="array" ref="E21">IF($H21=0,"",INDEX('Audit Report'!W$2:W$760,$H21))</f>
        <v/>
      </c>
      <c r="F21" t="str" cm="1">
        <f t="array" ref="F21">IF($H21=0,"",IF(LEFT(INDEX('Audit Report'!N$2:N$760,$H21),4)="Pass","Yes","No"))</f>
        <v/>
      </c>
      <c r="H21">
        <f>IF($A21="",0,IFERROR(MATCH($A21,'Audit Report'!$C$2:$C$760,0),0))</f>
        <v>0</v>
      </c>
    </row>
    <row r="22" spans="2:8">
      <c r="B22" t="str" cm="1">
        <f t="array" ref="B22">IF($H22=0,"",INDEX('Audit Report'!E$2:E$760,$H22))</f>
        <v/>
      </c>
      <c r="C22" t="str" cm="1">
        <f t="array" ref="C22">IF($H22=0,"",INDEX('Audit Report'!F$2:F$760,$H22)&amp;"")</f>
        <v/>
      </c>
      <c r="D22" t="str" cm="1">
        <f t="array" ref="D22">IF($H22=0,"",INDEX('Audit Report'!G$2:G$760,$H22)&amp;"")</f>
        <v/>
      </c>
      <c r="E22" t="str" cm="1">
        <f t="array" ref="E22">IF($H22=0,"",INDEX('Audit Report'!W$2:W$760,$H22))</f>
        <v/>
      </c>
      <c r="F22" t="str" cm="1">
        <f t="array" ref="F22">IF($H22=0,"",IF(LEFT(INDEX('Audit Report'!N$2:N$760,$H22),4)="Pass","Yes","No"))</f>
        <v/>
      </c>
      <c r="H22">
        <f>IF($A22="",0,IFERROR(MATCH($A22,'Audit Report'!$C$2:$C$760,0),0))</f>
        <v>0</v>
      </c>
    </row>
    <row r="23" spans="2:8">
      <c r="B23" t="str" cm="1">
        <f t="array" ref="B23">IF($H23=0,"",INDEX('Audit Report'!E$2:E$760,$H23))</f>
        <v/>
      </c>
      <c r="C23" t="str" cm="1">
        <f t="array" ref="C23">IF($H23=0,"",INDEX('Audit Report'!F$2:F$760,$H23)&amp;"")</f>
        <v/>
      </c>
      <c r="D23" t="str" cm="1">
        <f t="array" ref="D23">IF($H23=0,"",INDEX('Audit Report'!G$2:G$760,$H23)&amp;"")</f>
        <v/>
      </c>
      <c r="E23" t="str" cm="1">
        <f t="array" ref="E23">IF($H23=0,"",INDEX('Audit Report'!W$2:W$760,$H23))</f>
        <v/>
      </c>
      <c r="F23" t="str" cm="1">
        <f t="array" ref="F23">IF($H23=0,"",IF(LEFT(INDEX('Audit Report'!N$2:N$760,$H23),4)="Pass","Yes","No"))</f>
        <v/>
      </c>
      <c r="H23">
        <f>IF($A23="",0,IFERROR(MATCH($A23,'Audit Report'!$C$2:$C$760,0),0))</f>
        <v>0</v>
      </c>
    </row>
    <row r="24" spans="2:8">
      <c r="B24" t="str" cm="1">
        <f t="array" ref="B24">IF($H24=0,"",INDEX('Audit Report'!E$2:E$760,$H24))</f>
        <v/>
      </c>
      <c r="C24" t="str" cm="1">
        <f t="array" ref="C24">IF($H24=0,"",INDEX('Audit Report'!F$2:F$760,$H24)&amp;"")</f>
        <v/>
      </c>
      <c r="D24" t="str" cm="1">
        <f t="array" ref="D24">IF($H24=0,"",INDEX('Audit Report'!G$2:G$760,$H24)&amp;"")</f>
        <v/>
      </c>
      <c r="E24" t="str" cm="1">
        <f t="array" ref="E24">IF($H24=0,"",INDEX('Audit Report'!W$2:W$760,$H24))</f>
        <v/>
      </c>
      <c r="F24" t="str" cm="1">
        <f t="array" ref="F24">IF($H24=0,"",IF(LEFT(INDEX('Audit Report'!N$2:N$760,$H24),4)="Pass","Yes","No"))</f>
        <v/>
      </c>
      <c r="H24">
        <f>IF($A24="",0,IFERROR(MATCH($A24,'Audit Report'!$C$2:$C$760,0),0))</f>
        <v>0</v>
      </c>
    </row>
    <row r="25" spans="2:8">
      <c r="B25" t="str" cm="1">
        <f t="array" ref="B25">IF($H25=0,"",INDEX('Audit Report'!E$2:E$760,$H25))</f>
        <v/>
      </c>
      <c r="C25" t="str" cm="1">
        <f t="array" ref="C25">IF($H25=0,"",INDEX('Audit Report'!F$2:F$760,$H25)&amp;"")</f>
        <v/>
      </c>
      <c r="D25" t="str" cm="1">
        <f t="array" ref="D25">IF($H25=0,"",INDEX('Audit Report'!G$2:G$760,$H25)&amp;"")</f>
        <v/>
      </c>
      <c r="E25" t="str" cm="1">
        <f t="array" ref="E25">IF($H25=0,"",INDEX('Audit Report'!W$2:W$760,$H25))</f>
        <v/>
      </c>
      <c r="F25" t="str" cm="1">
        <f t="array" ref="F25">IF($H25=0,"",IF(LEFT(INDEX('Audit Report'!N$2:N$760,$H25),4)="Pass","Yes","No"))</f>
        <v/>
      </c>
      <c r="H25">
        <f>IF($A25="",0,IFERROR(MATCH($A25,'Audit Report'!$C$2:$C$760,0),0))</f>
        <v>0</v>
      </c>
    </row>
    <row r="26" spans="2:8">
      <c r="B26" t="str" cm="1">
        <f t="array" ref="B26">IF($H26=0,"",INDEX('Audit Report'!E$2:E$760,$H26))</f>
        <v/>
      </c>
      <c r="C26" t="str" cm="1">
        <f t="array" ref="C26">IF($H26=0,"",INDEX('Audit Report'!F$2:F$760,$H26)&amp;"")</f>
        <v/>
      </c>
      <c r="D26" t="str" cm="1">
        <f t="array" ref="D26">IF($H26=0,"",INDEX('Audit Report'!G$2:G$760,$H26)&amp;"")</f>
        <v/>
      </c>
      <c r="E26" t="str" cm="1">
        <f t="array" ref="E26">IF($H26=0,"",INDEX('Audit Report'!W$2:W$760,$H26))</f>
        <v/>
      </c>
      <c r="F26" t="str" cm="1">
        <f t="array" ref="F26">IF($H26=0,"",IF(LEFT(INDEX('Audit Report'!N$2:N$760,$H26),4)="Pass","Yes","No"))</f>
        <v/>
      </c>
      <c r="H26">
        <f>IF($A26="",0,IFERROR(MATCH($A26,'Audit Report'!$C$2:$C$760,0),0))</f>
        <v>0</v>
      </c>
    </row>
    <row r="27" spans="2:8">
      <c r="B27" t="str" cm="1">
        <f t="array" ref="B27">IF($H27=0,"",INDEX('Audit Report'!E$2:E$760,$H27))</f>
        <v/>
      </c>
      <c r="C27" t="str" cm="1">
        <f t="array" ref="C27">IF($H27=0,"",INDEX('Audit Report'!F$2:F$760,$H27)&amp;"")</f>
        <v/>
      </c>
      <c r="D27" t="str" cm="1">
        <f t="array" ref="D27">IF($H27=0,"",INDEX('Audit Report'!G$2:G$760,$H27)&amp;"")</f>
        <v/>
      </c>
      <c r="E27" t="str" cm="1">
        <f t="array" ref="E27">IF($H27=0,"",INDEX('Audit Report'!W$2:W$760,$H27))</f>
        <v/>
      </c>
      <c r="F27" t="str" cm="1">
        <f t="array" ref="F27">IF($H27=0,"",IF(LEFT(INDEX('Audit Report'!N$2:N$760,$H27),4)="Pass","Yes","No"))</f>
        <v/>
      </c>
      <c r="H27">
        <f>IF($A27="",0,IFERROR(MATCH($A27,'Audit Report'!$C$2:$C$760,0),0))</f>
        <v>0</v>
      </c>
    </row>
    <row r="28" spans="2:8">
      <c r="B28" t="str" cm="1">
        <f t="array" ref="B28">IF($H28=0,"",INDEX('Audit Report'!E$2:E$760,$H28))</f>
        <v/>
      </c>
      <c r="C28" t="str" cm="1">
        <f t="array" ref="C28">IF($H28=0,"",INDEX('Audit Report'!F$2:F$760,$H28)&amp;"")</f>
        <v/>
      </c>
      <c r="D28" t="str" cm="1">
        <f t="array" ref="D28">IF($H28=0,"",INDEX('Audit Report'!G$2:G$760,$H28)&amp;"")</f>
        <v/>
      </c>
      <c r="E28" t="str" cm="1">
        <f t="array" ref="E28">IF($H28=0,"",INDEX('Audit Report'!W$2:W$760,$H28))</f>
        <v/>
      </c>
      <c r="F28" t="str" cm="1">
        <f t="array" ref="F28">IF($H28=0,"",IF(LEFT(INDEX('Audit Report'!N$2:N$760,$H28),4)="Pass","Yes","No"))</f>
        <v/>
      </c>
      <c r="H28">
        <f>IF($A28="",0,IFERROR(MATCH($A28,'Audit Report'!$C$2:$C$760,0),0))</f>
        <v>0</v>
      </c>
    </row>
    <row r="29" spans="2:8">
      <c r="B29" t="str" cm="1">
        <f t="array" ref="B29">IF($H29=0,"",INDEX('Audit Report'!E$2:E$760,$H29))</f>
        <v/>
      </c>
      <c r="C29" t="str" cm="1">
        <f t="array" ref="C29">IF($H29=0,"",INDEX('Audit Report'!F$2:F$760,$H29)&amp;"")</f>
        <v/>
      </c>
      <c r="D29" t="str" cm="1">
        <f t="array" ref="D29">IF($H29=0,"",INDEX('Audit Report'!G$2:G$760,$H29)&amp;"")</f>
        <v/>
      </c>
      <c r="E29" t="str" cm="1">
        <f t="array" ref="E29">IF($H29=0,"",INDEX('Audit Report'!W$2:W$760,$H29))</f>
        <v/>
      </c>
      <c r="F29" t="str" cm="1">
        <f t="array" ref="F29">IF($H29=0,"",IF(LEFT(INDEX('Audit Report'!N$2:N$760,$H29),4)="Pass","Yes","No"))</f>
        <v/>
      </c>
      <c r="H29">
        <f>IF($A29="",0,IFERROR(MATCH($A29,'Audit Report'!$C$2:$C$760,0),0))</f>
        <v>0</v>
      </c>
    </row>
    <row r="30" spans="2:8">
      <c r="B30" t="str" cm="1">
        <f t="array" ref="B30">IF($H30=0,"",INDEX('Audit Report'!E$2:E$760,$H30))</f>
        <v/>
      </c>
      <c r="C30" t="str" cm="1">
        <f t="array" ref="C30">IF($H30=0,"",INDEX('Audit Report'!F$2:F$760,$H30)&amp;"")</f>
        <v/>
      </c>
      <c r="D30" t="str" cm="1">
        <f t="array" ref="D30">IF($H30=0,"",INDEX('Audit Report'!G$2:G$760,$H30)&amp;"")</f>
        <v/>
      </c>
      <c r="E30" t="str" cm="1">
        <f t="array" ref="E30">IF($H30=0,"",INDEX('Audit Report'!W$2:W$760,$H30))</f>
        <v/>
      </c>
      <c r="F30" t="str" cm="1">
        <f t="array" ref="F30">IF($H30=0,"",IF(LEFT(INDEX('Audit Report'!N$2:N$760,$H30),4)="Pass","Yes","No"))</f>
        <v/>
      </c>
      <c r="H30">
        <f>IF($A30="",0,IFERROR(MATCH($A30,'Audit Report'!$C$2:$C$760,0),0))</f>
        <v>0</v>
      </c>
    </row>
    <row r="31" spans="2:8">
      <c r="B31" t="str" cm="1">
        <f t="array" ref="B31">IF($H31=0,"",INDEX('Audit Report'!E$2:E$760,$H31))</f>
        <v/>
      </c>
      <c r="C31" t="str" cm="1">
        <f t="array" ref="C31">IF($H31=0,"",INDEX('Audit Report'!F$2:F$760,$H31)&amp;"")</f>
        <v/>
      </c>
      <c r="D31" t="str" cm="1">
        <f t="array" ref="D31">IF($H31=0,"",INDEX('Audit Report'!G$2:G$760,$H31)&amp;"")</f>
        <v/>
      </c>
      <c r="E31" t="str" cm="1">
        <f t="array" ref="E31">IF($H31=0,"",INDEX('Audit Report'!W$2:W$760,$H31))</f>
        <v/>
      </c>
      <c r="F31" t="str" cm="1">
        <f t="array" ref="F31">IF($H31=0,"",IF(LEFT(INDEX('Audit Report'!N$2:N$760,$H31),4)="Pass","Yes","No"))</f>
        <v/>
      </c>
      <c r="H31">
        <f>IF($A31="",0,IFERROR(MATCH($A31,'Audit Report'!$C$2:$C$760,0),0))</f>
        <v>0</v>
      </c>
    </row>
    <row r="32" spans="2:8">
      <c r="B32" t="str" cm="1">
        <f t="array" ref="B32">IF($H32=0,"",INDEX('Audit Report'!E$2:E$760,$H32))</f>
        <v/>
      </c>
      <c r="C32" t="str" cm="1">
        <f t="array" ref="C32">IF($H32=0,"",INDEX('Audit Report'!F$2:F$760,$H32)&amp;"")</f>
        <v/>
      </c>
      <c r="D32" t="str" cm="1">
        <f t="array" ref="D32">IF($H32=0,"",INDEX('Audit Report'!G$2:G$760,$H32)&amp;"")</f>
        <v/>
      </c>
      <c r="E32" t="str" cm="1">
        <f t="array" ref="E32">IF($H32=0,"",INDEX('Audit Report'!W$2:W$760,$H32))</f>
        <v/>
      </c>
      <c r="F32" t="str" cm="1">
        <f t="array" ref="F32">IF($H32=0,"",IF(LEFT(INDEX('Audit Report'!N$2:N$760,$H32),4)="Pass","Yes","No"))</f>
        <v/>
      </c>
      <c r="H32">
        <f>IF($A32="",0,IFERROR(MATCH($A32,'Audit Report'!$C$2:$C$760,0),0))</f>
        <v>0</v>
      </c>
    </row>
    <row r="33" spans="2:8">
      <c r="B33" t="str" cm="1">
        <f t="array" ref="B33">IF($H33=0,"",INDEX('Audit Report'!E$2:E$760,$H33))</f>
        <v/>
      </c>
      <c r="C33" t="str" cm="1">
        <f t="array" ref="C33">IF($H33=0,"",INDEX('Audit Report'!F$2:F$760,$H33)&amp;"")</f>
        <v/>
      </c>
      <c r="D33" t="str" cm="1">
        <f t="array" ref="D33">IF($H33=0,"",INDEX('Audit Report'!G$2:G$760,$H33)&amp;"")</f>
        <v/>
      </c>
      <c r="E33" t="str" cm="1">
        <f t="array" ref="E33">IF($H33=0,"",INDEX('Audit Report'!W$2:W$760,$H33))</f>
        <v/>
      </c>
      <c r="F33" t="str" cm="1">
        <f t="array" ref="F33">IF($H33=0,"",IF(LEFT(INDEX('Audit Report'!N$2:N$760,$H33),4)="Pass","Yes","No"))</f>
        <v/>
      </c>
      <c r="H33">
        <f>IF($A33="",0,IFERROR(MATCH($A33,'Audit Report'!$C$2:$C$760,0),0))</f>
        <v>0</v>
      </c>
    </row>
    <row r="34" spans="2:8">
      <c r="B34" t="str" cm="1">
        <f t="array" ref="B34">IF($H34=0,"",INDEX('Audit Report'!E$2:E$760,$H34))</f>
        <v/>
      </c>
      <c r="C34" t="str" cm="1">
        <f t="array" ref="C34">IF($H34=0,"",INDEX('Audit Report'!F$2:F$760,$H34)&amp;"")</f>
        <v/>
      </c>
      <c r="D34" t="str" cm="1">
        <f t="array" ref="D34">IF($H34=0,"",INDEX('Audit Report'!G$2:G$760,$H34)&amp;"")</f>
        <v/>
      </c>
      <c r="E34" t="str" cm="1">
        <f t="array" ref="E34">IF($H34=0,"",INDEX('Audit Report'!W$2:W$760,$H34))</f>
        <v/>
      </c>
      <c r="F34" t="str" cm="1">
        <f t="array" ref="F34">IF($H34=0,"",IF(LEFT(INDEX('Audit Report'!N$2:N$760,$H34),4)="Pass","Yes","No"))</f>
        <v/>
      </c>
      <c r="H34">
        <f>IF($A34="",0,IFERROR(MATCH($A34,'Audit Report'!$C$2:$C$760,0),0))</f>
        <v>0</v>
      </c>
    </row>
    <row r="35" spans="2:8">
      <c r="B35" t="str" cm="1">
        <f t="array" ref="B35">IF($H35=0,"",INDEX('Audit Report'!E$2:E$760,$H35))</f>
        <v/>
      </c>
      <c r="C35" t="str" cm="1">
        <f t="array" ref="C35">IF($H35=0,"",INDEX('Audit Report'!F$2:F$760,$H35)&amp;"")</f>
        <v/>
      </c>
      <c r="D35" t="str" cm="1">
        <f t="array" ref="D35">IF($H35=0,"",INDEX('Audit Report'!G$2:G$760,$H35)&amp;"")</f>
        <v/>
      </c>
      <c r="E35" t="str" cm="1">
        <f t="array" ref="E35">IF($H35=0,"",INDEX('Audit Report'!W$2:W$760,$H35))</f>
        <v/>
      </c>
      <c r="F35" t="str" cm="1">
        <f t="array" ref="F35">IF($H35=0,"",IF(LEFT(INDEX('Audit Report'!N$2:N$760,$H35),4)="Pass","Yes","No"))</f>
        <v/>
      </c>
      <c r="H35">
        <f>IF($A35="",0,IFERROR(MATCH($A35,'Audit Report'!$C$2:$C$760,0),0))</f>
        <v>0</v>
      </c>
    </row>
    <row r="36" spans="2:8">
      <c r="B36" t="str" cm="1">
        <f t="array" ref="B36">IF($H36=0,"",INDEX('Audit Report'!E$2:E$760,$H36))</f>
        <v/>
      </c>
      <c r="C36" t="str" cm="1">
        <f t="array" ref="C36">IF($H36=0,"",INDEX('Audit Report'!F$2:F$760,$H36)&amp;"")</f>
        <v/>
      </c>
      <c r="D36" t="str" cm="1">
        <f t="array" ref="D36">IF($H36=0,"",INDEX('Audit Report'!G$2:G$760,$H36)&amp;"")</f>
        <v/>
      </c>
      <c r="E36" t="str" cm="1">
        <f t="array" ref="E36">IF($H36=0,"",INDEX('Audit Report'!W$2:W$760,$H36))</f>
        <v/>
      </c>
      <c r="F36" t="str" cm="1">
        <f t="array" ref="F36">IF($H36=0,"",IF(LEFT(INDEX('Audit Report'!N$2:N$760,$H36),4)="Pass","Yes","No"))</f>
        <v/>
      </c>
      <c r="H36">
        <f>IF($A36="",0,IFERROR(MATCH($A36,'Audit Report'!$C$2:$C$760,0),0))</f>
        <v>0</v>
      </c>
    </row>
    <row r="37" spans="2:8">
      <c r="B37" t="str" cm="1">
        <f t="array" ref="B37">IF($H37=0,"",INDEX('Audit Report'!E$2:E$760,$H37))</f>
        <v/>
      </c>
      <c r="C37" t="str" cm="1">
        <f t="array" ref="C37">IF($H37=0,"",INDEX('Audit Report'!F$2:F$760,$H37)&amp;"")</f>
        <v/>
      </c>
      <c r="D37" t="str" cm="1">
        <f t="array" ref="D37">IF($H37=0,"",INDEX('Audit Report'!G$2:G$760,$H37)&amp;"")</f>
        <v/>
      </c>
      <c r="E37" t="str" cm="1">
        <f t="array" ref="E37">IF($H37=0,"",INDEX('Audit Report'!W$2:W$760,$H37))</f>
        <v/>
      </c>
      <c r="F37" t="str" cm="1">
        <f t="array" ref="F37">IF($H37=0,"",IF(LEFT(INDEX('Audit Report'!N$2:N$760,$H37),4)="Pass","Yes","No"))</f>
        <v/>
      </c>
      <c r="H37">
        <f>IF($A37="",0,IFERROR(MATCH($A37,'Audit Report'!$C$2:$C$760,0),0))</f>
        <v>0</v>
      </c>
    </row>
    <row r="38" spans="2:8">
      <c r="B38" t="str" cm="1">
        <f t="array" ref="B38">IF($H38=0,"",INDEX('Audit Report'!E$2:E$760,$H38))</f>
        <v/>
      </c>
      <c r="C38" t="str" cm="1">
        <f t="array" ref="C38">IF($H38=0,"",INDEX('Audit Report'!F$2:F$760,$H38)&amp;"")</f>
        <v/>
      </c>
      <c r="D38" t="str" cm="1">
        <f t="array" ref="D38">IF($H38=0,"",INDEX('Audit Report'!G$2:G$760,$H38)&amp;"")</f>
        <v/>
      </c>
      <c r="E38" t="str" cm="1">
        <f t="array" ref="E38">IF($H38=0,"",INDEX('Audit Report'!W$2:W$760,$H38))</f>
        <v/>
      </c>
      <c r="F38" t="str" cm="1">
        <f t="array" ref="F38">IF($H38=0,"",IF(LEFT(INDEX('Audit Report'!N$2:N$760,$H38),4)="Pass","Yes","No"))</f>
        <v/>
      </c>
      <c r="H38">
        <f>IF($A38="",0,IFERROR(MATCH($A38,'Audit Report'!$C$2:$C$760,0),0))</f>
        <v>0</v>
      </c>
    </row>
    <row r="39" spans="2:8">
      <c r="B39" t="str" cm="1">
        <f t="array" ref="B39">IF($H39=0,"",INDEX('Audit Report'!E$2:E$760,$H39))</f>
        <v/>
      </c>
      <c r="C39" t="str" cm="1">
        <f t="array" ref="C39">IF($H39=0,"",INDEX('Audit Report'!F$2:F$760,$H39)&amp;"")</f>
        <v/>
      </c>
      <c r="D39" t="str" cm="1">
        <f t="array" ref="D39">IF($H39=0,"",INDEX('Audit Report'!G$2:G$760,$H39)&amp;"")</f>
        <v/>
      </c>
      <c r="E39" t="str" cm="1">
        <f t="array" ref="E39">IF($H39=0,"",INDEX('Audit Report'!W$2:W$760,$H39))</f>
        <v/>
      </c>
      <c r="F39" t="str" cm="1">
        <f t="array" ref="F39">IF($H39=0,"",IF(LEFT(INDEX('Audit Report'!N$2:N$760,$H39),4)="Pass","Yes","No"))</f>
        <v/>
      </c>
      <c r="H39">
        <f>IF($A39="",0,IFERROR(MATCH($A39,'Audit Report'!$C$2:$C$760,0),0))</f>
        <v>0</v>
      </c>
    </row>
    <row r="40" spans="2:8">
      <c r="B40" t="str" cm="1">
        <f t="array" ref="B40">IF($H40=0,"",INDEX('Audit Report'!E$2:E$760,$H40))</f>
        <v/>
      </c>
      <c r="C40" t="str" cm="1">
        <f t="array" ref="C40">IF($H40=0,"",INDEX('Audit Report'!F$2:F$760,$H40)&amp;"")</f>
        <v/>
      </c>
      <c r="D40" t="str" cm="1">
        <f t="array" ref="D40">IF($H40=0,"",INDEX('Audit Report'!G$2:G$760,$H40)&amp;"")</f>
        <v/>
      </c>
      <c r="E40" t="str" cm="1">
        <f t="array" ref="E40">IF($H40=0,"",INDEX('Audit Report'!W$2:W$760,$H40))</f>
        <v/>
      </c>
      <c r="F40" t="str" cm="1">
        <f t="array" ref="F40">IF($H40=0,"",IF(LEFT(INDEX('Audit Report'!N$2:N$760,$H40),4)="Pass","Yes","No"))</f>
        <v/>
      </c>
      <c r="H40">
        <f>IF($A40="",0,IFERROR(MATCH($A40,'Audit Report'!$C$2:$C$760,0),0))</f>
        <v>0</v>
      </c>
    </row>
    <row r="41" spans="2:8">
      <c r="B41" t="str" cm="1">
        <f t="array" ref="B41">IF($H41=0,"",INDEX('Audit Report'!E$2:E$760,$H41))</f>
        <v/>
      </c>
      <c r="C41" t="str" cm="1">
        <f t="array" ref="C41">IF($H41=0,"",INDEX('Audit Report'!F$2:F$760,$H41)&amp;"")</f>
        <v/>
      </c>
      <c r="D41" t="str" cm="1">
        <f t="array" ref="D41">IF($H41=0,"",INDEX('Audit Report'!G$2:G$760,$H41)&amp;"")</f>
        <v/>
      </c>
      <c r="E41" t="str" cm="1">
        <f t="array" ref="E41">IF($H41=0,"",INDEX('Audit Report'!W$2:W$760,$H41))</f>
        <v/>
      </c>
      <c r="F41" t="str" cm="1">
        <f t="array" ref="F41">IF($H41=0,"",IF(LEFT(INDEX('Audit Report'!N$2:N$760,$H41),4)="Pass","Yes","No"))</f>
        <v/>
      </c>
      <c r="H41">
        <f>IF($A41="",0,IFERROR(MATCH($A41,'Audit Report'!$C$2:$C$760,0),0))</f>
        <v>0</v>
      </c>
    </row>
    <row r="42" spans="2:8">
      <c r="B42" t="str" cm="1">
        <f t="array" ref="B42">IF($H42=0,"",INDEX('Audit Report'!E$2:E$760,$H42))</f>
        <v/>
      </c>
      <c r="C42" t="str" cm="1">
        <f t="array" ref="C42">IF($H42=0,"",INDEX('Audit Report'!F$2:F$760,$H42)&amp;"")</f>
        <v/>
      </c>
      <c r="D42" t="str" cm="1">
        <f t="array" ref="D42">IF($H42=0,"",INDEX('Audit Report'!G$2:G$760,$H42)&amp;"")</f>
        <v/>
      </c>
      <c r="E42" t="str" cm="1">
        <f t="array" ref="E42">IF($H42=0,"",INDEX('Audit Report'!W$2:W$760,$H42))</f>
        <v/>
      </c>
      <c r="F42" t="str" cm="1">
        <f t="array" ref="F42">IF($H42=0,"",IF(LEFT(INDEX('Audit Report'!N$2:N$760,$H42),4)="Pass","Yes","No"))</f>
        <v/>
      </c>
      <c r="H42">
        <f>IF($A42="",0,IFERROR(MATCH($A42,'Audit Report'!$C$2:$C$760,0),0))</f>
        <v>0</v>
      </c>
    </row>
    <row r="43" spans="2:8">
      <c r="B43" t="str" cm="1">
        <f t="array" ref="B43">IF($H43=0,"",INDEX('Audit Report'!E$2:E$760,$H43))</f>
        <v/>
      </c>
      <c r="C43" t="str" cm="1">
        <f t="array" ref="C43">IF($H43=0,"",INDEX('Audit Report'!F$2:F$760,$H43)&amp;"")</f>
        <v/>
      </c>
      <c r="D43" t="str" cm="1">
        <f t="array" ref="D43">IF($H43=0,"",INDEX('Audit Report'!G$2:G$760,$H43)&amp;"")</f>
        <v/>
      </c>
      <c r="E43" t="str" cm="1">
        <f t="array" ref="E43">IF($H43=0,"",INDEX('Audit Report'!W$2:W$760,$H43))</f>
        <v/>
      </c>
      <c r="F43" t="str" cm="1">
        <f t="array" ref="F43">IF($H43=0,"",IF(LEFT(INDEX('Audit Report'!N$2:N$760,$H43),4)="Pass","Yes","No"))</f>
        <v/>
      </c>
      <c r="H43">
        <f>IF($A43="",0,IFERROR(MATCH($A43,'Audit Report'!$C$2:$C$760,0),0))</f>
        <v>0</v>
      </c>
    </row>
    <row r="44" spans="2:8">
      <c r="B44" t="str" cm="1">
        <f t="array" ref="B44">IF($H44=0,"",INDEX('Audit Report'!E$2:E$760,$H44))</f>
        <v/>
      </c>
      <c r="C44" t="str" cm="1">
        <f t="array" ref="C44">IF($H44=0,"",INDEX('Audit Report'!F$2:F$760,$H44)&amp;"")</f>
        <v/>
      </c>
      <c r="D44" t="str" cm="1">
        <f t="array" ref="D44">IF($H44=0,"",INDEX('Audit Report'!G$2:G$760,$H44)&amp;"")</f>
        <v/>
      </c>
      <c r="E44" t="str" cm="1">
        <f t="array" ref="E44">IF($H44=0,"",INDEX('Audit Report'!W$2:W$760,$H44))</f>
        <v/>
      </c>
      <c r="F44" t="str" cm="1">
        <f t="array" ref="F44">IF($H44=0,"",IF(LEFT(INDEX('Audit Report'!N$2:N$760,$H44),4)="Pass","Yes","No"))</f>
        <v/>
      </c>
      <c r="H44">
        <f>IF($A44="",0,IFERROR(MATCH($A44,'Audit Report'!$C$2:$C$760,0),0))</f>
        <v>0</v>
      </c>
    </row>
    <row r="45" spans="2:8">
      <c r="B45" t="str" cm="1">
        <f t="array" ref="B45">IF($H45=0,"",INDEX('Audit Report'!E$2:E$760,$H45))</f>
        <v/>
      </c>
      <c r="C45" t="str" cm="1">
        <f t="array" ref="C45">IF($H45=0,"",INDEX('Audit Report'!F$2:F$760,$H45)&amp;"")</f>
        <v/>
      </c>
      <c r="D45" t="str" cm="1">
        <f t="array" ref="D45">IF($H45=0,"",INDEX('Audit Report'!G$2:G$760,$H45)&amp;"")</f>
        <v/>
      </c>
      <c r="E45" t="str" cm="1">
        <f t="array" ref="E45">IF($H45=0,"",INDEX('Audit Report'!W$2:W$760,$H45))</f>
        <v/>
      </c>
      <c r="F45" t="str" cm="1">
        <f t="array" ref="F45">IF($H45=0,"",IF(LEFT(INDEX('Audit Report'!N$2:N$760,$H45),4)="Pass","Yes","No"))</f>
        <v/>
      </c>
      <c r="H45">
        <f>IF($A45="",0,IFERROR(MATCH($A45,'Audit Report'!$C$2:$C$760,0),0))</f>
        <v>0</v>
      </c>
    </row>
    <row r="46" spans="2:8">
      <c r="B46" t="str" cm="1">
        <f t="array" ref="B46">IF($H46=0,"",INDEX('Audit Report'!E$2:E$760,$H46))</f>
        <v/>
      </c>
      <c r="C46" t="str" cm="1">
        <f t="array" ref="C46">IF($H46=0,"",INDEX('Audit Report'!F$2:F$760,$H46)&amp;"")</f>
        <v/>
      </c>
      <c r="D46" t="str" cm="1">
        <f t="array" ref="D46">IF($H46=0,"",INDEX('Audit Report'!G$2:G$760,$H46)&amp;"")</f>
        <v/>
      </c>
      <c r="E46" t="str" cm="1">
        <f t="array" ref="E46">IF($H46=0,"",INDEX('Audit Report'!W$2:W$760,$H46))</f>
        <v/>
      </c>
      <c r="F46" t="str" cm="1">
        <f t="array" ref="F46">IF($H46=0,"",IF(LEFT(INDEX('Audit Report'!N$2:N$760,$H46),4)="Pass","Yes","No"))</f>
        <v/>
      </c>
      <c r="H46">
        <f>IF($A46="",0,IFERROR(MATCH($A46,'Audit Report'!$C$2:$C$760,0),0))</f>
        <v>0</v>
      </c>
    </row>
    <row r="47" spans="2:8">
      <c r="B47" t="str" cm="1">
        <f t="array" ref="B47">IF($H47=0,"",INDEX('Audit Report'!E$2:E$760,$H47))</f>
        <v/>
      </c>
      <c r="C47" t="str" cm="1">
        <f t="array" ref="C47">IF($H47=0,"",INDEX('Audit Report'!F$2:F$760,$H47)&amp;"")</f>
        <v/>
      </c>
      <c r="D47" t="str" cm="1">
        <f t="array" ref="D47">IF($H47=0,"",INDEX('Audit Report'!G$2:G$760,$H47)&amp;"")</f>
        <v/>
      </c>
      <c r="E47" t="str" cm="1">
        <f t="array" ref="E47">IF($H47=0,"",INDEX('Audit Report'!W$2:W$760,$H47))</f>
        <v/>
      </c>
      <c r="F47" t="str" cm="1">
        <f t="array" ref="F47">IF($H47=0,"",IF(LEFT(INDEX('Audit Report'!N$2:N$760,$H47),4)="Pass","Yes","No"))</f>
        <v/>
      </c>
      <c r="H47">
        <f>IF($A47="",0,IFERROR(MATCH($A47,'Audit Report'!$C$2:$C$760,0),0))</f>
        <v>0</v>
      </c>
    </row>
    <row r="48" spans="2:8">
      <c r="B48" t="str" cm="1">
        <f t="array" ref="B48">IF($H48=0,"",INDEX('Audit Report'!E$2:E$760,$H48))</f>
        <v/>
      </c>
      <c r="C48" t="str" cm="1">
        <f t="array" ref="C48">IF($H48=0,"",INDEX('Audit Report'!F$2:F$760,$H48)&amp;"")</f>
        <v/>
      </c>
      <c r="D48" t="str" cm="1">
        <f t="array" ref="D48">IF($H48=0,"",INDEX('Audit Report'!G$2:G$760,$H48)&amp;"")</f>
        <v/>
      </c>
      <c r="E48" t="str" cm="1">
        <f t="array" ref="E48">IF($H48=0,"",INDEX('Audit Report'!W$2:W$760,$H48))</f>
        <v/>
      </c>
      <c r="F48" t="str" cm="1">
        <f t="array" ref="F48">IF($H48=0,"",IF(LEFT(INDEX('Audit Report'!N$2:N$760,$H48),4)="Pass","Yes","No"))</f>
        <v/>
      </c>
      <c r="H48">
        <f>IF($A48="",0,IFERROR(MATCH($A48,'Audit Report'!$C$2:$C$760,0),0))</f>
        <v>0</v>
      </c>
    </row>
    <row r="49" spans="2:8">
      <c r="B49" t="str" cm="1">
        <f t="array" ref="B49">IF($H49=0,"",INDEX('Audit Report'!E$2:E$760,$H49))</f>
        <v/>
      </c>
      <c r="C49" t="str" cm="1">
        <f t="array" ref="C49">IF($H49=0,"",INDEX('Audit Report'!F$2:F$760,$H49)&amp;"")</f>
        <v/>
      </c>
      <c r="D49" t="str" cm="1">
        <f t="array" ref="D49">IF($H49=0,"",INDEX('Audit Report'!G$2:G$760,$H49)&amp;"")</f>
        <v/>
      </c>
      <c r="E49" t="str" cm="1">
        <f t="array" ref="E49">IF($H49=0,"",INDEX('Audit Report'!W$2:W$760,$H49))</f>
        <v/>
      </c>
      <c r="F49" t="str" cm="1">
        <f t="array" ref="F49">IF($H49=0,"",IF(LEFT(INDEX('Audit Report'!N$2:N$760,$H49),4)="Pass","Yes","No"))</f>
        <v/>
      </c>
      <c r="H49">
        <f>IF($A49="",0,IFERROR(MATCH($A49,'Audit Report'!$C$2:$C$760,0),0))</f>
        <v>0</v>
      </c>
    </row>
    <row r="50" spans="2:8">
      <c r="B50" t="str" cm="1">
        <f t="array" ref="B50">IF($H50=0,"",INDEX('Audit Report'!E$2:E$760,$H50))</f>
        <v/>
      </c>
      <c r="C50" t="str" cm="1">
        <f t="array" ref="C50">IF($H50=0,"",INDEX('Audit Report'!F$2:F$760,$H50)&amp;"")</f>
        <v/>
      </c>
      <c r="D50" t="str" cm="1">
        <f t="array" ref="D50">IF($H50=0,"",INDEX('Audit Report'!G$2:G$760,$H50)&amp;"")</f>
        <v/>
      </c>
      <c r="E50" t="str" cm="1">
        <f t="array" ref="E50">IF($H50=0,"",INDEX('Audit Report'!W$2:W$760,$H50))</f>
        <v/>
      </c>
      <c r="F50" t="str" cm="1">
        <f t="array" ref="F50">IF($H50=0,"",IF(LEFT(INDEX('Audit Report'!N$2:N$760,$H50),4)="Pass","Yes","No"))</f>
        <v/>
      </c>
      <c r="H50">
        <f>IF($A50="",0,IFERROR(MATCH($A50,'Audit Report'!$C$2:$C$760,0),0))</f>
        <v>0</v>
      </c>
    </row>
    <row r="51" spans="2:8">
      <c r="B51" t="str" cm="1">
        <f t="array" ref="B51">IF($H51=0,"",INDEX('Audit Report'!E$2:E$760,$H51))</f>
        <v/>
      </c>
      <c r="C51" t="str" cm="1">
        <f t="array" ref="C51">IF($H51=0,"",INDEX('Audit Report'!F$2:F$760,$H51)&amp;"")</f>
        <v/>
      </c>
      <c r="D51" t="str" cm="1">
        <f t="array" ref="D51">IF($H51=0,"",INDEX('Audit Report'!G$2:G$760,$H51)&amp;"")</f>
        <v/>
      </c>
      <c r="E51" t="str" cm="1">
        <f t="array" ref="E51">IF($H51=0,"",INDEX('Audit Report'!W$2:W$760,$H51))</f>
        <v/>
      </c>
      <c r="F51" t="str" cm="1">
        <f t="array" ref="F51">IF($H51=0,"",IF(LEFT(INDEX('Audit Report'!N$2:N$760,$H51),4)="Pass","Yes","No"))</f>
        <v/>
      </c>
      <c r="H51">
        <f>IF($A51="",0,IFERROR(MATCH($A51,'Audit Report'!$C$2:$C$760,0),0))</f>
        <v>0</v>
      </c>
    </row>
    <row r="52" spans="2:8">
      <c r="B52" t="str" cm="1">
        <f t="array" ref="B52">IF($H52=0,"",INDEX('Audit Report'!E$2:E$760,$H52))</f>
        <v/>
      </c>
      <c r="C52" t="str" cm="1">
        <f t="array" ref="C52">IF($H52=0,"",INDEX('Audit Report'!F$2:F$760,$H52)&amp;"")</f>
        <v/>
      </c>
      <c r="D52" t="str" cm="1">
        <f t="array" ref="D52">IF($H52=0,"",INDEX('Audit Report'!G$2:G$760,$H52)&amp;"")</f>
        <v/>
      </c>
      <c r="E52" t="str" cm="1">
        <f t="array" ref="E52">IF($H52=0,"",INDEX('Audit Report'!W$2:W$760,$H52))</f>
        <v/>
      </c>
      <c r="F52" t="str" cm="1">
        <f t="array" ref="F52">IF($H52=0,"",IF(LEFT(INDEX('Audit Report'!N$2:N$760,$H52),4)="Pass","Yes","No"))</f>
        <v/>
      </c>
      <c r="H52">
        <f>IF($A52="",0,IFERROR(MATCH($A52,'Audit Report'!$C$2:$C$760,0),0))</f>
        <v>0</v>
      </c>
    </row>
    <row r="53" spans="2:8">
      <c r="B53" t="str" cm="1">
        <f t="array" ref="B53">IF($H53=0,"",INDEX('Audit Report'!E$2:E$760,$H53))</f>
        <v/>
      </c>
      <c r="C53" t="str" cm="1">
        <f t="array" ref="C53">IF($H53=0,"",INDEX('Audit Report'!F$2:F$760,$H53)&amp;"")</f>
        <v/>
      </c>
      <c r="D53" t="str" cm="1">
        <f t="array" ref="D53">IF($H53=0,"",INDEX('Audit Report'!G$2:G$760,$H53)&amp;"")</f>
        <v/>
      </c>
      <c r="E53" t="str" cm="1">
        <f t="array" ref="E53">IF($H53=0,"",INDEX('Audit Report'!W$2:W$760,$H53))</f>
        <v/>
      </c>
      <c r="F53" t="str" cm="1">
        <f t="array" ref="F53">IF($H53=0,"",IF(LEFT(INDEX('Audit Report'!N$2:N$760,$H53),4)="Pass","Yes","No"))</f>
        <v/>
      </c>
      <c r="H53">
        <f>IF($A53="",0,IFERROR(MATCH($A53,'Audit Report'!$C$2:$C$760,0),0))</f>
        <v>0</v>
      </c>
    </row>
    <row r="54" spans="2:8">
      <c r="B54" t="str" cm="1">
        <f t="array" ref="B54">IF($H54=0,"",INDEX('Audit Report'!E$2:E$760,$H54))</f>
        <v/>
      </c>
      <c r="C54" t="str" cm="1">
        <f t="array" ref="C54">IF($H54=0,"",INDEX('Audit Report'!F$2:F$760,$H54)&amp;"")</f>
        <v/>
      </c>
      <c r="D54" t="str" cm="1">
        <f t="array" ref="D54">IF($H54=0,"",INDEX('Audit Report'!G$2:G$760,$H54)&amp;"")</f>
        <v/>
      </c>
      <c r="E54" t="str" cm="1">
        <f t="array" ref="E54">IF($H54=0,"",INDEX('Audit Report'!W$2:W$760,$H54))</f>
        <v/>
      </c>
      <c r="F54" t="str" cm="1">
        <f t="array" ref="F54">IF($H54=0,"",IF(LEFT(INDEX('Audit Report'!N$2:N$760,$H54),4)="Pass","Yes","No"))</f>
        <v/>
      </c>
      <c r="H54">
        <f>IF($A54="",0,IFERROR(MATCH($A54,'Audit Report'!$C$2:$C$760,0),0))</f>
        <v>0</v>
      </c>
    </row>
    <row r="55" spans="2:8">
      <c r="B55" t="str" cm="1">
        <f t="array" ref="B55">IF($H55=0,"",INDEX('Audit Report'!E$2:E$760,$H55))</f>
        <v/>
      </c>
      <c r="C55" t="str" cm="1">
        <f t="array" ref="C55">IF($H55=0,"",INDEX('Audit Report'!F$2:F$760,$H55)&amp;"")</f>
        <v/>
      </c>
      <c r="D55" t="str" cm="1">
        <f t="array" ref="D55">IF($H55=0,"",INDEX('Audit Report'!G$2:G$760,$H55)&amp;"")</f>
        <v/>
      </c>
      <c r="E55" t="str" cm="1">
        <f t="array" ref="E55">IF($H55=0,"",INDEX('Audit Report'!W$2:W$760,$H55))</f>
        <v/>
      </c>
      <c r="F55" t="str" cm="1">
        <f t="array" ref="F55">IF($H55=0,"",IF(LEFT(INDEX('Audit Report'!N$2:N$760,$H55),4)="Pass","Yes","No"))</f>
        <v/>
      </c>
      <c r="H55">
        <f>IF($A55="",0,IFERROR(MATCH($A55,'Audit Report'!$C$2:$C$760,0),0))</f>
        <v>0</v>
      </c>
    </row>
    <row r="56" spans="2:8">
      <c r="B56" t="str" cm="1">
        <f t="array" ref="B56">IF($H56=0,"",INDEX('Audit Report'!E$2:E$760,$H56))</f>
        <v/>
      </c>
      <c r="C56" t="str" cm="1">
        <f t="array" ref="C56">IF($H56=0,"",INDEX('Audit Report'!F$2:F$760,$H56)&amp;"")</f>
        <v/>
      </c>
      <c r="D56" t="str" cm="1">
        <f t="array" ref="D56">IF($H56=0,"",INDEX('Audit Report'!G$2:G$760,$H56)&amp;"")</f>
        <v/>
      </c>
      <c r="E56" t="str" cm="1">
        <f t="array" ref="E56">IF($H56=0,"",INDEX('Audit Report'!W$2:W$760,$H56))</f>
        <v/>
      </c>
      <c r="F56" t="str" cm="1">
        <f t="array" ref="F56">IF($H56=0,"",IF(LEFT(INDEX('Audit Report'!N$2:N$760,$H56),4)="Pass","Yes","No"))</f>
        <v/>
      </c>
      <c r="H56">
        <f>IF($A56="",0,IFERROR(MATCH($A56,'Audit Report'!$C$2:$C$760,0),0))</f>
        <v>0</v>
      </c>
    </row>
    <row r="57" spans="2:8">
      <c r="B57" t="str" cm="1">
        <f t="array" ref="B57">IF($H57=0,"",INDEX('Audit Report'!E$2:E$760,$H57))</f>
        <v/>
      </c>
      <c r="C57" t="str" cm="1">
        <f t="array" ref="C57">IF($H57=0,"",INDEX('Audit Report'!F$2:F$760,$H57)&amp;"")</f>
        <v/>
      </c>
      <c r="D57" t="str" cm="1">
        <f t="array" ref="D57">IF($H57=0,"",INDEX('Audit Report'!G$2:G$760,$H57)&amp;"")</f>
        <v/>
      </c>
      <c r="E57" t="str" cm="1">
        <f t="array" ref="E57">IF($H57=0,"",INDEX('Audit Report'!W$2:W$760,$H57))</f>
        <v/>
      </c>
      <c r="F57" t="str" cm="1">
        <f t="array" ref="F57">IF($H57=0,"",IF(LEFT(INDEX('Audit Report'!N$2:N$760,$H57),4)="Pass","Yes","No"))</f>
        <v/>
      </c>
      <c r="H57">
        <f>IF($A57="",0,IFERROR(MATCH($A57,'Audit Report'!$C$2:$C$760,0),0))</f>
        <v>0</v>
      </c>
    </row>
    <row r="58" spans="2:8">
      <c r="B58" t="str" cm="1">
        <f t="array" ref="B58">IF($H58=0,"",INDEX('Audit Report'!E$2:E$760,$H58))</f>
        <v/>
      </c>
      <c r="C58" t="str" cm="1">
        <f t="array" ref="C58">IF($H58=0,"",INDEX('Audit Report'!F$2:F$760,$H58)&amp;"")</f>
        <v/>
      </c>
      <c r="D58" t="str" cm="1">
        <f t="array" ref="D58">IF($H58=0,"",INDEX('Audit Report'!G$2:G$760,$H58)&amp;"")</f>
        <v/>
      </c>
      <c r="E58" t="str" cm="1">
        <f t="array" ref="E58">IF($H58=0,"",INDEX('Audit Report'!W$2:W$760,$H58))</f>
        <v/>
      </c>
      <c r="F58" t="str" cm="1">
        <f t="array" ref="F58">IF($H58=0,"",IF(LEFT(INDEX('Audit Report'!N$2:N$760,$H58),4)="Pass","Yes","No"))</f>
        <v/>
      </c>
      <c r="H58">
        <f>IF($A58="",0,IFERROR(MATCH($A58,'Audit Report'!$C$2:$C$760,0),0))</f>
        <v>0</v>
      </c>
    </row>
    <row r="59" spans="2:8">
      <c r="B59" t="str" cm="1">
        <f t="array" ref="B59">IF($H59=0,"",INDEX('Audit Report'!E$2:E$760,$H59))</f>
        <v/>
      </c>
      <c r="C59" t="str" cm="1">
        <f t="array" ref="C59">IF($H59=0,"",INDEX('Audit Report'!F$2:F$760,$H59)&amp;"")</f>
        <v/>
      </c>
      <c r="D59" t="str" cm="1">
        <f t="array" ref="D59">IF($H59=0,"",INDEX('Audit Report'!G$2:G$760,$H59)&amp;"")</f>
        <v/>
      </c>
      <c r="E59" t="str" cm="1">
        <f t="array" ref="E59">IF($H59=0,"",INDEX('Audit Report'!W$2:W$760,$H59))</f>
        <v/>
      </c>
      <c r="F59" t="str" cm="1">
        <f t="array" ref="F59">IF($H59=0,"",IF(LEFT(INDEX('Audit Report'!N$2:N$760,$H59),4)="Pass","Yes","No"))</f>
        <v/>
      </c>
      <c r="H59">
        <f>IF($A59="",0,IFERROR(MATCH($A59,'Audit Report'!$C$2:$C$760,0),0))</f>
        <v>0</v>
      </c>
    </row>
    <row r="60" spans="2:8">
      <c r="B60" t="str" cm="1">
        <f t="array" ref="B60">IF($H60=0,"",INDEX('Audit Report'!E$2:E$760,$H60))</f>
        <v/>
      </c>
      <c r="C60" t="str" cm="1">
        <f t="array" ref="C60">IF($H60=0,"",INDEX('Audit Report'!F$2:F$760,$H60)&amp;"")</f>
        <v/>
      </c>
      <c r="D60" t="str" cm="1">
        <f t="array" ref="D60">IF($H60=0,"",INDEX('Audit Report'!G$2:G$760,$H60)&amp;"")</f>
        <v/>
      </c>
      <c r="E60" t="str" cm="1">
        <f t="array" ref="E60">IF($H60=0,"",INDEX('Audit Report'!W$2:W$760,$H60))</f>
        <v/>
      </c>
      <c r="F60" t="str" cm="1">
        <f t="array" ref="F60">IF($H60=0,"",IF(LEFT(INDEX('Audit Report'!N$2:N$760,$H60),4)="Pass","Yes","No"))</f>
        <v/>
      </c>
      <c r="H60">
        <f>IF($A60="",0,IFERROR(MATCH($A60,'Audit Report'!$C$2:$C$760,0),0))</f>
        <v>0</v>
      </c>
    </row>
    <row r="61" spans="2:8">
      <c r="B61" t="str" cm="1">
        <f t="array" ref="B61">IF($H61=0,"",INDEX('Audit Report'!E$2:E$760,$H61))</f>
        <v/>
      </c>
      <c r="C61" t="str" cm="1">
        <f t="array" ref="C61">IF($H61=0,"",INDEX('Audit Report'!F$2:F$760,$H61)&amp;"")</f>
        <v/>
      </c>
      <c r="D61" t="str" cm="1">
        <f t="array" ref="D61">IF($H61=0,"",INDEX('Audit Report'!G$2:G$760,$H61)&amp;"")</f>
        <v/>
      </c>
      <c r="E61" t="str" cm="1">
        <f t="array" ref="E61">IF($H61=0,"",INDEX('Audit Report'!W$2:W$760,$H61))</f>
        <v/>
      </c>
      <c r="F61" t="str" cm="1">
        <f t="array" ref="F61">IF($H61=0,"",IF(LEFT(INDEX('Audit Report'!N$2:N$760,$H61),4)="Pass","Yes","No"))</f>
        <v/>
      </c>
      <c r="H61">
        <f>IF($A61="",0,IFERROR(MATCH($A61,'Audit Report'!$C$2:$C$760,0),0))</f>
        <v>0</v>
      </c>
    </row>
    <row r="62" spans="2:8">
      <c r="B62" t="str" cm="1">
        <f t="array" ref="B62">IF($H62=0,"",INDEX('Audit Report'!E$2:E$760,$H62))</f>
        <v/>
      </c>
      <c r="C62" t="str" cm="1">
        <f t="array" ref="C62">IF($H62=0,"",INDEX('Audit Report'!F$2:F$760,$H62)&amp;"")</f>
        <v/>
      </c>
      <c r="D62" t="str" cm="1">
        <f t="array" ref="D62">IF($H62=0,"",INDEX('Audit Report'!G$2:G$760,$H62)&amp;"")</f>
        <v/>
      </c>
      <c r="E62" t="str" cm="1">
        <f t="array" ref="E62">IF($H62=0,"",INDEX('Audit Report'!W$2:W$760,$H62))</f>
        <v/>
      </c>
      <c r="F62" t="str" cm="1">
        <f t="array" ref="F62">IF($H62=0,"",IF(LEFT(INDEX('Audit Report'!N$2:N$760,$H62),4)="Pass","Yes","No"))</f>
        <v/>
      </c>
      <c r="H62">
        <f>IF($A62="",0,IFERROR(MATCH($A62,'Audit Report'!$C$2:$C$760,0),0))</f>
        <v>0</v>
      </c>
    </row>
    <row r="63" spans="2:8">
      <c r="B63" t="str" cm="1">
        <f t="array" ref="B63">IF($H63=0,"",INDEX('Audit Report'!E$2:E$760,$H63))</f>
        <v/>
      </c>
      <c r="C63" t="str" cm="1">
        <f t="array" ref="C63">IF($H63=0,"",INDEX('Audit Report'!F$2:F$760,$H63)&amp;"")</f>
        <v/>
      </c>
      <c r="D63" t="str" cm="1">
        <f t="array" ref="D63">IF($H63=0,"",INDEX('Audit Report'!G$2:G$760,$H63)&amp;"")</f>
        <v/>
      </c>
      <c r="E63" t="str" cm="1">
        <f t="array" ref="E63">IF($H63=0,"",INDEX('Audit Report'!W$2:W$760,$H63))</f>
        <v/>
      </c>
      <c r="F63" t="str" cm="1">
        <f t="array" ref="F63">IF($H63=0,"",IF(LEFT(INDEX('Audit Report'!N$2:N$760,$H63),4)="Pass","Yes","No"))</f>
        <v/>
      </c>
      <c r="H63">
        <f>IF($A63="",0,IFERROR(MATCH($A63,'Audit Report'!$C$2:$C$760,0),0))</f>
        <v>0</v>
      </c>
    </row>
    <row r="64" spans="2:8">
      <c r="B64" t="str" cm="1">
        <f t="array" ref="B64">IF($H64=0,"",INDEX('Audit Report'!E$2:E$760,$H64))</f>
        <v/>
      </c>
      <c r="C64" t="str" cm="1">
        <f t="array" ref="C64">IF($H64=0,"",INDEX('Audit Report'!F$2:F$760,$H64)&amp;"")</f>
        <v/>
      </c>
      <c r="D64" t="str" cm="1">
        <f t="array" ref="D64">IF($H64=0,"",INDEX('Audit Report'!G$2:G$760,$H64)&amp;"")</f>
        <v/>
      </c>
      <c r="E64" t="str" cm="1">
        <f t="array" ref="E64">IF($H64=0,"",INDEX('Audit Report'!W$2:W$760,$H64))</f>
        <v/>
      </c>
      <c r="F64" t="str" cm="1">
        <f t="array" ref="F64">IF($H64=0,"",IF(LEFT(INDEX('Audit Report'!N$2:N$760,$H64),4)="Pass","Yes","No"))</f>
        <v/>
      </c>
      <c r="H64">
        <f>IF($A64="",0,IFERROR(MATCH($A64,'Audit Report'!$C$2:$C$760,0),0))</f>
        <v>0</v>
      </c>
    </row>
    <row r="65" spans="2:8">
      <c r="B65" t="str" cm="1">
        <f t="array" ref="B65">IF($H65=0,"",INDEX('Audit Report'!E$2:E$760,$H65))</f>
        <v/>
      </c>
      <c r="C65" t="str" cm="1">
        <f t="array" ref="C65">IF($H65=0,"",INDEX('Audit Report'!F$2:F$760,$H65)&amp;"")</f>
        <v/>
      </c>
      <c r="D65" t="str" cm="1">
        <f t="array" ref="D65">IF($H65=0,"",INDEX('Audit Report'!G$2:G$760,$H65)&amp;"")</f>
        <v/>
      </c>
      <c r="E65" t="str" cm="1">
        <f t="array" ref="E65">IF($H65=0,"",INDEX('Audit Report'!W$2:W$760,$H65))</f>
        <v/>
      </c>
      <c r="F65" t="str" cm="1">
        <f t="array" ref="F65">IF($H65=0,"",IF(LEFT(INDEX('Audit Report'!N$2:N$760,$H65),4)="Pass","Yes","No"))</f>
        <v/>
      </c>
      <c r="H65">
        <f>IF($A65="",0,IFERROR(MATCH($A65,'Audit Report'!$C$2:$C$760,0),0))</f>
        <v>0</v>
      </c>
    </row>
    <row r="66" spans="2:8">
      <c r="B66" t="str" cm="1">
        <f t="array" ref="B66">IF($H66=0,"",INDEX('Audit Report'!E$2:E$760,$H66))</f>
        <v/>
      </c>
      <c r="C66" t="str" cm="1">
        <f t="array" ref="C66">IF($H66=0,"",INDEX('Audit Report'!F$2:F$760,$H66)&amp;"")</f>
        <v/>
      </c>
      <c r="D66" t="str" cm="1">
        <f t="array" ref="D66">IF($H66=0,"",INDEX('Audit Report'!G$2:G$760,$H66)&amp;"")</f>
        <v/>
      </c>
      <c r="E66" t="str" cm="1">
        <f t="array" ref="E66">IF($H66=0,"",INDEX('Audit Report'!W$2:W$760,$H66))</f>
        <v/>
      </c>
      <c r="F66" t="str" cm="1">
        <f t="array" ref="F66">IF($H66=0,"",IF(LEFT(INDEX('Audit Report'!N$2:N$760,$H66),4)="Pass","Yes","No"))</f>
        <v/>
      </c>
      <c r="H66">
        <f>IF($A66="",0,IFERROR(MATCH($A66,'Audit Report'!$C$2:$C$760,0),0))</f>
        <v>0</v>
      </c>
    </row>
    <row r="67" spans="2:8">
      <c r="B67" t="str" cm="1">
        <f t="array" ref="B67">IF($H67=0,"",INDEX('Audit Report'!E$2:E$760,$H67))</f>
        <v/>
      </c>
      <c r="C67" t="str" cm="1">
        <f t="array" ref="C67">IF($H67=0,"",INDEX('Audit Report'!F$2:F$760,$H67)&amp;"")</f>
        <v/>
      </c>
      <c r="D67" t="str" cm="1">
        <f t="array" ref="D67">IF($H67=0,"",INDEX('Audit Report'!G$2:G$760,$H67)&amp;"")</f>
        <v/>
      </c>
      <c r="E67" t="str" cm="1">
        <f t="array" ref="E67">IF($H67=0,"",INDEX('Audit Report'!W$2:W$760,$H67))</f>
        <v/>
      </c>
      <c r="F67" t="str" cm="1">
        <f t="array" ref="F67">IF($H67=0,"",IF(LEFT(INDEX('Audit Report'!N$2:N$760,$H67),4)="Pass","Yes","No"))</f>
        <v/>
      </c>
      <c r="H67">
        <f>IF($A67="",0,IFERROR(MATCH($A67,'Audit Report'!$C$2:$C$760,0),0))</f>
        <v>0</v>
      </c>
    </row>
    <row r="68" spans="2:8">
      <c r="B68" t="str" cm="1">
        <f t="array" ref="B68">IF($H68=0,"",INDEX('Audit Report'!E$2:E$760,$H68))</f>
        <v/>
      </c>
      <c r="C68" t="str" cm="1">
        <f t="array" ref="C68">IF($H68=0,"",INDEX('Audit Report'!F$2:F$760,$H68)&amp;"")</f>
        <v/>
      </c>
      <c r="D68" t="str" cm="1">
        <f t="array" ref="D68">IF($H68=0,"",INDEX('Audit Report'!G$2:G$760,$H68)&amp;"")</f>
        <v/>
      </c>
      <c r="E68" t="str" cm="1">
        <f t="array" ref="E68">IF($H68=0,"",INDEX('Audit Report'!W$2:W$760,$H68))</f>
        <v/>
      </c>
      <c r="F68" t="str" cm="1">
        <f t="array" ref="F68">IF($H68=0,"",IF(LEFT(INDEX('Audit Report'!N$2:N$760,$H68),4)="Pass","Yes","No"))</f>
        <v/>
      </c>
      <c r="H68">
        <f>IF($A68="",0,IFERROR(MATCH($A68,'Audit Report'!$C$2:$C$760,0),0))</f>
        <v>0</v>
      </c>
    </row>
    <row r="69" spans="2:8">
      <c r="B69" t="str" cm="1">
        <f t="array" ref="B69">IF($H69=0,"",INDEX('Audit Report'!E$2:E$760,$H69))</f>
        <v/>
      </c>
      <c r="C69" t="str" cm="1">
        <f t="array" ref="C69">IF($H69=0,"",INDEX('Audit Report'!F$2:F$760,$H69)&amp;"")</f>
        <v/>
      </c>
      <c r="D69" t="str" cm="1">
        <f t="array" ref="D69">IF($H69=0,"",INDEX('Audit Report'!G$2:G$760,$H69)&amp;"")</f>
        <v/>
      </c>
      <c r="E69" t="str" cm="1">
        <f t="array" ref="E69">IF($H69=0,"",INDEX('Audit Report'!W$2:W$760,$H69))</f>
        <v/>
      </c>
      <c r="F69" t="str" cm="1">
        <f t="array" ref="F69">IF($H69=0,"",IF(LEFT(INDEX('Audit Report'!N$2:N$760,$H69),4)="Pass","Yes","No"))</f>
        <v/>
      </c>
      <c r="H69">
        <f>IF($A69="",0,IFERROR(MATCH($A69,'Audit Report'!$C$2:$C$760,0),0))</f>
        <v>0</v>
      </c>
    </row>
    <row r="70" spans="2:8">
      <c r="B70" t="str" cm="1">
        <f t="array" ref="B70">IF($H70=0,"",INDEX('Audit Report'!E$2:E$760,$H70))</f>
        <v/>
      </c>
      <c r="C70" t="str" cm="1">
        <f t="array" ref="C70">IF($H70=0,"",INDEX('Audit Report'!F$2:F$760,$H70)&amp;"")</f>
        <v/>
      </c>
      <c r="D70" t="str" cm="1">
        <f t="array" ref="D70">IF($H70=0,"",INDEX('Audit Report'!G$2:G$760,$H70)&amp;"")</f>
        <v/>
      </c>
      <c r="E70" t="str" cm="1">
        <f t="array" ref="E70">IF($H70=0,"",INDEX('Audit Report'!W$2:W$760,$H70))</f>
        <v/>
      </c>
      <c r="F70" t="str" cm="1">
        <f t="array" ref="F70">IF($H70=0,"",IF(LEFT(INDEX('Audit Report'!N$2:N$760,$H70),4)="Pass","Yes","No"))</f>
        <v/>
      </c>
      <c r="H70">
        <f>IF($A70="",0,IFERROR(MATCH($A70,'Audit Report'!$C$2:$C$760,0),0))</f>
        <v>0</v>
      </c>
    </row>
    <row r="71" spans="2:8">
      <c r="B71" t="str" cm="1">
        <f t="array" ref="B71">IF($H71=0,"",INDEX('Audit Report'!E$2:E$760,$H71))</f>
        <v/>
      </c>
      <c r="C71" t="str" cm="1">
        <f t="array" ref="C71">IF($H71=0,"",INDEX('Audit Report'!F$2:F$760,$H71)&amp;"")</f>
        <v/>
      </c>
      <c r="D71" t="str" cm="1">
        <f t="array" ref="D71">IF($H71=0,"",INDEX('Audit Report'!G$2:G$760,$H71)&amp;"")</f>
        <v/>
      </c>
      <c r="E71" t="str" cm="1">
        <f t="array" ref="E71">IF($H71=0,"",INDEX('Audit Report'!W$2:W$760,$H71))</f>
        <v/>
      </c>
      <c r="F71" t="str" cm="1">
        <f t="array" ref="F71">IF($H71=0,"",IF(LEFT(INDEX('Audit Report'!N$2:N$760,$H71),4)="Pass","Yes","No"))</f>
        <v/>
      </c>
      <c r="H71">
        <f>IF($A71="",0,IFERROR(MATCH($A71,'Audit Report'!$C$2:$C$760,0),0))</f>
        <v>0</v>
      </c>
    </row>
    <row r="72" spans="2:8">
      <c r="B72" t="str" cm="1">
        <f t="array" ref="B72">IF($H72=0,"",INDEX('Audit Report'!E$2:E$760,$H72))</f>
        <v/>
      </c>
      <c r="C72" t="str" cm="1">
        <f t="array" ref="C72">IF($H72=0,"",INDEX('Audit Report'!F$2:F$760,$H72)&amp;"")</f>
        <v/>
      </c>
      <c r="D72" t="str" cm="1">
        <f t="array" ref="D72">IF($H72=0,"",INDEX('Audit Report'!G$2:G$760,$H72)&amp;"")</f>
        <v/>
      </c>
      <c r="E72" t="str" cm="1">
        <f t="array" ref="E72">IF($H72=0,"",INDEX('Audit Report'!W$2:W$760,$H72))</f>
        <v/>
      </c>
      <c r="F72" t="str" cm="1">
        <f t="array" ref="F72">IF($H72=0,"",IF(LEFT(INDEX('Audit Report'!N$2:N$760,$H72),4)="Pass","Yes","No"))</f>
        <v/>
      </c>
      <c r="H72">
        <f>IF($A72="",0,IFERROR(MATCH($A72,'Audit Report'!$C$2:$C$760,0),0))</f>
        <v>0</v>
      </c>
    </row>
    <row r="73" spans="2:8">
      <c r="B73" t="str" cm="1">
        <f t="array" ref="B73">IF($H73=0,"",INDEX('Audit Report'!E$2:E$760,$H73))</f>
        <v/>
      </c>
      <c r="C73" t="str" cm="1">
        <f t="array" ref="C73">IF($H73=0,"",INDEX('Audit Report'!F$2:F$760,$H73)&amp;"")</f>
        <v/>
      </c>
      <c r="D73" t="str" cm="1">
        <f t="array" ref="D73">IF($H73=0,"",INDEX('Audit Report'!G$2:G$760,$H73)&amp;"")</f>
        <v/>
      </c>
      <c r="E73" t="str" cm="1">
        <f t="array" ref="E73">IF($H73=0,"",INDEX('Audit Report'!W$2:W$760,$H73))</f>
        <v/>
      </c>
      <c r="F73" t="str" cm="1">
        <f t="array" ref="F73">IF($H73=0,"",IF(LEFT(INDEX('Audit Report'!N$2:N$760,$H73),4)="Pass","Yes","No"))</f>
        <v/>
      </c>
      <c r="H73">
        <f>IF($A73="",0,IFERROR(MATCH($A73,'Audit Report'!$C$2:$C$760,0),0))</f>
        <v>0</v>
      </c>
    </row>
    <row r="74" spans="2:8">
      <c r="B74" t="str" cm="1">
        <f t="array" ref="B74">IF($H74=0,"",INDEX('Audit Report'!E$2:E$760,$H74))</f>
        <v/>
      </c>
      <c r="C74" t="str" cm="1">
        <f t="array" ref="C74">IF($H74=0,"",INDEX('Audit Report'!F$2:F$760,$H74)&amp;"")</f>
        <v/>
      </c>
      <c r="D74" t="str" cm="1">
        <f t="array" ref="D74">IF($H74=0,"",INDEX('Audit Report'!G$2:G$760,$H74)&amp;"")</f>
        <v/>
      </c>
      <c r="E74" t="str" cm="1">
        <f t="array" ref="E74">IF($H74=0,"",INDEX('Audit Report'!W$2:W$760,$H74))</f>
        <v/>
      </c>
      <c r="F74" t="str" cm="1">
        <f t="array" ref="F74">IF($H74=0,"",IF(LEFT(INDEX('Audit Report'!N$2:N$760,$H74),4)="Pass","Yes","No"))</f>
        <v/>
      </c>
      <c r="H74">
        <f>IF($A74="",0,IFERROR(MATCH($A74,'Audit Report'!$C$2:$C$760,0),0))</f>
        <v>0</v>
      </c>
    </row>
    <row r="75" spans="2:8">
      <c r="B75" t="str" cm="1">
        <f t="array" ref="B75">IF($H75=0,"",INDEX('Audit Report'!E$2:E$760,$H75))</f>
        <v/>
      </c>
      <c r="C75" t="str" cm="1">
        <f t="array" ref="C75">IF($H75=0,"",INDEX('Audit Report'!F$2:F$760,$H75)&amp;"")</f>
        <v/>
      </c>
      <c r="D75" t="str" cm="1">
        <f t="array" ref="D75">IF($H75=0,"",INDEX('Audit Report'!G$2:G$760,$H75)&amp;"")</f>
        <v/>
      </c>
      <c r="E75" t="str" cm="1">
        <f t="array" ref="E75">IF($H75=0,"",INDEX('Audit Report'!W$2:W$760,$H75))</f>
        <v/>
      </c>
      <c r="F75" t="str" cm="1">
        <f t="array" ref="F75">IF($H75=0,"",IF(LEFT(INDEX('Audit Report'!N$2:N$760,$H75),4)="Pass","Yes","No"))</f>
        <v/>
      </c>
      <c r="H75">
        <f>IF($A75="",0,IFERROR(MATCH($A75,'Audit Report'!$C$2:$C$760,0),0))</f>
        <v>0</v>
      </c>
    </row>
    <row r="76" spans="2:8">
      <c r="B76" t="str" cm="1">
        <f t="array" ref="B76">IF($H76=0,"",INDEX('Audit Report'!E$2:E$760,$H76))</f>
        <v/>
      </c>
      <c r="C76" t="str" cm="1">
        <f t="array" ref="C76">IF($H76=0,"",INDEX('Audit Report'!F$2:F$760,$H76)&amp;"")</f>
        <v/>
      </c>
      <c r="D76" t="str" cm="1">
        <f t="array" ref="D76">IF($H76=0,"",INDEX('Audit Report'!G$2:G$760,$H76)&amp;"")</f>
        <v/>
      </c>
      <c r="E76" t="str" cm="1">
        <f t="array" ref="E76">IF($H76=0,"",INDEX('Audit Report'!W$2:W$760,$H76))</f>
        <v/>
      </c>
      <c r="F76" t="str" cm="1">
        <f t="array" ref="F76">IF($H76=0,"",IF(LEFT(INDEX('Audit Report'!N$2:N$760,$H76),4)="Pass","Yes","No"))</f>
        <v/>
      </c>
      <c r="H76">
        <f>IF($A76="",0,IFERROR(MATCH($A76,'Audit Report'!$C$2:$C$760,0),0))</f>
        <v>0</v>
      </c>
    </row>
    <row r="77" spans="2:8">
      <c r="B77" t="str" cm="1">
        <f t="array" ref="B77">IF($H77=0,"",INDEX('Audit Report'!E$2:E$760,$H77))</f>
        <v/>
      </c>
      <c r="C77" t="str" cm="1">
        <f t="array" ref="C77">IF($H77=0,"",INDEX('Audit Report'!F$2:F$760,$H77)&amp;"")</f>
        <v/>
      </c>
      <c r="D77" t="str" cm="1">
        <f t="array" ref="D77">IF($H77=0,"",INDEX('Audit Report'!G$2:G$760,$H77)&amp;"")</f>
        <v/>
      </c>
      <c r="E77" t="str" cm="1">
        <f t="array" ref="E77">IF($H77=0,"",INDEX('Audit Report'!W$2:W$760,$H77))</f>
        <v/>
      </c>
      <c r="F77" t="str" cm="1">
        <f t="array" ref="F77">IF($H77=0,"",IF(LEFT(INDEX('Audit Report'!N$2:N$760,$H77),4)="Pass","Yes","No"))</f>
        <v/>
      </c>
      <c r="H77">
        <f>IF($A77="",0,IFERROR(MATCH($A77,'Audit Report'!$C$2:$C$760,0),0))</f>
        <v>0</v>
      </c>
    </row>
    <row r="78" spans="2:8">
      <c r="B78" t="str" cm="1">
        <f t="array" ref="B78">IF($H78=0,"",INDEX('Audit Report'!E$2:E$760,$H78))</f>
        <v/>
      </c>
      <c r="C78" t="str" cm="1">
        <f t="array" ref="C78">IF($H78=0,"",INDEX('Audit Report'!F$2:F$760,$H78)&amp;"")</f>
        <v/>
      </c>
      <c r="D78" t="str" cm="1">
        <f t="array" ref="D78">IF($H78=0,"",INDEX('Audit Report'!G$2:G$760,$H78)&amp;"")</f>
        <v/>
      </c>
      <c r="E78" t="str" cm="1">
        <f t="array" ref="E78">IF($H78=0,"",INDEX('Audit Report'!W$2:W$760,$H78))</f>
        <v/>
      </c>
      <c r="F78" t="str" cm="1">
        <f t="array" ref="F78">IF($H78=0,"",IF(LEFT(INDEX('Audit Report'!N$2:N$760,$H78),4)="Pass","Yes","No"))</f>
        <v/>
      </c>
      <c r="H78">
        <f>IF($A78="",0,IFERROR(MATCH($A78,'Audit Report'!$C$2:$C$760,0),0))</f>
        <v>0</v>
      </c>
    </row>
    <row r="79" spans="2:8">
      <c r="B79" t="str" cm="1">
        <f t="array" ref="B79">IF($H79=0,"",INDEX('Audit Report'!E$2:E$760,$H79))</f>
        <v/>
      </c>
      <c r="C79" t="str" cm="1">
        <f t="array" ref="C79">IF($H79=0,"",INDEX('Audit Report'!F$2:F$760,$H79)&amp;"")</f>
        <v/>
      </c>
      <c r="D79" t="str" cm="1">
        <f t="array" ref="D79">IF($H79=0,"",INDEX('Audit Report'!G$2:G$760,$H79)&amp;"")</f>
        <v/>
      </c>
      <c r="E79" t="str" cm="1">
        <f t="array" ref="E79">IF($H79=0,"",INDEX('Audit Report'!W$2:W$760,$H79))</f>
        <v/>
      </c>
      <c r="F79" t="str" cm="1">
        <f t="array" ref="F79">IF($H79=0,"",IF(LEFT(INDEX('Audit Report'!N$2:N$760,$H79),4)="Pass","Yes","No"))</f>
        <v/>
      </c>
      <c r="H79">
        <f>IF($A79="",0,IFERROR(MATCH($A79,'Audit Report'!$C$2:$C$760,0),0))</f>
        <v>0</v>
      </c>
    </row>
    <row r="80" spans="2:8">
      <c r="B80" t="str" cm="1">
        <f t="array" ref="B80">IF($H80=0,"",INDEX('Audit Report'!E$2:E$760,$H80))</f>
        <v/>
      </c>
      <c r="C80" t="str" cm="1">
        <f t="array" ref="C80">IF($H80=0,"",INDEX('Audit Report'!F$2:F$760,$H80)&amp;"")</f>
        <v/>
      </c>
      <c r="D80" t="str" cm="1">
        <f t="array" ref="D80">IF($H80=0,"",INDEX('Audit Report'!G$2:G$760,$H80)&amp;"")</f>
        <v/>
      </c>
      <c r="E80" t="str" cm="1">
        <f t="array" ref="E80">IF($H80=0,"",INDEX('Audit Report'!W$2:W$760,$H80))</f>
        <v/>
      </c>
      <c r="F80" t="str" cm="1">
        <f t="array" ref="F80">IF($H80=0,"",IF(LEFT(INDEX('Audit Report'!N$2:N$760,$H80),4)="Pass","Yes","No"))</f>
        <v/>
      </c>
      <c r="H80">
        <f>IF($A80="",0,IFERROR(MATCH($A80,'Audit Report'!$C$2:$C$760,0),0))</f>
        <v>0</v>
      </c>
    </row>
    <row r="81" spans="2:8">
      <c r="B81" t="str" cm="1">
        <f t="array" ref="B81">IF($H81=0,"",INDEX('Audit Report'!E$2:E$760,$H81))</f>
        <v/>
      </c>
      <c r="C81" t="str" cm="1">
        <f t="array" ref="C81">IF($H81=0,"",INDEX('Audit Report'!F$2:F$760,$H81)&amp;"")</f>
        <v/>
      </c>
      <c r="D81" t="str" cm="1">
        <f t="array" ref="D81">IF($H81=0,"",INDEX('Audit Report'!G$2:G$760,$H81)&amp;"")</f>
        <v/>
      </c>
      <c r="E81" t="str" cm="1">
        <f t="array" ref="E81">IF($H81=0,"",INDEX('Audit Report'!W$2:W$760,$H81))</f>
        <v/>
      </c>
      <c r="F81" t="str" cm="1">
        <f t="array" ref="F81">IF($H81=0,"",IF(LEFT(INDEX('Audit Report'!N$2:N$760,$H81),4)="Pass","Yes","No"))</f>
        <v/>
      </c>
      <c r="H81">
        <f>IF($A81="",0,IFERROR(MATCH($A81,'Audit Report'!$C$2:$C$760,0),0))</f>
        <v>0</v>
      </c>
    </row>
    <row r="82" spans="2:8">
      <c r="B82" t="str" cm="1">
        <f t="array" ref="B82">IF($H82=0,"",INDEX('Audit Report'!E$2:E$760,$H82))</f>
        <v/>
      </c>
      <c r="C82" t="str" cm="1">
        <f t="array" ref="C82">IF($H82=0,"",INDEX('Audit Report'!F$2:F$760,$H82)&amp;"")</f>
        <v/>
      </c>
      <c r="D82" t="str" cm="1">
        <f t="array" ref="D82">IF($H82=0,"",INDEX('Audit Report'!G$2:G$760,$H82)&amp;"")</f>
        <v/>
      </c>
      <c r="E82" t="str" cm="1">
        <f t="array" ref="E82">IF($H82=0,"",INDEX('Audit Report'!W$2:W$760,$H82))</f>
        <v/>
      </c>
      <c r="F82" t="str" cm="1">
        <f t="array" ref="F82">IF($H82=0,"",IF(LEFT(INDEX('Audit Report'!N$2:N$760,$H82),4)="Pass","Yes","No"))</f>
        <v/>
      </c>
      <c r="H82">
        <f>IF($A82="",0,IFERROR(MATCH($A82,'Audit Report'!$C$2:$C$760,0),0))</f>
        <v>0</v>
      </c>
    </row>
    <row r="83" spans="2:8">
      <c r="B83" t="str" cm="1">
        <f t="array" ref="B83">IF($H83=0,"",INDEX('Audit Report'!E$2:E$760,$H83))</f>
        <v/>
      </c>
      <c r="C83" t="str" cm="1">
        <f t="array" ref="C83">IF($H83=0,"",INDEX('Audit Report'!F$2:F$760,$H83)&amp;"")</f>
        <v/>
      </c>
      <c r="D83" t="str" cm="1">
        <f t="array" ref="D83">IF($H83=0,"",INDEX('Audit Report'!G$2:G$760,$H83)&amp;"")</f>
        <v/>
      </c>
      <c r="E83" t="str" cm="1">
        <f t="array" ref="E83">IF($H83=0,"",INDEX('Audit Report'!W$2:W$760,$H83))</f>
        <v/>
      </c>
      <c r="F83" t="str" cm="1">
        <f t="array" ref="F83">IF($H83=0,"",IF(LEFT(INDEX('Audit Report'!N$2:N$760,$H83),4)="Pass","Yes","No"))</f>
        <v/>
      </c>
      <c r="H83">
        <f>IF($A83="",0,IFERROR(MATCH($A83,'Audit Report'!$C$2:$C$760,0),0))</f>
        <v>0</v>
      </c>
    </row>
    <row r="84" spans="2:8">
      <c r="B84" t="str" cm="1">
        <f t="array" ref="B84">IF($H84=0,"",INDEX('Audit Report'!E$2:E$760,$H84))</f>
        <v/>
      </c>
      <c r="C84" t="str" cm="1">
        <f t="array" ref="C84">IF($H84=0,"",INDEX('Audit Report'!F$2:F$760,$H84)&amp;"")</f>
        <v/>
      </c>
      <c r="D84" t="str" cm="1">
        <f t="array" ref="D84">IF($H84=0,"",INDEX('Audit Report'!G$2:G$760,$H84)&amp;"")</f>
        <v/>
      </c>
      <c r="E84" t="str" cm="1">
        <f t="array" ref="E84">IF($H84=0,"",INDEX('Audit Report'!W$2:W$760,$H84))</f>
        <v/>
      </c>
      <c r="F84" t="str" cm="1">
        <f t="array" ref="F84">IF($H84=0,"",IF(LEFT(INDEX('Audit Report'!N$2:N$760,$H84),4)="Pass","Yes","No"))</f>
        <v/>
      </c>
      <c r="H84">
        <f>IF($A84="",0,IFERROR(MATCH($A84,'Audit Report'!$C$2:$C$760,0),0))</f>
        <v>0</v>
      </c>
    </row>
    <row r="85" spans="2:8">
      <c r="B85" t="str" cm="1">
        <f t="array" ref="B85">IF($H85=0,"",INDEX('Audit Report'!E$2:E$760,$H85))</f>
        <v/>
      </c>
      <c r="C85" t="str" cm="1">
        <f t="array" ref="C85">IF($H85=0,"",INDEX('Audit Report'!F$2:F$760,$H85)&amp;"")</f>
        <v/>
      </c>
      <c r="D85" t="str" cm="1">
        <f t="array" ref="D85">IF($H85=0,"",INDEX('Audit Report'!G$2:G$760,$H85)&amp;"")</f>
        <v/>
      </c>
      <c r="E85" t="str" cm="1">
        <f t="array" ref="E85">IF($H85=0,"",INDEX('Audit Report'!W$2:W$760,$H85))</f>
        <v/>
      </c>
      <c r="F85" t="str" cm="1">
        <f t="array" ref="F85">IF($H85=0,"",IF(LEFT(INDEX('Audit Report'!N$2:N$760,$H85),4)="Pass","Yes","No"))</f>
        <v/>
      </c>
      <c r="H85">
        <f>IF($A85="",0,IFERROR(MATCH($A85,'Audit Report'!$C$2:$C$760,0),0))</f>
        <v>0</v>
      </c>
    </row>
    <row r="86" spans="2:8">
      <c r="B86" t="str" cm="1">
        <f t="array" ref="B86">IF($H86=0,"",INDEX('Audit Report'!E$2:E$760,$H86))</f>
        <v/>
      </c>
      <c r="C86" t="str" cm="1">
        <f t="array" ref="C86">IF($H86=0,"",INDEX('Audit Report'!F$2:F$760,$H86)&amp;"")</f>
        <v/>
      </c>
      <c r="D86" t="str" cm="1">
        <f t="array" ref="D86">IF($H86=0,"",INDEX('Audit Report'!G$2:G$760,$H86)&amp;"")</f>
        <v/>
      </c>
      <c r="E86" t="str" cm="1">
        <f t="array" ref="E86">IF($H86=0,"",INDEX('Audit Report'!W$2:W$760,$H86))</f>
        <v/>
      </c>
      <c r="F86" t="str" cm="1">
        <f t="array" ref="F86">IF($H86=0,"",IF(LEFT(INDEX('Audit Report'!N$2:N$760,$H86),4)="Pass","Yes","No"))</f>
        <v/>
      </c>
      <c r="H86">
        <f>IF($A86="",0,IFERROR(MATCH($A86,'Audit Report'!$C$2:$C$760,0),0))</f>
        <v>0</v>
      </c>
    </row>
    <row r="87" spans="2:8">
      <c r="B87" t="str" cm="1">
        <f t="array" ref="B87">IF($H87=0,"",INDEX('Audit Report'!E$2:E$760,$H87))</f>
        <v/>
      </c>
      <c r="C87" t="str" cm="1">
        <f t="array" ref="C87">IF($H87=0,"",INDEX('Audit Report'!F$2:F$760,$H87)&amp;"")</f>
        <v/>
      </c>
      <c r="D87" t="str" cm="1">
        <f t="array" ref="D87">IF($H87=0,"",INDEX('Audit Report'!G$2:G$760,$H87)&amp;"")</f>
        <v/>
      </c>
      <c r="E87" t="str" cm="1">
        <f t="array" ref="E87">IF($H87=0,"",INDEX('Audit Report'!W$2:W$760,$H87))</f>
        <v/>
      </c>
      <c r="F87" t="str" cm="1">
        <f t="array" ref="F87">IF($H87=0,"",IF(LEFT(INDEX('Audit Report'!N$2:N$760,$H87),4)="Pass","Yes","No"))</f>
        <v/>
      </c>
      <c r="H87">
        <f>IF($A87="",0,IFERROR(MATCH($A87,'Audit Report'!$C$2:$C$760,0),0))</f>
        <v>0</v>
      </c>
    </row>
    <row r="88" spans="2:8">
      <c r="B88" t="str" cm="1">
        <f t="array" ref="B88">IF($H88=0,"",INDEX('Audit Report'!E$2:E$760,$H88))</f>
        <v/>
      </c>
      <c r="C88" t="str" cm="1">
        <f t="array" ref="C88">IF($H88=0,"",INDEX('Audit Report'!F$2:F$760,$H88)&amp;"")</f>
        <v/>
      </c>
      <c r="D88" t="str" cm="1">
        <f t="array" ref="D88">IF($H88=0,"",INDEX('Audit Report'!G$2:G$760,$H88)&amp;"")</f>
        <v/>
      </c>
      <c r="E88" t="str" cm="1">
        <f t="array" ref="E88">IF($H88=0,"",INDEX('Audit Report'!W$2:W$760,$H88))</f>
        <v/>
      </c>
      <c r="F88" t="str" cm="1">
        <f t="array" ref="F88">IF($H88=0,"",IF(LEFT(INDEX('Audit Report'!N$2:N$760,$H88),4)="Pass","Yes","No"))</f>
        <v/>
      </c>
      <c r="H88">
        <f>IF($A88="",0,IFERROR(MATCH($A88,'Audit Report'!$C$2:$C$760,0),0))</f>
        <v>0</v>
      </c>
    </row>
    <row r="89" spans="2:8">
      <c r="B89" t="str" cm="1">
        <f t="array" ref="B89">IF($H89=0,"",INDEX('Audit Report'!E$2:E$760,$H89))</f>
        <v/>
      </c>
      <c r="C89" t="str" cm="1">
        <f t="array" ref="C89">IF($H89=0,"",INDEX('Audit Report'!F$2:F$760,$H89)&amp;"")</f>
        <v/>
      </c>
      <c r="D89" t="str" cm="1">
        <f t="array" ref="D89">IF($H89=0,"",INDEX('Audit Report'!G$2:G$760,$H89)&amp;"")</f>
        <v/>
      </c>
      <c r="E89" t="str" cm="1">
        <f t="array" ref="E89">IF($H89=0,"",INDEX('Audit Report'!W$2:W$760,$H89))</f>
        <v/>
      </c>
      <c r="F89" t="str" cm="1">
        <f t="array" ref="F89">IF($H89=0,"",IF(LEFT(INDEX('Audit Report'!N$2:N$760,$H89),4)="Pass","Yes","No"))</f>
        <v/>
      </c>
      <c r="H89">
        <f>IF($A89="",0,IFERROR(MATCH($A89,'Audit Report'!$C$2:$C$760,0),0))</f>
        <v>0</v>
      </c>
    </row>
    <row r="90" spans="2:8">
      <c r="B90" t="str" cm="1">
        <f t="array" ref="B90">IF($H90=0,"",INDEX('Audit Report'!E$2:E$760,$H90))</f>
        <v/>
      </c>
      <c r="C90" t="str" cm="1">
        <f t="array" ref="C90">IF($H90=0,"",INDEX('Audit Report'!F$2:F$760,$H90)&amp;"")</f>
        <v/>
      </c>
      <c r="D90" t="str" cm="1">
        <f t="array" ref="D90">IF($H90=0,"",INDEX('Audit Report'!G$2:G$760,$H90)&amp;"")</f>
        <v/>
      </c>
      <c r="E90" t="str" cm="1">
        <f t="array" ref="E90">IF($H90=0,"",INDEX('Audit Report'!W$2:W$760,$H90))</f>
        <v/>
      </c>
      <c r="F90" t="str" cm="1">
        <f t="array" ref="F90">IF($H90=0,"",IF(LEFT(INDEX('Audit Report'!N$2:N$760,$H90),4)="Pass","Yes","No"))</f>
        <v/>
      </c>
      <c r="H90">
        <f>IF($A90="",0,IFERROR(MATCH($A90,'Audit Report'!$C$2:$C$760,0),0))</f>
        <v>0</v>
      </c>
    </row>
    <row r="91" spans="2:8">
      <c r="B91" t="str" cm="1">
        <f t="array" ref="B91">IF($H91=0,"",INDEX('Audit Report'!E$2:E$760,$H91))</f>
        <v/>
      </c>
      <c r="C91" t="str" cm="1">
        <f t="array" ref="C91">IF($H91=0,"",INDEX('Audit Report'!F$2:F$760,$H91)&amp;"")</f>
        <v/>
      </c>
      <c r="D91" t="str" cm="1">
        <f t="array" ref="D91">IF($H91=0,"",INDEX('Audit Report'!G$2:G$760,$H91)&amp;"")</f>
        <v/>
      </c>
      <c r="E91" t="str" cm="1">
        <f t="array" ref="E91">IF($H91=0,"",INDEX('Audit Report'!W$2:W$760,$H91))</f>
        <v/>
      </c>
      <c r="F91" t="str" cm="1">
        <f t="array" ref="F91">IF($H91=0,"",IF(LEFT(INDEX('Audit Report'!N$2:N$760,$H91),4)="Pass","Yes","No"))</f>
        <v/>
      </c>
      <c r="H91">
        <f>IF($A91="",0,IFERROR(MATCH($A91,'Audit Report'!$C$2:$C$760,0),0))</f>
        <v>0</v>
      </c>
    </row>
    <row r="92" spans="2:8">
      <c r="B92" t="str" cm="1">
        <f t="array" ref="B92">IF($H92=0,"",INDEX('Audit Report'!E$2:E$760,$H92))</f>
        <v/>
      </c>
      <c r="C92" t="str" cm="1">
        <f t="array" ref="C92">IF($H92=0,"",INDEX('Audit Report'!F$2:F$760,$H92)&amp;"")</f>
        <v/>
      </c>
      <c r="D92" t="str" cm="1">
        <f t="array" ref="D92">IF($H92=0,"",INDEX('Audit Report'!G$2:G$760,$H92)&amp;"")</f>
        <v/>
      </c>
      <c r="E92" t="str" cm="1">
        <f t="array" ref="E92">IF($H92=0,"",INDEX('Audit Report'!W$2:W$760,$H92))</f>
        <v/>
      </c>
      <c r="F92" t="str" cm="1">
        <f t="array" ref="F92">IF($H92=0,"",IF(LEFT(INDEX('Audit Report'!N$2:N$760,$H92),4)="Pass","Yes","No"))</f>
        <v/>
      </c>
      <c r="H92">
        <f>IF($A92="",0,IFERROR(MATCH($A92,'Audit Report'!$C$2:$C$760,0),0))</f>
        <v>0</v>
      </c>
    </row>
    <row r="93" spans="2:8">
      <c r="B93" t="str" cm="1">
        <f t="array" ref="B93">IF($H93=0,"",INDEX('Audit Report'!E$2:E$760,$H93))</f>
        <v/>
      </c>
      <c r="C93" t="str" cm="1">
        <f t="array" ref="C93">IF($H93=0,"",INDEX('Audit Report'!F$2:F$760,$H93)&amp;"")</f>
        <v/>
      </c>
      <c r="D93" t="str" cm="1">
        <f t="array" ref="D93">IF($H93=0,"",INDEX('Audit Report'!G$2:G$760,$H93)&amp;"")</f>
        <v/>
      </c>
      <c r="E93" t="str" cm="1">
        <f t="array" ref="E93">IF($H93=0,"",INDEX('Audit Report'!W$2:W$760,$H93))</f>
        <v/>
      </c>
      <c r="F93" t="str" cm="1">
        <f t="array" ref="F93">IF($H93=0,"",IF(LEFT(INDEX('Audit Report'!N$2:N$760,$H93),4)="Pass","Yes","No"))</f>
        <v/>
      </c>
      <c r="H93">
        <f>IF($A93="",0,IFERROR(MATCH($A93,'Audit Report'!$C$2:$C$760,0),0))</f>
        <v>0</v>
      </c>
    </row>
    <row r="94" spans="2:8">
      <c r="B94" t="str" cm="1">
        <f t="array" ref="B94">IF($H94=0,"",INDEX('Audit Report'!E$2:E$760,$H94))</f>
        <v/>
      </c>
      <c r="C94" t="str" cm="1">
        <f t="array" ref="C94">IF($H94=0,"",INDEX('Audit Report'!F$2:F$760,$H94)&amp;"")</f>
        <v/>
      </c>
      <c r="D94" t="str" cm="1">
        <f t="array" ref="D94">IF($H94=0,"",INDEX('Audit Report'!G$2:G$760,$H94)&amp;"")</f>
        <v/>
      </c>
      <c r="E94" t="str" cm="1">
        <f t="array" ref="E94">IF($H94=0,"",INDEX('Audit Report'!W$2:W$760,$H94))</f>
        <v/>
      </c>
      <c r="F94" t="str" cm="1">
        <f t="array" ref="F94">IF($H94=0,"",IF(LEFT(INDEX('Audit Report'!N$2:N$760,$H94),4)="Pass","Yes","No"))</f>
        <v/>
      </c>
      <c r="H94">
        <f>IF($A94="",0,IFERROR(MATCH($A94,'Audit Report'!$C$2:$C$760,0),0))</f>
        <v>0</v>
      </c>
    </row>
    <row r="95" spans="2:8">
      <c r="B95" t="str" cm="1">
        <f t="array" ref="B95">IF($H95=0,"",INDEX('Audit Report'!E$2:E$760,$H95))</f>
        <v/>
      </c>
      <c r="C95" t="str" cm="1">
        <f t="array" ref="C95">IF($H95=0,"",INDEX('Audit Report'!F$2:F$760,$H95)&amp;"")</f>
        <v/>
      </c>
      <c r="D95" t="str" cm="1">
        <f t="array" ref="D95">IF($H95=0,"",INDEX('Audit Report'!G$2:G$760,$H95)&amp;"")</f>
        <v/>
      </c>
      <c r="E95" t="str" cm="1">
        <f t="array" ref="E95">IF($H95=0,"",INDEX('Audit Report'!W$2:W$760,$H95))</f>
        <v/>
      </c>
      <c r="F95" t="str" cm="1">
        <f t="array" ref="F95">IF($H95=0,"",IF(LEFT(INDEX('Audit Report'!N$2:N$760,$H95),4)="Pass","Yes","No"))</f>
        <v/>
      </c>
      <c r="H95">
        <f>IF($A95="",0,IFERROR(MATCH($A95,'Audit Report'!$C$2:$C$760,0),0))</f>
        <v>0</v>
      </c>
    </row>
    <row r="96" spans="2:8">
      <c r="B96" t="str" cm="1">
        <f t="array" ref="B96">IF($H96=0,"",INDEX('Audit Report'!E$2:E$760,$H96))</f>
        <v/>
      </c>
      <c r="C96" t="str" cm="1">
        <f t="array" ref="C96">IF($H96=0,"",INDEX('Audit Report'!F$2:F$760,$H96)&amp;"")</f>
        <v/>
      </c>
      <c r="D96" t="str" cm="1">
        <f t="array" ref="D96">IF($H96=0,"",INDEX('Audit Report'!G$2:G$760,$H96)&amp;"")</f>
        <v/>
      </c>
      <c r="E96" t="str" cm="1">
        <f t="array" ref="E96">IF($H96=0,"",INDEX('Audit Report'!W$2:W$760,$H96))</f>
        <v/>
      </c>
      <c r="F96" t="str" cm="1">
        <f t="array" ref="F96">IF($H96=0,"",IF(LEFT(INDEX('Audit Report'!N$2:N$760,$H96),4)="Pass","Yes","No"))</f>
        <v/>
      </c>
      <c r="H96">
        <f>IF($A96="",0,IFERROR(MATCH($A96,'Audit Report'!$C$2:$C$760,0),0))</f>
        <v>0</v>
      </c>
    </row>
    <row r="97" spans="2:8">
      <c r="B97" t="str" cm="1">
        <f t="array" ref="B97">IF($H97=0,"",INDEX('Audit Report'!E$2:E$760,$H97))</f>
        <v/>
      </c>
      <c r="C97" t="str" cm="1">
        <f t="array" ref="C97">IF($H97=0,"",INDEX('Audit Report'!F$2:F$760,$H97)&amp;"")</f>
        <v/>
      </c>
      <c r="D97" t="str" cm="1">
        <f t="array" ref="D97">IF($H97=0,"",INDEX('Audit Report'!G$2:G$760,$H97)&amp;"")</f>
        <v/>
      </c>
      <c r="E97" t="str" cm="1">
        <f t="array" ref="E97">IF($H97=0,"",INDEX('Audit Report'!W$2:W$760,$H97))</f>
        <v/>
      </c>
      <c r="F97" t="str" cm="1">
        <f t="array" ref="F97">IF($H97=0,"",IF(LEFT(INDEX('Audit Report'!N$2:N$760,$H97),4)="Pass","Yes","No"))</f>
        <v/>
      </c>
      <c r="H97">
        <f>IF($A97="",0,IFERROR(MATCH($A97,'Audit Report'!$C$2:$C$760,0),0))</f>
        <v>0</v>
      </c>
    </row>
    <row r="98" spans="2:8">
      <c r="B98" t="str" cm="1">
        <f t="array" ref="B98">IF($H98=0,"",INDEX('Audit Report'!E$2:E$760,$H98))</f>
        <v/>
      </c>
      <c r="C98" t="str" cm="1">
        <f t="array" ref="C98">IF($H98=0,"",INDEX('Audit Report'!F$2:F$760,$H98)&amp;"")</f>
        <v/>
      </c>
      <c r="D98" t="str" cm="1">
        <f t="array" ref="D98">IF($H98=0,"",INDEX('Audit Report'!G$2:G$760,$H98)&amp;"")</f>
        <v/>
      </c>
      <c r="E98" t="str" cm="1">
        <f t="array" ref="E98">IF($H98=0,"",INDEX('Audit Report'!W$2:W$760,$H98))</f>
        <v/>
      </c>
      <c r="F98" t="str" cm="1">
        <f t="array" ref="F98">IF($H98=0,"",IF(LEFT(INDEX('Audit Report'!N$2:N$760,$H98),4)="Pass","Yes","No"))</f>
        <v/>
      </c>
      <c r="H98">
        <f>IF($A98="",0,IFERROR(MATCH($A98,'Audit Report'!$C$2:$C$760,0),0))</f>
        <v>0</v>
      </c>
    </row>
    <row r="99" spans="2:8">
      <c r="B99" t="str" cm="1">
        <f t="array" ref="B99">IF($H99=0,"",INDEX('Audit Report'!E$2:E$760,$H99))</f>
        <v/>
      </c>
      <c r="C99" t="str" cm="1">
        <f t="array" ref="C99">IF($H99=0,"",INDEX('Audit Report'!F$2:F$760,$H99)&amp;"")</f>
        <v/>
      </c>
      <c r="D99" t="str" cm="1">
        <f t="array" ref="D99">IF($H99=0,"",INDEX('Audit Report'!G$2:G$760,$H99)&amp;"")</f>
        <v/>
      </c>
      <c r="E99" t="str" cm="1">
        <f t="array" ref="E99">IF($H99=0,"",INDEX('Audit Report'!W$2:W$760,$H99))</f>
        <v/>
      </c>
      <c r="F99" t="str" cm="1">
        <f t="array" ref="F99">IF($H99=0,"",IF(LEFT(INDEX('Audit Report'!N$2:N$760,$H99),4)="Pass","Yes","No"))</f>
        <v/>
      </c>
      <c r="H99">
        <f>IF($A99="",0,IFERROR(MATCH($A99,'Audit Report'!$C$2:$C$760,0),0))</f>
        <v>0</v>
      </c>
    </row>
    <row r="100" spans="2:8">
      <c r="B100" t="str" cm="1">
        <f t="array" ref="B100">IF($H100=0,"",INDEX('Audit Report'!E$2:E$760,$H100))</f>
        <v/>
      </c>
      <c r="C100" t="str" cm="1">
        <f t="array" ref="C100">IF($H100=0,"",INDEX('Audit Report'!F$2:F$760,$H100)&amp;"")</f>
        <v/>
      </c>
      <c r="D100" t="str" cm="1">
        <f t="array" ref="D100">IF($H100=0,"",INDEX('Audit Report'!G$2:G$760,$H100)&amp;"")</f>
        <v/>
      </c>
      <c r="E100" t="str" cm="1">
        <f t="array" ref="E100">IF($H100=0,"",INDEX('Audit Report'!W$2:W$760,$H100))</f>
        <v/>
      </c>
      <c r="F100" t="str" cm="1">
        <f t="array" ref="F100">IF($H100=0,"",IF(LEFT(INDEX('Audit Report'!N$2:N$760,$H100),4)="Pass","Yes","No"))</f>
        <v/>
      </c>
      <c r="H100">
        <f>IF($A100="",0,IFERROR(MATCH($A100,'Audit Report'!$C$2:$C$760,0),0))</f>
        <v>0</v>
      </c>
    </row>
    <row r="101" spans="2:8">
      <c r="B101" t="str" cm="1">
        <f t="array" ref="B101">IF($H101=0,"",INDEX('Audit Report'!E$2:E$760,$H101))</f>
        <v/>
      </c>
      <c r="C101" t="str" cm="1">
        <f t="array" ref="C101">IF($H101=0,"",INDEX('Audit Report'!F$2:F$760,$H101)&amp;"")</f>
        <v/>
      </c>
      <c r="D101" t="str" cm="1">
        <f t="array" ref="D101">IF($H101=0,"",INDEX('Audit Report'!G$2:G$760,$H101)&amp;"")</f>
        <v/>
      </c>
      <c r="E101" t="str" cm="1">
        <f t="array" ref="E101">IF($H101=0,"",INDEX('Audit Report'!W$2:W$760,$H101))</f>
        <v/>
      </c>
      <c r="F101" t="str" cm="1">
        <f t="array" ref="F101">IF($H101=0,"",IF(LEFT(INDEX('Audit Report'!N$2:N$760,$H101),4)="Pass","Yes","No"))</f>
        <v/>
      </c>
      <c r="H101">
        <f>IF($A101="",0,IFERROR(MATCH($A101,'Audit Report'!$C$2:$C$760,0),0))</f>
        <v>0</v>
      </c>
    </row>
    <row r="102" spans="2:8">
      <c r="B102" t="str" cm="1">
        <f t="array" ref="B102">IF($H102=0,"",INDEX('Audit Report'!E$2:E$760,$H102))</f>
        <v/>
      </c>
      <c r="C102" t="str" cm="1">
        <f t="array" ref="C102">IF($H102=0,"",INDEX('Audit Report'!F$2:F$760,$H102)&amp;"")</f>
        <v/>
      </c>
      <c r="D102" t="str" cm="1">
        <f t="array" ref="D102">IF($H102=0,"",INDEX('Audit Report'!G$2:G$760,$H102)&amp;"")</f>
        <v/>
      </c>
      <c r="E102" t="str" cm="1">
        <f t="array" ref="E102">IF($H102=0,"",INDEX('Audit Report'!W$2:W$760,$H102))</f>
        <v/>
      </c>
      <c r="F102" t="str" cm="1">
        <f t="array" ref="F102">IF($H102=0,"",IF(LEFT(INDEX('Audit Report'!N$2:N$760,$H102),4)="Pass","Yes","No"))</f>
        <v/>
      </c>
      <c r="H102">
        <f>IF($A102="",0,IFERROR(MATCH($A102,'Audit Report'!$C$2:$C$760,0),0))</f>
        <v>0</v>
      </c>
    </row>
    <row r="103" spans="2:8">
      <c r="B103" t="str" cm="1">
        <f t="array" ref="B103">IF($H103=0,"",INDEX('Audit Report'!E$2:E$760,$H103))</f>
        <v/>
      </c>
      <c r="C103" t="str" cm="1">
        <f t="array" ref="C103">IF($H103=0,"",INDEX('Audit Report'!F$2:F$760,$H103)&amp;"")</f>
        <v/>
      </c>
      <c r="D103" t="str" cm="1">
        <f t="array" ref="D103">IF($H103=0,"",INDEX('Audit Report'!G$2:G$760,$H103)&amp;"")</f>
        <v/>
      </c>
      <c r="E103" t="str" cm="1">
        <f t="array" ref="E103">IF($H103=0,"",INDEX('Audit Report'!W$2:W$760,$H103))</f>
        <v/>
      </c>
      <c r="F103" t="str" cm="1">
        <f t="array" ref="F103">IF($H103=0,"",IF(LEFT(INDEX('Audit Report'!N$2:N$760,$H103),4)="Pass","Yes","No"))</f>
        <v/>
      </c>
      <c r="H103">
        <f>IF($A103="",0,IFERROR(MATCH($A103,'Audit Report'!$C$2:$C$760,0),0))</f>
        <v>0</v>
      </c>
    </row>
    <row r="104" spans="2:8">
      <c r="B104" t="str" cm="1">
        <f t="array" ref="B104">IF($H104=0,"",INDEX('Audit Report'!E$2:E$760,$H104))</f>
        <v/>
      </c>
      <c r="C104" t="str" cm="1">
        <f t="array" ref="C104">IF($H104=0,"",INDEX('Audit Report'!F$2:F$760,$H104)&amp;"")</f>
        <v/>
      </c>
      <c r="D104" t="str" cm="1">
        <f t="array" ref="D104">IF($H104=0,"",INDEX('Audit Report'!G$2:G$760,$H104)&amp;"")</f>
        <v/>
      </c>
      <c r="E104" t="str" cm="1">
        <f t="array" ref="E104">IF($H104=0,"",INDEX('Audit Report'!W$2:W$760,$H104))</f>
        <v/>
      </c>
      <c r="F104" t="str" cm="1">
        <f t="array" ref="F104">IF($H104=0,"",IF(LEFT(INDEX('Audit Report'!N$2:N$760,$H104),4)="Pass","Yes","No"))</f>
        <v/>
      </c>
      <c r="H104">
        <f>IF($A104="",0,IFERROR(MATCH($A104,'Audit Report'!$C$2:$C$760,0),0))</f>
        <v>0</v>
      </c>
    </row>
    <row r="105" spans="2:8">
      <c r="B105" t="str" cm="1">
        <f t="array" ref="B105">IF($H105=0,"",INDEX('Audit Report'!E$2:E$760,$H105))</f>
        <v/>
      </c>
      <c r="C105" t="str" cm="1">
        <f t="array" ref="C105">IF($H105=0,"",INDEX('Audit Report'!F$2:F$760,$H105)&amp;"")</f>
        <v/>
      </c>
      <c r="D105" t="str" cm="1">
        <f t="array" ref="D105">IF($H105=0,"",INDEX('Audit Report'!G$2:G$760,$H105)&amp;"")</f>
        <v/>
      </c>
      <c r="E105" t="str" cm="1">
        <f t="array" ref="E105">IF($H105=0,"",INDEX('Audit Report'!W$2:W$760,$H105))</f>
        <v/>
      </c>
      <c r="F105" t="str" cm="1">
        <f t="array" ref="F105">IF($H105=0,"",IF(LEFT(INDEX('Audit Report'!N$2:N$760,$H105),4)="Pass","Yes","No"))</f>
        <v/>
      </c>
      <c r="H105">
        <f>IF($A105="",0,IFERROR(MATCH($A105,'Audit Report'!$C$2:$C$760,0),0))</f>
        <v>0</v>
      </c>
    </row>
    <row r="106" spans="2:8">
      <c r="B106" t="str" cm="1">
        <f t="array" ref="B106">IF($H106=0,"",INDEX('Audit Report'!E$2:E$760,$H106))</f>
        <v/>
      </c>
      <c r="C106" t="str" cm="1">
        <f t="array" ref="C106">IF($H106=0,"",INDEX('Audit Report'!F$2:F$760,$H106)&amp;"")</f>
        <v/>
      </c>
      <c r="D106" t="str" cm="1">
        <f t="array" ref="D106">IF($H106=0,"",INDEX('Audit Report'!G$2:G$760,$H106)&amp;"")</f>
        <v/>
      </c>
      <c r="E106" t="str" cm="1">
        <f t="array" ref="E106">IF($H106=0,"",INDEX('Audit Report'!W$2:W$760,$H106))</f>
        <v/>
      </c>
      <c r="F106" t="str" cm="1">
        <f t="array" ref="F106">IF($H106=0,"",IF(LEFT(INDEX('Audit Report'!N$2:N$760,$H106),4)="Pass","Yes","No"))</f>
        <v/>
      </c>
      <c r="H106">
        <f>IF($A106="",0,IFERROR(MATCH($A106,'Audit Report'!$C$2:$C$760,0),0))</f>
        <v>0</v>
      </c>
    </row>
    <row r="107" spans="2:8">
      <c r="B107" t="str" cm="1">
        <f t="array" ref="B107">IF($H107=0,"",INDEX('Audit Report'!E$2:E$760,$H107))</f>
        <v/>
      </c>
      <c r="C107" t="str" cm="1">
        <f t="array" ref="C107">IF($H107=0,"",INDEX('Audit Report'!F$2:F$760,$H107)&amp;"")</f>
        <v/>
      </c>
      <c r="D107" t="str" cm="1">
        <f t="array" ref="D107">IF($H107=0,"",INDEX('Audit Report'!G$2:G$760,$H107)&amp;"")</f>
        <v/>
      </c>
      <c r="E107" t="str" cm="1">
        <f t="array" ref="E107">IF($H107=0,"",INDEX('Audit Report'!W$2:W$760,$H107))</f>
        <v/>
      </c>
      <c r="F107" t="str" cm="1">
        <f t="array" ref="F107">IF($H107=0,"",IF(LEFT(INDEX('Audit Report'!N$2:N$760,$H107),4)="Pass","Yes","No"))</f>
        <v/>
      </c>
      <c r="H107">
        <f>IF($A107="",0,IFERROR(MATCH($A107,'Audit Report'!$C$2:$C$760,0),0))</f>
        <v>0</v>
      </c>
    </row>
    <row r="108" spans="2:8">
      <c r="B108" t="str" cm="1">
        <f t="array" ref="B108">IF($H108=0,"",INDEX('Audit Report'!E$2:E$760,$H108))</f>
        <v/>
      </c>
      <c r="C108" t="str" cm="1">
        <f t="array" ref="C108">IF($H108=0,"",INDEX('Audit Report'!F$2:F$760,$H108)&amp;"")</f>
        <v/>
      </c>
      <c r="D108" t="str" cm="1">
        <f t="array" ref="D108">IF($H108=0,"",INDEX('Audit Report'!G$2:G$760,$H108)&amp;"")</f>
        <v/>
      </c>
      <c r="E108" t="str" cm="1">
        <f t="array" ref="E108">IF($H108=0,"",INDEX('Audit Report'!W$2:W$760,$H108))</f>
        <v/>
      </c>
      <c r="F108" t="str" cm="1">
        <f t="array" ref="F108">IF($H108=0,"",IF(LEFT(INDEX('Audit Report'!N$2:N$760,$H108),4)="Pass","Yes","No"))</f>
        <v/>
      </c>
      <c r="H108">
        <f>IF($A108="",0,IFERROR(MATCH($A108,'Audit Report'!$C$2:$C$760,0),0))</f>
        <v>0</v>
      </c>
    </row>
    <row r="109" spans="2:8">
      <c r="B109" t="str" cm="1">
        <f t="array" ref="B109">IF($H109=0,"",INDEX('Audit Report'!E$2:E$760,$H109))</f>
        <v/>
      </c>
      <c r="C109" t="str" cm="1">
        <f t="array" ref="C109">IF($H109=0,"",INDEX('Audit Report'!F$2:F$760,$H109)&amp;"")</f>
        <v/>
      </c>
      <c r="D109" t="str" cm="1">
        <f t="array" ref="D109">IF($H109=0,"",INDEX('Audit Report'!G$2:G$760,$H109)&amp;"")</f>
        <v/>
      </c>
      <c r="E109" t="str" cm="1">
        <f t="array" ref="E109">IF($H109=0,"",INDEX('Audit Report'!W$2:W$760,$H109))</f>
        <v/>
      </c>
      <c r="F109" t="str" cm="1">
        <f t="array" ref="F109">IF($H109=0,"",IF(LEFT(INDEX('Audit Report'!N$2:N$760,$H109),4)="Pass","Yes","No"))</f>
        <v/>
      </c>
      <c r="H109">
        <f>IF($A109="",0,IFERROR(MATCH($A109,'Audit Report'!$C$2:$C$760,0),0))</f>
        <v>0</v>
      </c>
    </row>
    <row r="110" spans="2:8">
      <c r="B110" t="str" cm="1">
        <f t="array" ref="B110">IF($H110=0,"",INDEX('Audit Report'!E$2:E$760,$H110))</f>
        <v/>
      </c>
      <c r="C110" t="str" cm="1">
        <f t="array" ref="C110">IF($H110=0,"",INDEX('Audit Report'!F$2:F$760,$H110)&amp;"")</f>
        <v/>
      </c>
      <c r="D110" t="str" cm="1">
        <f t="array" ref="D110">IF($H110=0,"",INDEX('Audit Report'!G$2:G$760,$H110)&amp;"")</f>
        <v/>
      </c>
      <c r="E110" t="str" cm="1">
        <f t="array" ref="E110">IF($H110=0,"",INDEX('Audit Report'!W$2:W$760,$H110))</f>
        <v/>
      </c>
      <c r="F110" t="str" cm="1">
        <f t="array" ref="F110">IF($H110=0,"",IF(LEFT(INDEX('Audit Report'!N$2:N$760,$H110),4)="Pass","Yes","No"))</f>
        <v/>
      </c>
      <c r="H110">
        <f>IF($A110="",0,IFERROR(MATCH($A110,'Audit Report'!$C$2:$C$760,0),0))</f>
        <v>0</v>
      </c>
    </row>
    <row r="111" spans="2:8">
      <c r="B111" t="str" cm="1">
        <f t="array" ref="B111">IF($H111=0,"",INDEX('Audit Report'!E$2:E$760,$H111))</f>
        <v/>
      </c>
      <c r="C111" t="str" cm="1">
        <f t="array" ref="C111">IF($H111=0,"",INDEX('Audit Report'!F$2:F$760,$H111)&amp;"")</f>
        <v/>
      </c>
      <c r="D111" t="str" cm="1">
        <f t="array" ref="D111">IF($H111=0,"",INDEX('Audit Report'!G$2:G$760,$H111)&amp;"")</f>
        <v/>
      </c>
      <c r="E111" t="str" cm="1">
        <f t="array" ref="E111">IF($H111=0,"",INDEX('Audit Report'!W$2:W$760,$H111))</f>
        <v/>
      </c>
      <c r="F111" t="str" cm="1">
        <f t="array" ref="F111">IF($H111=0,"",IF(LEFT(INDEX('Audit Report'!N$2:N$760,$H111),4)="Pass","Yes","No"))</f>
        <v/>
      </c>
      <c r="H111">
        <f>IF($A111="",0,IFERROR(MATCH($A111,'Audit Report'!$C$2:$C$760,0),0))</f>
        <v>0</v>
      </c>
    </row>
    <row r="112" spans="2:8">
      <c r="B112" t="str" cm="1">
        <f t="array" ref="B112">IF($H112=0,"",INDEX('Audit Report'!E$2:E$760,$H112))</f>
        <v/>
      </c>
      <c r="C112" t="str" cm="1">
        <f t="array" ref="C112">IF($H112=0,"",INDEX('Audit Report'!F$2:F$760,$H112)&amp;"")</f>
        <v/>
      </c>
      <c r="D112" t="str" cm="1">
        <f t="array" ref="D112">IF($H112=0,"",INDEX('Audit Report'!G$2:G$760,$H112)&amp;"")</f>
        <v/>
      </c>
      <c r="E112" t="str" cm="1">
        <f t="array" ref="E112">IF($H112=0,"",INDEX('Audit Report'!W$2:W$760,$H112))</f>
        <v/>
      </c>
      <c r="F112" t="str" cm="1">
        <f t="array" ref="F112">IF($H112=0,"",IF(LEFT(INDEX('Audit Report'!N$2:N$760,$H112),4)="Pass","Yes","No"))</f>
        <v/>
      </c>
      <c r="H112">
        <f>IF($A112="",0,IFERROR(MATCH($A112,'Audit Report'!$C$2:$C$760,0),0))</f>
        <v>0</v>
      </c>
    </row>
    <row r="113" spans="2:8">
      <c r="B113" t="str" cm="1">
        <f t="array" ref="B113">IF($H113=0,"",INDEX('Audit Report'!E$2:E$760,$H113))</f>
        <v/>
      </c>
      <c r="C113" t="str" cm="1">
        <f t="array" ref="C113">IF($H113=0,"",INDEX('Audit Report'!F$2:F$760,$H113)&amp;"")</f>
        <v/>
      </c>
      <c r="D113" t="str" cm="1">
        <f t="array" ref="D113">IF($H113=0,"",INDEX('Audit Report'!G$2:G$760,$H113)&amp;"")</f>
        <v/>
      </c>
      <c r="E113" t="str" cm="1">
        <f t="array" ref="E113">IF($H113=0,"",INDEX('Audit Report'!W$2:W$760,$H113))</f>
        <v/>
      </c>
      <c r="F113" t="str" cm="1">
        <f t="array" ref="F113">IF($H113=0,"",IF(LEFT(INDEX('Audit Report'!N$2:N$760,$H113),4)="Pass","Yes","No"))</f>
        <v/>
      </c>
      <c r="H113">
        <f>IF($A113="",0,IFERROR(MATCH($A113,'Audit Report'!$C$2:$C$760,0),0))</f>
        <v>0</v>
      </c>
    </row>
    <row r="114" spans="2:8">
      <c r="B114" t="str" cm="1">
        <f t="array" ref="B114">IF($H114=0,"",INDEX('Audit Report'!E$2:E$760,$H114))</f>
        <v/>
      </c>
      <c r="C114" t="str" cm="1">
        <f t="array" ref="C114">IF($H114=0,"",INDEX('Audit Report'!F$2:F$760,$H114)&amp;"")</f>
        <v/>
      </c>
      <c r="D114" t="str" cm="1">
        <f t="array" ref="D114">IF($H114=0,"",INDEX('Audit Report'!G$2:G$760,$H114)&amp;"")</f>
        <v/>
      </c>
      <c r="E114" t="str" cm="1">
        <f t="array" ref="E114">IF($H114=0,"",INDEX('Audit Report'!W$2:W$760,$H114))</f>
        <v/>
      </c>
      <c r="F114" t="str" cm="1">
        <f t="array" ref="F114">IF($H114=0,"",IF(LEFT(INDEX('Audit Report'!N$2:N$760,$H114),4)="Pass","Yes","No"))</f>
        <v/>
      </c>
      <c r="H114">
        <f>IF($A114="",0,IFERROR(MATCH($A114,'Audit Report'!$C$2:$C$760,0),0))</f>
        <v>0</v>
      </c>
    </row>
    <row r="115" spans="2:8">
      <c r="B115" t="str" cm="1">
        <f t="array" ref="B115">IF($H115=0,"",INDEX('Audit Report'!E$2:E$760,$H115))</f>
        <v/>
      </c>
      <c r="C115" t="str" cm="1">
        <f t="array" ref="C115">IF($H115=0,"",INDEX('Audit Report'!F$2:F$760,$H115)&amp;"")</f>
        <v/>
      </c>
      <c r="D115" t="str" cm="1">
        <f t="array" ref="D115">IF($H115=0,"",INDEX('Audit Report'!G$2:G$760,$H115)&amp;"")</f>
        <v/>
      </c>
      <c r="E115" t="str" cm="1">
        <f t="array" ref="E115">IF($H115=0,"",INDEX('Audit Report'!W$2:W$760,$H115))</f>
        <v/>
      </c>
      <c r="F115" t="str" cm="1">
        <f t="array" ref="F115">IF($H115=0,"",IF(LEFT(INDEX('Audit Report'!N$2:N$760,$H115),4)="Pass","Yes","No"))</f>
        <v/>
      </c>
      <c r="H115">
        <f>IF($A115="",0,IFERROR(MATCH($A115,'Audit Report'!$C$2:$C$760,0),0))</f>
        <v>0</v>
      </c>
    </row>
    <row r="116" spans="2:8">
      <c r="B116" t="str" cm="1">
        <f t="array" ref="B116">IF($H116=0,"",INDEX('Audit Report'!E$2:E$760,$H116))</f>
        <v/>
      </c>
      <c r="C116" t="str" cm="1">
        <f t="array" ref="C116">IF($H116=0,"",INDEX('Audit Report'!F$2:F$760,$H116)&amp;"")</f>
        <v/>
      </c>
      <c r="D116" t="str" cm="1">
        <f t="array" ref="D116">IF($H116=0,"",INDEX('Audit Report'!G$2:G$760,$H116)&amp;"")</f>
        <v/>
      </c>
      <c r="E116" t="str" cm="1">
        <f t="array" ref="E116">IF($H116=0,"",INDEX('Audit Report'!W$2:W$760,$H116))</f>
        <v/>
      </c>
      <c r="F116" t="str" cm="1">
        <f t="array" ref="F116">IF($H116=0,"",IF(LEFT(INDEX('Audit Report'!N$2:N$760,$H116),4)="Pass","Yes","No"))</f>
        <v/>
      </c>
      <c r="H116">
        <f>IF($A116="",0,IFERROR(MATCH($A116,'Audit Report'!$C$2:$C$760,0),0))</f>
        <v>0</v>
      </c>
    </row>
    <row r="117" spans="2:8">
      <c r="B117" t="str" cm="1">
        <f t="array" ref="B117">IF($H117=0,"",INDEX('Audit Report'!E$2:E$760,$H117))</f>
        <v/>
      </c>
      <c r="C117" t="str" cm="1">
        <f t="array" ref="C117">IF($H117=0,"",INDEX('Audit Report'!F$2:F$760,$H117)&amp;"")</f>
        <v/>
      </c>
      <c r="D117" t="str" cm="1">
        <f t="array" ref="D117">IF($H117=0,"",INDEX('Audit Report'!G$2:G$760,$H117)&amp;"")</f>
        <v/>
      </c>
      <c r="E117" t="str" cm="1">
        <f t="array" ref="E117">IF($H117=0,"",INDEX('Audit Report'!W$2:W$760,$H117))</f>
        <v/>
      </c>
      <c r="F117" t="str" cm="1">
        <f t="array" ref="F117">IF($H117=0,"",IF(LEFT(INDEX('Audit Report'!N$2:N$760,$H117),4)="Pass","Yes","No"))</f>
        <v/>
      </c>
      <c r="H117">
        <f>IF($A117="",0,IFERROR(MATCH($A117,'Audit Report'!$C$2:$C$760,0),0))</f>
        <v>0</v>
      </c>
    </row>
    <row r="118" spans="2:8">
      <c r="B118" t="str" cm="1">
        <f t="array" ref="B118">IF($H118=0,"",INDEX('Audit Report'!E$2:E$760,$H118))</f>
        <v/>
      </c>
      <c r="C118" t="str" cm="1">
        <f t="array" ref="C118">IF($H118=0,"",INDEX('Audit Report'!F$2:F$760,$H118)&amp;"")</f>
        <v/>
      </c>
      <c r="D118" t="str" cm="1">
        <f t="array" ref="D118">IF($H118=0,"",INDEX('Audit Report'!G$2:G$760,$H118)&amp;"")</f>
        <v/>
      </c>
      <c r="E118" t="str" cm="1">
        <f t="array" ref="E118">IF($H118=0,"",INDEX('Audit Report'!W$2:W$760,$H118))</f>
        <v/>
      </c>
      <c r="F118" t="str" cm="1">
        <f t="array" ref="F118">IF($H118=0,"",IF(LEFT(INDEX('Audit Report'!N$2:N$760,$H118),4)="Pass","Yes","No"))</f>
        <v/>
      </c>
      <c r="H118">
        <f>IF($A118="",0,IFERROR(MATCH($A118,'Audit Report'!$C$2:$C$760,0),0))</f>
        <v>0</v>
      </c>
    </row>
    <row r="119" spans="2:8">
      <c r="B119" t="str" cm="1">
        <f t="array" ref="B119">IF($H119=0,"",INDEX('Audit Report'!E$2:E$760,$H119))</f>
        <v/>
      </c>
      <c r="C119" t="str" cm="1">
        <f t="array" ref="C119">IF($H119=0,"",INDEX('Audit Report'!F$2:F$760,$H119)&amp;"")</f>
        <v/>
      </c>
      <c r="D119" t="str" cm="1">
        <f t="array" ref="D119">IF($H119=0,"",INDEX('Audit Report'!G$2:G$760,$H119)&amp;"")</f>
        <v/>
      </c>
      <c r="E119" t="str" cm="1">
        <f t="array" ref="E119">IF($H119=0,"",INDEX('Audit Report'!W$2:W$760,$H119))</f>
        <v/>
      </c>
      <c r="F119" t="str" cm="1">
        <f t="array" ref="F119">IF($H119=0,"",IF(LEFT(INDEX('Audit Report'!N$2:N$760,$H119),4)="Pass","Yes","No"))</f>
        <v/>
      </c>
      <c r="H119">
        <f>IF($A119="",0,IFERROR(MATCH($A119,'Audit Report'!$C$2:$C$760,0),0))</f>
        <v>0</v>
      </c>
    </row>
    <row r="120" spans="2:8">
      <c r="B120" t="str" cm="1">
        <f t="array" ref="B120">IF($H120=0,"",INDEX('Audit Report'!E$2:E$760,$H120))</f>
        <v/>
      </c>
      <c r="C120" t="str" cm="1">
        <f t="array" ref="C120">IF($H120=0,"",INDEX('Audit Report'!F$2:F$760,$H120)&amp;"")</f>
        <v/>
      </c>
      <c r="D120" t="str" cm="1">
        <f t="array" ref="D120">IF($H120=0,"",INDEX('Audit Report'!G$2:G$760,$H120)&amp;"")</f>
        <v/>
      </c>
      <c r="E120" t="str" cm="1">
        <f t="array" ref="E120">IF($H120=0,"",INDEX('Audit Report'!W$2:W$760,$H120))</f>
        <v/>
      </c>
      <c r="F120" t="str" cm="1">
        <f t="array" ref="F120">IF($H120=0,"",IF(LEFT(INDEX('Audit Report'!N$2:N$760,$H120),4)="Pass","Yes","No"))</f>
        <v/>
      </c>
      <c r="H120">
        <f>IF($A120="",0,IFERROR(MATCH($A120,'Audit Report'!$C$2:$C$760,0),0))</f>
        <v>0</v>
      </c>
    </row>
    <row r="121" spans="2:8">
      <c r="B121" t="str" cm="1">
        <f t="array" ref="B121">IF($H121=0,"",INDEX('Audit Report'!E$2:E$760,$H121))</f>
        <v/>
      </c>
      <c r="C121" t="str" cm="1">
        <f t="array" ref="C121">IF($H121=0,"",INDEX('Audit Report'!F$2:F$760,$H121)&amp;"")</f>
        <v/>
      </c>
      <c r="D121" t="str" cm="1">
        <f t="array" ref="D121">IF($H121=0,"",INDEX('Audit Report'!G$2:G$760,$H121)&amp;"")</f>
        <v/>
      </c>
      <c r="E121" t="str" cm="1">
        <f t="array" ref="E121">IF($H121=0,"",INDEX('Audit Report'!W$2:W$760,$H121))</f>
        <v/>
      </c>
      <c r="F121" t="str" cm="1">
        <f t="array" ref="F121">IF($H121=0,"",IF(LEFT(INDEX('Audit Report'!N$2:N$760,$H121),4)="Pass","Yes","No"))</f>
        <v/>
      </c>
      <c r="H121">
        <f>IF($A121="",0,IFERROR(MATCH($A121,'Audit Report'!$C$2:$C$760,0),0))</f>
        <v>0</v>
      </c>
    </row>
    <row r="122" spans="2:8">
      <c r="B122" t="str" cm="1">
        <f t="array" ref="B122">IF($H122=0,"",INDEX('Audit Report'!E$2:E$760,$H122))</f>
        <v/>
      </c>
      <c r="C122" t="str" cm="1">
        <f t="array" ref="C122">IF($H122=0,"",INDEX('Audit Report'!F$2:F$760,$H122)&amp;"")</f>
        <v/>
      </c>
      <c r="D122" t="str" cm="1">
        <f t="array" ref="D122">IF($H122=0,"",INDEX('Audit Report'!G$2:G$760,$H122)&amp;"")</f>
        <v/>
      </c>
      <c r="E122" t="str" cm="1">
        <f t="array" ref="E122">IF($H122=0,"",INDEX('Audit Report'!W$2:W$760,$H122))</f>
        <v/>
      </c>
      <c r="F122" t="str" cm="1">
        <f t="array" ref="F122">IF($H122=0,"",IF(LEFT(INDEX('Audit Report'!N$2:N$760,$H122),4)="Pass","Yes","No"))</f>
        <v/>
      </c>
      <c r="H122">
        <f>IF($A122="",0,IFERROR(MATCH($A122,'Audit Report'!$C$2:$C$760,0),0))</f>
        <v>0</v>
      </c>
    </row>
    <row r="123" spans="2:8">
      <c r="B123" t="str" cm="1">
        <f t="array" ref="B123">IF($H123=0,"",INDEX('Audit Report'!E$2:E$760,$H123))</f>
        <v/>
      </c>
      <c r="C123" t="str" cm="1">
        <f t="array" ref="C123">IF($H123=0,"",INDEX('Audit Report'!F$2:F$760,$H123)&amp;"")</f>
        <v/>
      </c>
      <c r="D123" t="str" cm="1">
        <f t="array" ref="D123">IF($H123=0,"",INDEX('Audit Report'!G$2:G$760,$H123)&amp;"")</f>
        <v/>
      </c>
      <c r="E123" t="str" cm="1">
        <f t="array" ref="E123">IF($H123=0,"",INDEX('Audit Report'!W$2:W$760,$H123))</f>
        <v/>
      </c>
      <c r="F123" t="str" cm="1">
        <f t="array" ref="F123">IF($H123=0,"",IF(LEFT(INDEX('Audit Report'!N$2:N$760,$H123),4)="Pass","Yes","No"))</f>
        <v/>
      </c>
      <c r="H123">
        <f>IF($A123="",0,IFERROR(MATCH($A123,'Audit Report'!$C$2:$C$760,0),0))</f>
        <v>0</v>
      </c>
    </row>
    <row r="124" spans="2:8">
      <c r="B124" t="str" cm="1">
        <f t="array" ref="B124">IF($H124=0,"",INDEX('Audit Report'!E$2:E$760,$H124))</f>
        <v/>
      </c>
      <c r="C124" t="str" cm="1">
        <f t="array" ref="C124">IF($H124=0,"",INDEX('Audit Report'!F$2:F$760,$H124)&amp;"")</f>
        <v/>
      </c>
      <c r="D124" t="str" cm="1">
        <f t="array" ref="D124">IF($H124=0,"",INDEX('Audit Report'!G$2:G$760,$H124)&amp;"")</f>
        <v/>
      </c>
      <c r="E124" t="str" cm="1">
        <f t="array" ref="E124">IF($H124=0,"",INDEX('Audit Report'!W$2:W$760,$H124))</f>
        <v/>
      </c>
      <c r="F124" t="str" cm="1">
        <f t="array" ref="F124">IF($H124=0,"",IF(LEFT(INDEX('Audit Report'!N$2:N$760,$H124),4)="Pass","Yes","No"))</f>
        <v/>
      </c>
      <c r="H124">
        <f>IF($A124="",0,IFERROR(MATCH($A124,'Audit Report'!$C$2:$C$760,0),0))</f>
        <v>0</v>
      </c>
    </row>
    <row r="125" spans="2:8">
      <c r="B125" t="str" cm="1">
        <f t="array" ref="B125">IF($H125=0,"",INDEX('Audit Report'!E$2:E$760,$H125))</f>
        <v/>
      </c>
      <c r="C125" t="str" cm="1">
        <f t="array" ref="C125">IF($H125=0,"",INDEX('Audit Report'!F$2:F$760,$H125)&amp;"")</f>
        <v/>
      </c>
      <c r="D125" t="str" cm="1">
        <f t="array" ref="D125">IF($H125=0,"",INDEX('Audit Report'!G$2:G$760,$H125)&amp;"")</f>
        <v/>
      </c>
      <c r="E125" t="str" cm="1">
        <f t="array" ref="E125">IF($H125=0,"",INDEX('Audit Report'!W$2:W$760,$H125))</f>
        <v/>
      </c>
      <c r="F125" t="str" cm="1">
        <f t="array" ref="F125">IF($H125=0,"",IF(LEFT(INDEX('Audit Report'!N$2:N$760,$H125),4)="Pass","Yes","No"))</f>
        <v/>
      </c>
      <c r="H125">
        <f>IF($A125="",0,IFERROR(MATCH($A125,'Audit Report'!$C$2:$C$760,0),0))</f>
        <v>0</v>
      </c>
    </row>
    <row r="126" spans="2:8">
      <c r="B126" t="str" cm="1">
        <f t="array" ref="B126">IF($H126=0,"",INDEX('Audit Report'!E$2:E$760,$H126))</f>
        <v/>
      </c>
      <c r="C126" t="str" cm="1">
        <f t="array" ref="C126">IF($H126=0,"",INDEX('Audit Report'!F$2:F$760,$H126)&amp;"")</f>
        <v/>
      </c>
      <c r="D126" t="str" cm="1">
        <f t="array" ref="D126">IF($H126=0,"",INDEX('Audit Report'!G$2:G$760,$H126)&amp;"")</f>
        <v/>
      </c>
      <c r="E126" t="str" cm="1">
        <f t="array" ref="E126">IF($H126=0,"",INDEX('Audit Report'!W$2:W$760,$H126))</f>
        <v/>
      </c>
      <c r="F126" t="str" cm="1">
        <f t="array" ref="F126">IF($H126=0,"",IF(LEFT(INDEX('Audit Report'!N$2:N$760,$H126),4)="Pass","Yes","No"))</f>
        <v/>
      </c>
      <c r="H126">
        <f>IF($A126="",0,IFERROR(MATCH($A126,'Audit Report'!$C$2:$C$760,0),0))</f>
        <v>0</v>
      </c>
    </row>
    <row r="127" spans="2:8">
      <c r="B127" t="str" cm="1">
        <f t="array" ref="B127">IF($H127=0,"",INDEX('Audit Report'!E$2:E$760,$H127))</f>
        <v/>
      </c>
      <c r="C127" t="str" cm="1">
        <f t="array" ref="C127">IF($H127=0,"",INDEX('Audit Report'!F$2:F$760,$H127)&amp;"")</f>
        <v/>
      </c>
      <c r="D127" t="str" cm="1">
        <f t="array" ref="D127">IF($H127=0,"",INDEX('Audit Report'!G$2:G$760,$H127)&amp;"")</f>
        <v/>
      </c>
      <c r="E127" t="str" cm="1">
        <f t="array" ref="E127">IF($H127=0,"",INDEX('Audit Report'!W$2:W$760,$H127))</f>
        <v/>
      </c>
      <c r="F127" t="str" cm="1">
        <f t="array" ref="F127">IF($H127=0,"",IF(LEFT(INDEX('Audit Report'!N$2:N$760,$H127),4)="Pass","Yes","No"))</f>
        <v/>
      </c>
      <c r="H127">
        <f>IF($A127="",0,IFERROR(MATCH($A127,'Audit Report'!$C$2:$C$760,0),0))</f>
        <v>0</v>
      </c>
    </row>
    <row r="128" spans="2:8">
      <c r="B128" t="str" cm="1">
        <f t="array" ref="B128">IF($H128=0,"",INDEX('Audit Report'!E$2:E$760,$H128))</f>
        <v/>
      </c>
      <c r="C128" t="str" cm="1">
        <f t="array" ref="C128">IF($H128=0,"",INDEX('Audit Report'!F$2:F$760,$H128)&amp;"")</f>
        <v/>
      </c>
      <c r="D128" t="str" cm="1">
        <f t="array" ref="D128">IF($H128=0,"",INDEX('Audit Report'!G$2:G$760,$H128)&amp;"")</f>
        <v/>
      </c>
      <c r="E128" t="str" cm="1">
        <f t="array" ref="E128">IF($H128=0,"",INDEX('Audit Report'!W$2:W$760,$H128))</f>
        <v/>
      </c>
      <c r="F128" t="str" cm="1">
        <f t="array" ref="F128">IF($H128=0,"",IF(LEFT(INDEX('Audit Report'!N$2:N$760,$H128),4)="Pass","Yes","No"))</f>
        <v/>
      </c>
      <c r="H128">
        <f>IF($A128="",0,IFERROR(MATCH($A128,'Audit Report'!$C$2:$C$760,0),0))</f>
        <v>0</v>
      </c>
    </row>
    <row r="129" spans="2:8">
      <c r="B129" t="str" cm="1">
        <f t="array" ref="B129">IF($H129=0,"",INDEX('Audit Report'!E$2:E$760,$H129))</f>
        <v/>
      </c>
      <c r="C129" t="str" cm="1">
        <f t="array" ref="C129">IF($H129=0,"",INDEX('Audit Report'!F$2:F$760,$H129)&amp;"")</f>
        <v/>
      </c>
      <c r="D129" t="str" cm="1">
        <f t="array" ref="D129">IF($H129=0,"",INDEX('Audit Report'!G$2:G$760,$H129)&amp;"")</f>
        <v/>
      </c>
      <c r="E129" t="str" cm="1">
        <f t="array" ref="E129">IF($H129=0,"",INDEX('Audit Report'!W$2:W$760,$H129))</f>
        <v/>
      </c>
      <c r="F129" t="str" cm="1">
        <f t="array" ref="F129">IF($H129=0,"",IF(LEFT(INDEX('Audit Report'!N$2:N$760,$H129),4)="Pass","Yes","No"))</f>
        <v/>
      </c>
      <c r="H129">
        <f>IF($A129="",0,IFERROR(MATCH($A129,'Audit Report'!$C$2:$C$760,0),0))</f>
        <v>0</v>
      </c>
    </row>
    <row r="130" spans="2:8">
      <c r="B130" t="str" cm="1">
        <f t="array" ref="B130">IF($H130=0,"",INDEX('Audit Report'!E$2:E$760,$H130))</f>
        <v/>
      </c>
      <c r="C130" t="str" cm="1">
        <f t="array" ref="C130">IF($H130=0,"",INDEX('Audit Report'!F$2:F$760,$H130)&amp;"")</f>
        <v/>
      </c>
      <c r="D130" t="str" cm="1">
        <f t="array" ref="D130">IF($H130=0,"",INDEX('Audit Report'!G$2:G$760,$H130)&amp;"")</f>
        <v/>
      </c>
      <c r="E130" t="str" cm="1">
        <f t="array" ref="E130">IF($H130=0,"",INDEX('Audit Report'!W$2:W$760,$H130))</f>
        <v/>
      </c>
      <c r="F130" t="str" cm="1">
        <f t="array" ref="F130">IF($H130=0,"",IF(LEFT(INDEX('Audit Report'!N$2:N$760,$H130),4)="Pass","Yes","No"))</f>
        <v/>
      </c>
      <c r="H130">
        <f>IF($A130="",0,IFERROR(MATCH($A130,'Audit Report'!$C$2:$C$760,0),0))</f>
        <v>0</v>
      </c>
    </row>
    <row r="131" spans="2:8">
      <c r="B131" t="str" cm="1">
        <f t="array" ref="B131">IF($H131=0,"",INDEX('Audit Report'!E$2:E$760,$H131))</f>
        <v/>
      </c>
      <c r="C131" t="str" cm="1">
        <f t="array" ref="C131">IF($H131=0,"",INDEX('Audit Report'!F$2:F$760,$H131)&amp;"")</f>
        <v/>
      </c>
      <c r="D131" t="str" cm="1">
        <f t="array" ref="D131">IF($H131=0,"",INDEX('Audit Report'!G$2:G$760,$H131)&amp;"")</f>
        <v/>
      </c>
      <c r="E131" t="str" cm="1">
        <f t="array" ref="E131">IF($H131=0,"",INDEX('Audit Report'!W$2:W$760,$H131))</f>
        <v/>
      </c>
      <c r="F131" t="str" cm="1">
        <f t="array" ref="F131">IF($H131=0,"",IF(LEFT(INDEX('Audit Report'!N$2:N$760,$H131),4)="Pass","Yes","No"))</f>
        <v/>
      </c>
      <c r="H131">
        <f>IF($A131="",0,IFERROR(MATCH($A131,'Audit Report'!$C$2:$C$760,0),0))</f>
        <v>0</v>
      </c>
    </row>
    <row r="132" spans="2:8">
      <c r="B132" t="str" cm="1">
        <f t="array" ref="B132">IF($H132=0,"",INDEX('Audit Report'!E$2:E$760,$H132))</f>
        <v/>
      </c>
      <c r="C132" t="str" cm="1">
        <f t="array" ref="C132">IF($H132=0,"",INDEX('Audit Report'!F$2:F$760,$H132)&amp;"")</f>
        <v/>
      </c>
      <c r="D132" t="str" cm="1">
        <f t="array" ref="D132">IF($H132=0,"",INDEX('Audit Report'!G$2:G$760,$H132)&amp;"")</f>
        <v/>
      </c>
      <c r="E132" t="str" cm="1">
        <f t="array" ref="E132">IF($H132=0,"",INDEX('Audit Report'!W$2:W$760,$H132))</f>
        <v/>
      </c>
      <c r="F132" t="str" cm="1">
        <f t="array" ref="F132">IF($H132=0,"",IF(LEFT(INDEX('Audit Report'!N$2:N$760,$H132),4)="Pass","Yes","No"))</f>
        <v/>
      </c>
      <c r="H132">
        <f>IF($A132="",0,IFERROR(MATCH($A132,'Audit Report'!$C$2:$C$760,0),0))</f>
        <v>0</v>
      </c>
    </row>
    <row r="133" spans="2:8">
      <c r="B133" t="str" cm="1">
        <f t="array" ref="B133">IF($H133=0,"",INDEX('Audit Report'!E$2:E$760,$H133))</f>
        <v/>
      </c>
      <c r="C133" t="str" cm="1">
        <f t="array" ref="C133">IF($H133=0,"",INDEX('Audit Report'!F$2:F$760,$H133)&amp;"")</f>
        <v/>
      </c>
      <c r="D133" t="str" cm="1">
        <f t="array" ref="D133">IF($H133=0,"",INDEX('Audit Report'!G$2:G$760,$H133)&amp;"")</f>
        <v/>
      </c>
      <c r="E133" t="str" cm="1">
        <f t="array" ref="E133">IF($H133=0,"",INDEX('Audit Report'!W$2:W$760,$H133))</f>
        <v/>
      </c>
      <c r="F133" t="str" cm="1">
        <f t="array" ref="F133">IF($H133=0,"",IF(LEFT(INDEX('Audit Report'!N$2:N$760,$H133),4)="Pass","Yes","No"))</f>
        <v/>
      </c>
      <c r="H133">
        <f>IF($A133="",0,IFERROR(MATCH($A133,'Audit Report'!$C$2:$C$760,0),0))</f>
        <v>0</v>
      </c>
    </row>
    <row r="134" spans="2:8">
      <c r="B134" t="str" cm="1">
        <f t="array" ref="B134">IF($H134=0,"",INDEX('Audit Report'!E$2:E$760,$H134))</f>
        <v/>
      </c>
      <c r="C134" t="str" cm="1">
        <f t="array" ref="C134">IF($H134=0,"",INDEX('Audit Report'!F$2:F$760,$H134)&amp;"")</f>
        <v/>
      </c>
      <c r="D134" t="str" cm="1">
        <f t="array" ref="D134">IF($H134=0,"",INDEX('Audit Report'!G$2:G$760,$H134)&amp;"")</f>
        <v/>
      </c>
      <c r="E134" t="str" cm="1">
        <f t="array" ref="E134">IF($H134=0,"",INDEX('Audit Report'!W$2:W$760,$H134))</f>
        <v/>
      </c>
      <c r="F134" t="str" cm="1">
        <f t="array" ref="F134">IF($H134=0,"",IF(LEFT(INDEX('Audit Report'!N$2:N$760,$H134),4)="Pass","Yes","No"))</f>
        <v/>
      </c>
      <c r="H134">
        <f>IF($A134="",0,IFERROR(MATCH($A134,'Audit Report'!$C$2:$C$760,0),0))</f>
        <v>0</v>
      </c>
    </row>
    <row r="135" spans="2:8">
      <c r="B135" t="str" cm="1">
        <f t="array" ref="B135">IF($H135=0,"",INDEX('Audit Report'!E$2:E$760,$H135))</f>
        <v/>
      </c>
      <c r="C135" t="str" cm="1">
        <f t="array" ref="C135">IF($H135=0,"",INDEX('Audit Report'!F$2:F$760,$H135)&amp;"")</f>
        <v/>
      </c>
      <c r="D135" t="str" cm="1">
        <f t="array" ref="D135">IF($H135=0,"",INDEX('Audit Report'!G$2:G$760,$H135)&amp;"")</f>
        <v/>
      </c>
      <c r="E135" t="str" cm="1">
        <f t="array" ref="E135">IF($H135=0,"",INDEX('Audit Report'!W$2:W$760,$H135))</f>
        <v/>
      </c>
      <c r="F135" t="str" cm="1">
        <f t="array" ref="F135">IF($H135=0,"",IF(LEFT(INDEX('Audit Report'!N$2:N$760,$H135),4)="Pass","Yes","No"))</f>
        <v/>
      </c>
      <c r="H135">
        <f>IF($A135="",0,IFERROR(MATCH($A135,'Audit Report'!$C$2:$C$760,0),0))</f>
        <v>0</v>
      </c>
    </row>
    <row r="136" spans="2:8">
      <c r="B136" t="str" cm="1">
        <f t="array" ref="B136">IF($H136=0,"",INDEX('Audit Report'!E$2:E$760,$H136))</f>
        <v/>
      </c>
      <c r="C136" t="str" cm="1">
        <f t="array" ref="C136">IF($H136=0,"",INDEX('Audit Report'!F$2:F$760,$H136)&amp;"")</f>
        <v/>
      </c>
      <c r="D136" t="str" cm="1">
        <f t="array" ref="D136">IF($H136=0,"",INDEX('Audit Report'!G$2:G$760,$H136)&amp;"")</f>
        <v/>
      </c>
      <c r="E136" t="str" cm="1">
        <f t="array" ref="E136">IF($H136=0,"",INDEX('Audit Report'!W$2:W$760,$H136))</f>
        <v/>
      </c>
      <c r="F136" t="str" cm="1">
        <f t="array" ref="F136">IF($H136=0,"",IF(LEFT(INDEX('Audit Report'!N$2:N$760,$H136),4)="Pass","Yes","No"))</f>
        <v/>
      </c>
      <c r="H136">
        <f>IF($A136="",0,IFERROR(MATCH($A136,'Audit Report'!$C$2:$C$760,0),0))</f>
        <v>0</v>
      </c>
    </row>
    <row r="137" spans="2:8">
      <c r="B137" t="str" cm="1">
        <f t="array" ref="B137">IF($H137=0,"",INDEX('Audit Report'!E$2:E$760,$H137))</f>
        <v/>
      </c>
      <c r="C137" t="str" cm="1">
        <f t="array" ref="C137">IF($H137=0,"",INDEX('Audit Report'!F$2:F$760,$H137)&amp;"")</f>
        <v/>
      </c>
      <c r="D137" t="str" cm="1">
        <f t="array" ref="D137">IF($H137=0,"",INDEX('Audit Report'!G$2:G$760,$H137)&amp;"")</f>
        <v/>
      </c>
      <c r="E137" t="str" cm="1">
        <f t="array" ref="E137">IF($H137=0,"",INDEX('Audit Report'!W$2:W$760,$H137))</f>
        <v/>
      </c>
      <c r="F137" t="str" cm="1">
        <f t="array" ref="F137">IF($H137=0,"",IF(LEFT(INDEX('Audit Report'!N$2:N$760,$H137),4)="Pass","Yes","No"))</f>
        <v/>
      </c>
      <c r="H137">
        <f>IF($A137="",0,IFERROR(MATCH($A137,'Audit Report'!$C$2:$C$760,0),0))</f>
        <v>0</v>
      </c>
    </row>
    <row r="138" spans="2:8">
      <c r="B138" t="str" cm="1">
        <f t="array" ref="B138">IF($H138=0,"",INDEX('Audit Report'!E$2:E$760,$H138))</f>
        <v/>
      </c>
      <c r="C138" t="str" cm="1">
        <f t="array" ref="C138">IF($H138=0,"",INDEX('Audit Report'!F$2:F$760,$H138)&amp;"")</f>
        <v/>
      </c>
      <c r="D138" t="str" cm="1">
        <f t="array" ref="D138">IF($H138=0,"",INDEX('Audit Report'!G$2:G$760,$H138)&amp;"")</f>
        <v/>
      </c>
      <c r="E138" t="str" cm="1">
        <f t="array" ref="E138">IF($H138=0,"",INDEX('Audit Report'!W$2:W$760,$H138))</f>
        <v/>
      </c>
      <c r="F138" t="str" cm="1">
        <f t="array" ref="F138">IF($H138=0,"",IF(LEFT(INDEX('Audit Report'!N$2:N$760,$H138),4)="Pass","Yes","No"))</f>
        <v/>
      </c>
      <c r="H138">
        <f>IF($A138="",0,IFERROR(MATCH($A138,'Audit Report'!$C$2:$C$760,0),0))</f>
        <v>0</v>
      </c>
    </row>
    <row r="139" spans="2:8">
      <c r="B139" t="str" cm="1">
        <f t="array" ref="B139">IF($H139=0,"",INDEX('Audit Report'!E$2:E$760,$H139))</f>
        <v/>
      </c>
      <c r="C139" t="str" cm="1">
        <f t="array" ref="C139">IF($H139=0,"",INDEX('Audit Report'!F$2:F$760,$H139)&amp;"")</f>
        <v/>
      </c>
      <c r="D139" t="str" cm="1">
        <f t="array" ref="D139">IF($H139=0,"",INDEX('Audit Report'!G$2:G$760,$H139)&amp;"")</f>
        <v/>
      </c>
      <c r="E139" t="str" cm="1">
        <f t="array" ref="E139">IF($H139=0,"",INDEX('Audit Report'!W$2:W$760,$H139))</f>
        <v/>
      </c>
      <c r="F139" t="str" cm="1">
        <f t="array" ref="F139">IF($H139=0,"",IF(LEFT(INDEX('Audit Report'!N$2:N$760,$H139),4)="Pass","Yes","No"))</f>
        <v/>
      </c>
      <c r="H139">
        <f>IF($A139="",0,IFERROR(MATCH($A139,'Audit Report'!$C$2:$C$760,0),0))</f>
        <v>0</v>
      </c>
    </row>
    <row r="140" spans="2:8">
      <c r="B140" t="str" cm="1">
        <f t="array" ref="B140">IF($H140=0,"",INDEX('Audit Report'!E$2:E$760,$H140))</f>
        <v/>
      </c>
      <c r="C140" t="str" cm="1">
        <f t="array" ref="C140">IF($H140=0,"",INDEX('Audit Report'!F$2:F$760,$H140)&amp;"")</f>
        <v/>
      </c>
      <c r="D140" t="str" cm="1">
        <f t="array" ref="D140">IF($H140=0,"",INDEX('Audit Report'!G$2:G$760,$H140)&amp;"")</f>
        <v/>
      </c>
      <c r="E140" t="str" cm="1">
        <f t="array" ref="E140">IF($H140=0,"",INDEX('Audit Report'!W$2:W$760,$H140))</f>
        <v/>
      </c>
      <c r="F140" t="str" cm="1">
        <f t="array" ref="F140">IF($H140=0,"",IF(LEFT(INDEX('Audit Report'!N$2:N$760,$H140),4)="Pass","Yes","No"))</f>
        <v/>
      </c>
      <c r="H140">
        <f>IF($A140="",0,IFERROR(MATCH($A140,'Audit Report'!$C$2:$C$760,0),0))</f>
        <v>0</v>
      </c>
    </row>
    <row r="141" spans="2:8">
      <c r="B141" t="str" cm="1">
        <f t="array" ref="B141">IF($H141=0,"",INDEX('Audit Report'!E$2:E$760,$H141))</f>
        <v/>
      </c>
      <c r="C141" t="str" cm="1">
        <f t="array" ref="C141">IF($H141=0,"",INDEX('Audit Report'!F$2:F$760,$H141)&amp;"")</f>
        <v/>
      </c>
      <c r="D141" t="str" cm="1">
        <f t="array" ref="D141">IF($H141=0,"",INDEX('Audit Report'!G$2:G$760,$H141)&amp;"")</f>
        <v/>
      </c>
      <c r="E141" t="str" cm="1">
        <f t="array" ref="E141">IF($H141=0,"",INDEX('Audit Report'!W$2:W$760,$H141))</f>
        <v/>
      </c>
      <c r="F141" t="str" cm="1">
        <f t="array" ref="F141">IF($H141=0,"",IF(LEFT(INDEX('Audit Report'!N$2:N$760,$H141),4)="Pass","Yes","No"))</f>
        <v/>
      </c>
      <c r="H141">
        <f>IF($A141="",0,IFERROR(MATCH($A141,'Audit Report'!$C$2:$C$760,0),0))</f>
        <v>0</v>
      </c>
    </row>
    <row r="142" spans="2:8">
      <c r="B142" t="str" cm="1">
        <f t="array" ref="B142">IF($H142=0,"",INDEX('Audit Report'!E$2:E$760,$H142))</f>
        <v/>
      </c>
      <c r="C142" t="str" cm="1">
        <f t="array" ref="C142">IF($H142=0,"",INDEX('Audit Report'!F$2:F$760,$H142)&amp;"")</f>
        <v/>
      </c>
      <c r="D142" t="str" cm="1">
        <f t="array" ref="D142">IF($H142=0,"",INDEX('Audit Report'!G$2:G$760,$H142)&amp;"")</f>
        <v/>
      </c>
      <c r="E142" t="str" cm="1">
        <f t="array" ref="E142">IF($H142=0,"",INDEX('Audit Report'!W$2:W$760,$H142))</f>
        <v/>
      </c>
      <c r="F142" t="str" cm="1">
        <f t="array" ref="F142">IF($H142=0,"",IF(LEFT(INDEX('Audit Report'!N$2:N$760,$H142),4)="Pass","Yes","No"))</f>
        <v/>
      </c>
      <c r="H142">
        <f>IF($A142="",0,IFERROR(MATCH($A142,'Audit Report'!$C$2:$C$760,0),0))</f>
        <v>0</v>
      </c>
    </row>
    <row r="143" spans="2:8">
      <c r="B143" t="str" cm="1">
        <f t="array" ref="B143">IF($H143=0,"",INDEX('Audit Report'!E$2:E$760,$H143))</f>
        <v/>
      </c>
      <c r="C143" t="str" cm="1">
        <f t="array" ref="C143">IF($H143=0,"",INDEX('Audit Report'!F$2:F$760,$H143)&amp;"")</f>
        <v/>
      </c>
      <c r="D143" t="str" cm="1">
        <f t="array" ref="D143">IF($H143=0,"",INDEX('Audit Report'!G$2:G$760,$H143)&amp;"")</f>
        <v/>
      </c>
      <c r="E143" t="str" cm="1">
        <f t="array" ref="E143">IF($H143=0,"",INDEX('Audit Report'!W$2:W$760,$H143))</f>
        <v/>
      </c>
      <c r="F143" t="str" cm="1">
        <f t="array" ref="F143">IF($H143=0,"",IF(LEFT(INDEX('Audit Report'!N$2:N$760,$H143),4)="Pass","Yes","No"))</f>
        <v/>
      </c>
      <c r="H143">
        <f>IF($A143="",0,IFERROR(MATCH($A143,'Audit Report'!$C$2:$C$760,0),0))</f>
        <v>0</v>
      </c>
    </row>
    <row r="144" spans="2:8">
      <c r="B144" t="str" cm="1">
        <f t="array" ref="B144">IF($H144=0,"",INDEX('Audit Report'!E$2:E$760,$H144))</f>
        <v/>
      </c>
      <c r="C144" t="str" cm="1">
        <f t="array" ref="C144">IF($H144=0,"",INDEX('Audit Report'!F$2:F$760,$H144)&amp;"")</f>
        <v/>
      </c>
      <c r="D144" t="str" cm="1">
        <f t="array" ref="D144">IF($H144=0,"",INDEX('Audit Report'!G$2:G$760,$H144)&amp;"")</f>
        <v/>
      </c>
      <c r="E144" t="str" cm="1">
        <f t="array" ref="E144">IF($H144=0,"",INDEX('Audit Report'!W$2:W$760,$H144))</f>
        <v/>
      </c>
      <c r="F144" t="str" cm="1">
        <f t="array" ref="F144">IF($H144=0,"",IF(LEFT(INDEX('Audit Report'!N$2:N$760,$H144),4)="Pass","Yes","No"))</f>
        <v/>
      </c>
      <c r="H144">
        <f>IF($A144="",0,IFERROR(MATCH($A144,'Audit Report'!$C$2:$C$760,0),0))</f>
        <v>0</v>
      </c>
    </row>
    <row r="145" spans="2:8">
      <c r="B145" t="str" cm="1">
        <f t="array" ref="B145">IF($H145=0,"",INDEX('Audit Report'!E$2:E$760,$H145))</f>
        <v/>
      </c>
      <c r="C145" t="str" cm="1">
        <f t="array" ref="C145">IF($H145=0,"",INDEX('Audit Report'!F$2:F$760,$H145)&amp;"")</f>
        <v/>
      </c>
      <c r="D145" t="str" cm="1">
        <f t="array" ref="D145">IF($H145=0,"",INDEX('Audit Report'!G$2:G$760,$H145)&amp;"")</f>
        <v/>
      </c>
      <c r="E145" t="str" cm="1">
        <f t="array" ref="E145">IF($H145=0,"",INDEX('Audit Report'!W$2:W$760,$H145))</f>
        <v/>
      </c>
      <c r="F145" t="str" cm="1">
        <f t="array" ref="F145">IF($H145=0,"",IF(LEFT(INDEX('Audit Report'!N$2:N$760,$H145),4)="Pass","Yes","No"))</f>
        <v/>
      </c>
      <c r="H145">
        <f>IF($A145="",0,IFERROR(MATCH($A145,'Audit Report'!$C$2:$C$760,0),0))</f>
        <v>0</v>
      </c>
    </row>
    <row r="146" spans="2:8">
      <c r="B146" t="str" cm="1">
        <f t="array" ref="B146">IF($H146=0,"",INDEX('Audit Report'!E$2:E$760,$H146))</f>
        <v/>
      </c>
      <c r="C146" t="str" cm="1">
        <f t="array" ref="C146">IF($H146=0,"",INDEX('Audit Report'!F$2:F$760,$H146)&amp;"")</f>
        <v/>
      </c>
      <c r="D146" t="str" cm="1">
        <f t="array" ref="D146">IF($H146=0,"",INDEX('Audit Report'!G$2:G$760,$H146)&amp;"")</f>
        <v/>
      </c>
      <c r="E146" t="str" cm="1">
        <f t="array" ref="E146">IF($H146=0,"",INDEX('Audit Report'!W$2:W$760,$H146))</f>
        <v/>
      </c>
      <c r="F146" t="str" cm="1">
        <f t="array" ref="F146">IF($H146=0,"",IF(LEFT(INDEX('Audit Report'!N$2:N$760,$H146),4)="Pass","Yes","No"))</f>
        <v/>
      </c>
      <c r="H146">
        <f>IF($A146="",0,IFERROR(MATCH($A146,'Audit Report'!$C$2:$C$760,0),0))</f>
        <v>0</v>
      </c>
    </row>
    <row r="147" spans="2:8">
      <c r="B147" t="str" cm="1">
        <f t="array" ref="B147">IF($H147=0,"",INDEX('Audit Report'!E$2:E$760,$H147))</f>
        <v/>
      </c>
      <c r="C147" t="str" cm="1">
        <f t="array" ref="C147">IF($H147=0,"",INDEX('Audit Report'!F$2:F$760,$H147)&amp;"")</f>
        <v/>
      </c>
      <c r="D147" t="str" cm="1">
        <f t="array" ref="D147">IF($H147=0,"",INDEX('Audit Report'!G$2:G$760,$H147)&amp;"")</f>
        <v/>
      </c>
      <c r="E147" t="str" cm="1">
        <f t="array" ref="E147">IF($H147=0,"",INDEX('Audit Report'!W$2:W$760,$H147))</f>
        <v/>
      </c>
      <c r="F147" t="str" cm="1">
        <f t="array" ref="F147">IF($H147=0,"",IF(LEFT(INDEX('Audit Report'!N$2:N$760,$H147),4)="Pass","Yes","No"))</f>
        <v/>
      </c>
      <c r="H147">
        <f>IF($A147="",0,IFERROR(MATCH($A147,'Audit Report'!$C$2:$C$760,0),0))</f>
        <v>0</v>
      </c>
    </row>
    <row r="148" spans="2:8">
      <c r="B148" t="str" cm="1">
        <f t="array" ref="B148">IF($H148=0,"",INDEX('Audit Report'!E$2:E$760,$H148))</f>
        <v/>
      </c>
      <c r="C148" t="str" cm="1">
        <f t="array" ref="C148">IF($H148=0,"",INDEX('Audit Report'!F$2:F$760,$H148)&amp;"")</f>
        <v/>
      </c>
      <c r="D148" t="str" cm="1">
        <f t="array" ref="D148">IF($H148=0,"",INDEX('Audit Report'!G$2:G$760,$H148)&amp;"")</f>
        <v/>
      </c>
      <c r="E148" t="str" cm="1">
        <f t="array" ref="E148">IF($H148=0,"",INDEX('Audit Report'!W$2:W$760,$H148))</f>
        <v/>
      </c>
      <c r="F148" t="str" cm="1">
        <f t="array" ref="F148">IF($H148=0,"",IF(LEFT(INDEX('Audit Report'!N$2:N$760,$H148),4)="Pass","Yes","No"))</f>
        <v/>
      </c>
      <c r="H148">
        <f>IF($A148="",0,IFERROR(MATCH($A148,'Audit Report'!$C$2:$C$760,0),0))</f>
        <v>0</v>
      </c>
    </row>
    <row r="149" spans="2:8">
      <c r="B149" t="str" cm="1">
        <f t="array" ref="B149">IF($H149=0,"",INDEX('Audit Report'!E$2:E$760,$H149))</f>
        <v/>
      </c>
      <c r="C149" t="str" cm="1">
        <f t="array" ref="C149">IF($H149=0,"",INDEX('Audit Report'!F$2:F$760,$H149)&amp;"")</f>
        <v/>
      </c>
      <c r="D149" t="str" cm="1">
        <f t="array" ref="D149">IF($H149=0,"",INDEX('Audit Report'!G$2:G$760,$H149)&amp;"")</f>
        <v/>
      </c>
      <c r="E149" t="str" cm="1">
        <f t="array" ref="E149">IF($H149=0,"",INDEX('Audit Report'!W$2:W$760,$H149))</f>
        <v/>
      </c>
      <c r="F149" t="str" cm="1">
        <f t="array" ref="F149">IF($H149=0,"",IF(LEFT(INDEX('Audit Report'!N$2:N$760,$H149),4)="Pass","Yes","No"))</f>
        <v/>
      </c>
      <c r="H149">
        <f>IF($A149="",0,IFERROR(MATCH($A149,'Audit Report'!$C$2:$C$760,0),0))</f>
        <v>0</v>
      </c>
    </row>
    <row r="150" spans="2:8">
      <c r="B150" t="str" cm="1">
        <f t="array" ref="B150">IF($H150=0,"",INDEX('Audit Report'!E$2:E$760,$H150))</f>
        <v/>
      </c>
      <c r="C150" t="str" cm="1">
        <f t="array" ref="C150">IF($H150=0,"",INDEX('Audit Report'!F$2:F$760,$H150)&amp;"")</f>
        <v/>
      </c>
      <c r="D150" t="str" cm="1">
        <f t="array" ref="D150">IF($H150=0,"",INDEX('Audit Report'!G$2:G$760,$H150)&amp;"")</f>
        <v/>
      </c>
      <c r="E150" t="str" cm="1">
        <f t="array" ref="E150">IF($H150=0,"",INDEX('Audit Report'!W$2:W$760,$H150))</f>
        <v/>
      </c>
      <c r="F150" t="str" cm="1">
        <f t="array" ref="F150">IF($H150=0,"",IF(LEFT(INDEX('Audit Report'!N$2:N$760,$H150),4)="Pass","Yes","No"))</f>
        <v/>
      </c>
      <c r="H150">
        <f>IF($A150="",0,IFERROR(MATCH($A150,'Audit Report'!$C$2:$C$760,0),0))</f>
        <v>0</v>
      </c>
    </row>
    <row r="151" spans="2:8">
      <c r="B151" t="str" cm="1">
        <f t="array" ref="B151">IF($H151=0,"",INDEX('Audit Report'!E$2:E$760,$H151))</f>
        <v/>
      </c>
      <c r="C151" t="str" cm="1">
        <f t="array" ref="C151">IF($H151=0,"",INDEX('Audit Report'!F$2:F$760,$H151)&amp;"")</f>
        <v/>
      </c>
      <c r="D151" t="str" cm="1">
        <f t="array" ref="D151">IF($H151=0,"",INDEX('Audit Report'!G$2:G$760,$H151)&amp;"")</f>
        <v/>
      </c>
      <c r="E151" t="str" cm="1">
        <f t="array" ref="E151">IF($H151=0,"",INDEX('Audit Report'!W$2:W$760,$H151))</f>
        <v/>
      </c>
      <c r="F151" t="str" cm="1">
        <f t="array" ref="F151">IF($H151=0,"",IF(LEFT(INDEX('Audit Report'!N$2:N$760,$H151),4)="Pass","Yes","No"))</f>
        <v/>
      </c>
      <c r="H151">
        <f>IF($A151="",0,IFERROR(MATCH($A151,'Audit Report'!$C$2:$C$760,0),0))</f>
        <v>0</v>
      </c>
    </row>
    <row r="152" spans="2:8">
      <c r="B152" t="str" cm="1">
        <f t="array" ref="B152">IF($H152=0,"",INDEX('Audit Report'!E$2:E$760,$H152))</f>
        <v/>
      </c>
      <c r="C152" t="str" cm="1">
        <f t="array" ref="C152">IF($H152=0,"",INDEX('Audit Report'!F$2:F$760,$H152)&amp;"")</f>
        <v/>
      </c>
      <c r="D152" t="str" cm="1">
        <f t="array" ref="D152">IF($H152=0,"",INDEX('Audit Report'!G$2:G$760,$H152)&amp;"")</f>
        <v/>
      </c>
      <c r="E152" t="str" cm="1">
        <f t="array" ref="E152">IF($H152=0,"",INDEX('Audit Report'!W$2:W$760,$H152))</f>
        <v/>
      </c>
      <c r="F152" t="str" cm="1">
        <f t="array" ref="F152">IF($H152=0,"",IF(LEFT(INDEX('Audit Report'!N$2:N$760,$H152),4)="Pass","Yes","No"))</f>
        <v/>
      </c>
      <c r="H152">
        <f>IF($A152="",0,IFERROR(MATCH($A152,'Audit Report'!$C$2:$C$760,0),0))</f>
        <v>0</v>
      </c>
    </row>
    <row r="153" spans="2:8">
      <c r="B153" t="str" cm="1">
        <f t="array" ref="B153">IF($H153=0,"",INDEX('Audit Report'!E$2:E$760,$H153))</f>
        <v/>
      </c>
      <c r="C153" t="str" cm="1">
        <f t="array" ref="C153">IF($H153=0,"",INDEX('Audit Report'!F$2:F$760,$H153)&amp;"")</f>
        <v/>
      </c>
      <c r="D153" t="str" cm="1">
        <f t="array" ref="D153">IF($H153=0,"",INDEX('Audit Report'!G$2:G$760,$H153)&amp;"")</f>
        <v/>
      </c>
      <c r="E153" t="str" cm="1">
        <f t="array" ref="E153">IF($H153=0,"",INDEX('Audit Report'!W$2:W$760,$H153))</f>
        <v/>
      </c>
      <c r="F153" t="str" cm="1">
        <f t="array" ref="F153">IF($H153=0,"",IF(LEFT(INDEX('Audit Report'!N$2:N$760,$H153),4)="Pass","Yes","No"))</f>
        <v/>
      </c>
      <c r="H153">
        <f>IF($A153="",0,IFERROR(MATCH($A153,'Audit Report'!$C$2:$C$760,0),0))</f>
        <v>0</v>
      </c>
    </row>
    <row r="154" spans="2:8">
      <c r="B154" t="str" cm="1">
        <f t="array" ref="B154">IF($H154=0,"",INDEX('Audit Report'!E$2:E$760,$H154))</f>
        <v/>
      </c>
      <c r="C154" t="str" cm="1">
        <f t="array" ref="C154">IF($H154=0,"",INDEX('Audit Report'!F$2:F$760,$H154)&amp;"")</f>
        <v/>
      </c>
      <c r="D154" t="str" cm="1">
        <f t="array" ref="D154">IF($H154=0,"",INDEX('Audit Report'!G$2:G$760,$H154)&amp;"")</f>
        <v/>
      </c>
      <c r="E154" t="str" cm="1">
        <f t="array" ref="E154">IF($H154=0,"",INDEX('Audit Report'!W$2:W$760,$H154))</f>
        <v/>
      </c>
      <c r="F154" t="str" cm="1">
        <f t="array" ref="F154">IF($H154=0,"",IF(LEFT(INDEX('Audit Report'!N$2:N$760,$H154),4)="Pass","Yes","No"))</f>
        <v/>
      </c>
      <c r="H154">
        <f>IF($A154="",0,IFERROR(MATCH($A154,'Audit Report'!$C$2:$C$760,0),0))</f>
        <v>0</v>
      </c>
    </row>
    <row r="155" spans="2:8">
      <c r="B155" t="str" cm="1">
        <f t="array" ref="B155">IF($H155=0,"",INDEX('Audit Report'!E$2:E$760,$H155))</f>
        <v/>
      </c>
      <c r="C155" t="str" cm="1">
        <f t="array" ref="C155">IF($H155=0,"",INDEX('Audit Report'!F$2:F$760,$H155)&amp;"")</f>
        <v/>
      </c>
      <c r="D155" t="str" cm="1">
        <f t="array" ref="D155">IF($H155=0,"",INDEX('Audit Report'!G$2:G$760,$H155)&amp;"")</f>
        <v/>
      </c>
      <c r="E155" t="str" cm="1">
        <f t="array" ref="E155">IF($H155=0,"",INDEX('Audit Report'!W$2:W$760,$H155))</f>
        <v/>
      </c>
      <c r="F155" t="str" cm="1">
        <f t="array" ref="F155">IF($H155=0,"",IF(LEFT(INDEX('Audit Report'!N$2:N$760,$H155),4)="Pass","Yes","No"))</f>
        <v/>
      </c>
      <c r="H155">
        <f>IF($A155="",0,IFERROR(MATCH($A155,'Audit Report'!$C$2:$C$760,0),0))</f>
        <v>0</v>
      </c>
    </row>
    <row r="156" spans="2:8">
      <c r="B156" t="str" cm="1">
        <f t="array" ref="B156">IF($H156=0,"",INDEX('Audit Report'!E$2:E$760,$H156))</f>
        <v/>
      </c>
      <c r="C156" t="str" cm="1">
        <f t="array" ref="C156">IF($H156=0,"",INDEX('Audit Report'!F$2:F$760,$H156)&amp;"")</f>
        <v/>
      </c>
      <c r="D156" t="str" cm="1">
        <f t="array" ref="D156">IF($H156=0,"",INDEX('Audit Report'!G$2:G$760,$H156)&amp;"")</f>
        <v/>
      </c>
      <c r="E156" t="str" cm="1">
        <f t="array" ref="E156">IF($H156=0,"",INDEX('Audit Report'!W$2:W$760,$H156))</f>
        <v/>
      </c>
      <c r="F156" t="str" cm="1">
        <f t="array" ref="F156">IF($H156=0,"",IF(LEFT(INDEX('Audit Report'!N$2:N$760,$H156),4)="Pass","Yes","No"))</f>
        <v/>
      </c>
      <c r="H156">
        <f>IF($A156="",0,IFERROR(MATCH($A156,'Audit Report'!$C$2:$C$760,0),0))</f>
        <v>0</v>
      </c>
    </row>
    <row r="157" spans="2:8">
      <c r="B157" t="str" cm="1">
        <f t="array" ref="B157">IF($H157=0,"",INDEX('Audit Report'!E$2:E$760,$H157))</f>
        <v/>
      </c>
      <c r="C157" t="str" cm="1">
        <f t="array" ref="C157">IF($H157=0,"",INDEX('Audit Report'!F$2:F$760,$H157)&amp;"")</f>
        <v/>
      </c>
      <c r="D157" t="str" cm="1">
        <f t="array" ref="D157">IF($H157=0,"",INDEX('Audit Report'!G$2:G$760,$H157)&amp;"")</f>
        <v/>
      </c>
      <c r="E157" t="str" cm="1">
        <f t="array" ref="E157">IF($H157=0,"",INDEX('Audit Report'!W$2:W$760,$H157))</f>
        <v/>
      </c>
      <c r="F157" t="str" cm="1">
        <f t="array" ref="F157">IF($H157=0,"",IF(LEFT(INDEX('Audit Report'!N$2:N$760,$H157),4)="Pass","Yes","No"))</f>
        <v/>
      </c>
      <c r="H157">
        <f>IF($A157="",0,IFERROR(MATCH($A157,'Audit Report'!$C$2:$C$760,0),0))</f>
        <v>0</v>
      </c>
    </row>
    <row r="158" spans="2:8">
      <c r="B158" t="str" cm="1">
        <f t="array" ref="B158">IF($H158=0,"",INDEX('Audit Report'!E$2:E$760,$H158))</f>
        <v/>
      </c>
      <c r="C158" t="str" cm="1">
        <f t="array" ref="C158">IF($H158=0,"",INDEX('Audit Report'!F$2:F$760,$H158)&amp;"")</f>
        <v/>
      </c>
      <c r="D158" t="str" cm="1">
        <f t="array" ref="D158">IF($H158=0,"",INDEX('Audit Report'!G$2:G$760,$H158)&amp;"")</f>
        <v/>
      </c>
      <c r="E158" t="str" cm="1">
        <f t="array" ref="E158">IF($H158=0,"",INDEX('Audit Report'!W$2:W$760,$H158))</f>
        <v/>
      </c>
      <c r="F158" t="str" cm="1">
        <f t="array" ref="F158">IF($H158=0,"",IF(LEFT(INDEX('Audit Report'!N$2:N$760,$H158),4)="Pass","Yes","No"))</f>
        <v/>
      </c>
      <c r="H158">
        <f>IF($A158="",0,IFERROR(MATCH($A158,'Audit Report'!$C$2:$C$760,0),0))</f>
        <v>0</v>
      </c>
    </row>
    <row r="159" spans="2:8">
      <c r="B159" t="str" cm="1">
        <f t="array" ref="B159">IF($H159=0,"",INDEX('Audit Report'!E$2:E$760,$H159))</f>
        <v/>
      </c>
      <c r="C159" t="str" cm="1">
        <f t="array" ref="C159">IF($H159=0,"",INDEX('Audit Report'!F$2:F$760,$H159)&amp;"")</f>
        <v/>
      </c>
      <c r="D159" t="str" cm="1">
        <f t="array" ref="D159">IF($H159=0,"",INDEX('Audit Report'!G$2:G$760,$H159)&amp;"")</f>
        <v/>
      </c>
      <c r="E159" t="str" cm="1">
        <f t="array" ref="E159">IF($H159=0,"",INDEX('Audit Report'!W$2:W$760,$H159))</f>
        <v/>
      </c>
      <c r="F159" t="str" cm="1">
        <f t="array" ref="F159">IF($H159=0,"",IF(LEFT(INDEX('Audit Report'!N$2:N$760,$H159),4)="Pass","Yes","No"))</f>
        <v/>
      </c>
      <c r="H159">
        <f>IF($A159="",0,IFERROR(MATCH($A159,'Audit Report'!$C$2:$C$760,0),0))</f>
        <v>0</v>
      </c>
    </row>
    <row r="160" spans="2:8">
      <c r="B160" t="str" cm="1">
        <f t="array" ref="B160">IF($H160=0,"",INDEX('Audit Report'!E$2:E$760,$H160))</f>
        <v/>
      </c>
      <c r="C160" t="str" cm="1">
        <f t="array" ref="C160">IF($H160=0,"",INDEX('Audit Report'!F$2:F$760,$H160)&amp;"")</f>
        <v/>
      </c>
      <c r="D160" t="str" cm="1">
        <f t="array" ref="D160">IF($H160=0,"",INDEX('Audit Report'!G$2:G$760,$H160)&amp;"")</f>
        <v/>
      </c>
      <c r="E160" t="str" cm="1">
        <f t="array" ref="E160">IF($H160=0,"",INDEX('Audit Report'!W$2:W$760,$H160))</f>
        <v/>
      </c>
      <c r="F160" t="str" cm="1">
        <f t="array" ref="F160">IF($H160=0,"",IF(LEFT(INDEX('Audit Report'!N$2:N$760,$H160),4)="Pass","Yes","No"))</f>
        <v/>
      </c>
      <c r="H160">
        <f>IF($A160="",0,IFERROR(MATCH($A160,'Audit Report'!$C$2:$C$760,0),0))</f>
        <v>0</v>
      </c>
    </row>
    <row r="161" spans="2:8">
      <c r="B161" t="str" cm="1">
        <f t="array" ref="B161">IF($H161=0,"",INDEX('Audit Report'!E$2:E$760,$H161))</f>
        <v/>
      </c>
      <c r="C161" t="str" cm="1">
        <f t="array" ref="C161">IF($H161=0,"",INDEX('Audit Report'!F$2:F$760,$H161)&amp;"")</f>
        <v/>
      </c>
      <c r="D161" t="str" cm="1">
        <f t="array" ref="D161">IF($H161=0,"",INDEX('Audit Report'!G$2:G$760,$H161)&amp;"")</f>
        <v/>
      </c>
      <c r="E161" t="str" cm="1">
        <f t="array" ref="E161">IF($H161=0,"",INDEX('Audit Report'!W$2:W$760,$H161))</f>
        <v/>
      </c>
      <c r="F161" t="str" cm="1">
        <f t="array" ref="F161">IF($H161=0,"",IF(LEFT(INDEX('Audit Report'!N$2:N$760,$H161),4)="Pass","Yes","No"))</f>
        <v/>
      </c>
      <c r="H161">
        <f>IF($A161="",0,IFERROR(MATCH($A161,'Audit Report'!$C$2:$C$760,0),0))</f>
        <v>0</v>
      </c>
    </row>
    <row r="162" spans="2:8">
      <c r="B162" t="str" cm="1">
        <f t="array" ref="B162">IF($H162=0,"",INDEX('Audit Report'!E$2:E$760,$H162))</f>
        <v/>
      </c>
      <c r="C162" t="str" cm="1">
        <f t="array" ref="C162">IF($H162=0,"",INDEX('Audit Report'!F$2:F$760,$H162)&amp;"")</f>
        <v/>
      </c>
      <c r="D162" t="str" cm="1">
        <f t="array" ref="D162">IF($H162=0,"",INDEX('Audit Report'!G$2:G$760,$H162)&amp;"")</f>
        <v/>
      </c>
      <c r="E162" t="str" cm="1">
        <f t="array" ref="E162">IF($H162=0,"",INDEX('Audit Report'!W$2:W$760,$H162))</f>
        <v/>
      </c>
      <c r="F162" t="str" cm="1">
        <f t="array" ref="F162">IF($H162=0,"",IF(LEFT(INDEX('Audit Report'!N$2:N$760,$H162),4)="Pass","Yes","No"))</f>
        <v/>
      </c>
      <c r="H162">
        <f>IF($A162="",0,IFERROR(MATCH($A162,'Audit Report'!$C$2:$C$760,0),0))</f>
        <v>0</v>
      </c>
    </row>
    <row r="163" spans="2:8">
      <c r="B163" t="str" cm="1">
        <f t="array" ref="B163">IF($H163=0,"",INDEX('Audit Report'!E$2:E$760,$H163))</f>
        <v/>
      </c>
      <c r="C163" t="str" cm="1">
        <f t="array" ref="C163">IF($H163=0,"",INDEX('Audit Report'!F$2:F$760,$H163)&amp;"")</f>
        <v/>
      </c>
      <c r="D163" t="str" cm="1">
        <f t="array" ref="D163">IF($H163=0,"",INDEX('Audit Report'!G$2:G$760,$H163)&amp;"")</f>
        <v/>
      </c>
      <c r="E163" t="str" cm="1">
        <f t="array" ref="E163">IF($H163=0,"",INDEX('Audit Report'!W$2:W$760,$H163))</f>
        <v/>
      </c>
      <c r="F163" t="str" cm="1">
        <f t="array" ref="F163">IF($H163=0,"",IF(LEFT(INDEX('Audit Report'!N$2:N$760,$H163),4)="Pass","Yes","No"))</f>
        <v/>
      </c>
      <c r="H163">
        <f>IF($A163="",0,IFERROR(MATCH($A163,'Audit Report'!$C$2:$C$760,0),0))</f>
        <v>0</v>
      </c>
    </row>
    <row r="164" spans="2:8">
      <c r="B164" t="str" cm="1">
        <f t="array" ref="B164">IF($H164=0,"",INDEX('Audit Report'!E$2:E$760,$H164))</f>
        <v/>
      </c>
      <c r="C164" t="str" cm="1">
        <f t="array" ref="C164">IF($H164=0,"",INDEX('Audit Report'!F$2:F$760,$H164)&amp;"")</f>
        <v/>
      </c>
      <c r="D164" t="str" cm="1">
        <f t="array" ref="D164">IF($H164=0,"",INDEX('Audit Report'!G$2:G$760,$H164)&amp;"")</f>
        <v/>
      </c>
      <c r="E164" t="str" cm="1">
        <f t="array" ref="E164">IF($H164=0,"",INDEX('Audit Report'!W$2:W$760,$H164))</f>
        <v/>
      </c>
      <c r="F164" t="str" cm="1">
        <f t="array" ref="F164">IF($H164=0,"",IF(LEFT(INDEX('Audit Report'!N$2:N$760,$H164),4)="Pass","Yes","No"))</f>
        <v/>
      </c>
      <c r="H164">
        <f>IF($A164="",0,IFERROR(MATCH($A164,'Audit Report'!$C$2:$C$760,0),0))</f>
        <v>0</v>
      </c>
    </row>
    <row r="165" spans="2:8">
      <c r="B165" t="str" cm="1">
        <f t="array" ref="B165">IF($H165=0,"",INDEX('Audit Report'!E$2:E$760,$H165))</f>
        <v/>
      </c>
      <c r="C165" t="str" cm="1">
        <f t="array" ref="C165">IF($H165=0,"",INDEX('Audit Report'!F$2:F$760,$H165)&amp;"")</f>
        <v/>
      </c>
      <c r="D165" t="str" cm="1">
        <f t="array" ref="D165">IF($H165=0,"",INDEX('Audit Report'!G$2:G$760,$H165)&amp;"")</f>
        <v/>
      </c>
      <c r="E165" t="str" cm="1">
        <f t="array" ref="E165">IF($H165=0,"",INDEX('Audit Report'!W$2:W$760,$H165))</f>
        <v/>
      </c>
      <c r="F165" t="str" cm="1">
        <f t="array" ref="F165">IF($H165=0,"",IF(LEFT(INDEX('Audit Report'!N$2:N$760,$H165),4)="Pass","Yes","No"))</f>
        <v/>
      </c>
      <c r="H165">
        <f>IF($A165="",0,IFERROR(MATCH($A165,'Audit Report'!$C$2:$C$760,0),0))</f>
        <v>0</v>
      </c>
    </row>
    <row r="166" spans="2:8">
      <c r="B166" t="str" cm="1">
        <f t="array" ref="B166">IF($H166=0,"",INDEX('Audit Report'!E$2:E$760,$H166))</f>
        <v/>
      </c>
      <c r="C166" t="str" cm="1">
        <f t="array" ref="C166">IF($H166=0,"",INDEX('Audit Report'!F$2:F$760,$H166)&amp;"")</f>
        <v/>
      </c>
      <c r="D166" t="str" cm="1">
        <f t="array" ref="D166">IF($H166=0,"",INDEX('Audit Report'!G$2:G$760,$H166)&amp;"")</f>
        <v/>
      </c>
      <c r="E166" t="str" cm="1">
        <f t="array" ref="E166">IF($H166=0,"",INDEX('Audit Report'!W$2:W$760,$H166))</f>
        <v/>
      </c>
      <c r="F166" t="str" cm="1">
        <f t="array" ref="F166">IF($H166=0,"",IF(LEFT(INDEX('Audit Report'!N$2:N$760,$H166),4)="Pass","Yes","No"))</f>
        <v/>
      </c>
      <c r="H166">
        <f>IF($A166="",0,IFERROR(MATCH($A166,'Audit Report'!$C$2:$C$760,0),0))</f>
        <v>0</v>
      </c>
    </row>
    <row r="167" spans="2:8">
      <c r="B167" t="str" cm="1">
        <f t="array" ref="B167">IF($H167=0,"",INDEX('Audit Report'!E$2:E$760,$H167))</f>
        <v/>
      </c>
      <c r="C167" t="str" cm="1">
        <f t="array" ref="C167">IF($H167=0,"",INDEX('Audit Report'!F$2:F$760,$H167)&amp;"")</f>
        <v/>
      </c>
      <c r="D167" t="str" cm="1">
        <f t="array" ref="D167">IF($H167=0,"",INDEX('Audit Report'!G$2:G$760,$H167)&amp;"")</f>
        <v/>
      </c>
      <c r="E167" t="str" cm="1">
        <f t="array" ref="E167">IF($H167=0,"",INDEX('Audit Report'!W$2:W$760,$H167))</f>
        <v/>
      </c>
      <c r="F167" t="str" cm="1">
        <f t="array" ref="F167">IF($H167=0,"",IF(LEFT(INDEX('Audit Report'!N$2:N$760,$H167),4)="Pass","Yes","No"))</f>
        <v/>
      </c>
      <c r="H167">
        <f>IF($A167="",0,IFERROR(MATCH($A167,'Audit Report'!$C$2:$C$760,0),0))</f>
        <v>0</v>
      </c>
    </row>
    <row r="168" spans="2:8">
      <c r="B168" t="str" cm="1">
        <f t="array" ref="B168">IF($H168=0,"",INDEX('Audit Report'!E$2:E$760,$H168))</f>
        <v/>
      </c>
      <c r="C168" t="str" cm="1">
        <f t="array" ref="C168">IF($H168=0,"",INDEX('Audit Report'!F$2:F$760,$H168)&amp;"")</f>
        <v/>
      </c>
      <c r="D168" t="str" cm="1">
        <f t="array" ref="D168">IF($H168=0,"",INDEX('Audit Report'!G$2:G$760,$H168)&amp;"")</f>
        <v/>
      </c>
      <c r="E168" t="str" cm="1">
        <f t="array" ref="E168">IF($H168=0,"",INDEX('Audit Report'!W$2:W$760,$H168))</f>
        <v/>
      </c>
      <c r="F168" t="str" cm="1">
        <f t="array" ref="F168">IF($H168=0,"",IF(LEFT(INDEX('Audit Report'!N$2:N$760,$H168),4)="Pass","Yes","No"))</f>
        <v/>
      </c>
      <c r="H168">
        <f>IF($A168="",0,IFERROR(MATCH($A168,'Audit Report'!$C$2:$C$760,0),0))</f>
        <v>0</v>
      </c>
    </row>
    <row r="169" spans="2:8">
      <c r="B169" t="str" cm="1">
        <f t="array" ref="B169">IF($H169=0,"",INDEX('Audit Report'!E$2:E$760,$H169))</f>
        <v/>
      </c>
      <c r="C169" t="str" cm="1">
        <f t="array" ref="C169">IF($H169=0,"",INDEX('Audit Report'!F$2:F$760,$H169)&amp;"")</f>
        <v/>
      </c>
      <c r="D169" t="str" cm="1">
        <f t="array" ref="D169">IF($H169=0,"",INDEX('Audit Report'!G$2:G$760,$H169)&amp;"")</f>
        <v/>
      </c>
      <c r="E169" t="str" cm="1">
        <f t="array" ref="E169">IF($H169=0,"",INDEX('Audit Report'!W$2:W$760,$H169))</f>
        <v/>
      </c>
      <c r="F169" t="str" cm="1">
        <f t="array" ref="F169">IF($H169=0,"",IF(LEFT(INDEX('Audit Report'!N$2:N$760,$H169),4)="Pass","Yes","No"))</f>
        <v/>
      </c>
      <c r="H169">
        <f>IF($A169="",0,IFERROR(MATCH($A169,'Audit Report'!$C$2:$C$760,0),0))</f>
        <v>0</v>
      </c>
    </row>
    <row r="170" spans="2:8">
      <c r="B170" t="str" cm="1">
        <f t="array" ref="B170">IF($H170=0,"",INDEX('Audit Report'!E$2:E$760,$H170))</f>
        <v/>
      </c>
      <c r="C170" t="str" cm="1">
        <f t="array" ref="C170">IF($H170=0,"",INDEX('Audit Report'!F$2:F$760,$H170)&amp;"")</f>
        <v/>
      </c>
      <c r="D170" t="str" cm="1">
        <f t="array" ref="D170">IF($H170=0,"",INDEX('Audit Report'!G$2:G$760,$H170)&amp;"")</f>
        <v/>
      </c>
      <c r="E170" t="str" cm="1">
        <f t="array" ref="E170">IF($H170=0,"",INDEX('Audit Report'!W$2:W$760,$H170))</f>
        <v/>
      </c>
      <c r="F170" t="str" cm="1">
        <f t="array" ref="F170">IF($H170=0,"",IF(LEFT(INDEX('Audit Report'!N$2:N$760,$H170),4)="Pass","Yes","No"))</f>
        <v/>
      </c>
      <c r="H170">
        <f>IF($A170="",0,IFERROR(MATCH($A170,'Audit Report'!$C$2:$C$760,0),0))</f>
        <v>0</v>
      </c>
    </row>
    <row r="171" spans="2:8">
      <c r="B171" t="str" cm="1">
        <f t="array" ref="B171">IF($H171=0,"",INDEX('Audit Report'!E$2:E$760,$H171))</f>
        <v/>
      </c>
      <c r="C171" t="str" cm="1">
        <f t="array" ref="C171">IF($H171=0,"",INDEX('Audit Report'!F$2:F$760,$H171)&amp;"")</f>
        <v/>
      </c>
      <c r="D171" t="str" cm="1">
        <f t="array" ref="D171">IF($H171=0,"",INDEX('Audit Report'!G$2:G$760,$H171)&amp;"")</f>
        <v/>
      </c>
      <c r="E171" t="str" cm="1">
        <f t="array" ref="E171">IF($H171=0,"",INDEX('Audit Report'!W$2:W$760,$H171))</f>
        <v/>
      </c>
      <c r="F171" t="str" cm="1">
        <f t="array" ref="F171">IF($H171=0,"",IF(LEFT(INDEX('Audit Report'!N$2:N$760,$H171),4)="Pass","Yes","No"))</f>
        <v/>
      </c>
      <c r="H171">
        <f>IF($A171="",0,IFERROR(MATCH($A171,'Audit Report'!$C$2:$C$760,0),0))</f>
        <v>0</v>
      </c>
    </row>
    <row r="172" spans="2:8">
      <c r="B172" t="str" cm="1">
        <f t="array" ref="B172">IF($H172=0,"",INDEX('Audit Report'!E$2:E$760,$H172))</f>
        <v/>
      </c>
      <c r="C172" t="str" cm="1">
        <f t="array" ref="C172">IF($H172=0,"",INDEX('Audit Report'!F$2:F$760,$H172)&amp;"")</f>
        <v/>
      </c>
      <c r="D172" t="str" cm="1">
        <f t="array" ref="D172">IF($H172=0,"",INDEX('Audit Report'!G$2:G$760,$H172)&amp;"")</f>
        <v/>
      </c>
      <c r="E172" t="str" cm="1">
        <f t="array" ref="E172">IF($H172=0,"",INDEX('Audit Report'!W$2:W$760,$H172))</f>
        <v/>
      </c>
      <c r="F172" t="str" cm="1">
        <f t="array" ref="F172">IF($H172=0,"",IF(LEFT(INDEX('Audit Report'!N$2:N$760,$H172),4)="Pass","Yes","No"))</f>
        <v/>
      </c>
      <c r="H172">
        <f>IF($A172="",0,IFERROR(MATCH($A172,'Audit Report'!$C$2:$C$760,0),0))</f>
        <v>0</v>
      </c>
    </row>
    <row r="173" spans="2:8">
      <c r="B173" t="str" cm="1">
        <f t="array" ref="B173">IF($H173=0,"",INDEX('Audit Report'!E$2:E$760,$H173))</f>
        <v/>
      </c>
      <c r="C173" t="str" cm="1">
        <f t="array" ref="C173">IF($H173=0,"",INDEX('Audit Report'!F$2:F$760,$H173)&amp;"")</f>
        <v/>
      </c>
      <c r="D173" t="str" cm="1">
        <f t="array" ref="D173">IF($H173=0,"",INDEX('Audit Report'!G$2:G$760,$H173)&amp;"")</f>
        <v/>
      </c>
      <c r="E173" t="str" cm="1">
        <f t="array" ref="E173">IF($H173=0,"",INDEX('Audit Report'!W$2:W$760,$H173))</f>
        <v/>
      </c>
      <c r="F173" t="str" cm="1">
        <f t="array" ref="F173">IF($H173=0,"",IF(LEFT(INDEX('Audit Report'!N$2:N$760,$H173),4)="Pass","Yes","No"))</f>
        <v/>
      </c>
      <c r="H173">
        <f>IF($A173="",0,IFERROR(MATCH($A173,'Audit Report'!$C$2:$C$760,0),0))</f>
        <v>0</v>
      </c>
    </row>
    <row r="174" spans="2:8">
      <c r="B174" t="str" cm="1">
        <f t="array" ref="B174">IF($H174=0,"",INDEX('Audit Report'!E$2:E$760,$H174))</f>
        <v/>
      </c>
      <c r="C174" t="str" cm="1">
        <f t="array" ref="C174">IF($H174=0,"",INDEX('Audit Report'!F$2:F$760,$H174)&amp;"")</f>
        <v/>
      </c>
      <c r="D174" t="str" cm="1">
        <f t="array" ref="D174">IF($H174=0,"",INDEX('Audit Report'!G$2:G$760,$H174)&amp;"")</f>
        <v/>
      </c>
      <c r="E174" t="str" cm="1">
        <f t="array" ref="E174">IF($H174=0,"",INDEX('Audit Report'!W$2:W$760,$H174))</f>
        <v/>
      </c>
      <c r="F174" t="str" cm="1">
        <f t="array" ref="F174">IF($H174=0,"",IF(LEFT(INDEX('Audit Report'!N$2:N$760,$H174),4)="Pass","Yes","No"))</f>
        <v/>
      </c>
      <c r="H174">
        <f>IF($A174="",0,IFERROR(MATCH($A174,'Audit Report'!$C$2:$C$760,0),0))</f>
        <v>0</v>
      </c>
    </row>
    <row r="175" spans="2:8">
      <c r="B175" t="str" cm="1">
        <f t="array" ref="B175">IF($H175=0,"",INDEX('Audit Report'!E$2:E$760,$H175))</f>
        <v/>
      </c>
      <c r="C175" t="str" cm="1">
        <f t="array" ref="C175">IF($H175=0,"",INDEX('Audit Report'!F$2:F$760,$H175)&amp;"")</f>
        <v/>
      </c>
      <c r="D175" t="str" cm="1">
        <f t="array" ref="D175">IF($H175=0,"",INDEX('Audit Report'!G$2:G$760,$H175)&amp;"")</f>
        <v/>
      </c>
      <c r="E175" t="str" cm="1">
        <f t="array" ref="E175">IF($H175=0,"",INDEX('Audit Report'!W$2:W$760,$H175))</f>
        <v/>
      </c>
      <c r="F175" t="str" cm="1">
        <f t="array" ref="F175">IF($H175=0,"",IF(LEFT(INDEX('Audit Report'!N$2:N$760,$H175),4)="Pass","Yes","No"))</f>
        <v/>
      </c>
      <c r="H175">
        <f>IF($A175="",0,IFERROR(MATCH($A175,'Audit Report'!$C$2:$C$760,0),0))</f>
        <v>0</v>
      </c>
    </row>
    <row r="176" spans="2:8">
      <c r="B176" t="str" cm="1">
        <f t="array" ref="B176">IF($H176=0,"",INDEX('Audit Report'!E$2:E$760,$H176))</f>
        <v/>
      </c>
      <c r="C176" t="str" cm="1">
        <f t="array" ref="C176">IF($H176=0,"",INDEX('Audit Report'!F$2:F$760,$H176)&amp;"")</f>
        <v/>
      </c>
      <c r="D176" t="str" cm="1">
        <f t="array" ref="D176">IF($H176=0,"",INDEX('Audit Report'!G$2:G$760,$H176)&amp;"")</f>
        <v/>
      </c>
      <c r="E176" t="str" cm="1">
        <f t="array" ref="E176">IF($H176=0,"",INDEX('Audit Report'!W$2:W$760,$H176))</f>
        <v/>
      </c>
      <c r="F176" t="str" cm="1">
        <f t="array" ref="F176">IF($H176=0,"",IF(LEFT(INDEX('Audit Report'!N$2:N$760,$H176),4)="Pass","Yes","No"))</f>
        <v/>
      </c>
      <c r="H176">
        <f>IF($A176="",0,IFERROR(MATCH($A176,'Audit Report'!$C$2:$C$760,0),0))</f>
        <v>0</v>
      </c>
    </row>
    <row r="177" spans="2:8">
      <c r="B177" t="str" cm="1">
        <f t="array" ref="B177">IF($H177=0,"",INDEX('Audit Report'!E$2:E$760,$H177))</f>
        <v/>
      </c>
      <c r="C177" t="str" cm="1">
        <f t="array" ref="C177">IF($H177=0,"",INDEX('Audit Report'!F$2:F$760,$H177)&amp;"")</f>
        <v/>
      </c>
      <c r="D177" t="str" cm="1">
        <f t="array" ref="D177">IF($H177=0,"",INDEX('Audit Report'!G$2:G$760,$H177)&amp;"")</f>
        <v/>
      </c>
      <c r="E177" t="str" cm="1">
        <f t="array" ref="E177">IF($H177=0,"",INDEX('Audit Report'!W$2:W$760,$H177))</f>
        <v/>
      </c>
      <c r="F177" t="str" cm="1">
        <f t="array" ref="F177">IF($H177=0,"",IF(LEFT(INDEX('Audit Report'!N$2:N$760,$H177),4)="Pass","Yes","No"))</f>
        <v/>
      </c>
      <c r="H177">
        <f>IF($A177="",0,IFERROR(MATCH($A177,'Audit Report'!$C$2:$C$760,0),0))</f>
        <v>0</v>
      </c>
    </row>
    <row r="178" spans="2:8">
      <c r="B178" t="str" cm="1">
        <f t="array" ref="B178">IF($H178=0,"",INDEX('Audit Report'!E$2:E$760,$H178))</f>
        <v/>
      </c>
      <c r="C178" t="str" cm="1">
        <f t="array" ref="C178">IF($H178=0,"",INDEX('Audit Report'!F$2:F$760,$H178)&amp;"")</f>
        <v/>
      </c>
      <c r="D178" t="str" cm="1">
        <f t="array" ref="D178">IF($H178=0,"",INDEX('Audit Report'!G$2:G$760,$H178)&amp;"")</f>
        <v/>
      </c>
      <c r="E178" t="str" cm="1">
        <f t="array" ref="E178">IF($H178=0,"",INDEX('Audit Report'!W$2:W$760,$H178))</f>
        <v/>
      </c>
      <c r="F178" t="str" cm="1">
        <f t="array" ref="F178">IF($H178=0,"",IF(LEFT(INDEX('Audit Report'!N$2:N$760,$H178),4)="Pass","Yes","No"))</f>
        <v/>
      </c>
      <c r="H178">
        <f>IF($A178="",0,IFERROR(MATCH($A178,'Audit Report'!$C$2:$C$760,0),0))</f>
        <v>0</v>
      </c>
    </row>
    <row r="179" spans="2:8">
      <c r="B179" t="str" cm="1">
        <f t="array" ref="B179">IF($H179=0,"",INDEX('Audit Report'!E$2:E$760,$H179))</f>
        <v/>
      </c>
      <c r="C179" t="str" cm="1">
        <f t="array" ref="C179">IF($H179=0,"",INDEX('Audit Report'!F$2:F$760,$H179)&amp;"")</f>
        <v/>
      </c>
      <c r="D179" t="str" cm="1">
        <f t="array" ref="D179">IF($H179=0,"",INDEX('Audit Report'!G$2:G$760,$H179)&amp;"")</f>
        <v/>
      </c>
      <c r="E179" t="str" cm="1">
        <f t="array" ref="E179">IF($H179=0,"",INDEX('Audit Report'!W$2:W$760,$H179))</f>
        <v/>
      </c>
      <c r="F179" t="str" cm="1">
        <f t="array" ref="F179">IF($H179=0,"",IF(LEFT(INDEX('Audit Report'!N$2:N$760,$H179),4)="Pass","Yes","No"))</f>
        <v/>
      </c>
      <c r="H179">
        <f>IF($A179="",0,IFERROR(MATCH($A179,'Audit Report'!$C$2:$C$760,0),0))</f>
        <v>0</v>
      </c>
    </row>
    <row r="180" spans="2:8">
      <c r="B180" t="str" cm="1">
        <f t="array" ref="B180">IF($H180=0,"",INDEX('Audit Report'!E$2:E$760,$H180))</f>
        <v/>
      </c>
      <c r="C180" t="str" cm="1">
        <f t="array" ref="C180">IF($H180=0,"",INDEX('Audit Report'!F$2:F$760,$H180)&amp;"")</f>
        <v/>
      </c>
      <c r="D180" t="str" cm="1">
        <f t="array" ref="D180">IF($H180=0,"",INDEX('Audit Report'!G$2:G$760,$H180)&amp;"")</f>
        <v/>
      </c>
      <c r="E180" t="str" cm="1">
        <f t="array" ref="E180">IF($H180=0,"",INDEX('Audit Report'!W$2:W$760,$H180))</f>
        <v/>
      </c>
      <c r="F180" t="str" cm="1">
        <f t="array" ref="F180">IF($H180=0,"",IF(LEFT(INDEX('Audit Report'!N$2:N$760,$H180),4)="Pass","Yes","No"))</f>
        <v/>
      </c>
      <c r="H180">
        <f>IF($A180="",0,IFERROR(MATCH($A180,'Audit Report'!$C$2:$C$760,0),0))</f>
        <v>0</v>
      </c>
    </row>
    <row r="181" spans="2:8">
      <c r="B181" t="str" cm="1">
        <f t="array" ref="B181">IF($H181=0,"",INDEX('Audit Report'!E$2:E$760,$H181))</f>
        <v/>
      </c>
      <c r="C181" t="str" cm="1">
        <f t="array" ref="C181">IF($H181=0,"",INDEX('Audit Report'!F$2:F$760,$H181)&amp;"")</f>
        <v/>
      </c>
      <c r="D181" t="str" cm="1">
        <f t="array" ref="D181">IF($H181=0,"",INDEX('Audit Report'!G$2:G$760,$H181)&amp;"")</f>
        <v/>
      </c>
      <c r="E181" t="str" cm="1">
        <f t="array" ref="E181">IF($H181=0,"",INDEX('Audit Report'!W$2:W$760,$H181))</f>
        <v/>
      </c>
      <c r="F181" t="str" cm="1">
        <f t="array" ref="F181">IF($H181=0,"",IF(LEFT(INDEX('Audit Report'!N$2:N$760,$H181),4)="Pass","Yes","No"))</f>
        <v/>
      </c>
      <c r="H181">
        <f>IF($A181="",0,IFERROR(MATCH($A181,'Audit Report'!$C$2:$C$760,0),0))</f>
        <v>0</v>
      </c>
    </row>
    <row r="182" spans="2:8">
      <c r="B182" t="str" cm="1">
        <f t="array" ref="B182">IF($H182=0,"",INDEX('Audit Report'!E$2:E$760,$H182))</f>
        <v/>
      </c>
      <c r="C182" t="str" cm="1">
        <f t="array" ref="C182">IF($H182=0,"",INDEX('Audit Report'!F$2:F$760,$H182)&amp;"")</f>
        <v/>
      </c>
      <c r="D182" t="str" cm="1">
        <f t="array" ref="D182">IF($H182=0,"",INDEX('Audit Report'!G$2:G$760,$H182)&amp;"")</f>
        <v/>
      </c>
      <c r="E182" t="str" cm="1">
        <f t="array" ref="E182">IF($H182=0,"",INDEX('Audit Report'!W$2:W$760,$H182))</f>
        <v/>
      </c>
      <c r="F182" t="str" cm="1">
        <f t="array" ref="F182">IF($H182=0,"",IF(LEFT(INDEX('Audit Report'!N$2:N$760,$H182),4)="Pass","Yes","No"))</f>
        <v/>
      </c>
      <c r="H182">
        <f>IF($A182="",0,IFERROR(MATCH($A182,'Audit Report'!$C$2:$C$760,0),0))</f>
        <v>0</v>
      </c>
    </row>
    <row r="183" spans="2:8">
      <c r="B183" t="str" cm="1">
        <f t="array" ref="B183">IF($H183=0,"",INDEX('Audit Report'!E$2:E$760,$H183))</f>
        <v/>
      </c>
      <c r="C183" t="str" cm="1">
        <f t="array" ref="C183">IF($H183=0,"",INDEX('Audit Report'!F$2:F$760,$H183)&amp;"")</f>
        <v/>
      </c>
      <c r="D183" t="str" cm="1">
        <f t="array" ref="D183">IF($H183=0,"",INDEX('Audit Report'!G$2:G$760,$H183)&amp;"")</f>
        <v/>
      </c>
      <c r="E183" t="str" cm="1">
        <f t="array" ref="E183">IF($H183=0,"",INDEX('Audit Report'!W$2:W$760,$H183))</f>
        <v/>
      </c>
      <c r="F183" t="str" cm="1">
        <f t="array" ref="F183">IF($H183=0,"",IF(LEFT(INDEX('Audit Report'!N$2:N$760,$H183),4)="Pass","Yes","No"))</f>
        <v/>
      </c>
      <c r="H183">
        <f>IF($A183="",0,IFERROR(MATCH($A183,'Audit Report'!$C$2:$C$760,0),0))</f>
        <v>0</v>
      </c>
    </row>
    <row r="184" spans="2:8">
      <c r="B184" t="str" cm="1">
        <f t="array" ref="B184">IF($H184=0,"",INDEX('Audit Report'!E$2:E$760,$H184))</f>
        <v/>
      </c>
      <c r="C184" t="str" cm="1">
        <f t="array" ref="C184">IF($H184=0,"",INDEX('Audit Report'!F$2:F$760,$H184)&amp;"")</f>
        <v/>
      </c>
      <c r="D184" t="str" cm="1">
        <f t="array" ref="D184">IF($H184=0,"",INDEX('Audit Report'!G$2:G$760,$H184)&amp;"")</f>
        <v/>
      </c>
      <c r="E184" t="str" cm="1">
        <f t="array" ref="E184">IF($H184=0,"",INDEX('Audit Report'!W$2:W$760,$H184))</f>
        <v/>
      </c>
      <c r="F184" t="str" cm="1">
        <f t="array" ref="F184">IF($H184=0,"",IF(LEFT(INDEX('Audit Report'!N$2:N$760,$H184),4)="Pass","Yes","No"))</f>
        <v/>
      </c>
      <c r="H184">
        <f>IF($A184="",0,IFERROR(MATCH($A184,'Audit Report'!$C$2:$C$760,0),0))</f>
        <v>0</v>
      </c>
    </row>
    <row r="185" spans="2:8">
      <c r="B185" t="str" cm="1">
        <f t="array" ref="B185">IF($H185=0,"",INDEX('Audit Report'!E$2:E$760,$H185))</f>
        <v/>
      </c>
      <c r="C185" t="str" cm="1">
        <f t="array" ref="C185">IF($H185=0,"",INDEX('Audit Report'!F$2:F$760,$H185)&amp;"")</f>
        <v/>
      </c>
      <c r="D185" t="str" cm="1">
        <f t="array" ref="D185">IF($H185=0,"",INDEX('Audit Report'!G$2:G$760,$H185)&amp;"")</f>
        <v/>
      </c>
      <c r="E185" t="str" cm="1">
        <f t="array" ref="E185">IF($H185=0,"",INDEX('Audit Report'!W$2:W$760,$H185))</f>
        <v/>
      </c>
      <c r="F185" t="str" cm="1">
        <f t="array" ref="F185">IF($H185=0,"",IF(LEFT(INDEX('Audit Report'!N$2:N$760,$H185),4)="Pass","Yes","No"))</f>
        <v/>
      </c>
      <c r="H185">
        <f>IF($A185="",0,IFERROR(MATCH($A185,'Audit Report'!$C$2:$C$760,0),0))</f>
        <v>0</v>
      </c>
    </row>
    <row r="186" spans="2:8">
      <c r="B186" t="str" cm="1">
        <f t="array" ref="B186">IF($H186=0,"",INDEX('Audit Report'!E$2:E$760,$H186))</f>
        <v/>
      </c>
      <c r="C186" t="str" cm="1">
        <f t="array" ref="C186">IF($H186=0,"",INDEX('Audit Report'!F$2:F$760,$H186)&amp;"")</f>
        <v/>
      </c>
      <c r="D186" t="str" cm="1">
        <f t="array" ref="D186">IF($H186=0,"",INDEX('Audit Report'!G$2:G$760,$H186)&amp;"")</f>
        <v/>
      </c>
      <c r="E186" t="str" cm="1">
        <f t="array" ref="E186">IF($H186=0,"",INDEX('Audit Report'!W$2:W$760,$H186))</f>
        <v/>
      </c>
      <c r="F186" t="str" cm="1">
        <f t="array" ref="F186">IF($H186=0,"",IF(LEFT(INDEX('Audit Report'!N$2:N$760,$H186),4)="Pass","Yes","No"))</f>
        <v/>
      </c>
      <c r="H186">
        <f>IF($A186="",0,IFERROR(MATCH($A186,'Audit Report'!$C$2:$C$760,0),0))</f>
        <v>0</v>
      </c>
    </row>
    <row r="187" spans="2:8">
      <c r="B187" t="str" cm="1">
        <f t="array" ref="B187">IF($H187=0,"",INDEX('Audit Report'!E$2:E$760,$H187))</f>
        <v/>
      </c>
      <c r="C187" t="str" cm="1">
        <f t="array" ref="C187">IF($H187=0,"",INDEX('Audit Report'!F$2:F$760,$H187)&amp;"")</f>
        <v/>
      </c>
      <c r="D187" t="str" cm="1">
        <f t="array" ref="D187">IF($H187=0,"",INDEX('Audit Report'!G$2:G$760,$H187)&amp;"")</f>
        <v/>
      </c>
      <c r="E187" t="str" cm="1">
        <f t="array" ref="E187">IF($H187=0,"",INDEX('Audit Report'!W$2:W$760,$H187))</f>
        <v/>
      </c>
      <c r="F187" t="str" cm="1">
        <f t="array" ref="F187">IF($H187=0,"",IF(LEFT(INDEX('Audit Report'!N$2:N$760,$H187),4)="Pass","Yes","No"))</f>
        <v/>
      </c>
      <c r="H187">
        <f>IF($A187="",0,IFERROR(MATCH($A187,'Audit Report'!$C$2:$C$760,0),0))</f>
        <v>0</v>
      </c>
    </row>
    <row r="188" spans="2:8">
      <c r="B188" t="str" cm="1">
        <f t="array" ref="B188">IF($H188=0,"",INDEX('Audit Report'!E$2:E$760,$H188))</f>
        <v/>
      </c>
      <c r="C188" t="str" cm="1">
        <f t="array" ref="C188">IF($H188=0,"",INDEX('Audit Report'!F$2:F$760,$H188)&amp;"")</f>
        <v/>
      </c>
      <c r="D188" t="str" cm="1">
        <f t="array" ref="D188">IF($H188=0,"",INDEX('Audit Report'!G$2:G$760,$H188)&amp;"")</f>
        <v/>
      </c>
      <c r="E188" t="str" cm="1">
        <f t="array" ref="E188">IF($H188=0,"",INDEX('Audit Report'!W$2:W$760,$H188))</f>
        <v/>
      </c>
      <c r="F188" t="str" cm="1">
        <f t="array" ref="F188">IF($H188=0,"",IF(LEFT(INDEX('Audit Report'!N$2:N$760,$H188),4)="Pass","Yes","No"))</f>
        <v/>
      </c>
      <c r="H188">
        <f>IF($A188="",0,IFERROR(MATCH($A188,'Audit Report'!$C$2:$C$760,0),0))</f>
        <v>0</v>
      </c>
    </row>
    <row r="189" spans="2:8">
      <c r="B189" t="str" cm="1">
        <f t="array" ref="B189">IF($H189=0,"",INDEX('Audit Report'!E$2:E$760,$H189))</f>
        <v/>
      </c>
      <c r="C189" t="str" cm="1">
        <f t="array" ref="C189">IF($H189=0,"",INDEX('Audit Report'!F$2:F$760,$H189)&amp;"")</f>
        <v/>
      </c>
      <c r="D189" t="str" cm="1">
        <f t="array" ref="D189">IF($H189=0,"",INDEX('Audit Report'!G$2:G$760,$H189)&amp;"")</f>
        <v/>
      </c>
      <c r="E189" t="str" cm="1">
        <f t="array" ref="E189">IF($H189=0,"",INDEX('Audit Report'!W$2:W$760,$H189))</f>
        <v/>
      </c>
      <c r="F189" t="str" cm="1">
        <f t="array" ref="F189">IF($H189=0,"",IF(LEFT(INDEX('Audit Report'!N$2:N$760,$H189),4)="Pass","Yes","No"))</f>
        <v/>
      </c>
      <c r="H189">
        <f>IF($A189="",0,IFERROR(MATCH($A189,'Audit Report'!$C$2:$C$760,0),0))</f>
        <v>0</v>
      </c>
    </row>
    <row r="190" spans="2:8">
      <c r="B190" t="str" cm="1">
        <f t="array" ref="B190">IF($H190=0,"",INDEX('Audit Report'!E$2:E$760,$H190))</f>
        <v/>
      </c>
      <c r="C190" t="str" cm="1">
        <f t="array" ref="C190">IF($H190=0,"",INDEX('Audit Report'!F$2:F$760,$H190)&amp;"")</f>
        <v/>
      </c>
      <c r="D190" t="str" cm="1">
        <f t="array" ref="D190">IF($H190=0,"",INDEX('Audit Report'!G$2:G$760,$H190)&amp;"")</f>
        <v/>
      </c>
      <c r="E190" t="str" cm="1">
        <f t="array" ref="E190">IF($H190=0,"",INDEX('Audit Report'!W$2:W$760,$H190))</f>
        <v/>
      </c>
      <c r="F190" t="str" cm="1">
        <f t="array" ref="F190">IF($H190=0,"",IF(LEFT(INDEX('Audit Report'!N$2:N$760,$H190),4)="Pass","Yes","No"))</f>
        <v/>
      </c>
      <c r="H190">
        <f>IF($A190="",0,IFERROR(MATCH($A190,'Audit Report'!$C$2:$C$760,0),0))</f>
        <v>0</v>
      </c>
    </row>
    <row r="191" spans="2:8">
      <c r="B191" t="str" cm="1">
        <f t="array" ref="B191">IF($H191=0,"",INDEX('Audit Report'!E$2:E$760,$H191))</f>
        <v/>
      </c>
      <c r="C191" t="str" cm="1">
        <f t="array" ref="C191">IF($H191=0,"",INDEX('Audit Report'!F$2:F$760,$H191)&amp;"")</f>
        <v/>
      </c>
      <c r="D191" t="str" cm="1">
        <f t="array" ref="D191">IF($H191=0,"",INDEX('Audit Report'!G$2:G$760,$H191)&amp;"")</f>
        <v/>
      </c>
      <c r="E191" t="str" cm="1">
        <f t="array" ref="E191">IF($H191=0,"",INDEX('Audit Report'!W$2:W$760,$H191))</f>
        <v/>
      </c>
      <c r="F191" t="str" cm="1">
        <f t="array" ref="F191">IF($H191=0,"",IF(LEFT(INDEX('Audit Report'!N$2:N$760,$H191),4)="Pass","Yes","No"))</f>
        <v/>
      </c>
      <c r="H191">
        <f>IF($A191="",0,IFERROR(MATCH($A191,'Audit Report'!$C$2:$C$760,0),0))</f>
        <v>0</v>
      </c>
    </row>
    <row r="192" spans="2:8">
      <c r="B192" t="str" cm="1">
        <f t="array" ref="B192">IF($H192=0,"",INDEX('Audit Report'!E$2:E$760,$H192))</f>
        <v/>
      </c>
      <c r="C192" t="str" cm="1">
        <f t="array" ref="C192">IF($H192=0,"",INDEX('Audit Report'!F$2:F$760,$H192)&amp;"")</f>
        <v/>
      </c>
      <c r="D192" t="str" cm="1">
        <f t="array" ref="D192">IF($H192=0,"",INDEX('Audit Report'!G$2:G$760,$H192)&amp;"")</f>
        <v/>
      </c>
      <c r="E192" t="str" cm="1">
        <f t="array" ref="E192">IF($H192=0,"",INDEX('Audit Report'!W$2:W$760,$H192))</f>
        <v/>
      </c>
      <c r="F192" t="str" cm="1">
        <f t="array" ref="F192">IF($H192=0,"",IF(LEFT(INDEX('Audit Report'!N$2:N$760,$H192),4)="Pass","Yes","No"))</f>
        <v/>
      </c>
      <c r="H192">
        <f>IF($A192="",0,IFERROR(MATCH($A192,'Audit Report'!$C$2:$C$760,0),0))</f>
        <v>0</v>
      </c>
    </row>
    <row r="193" spans="2:8">
      <c r="B193" t="str" cm="1">
        <f t="array" ref="B193">IF($H193=0,"",INDEX('Audit Report'!E$2:E$760,$H193))</f>
        <v/>
      </c>
      <c r="C193" t="str" cm="1">
        <f t="array" ref="C193">IF($H193=0,"",INDEX('Audit Report'!F$2:F$760,$H193)&amp;"")</f>
        <v/>
      </c>
      <c r="D193" t="str" cm="1">
        <f t="array" ref="D193">IF($H193=0,"",INDEX('Audit Report'!G$2:G$760,$H193)&amp;"")</f>
        <v/>
      </c>
      <c r="E193" t="str" cm="1">
        <f t="array" ref="E193">IF($H193=0,"",INDEX('Audit Report'!W$2:W$760,$H193))</f>
        <v/>
      </c>
      <c r="F193" t="str" cm="1">
        <f t="array" ref="F193">IF($H193=0,"",IF(LEFT(INDEX('Audit Report'!N$2:N$760,$H193),4)="Pass","Yes","No"))</f>
        <v/>
      </c>
      <c r="H193">
        <f>IF($A193="",0,IFERROR(MATCH($A193,'Audit Report'!$C$2:$C$760,0),0))</f>
        <v>0</v>
      </c>
    </row>
    <row r="194" spans="2:8">
      <c r="B194" t="str" cm="1">
        <f t="array" ref="B194">IF($H194=0,"",INDEX('Audit Report'!E$2:E$760,$H194))</f>
        <v/>
      </c>
      <c r="C194" t="str" cm="1">
        <f t="array" ref="C194">IF($H194=0,"",INDEX('Audit Report'!F$2:F$760,$H194)&amp;"")</f>
        <v/>
      </c>
      <c r="D194" t="str" cm="1">
        <f t="array" ref="D194">IF($H194=0,"",INDEX('Audit Report'!G$2:G$760,$H194)&amp;"")</f>
        <v/>
      </c>
      <c r="E194" t="str" cm="1">
        <f t="array" ref="E194">IF($H194=0,"",INDEX('Audit Report'!W$2:W$760,$H194))</f>
        <v/>
      </c>
      <c r="F194" t="str" cm="1">
        <f t="array" ref="F194">IF($H194=0,"",IF(LEFT(INDEX('Audit Report'!N$2:N$760,$H194),4)="Pass","Yes","No"))</f>
        <v/>
      </c>
      <c r="H194">
        <f>IF($A194="",0,IFERROR(MATCH($A194,'Audit Report'!$C$2:$C$760,0),0))</f>
        <v>0</v>
      </c>
    </row>
    <row r="195" spans="2:8">
      <c r="B195" t="str" cm="1">
        <f t="array" ref="B195">IF($H195=0,"",INDEX('Audit Report'!E$2:E$760,$H195))</f>
        <v/>
      </c>
      <c r="C195" t="str" cm="1">
        <f t="array" ref="C195">IF($H195=0,"",INDEX('Audit Report'!F$2:F$760,$H195)&amp;"")</f>
        <v/>
      </c>
      <c r="D195" t="str" cm="1">
        <f t="array" ref="D195">IF($H195=0,"",INDEX('Audit Report'!G$2:G$760,$H195)&amp;"")</f>
        <v/>
      </c>
      <c r="E195" t="str" cm="1">
        <f t="array" ref="E195">IF($H195=0,"",INDEX('Audit Report'!W$2:W$760,$H195))</f>
        <v/>
      </c>
      <c r="F195" t="str" cm="1">
        <f t="array" ref="F195">IF($H195=0,"",IF(LEFT(INDEX('Audit Report'!N$2:N$760,$H195),4)="Pass","Yes","No"))</f>
        <v/>
      </c>
      <c r="H195">
        <f>IF($A195="",0,IFERROR(MATCH($A195,'Audit Report'!$C$2:$C$760,0),0))</f>
        <v>0</v>
      </c>
    </row>
    <row r="196" spans="2:8">
      <c r="B196" t="str" cm="1">
        <f t="array" ref="B196">IF($H196=0,"",INDEX('Audit Report'!E$2:E$760,$H196))</f>
        <v/>
      </c>
      <c r="C196" t="str" cm="1">
        <f t="array" ref="C196">IF($H196=0,"",INDEX('Audit Report'!F$2:F$760,$H196)&amp;"")</f>
        <v/>
      </c>
      <c r="D196" t="str" cm="1">
        <f t="array" ref="D196">IF($H196=0,"",INDEX('Audit Report'!G$2:G$760,$H196)&amp;"")</f>
        <v/>
      </c>
      <c r="E196" t="str" cm="1">
        <f t="array" ref="E196">IF($H196=0,"",INDEX('Audit Report'!W$2:W$760,$H196))</f>
        <v/>
      </c>
      <c r="F196" t="str" cm="1">
        <f t="array" ref="F196">IF($H196=0,"",IF(LEFT(INDEX('Audit Report'!N$2:N$760,$H196),4)="Pass","Yes","No"))</f>
        <v/>
      </c>
      <c r="H196">
        <f>IF($A196="",0,IFERROR(MATCH($A196,'Audit Report'!$C$2:$C$760,0),0))</f>
        <v>0</v>
      </c>
    </row>
    <row r="197" spans="2:8">
      <c r="B197" t="str" cm="1">
        <f t="array" ref="B197">IF($H197=0,"",INDEX('Audit Report'!E$2:E$760,$H197))</f>
        <v/>
      </c>
      <c r="C197" t="str" cm="1">
        <f t="array" ref="C197">IF($H197=0,"",INDEX('Audit Report'!F$2:F$760,$H197)&amp;"")</f>
        <v/>
      </c>
      <c r="D197" t="str" cm="1">
        <f t="array" ref="D197">IF($H197=0,"",INDEX('Audit Report'!G$2:G$760,$H197)&amp;"")</f>
        <v/>
      </c>
      <c r="E197" t="str" cm="1">
        <f t="array" ref="E197">IF($H197=0,"",INDEX('Audit Report'!W$2:W$760,$H197))</f>
        <v/>
      </c>
      <c r="F197" t="str" cm="1">
        <f t="array" ref="F197">IF($H197=0,"",IF(LEFT(INDEX('Audit Report'!N$2:N$760,$H197),4)="Pass","Yes","No"))</f>
        <v/>
      </c>
      <c r="H197">
        <f>IF($A197="",0,IFERROR(MATCH($A197,'Audit Report'!$C$2:$C$760,0),0))</f>
        <v>0</v>
      </c>
    </row>
    <row r="198" spans="2:8">
      <c r="B198" t="str" cm="1">
        <f t="array" ref="B198">IF($H198=0,"",INDEX('Audit Report'!E$2:E$760,$H198))</f>
        <v/>
      </c>
      <c r="C198" t="str" cm="1">
        <f t="array" ref="C198">IF($H198=0,"",INDEX('Audit Report'!F$2:F$760,$H198)&amp;"")</f>
        <v/>
      </c>
      <c r="D198" t="str" cm="1">
        <f t="array" ref="D198">IF($H198=0,"",INDEX('Audit Report'!G$2:G$760,$H198)&amp;"")</f>
        <v/>
      </c>
      <c r="E198" t="str" cm="1">
        <f t="array" ref="E198">IF($H198=0,"",INDEX('Audit Report'!W$2:W$760,$H198))</f>
        <v/>
      </c>
      <c r="F198" t="str" cm="1">
        <f t="array" ref="F198">IF($H198=0,"",IF(LEFT(INDEX('Audit Report'!N$2:N$760,$H198),4)="Pass","Yes","No"))</f>
        <v/>
      </c>
      <c r="H198">
        <f>IF($A198="",0,IFERROR(MATCH($A198,'Audit Report'!$C$2:$C$760,0),0))</f>
        <v>0</v>
      </c>
    </row>
    <row r="199" spans="2:8">
      <c r="B199" t="str" cm="1">
        <f t="array" ref="B199">IF($H199=0,"",INDEX('Audit Report'!E$2:E$760,$H199))</f>
        <v/>
      </c>
      <c r="C199" t="str" cm="1">
        <f t="array" ref="C199">IF($H199=0,"",INDEX('Audit Report'!F$2:F$760,$H199)&amp;"")</f>
        <v/>
      </c>
      <c r="D199" t="str" cm="1">
        <f t="array" ref="D199">IF($H199=0,"",INDEX('Audit Report'!G$2:G$760,$H199)&amp;"")</f>
        <v/>
      </c>
      <c r="E199" t="str" cm="1">
        <f t="array" ref="E199">IF($H199=0,"",INDEX('Audit Report'!W$2:W$760,$H199))</f>
        <v/>
      </c>
      <c r="F199" t="str" cm="1">
        <f t="array" ref="F199">IF($H199=0,"",IF(LEFT(INDEX('Audit Report'!N$2:N$760,$H199),4)="Pass","Yes","No"))</f>
        <v/>
      </c>
      <c r="H199">
        <f>IF($A199="",0,IFERROR(MATCH($A199,'Audit Report'!$C$2:$C$760,0),0))</f>
        <v>0</v>
      </c>
    </row>
    <row r="200" spans="2:8">
      <c r="B200" t="str" cm="1">
        <f t="array" ref="B200">IF($H200=0,"",INDEX('Audit Report'!E$2:E$760,$H200))</f>
        <v/>
      </c>
      <c r="C200" t="str" cm="1">
        <f t="array" ref="C200">IF($H200=0,"",INDEX('Audit Report'!F$2:F$760,$H200)&amp;"")</f>
        <v/>
      </c>
      <c r="D200" t="str" cm="1">
        <f t="array" ref="D200">IF($H200=0,"",INDEX('Audit Report'!G$2:G$760,$H200)&amp;"")</f>
        <v/>
      </c>
      <c r="E200" t="str" cm="1">
        <f t="array" ref="E200">IF($H200=0,"",INDEX('Audit Report'!W$2:W$760,$H200))</f>
        <v/>
      </c>
      <c r="F200" t="str" cm="1">
        <f t="array" ref="F200">IF($H200=0,"",IF(LEFT(INDEX('Audit Report'!N$2:N$760,$H200),4)="Pass","Yes","No"))</f>
        <v/>
      </c>
      <c r="H200">
        <f>IF($A200="",0,IFERROR(MATCH($A200,'Audit Report'!$C$2:$C$760,0),0))</f>
        <v>0</v>
      </c>
    </row>
    <row r="201" spans="2:8">
      <c r="B201" t="str" cm="1">
        <f t="array" ref="B201">IF($H201=0,"",INDEX('Audit Report'!E$2:E$760,$H201))</f>
        <v/>
      </c>
      <c r="C201" t="str" cm="1">
        <f t="array" ref="C201">IF($H201=0,"",INDEX('Audit Report'!F$2:F$760,$H201)&amp;"")</f>
        <v/>
      </c>
      <c r="D201" t="str" cm="1">
        <f t="array" ref="D201">IF($H201=0,"",INDEX('Audit Report'!G$2:G$760,$H201)&amp;"")</f>
        <v/>
      </c>
      <c r="E201" t="str" cm="1">
        <f t="array" ref="E201">IF($H201=0,"",INDEX('Audit Report'!W$2:W$760,$H201))</f>
        <v/>
      </c>
      <c r="F201" t="str" cm="1">
        <f t="array" ref="F201">IF($H201=0,"",IF(LEFT(INDEX('Audit Report'!N$2:N$760,$H201),4)="Pass","Yes","No"))</f>
        <v/>
      </c>
      <c r="H201">
        <f>IF($A201="",0,IFERROR(MATCH($A201,'Audit Report'!$C$2:$C$760,0),0))</f>
        <v>0</v>
      </c>
    </row>
    <row r="202" spans="2:8">
      <c r="B202" t="str" cm="1">
        <f t="array" ref="B202">IF($H202=0,"",INDEX('Audit Report'!E$2:E$760,$H202))</f>
        <v/>
      </c>
      <c r="C202" t="str" cm="1">
        <f t="array" ref="C202">IF($H202=0,"",INDEX('Audit Report'!F$2:F$760,$H202)&amp;"")</f>
        <v/>
      </c>
      <c r="D202" t="str" cm="1">
        <f t="array" ref="D202">IF($H202=0,"",INDEX('Audit Report'!G$2:G$760,$H202)&amp;"")</f>
        <v/>
      </c>
      <c r="E202" t="str" cm="1">
        <f t="array" ref="E202">IF($H202=0,"",INDEX('Audit Report'!W$2:W$760,$H202))</f>
        <v/>
      </c>
      <c r="F202" t="str" cm="1">
        <f t="array" ref="F202">IF($H202=0,"",IF(LEFT(INDEX('Audit Report'!N$2:N$760,$H202),4)="Pass","Yes","No"))</f>
        <v/>
      </c>
      <c r="H202">
        <f>IF($A202="",0,IFERROR(MATCH($A202,'Audit Report'!$C$2:$C$760,0),0))</f>
        <v>0</v>
      </c>
    </row>
    <row r="203" spans="2:8">
      <c r="B203" t="str" cm="1">
        <f t="array" ref="B203">IF($H203=0,"",INDEX('Audit Report'!E$2:E$760,$H203))</f>
        <v/>
      </c>
      <c r="C203" t="str" cm="1">
        <f t="array" ref="C203">IF($H203=0,"",INDEX('Audit Report'!F$2:F$760,$H203)&amp;"")</f>
        <v/>
      </c>
      <c r="D203" t="str" cm="1">
        <f t="array" ref="D203">IF($H203=0,"",INDEX('Audit Report'!G$2:G$760,$H203)&amp;"")</f>
        <v/>
      </c>
      <c r="E203" t="str" cm="1">
        <f t="array" ref="E203">IF($H203=0,"",INDEX('Audit Report'!W$2:W$760,$H203))</f>
        <v/>
      </c>
      <c r="F203" t="str" cm="1">
        <f t="array" ref="F203">IF($H203=0,"",IF(LEFT(INDEX('Audit Report'!N$2:N$760,$H203),4)="Pass","Yes","No"))</f>
        <v/>
      </c>
      <c r="H203">
        <f>IF($A203="",0,IFERROR(MATCH($A203,'Audit Report'!$C$2:$C$760,0),0))</f>
        <v>0</v>
      </c>
    </row>
    <row r="204" spans="2:8">
      <c r="B204" t="str" cm="1">
        <f t="array" ref="B204">IF($H204=0,"",INDEX('Audit Report'!E$2:E$760,$H204))</f>
        <v/>
      </c>
      <c r="C204" t="str" cm="1">
        <f t="array" ref="C204">IF($H204=0,"",INDEX('Audit Report'!F$2:F$760,$H204)&amp;"")</f>
        <v/>
      </c>
      <c r="D204" t="str" cm="1">
        <f t="array" ref="D204">IF($H204=0,"",INDEX('Audit Report'!G$2:G$760,$H204)&amp;"")</f>
        <v/>
      </c>
      <c r="E204" t="str" cm="1">
        <f t="array" ref="E204">IF($H204=0,"",INDEX('Audit Report'!W$2:W$760,$H204))</f>
        <v/>
      </c>
      <c r="F204" t="str" cm="1">
        <f t="array" ref="F204">IF($H204=0,"",IF(LEFT(INDEX('Audit Report'!N$2:N$760,$H204),4)="Pass","Yes","No"))</f>
        <v/>
      </c>
      <c r="H204">
        <f>IF($A204="",0,IFERROR(MATCH($A204,'Audit Report'!$C$2:$C$760,0),0))</f>
        <v>0</v>
      </c>
    </row>
    <row r="205" spans="2:8">
      <c r="B205" t="str" cm="1">
        <f t="array" ref="B205">IF($H205=0,"",INDEX('Audit Report'!E$2:E$760,$H205))</f>
        <v/>
      </c>
      <c r="C205" t="str" cm="1">
        <f t="array" ref="C205">IF($H205=0,"",INDEX('Audit Report'!F$2:F$760,$H205)&amp;"")</f>
        <v/>
      </c>
      <c r="D205" t="str" cm="1">
        <f t="array" ref="D205">IF($H205=0,"",INDEX('Audit Report'!G$2:G$760,$H205)&amp;"")</f>
        <v/>
      </c>
      <c r="E205" t="str" cm="1">
        <f t="array" ref="E205">IF($H205=0,"",INDEX('Audit Report'!W$2:W$760,$H205))</f>
        <v/>
      </c>
      <c r="F205" t="str" cm="1">
        <f t="array" ref="F205">IF($H205=0,"",IF(LEFT(INDEX('Audit Report'!N$2:N$760,$H205),4)="Pass","Yes","No"))</f>
        <v/>
      </c>
      <c r="H205">
        <f>IF($A205="",0,IFERROR(MATCH($A205,'Audit Report'!$C$2:$C$760,0),0))</f>
        <v>0</v>
      </c>
    </row>
    <row r="206" spans="2:8">
      <c r="B206" t="str" cm="1">
        <f t="array" ref="B206">IF($H206=0,"",INDEX('Audit Report'!E$2:E$760,$H206))</f>
        <v/>
      </c>
      <c r="C206" t="str" cm="1">
        <f t="array" ref="C206">IF($H206=0,"",INDEX('Audit Report'!F$2:F$760,$H206)&amp;"")</f>
        <v/>
      </c>
      <c r="D206" t="str" cm="1">
        <f t="array" ref="D206">IF($H206=0,"",INDEX('Audit Report'!G$2:G$760,$H206)&amp;"")</f>
        <v/>
      </c>
      <c r="E206" t="str" cm="1">
        <f t="array" ref="E206">IF($H206=0,"",INDEX('Audit Report'!W$2:W$760,$H206))</f>
        <v/>
      </c>
      <c r="F206" t="str" cm="1">
        <f t="array" ref="F206">IF($H206=0,"",IF(LEFT(INDEX('Audit Report'!N$2:N$760,$H206),4)="Pass","Yes","No"))</f>
        <v/>
      </c>
      <c r="H206">
        <f>IF($A206="",0,IFERROR(MATCH($A206,'Audit Report'!$C$2:$C$760,0),0))</f>
        <v>0</v>
      </c>
    </row>
    <row r="207" spans="2:8">
      <c r="B207" t="str" cm="1">
        <f t="array" ref="B207">IF($H207=0,"",INDEX('Audit Report'!E$2:E$760,$H207))</f>
        <v/>
      </c>
      <c r="C207" t="str" cm="1">
        <f t="array" ref="C207">IF($H207=0,"",INDEX('Audit Report'!F$2:F$760,$H207)&amp;"")</f>
        <v/>
      </c>
      <c r="D207" t="str" cm="1">
        <f t="array" ref="D207">IF($H207=0,"",INDEX('Audit Report'!G$2:G$760,$H207)&amp;"")</f>
        <v/>
      </c>
      <c r="E207" t="str" cm="1">
        <f t="array" ref="E207">IF($H207=0,"",INDEX('Audit Report'!W$2:W$760,$H207))</f>
        <v/>
      </c>
      <c r="F207" t="str" cm="1">
        <f t="array" ref="F207">IF($H207=0,"",IF(LEFT(INDEX('Audit Report'!N$2:N$760,$H207),4)="Pass","Yes","No"))</f>
        <v/>
      </c>
      <c r="H207">
        <f>IF($A207="",0,IFERROR(MATCH($A207,'Audit Report'!$C$2:$C$760,0),0))</f>
        <v>0</v>
      </c>
    </row>
    <row r="208" spans="2:8">
      <c r="B208" t="str" cm="1">
        <f t="array" ref="B208">IF($H208=0,"",INDEX('Audit Report'!E$2:E$760,$H208))</f>
        <v/>
      </c>
      <c r="C208" t="str" cm="1">
        <f t="array" ref="C208">IF($H208=0,"",INDEX('Audit Report'!F$2:F$760,$H208)&amp;"")</f>
        <v/>
      </c>
      <c r="D208" t="str" cm="1">
        <f t="array" ref="D208">IF($H208=0,"",INDEX('Audit Report'!G$2:G$760,$H208)&amp;"")</f>
        <v/>
      </c>
      <c r="E208" t="str" cm="1">
        <f t="array" ref="E208">IF($H208=0,"",INDEX('Audit Report'!W$2:W$760,$H208))</f>
        <v/>
      </c>
      <c r="F208" t="str" cm="1">
        <f t="array" ref="F208">IF($H208=0,"",IF(LEFT(INDEX('Audit Report'!N$2:N$760,$H208),4)="Pass","Yes","No"))</f>
        <v/>
      </c>
      <c r="H208">
        <f>IF($A208="",0,IFERROR(MATCH($A208,'Audit Report'!$C$2:$C$760,0),0))</f>
        <v>0</v>
      </c>
    </row>
    <row r="209" spans="2:8">
      <c r="B209" t="str" cm="1">
        <f t="array" ref="B209">IF($H209=0,"",INDEX('Audit Report'!E$2:E$760,$H209))</f>
        <v/>
      </c>
      <c r="C209" t="str" cm="1">
        <f t="array" ref="C209">IF($H209=0,"",INDEX('Audit Report'!F$2:F$760,$H209)&amp;"")</f>
        <v/>
      </c>
      <c r="D209" t="str" cm="1">
        <f t="array" ref="D209">IF($H209=0,"",INDEX('Audit Report'!G$2:G$760,$H209)&amp;"")</f>
        <v/>
      </c>
      <c r="E209" t="str" cm="1">
        <f t="array" ref="E209">IF($H209=0,"",INDEX('Audit Report'!W$2:W$760,$H209))</f>
        <v/>
      </c>
      <c r="F209" t="str" cm="1">
        <f t="array" ref="F209">IF($H209=0,"",IF(LEFT(INDEX('Audit Report'!N$2:N$760,$H209),4)="Pass","Yes","No"))</f>
        <v/>
      </c>
      <c r="H209">
        <f>IF($A209="",0,IFERROR(MATCH($A209,'Audit Report'!$C$2:$C$760,0),0))</f>
        <v>0</v>
      </c>
    </row>
    <row r="210" spans="2:8">
      <c r="B210" t="str" cm="1">
        <f t="array" ref="B210">IF($H210=0,"",INDEX('Audit Report'!E$2:E$760,$H210))</f>
        <v/>
      </c>
      <c r="C210" t="str" cm="1">
        <f t="array" ref="C210">IF($H210=0,"",INDEX('Audit Report'!F$2:F$760,$H210)&amp;"")</f>
        <v/>
      </c>
      <c r="D210" t="str" cm="1">
        <f t="array" ref="D210">IF($H210=0,"",INDEX('Audit Report'!G$2:G$760,$H210)&amp;"")</f>
        <v/>
      </c>
      <c r="E210" t="str" cm="1">
        <f t="array" ref="E210">IF($H210=0,"",INDEX('Audit Report'!W$2:W$760,$H210))</f>
        <v/>
      </c>
      <c r="F210" t="str" cm="1">
        <f t="array" ref="F210">IF($H210=0,"",IF(LEFT(INDEX('Audit Report'!N$2:N$760,$H210),4)="Pass","Yes","No"))</f>
        <v/>
      </c>
      <c r="H210">
        <f>IF($A210="",0,IFERROR(MATCH($A210,'Audit Report'!$C$2:$C$760,0),0))</f>
        <v>0</v>
      </c>
    </row>
    <row r="211" spans="2:8">
      <c r="B211" t="str" cm="1">
        <f t="array" ref="B211">IF($H211=0,"",INDEX('Audit Report'!E$2:E$760,$H211))</f>
        <v/>
      </c>
      <c r="C211" t="str" cm="1">
        <f t="array" ref="C211">IF($H211=0,"",INDEX('Audit Report'!F$2:F$760,$H211)&amp;"")</f>
        <v/>
      </c>
      <c r="D211" t="str" cm="1">
        <f t="array" ref="D211">IF($H211=0,"",INDEX('Audit Report'!G$2:G$760,$H211)&amp;"")</f>
        <v/>
      </c>
      <c r="E211" t="str" cm="1">
        <f t="array" ref="E211">IF($H211=0,"",INDEX('Audit Report'!W$2:W$760,$H211))</f>
        <v/>
      </c>
      <c r="F211" t="str" cm="1">
        <f t="array" ref="F211">IF($H211=0,"",IF(LEFT(INDEX('Audit Report'!N$2:N$760,$H211),4)="Pass","Yes","No"))</f>
        <v/>
      </c>
      <c r="H211">
        <f>IF($A211="",0,IFERROR(MATCH($A211,'Audit Report'!$C$2:$C$760,0),0))</f>
        <v>0</v>
      </c>
    </row>
    <row r="212" spans="2:8">
      <c r="B212" t="str" cm="1">
        <f t="array" ref="B212">IF($H212=0,"",INDEX('Audit Report'!E$2:E$760,$H212))</f>
        <v/>
      </c>
      <c r="C212" t="str" cm="1">
        <f t="array" ref="C212">IF($H212=0,"",INDEX('Audit Report'!F$2:F$760,$H212)&amp;"")</f>
        <v/>
      </c>
      <c r="D212" t="str" cm="1">
        <f t="array" ref="D212">IF($H212=0,"",INDEX('Audit Report'!G$2:G$760,$H212)&amp;"")</f>
        <v/>
      </c>
      <c r="E212" t="str" cm="1">
        <f t="array" ref="E212">IF($H212=0,"",INDEX('Audit Report'!W$2:W$760,$H212))</f>
        <v/>
      </c>
      <c r="F212" t="str" cm="1">
        <f t="array" ref="F212">IF($H212=0,"",IF(LEFT(INDEX('Audit Report'!N$2:N$760,$H212),4)="Pass","Yes","No"))</f>
        <v/>
      </c>
      <c r="H212">
        <f>IF($A212="",0,IFERROR(MATCH($A212,'Audit Report'!$C$2:$C$760,0),0))</f>
        <v>0</v>
      </c>
    </row>
    <row r="213" spans="2:8">
      <c r="B213" t="str" cm="1">
        <f t="array" ref="B213">IF($H213=0,"",INDEX('Audit Report'!E$2:E$760,$H213))</f>
        <v/>
      </c>
      <c r="C213" t="str" cm="1">
        <f t="array" ref="C213">IF($H213=0,"",INDEX('Audit Report'!F$2:F$760,$H213)&amp;"")</f>
        <v/>
      </c>
      <c r="D213" t="str" cm="1">
        <f t="array" ref="D213">IF($H213=0,"",INDEX('Audit Report'!G$2:G$760,$H213)&amp;"")</f>
        <v/>
      </c>
      <c r="E213" t="str" cm="1">
        <f t="array" ref="E213">IF($H213=0,"",INDEX('Audit Report'!W$2:W$760,$H213))</f>
        <v/>
      </c>
      <c r="F213" t="str" cm="1">
        <f t="array" ref="F213">IF($H213=0,"",IF(LEFT(INDEX('Audit Report'!N$2:N$760,$H213),4)="Pass","Yes","No"))</f>
        <v/>
      </c>
      <c r="H213">
        <f>IF($A213="",0,IFERROR(MATCH($A213,'Audit Report'!$C$2:$C$760,0),0))</f>
        <v>0</v>
      </c>
    </row>
    <row r="214" spans="2:8">
      <c r="B214" t="str" cm="1">
        <f t="array" ref="B214">IF($H214=0,"",INDEX('Audit Report'!E$2:E$760,$H214))</f>
        <v/>
      </c>
      <c r="C214" t="str" cm="1">
        <f t="array" ref="C214">IF($H214=0,"",INDEX('Audit Report'!F$2:F$760,$H214)&amp;"")</f>
        <v/>
      </c>
      <c r="D214" t="str" cm="1">
        <f t="array" ref="D214">IF($H214=0,"",INDEX('Audit Report'!G$2:G$760,$H214)&amp;"")</f>
        <v/>
      </c>
      <c r="E214" t="str" cm="1">
        <f t="array" ref="E214">IF($H214=0,"",INDEX('Audit Report'!W$2:W$760,$H214))</f>
        <v/>
      </c>
      <c r="F214" t="str" cm="1">
        <f t="array" ref="F214">IF($H214=0,"",IF(LEFT(INDEX('Audit Report'!N$2:N$760,$H214),4)="Pass","Yes","No"))</f>
        <v/>
      </c>
      <c r="H214">
        <f>IF($A214="",0,IFERROR(MATCH($A214,'Audit Report'!$C$2:$C$760,0),0))</f>
        <v>0</v>
      </c>
    </row>
    <row r="215" spans="2:8">
      <c r="B215" t="str" cm="1">
        <f t="array" ref="B215">IF($H215=0,"",INDEX('Audit Report'!E$2:E$760,$H215))</f>
        <v/>
      </c>
      <c r="C215" t="str" cm="1">
        <f t="array" ref="C215">IF($H215=0,"",INDEX('Audit Report'!F$2:F$760,$H215)&amp;"")</f>
        <v/>
      </c>
      <c r="D215" t="str" cm="1">
        <f t="array" ref="D215">IF($H215=0,"",INDEX('Audit Report'!G$2:G$760,$H215)&amp;"")</f>
        <v/>
      </c>
      <c r="E215" t="str" cm="1">
        <f t="array" ref="E215">IF($H215=0,"",INDEX('Audit Report'!W$2:W$760,$H215))</f>
        <v/>
      </c>
      <c r="F215" t="str" cm="1">
        <f t="array" ref="F215">IF($H215=0,"",IF(LEFT(INDEX('Audit Report'!N$2:N$760,$H215),4)="Pass","Yes","No"))</f>
        <v/>
      </c>
      <c r="H215">
        <f>IF($A215="",0,IFERROR(MATCH($A215,'Audit Report'!$C$2:$C$760,0),0))</f>
        <v>0</v>
      </c>
    </row>
    <row r="216" spans="2:8">
      <c r="B216" t="str" cm="1">
        <f t="array" ref="B216">IF($H216=0,"",INDEX('Audit Report'!E$2:E$760,$H216))</f>
        <v/>
      </c>
      <c r="C216" t="str" cm="1">
        <f t="array" ref="C216">IF($H216=0,"",INDEX('Audit Report'!F$2:F$760,$H216)&amp;"")</f>
        <v/>
      </c>
      <c r="D216" t="str" cm="1">
        <f t="array" ref="D216">IF($H216=0,"",INDEX('Audit Report'!G$2:G$760,$H216)&amp;"")</f>
        <v/>
      </c>
      <c r="E216" t="str" cm="1">
        <f t="array" ref="E216">IF($H216=0,"",INDEX('Audit Report'!W$2:W$760,$H216))</f>
        <v/>
      </c>
      <c r="F216" t="str" cm="1">
        <f t="array" ref="F216">IF($H216=0,"",IF(LEFT(INDEX('Audit Report'!N$2:N$760,$H216),4)="Pass","Yes","No"))</f>
        <v/>
      </c>
      <c r="H216">
        <f>IF($A216="",0,IFERROR(MATCH($A216,'Audit Report'!$C$2:$C$760,0),0))</f>
        <v>0</v>
      </c>
    </row>
    <row r="217" spans="2:8">
      <c r="B217" t="str" cm="1">
        <f t="array" ref="B217">IF($H217=0,"",INDEX('Audit Report'!E$2:E$760,$H217))</f>
        <v/>
      </c>
      <c r="C217" t="str" cm="1">
        <f t="array" ref="C217">IF($H217=0,"",INDEX('Audit Report'!F$2:F$760,$H217)&amp;"")</f>
        <v/>
      </c>
      <c r="D217" t="str" cm="1">
        <f t="array" ref="D217">IF($H217=0,"",INDEX('Audit Report'!G$2:G$760,$H217)&amp;"")</f>
        <v/>
      </c>
      <c r="E217" t="str" cm="1">
        <f t="array" ref="E217">IF($H217=0,"",INDEX('Audit Report'!W$2:W$760,$H217))</f>
        <v/>
      </c>
      <c r="F217" t="str" cm="1">
        <f t="array" ref="F217">IF($H217=0,"",IF(LEFT(INDEX('Audit Report'!N$2:N$760,$H217),4)="Pass","Yes","No"))</f>
        <v/>
      </c>
      <c r="H217">
        <f>IF($A217="",0,IFERROR(MATCH($A217,'Audit Report'!$C$2:$C$760,0),0))</f>
        <v>0</v>
      </c>
    </row>
    <row r="218" spans="2:8">
      <c r="B218" t="str" cm="1">
        <f t="array" ref="B218">IF($H218=0,"",INDEX('Audit Report'!E$2:E$760,$H218))</f>
        <v/>
      </c>
      <c r="C218" t="str" cm="1">
        <f t="array" ref="C218">IF($H218=0,"",INDEX('Audit Report'!F$2:F$760,$H218)&amp;"")</f>
        <v/>
      </c>
      <c r="D218" t="str" cm="1">
        <f t="array" ref="D218">IF($H218=0,"",INDEX('Audit Report'!G$2:G$760,$H218)&amp;"")</f>
        <v/>
      </c>
      <c r="E218" t="str" cm="1">
        <f t="array" ref="E218">IF($H218=0,"",INDEX('Audit Report'!W$2:W$760,$H218))</f>
        <v/>
      </c>
      <c r="F218" t="str" cm="1">
        <f t="array" ref="F218">IF($H218=0,"",IF(LEFT(INDEX('Audit Report'!N$2:N$760,$H218),4)="Pass","Yes","No"))</f>
        <v/>
      </c>
      <c r="H218">
        <f>IF($A218="",0,IFERROR(MATCH($A218,'Audit Report'!$C$2:$C$760,0),0))</f>
        <v>0</v>
      </c>
    </row>
    <row r="219" spans="2:8">
      <c r="B219" t="str" cm="1">
        <f t="array" ref="B219">IF($H219=0,"",INDEX('Audit Report'!E$2:E$760,$H219))</f>
        <v/>
      </c>
      <c r="C219" t="str" cm="1">
        <f t="array" ref="C219">IF($H219=0,"",INDEX('Audit Report'!F$2:F$760,$H219)&amp;"")</f>
        <v/>
      </c>
      <c r="D219" t="str" cm="1">
        <f t="array" ref="D219">IF($H219=0,"",INDEX('Audit Report'!G$2:G$760,$H219)&amp;"")</f>
        <v/>
      </c>
      <c r="E219" t="str" cm="1">
        <f t="array" ref="E219">IF($H219=0,"",INDEX('Audit Report'!W$2:W$760,$H219))</f>
        <v/>
      </c>
      <c r="F219" t="str" cm="1">
        <f t="array" ref="F219">IF($H219=0,"",IF(LEFT(INDEX('Audit Report'!N$2:N$760,$H219),4)="Pass","Yes","No"))</f>
        <v/>
      </c>
      <c r="H219">
        <f>IF($A219="",0,IFERROR(MATCH($A219,'Audit Report'!$C$2:$C$760,0),0))</f>
        <v>0</v>
      </c>
    </row>
    <row r="220" spans="2:8">
      <c r="B220" t="str" cm="1">
        <f t="array" ref="B220">IF($H220=0,"",INDEX('Audit Report'!E$2:E$760,$H220))</f>
        <v/>
      </c>
      <c r="C220" t="str" cm="1">
        <f t="array" ref="C220">IF($H220=0,"",INDEX('Audit Report'!F$2:F$760,$H220)&amp;"")</f>
        <v/>
      </c>
      <c r="D220" t="str" cm="1">
        <f t="array" ref="D220">IF($H220=0,"",INDEX('Audit Report'!G$2:G$760,$H220)&amp;"")</f>
        <v/>
      </c>
      <c r="E220" t="str" cm="1">
        <f t="array" ref="E220">IF($H220=0,"",INDEX('Audit Report'!W$2:W$760,$H220))</f>
        <v/>
      </c>
      <c r="F220" t="str" cm="1">
        <f t="array" ref="F220">IF($H220=0,"",IF(LEFT(INDEX('Audit Report'!N$2:N$760,$H220),4)="Pass","Yes","No"))</f>
        <v/>
      </c>
      <c r="H220">
        <f>IF($A220="",0,IFERROR(MATCH($A220,'Audit Report'!$C$2:$C$760,0),0))</f>
        <v>0</v>
      </c>
    </row>
    <row r="221" spans="2:8">
      <c r="B221" t="str" cm="1">
        <f t="array" ref="B221">IF($H221=0,"",INDEX('Audit Report'!E$2:E$760,$H221))</f>
        <v/>
      </c>
      <c r="C221" t="str" cm="1">
        <f t="array" ref="C221">IF($H221=0,"",INDEX('Audit Report'!F$2:F$760,$H221)&amp;"")</f>
        <v/>
      </c>
      <c r="D221" t="str" cm="1">
        <f t="array" ref="D221">IF($H221=0,"",INDEX('Audit Report'!G$2:G$760,$H221)&amp;"")</f>
        <v/>
      </c>
      <c r="E221" t="str" cm="1">
        <f t="array" ref="E221">IF($H221=0,"",INDEX('Audit Report'!W$2:W$760,$H221))</f>
        <v/>
      </c>
      <c r="F221" t="str" cm="1">
        <f t="array" ref="F221">IF($H221=0,"",IF(LEFT(INDEX('Audit Report'!N$2:N$760,$H221),4)="Pass","Yes","No"))</f>
        <v/>
      </c>
      <c r="H221">
        <f>IF($A221="",0,IFERROR(MATCH($A221,'Audit Report'!$C$2:$C$760,0),0))</f>
        <v>0</v>
      </c>
    </row>
    <row r="222" spans="2:8">
      <c r="B222" t="str" cm="1">
        <f t="array" ref="B222">IF($H222=0,"",INDEX('Audit Report'!E$2:E$760,$H222))</f>
        <v/>
      </c>
      <c r="C222" t="str" cm="1">
        <f t="array" ref="C222">IF($H222=0,"",INDEX('Audit Report'!F$2:F$760,$H222)&amp;"")</f>
        <v/>
      </c>
      <c r="D222" t="str" cm="1">
        <f t="array" ref="D222">IF($H222=0,"",INDEX('Audit Report'!G$2:G$760,$H222)&amp;"")</f>
        <v/>
      </c>
      <c r="E222" t="str" cm="1">
        <f t="array" ref="E222">IF($H222=0,"",INDEX('Audit Report'!W$2:W$760,$H222))</f>
        <v/>
      </c>
      <c r="F222" t="str" cm="1">
        <f t="array" ref="F222">IF($H222=0,"",IF(LEFT(INDEX('Audit Report'!N$2:N$760,$H222),4)="Pass","Yes","No"))</f>
        <v/>
      </c>
      <c r="H222">
        <f>IF($A222="",0,IFERROR(MATCH($A222,'Audit Report'!$C$2:$C$760,0),0))</f>
        <v>0</v>
      </c>
    </row>
    <row r="223" spans="2:8">
      <c r="B223" t="str" cm="1">
        <f t="array" ref="B223">IF($H223=0,"",INDEX('Audit Report'!E$2:E$760,$H223))</f>
        <v/>
      </c>
      <c r="C223" t="str" cm="1">
        <f t="array" ref="C223">IF($H223=0,"",INDEX('Audit Report'!F$2:F$760,$H223)&amp;"")</f>
        <v/>
      </c>
      <c r="D223" t="str" cm="1">
        <f t="array" ref="D223">IF($H223=0,"",INDEX('Audit Report'!G$2:G$760,$H223)&amp;"")</f>
        <v/>
      </c>
      <c r="E223" t="str" cm="1">
        <f t="array" ref="E223">IF($H223=0,"",INDEX('Audit Report'!W$2:W$760,$H223))</f>
        <v/>
      </c>
      <c r="F223" t="str" cm="1">
        <f t="array" ref="F223">IF($H223=0,"",IF(LEFT(INDEX('Audit Report'!N$2:N$760,$H223),4)="Pass","Yes","No"))</f>
        <v/>
      </c>
      <c r="H223">
        <f>IF($A223="",0,IFERROR(MATCH($A223,'Audit Report'!$C$2:$C$760,0),0))</f>
        <v>0</v>
      </c>
    </row>
    <row r="224" spans="2:8">
      <c r="B224" t="str" cm="1">
        <f t="array" ref="B224">IF($H224=0,"",INDEX('Audit Report'!E$2:E$760,$H224))</f>
        <v/>
      </c>
      <c r="C224" t="str" cm="1">
        <f t="array" ref="C224">IF($H224=0,"",INDEX('Audit Report'!F$2:F$760,$H224)&amp;"")</f>
        <v/>
      </c>
      <c r="D224" t="str" cm="1">
        <f t="array" ref="D224">IF($H224=0,"",INDEX('Audit Report'!G$2:G$760,$H224)&amp;"")</f>
        <v/>
      </c>
      <c r="E224" t="str" cm="1">
        <f t="array" ref="E224">IF($H224=0,"",INDEX('Audit Report'!W$2:W$760,$H224))</f>
        <v/>
      </c>
      <c r="F224" t="str" cm="1">
        <f t="array" ref="F224">IF($H224=0,"",IF(LEFT(INDEX('Audit Report'!N$2:N$760,$H224),4)="Pass","Yes","No"))</f>
        <v/>
      </c>
      <c r="H224">
        <f>IF($A224="",0,IFERROR(MATCH($A224,'Audit Report'!$C$2:$C$760,0),0))</f>
        <v>0</v>
      </c>
    </row>
    <row r="225" spans="2:8">
      <c r="B225" t="str" cm="1">
        <f t="array" ref="B225">IF($H225=0,"",INDEX('Audit Report'!E$2:E$760,$H225))</f>
        <v/>
      </c>
      <c r="C225" t="str" cm="1">
        <f t="array" ref="C225">IF($H225=0,"",INDEX('Audit Report'!F$2:F$760,$H225)&amp;"")</f>
        <v/>
      </c>
      <c r="D225" t="str" cm="1">
        <f t="array" ref="D225">IF($H225=0,"",INDEX('Audit Report'!G$2:G$760,$H225)&amp;"")</f>
        <v/>
      </c>
      <c r="E225" t="str" cm="1">
        <f t="array" ref="E225">IF($H225=0,"",INDEX('Audit Report'!W$2:W$760,$H225))</f>
        <v/>
      </c>
      <c r="F225" t="str" cm="1">
        <f t="array" ref="F225">IF($H225=0,"",IF(LEFT(INDEX('Audit Report'!N$2:N$760,$H225),4)="Pass","Yes","No"))</f>
        <v/>
      </c>
      <c r="H225">
        <f>IF($A225="",0,IFERROR(MATCH($A225,'Audit Report'!$C$2:$C$760,0),0))</f>
        <v>0</v>
      </c>
    </row>
    <row r="226" spans="2:8">
      <c r="B226" t="str" cm="1">
        <f t="array" ref="B226">IF($H226=0,"",INDEX('Audit Report'!E$2:E$760,$H226))</f>
        <v/>
      </c>
      <c r="C226" t="str" cm="1">
        <f t="array" ref="C226">IF($H226=0,"",INDEX('Audit Report'!F$2:F$760,$H226)&amp;"")</f>
        <v/>
      </c>
      <c r="D226" t="str" cm="1">
        <f t="array" ref="D226">IF($H226=0,"",INDEX('Audit Report'!G$2:G$760,$H226)&amp;"")</f>
        <v/>
      </c>
      <c r="E226" t="str" cm="1">
        <f t="array" ref="E226">IF($H226=0,"",INDEX('Audit Report'!W$2:W$760,$H226))</f>
        <v/>
      </c>
      <c r="F226" t="str" cm="1">
        <f t="array" ref="F226">IF($H226=0,"",IF(LEFT(INDEX('Audit Report'!N$2:N$760,$H226),4)="Pass","Yes","No"))</f>
        <v/>
      </c>
      <c r="H226">
        <f>IF($A226="",0,IFERROR(MATCH($A226,'Audit Report'!$C$2:$C$760,0),0))</f>
        <v>0</v>
      </c>
    </row>
    <row r="227" spans="2:8">
      <c r="B227" t="str" cm="1">
        <f t="array" ref="B227">IF($H227=0,"",INDEX('Audit Report'!E$2:E$760,$H227))</f>
        <v/>
      </c>
      <c r="C227" t="str" cm="1">
        <f t="array" ref="C227">IF($H227=0,"",INDEX('Audit Report'!F$2:F$760,$H227)&amp;"")</f>
        <v/>
      </c>
      <c r="D227" t="str" cm="1">
        <f t="array" ref="D227">IF($H227=0,"",INDEX('Audit Report'!G$2:G$760,$H227)&amp;"")</f>
        <v/>
      </c>
      <c r="E227" t="str" cm="1">
        <f t="array" ref="E227">IF($H227=0,"",INDEX('Audit Report'!W$2:W$760,$H227))</f>
        <v/>
      </c>
      <c r="F227" t="str" cm="1">
        <f t="array" ref="F227">IF($H227=0,"",IF(LEFT(INDEX('Audit Report'!N$2:N$760,$H227),4)="Pass","Yes","No"))</f>
        <v/>
      </c>
      <c r="H227">
        <f>IF($A227="",0,IFERROR(MATCH($A227,'Audit Report'!$C$2:$C$760,0),0))</f>
        <v>0</v>
      </c>
    </row>
    <row r="228" spans="2:8">
      <c r="B228" t="str" cm="1">
        <f t="array" ref="B228">IF($H228=0,"",INDEX('Audit Report'!E$2:E$760,$H228))</f>
        <v/>
      </c>
      <c r="C228" t="str" cm="1">
        <f t="array" ref="C228">IF($H228=0,"",INDEX('Audit Report'!F$2:F$760,$H228)&amp;"")</f>
        <v/>
      </c>
      <c r="D228" t="str" cm="1">
        <f t="array" ref="D228">IF($H228=0,"",INDEX('Audit Report'!G$2:G$760,$H228)&amp;"")</f>
        <v/>
      </c>
      <c r="E228" t="str" cm="1">
        <f t="array" ref="E228">IF($H228=0,"",INDEX('Audit Report'!W$2:W$760,$H228))</f>
        <v/>
      </c>
      <c r="F228" t="str" cm="1">
        <f t="array" ref="F228">IF($H228=0,"",IF(LEFT(INDEX('Audit Report'!N$2:N$760,$H228),4)="Pass","Yes","No"))</f>
        <v/>
      </c>
      <c r="H228">
        <f>IF($A228="",0,IFERROR(MATCH($A228,'Audit Report'!$C$2:$C$760,0),0))</f>
        <v>0</v>
      </c>
    </row>
    <row r="229" spans="2:8">
      <c r="B229" t="str" cm="1">
        <f t="array" ref="B229">IF($H229=0,"",INDEX('Audit Report'!E$2:E$760,$H229))</f>
        <v/>
      </c>
      <c r="C229" t="str" cm="1">
        <f t="array" ref="C229">IF($H229=0,"",INDEX('Audit Report'!F$2:F$760,$H229)&amp;"")</f>
        <v/>
      </c>
      <c r="D229" t="str" cm="1">
        <f t="array" ref="D229">IF($H229=0,"",INDEX('Audit Report'!G$2:G$760,$H229)&amp;"")</f>
        <v/>
      </c>
      <c r="E229" t="str" cm="1">
        <f t="array" ref="E229">IF($H229=0,"",INDEX('Audit Report'!W$2:W$760,$H229))</f>
        <v/>
      </c>
      <c r="F229" t="str" cm="1">
        <f t="array" ref="F229">IF($H229=0,"",IF(LEFT(INDEX('Audit Report'!N$2:N$760,$H229),4)="Pass","Yes","No"))</f>
        <v/>
      </c>
      <c r="H229">
        <f>IF($A229="",0,IFERROR(MATCH($A229,'Audit Report'!$C$2:$C$760,0),0))</f>
        <v>0</v>
      </c>
    </row>
    <row r="230" spans="2:8">
      <c r="B230" t="str" cm="1">
        <f t="array" ref="B230">IF($H230=0,"",INDEX('Audit Report'!E$2:E$760,$H230))</f>
        <v/>
      </c>
      <c r="C230" t="str" cm="1">
        <f t="array" ref="C230">IF($H230=0,"",INDEX('Audit Report'!F$2:F$760,$H230)&amp;"")</f>
        <v/>
      </c>
      <c r="D230" t="str" cm="1">
        <f t="array" ref="D230">IF($H230=0,"",INDEX('Audit Report'!G$2:G$760,$H230)&amp;"")</f>
        <v/>
      </c>
      <c r="E230" t="str" cm="1">
        <f t="array" ref="E230">IF($H230=0,"",INDEX('Audit Report'!W$2:W$760,$H230))</f>
        <v/>
      </c>
      <c r="F230" t="str" cm="1">
        <f t="array" ref="F230">IF($H230=0,"",IF(LEFT(INDEX('Audit Report'!N$2:N$760,$H230),4)="Pass","Yes","No"))</f>
        <v/>
      </c>
      <c r="H230">
        <f>IF($A230="",0,IFERROR(MATCH($A230,'Audit Report'!$C$2:$C$760,0),0))</f>
        <v>0</v>
      </c>
    </row>
    <row r="231" spans="2:8">
      <c r="B231" t="str" cm="1">
        <f t="array" ref="B231">IF($H231=0,"",INDEX('Audit Report'!E$2:E$760,$H231))</f>
        <v/>
      </c>
      <c r="C231" t="str" cm="1">
        <f t="array" ref="C231">IF($H231=0,"",INDEX('Audit Report'!F$2:F$760,$H231)&amp;"")</f>
        <v/>
      </c>
      <c r="D231" t="str" cm="1">
        <f t="array" ref="D231">IF($H231=0,"",INDEX('Audit Report'!G$2:G$760,$H231)&amp;"")</f>
        <v/>
      </c>
      <c r="E231" t="str" cm="1">
        <f t="array" ref="E231">IF($H231=0,"",INDEX('Audit Report'!W$2:W$760,$H231))</f>
        <v/>
      </c>
      <c r="F231" t="str" cm="1">
        <f t="array" ref="F231">IF($H231=0,"",IF(LEFT(INDEX('Audit Report'!N$2:N$760,$H231),4)="Pass","Yes","No"))</f>
        <v/>
      </c>
      <c r="H231">
        <f>IF($A231="",0,IFERROR(MATCH($A231,'Audit Report'!$C$2:$C$760,0),0))</f>
        <v>0</v>
      </c>
    </row>
    <row r="232" spans="2:8">
      <c r="B232" t="str" cm="1">
        <f t="array" ref="B232">IF($H232=0,"",INDEX('Audit Report'!E$2:E$760,$H232))</f>
        <v/>
      </c>
      <c r="C232" t="str" cm="1">
        <f t="array" ref="C232">IF($H232=0,"",INDEX('Audit Report'!F$2:F$760,$H232)&amp;"")</f>
        <v/>
      </c>
      <c r="D232" t="str" cm="1">
        <f t="array" ref="D232">IF($H232=0,"",INDEX('Audit Report'!G$2:G$760,$H232)&amp;"")</f>
        <v/>
      </c>
      <c r="E232" t="str" cm="1">
        <f t="array" ref="E232">IF($H232=0,"",INDEX('Audit Report'!W$2:W$760,$H232))</f>
        <v/>
      </c>
      <c r="F232" t="str" cm="1">
        <f t="array" ref="F232">IF($H232=0,"",IF(LEFT(INDEX('Audit Report'!N$2:N$760,$H232),4)="Pass","Yes","No"))</f>
        <v/>
      </c>
      <c r="H232">
        <f>IF($A232="",0,IFERROR(MATCH($A232,'Audit Report'!$C$2:$C$760,0),0))</f>
        <v>0</v>
      </c>
    </row>
    <row r="233" spans="2:8">
      <c r="B233" t="str" cm="1">
        <f t="array" ref="B233">IF($H233=0,"",INDEX('Audit Report'!E$2:E$760,$H233))</f>
        <v/>
      </c>
      <c r="C233" t="str" cm="1">
        <f t="array" ref="C233">IF($H233=0,"",INDEX('Audit Report'!F$2:F$760,$H233)&amp;"")</f>
        <v/>
      </c>
      <c r="D233" t="str" cm="1">
        <f t="array" ref="D233">IF($H233=0,"",INDEX('Audit Report'!G$2:G$760,$H233)&amp;"")</f>
        <v/>
      </c>
      <c r="E233" t="str" cm="1">
        <f t="array" ref="E233">IF($H233=0,"",INDEX('Audit Report'!W$2:W$760,$H233))</f>
        <v/>
      </c>
      <c r="F233" t="str" cm="1">
        <f t="array" ref="F233">IF($H233=0,"",IF(LEFT(INDEX('Audit Report'!N$2:N$760,$H233),4)="Pass","Yes","No"))</f>
        <v/>
      </c>
      <c r="H233">
        <f>IF($A233="",0,IFERROR(MATCH($A233,'Audit Report'!$C$2:$C$760,0),0))</f>
        <v>0</v>
      </c>
    </row>
    <row r="234" spans="2:8">
      <c r="B234" t="str" cm="1">
        <f t="array" ref="B234">IF($H234=0,"",INDEX('Audit Report'!E$2:E$760,$H234))</f>
        <v/>
      </c>
      <c r="C234" t="str" cm="1">
        <f t="array" ref="C234">IF($H234=0,"",INDEX('Audit Report'!F$2:F$760,$H234)&amp;"")</f>
        <v/>
      </c>
      <c r="D234" t="str" cm="1">
        <f t="array" ref="D234">IF($H234=0,"",INDEX('Audit Report'!G$2:G$760,$H234)&amp;"")</f>
        <v/>
      </c>
      <c r="E234" t="str" cm="1">
        <f t="array" ref="E234">IF($H234=0,"",INDEX('Audit Report'!W$2:W$760,$H234))</f>
        <v/>
      </c>
      <c r="F234" t="str" cm="1">
        <f t="array" ref="F234">IF($H234=0,"",IF(LEFT(INDEX('Audit Report'!N$2:N$760,$H234),4)="Pass","Yes","No"))</f>
        <v/>
      </c>
      <c r="H234">
        <f>IF($A234="",0,IFERROR(MATCH($A234,'Audit Report'!$C$2:$C$760,0),0))</f>
        <v>0</v>
      </c>
    </row>
    <row r="235" spans="2:8">
      <c r="B235" t="str" cm="1">
        <f t="array" ref="B235">IF($H235=0,"",INDEX('Audit Report'!E$2:E$760,$H235))</f>
        <v/>
      </c>
      <c r="C235" t="str" cm="1">
        <f t="array" ref="C235">IF($H235=0,"",INDEX('Audit Report'!F$2:F$760,$H235)&amp;"")</f>
        <v/>
      </c>
      <c r="D235" t="str" cm="1">
        <f t="array" ref="D235">IF($H235=0,"",INDEX('Audit Report'!G$2:G$760,$H235)&amp;"")</f>
        <v/>
      </c>
      <c r="E235" t="str" cm="1">
        <f t="array" ref="E235">IF($H235=0,"",INDEX('Audit Report'!W$2:W$760,$H235))</f>
        <v/>
      </c>
      <c r="F235" t="str" cm="1">
        <f t="array" ref="F235">IF($H235=0,"",IF(LEFT(INDEX('Audit Report'!N$2:N$760,$H235),4)="Pass","Yes","No"))</f>
        <v/>
      </c>
      <c r="H235">
        <f>IF($A235="",0,IFERROR(MATCH($A235,'Audit Report'!$C$2:$C$760,0),0))</f>
        <v>0</v>
      </c>
    </row>
    <row r="236" spans="2:8">
      <c r="B236" t="str" cm="1">
        <f t="array" ref="B236">IF($H236=0,"",INDEX('Audit Report'!E$2:E$760,$H236))</f>
        <v/>
      </c>
      <c r="C236" t="str" cm="1">
        <f t="array" ref="C236">IF($H236=0,"",INDEX('Audit Report'!F$2:F$760,$H236)&amp;"")</f>
        <v/>
      </c>
      <c r="D236" t="str" cm="1">
        <f t="array" ref="D236">IF($H236=0,"",INDEX('Audit Report'!G$2:G$760,$H236)&amp;"")</f>
        <v/>
      </c>
      <c r="E236" t="str" cm="1">
        <f t="array" ref="E236">IF($H236=0,"",INDEX('Audit Report'!W$2:W$760,$H236))</f>
        <v/>
      </c>
      <c r="F236" t="str" cm="1">
        <f t="array" ref="F236">IF($H236=0,"",IF(LEFT(INDEX('Audit Report'!N$2:N$760,$H236),4)="Pass","Yes","No"))</f>
        <v/>
      </c>
      <c r="H236">
        <f>IF($A236="",0,IFERROR(MATCH($A236,'Audit Report'!$C$2:$C$760,0),0))</f>
        <v>0</v>
      </c>
    </row>
    <row r="237" spans="2:8">
      <c r="B237" t="str" cm="1">
        <f t="array" ref="B237">IF($H237=0,"",INDEX('Audit Report'!E$2:E$760,$H237))</f>
        <v/>
      </c>
      <c r="C237" t="str" cm="1">
        <f t="array" ref="C237">IF($H237=0,"",INDEX('Audit Report'!F$2:F$760,$H237)&amp;"")</f>
        <v/>
      </c>
      <c r="D237" t="str" cm="1">
        <f t="array" ref="D237">IF($H237=0,"",INDEX('Audit Report'!G$2:G$760,$H237)&amp;"")</f>
        <v/>
      </c>
      <c r="E237" t="str" cm="1">
        <f t="array" ref="E237">IF($H237=0,"",INDEX('Audit Report'!W$2:W$760,$H237))</f>
        <v/>
      </c>
      <c r="F237" t="str" cm="1">
        <f t="array" ref="F237">IF($H237=0,"",IF(LEFT(INDEX('Audit Report'!N$2:N$760,$H237),4)="Pass","Yes","No"))</f>
        <v/>
      </c>
      <c r="H237">
        <f>IF($A237="",0,IFERROR(MATCH($A237,'Audit Report'!$C$2:$C$760,0),0))</f>
        <v>0</v>
      </c>
    </row>
    <row r="238" spans="2:8">
      <c r="B238" t="str" cm="1">
        <f t="array" ref="B238">IF($H238=0,"",INDEX('Audit Report'!E$2:E$760,$H238))</f>
        <v/>
      </c>
      <c r="C238" t="str" cm="1">
        <f t="array" ref="C238">IF($H238=0,"",INDEX('Audit Report'!F$2:F$760,$H238)&amp;"")</f>
        <v/>
      </c>
      <c r="D238" t="str" cm="1">
        <f t="array" ref="D238">IF($H238=0,"",INDEX('Audit Report'!G$2:G$760,$H238)&amp;"")</f>
        <v/>
      </c>
      <c r="E238" t="str" cm="1">
        <f t="array" ref="E238">IF($H238=0,"",INDEX('Audit Report'!W$2:W$760,$H238))</f>
        <v/>
      </c>
      <c r="F238" t="str" cm="1">
        <f t="array" ref="F238">IF($H238=0,"",IF(LEFT(INDEX('Audit Report'!N$2:N$760,$H238),4)="Pass","Yes","No"))</f>
        <v/>
      </c>
      <c r="H238">
        <f>IF($A238="",0,IFERROR(MATCH($A238,'Audit Report'!$C$2:$C$760,0),0))</f>
        <v>0</v>
      </c>
    </row>
    <row r="239" spans="2:8">
      <c r="B239" t="str" cm="1">
        <f t="array" ref="B239">IF($H239=0,"",INDEX('Audit Report'!E$2:E$760,$H239))</f>
        <v/>
      </c>
      <c r="C239" t="str" cm="1">
        <f t="array" ref="C239">IF($H239=0,"",INDEX('Audit Report'!F$2:F$760,$H239)&amp;"")</f>
        <v/>
      </c>
      <c r="D239" t="str" cm="1">
        <f t="array" ref="D239">IF($H239=0,"",INDEX('Audit Report'!G$2:G$760,$H239)&amp;"")</f>
        <v/>
      </c>
      <c r="E239" t="str" cm="1">
        <f t="array" ref="E239">IF($H239=0,"",INDEX('Audit Report'!W$2:W$760,$H239))</f>
        <v/>
      </c>
      <c r="F239" t="str" cm="1">
        <f t="array" ref="F239">IF($H239=0,"",IF(LEFT(INDEX('Audit Report'!N$2:N$760,$H239),4)="Pass","Yes","No"))</f>
        <v/>
      </c>
      <c r="H239">
        <f>IF($A239="",0,IFERROR(MATCH($A239,'Audit Report'!$C$2:$C$760,0),0))</f>
        <v>0</v>
      </c>
    </row>
    <row r="240" spans="2:8">
      <c r="B240" t="str" cm="1">
        <f t="array" ref="B240">IF($H240=0,"",INDEX('Audit Report'!E$2:E$760,$H240))</f>
        <v/>
      </c>
      <c r="C240" t="str" cm="1">
        <f t="array" ref="C240">IF($H240=0,"",INDEX('Audit Report'!F$2:F$760,$H240)&amp;"")</f>
        <v/>
      </c>
      <c r="D240" t="str" cm="1">
        <f t="array" ref="D240">IF($H240=0,"",INDEX('Audit Report'!G$2:G$760,$H240)&amp;"")</f>
        <v/>
      </c>
      <c r="E240" t="str" cm="1">
        <f t="array" ref="E240">IF($H240=0,"",INDEX('Audit Report'!W$2:W$760,$H240))</f>
        <v/>
      </c>
      <c r="F240" t="str" cm="1">
        <f t="array" ref="F240">IF($H240=0,"",IF(LEFT(INDEX('Audit Report'!N$2:N$760,$H240),4)="Pass","Yes","No"))</f>
        <v/>
      </c>
      <c r="H240">
        <f>IF($A240="",0,IFERROR(MATCH($A240,'Audit Report'!$C$2:$C$760,0),0))</f>
        <v>0</v>
      </c>
    </row>
    <row r="241" spans="2:8">
      <c r="B241" t="str" cm="1">
        <f t="array" ref="B241">IF($H241=0,"",INDEX('Audit Report'!E$2:E$760,$H241))</f>
        <v/>
      </c>
      <c r="C241" t="str" cm="1">
        <f t="array" ref="C241">IF($H241=0,"",INDEX('Audit Report'!F$2:F$760,$H241)&amp;"")</f>
        <v/>
      </c>
      <c r="D241" t="str" cm="1">
        <f t="array" ref="D241">IF($H241=0,"",INDEX('Audit Report'!G$2:G$760,$H241)&amp;"")</f>
        <v/>
      </c>
      <c r="E241" t="str" cm="1">
        <f t="array" ref="E241">IF($H241=0,"",INDEX('Audit Report'!W$2:W$760,$H241))</f>
        <v/>
      </c>
      <c r="F241" t="str" cm="1">
        <f t="array" ref="F241">IF($H241=0,"",IF(LEFT(INDEX('Audit Report'!N$2:N$760,$H241),4)="Pass","Yes","No"))</f>
        <v/>
      </c>
      <c r="H241">
        <f>IF($A241="",0,IFERROR(MATCH($A241,'Audit Report'!$C$2:$C$760,0),0))</f>
        <v>0</v>
      </c>
    </row>
    <row r="242" spans="2:8">
      <c r="B242" t="str" cm="1">
        <f t="array" ref="B242">IF($H242=0,"",INDEX('Audit Report'!E$2:E$760,$H242))</f>
        <v/>
      </c>
      <c r="C242" t="str" cm="1">
        <f t="array" ref="C242">IF($H242=0,"",INDEX('Audit Report'!F$2:F$760,$H242)&amp;"")</f>
        <v/>
      </c>
      <c r="D242" t="str" cm="1">
        <f t="array" ref="D242">IF($H242=0,"",INDEX('Audit Report'!G$2:G$760,$H242)&amp;"")</f>
        <v/>
      </c>
      <c r="E242" t="str" cm="1">
        <f t="array" ref="E242">IF($H242=0,"",INDEX('Audit Report'!W$2:W$760,$H242))</f>
        <v/>
      </c>
      <c r="F242" t="str" cm="1">
        <f t="array" ref="F242">IF($H242=0,"",IF(LEFT(INDEX('Audit Report'!N$2:N$760,$H242),4)="Pass","Yes","No"))</f>
        <v/>
      </c>
      <c r="H242">
        <f>IF($A242="",0,IFERROR(MATCH($A242,'Audit Report'!$C$2:$C$760,0),0))</f>
        <v>0</v>
      </c>
    </row>
    <row r="243" spans="2:8">
      <c r="B243" t="str" cm="1">
        <f t="array" ref="B243">IF($H243=0,"",INDEX('Audit Report'!E$2:E$760,$H243))</f>
        <v/>
      </c>
      <c r="C243" t="str" cm="1">
        <f t="array" ref="C243">IF($H243=0,"",INDEX('Audit Report'!F$2:F$760,$H243)&amp;"")</f>
        <v/>
      </c>
      <c r="D243" t="str" cm="1">
        <f t="array" ref="D243">IF($H243=0,"",INDEX('Audit Report'!G$2:G$760,$H243)&amp;"")</f>
        <v/>
      </c>
      <c r="E243" t="str" cm="1">
        <f t="array" ref="E243">IF($H243=0,"",INDEX('Audit Report'!W$2:W$760,$H243))</f>
        <v/>
      </c>
      <c r="F243" t="str" cm="1">
        <f t="array" ref="F243">IF($H243=0,"",IF(LEFT(INDEX('Audit Report'!N$2:N$760,$H243),4)="Pass","Yes","No"))</f>
        <v/>
      </c>
      <c r="H243">
        <f>IF($A243="",0,IFERROR(MATCH($A243,'Audit Report'!$C$2:$C$760,0),0))</f>
        <v>0</v>
      </c>
    </row>
    <row r="244" spans="2:8">
      <c r="B244" t="str" cm="1">
        <f t="array" ref="B244">IF($H244=0,"",INDEX('Audit Report'!E$2:E$760,$H244))</f>
        <v/>
      </c>
      <c r="C244" t="str" cm="1">
        <f t="array" ref="C244">IF($H244=0,"",INDEX('Audit Report'!F$2:F$760,$H244)&amp;"")</f>
        <v/>
      </c>
      <c r="D244" t="str" cm="1">
        <f t="array" ref="D244">IF($H244=0,"",INDEX('Audit Report'!G$2:G$760,$H244)&amp;"")</f>
        <v/>
      </c>
      <c r="E244" t="str" cm="1">
        <f t="array" ref="E244">IF($H244=0,"",INDEX('Audit Report'!W$2:W$760,$H244))</f>
        <v/>
      </c>
      <c r="F244" t="str" cm="1">
        <f t="array" ref="F244">IF($H244=0,"",IF(LEFT(INDEX('Audit Report'!N$2:N$760,$H244),4)="Pass","Yes","No"))</f>
        <v/>
      </c>
      <c r="H244">
        <f>IF($A244="",0,IFERROR(MATCH($A244,'Audit Report'!$C$2:$C$760,0),0))</f>
        <v>0</v>
      </c>
    </row>
    <row r="245" spans="2:8">
      <c r="B245" t="str" cm="1">
        <f t="array" ref="B245">IF($H245=0,"",INDEX('Audit Report'!E$2:E$760,$H245))</f>
        <v/>
      </c>
      <c r="C245" t="str" cm="1">
        <f t="array" ref="C245">IF($H245=0,"",INDEX('Audit Report'!F$2:F$760,$H245)&amp;"")</f>
        <v/>
      </c>
      <c r="D245" t="str" cm="1">
        <f t="array" ref="D245">IF($H245=0,"",INDEX('Audit Report'!G$2:G$760,$H245)&amp;"")</f>
        <v/>
      </c>
      <c r="E245" t="str" cm="1">
        <f t="array" ref="E245">IF($H245=0,"",INDEX('Audit Report'!W$2:W$760,$H245))</f>
        <v/>
      </c>
      <c r="F245" t="str" cm="1">
        <f t="array" ref="F245">IF($H245=0,"",IF(LEFT(INDEX('Audit Report'!N$2:N$760,$H245),4)="Pass","Yes","No"))</f>
        <v/>
      </c>
      <c r="H245">
        <f>IF($A245="",0,IFERROR(MATCH($A245,'Audit Report'!$C$2:$C$760,0),0))</f>
        <v>0</v>
      </c>
    </row>
    <row r="246" spans="2:8">
      <c r="B246" t="str" cm="1">
        <f t="array" ref="B246">IF($H246=0,"",INDEX('Audit Report'!E$2:E$760,$H246))</f>
        <v/>
      </c>
      <c r="C246" t="str" cm="1">
        <f t="array" ref="C246">IF($H246=0,"",INDEX('Audit Report'!F$2:F$760,$H246)&amp;"")</f>
        <v/>
      </c>
      <c r="D246" t="str" cm="1">
        <f t="array" ref="D246">IF($H246=0,"",INDEX('Audit Report'!G$2:G$760,$H246)&amp;"")</f>
        <v/>
      </c>
      <c r="E246" t="str" cm="1">
        <f t="array" ref="E246">IF($H246=0,"",INDEX('Audit Report'!W$2:W$760,$H246))</f>
        <v/>
      </c>
      <c r="F246" t="str" cm="1">
        <f t="array" ref="F246">IF($H246=0,"",IF(LEFT(INDEX('Audit Report'!N$2:N$760,$H246),4)="Pass","Yes","No"))</f>
        <v/>
      </c>
      <c r="H246">
        <f>IF($A246="",0,IFERROR(MATCH($A246,'Audit Report'!$C$2:$C$760,0),0))</f>
        <v>0</v>
      </c>
    </row>
    <row r="247" spans="2:8">
      <c r="B247" t="str" cm="1">
        <f t="array" ref="B247">IF($H247=0,"",INDEX('Audit Report'!E$2:E$760,$H247))</f>
        <v/>
      </c>
      <c r="C247" t="str" cm="1">
        <f t="array" ref="C247">IF($H247=0,"",INDEX('Audit Report'!F$2:F$760,$H247)&amp;"")</f>
        <v/>
      </c>
      <c r="D247" t="str" cm="1">
        <f t="array" ref="D247">IF($H247=0,"",INDEX('Audit Report'!G$2:G$760,$H247)&amp;"")</f>
        <v/>
      </c>
      <c r="E247" t="str" cm="1">
        <f t="array" ref="E247">IF($H247=0,"",INDEX('Audit Report'!W$2:W$760,$H247))</f>
        <v/>
      </c>
      <c r="F247" t="str" cm="1">
        <f t="array" ref="F247">IF($H247=0,"",IF(LEFT(INDEX('Audit Report'!N$2:N$760,$H247),4)="Pass","Yes","No"))</f>
        <v/>
      </c>
      <c r="H247">
        <f>IF($A247="",0,IFERROR(MATCH($A247,'Audit Report'!$C$2:$C$760,0),0))</f>
        <v>0</v>
      </c>
    </row>
    <row r="248" spans="2:8">
      <c r="B248" t="str" cm="1">
        <f t="array" ref="B248">IF($H248=0,"",INDEX('Audit Report'!E$2:E$760,$H248))</f>
        <v/>
      </c>
      <c r="C248" t="str" cm="1">
        <f t="array" ref="C248">IF($H248=0,"",INDEX('Audit Report'!F$2:F$760,$H248)&amp;"")</f>
        <v/>
      </c>
      <c r="D248" t="str" cm="1">
        <f t="array" ref="D248">IF($H248=0,"",INDEX('Audit Report'!G$2:G$760,$H248)&amp;"")</f>
        <v/>
      </c>
      <c r="E248" t="str" cm="1">
        <f t="array" ref="E248">IF($H248=0,"",INDEX('Audit Report'!W$2:W$760,$H248))</f>
        <v/>
      </c>
      <c r="F248" t="str" cm="1">
        <f t="array" ref="F248">IF($H248=0,"",IF(LEFT(INDEX('Audit Report'!N$2:N$760,$H248),4)="Pass","Yes","No"))</f>
        <v/>
      </c>
      <c r="H248">
        <f>IF($A248="",0,IFERROR(MATCH($A248,'Audit Report'!$C$2:$C$760,0),0))</f>
        <v>0</v>
      </c>
    </row>
    <row r="249" spans="2:8">
      <c r="B249" t="str" cm="1">
        <f t="array" ref="B249">IF($H249=0,"",INDEX('Audit Report'!E$2:E$760,$H249))</f>
        <v/>
      </c>
      <c r="C249" t="str" cm="1">
        <f t="array" ref="C249">IF($H249=0,"",INDEX('Audit Report'!F$2:F$760,$H249)&amp;"")</f>
        <v/>
      </c>
      <c r="D249" t="str" cm="1">
        <f t="array" ref="D249">IF($H249=0,"",INDEX('Audit Report'!G$2:G$760,$H249)&amp;"")</f>
        <v/>
      </c>
      <c r="E249" t="str" cm="1">
        <f t="array" ref="E249">IF($H249=0,"",INDEX('Audit Report'!W$2:W$760,$H249))</f>
        <v/>
      </c>
      <c r="F249" t="str" cm="1">
        <f t="array" ref="F249">IF($H249=0,"",IF(LEFT(INDEX('Audit Report'!N$2:N$760,$H249),4)="Pass","Yes","No"))</f>
        <v/>
      </c>
      <c r="H249">
        <f>IF($A249="",0,IFERROR(MATCH($A249,'Audit Report'!$C$2:$C$760,0),0))</f>
        <v>0</v>
      </c>
    </row>
    <row r="250" spans="2:8">
      <c r="B250" t="str" cm="1">
        <f t="array" ref="B250">IF($H250=0,"",INDEX('Audit Report'!E$2:E$760,$H250))</f>
        <v/>
      </c>
      <c r="C250" t="str" cm="1">
        <f t="array" ref="C250">IF($H250=0,"",INDEX('Audit Report'!F$2:F$760,$H250)&amp;"")</f>
        <v/>
      </c>
      <c r="D250" t="str" cm="1">
        <f t="array" ref="D250">IF($H250=0,"",INDEX('Audit Report'!G$2:G$760,$H250)&amp;"")</f>
        <v/>
      </c>
      <c r="E250" t="str" cm="1">
        <f t="array" ref="E250">IF($H250=0,"",INDEX('Audit Report'!W$2:W$760,$H250))</f>
        <v/>
      </c>
      <c r="F250" t="str" cm="1">
        <f t="array" ref="F250">IF($H250=0,"",IF(LEFT(INDEX('Audit Report'!N$2:N$760,$H250),4)="Pass","Yes","No"))</f>
        <v/>
      </c>
      <c r="H250">
        <f>IF($A250="",0,IFERROR(MATCH($A250,'Audit Report'!$C$2:$C$760,0),0))</f>
        <v>0</v>
      </c>
    </row>
    <row r="251" spans="2:8">
      <c r="B251" t="str" cm="1">
        <f t="array" ref="B251">IF($H251=0,"",INDEX('Audit Report'!E$2:E$760,$H251))</f>
        <v/>
      </c>
      <c r="C251" t="str" cm="1">
        <f t="array" ref="C251">IF($H251=0,"",INDEX('Audit Report'!F$2:F$760,$H251)&amp;"")</f>
        <v/>
      </c>
      <c r="D251" t="str" cm="1">
        <f t="array" ref="D251">IF($H251=0,"",INDEX('Audit Report'!G$2:G$760,$H251)&amp;"")</f>
        <v/>
      </c>
      <c r="E251" t="str" cm="1">
        <f t="array" ref="E251">IF($H251=0,"",INDEX('Audit Report'!W$2:W$760,$H251))</f>
        <v/>
      </c>
      <c r="F251" t="str" cm="1">
        <f t="array" ref="F251">IF($H251=0,"",IF(LEFT(INDEX('Audit Report'!N$2:N$760,$H251),4)="Pass","Yes","No"))</f>
        <v/>
      </c>
      <c r="H251">
        <f>IF($A251="",0,IFERROR(MATCH($A251,'Audit Report'!$C$2:$C$760,0),0))</f>
        <v>0</v>
      </c>
    </row>
    <row r="252" spans="2:8">
      <c r="B252" t="str" cm="1">
        <f t="array" ref="B252">IF($H252=0,"",INDEX('Audit Report'!E$2:E$760,$H252))</f>
        <v/>
      </c>
      <c r="C252" t="str" cm="1">
        <f t="array" ref="C252">IF($H252=0,"",INDEX('Audit Report'!F$2:F$760,$H252)&amp;"")</f>
        <v/>
      </c>
      <c r="D252" t="str" cm="1">
        <f t="array" ref="D252">IF($H252=0,"",INDEX('Audit Report'!G$2:G$760,$H252)&amp;"")</f>
        <v/>
      </c>
      <c r="E252" t="str" cm="1">
        <f t="array" ref="E252">IF($H252=0,"",INDEX('Audit Report'!W$2:W$760,$H252))</f>
        <v/>
      </c>
      <c r="F252" t="str" cm="1">
        <f t="array" ref="F252">IF($H252=0,"",IF(LEFT(INDEX('Audit Report'!N$2:N$760,$H252),4)="Pass","Yes","No"))</f>
        <v/>
      </c>
      <c r="H252">
        <f>IF($A252="",0,IFERROR(MATCH($A252,'Audit Report'!$C$2:$C$760,0),0))</f>
        <v>0</v>
      </c>
    </row>
    <row r="253" spans="2:8">
      <c r="B253" t="str" cm="1">
        <f t="array" ref="B253">IF($H253=0,"",INDEX('Audit Report'!E$2:E$760,$H253))</f>
        <v/>
      </c>
      <c r="C253" t="str" cm="1">
        <f t="array" ref="C253">IF($H253=0,"",INDEX('Audit Report'!F$2:F$760,$H253)&amp;"")</f>
        <v/>
      </c>
      <c r="D253" t="str" cm="1">
        <f t="array" ref="D253">IF($H253=0,"",INDEX('Audit Report'!G$2:G$760,$H253)&amp;"")</f>
        <v/>
      </c>
      <c r="E253" t="str" cm="1">
        <f t="array" ref="E253">IF($H253=0,"",INDEX('Audit Report'!W$2:W$760,$H253))</f>
        <v/>
      </c>
      <c r="F253" t="str" cm="1">
        <f t="array" ref="F253">IF($H253=0,"",IF(LEFT(INDEX('Audit Report'!N$2:N$760,$H253),4)="Pass","Yes","No"))</f>
        <v/>
      </c>
      <c r="H253">
        <f>IF($A253="",0,IFERROR(MATCH($A253,'Audit Report'!$C$2:$C$760,0),0))</f>
        <v>0</v>
      </c>
    </row>
    <row r="254" spans="2:8">
      <c r="B254" t="str" cm="1">
        <f t="array" ref="B254">IF($H254=0,"",INDEX('Audit Report'!E$2:E$760,$H254))</f>
        <v/>
      </c>
      <c r="C254" t="str" cm="1">
        <f t="array" ref="C254">IF($H254=0,"",INDEX('Audit Report'!F$2:F$760,$H254)&amp;"")</f>
        <v/>
      </c>
      <c r="D254" t="str" cm="1">
        <f t="array" ref="D254">IF($H254=0,"",INDEX('Audit Report'!G$2:G$760,$H254)&amp;"")</f>
        <v/>
      </c>
      <c r="E254" t="str" cm="1">
        <f t="array" ref="E254">IF($H254=0,"",INDEX('Audit Report'!W$2:W$760,$H254))</f>
        <v/>
      </c>
      <c r="F254" t="str" cm="1">
        <f t="array" ref="F254">IF($H254=0,"",IF(LEFT(INDEX('Audit Report'!N$2:N$760,$H254),4)="Pass","Yes","No"))</f>
        <v/>
      </c>
      <c r="H254">
        <f>IF($A254="",0,IFERROR(MATCH($A254,'Audit Report'!$C$2:$C$760,0),0))</f>
        <v>0</v>
      </c>
    </row>
    <row r="255" spans="2:8">
      <c r="B255" t="str" cm="1">
        <f t="array" ref="B255">IF($H255=0,"",INDEX('Audit Report'!E$2:E$760,$H255))</f>
        <v/>
      </c>
      <c r="C255" t="str" cm="1">
        <f t="array" ref="C255">IF($H255=0,"",INDEX('Audit Report'!F$2:F$760,$H255)&amp;"")</f>
        <v/>
      </c>
      <c r="D255" t="str" cm="1">
        <f t="array" ref="D255">IF($H255=0,"",INDEX('Audit Report'!G$2:G$760,$H255)&amp;"")</f>
        <v/>
      </c>
      <c r="E255" t="str" cm="1">
        <f t="array" ref="E255">IF($H255=0,"",INDEX('Audit Report'!W$2:W$760,$H255))</f>
        <v/>
      </c>
      <c r="F255" t="str" cm="1">
        <f t="array" ref="F255">IF($H255=0,"",IF(LEFT(INDEX('Audit Report'!N$2:N$760,$H255),4)="Pass","Yes","No"))</f>
        <v/>
      </c>
      <c r="H255">
        <f>IF($A255="",0,IFERROR(MATCH($A255,'Audit Report'!$C$2:$C$760,0),0))</f>
        <v>0</v>
      </c>
    </row>
    <row r="256" spans="2:8">
      <c r="B256" t="str" cm="1">
        <f t="array" ref="B256">IF($H256=0,"",INDEX('Audit Report'!E$2:E$760,$H256))</f>
        <v/>
      </c>
      <c r="C256" t="str" cm="1">
        <f t="array" ref="C256">IF($H256=0,"",INDEX('Audit Report'!F$2:F$760,$H256)&amp;"")</f>
        <v/>
      </c>
      <c r="D256" t="str" cm="1">
        <f t="array" ref="D256">IF($H256=0,"",INDEX('Audit Report'!G$2:G$760,$H256)&amp;"")</f>
        <v/>
      </c>
      <c r="E256" t="str" cm="1">
        <f t="array" ref="E256">IF($H256=0,"",INDEX('Audit Report'!W$2:W$760,$H256))</f>
        <v/>
      </c>
      <c r="F256" t="str" cm="1">
        <f t="array" ref="F256">IF($H256=0,"",IF(LEFT(INDEX('Audit Report'!N$2:N$760,$H256),4)="Pass","Yes","No"))</f>
        <v/>
      </c>
      <c r="H256">
        <f>IF($A256="",0,IFERROR(MATCH($A256,'Audit Report'!$C$2:$C$760,0),0))</f>
        <v>0</v>
      </c>
    </row>
    <row r="257" spans="2:8">
      <c r="B257" t="str" cm="1">
        <f t="array" ref="B257">IF($H257=0,"",INDEX('Audit Report'!E$2:E$760,$H257))</f>
        <v/>
      </c>
      <c r="C257" t="str" cm="1">
        <f t="array" ref="C257">IF($H257=0,"",INDEX('Audit Report'!F$2:F$760,$H257)&amp;"")</f>
        <v/>
      </c>
      <c r="D257" t="str" cm="1">
        <f t="array" ref="D257">IF($H257=0,"",INDEX('Audit Report'!G$2:G$760,$H257)&amp;"")</f>
        <v/>
      </c>
      <c r="E257" t="str" cm="1">
        <f t="array" ref="E257">IF($H257=0,"",INDEX('Audit Report'!W$2:W$760,$H257))</f>
        <v/>
      </c>
      <c r="F257" t="str" cm="1">
        <f t="array" ref="F257">IF($H257=0,"",IF(LEFT(INDEX('Audit Report'!N$2:N$760,$H257),4)="Pass","Yes","No"))</f>
        <v/>
      </c>
      <c r="H257">
        <f>IF($A257="",0,IFERROR(MATCH($A257,'Audit Report'!$C$2:$C$760,0),0))</f>
        <v>0</v>
      </c>
    </row>
    <row r="258" spans="2:8">
      <c r="B258" t="str" cm="1">
        <f t="array" ref="B258">IF($H258=0,"",INDEX('Audit Report'!E$2:E$760,$H258))</f>
        <v/>
      </c>
      <c r="C258" t="str" cm="1">
        <f t="array" ref="C258">IF($H258=0,"",INDEX('Audit Report'!F$2:F$760,$H258)&amp;"")</f>
        <v/>
      </c>
      <c r="D258" t="str" cm="1">
        <f t="array" ref="D258">IF($H258=0,"",INDEX('Audit Report'!G$2:G$760,$H258)&amp;"")</f>
        <v/>
      </c>
      <c r="E258" t="str" cm="1">
        <f t="array" ref="E258">IF($H258=0,"",INDEX('Audit Report'!W$2:W$760,$H258))</f>
        <v/>
      </c>
      <c r="F258" t="str" cm="1">
        <f t="array" ref="F258">IF($H258=0,"",IF(LEFT(INDEX('Audit Report'!N$2:N$760,$H258),4)="Pass","Yes","No"))</f>
        <v/>
      </c>
      <c r="H258">
        <f>IF($A258="",0,IFERROR(MATCH($A258,'Audit Report'!$C$2:$C$760,0),0))</f>
        <v>0</v>
      </c>
    </row>
    <row r="259" spans="2:8">
      <c r="B259" t="str" cm="1">
        <f t="array" ref="B259">IF($H259=0,"",INDEX('Audit Report'!E$2:E$760,$H259))</f>
        <v/>
      </c>
      <c r="C259" t="str" cm="1">
        <f t="array" ref="C259">IF($H259=0,"",INDEX('Audit Report'!F$2:F$760,$H259)&amp;"")</f>
        <v/>
      </c>
      <c r="D259" t="str" cm="1">
        <f t="array" ref="D259">IF($H259=0,"",INDEX('Audit Report'!G$2:G$760,$H259)&amp;"")</f>
        <v/>
      </c>
      <c r="E259" t="str" cm="1">
        <f t="array" ref="E259">IF($H259=0,"",INDEX('Audit Report'!W$2:W$760,$H259))</f>
        <v/>
      </c>
      <c r="F259" t="str" cm="1">
        <f t="array" ref="F259">IF($H259=0,"",IF(LEFT(INDEX('Audit Report'!N$2:N$760,$H259),4)="Pass","Yes","No"))</f>
        <v/>
      </c>
      <c r="H259">
        <f>IF($A259="",0,IFERROR(MATCH($A259,'Audit Report'!$C$2:$C$760,0),0))</f>
        <v>0</v>
      </c>
    </row>
    <row r="260" spans="2:8">
      <c r="B260" t="str" cm="1">
        <f t="array" ref="B260">IF($H260=0,"",INDEX('Audit Report'!E$2:E$760,$H260))</f>
        <v/>
      </c>
      <c r="C260" t="str" cm="1">
        <f t="array" ref="C260">IF($H260=0,"",INDEX('Audit Report'!F$2:F$760,$H260)&amp;"")</f>
        <v/>
      </c>
      <c r="D260" t="str" cm="1">
        <f t="array" ref="D260">IF($H260=0,"",INDEX('Audit Report'!G$2:G$760,$H260)&amp;"")</f>
        <v/>
      </c>
      <c r="E260" t="str" cm="1">
        <f t="array" ref="E260">IF($H260=0,"",INDEX('Audit Report'!W$2:W$760,$H260))</f>
        <v/>
      </c>
      <c r="F260" t="str" cm="1">
        <f t="array" ref="F260">IF($H260=0,"",IF(LEFT(INDEX('Audit Report'!N$2:N$760,$H260),4)="Pass","Yes","No"))</f>
        <v/>
      </c>
      <c r="H260">
        <f>IF($A260="",0,IFERROR(MATCH($A260,'Audit Report'!$C$2:$C$760,0),0))</f>
        <v>0</v>
      </c>
    </row>
    <row r="261" spans="2:8">
      <c r="B261" t="str" cm="1">
        <f t="array" ref="B261">IF($H261=0,"",INDEX('Audit Report'!E$2:E$760,$H261))</f>
        <v/>
      </c>
      <c r="C261" t="str" cm="1">
        <f t="array" ref="C261">IF($H261=0,"",INDEX('Audit Report'!F$2:F$760,$H261)&amp;"")</f>
        <v/>
      </c>
      <c r="D261" t="str" cm="1">
        <f t="array" ref="D261">IF($H261=0,"",INDEX('Audit Report'!G$2:G$760,$H261)&amp;"")</f>
        <v/>
      </c>
      <c r="E261" t="str" cm="1">
        <f t="array" ref="E261">IF($H261=0,"",INDEX('Audit Report'!W$2:W$760,$H261))</f>
        <v/>
      </c>
      <c r="F261" t="str" cm="1">
        <f t="array" ref="F261">IF($H261=0,"",IF(LEFT(INDEX('Audit Report'!N$2:N$760,$H261),4)="Pass","Yes","No"))</f>
        <v/>
      </c>
      <c r="H261">
        <f>IF($A261="",0,IFERROR(MATCH($A261,'Audit Report'!$C$2:$C$760,0),0))</f>
        <v>0</v>
      </c>
    </row>
    <row r="262" spans="2:8">
      <c r="B262" t="str" cm="1">
        <f t="array" ref="B262">IF($H262=0,"",INDEX('Audit Report'!E$2:E$760,$H262))</f>
        <v/>
      </c>
      <c r="C262" t="str" cm="1">
        <f t="array" ref="C262">IF($H262=0,"",INDEX('Audit Report'!F$2:F$760,$H262)&amp;"")</f>
        <v/>
      </c>
      <c r="D262" t="str" cm="1">
        <f t="array" ref="D262">IF($H262=0,"",INDEX('Audit Report'!G$2:G$760,$H262)&amp;"")</f>
        <v/>
      </c>
      <c r="E262" t="str" cm="1">
        <f t="array" ref="E262">IF($H262=0,"",INDEX('Audit Report'!W$2:W$760,$H262))</f>
        <v/>
      </c>
      <c r="F262" t="str" cm="1">
        <f t="array" ref="F262">IF($H262=0,"",IF(LEFT(INDEX('Audit Report'!N$2:N$760,$H262),4)="Pass","Yes","No"))</f>
        <v/>
      </c>
      <c r="H262">
        <f>IF($A262="",0,IFERROR(MATCH($A262,'Audit Report'!$C$2:$C$760,0),0))</f>
        <v>0</v>
      </c>
    </row>
    <row r="263" spans="2:8">
      <c r="B263" t="str" cm="1">
        <f t="array" ref="B263">IF($H263=0,"",INDEX('Audit Report'!E$2:E$760,$H263))</f>
        <v/>
      </c>
      <c r="C263" t="str" cm="1">
        <f t="array" ref="C263">IF($H263=0,"",INDEX('Audit Report'!F$2:F$760,$H263)&amp;"")</f>
        <v/>
      </c>
      <c r="D263" t="str" cm="1">
        <f t="array" ref="D263">IF($H263=0,"",INDEX('Audit Report'!G$2:G$760,$H263)&amp;"")</f>
        <v/>
      </c>
      <c r="E263" t="str" cm="1">
        <f t="array" ref="E263">IF($H263=0,"",INDEX('Audit Report'!W$2:W$760,$H263))</f>
        <v/>
      </c>
      <c r="F263" t="str" cm="1">
        <f t="array" ref="F263">IF($H263=0,"",IF(LEFT(INDEX('Audit Report'!N$2:N$760,$H263),4)="Pass","Yes","No"))</f>
        <v/>
      </c>
      <c r="H263">
        <f>IF($A263="",0,IFERROR(MATCH($A263,'Audit Report'!$C$2:$C$760,0),0))</f>
        <v>0</v>
      </c>
    </row>
    <row r="264" spans="2:8">
      <c r="B264" t="str" cm="1">
        <f t="array" ref="B264">IF($H264=0,"",INDEX('Audit Report'!E$2:E$760,$H264))</f>
        <v/>
      </c>
      <c r="C264" t="str" cm="1">
        <f t="array" ref="C264">IF($H264=0,"",INDEX('Audit Report'!F$2:F$760,$H264)&amp;"")</f>
        <v/>
      </c>
      <c r="D264" t="str" cm="1">
        <f t="array" ref="D264">IF($H264=0,"",INDEX('Audit Report'!G$2:G$760,$H264)&amp;"")</f>
        <v/>
      </c>
      <c r="E264" t="str" cm="1">
        <f t="array" ref="E264">IF($H264=0,"",INDEX('Audit Report'!W$2:W$760,$H264))</f>
        <v/>
      </c>
      <c r="F264" t="str" cm="1">
        <f t="array" ref="F264">IF($H264=0,"",IF(LEFT(INDEX('Audit Report'!N$2:N$760,$H264),4)="Pass","Yes","No"))</f>
        <v/>
      </c>
      <c r="H264">
        <f>IF($A264="",0,IFERROR(MATCH($A264,'Audit Report'!$C$2:$C$760,0),0))</f>
        <v>0</v>
      </c>
    </row>
    <row r="265" spans="2:8">
      <c r="B265" t="str" cm="1">
        <f t="array" ref="B265">IF($H265=0,"",INDEX('Audit Report'!E$2:E$760,$H265))</f>
        <v/>
      </c>
      <c r="C265" t="str" cm="1">
        <f t="array" ref="C265">IF($H265=0,"",INDEX('Audit Report'!F$2:F$760,$H265)&amp;"")</f>
        <v/>
      </c>
      <c r="D265" t="str" cm="1">
        <f t="array" ref="D265">IF($H265=0,"",INDEX('Audit Report'!G$2:G$760,$H265)&amp;"")</f>
        <v/>
      </c>
      <c r="E265" t="str" cm="1">
        <f t="array" ref="E265">IF($H265=0,"",INDEX('Audit Report'!W$2:W$760,$H265))</f>
        <v/>
      </c>
      <c r="F265" t="str" cm="1">
        <f t="array" ref="F265">IF($H265=0,"",IF(LEFT(INDEX('Audit Report'!N$2:N$760,$H265),4)="Pass","Yes","No"))</f>
        <v/>
      </c>
      <c r="H265">
        <f>IF($A265="",0,IFERROR(MATCH($A265,'Audit Report'!$C$2:$C$760,0),0))</f>
        <v>0</v>
      </c>
    </row>
    <row r="266" spans="2:8">
      <c r="B266" t="str" cm="1">
        <f t="array" ref="B266">IF($H266=0,"",INDEX('Audit Report'!E$2:E$760,$H266))</f>
        <v/>
      </c>
      <c r="C266" t="str" cm="1">
        <f t="array" ref="C266">IF($H266=0,"",INDEX('Audit Report'!F$2:F$760,$H266)&amp;"")</f>
        <v/>
      </c>
      <c r="D266" t="str" cm="1">
        <f t="array" ref="D266">IF($H266=0,"",INDEX('Audit Report'!G$2:G$760,$H266)&amp;"")</f>
        <v/>
      </c>
      <c r="E266" t="str" cm="1">
        <f t="array" ref="E266">IF($H266=0,"",INDEX('Audit Report'!W$2:W$760,$H266))</f>
        <v/>
      </c>
      <c r="F266" t="str" cm="1">
        <f t="array" ref="F266">IF($H266=0,"",IF(LEFT(INDEX('Audit Report'!N$2:N$760,$H266),4)="Pass","Yes","No"))</f>
        <v/>
      </c>
      <c r="H266">
        <f>IF($A266="",0,IFERROR(MATCH($A266,'Audit Report'!$C$2:$C$760,0),0))</f>
        <v>0</v>
      </c>
    </row>
    <row r="267" spans="2:8">
      <c r="B267" t="str" cm="1">
        <f t="array" ref="B267">IF($H267=0,"",INDEX('Audit Report'!E$2:E$760,$H267))</f>
        <v/>
      </c>
      <c r="C267" t="str" cm="1">
        <f t="array" ref="C267">IF($H267=0,"",INDEX('Audit Report'!F$2:F$760,$H267)&amp;"")</f>
        <v/>
      </c>
      <c r="D267" t="str" cm="1">
        <f t="array" ref="D267">IF($H267=0,"",INDEX('Audit Report'!G$2:G$760,$H267)&amp;"")</f>
        <v/>
      </c>
      <c r="E267" t="str" cm="1">
        <f t="array" ref="E267">IF($H267=0,"",INDEX('Audit Report'!W$2:W$760,$H267))</f>
        <v/>
      </c>
      <c r="F267" t="str" cm="1">
        <f t="array" ref="F267">IF($H267=0,"",IF(LEFT(INDEX('Audit Report'!N$2:N$760,$H267),4)="Pass","Yes","No"))</f>
        <v/>
      </c>
      <c r="H267">
        <f>IF($A267="",0,IFERROR(MATCH($A267,'Audit Report'!$C$2:$C$760,0),0))</f>
        <v>0</v>
      </c>
    </row>
    <row r="268" spans="2:8">
      <c r="B268" t="str" cm="1">
        <f t="array" ref="B268">IF($H268=0,"",INDEX('Audit Report'!E$2:E$760,$H268))</f>
        <v/>
      </c>
      <c r="C268" t="str" cm="1">
        <f t="array" ref="C268">IF($H268=0,"",INDEX('Audit Report'!F$2:F$760,$H268)&amp;"")</f>
        <v/>
      </c>
      <c r="D268" t="str" cm="1">
        <f t="array" ref="D268">IF($H268=0,"",INDEX('Audit Report'!G$2:G$760,$H268)&amp;"")</f>
        <v/>
      </c>
      <c r="E268" t="str" cm="1">
        <f t="array" ref="E268">IF($H268=0,"",INDEX('Audit Report'!W$2:W$760,$H268))</f>
        <v/>
      </c>
      <c r="F268" t="str" cm="1">
        <f t="array" ref="F268">IF($H268=0,"",IF(LEFT(INDEX('Audit Report'!N$2:N$760,$H268),4)="Pass","Yes","No"))</f>
        <v/>
      </c>
      <c r="H268">
        <f>IF($A268="",0,IFERROR(MATCH($A268,'Audit Report'!$C$2:$C$760,0),0))</f>
        <v>0</v>
      </c>
    </row>
    <row r="269" spans="2:8">
      <c r="B269" t="str" cm="1">
        <f t="array" ref="B269">IF($H269=0,"",INDEX('Audit Report'!E$2:E$760,$H269))</f>
        <v/>
      </c>
      <c r="C269" t="str" cm="1">
        <f t="array" ref="C269">IF($H269=0,"",INDEX('Audit Report'!F$2:F$760,$H269)&amp;"")</f>
        <v/>
      </c>
      <c r="D269" t="str" cm="1">
        <f t="array" ref="D269">IF($H269=0,"",INDEX('Audit Report'!G$2:G$760,$H269)&amp;"")</f>
        <v/>
      </c>
      <c r="E269" t="str" cm="1">
        <f t="array" ref="E269">IF($H269=0,"",INDEX('Audit Report'!W$2:W$760,$H269))</f>
        <v/>
      </c>
      <c r="F269" t="str" cm="1">
        <f t="array" ref="F269">IF($H269=0,"",IF(LEFT(INDEX('Audit Report'!N$2:N$760,$H269),4)="Pass","Yes","No"))</f>
        <v/>
      </c>
      <c r="H269">
        <f>IF($A269="",0,IFERROR(MATCH($A269,'Audit Report'!$C$2:$C$760,0),0))</f>
        <v>0</v>
      </c>
    </row>
    <row r="270" spans="2:8">
      <c r="B270" t="str" cm="1">
        <f t="array" ref="B270">IF($H270=0,"",INDEX('Audit Report'!E$2:E$760,$H270))</f>
        <v/>
      </c>
      <c r="C270" t="str" cm="1">
        <f t="array" ref="C270">IF($H270=0,"",INDEX('Audit Report'!F$2:F$760,$H270)&amp;"")</f>
        <v/>
      </c>
      <c r="D270" t="str" cm="1">
        <f t="array" ref="D270">IF($H270=0,"",INDEX('Audit Report'!G$2:G$760,$H270)&amp;"")</f>
        <v/>
      </c>
      <c r="E270" t="str" cm="1">
        <f t="array" ref="E270">IF($H270=0,"",INDEX('Audit Report'!W$2:W$760,$H270))</f>
        <v/>
      </c>
      <c r="F270" t="str" cm="1">
        <f t="array" ref="F270">IF($H270=0,"",IF(LEFT(INDEX('Audit Report'!N$2:N$760,$H270),4)="Pass","Yes","No"))</f>
        <v/>
      </c>
      <c r="H270">
        <f>IF($A270="",0,IFERROR(MATCH($A270,'Audit Report'!$C$2:$C$760,0),0))</f>
        <v>0</v>
      </c>
    </row>
    <row r="271" spans="2:8">
      <c r="B271" t="str" cm="1">
        <f t="array" ref="B271">IF($H271=0,"",INDEX('Audit Report'!E$2:E$760,$H271))</f>
        <v/>
      </c>
      <c r="C271" t="str" cm="1">
        <f t="array" ref="C271">IF($H271=0,"",INDEX('Audit Report'!F$2:F$760,$H271)&amp;"")</f>
        <v/>
      </c>
      <c r="D271" t="str" cm="1">
        <f t="array" ref="D271">IF($H271=0,"",INDEX('Audit Report'!G$2:G$760,$H271)&amp;"")</f>
        <v/>
      </c>
      <c r="E271" t="str" cm="1">
        <f t="array" ref="E271">IF($H271=0,"",INDEX('Audit Report'!W$2:W$760,$H271))</f>
        <v/>
      </c>
      <c r="F271" t="str" cm="1">
        <f t="array" ref="F271">IF($H271=0,"",IF(LEFT(INDEX('Audit Report'!N$2:N$760,$H271),4)="Pass","Yes","No"))</f>
        <v/>
      </c>
      <c r="H271">
        <f>IF($A271="",0,IFERROR(MATCH($A271,'Audit Report'!$C$2:$C$760,0),0))</f>
        <v>0</v>
      </c>
    </row>
    <row r="272" spans="2:8">
      <c r="B272" t="str" cm="1">
        <f t="array" ref="B272">IF($H272=0,"",INDEX('Audit Report'!E$2:E$760,$H272))</f>
        <v/>
      </c>
      <c r="C272" t="str" cm="1">
        <f t="array" ref="C272">IF($H272=0,"",INDEX('Audit Report'!F$2:F$760,$H272)&amp;"")</f>
        <v/>
      </c>
      <c r="D272" t="str" cm="1">
        <f t="array" ref="D272">IF($H272=0,"",INDEX('Audit Report'!G$2:G$760,$H272)&amp;"")</f>
        <v/>
      </c>
      <c r="E272" t="str" cm="1">
        <f t="array" ref="E272">IF($H272=0,"",INDEX('Audit Report'!W$2:W$760,$H272))</f>
        <v/>
      </c>
      <c r="F272" t="str" cm="1">
        <f t="array" ref="F272">IF($H272=0,"",IF(LEFT(INDEX('Audit Report'!N$2:N$760,$H272),4)="Pass","Yes","No"))</f>
        <v/>
      </c>
      <c r="H272">
        <f>IF($A272="",0,IFERROR(MATCH($A272,'Audit Report'!$C$2:$C$760,0),0))</f>
        <v>0</v>
      </c>
    </row>
    <row r="273" spans="2:8">
      <c r="B273" t="str" cm="1">
        <f t="array" ref="B273">IF($H273=0,"",INDEX('Audit Report'!E$2:E$760,$H273))</f>
        <v/>
      </c>
      <c r="C273" t="str" cm="1">
        <f t="array" ref="C273">IF($H273=0,"",INDEX('Audit Report'!F$2:F$760,$H273)&amp;"")</f>
        <v/>
      </c>
      <c r="D273" t="str" cm="1">
        <f t="array" ref="D273">IF($H273=0,"",INDEX('Audit Report'!G$2:G$760,$H273)&amp;"")</f>
        <v/>
      </c>
      <c r="E273" t="str" cm="1">
        <f t="array" ref="E273">IF($H273=0,"",INDEX('Audit Report'!W$2:W$760,$H273))</f>
        <v/>
      </c>
      <c r="F273" t="str" cm="1">
        <f t="array" ref="F273">IF($H273=0,"",IF(LEFT(INDEX('Audit Report'!N$2:N$760,$H273),4)="Pass","Yes","No"))</f>
        <v/>
      </c>
      <c r="H273">
        <f>IF($A273="",0,IFERROR(MATCH($A273,'Audit Report'!$C$2:$C$760,0),0))</f>
        <v>0</v>
      </c>
    </row>
    <row r="274" spans="2:8">
      <c r="B274" t="str" cm="1">
        <f t="array" ref="B274">IF($H274=0,"",INDEX('Audit Report'!E$2:E$760,$H274))</f>
        <v/>
      </c>
      <c r="C274" t="str" cm="1">
        <f t="array" ref="C274">IF($H274=0,"",INDEX('Audit Report'!F$2:F$760,$H274)&amp;"")</f>
        <v/>
      </c>
      <c r="D274" t="str" cm="1">
        <f t="array" ref="D274">IF($H274=0,"",INDEX('Audit Report'!G$2:G$760,$H274)&amp;"")</f>
        <v/>
      </c>
      <c r="E274" t="str" cm="1">
        <f t="array" ref="E274">IF($H274=0,"",INDEX('Audit Report'!W$2:W$760,$H274))</f>
        <v/>
      </c>
      <c r="F274" t="str" cm="1">
        <f t="array" ref="F274">IF($H274=0,"",IF(LEFT(INDEX('Audit Report'!N$2:N$760,$H274),4)="Pass","Yes","No"))</f>
        <v/>
      </c>
      <c r="H274">
        <f>IF($A274="",0,IFERROR(MATCH($A274,'Audit Report'!$C$2:$C$760,0),0))</f>
        <v>0</v>
      </c>
    </row>
    <row r="275" spans="2:8">
      <c r="B275" t="str" cm="1">
        <f t="array" ref="B275">IF($H275=0,"",INDEX('Audit Report'!E$2:E$760,$H275))</f>
        <v/>
      </c>
      <c r="C275" t="str" cm="1">
        <f t="array" ref="C275">IF($H275=0,"",INDEX('Audit Report'!F$2:F$760,$H275)&amp;"")</f>
        <v/>
      </c>
      <c r="D275" t="str" cm="1">
        <f t="array" ref="D275">IF($H275=0,"",INDEX('Audit Report'!G$2:G$760,$H275)&amp;"")</f>
        <v/>
      </c>
      <c r="E275" t="str" cm="1">
        <f t="array" ref="E275">IF($H275=0,"",INDEX('Audit Report'!W$2:W$760,$H275))</f>
        <v/>
      </c>
      <c r="F275" t="str" cm="1">
        <f t="array" ref="F275">IF($H275=0,"",IF(LEFT(INDEX('Audit Report'!N$2:N$760,$H275),4)="Pass","Yes","No"))</f>
        <v/>
      </c>
      <c r="H275">
        <f>IF($A275="",0,IFERROR(MATCH($A275,'Audit Report'!$C$2:$C$760,0),0))</f>
        <v>0</v>
      </c>
    </row>
    <row r="276" spans="2:8">
      <c r="B276" t="str" cm="1">
        <f t="array" ref="B276">IF($H276=0,"",INDEX('Audit Report'!E$2:E$760,$H276))</f>
        <v/>
      </c>
      <c r="C276" t="str" cm="1">
        <f t="array" ref="C276">IF($H276=0,"",INDEX('Audit Report'!F$2:F$760,$H276)&amp;"")</f>
        <v/>
      </c>
      <c r="D276" t="str" cm="1">
        <f t="array" ref="D276">IF($H276=0,"",INDEX('Audit Report'!G$2:G$760,$H276)&amp;"")</f>
        <v/>
      </c>
      <c r="E276" t="str" cm="1">
        <f t="array" ref="E276">IF($H276=0,"",INDEX('Audit Report'!W$2:W$760,$H276))</f>
        <v/>
      </c>
      <c r="F276" t="str" cm="1">
        <f t="array" ref="F276">IF($H276=0,"",IF(LEFT(INDEX('Audit Report'!N$2:N$760,$H276),4)="Pass","Yes","No"))</f>
        <v/>
      </c>
      <c r="H276">
        <f>IF($A276="",0,IFERROR(MATCH($A276,'Audit Report'!$C$2:$C$760,0),0))</f>
        <v>0</v>
      </c>
    </row>
    <row r="277" spans="2:8">
      <c r="B277" t="str" cm="1">
        <f t="array" ref="B277">IF($H277=0,"",INDEX('Audit Report'!E$2:E$760,$H277))</f>
        <v/>
      </c>
      <c r="C277" t="str" cm="1">
        <f t="array" ref="C277">IF($H277=0,"",INDEX('Audit Report'!F$2:F$760,$H277)&amp;"")</f>
        <v/>
      </c>
      <c r="D277" t="str" cm="1">
        <f t="array" ref="D277">IF($H277=0,"",INDEX('Audit Report'!G$2:G$760,$H277)&amp;"")</f>
        <v/>
      </c>
      <c r="E277" t="str" cm="1">
        <f t="array" ref="E277">IF($H277=0,"",INDEX('Audit Report'!W$2:W$760,$H277))</f>
        <v/>
      </c>
      <c r="F277" t="str" cm="1">
        <f t="array" ref="F277">IF($H277=0,"",IF(LEFT(INDEX('Audit Report'!N$2:N$760,$H277),4)="Pass","Yes","No"))</f>
        <v/>
      </c>
      <c r="H277">
        <f>IF($A277="",0,IFERROR(MATCH($A277,'Audit Report'!$C$2:$C$760,0),0))</f>
        <v>0</v>
      </c>
    </row>
    <row r="278" spans="2:8">
      <c r="B278" t="str" cm="1">
        <f t="array" ref="B278">IF($H278=0,"",INDEX('Audit Report'!E$2:E$760,$H278))</f>
        <v/>
      </c>
      <c r="C278" t="str" cm="1">
        <f t="array" ref="C278">IF($H278=0,"",INDEX('Audit Report'!F$2:F$760,$H278)&amp;"")</f>
        <v/>
      </c>
      <c r="D278" t="str" cm="1">
        <f t="array" ref="D278">IF($H278=0,"",INDEX('Audit Report'!G$2:G$760,$H278)&amp;"")</f>
        <v/>
      </c>
      <c r="E278" t="str" cm="1">
        <f t="array" ref="E278">IF($H278=0,"",INDEX('Audit Report'!W$2:W$760,$H278))</f>
        <v/>
      </c>
      <c r="F278" t="str" cm="1">
        <f t="array" ref="F278">IF($H278=0,"",IF(LEFT(INDEX('Audit Report'!N$2:N$760,$H278),4)="Pass","Yes","No"))</f>
        <v/>
      </c>
      <c r="H278">
        <f>IF($A278="",0,IFERROR(MATCH($A278,'Audit Report'!$C$2:$C$760,0),0))</f>
        <v>0</v>
      </c>
    </row>
    <row r="279" spans="2:8">
      <c r="B279" t="str" cm="1">
        <f t="array" ref="B279">IF($H279=0,"",INDEX('Audit Report'!E$2:E$760,$H279))</f>
        <v/>
      </c>
      <c r="C279" t="str" cm="1">
        <f t="array" ref="C279">IF($H279=0,"",INDEX('Audit Report'!F$2:F$760,$H279)&amp;"")</f>
        <v/>
      </c>
      <c r="D279" t="str" cm="1">
        <f t="array" ref="D279">IF($H279=0,"",INDEX('Audit Report'!G$2:G$760,$H279)&amp;"")</f>
        <v/>
      </c>
      <c r="E279" t="str" cm="1">
        <f t="array" ref="E279">IF($H279=0,"",INDEX('Audit Report'!W$2:W$760,$H279))</f>
        <v/>
      </c>
      <c r="F279" t="str" cm="1">
        <f t="array" ref="F279">IF($H279=0,"",IF(LEFT(INDEX('Audit Report'!N$2:N$760,$H279),4)="Pass","Yes","No"))</f>
        <v/>
      </c>
      <c r="H279">
        <f>IF($A279="",0,IFERROR(MATCH($A279,'Audit Report'!$C$2:$C$760,0),0))</f>
        <v>0</v>
      </c>
    </row>
    <row r="280" spans="2:8">
      <c r="B280" t="str" cm="1">
        <f t="array" ref="B280">IF($H280=0,"",INDEX('Audit Report'!E$2:E$760,$H280))</f>
        <v/>
      </c>
      <c r="C280" t="str" cm="1">
        <f t="array" ref="C280">IF($H280=0,"",INDEX('Audit Report'!F$2:F$760,$H280)&amp;"")</f>
        <v/>
      </c>
      <c r="D280" t="str" cm="1">
        <f t="array" ref="D280">IF($H280=0,"",INDEX('Audit Report'!G$2:G$760,$H280)&amp;"")</f>
        <v/>
      </c>
      <c r="E280" t="str" cm="1">
        <f t="array" ref="E280">IF($H280=0,"",INDEX('Audit Report'!W$2:W$760,$H280))</f>
        <v/>
      </c>
      <c r="F280" t="str" cm="1">
        <f t="array" ref="F280">IF($H280=0,"",IF(LEFT(INDEX('Audit Report'!N$2:N$760,$H280),4)="Pass","Yes","No"))</f>
        <v/>
      </c>
      <c r="H280">
        <f>IF($A280="",0,IFERROR(MATCH($A280,'Audit Report'!$C$2:$C$760,0),0))</f>
        <v>0</v>
      </c>
    </row>
    <row r="281" spans="2:8">
      <c r="B281" t="str" cm="1">
        <f t="array" ref="B281">IF($H281=0,"",INDEX('Audit Report'!E$2:E$760,$H281))</f>
        <v/>
      </c>
      <c r="C281" t="str" cm="1">
        <f t="array" ref="C281">IF($H281=0,"",INDEX('Audit Report'!F$2:F$760,$H281)&amp;"")</f>
        <v/>
      </c>
      <c r="D281" t="str" cm="1">
        <f t="array" ref="D281">IF($H281=0,"",INDEX('Audit Report'!G$2:G$760,$H281)&amp;"")</f>
        <v/>
      </c>
      <c r="E281" t="str" cm="1">
        <f t="array" ref="E281">IF($H281=0,"",INDEX('Audit Report'!W$2:W$760,$H281))</f>
        <v/>
      </c>
      <c r="F281" t="str" cm="1">
        <f t="array" ref="F281">IF($H281=0,"",IF(LEFT(INDEX('Audit Report'!N$2:N$760,$H281),4)="Pass","Yes","No"))</f>
        <v/>
      </c>
      <c r="H281">
        <f>IF($A281="",0,IFERROR(MATCH($A281,'Audit Report'!$C$2:$C$760,0),0))</f>
        <v>0</v>
      </c>
    </row>
    <row r="282" spans="2:8">
      <c r="B282" t="str" cm="1">
        <f t="array" ref="B282">IF($H282=0,"",INDEX('Audit Report'!E$2:E$760,$H282))</f>
        <v/>
      </c>
      <c r="C282" t="str" cm="1">
        <f t="array" ref="C282">IF($H282=0,"",INDEX('Audit Report'!F$2:F$760,$H282)&amp;"")</f>
        <v/>
      </c>
      <c r="D282" t="str" cm="1">
        <f t="array" ref="D282">IF($H282=0,"",INDEX('Audit Report'!G$2:G$760,$H282)&amp;"")</f>
        <v/>
      </c>
      <c r="E282" t="str" cm="1">
        <f t="array" ref="E282">IF($H282=0,"",INDEX('Audit Report'!W$2:W$760,$H282))</f>
        <v/>
      </c>
      <c r="F282" t="str" cm="1">
        <f t="array" ref="F282">IF($H282=0,"",IF(LEFT(INDEX('Audit Report'!N$2:N$760,$H282),4)="Pass","Yes","No"))</f>
        <v/>
      </c>
      <c r="H282">
        <f>IF($A282="",0,IFERROR(MATCH($A282,'Audit Report'!$C$2:$C$760,0),0))</f>
        <v>0</v>
      </c>
    </row>
    <row r="283" spans="2:8">
      <c r="B283" t="str" cm="1">
        <f t="array" ref="B283">IF($H283=0,"",INDEX('Audit Report'!E$2:E$760,$H283))</f>
        <v/>
      </c>
      <c r="C283" t="str" cm="1">
        <f t="array" ref="C283">IF($H283=0,"",INDEX('Audit Report'!F$2:F$760,$H283)&amp;"")</f>
        <v/>
      </c>
      <c r="D283" t="str" cm="1">
        <f t="array" ref="D283">IF($H283=0,"",INDEX('Audit Report'!G$2:G$760,$H283)&amp;"")</f>
        <v/>
      </c>
      <c r="E283" t="str" cm="1">
        <f t="array" ref="E283">IF($H283=0,"",INDEX('Audit Report'!W$2:W$760,$H283))</f>
        <v/>
      </c>
      <c r="F283" t="str" cm="1">
        <f t="array" ref="F283">IF($H283=0,"",IF(LEFT(INDEX('Audit Report'!N$2:N$760,$H283),4)="Pass","Yes","No"))</f>
        <v/>
      </c>
      <c r="H283">
        <f>IF($A283="",0,IFERROR(MATCH($A283,'Audit Report'!$C$2:$C$760,0),0))</f>
        <v>0</v>
      </c>
    </row>
    <row r="284" spans="2:8">
      <c r="B284" t="str" cm="1">
        <f t="array" ref="B284">IF($H284=0,"",INDEX('Audit Report'!E$2:E$760,$H284))</f>
        <v/>
      </c>
      <c r="C284" t="str" cm="1">
        <f t="array" ref="C284">IF($H284=0,"",INDEX('Audit Report'!F$2:F$760,$H284)&amp;"")</f>
        <v/>
      </c>
      <c r="D284" t="str" cm="1">
        <f t="array" ref="D284">IF($H284=0,"",INDEX('Audit Report'!G$2:G$760,$H284)&amp;"")</f>
        <v/>
      </c>
      <c r="E284" t="str" cm="1">
        <f t="array" ref="E284">IF($H284=0,"",INDEX('Audit Report'!W$2:W$760,$H284))</f>
        <v/>
      </c>
      <c r="F284" t="str" cm="1">
        <f t="array" ref="F284">IF($H284=0,"",IF(LEFT(INDEX('Audit Report'!N$2:N$760,$H284),4)="Pass","Yes","No"))</f>
        <v/>
      </c>
      <c r="H284">
        <f>IF($A284="",0,IFERROR(MATCH($A284,'Audit Report'!$C$2:$C$760,0),0))</f>
        <v>0</v>
      </c>
    </row>
    <row r="285" spans="2:8">
      <c r="B285" t="str" cm="1">
        <f t="array" ref="B285">IF($H285=0,"",INDEX('Audit Report'!E$2:E$760,$H285))</f>
        <v/>
      </c>
      <c r="C285" t="str" cm="1">
        <f t="array" ref="C285">IF($H285=0,"",INDEX('Audit Report'!F$2:F$760,$H285)&amp;"")</f>
        <v/>
      </c>
      <c r="D285" t="str" cm="1">
        <f t="array" ref="D285">IF($H285=0,"",INDEX('Audit Report'!G$2:G$760,$H285)&amp;"")</f>
        <v/>
      </c>
      <c r="E285" t="str" cm="1">
        <f t="array" ref="E285">IF($H285=0,"",INDEX('Audit Report'!W$2:W$760,$H285))</f>
        <v/>
      </c>
      <c r="F285" t="str" cm="1">
        <f t="array" ref="F285">IF($H285=0,"",IF(LEFT(INDEX('Audit Report'!N$2:N$760,$H285),4)="Pass","Yes","No"))</f>
        <v/>
      </c>
      <c r="H285">
        <f>IF($A285="",0,IFERROR(MATCH($A285,'Audit Report'!$C$2:$C$760,0),0))</f>
        <v>0</v>
      </c>
    </row>
    <row r="286" spans="2:8">
      <c r="B286" t="str" cm="1">
        <f t="array" ref="B286">IF($H286=0,"",INDEX('Audit Report'!E$2:E$760,$H286))</f>
        <v/>
      </c>
      <c r="C286" t="str" cm="1">
        <f t="array" ref="C286">IF($H286=0,"",INDEX('Audit Report'!F$2:F$760,$H286)&amp;"")</f>
        <v/>
      </c>
      <c r="D286" t="str" cm="1">
        <f t="array" ref="D286">IF($H286=0,"",INDEX('Audit Report'!G$2:G$760,$H286)&amp;"")</f>
        <v/>
      </c>
      <c r="E286" t="str" cm="1">
        <f t="array" ref="E286">IF($H286=0,"",INDEX('Audit Report'!W$2:W$760,$H286))</f>
        <v/>
      </c>
      <c r="F286" t="str" cm="1">
        <f t="array" ref="F286">IF($H286=0,"",IF(LEFT(INDEX('Audit Report'!N$2:N$760,$H286),4)="Pass","Yes","No"))</f>
        <v/>
      </c>
      <c r="H286">
        <f>IF($A286="",0,IFERROR(MATCH($A286,'Audit Report'!$C$2:$C$760,0),0))</f>
        <v>0</v>
      </c>
    </row>
    <row r="287" spans="2:8">
      <c r="B287" t="str" cm="1">
        <f t="array" ref="B287">IF($H287=0,"",INDEX('Audit Report'!E$2:E$760,$H287))</f>
        <v/>
      </c>
      <c r="C287" t="str" cm="1">
        <f t="array" ref="C287">IF($H287=0,"",INDEX('Audit Report'!F$2:F$760,$H287)&amp;"")</f>
        <v/>
      </c>
      <c r="D287" t="str" cm="1">
        <f t="array" ref="D287">IF($H287=0,"",INDEX('Audit Report'!G$2:G$760,$H287)&amp;"")</f>
        <v/>
      </c>
      <c r="E287" t="str" cm="1">
        <f t="array" ref="E287">IF($H287=0,"",INDEX('Audit Report'!W$2:W$760,$H287))</f>
        <v/>
      </c>
      <c r="F287" t="str" cm="1">
        <f t="array" ref="F287">IF($H287=0,"",IF(LEFT(INDEX('Audit Report'!N$2:N$760,$H287),4)="Pass","Yes","No"))</f>
        <v/>
      </c>
      <c r="H287">
        <f>IF($A287="",0,IFERROR(MATCH($A287,'Audit Report'!$C$2:$C$760,0),0))</f>
        <v>0</v>
      </c>
    </row>
    <row r="288" spans="2:8">
      <c r="B288" t="str" cm="1">
        <f t="array" ref="B288">IF($H288=0,"",INDEX('Audit Report'!E$2:E$760,$H288))</f>
        <v/>
      </c>
      <c r="C288" t="str" cm="1">
        <f t="array" ref="C288">IF($H288=0,"",INDEX('Audit Report'!F$2:F$760,$H288)&amp;"")</f>
        <v/>
      </c>
      <c r="D288" t="str" cm="1">
        <f t="array" ref="D288">IF($H288=0,"",INDEX('Audit Report'!G$2:G$760,$H288)&amp;"")</f>
        <v/>
      </c>
      <c r="E288" t="str" cm="1">
        <f t="array" ref="E288">IF($H288=0,"",INDEX('Audit Report'!W$2:W$760,$H288))</f>
        <v/>
      </c>
      <c r="F288" t="str" cm="1">
        <f t="array" ref="F288">IF($H288=0,"",IF(LEFT(INDEX('Audit Report'!N$2:N$760,$H288),4)="Pass","Yes","No"))</f>
        <v/>
      </c>
      <c r="H288">
        <f>IF($A288="",0,IFERROR(MATCH($A288,'Audit Report'!$C$2:$C$760,0),0))</f>
        <v>0</v>
      </c>
    </row>
    <row r="289" spans="2:8">
      <c r="B289" t="str" cm="1">
        <f t="array" ref="B289">IF($H289=0,"",INDEX('Audit Report'!E$2:E$760,$H289))</f>
        <v/>
      </c>
      <c r="C289" t="str" cm="1">
        <f t="array" ref="C289">IF($H289=0,"",INDEX('Audit Report'!F$2:F$760,$H289)&amp;"")</f>
        <v/>
      </c>
      <c r="D289" t="str" cm="1">
        <f t="array" ref="D289">IF($H289=0,"",INDEX('Audit Report'!G$2:G$760,$H289)&amp;"")</f>
        <v/>
      </c>
      <c r="E289" t="str" cm="1">
        <f t="array" ref="E289">IF($H289=0,"",INDEX('Audit Report'!W$2:W$760,$H289))</f>
        <v/>
      </c>
      <c r="F289" t="str" cm="1">
        <f t="array" ref="F289">IF($H289=0,"",IF(LEFT(INDEX('Audit Report'!N$2:N$760,$H289),4)="Pass","Yes","No"))</f>
        <v/>
      </c>
      <c r="H289">
        <f>IF($A289="",0,IFERROR(MATCH($A289,'Audit Report'!$C$2:$C$760,0),0))</f>
        <v>0</v>
      </c>
    </row>
    <row r="290" spans="2:8">
      <c r="B290" t="str" cm="1">
        <f t="array" ref="B290">IF($H290=0,"",INDEX('Audit Report'!E$2:E$760,$H290))</f>
        <v/>
      </c>
      <c r="C290" t="str" cm="1">
        <f t="array" ref="C290">IF($H290=0,"",INDEX('Audit Report'!F$2:F$760,$H290)&amp;"")</f>
        <v/>
      </c>
      <c r="D290" t="str" cm="1">
        <f t="array" ref="D290">IF($H290=0,"",INDEX('Audit Report'!G$2:G$760,$H290)&amp;"")</f>
        <v/>
      </c>
      <c r="E290" t="str" cm="1">
        <f t="array" ref="E290">IF($H290=0,"",INDEX('Audit Report'!W$2:W$760,$H290))</f>
        <v/>
      </c>
      <c r="F290" t="str" cm="1">
        <f t="array" ref="F290">IF($H290=0,"",IF(LEFT(INDEX('Audit Report'!N$2:N$760,$H290),4)="Pass","Yes","No"))</f>
        <v/>
      </c>
      <c r="H290">
        <f>IF($A290="",0,IFERROR(MATCH($A290,'Audit Report'!$C$2:$C$760,0),0))</f>
        <v>0</v>
      </c>
    </row>
    <row r="291" spans="2:8">
      <c r="B291" t="str" cm="1">
        <f t="array" ref="B291">IF($H291=0,"",INDEX('Audit Report'!E$2:E$760,$H291))</f>
        <v/>
      </c>
      <c r="C291" t="str" cm="1">
        <f t="array" ref="C291">IF($H291=0,"",INDEX('Audit Report'!F$2:F$760,$H291)&amp;"")</f>
        <v/>
      </c>
      <c r="D291" t="str" cm="1">
        <f t="array" ref="D291">IF($H291=0,"",INDEX('Audit Report'!G$2:G$760,$H291)&amp;"")</f>
        <v/>
      </c>
      <c r="E291" t="str" cm="1">
        <f t="array" ref="E291">IF($H291=0,"",INDEX('Audit Report'!W$2:W$760,$H291))</f>
        <v/>
      </c>
      <c r="F291" t="str" cm="1">
        <f t="array" ref="F291">IF($H291=0,"",IF(LEFT(INDEX('Audit Report'!N$2:N$760,$H291),4)="Pass","Yes","No"))</f>
        <v/>
      </c>
      <c r="H291">
        <f>IF($A291="",0,IFERROR(MATCH($A291,'Audit Report'!$C$2:$C$760,0),0))</f>
        <v>0</v>
      </c>
    </row>
    <row r="292" spans="2:8">
      <c r="B292" t="str" cm="1">
        <f t="array" ref="B292">IF($H292=0,"",INDEX('Audit Report'!E$2:E$760,$H292))</f>
        <v/>
      </c>
      <c r="C292" t="str" cm="1">
        <f t="array" ref="C292">IF($H292=0,"",INDEX('Audit Report'!F$2:F$760,$H292)&amp;"")</f>
        <v/>
      </c>
      <c r="D292" t="str" cm="1">
        <f t="array" ref="D292">IF($H292=0,"",INDEX('Audit Report'!G$2:G$760,$H292)&amp;"")</f>
        <v/>
      </c>
      <c r="E292" t="str" cm="1">
        <f t="array" ref="E292">IF($H292=0,"",INDEX('Audit Report'!W$2:W$760,$H292))</f>
        <v/>
      </c>
      <c r="F292" t="str" cm="1">
        <f t="array" ref="F292">IF($H292=0,"",IF(LEFT(INDEX('Audit Report'!N$2:N$760,$H292),4)="Pass","Yes","No"))</f>
        <v/>
      </c>
      <c r="H292">
        <f>IF($A292="",0,IFERROR(MATCH($A292,'Audit Report'!$C$2:$C$760,0),0))</f>
        <v>0</v>
      </c>
    </row>
    <row r="293" spans="2:8">
      <c r="B293" t="str" cm="1">
        <f t="array" ref="B293">IF($H293=0,"",INDEX('Audit Report'!E$2:E$760,$H293))</f>
        <v/>
      </c>
      <c r="C293" t="str" cm="1">
        <f t="array" ref="C293">IF($H293=0,"",INDEX('Audit Report'!F$2:F$760,$H293)&amp;"")</f>
        <v/>
      </c>
      <c r="D293" t="str" cm="1">
        <f t="array" ref="D293">IF($H293=0,"",INDEX('Audit Report'!G$2:G$760,$H293)&amp;"")</f>
        <v/>
      </c>
      <c r="E293" t="str" cm="1">
        <f t="array" ref="E293">IF($H293=0,"",INDEX('Audit Report'!W$2:W$760,$H293))</f>
        <v/>
      </c>
      <c r="F293" t="str" cm="1">
        <f t="array" ref="F293">IF($H293=0,"",IF(LEFT(INDEX('Audit Report'!N$2:N$760,$H293),4)="Pass","Yes","No"))</f>
        <v/>
      </c>
      <c r="H293">
        <f>IF($A293="",0,IFERROR(MATCH($A293,'Audit Report'!$C$2:$C$760,0),0))</f>
        <v>0</v>
      </c>
    </row>
    <row r="294" spans="2:8">
      <c r="B294" t="str" cm="1">
        <f t="array" ref="B294">IF($H294=0,"",INDEX('Audit Report'!E$2:E$760,$H294))</f>
        <v/>
      </c>
      <c r="C294" t="str" cm="1">
        <f t="array" ref="C294">IF($H294=0,"",INDEX('Audit Report'!F$2:F$760,$H294)&amp;"")</f>
        <v/>
      </c>
      <c r="D294" t="str" cm="1">
        <f t="array" ref="D294">IF($H294=0,"",INDEX('Audit Report'!G$2:G$760,$H294)&amp;"")</f>
        <v/>
      </c>
      <c r="E294" t="str" cm="1">
        <f t="array" ref="E294">IF($H294=0,"",INDEX('Audit Report'!W$2:W$760,$H294))</f>
        <v/>
      </c>
      <c r="F294" t="str" cm="1">
        <f t="array" ref="F294">IF($H294=0,"",IF(LEFT(INDEX('Audit Report'!N$2:N$760,$H294),4)="Pass","Yes","No"))</f>
        <v/>
      </c>
      <c r="H294">
        <f>IF($A294="",0,IFERROR(MATCH($A294,'Audit Report'!$C$2:$C$760,0),0))</f>
        <v>0</v>
      </c>
    </row>
    <row r="295" spans="2:8">
      <c r="B295" t="str" cm="1">
        <f t="array" ref="B295">IF($H295=0,"",INDEX('Audit Report'!E$2:E$760,$H295))</f>
        <v/>
      </c>
      <c r="C295" t="str" cm="1">
        <f t="array" ref="C295">IF($H295=0,"",INDEX('Audit Report'!F$2:F$760,$H295)&amp;"")</f>
        <v/>
      </c>
      <c r="D295" t="str" cm="1">
        <f t="array" ref="D295">IF($H295=0,"",INDEX('Audit Report'!G$2:G$760,$H295)&amp;"")</f>
        <v/>
      </c>
      <c r="E295" t="str" cm="1">
        <f t="array" ref="E295">IF($H295=0,"",INDEX('Audit Report'!W$2:W$760,$H295))</f>
        <v/>
      </c>
      <c r="F295" t="str" cm="1">
        <f t="array" ref="F295">IF($H295=0,"",IF(LEFT(INDEX('Audit Report'!N$2:N$760,$H295),4)="Pass","Yes","No"))</f>
        <v/>
      </c>
      <c r="H295">
        <f>IF($A295="",0,IFERROR(MATCH($A295,'Audit Report'!$C$2:$C$760,0),0))</f>
        <v>0</v>
      </c>
    </row>
    <row r="296" spans="2:8">
      <c r="B296" t="str" cm="1">
        <f t="array" ref="B296">IF($H296=0,"",INDEX('Audit Report'!E$2:E$760,$H296))</f>
        <v/>
      </c>
      <c r="C296" t="str" cm="1">
        <f t="array" ref="C296">IF($H296=0,"",INDEX('Audit Report'!F$2:F$760,$H296)&amp;"")</f>
        <v/>
      </c>
      <c r="D296" t="str" cm="1">
        <f t="array" ref="D296">IF($H296=0,"",INDEX('Audit Report'!G$2:G$760,$H296)&amp;"")</f>
        <v/>
      </c>
      <c r="E296" t="str" cm="1">
        <f t="array" ref="E296">IF($H296=0,"",INDEX('Audit Report'!W$2:W$760,$H296))</f>
        <v/>
      </c>
      <c r="F296" t="str" cm="1">
        <f t="array" ref="F296">IF($H296=0,"",IF(LEFT(INDEX('Audit Report'!N$2:N$760,$H296),4)="Pass","Yes","No"))</f>
        <v/>
      </c>
      <c r="H296">
        <f>IF($A296="",0,IFERROR(MATCH($A296,'Audit Report'!$C$2:$C$760,0),0))</f>
        <v>0</v>
      </c>
    </row>
    <row r="297" spans="2:8">
      <c r="B297" t="str" cm="1">
        <f t="array" ref="B297">IF($H297=0,"",INDEX('Audit Report'!E$2:E$760,$H297))</f>
        <v/>
      </c>
      <c r="C297" t="str" cm="1">
        <f t="array" ref="C297">IF($H297=0,"",INDEX('Audit Report'!F$2:F$760,$H297)&amp;"")</f>
        <v/>
      </c>
      <c r="D297" t="str" cm="1">
        <f t="array" ref="D297">IF($H297=0,"",INDEX('Audit Report'!G$2:G$760,$H297)&amp;"")</f>
        <v/>
      </c>
      <c r="E297" t="str" cm="1">
        <f t="array" ref="E297">IF($H297=0,"",INDEX('Audit Report'!W$2:W$760,$H297))</f>
        <v/>
      </c>
      <c r="F297" t="str" cm="1">
        <f t="array" ref="F297">IF($H297=0,"",IF(LEFT(INDEX('Audit Report'!N$2:N$760,$H297),4)="Pass","Yes","No"))</f>
        <v/>
      </c>
      <c r="H297">
        <f>IF($A297="",0,IFERROR(MATCH($A297,'Audit Report'!$C$2:$C$760,0),0))</f>
        <v>0</v>
      </c>
    </row>
    <row r="298" spans="2:8">
      <c r="B298" t="str" cm="1">
        <f t="array" ref="B298">IF($H298=0,"",INDEX('Audit Report'!E$2:E$760,$H298))</f>
        <v/>
      </c>
      <c r="C298" t="str" cm="1">
        <f t="array" ref="C298">IF($H298=0,"",INDEX('Audit Report'!F$2:F$760,$H298)&amp;"")</f>
        <v/>
      </c>
      <c r="D298" t="str" cm="1">
        <f t="array" ref="D298">IF($H298=0,"",INDEX('Audit Report'!G$2:G$760,$H298)&amp;"")</f>
        <v/>
      </c>
      <c r="E298" t="str" cm="1">
        <f t="array" ref="E298">IF($H298=0,"",INDEX('Audit Report'!W$2:W$760,$H298))</f>
        <v/>
      </c>
      <c r="F298" t="str" cm="1">
        <f t="array" ref="F298">IF($H298=0,"",IF(LEFT(INDEX('Audit Report'!N$2:N$760,$H298),4)="Pass","Yes","No"))</f>
        <v/>
      </c>
      <c r="H298">
        <f>IF($A298="",0,IFERROR(MATCH($A298,'Audit Report'!$C$2:$C$760,0),0))</f>
        <v>0</v>
      </c>
    </row>
    <row r="299" spans="2:8">
      <c r="B299" t="str" cm="1">
        <f t="array" ref="B299">IF($H299=0,"",INDEX('Audit Report'!E$2:E$760,$H299))</f>
        <v/>
      </c>
      <c r="C299" t="str" cm="1">
        <f t="array" ref="C299">IF($H299=0,"",INDEX('Audit Report'!F$2:F$760,$H299)&amp;"")</f>
        <v/>
      </c>
      <c r="D299" t="str" cm="1">
        <f t="array" ref="D299">IF($H299=0,"",INDEX('Audit Report'!G$2:G$760,$H299)&amp;"")</f>
        <v/>
      </c>
      <c r="E299" t="str" cm="1">
        <f t="array" ref="E299">IF($H299=0,"",INDEX('Audit Report'!W$2:W$760,$H299))</f>
        <v/>
      </c>
      <c r="F299" t="str" cm="1">
        <f t="array" ref="F299">IF($H299=0,"",IF(LEFT(INDEX('Audit Report'!N$2:N$760,$H299),4)="Pass","Yes","No"))</f>
        <v/>
      </c>
      <c r="H299">
        <f>IF($A299="",0,IFERROR(MATCH($A299,'Audit Report'!$C$2:$C$760,0),0))</f>
        <v>0</v>
      </c>
    </row>
    <row r="300" spans="2:8">
      <c r="B300" t="str" cm="1">
        <f t="array" ref="B300">IF($H300=0,"",INDEX('Audit Report'!E$2:E$760,$H300))</f>
        <v/>
      </c>
      <c r="C300" t="str" cm="1">
        <f t="array" ref="C300">IF($H300=0,"",INDEX('Audit Report'!F$2:F$760,$H300)&amp;"")</f>
        <v/>
      </c>
      <c r="D300" t="str" cm="1">
        <f t="array" ref="D300">IF($H300=0,"",INDEX('Audit Report'!G$2:G$760,$H300)&amp;"")</f>
        <v/>
      </c>
      <c r="E300" t="str" cm="1">
        <f t="array" ref="E300">IF($H300=0,"",INDEX('Audit Report'!W$2:W$760,$H300))</f>
        <v/>
      </c>
      <c r="F300" t="str" cm="1">
        <f t="array" ref="F300">IF($H300=0,"",IF(LEFT(INDEX('Audit Report'!N$2:N$760,$H300),4)="Pass","Yes","No"))</f>
        <v/>
      </c>
      <c r="H300">
        <f>IF($A300="",0,IFERROR(MATCH($A300,'Audit Report'!$C$2:$C$760,0),0))</f>
        <v>0</v>
      </c>
    </row>
    <row r="301" spans="2:8">
      <c r="B301" t="str" cm="1">
        <f t="array" ref="B301">IF($H301=0,"",INDEX('Audit Report'!E$2:E$760,$H301))</f>
        <v/>
      </c>
      <c r="C301" t="str" cm="1">
        <f t="array" ref="C301">IF($H301=0,"",INDEX('Audit Report'!F$2:F$760,$H301)&amp;"")</f>
        <v/>
      </c>
      <c r="D301" t="str" cm="1">
        <f t="array" ref="D301">IF($H301=0,"",INDEX('Audit Report'!G$2:G$760,$H301)&amp;"")</f>
        <v/>
      </c>
      <c r="E301" t="str" cm="1">
        <f t="array" ref="E301">IF($H301=0,"",INDEX('Audit Report'!W$2:W$760,$H301))</f>
        <v/>
      </c>
      <c r="F301" t="str" cm="1">
        <f t="array" ref="F301">IF($H301=0,"",IF(LEFT(INDEX('Audit Report'!N$2:N$760,$H301),4)="Pass","Yes","No"))</f>
        <v/>
      </c>
      <c r="H301">
        <f>IF($A301="",0,IFERROR(MATCH($A301,'Audit Report'!$C$2:$C$760,0),0))</f>
        <v>0</v>
      </c>
    </row>
    <row r="302" spans="2:8">
      <c r="B302" t="str" cm="1">
        <f t="array" ref="B302">IF($H302=0,"",INDEX('Audit Report'!E$2:E$760,$H302))</f>
        <v/>
      </c>
      <c r="C302" t="str" cm="1">
        <f t="array" ref="C302">IF($H302=0,"",INDEX('Audit Report'!F$2:F$760,$H302)&amp;"")</f>
        <v/>
      </c>
      <c r="D302" t="str" cm="1">
        <f t="array" ref="D302">IF($H302=0,"",INDEX('Audit Report'!G$2:G$760,$H302)&amp;"")</f>
        <v/>
      </c>
      <c r="E302" t="str" cm="1">
        <f t="array" ref="E302">IF($H302=0,"",INDEX('Audit Report'!W$2:W$760,$H302))</f>
        <v/>
      </c>
      <c r="F302" t="str" cm="1">
        <f t="array" ref="F302">IF($H302=0,"",IF(LEFT(INDEX('Audit Report'!N$2:N$760,$H302),4)="Pass","Yes","No"))</f>
        <v/>
      </c>
      <c r="H302">
        <f>IF($A302="",0,IFERROR(MATCH($A302,'Audit Report'!$C$2:$C$760,0),0))</f>
        <v>0</v>
      </c>
    </row>
    <row r="303" spans="2:8">
      <c r="B303" t="str" cm="1">
        <f t="array" ref="B303">IF($H303=0,"",INDEX('Audit Report'!E$2:E$760,$H303))</f>
        <v/>
      </c>
      <c r="C303" t="str" cm="1">
        <f t="array" ref="C303">IF($H303=0,"",INDEX('Audit Report'!F$2:F$760,$H303)&amp;"")</f>
        <v/>
      </c>
      <c r="D303" t="str" cm="1">
        <f t="array" ref="D303">IF($H303=0,"",INDEX('Audit Report'!G$2:G$760,$H303)&amp;"")</f>
        <v/>
      </c>
      <c r="E303" t="str" cm="1">
        <f t="array" ref="E303">IF($H303=0,"",INDEX('Audit Report'!W$2:W$760,$H303))</f>
        <v/>
      </c>
      <c r="F303" t="str" cm="1">
        <f t="array" ref="F303">IF($H303=0,"",IF(LEFT(INDEX('Audit Report'!N$2:N$760,$H303),4)="Pass","Yes","No"))</f>
        <v/>
      </c>
      <c r="H303">
        <f>IF($A303="",0,IFERROR(MATCH($A303,'Audit Report'!$C$2:$C$760,0),0))</f>
        <v>0</v>
      </c>
    </row>
    <row r="304" spans="2:8">
      <c r="B304" t="str" cm="1">
        <f t="array" ref="B304">IF($H304=0,"",INDEX('Audit Report'!E$2:E$760,$H304))</f>
        <v/>
      </c>
      <c r="C304" t="str" cm="1">
        <f t="array" ref="C304">IF($H304=0,"",INDEX('Audit Report'!F$2:F$760,$H304)&amp;"")</f>
        <v/>
      </c>
      <c r="D304" t="str" cm="1">
        <f t="array" ref="D304">IF($H304=0,"",INDEX('Audit Report'!G$2:G$760,$H304)&amp;"")</f>
        <v/>
      </c>
      <c r="E304" t="str" cm="1">
        <f t="array" ref="E304">IF($H304=0,"",INDEX('Audit Report'!W$2:W$760,$H304))</f>
        <v/>
      </c>
      <c r="F304" t="str" cm="1">
        <f t="array" ref="F304">IF($H304=0,"",IF(LEFT(INDEX('Audit Report'!N$2:N$760,$H304),4)="Pass","Yes","No"))</f>
        <v/>
      </c>
      <c r="H304">
        <f>IF($A304="",0,IFERROR(MATCH($A304,'Audit Report'!$C$2:$C$760,0),0))</f>
        <v>0</v>
      </c>
    </row>
    <row r="305" spans="2:8">
      <c r="B305" t="str" cm="1">
        <f t="array" ref="B305">IF($H305=0,"",INDEX('Audit Report'!E$2:E$760,$H305))</f>
        <v/>
      </c>
      <c r="C305" t="str" cm="1">
        <f t="array" ref="C305">IF($H305=0,"",INDEX('Audit Report'!F$2:F$760,$H305)&amp;"")</f>
        <v/>
      </c>
      <c r="D305" t="str" cm="1">
        <f t="array" ref="D305">IF($H305=0,"",INDEX('Audit Report'!G$2:G$760,$H305)&amp;"")</f>
        <v/>
      </c>
      <c r="E305" t="str" cm="1">
        <f t="array" ref="E305">IF($H305=0,"",INDEX('Audit Report'!W$2:W$760,$H305))</f>
        <v/>
      </c>
      <c r="F305" t="str" cm="1">
        <f t="array" ref="F305">IF($H305=0,"",IF(LEFT(INDEX('Audit Report'!N$2:N$760,$H305),4)="Pass","Yes","No"))</f>
        <v/>
      </c>
      <c r="H305">
        <f>IF($A305="",0,IFERROR(MATCH($A305,'Audit Report'!$C$2:$C$760,0),0))</f>
        <v>0</v>
      </c>
    </row>
    <row r="306" spans="2:8">
      <c r="B306" t="str" cm="1">
        <f t="array" ref="B306">IF($H306=0,"",INDEX('Audit Report'!E$2:E$760,$H306))</f>
        <v/>
      </c>
      <c r="C306" t="str" cm="1">
        <f t="array" ref="C306">IF($H306=0,"",INDEX('Audit Report'!F$2:F$760,$H306)&amp;"")</f>
        <v/>
      </c>
      <c r="D306" t="str" cm="1">
        <f t="array" ref="D306">IF($H306=0,"",INDEX('Audit Report'!G$2:G$760,$H306)&amp;"")</f>
        <v/>
      </c>
      <c r="E306" t="str" cm="1">
        <f t="array" ref="E306">IF($H306=0,"",INDEX('Audit Report'!W$2:W$760,$H306))</f>
        <v/>
      </c>
      <c r="F306" t="str" cm="1">
        <f t="array" ref="F306">IF($H306=0,"",IF(LEFT(INDEX('Audit Report'!N$2:N$760,$H306),4)="Pass","Yes","No"))</f>
        <v/>
      </c>
      <c r="H306">
        <f>IF($A306="",0,IFERROR(MATCH($A306,'Audit Report'!$C$2:$C$760,0),0))</f>
        <v>0</v>
      </c>
    </row>
    <row r="307" spans="2:8">
      <c r="B307" t="str" cm="1">
        <f t="array" ref="B307">IF($H307=0,"",INDEX('Audit Report'!E$2:E$760,$H307))</f>
        <v/>
      </c>
      <c r="C307" t="str" cm="1">
        <f t="array" ref="C307">IF($H307=0,"",INDEX('Audit Report'!F$2:F$760,$H307)&amp;"")</f>
        <v/>
      </c>
      <c r="D307" t="str" cm="1">
        <f t="array" ref="D307">IF($H307=0,"",INDEX('Audit Report'!G$2:G$760,$H307)&amp;"")</f>
        <v/>
      </c>
      <c r="E307" t="str" cm="1">
        <f t="array" ref="E307">IF($H307=0,"",INDEX('Audit Report'!W$2:W$760,$H307))</f>
        <v/>
      </c>
      <c r="F307" t="str" cm="1">
        <f t="array" ref="F307">IF($H307=0,"",IF(LEFT(INDEX('Audit Report'!N$2:N$760,$H307),4)="Pass","Yes","No"))</f>
        <v/>
      </c>
      <c r="H307">
        <f>IF($A307="",0,IFERROR(MATCH($A307,'Audit Report'!$C$2:$C$760,0),0))</f>
        <v>0</v>
      </c>
    </row>
    <row r="308" spans="2:8">
      <c r="B308" t="str" cm="1">
        <f t="array" ref="B308">IF($H308=0,"",INDEX('Audit Report'!E$2:E$760,$H308))</f>
        <v/>
      </c>
      <c r="C308" t="str" cm="1">
        <f t="array" ref="C308">IF($H308=0,"",INDEX('Audit Report'!F$2:F$760,$H308)&amp;"")</f>
        <v/>
      </c>
      <c r="D308" t="str" cm="1">
        <f t="array" ref="D308">IF($H308=0,"",INDEX('Audit Report'!G$2:G$760,$H308)&amp;"")</f>
        <v/>
      </c>
      <c r="E308" t="str" cm="1">
        <f t="array" ref="E308">IF($H308=0,"",INDEX('Audit Report'!W$2:W$760,$H308))</f>
        <v/>
      </c>
      <c r="F308" t="str" cm="1">
        <f t="array" ref="F308">IF($H308=0,"",IF(LEFT(INDEX('Audit Report'!N$2:N$760,$H308),4)="Pass","Yes","No"))</f>
        <v/>
      </c>
      <c r="H308">
        <f>IF($A308="",0,IFERROR(MATCH($A308,'Audit Report'!$C$2:$C$760,0),0))</f>
        <v>0</v>
      </c>
    </row>
    <row r="309" spans="2:8">
      <c r="B309" t="str" cm="1">
        <f t="array" ref="B309">IF($H309=0,"",INDEX('Audit Report'!E$2:E$760,$H309))</f>
        <v/>
      </c>
      <c r="C309" t="str" cm="1">
        <f t="array" ref="C309">IF($H309=0,"",INDEX('Audit Report'!F$2:F$760,$H309)&amp;"")</f>
        <v/>
      </c>
      <c r="D309" t="str" cm="1">
        <f t="array" ref="D309">IF($H309=0,"",INDEX('Audit Report'!G$2:G$760,$H309)&amp;"")</f>
        <v/>
      </c>
      <c r="E309" t="str" cm="1">
        <f t="array" ref="E309">IF($H309=0,"",INDEX('Audit Report'!W$2:W$760,$H309))</f>
        <v/>
      </c>
      <c r="F309" t="str" cm="1">
        <f t="array" ref="F309">IF($H309=0,"",IF(LEFT(INDEX('Audit Report'!N$2:N$760,$H309),4)="Pass","Yes","No"))</f>
        <v/>
      </c>
      <c r="H309">
        <f>IF($A309="",0,IFERROR(MATCH($A309,'Audit Report'!$C$2:$C$760,0),0))</f>
        <v>0</v>
      </c>
    </row>
    <row r="310" spans="2:8">
      <c r="B310" t="str" cm="1">
        <f t="array" ref="B310">IF($H310=0,"",INDEX('Audit Report'!E$2:E$760,$H310))</f>
        <v/>
      </c>
      <c r="C310" t="str" cm="1">
        <f t="array" ref="C310">IF($H310=0,"",INDEX('Audit Report'!F$2:F$760,$H310)&amp;"")</f>
        <v/>
      </c>
      <c r="D310" t="str" cm="1">
        <f t="array" ref="D310">IF($H310=0,"",INDEX('Audit Report'!G$2:G$760,$H310)&amp;"")</f>
        <v/>
      </c>
      <c r="E310" t="str" cm="1">
        <f t="array" ref="E310">IF($H310=0,"",INDEX('Audit Report'!W$2:W$760,$H310))</f>
        <v/>
      </c>
      <c r="F310" t="str" cm="1">
        <f t="array" ref="F310">IF($H310=0,"",IF(LEFT(INDEX('Audit Report'!N$2:N$760,$H310),4)="Pass","Yes","No"))</f>
        <v/>
      </c>
      <c r="H310">
        <f>IF($A310="",0,IFERROR(MATCH($A310,'Audit Report'!$C$2:$C$760,0),0))</f>
        <v>0</v>
      </c>
    </row>
    <row r="311" spans="2:8">
      <c r="B311" t="str" cm="1">
        <f t="array" ref="B311">IF($H311=0,"",INDEX('Audit Report'!E$2:E$760,$H311))</f>
        <v/>
      </c>
      <c r="C311" t="str" cm="1">
        <f t="array" ref="C311">IF($H311=0,"",INDEX('Audit Report'!F$2:F$760,$H311)&amp;"")</f>
        <v/>
      </c>
      <c r="D311" t="str" cm="1">
        <f t="array" ref="D311">IF($H311=0,"",INDEX('Audit Report'!G$2:G$760,$H311)&amp;"")</f>
        <v/>
      </c>
      <c r="E311" t="str" cm="1">
        <f t="array" ref="E311">IF($H311=0,"",INDEX('Audit Report'!W$2:W$760,$H311))</f>
        <v/>
      </c>
      <c r="F311" t="str" cm="1">
        <f t="array" ref="F311">IF($H311=0,"",IF(LEFT(INDEX('Audit Report'!N$2:N$760,$H311),4)="Pass","Yes","No"))</f>
        <v/>
      </c>
      <c r="H311">
        <f>IF($A311="",0,IFERROR(MATCH($A311,'Audit Report'!$C$2:$C$760,0),0))</f>
        <v>0</v>
      </c>
    </row>
    <row r="312" spans="2:8">
      <c r="B312" t="str" cm="1">
        <f t="array" ref="B312">IF($H312=0,"",INDEX('Audit Report'!E$2:E$760,$H312))</f>
        <v/>
      </c>
      <c r="C312" t="str" cm="1">
        <f t="array" ref="C312">IF($H312=0,"",INDEX('Audit Report'!F$2:F$760,$H312)&amp;"")</f>
        <v/>
      </c>
      <c r="D312" t="str" cm="1">
        <f t="array" ref="D312">IF($H312=0,"",INDEX('Audit Report'!G$2:G$760,$H312)&amp;"")</f>
        <v/>
      </c>
      <c r="E312" t="str" cm="1">
        <f t="array" ref="E312">IF($H312=0,"",INDEX('Audit Report'!W$2:W$760,$H312))</f>
        <v/>
      </c>
      <c r="F312" t="str" cm="1">
        <f t="array" ref="F312">IF($H312=0,"",IF(LEFT(INDEX('Audit Report'!N$2:N$760,$H312),4)="Pass","Yes","No"))</f>
        <v/>
      </c>
      <c r="H312">
        <f>IF($A312="",0,IFERROR(MATCH($A312,'Audit Report'!$C$2:$C$760,0),0))</f>
        <v>0</v>
      </c>
    </row>
    <row r="313" spans="2:8">
      <c r="B313" t="str" cm="1">
        <f t="array" ref="B313">IF($H313=0,"",INDEX('Audit Report'!E$2:E$760,$H313))</f>
        <v/>
      </c>
      <c r="C313" t="str" cm="1">
        <f t="array" ref="C313">IF($H313=0,"",INDEX('Audit Report'!F$2:F$760,$H313)&amp;"")</f>
        <v/>
      </c>
      <c r="D313" t="str" cm="1">
        <f t="array" ref="D313">IF($H313=0,"",INDEX('Audit Report'!G$2:G$760,$H313)&amp;"")</f>
        <v/>
      </c>
      <c r="E313" t="str" cm="1">
        <f t="array" ref="E313">IF($H313=0,"",INDEX('Audit Report'!W$2:W$760,$H313))</f>
        <v/>
      </c>
      <c r="F313" t="str" cm="1">
        <f t="array" ref="F313">IF($H313=0,"",IF(LEFT(INDEX('Audit Report'!N$2:N$760,$H313),4)="Pass","Yes","No"))</f>
        <v/>
      </c>
      <c r="H313">
        <f>IF($A313="",0,IFERROR(MATCH($A313,'Audit Report'!$C$2:$C$760,0),0))</f>
        <v>0</v>
      </c>
    </row>
    <row r="314" spans="2:8">
      <c r="B314" t="str" cm="1">
        <f t="array" ref="B314">IF($H314=0,"",INDEX('Audit Report'!E$2:E$760,$H314))</f>
        <v/>
      </c>
      <c r="C314" t="str" cm="1">
        <f t="array" ref="C314">IF($H314=0,"",INDEX('Audit Report'!F$2:F$760,$H314)&amp;"")</f>
        <v/>
      </c>
      <c r="D314" t="str" cm="1">
        <f t="array" ref="D314">IF($H314=0,"",INDEX('Audit Report'!G$2:G$760,$H314)&amp;"")</f>
        <v/>
      </c>
      <c r="E314" t="str" cm="1">
        <f t="array" ref="E314">IF($H314=0,"",INDEX('Audit Report'!W$2:W$760,$H314))</f>
        <v/>
      </c>
      <c r="F314" t="str" cm="1">
        <f t="array" ref="F314">IF($H314=0,"",IF(LEFT(INDEX('Audit Report'!N$2:N$760,$H314),4)="Pass","Yes","No"))</f>
        <v/>
      </c>
      <c r="H314">
        <f>IF($A314="",0,IFERROR(MATCH($A314,'Audit Report'!$C$2:$C$760,0),0))</f>
        <v>0</v>
      </c>
    </row>
    <row r="315" spans="2:8">
      <c r="B315" t="str" cm="1">
        <f t="array" ref="B315">IF($H315=0,"",INDEX('Audit Report'!E$2:E$760,$H315))</f>
        <v/>
      </c>
      <c r="C315" t="str" cm="1">
        <f t="array" ref="C315">IF($H315=0,"",INDEX('Audit Report'!F$2:F$760,$H315)&amp;"")</f>
        <v/>
      </c>
      <c r="D315" t="str" cm="1">
        <f t="array" ref="D315">IF($H315=0,"",INDEX('Audit Report'!G$2:G$760,$H315)&amp;"")</f>
        <v/>
      </c>
      <c r="E315" t="str" cm="1">
        <f t="array" ref="E315">IF($H315=0,"",INDEX('Audit Report'!W$2:W$760,$H315))</f>
        <v/>
      </c>
      <c r="F315" t="str" cm="1">
        <f t="array" ref="F315">IF($H315=0,"",IF(LEFT(INDEX('Audit Report'!N$2:N$760,$H315),4)="Pass","Yes","No"))</f>
        <v/>
      </c>
      <c r="H315">
        <f>IF($A315="",0,IFERROR(MATCH($A315,'Audit Report'!$C$2:$C$760,0),0))</f>
        <v>0</v>
      </c>
    </row>
    <row r="316" spans="2:8">
      <c r="B316" t="str" cm="1">
        <f t="array" ref="B316">IF($H316=0,"",INDEX('Audit Report'!E$2:E$760,$H316))</f>
        <v/>
      </c>
      <c r="C316" t="str" cm="1">
        <f t="array" ref="C316">IF($H316=0,"",INDEX('Audit Report'!F$2:F$760,$H316)&amp;"")</f>
        <v/>
      </c>
      <c r="D316" t="str" cm="1">
        <f t="array" ref="D316">IF($H316=0,"",INDEX('Audit Report'!G$2:G$760,$H316)&amp;"")</f>
        <v/>
      </c>
      <c r="E316" t="str" cm="1">
        <f t="array" ref="E316">IF($H316=0,"",INDEX('Audit Report'!W$2:W$760,$H316))</f>
        <v/>
      </c>
      <c r="F316" t="str" cm="1">
        <f t="array" ref="F316">IF($H316=0,"",IF(LEFT(INDEX('Audit Report'!N$2:N$760,$H316),4)="Pass","Yes","No"))</f>
        <v/>
      </c>
      <c r="H316">
        <f>IF($A316="",0,IFERROR(MATCH($A316,'Audit Report'!$C$2:$C$760,0),0))</f>
        <v>0</v>
      </c>
    </row>
    <row r="317" spans="2:8">
      <c r="B317" t="str" cm="1">
        <f t="array" ref="B317">IF($H317=0,"",INDEX('Audit Report'!E$2:E$760,$H317))</f>
        <v/>
      </c>
      <c r="C317" t="str" cm="1">
        <f t="array" ref="C317">IF($H317=0,"",INDEX('Audit Report'!F$2:F$760,$H317)&amp;"")</f>
        <v/>
      </c>
      <c r="D317" t="str" cm="1">
        <f t="array" ref="D317">IF($H317=0,"",INDEX('Audit Report'!G$2:G$760,$H317)&amp;"")</f>
        <v/>
      </c>
      <c r="E317" t="str" cm="1">
        <f t="array" ref="E317">IF($H317=0,"",INDEX('Audit Report'!W$2:W$760,$H317))</f>
        <v/>
      </c>
      <c r="F317" t="str" cm="1">
        <f t="array" ref="F317">IF($H317=0,"",IF(LEFT(INDEX('Audit Report'!N$2:N$760,$H317),4)="Pass","Yes","No"))</f>
        <v/>
      </c>
      <c r="H317">
        <f>IF($A317="",0,IFERROR(MATCH($A317,'Audit Report'!$C$2:$C$760,0),0))</f>
        <v>0</v>
      </c>
    </row>
    <row r="318" spans="2:8">
      <c r="B318" t="str" cm="1">
        <f t="array" ref="B318">IF($H318=0,"",INDEX('Audit Report'!E$2:E$760,$H318))</f>
        <v/>
      </c>
      <c r="C318" t="str" cm="1">
        <f t="array" ref="C318">IF($H318=0,"",INDEX('Audit Report'!F$2:F$760,$H318)&amp;"")</f>
        <v/>
      </c>
      <c r="D318" t="str" cm="1">
        <f t="array" ref="D318">IF($H318=0,"",INDEX('Audit Report'!G$2:G$760,$H318)&amp;"")</f>
        <v/>
      </c>
      <c r="E318" t="str" cm="1">
        <f t="array" ref="E318">IF($H318=0,"",INDEX('Audit Report'!W$2:W$760,$H318))</f>
        <v/>
      </c>
      <c r="F318" t="str" cm="1">
        <f t="array" ref="F318">IF($H318=0,"",IF(LEFT(INDEX('Audit Report'!N$2:N$760,$H318),4)="Pass","Yes","No"))</f>
        <v/>
      </c>
      <c r="H318">
        <f>IF($A318="",0,IFERROR(MATCH($A318,'Audit Report'!$C$2:$C$760,0),0))</f>
        <v>0</v>
      </c>
    </row>
    <row r="319" spans="2:8">
      <c r="B319" t="str" cm="1">
        <f t="array" ref="B319">IF($H319=0,"",INDEX('Audit Report'!E$2:E$760,$H319))</f>
        <v/>
      </c>
      <c r="C319" t="str" cm="1">
        <f t="array" ref="C319">IF($H319=0,"",INDEX('Audit Report'!F$2:F$760,$H319)&amp;"")</f>
        <v/>
      </c>
      <c r="D319" t="str" cm="1">
        <f t="array" ref="D319">IF($H319=0,"",INDEX('Audit Report'!G$2:G$760,$H319)&amp;"")</f>
        <v/>
      </c>
      <c r="E319" t="str" cm="1">
        <f t="array" ref="E319">IF($H319=0,"",INDEX('Audit Report'!W$2:W$760,$H319))</f>
        <v/>
      </c>
      <c r="F319" t="str" cm="1">
        <f t="array" ref="F319">IF($H319=0,"",IF(LEFT(INDEX('Audit Report'!N$2:N$760,$H319),4)="Pass","Yes","No"))</f>
        <v/>
      </c>
      <c r="H319">
        <f>IF($A319="",0,IFERROR(MATCH($A319,'Audit Report'!$C$2:$C$760,0),0))</f>
        <v>0</v>
      </c>
    </row>
    <row r="320" spans="2:8">
      <c r="B320" t="str" cm="1">
        <f t="array" ref="B320">IF($H320=0,"",INDEX('Audit Report'!E$2:E$760,$H320))</f>
        <v/>
      </c>
      <c r="C320" t="str" cm="1">
        <f t="array" ref="C320">IF($H320=0,"",INDEX('Audit Report'!F$2:F$760,$H320)&amp;"")</f>
        <v/>
      </c>
      <c r="D320" t="str" cm="1">
        <f t="array" ref="D320">IF($H320=0,"",INDEX('Audit Report'!G$2:G$760,$H320)&amp;"")</f>
        <v/>
      </c>
      <c r="E320" t="str" cm="1">
        <f t="array" ref="E320">IF($H320=0,"",INDEX('Audit Report'!W$2:W$760,$H320))</f>
        <v/>
      </c>
      <c r="F320" t="str" cm="1">
        <f t="array" ref="F320">IF($H320=0,"",IF(LEFT(INDEX('Audit Report'!N$2:N$760,$H320),4)="Pass","Yes","No"))</f>
        <v/>
      </c>
      <c r="H320">
        <f>IF($A320="",0,IFERROR(MATCH($A320,'Audit Report'!$C$2:$C$760,0),0))</f>
        <v>0</v>
      </c>
    </row>
    <row r="321" spans="2:8">
      <c r="B321" t="str" cm="1">
        <f t="array" ref="B321">IF($H321=0,"",INDEX('Audit Report'!E$2:E$760,$H321))</f>
        <v/>
      </c>
      <c r="C321" t="str" cm="1">
        <f t="array" ref="C321">IF($H321=0,"",INDEX('Audit Report'!F$2:F$760,$H321)&amp;"")</f>
        <v/>
      </c>
      <c r="D321" t="str" cm="1">
        <f t="array" ref="D321">IF($H321=0,"",INDEX('Audit Report'!G$2:G$760,$H321)&amp;"")</f>
        <v/>
      </c>
      <c r="E321" t="str" cm="1">
        <f t="array" ref="E321">IF($H321=0,"",INDEX('Audit Report'!W$2:W$760,$H321))</f>
        <v/>
      </c>
      <c r="F321" t="str" cm="1">
        <f t="array" ref="F321">IF($H321=0,"",IF(LEFT(INDEX('Audit Report'!N$2:N$760,$H321),4)="Pass","Yes","No"))</f>
        <v/>
      </c>
      <c r="H321">
        <f>IF($A321="",0,IFERROR(MATCH($A321,'Audit Report'!$C$2:$C$760,0),0))</f>
        <v>0</v>
      </c>
    </row>
    <row r="322" spans="2:8">
      <c r="B322" t="str" cm="1">
        <f t="array" ref="B322">IF($H322=0,"",INDEX('Audit Report'!E$2:E$760,$H322))</f>
        <v/>
      </c>
      <c r="C322" t="str" cm="1">
        <f t="array" ref="C322">IF($H322=0,"",INDEX('Audit Report'!F$2:F$760,$H322)&amp;"")</f>
        <v/>
      </c>
      <c r="D322" t="str" cm="1">
        <f t="array" ref="D322">IF($H322=0,"",INDEX('Audit Report'!G$2:G$760,$H322)&amp;"")</f>
        <v/>
      </c>
      <c r="E322" t="str" cm="1">
        <f t="array" ref="E322">IF($H322=0,"",INDEX('Audit Report'!W$2:W$760,$H322))</f>
        <v/>
      </c>
      <c r="F322" t="str" cm="1">
        <f t="array" ref="F322">IF($H322=0,"",IF(LEFT(INDEX('Audit Report'!N$2:N$760,$H322),4)="Pass","Yes","No"))</f>
        <v/>
      </c>
      <c r="H322">
        <f>IF($A322="",0,IFERROR(MATCH($A322,'Audit Report'!$C$2:$C$760,0),0))</f>
        <v>0</v>
      </c>
    </row>
    <row r="323" spans="2:8">
      <c r="B323" t="str" cm="1">
        <f t="array" ref="B323">IF($H323=0,"",INDEX('Audit Report'!E$2:E$760,$H323))</f>
        <v/>
      </c>
      <c r="C323" t="str" cm="1">
        <f t="array" ref="C323">IF($H323=0,"",INDEX('Audit Report'!F$2:F$760,$H323)&amp;"")</f>
        <v/>
      </c>
      <c r="D323" t="str" cm="1">
        <f t="array" ref="D323">IF($H323=0,"",INDEX('Audit Report'!G$2:G$760,$H323)&amp;"")</f>
        <v/>
      </c>
      <c r="E323" t="str" cm="1">
        <f t="array" ref="E323">IF($H323=0,"",INDEX('Audit Report'!W$2:W$760,$H323))</f>
        <v/>
      </c>
      <c r="F323" t="str" cm="1">
        <f t="array" ref="F323">IF($H323=0,"",IF(LEFT(INDEX('Audit Report'!N$2:N$760,$H323),4)="Pass","Yes","No"))</f>
        <v/>
      </c>
      <c r="H323">
        <f>IF($A323="",0,IFERROR(MATCH($A323,'Audit Report'!$C$2:$C$760,0),0))</f>
        <v>0</v>
      </c>
    </row>
    <row r="324" spans="2:8">
      <c r="B324" t="str" cm="1">
        <f t="array" ref="B324">IF($H324=0,"",INDEX('Audit Report'!E$2:E$760,$H324))</f>
        <v/>
      </c>
      <c r="C324" t="str" cm="1">
        <f t="array" ref="C324">IF($H324=0,"",INDEX('Audit Report'!F$2:F$760,$H324)&amp;"")</f>
        <v/>
      </c>
      <c r="D324" t="str" cm="1">
        <f t="array" ref="D324">IF($H324=0,"",INDEX('Audit Report'!G$2:G$760,$H324)&amp;"")</f>
        <v/>
      </c>
      <c r="E324" t="str" cm="1">
        <f t="array" ref="E324">IF($H324=0,"",INDEX('Audit Report'!W$2:W$760,$H324))</f>
        <v/>
      </c>
      <c r="F324" t="str" cm="1">
        <f t="array" ref="F324">IF($H324=0,"",IF(LEFT(INDEX('Audit Report'!N$2:N$760,$H324),4)="Pass","Yes","No"))</f>
        <v/>
      </c>
      <c r="H324">
        <f>IF($A324="",0,IFERROR(MATCH($A324,'Audit Report'!$C$2:$C$760,0),0))</f>
        <v>0</v>
      </c>
    </row>
    <row r="325" spans="2:8">
      <c r="B325" t="str" cm="1">
        <f t="array" ref="B325">IF($H325=0,"",INDEX('Audit Report'!E$2:E$760,$H325))</f>
        <v/>
      </c>
      <c r="C325" t="str" cm="1">
        <f t="array" ref="C325">IF($H325=0,"",INDEX('Audit Report'!F$2:F$760,$H325)&amp;"")</f>
        <v/>
      </c>
      <c r="D325" t="str" cm="1">
        <f t="array" ref="D325">IF($H325=0,"",INDEX('Audit Report'!G$2:G$760,$H325)&amp;"")</f>
        <v/>
      </c>
      <c r="E325" t="str" cm="1">
        <f t="array" ref="E325">IF($H325=0,"",INDEX('Audit Report'!W$2:W$760,$H325))</f>
        <v/>
      </c>
      <c r="F325" t="str" cm="1">
        <f t="array" ref="F325">IF($H325=0,"",IF(LEFT(INDEX('Audit Report'!N$2:N$760,$H325),4)="Pass","Yes","No"))</f>
        <v/>
      </c>
      <c r="H325">
        <f>IF($A325="",0,IFERROR(MATCH($A325,'Audit Report'!$C$2:$C$760,0),0))</f>
        <v>0</v>
      </c>
    </row>
    <row r="326" spans="2:8">
      <c r="B326" t="str" cm="1">
        <f t="array" ref="B326">IF($H326=0,"",INDEX('Audit Report'!E$2:E$760,$H326))</f>
        <v/>
      </c>
      <c r="C326" t="str" cm="1">
        <f t="array" ref="C326">IF($H326=0,"",INDEX('Audit Report'!F$2:F$760,$H326)&amp;"")</f>
        <v/>
      </c>
      <c r="D326" t="str" cm="1">
        <f t="array" ref="D326">IF($H326=0,"",INDEX('Audit Report'!G$2:G$760,$H326)&amp;"")</f>
        <v/>
      </c>
      <c r="E326" t="str" cm="1">
        <f t="array" ref="E326">IF($H326=0,"",INDEX('Audit Report'!W$2:W$760,$H326))</f>
        <v/>
      </c>
      <c r="F326" t="str" cm="1">
        <f t="array" ref="F326">IF($H326=0,"",IF(LEFT(INDEX('Audit Report'!N$2:N$760,$H326),4)="Pass","Yes","No"))</f>
        <v/>
      </c>
      <c r="H326">
        <f>IF($A326="",0,IFERROR(MATCH($A326,'Audit Report'!$C$2:$C$760,0),0))</f>
        <v>0</v>
      </c>
    </row>
    <row r="327" spans="2:8">
      <c r="B327" t="str" cm="1">
        <f t="array" ref="B327">IF($H327=0,"",INDEX('Audit Report'!E$2:E$760,$H327))</f>
        <v/>
      </c>
      <c r="C327" t="str" cm="1">
        <f t="array" ref="C327">IF($H327=0,"",INDEX('Audit Report'!F$2:F$760,$H327)&amp;"")</f>
        <v/>
      </c>
      <c r="D327" t="str" cm="1">
        <f t="array" ref="D327">IF($H327=0,"",INDEX('Audit Report'!G$2:G$760,$H327)&amp;"")</f>
        <v/>
      </c>
      <c r="E327" t="str" cm="1">
        <f t="array" ref="E327">IF($H327=0,"",INDEX('Audit Report'!W$2:W$760,$H327))</f>
        <v/>
      </c>
      <c r="F327" t="str" cm="1">
        <f t="array" ref="F327">IF($H327=0,"",IF(LEFT(INDEX('Audit Report'!N$2:N$760,$H327),4)="Pass","Yes","No"))</f>
        <v/>
      </c>
      <c r="H327">
        <f>IF($A327="",0,IFERROR(MATCH($A327,'Audit Report'!$C$2:$C$760,0),0))</f>
        <v>0</v>
      </c>
    </row>
    <row r="328" spans="2:8">
      <c r="B328" t="str" cm="1">
        <f t="array" ref="B328">IF($H328=0,"",INDEX('Audit Report'!E$2:E$760,$H328))</f>
        <v/>
      </c>
      <c r="C328" t="str" cm="1">
        <f t="array" ref="C328">IF($H328=0,"",INDEX('Audit Report'!F$2:F$760,$H328)&amp;"")</f>
        <v/>
      </c>
      <c r="D328" t="str" cm="1">
        <f t="array" ref="D328">IF($H328=0,"",INDEX('Audit Report'!G$2:G$760,$H328)&amp;"")</f>
        <v/>
      </c>
      <c r="E328" t="str" cm="1">
        <f t="array" ref="E328">IF($H328=0,"",INDEX('Audit Report'!W$2:W$760,$H328))</f>
        <v/>
      </c>
      <c r="F328" t="str" cm="1">
        <f t="array" ref="F328">IF($H328=0,"",IF(LEFT(INDEX('Audit Report'!N$2:N$760,$H328),4)="Pass","Yes","No"))</f>
        <v/>
      </c>
      <c r="H328">
        <f>IF($A328="",0,IFERROR(MATCH($A328,'Audit Report'!$C$2:$C$760,0),0))</f>
        <v>0</v>
      </c>
    </row>
    <row r="329" spans="2:8">
      <c r="B329" t="str" cm="1">
        <f t="array" ref="B329">IF($H329=0,"",INDEX('Audit Report'!E$2:E$760,$H329))</f>
        <v/>
      </c>
      <c r="C329" t="str" cm="1">
        <f t="array" ref="C329">IF($H329=0,"",INDEX('Audit Report'!F$2:F$760,$H329)&amp;"")</f>
        <v/>
      </c>
      <c r="D329" t="str" cm="1">
        <f t="array" ref="D329">IF($H329=0,"",INDEX('Audit Report'!G$2:G$760,$H329)&amp;"")</f>
        <v/>
      </c>
      <c r="E329" t="str" cm="1">
        <f t="array" ref="E329">IF($H329=0,"",INDEX('Audit Report'!W$2:W$760,$H329))</f>
        <v/>
      </c>
      <c r="F329" t="str" cm="1">
        <f t="array" ref="F329">IF($H329=0,"",IF(LEFT(INDEX('Audit Report'!N$2:N$760,$H329),4)="Pass","Yes","No"))</f>
        <v/>
      </c>
      <c r="H329">
        <f>IF($A329="",0,IFERROR(MATCH($A329,'Audit Report'!$C$2:$C$760,0),0))</f>
        <v>0</v>
      </c>
    </row>
    <row r="330" spans="2:8">
      <c r="B330" t="str" cm="1">
        <f t="array" ref="B330">IF($H330=0,"",INDEX('Audit Report'!E$2:E$760,$H330))</f>
        <v/>
      </c>
      <c r="C330" t="str" cm="1">
        <f t="array" ref="C330">IF($H330=0,"",INDEX('Audit Report'!F$2:F$760,$H330)&amp;"")</f>
        <v/>
      </c>
      <c r="D330" t="str" cm="1">
        <f t="array" ref="D330">IF($H330=0,"",INDEX('Audit Report'!G$2:G$760,$H330)&amp;"")</f>
        <v/>
      </c>
      <c r="E330" t="str" cm="1">
        <f t="array" ref="E330">IF($H330=0,"",INDEX('Audit Report'!W$2:W$760,$H330))</f>
        <v/>
      </c>
      <c r="F330" t="str" cm="1">
        <f t="array" ref="F330">IF($H330=0,"",IF(LEFT(INDEX('Audit Report'!N$2:N$760,$H330),4)="Pass","Yes","No"))</f>
        <v/>
      </c>
      <c r="H330">
        <f>IF($A330="",0,IFERROR(MATCH($A330,'Audit Report'!$C$2:$C$760,0),0))</f>
        <v>0</v>
      </c>
    </row>
    <row r="331" spans="2:8">
      <c r="B331" t="str" cm="1">
        <f t="array" ref="B331">IF($H331=0,"",INDEX('Audit Report'!E$2:E$760,$H331))</f>
        <v/>
      </c>
      <c r="C331" t="str" cm="1">
        <f t="array" ref="C331">IF($H331=0,"",INDEX('Audit Report'!F$2:F$760,$H331)&amp;"")</f>
        <v/>
      </c>
      <c r="D331" t="str" cm="1">
        <f t="array" ref="D331">IF($H331=0,"",INDEX('Audit Report'!G$2:G$760,$H331)&amp;"")</f>
        <v/>
      </c>
      <c r="E331" t="str" cm="1">
        <f t="array" ref="E331">IF($H331=0,"",INDEX('Audit Report'!W$2:W$760,$H331))</f>
        <v/>
      </c>
      <c r="F331" t="str" cm="1">
        <f t="array" ref="F331">IF($H331=0,"",IF(LEFT(INDEX('Audit Report'!N$2:N$760,$H331),4)="Pass","Yes","No"))</f>
        <v/>
      </c>
      <c r="H331">
        <f>IF($A331="",0,IFERROR(MATCH($A331,'Audit Report'!$C$2:$C$760,0),0))</f>
        <v>0</v>
      </c>
    </row>
    <row r="332" spans="2:8">
      <c r="B332" t="str" cm="1">
        <f t="array" ref="B332">IF($H332=0,"",INDEX('Audit Report'!E$2:E$760,$H332))</f>
        <v/>
      </c>
      <c r="C332" t="str" cm="1">
        <f t="array" ref="C332">IF($H332=0,"",INDEX('Audit Report'!F$2:F$760,$H332)&amp;"")</f>
        <v/>
      </c>
      <c r="D332" t="str" cm="1">
        <f t="array" ref="D332">IF($H332=0,"",INDEX('Audit Report'!G$2:G$760,$H332)&amp;"")</f>
        <v/>
      </c>
      <c r="E332" t="str" cm="1">
        <f t="array" ref="E332">IF($H332=0,"",INDEX('Audit Report'!W$2:W$760,$H332))</f>
        <v/>
      </c>
      <c r="F332" t="str" cm="1">
        <f t="array" ref="F332">IF($H332=0,"",IF(LEFT(INDEX('Audit Report'!N$2:N$760,$H332),4)="Pass","Yes","No"))</f>
        <v/>
      </c>
      <c r="H332">
        <f>IF($A332="",0,IFERROR(MATCH($A332,'Audit Report'!$C$2:$C$760,0),0))</f>
        <v>0</v>
      </c>
    </row>
    <row r="333" spans="2:8">
      <c r="B333" t="str" cm="1">
        <f t="array" ref="B333">IF($H333=0,"",INDEX('Audit Report'!E$2:E$760,$H333))</f>
        <v/>
      </c>
      <c r="C333" t="str" cm="1">
        <f t="array" ref="C333">IF($H333=0,"",INDEX('Audit Report'!F$2:F$760,$H333)&amp;"")</f>
        <v/>
      </c>
      <c r="D333" t="str" cm="1">
        <f t="array" ref="D333">IF($H333=0,"",INDEX('Audit Report'!G$2:G$760,$H333)&amp;"")</f>
        <v/>
      </c>
      <c r="E333" t="str" cm="1">
        <f t="array" ref="E333">IF($H333=0,"",INDEX('Audit Report'!W$2:W$760,$H333))</f>
        <v/>
      </c>
      <c r="F333" t="str" cm="1">
        <f t="array" ref="F333">IF($H333=0,"",IF(LEFT(INDEX('Audit Report'!N$2:N$760,$H333),4)="Pass","Yes","No"))</f>
        <v/>
      </c>
      <c r="H333">
        <f>IF($A333="",0,IFERROR(MATCH($A333,'Audit Report'!$C$2:$C$760,0),0))</f>
        <v>0</v>
      </c>
    </row>
    <row r="334" spans="2:8">
      <c r="B334" t="str" cm="1">
        <f t="array" ref="B334">IF($H334=0,"",INDEX('Audit Report'!E$2:E$760,$H334))</f>
        <v/>
      </c>
      <c r="C334" t="str" cm="1">
        <f t="array" ref="C334">IF($H334=0,"",INDEX('Audit Report'!F$2:F$760,$H334)&amp;"")</f>
        <v/>
      </c>
      <c r="D334" t="str" cm="1">
        <f t="array" ref="D334">IF($H334=0,"",INDEX('Audit Report'!G$2:G$760,$H334)&amp;"")</f>
        <v/>
      </c>
      <c r="E334" t="str" cm="1">
        <f t="array" ref="E334">IF($H334=0,"",INDEX('Audit Report'!W$2:W$760,$H334))</f>
        <v/>
      </c>
      <c r="F334" t="str" cm="1">
        <f t="array" ref="F334">IF($H334=0,"",IF(LEFT(INDEX('Audit Report'!N$2:N$760,$H334),4)="Pass","Yes","No"))</f>
        <v/>
      </c>
      <c r="H334">
        <f>IF($A334="",0,IFERROR(MATCH($A334,'Audit Report'!$C$2:$C$760,0),0))</f>
        <v>0</v>
      </c>
    </row>
    <row r="335" spans="2:8">
      <c r="B335" t="str" cm="1">
        <f t="array" ref="B335">IF($H335=0,"",INDEX('Audit Report'!E$2:E$760,$H335))</f>
        <v/>
      </c>
      <c r="C335" t="str" cm="1">
        <f t="array" ref="C335">IF($H335=0,"",INDEX('Audit Report'!F$2:F$760,$H335)&amp;"")</f>
        <v/>
      </c>
      <c r="D335" t="str" cm="1">
        <f t="array" ref="D335">IF($H335=0,"",INDEX('Audit Report'!G$2:G$760,$H335)&amp;"")</f>
        <v/>
      </c>
      <c r="E335" t="str" cm="1">
        <f t="array" ref="E335">IF($H335=0,"",INDEX('Audit Report'!W$2:W$760,$H335))</f>
        <v/>
      </c>
      <c r="F335" t="str" cm="1">
        <f t="array" ref="F335">IF($H335=0,"",IF(LEFT(INDEX('Audit Report'!N$2:N$760,$H335),4)="Pass","Yes","No"))</f>
        <v/>
      </c>
      <c r="H335">
        <f>IF($A335="",0,IFERROR(MATCH($A335,'Audit Report'!$C$2:$C$760,0),0))</f>
        <v>0</v>
      </c>
    </row>
    <row r="336" spans="2:8">
      <c r="B336" t="str" cm="1">
        <f t="array" ref="B336">IF($H336=0,"",INDEX('Audit Report'!E$2:E$760,$H336))</f>
        <v/>
      </c>
      <c r="C336" t="str" cm="1">
        <f t="array" ref="C336">IF($H336=0,"",INDEX('Audit Report'!F$2:F$760,$H336)&amp;"")</f>
        <v/>
      </c>
      <c r="D336" t="str" cm="1">
        <f t="array" ref="D336">IF($H336=0,"",INDEX('Audit Report'!G$2:G$760,$H336)&amp;"")</f>
        <v/>
      </c>
      <c r="E336" t="str" cm="1">
        <f t="array" ref="E336">IF($H336=0,"",INDEX('Audit Report'!W$2:W$760,$H336))</f>
        <v/>
      </c>
      <c r="F336" t="str" cm="1">
        <f t="array" ref="F336">IF($H336=0,"",IF(LEFT(INDEX('Audit Report'!N$2:N$760,$H336),4)="Pass","Yes","No"))</f>
        <v/>
      </c>
      <c r="H336">
        <f>IF($A336="",0,IFERROR(MATCH($A336,'Audit Report'!$C$2:$C$760,0),0))</f>
        <v>0</v>
      </c>
    </row>
    <row r="337" spans="2:8">
      <c r="B337" t="str" cm="1">
        <f t="array" ref="B337">IF($H337=0,"",INDEX('Audit Report'!E$2:E$760,$H337))</f>
        <v/>
      </c>
      <c r="C337" t="str" cm="1">
        <f t="array" ref="C337">IF($H337=0,"",INDEX('Audit Report'!F$2:F$760,$H337)&amp;"")</f>
        <v/>
      </c>
      <c r="D337" t="str" cm="1">
        <f t="array" ref="D337">IF($H337=0,"",INDEX('Audit Report'!G$2:G$760,$H337)&amp;"")</f>
        <v/>
      </c>
      <c r="E337" t="str" cm="1">
        <f t="array" ref="E337">IF($H337=0,"",INDEX('Audit Report'!W$2:W$760,$H337))</f>
        <v/>
      </c>
      <c r="F337" t="str" cm="1">
        <f t="array" ref="F337">IF($H337=0,"",IF(LEFT(INDEX('Audit Report'!N$2:N$760,$H337),4)="Pass","Yes","No"))</f>
        <v/>
      </c>
      <c r="H337">
        <f>IF($A337="",0,IFERROR(MATCH($A337,'Audit Report'!$C$2:$C$760,0),0))</f>
        <v>0</v>
      </c>
    </row>
    <row r="338" spans="2:8">
      <c r="B338" t="str" cm="1">
        <f t="array" ref="B338">IF($H338=0,"",INDEX('Audit Report'!E$2:E$760,$H338))</f>
        <v/>
      </c>
      <c r="C338" t="str" cm="1">
        <f t="array" ref="C338">IF($H338=0,"",INDEX('Audit Report'!F$2:F$760,$H338)&amp;"")</f>
        <v/>
      </c>
      <c r="D338" t="str" cm="1">
        <f t="array" ref="D338">IF($H338=0,"",INDEX('Audit Report'!G$2:G$760,$H338)&amp;"")</f>
        <v/>
      </c>
      <c r="E338" t="str" cm="1">
        <f t="array" ref="E338">IF($H338=0,"",INDEX('Audit Report'!W$2:W$760,$H338))</f>
        <v/>
      </c>
      <c r="F338" t="str" cm="1">
        <f t="array" ref="F338">IF($H338=0,"",IF(LEFT(INDEX('Audit Report'!N$2:N$760,$H338),4)="Pass","Yes","No"))</f>
        <v/>
      </c>
      <c r="H338">
        <f>IF($A338="",0,IFERROR(MATCH($A338,'Audit Report'!$C$2:$C$760,0),0))</f>
        <v>0</v>
      </c>
    </row>
    <row r="339" spans="2:8">
      <c r="B339" t="str" cm="1">
        <f t="array" ref="B339">IF($H339=0,"",INDEX('Audit Report'!E$2:E$760,$H339))</f>
        <v/>
      </c>
      <c r="C339" t="str" cm="1">
        <f t="array" ref="C339">IF($H339=0,"",INDEX('Audit Report'!F$2:F$760,$H339)&amp;"")</f>
        <v/>
      </c>
      <c r="D339" t="str" cm="1">
        <f t="array" ref="D339">IF($H339=0,"",INDEX('Audit Report'!G$2:G$760,$H339)&amp;"")</f>
        <v/>
      </c>
      <c r="E339" t="str" cm="1">
        <f t="array" ref="E339">IF($H339=0,"",INDEX('Audit Report'!W$2:W$760,$H339))</f>
        <v/>
      </c>
      <c r="F339" t="str" cm="1">
        <f t="array" ref="F339">IF($H339=0,"",IF(LEFT(INDEX('Audit Report'!N$2:N$760,$H339),4)="Pass","Yes","No"))</f>
        <v/>
      </c>
      <c r="H339">
        <f>IF($A339="",0,IFERROR(MATCH($A339,'Audit Report'!$C$2:$C$760,0),0))</f>
        <v>0</v>
      </c>
    </row>
    <row r="340" spans="2:8">
      <c r="B340" t="str" cm="1">
        <f t="array" ref="B340">IF($H340=0,"",INDEX('Audit Report'!E$2:E$760,$H340))</f>
        <v/>
      </c>
      <c r="C340" t="str" cm="1">
        <f t="array" ref="C340">IF($H340=0,"",INDEX('Audit Report'!F$2:F$760,$H340)&amp;"")</f>
        <v/>
      </c>
      <c r="D340" t="str" cm="1">
        <f t="array" ref="D340">IF($H340=0,"",INDEX('Audit Report'!G$2:G$760,$H340)&amp;"")</f>
        <v/>
      </c>
      <c r="E340" t="str" cm="1">
        <f t="array" ref="E340">IF($H340=0,"",INDEX('Audit Report'!W$2:W$760,$H340))</f>
        <v/>
      </c>
      <c r="F340" t="str" cm="1">
        <f t="array" ref="F340">IF($H340=0,"",IF(LEFT(INDEX('Audit Report'!N$2:N$760,$H340),4)="Pass","Yes","No"))</f>
        <v/>
      </c>
      <c r="H340">
        <f>IF($A340="",0,IFERROR(MATCH($A340,'Audit Report'!$C$2:$C$760,0),0))</f>
        <v>0</v>
      </c>
    </row>
    <row r="341" spans="2:8">
      <c r="B341" t="str" cm="1">
        <f t="array" ref="B341">IF($H341=0,"",INDEX('Audit Report'!E$2:E$760,$H341))</f>
        <v/>
      </c>
      <c r="C341" t="str" cm="1">
        <f t="array" ref="C341">IF($H341=0,"",INDEX('Audit Report'!F$2:F$760,$H341)&amp;"")</f>
        <v/>
      </c>
      <c r="D341" t="str" cm="1">
        <f t="array" ref="D341">IF($H341=0,"",INDEX('Audit Report'!G$2:G$760,$H341)&amp;"")</f>
        <v/>
      </c>
      <c r="E341" t="str" cm="1">
        <f t="array" ref="E341">IF($H341=0,"",INDEX('Audit Report'!W$2:W$760,$H341))</f>
        <v/>
      </c>
      <c r="F341" t="str" cm="1">
        <f t="array" ref="F341">IF($H341=0,"",IF(LEFT(INDEX('Audit Report'!N$2:N$760,$H341),4)="Pass","Yes","No"))</f>
        <v/>
      </c>
      <c r="H341">
        <f>IF($A341="",0,IFERROR(MATCH($A341,'Audit Report'!$C$2:$C$760,0),0))</f>
        <v>0</v>
      </c>
    </row>
    <row r="342" spans="2:8">
      <c r="B342" t="str" cm="1">
        <f t="array" ref="B342">IF($H342=0,"",INDEX('Audit Report'!E$2:E$760,$H342))</f>
        <v/>
      </c>
      <c r="C342" t="str" cm="1">
        <f t="array" ref="C342">IF($H342=0,"",INDEX('Audit Report'!F$2:F$760,$H342)&amp;"")</f>
        <v/>
      </c>
      <c r="D342" t="str" cm="1">
        <f t="array" ref="D342">IF($H342=0,"",INDEX('Audit Report'!G$2:G$760,$H342)&amp;"")</f>
        <v/>
      </c>
      <c r="E342" t="str" cm="1">
        <f t="array" ref="E342">IF($H342=0,"",INDEX('Audit Report'!W$2:W$760,$H342))</f>
        <v/>
      </c>
      <c r="F342" t="str" cm="1">
        <f t="array" ref="F342">IF($H342=0,"",IF(LEFT(INDEX('Audit Report'!N$2:N$760,$H342),4)="Pass","Yes","No"))</f>
        <v/>
      </c>
      <c r="H342">
        <f>IF($A342="",0,IFERROR(MATCH($A342,'Audit Report'!$C$2:$C$760,0),0))</f>
        <v>0</v>
      </c>
    </row>
    <row r="343" spans="2:8">
      <c r="B343" t="str" cm="1">
        <f t="array" ref="B343">IF($H343=0,"",INDEX('Audit Report'!E$2:E$760,$H343))</f>
        <v/>
      </c>
      <c r="C343" t="str" cm="1">
        <f t="array" ref="C343">IF($H343=0,"",INDEX('Audit Report'!F$2:F$760,$H343)&amp;"")</f>
        <v/>
      </c>
      <c r="D343" t="str" cm="1">
        <f t="array" ref="D343">IF($H343=0,"",INDEX('Audit Report'!G$2:G$760,$H343)&amp;"")</f>
        <v/>
      </c>
      <c r="E343" t="str" cm="1">
        <f t="array" ref="E343">IF($H343=0,"",INDEX('Audit Report'!W$2:W$760,$H343))</f>
        <v/>
      </c>
      <c r="F343" t="str" cm="1">
        <f t="array" ref="F343">IF($H343=0,"",IF(LEFT(INDEX('Audit Report'!N$2:N$760,$H343),4)="Pass","Yes","No"))</f>
        <v/>
      </c>
      <c r="H343">
        <f>IF($A343="",0,IFERROR(MATCH($A343,'Audit Report'!$C$2:$C$760,0),0))</f>
        <v>0</v>
      </c>
    </row>
    <row r="344" spans="2:8">
      <c r="B344" t="str" cm="1">
        <f t="array" ref="B344">IF($H344=0,"",INDEX('Audit Report'!E$2:E$760,$H344))</f>
        <v/>
      </c>
      <c r="C344" t="str" cm="1">
        <f t="array" ref="C344">IF($H344=0,"",INDEX('Audit Report'!F$2:F$760,$H344)&amp;"")</f>
        <v/>
      </c>
      <c r="D344" t="str" cm="1">
        <f t="array" ref="D344">IF($H344=0,"",INDEX('Audit Report'!G$2:G$760,$H344)&amp;"")</f>
        <v/>
      </c>
      <c r="E344" t="str" cm="1">
        <f t="array" ref="E344">IF($H344=0,"",INDEX('Audit Report'!W$2:W$760,$H344))</f>
        <v/>
      </c>
      <c r="F344" t="str" cm="1">
        <f t="array" ref="F344">IF($H344=0,"",IF(LEFT(INDEX('Audit Report'!N$2:N$760,$H344),4)="Pass","Yes","No"))</f>
        <v/>
      </c>
      <c r="H344">
        <f>IF($A344="",0,IFERROR(MATCH($A344,'Audit Report'!$C$2:$C$760,0),0))</f>
        <v>0</v>
      </c>
    </row>
    <row r="345" spans="2:8">
      <c r="B345" t="str" cm="1">
        <f t="array" ref="B345">IF($H345=0,"",INDEX('Audit Report'!E$2:E$760,$H345))</f>
        <v/>
      </c>
      <c r="C345" t="str" cm="1">
        <f t="array" ref="C345">IF($H345=0,"",INDEX('Audit Report'!F$2:F$760,$H345)&amp;"")</f>
        <v/>
      </c>
      <c r="D345" t="str" cm="1">
        <f t="array" ref="D345">IF($H345=0,"",INDEX('Audit Report'!G$2:G$760,$H345)&amp;"")</f>
        <v/>
      </c>
      <c r="E345" t="str" cm="1">
        <f t="array" ref="E345">IF($H345=0,"",INDEX('Audit Report'!W$2:W$760,$H345))</f>
        <v/>
      </c>
      <c r="F345" t="str" cm="1">
        <f t="array" ref="F345">IF($H345=0,"",IF(LEFT(INDEX('Audit Report'!N$2:N$760,$H345),4)="Pass","Yes","No"))</f>
        <v/>
      </c>
      <c r="H345">
        <f>IF($A345="",0,IFERROR(MATCH($A345,'Audit Report'!$C$2:$C$760,0),0))</f>
        <v>0</v>
      </c>
    </row>
    <row r="346" spans="2:8">
      <c r="B346" t="str" cm="1">
        <f t="array" ref="B346">IF($H346=0,"",INDEX('Audit Report'!E$2:E$760,$H346))</f>
        <v/>
      </c>
      <c r="C346" t="str" cm="1">
        <f t="array" ref="C346">IF($H346=0,"",INDEX('Audit Report'!F$2:F$760,$H346)&amp;"")</f>
        <v/>
      </c>
      <c r="D346" t="str" cm="1">
        <f t="array" ref="D346">IF($H346=0,"",INDEX('Audit Report'!G$2:G$760,$H346)&amp;"")</f>
        <v/>
      </c>
      <c r="E346" t="str" cm="1">
        <f t="array" ref="E346">IF($H346=0,"",INDEX('Audit Report'!W$2:W$760,$H346))</f>
        <v/>
      </c>
      <c r="F346" t="str" cm="1">
        <f t="array" ref="F346">IF($H346=0,"",IF(LEFT(INDEX('Audit Report'!N$2:N$760,$H346),4)="Pass","Yes","No"))</f>
        <v/>
      </c>
      <c r="H346">
        <f>IF($A346="",0,IFERROR(MATCH($A346,'Audit Report'!$C$2:$C$760,0),0))</f>
        <v>0</v>
      </c>
    </row>
    <row r="347" spans="2:8">
      <c r="B347" t="str" cm="1">
        <f t="array" ref="B347">IF($H347=0,"",INDEX('Audit Report'!E$2:E$760,$H347))</f>
        <v/>
      </c>
      <c r="C347" t="str" cm="1">
        <f t="array" ref="C347">IF($H347=0,"",INDEX('Audit Report'!F$2:F$760,$H347)&amp;"")</f>
        <v/>
      </c>
      <c r="D347" t="str" cm="1">
        <f t="array" ref="D347">IF($H347=0,"",INDEX('Audit Report'!G$2:G$760,$H347)&amp;"")</f>
        <v/>
      </c>
      <c r="E347" t="str" cm="1">
        <f t="array" ref="E347">IF($H347=0,"",INDEX('Audit Report'!W$2:W$760,$H347))</f>
        <v/>
      </c>
      <c r="F347" t="str" cm="1">
        <f t="array" ref="F347">IF($H347=0,"",IF(LEFT(INDEX('Audit Report'!N$2:N$760,$H347),4)="Pass","Yes","No"))</f>
        <v/>
      </c>
      <c r="H347">
        <f>IF($A347="",0,IFERROR(MATCH($A347,'Audit Report'!$C$2:$C$760,0),0))</f>
        <v>0</v>
      </c>
    </row>
    <row r="348" spans="2:8">
      <c r="B348" t="str" cm="1">
        <f t="array" ref="B348">IF($H348=0,"",INDEX('Audit Report'!E$2:E$760,$H348))</f>
        <v/>
      </c>
      <c r="C348" t="str" cm="1">
        <f t="array" ref="C348">IF($H348=0,"",INDEX('Audit Report'!F$2:F$760,$H348)&amp;"")</f>
        <v/>
      </c>
      <c r="D348" t="str" cm="1">
        <f t="array" ref="D348">IF($H348=0,"",INDEX('Audit Report'!G$2:G$760,$H348)&amp;"")</f>
        <v/>
      </c>
      <c r="E348" t="str" cm="1">
        <f t="array" ref="E348">IF($H348=0,"",INDEX('Audit Report'!W$2:W$760,$H348))</f>
        <v/>
      </c>
      <c r="F348" t="str" cm="1">
        <f t="array" ref="F348">IF($H348=0,"",IF(LEFT(INDEX('Audit Report'!N$2:N$760,$H348),4)="Pass","Yes","No"))</f>
        <v/>
      </c>
      <c r="H348">
        <f>IF($A348="",0,IFERROR(MATCH($A348,'Audit Report'!$C$2:$C$760,0),0))</f>
        <v>0</v>
      </c>
    </row>
    <row r="349" spans="2:8">
      <c r="B349" t="str" cm="1">
        <f t="array" ref="B349">IF($H349=0,"",INDEX('Audit Report'!E$2:E$760,$H349))</f>
        <v/>
      </c>
      <c r="C349" t="str" cm="1">
        <f t="array" ref="C349">IF($H349=0,"",INDEX('Audit Report'!F$2:F$760,$H349)&amp;"")</f>
        <v/>
      </c>
      <c r="D349" t="str" cm="1">
        <f t="array" ref="D349">IF($H349=0,"",INDEX('Audit Report'!G$2:G$760,$H349)&amp;"")</f>
        <v/>
      </c>
      <c r="E349" t="str" cm="1">
        <f t="array" ref="E349">IF($H349=0,"",INDEX('Audit Report'!W$2:W$760,$H349))</f>
        <v/>
      </c>
      <c r="F349" t="str" cm="1">
        <f t="array" ref="F349">IF($H349=0,"",IF(LEFT(INDEX('Audit Report'!N$2:N$760,$H349),4)="Pass","Yes","No"))</f>
        <v/>
      </c>
      <c r="H349">
        <f>IF($A349="",0,IFERROR(MATCH($A349,'Audit Report'!$C$2:$C$760,0),0))</f>
        <v>0</v>
      </c>
    </row>
    <row r="350" spans="2:8">
      <c r="B350" t="str" cm="1">
        <f t="array" ref="B350">IF($H350=0,"",INDEX('Audit Report'!E$2:E$760,$H350))</f>
        <v/>
      </c>
      <c r="C350" t="str" cm="1">
        <f t="array" ref="C350">IF($H350=0,"",INDEX('Audit Report'!F$2:F$760,$H350)&amp;"")</f>
        <v/>
      </c>
      <c r="D350" t="str" cm="1">
        <f t="array" ref="D350">IF($H350=0,"",INDEX('Audit Report'!G$2:G$760,$H350)&amp;"")</f>
        <v/>
      </c>
      <c r="E350" t="str" cm="1">
        <f t="array" ref="E350">IF($H350=0,"",INDEX('Audit Report'!W$2:W$760,$H350))</f>
        <v/>
      </c>
      <c r="F350" t="str" cm="1">
        <f t="array" ref="F350">IF($H350=0,"",IF(LEFT(INDEX('Audit Report'!N$2:N$760,$H350),4)="Pass","Yes","No"))</f>
        <v/>
      </c>
      <c r="H350">
        <f>IF($A350="",0,IFERROR(MATCH($A350,'Audit Report'!$C$2:$C$760,0),0))</f>
        <v>0</v>
      </c>
    </row>
    <row r="351" spans="2:8">
      <c r="B351" t="str" cm="1">
        <f t="array" ref="B351">IF($H351=0,"",INDEX('Audit Report'!E$2:E$760,$H351))</f>
        <v/>
      </c>
      <c r="C351" t="str" cm="1">
        <f t="array" ref="C351">IF($H351=0,"",INDEX('Audit Report'!F$2:F$760,$H351)&amp;"")</f>
        <v/>
      </c>
      <c r="D351" t="str" cm="1">
        <f t="array" ref="D351">IF($H351=0,"",INDEX('Audit Report'!G$2:G$760,$H351)&amp;"")</f>
        <v/>
      </c>
      <c r="E351" t="str" cm="1">
        <f t="array" ref="E351">IF($H351=0,"",INDEX('Audit Report'!W$2:W$760,$H351))</f>
        <v/>
      </c>
      <c r="F351" t="str" cm="1">
        <f t="array" ref="F351">IF($H351=0,"",IF(LEFT(INDEX('Audit Report'!N$2:N$760,$H351),4)="Pass","Yes","No"))</f>
        <v/>
      </c>
      <c r="H351">
        <f>IF($A351="",0,IFERROR(MATCH($A351,'Audit Report'!$C$2:$C$760,0),0))</f>
        <v>0</v>
      </c>
    </row>
    <row r="352" spans="2:8">
      <c r="B352" t="str" cm="1">
        <f t="array" ref="B352">IF($H352=0,"",INDEX('Audit Report'!E$2:E$760,$H352))</f>
        <v/>
      </c>
      <c r="C352" t="str" cm="1">
        <f t="array" ref="C352">IF($H352=0,"",INDEX('Audit Report'!F$2:F$760,$H352)&amp;"")</f>
        <v/>
      </c>
      <c r="D352" t="str" cm="1">
        <f t="array" ref="D352">IF($H352=0,"",INDEX('Audit Report'!G$2:G$760,$H352)&amp;"")</f>
        <v/>
      </c>
      <c r="E352" t="str" cm="1">
        <f t="array" ref="E352">IF($H352=0,"",INDEX('Audit Report'!W$2:W$760,$H352))</f>
        <v/>
      </c>
      <c r="F352" t="str" cm="1">
        <f t="array" ref="F352">IF($H352=0,"",IF(LEFT(INDEX('Audit Report'!N$2:N$760,$H352),4)="Pass","Yes","No"))</f>
        <v/>
      </c>
      <c r="H352">
        <f>IF($A352="",0,IFERROR(MATCH($A352,'Audit Report'!$C$2:$C$760,0),0))</f>
        <v>0</v>
      </c>
    </row>
    <row r="353" spans="2:8">
      <c r="B353" t="str" cm="1">
        <f t="array" ref="B353">IF($H353=0,"",INDEX('Audit Report'!E$2:E$760,$H353))</f>
        <v/>
      </c>
      <c r="C353" t="str" cm="1">
        <f t="array" ref="C353">IF($H353=0,"",INDEX('Audit Report'!F$2:F$760,$H353)&amp;"")</f>
        <v/>
      </c>
      <c r="D353" t="str" cm="1">
        <f t="array" ref="D353">IF($H353=0,"",INDEX('Audit Report'!G$2:G$760,$H353)&amp;"")</f>
        <v/>
      </c>
      <c r="E353" t="str" cm="1">
        <f t="array" ref="E353">IF($H353=0,"",INDEX('Audit Report'!W$2:W$760,$H353))</f>
        <v/>
      </c>
      <c r="F353" t="str" cm="1">
        <f t="array" ref="F353">IF($H353=0,"",IF(LEFT(INDEX('Audit Report'!N$2:N$760,$H353),4)="Pass","Yes","No"))</f>
        <v/>
      </c>
      <c r="H353">
        <f>IF($A353="",0,IFERROR(MATCH($A353,'Audit Report'!$C$2:$C$760,0),0))</f>
        <v>0</v>
      </c>
    </row>
    <row r="354" spans="2:8">
      <c r="B354" t="str" cm="1">
        <f t="array" ref="B354">IF($H354=0,"",INDEX('Audit Report'!E$2:E$760,$H354))</f>
        <v/>
      </c>
      <c r="C354" t="str" cm="1">
        <f t="array" ref="C354">IF($H354=0,"",INDEX('Audit Report'!F$2:F$760,$H354)&amp;"")</f>
        <v/>
      </c>
      <c r="D354" t="str" cm="1">
        <f t="array" ref="D354">IF($H354=0,"",INDEX('Audit Report'!G$2:G$760,$H354)&amp;"")</f>
        <v/>
      </c>
      <c r="E354" t="str" cm="1">
        <f t="array" ref="E354">IF($H354=0,"",INDEX('Audit Report'!W$2:W$760,$H354))</f>
        <v/>
      </c>
      <c r="F354" t="str" cm="1">
        <f t="array" ref="F354">IF($H354=0,"",IF(LEFT(INDEX('Audit Report'!N$2:N$760,$H354),4)="Pass","Yes","No"))</f>
        <v/>
      </c>
      <c r="H354">
        <f>IF($A354="",0,IFERROR(MATCH($A354,'Audit Report'!$C$2:$C$760,0),0))</f>
        <v>0</v>
      </c>
    </row>
    <row r="355" spans="2:8">
      <c r="B355" t="str" cm="1">
        <f t="array" ref="B355">IF($H355=0,"",INDEX('Audit Report'!E$2:E$760,$H355))</f>
        <v/>
      </c>
      <c r="C355" t="str" cm="1">
        <f t="array" ref="C355">IF($H355=0,"",INDEX('Audit Report'!F$2:F$760,$H355)&amp;"")</f>
        <v/>
      </c>
      <c r="D355" t="str" cm="1">
        <f t="array" ref="D355">IF($H355=0,"",INDEX('Audit Report'!G$2:G$760,$H355)&amp;"")</f>
        <v/>
      </c>
      <c r="E355" t="str" cm="1">
        <f t="array" ref="E355">IF($H355=0,"",INDEX('Audit Report'!W$2:W$760,$H355))</f>
        <v/>
      </c>
      <c r="F355" t="str" cm="1">
        <f t="array" ref="F355">IF($H355=0,"",IF(LEFT(INDEX('Audit Report'!N$2:N$760,$H355),4)="Pass","Yes","No"))</f>
        <v/>
      </c>
      <c r="H355">
        <f>IF($A355="",0,IFERROR(MATCH($A355,'Audit Report'!$C$2:$C$760,0),0))</f>
        <v>0</v>
      </c>
    </row>
    <row r="356" spans="2:8">
      <c r="B356" t="str" cm="1">
        <f t="array" ref="B356">IF($H356=0,"",INDEX('Audit Report'!E$2:E$760,$H356))</f>
        <v/>
      </c>
      <c r="C356" t="str" cm="1">
        <f t="array" ref="C356">IF($H356=0,"",INDEX('Audit Report'!F$2:F$760,$H356)&amp;"")</f>
        <v/>
      </c>
      <c r="D356" t="str" cm="1">
        <f t="array" ref="D356">IF($H356=0,"",INDEX('Audit Report'!G$2:G$760,$H356)&amp;"")</f>
        <v/>
      </c>
      <c r="E356" t="str" cm="1">
        <f t="array" ref="E356">IF($H356=0,"",INDEX('Audit Report'!W$2:W$760,$H356))</f>
        <v/>
      </c>
      <c r="F356" t="str" cm="1">
        <f t="array" ref="F356">IF($H356=0,"",IF(LEFT(INDEX('Audit Report'!N$2:N$760,$H356),4)="Pass","Yes","No"))</f>
        <v/>
      </c>
      <c r="H356">
        <f>IF($A356="",0,IFERROR(MATCH($A356,'Audit Report'!$C$2:$C$760,0),0))</f>
        <v>0</v>
      </c>
    </row>
    <row r="357" spans="2:8">
      <c r="B357" t="str" cm="1">
        <f t="array" ref="B357">IF($H357=0,"",INDEX('Audit Report'!E$2:E$760,$H357))</f>
        <v/>
      </c>
      <c r="C357" t="str" cm="1">
        <f t="array" ref="C357">IF($H357=0,"",INDEX('Audit Report'!F$2:F$760,$H357)&amp;"")</f>
        <v/>
      </c>
      <c r="D357" t="str" cm="1">
        <f t="array" ref="D357">IF($H357=0,"",INDEX('Audit Report'!G$2:G$760,$H357)&amp;"")</f>
        <v/>
      </c>
      <c r="E357" t="str" cm="1">
        <f t="array" ref="E357">IF($H357=0,"",INDEX('Audit Report'!W$2:W$760,$H357))</f>
        <v/>
      </c>
      <c r="F357" t="str" cm="1">
        <f t="array" ref="F357">IF($H357=0,"",IF(LEFT(INDEX('Audit Report'!N$2:N$760,$H357),4)="Pass","Yes","No"))</f>
        <v/>
      </c>
      <c r="H357">
        <f>IF($A357="",0,IFERROR(MATCH($A357,'Audit Report'!$C$2:$C$760,0),0))</f>
        <v>0</v>
      </c>
    </row>
    <row r="358" spans="2:8">
      <c r="B358" t="str" cm="1">
        <f t="array" ref="B358">IF($H358=0,"",INDEX('Audit Report'!E$2:E$760,$H358))</f>
        <v/>
      </c>
      <c r="C358" t="str" cm="1">
        <f t="array" ref="C358">IF($H358=0,"",INDEX('Audit Report'!F$2:F$760,$H358)&amp;"")</f>
        <v/>
      </c>
      <c r="D358" t="str" cm="1">
        <f t="array" ref="D358">IF($H358=0,"",INDEX('Audit Report'!G$2:G$760,$H358)&amp;"")</f>
        <v/>
      </c>
      <c r="E358" t="str" cm="1">
        <f t="array" ref="E358">IF($H358=0,"",INDEX('Audit Report'!W$2:W$760,$H358))</f>
        <v/>
      </c>
      <c r="F358" t="str" cm="1">
        <f t="array" ref="F358">IF($H358=0,"",IF(LEFT(INDEX('Audit Report'!N$2:N$760,$H358),4)="Pass","Yes","No"))</f>
        <v/>
      </c>
      <c r="H358">
        <f>IF($A358="",0,IFERROR(MATCH($A358,'Audit Report'!$C$2:$C$760,0),0))</f>
        <v>0</v>
      </c>
    </row>
    <row r="359" spans="2:8">
      <c r="B359" t="str" cm="1">
        <f t="array" ref="B359">IF($H359=0,"",INDEX('Audit Report'!E$2:E$760,$H359))</f>
        <v/>
      </c>
      <c r="C359" t="str" cm="1">
        <f t="array" ref="C359">IF($H359=0,"",INDEX('Audit Report'!F$2:F$760,$H359)&amp;"")</f>
        <v/>
      </c>
      <c r="D359" t="str" cm="1">
        <f t="array" ref="D359">IF($H359=0,"",INDEX('Audit Report'!G$2:G$760,$H359)&amp;"")</f>
        <v/>
      </c>
      <c r="E359" t="str" cm="1">
        <f t="array" ref="E359">IF($H359=0,"",INDEX('Audit Report'!W$2:W$760,$H359))</f>
        <v/>
      </c>
      <c r="F359" t="str" cm="1">
        <f t="array" ref="F359">IF($H359=0,"",IF(LEFT(INDEX('Audit Report'!N$2:N$760,$H359),4)="Pass","Yes","No"))</f>
        <v/>
      </c>
      <c r="H359">
        <f>IF($A359="",0,IFERROR(MATCH($A359,'Audit Report'!$C$2:$C$760,0),0))</f>
        <v>0</v>
      </c>
    </row>
    <row r="360" spans="2:8">
      <c r="B360" t="str" cm="1">
        <f t="array" ref="B360">IF($H360=0,"",INDEX('Audit Report'!E$2:E$760,$H360))</f>
        <v/>
      </c>
      <c r="C360" t="str" cm="1">
        <f t="array" ref="C360">IF($H360=0,"",INDEX('Audit Report'!F$2:F$760,$H360)&amp;"")</f>
        <v/>
      </c>
      <c r="D360" t="str" cm="1">
        <f t="array" ref="D360">IF($H360=0,"",INDEX('Audit Report'!G$2:G$760,$H360)&amp;"")</f>
        <v/>
      </c>
      <c r="E360" t="str" cm="1">
        <f t="array" ref="E360">IF($H360=0,"",INDEX('Audit Report'!W$2:W$760,$H360))</f>
        <v/>
      </c>
      <c r="F360" t="str" cm="1">
        <f t="array" ref="F360">IF($H360=0,"",IF(LEFT(INDEX('Audit Report'!N$2:N$760,$H360),4)="Pass","Yes","No"))</f>
        <v/>
      </c>
      <c r="H360">
        <f>IF($A360="",0,IFERROR(MATCH($A360,'Audit Report'!$C$2:$C$760,0),0))</f>
        <v>0</v>
      </c>
    </row>
    <row r="361" spans="2:8">
      <c r="B361" t="str" cm="1">
        <f t="array" ref="B361">IF($H361=0,"",INDEX('Audit Report'!E$2:E$760,$H361))</f>
        <v/>
      </c>
      <c r="C361" t="str" cm="1">
        <f t="array" ref="C361">IF($H361=0,"",INDEX('Audit Report'!F$2:F$760,$H361)&amp;"")</f>
        <v/>
      </c>
      <c r="D361" t="str" cm="1">
        <f t="array" ref="D361">IF($H361=0,"",INDEX('Audit Report'!G$2:G$760,$H361)&amp;"")</f>
        <v/>
      </c>
      <c r="E361" t="str" cm="1">
        <f t="array" ref="E361">IF($H361=0,"",INDEX('Audit Report'!W$2:W$760,$H361))</f>
        <v/>
      </c>
      <c r="F361" t="str" cm="1">
        <f t="array" ref="F361">IF($H361=0,"",IF(LEFT(INDEX('Audit Report'!N$2:N$760,$H361),4)="Pass","Yes","No"))</f>
        <v/>
      </c>
      <c r="H361">
        <f>IF($A361="",0,IFERROR(MATCH($A361,'Audit Report'!$C$2:$C$760,0),0))</f>
        <v>0</v>
      </c>
    </row>
    <row r="362" spans="2:8">
      <c r="B362" t="str" cm="1">
        <f t="array" ref="B362">IF($H362=0,"",INDEX('Audit Report'!E$2:E$760,$H362))</f>
        <v/>
      </c>
      <c r="C362" t="str" cm="1">
        <f t="array" ref="C362">IF($H362=0,"",INDEX('Audit Report'!F$2:F$760,$H362)&amp;"")</f>
        <v/>
      </c>
      <c r="D362" t="str" cm="1">
        <f t="array" ref="D362">IF($H362=0,"",INDEX('Audit Report'!G$2:G$760,$H362)&amp;"")</f>
        <v/>
      </c>
      <c r="E362" t="str" cm="1">
        <f t="array" ref="E362">IF($H362=0,"",INDEX('Audit Report'!W$2:W$760,$H362))</f>
        <v/>
      </c>
      <c r="F362" t="str" cm="1">
        <f t="array" ref="F362">IF($H362=0,"",IF(LEFT(INDEX('Audit Report'!N$2:N$760,$H362),4)="Pass","Yes","No"))</f>
        <v/>
      </c>
      <c r="H362">
        <f>IF($A362="",0,IFERROR(MATCH($A362,'Audit Report'!$C$2:$C$760,0),0))</f>
        <v>0</v>
      </c>
    </row>
    <row r="363" spans="2:8">
      <c r="B363" t="str" cm="1">
        <f t="array" ref="B363">IF($H363=0,"",INDEX('Audit Report'!E$2:E$760,$H363))</f>
        <v/>
      </c>
      <c r="C363" t="str" cm="1">
        <f t="array" ref="C363">IF($H363=0,"",INDEX('Audit Report'!F$2:F$760,$H363)&amp;"")</f>
        <v/>
      </c>
      <c r="D363" t="str" cm="1">
        <f t="array" ref="D363">IF($H363=0,"",INDEX('Audit Report'!G$2:G$760,$H363)&amp;"")</f>
        <v/>
      </c>
      <c r="E363" t="str" cm="1">
        <f t="array" ref="E363">IF($H363=0,"",INDEX('Audit Report'!W$2:W$760,$H363))</f>
        <v/>
      </c>
      <c r="F363" t="str" cm="1">
        <f t="array" ref="F363">IF($H363=0,"",IF(LEFT(INDEX('Audit Report'!N$2:N$760,$H363),4)="Pass","Yes","No"))</f>
        <v/>
      </c>
      <c r="H363">
        <f>IF($A363="",0,IFERROR(MATCH($A363,'Audit Report'!$C$2:$C$760,0),0))</f>
        <v>0</v>
      </c>
    </row>
    <row r="364" spans="2:8">
      <c r="B364" t="str" cm="1">
        <f t="array" ref="B364">IF($H364=0,"",INDEX('Audit Report'!E$2:E$760,$H364))</f>
        <v/>
      </c>
      <c r="C364" t="str" cm="1">
        <f t="array" ref="C364">IF($H364=0,"",INDEX('Audit Report'!F$2:F$760,$H364)&amp;"")</f>
        <v/>
      </c>
      <c r="D364" t="str" cm="1">
        <f t="array" ref="D364">IF($H364=0,"",INDEX('Audit Report'!G$2:G$760,$H364)&amp;"")</f>
        <v/>
      </c>
      <c r="E364" t="str" cm="1">
        <f t="array" ref="E364">IF($H364=0,"",INDEX('Audit Report'!W$2:W$760,$H364))</f>
        <v/>
      </c>
      <c r="F364" t="str" cm="1">
        <f t="array" ref="F364">IF($H364=0,"",IF(LEFT(INDEX('Audit Report'!N$2:N$760,$H364),4)="Pass","Yes","No"))</f>
        <v/>
      </c>
      <c r="H364">
        <f>IF($A364="",0,IFERROR(MATCH($A364,'Audit Report'!$C$2:$C$760,0),0))</f>
        <v>0</v>
      </c>
    </row>
    <row r="365" spans="2:8">
      <c r="B365" t="str" cm="1">
        <f t="array" ref="B365">IF($H365=0,"",INDEX('Audit Report'!E$2:E$760,$H365))</f>
        <v/>
      </c>
      <c r="C365" t="str" cm="1">
        <f t="array" ref="C365">IF($H365=0,"",INDEX('Audit Report'!F$2:F$760,$H365)&amp;"")</f>
        <v/>
      </c>
      <c r="D365" t="str" cm="1">
        <f t="array" ref="D365">IF($H365=0,"",INDEX('Audit Report'!G$2:G$760,$H365)&amp;"")</f>
        <v/>
      </c>
      <c r="E365" t="str" cm="1">
        <f t="array" ref="E365">IF($H365=0,"",INDEX('Audit Report'!W$2:W$760,$H365))</f>
        <v/>
      </c>
      <c r="F365" t="str" cm="1">
        <f t="array" ref="F365">IF($H365=0,"",IF(LEFT(INDEX('Audit Report'!N$2:N$760,$H365),4)="Pass","Yes","No"))</f>
        <v/>
      </c>
      <c r="H365">
        <f>IF($A365="",0,IFERROR(MATCH($A365,'Audit Report'!$C$2:$C$760,0),0))</f>
        <v>0</v>
      </c>
    </row>
    <row r="366" spans="2:8">
      <c r="B366" t="str" cm="1">
        <f t="array" ref="B366">IF($H366=0,"",INDEX('Audit Report'!E$2:E$760,$H366))</f>
        <v/>
      </c>
      <c r="C366" t="str" cm="1">
        <f t="array" ref="C366">IF($H366=0,"",INDEX('Audit Report'!F$2:F$760,$H366)&amp;"")</f>
        <v/>
      </c>
      <c r="D366" t="str" cm="1">
        <f t="array" ref="D366">IF($H366=0,"",INDEX('Audit Report'!G$2:G$760,$H366)&amp;"")</f>
        <v/>
      </c>
      <c r="E366" t="str" cm="1">
        <f t="array" ref="E366">IF($H366=0,"",INDEX('Audit Report'!W$2:W$760,$H366))</f>
        <v/>
      </c>
      <c r="F366" t="str" cm="1">
        <f t="array" ref="F366">IF($H366=0,"",IF(LEFT(INDEX('Audit Report'!N$2:N$760,$H366),4)="Pass","Yes","No"))</f>
        <v/>
      </c>
      <c r="H366">
        <f>IF($A366="",0,IFERROR(MATCH($A366,'Audit Report'!$C$2:$C$760,0),0))</f>
        <v>0</v>
      </c>
    </row>
    <row r="367" spans="2:8">
      <c r="B367" t="str" cm="1">
        <f t="array" ref="B367">IF($H367=0,"",INDEX('Audit Report'!E$2:E$760,$H367))</f>
        <v/>
      </c>
      <c r="C367" t="str" cm="1">
        <f t="array" ref="C367">IF($H367=0,"",INDEX('Audit Report'!F$2:F$760,$H367)&amp;"")</f>
        <v/>
      </c>
      <c r="D367" t="str" cm="1">
        <f t="array" ref="D367">IF($H367=0,"",INDEX('Audit Report'!G$2:G$760,$H367)&amp;"")</f>
        <v/>
      </c>
      <c r="E367" t="str" cm="1">
        <f t="array" ref="E367">IF($H367=0,"",INDEX('Audit Report'!W$2:W$760,$H367))</f>
        <v/>
      </c>
      <c r="F367" t="str" cm="1">
        <f t="array" ref="F367">IF($H367=0,"",IF(LEFT(INDEX('Audit Report'!N$2:N$760,$H367),4)="Pass","Yes","No"))</f>
        <v/>
      </c>
      <c r="H367">
        <f>IF($A367="",0,IFERROR(MATCH($A367,'Audit Report'!$C$2:$C$760,0),0))</f>
        <v>0</v>
      </c>
    </row>
    <row r="368" spans="2:8">
      <c r="B368" t="str" cm="1">
        <f t="array" ref="B368">IF($H368=0,"",INDEX('Audit Report'!E$2:E$760,$H368))</f>
        <v/>
      </c>
      <c r="C368" t="str" cm="1">
        <f t="array" ref="C368">IF($H368=0,"",INDEX('Audit Report'!F$2:F$760,$H368)&amp;"")</f>
        <v/>
      </c>
      <c r="D368" t="str" cm="1">
        <f t="array" ref="D368">IF($H368=0,"",INDEX('Audit Report'!G$2:G$760,$H368)&amp;"")</f>
        <v/>
      </c>
      <c r="E368" t="str" cm="1">
        <f t="array" ref="E368">IF($H368=0,"",INDEX('Audit Report'!W$2:W$760,$H368))</f>
        <v/>
      </c>
      <c r="F368" t="str" cm="1">
        <f t="array" ref="F368">IF($H368=0,"",IF(LEFT(INDEX('Audit Report'!N$2:N$760,$H368),4)="Pass","Yes","No"))</f>
        <v/>
      </c>
      <c r="H368">
        <f>IF($A368="",0,IFERROR(MATCH($A368,'Audit Report'!$C$2:$C$760,0),0))</f>
        <v>0</v>
      </c>
    </row>
    <row r="369" spans="2:8">
      <c r="B369" t="str" cm="1">
        <f t="array" ref="B369">IF($H369=0,"",INDEX('Audit Report'!E$2:E$760,$H369))</f>
        <v/>
      </c>
      <c r="C369" t="str" cm="1">
        <f t="array" ref="C369">IF($H369=0,"",INDEX('Audit Report'!F$2:F$760,$H369)&amp;"")</f>
        <v/>
      </c>
      <c r="D369" t="str" cm="1">
        <f t="array" ref="D369">IF($H369=0,"",INDEX('Audit Report'!G$2:G$760,$H369)&amp;"")</f>
        <v/>
      </c>
      <c r="E369" t="str" cm="1">
        <f t="array" ref="E369">IF($H369=0,"",INDEX('Audit Report'!W$2:W$760,$H369))</f>
        <v/>
      </c>
      <c r="F369" t="str" cm="1">
        <f t="array" ref="F369">IF($H369=0,"",IF(LEFT(INDEX('Audit Report'!N$2:N$760,$H369),4)="Pass","Yes","No"))</f>
        <v/>
      </c>
      <c r="H369">
        <f>IF($A369="",0,IFERROR(MATCH($A369,'Audit Report'!$C$2:$C$760,0),0))</f>
        <v>0</v>
      </c>
    </row>
    <row r="370" spans="2:8">
      <c r="B370" t="str" cm="1">
        <f t="array" ref="B370">IF($H370=0,"",INDEX('Audit Report'!E$2:E$760,$H370))</f>
        <v/>
      </c>
      <c r="C370" t="str" cm="1">
        <f t="array" ref="C370">IF($H370=0,"",INDEX('Audit Report'!F$2:F$760,$H370)&amp;"")</f>
        <v/>
      </c>
      <c r="D370" t="str" cm="1">
        <f t="array" ref="D370">IF($H370=0,"",INDEX('Audit Report'!G$2:G$760,$H370)&amp;"")</f>
        <v/>
      </c>
      <c r="E370" t="str" cm="1">
        <f t="array" ref="E370">IF($H370=0,"",INDEX('Audit Report'!W$2:W$760,$H370))</f>
        <v/>
      </c>
      <c r="F370" t="str" cm="1">
        <f t="array" ref="F370">IF($H370=0,"",IF(LEFT(INDEX('Audit Report'!N$2:N$760,$H370),4)="Pass","Yes","No"))</f>
        <v/>
      </c>
      <c r="H370">
        <f>IF($A370="",0,IFERROR(MATCH($A370,'Audit Report'!$C$2:$C$760,0),0))</f>
        <v>0</v>
      </c>
    </row>
    <row r="371" spans="2:8">
      <c r="B371" t="str" cm="1">
        <f t="array" ref="B371">IF($H371=0,"",INDEX('Audit Report'!E$2:E$760,$H371))</f>
        <v/>
      </c>
      <c r="C371" t="str" cm="1">
        <f t="array" ref="C371">IF($H371=0,"",INDEX('Audit Report'!F$2:F$760,$H371)&amp;"")</f>
        <v/>
      </c>
      <c r="D371" t="str" cm="1">
        <f t="array" ref="D371">IF($H371=0,"",INDEX('Audit Report'!G$2:G$760,$H371)&amp;"")</f>
        <v/>
      </c>
      <c r="E371" t="str" cm="1">
        <f t="array" ref="E371">IF($H371=0,"",INDEX('Audit Report'!W$2:W$760,$H371))</f>
        <v/>
      </c>
      <c r="F371" t="str" cm="1">
        <f t="array" ref="F371">IF($H371=0,"",IF(LEFT(INDEX('Audit Report'!N$2:N$760,$H371),4)="Pass","Yes","No"))</f>
        <v/>
      </c>
      <c r="H371">
        <f>IF($A371="",0,IFERROR(MATCH($A371,'Audit Report'!$C$2:$C$760,0),0))</f>
        <v>0</v>
      </c>
    </row>
    <row r="372" spans="2:8">
      <c r="B372" t="str" cm="1">
        <f t="array" ref="B372">IF($H372=0,"",INDEX('Audit Report'!E$2:E$760,$H372))</f>
        <v/>
      </c>
      <c r="C372" t="str" cm="1">
        <f t="array" ref="C372">IF($H372=0,"",INDEX('Audit Report'!F$2:F$760,$H372)&amp;"")</f>
        <v/>
      </c>
      <c r="D372" t="str" cm="1">
        <f t="array" ref="D372">IF($H372=0,"",INDEX('Audit Report'!G$2:G$760,$H372)&amp;"")</f>
        <v/>
      </c>
      <c r="E372" t="str" cm="1">
        <f t="array" ref="E372">IF($H372=0,"",INDEX('Audit Report'!W$2:W$760,$H372))</f>
        <v/>
      </c>
      <c r="F372" t="str" cm="1">
        <f t="array" ref="F372">IF($H372=0,"",IF(LEFT(INDEX('Audit Report'!N$2:N$760,$H372),4)="Pass","Yes","No"))</f>
        <v/>
      </c>
      <c r="H372">
        <f>IF($A372="",0,IFERROR(MATCH($A372,'Audit Report'!$C$2:$C$760,0),0))</f>
        <v>0</v>
      </c>
    </row>
    <row r="373" spans="2:8">
      <c r="B373" t="str" cm="1">
        <f t="array" ref="B373">IF($H373=0,"",INDEX('Audit Report'!E$2:E$760,$H373))</f>
        <v/>
      </c>
      <c r="C373" t="str" cm="1">
        <f t="array" ref="C373">IF($H373=0,"",INDEX('Audit Report'!F$2:F$760,$H373)&amp;"")</f>
        <v/>
      </c>
      <c r="D373" t="str" cm="1">
        <f t="array" ref="D373">IF($H373=0,"",INDEX('Audit Report'!G$2:G$760,$H373)&amp;"")</f>
        <v/>
      </c>
      <c r="E373" t="str" cm="1">
        <f t="array" ref="E373">IF($H373=0,"",INDEX('Audit Report'!W$2:W$760,$H373))</f>
        <v/>
      </c>
      <c r="F373" t="str" cm="1">
        <f t="array" ref="F373">IF($H373=0,"",IF(LEFT(INDEX('Audit Report'!N$2:N$760,$H373),4)="Pass","Yes","No"))</f>
        <v/>
      </c>
      <c r="H373">
        <f>IF($A373="",0,IFERROR(MATCH($A373,'Audit Report'!$C$2:$C$760,0),0))</f>
        <v>0</v>
      </c>
    </row>
    <row r="374" spans="2:8">
      <c r="B374" t="str" cm="1">
        <f t="array" ref="B374">IF($H374=0,"",INDEX('Audit Report'!E$2:E$760,$H374))</f>
        <v/>
      </c>
      <c r="C374" t="str" cm="1">
        <f t="array" ref="C374">IF($H374=0,"",INDEX('Audit Report'!F$2:F$760,$H374)&amp;"")</f>
        <v/>
      </c>
      <c r="D374" t="str" cm="1">
        <f t="array" ref="D374">IF($H374=0,"",INDEX('Audit Report'!G$2:G$760,$H374)&amp;"")</f>
        <v/>
      </c>
      <c r="E374" t="str" cm="1">
        <f t="array" ref="E374">IF($H374=0,"",INDEX('Audit Report'!W$2:W$760,$H374))</f>
        <v/>
      </c>
      <c r="F374" t="str" cm="1">
        <f t="array" ref="F374">IF($H374=0,"",IF(LEFT(INDEX('Audit Report'!N$2:N$760,$H374),4)="Pass","Yes","No"))</f>
        <v/>
      </c>
      <c r="H374">
        <f>IF($A374="",0,IFERROR(MATCH($A374,'Audit Report'!$C$2:$C$760,0),0))</f>
        <v>0</v>
      </c>
    </row>
    <row r="375" spans="2:8">
      <c r="B375" t="str" cm="1">
        <f t="array" ref="B375">IF($H375=0,"",INDEX('Audit Report'!E$2:E$760,$H375))</f>
        <v/>
      </c>
      <c r="C375" t="str" cm="1">
        <f t="array" ref="C375">IF($H375=0,"",INDEX('Audit Report'!F$2:F$760,$H375)&amp;"")</f>
        <v/>
      </c>
      <c r="D375" t="str" cm="1">
        <f t="array" ref="D375">IF($H375=0,"",INDEX('Audit Report'!G$2:G$760,$H375)&amp;"")</f>
        <v/>
      </c>
      <c r="E375" t="str" cm="1">
        <f t="array" ref="E375">IF($H375=0,"",INDEX('Audit Report'!W$2:W$760,$H375))</f>
        <v/>
      </c>
      <c r="F375" t="str" cm="1">
        <f t="array" ref="F375">IF($H375=0,"",IF(LEFT(INDEX('Audit Report'!N$2:N$760,$H375),4)="Pass","Yes","No"))</f>
        <v/>
      </c>
      <c r="H375">
        <f>IF($A375="",0,IFERROR(MATCH($A375,'Audit Report'!$C$2:$C$760,0),0))</f>
        <v>0</v>
      </c>
    </row>
    <row r="376" spans="2:8">
      <c r="B376" t="str" cm="1">
        <f t="array" ref="B376">IF($H376=0,"",INDEX('Audit Report'!E$2:E$760,$H376))</f>
        <v/>
      </c>
      <c r="C376" t="str" cm="1">
        <f t="array" ref="C376">IF($H376=0,"",INDEX('Audit Report'!F$2:F$760,$H376)&amp;"")</f>
        <v/>
      </c>
      <c r="D376" t="str" cm="1">
        <f t="array" ref="D376">IF($H376=0,"",INDEX('Audit Report'!G$2:G$760,$H376)&amp;"")</f>
        <v/>
      </c>
      <c r="E376" t="str" cm="1">
        <f t="array" ref="E376">IF($H376=0,"",INDEX('Audit Report'!W$2:W$760,$H376))</f>
        <v/>
      </c>
      <c r="F376" t="str" cm="1">
        <f t="array" ref="F376">IF($H376=0,"",IF(LEFT(INDEX('Audit Report'!N$2:N$760,$H376),4)="Pass","Yes","No"))</f>
        <v/>
      </c>
      <c r="H376">
        <f>IF($A376="",0,IFERROR(MATCH($A376,'Audit Report'!$C$2:$C$760,0),0))</f>
        <v>0</v>
      </c>
    </row>
    <row r="377" spans="2:8">
      <c r="B377" t="str" cm="1">
        <f t="array" ref="B377">IF($H377=0,"",INDEX('Audit Report'!E$2:E$760,$H377))</f>
        <v/>
      </c>
      <c r="C377" t="str" cm="1">
        <f t="array" ref="C377">IF($H377=0,"",INDEX('Audit Report'!F$2:F$760,$H377)&amp;"")</f>
        <v/>
      </c>
      <c r="D377" t="str" cm="1">
        <f t="array" ref="D377">IF($H377=0,"",INDEX('Audit Report'!G$2:G$760,$H377)&amp;"")</f>
        <v/>
      </c>
      <c r="E377" t="str" cm="1">
        <f t="array" ref="E377">IF($H377=0,"",INDEX('Audit Report'!W$2:W$760,$H377))</f>
        <v/>
      </c>
      <c r="F377" t="str" cm="1">
        <f t="array" ref="F377">IF($H377=0,"",IF(LEFT(INDEX('Audit Report'!N$2:N$760,$H377),4)="Pass","Yes","No"))</f>
        <v/>
      </c>
      <c r="H377">
        <f>IF($A377="",0,IFERROR(MATCH($A377,'Audit Report'!$C$2:$C$760,0),0))</f>
        <v>0</v>
      </c>
    </row>
    <row r="378" spans="2:8">
      <c r="B378" t="str" cm="1">
        <f t="array" ref="B378">IF($H378=0,"",INDEX('Audit Report'!E$2:E$760,$H378))</f>
        <v/>
      </c>
      <c r="C378" t="str" cm="1">
        <f t="array" ref="C378">IF($H378=0,"",INDEX('Audit Report'!F$2:F$760,$H378)&amp;"")</f>
        <v/>
      </c>
      <c r="D378" t="str" cm="1">
        <f t="array" ref="D378">IF($H378=0,"",INDEX('Audit Report'!G$2:G$760,$H378)&amp;"")</f>
        <v/>
      </c>
      <c r="E378" t="str" cm="1">
        <f t="array" ref="E378">IF($H378=0,"",INDEX('Audit Report'!W$2:W$760,$H378))</f>
        <v/>
      </c>
      <c r="F378" t="str" cm="1">
        <f t="array" ref="F378">IF($H378=0,"",IF(LEFT(INDEX('Audit Report'!N$2:N$760,$H378),4)="Pass","Yes","No"))</f>
        <v/>
      </c>
      <c r="H378">
        <f>IF($A378="",0,IFERROR(MATCH($A378,'Audit Report'!$C$2:$C$760,0),0))</f>
        <v>0</v>
      </c>
    </row>
    <row r="379" spans="2:8">
      <c r="B379" t="str" cm="1">
        <f t="array" ref="B379">IF($H379=0,"",INDEX('Audit Report'!E$2:E$760,$H379))</f>
        <v/>
      </c>
      <c r="C379" t="str" cm="1">
        <f t="array" ref="C379">IF($H379=0,"",INDEX('Audit Report'!F$2:F$760,$H379)&amp;"")</f>
        <v/>
      </c>
      <c r="D379" t="str" cm="1">
        <f t="array" ref="D379">IF($H379=0,"",INDEX('Audit Report'!G$2:G$760,$H379)&amp;"")</f>
        <v/>
      </c>
      <c r="E379" t="str" cm="1">
        <f t="array" ref="E379">IF($H379=0,"",INDEX('Audit Report'!W$2:W$760,$H379))</f>
        <v/>
      </c>
      <c r="F379" t="str" cm="1">
        <f t="array" ref="F379">IF($H379=0,"",IF(LEFT(INDEX('Audit Report'!N$2:N$760,$H379),4)="Pass","Yes","No"))</f>
        <v/>
      </c>
      <c r="H379">
        <f>IF($A379="",0,IFERROR(MATCH($A379,'Audit Report'!$C$2:$C$760,0),0))</f>
        <v>0</v>
      </c>
    </row>
    <row r="380" spans="2:8">
      <c r="B380" t="str" cm="1">
        <f t="array" ref="B380">IF($H380=0,"",INDEX('Audit Report'!E$2:E$760,$H380))</f>
        <v/>
      </c>
      <c r="C380" t="str" cm="1">
        <f t="array" ref="C380">IF($H380=0,"",INDEX('Audit Report'!F$2:F$760,$H380)&amp;"")</f>
        <v/>
      </c>
      <c r="D380" t="str" cm="1">
        <f t="array" ref="D380">IF($H380=0,"",INDEX('Audit Report'!G$2:G$760,$H380)&amp;"")</f>
        <v/>
      </c>
      <c r="E380" t="str" cm="1">
        <f t="array" ref="E380">IF($H380=0,"",INDEX('Audit Report'!W$2:W$760,$H380))</f>
        <v/>
      </c>
      <c r="F380" t="str" cm="1">
        <f t="array" ref="F380">IF($H380=0,"",IF(LEFT(INDEX('Audit Report'!N$2:N$760,$H380),4)="Pass","Yes","No"))</f>
        <v/>
      </c>
      <c r="H380">
        <f>IF($A380="",0,IFERROR(MATCH($A380,'Audit Report'!$C$2:$C$760,0),0))</f>
        <v>0</v>
      </c>
    </row>
    <row r="381" spans="2:8">
      <c r="B381" t="str" cm="1">
        <f t="array" ref="B381">IF($H381=0,"",INDEX('Audit Report'!E$2:E$760,$H381))</f>
        <v/>
      </c>
      <c r="C381" t="str" cm="1">
        <f t="array" ref="C381">IF($H381=0,"",INDEX('Audit Report'!F$2:F$760,$H381)&amp;"")</f>
        <v/>
      </c>
      <c r="D381" t="str" cm="1">
        <f t="array" ref="D381">IF($H381=0,"",INDEX('Audit Report'!G$2:G$760,$H381)&amp;"")</f>
        <v/>
      </c>
      <c r="E381" t="str" cm="1">
        <f t="array" ref="E381">IF($H381=0,"",INDEX('Audit Report'!W$2:W$760,$H381))</f>
        <v/>
      </c>
      <c r="F381" t="str" cm="1">
        <f t="array" ref="F381">IF($H381=0,"",IF(LEFT(INDEX('Audit Report'!N$2:N$760,$H381),4)="Pass","Yes","No"))</f>
        <v/>
      </c>
      <c r="H381">
        <f>IF($A381="",0,IFERROR(MATCH($A381,'Audit Report'!$C$2:$C$760,0),0))</f>
        <v>0</v>
      </c>
    </row>
    <row r="382" spans="2:8">
      <c r="B382" t="str" cm="1">
        <f t="array" ref="B382">IF($H382=0,"",INDEX('Audit Report'!E$2:E$760,$H382))</f>
        <v/>
      </c>
      <c r="C382" t="str" cm="1">
        <f t="array" ref="C382">IF($H382=0,"",INDEX('Audit Report'!F$2:F$760,$H382)&amp;"")</f>
        <v/>
      </c>
      <c r="D382" t="str" cm="1">
        <f t="array" ref="D382">IF($H382=0,"",INDEX('Audit Report'!G$2:G$760,$H382)&amp;"")</f>
        <v/>
      </c>
      <c r="E382" t="str" cm="1">
        <f t="array" ref="E382">IF($H382=0,"",INDEX('Audit Report'!W$2:W$760,$H382))</f>
        <v/>
      </c>
      <c r="F382" t="str" cm="1">
        <f t="array" ref="F382">IF($H382=0,"",IF(LEFT(INDEX('Audit Report'!N$2:N$760,$H382),4)="Pass","Yes","No"))</f>
        <v/>
      </c>
      <c r="H382">
        <f>IF($A382="",0,IFERROR(MATCH($A382,'Audit Report'!$C$2:$C$760,0),0))</f>
        <v>0</v>
      </c>
    </row>
    <row r="383" spans="2:8">
      <c r="B383" t="str" cm="1">
        <f t="array" ref="B383">IF($H383=0,"",INDEX('Audit Report'!E$2:E$760,$H383))</f>
        <v/>
      </c>
      <c r="C383" t="str" cm="1">
        <f t="array" ref="C383">IF($H383=0,"",INDEX('Audit Report'!F$2:F$760,$H383)&amp;"")</f>
        <v/>
      </c>
      <c r="D383" t="str" cm="1">
        <f t="array" ref="D383">IF($H383=0,"",INDEX('Audit Report'!G$2:G$760,$H383)&amp;"")</f>
        <v/>
      </c>
      <c r="E383" t="str" cm="1">
        <f t="array" ref="E383">IF($H383=0,"",INDEX('Audit Report'!W$2:W$760,$H383))</f>
        <v/>
      </c>
      <c r="F383" t="str" cm="1">
        <f t="array" ref="F383">IF($H383=0,"",IF(LEFT(INDEX('Audit Report'!N$2:N$760,$H383),4)="Pass","Yes","No"))</f>
        <v/>
      </c>
      <c r="H383">
        <f>IF($A383="",0,IFERROR(MATCH($A383,'Audit Report'!$C$2:$C$760,0),0))</f>
        <v>0</v>
      </c>
    </row>
    <row r="384" spans="2:8">
      <c r="B384" t="str" cm="1">
        <f t="array" ref="B384">IF($H384=0,"",INDEX('Audit Report'!E$2:E$760,$H384))</f>
        <v/>
      </c>
      <c r="C384" t="str" cm="1">
        <f t="array" ref="C384">IF($H384=0,"",INDEX('Audit Report'!F$2:F$760,$H384)&amp;"")</f>
        <v/>
      </c>
      <c r="D384" t="str" cm="1">
        <f t="array" ref="D384">IF($H384=0,"",INDEX('Audit Report'!G$2:G$760,$H384)&amp;"")</f>
        <v/>
      </c>
      <c r="E384" t="str" cm="1">
        <f t="array" ref="E384">IF($H384=0,"",INDEX('Audit Report'!W$2:W$760,$H384))</f>
        <v/>
      </c>
      <c r="F384" t="str" cm="1">
        <f t="array" ref="F384">IF($H384=0,"",IF(LEFT(INDEX('Audit Report'!N$2:N$760,$H384),4)="Pass","Yes","No"))</f>
        <v/>
      </c>
      <c r="H384">
        <f>IF($A384="",0,IFERROR(MATCH($A384,'Audit Report'!$C$2:$C$760,0),0))</f>
        <v>0</v>
      </c>
    </row>
    <row r="385" spans="2:8">
      <c r="B385" t="str" cm="1">
        <f t="array" ref="B385">IF($H385=0,"",INDEX('Audit Report'!E$2:E$760,$H385))</f>
        <v/>
      </c>
      <c r="C385" t="str" cm="1">
        <f t="array" ref="C385">IF($H385=0,"",INDEX('Audit Report'!F$2:F$760,$H385)&amp;"")</f>
        <v/>
      </c>
      <c r="D385" t="str" cm="1">
        <f t="array" ref="D385">IF($H385=0,"",INDEX('Audit Report'!G$2:G$760,$H385)&amp;"")</f>
        <v/>
      </c>
      <c r="E385" t="str" cm="1">
        <f t="array" ref="E385">IF($H385=0,"",INDEX('Audit Report'!W$2:W$760,$H385))</f>
        <v/>
      </c>
      <c r="F385" t="str" cm="1">
        <f t="array" ref="F385">IF($H385=0,"",IF(LEFT(INDEX('Audit Report'!N$2:N$760,$H385),4)="Pass","Yes","No"))</f>
        <v/>
      </c>
      <c r="H385">
        <f>IF($A385="",0,IFERROR(MATCH($A385,'Audit Report'!$C$2:$C$760,0),0))</f>
        <v>0</v>
      </c>
    </row>
    <row r="386" spans="2:8">
      <c r="B386" t="str" cm="1">
        <f t="array" ref="B386">IF($H386=0,"",INDEX('Audit Report'!E$2:E$760,$H386))</f>
        <v/>
      </c>
      <c r="C386" t="str" cm="1">
        <f t="array" ref="C386">IF($H386=0,"",INDEX('Audit Report'!F$2:F$760,$H386)&amp;"")</f>
        <v/>
      </c>
      <c r="D386" t="str" cm="1">
        <f t="array" ref="D386">IF($H386=0,"",INDEX('Audit Report'!G$2:G$760,$H386)&amp;"")</f>
        <v/>
      </c>
      <c r="E386" t="str" cm="1">
        <f t="array" ref="E386">IF($H386=0,"",INDEX('Audit Report'!W$2:W$760,$H386))</f>
        <v/>
      </c>
      <c r="F386" t="str" cm="1">
        <f t="array" ref="F386">IF($H386=0,"",IF(LEFT(INDEX('Audit Report'!N$2:N$760,$H386),4)="Pass","Yes","No"))</f>
        <v/>
      </c>
      <c r="H386">
        <f>IF($A386="",0,IFERROR(MATCH($A386,'Audit Report'!$C$2:$C$760,0),0))</f>
        <v>0</v>
      </c>
    </row>
    <row r="387" spans="2:8">
      <c r="B387" t="str" cm="1">
        <f t="array" ref="B387">IF($H387=0,"",INDEX('Audit Report'!E$2:E$760,$H387))</f>
        <v/>
      </c>
      <c r="C387" t="str" cm="1">
        <f t="array" ref="C387">IF($H387=0,"",INDEX('Audit Report'!F$2:F$760,$H387)&amp;"")</f>
        <v/>
      </c>
      <c r="D387" t="str" cm="1">
        <f t="array" ref="D387">IF($H387=0,"",INDEX('Audit Report'!G$2:G$760,$H387)&amp;"")</f>
        <v/>
      </c>
      <c r="E387" t="str" cm="1">
        <f t="array" ref="E387">IF($H387=0,"",INDEX('Audit Report'!W$2:W$760,$H387))</f>
        <v/>
      </c>
      <c r="F387" t="str" cm="1">
        <f t="array" ref="F387">IF($H387=0,"",IF(LEFT(INDEX('Audit Report'!N$2:N$760,$H387),4)="Pass","Yes","No"))</f>
        <v/>
      </c>
      <c r="H387">
        <f>IF($A387="",0,IFERROR(MATCH($A387,'Audit Report'!$C$2:$C$760,0),0))</f>
        <v>0</v>
      </c>
    </row>
    <row r="388" spans="2:8">
      <c r="B388" t="str" cm="1">
        <f t="array" ref="B388">IF($H388=0,"",INDEX('Audit Report'!E$2:E$760,$H388))</f>
        <v/>
      </c>
      <c r="C388" t="str" cm="1">
        <f t="array" ref="C388">IF($H388=0,"",INDEX('Audit Report'!F$2:F$760,$H388)&amp;"")</f>
        <v/>
      </c>
      <c r="D388" t="str" cm="1">
        <f t="array" ref="D388">IF($H388=0,"",INDEX('Audit Report'!G$2:G$760,$H388)&amp;"")</f>
        <v/>
      </c>
      <c r="E388" t="str" cm="1">
        <f t="array" ref="E388">IF($H388=0,"",INDEX('Audit Report'!W$2:W$760,$H388))</f>
        <v/>
      </c>
      <c r="F388" t="str" cm="1">
        <f t="array" ref="F388">IF($H388=0,"",IF(LEFT(INDEX('Audit Report'!N$2:N$760,$H388),4)="Pass","Yes","No"))</f>
        <v/>
      </c>
      <c r="H388">
        <f>IF($A388="",0,IFERROR(MATCH($A388,'Audit Report'!$C$2:$C$760,0),0))</f>
        <v>0</v>
      </c>
    </row>
    <row r="389" spans="2:8">
      <c r="B389" t="str" cm="1">
        <f t="array" ref="B389">IF($H389=0,"",INDEX('Audit Report'!E$2:E$760,$H389))</f>
        <v/>
      </c>
      <c r="C389" t="str" cm="1">
        <f t="array" ref="C389">IF($H389=0,"",INDEX('Audit Report'!F$2:F$760,$H389)&amp;"")</f>
        <v/>
      </c>
      <c r="D389" t="str" cm="1">
        <f t="array" ref="D389">IF($H389=0,"",INDEX('Audit Report'!G$2:G$760,$H389)&amp;"")</f>
        <v/>
      </c>
      <c r="E389" t="str" cm="1">
        <f t="array" ref="E389">IF($H389=0,"",INDEX('Audit Report'!W$2:W$760,$H389))</f>
        <v/>
      </c>
      <c r="F389" t="str" cm="1">
        <f t="array" ref="F389">IF($H389=0,"",IF(LEFT(INDEX('Audit Report'!N$2:N$760,$H389),4)="Pass","Yes","No"))</f>
        <v/>
      </c>
      <c r="H389">
        <f>IF($A389="",0,IFERROR(MATCH($A389,'Audit Report'!$C$2:$C$760,0),0))</f>
        <v>0</v>
      </c>
    </row>
    <row r="390" spans="2:8">
      <c r="B390" t="str" cm="1">
        <f t="array" ref="B390">IF($H390=0,"",INDEX('Audit Report'!E$2:E$760,$H390))</f>
        <v/>
      </c>
      <c r="C390" t="str" cm="1">
        <f t="array" ref="C390">IF($H390=0,"",INDEX('Audit Report'!F$2:F$760,$H390)&amp;"")</f>
        <v/>
      </c>
      <c r="D390" t="str" cm="1">
        <f t="array" ref="D390">IF($H390=0,"",INDEX('Audit Report'!G$2:G$760,$H390)&amp;"")</f>
        <v/>
      </c>
      <c r="E390" t="str" cm="1">
        <f t="array" ref="E390">IF($H390=0,"",INDEX('Audit Report'!W$2:W$760,$H390))</f>
        <v/>
      </c>
      <c r="F390" t="str" cm="1">
        <f t="array" ref="F390">IF($H390=0,"",IF(LEFT(INDEX('Audit Report'!N$2:N$760,$H390),4)="Pass","Yes","No"))</f>
        <v/>
      </c>
      <c r="H390">
        <f>IF($A390="",0,IFERROR(MATCH($A390,'Audit Report'!$C$2:$C$760,0),0))</f>
        <v>0</v>
      </c>
    </row>
    <row r="391" spans="2:8">
      <c r="B391" t="str" cm="1">
        <f t="array" ref="B391">IF($H391=0,"",INDEX('Audit Report'!E$2:E$760,$H391))</f>
        <v/>
      </c>
      <c r="C391" t="str" cm="1">
        <f t="array" ref="C391">IF($H391=0,"",INDEX('Audit Report'!F$2:F$760,$H391)&amp;"")</f>
        <v/>
      </c>
      <c r="D391" t="str" cm="1">
        <f t="array" ref="D391">IF($H391=0,"",INDEX('Audit Report'!G$2:G$760,$H391)&amp;"")</f>
        <v/>
      </c>
      <c r="E391" t="str" cm="1">
        <f t="array" ref="E391">IF($H391=0,"",INDEX('Audit Report'!W$2:W$760,$H391))</f>
        <v/>
      </c>
      <c r="F391" t="str" cm="1">
        <f t="array" ref="F391">IF($H391=0,"",IF(LEFT(INDEX('Audit Report'!N$2:N$760,$H391),4)="Pass","Yes","No"))</f>
        <v/>
      </c>
      <c r="H391">
        <f>IF($A391="",0,IFERROR(MATCH($A391,'Audit Report'!$C$2:$C$760,0),0))</f>
        <v>0</v>
      </c>
    </row>
    <row r="392" spans="2:8">
      <c r="B392" t="str" cm="1">
        <f t="array" ref="B392">IF($H392=0,"",INDEX('Audit Report'!E$2:E$760,$H392))</f>
        <v/>
      </c>
      <c r="C392" t="str" cm="1">
        <f t="array" ref="C392">IF($H392=0,"",INDEX('Audit Report'!F$2:F$760,$H392)&amp;"")</f>
        <v/>
      </c>
      <c r="D392" t="str" cm="1">
        <f t="array" ref="D392">IF($H392=0,"",INDEX('Audit Report'!G$2:G$760,$H392)&amp;"")</f>
        <v/>
      </c>
      <c r="E392" t="str" cm="1">
        <f t="array" ref="E392">IF($H392=0,"",INDEX('Audit Report'!W$2:W$760,$H392))</f>
        <v/>
      </c>
      <c r="F392" t="str" cm="1">
        <f t="array" ref="F392">IF($H392=0,"",IF(LEFT(INDEX('Audit Report'!N$2:N$760,$H392),4)="Pass","Yes","No"))</f>
        <v/>
      </c>
      <c r="H392">
        <f>IF($A392="",0,IFERROR(MATCH($A392,'Audit Report'!$C$2:$C$760,0),0))</f>
        <v>0</v>
      </c>
    </row>
    <row r="393" spans="2:8">
      <c r="B393" t="str" cm="1">
        <f t="array" ref="B393">IF($H393=0,"",INDEX('Audit Report'!E$2:E$760,$H393))</f>
        <v/>
      </c>
      <c r="C393" t="str" cm="1">
        <f t="array" ref="C393">IF($H393=0,"",INDEX('Audit Report'!F$2:F$760,$H393)&amp;"")</f>
        <v/>
      </c>
      <c r="D393" t="str" cm="1">
        <f t="array" ref="D393">IF($H393=0,"",INDEX('Audit Report'!G$2:G$760,$H393)&amp;"")</f>
        <v/>
      </c>
      <c r="E393" t="str" cm="1">
        <f t="array" ref="E393">IF($H393=0,"",INDEX('Audit Report'!W$2:W$760,$H393))</f>
        <v/>
      </c>
      <c r="F393" t="str" cm="1">
        <f t="array" ref="F393">IF($H393=0,"",IF(LEFT(INDEX('Audit Report'!N$2:N$760,$H393),4)="Pass","Yes","No"))</f>
        <v/>
      </c>
      <c r="H393">
        <f>IF($A393="",0,IFERROR(MATCH($A393,'Audit Report'!$C$2:$C$760,0),0))</f>
        <v>0</v>
      </c>
    </row>
    <row r="394" spans="2:8">
      <c r="B394" t="str" cm="1">
        <f t="array" ref="B394">IF($H394=0,"",INDEX('Audit Report'!E$2:E$760,$H394))</f>
        <v/>
      </c>
      <c r="C394" t="str" cm="1">
        <f t="array" ref="C394">IF($H394=0,"",INDEX('Audit Report'!F$2:F$760,$H394)&amp;"")</f>
        <v/>
      </c>
      <c r="D394" t="str" cm="1">
        <f t="array" ref="D394">IF($H394=0,"",INDEX('Audit Report'!G$2:G$760,$H394)&amp;"")</f>
        <v/>
      </c>
      <c r="E394" t="str" cm="1">
        <f t="array" ref="E394">IF($H394=0,"",INDEX('Audit Report'!W$2:W$760,$H394))</f>
        <v/>
      </c>
      <c r="F394" t="str" cm="1">
        <f t="array" ref="F394">IF($H394=0,"",IF(LEFT(INDEX('Audit Report'!N$2:N$760,$H394),4)="Pass","Yes","No"))</f>
        <v/>
      </c>
      <c r="H394">
        <f>IF($A394="",0,IFERROR(MATCH($A394,'Audit Report'!$C$2:$C$760,0),0))</f>
        <v>0</v>
      </c>
    </row>
    <row r="395" spans="2:8">
      <c r="B395" t="str" cm="1">
        <f t="array" ref="B395">IF($H395=0,"",INDEX('Audit Report'!E$2:E$760,$H395))</f>
        <v/>
      </c>
      <c r="C395" t="str" cm="1">
        <f t="array" ref="C395">IF($H395=0,"",INDEX('Audit Report'!F$2:F$760,$H395)&amp;"")</f>
        <v/>
      </c>
      <c r="D395" t="str" cm="1">
        <f t="array" ref="D395">IF($H395=0,"",INDEX('Audit Report'!G$2:G$760,$H395)&amp;"")</f>
        <v/>
      </c>
      <c r="E395" t="str" cm="1">
        <f t="array" ref="E395">IF($H395=0,"",INDEX('Audit Report'!W$2:W$760,$H395))</f>
        <v/>
      </c>
      <c r="F395" t="str" cm="1">
        <f t="array" ref="F395">IF($H395=0,"",IF(LEFT(INDEX('Audit Report'!N$2:N$760,$H395),4)="Pass","Yes","No"))</f>
        <v/>
      </c>
      <c r="H395">
        <f>IF($A395="",0,IFERROR(MATCH($A395,'Audit Report'!$C$2:$C$760,0),0))</f>
        <v>0</v>
      </c>
    </row>
    <row r="396" spans="2:8">
      <c r="B396" t="str" cm="1">
        <f t="array" ref="B396">IF($H396=0,"",INDEX('Audit Report'!E$2:E$760,$H396))</f>
        <v/>
      </c>
      <c r="C396" t="str" cm="1">
        <f t="array" ref="C396">IF($H396=0,"",INDEX('Audit Report'!F$2:F$760,$H396)&amp;"")</f>
        <v/>
      </c>
      <c r="D396" t="str" cm="1">
        <f t="array" ref="D396">IF($H396=0,"",INDEX('Audit Report'!G$2:G$760,$H396)&amp;"")</f>
        <v/>
      </c>
      <c r="E396" t="str" cm="1">
        <f t="array" ref="E396">IF($H396=0,"",INDEX('Audit Report'!W$2:W$760,$H396))</f>
        <v/>
      </c>
      <c r="F396" t="str" cm="1">
        <f t="array" ref="F396">IF($H396=0,"",IF(LEFT(INDEX('Audit Report'!N$2:N$760,$H396),4)="Pass","Yes","No"))</f>
        <v/>
      </c>
      <c r="H396">
        <f>IF($A396="",0,IFERROR(MATCH($A396,'Audit Report'!$C$2:$C$760,0),0))</f>
        <v>0</v>
      </c>
    </row>
    <row r="397" spans="2:8">
      <c r="B397" t="str" cm="1">
        <f t="array" ref="B397">IF($H397=0,"",INDEX('Audit Report'!E$2:E$760,$H397))</f>
        <v/>
      </c>
      <c r="C397" t="str" cm="1">
        <f t="array" ref="C397">IF($H397=0,"",INDEX('Audit Report'!F$2:F$760,$H397)&amp;"")</f>
        <v/>
      </c>
      <c r="D397" t="str" cm="1">
        <f t="array" ref="D397">IF($H397=0,"",INDEX('Audit Report'!G$2:G$760,$H397)&amp;"")</f>
        <v/>
      </c>
      <c r="E397" t="str" cm="1">
        <f t="array" ref="E397">IF($H397=0,"",INDEX('Audit Report'!W$2:W$760,$H397))</f>
        <v/>
      </c>
      <c r="F397" t="str" cm="1">
        <f t="array" ref="F397">IF($H397=0,"",IF(LEFT(INDEX('Audit Report'!N$2:N$760,$H397),4)="Pass","Yes","No"))</f>
        <v/>
      </c>
      <c r="H397">
        <f>IF($A397="",0,IFERROR(MATCH($A397,'Audit Report'!$C$2:$C$760,0),0))</f>
        <v>0</v>
      </c>
    </row>
    <row r="398" spans="2:8">
      <c r="B398" t="str" cm="1">
        <f t="array" ref="B398">IF($H398=0,"",INDEX('Audit Report'!E$2:E$760,$H398))</f>
        <v/>
      </c>
      <c r="C398" t="str" cm="1">
        <f t="array" ref="C398">IF($H398=0,"",INDEX('Audit Report'!F$2:F$760,$H398)&amp;"")</f>
        <v/>
      </c>
      <c r="D398" t="str" cm="1">
        <f t="array" ref="D398">IF($H398=0,"",INDEX('Audit Report'!G$2:G$760,$H398)&amp;"")</f>
        <v/>
      </c>
      <c r="E398" t="str" cm="1">
        <f t="array" ref="E398">IF($H398=0,"",INDEX('Audit Report'!W$2:W$760,$H398))</f>
        <v/>
      </c>
      <c r="F398" t="str" cm="1">
        <f t="array" ref="F398">IF($H398=0,"",IF(LEFT(INDEX('Audit Report'!N$2:N$760,$H398),4)="Pass","Yes","No"))</f>
        <v/>
      </c>
      <c r="H398">
        <f>IF($A398="",0,IFERROR(MATCH($A398,'Audit Report'!$C$2:$C$760,0),0))</f>
        <v>0</v>
      </c>
    </row>
    <row r="399" spans="2:8">
      <c r="B399" t="str" cm="1">
        <f t="array" ref="B399">IF($H399=0,"",INDEX('Audit Report'!E$2:E$760,$H399))</f>
        <v/>
      </c>
      <c r="C399" t="str" cm="1">
        <f t="array" ref="C399">IF($H399=0,"",INDEX('Audit Report'!F$2:F$760,$H399)&amp;"")</f>
        <v/>
      </c>
      <c r="D399" t="str" cm="1">
        <f t="array" ref="D399">IF($H399=0,"",INDEX('Audit Report'!G$2:G$760,$H399)&amp;"")</f>
        <v/>
      </c>
      <c r="E399" t="str" cm="1">
        <f t="array" ref="E399">IF($H399=0,"",INDEX('Audit Report'!W$2:W$760,$H399))</f>
        <v/>
      </c>
      <c r="F399" t="str" cm="1">
        <f t="array" ref="F399">IF($H399=0,"",IF(LEFT(INDEX('Audit Report'!N$2:N$760,$H399),4)="Pass","Yes","No"))</f>
        <v/>
      </c>
      <c r="H399">
        <f>IF($A399="",0,IFERROR(MATCH($A399,'Audit Report'!$C$2:$C$760,0),0))</f>
        <v>0</v>
      </c>
    </row>
    <row r="400" spans="2:8">
      <c r="B400" t="str" cm="1">
        <f t="array" ref="B400">IF($H400=0,"",INDEX('Audit Report'!E$2:E$760,$H400))</f>
        <v/>
      </c>
      <c r="C400" t="str" cm="1">
        <f t="array" ref="C400">IF($H400=0,"",INDEX('Audit Report'!F$2:F$760,$H400)&amp;"")</f>
        <v/>
      </c>
      <c r="D400" t="str" cm="1">
        <f t="array" ref="D400">IF($H400=0,"",INDEX('Audit Report'!G$2:G$760,$H400)&amp;"")</f>
        <v/>
      </c>
      <c r="E400" t="str" cm="1">
        <f t="array" ref="E400">IF($H400=0,"",INDEX('Audit Report'!W$2:W$760,$H400))</f>
        <v/>
      </c>
      <c r="F400" t="str" cm="1">
        <f t="array" ref="F400">IF($H400=0,"",IF(LEFT(INDEX('Audit Report'!N$2:N$760,$H400),4)="Pass","Yes","No"))</f>
        <v/>
      </c>
      <c r="H400">
        <f>IF($A400="",0,IFERROR(MATCH($A400,'Audit Report'!$C$2:$C$760,0),0))</f>
        <v>0</v>
      </c>
    </row>
    <row r="401" spans="2:8">
      <c r="B401" t="str" cm="1">
        <f t="array" ref="B401">IF($H401=0,"",INDEX('Audit Report'!E$2:E$760,$H401))</f>
        <v/>
      </c>
      <c r="C401" t="str" cm="1">
        <f t="array" ref="C401">IF($H401=0,"",INDEX('Audit Report'!F$2:F$760,$H401)&amp;"")</f>
        <v/>
      </c>
      <c r="D401" t="str" cm="1">
        <f t="array" ref="D401">IF($H401=0,"",INDEX('Audit Report'!G$2:G$760,$H401)&amp;"")</f>
        <v/>
      </c>
      <c r="E401" t="str" cm="1">
        <f t="array" ref="E401">IF($H401=0,"",INDEX('Audit Report'!W$2:W$760,$H401))</f>
        <v/>
      </c>
      <c r="F401" t="str" cm="1">
        <f t="array" ref="F401">IF($H401=0,"",IF(LEFT(INDEX('Audit Report'!N$2:N$760,$H401),4)="Pass","Yes","No"))</f>
        <v/>
      </c>
      <c r="H401">
        <f>IF($A401="",0,IFERROR(MATCH($A401,'Audit Report'!$C$2:$C$760,0),0))</f>
        <v>0</v>
      </c>
    </row>
    <row r="402" spans="2:8">
      <c r="B402" t="str" cm="1">
        <f t="array" ref="B402">IF($H402=0,"",INDEX('Audit Report'!E$2:E$760,$H402))</f>
        <v/>
      </c>
      <c r="C402" t="str" cm="1">
        <f t="array" ref="C402">IF($H402=0,"",INDEX('Audit Report'!F$2:F$760,$H402)&amp;"")</f>
        <v/>
      </c>
      <c r="D402" t="str" cm="1">
        <f t="array" ref="D402">IF($H402=0,"",INDEX('Audit Report'!G$2:G$760,$H402)&amp;"")</f>
        <v/>
      </c>
      <c r="E402" t="str" cm="1">
        <f t="array" ref="E402">IF($H402=0,"",INDEX('Audit Report'!W$2:W$760,$H402))</f>
        <v/>
      </c>
      <c r="F402" t="str" cm="1">
        <f t="array" ref="F402">IF($H402=0,"",IF(LEFT(INDEX('Audit Report'!N$2:N$760,$H402),4)="Pass","Yes","No"))</f>
        <v/>
      </c>
      <c r="H402">
        <f>IF($A402="",0,IFERROR(MATCH($A402,'Audit Report'!$C$2:$C$760,0),0))</f>
        <v>0</v>
      </c>
    </row>
    <row r="403" spans="2:8">
      <c r="B403" t="str" cm="1">
        <f t="array" ref="B403">IF($H403=0,"",INDEX('Audit Report'!E$2:E$760,$H403))</f>
        <v/>
      </c>
      <c r="C403" t="str" cm="1">
        <f t="array" ref="C403">IF($H403=0,"",INDEX('Audit Report'!F$2:F$760,$H403)&amp;"")</f>
        <v/>
      </c>
      <c r="D403" t="str" cm="1">
        <f t="array" ref="D403">IF($H403=0,"",INDEX('Audit Report'!G$2:G$760,$H403)&amp;"")</f>
        <v/>
      </c>
      <c r="E403" t="str" cm="1">
        <f t="array" ref="E403">IF($H403=0,"",INDEX('Audit Report'!W$2:W$760,$H403))</f>
        <v/>
      </c>
      <c r="F403" t="str" cm="1">
        <f t="array" ref="F403">IF($H403=0,"",IF(LEFT(INDEX('Audit Report'!N$2:N$760,$H403),4)="Pass","Yes","No"))</f>
        <v/>
      </c>
      <c r="H403">
        <f>IF($A403="",0,IFERROR(MATCH($A403,'Audit Report'!$C$2:$C$760,0),0))</f>
        <v>0</v>
      </c>
    </row>
    <row r="404" spans="2:8">
      <c r="B404" t="str" cm="1">
        <f t="array" ref="B404">IF($H404=0,"",INDEX('Audit Report'!E$2:E$760,$H404))</f>
        <v/>
      </c>
      <c r="C404" t="str" cm="1">
        <f t="array" ref="C404">IF($H404=0,"",INDEX('Audit Report'!F$2:F$760,$H404)&amp;"")</f>
        <v/>
      </c>
      <c r="D404" t="str" cm="1">
        <f t="array" ref="D404">IF($H404=0,"",INDEX('Audit Report'!G$2:G$760,$H404)&amp;"")</f>
        <v/>
      </c>
      <c r="E404" t="str" cm="1">
        <f t="array" ref="E404">IF($H404=0,"",INDEX('Audit Report'!W$2:W$760,$H404))</f>
        <v/>
      </c>
      <c r="F404" t="str" cm="1">
        <f t="array" ref="F404">IF($H404=0,"",IF(LEFT(INDEX('Audit Report'!N$2:N$760,$H404),4)="Pass","Yes","No"))</f>
        <v/>
      </c>
      <c r="H404">
        <f>IF($A404="",0,IFERROR(MATCH($A404,'Audit Report'!$C$2:$C$760,0),0))</f>
        <v>0</v>
      </c>
    </row>
    <row r="405" spans="2:8">
      <c r="B405" t="str" cm="1">
        <f t="array" ref="B405">IF($H405=0,"",INDEX('Audit Report'!E$2:E$760,$H405))</f>
        <v/>
      </c>
      <c r="C405" t="str" cm="1">
        <f t="array" ref="C405">IF($H405=0,"",INDEX('Audit Report'!F$2:F$760,$H405)&amp;"")</f>
        <v/>
      </c>
      <c r="D405" t="str" cm="1">
        <f t="array" ref="D405">IF($H405=0,"",INDEX('Audit Report'!G$2:G$760,$H405)&amp;"")</f>
        <v/>
      </c>
      <c r="E405" t="str" cm="1">
        <f t="array" ref="E405">IF($H405=0,"",INDEX('Audit Report'!W$2:W$760,$H405))</f>
        <v/>
      </c>
      <c r="F405" t="str" cm="1">
        <f t="array" ref="F405">IF($H405=0,"",IF(LEFT(INDEX('Audit Report'!N$2:N$760,$H405),4)="Pass","Yes","No"))</f>
        <v/>
      </c>
      <c r="H405">
        <f>IF($A405="",0,IFERROR(MATCH($A405,'Audit Report'!$C$2:$C$760,0),0))</f>
        <v>0</v>
      </c>
    </row>
    <row r="406" spans="2:8">
      <c r="B406" t="str" cm="1">
        <f t="array" ref="B406">IF($H406=0,"",INDEX('Audit Report'!E$2:E$760,$H406))</f>
        <v/>
      </c>
      <c r="C406" t="str" cm="1">
        <f t="array" ref="C406">IF($H406=0,"",INDEX('Audit Report'!F$2:F$760,$H406)&amp;"")</f>
        <v/>
      </c>
      <c r="D406" t="str" cm="1">
        <f t="array" ref="D406">IF($H406=0,"",INDEX('Audit Report'!G$2:G$760,$H406)&amp;"")</f>
        <v/>
      </c>
      <c r="E406" t="str" cm="1">
        <f t="array" ref="E406">IF($H406=0,"",INDEX('Audit Report'!W$2:W$760,$H406))</f>
        <v/>
      </c>
      <c r="F406" t="str" cm="1">
        <f t="array" ref="F406">IF($H406=0,"",IF(LEFT(INDEX('Audit Report'!N$2:N$760,$H406),4)="Pass","Yes","No"))</f>
        <v/>
      </c>
      <c r="H406">
        <f>IF($A406="",0,IFERROR(MATCH($A406,'Audit Report'!$C$2:$C$760,0),0))</f>
        <v>0</v>
      </c>
    </row>
    <row r="407" spans="2:8">
      <c r="B407" t="str" cm="1">
        <f t="array" ref="B407">IF($H407=0,"",INDEX('Audit Report'!E$2:E$760,$H407))</f>
        <v/>
      </c>
      <c r="C407" t="str" cm="1">
        <f t="array" ref="C407">IF($H407=0,"",INDEX('Audit Report'!F$2:F$760,$H407)&amp;"")</f>
        <v/>
      </c>
      <c r="D407" t="str" cm="1">
        <f t="array" ref="D407">IF($H407=0,"",INDEX('Audit Report'!G$2:G$760,$H407)&amp;"")</f>
        <v/>
      </c>
      <c r="E407" t="str" cm="1">
        <f t="array" ref="E407">IF($H407=0,"",INDEX('Audit Report'!W$2:W$760,$H407))</f>
        <v/>
      </c>
      <c r="F407" t="str" cm="1">
        <f t="array" ref="F407">IF($H407=0,"",IF(LEFT(INDEX('Audit Report'!N$2:N$760,$H407),4)="Pass","Yes","No"))</f>
        <v/>
      </c>
      <c r="H407">
        <f>IF($A407="",0,IFERROR(MATCH($A407,'Audit Report'!$C$2:$C$760,0),0))</f>
        <v>0</v>
      </c>
    </row>
    <row r="408" spans="2:8">
      <c r="B408" t="str" cm="1">
        <f t="array" ref="B408">IF($H408=0,"",INDEX('Audit Report'!E$2:E$760,$H408))</f>
        <v/>
      </c>
      <c r="C408" t="str" cm="1">
        <f t="array" ref="C408">IF($H408=0,"",INDEX('Audit Report'!F$2:F$760,$H408)&amp;"")</f>
        <v/>
      </c>
      <c r="D408" t="str" cm="1">
        <f t="array" ref="D408">IF($H408=0,"",INDEX('Audit Report'!G$2:G$760,$H408)&amp;"")</f>
        <v/>
      </c>
      <c r="E408" t="str" cm="1">
        <f t="array" ref="E408">IF($H408=0,"",INDEX('Audit Report'!W$2:W$760,$H408))</f>
        <v/>
      </c>
      <c r="F408" t="str" cm="1">
        <f t="array" ref="F408">IF($H408=0,"",IF(LEFT(INDEX('Audit Report'!N$2:N$760,$H408),4)="Pass","Yes","No"))</f>
        <v/>
      </c>
      <c r="H408">
        <f>IF($A408="",0,IFERROR(MATCH($A408,'Audit Report'!$C$2:$C$760,0),0))</f>
        <v>0</v>
      </c>
    </row>
    <row r="409" spans="2:8">
      <c r="B409" t="str" cm="1">
        <f t="array" ref="B409">IF($H409=0,"",INDEX('Audit Report'!E$2:E$760,$H409))</f>
        <v/>
      </c>
      <c r="C409" t="str" cm="1">
        <f t="array" ref="C409">IF($H409=0,"",INDEX('Audit Report'!F$2:F$760,$H409)&amp;"")</f>
        <v/>
      </c>
      <c r="D409" t="str" cm="1">
        <f t="array" ref="D409">IF($H409=0,"",INDEX('Audit Report'!G$2:G$760,$H409)&amp;"")</f>
        <v/>
      </c>
      <c r="E409" t="str" cm="1">
        <f t="array" ref="E409">IF($H409=0,"",INDEX('Audit Report'!W$2:W$760,$H409))</f>
        <v/>
      </c>
      <c r="F409" t="str" cm="1">
        <f t="array" ref="F409">IF($H409=0,"",IF(LEFT(INDEX('Audit Report'!N$2:N$760,$H409),4)="Pass","Yes","No"))</f>
        <v/>
      </c>
      <c r="H409">
        <f>IF($A409="",0,IFERROR(MATCH($A409,'Audit Report'!$C$2:$C$760,0),0))</f>
        <v>0</v>
      </c>
    </row>
    <row r="410" spans="2:8">
      <c r="B410" t="str" cm="1">
        <f t="array" ref="B410">IF($H410=0,"",INDEX('Audit Report'!E$2:E$760,$H410))</f>
        <v/>
      </c>
      <c r="C410" t="str" cm="1">
        <f t="array" ref="C410">IF($H410=0,"",INDEX('Audit Report'!F$2:F$760,$H410)&amp;"")</f>
        <v/>
      </c>
      <c r="D410" t="str" cm="1">
        <f t="array" ref="D410">IF($H410=0,"",INDEX('Audit Report'!G$2:G$760,$H410)&amp;"")</f>
        <v/>
      </c>
      <c r="E410" t="str" cm="1">
        <f t="array" ref="E410">IF($H410=0,"",INDEX('Audit Report'!W$2:W$760,$H410))</f>
        <v/>
      </c>
      <c r="F410" t="str" cm="1">
        <f t="array" ref="F410">IF($H410=0,"",IF(LEFT(INDEX('Audit Report'!N$2:N$760,$H410),4)="Pass","Yes","No"))</f>
        <v/>
      </c>
      <c r="H410">
        <f>IF($A410="",0,IFERROR(MATCH($A410,'Audit Report'!$C$2:$C$760,0),0))</f>
        <v>0</v>
      </c>
    </row>
    <row r="411" spans="2:8">
      <c r="B411" t="str" cm="1">
        <f t="array" ref="B411">IF($H411=0,"",INDEX('Audit Report'!E$2:E$760,$H411))</f>
        <v/>
      </c>
      <c r="C411" t="str" cm="1">
        <f t="array" ref="C411">IF($H411=0,"",INDEX('Audit Report'!F$2:F$760,$H411)&amp;"")</f>
        <v/>
      </c>
      <c r="D411" t="str" cm="1">
        <f t="array" ref="D411">IF($H411=0,"",INDEX('Audit Report'!G$2:G$760,$H411)&amp;"")</f>
        <v/>
      </c>
      <c r="E411" t="str" cm="1">
        <f t="array" ref="E411">IF($H411=0,"",INDEX('Audit Report'!W$2:W$760,$H411))</f>
        <v/>
      </c>
      <c r="F411" t="str" cm="1">
        <f t="array" ref="F411">IF($H411=0,"",IF(LEFT(INDEX('Audit Report'!N$2:N$760,$H411),4)="Pass","Yes","No"))</f>
        <v/>
      </c>
      <c r="H411">
        <f>IF($A411="",0,IFERROR(MATCH($A411,'Audit Report'!$C$2:$C$760,0),0))</f>
        <v>0</v>
      </c>
    </row>
    <row r="412" spans="2:8">
      <c r="B412" t="str" cm="1">
        <f t="array" ref="B412">IF($H412=0,"",INDEX('Audit Report'!E$2:E$760,$H412))</f>
        <v/>
      </c>
      <c r="C412" t="str" cm="1">
        <f t="array" ref="C412">IF($H412=0,"",INDEX('Audit Report'!F$2:F$760,$H412)&amp;"")</f>
        <v/>
      </c>
      <c r="D412" t="str" cm="1">
        <f t="array" ref="D412">IF($H412=0,"",INDEX('Audit Report'!G$2:G$760,$H412)&amp;"")</f>
        <v/>
      </c>
      <c r="E412" t="str" cm="1">
        <f t="array" ref="E412">IF($H412=0,"",INDEX('Audit Report'!W$2:W$760,$H412))</f>
        <v/>
      </c>
      <c r="F412" t="str" cm="1">
        <f t="array" ref="F412">IF($H412=0,"",IF(LEFT(INDEX('Audit Report'!N$2:N$760,$H412),4)="Pass","Yes","No"))</f>
        <v/>
      </c>
      <c r="H412">
        <f>IF($A412="",0,IFERROR(MATCH($A412,'Audit Report'!$C$2:$C$760,0),0))</f>
        <v>0</v>
      </c>
    </row>
    <row r="413" spans="2:8">
      <c r="B413" t="str" cm="1">
        <f t="array" ref="B413">IF($H413=0,"",INDEX('Audit Report'!E$2:E$760,$H413))</f>
        <v/>
      </c>
      <c r="C413" t="str" cm="1">
        <f t="array" ref="C413">IF($H413=0,"",INDEX('Audit Report'!F$2:F$760,$H413)&amp;"")</f>
        <v/>
      </c>
      <c r="D413" t="str" cm="1">
        <f t="array" ref="D413">IF($H413=0,"",INDEX('Audit Report'!G$2:G$760,$H413)&amp;"")</f>
        <v/>
      </c>
      <c r="E413" t="str" cm="1">
        <f t="array" ref="E413">IF($H413=0,"",INDEX('Audit Report'!W$2:W$760,$H413))</f>
        <v/>
      </c>
      <c r="F413" t="str" cm="1">
        <f t="array" ref="F413">IF($H413=0,"",IF(LEFT(INDEX('Audit Report'!N$2:N$760,$H413),4)="Pass","Yes","No"))</f>
        <v/>
      </c>
      <c r="H413">
        <f>IF($A413="",0,IFERROR(MATCH($A413,'Audit Report'!$C$2:$C$760,0),0))</f>
        <v>0</v>
      </c>
    </row>
    <row r="414" spans="2:8">
      <c r="B414" t="str" cm="1">
        <f t="array" ref="B414">IF($H414=0,"",INDEX('Audit Report'!E$2:E$760,$H414))</f>
        <v/>
      </c>
      <c r="C414" t="str" cm="1">
        <f t="array" ref="C414">IF($H414=0,"",INDEX('Audit Report'!F$2:F$760,$H414)&amp;"")</f>
        <v/>
      </c>
      <c r="D414" t="str" cm="1">
        <f t="array" ref="D414">IF($H414=0,"",INDEX('Audit Report'!G$2:G$760,$H414)&amp;"")</f>
        <v/>
      </c>
      <c r="E414" t="str" cm="1">
        <f t="array" ref="E414">IF($H414=0,"",INDEX('Audit Report'!W$2:W$760,$H414))</f>
        <v/>
      </c>
      <c r="F414" t="str" cm="1">
        <f t="array" ref="F414">IF($H414=0,"",IF(LEFT(INDEX('Audit Report'!N$2:N$760,$H414),4)="Pass","Yes","No"))</f>
        <v/>
      </c>
      <c r="H414">
        <f>IF($A414="",0,IFERROR(MATCH($A414,'Audit Report'!$C$2:$C$760,0),0))</f>
        <v>0</v>
      </c>
    </row>
    <row r="415" spans="2:8">
      <c r="B415" t="str" cm="1">
        <f t="array" ref="B415">IF($H415=0,"",INDEX('Audit Report'!E$2:E$760,$H415))</f>
        <v/>
      </c>
      <c r="C415" t="str" cm="1">
        <f t="array" ref="C415">IF($H415=0,"",INDEX('Audit Report'!F$2:F$760,$H415)&amp;"")</f>
        <v/>
      </c>
      <c r="D415" t="str" cm="1">
        <f t="array" ref="D415">IF($H415=0,"",INDEX('Audit Report'!G$2:G$760,$H415)&amp;"")</f>
        <v/>
      </c>
      <c r="E415" t="str" cm="1">
        <f t="array" ref="E415">IF($H415=0,"",INDEX('Audit Report'!W$2:W$760,$H415))</f>
        <v/>
      </c>
      <c r="F415" t="str" cm="1">
        <f t="array" ref="F415">IF($H415=0,"",IF(LEFT(INDEX('Audit Report'!N$2:N$760,$H415),4)="Pass","Yes","No"))</f>
        <v/>
      </c>
      <c r="H415">
        <f>IF($A415="",0,IFERROR(MATCH($A415,'Audit Report'!$C$2:$C$760,0),0))</f>
        <v>0</v>
      </c>
    </row>
    <row r="416" spans="2:8">
      <c r="B416" t="str" cm="1">
        <f t="array" ref="B416">IF($H416=0,"",INDEX('Audit Report'!E$2:E$760,$H416))</f>
        <v/>
      </c>
      <c r="C416" t="str" cm="1">
        <f t="array" ref="C416">IF($H416=0,"",INDEX('Audit Report'!F$2:F$760,$H416)&amp;"")</f>
        <v/>
      </c>
      <c r="D416" t="str" cm="1">
        <f t="array" ref="D416">IF($H416=0,"",INDEX('Audit Report'!G$2:G$760,$H416)&amp;"")</f>
        <v/>
      </c>
      <c r="E416" t="str" cm="1">
        <f t="array" ref="E416">IF($H416=0,"",INDEX('Audit Report'!W$2:W$760,$H416))</f>
        <v/>
      </c>
      <c r="F416" t="str" cm="1">
        <f t="array" ref="F416">IF($H416=0,"",IF(LEFT(INDEX('Audit Report'!N$2:N$760,$H416),4)="Pass","Yes","No"))</f>
        <v/>
      </c>
      <c r="H416">
        <f>IF($A416="",0,IFERROR(MATCH($A416,'Audit Report'!$C$2:$C$760,0),0))</f>
        <v>0</v>
      </c>
    </row>
    <row r="417" spans="2:8">
      <c r="B417" t="str" cm="1">
        <f t="array" ref="B417">IF($H417=0,"",INDEX('Audit Report'!E$2:E$760,$H417))</f>
        <v/>
      </c>
      <c r="C417" t="str" cm="1">
        <f t="array" ref="C417">IF($H417=0,"",INDEX('Audit Report'!F$2:F$760,$H417)&amp;"")</f>
        <v/>
      </c>
      <c r="D417" t="str" cm="1">
        <f t="array" ref="D417">IF($H417=0,"",INDEX('Audit Report'!G$2:G$760,$H417)&amp;"")</f>
        <v/>
      </c>
      <c r="E417" t="str" cm="1">
        <f t="array" ref="E417">IF($H417=0,"",INDEX('Audit Report'!W$2:W$760,$H417))</f>
        <v/>
      </c>
      <c r="F417" t="str" cm="1">
        <f t="array" ref="F417">IF($H417=0,"",IF(LEFT(INDEX('Audit Report'!N$2:N$760,$H417),4)="Pass","Yes","No"))</f>
        <v/>
      </c>
      <c r="H417">
        <f>IF($A417="",0,IFERROR(MATCH($A417,'Audit Report'!$C$2:$C$760,0),0))</f>
        <v>0</v>
      </c>
    </row>
    <row r="418" spans="2:8">
      <c r="B418" t="str" cm="1">
        <f t="array" ref="B418">IF($H418=0,"",INDEX('Audit Report'!E$2:E$760,$H418))</f>
        <v/>
      </c>
      <c r="C418" t="str" cm="1">
        <f t="array" ref="C418">IF($H418=0,"",INDEX('Audit Report'!F$2:F$760,$H418)&amp;"")</f>
        <v/>
      </c>
      <c r="D418" t="str" cm="1">
        <f t="array" ref="D418">IF($H418=0,"",INDEX('Audit Report'!G$2:G$760,$H418)&amp;"")</f>
        <v/>
      </c>
      <c r="E418" t="str" cm="1">
        <f t="array" ref="E418">IF($H418=0,"",INDEX('Audit Report'!W$2:W$760,$H418))</f>
        <v/>
      </c>
      <c r="F418" t="str" cm="1">
        <f t="array" ref="F418">IF($H418=0,"",IF(LEFT(INDEX('Audit Report'!N$2:N$760,$H418),4)="Pass","Yes","No"))</f>
        <v/>
      </c>
      <c r="H418">
        <f>IF($A418="",0,IFERROR(MATCH($A418,'Audit Report'!$C$2:$C$760,0),0))</f>
        <v>0</v>
      </c>
    </row>
    <row r="419" spans="2:8">
      <c r="B419" t="str" cm="1">
        <f t="array" ref="B419">IF($H419=0,"",INDEX('Audit Report'!E$2:E$760,$H419))</f>
        <v/>
      </c>
      <c r="C419" t="str" cm="1">
        <f t="array" ref="C419">IF($H419=0,"",INDEX('Audit Report'!F$2:F$760,$H419)&amp;"")</f>
        <v/>
      </c>
      <c r="D419" t="str" cm="1">
        <f t="array" ref="D419">IF($H419=0,"",INDEX('Audit Report'!G$2:G$760,$H419)&amp;"")</f>
        <v/>
      </c>
      <c r="E419" t="str" cm="1">
        <f t="array" ref="E419">IF($H419=0,"",INDEX('Audit Report'!W$2:W$760,$H419))</f>
        <v/>
      </c>
      <c r="F419" t="str" cm="1">
        <f t="array" ref="F419">IF($H419=0,"",IF(LEFT(INDEX('Audit Report'!N$2:N$760,$H419),4)="Pass","Yes","No"))</f>
        <v/>
      </c>
      <c r="H419">
        <f>IF($A419="",0,IFERROR(MATCH($A419,'Audit Report'!$C$2:$C$760,0),0))</f>
        <v>0</v>
      </c>
    </row>
    <row r="420" spans="2:8">
      <c r="B420" t="str" cm="1">
        <f t="array" ref="B420">IF($H420=0,"",INDEX('Audit Report'!E$2:E$760,$H420))</f>
        <v/>
      </c>
      <c r="C420" t="str" cm="1">
        <f t="array" ref="C420">IF($H420=0,"",INDEX('Audit Report'!F$2:F$760,$H420)&amp;"")</f>
        <v/>
      </c>
      <c r="D420" t="str" cm="1">
        <f t="array" ref="D420">IF($H420=0,"",INDEX('Audit Report'!G$2:G$760,$H420)&amp;"")</f>
        <v/>
      </c>
      <c r="E420" t="str" cm="1">
        <f t="array" ref="E420">IF($H420=0,"",INDEX('Audit Report'!W$2:W$760,$H420))</f>
        <v/>
      </c>
      <c r="F420" t="str" cm="1">
        <f t="array" ref="F420">IF($H420=0,"",IF(LEFT(INDEX('Audit Report'!N$2:N$760,$H420),4)="Pass","Yes","No"))</f>
        <v/>
      </c>
      <c r="H420">
        <f>IF($A420="",0,IFERROR(MATCH($A420,'Audit Report'!$C$2:$C$760,0),0))</f>
        <v>0</v>
      </c>
    </row>
    <row r="421" spans="2:8">
      <c r="B421" t="str" cm="1">
        <f t="array" ref="B421">IF($H421=0,"",INDEX('Audit Report'!E$2:E$760,$H421))</f>
        <v/>
      </c>
      <c r="C421" t="str" cm="1">
        <f t="array" ref="C421">IF($H421=0,"",INDEX('Audit Report'!F$2:F$760,$H421)&amp;"")</f>
        <v/>
      </c>
      <c r="D421" t="str" cm="1">
        <f t="array" ref="D421">IF($H421=0,"",INDEX('Audit Report'!G$2:G$760,$H421)&amp;"")</f>
        <v/>
      </c>
      <c r="E421" t="str" cm="1">
        <f t="array" ref="E421">IF($H421=0,"",INDEX('Audit Report'!W$2:W$760,$H421))</f>
        <v/>
      </c>
      <c r="F421" t="str" cm="1">
        <f t="array" ref="F421">IF($H421=0,"",IF(LEFT(INDEX('Audit Report'!N$2:N$760,$H421),4)="Pass","Yes","No"))</f>
        <v/>
      </c>
      <c r="H421">
        <f>IF($A421="",0,IFERROR(MATCH($A421,'Audit Report'!$C$2:$C$760,0),0))</f>
        <v>0</v>
      </c>
    </row>
    <row r="422" spans="2:8">
      <c r="B422" t="str" cm="1">
        <f t="array" ref="B422">IF($H422=0,"",INDEX('Audit Report'!E$2:E$760,$H422))</f>
        <v/>
      </c>
      <c r="C422" t="str" cm="1">
        <f t="array" ref="C422">IF($H422=0,"",INDEX('Audit Report'!F$2:F$760,$H422)&amp;"")</f>
        <v/>
      </c>
      <c r="D422" t="str" cm="1">
        <f t="array" ref="D422">IF($H422=0,"",INDEX('Audit Report'!G$2:G$760,$H422)&amp;"")</f>
        <v/>
      </c>
      <c r="E422" t="str" cm="1">
        <f t="array" ref="E422">IF($H422=0,"",INDEX('Audit Report'!W$2:W$760,$H422))</f>
        <v/>
      </c>
      <c r="F422" t="str" cm="1">
        <f t="array" ref="F422">IF($H422=0,"",IF(LEFT(INDEX('Audit Report'!N$2:N$760,$H422),4)="Pass","Yes","No"))</f>
        <v/>
      </c>
      <c r="H422">
        <f>IF($A422="",0,IFERROR(MATCH($A422,'Audit Report'!$C$2:$C$760,0),0))</f>
        <v>0</v>
      </c>
    </row>
    <row r="423" spans="2:8">
      <c r="B423" t="str" cm="1">
        <f t="array" ref="B423">IF($H423=0,"",INDEX('Audit Report'!E$2:E$760,$H423))</f>
        <v/>
      </c>
      <c r="C423" t="str" cm="1">
        <f t="array" ref="C423">IF($H423=0,"",INDEX('Audit Report'!F$2:F$760,$H423)&amp;"")</f>
        <v/>
      </c>
      <c r="D423" t="str" cm="1">
        <f t="array" ref="D423">IF($H423=0,"",INDEX('Audit Report'!G$2:G$760,$H423)&amp;"")</f>
        <v/>
      </c>
      <c r="E423" t="str" cm="1">
        <f t="array" ref="E423">IF($H423=0,"",INDEX('Audit Report'!W$2:W$760,$H423))</f>
        <v/>
      </c>
      <c r="F423" t="str" cm="1">
        <f t="array" ref="F423">IF($H423=0,"",IF(LEFT(INDEX('Audit Report'!N$2:N$760,$H423),4)="Pass","Yes","No"))</f>
        <v/>
      </c>
      <c r="H423">
        <f>IF($A423="",0,IFERROR(MATCH($A423,'Audit Report'!$C$2:$C$760,0),0))</f>
        <v>0</v>
      </c>
    </row>
    <row r="424" spans="2:8">
      <c r="B424" t="str" cm="1">
        <f t="array" ref="B424">IF($H424=0,"",INDEX('Audit Report'!E$2:E$760,$H424))</f>
        <v/>
      </c>
      <c r="C424" t="str" cm="1">
        <f t="array" ref="C424">IF($H424=0,"",INDEX('Audit Report'!F$2:F$760,$H424)&amp;"")</f>
        <v/>
      </c>
      <c r="D424" t="str" cm="1">
        <f t="array" ref="D424">IF($H424=0,"",INDEX('Audit Report'!G$2:G$760,$H424)&amp;"")</f>
        <v/>
      </c>
      <c r="E424" t="str" cm="1">
        <f t="array" ref="E424">IF($H424=0,"",INDEX('Audit Report'!W$2:W$760,$H424))</f>
        <v/>
      </c>
      <c r="F424" t="str" cm="1">
        <f t="array" ref="F424">IF($H424=0,"",IF(LEFT(INDEX('Audit Report'!N$2:N$760,$H424),4)="Pass","Yes","No"))</f>
        <v/>
      </c>
      <c r="H424">
        <f>IF($A424="",0,IFERROR(MATCH($A424,'Audit Report'!$C$2:$C$760,0),0))</f>
        <v>0</v>
      </c>
    </row>
    <row r="425" spans="2:8">
      <c r="B425" t="str" cm="1">
        <f t="array" ref="B425">IF($H425=0,"",INDEX('Audit Report'!E$2:E$760,$H425))</f>
        <v/>
      </c>
      <c r="C425" t="str" cm="1">
        <f t="array" ref="C425">IF($H425=0,"",INDEX('Audit Report'!F$2:F$760,$H425)&amp;"")</f>
        <v/>
      </c>
      <c r="D425" t="str" cm="1">
        <f t="array" ref="D425">IF($H425=0,"",INDEX('Audit Report'!G$2:G$760,$H425)&amp;"")</f>
        <v/>
      </c>
      <c r="E425" t="str" cm="1">
        <f t="array" ref="E425">IF($H425=0,"",INDEX('Audit Report'!W$2:W$760,$H425))</f>
        <v/>
      </c>
      <c r="F425" t="str" cm="1">
        <f t="array" ref="F425">IF($H425=0,"",IF(LEFT(INDEX('Audit Report'!N$2:N$760,$H425),4)="Pass","Yes","No"))</f>
        <v/>
      </c>
      <c r="H425">
        <f>IF($A425="",0,IFERROR(MATCH($A425,'Audit Report'!$C$2:$C$760,0),0))</f>
        <v>0</v>
      </c>
    </row>
    <row r="426" spans="2:8">
      <c r="B426" t="str" cm="1">
        <f t="array" ref="B426">IF($H426=0,"",INDEX('Audit Report'!E$2:E$760,$H426))</f>
        <v/>
      </c>
      <c r="C426" t="str" cm="1">
        <f t="array" ref="C426">IF($H426=0,"",INDEX('Audit Report'!F$2:F$760,$H426)&amp;"")</f>
        <v/>
      </c>
      <c r="D426" t="str" cm="1">
        <f t="array" ref="D426">IF($H426=0,"",INDEX('Audit Report'!G$2:G$760,$H426)&amp;"")</f>
        <v/>
      </c>
      <c r="E426" t="str" cm="1">
        <f t="array" ref="E426">IF($H426=0,"",INDEX('Audit Report'!W$2:W$760,$H426))</f>
        <v/>
      </c>
      <c r="F426" t="str" cm="1">
        <f t="array" ref="F426">IF($H426=0,"",IF(LEFT(INDEX('Audit Report'!N$2:N$760,$H426),4)="Pass","Yes","No"))</f>
        <v/>
      </c>
      <c r="H426">
        <f>IF($A426="",0,IFERROR(MATCH($A426,'Audit Report'!$C$2:$C$760,0),0))</f>
        <v>0</v>
      </c>
    </row>
    <row r="427" spans="2:8">
      <c r="B427" t="str" cm="1">
        <f t="array" ref="B427">IF($H427=0,"",INDEX('Audit Report'!E$2:E$760,$H427))</f>
        <v/>
      </c>
      <c r="C427" t="str" cm="1">
        <f t="array" ref="C427">IF($H427=0,"",INDEX('Audit Report'!F$2:F$760,$H427)&amp;"")</f>
        <v/>
      </c>
      <c r="D427" t="str" cm="1">
        <f t="array" ref="D427">IF($H427=0,"",INDEX('Audit Report'!G$2:G$760,$H427)&amp;"")</f>
        <v/>
      </c>
      <c r="E427" t="str" cm="1">
        <f t="array" ref="E427">IF($H427=0,"",INDEX('Audit Report'!W$2:W$760,$H427))</f>
        <v/>
      </c>
      <c r="F427" t="str" cm="1">
        <f t="array" ref="F427">IF($H427=0,"",IF(LEFT(INDEX('Audit Report'!N$2:N$760,$H427),4)="Pass","Yes","No"))</f>
        <v/>
      </c>
      <c r="H427">
        <f>IF($A427="",0,IFERROR(MATCH($A427,'Audit Report'!$C$2:$C$760,0),0))</f>
        <v>0</v>
      </c>
    </row>
    <row r="428" spans="2:8">
      <c r="B428" t="str" cm="1">
        <f t="array" ref="B428">IF($H428=0,"",INDEX('Audit Report'!E$2:E$760,$H428))</f>
        <v/>
      </c>
      <c r="C428" t="str" cm="1">
        <f t="array" ref="C428">IF($H428=0,"",INDEX('Audit Report'!F$2:F$760,$H428)&amp;"")</f>
        <v/>
      </c>
      <c r="D428" t="str" cm="1">
        <f t="array" ref="D428">IF($H428=0,"",INDEX('Audit Report'!G$2:G$760,$H428)&amp;"")</f>
        <v/>
      </c>
      <c r="E428" t="str" cm="1">
        <f t="array" ref="E428">IF($H428=0,"",INDEX('Audit Report'!W$2:W$760,$H428))</f>
        <v/>
      </c>
      <c r="F428" t="str" cm="1">
        <f t="array" ref="F428">IF($H428=0,"",IF(LEFT(INDEX('Audit Report'!N$2:N$760,$H428),4)="Pass","Yes","No"))</f>
        <v/>
      </c>
      <c r="H428">
        <f>IF($A428="",0,IFERROR(MATCH($A428,'Audit Report'!$C$2:$C$760,0),0))</f>
        <v>0</v>
      </c>
    </row>
    <row r="429" spans="2:8">
      <c r="B429" t="str" cm="1">
        <f t="array" ref="B429">IF($H429=0,"",INDEX('Audit Report'!E$2:E$760,$H429))</f>
        <v/>
      </c>
      <c r="C429" t="str" cm="1">
        <f t="array" ref="C429">IF($H429=0,"",INDEX('Audit Report'!F$2:F$760,$H429)&amp;"")</f>
        <v/>
      </c>
      <c r="D429" t="str" cm="1">
        <f t="array" ref="D429">IF($H429=0,"",INDEX('Audit Report'!G$2:G$760,$H429)&amp;"")</f>
        <v/>
      </c>
      <c r="E429" t="str" cm="1">
        <f t="array" ref="E429">IF($H429=0,"",INDEX('Audit Report'!W$2:W$760,$H429))</f>
        <v/>
      </c>
      <c r="F429" t="str" cm="1">
        <f t="array" ref="F429">IF($H429=0,"",IF(LEFT(INDEX('Audit Report'!N$2:N$760,$H429),4)="Pass","Yes","No"))</f>
        <v/>
      </c>
      <c r="H429">
        <f>IF($A429="",0,IFERROR(MATCH($A429,'Audit Report'!$C$2:$C$760,0),0))</f>
        <v>0</v>
      </c>
    </row>
    <row r="430" spans="2:8">
      <c r="B430" t="str" cm="1">
        <f t="array" ref="B430">IF($H430=0,"",INDEX('Audit Report'!E$2:E$760,$H430))</f>
        <v/>
      </c>
      <c r="C430" t="str" cm="1">
        <f t="array" ref="C430">IF($H430=0,"",INDEX('Audit Report'!F$2:F$760,$H430)&amp;"")</f>
        <v/>
      </c>
      <c r="D430" t="str" cm="1">
        <f t="array" ref="D430">IF($H430=0,"",INDEX('Audit Report'!G$2:G$760,$H430)&amp;"")</f>
        <v/>
      </c>
      <c r="E430" t="str" cm="1">
        <f t="array" ref="E430">IF($H430=0,"",INDEX('Audit Report'!W$2:W$760,$H430))</f>
        <v/>
      </c>
      <c r="F430" t="str" cm="1">
        <f t="array" ref="F430">IF($H430=0,"",IF(LEFT(INDEX('Audit Report'!N$2:N$760,$H430),4)="Pass","Yes","No"))</f>
        <v/>
      </c>
      <c r="H430">
        <f>IF($A430="",0,IFERROR(MATCH($A430,'Audit Report'!$C$2:$C$760,0),0))</f>
        <v>0</v>
      </c>
    </row>
    <row r="431" spans="2:8">
      <c r="B431" t="str" cm="1">
        <f t="array" ref="B431">IF($H431=0,"",INDEX('Audit Report'!E$2:E$760,$H431))</f>
        <v/>
      </c>
      <c r="C431" t="str" cm="1">
        <f t="array" ref="C431">IF($H431=0,"",INDEX('Audit Report'!F$2:F$760,$H431)&amp;"")</f>
        <v/>
      </c>
      <c r="D431" t="str" cm="1">
        <f t="array" ref="D431">IF($H431=0,"",INDEX('Audit Report'!G$2:G$760,$H431)&amp;"")</f>
        <v/>
      </c>
      <c r="E431" t="str" cm="1">
        <f t="array" ref="E431">IF($H431=0,"",INDEX('Audit Report'!W$2:W$760,$H431))</f>
        <v/>
      </c>
      <c r="F431" t="str" cm="1">
        <f t="array" ref="F431">IF($H431=0,"",IF(LEFT(INDEX('Audit Report'!N$2:N$760,$H431),4)="Pass","Yes","No"))</f>
        <v/>
      </c>
      <c r="H431">
        <f>IF($A431="",0,IFERROR(MATCH($A431,'Audit Report'!$C$2:$C$760,0),0))</f>
        <v>0</v>
      </c>
    </row>
    <row r="432" spans="2:8">
      <c r="B432" t="str" cm="1">
        <f t="array" ref="B432">IF($H432=0,"",INDEX('Audit Report'!E$2:E$760,$H432))</f>
        <v/>
      </c>
      <c r="C432" t="str" cm="1">
        <f t="array" ref="C432">IF($H432=0,"",INDEX('Audit Report'!F$2:F$760,$H432)&amp;"")</f>
        <v/>
      </c>
      <c r="D432" t="str" cm="1">
        <f t="array" ref="D432">IF($H432=0,"",INDEX('Audit Report'!G$2:G$760,$H432)&amp;"")</f>
        <v/>
      </c>
      <c r="E432" t="str" cm="1">
        <f t="array" ref="E432">IF($H432=0,"",INDEX('Audit Report'!W$2:W$760,$H432))</f>
        <v/>
      </c>
      <c r="F432" t="str" cm="1">
        <f t="array" ref="F432">IF($H432=0,"",IF(LEFT(INDEX('Audit Report'!N$2:N$760,$H432),4)="Pass","Yes","No"))</f>
        <v/>
      </c>
      <c r="H432">
        <f>IF($A432="",0,IFERROR(MATCH($A432,'Audit Report'!$C$2:$C$760,0),0))</f>
        <v>0</v>
      </c>
    </row>
    <row r="433" spans="2:8">
      <c r="B433" t="str" cm="1">
        <f t="array" ref="B433">IF($H433=0,"",INDEX('Audit Report'!E$2:E$760,$H433))</f>
        <v/>
      </c>
      <c r="C433" t="str" cm="1">
        <f t="array" ref="C433">IF($H433=0,"",INDEX('Audit Report'!F$2:F$760,$H433)&amp;"")</f>
        <v/>
      </c>
      <c r="D433" t="str" cm="1">
        <f t="array" ref="D433">IF($H433=0,"",INDEX('Audit Report'!G$2:G$760,$H433)&amp;"")</f>
        <v/>
      </c>
      <c r="E433" t="str" cm="1">
        <f t="array" ref="E433">IF($H433=0,"",INDEX('Audit Report'!W$2:W$760,$H433))</f>
        <v/>
      </c>
      <c r="F433" t="str" cm="1">
        <f t="array" ref="F433">IF($H433=0,"",IF(LEFT(INDEX('Audit Report'!N$2:N$760,$H433),4)="Pass","Yes","No"))</f>
        <v/>
      </c>
      <c r="H433">
        <f>IF($A433="",0,IFERROR(MATCH($A433,'Audit Report'!$C$2:$C$760,0),0))</f>
        <v>0</v>
      </c>
    </row>
    <row r="434" spans="2:8">
      <c r="B434" t="str" cm="1">
        <f t="array" ref="B434">IF($H434=0,"",INDEX('Audit Report'!E$2:E$760,$H434))</f>
        <v/>
      </c>
      <c r="C434" t="str" cm="1">
        <f t="array" ref="C434">IF($H434=0,"",INDEX('Audit Report'!F$2:F$760,$H434)&amp;"")</f>
        <v/>
      </c>
      <c r="D434" t="str" cm="1">
        <f t="array" ref="D434">IF($H434=0,"",INDEX('Audit Report'!G$2:G$760,$H434)&amp;"")</f>
        <v/>
      </c>
      <c r="E434" t="str" cm="1">
        <f t="array" ref="E434">IF($H434=0,"",INDEX('Audit Report'!W$2:W$760,$H434))</f>
        <v/>
      </c>
      <c r="F434" t="str" cm="1">
        <f t="array" ref="F434">IF($H434=0,"",IF(LEFT(INDEX('Audit Report'!N$2:N$760,$H434),4)="Pass","Yes","No"))</f>
        <v/>
      </c>
      <c r="H434">
        <f>IF($A434="",0,IFERROR(MATCH($A434,'Audit Report'!$C$2:$C$760,0),0))</f>
        <v>0</v>
      </c>
    </row>
    <row r="435" spans="2:8">
      <c r="B435" t="str" cm="1">
        <f t="array" ref="B435">IF($H435=0,"",INDEX('Audit Report'!E$2:E$760,$H435))</f>
        <v/>
      </c>
      <c r="C435" t="str" cm="1">
        <f t="array" ref="C435">IF($H435=0,"",INDEX('Audit Report'!F$2:F$760,$H435)&amp;"")</f>
        <v/>
      </c>
      <c r="D435" t="str" cm="1">
        <f t="array" ref="D435">IF($H435=0,"",INDEX('Audit Report'!G$2:G$760,$H435)&amp;"")</f>
        <v/>
      </c>
      <c r="E435" t="str" cm="1">
        <f t="array" ref="E435">IF($H435=0,"",INDEX('Audit Report'!W$2:W$760,$H435))</f>
        <v/>
      </c>
      <c r="F435" t="str" cm="1">
        <f t="array" ref="F435">IF($H435=0,"",IF(LEFT(INDEX('Audit Report'!N$2:N$760,$H435),4)="Pass","Yes","No"))</f>
        <v/>
      </c>
      <c r="H435">
        <f>IF($A435="",0,IFERROR(MATCH($A435,'Audit Report'!$C$2:$C$760,0),0))</f>
        <v>0</v>
      </c>
    </row>
    <row r="436" spans="2:8">
      <c r="B436" t="str" cm="1">
        <f t="array" ref="B436">IF($H436=0,"",INDEX('Audit Report'!E$2:E$760,$H436))</f>
        <v/>
      </c>
      <c r="C436" t="str" cm="1">
        <f t="array" ref="C436">IF($H436=0,"",INDEX('Audit Report'!F$2:F$760,$H436)&amp;"")</f>
        <v/>
      </c>
      <c r="D436" t="str" cm="1">
        <f t="array" ref="D436">IF($H436=0,"",INDEX('Audit Report'!G$2:G$760,$H436)&amp;"")</f>
        <v/>
      </c>
      <c r="E436" t="str" cm="1">
        <f t="array" ref="E436">IF($H436=0,"",INDEX('Audit Report'!W$2:W$760,$H436))</f>
        <v/>
      </c>
      <c r="F436" t="str" cm="1">
        <f t="array" ref="F436">IF($H436=0,"",IF(LEFT(INDEX('Audit Report'!N$2:N$760,$H436),4)="Pass","Yes","No"))</f>
        <v/>
      </c>
      <c r="H436">
        <f>IF($A436="",0,IFERROR(MATCH($A436,'Audit Report'!$C$2:$C$760,0),0))</f>
        <v>0</v>
      </c>
    </row>
    <row r="437" spans="2:8">
      <c r="B437" t="str" cm="1">
        <f t="array" ref="B437">IF($H437=0,"",INDEX('Audit Report'!E$2:E$760,$H437))</f>
        <v/>
      </c>
      <c r="C437" t="str" cm="1">
        <f t="array" ref="C437">IF($H437=0,"",INDEX('Audit Report'!F$2:F$760,$H437)&amp;"")</f>
        <v/>
      </c>
      <c r="D437" t="str" cm="1">
        <f t="array" ref="D437">IF($H437=0,"",INDEX('Audit Report'!G$2:G$760,$H437)&amp;"")</f>
        <v/>
      </c>
      <c r="E437" t="str" cm="1">
        <f t="array" ref="E437">IF($H437=0,"",INDEX('Audit Report'!W$2:W$760,$H437))</f>
        <v/>
      </c>
      <c r="F437" t="str" cm="1">
        <f t="array" ref="F437">IF($H437=0,"",IF(LEFT(INDEX('Audit Report'!N$2:N$760,$H437),4)="Pass","Yes","No"))</f>
        <v/>
      </c>
      <c r="H437">
        <f>IF($A437="",0,IFERROR(MATCH($A437,'Audit Report'!$C$2:$C$760,0),0))</f>
        <v>0</v>
      </c>
    </row>
    <row r="438" spans="2:8">
      <c r="B438" t="str" cm="1">
        <f t="array" ref="B438">IF($H438=0,"",INDEX('Audit Report'!E$2:E$760,$H438))</f>
        <v/>
      </c>
      <c r="C438" t="str" cm="1">
        <f t="array" ref="C438">IF($H438=0,"",INDEX('Audit Report'!F$2:F$760,$H438)&amp;"")</f>
        <v/>
      </c>
      <c r="D438" t="str" cm="1">
        <f t="array" ref="D438">IF($H438=0,"",INDEX('Audit Report'!G$2:G$760,$H438)&amp;"")</f>
        <v/>
      </c>
      <c r="E438" t="str" cm="1">
        <f t="array" ref="E438">IF($H438=0,"",INDEX('Audit Report'!W$2:W$760,$H438))</f>
        <v/>
      </c>
      <c r="F438" t="str" cm="1">
        <f t="array" ref="F438">IF($H438=0,"",IF(LEFT(INDEX('Audit Report'!N$2:N$760,$H438),4)="Pass","Yes","No"))</f>
        <v/>
      </c>
      <c r="H438">
        <f>IF($A438="",0,IFERROR(MATCH($A438,'Audit Report'!$C$2:$C$760,0),0))</f>
        <v>0</v>
      </c>
    </row>
    <row r="439" spans="2:8">
      <c r="B439" t="str" cm="1">
        <f t="array" ref="B439">IF($H439=0,"",INDEX('Audit Report'!E$2:E$760,$H439))</f>
        <v/>
      </c>
      <c r="C439" t="str" cm="1">
        <f t="array" ref="C439">IF($H439=0,"",INDEX('Audit Report'!F$2:F$760,$H439)&amp;"")</f>
        <v/>
      </c>
      <c r="D439" t="str" cm="1">
        <f t="array" ref="D439">IF($H439=0,"",INDEX('Audit Report'!G$2:G$760,$H439)&amp;"")</f>
        <v/>
      </c>
      <c r="E439" t="str" cm="1">
        <f t="array" ref="E439">IF($H439=0,"",INDEX('Audit Report'!W$2:W$760,$H439))</f>
        <v/>
      </c>
      <c r="F439" t="str" cm="1">
        <f t="array" ref="F439">IF($H439=0,"",IF(LEFT(INDEX('Audit Report'!N$2:N$760,$H439),4)="Pass","Yes","No"))</f>
        <v/>
      </c>
      <c r="H439">
        <f>IF($A439="",0,IFERROR(MATCH($A439,'Audit Report'!$C$2:$C$760,0),0))</f>
        <v>0</v>
      </c>
    </row>
    <row r="440" spans="2:8">
      <c r="B440" t="str" cm="1">
        <f t="array" ref="B440">IF($H440=0,"",INDEX('Audit Report'!E$2:E$760,$H440))</f>
        <v/>
      </c>
      <c r="C440" t="str" cm="1">
        <f t="array" ref="C440">IF($H440=0,"",INDEX('Audit Report'!F$2:F$760,$H440)&amp;"")</f>
        <v/>
      </c>
      <c r="D440" t="str" cm="1">
        <f t="array" ref="D440">IF($H440=0,"",INDEX('Audit Report'!G$2:G$760,$H440)&amp;"")</f>
        <v/>
      </c>
      <c r="E440" t="str" cm="1">
        <f t="array" ref="E440">IF($H440=0,"",INDEX('Audit Report'!W$2:W$760,$H440))</f>
        <v/>
      </c>
      <c r="F440" t="str" cm="1">
        <f t="array" ref="F440">IF($H440=0,"",IF(LEFT(INDEX('Audit Report'!N$2:N$760,$H440),4)="Pass","Yes","No"))</f>
        <v/>
      </c>
      <c r="H440">
        <f>IF($A440="",0,IFERROR(MATCH($A440,'Audit Report'!$C$2:$C$760,0),0))</f>
        <v>0</v>
      </c>
    </row>
    <row r="441" spans="2:8">
      <c r="B441" t="str" cm="1">
        <f t="array" ref="B441">IF($H441=0,"",INDEX('Audit Report'!E$2:E$760,$H441))</f>
        <v/>
      </c>
      <c r="C441" t="str" cm="1">
        <f t="array" ref="C441">IF($H441=0,"",INDEX('Audit Report'!F$2:F$760,$H441)&amp;"")</f>
        <v/>
      </c>
      <c r="D441" t="str" cm="1">
        <f t="array" ref="D441">IF($H441=0,"",INDEX('Audit Report'!G$2:G$760,$H441)&amp;"")</f>
        <v/>
      </c>
      <c r="E441" t="str" cm="1">
        <f t="array" ref="E441">IF($H441=0,"",INDEX('Audit Report'!W$2:W$760,$H441))</f>
        <v/>
      </c>
      <c r="F441" t="str" cm="1">
        <f t="array" ref="F441">IF($H441=0,"",IF(LEFT(INDEX('Audit Report'!N$2:N$760,$H441),4)="Pass","Yes","No"))</f>
        <v/>
      </c>
      <c r="H441">
        <f>IF($A441="",0,IFERROR(MATCH($A441,'Audit Report'!$C$2:$C$760,0),0))</f>
        <v>0</v>
      </c>
    </row>
    <row r="442" spans="2:8">
      <c r="B442" t="str" cm="1">
        <f t="array" ref="B442">IF($H442=0,"",INDEX('Audit Report'!E$2:E$760,$H442))</f>
        <v/>
      </c>
      <c r="C442" t="str" cm="1">
        <f t="array" ref="C442">IF($H442=0,"",INDEX('Audit Report'!F$2:F$760,$H442)&amp;"")</f>
        <v/>
      </c>
      <c r="D442" t="str" cm="1">
        <f t="array" ref="D442">IF($H442=0,"",INDEX('Audit Report'!G$2:G$760,$H442)&amp;"")</f>
        <v/>
      </c>
      <c r="E442" t="str" cm="1">
        <f t="array" ref="E442">IF($H442=0,"",INDEX('Audit Report'!W$2:W$760,$H442))</f>
        <v/>
      </c>
      <c r="F442" t="str" cm="1">
        <f t="array" ref="F442">IF($H442=0,"",IF(LEFT(INDEX('Audit Report'!N$2:N$760,$H442),4)="Pass","Yes","No"))</f>
        <v/>
      </c>
      <c r="H442">
        <f>IF($A442="",0,IFERROR(MATCH($A442,'Audit Report'!$C$2:$C$760,0),0))</f>
        <v>0</v>
      </c>
    </row>
    <row r="443" spans="2:8">
      <c r="B443" t="str" cm="1">
        <f t="array" ref="B443">IF($H443=0,"",INDEX('Audit Report'!E$2:E$760,$H443))</f>
        <v/>
      </c>
      <c r="C443" t="str" cm="1">
        <f t="array" ref="C443">IF($H443=0,"",INDEX('Audit Report'!F$2:F$760,$H443)&amp;"")</f>
        <v/>
      </c>
      <c r="D443" t="str" cm="1">
        <f t="array" ref="D443">IF($H443=0,"",INDEX('Audit Report'!G$2:G$760,$H443)&amp;"")</f>
        <v/>
      </c>
      <c r="E443" t="str" cm="1">
        <f t="array" ref="E443">IF($H443=0,"",INDEX('Audit Report'!W$2:W$760,$H443))</f>
        <v/>
      </c>
      <c r="F443" t="str" cm="1">
        <f t="array" ref="F443">IF($H443=0,"",IF(LEFT(INDEX('Audit Report'!N$2:N$760,$H443),4)="Pass","Yes","No"))</f>
        <v/>
      </c>
      <c r="H443">
        <f>IF($A443="",0,IFERROR(MATCH($A443,'Audit Report'!$C$2:$C$760,0),0))</f>
        <v>0</v>
      </c>
    </row>
    <row r="444" spans="2:8">
      <c r="B444" t="str" cm="1">
        <f t="array" ref="B444">IF($H444=0,"",INDEX('Audit Report'!E$2:E$760,$H444))</f>
        <v/>
      </c>
      <c r="C444" t="str" cm="1">
        <f t="array" ref="C444">IF($H444=0,"",INDEX('Audit Report'!F$2:F$760,$H444)&amp;"")</f>
        <v/>
      </c>
      <c r="D444" t="str" cm="1">
        <f t="array" ref="D444">IF($H444=0,"",INDEX('Audit Report'!G$2:G$760,$H444)&amp;"")</f>
        <v/>
      </c>
      <c r="E444" t="str" cm="1">
        <f t="array" ref="E444">IF($H444=0,"",INDEX('Audit Report'!W$2:W$760,$H444))</f>
        <v/>
      </c>
      <c r="F444" t="str" cm="1">
        <f t="array" ref="F444">IF($H444=0,"",IF(LEFT(INDEX('Audit Report'!N$2:N$760,$H444),4)="Pass","Yes","No"))</f>
        <v/>
      </c>
      <c r="H444">
        <f>IF($A444="",0,IFERROR(MATCH($A444,'Audit Report'!$C$2:$C$760,0),0))</f>
        <v>0</v>
      </c>
    </row>
    <row r="445" spans="2:8">
      <c r="B445" t="str" cm="1">
        <f t="array" ref="B445">IF($H445=0,"",INDEX('Audit Report'!E$2:E$760,$H445))</f>
        <v/>
      </c>
      <c r="C445" t="str" cm="1">
        <f t="array" ref="C445">IF($H445=0,"",INDEX('Audit Report'!F$2:F$760,$H445)&amp;"")</f>
        <v/>
      </c>
      <c r="D445" t="str" cm="1">
        <f t="array" ref="D445">IF($H445=0,"",INDEX('Audit Report'!G$2:G$760,$H445)&amp;"")</f>
        <v/>
      </c>
      <c r="E445" t="str" cm="1">
        <f t="array" ref="E445">IF($H445=0,"",INDEX('Audit Report'!W$2:W$760,$H445))</f>
        <v/>
      </c>
      <c r="F445" t="str" cm="1">
        <f t="array" ref="F445">IF($H445=0,"",IF(LEFT(INDEX('Audit Report'!N$2:N$760,$H445),4)="Pass","Yes","No"))</f>
        <v/>
      </c>
      <c r="H445">
        <f>IF($A445="",0,IFERROR(MATCH($A445,'Audit Report'!$C$2:$C$760,0),0))</f>
        <v>0</v>
      </c>
    </row>
    <row r="446" spans="2:8">
      <c r="B446" t="str" cm="1">
        <f t="array" ref="B446">IF($H446=0,"",INDEX('Audit Report'!E$2:E$760,$H446))</f>
        <v/>
      </c>
      <c r="C446" t="str" cm="1">
        <f t="array" ref="C446">IF($H446=0,"",INDEX('Audit Report'!F$2:F$760,$H446)&amp;"")</f>
        <v/>
      </c>
      <c r="D446" t="str" cm="1">
        <f t="array" ref="D446">IF($H446=0,"",INDEX('Audit Report'!G$2:G$760,$H446)&amp;"")</f>
        <v/>
      </c>
      <c r="E446" t="str" cm="1">
        <f t="array" ref="E446">IF($H446=0,"",INDEX('Audit Report'!W$2:W$760,$H446))</f>
        <v/>
      </c>
      <c r="F446" t="str" cm="1">
        <f t="array" ref="F446">IF($H446=0,"",IF(LEFT(INDEX('Audit Report'!N$2:N$760,$H446),4)="Pass","Yes","No"))</f>
        <v/>
      </c>
      <c r="H446">
        <f>IF($A446="",0,IFERROR(MATCH($A446,'Audit Report'!$C$2:$C$760,0),0))</f>
        <v>0</v>
      </c>
    </row>
    <row r="447" spans="2:8">
      <c r="B447" t="str" cm="1">
        <f t="array" ref="B447">IF($H447=0,"",INDEX('Audit Report'!E$2:E$760,$H447))</f>
        <v/>
      </c>
      <c r="C447" t="str" cm="1">
        <f t="array" ref="C447">IF($H447=0,"",INDEX('Audit Report'!F$2:F$760,$H447)&amp;"")</f>
        <v/>
      </c>
      <c r="D447" t="str" cm="1">
        <f t="array" ref="D447">IF($H447=0,"",INDEX('Audit Report'!G$2:G$760,$H447)&amp;"")</f>
        <v/>
      </c>
      <c r="E447" t="str" cm="1">
        <f t="array" ref="E447">IF($H447=0,"",INDEX('Audit Report'!W$2:W$760,$H447))</f>
        <v/>
      </c>
      <c r="F447" t="str" cm="1">
        <f t="array" ref="F447">IF($H447=0,"",IF(LEFT(INDEX('Audit Report'!N$2:N$760,$H447),4)="Pass","Yes","No"))</f>
        <v/>
      </c>
      <c r="H447">
        <f>IF($A447="",0,IFERROR(MATCH($A447,'Audit Report'!$C$2:$C$760,0),0))</f>
        <v>0</v>
      </c>
    </row>
    <row r="448" spans="2:8">
      <c r="B448" t="str" cm="1">
        <f t="array" ref="B448">IF($H448=0,"",INDEX('Audit Report'!E$2:E$760,$H448))</f>
        <v/>
      </c>
      <c r="C448" t="str" cm="1">
        <f t="array" ref="C448">IF($H448=0,"",INDEX('Audit Report'!F$2:F$760,$H448)&amp;"")</f>
        <v/>
      </c>
      <c r="D448" t="str" cm="1">
        <f t="array" ref="D448">IF($H448=0,"",INDEX('Audit Report'!G$2:G$760,$H448)&amp;"")</f>
        <v/>
      </c>
      <c r="E448" t="str" cm="1">
        <f t="array" ref="E448">IF($H448=0,"",INDEX('Audit Report'!W$2:W$760,$H448))</f>
        <v/>
      </c>
      <c r="F448" t="str" cm="1">
        <f t="array" ref="F448">IF($H448=0,"",IF(LEFT(INDEX('Audit Report'!N$2:N$760,$H448),4)="Pass","Yes","No"))</f>
        <v/>
      </c>
      <c r="H448">
        <f>IF($A448="",0,IFERROR(MATCH($A448,'Audit Report'!$C$2:$C$760,0),0))</f>
        <v>0</v>
      </c>
    </row>
    <row r="449" spans="2:8">
      <c r="B449" t="str" cm="1">
        <f t="array" ref="B449">IF($H449=0,"",INDEX('Audit Report'!E$2:E$760,$H449))</f>
        <v/>
      </c>
      <c r="C449" t="str" cm="1">
        <f t="array" ref="C449">IF($H449=0,"",INDEX('Audit Report'!F$2:F$760,$H449)&amp;"")</f>
        <v/>
      </c>
      <c r="D449" t="str" cm="1">
        <f t="array" ref="D449">IF($H449=0,"",INDEX('Audit Report'!G$2:G$760,$H449)&amp;"")</f>
        <v/>
      </c>
      <c r="E449" t="str" cm="1">
        <f t="array" ref="E449">IF($H449=0,"",INDEX('Audit Report'!W$2:W$760,$H449))</f>
        <v/>
      </c>
      <c r="F449" t="str" cm="1">
        <f t="array" ref="F449">IF($H449=0,"",IF(LEFT(INDEX('Audit Report'!N$2:N$760,$H449),4)="Pass","Yes","No"))</f>
        <v/>
      </c>
      <c r="H449">
        <f>IF($A449="",0,IFERROR(MATCH($A449,'Audit Report'!$C$2:$C$760,0),0))</f>
        <v>0</v>
      </c>
    </row>
    <row r="450" spans="2:8">
      <c r="B450" t="str" cm="1">
        <f t="array" ref="B450">IF($H450=0,"",INDEX('Audit Report'!E$2:E$760,$H450))</f>
        <v/>
      </c>
      <c r="C450" t="str" cm="1">
        <f t="array" ref="C450">IF($H450=0,"",INDEX('Audit Report'!F$2:F$760,$H450)&amp;"")</f>
        <v/>
      </c>
      <c r="D450" t="str" cm="1">
        <f t="array" ref="D450">IF($H450=0,"",INDEX('Audit Report'!G$2:G$760,$H450)&amp;"")</f>
        <v/>
      </c>
      <c r="E450" t="str" cm="1">
        <f t="array" ref="E450">IF($H450=0,"",INDEX('Audit Report'!W$2:W$760,$H450))</f>
        <v/>
      </c>
      <c r="F450" t="str" cm="1">
        <f t="array" ref="F450">IF($H450=0,"",IF(LEFT(INDEX('Audit Report'!N$2:N$760,$H450),4)="Pass","Yes","No"))</f>
        <v/>
      </c>
      <c r="H450">
        <f>IF($A450="",0,IFERROR(MATCH($A450,'Audit Report'!$C$2:$C$760,0),0))</f>
        <v>0</v>
      </c>
    </row>
    <row r="451" spans="2:8">
      <c r="B451" t="str" cm="1">
        <f t="array" ref="B451">IF($H451=0,"",INDEX('Audit Report'!E$2:E$760,$H451))</f>
        <v/>
      </c>
      <c r="C451" t="str" cm="1">
        <f t="array" ref="C451">IF($H451=0,"",INDEX('Audit Report'!F$2:F$760,$H451)&amp;"")</f>
        <v/>
      </c>
      <c r="D451" t="str" cm="1">
        <f t="array" ref="D451">IF($H451=0,"",INDEX('Audit Report'!G$2:G$760,$H451)&amp;"")</f>
        <v/>
      </c>
      <c r="E451" t="str" cm="1">
        <f t="array" ref="E451">IF($H451=0,"",INDEX('Audit Report'!W$2:W$760,$H451))</f>
        <v/>
      </c>
      <c r="F451" t="str" cm="1">
        <f t="array" ref="F451">IF($H451=0,"",IF(LEFT(INDEX('Audit Report'!N$2:N$760,$H451),4)="Pass","Yes","No"))</f>
        <v/>
      </c>
      <c r="H451">
        <f>IF($A451="",0,IFERROR(MATCH($A451,'Audit Report'!$C$2:$C$760,0),0))</f>
        <v>0</v>
      </c>
    </row>
    <row r="452" spans="2:8">
      <c r="B452" t="str" cm="1">
        <f t="array" ref="B452">IF($H452=0,"",INDEX('Audit Report'!E$2:E$760,$H452))</f>
        <v/>
      </c>
      <c r="C452" t="str" cm="1">
        <f t="array" ref="C452">IF($H452=0,"",INDEX('Audit Report'!F$2:F$760,$H452)&amp;"")</f>
        <v/>
      </c>
      <c r="D452" t="str" cm="1">
        <f t="array" ref="D452">IF($H452=0,"",INDEX('Audit Report'!G$2:G$760,$H452)&amp;"")</f>
        <v/>
      </c>
      <c r="E452" t="str" cm="1">
        <f t="array" ref="E452">IF($H452=0,"",INDEX('Audit Report'!W$2:W$760,$H452))</f>
        <v/>
      </c>
      <c r="F452" t="str" cm="1">
        <f t="array" ref="F452">IF($H452=0,"",IF(LEFT(INDEX('Audit Report'!N$2:N$760,$H452),4)="Pass","Yes","No"))</f>
        <v/>
      </c>
      <c r="H452">
        <f>IF($A452="",0,IFERROR(MATCH($A452,'Audit Report'!$C$2:$C$760,0),0))</f>
        <v>0</v>
      </c>
    </row>
    <row r="453" spans="2:8">
      <c r="B453" t="str" cm="1">
        <f t="array" ref="B453">IF($H453=0,"",INDEX('Audit Report'!E$2:E$760,$H453))</f>
        <v/>
      </c>
      <c r="C453" t="str" cm="1">
        <f t="array" ref="C453">IF($H453=0,"",INDEX('Audit Report'!F$2:F$760,$H453)&amp;"")</f>
        <v/>
      </c>
      <c r="D453" t="str" cm="1">
        <f t="array" ref="D453">IF($H453=0,"",INDEX('Audit Report'!G$2:G$760,$H453)&amp;"")</f>
        <v/>
      </c>
      <c r="E453" t="str" cm="1">
        <f t="array" ref="E453">IF($H453=0,"",INDEX('Audit Report'!W$2:W$760,$H453))</f>
        <v/>
      </c>
      <c r="F453" t="str" cm="1">
        <f t="array" ref="F453">IF($H453=0,"",IF(LEFT(INDEX('Audit Report'!N$2:N$760,$H453),4)="Pass","Yes","No"))</f>
        <v/>
      </c>
      <c r="H453">
        <f>IF($A453="",0,IFERROR(MATCH($A453,'Audit Report'!$C$2:$C$760,0),0))</f>
        <v>0</v>
      </c>
    </row>
    <row r="454" spans="2:8">
      <c r="B454" t="str" cm="1">
        <f t="array" ref="B454">IF($H454=0,"",INDEX('Audit Report'!E$2:E$760,$H454))</f>
        <v/>
      </c>
      <c r="C454" t="str" cm="1">
        <f t="array" ref="C454">IF($H454=0,"",INDEX('Audit Report'!F$2:F$760,$H454)&amp;"")</f>
        <v/>
      </c>
      <c r="D454" t="str" cm="1">
        <f t="array" ref="D454">IF($H454=0,"",INDEX('Audit Report'!G$2:G$760,$H454)&amp;"")</f>
        <v/>
      </c>
      <c r="E454" t="str" cm="1">
        <f t="array" ref="E454">IF($H454=0,"",INDEX('Audit Report'!W$2:W$760,$H454))</f>
        <v/>
      </c>
      <c r="F454" t="str" cm="1">
        <f t="array" ref="F454">IF($H454=0,"",IF(LEFT(INDEX('Audit Report'!N$2:N$760,$H454),4)="Pass","Yes","No"))</f>
        <v/>
      </c>
      <c r="H454">
        <f>IF($A454="",0,IFERROR(MATCH($A454,'Audit Report'!$C$2:$C$760,0),0))</f>
        <v>0</v>
      </c>
    </row>
    <row r="455" spans="2:8">
      <c r="B455" t="str" cm="1">
        <f t="array" ref="B455">IF($H455=0,"",INDEX('Audit Report'!E$2:E$760,$H455))</f>
        <v/>
      </c>
      <c r="C455" t="str" cm="1">
        <f t="array" ref="C455">IF($H455=0,"",INDEX('Audit Report'!F$2:F$760,$H455)&amp;"")</f>
        <v/>
      </c>
      <c r="D455" t="str" cm="1">
        <f t="array" ref="D455">IF($H455=0,"",INDEX('Audit Report'!G$2:G$760,$H455)&amp;"")</f>
        <v/>
      </c>
      <c r="E455" t="str" cm="1">
        <f t="array" ref="E455">IF($H455=0,"",INDEX('Audit Report'!W$2:W$760,$H455))</f>
        <v/>
      </c>
      <c r="F455" t="str" cm="1">
        <f t="array" ref="F455">IF($H455=0,"",IF(LEFT(INDEX('Audit Report'!N$2:N$760,$H455),4)="Pass","Yes","No"))</f>
        <v/>
      </c>
      <c r="H455">
        <f>IF($A455="",0,IFERROR(MATCH($A455,'Audit Report'!$C$2:$C$760,0),0))</f>
        <v>0</v>
      </c>
    </row>
    <row r="456" spans="2:8">
      <c r="B456" t="str" cm="1">
        <f t="array" ref="B456">IF($H456=0,"",INDEX('Audit Report'!E$2:E$760,$H456))</f>
        <v/>
      </c>
      <c r="C456" t="str" cm="1">
        <f t="array" ref="C456">IF($H456=0,"",INDEX('Audit Report'!F$2:F$760,$H456)&amp;"")</f>
        <v/>
      </c>
      <c r="D456" t="str" cm="1">
        <f t="array" ref="D456">IF($H456=0,"",INDEX('Audit Report'!G$2:G$760,$H456)&amp;"")</f>
        <v/>
      </c>
      <c r="E456" t="str" cm="1">
        <f t="array" ref="E456">IF($H456=0,"",INDEX('Audit Report'!W$2:W$760,$H456))</f>
        <v/>
      </c>
      <c r="F456" t="str" cm="1">
        <f t="array" ref="F456">IF($H456=0,"",IF(LEFT(INDEX('Audit Report'!N$2:N$760,$H456),4)="Pass","Yes","No"))</f>
        <v/>
      </c>
      <c r="H456">
        <f>IF($A456="",0,IFERROR(MATCH($A456,'Audit Report'!$C$2:$C$760,0),0))</f>
        <v>0</v>
      </c>
    </row>
    <row r="457" spans="2:8">
      <c r="B457" t="str" cm="1">
        <f t="array" ref="B457">IF($H457=0,"",INDEX('Audit Report'!E$2:E$760,$H457))</f>
        <v/>
      </c>
      <c r="C457" t="str" cm="1">
        <f t="array" ref="C457">IF($H457=0,"",INDEX('Audit Report'!F$2:F$760,$H457)&amp;"")</f>
        <v/>
      </c>
      <c r="D457" t="str" cm="1">
        <f t="array" ref="D457">IF($H457=0,"",INDEX('Audit Report'!G$2:G$760,$H457)&amp;"")</f>
        <v/>
      </c>
      <c r="E457" t="str" cm="1">
        <f t="array" ref="E457">IF($H457=0,"",INDEX('Audit Report'!W$2:W$760,$H457))</f>
        <v/>
      </c>
      <c r="F457" t="str" cm="1">
        <f t="array" ref="F457">IF($H457=0,"",IF(LEFT(INDEX('Audit Report'!N$2:N$760,$H457),4)="Pass","Yes","No"))</f>
        <v/>
      </c>
      <c r="H457">
        <f>IF($A457="",0,IFERROR(MATCH($A457,'Audit Report'!$C$2:$C$760,0),0))</f>
        <v>0</v>
      </c>
    </row>
    <row r="458" spans="2:8">
      <c r="B458" t="str" cm="1">
        <f t="array" ref="B458">IF($H458=0,"",INDEX('Audit Report'!E$2:E$760,$H458))</f>
        <v/>
      </c>
      <c r="C458" t="str" cm="1">
        <f t="array" ref="C458">IF($H458=0,"",INDEX('Audit Report'!F$2:F$760,$H458)&amp;"")</f>
        <v/>
      </c>
      <c r="D458" t="str" cm="1">
        <f t="array" ref="D458">IF($H458=0,"",INDEX('Audit Report'!G$2:G$760,$H458)&amp;"")</f>
        <v/>
      </c>
      <c r="E458" t="str" cm="1">
        <f t="array" ref="E458">IF($H458=0,"",INDEX('Audit Report'!W$2:W$760,$H458))</f>
        <v/>
      </c>
      <c r="F458" t="str" cm="1">
        <f t="array" ref="F458">IF($H458=0,"",IF(LEFT(INDEX('Audit Report'!N$2:N$760,$H458),4)="Pass","Yes","No"))</f>
        <v/>
      </c>
      <c r="H458">
        <f>IF($A458="",0,IFERROR(MATCH($A458,'Audit Report'!$C$2:$C$760,0),0))</f>
        <v>0</v>
      </c>
    </row>
    <row r="459" spans="2:8">
      <c r="B459" t="str" cm="1">
        <f t="array" ref="B459">IF($H459=0,"",INDEX('Audit Report'!E$2:E$760,$H459))</f>
        <v/>
      </c>
      <c r="C459" t="str" cm="1">
        <f t="array" ref="C459">IF($H459=0,"",INDEX('Audit Report'!F$2:F$760,$H459)&amp;"")</f>
        <v/>
      </c>
      <c r="D459" t="str" cm="1">
        <f t="array" ref="D459">IF($H459=0,"",INDEX('Audit Report'!G$2:G$760,$H459)&amp;"")</f>
        <v/>
      </c>
      <c r="E459" t="str" cm="1">
        <f t="array" ref="E459">IF($H459=0,"",INDEX('Audit Report'!W$2:W$760,$H459))</f>
        <v/>
      </c>
      <c r="F459" t="str" cm="1">
        <f t="array" ref="F459">IF($H459=0,"",IF(LEFT(INDEX('Audit Report'!N$2:N$760,$H459),4)="Pass","Yes","No"))</f>
        <v/>
      </c>
      <c r="H459">
        <f>IF($A459="",0,IFERROR(MATCH($A459,'Audit Report'!$C$2:$C$760,0),0))</f>
        <v>0</v>
      </c>
    </row>
    <row r="460" spans="2:8">
      <c r="B460" t="str" cm="1">
        <f t="array" ref="B460">IF($H460=0,"",INDEX('Audit Report'!E$2:E$760,$H460))</f>
        <v/>
      </c>
      <c r="C460" t="str" cm="1">
        <f t="array" ref="C460">IF($H460=0,"",INDEX('Audit Report'!F$2:F$760,$H460)&amp;"")</f>
        <v/>
      </c>
      <c r="D460" t="str" cm="1">
        <f t="array" ref="D460">IF($H460=0,"",INDEX('Audit Report'!G$2:G$760,$H460)&amp;"")</f>
        <v/>
      </c>
      <c r="E460" t="str" cm="1">
        <f t="array" ref="E460">IF($H460=0,"",INDEX('Audit Report'!W$2:W$760,$H460))</f>
        <v/>
      </c>
      <c r="F460" t="str" cm="1">
        <f t="array" ref="F460">IF($H460=0,"",IF(LEFT(INDEX('Audit Report'!N$2:N$760,$H460),4)="Pass","Yes","No"))</f>
        <v/>
      </c>
      <c r="H460">
        <f>IF($A460="",0,IFERROR(MATCH($A460,'Audit Report'!$C$2:$C$760,0),0))</f>
        <v>0</v>
      </c>
    </row>
    <row r="461" spans="2:8">
      <c r="B461" t="str" cm="1">
        <f t="array" ref="B461">IF($H461=0,"",INDEX('Audit Report'!E$2:E$760,$H461))</f>
        <v/>
      </c>
      <c r="C461" t="str" cm="1">
        <f t="array" ref="C461">IF($H461=0,"",INDEX('Audit Report'!F$2:F$760,$H461)&amp;"")</f>
        <v/>
      </c>
      <c r="D461" t="str" cm="1">
        <f t="array" ref="D461">IF($H461=0,"",INDEX('Audit Report'!G$2:G$760,$H461)&amp;"")</f>
        <v/>
      </c>
      <c r="E461" t="str" cm="1">
        <f t="array" ref="E461">IF($H461=0,"",INDEX('Audit Report'!W$2:W$760,$H461))</f>
        <v/>
      </c>
      <c r="F461" t="str" cm="1">
        <f t="array" ref="F461">IF($H461=0,"",IF(LEFT(INDEX('Audit Report'!N$2:N$760,$H461),4)="Pass","Yes","No"))</f>
        <v/>
      </c>
      <c r="H461">
        <f>IF($A461="",0,IFERROR(MATCH($A461,'Audit Report'!$C$2:$C$760,0),0))</f>
        <v>0</v>
      </c>
    </row>
    <row r="462" spans="2:8">
      <c r="B462" t="str" cm="1">
        <f t="array" ref="B462">IF($H462=0,"",INDEX('Audit Report'!E$2:E$760,$H462))</f>
        <v/>
      </c>
      <c r="C462" t="str" cm="1">
        <f t="array" ref="C462">IF($H462=0,"",INDEX('Audit Report'!F$2:F$760,$H462)&amp;"")</f>
        <v/>
      </c>
      <c r="D462" t="str" cm="1">
        <f t="array" ref="D462">IF($H462=0,"",INDEX('Audit Report'!G$2:G$760,$H462)&amp;"")</f>
        <v/>
      </c>
      <c r="E462" t="str" cm="1">
        <f t="array" ref="E462">IF($H462=0,"",INDEX('Audit Report'!W$2:W$760,$H462))</f>
        <v/>
      </c>
      <c r="F462" t="str" cm="1">
        <f t="array" ref="F462">IF($H462=0,"",IF(LEFT(INDEX('Audit Report'!N$2:N$760,$H462),4)="Pass","Yes","No"))</f>
        <v/>
      </c>
      <c r="H462">
        <f>IF($A462="",0,IFERROR(MATCH($A462,'Audit Report'!$C$2:$C$760,0),0))</f>
        <v>0</v>
      </c>
    </row>
    <row r="463" spans="2:8">
      <c r="B463" t="str" cm="1">
        <f t="array" ref="B463">IF($H463=0,"",INDEX('Audit Report'!E$2:E$760,$H463))</f>
        <v/>
      </c>
      <c r="C463" t="str" cm="1">
        <f t="array" ref="C463">IF($H463=0,"",INDEX('Audit Report'!F$2:F$760,$H463)&amp;"")</f>
        <v/>
      </c>
      <c r="D463" t="str" cm="1">
        <f t="array" ref="D463">IF($H463=0,"",INDEX('Audit Report'!G$2:G$760,$H463)&amp;"")</f>
        <v/>
      </c>
      <c r="E463" t="str" cm="1">
        <f t="array" ref="E463">IF($H463=0,"",INDEX('Audit Report'!W$2:W$760,$H463))</f>
        <v/>
      </c>
      <c r="F463" t="str" cm="1">
        <f t="array" ref="F463">IF($H463=0,"",IF(LEFT(INDEX('Audit Report'!N$2:N$760,$H463),4)="Pass","Yes","No"))</f>
        <v/>
      </c>
      <c r="H463">
        <f>IF($A463="",0,IFERROR(MATCH($A463,'Audit Report'!$C$2:$C$760,0),0))</f>
        <v>0</v>
      </c>
    </row>
    <row r="464" spans="2:8">
      <c r="B464" t="str" cm="1">
        <f t="array" ref="B464">IF($H464=0,"",INDEX('Audit Report'!E$2:E$760,$H464))</f>
        <v/>
      </c>
      <c r="C464" t="str" cm="1">
        <f t="array" ref="C464">IF($H464=0,"",INDEX('Audit Report'!F$2:F$760,$H464)&amp;"")</f>
        <v/>
      </c>
      <c r="D464" t="str" cm="1">
        <f t="array" ref="D464">IF($H464=0,"",INDEX('Audit Report'!G$2:G$760,$H464)&amp;"")</f>
        <v/>
      </c>
      <c r="E464" t="str" cm="1">
        <f t="array" ref="E464">IF($H464=0,"",INDEX('Audit Report'!W$2:W$760,$H464))</f>
        <v/>
      </c>
      <c r="F464" t="str" cm="1">
        <f t="array" ref="F464">IF($H464=0,"",IF(LEFT(INDEX('Audit Report'!N$2:N$760,$H464),4)="Pass","Yes","No"))</f>
        <v/>
      </c>
      <c r="H464">
        <f>IF($A464="",0,IFERROR(MATCH($A464,'Audit Report'!$C$2:$C$760,0),0))</f>
        <v>0</v>
      </c>
    </row>
    <row r="465" spans="2:8">
      <c r="B465" t="str" cm="1">
        <f t="array" ref="B465">IF($H465=0,"",INDEX('Audit Report'!E$2:E$760,$H465))</f>
        <v/>
      </c>
      <c r="C465" t="str" cm="1">
        <f t="array" ref="C465">IF($H465=0,"",INDEX('Audit Report'!F$2:F$760,$H465)&amp;"")</f>
        <v/>
      </c>
      <c r="D465" t="str" cm="1">
        <f t="array" ref="D465">IF($H465=0,"",INDEX('Audit Report'!G$2:G$760,$H465)&amp;"")</f>
        <v/>
      </c>
      <c r="E465" t="str" cm="1">
        <f t="array" ref="E465">IF($H465=0,"",INDEX('Audit Report'!W$2:W$760,$H465))</f>
        <v/>
      </c>
      <c r="F465" t="str" cm="1">
        <f t="array" ref="F465">IF($H465=0,"",IF(LEFT(INDEX('Audit Report'!N$2:N$760,$H465),4)="Pass","Yes","No"))</f>
        <v/>
      </c>
      <c r="H465">
        <f>IF($A465="",0,IFERROR(MATCH($A465,'Audit Report'!$C$2:$C$760,0),0))</f>
        <v>0</v>
      </c>
    </row>
    <row r="466" spans="2:8">
      <c r="B466" t="str" cm="1">
        <f t="array" ref="B466">IF($H466=0,"",INDEX('Audit Report'!E$2:E$760,$H466))</f>
        <v/>
      </c>
      <c r="C466" t="str" cm="1">
        <f t="array" ref="C466">IF($H466=0,"",INDEX('Audit Report'!F$2:F$760,$H466)&amp;"")</f>
        <v/>
      </c>
      <c r="D466" t="str" cm="1">
        <f t="array" ref="D466">IF($H466=0,"",INDEX('Audit Report'!G$2:G$760,$H466)&amp;"")</f>
        <v/>
      </c>
      <c r="E466" t="str" cm="1">
        <f t="array" ref="E466">IF($H466=0,"",INDEX('Audit Report'!W$2:W$760,$H466))</f>
        <v/>
      </c>
      <c r="F466" t="str" cm="1">
        <f t="array" ref="F466">IF($H466=0,"",IF(LEFT(INDEX('Audit Report'!N$2:N$760,$H466),4)="Pass","Yes","No"))</f>
        <v/>
      </c>
      <c r="H466">
        <f>IF($A466="",0,IFERROR(MATCH($A466,'Audit Report'!$C$2:$C$760,0),0))</f>
        <v>0</v>
      </c>
    </row>
    <row r="467" spans="2:8">
      <c r="B467" t="str" cm="1">
        <f t="array" ref="B467">IF($H467=0,"",INDEX('Audit Report'!E$2:E$760,$H467))</f>
        <v/>
      </c>
      <c r="C467" t="str" cm="1">
        <f t="array" ref="C467">IF($H467=0,"",INDEX('Audit Report'!F$2:F$760,$H467)&amp;"")</f>
        <v/>
      </c>
      <c r="D467" t="str" cm="1">
        <f t="array" ref="D467">IF($H467=0,"",INDEX('Audit Report'!G$2:G$760,$H467)&amp;"")</f>
        <v/>
      </c>
      <c r="E467" t="str" cm="1">
        <f t="array" ref="E467">IF($H467=0,"",INDEX('Audit Report'!W$2:W$760,$H467))</f>
        <v/>
      </c>
      <c r="F467" t="str" cm="1">
        <f t="array" ref="F467">IF($H467=0,"",IF(LEFT(INDEX('Audit Report'!N$2:N$760,$H467),4)="Pass","Yes","No"))</f>
        <v/>
      </c>
      <c r="H467">
        <f>IF($A467="",0,IFERROR(MATCH($A467,'Audit Report'!$C$2:$C$760,0),0))</f>
        <v>0</v>
      </c>
    </row>
    <row r="468" spans="2:8">
      <c r="B468" t="str" cm="1">
        <f t="array" ref="B468">IF($H468=0,"",INDEX('Audit Report'!E$2:E$760,$H468))</f>
        <v/>
      </c>
      <c r="C468" t="str" cm="1">
        <f t="array" ref="C468">IF($H468=0,"",INDEX('Audit Report'!F$2:F$760,$H468)&amp;"")</f>
        <v/>
      </c>
      <c r="D468" t="str" cm="1">
        <f t="array" ref="D468">IF($H468=0,"",INDEX('Audit Report'!G$2:G$760,$H468)&amp;"")</f>
        <v/>
      </c>
      <c r="E468" t="str" cm="1">
        <f t="array" ref="E468">IF($H468=0,"",INDEX('Audit Report'!W$2:W$760,$H468))</f>
        <v/>
      </c>
      <c r="F468" t="str" cm="1">
        <f t="array" ref="F468">IF($H468=0,"",IF(LEFT(INDEX('Audit Report'!N$2:N$760,$H468),4)="Pass","Yes","No"))</f>
        <v/>
      </c>
      <c r="H468">
        <f>IF($A468="",0,IFERROR(MATCH($A468,'Audit Report'!$C$2:$C$760,0),0))</f>
        <v>0</v>
      </c>
    </row>
    <row r="469" spans="2:8">
      <c r="B469" t="str" cm="1">
        <f t="array" ref="B469">IF($H469=0,"",INDEX('Audit Report'!E$2:E$760,$H469))</f>
        <v/>
      </c>
      <c r="C469" t="str" cm="1">
        <f t="array" ref="C469">IF($H469=0,"",INDEX('Audit Report'!F$2:F$760,$H469)&amp;"")</f>
        <v/>
      </c>
      <c r="D469" t="str" cm="1">
        <f t="array" ref="D469">IF($H469=0,"",INDEX('Audit Report'!G$2:G$760,$H469)&amp;"")</f>
        <v/>
      </c>
      <c r="E469" t="str" cm="1">
        <f t="array" ref="E469">IF($H469=0,"",INDEX('Audit Report'!W$2:W$760,$H469))</f>
        <v/>
      </c>
      <c r="F469" t="str" cm="1">
        <f t="array" ref="F469">IF($H469=0,"",IF(LEFT(INDEX('Audit Report'!N$2:N$760,$H469),4)="Pass","Yes","No"))</f>
        <v/>
      </c>
      <c r="H469">
        <f>IF($A469="",0,IFERROR(MATCH($A469,'Audit Report'!$C$2:$C$760,0),0))</f>
        <v>0</v>
      </c>
    </row>
    <row r="470" spans="2:8">
      <c r="B470" t="str" cm="1">
        <f t="array" ref="B470">IF($H470=0,"",INDEX('Audit Report'!E$2:E$760,$H470))</f>
        <v/>
      </c>
      <c r="C470" t="str" cm="1">
        <f t="array" ref="C470">IF($H470=0,"",INDEX('Audit Report'!F$2:F$760,$H470)&amp;"")</f>
        <v/>
      </c>
      <c r="D470" t="str" cm="1">
        <f t="array" ref="D470">IF($H470=0,"",INDEX('Audit Report'!G$2:G$760,$H470)&amp;"")</f>
        <v/>
      </c>
      <c r="E470" t="str" cm="1">
        <f t="array" ref="E470">IF($H470=0,"",INDEX('Audit Report'!W$2:W$760,$H470))</f>
        <v/>
      </c>
      <c r="F470" t="str" cm="1">
        <f t="array" ref="F470">IF($H470=0,"",IF(LEFT(INDEX('Audit Report'!N$2:N$760,$H470),4)="Pass","Yes","No"))</f>
        <v/>
      </c>
      <c r="H470">
        <f>IF($A470="",0,IFERROR(MATCH($A470,'Audit Report'!$C$2:$C$760,0),0))</f>
        <v>0</v>
      </c>
    </row>
    <row r="471" spans="2:8">
      <c r="B471" t="str" cm="1">
        <f t="array" ref="B471">IF($H471=0,"",INDEX('Audit Report'!E$2:E$760,$H471))</f>
        <v/>
      </c>
      <c r="C471" t="str" cm="1">
        <f t="array" ref="C471">IF($H471=0,"",INDEX('Audit Report'!F$2:F$760,$H471)&amp;"")</f>
        <v/>
      </c>
      <c r="D471" t="str" cm="1">
        <f t="array" ref="D471">IF($H471=0,"",INDEX('Audit Report'!G$2:G$760,$H471)&amp;"")</f>
        <v/>
      </c>
      <c r="E471" t="str" cm="1">
        <f t="array" ref="E471">IF($H471=0,"",INDEX('Audit Report'!W$2:W$760,$H471))</f>
        <v/>
      </c>
      <c r="F471" t="str" cm="1">
        <f t="array" ref="F471">IF($H471=0,"",IF(LEFT(INDEX('Audit Report'!N$2:N$760,$H471),4)="Pass","Yes","No"))</f>
        <v/>
      </c>
      <c r="H471">
        <f>IF($A471="",0,IFERROR(MATCH($A471,'Audit Report'!$C$2:$C$760,0),0))</f>
        <v>0</v>
      </c>
    </row>
    <row r="472" spans="2:8">
      <c r="B472" t="str" cm="1">
        <f t="array" ref="B472">IF($H472=0,"",INDEX('Audit Report'!E$2:E$760,$H472))</f>
        <v/>
      </c>
      <c r="C472" t="str" cm="1">
        <f t="array" ref="C472">IF($H472=0,"",INDEX('Audit Report'!F$2:F$760,$H472)&amp;"")</f>
        <v/>
      </c>
      <c r="D472" t="str" cm="1">
        <f t="array" ref="D472">IF($H472=0,"",INDEX('Audit Report'!G$2:G$760,$H472)&amp;"")</f>
        <v/>
      </c>
      <c r="E472" t="str" cm="1">
        <f t="array" ref="E472">IF($H472=0,"",INDEX('Audit Report'!W$2:W$760,$H472))</f>
        <v/>
      </c>
      <c r="F472" t="str" cm="1">
        <f t="array" ref="F472">IF($H472=0,"",IF(LEFT(INDEX('Audit Report'!N$2:N$760,$H472),4)="Pass","Yes","No"))</f>
        <v/>
      </c>
      <c r="H472">
        <f>IF($A472="",0,IFERROR(MATCH($A472,'Audit Report'!$C$2:$C$760,0),0))</f>
        <v>0</v>
      </c>
    </row>
    <row r="473" spans="2:8">
      <c r="B473" t="str" cm="1">
        <f t="array" ref="B473">IF($H473=0,"",INDEX('Audit Report'!E$2:E$760,$H473))</f>
        <v/>
      </c>
      <c r="C473" t="str" cm="1">
        <f t="array" ref="C473">IF($H473=0,"",INDEX('Audit Report'!F$2:F$760,$H473)&amp;"")</f>
        <v/>
      </c>
      <c r="D473" t="str" cm="1">
        <f t="array" ref="D473">IF($H473=0,"",INDEX('Audit Report'!G$2:G$760,$H473)&amp;"")</f>
        <v/>
      </c>
      <c r="E473" t="str" cm="1">
        <f t="array" ref="E473">IF($H473=0,"",INDEX('Audit Report'!W$2:W$760,$H473))</f>
        <v/>
      </c>
      <c r="F473" t="str" cm="1">
        <f t="array" ref="F473">IF($H473=0,"",IF(LEFT(INDEX('Audit Report'!N$2:N$760,$H473),4)="Pass","Yes","No"))</f>
        <v/>
      </c>
      <c r="H473">
        <f>IF($A473="",0,IFERROR(MATCH($A473,'Audit Report'!$C$2:$C$760,0),0))</f>
        <v>0</v>
      </c>
    </row>
    <row r="474" spans="2:8">
      <c r="B474" t="str" cm="1">
        <f t="array" ref="B474">IF($H474=0,"",INDEX('Audit Report'!E$2:E$760,$H474))</f>
        <v/>
      </c>
      <c r="C474" t="str" cm="1">
        <f t="array" ref="C474">IF($H474=0,"",INDEX('Audit Report'!F$2:F$760,$H474)&amp;"")</f>
        <v/>
      </c>
      <c r="D474" t="str" cm="1">
        <f t="array" ref="D474">IF($H474=0,"",INDEX('Audit Report'!G$2:G$760,$H474)&amp;"")</f>
        <v/>
      </c>
      <c r="E474" t="str" cm="1">
        <f t="array" ref="E474">IF($H474=0,"",INDEX('Audit Report'!W$2:W$760,$H474))</f>
        <v/>
      </c>
      <c r="F474" t="str" cm="1">
        <f t="array" ref="F474">IF($H474=0,"",IF(LEFT(INDEX('Audit Report'!N$2:N$760,$H474),4)="Pass","Yes","No"))</f>
        <v/>
      </c>
      <c r="H474">
        <f>IF($A474="",0,IFERROR(MATCH($A474,'Audit Report'!$C$2:$C$760,0),0))</f>
        <v>0</v>
      </c>
    </row>
    <row r="475" spans="2:8">
      <c r="B475" t="str" cm="1">
        <f t="array" ref="B475">IF($H475=0,"",INDEX('Audit Report'!E$2:E$760,$H475))</f>
        <v/>
      </c>
      <c r="C475" t="str" cm="1">
        <f t="array" ref="C475">IF($H475=0,"",INDEX('Audit Report'!F$2:F$760,$H475)&amp;"")</f>
        <v/>
      </c>
      <c r="D475" t="str" cm="1">
        <f t="array" ref="D475">IF($H475=0,"",INDEX('Audit Report'!G$2:G$760,$H475)&amp;"")</f>
        <v/>
      </c>
      <c r="E475" t="str" cm="1">
        <f t="array" ref="E475">IF($H475=0,"",INDEX('Audit Report'!W$2:W$760,$H475))</f>
        <v/>
      </c>
      <c r="F475" t="str" cm="1">
        <f t="array" ref="F475">IF($H475=0,"",IF(LEFT(INDEX('Audit Report'!N$2:N$760,$H475),4)="Pass","Yes","No"))</f>
        <v/>
      </c>
      <c r="H475">
        <f>IF($A475="",0,IFERROR(MATCH($A475,'Audit Report'!$C$2:$C$760,0),0))</f>
        <v>0</v>
      </c>
    </row>
    <row r="476" spans="2:8">
      <c r="B476" t="str" cm="1">
        <f t="array" ref="B476">IF($H476=0,"",INDEX('Audit Report'!E$2:E$760,$H476))</f>
        <v/>
      </c>
      <c r="C476" t="str" cm="1">
        <f t="array" ref="C476">IF($H476=0,"",INDEX('Audit Report'!F$2:F$760,$H476)&amp;"")</f>
        <v/>
      </c>
      <c r="D476" t="str" cm="1">
        <f t="array" ref="D476">IF($H476=0,"",INDEX('Audit Report'!G$2:G$760,$H476)&amp;"")</f>
        <v/>
      </c>
      <c r="E476" t="str" cm="1">
        <f t="array" ref="E476">IF($H476=0,"",INDEX('Audit Report'!W$2:W$760,$H476))</f>
        <v/>
      </c>
      <c r="F476" t="str" cm="1">
        <f t="array" ref="F476">IF($H476=0,"",IF(LEFT(INDEX('Audit Report'!N$2:N$760,$H476),4)="Pass","Yes","No"))</f>
        <v/>
      </c>
      <c r="H476">
        <f>IF($A476="",0,IFERROR(MATCH($A476,'Audit Report'!$C$2:$C$760,0),0))</f>
        <v>0</v>
      </c>
    </row>
    <row r="477" spans="2:8">
      <c r="B477" t="str" cm="1">
        <f t="array" ref="B477">IF($H477=0,"",INDEX('Audit Report'!E$2:E$760,$H477))</f>
        <v/>
      </c>
      <c r="C477" t="str" cm="1">
        <f t="array" ref="C477">IF($H477=0,"",INDEX('Audit Report'!F$2:F$760,$H477)&amp;"")</f>
        <v/>
      </c>
      <c r="D477" t="str" cm="1">
        <f t="array" ref="D477">IF($H477=0,"",INDEX('Audit Report'!G$2:G$760,$H477)&amp;"")</f>
        <v/>
      </c>
      <c r="E477" t="str" cm="1">
        <f t="array" ref="E477">IF($H477=0,"",INDEX('Audit Report'!W$2:W$760,$H477))</f>
        <v/>
      </c>
      <c r="F477" t="str" cm="1">
        <f t="array" ref="F477">IF($H477=0,"",IF(LEFT(INDEX('Audit Report'!N$2:N$760,$H477),4)="Pass","Yes","No"))</f>
        <v/>
      </c>
      <c r="H477">
        <f>IF($A477="",0,IFERROR(MATCH($A477,'Audit Report'!$C$2:$C$760,0),0))</f>
        <v>0</v>
      </c>
    </row>
    <row r="478" spans="2:8">
      <c r="B478" t="str" cm="1">
        <f t="array" ref="B478">IF($H478=0,"",INDEX('Audit Report'!E$2:E$760,$H478))</f>
        <v/>
      </c>
      <c r="C478" t="str" cm="1">
        <f t="array" ref="C478">IF($H478=0,"",INDEX('Audit Report'!F$2:F$760,$H478)&amp;"")</f>
        <v/>
      </c>
      <c r="D478" t="str" cm="1">
        <f t="array" ref="D478">IF($H478=0,"",INDEX('Audit Report'!G$2:G$760,$H478)&amp;"")</f>
        <v/>
      </c>
      <c r="E478" t="str" cm="1">
        <f t="array" ref="E478">IF($H478=0,"",INDEX('Audit Report'!W$2:W$760,$H478))</f>
        <v/>
      </c>
      <c r="F478" t="str" cm="1">
        <f t="array" ref="F478">IF($H478=0,"",IF(LEFT(INDEX('Audit Report'!N$2:N$760,$H478),4)="Pass","Yes","No"))</f>
        <v/>
      </c>
      <c r="H478">
        <f>IF($A478="",0,IFERROR(MATCH($A478,'Audit Report'!$C$2:$C$760,0),0))</f>
        <v>0</v>
      </c>
    </row>
    <row r="479" spans="2:8">
      <c r="B479" t="str" cm="1">
        <f t="array" ref="B479">IF($H479=0,"",INDEX('Audit Report'!E$2:E$760,$H479))</f>
        <v/>
      </c>
      <c r="C479" t="str" cm="1">
        <f t="array" ref="C479">IF($H479=0,"",INDEX('Audit Report'!F$2:F$760,$H479)&amp;"")</f>
        <v/>
      </c>
      <c r="D479" t="str" cm="1">
        <f t="array" ref="D479">IF($H479=0,"",INDEX('Audit Report'!G$2:G$760,$H479)&amp;"")</f>
        <v/>
      </c>
      <c r="E479" t="str" cm="1">
        <f t="array" ref="E479">IF($H479=0,"",INDEX('Audit Report'!W$2:W$760,$H479))</f>
        <v/>
      </c>
      <c r="F479" t="str" cm="1">
        <f t="array" ref="F479">IF($H479=0,"",IF(LEFT(INDEX('Audit Report'!N$2:N$760,$H479),4)="Pass","Yes","No"))</f>
        <v/>
      </c>
      <c r="H479">
        <f>IF($A479="",0,IFERROR(MATCH($A479,'Audit Report'!$C$2:$C$760,0),0))</f>
        <v>0</v>
      </c>
    </row>
    <row r="480" spans="2:8">
      <c r="B480" t="str" cm="1">
        <f t="array" ref="B480">IF($H480=0,"",INDEX('Audit Report'!E$2:E$760,$H480))</f>
        <v/>
      </c>
      <c r="C480" t="str" cm="1">
        <f t="array" ref="C480">IF($H480=0,"",INDEX('Audit Report'!F$2:F$760,$H480)&amp;"")</f>
        <v/>
      </c>
      <c r="D480" t="str" cm="1">
        <f t="array" ref="D480">IF($H480=0,"",INDEX('Audit Report'!G$2:G$760,$H480)&amp;"")</f>
        <v/>
      </c>
      <c r="E480" t="str" cm="1">
        <f t="array" ref="E480">IF($H480=0,"",INDEX('Audit Report'!W$2:W$760,$H480))</f>
        <v/>
      </c>
      <c r="F480" t="str" cm="1">
        <f t="array" ref="F480">IF($H480=0,"",IF(LEFT(INDEX('Audit Report'!N$2:N$760,$H480),4)="Pass","Yes","No"))</f>
        <v/>
      </c>
      <c r="H480">
        <f>IF($A480="",0,IFERROR(MATCH($A480,'Audit Report'!$C$2:$C$760,0),0))</f>
        <v>0</v>
      </c>
    </row>
    <row r="481" spans="2:8">
      <c r="B481" t="str" cm="1">
        <f t="array" ref="B481">IF($H481=0,"",INDEX('Audit Report'!E$2:E$760,$H481))</f>
        <v/>
      </c>
      <c r="C481" t="str" cm="1">
        <f t="array" ref="C481">IF($H481=0,"",INDEX('Audit Report'!F$2:F$760,$H481)&amp;"")</f>
        <v/>
      </c>
      <c r="D481" t="str" cm="1">
        <f t="array" ref="D481">IF($H481=0,"",INDEX('Audit Report'!G$2:G$760,$H481)&amp;"")</f>
        <v/>
      </c>
      <c r="E481" t="str" cm="1">
        <f t="array" ref="E481">IF($H481=0,"",INDEX('Audit Report'!W$2:W$760,$H481))</f>
        <v/>
      </c>
      <c r="F481" t="str" cm="1">
        <f t="array" ref="F481">IF($H481=0,"",IF(LEFT(INDEX('Audit Report'!N$2:N$760,$H481),4)="Pass","Yes","No"))</f>
        <v/>
      </c>
      <c r="H481">
        <f>IF($A481="",0,IFERROR(MATCH($A481,'Audit Report'!$C$2:$C$760,0),0))</f>
        <v>0</v>
      </c>
    </row>
    <row r="482" spans="2:8">
      <c r="B482" t="str" cm="1">
        <f t="array" ref="B482">IF($H482=0,"",INDEX('Audit Report'!E$2:E$760,$H482))</f>
        <v/>
      </c>
      <c r="C482" t="str" cm="1">
        <f t="array" ref="C482">IF($H482=0,"",INDEX('Audit Report'!F$2:F$760,$H482)&amp;"")</f>
        <v/>
      </c>
      <c r="D482" t="str" cm="1">
        <f t="array" ref="D482">IF($H482=0,"",INDEX('Audit Report'!G$2:G$760,$H482)&amp;"")</f>
        <v/>
      </c>
      <c r="E482" t="str" cm="1">
        <f t="array" ref="E482">IF($H482=0,"",INDEX('Audit Report'!W$2:W$760,$H482))</f>
        <v/>
      </c>
      <c r="F482" t="str" cm="1">
        <f t="array" ref="F482">IF($H482=0,"",IF(LEFT(INDEX('Audit Report'!N$2:N$760,$H482),4)="Pass","Yes","No"))</f>
        <v/>
      </c>
      <c r="H482">
        <f>IF($A482="",0,IFERROR(MATCH($A482,'Audit Report'!$C$2:$C$760,0),0))</f>
        <v>0</v>
      </c>
    </row>
    <row r="483" spans="2:8">
      <c r="B483" t="str" cm="1">
        <f t="array" ref="B483">IF($H483=0,"",INDEX('Audit Report'!E$2:E$760,$H483))</f>
        <v/>
      </c>
      <c r="C483" t="str" cm="1">
        <f t="array" ref="C483">IF($H483=0,"",INDEX('Audit Report'!F$2:F$760,$H483)&amp;"")</f>
        <v/>
      </c>
      <c r="D483" t="str" cm="1">
        <f t="array" ref="D483">IF($H483=0,"",INDEX('Audit Report'!G$2:G$760,$H483)&amp;"")</f>
        <v/>
      </c>
      <c r="E483" t="str" cm="1">
        <f t="array" ref="E483">IF($H483=0,"",INDEX('Audit Report'!W$2:W$760,$H483))</f>
        <v/>
      </c>
      <c r="F483" t="str" cm="1">
        <f t="array" ref="F483">IF($H483=0,"",IF(LEFT(INDEX('Audit Report'!N$2:N$760,$H483),4)="Pass","Yes","No"))</f>
        <v/>
      </c>
      <c r="H483">
        <f>IF($A483="",0,IFERROR(MATCH($A483,'Audit Report'!$C$2:$C$760,0),0))</f>
        <v>0</v>
      </c>
    </row>
    <row r="484" spans="2:8">
      <c r="B484" t="str" cm="1">
        <f t="array" ref="B484">IF($H484=0,"",INDEX('Audit Report'!E$2:E$760,$H484))</f>
        <v/>
      </c>
      <c r="C484" t="str" cm="1">
        <f t="array" ref="C484">IF($H484=0,"",INDEX('Audit Report'!F$2:F$760,$H484)&amp;"")</f>
        <v/>
      </c>
      <c r="D484" t="str" cm="1">
        <f t="array" ref="D484">IF($H484=0,"",INDEX('Audit Report'!G$2:G$760,$H484)&amp;"")</f>
        <v/>
      </c>
      <c r="E484" t="str" cm="1">
        <f t="array" ref="E484">IF($H484=0,"",INDEX('Audit Report'!W$2:W$760,$H484))</f>
        <v/>
      </c>
      <c r="F484" t="str" cm="1">
        <f t="array" ref="F484">IF($H484=0,"",IF(LEFT(INDEX('Audit Report'!N$2:N$760,$H484),4)="Pass","Yes","No"))</f>
        <v/>
      </c>
      <c r="H484">
        <f>IF($A484="",0,IFERROR(MATCH($A484,'Audit Report'!$C$2:$C$760,0),0))</f>
        <v>0</v>
      </c>
    </row>
    <row r="485" spans="2:8">
      <c r="B485" t="str" cm="1">
        <f t="array" ref="B485">IF($H485=0,"",INDEX('Audit Report'!E$2:E$760,$H485))</f>
        <v/>
      </c>
      <c r="C485" t="str" cm="1">
        <f t="array" ref="C485">IF($H485=0,"",INDEX('Audit Report'!F$2:F$760,$H485)&amp;"")</f>
        <v/>
      </c>
      <c r="D485" t="str" cm="1">
        <f t="array" ref="D485">IF($H485=0,"",INDEX('Audit Report'!G$2:G$760,$H485)&amp;"")</f>
        <v/>
      </c>
      <c r="E485" t="str" cm="1">
        <f t="array" ref="E485">IF($H485=0,"",INDEX('Audit Report'!W$2:W$760,$H485))</f>
        <v/>
      </c>
      <c r="F485" t="str" cm="1">
        <f t="array" ref="F485">IF($H485=0,"",IF(LEFT(INDEX('Audit Report'!N$2:N$760,$H485),4)="Pass","Yes","No"))</f>
        <v/>
      </c>
      <c r="H485">
        <f>IF($A485="",0,IFERROR(MATCH($A485,'Audit Report'!$C$2:$C$760,0),0))</f>
        <v>0</v>
      </c>
    </row>
    <row r="486" spans="2:8">
      <c r="B486" t="str" cm="1">
        <f t="array" ref="B486">IF($H486=0,"",INDEX('Audit Report'!E$2:E$760,$H486))</f>
        <v/>
      </c>
      <c r="C486" t="str" cm="1">
        <f t="array" ref="C486">IF($H486=0,"",INDEX('Audit Report'!F$2:F$760,$H486)&amp;"")</f>
        <v/>
      </c>
      <c r="D486" t="str" cm="1">
        <f t="array" ref="D486">IF($H486=0,"",INDEX('Audit Report'!G$2:G$760,$H486)&amp;"")</f>
        <v/>
      </c>
      <c r="E486" t="str" cm="1">
        <f t="array" ref="E486">IF($H486=0,"",INDEX('Audit Report'!W$2:W$760,$H486))</f>
        <v/>
      </c>
      <c r="F486" t="str" cm="1">
        <f t="array" ref="F486">IF($H486=0,"",IF(LEFT(INDEX('Audit Report'!N$2:N$760,$H486),4)="Pass","Yes","No"))</f>
        <v/>
      </c>
      <c r="H486">
        <f>IF($A486="",0,IFERROR(MATCH($A486,'Audit Report'!$C$2:$C$760,0),0))</f>
        <v>0</v>
      </c>
    </row>
    <row r="487" spans="2:8">
      <c r="B487" t="str" cm="1">
        <f t="array" ref="B487">IF($H487=0,"",INDEX('Audit Report'!E$2:E$760,$H487))</f>
        <v/>
      </c>
      <c r="C487" t="str" cm="1">
        <f t="array" ref="C487">IF($H487=0,"",INDEX('Audit Report'!F$2:F$760,$H487)&amp;"")</f>
        <v/>
      </c>
      <c r="D487" t="str" cm="1">
        <f t="array" ref="D487">IF($H487=0,"",INDEX('Audit Report'!G$2:G$760,$H487)&amp;"")</f>
        <v/>
      </c>
      <c r="E487" t="str" cm="1">
        <f t="array" ref="E487">IF($H487=0,"",INDEX('Audit Report'!W$2:W$760,$H487))</f>
        <v/>
      </c>
      <c r="F487" t="str" cm="1">
        <f t="array" ref="F487">IF($H487=0,"",IF(LEFT(INDEX('Audit Report'!N$2:N$760,$H487),4)="Pass","Yes","No"))</f>
        <v/>
      </c>
      <c r="H487">
        <f>IF($A487="",0,IFERROR(MATCH($A487,'Audit Report'!$C$2:$C$760,0),0))</f>
        <v>0</v>
      </c>
    </row>
    <row r="488" spans="2:8">
      <c r="B488" t="str" cm="1">
        <f t="array" ref="B488">IF($H488=0,"",INDEX('Audit Report'!E$2:E$760,$H488))</f>
        <v/>
      </c>
      <c r="C488" t="str" cm="1">
        <f t="array" ref="C488">IF($H488=0,"",INDEX('Audit Report'!F$2:F$760,$H488)&amp;"")</f>
        <v/>
      </c>
      <c r="D488" t="str" cm="1">
        <f t="array" ref="D488">IF($H488=0,"",INDEX('Audit Report'!G$2:G$760,$H488)&amp;"")</f>
        <v/>
      </c>
      <c r="E488" t="str" cm="1">
        <f t="array" ref="E488">IF($H488=0,"",INDEX('Audit Report'!W$2:W$760,$H488))</f>
        <v/>
      </c>
      <c r="F488" t="str" cm="1">
        <f t="array" ref="F488">IF($H488=0,"",IF(LEFT(INDEX('Audit Report'!N$2:N$760,$H488),4)="Pass","Yes","No"))</f>
        <v/>
      </c>
      <c r="H488">
        <f>IF($A488="",0,IFERROR(MATCH($A488,'Audit Report'!$C$2:$C$760,0),0))</f>
        <v>0</v>
      </c>
    </row>
    <row r="489" spans="2:8">
      <c r="B489" t="str" cm="1">
        <f t="array" ref="B489">IF($H489=0,"",INDEX('Audit Report'!E$2:E$760,$H489))</f>
        <v/>
      </c>
      <c r="C489" t="str" cm="1">
        <f t="array" ref="C489">IF($H489=0,"",INDEX('Audit Report'!F$2:F$760,$H489)&amp;"")</f>
        <v/>
      </c>
      <c r="D489" t="str" cm="1">
        <f t="array" ref="D489">IF($H489=0,"",INDEX('Audit Report'!G$2:G$760,$H489)&amp;"")</f>
        <v/>
      </c>
      <c r="E489" t="str" cm="1">
        <f t="array" ref="E489">IF($H489=0,"",INDEX('Audit Report'!W$2:W$760,$H489))</f>
        <v/>
      </c>
      <c r="F489" t="str" cm="1">
        <f t="array" ref="F489">IF($H489=0,"",IF(LEFT(INDEX('Audit Report'!N$2:N$760,$H489),4)="Pass","Yes","No"))</f>
        <v/>
      </c>
      <c r="H489">
        <f>IF($A489="",0,IFERROR(MATCH($A489,'Audit Report'!$C$2:$C$760,0),0))</f>
        <v>0</v>
      </c>
    </row>
    <row r="490" spans="2:8">
      <c r="B490" t="str" cm="1">
        <f t="array" ref="B490">IF($H490=0,"",INDEX('Audit Report'!E$2:E$760,$H490))</f>
        <v/>
      </c>
      <c r="C490" t="str" cm="1">
        <f t="array" ref="C490">IF($H490=0,"",INDEX('Audit Report'!F$2:F$760,$H490)&amp;"")</f>
        <v/>
      </c>
      <c r="D490" t="str" cm="1">
        <f t="array" ref="D490">IF($H490=0,"",INDEX('Audit Report'!G$2:G$760,$H490)&amp;"")</f>
        <v/>
      </c>
      <c r="E490" t="str" cm="1">
        <f t="array" ref="E490">IF($H490=0,"",INDEX('Audit Report'!W$2:W$760,$H490))</f>
        <v/>
      </c>
      <c r="F490" t="str" cm="1">
        <f t="array" ref="F490">IF($H490=0,"",IF(LEFT(INDEX('Audit Report'!N$2:N$760,$H490),4)="Pass","Yes","No"))</f>
        <v/>
      </c>
      <c r="H490">
        <f>IF($A490="",0,IFERROR(MATCH($A490,'Audit Report'!$C$2:$C$760,0),0))</f>
        <v>0</v>
      </c>
    </row>
    <row r="491" spans="2:8">
      <c r="B491" t="str" cm="1">
        <f t="array" ref="B491">IF($H491=0,"",INDEX('Audit Report'!E$2:E$760,$H491))</f>
        <v/>
      </c>
      <c r="C491" t="str" cm="1">
        <f t="array" ref="C491">IF($H491=0,"",INDEX('Audit Report'!F$2:F$760,$H491)&amp;"")</f>
        <v/>
      </c>
      <c r="D491" t="str" cm="1">
        <f t="array" ref="D491">IF($H491=0,"",INDEX('Audit Report'!G$2:G$760,$H491)&amp;"")</f>
        <v/>
      </c>
      <c r="E491" t="str" cm="1">
        <f t="array" ref="E491">IF($H491=0,"",INDEX('Audit Report'!W$2:W$760,$H491))</f>
        <v/>
      </c>
      <c r="F491" t="str" cm="1">
        <f t="array" ref="F491">IF($H491=0,"",IF(LEFT(INDEX('Audit Report'!N$2:N$760,$H491),4)="Pass","Yes","No"))</f>
        <v/>
      </c>
      <c r="H491">
        <f>IF($A491="",0,IFERROR(MATCH($A491,'Audit Report'!$C$2:$C$760,0),0))</f>
        <v>0</v>
      </c>
    </row>
    <row r="492" spans="2:8">
      <c r="B492" t="str" cm="1">
        <f t="array" ref="B492">IF($H492=0,"",INDEX('Audit Report'!E$2:E$760,$H492))</f>
        <v/>
      </c>
      <c r="C492" t="str" cm="1">
        <f t="array" ref="C492">IF($H492=0,"",INDEX('Audit Report'!F$2:F$760,$H492)&amp;"")</f>
        <v/>
      </c>
      <c r="D492" t="str" cm="1">
        <f t="array" ref="D492">IF($H492=0,"",INDEX('Audit Report'!G$2:G$760,$H492)&amp;"")</f>
        <v/>
      </c>
      <c r="E492" t="str" cm="1">
        <f t="array" ref="E492">IF($H492=0,"",INDEX('Audit Report'!W$2:W$760,$H492))</f>
        <v/>
      </c>
      <c r="F492" t="str" cm="1">
        <f t="array" ref="F492">IF($H492=0,"",IF(LEFT(INDEX('Audit Report'!N$2:N$760,$H492),4)="Pass","Yes","No"))</f>
        <v/>
      </c>
      <c r="H492">
        <f>IF($A492="",0,IFERROR(MATCH($A492,'Audit Report'!$C$2:$C$760,0),0))</f>
        <v>0</v>
      </c>
    </row>
    <row r="493" spans="2:8">
      <c r="B493" t="str" cm="1">
        <f t="array" ref="B493">IF($H493=0,"",INDEX('Audit Report'!E$2:E$760,$H493))</f>
        <v/>
      </c>
      <c r="C493" t="str" cm="1">
        <f t="array" ref="C493">IF($H493=0,"",INDEX('Audit Report'!F$2:F$760,$H493)&amp;"")</f>
        <v/>
      </c>
      <c r="D493" t="str" cm="1">
        <f t="array" ref="D493">IF($H493=0,"",INDEX('Audit Report'!G$2:G$760,$H493)&amp;"")</f>
        <v/>
      </c>
      <c r="E493" t="str" cm="1">
        <f t="array" ref="E493">IF($H493=0,"",INDEX('Audit Report'!W$2:W$760,$H493))</f>
        <v/>
      </c>
      <c r="F493" t="str" cm="1">
        <f t="array" ref="F493">IF($H493=0,"",IF(LEFT(INDEX('Audit Report'!N$2:N$760,$H493),4)="Pass","Yes","No"))</f>
        <v/>
      </c>
      <c r="H493">
        <f>IF($A493="",0,IFERROR(MATCH($A493,'Audit Report'!$C$2:$C$760,0),0))</f>
        <v>0</v>
      </c>
    </row>
    <row r="494" spans="2:8">
      <c r="B494" t="str" cm="1">
        <f t="array" ref="B494">IF($H494=0,"",INDEX('Audit Report'!E$2:E$760,$H494))</f>
        <v/>
      </c>
      <c r="C494" t="str" cm="1">
        <f t="array" ref="C494">IF($H494=0,"",INDEX('Audit Report'!F$2:F$760,$H494)&amp;"")</f>
        <v/>
      </c>
      <c r="D494" t="str" cm="1">
        <f t="array" ref="D494">IF($H494=0,"",INDEX('Audit Report'!G$2:G$760,$H494)&amp;"")</f>
        <v/>
      </c>
      <c r="E494" t="str" cm="1">
        <f t="array" ref="E494">IF($H494=0,"",INDEX('Audit Report'!W$2:W$760,$H494))</f>
        <v/>
      </c>
      <c r="F494" t="str" cm="1">
        <f t="array" ref="F494">IF($H494=0,"",IF(LEFT(INDEX('Audit Report'!N$2:N$760,$H494),4)="Pass","Yes","No"))</f>
        <v/>
      </c>
      <c r="H494">
        <f>IF($A494="",0,IFERROR(MATCH($A494,'Audit Report'!$C$2:$C$760,0),0))</f>
        <v>0</v>
      </c>
    </row>
    <row r="495" spans="2:8">
      <c r="B495" t="str" cm="1">
        <f t="array" ref="B495">IF($H495=0,"",INDEX('Audit Report'!E$2:E$760,$H495))</f>
        <v/>
      </c>
      <c r="C495" t="str" cm="1">
        <f t="array" ref="C495">IF($H495=0,"",INDEX('Audit Report'!F$2:F$760,$H495)&amp;"")</f>
        <v/>
      </c>
      <c r="D495" t="str" cm="1">
        <f t="array" ref="D495">IF($H495=0,"",INDEX('Audit Report'!G$2:G$760,$H495)&amp;"")</f>
        <v/>
      </c>
      <c r="E495" t="str" cm="1">
        <f t="array" ref="E495">IF($H495=0,"",INDEX('Audit Report'!W$2:W$760,$H495))</f>
        <v/>
      </c>
      <c r="F495" t="str" cm="1">
        <f t="array" ref="F495">IF($H495=0,"",IF(LEFT(INDEX('Audit Report'!N$2:N$760,$H495),4)="Pass","Yes","No"))</f>
        <v/>
      </c>
      <c r="H495">
        <f>IF($A495="",0,IFERROR(MATCH($A495,'Audit Report'!$C$2:$C$760,0),0))</f>
        <v>0</v>
      </c>
    </row>
    <row r="496" spans="2:8">
      <c r="B496" t="str" cm="1">
        <f t="array" ref="B496">IF($H496=0,"",INDEX('Audit Report'!E$2:E$760,$H496))</f>
        <v/>
      </c>
      <c r="C496" t="str" cm="1">
        <f t="array" ref="C496">IF($H496=0,"",INDEX('Audit Report'!F$2:F$760,$H496)&amp;"")</f>
        <v/>
      </c>
      <c r="D496" t="str" cm="1">
        <f t="array" ref="D496">IF($H496=0,"",INDEX('Audit Report'!G$2:G$760,$H496)&amp;"")</f>
        <v/>
      </c>
      <c r="E496" t="str" cm="1">
        <f t="array" ref="E496">IF($H496=0,"",INDEX('Audit Report'!W$2:W$760,$H496))</f>
        <v/>
      </c>
      <c r="F496" t="str" cm="1">
        <f t="array" ref="F496">IF($H496=0,"",IF(LEFT(INDEX('Audit Report'!N$2:N$760,$H496),4)="Pass","Yes","No"))</f>
        <v/>
      </c>
      <c r="H496">
        <f>IF($A496="",0,IFERROR(MATCH($A496,'Audit Report'!$C$2:$C$760,0),0))</f>
        <v>0</v>
      </c>
    </row>
    <row r="497" spans="2:8">
      <c r="B497" t="str" cm="1">
        <f t="array" ref="B497">IF($H497=0,"",INDEX('Audit Report'!E$2:E$760,$H497))</f>
        <v/>
      </c>
      <c r="C497" t="str" cm="1">
        <f t="array" ref="C497">IF($H497=0,"",INDEX('Audit Report'!F$2:F$760,$H497)&amp;"")</f>
        <v/>
      </c>
      <c r="D497" t="str" cm="1">
        <f t="array" ref="D497">IF($H497=0,"",INDEX('Audit Report'!G$2:G$760,$H497)&amp;"")</f>
        <v/>
      </c>
      <c r="E497" t="str" cm="1">
        <f t="array" ref="E497">IF($H497=0,"",INDEX('Audit Report'!W$2:W$760,$H497))</f>
        <v/>
      </c>
      <c r="F497" t="str" cm="1">
        <f t="array" ref="F497">IF($H497=0,"",IF(LEFT(INDEX('Audit Report'!N$2:N$760,$H497),4)="Pass","Yes","No"))</f>
        <v/>
      </c>
      <c r="H497">
        <f>IF($A497="",0,IFERROR(MATCH($A497,'Audit Report'!$C$2:$C$760,0),0))</f>
        <v>0</v>
      </c>
    </row>
    <row r="498" spans="2:8">
      <c r="B498" t="str" cm="1">
        <f t="array" ref="B498">IF($H498=0,"",INDEX('Audit Report'!E$2:E$760,$H498))</f>
        <v/>
      </c>
      <c r="C498" t="str" cm="1">
        <f t="array" ref="C498">IF($H498=0,"",INDEX('Audit Report'!F$2:F$760,$H498)&amp;"")</f>
        <v/>
      </c>
      <c r="D498" t="str" cm="1">
        <f t="array" ref="D498">IF($H498=0,"",INDEX('Audit Report'!G$2:G$760,$H498)&amp;"")</f>
        <v/>
      </c>
      <c r="E498" t="str" cm="1">
        <f t="array" ref="E498">IF($H498=0,"",INDEX('Audit Report'!W$2:W$760,$H498))</f>
        <v/>
      </c>
      <c r="F498" t="str" cm="1">
        <f t="array" ref="F498">IF($H498=0,"",IF(LEFT(INDEX('Audit Report'!N$2:N$760,$H498),4)="Pass","Yes","No"))</f>
        <v/>
      </c>
      <c r="H498">
        <f>IF($A498="",0,IFERROR(MATCH($A498,'Audit Report'!$C$2:$C$760,0),0))</f>
        <v>0</v>
      </c>
    </row>
    <row r="499" spans="2:8">
      <c r="B499" t="str" cm="1">
        <f t="array" ref="B499">IF($H499=0,"",INDEX('Audit Report'!E$2:E$760,$H499))</f>
        <v/>
      </c>
      <c r="C499" t="str" cm="1">
        <f t="array" ref="C499">IF($H499=0,"",INDEX('Audit Report'!F$2:F$760,$H499)&amp;"")</f>
        <v/>
      </c>
      <c r="D499" t="str" cm="1">
        <f t="array" ref="D499">IF($H499=0,"",INDEX('Audit Report'!G$2:G$760,$H499)&amp;"")</f>
        <v/>
      </c>
      <c r="E499" t="str" cm="1">
        <f t="array" ref="E499">IF($H499=0,"",INDEX('Audit Report'!W$2:W$760,$H499))</f>
        <v/>
      </c>
      <c r="F499" t="str" cm="1">
        <f t="array" ref="F499">IF($H499=0,"",IF(LEFT(INDEX('Audit Report'!N$2:N$760,$H499),4)="Pass","Yes","No"))</f>
        <v/>
      </c>
      <c r="H499">
        <f>IF($A499="",0,IFERROR(MATCH($A499,'Audit Report'!$C$2:$C$760,0),0))</f>
        <v>0</v>
      </c>
    </row>
    <row r="500" spans="2:8">
      <c r="B500" t="str" cm="1">
        <f t="array" ref="B500">IF($H500=0,"",INDEX('Audit Report'!E$2:E$760,$H500))</f>
        <v/>
      </c>
      <c r="C500" t="str" cm="1">
        <f t="array" ref="C500">IF($H500=0,"",INDEX('Audit Report'!F$2:F$760,$H500)&amp;"")</f>
        <v/>
      </c>
      <c r="D500" t="str" cm="1">
        <f t="array" ref="D500">IF($H500=0,"",INDEX('Audit Report'!G$2:G$760,$H500)&amp;"")</f>
        <v/>
      </c>
      <c r="E500" t="str" cm="1">
        <f t="array" ref="E500">IF($H500=0,"",INDEX('Audit Report'!W$2:W$760,$H500))</f>
        <v/>
      </c>
      <c r="F500" t="str" cm="1">
        <f t="array" ref="F500">IF($H500=0,"",IF(LEFT(INDEX('Audit Report'!N$2:N$760,$H500),4)="Pass","Yes","No"))</f>
        <v/>
      </c>
      <c r="H500">
        <f>IF($A500="",0,IFERROR(MATCH($A500,'Audit Report'!$C$2:$C$760,0),0))</f>
        <v>0</v>
      </c>
    </row>
    <row r="501" spans="2:8">
      <c r="B501" t="str" cm="1">
        <f t="array" ref="B501">IF($H501=0,"",INDEX('Audit Report'!E$2:E$760,$H501))</f>
        <v/>
      </c>
      <c r="C501" t="str" cm="1">
        <f t="array" ref="C501">IF($H501=0,"",INDEX('Audit Report'!F$2:F$760,$H501)&amp;"")</f>
        <v/>
      </c>
      <c r="D501" t="str" cm="1">
        <f t="array" ref="D501">IF($H501=0,"",INDEX('Audit Report'!G$2:G$760,$H501)&amp;"")</f>
        <v/>
      </c>
      <c r="E501" t="str" cm="1">
        <f t="array" ref="E501">IF($H501=0,"",INDEX('Audit Report'!W$2:W$760,$H501))</f>
        <v/>
      </c>
      <c r="F501" t="str" cm="1">
        <f t="array" ref="F501">IF($H501=0,"",IF(LEFT(INDEX('Audit Report'!N$2:N$760,$H501),4)="Pass","Yes","No"))</f>
        <v/>
      </c>
      <c r="H501">
        <f>IF($A501="",0,IFERROR(MATCH($A501,'Audit Report'!$C$2:$C$760,0),0))</f>
        <v>0</v>
      </c>
    </row>
    <row r="502" spans="2:8">
      <c r="B502" t="str" cm="1">
        <f t="array" ref="B502">IF($H502=0,"",INDEX('Audit Report'!E$2:E$760,$H502))</f>
        <v/>
      </c>
      <c r="C502" t="str" cm="1">
        <f t="array" ref="C502">IF($H502=0,"",INDEX('Audit Report'!F$2:F$760,$H502)&amp;"")</f>
        <v/>
      </c>
      <c r="D502" t="str" cm="1">
        <f t="array" ref="D502">IF($H502=0,"",INDEX('Audit Report'!G$2:G$760,$H502)&amp;"")</f>
        <v/>
      </c>
      <c r="E502" t="str" cm="1">
        <f t="array" ref="E502">IF($H502=0,"",INDEX('Audit Report'!W$2:W$760,$H502))</f>
        <v/>
      </c>
      <c r="F502" t="str" cm="1">
        <f t="array" ref="F502">IF($H502=0,"",IF(LEFT(INDEX('Audit Report'!N$2:N$760,$H502),4)="Pass","Yes","No"))</f>
        <v/>
      </c>
      <c r="H502">
        <f>IF($A502="",0,IFERROR(MATCH($A502,'Audit Report'!$C$2:$C$760,0),0))</f>
        <v>0</v>
      </c>
    </row>
    <row r="503" spans="2:8">
      <c r="B503" t="str" cm="1">
        <f t="array" ref="B503">IF($H503=0,"",INDEX('Audit Report'!E$2:E$760,$H503))</f>
        <v/>
      </c>
      <c r="C503" t="str" cm="1">
        <f t="array" ref="C503">IF($H503=0,"",INDEX('Audit Report'!F$2:F$760,$H503)&amp;"")</f>
        <v/>
      </c>
      <c r="D503" t="str" cm="1">
        <f t="array" ref="D503">IF($H503=0,"",INDEX('Audit Report'!G$2:G$760,$H503)&amp;"")</f>
        <v/>
      </c>
      <c r="E503" t="str" cm="1">
        <f t="array" ref="E503">IF($H503=0,"",INDEX('Audit Report'!W$2:W$760,$H503))</f>
        <v/>
      </c>
      <c r="F503" t="str" cm="1">
        <f t="array" ref="F503">IF($H503=0,"",IF(LEFT(INDEX('Audit Report'!N$2:N$760,$H503),4)="Pass","Yes","No"))</f>
        <v/>
      </c>
      <c r="H503">
        <f>IF($A503="",0,IFERROR(MATCH($A503,'Audit Report'!$C$2:$C$760,0),0))</f>
        <v>0</v>
      </c>
    </row>
    <row r="504" spans="2:8">
      <c r="B504" t="str" cm="1">
        <f t="array" ref="B504">IF($H504=0,"",INDEX('Audit Report'!E$2:E$760,$H504))</f>
        <v/>
      </c>
      <c r="C504" t="str" cm="1">
        <f t="array" ref="C504">IF($H504=0,"",INDEX('Audit Report'!F$2:F$760,$H504)&amp;"")</f>
        <v/>
      </c>
      <c r="D504" t="str" cm="1">
        <f t="array" ref="D504">IF($H504=0,"",INDEX('Audit Report'!G$2:G$760,$H504)&amp;"")</f>
        <v/>
      </c>
      <c r="E504" t="str" cm="1">
        <f t="array" ref="E504">IF($H504=0,"",INDEX('Audit Report'!W$2:W$760,$H504))</f>
        <v/>
      </c>
      <c r="F504" t="str" cm="1">
        <f t="array" ref="F504">IF($H504=0,"",IF(LEFT(INDEX('Audit Report'!N$2:N$760,$H504),4)="Pass","Yes","No"))</f>
        <v/>
      </c>
      <c r="H504">
        <f>IF($A504="",0,IFERROR(MATCH($A504,'Audit Report'!$C$2:$C$760,0),0))</f>
        <v>0</v>
      </c>
    </row>
    <row r="505" spans="2:8">
      <c r="B505" t="str" cm="1">
        <f t="array" ref="B505">IF($H505=0,"",INDEX('Audit Report'!E$2:E$760,$H505))</f>
        <v/>
      </c>
      <c r="C505" t="str" cm="1">
        <f t="array" ref="C505">IF($H505=0,"",INDEX('Audit Report'!F$2:F$760,$H505)&amp;"")</f>
        <v/>
      </c>
      <c r="D505" t="str" cm="1">
        <f t="array" ref="D505">IF($H505=0,"",INDEX('Audit Report'!G$2:G$760,$H505)&amp;"")</f>
        <v/>
      </c>
      <c r="E505" t="str" cm="1">
        <f t="array" ref="E505">IF($H505=0,"",INDEX('Audit Report'!W$2:W$760,$H505))</f>
        <v/>
      </c>
      <c r="F505" t="str" cm="1">
        <f t="array" ref="F505">IF($H505=0,"",IF(LEFT(INDEX('Audit Report'!N$2:N$760,$H505),4)="Pass","Yes","No"))</f>
        <v/>
      </c>
      <c r="H505">
        <f>IF($A505="",0,IFERROR(MATCH($A505,'Audit Report'!$C$2:$C$760,0),0))</f>
        <v>0</v>
      </c>
    </row>
    <row r="506" spans="2:8">
      <c r="B506" t="str" cm="1">
        <f t="array" ref="B506">IF($H506=0,"",INDEX('Audit Report'!E$2:E$760,$H506))</f>
        <v/>
      </c>
      <c r="C506" t="str" cm="1">
        <f t="array" ref="C506">IF($H506=0,"",INDEX('Audit Report'!F$2:F$760,$H506)&amp;"")</f>
        <v/>
      </c>
      <c r="D506" t="str" cm="1">
        <f t="array" ref="D506">IF($H506=0,"",INDEX('Audit Report'!G$2:G$760,$H506)&amp;"")</f>
        <v/>
      </c>
      <c r="E506" t="str" cm="1">
        <f t="array" ref="E506">IF($H506=0,"",INDEX('Audit Report'!W$2:W$760,$H506))</f>
        <v/>
      </c>
      <c r="F506" t="str" cm="1">
        <f t="array" ref="F506">IF($H506=0,"",IF(LEFT(INDEX('Audit Report'!N$2:N$760,$H506),4)="Pass","Yes","No"))</f>
        <v/>
      </c>
      <c r="H506">
        <f>IF($A506="",0,IFERROR(MATCH($A506,'Audit Report'!$C$2:$C$760,0),0))</f>
        <v>0</v>
      </c>
    </row>
    <row r="507" spans="2:8">
      <c r="B507" t="str" cm="1">
        <f t="array" ref="B507">IF($H507=0,"",INDEX('Audit Report'!E$2:E$760,$H507))</f>
        <v/>
      </c>
      <c r="C507" t="str" cm="1">
        <f t="array" ref="C507">IF($H507=0,"",INDEX('Audit Report'!F$2:F$760,$H507)&amp;"")</f>
        <v/>
      </c>
      <c r="D507" t="str" cm="1">
        <f t="array" ref="D507">IF($H507=0,"",INDEX('Audit Report'!G$2:G$760,$H507)&amp;"")</f>
        <v/>
      </c>
      <c r="E507" t="str" cm="1">
        <f t="array" ref="E507">IF($H507=0,"",INDEX('Audit Report'!W$2:W$760,$H507))</f>
        <v/>
      </c>
      <c r="F507" t="str" cm="1">
        <f t="array" ref="F507">IF($H507=0,"",IF(LEFT(INDEX('Audit Report'!N$2:N$760,$H507),4)="Pass","Yes","No"))</f>
        <v/>
      </c>
      <c r="H507">
        <f>IF($A507="",0,IFERROR(MATCH($A507,'Audit Report'!$C$2:$C$760,0),0))</f>
        <v>0</v>
      </c>
    </row>
    <row r="508" spans="2:8">
      <c r="B508" t="str" cm="1">
        <f t="array" ref="B508">IF($H508=0,"",INDEX('Audit Report'!E$2:E$760,$H508))</f>
        <v/>
      </c>
      <c r="C508" t="str" cm="1">
        <f t="array" ref="C508">IF($H508=0,"",INDEX('Audit Report'!F$2:F$760,$H508)&amp;"")</f>
        <v/>
      </c>
      <c r="D508" t="str" cm="1">
        <f t="array" ref="D508">IF($H508=0,"",INDEX('Audit Report'!G$2:G$760,$H508)&amp;"")</f>
        <v/>
      </c>
      <c r="E508" t="str" cm="1">
        <f t="array" ref="E508">IF($H508=0,"",INDEX('Audit Report'!W$2:W$760,$H508))</f>
        <v/>
      </c>
      <c r="F508" t="str" cm="1">
        <f t="array" ref="F508">IF($H508=0,"",IF(LEFT(INDEX('Audit Report'!N$2:N$760,$H508),4)="Pass","Yes","No"))</f>
        <v/>
      </c>
      <c r="H508">
        <f>IF($A508="",0,IFERROR(MATCH($A508,'Audit Report'!$C$2:$C$760,0),0))</f>
        <v>0</v>
      </c>
    </row>
    <row r="509" spans="2:8">
      <c r="B509" t="str" cm="1">
        <f t="array" ref="B509">IF($H509=0,"",INDEX('Audit Report'!E$2:E$760,$H509))</f>
        <v/>
      </c>
      <c r="C509" t="str" cm="1">
        <f t="array" ref="C509">IF($H509=0,"",INDEX('Audit Report'!F$2:F$760,$H509)&amp;"")</f>
        <v/>
      </c>
      <c r="D509" t="str" cm="1">
        <f t="array" ref="D509">IF($H509=0,"",INDEX('Audit Report'!G$2:G$760,$H509)&amp;"")</f>
        <v/>
      </c>
      <c r="E509" t="str" cm="1">
        <f t="array" ref="E509">IF($H509=0,"",INDEX('Audit Report'!W$2:W$760,$H509))</f>
        <v/>
      </c>
      <c r="F509" t="str" cm="1">
        <f t="array" ref="F509">IF($H509=0,"",IF(LEFT(INDEX('Audit Report'!N$2:N$760,$H509),4)="Pass","Yes","No"))</f>
        <v/>
      </c>
      <c r="H509">
        <f>IF($A509="",0,IFERROR(MATCH($A509,'Audit Report'!$C$2:$C$760,0),0))</f>
        <v>0</v>
      </c>
    </row>
    <row r="510" spans="2:8">
      <c r="B510" t="str" cm="1">
        <f t="array" ref="B510">IF($H510=0,"",INDEX('Audit Report'!E$2:E$760,$H510))</f>
        <v/>
      </c>
      <c r="C510" t="str" cm="1">
        <f t="array" ref="C510">IF($H510=0,"",INDEX('Audit Report'!F$2:F$760,$H510)&amp;"")</f>
        <v/>
      </c>
      <c r="D510" t="str" cm="1">
        <f t="array" ref="D510">IF($H510=0,"",INDEX('Audit Report'!G$2:G$760,$H510)&amp;"")</f>
        <v/>
      </c>
      <c r="E510" t="str" cm="1">
        <f t="array" ref="E510">IF($H510=0,"",INDEX('Audit Report'!W$2:W$760,$H510))</f>
        <v/>
      </c>
      <c r="F510" t="str" cm="1">
        <f t="array" ref="F510">IF($H510=0,"",IF(LEFT(INDEX('Audit Report'!N$2:N$760,$H510),4)="Pass","Yes","No"))</f>
        <v/>
      </c>
      <c r="H510">
        <f>IF($A510="",0,IFERROR(MATCH($A510,'Audit Report'!$C$2:$C$760,0),0))</f>
        <v>0</v>
      </c>
    </row>
    <row r="511" spans="2:8">
      <c r="B511" t="str" cm="1">
        <f t="array" ref="B511">IF($H511=0,"",INDEX('Audit Report'!E$2:E$760,$H511))</f>
        <v/>
      </c>
      <c r="C511" t="str" cm="1">
        <f t="array" ref="C511">IF($H511=0,"",INDEX('Audit Report'!F$2:F$760,$H511)&amp;"")</f>
        <v/>
      </c>
      <c r="D511" t="str" cm="1">
        <f t="array" ref="D511">IF($H511=0,"",INDEX('Audit Report'!G$2:G$760,$H511)&amp;"")</f>
        <v/>
      </c>
      <c r="E511" t="str" cm="1">
        <f t="array" ref="E511">IF($H511=0,"",INDEX('Audit Report'!W$2:W$760,$H511))</f>
        <v/>
      </c>
      <c r="F511" t="str" cm="1">
        <f t="array" ref="F511">IF($H511=0,"",IF(LEFT(INDEX('Audit Report'!N$2:N$760,$H511),4)="Pass","Yes","No"))</f>
        <v/>
      </c>
      <c r="H511">
        <f>IF($A511="",0,IFERROR(MATCH($A511,'Audit Report'!$C$2:$C$760,0),0))</f>
        <v>0</v>
      </c>
    </row>
    <row r="512" spans="2:8">
      <c r="B512" t="str" cm="1">
        <f t="array" ref="B512">IF($H512=0,"",INDEX('Audit Report'!E$2:E$760,$H512))</f>
        <v/>
      </c>
      <c r="C512" t="str" cm="1">
        <f t="array" ref="C512">IF($H512=0,"",INDEX('Audit Report'!F$2:F$760,$H512)&amp;"")</f>
        <v/>
      </c>
      <c r="D512" t="str" cm="1">
        <f t="array" ref="D512">IF($H512=0,"",INDEX('Audit Report'!G$2:G$760,$H512)&amp;"")</f>
        <v/>
      </c>
      <c r="E512" t="str" cm="1">
        <f t="array" ref="E512">IF($H512=0,"",INDEX('Audit Report'!W$2:W$760,$H512))</f>
        <v/>
      </c>
      <c r="F512" t="str" cm="1">
        <f t="array" ref="F512">IF($H512=0,"",IF(LEFT(INDEX('Audit Report'!N$2:N$760,$H512),4)="Pass","Yes","No"))</f>
        <v/>
      </c>
      <c r="H512">
        <f>IF($A512="",0,IFERROR(MATCH($A512,'Audit Report'!$C$2:$C$760,0),0))</f>
        <v>0</v>
      </c>
    </row>
    <row r="513" spans="2:8">
      <c r="B513" t="str" cm="1">
        <f t="array" ref="B513">IF($H513=0,"",INDEX('Audit Report'!E$2:E$760,$H513))</f>
        <v/>
      </c>
      <c r="C513" t="str" cm="1">
        <f t="array" ref="C513">IF($H513=0,"",INDEX('Audit Report'!F$2:F$760,$H513)&amp;"")</f>
        <v/>
      </c>
      <c r="D513" t="str" cm="1">
        <f t="array" ref="D513">IF($H513=0,"",INDEX('Audit Report'!G$2:G$760,$H513)&amp;"")</f>
        <v/>
      </c>
      <c r="E513" t="str" cm="1">
        <f t="array" ref="E513">IF($H513=0,"",INDEX('Audit Report'!W$2:W$760,$H513))</f>
        <v/>
      </c>
      <c r="F513" t="str" cm="1">
        <f t="array" ref="F513">IF($H513=0,"",IF(LEFT(INDEX('Audit Report'!N$2:N$760,$H513),4)="Pass","Yes","No"))</f>
        <v/>
      </c>
      <c r="H513">
        <f>IF($A513="",0,IFERROR(MATCH($A513,'Audit Report'!$C$2:$C$760,0),0))</f>
        <v>0</v>
      </c>
    </row>
    <row r="514" spans="2:8">
      <c r="B514" t="str" cm="1">
        <f t="array" ref="B514">IF($H514=0,"",INDEX('Audit Report'!E$2:E$760,$H514))</f>
        <v/>
      </c>
      <c r="C514" t="str" cm="1">
        <f t="array" ref="C514">IF($H514=0,"",INDEX('Audit Report'!F$2:F$760,$H514)&amp;"")</f>
        <v/>
      </c>
      <c r="D514" t="str" cm="1">
        <f t="array" ref="D514">IF($H514=0,"",INDEX('Audit Report'!G$2:G$760,$H514)&amp;"")</f>
        <v/>
      </c>
      <c r="E514" t="str" cm="1">
        <f t="array" ref="E514">IF($H514=0,"",INDEX('Audit Report'!W$2:W$760,$H514))</f>
        <v/>
      </c>
      <c r="F514" t="str" cm="1">
        <f t="array" ref="F514">IF($H514=0,"",IF(LEFT(INDEX('Audit Report'!N$2:N$760,$H514),4)="Pass","Yes","No"))</f>
        <v/>
      </c>
      <c r="H514">
        <f>IF($A514="",0,IFERROR(MATCH($A514,'Audit Report'!$C$2:$C$760,0),0))</f>
        <v>0</v>
      </c>
    </row>
    <row r="515" spans="2:8">
      <c r="B515" t="str" cm="1">
        <f t="array" ref="B515">IF($H515=0,"",INDEX('Audit Report'!E$2:E$760,$H515))</f>
        <v/>
      </c>
      <c r="C515" t="str" cm="1">
        <f t="array" ref="C515">IF($H515=0,"",INDEX('Audit Report'!F$2:F$760,$H515)&amp;"")</f>
        <v/>
      </c>
      <c r="D515" t="str" cm="1">
        <f t="array" ref="D515">IF($H515=0,"",INDEX('Audit Report'!G$2:G$760,$H515)&amp;"")</f>
        <v/>
      </c>
      <c r="E515" t="str" cm="1">
        <f t="array" ref="E515">IF($H515=0,"",INDEX('Audit Report'!W$2:W$760,$H515))</f>
        <v/>
      </c>
      <c r="F515" t="str" cm="1">
        <f t="array" ref="F515">IF($H515=0,"",IF(LEFT(INDEX('Audit Report'!N$2:N$760,$H515),4)="Pass","Yes","No"))</f>
        <v/>
      </c>
      <c r="H515">
        <f>IF($A515="",0,IFERROR(MATCH($A515,'Audit Report'!$C$2:$C$760,0),0))</f>
        <v>0</v>
      </c>
    </row>
    <row r="516" spans="2:8">
      <c r="B516" t="str" cm="1">
        <f t="array" ref="B516">IF($H516=0,"",INDEX('Audit Report'!E$2:E$760,$H516))</f>
        <v/>
      </c>
      <c r="C516" t="str" cm="1">
        <f t="array" ref="C516">IF($H516=0,"",INDEX('Audit Report'!F$2:F$760,$H516)&amp;"")</f>
        <v/>
      </c>
      <c r="D516" t="str" cm="1">
        <f t="array" ref="D516">IF($H516=0,"",INDEX('Audit Report'!G$2:G$760,$H516)&amp;"")</f>
        <v/>
      </c>
      <c r="E516" t="str" cm="1">
        <f t="array" ref="E516">IF($H516=0,"",INDEX('Audit Report'!W$2:W$760,$H516))</f>
        <v/>
      </c>
      <c r="F516" t="str" cm="1">
        <f t="array" ref="F516">IF($H516=0,"",IF(LEFT(INDEX('Audit Report'!N$2:N$760,$H516),4)="Pass","Yes","No"))</f>
        <v/>
      </c>
      <c r="H516">
        <f>IF($A516="",0,IFERROR(MATCH($A516,'Audit Report'!$C$2:$C$760,0),0))</f>
        <v>0</v>
      </c>
    </row>
    <row r="517" spans="2:8">
      <c r="B517" t="str" cm="1">
        <f t="array" ref="B517">IF($H517=0,"",INDEX('Audit Report'!E$2:E$760,$H517))</f>
        <v/>
      </c>
      <c r="C517" t="str" cm="1">
        <f t="array" ref="C517">IF($H517=0,"",INDEX('Audit Report'!F$2:F$760,$H517)&amp;"")</f>
        <v/>
      </c>
      <c r="D517" t="str" cm="1">
        <f t="array" ref="D517">IF($H517=0,"",INDEX('Audit Report'!G$2:G$760,$H517)&amp;"")</f>
        <v/>
      </c>
      <c r="E517" t="str" cm="1">
        <f t="array" ref="E517">IF($H517=0,"",INDEX('Audit Report'!W$2:W$760,$H517))</f>
        <v/>
      </c>
      <c r="F517" t="str" cm="1">
        <f t="array" ref="F517">IF($H517=0,"",IF(LEFT(INDEX('Audit Report'!N$2:N$760,$H517),4)="Pass","Yes","No"))</f>
        <v/>
      </c>
      <c r="H517">
        <f>IF($A517="",0,IFERROR(MATCH($A517,'Audit Report'!$C$2:$C$760,0),0))</f>
        <v>0</v>
      </c>
    </row>
    <row r="518" spans="2:8">
      <c r="B518" t="str" cm="1">
        <f t="array" ref="B518">IF($H518=0,"",INDEX('Audit Report'!E$2:E$760,$H518))</f>
        <v/>
      </c>
      <c r="C518" t="str" cm="1">
        <f t="array" ref="C518">IF($H518=0,"",INDEX('Audit Report'!F$2:F$760,$H518)&amp;"")</f>
        <v/>
      </c>
      <c r="D518" t="str" cm="1">
        <f t="array" ref="D518">IF($H518=0,"",INDEX('Audit Report'!G$2:G$760,$H518)&amp;"")</f>
        <v/>
      </c>
      <c r="E518" t="str" cm="1">
        <f t="array" ref="E518">IF($H518=0,"",INDEX('Audit Report'!W$2:W$760,$H518))</f>
        <v/>
      </c>
      <c r="F518" t="str" cm="1">
        <f t="array" ref="F518">IF($H518=0,"",IF(LEFT(INDEX('Audit Report'!N$2:N$760,$H518),4)="Pass","Yes","No"))</f>
        <v/>
      </c>
      <c r="H518">
        <f>IF($A518="",0,IFERROR(MATCH($A518,'Audit Report'!$C$2:$C$760,0),0))</f>
        <v>0</v>
      </c>
    </row>
    <row r="519" spans="2:8">
      <c r="B519" t="str" cm="1">
        <f t="array" ref="B519">IF($H519=0,"",INDEX('Audit Report'!E$2:E$760,$H519))</f>
        <v/>
      </c>
      <c r="C519" t="str" cm="1">
        <f t="array" ref="C519">IF($H519=0,"",INDEX('Audit Report'!F$2:F$760,$H519)&amp;"")</f>
        <v/>
      </c>
      <c r="D519" t="str" cm="1">
        <f t="array" ref="D519">IF($H519=0,"",INDEX('Audit Report'!G$2:G$760,$H519)&amp;"")</f>
        <v/>
      </c>
      <c r="E519" t="str" cm="1">
        <f t="array" ref="E519">IF($H519=0,"",INDEX('Audit Report'!W$2:W$760,$H519))</f>
        <v/>
      </c>
      <c r="F519" t="str" cm="1">
        <f t="array" ref="F519">IF($H519=0,"",IF(LEFT(INDEX('Audit Report'!N$2:N$760,$H519),4)="Pass","Yes","No"))</f>
        <v/>
      </c>
      <c r="H519">
        <f>IF($A519="",0,IFERROR(MATCH($A519,'Audit Report'!$C$2:$C$760,0),0))</f>
        <v>0</v>
      </c>
    </row>
    <row r="520" spans="2:8">
      <c r="B520" t="str" cm="1">
        <f t="array" ref="B520">IF($H520=0,"",INDEX('Audit Report'!E$2:E$760,$H520))</f>
        <v/>
      </c>
      <c r="C520" t="str" cm="1">
        <f t="array" ref="C520">IF($H520=0,"",INDEX('Audit Report'!F$2:F$760,$H520)&amp;"")</f>
        <v/>
      </c>
      <c r="D520" t="str" cm="1">
        <f t="array" ref="D520">IF($H520=0,"",INDEX('Audit Report'!G$2:G$760,$H520)&amp;"")</f>
        <v/>
      </c>
      <c r="E520" t="str" cm="1">
        <f t="array" ref="E520">IF($H520=0,"",INDEX('Audit Report'!W$2:W$760,$H520))</f>
        <v/>
      </c>
      <c r="F520" t="str" cm="1">
        <f t="array" ref="F520">IF($H520=0,"",IF(LEFT(INDEX('Audit Report'!N$2:N$760,$H520),4)="Pass","Yes","No"))</f>
        <v/>
      </c>
      <c r="H520">
        <f>IF($A520="",0,IFERROR(MATCH($A520,'Audit Report'!$C$2:$C$760,0),0))</f>
        <v>0</v>
      </c>
    </row>
    <row r="521" spans="2:8">
      <c r="B521" t="str" cm="1">
        <f t="array" ref="B521">IF($H521=0,"",INDEX('Audit Report'!E$2:E$760,$H521))</f>
        <v/>
      </c>
      <c r="C521" t="str" cm="1">
        <f t="array" ref="C521">IF($H521=0,"",INDEX('Audit Report'!F$2:F$760,$H521)&amp;"")</f>
        <v/>
      </c>
      <c r="D521" t="str" cm="1">
        <f t="array" ref="D521">IF($H521=0,"",INDEX('Audit Report'!G$2:G$760,$H521)&amp;"")</f>
        <v/>
      </c>
      <c r="E521" t="str" cm="1">
        <f t="array" ref="E521">IF($H521=0,"",INDEX('Audit Report'!W$2:W$760,$H521))</f>
        <v/>
      </c>
      <c r="F521" t="str" cm="1">
        <f t="array" ref="F521">IF($H521=0,"",IF(LEFT(INDEX('Audit Report'!N$2:N$760,$H521),4)="Pass","Yes","No"))</f>
        <v/>
      </c>
      <c r="H521">
        <f>IF($A521="",0,IFERROR(MATCH($A521,'Audit Report'!$C$2:$C$760,0),0))</f>
        <v>0</v>
      </c>
    </row>
    <row r="522" spans="2:8">
      <c r="B522" t="str" cm="1">
        <f t="array" ref="B522">IF($H522=0,"",INDEX('Audit Report'!E$2:E$760,$H522))</f>
        <v/>
      </c>
      <c r="C522" t="str" cm="1">
        <f t="array" ref="C522">IF($H522=0,"",INDEX('Audit Report'!F$2:F$760,$H522)&amp;"")</f>
        <v/>
      </c>
      <c r="D522" t="str" cm="1">
        <f t="array" ref="D522">IF($H522=0,"",INDEX('Audit Report'!G$2:G$760,$H522)&amp;"")</f>
        <v/>
      </c>
      <c r="E522" t="str" cm="1">
        <f t="array" ref="E522">IF($H522=0,"",INDEX('Audit Report'!W$2:W$760,$H522))</f>
        <v/>
      </c>
      <c r="F522" t="str" cm="1">
        <f t="array" ref="F522">IF($H522=0,"",IF(LEFT(INDEX('Audit Report'!N$2:N$760,$H522),4)="Pass","Yes","No"))</f>
        <v/>
      </c>
      <c r="H522">
        <f>IF($A522="",0,IFERROR(MATCH($A522,'Audit Report'!$C$2:$C$760,0),0))</f>
        <v>0</v>
      </c>
    </row>
    <row r="523" spans="2:8">
      <c r="B523" t="str" cm="1">
        <f t="array" ref="B523">IF($H523=0,"",INDEX('Audit Report'!E$2:E$760,$H523))</f>
        <v/>
      </c>
      <c r="C523" t="str" cm="1">
        <f t="array" ref="C523">IF($H523=0,"",INDEX('Audit Report'!F$2:F$760,$H523)&amp;"")</f>
        <v/>
      </c>
      <c r="D523" t="str" cm="1">
        <f t="array" ref="D523">IF($H523=0,"",INDEX('Audit Report'!G$2:G$760,$H523)&amp;"")</f>
        <v/>
      </c>
      <c r="E523" t="str" cm="1">
        <f t="array" ref="E523">IF($H523=0,"",INDEX('Audit Report'!W$2:W$760,$H523))</f>
        <v/>
      </c>
      <c r="F523" t="str" cm="1">
        <f t="array" ref="F523">IF($H523=0,"",IF(LEFT(INDEX('Audit Report'!N$2:N$760,$H523),4)="Pass","Yes","No"))</f>
        <v/>
      </c>
      <c r="H523">
        <f>IF($A523="",0,IFERROR(MATCH($A523,'Audit Report'!$C$2:$C$760,0),0))</f>
        <v>0</v>
      </c>
    </row>
    <row r="524" spans="2:8">
      <c r="B524" t="str" cm="1">
        <f t="array" ref="B524">IF($H524=0,"",INDEX('Audit Report'!E$2:E$760,$H524))</f>
        <v/>
      </c>
      <c r="C524" t="str" cm="1">
        <f t="array" ref="C524">IF($H524=0,"",INDEX('Audit Report'!F$2:F$760,$H524)&amp;"")</f>
        <v/>
      </c>
      <c r="D524" t="str" cm="1">
        <f t="array" ref="D524">IF($H524=0,"",INDEX('Audit Report'!G$2:G$760,$H524)&amp;"")</f>
        <v/>
      </c>
      <c r="E524" t="str" cm="1">
        <f t="array" ref="E524">IF($H524=0,"",INDEX('Audit Report'!W$2:W$760,$H524))</f>
        <v/>
      </c>
      <c r="F524" t="str" cm="1">
        <f t="array" ref="F524">IF($H524=0,"",IF(LEFT(INDEX('Audit Report'!N$2:N$760,$H524),4)="Pass","Yes","No"))</f>
        <v/>
      </c>
      <c r="H524">
        <f>IF($A524="",0,IFERROR(MATCH($A524,'Audit Report'!$C$2:$C$760,0),0))</f>
        <v>0</v>
      </c>
    </row>
    <row r="525" spans="2:8">
      <c r="B525" t="str" cm="1">
        <f t="array" ref="B525">IF($H525=0,"",INDEX('Audit Report'!E$2:E$760,$H525))</f>
        <v/>
      </c>
      <c r="C525" t="str" cm="1">
        <f t="array" ref="C525">IF($H525=0,"",INDEX('Audit Report'!F$2:F$760,$H525)&amp;"")</f>
        <v/>
      </c>
      <c r="D525" t="str" cm="1">
        <f t="array" ref="D525">IF($H525=0,"",INDEX('Audit Report'!G$2:G$760,$H525)&amp;"")</f>
        <v/>
      </c>
      <c r="E525" t="str" cm="1">
        <f t="array" ref="E525">IF($H525=0,"",INDEX('Audit Report'!W$2:W$760,$H525))</f>
        <v/>
      </c>
      <c r="F525" t="str" cm="1">
        <f t="array" ref="F525">IF($H525=0,"",IF(LEFT(INDEX('Audit Report'!N$2:N$760,$H525),4)="Pass","Yes","No"))</f>
        <v/>
      </c>
      <c r="H525">
        <f>IF($A525="",0,IFERROR(MATCH($A525,'Audit Report'!$C$2:$C$760,0),0))</f>
        <v>0</v>
      </c>
    </row>
    <row r="526" spans="2:8">
      <c r="B526" t="str" cm="1">
        <f t="array" ref="B526">IF($H526=0,"",INDEX('Audit Report'!E$2:E$760,$H526))</f>
        <v/>
      </c>
      <c r="C526" t="str" cm="1">
        <f t="array" ref="C526">IF($H526=0,"",INDEX('Audit Report'!F$2:F$760,$H526)&amp;"")</f>
        <v/>
      </c>
      <c r="D526" t="str" cm="1">
        <f t="array" ref="D526">IF($H526=0,"",INDEX('Audit Report'!G$2:G$760,$H526)&amp;"")</f>
        <v/>
      </c>
      <c r="E526" t="str" cm="1">
        <f t="array" ref="E526">IF($H526=0,"",INDEX('Audit Report'!W$2:W$760,$H526))</f>
        <v/>
      </c>
      <c r="F526" t="str" cm="1">
        <f t="array" ref="F526">IF($H526=0,"",IF(LEFT(INDEX('Audit Report'!N$2:N$760,$H526),4)="Pass","Yes","No"))</f>
        <v/>
      </c>
      <c r="H526">
        <f>IF($A526="",0,IFERROR(MATCH($A526,'Audit Report'!$C$2:$C$760,0),0))</f>
        <v>0</v>
      </c>
    </row>
    <row r="527" spans="2:8">
      <c r="B527" t="str" cm="1">
        <f t="array" ref="B527">IF($H527=0,"",INDEX('Audit Report'!E$2:E$760,$H527))</f>
        <v/>
      </c>
      <c r="C527" t="str" cm="1">
        <f t="array" ref="C527">IF($H527=0,"",INDEX('Audit Report'!F$2:F$760,$H527)&amp;"")</f>
        <v/>
      </c>
      <c r="D527" t="str" cm="1">
        <f t="array" ref="D527">IF($H527=0,"",INDEX('Audit Report'!G$2:G$760,$H527)&amp;"")</f>
        <v/>
      </c>
      <c r="E527" t="str" cm="1">
        <f t="array" ref="E527">IF($H527=0,"",INDEX('Audit Report'!W$2:W$760,$H527))</f>
        <v/>
      </c>
      <c r="F527" t="str" cm="1">
        <f t="array" ref="F527">IF($H527=0,"",IF(LEFT(INDEX('Audit Report'!N$2:N$760,$H527),4)="Pass","Yes","No"))</f>
        <v/>
      </c>
      <c r="H527">
        <f>IF($A527="",0,IFERROR(MATCH($A527,'Audit Report'!$C$2:$C$760,0),0))</f>
        <v>0</v>
      </c>
    </row>
    <row r="528" spans="2:8">
      <c r="B528" t="str" cm="1">
        <f t="array" ref="B528">IF($H528=0,"",INDEX('Audit Report'!E$2:E$760,$H528))</f>
        <v/>
      </c>
      <c r="C528" t="str" cm="1">
        <f t="array" ref="C528">IF($H528=0,"",INDEX('Audit Report'!F$2:F$760,$H528)&amp;"")</f>
        <v/>
      </c>
      <c r="D528" t="str" cm="1">
        <f t="array" ref="D528">IF($H528=0,"",INDEX('Audit Report'!G$2:G$760,$H528)&amp;"")</f>
        <v/>
      </c>
      <c r="E528" t="str" cm="1">
        <f t="array" ref="E528">IF($H528=0,"",INDEX('Audit Report'!W$2:W$760,$H528))</f>
        <v/>
      </c>
      <c r="F528" t="str" cm="1">
        <f t="array" ref="F528">IF($H528=0,"",IF(LEFT(INDEX('Audit Report'!N$2:N$760,$H528),4)="Pass","Yes","No"))</f>
        <v/>
      </c>
      <c r="H528">
        <f>IF($A528="",0,IFERROR(MATCH($A528,'Audit Report'!$C$2:$C$760,0),0))</f>
        <v>0</v>
      </c>
    </row>
    <row r="529" spans="2:8">
      <c r="B529" t="str" cm="1">
        <f t="array" ref="B529">IF($H529=0,"",INDEX('Audit Report'!E$2:E$760,$H529))</f>
        <v/>
      </c>
      <c r="C529" t="str" cm="1">
        <f t="array" ref="C529">IF($H529=0,"",INDEX('Audit Report'!F$2:F$760,$H529)&amp;"")</f>
        <v/>
      </c>
      <c r="D529" t="str" cm="1">
        <f t="array" ref="D529">IF($H529=0,"",INDEX('Audit Report'!G$2:G$760,$H529)&amp;"")</f>
        <v/>
      </c>
      <c r="E529" t="str" cm="1">
        <f t="array" ref="E529">IF($H529=0,"",INDEX('Audit Report'!W$2:W$760,$H529))</f>
        <v/>
      </c>
      <c r="F529" t="str" cm="1">
        <f t="array" ref="F529">IF($H529=0,"",IF(LEFT(INDEX('Audit Report'!N$2:N$760,$H529),4)="Pass","Yes","No"))</f>
        <v/>
      </c>
      <c r="H529">
        <f>IF($A529="",0,IFERROR(MATCH($A529,'Audit Report'!$C$2:$C$760,0),0))</f>
        <v>0</v>
      </c>
    </row>
    <row r="530" spans="2:8">
      <c r="B530" t="str" cm="1">
        <f t="array" ref="B530">IF($H530=0,"",INDEX('Audit Report'!E$2:E$760,$H530))</f>
        <v/>
      </c>
      <c r="C530" t="str" cm="1">
        <f t="array" ref="C530">IF($H530=0,"",INDEX('Audit Report'!F$2:F$760,$H530)&amp;"")</f>
        <v/>
      </c>
      <c r="D530" t="str" cm="1">
        <f t="array" ref="D530">IF($H530=0,"",INDEX('Audit Report'!G$2:G$760,$H530)&amp;"")</f>
        <v/>
      </c>
      <c r="E530" t="str" cm="1">
        <f t="array" ref="E530">IF($H530=0,"",INDEX('Audit Report'!W$2:W$760,$H530))</f>
        <v/>
      </c>
      <c r="F530" t="str" cm="1">
        <f t="array" ref="F530">IF($H530=0,"",IF(LEFT(INDEX('Audit Report'!N$2:N$760,$H530),4)="Pass","Yes","No"))</f>
        <v/>
      </c>
      <c r="H530">
        <f>IF($A530="",0,IFERROR(MATCH($A530,'Audit Report'!$C$2:$C$760,0),0))</f>
        <v>0</v>
      </c>
    </row>
    <row r="531" spans="2:8">
      <c r="B531" t="str" cm="1">
        <f t="array" ref="B531">IF($H531=0,"",INDEX('Audit Report'!E$2:E$760,$H531))</f>
        <v/>
      </c>
      <c r="C531" t="str" cm="1">
        <f t="array" ref="C531">IF($H531=0,"",INDEX('Audit Report'!F$2:F$760,$H531)&amp;"")</f>
        <v/>
      </c>
      <c r="D531" t="str" cm="1">
        <f t="array" ref="D531">IF($H531=0,"",INDEX('Audit Report'!G$2:G$760,$H531)&amp;"")</f>
        <v/>
      </c>
      <c r="E531" t="str" cm="1">
        <f t="array" ref="E531">IF($H531=0,"",INDEX('Audit Report'!W$2:W$760,$H531))</f>
        <v/>
      </c>
      <c r="F531" t="str" cm="1">
        <f t="array" ref="F531">IF($H531=0,"",IF(LEFT(INDEX('Audit Report'!N$2:N$760,$H531),4)="Pass","Yes","No"))</f>
        <v/>
      </c>
      <c r="H531">
        <f>IF($A531="",0,IFERROR(MATCH($A531,'Audit Report'!$C$2:$C$760,0),0))</f>
        <v>0</v>
      </c>
    </row>
    <row r="532" spans="2:8">
      <c r="B532" t="str" cm="1">
        <f t="array" ref="B532">IF($H532=0,"",INDEX('Audit Report'!E$2:E$760,$H532))</f>
        <v/>
      </c>
      <c r="C532" t="str" cm="1">
        <f t="array" ref="C532">IF($H532=0,"",INDEX('Audit Report'!F$2:F$760,$H532)&amp;"")</f>
        <v/>
      </c>
      <c r="D532" t="str" cm="1">
        <f t="array" ref="D532">IF($H532=0,"",INDEX('Audit Report'!G$2:G$760,$H532)&amp;"")</f>
        <v/>
      </c>
      <c r="E532" t="str" cm="1">
        <f t="array" ref="E532">IF($H532=0,"",INDEX('Audit Report'!W$2:W$760,$H532))</f>
        <v/>
      </c>
      <c r="F532" t="str" cm="1">
        <f t="array" ref="F532">IF($H532=0,"",IF(LEFT(INDEX('Audit Report'!N$2:N$760,$H532),4)="Pass","Yes","No"))</f>
        <v/>
      </c>
      <c r="H532">
        <f>IF($A532="",0,IFERROR(MATCH($A532,'Audit Report'!$C$2:$C$760,0),0))</f>
        <v>0</v>
      </c>
    </row>
    <row r="533" spans="2:8">
      <c r="B533" t="str" cm="1">
        <f t="array" ref="B533">IF($H533=0,"",INDEX('Audit Report'!E$2:E$760,$H533))</f>
        <v/>
      </c>
      <c r="C533" t="str" cm="1">
        <f t="array" ref="C533">IF($H533=0,"",INDEX('Audit Report'!F$2:F$760,$H533)&amp;"")</f>
        <v/>
      </c>
      <c r="D533" t="str" cm="1">
        <f t="array" ref="D533">IF($H533=0,"",INDEX('Audit Report'!G$2:G$760,$H533)&amp;"")</f>
        <v/>
      </c>
      <c r="E533" t="str" cm="1">
        <f t="array" ref="E533">IF($H533=0,"",INDEX('Audit Report'!W$2:W$760,$H533))</f>
        <v/>
      </c>
      <c r="F533" t="str" cm="1">
        <f t="array" ref="F533">IF($H533=0,"",IF(LEFT(INDEX('Audit Report'!N$2:N$760,$H533),4)="Pass","Yes","No"))</f>
        <v/>
      </c>
      <c r="H533">
        <f>IF($A533="",0,IFERROR(MATCH($A533,'Audit Report'!$C$2:$C$760,0),0))</f>
        <v>0</v>
      </c>
    </row>
    <row r="534" spans="2:8">
      <c r="B534" t="str" cm="1">
        <f t="array" ref="B534">IF($H534=0,"",INDEX('Audit Report'!E$2:E$760,$H534))</f>
        <v/>
      </c>
      <c r="C534" t="str" cm="1">
        <f t="array" ref="C534">IF($H534=0,"",INDEX('Audit Report'!F$2:F$760,$H534)&amp;"")</f>
        <v/>
      </c>
      <c r="D534" t="str" cm="1">
        <f t="array" ref="D534">IF($H534=0,"",INDEX('Audit Report'!G$2:G$760,$H534)&amp;"")</f>
        <v/>
      </c>
      <c r="E534" t="str" cm="1">
        <f t="array" ref="E534">IF($H534=0,"",INDEX('Audit Report'!W$2:W$760,$H534))</f>
        <v/>
      </c>
      <c r="F534" t="str" cm="1">
        <f t="array" ref="F534">IF($H534=0,"",IF(LEFT(INDEX('Audit Report'!N$2:N$760,$H534),4)="Pass","Yes","No"))</f>
        <v/>
      </c>
      <c r="H534">
        <f>IF($A534="",0,IFERROR(MATCH($A534,'Audit Report'!$C$2:$C$760,0),0))</f>
        <v>0</v>
      </c>
    </row>
    <row r="535" spans="2:8">
      <c r="B535" t="str" cm="1">
        <f t="array" ref="B535">IF($H535=0,"",INDEX('Audit Report'!E$2:E$760,$H535))</f>
        <v/>
      </c>
      <c r="C535" t="str" cm="1">
        <f t="array" ref="C535">IF($H535=0,"",INDEX('Audit Report'!F$2:F$760,$H535)&amp;"")</f>
        <v/>
      </c>
      <c r="D535" t="str" cm="1">
        <f t="array" ref="D535">IF($H535=0,"",INDEX('Audit Report'!G$2:G$760,$H535)&amp;"")</f>
        <v/>
      </c>
      <c r="E535" t="str" cm="1">
        <f t="array" ref="E535">IF($H535=0,"",INDEX('Audit Report'!W$2:W$760,$H535))</f>
        <v/>
      </c>
      <c r="F535" t="str" cm="1">
        <f t="array" ref="F535">IF($H535=0,"",IF(LEFT(INDEX('Audit Report'!N$2:N$760,$H535),4)="Pass","Yes","No"))</f>
        <v/>
      </c>
      <c r="H535">
        <f>IF($A535="",0,IFERROR(MATCH($A535,'Audit Report'!$C$2:$C$760,0),0))</f>
        <v>0</v>
      </c>
    </row>
    <row r="536" spans="2:8">
      <c r="B536" t="str" cm="1">
        <f t="array" ref="B536">IF($H536=0,"",INDEX('Audit Report'!E$2:E$760,$H536))</f>
        <v/>
      </c>
      <c r="C536" t="str" cm="1">
        <f t="array" ref="C536">IF($H536=0,"",INDEX('Audit Report'!F$2:F$760,$H536)&amp;"")</f>
        <v/>
      </c>
      <c r="D536" t="str" cm="1">
        <f t="array" ref="D536">IF($H536=0,"",INDEX('Audit Report'!G$2:G$760,$H536)&amp;"")</f>
        <v/>
      </c>
      <c r="E536" t="str" cm="1">
        <f t="array" ref="E536">IF($H536=0,"",INDEX('Audit Report'!W$2:W$760,$H536))</f>
        <v/>
      </c>
      <c r="F536" t="str" cm="1">
        <f t="array" ref="F536">IF($H536=0,"",IF(LEFT(INDEX('Audit Report'!N$2:N$760,$H536),4)="Pass","Yes","No"))</f>
        <v/>
      </c>
      <c r="H536">
        <f>IF($A536="",0,IFERROR(MATCH($A536,'Audit Report'!$C$2:$C$760,0),0))</f>
        <v>0</v>
      </c>
    </row>
    <row r="537" spans="2:8">
      <c r="B537" t="str" cm="1">
        <f t="array" ref="B537">IF($H537=0,"",INDEX('Audit Report'!E$2:E$760,$H537))</f>
        <v/>
      </c>
      <c r="C537" t="str" cm="1">
        <f t="array" ref="C537">IF($H537=0,"",INDEX('Audit Report'!F$2:F$760,$H537)&amp;"")</f>
        <v/>
      </c>
      <c r="D537" t="str" cm="1">
        <f t="array" ref="D537">IF($H537=0,"",INDEX('Audit Report'!G$2:G$760,$H537)&amp;"")</f>
        <v/>
      </c>
      <c r="E537" t="str" cm="1">
        <f t="array" ref="E537">IF($H537=0,"",INDEX('Audit Report'!W$2:W$760,$H537))</f>
        <v/>
      </c>
      <c r="F537" t="str" cm="1">
        <f t="array" ref="F537">IF($H537=0,"",IF(LEFT(INDEX('Audit Report'!N$2:N$760,$H537),4)="Pass","Yes","No"))</f>
        <v/>
      </c>
      <c r="H537">
        <f>IF($A537="",0,IFERROR(MATCH($A537,'Audit Report'!$C$2:$C$760,0),0))</f>
        <v>0</v>
      </c>
    </row>
    <row r="538" spans="2:8">
      <c r="B538" t="str" cm="1">
        <f t="array" ref="B538">IF($H538=0,"",INDEX('Audit Report'!E$2:E$760,$H538))</f>
        <v/>
      </c>
      <c r="C538" t="str" cm="1">
        <f t="array" ref="C538">IF($H538=0,"",INDEX('Audit Report'!F$2:F$760,$H538)&amp;"")</f>
        <v/>
      </c>
      <c r="D538" t="str" cm="1">
        <f t="array" ref="D538">IF($H538=0,"",INDEX('Audit Report'!G$2:G$760,$H538)&amp;"")</f>
        <v/>
      </c>
      <c r="E538" t="str" cm="1">
        <f t="array" ref="E538">IF($H538=0,"",INDEX('Audit Report'!W$2:W$760,$H538))</f>
        <v/>
      </c>
      <c r="F538" t="str" cm="1">
        <f t="array" ref="F538">IF($H538=0,"",IF(LEFT(INDEX('Audit Report'!N$2:N$760,$H538),4)="Pass","Yes","No"))</f>
        <v/>
      </c>
      <c r="H538">
        <f>IF($A538="",0,IFERROR(MATCH($A538,'Audit Report'!$C$2:$C$760,0),0))</f>
        <v>0</v>
      </c>
    </row>
    <row r="539" spans="2:8">
      <c r="B539" t="str" cm="1">
        <f t="array" ref="B539">IF($H539=0,"",INDEX('Audit Report'!E$2:E$760,$H539))</f>
        <v/>
      </c>
      <c r="C539" t="str" cm="1">
        <f t="array" ref="C539">IF($H539=0,"",INDEX('Audit Report'!F$2:F$760,$H539)&amp;"")</f>
        <v/>
      </c>
      <c r="D539" t="str" cm="1">
        <f t="array" ref="D539">IF($H539=0,"",INDEX('Audit Report'!G$2:G$760,$H539)&amp;"")</f>
        <v/>
      </c>
      <c r="E539" t="str" cm="1">
        <f t="array" ref="E539">IF($H539=0,"",INDEX('Audit Report'!W$2:W$760,$H539))</f>
        <v/>
      </c>
      <c r="F539" t="str" cm="1">
        <f t="array" ref="F539">IF($H539=0,"",IF(LEFT(INDEX('Audit Report'!N$2:N$760,$H539),4)="Pass","Yes","No"))</f>
        <v/>
      </c>
      <c r="H539">
        <f>IF($A539="",0,IFERROR(MATCH($A539,'Audit Report'!$C$2:$C$760,0),0))</f>
        <v>0</v>
      </c>
    </row>
    <row r="540" spans="2:8">
      <c r="B540" t="str" cm="1">
        <f t="array" ref="B540">IF($H540=0,"",INDEX('Audit Report'!E$2:E$760,$H540))</f>
        <v/>
      </c>
      <c r="C540" t="str" cm="1">
        <f t="array" ref="C540">IF($H540=0,"",INDEX('Audit Report'!F$2:F$760,$H540)&amp;"")</f>
        <v/>
      </c>
      <c r="D540" t="str" cm="1">
        <f t="array" ref="D540">IF($H540=0,"",INDEX('Audit Report'!G$2:G$760,$H540)&amp;"")</f>
        <v/>
      </c>
      <c r="E540" t="str" cm="1">
        <f t="array" ref="E540">IF($H540=0,"",INDEX('Audit Report'!W$2:W$760,$H540))</f>
        <v/>
      </c>
      <c r="F540" t="str" cm="1">
        <f t="array" ref="F540">IF($H540=0,"",IF(LEFT(INDEX('Audit Report'!N$2:N$760,$H540),4)="Pass","Yes","No"))</f>
        <v/>
      </c>
      <c r="H540">
        <f>IF($A540="",0,IFERROR(MATCH($A540,'Audit Report'!$C$2:$C$760,0),0))</f>
        <v>0</v>
      </c>
    </row>
    <row r="541" spans="2:8">
      <c r="B541" t="str" cm="1">
        <f t="array" ref="B541">IF($H541=0,"",INDEX('Audit Report'!E$2:E$760,$H541))</f>
        <v/>
      </c>
      <c r="C541" t="str" cm="1">
        <f t="array" ref="C541">IF($H541=0,"",INDEX('Audit Report'!F$2:F$760,$H541)&amp;"")</f>
        <v/>
      </c>
      <c r="D541" t="str" cm="1">
        <f t="array" ref="D541">IF($H541=0,"",INDEX('Audit Report'!G$2:G$760,$H541)&amp;"")</f>
        <v/>
      </c>
      <c r="E541" t="str" cm="1">
        <f t="array" ref="E541">IF($H541=0,"",INDEX('Audit Report'!W$2:W$760,$H541))</f>
        <v/>
      </c>
      <c r="F541" t="str" cm="1">
        <f t="array" ref="F541">IF($H541=0,"",IF(LEFT(INDEX('Audit Report'!N$2:N$760,$H541),4)="Pass","Yes","No"))</f>
        <v/>
      </c>
      <c r="H541">
        <f>IF($A541="",0,IFERROR(MATCH($A541,'Audit Report'!$C$2:$C$760,0),0))</f>
        <v>0</v>
      </c>
    </row>
    <row r="542" spans="2:8">
      <c r="B542" t="str" cm="1">
        <f t="array" ref="B542">IF($H542=0,"",INDEX('Audit Report'!E$2:E$760,$H542))</f>
        <v/>
      </c>
      <c r="C542" t="str" cm="1">
        <f t="array" ref="C542">IF($H542=0,"",INDEX('Audit Report'!F$2:F$760,$H542)&amp;"")</f>
        <v/>
      </c>
      <c r="D542" t="str" cm="1">
        <f t="array" ref="D542">IF($H542=0,"",INDEX('Audit Report'!G$2:G$760,$H542)&amp;"")</f>
        <v/>
      </c>
      <c r="E542" t="str" cm="1">
        <f t="array" ref="E542">IF($H542=0,"",INDEX('Audit Report'!W$2:W$760,$H542))</f>
        <v/>
      </c>
      <c r="F542" t="str" cm="1">
        <f t="array" ref="F542">IF($H542=0,"",IF(LEFT(INDEX('Audit Report'!N$2:N$760,$H542),4)="Pass","Yes","No"))</f>
        <v/>
      </c>
      <c r="H542">
        <f>IF($A542="",0,IFERROR(MATCH($A542,'Audit Report'!$C$2:$C$760,0),0))</f>
        <v>0</v>
      </c>
    </row>
    <row r="543" spans="2:8">
      <c r="B543" t="str" cm="1">
        <f t="array" ref="B543">IF($H543=0,"",INDEX('Audit Report'!E$2:E$760,$H543))</f>
        <v/>
      </c>
      <c r="C543" t="str" cm="1">
        <f t="array" ref="C543">IF($H543=0,"",INDEX('Audit Report'!F$2:F$760,$H543)&amp;"")</f>
        <v/>
      </c>
      <c r="D543" t="str" cm="1">
        <f t="array" ref="D543">IF($H543=0,"",INDEX('Audit Report'!G$2:G$760,$H543)&amp;"")</f>
        <v/>
      </c>
      <c r="E543" t="str" cm="1">
        <f t="array" ref="E543">IF($H543=0,"",INDEX('Audit Report'!W$2:W$760,$H543))</f>
        <v/>
      </c>
      <c r="F543" t="str" cm="1">
        <f t="array" ref="F543">IF($H543=0,"",IF(LEFT(INDEX('Audit Report'!N$2:N$760,$H543),4)="Pass","Yes","No"))</f>
        <v/>
      </c>
      <c r="H543">
        <f>IF($A543="",0,IFERROR(MATCH($A543,'Audit Report'!$C$2:$C$760,0),0))</f>
        <v>0</v>
      </c>
    </row>
    <row r="544" spans="2:8">
      <c r="B544" t="str" cm="1">
        <f t="array" ref="B544">IF($H544=0,"",INDEX('Audit Report'!E$2:E$760,$H544))</f>
        <v/>
      </c>
      <c r="C544" t="str" cm="1">
        <f t="array" ref="C544">IF($H544=0,"",INDEX('Audit Report'!F$2:F$760,$H544)&amp;"")</f>
        <v/>
      </c>
      <c r="D544" t="str" cm="1">
        <f t="array" ref="D544">IF($H544=0,"",INDEX('Audit Report'!G$2:G$760,$H544)&amp;"")</f>
        <v/>
      </c>
      <c r="E544" t="str" cm="1">
        <f t="array" ref="E544">IF($H544=0,"",INDEX('Audit Report'!W$2:W$760,$H544))</f>
        <v/>
      </c>
      <c r="F544" t="str" cm="1">
        <f t="array" ref="F544">IF($H544=0,"",IF(LEFT(INDEX('Audit Report'!N$2:N$760,$H544),4)="Pass","Yes","No"))</f>
        <v/>
      </c>
      <c r="H544">
        <f>IF($A544="",0,IFERROR(MATCH($A544,'Audit Report'!$C$2:$C$760,0),0))</f>
        <v>0</v>
      </c>
    </row>
    <row r="545" spans="2:8">
      <c r="B545" t="str" cm="1">
        <f t="array" ref="B545">IF($H545=0,"",INDEX('Audit Report'!E$2:E$760,$H545))</f>
        <v/>
      </c>
      <c r="C545" t="str" cm="1">
        <f t="array" ref="C545">IF($H545=0,"",INDEX('Audit Report'!F$2:F$760,$H545)&amp;"")</f>
        <v/>
      </c>
      <c r="D545" t="str" cm="1">
        <f t="array" ref="D545">IF($H545=0,"",INDEX('Audit Report'!G$2:G$760,$H545)&amp;"")</f>
        <v/>
      </c>
      <c r="E545" t="str" cm="1">
        <f t="array" ref="E545">IF($H545=0,"",INDEX('Audit Report'!W$2:W$760,$H545))</f>
        <v/>
      </c>
      <c r="F545" t="str" cm="1">
        <f t="array" ref="F545">IF($H545=0,"",IF(LEFT(INDEX('Audit Report'!N$2:N$760,$H545),4)="Pass","Yes","No"))</f>
        <v/>
      </c>
      <c r="H545">
        <f>IF($A545="",0,IFERROR(MATCH($A545,'Audit Report'!$C$2:$C$760,0),0))</f>
        <v>0</v>
      </c>
    </row>
    <row r="546" spans="2:8">
      <c r="B546" t="str" cm="1">
        <f t="array" ref="B546">IF($H546=0,"",INDEX('Audit Report'!E$2:E$760,$H546))</f>
        <v/>
      </c>
      <c r="C546" t="str" cm="1">
        <f t="array" ref="C546">IF($H546=0,"",INDEX('Audit Report'!F$2:F$760,$H546)&amp;"")</f>
        <v/>
      </c>
      <c r="D546" t="str" cm="1">
        <f t="array" ref="D546">IF($H546=0,"",INDEX('Audit Report'!G$2:G$760,$H546)&amp;"")</f>
        <v/>
      </c>
      <c r="E546" t="str" cm="1">
        <f t="array" ref="E546">IF($H546=0,"",INDEX('Audit Report'!W$2:W$760,$H546))</f>
        <v/>
      </c>
      <c r="F546" t="str" cm="1">
        <f t="array" ref="F546">IF($H546=0,"",IF(LEFT(INDEX('Audit Report'!N$2:N$760,$H546),4)="Pass","Yes","No"))</f>
        <v/>
      </c>
      <c r="H546">
        <f>IF($A546="",0,IFERROR(MATCH($A546,'Audit Report'!$C$2:$C$760,0),0))</f>
        <v>0</v>
      </c>
    </row>
    <row r="547" spans="2:8">
      <c r="B547" t="str" cm="1">
        <f t="array" ref="B547">IF($H547=0,"",INDEX('Audit Report'!E$2:E$760,$H547))</f>
        <v/>
      </c>
      <c r="C547" t="str" cm="1">
        <f t="array" ref="C547">IF($H547=0,"",INDEX('Audit Report'!F$2:F$760,$H547)&amp;"")</f>
        <v/>
      </c>
      <c r="D547" t="str" cm="1">
        <f t="array" ref="D547">IF($H547=0,"",INDEX('Audit Report'!G$2:G$760,$H547)&amp;"")</f>
        <v/>
      </c>
      <c r="E547" t="str" cm="1">
        <f t="array" ref="E547">IF($H547=0,"",INDEX('Audit Report'!W$2:W$760,$H547))</f>
        <v/>
      </c>
      <c r="F547" t="str" cm="1">
        <f t="array" ref="F547">IF($H547=0,"",IF(LEFT(INDEX('Audit Report'!N$2:N$760,$H547),4)="Pass","Yes","No"))</f>
        <v/>
      </c>
      <c r="H547">
        <f>IF($A547="",0,IFERROR(MATCH($A547,'Audit Report'!$C$2:$C$760,0),0))</f>
        <v>0</v>
      </c>
    </row>
    <row r="548" spans="2:8">
      <c r="B548" t="str" cm="1">
        <f t="array" ref="B548">IF($H548=0,"",INDEX('Audit Report'!E$2:E$760,$H548))</f>
        <v/>
      </c>
      <c r="C548" t="str" cm="1">
        <f t="array" ref="C548">IF($H548=0,"",INDEX('Audit Report'!F$2:F$760,$H548)&amp;"")</f>
        <v/>
      </c>
      <c r="D548" t="str" cm="1">
        <f t="array" ref="D548">IF($H548=0,"",INDEX('Audit Report'!G$2:G$760,$H548)&amp;"")</f>
        <v/>
      </c>
      <c r="E548" t="str" cm="1">
        <f t="array" ref="E548">IF($H548=0,"",INDEX('Audit Report'!W$2:W$760,$H548))</f>
        <v/>
      </c>
      <c r="F548" t="str" cm="1">
        <f t="array" ref="F548">IF($H548=0,"",IF(LEFT(INDEX('Audit Report'!N$2:N$760,$H548),4)="Pass","Yes","No"))</f>
        <v/>
      </c>
      <c r="H548">
        <f>IF($A548="",0,IFERROR(MATCH($A548,'Audit Report'!$C$2:$C$760,0),0))</f>
        <v>0</v>
      </c>
    </row>
    <row r="549" spans="2:8">
      <c r="B549" t="str" cm="1">
        <f t="array" ref="B549">IF($H549=0,"",INDEX('Audit Report'!E$2:E$760,$H549))</f>
        <v/>
      </c>
      <c r="C549" t="str" cm="1">
        <f t="array" ref="C549">IF($H549=0,"",INDEX('Audit Report'!F$2:F$760,$H549)&amp;"")</f>
        <v/>
      </c>
      <c r="D549" t="str" cm="1">
        <f t="array" ref="D549">IF($H549=0,"",INDEX('Audit Report'!G$2:G$760,$H549)&amp;"")</f>
        <v/>
      </c>
      <c r="E549" t="str" cm="1">
        <f t="array" ref="E549">IF($H549=0,"",INDEX('Audit Report'!W$2:W$760,$H549))</f>
        <v/>
      </c>
      <c r="F549" t="str" cm="1">
        <f t="array" ref="F549">IF($H549=0,"",IF(LEFT(INDEX('Audit Report'!N$2:N$760,$H549),4)="Pass","Yes","No"))</f>
        <v/>
      </c>
      <c r="H549">
        <f>IF($A549="",0,IFERROR(MATCH($A549,'Audit Report'!$C$2:$C$760,0),0))</f>
        <v>0</v>
      </c>
    </row>
    <row r="550" spans="2:8">
      <c r="B550" t="str" cm="1">
        <f t="array" ref="B550">IF($H550=0,"",INDEX('Audit Report'!E$2:E$760,$H550))</f>
        <v/>
      </c>
      <c r="C550" t="str" cm="1">
        <f t="array" ref="C550">IF($H550=0,"",INDEX('Audit Report'!F$2:F$760,$H550)&amp;"")</f>
        <v/>
      </c>
      <c r="D550" t="str" cm="1">
        <f t="array" ref="D550">IF($H550=0,"",INDEX('Audit Report'!G$2:G$760,$H550)&amp;"")</f>
        <v/>
      </c>
      <c r="E550" t="str" cm="1">
        <f t="array" ref="E550">IF($H550=0,"",INDEX('Audit Report'!W$2:W$760,$H550))</f>
        <v/>
      </c>
      <c r="F550" t="str" cm="1">
        <f t="array" ref="F550">IF($H550=0,"",IF(LEFT(INDEX('Audit Report'!N$2:N$760,$H550),4)="Pass","Yes","No"))</f>
        <v/>
      </c>
      <c r="H550">
        <f>IF($A550="",0,IFERROR(MATCH($A550,'Audit Report'!$C$2:$C$760,0),0))</f>
        <v>0</v>
      </c>
    </row>
    <row r="551" spans="2:8">
      <c r="B551" t="str" cm="1">
        <f t="array" ref="B551">IF($H551=0,"",INDEX('Audit Report'!E$2:E$760,$H551))</f>
        <v/>
      </c>
      <c r="C551" t="str" cm="1">
        <f t="array" ref="C551">IF($H551=0,"",INDEX('Audit Report'!F$2:F$760,$H551)&amp;"")</f>
        <v/>
      </c>
      <c r="D551" t="str" cm="1">
        <f t="array" ref="D551">IF($H551=0,"",INDEX('Audit Report'!G$2:G$760,$H551)&amp;"")</f>
        <v/>
      </c>
      <c r="E551" t="str" cm="1">
        <f t="array" ref="E551">IF($H551=0,"",INDEX('Audit Report'!W$2:W$760,$H551))</f>
        <v/>
      </c>
      <c r="F551" t="str" cm="1">
        <f t="array" ref="F551">IF($H551=0,"",IF(LEFT(INDEX('Audit Report'!N$2:N$760,$H551),4)="Pass","Yes","No"))</f>
        <v/>
      </c>
      <c r="H551">
        <f>IF($A551="",0,IFERROR(MATCH($A551,'Audit Report'!$C$2:$C$760,0),0))</f>
        <v>0</v>
      </c>
    </row>
    <row r="552" spans="2:8">
      <c r="B552" t="str" cm="1">
        <f t="array" ref="B552">IF($H552=0,"",INDEX('Audit Report'!E$2:E$760,$H552))</f>
        <v/>
      </c>
      <c r="C552" t="str" cm="1">
        <f t="array" ref="C552">IF($H552=0,"",INDEX('Audit Report'!F$2:F$760,$H552)&amp;"")</f>
        <v/>
      </c>
      <c r="D552" t="str" cm="1">
        <f t="array" ref="D552">IF($H552=0,"",INDEX('Audit Report'!G$2:G$760,$H552)&amp;"")</f>
        <v/>
      </c>
      <c r="E552" t="str" cm="1">
        <f t="array" ref="E552">IF($H552=0,"",INDEX('Audit Report'!W$2:W$760,$H552))</f>
        <v/>
      </c>
      <c r="F552" t="str" cm="1">
        <f t="array" ref="F552">IF($H552=0,"",IF(LEFT(INDEX('Audit Report'!N$2:N$760,$H552),4)="Pass","Yes","No"))</f>
        <v/>
      </c>
      <c r="H552">
        <f>IF($A552="",0,IFERROR(MATCH($A552,'Audit Report'!$C$2:$C$760,0),0))</f>
        <v>0</v>
      </c>
    </row>
    <row r="553" spans="2:8">
      <c r="B553" t="str" cm="1">
        <f t="array" ref="B553">IF($H553=0,"",INDEX('Audit Report'!E$2:E$760,$H553))</f>
        <v/>
      </c>
      <c r="C553" t="str" cm="1">
        <f t="array" ref="C553">IF($H553=0,"",INDEX('Audit Report'!F$2:F$760,$H553)&amp;"")</f>
        <v/>
      </c>
      <c r="D553" t="str" cm="1">
        <f t="array" ref="D553">IF($H553=0,"",INDEX('Audit Report'!G$2:G$760,$H553)&amp;"")</f>
        <v/>
      </c>
      <c r="E553" t="str" cm="1">
        <f t="array" ref="E553">IF($H553=0,"",INDEX('Audit Report'!W$2:W$760,$H553))</f>
        <v/>
      </c>
      <c r="F553" t="str" cm="1">
        <f t="array" ref="F553">IF($H553=0,"",IF(LEFT(INDEX('Audit Report'!N$2:N$760,$H553),4)="Pass","Yes","No"))</f>
        <v/>
      </c>
      <c r="H553">
        <f>IF($A553="",0,IFERROR(MATCH($A553,'Audit Report'!$C$2:$C$760,0),0))</f>
        <v>0</v>
      </c>
    </row>
    <row r="554" spans="2:8">
      <c r="B554" t="str" cm="1">
        <f t="array" ref="B554">IF($H554=0,"",INDEX('Audit Report'!E$2:E$760,$H554))</f>
        <v/>
      </c>
      <c r="C554" t="str" cm="1">
        <f t="array" ref="C554">IF($H554=0,"",INDEX('Audit Report'!F$2:F$760,$H554)&amp;"")</f>
        <v/>
      </c>
      <c r="D554" t="str" cm="1">
        <f t="array" ref="D554">IF($H554=0,"",INDEX('Audit Report'!G$2:G$760,$H554)&amp;"")</f>
        <v/>
      </c>
      <c r="E554" t="str" cm="1">
        <f t="array" ref="E554">IF($H554=0,"",INDEX('Audit Report'!W$2:W$760,$H554))</f>
        <v/>
      </c>
      <c r="F554" t="str" cm="1">
        <f t="array" ref="F554">IF($H554=0,"",IF(LEFT(INDEX('Audit Report'!N$2:N$760,$H554),4)="Pass","Yes","No"))</f>
        <v/>
      </c>
      <c r="H554">
        <f>IF($A554="",0,IFERROR(MATCH($A554,'Audit Report'!$C$2:$C$760,0),0))</f>
        <v>0</v>
      </c>
    </row>
    <row r="555" spans="2:8">
      <c r="B555" t="str" cm="1">
        <f t="array" ref="B555">IF($H555=0,"",INDEX('Audit Report'!E$2:E$760,$H555))</f>
        <v/>
      </c>
      <c r="C555" t="str" cm="1">
        <f t="array" ref="C555">IF($H555=0,"",INDEX('Audit Report'!F$2:F$760,$H555)&amp;"")</f>
        <v/>
      </c>
      <c r="D555" t="str" cm="1">
        <f t="array" ref="D555">IF($H555=0,"",INDEX('Audit Report'!G$2:G$760,$H555)&amp;"")</f>
        <v/>
      </c>
      <c r="E555" t="str" cm="1">
        <f t="array" ref="E555">IF($H555=0,"",INDEX('Audit Report'!W$2:W$760,$H555))</f>
        <v/>
      </c>
      <c r="F555" t="str" cm="1">
        <f t="array" ref="F555">IF($H555=0,"",IF(LEFT(INDEX('Audit Report'!N$2:N$760,$H555),4)="Pass","Yes","No"))</f>
        <v/>
      </c>
      <c r="H555">
        <f>IF($A555="",0,IFERROR(MATCH($A555,'Audit Report'!$C$2:$C$760,0),0))</f>
        <v>0</v>
      </c>
    </row>
    <row r="556" spans="2:8">
      <c r="B556" t="str" cm="1">
        <f t="array" ref="B556">IF($H556=0,"",INDEX('Audit Report'!E$2:E$760,$H556))</f>
        <v/>
      </c>
      <c r="C556" t="str" cm="1">
        <f t="array" ref="C556">IF($H556=0,"",INDEX('Audit Report'!F$2:F$760,$H556)&amp;"")</f>
        <v/>
      </c>
      <c r="D556" t="str" cm="1">
        <f t="array" ref="D556">IF($H556=0,"",INDEX('Audit Report'!G$2:G$760,$H556)&amp;"")</f>
        <v/>
      </c>
      <c r="E556" t="str" cm="1">
        <f t="array" ref="E556">IF($H556=0,"",INDEX('Audit Report'!W$2:W$760,$H556))</f>
        <v/>
      </c>
      <c r="F556" t="str" cm="1">
        <f t="array" ref="F556">IF($H556=0,"",IF(LEFT(INDEX('Audit Report'!N$2:N$760,$H556),4)="Pass","Yes","No"))</f>
        <v/>
      </c>
      <c r="H556">
        <f>IF($A556="",0,IFERROR(MATCH($A556,'Audit Report'!$C$2:$C$760,0),0))</f>
        <v>0</v>
      </c>
    </row>
    <row r="557" spans="2:8">
      <c r="B557" t="str" cm="1">
        <f t="array" ref="B557">IF($H557=0,"",INDEX('Audit Report'!E$2:E$760,$H557))</f>
        <v/>
      </c>
      <c r="C557" t="str" cm="1">
        <f t="array" ref="C557">IF($H557=0,"",INDEX('Audit Report'!F$2:F$760,$H557)&amp;"")</f>
        <v/>
      </c>
      <c r="D557" t="str" cm="1">
        <f t="array" ref="D557">IF($H557=0,"",INDEX('Audit Report'!G$2:G$760,$H557)&amp;"")</f>
        <v/>
      </c>
      <c r="E557" t="str" cm="1">
        <f t="array" ref="E557">IF($H557=0,"",INDEX('Audit Report'!W$2:W$760,$H557))</f>
        <v/>
      </c>
      <c r="F557" t="str" cm="1">
        <f t="array" ref="F557">IF($H557=0,"",IF(LEFT(INDEX('Audit Report'!N$2:N$760,$H557),4)="Pass","Yes","No"))</f>
        <v/>
      </c>
      <c r="H557">
        <f>IF($A557="",0,IFERROR(MATCH($A557,'Audit Report'!$C$2:$C$760,0),0))</f>
        <v>0</v>
      </c>
    </row>
    <row r="558" spans="2:8">
      <c r="B558" t="str" cm="1">
        <f t="array" ref="B558">IF($H558=0,"",INDEX('Audit Report'!E$2:E$760,$H558))</f>
        <v/>
      </c>
      <c r="C558" t="str" cm="1">
        <f t="array" ref="C558">IF($H558=0,"",INDEX('Audit Report'!F$2:F$760,$H558)&amp;"")</f>
        <v/>
      </c>
      <c r="D558" t="str" cm="1">
        <f t="array" ref="D558">IF($H558=0,"",INDEX('Audit Report'!G$2:G$760,$H558)&amp;"")</f>
        <v/>
      </c>
      <c r="E558" t="str" cm="1">
        <f t="array" ref="E558">IF($H558=0,"",INDEX('Audit Report'!W$2:W$760,$H558))</f>
        <v/>
      </c>
      <c r="F558" t="str" cm="1">
        <f t="array" ref="F558">IF($H558=0,"",IF(LEFT(INDEX('Audit Report'!N$2:N$760,$H558),4)="Pass","Yes","No"))</f>
        <v/>
      </c>
      <c r="H558">
        <f>IF($A558="",0,IFERROR(MATCH($A558,'Audit Report'!$C$2:$C$760,0),0))</f>
        <v>0</v>
      </c>
    </row>
    <row r="559" spans="2:8">
      <c r="B559" t="str" cm="1">
        <f t="array" ref="B559">IF($H559=0,"",INDEX('Audit Report'!E$2:E$760,$H559))</f>
        <v/>
      </c>
      <c r="C559" t="str" cm="1">
        <f t="array" ref="C559">IF($H559=0,"",INDEX('Audit Report'!F$2:F$760,$H559)&amp;"")</f>
        <v/>
      </c>
      <c r="D559" t="str" cm="1">
        <f t="array" ref="D559">IF($H559=0,"",INDEX('Audit Report'!G$2:G$760,$H559)&amp;"")</f>
        <v/>
      </c>
      <c r="E559" t="str" cm="1">
        <f t="array" ref="E559">IF($H559=0,"",INDEX('Audit Report'!W$2:W$760,$H559))</f>
        <v/>
      </c>
      <c r="F559" t="str" cm="1">
        <f t="array" ref="F559">IF($H559=0,"",IF(LEFT(INDEX('Audit Report'!N$2:N$760,$H559),4)="Pass","Yes","No"))</f>
        <v/>
      </c>
      <c r="H559">
        <f>IF($A559="",0,IFERROR(MATCH($A559,'Audit Report'!$C$2:$C$760,0),0))</f>
        <v>0</v>
      </c>
    </row>
    <row r="560" spans="2:8">
      <c r="B560" t="str" cm="1">
        <f t="array" ref="B560">IF($H560=0,"",INDEX('Audit Report'!E$2:E$760,$H560))</f>
        <v/>
      </c>
      <c r="C560" t="str" cm="1">
        <f t="array" ref="C560">IF($H560=0,"",INDEX('Audit Report'!F$2:F$760,$H560)&amp;"")</f>
        <v/>
      </c>
      <c r="D560" t="str" cm="1">
        <f t="array" ref="D560">IF($H560=0,"",INDEX('Audit Report'!G$2:G$760,$H560)&amp;"")</f>
        <v/>
      </c>
      <c r="E560" t="str" cm="1">
        <f t="array" ref="E560">IF($H560=0,"",INDEX('Audit Report'!W$2:W$760,$H560))</f>
        <v/>
      </c>
      <c r="F560" t="str" cm="1">
        <f t="array" ref="F560">IF($H560=0,"",IF(LEFT(INDEX('Audit Report'!N$2:N$760,$H560),4)="Pass","Yes","No"))</f>
        <v/>
      </c>
      <c r="H560">
        <f>IF($A560="",0,IFERROR(MATCH($A560,'Audit Report'!$C$2:$C$760,0),0))</f>
        <v>0</v>
      </c>
    </row>
    <row r="561" spans="2:8">
      <c r="B561" t="str" cm="1">
        <f t="array" ref="B561">IF($H561=0,"",INDEX('Audit Report'!E$2:E$760,$H561))</f>
        <v/>
      </c>
      <c r="C561" t="str" cm="1">
        <f t="array" ref="C561">IF($H561=0,"",INDEX('Audit Report'!F$2:F$760,$H561)&amp;"")</f>
        <v/>
      </c>
      <c r="D561" t="str" cm="1">
        <f t="array" ref="D561">IF($H561=0,"",INDEX('Audit Report'!G$2:G$760,$H561)&amp;"")</f>
        <v/>
      </c>
      <c r="E561" t="str" cm="1">
        <f t="array" ref="E561">IF($H561=0,"",INDEX('Audit Report'!W$2:W$760,$H561))</f>
        <v/>
      </c>
      <c r="F561" t="str" cm="1">
        <f t="array" ref="F561">IF($H561=0,"",IF(LEFT(INDEX('Audit Report'!N$2:N$760,$H561),4)="Pass","Yes","No"))</f>
        <v/>
      </c>
      <c r="H561">
        <f>IF($A561="",0,IFERROR(MATCH($A561,'Audit Report'!$C$2:$C$760,0),0))</f>
        <v>0</v>
      </c>
    </row>
    <row r="562" spans="2:8">
      <c r="B562" t="str" cm="1">
        <f t="array" ref="B562">IF($H562=0,"",INDEX('Audit Report'!E$2:E$760,$H562))</f>
        <v/>
      </c>
      <c r="C562" t="str" cm="1">
        <f t="array" ref="C562">IF($H562=0,"",INDEX('Audit Report'!F$2:F$760,$H562)&amp;"")</f>
        <v/>
      </c>
      <c r="D562" t="str" cm="1">
        <f t="array" ref="D562">IF($H562=0,"",INDEX('Audit Report'!G$2:G$760,$H562)&amp;"")</f>
        <v/>
      </c>
      <c r="E562" t="str" cm="1">
        <f t="array" ref="E562">IF($H562=0,"",INDEX('Audit Report'!W$2:W$760,$H562))</f>
        <v/>
      </c>
      <c r="F562" t="str" cm="1">
        <f t="array" ref="F562">IF($H562=0,"",IF(LEFT(INDEX('Audit Report'!N$2:N$760,$H562),4)="Pass","Yes","No"))</f>
        <v/>
      </c>
      <c r="H562">
        <f>IF($A562="",0,IFERROR(MATCH($A562,'Audit Report'!$C$2:$C$760,0),0))</f>
        <v>0</v>
      </c>
    </row>
    <row r="563" spans="2:8">
      <c r="B563" t="str" cm="1">
        <f t="array" ref="B563">IF($H563=0,"",INDEX('Audit Report'!E$2:E$760,$H563))</f>
        <v/>
      </c>
      <c r="C563" t="str" cm="1">
        <f t="array" ref="C563">IF($H563=0,"",INDEX('Audit Report'!F$2:F$760,$H563)&amp;"")</f>
        <v/>
      </c>
      <c r="D563" t="str" cm="1">
        <f t="array" ref="D563">IF($H563=0,"",INDEX('Audit Report'!G$2:G$760,$H563)&amp;"")</f>
        <v/>
      </c>
      <c r="E563" t="str" cm="1">
        <f t="array" ref="E563">IF($H563=0,"",INDEX('Audit Report'!W$2:W$760,$H563))</f>
        <v/>
      </c>
      <c r="F563" t="str" cm="1">
        <f t="array" ref="F563">IF($H563=0,"",IF(LEFT(INDEX('Audit Report'!N$2:N$760,$H563),4)="Pass","Yes","No"))</f>
        <v/>
      </c>
      <c r="H563">
        <f>IF($A563="",0,IFERROR(MATCH($A563,'Audit Report'!$C$2:$C$760,0),0))</f>
        <v>0</v>
      </c>
    </row>
    <row r="564" spans="2:8">
      <c r="B564" t="str" cm="1">
        <f t="array" ref="B564">IF($H564=0,"",INDEX('Audit Report'!E$2:E$760,$H564))</f>
        <v/>
      </c>
      <c r="C564" t="str" cm="1">
        <f t="array" ref="C564">IF($H564=0,"",INDEX('Audit Report'!F$2:F$760,$H564)&amp;"")</f>
        <v/>
      </c>
      <c r="D564" t="str" cm="1">
        <f t="array" ref="D564">IF($H564=0,"",INDEX('Audit Report'!G$2:G$760,$H564)&amp;"")</f>
        <v/>
      </c>
      <c r="E564" t="str" cm="1">
        <f t="array" ref="E564">IF($H564=0,"",INDEX('Audit Report'!W$2:W$760,$H564))</f>
        <v/>
      </c>
      <c r="F564" t="str" cm="1">
        <f t="array" ref="F564">IF($H564=0,"",IF(LEFT(INDEX('Audit Report'!N$2:N$760,$H564),4)="Pass","Yes","No"))</f>
        <v/>
      </c>
      <c r="H564">
        <f>IF($A564="",0,IFERROR(MATCH($A564,'Audit Report'!$C$2:$C$760,0),0))</f>
        <v>0</v>
      </c>
    </row>
    <row r="565" spans="2:8">
      <c r="B565" t="str" cm="1">
        <f t="array" ref="B565">IF($H565=0,"",INDEX('Audit Report'!E$2:E$760,$H565))</f>
        <v/>
      </c>
      <c r="C565" t="str" cm="1">
        <f t="array" ref="C565">IF($H565=0,"",INDEX('Audit Report'!F$2:F$760,$H565)&amp;"")</f>
        <v/>
      </c>
      <c r="D565" t="str" cm="1">
        <f t="array" ref="D565">IF($H565=0,"",INDEX('Audit Report'!G$2:G$760,$H565)&amp;"")</f>
        <v/>
      </c>
      <c r="E565" t="str" cm="1">
        <f t="array" ref="E565">IF($H565=0,"",INDEX('Audit Report'!W$2:W$760,$H565))</f>
        <v/>
      </c>
      <c r="F565" t="str" cm="1">
        <f t="array" ref="F565">IF($H565=0,"",IF(LEFT(INDEX('Audit Report'!N$2:N$760,$H565),4)="Pass","Yes","No"))</f>
        <v/>
      </c>
      <c r="H565">
        <f>IF($A565="",0,IFERROR(MATCH($A565,'Audit Report'!$C$2:$C$760,0),0))</f>
        <v>0</v>
      </c>
    </row>
    <row r="566" spans="2:8">
      <c r="B566" t="str" cm="1">
        <f t="array" ref="B566">IF($H566=0,"",INDEX('Audit Report'!E$2:E$760,$H566))</f>
        <v/>
      </c>
      <c r="C566" t="str" cm="1">
        <f t="array" ref="C566">IF($H566=0,"",INDEX('Audit Report'!F$2:F$760,$H566)&amp;"")</f>
        <v/>
      </c>
      <c r="D566" t="str" cm="1">
        <f t="array" ref="D566">IF($H566=0,"",INDEX('Audit Report'!G$2:G$760,$H566)&amp;"")</f>
        <v/>
      </c>
      <c r="E566" t="str" cm="1">
        <f t="array" ref="E566">IF($H566=0,"",INDEX('Audit Report'!W$2:W$760,$H566))</f>
        <v/>
      </c>
      <c r="F566" t="str" cm="1">
        <f t="array" ref="F566">IF($H566=0,"",IF(LEFT(INDEX('Audit Report'!N$2:N$760,$H566),4)="Pass","Yes","No"))</f>
        <v/>
      </c>
      <c r="H566">
        <f>IF($A566="",0,IFERROR(MATCH($A566,'Audit Report'!$C$2:$C$760,0),0))</f>
        <v>0</v>
      </c>
    </row>
    <row r="567" spans="2:8">
      <c r="B567" t="str" cm="1">
        <f t="array" ref="B567">IF($H567=0,"",INDEX('Audit Report'!E$2:E$760,$H567))</f>
        <v/>
      </c>
      <c r="C567" t="str" cm="1">
        <f t="array" ref="C567">IF($H567=0,"",INDEX('Audit Report'!F$2:F$760,$H567)&amp;"")</f>
        <v/>
      </c>
      <c r="D567" t="str" cm="1">
        <f t="array" ref="D567">IF($H567=0,"",INDEX('Audit Report'!G$2:G$760,$H567)&amp;"")</f>
        <v/>
      </c>
      <c r="E567" t="str" cm="1">
        <f t="array" ref="E567">IF($H567=0,"",INDEX('Audit Report'!W$2:W$760,$H567))</f>
        <v/>
      </c>
      <c r="F567" t="str" cm="1">
        <f t="array" ref="F567">IF($H567=0,"",IF(LEFT(INDEX('Audit Report'!N$2:N$760,$H567),4)="Pass","Yes","No"))</f>
        <v/>
      </c>
      <c r="H567">
        <f>IF($A567="",0,IFERROR(MATCH($A567,'Audit Report'!$C$2:$C$760,0),0))</f>
        <v>0</v>
      </c>
    </row>
    <row r="568" spans="2:8">
      <c r="B568" t="str" cm="1">
        <f t="array" ref="B568">IF($H568=0,"",INDEX('Audit Report'!E$2:E$760,$H568))</f>
        <v/>
      </c>
      <c r="C568" t="str" cm="1">
        <f t="array" ref="C568">IF($H568=0,"",INDEX('Audit Report'!F$2:F$760,$H568)&amp;"")</f>
        <v/>
      </c>
      <c r="D568" t="str" cm="1">
        <f t="array" ref="D568">IF($H568=0,"",INDEX('Audit Report'!G$2:G$760,$H568)&amp;"")</f>
        <v/>
      </c>
      <c r="E568" t="str" cm="1">
        <f t="array" ref="E568">IF($H568=0,"",INDEX('Audit Report'!W$2:W$760,$H568))</f>
        <v/>
      </c>
      <c r="F568" t="str" cm="1">
        <f t="array" ref="F568">IF($H568=0,"",IF(LEFT(INDEX('Audit Report'!N$2:N$760,$H568),4)="Pass","Yes","No"))</f>
        <v/>
      </c>
      <c r="H568">
        <f>IF($A568="",0,IFERROR(MATCH($A568,'Audit Report'!$C$2:$C$760,0),0))</f>
        <v>0</v>
      </c>
    </row>
    <row r="569" spans="2:8">
      <c r="B569" t="str" cm="1">
        <f t="array" ref="B569">IF($H569=0,"",INDEX('Audit Report'!E$2:E$760,$H569))</f>
        <v/>
      </c>
      <c r="C569" t="str" cm="1">
        <f t="array" ref="C569">IF($H569=0,"",INDEX('Audit Report'!F$2:F$760,$H569)&amp;"")</f>
        <v/>
      </c>
      <c r="D569" t="str" cm="1">
        <f t="array" ref="D569">IF($H569=0,"",INDEX('Audit Report'!G$2:G$760,$H569)&amp;"")</f>
        <v/>
      </c>
      <c r="E569" t="str" cm="1">
        <f t="array" ref="E569">IF($H569=0,"",INDEX('Audit Report'!W$2:W$760,$H569))</f>
        <v/>
      </c>
      <c r="F569" t="str" cm="1">
        <f t="array" ref="F569">IF($H569=0,"",IF(LEFT(INDEX('Audit Report'!N$2:N$760,$H569),4)="Pass","Yes","No"))</f>
        <v/>
      </c>
      <c r="H569">
        <f>IF($A569="",0,IFERROR(MATCH($A569,'Audit Report'!$C$2:$C$760,0),0))</f>
        <v>0</v>
      </c>
    </row>
    <row r="570" spans="2:8">
      <c r="B570" t="str" cm="1">
        <f t="array" ref="B570">IF($H570=0,"",INDEX('Audit Report'!E$2:E$760,$H570))</f>
        <v/>
      </c>
      <c r="C570" t="str" cm="1">
        <f t="array" ref="C570">IF($H570=0,"",INDEX('Audit Report'!F$2:F$760,$H570)&amp;"")</f>
        <v/>
      </c>
      <c r="D570" t="str" cm="1">
        <f t="array" ref="D570">IF($H570=0,"",INDEX('Audit Report'!G$2:G$760,$H570)&amp;"")</f>
        <v/>
      </c>
      <c r="E570" t="str" cm="1">
        <f t="array" ref="E570">IF($H570=0,"",INDEX('Audit Report'!W$2:W$760,$H570))</f>
        <v/>
      </c>
      <c r="F570" t="str" cm="1">
        <f t="array" ref="F570">IF($H570=0,"",IF(LEFT(INDEX('Audit Report'!N$2:N$760,$H570),4)="Pass","Yes","No"))</f>
        <v/>
      </c>
      <c r="H570">
        <f>IF($A570="",0,IFERROR(MATCH($A570,'Audit Report'!$C$2:$C$760,0),0))</f>
        <v>0</v>
      </c>
    </row>
    <row r="571" spans="2:8">
      <c r="B571" t="str" cm="1">
        <f t="array" ref="B571">IF($H571=0,"",INDEX('Audit Report'!E$2:E$760,$H571))</f>
        <v/>
      </c>
      <c r="C571" t="str" cm="1">
        <f t="array" ref="C571">IF($H571=0,"",INDEX('Audit Report'!F$2:F$760,$H571)&amp;"")</f>
        <v/>
      </c>
      <c r="D571" t="str" cm="1">
        <f t="array" ref="D571">IF($H571=0,"",INDEX('Audit Report'!G$2:G$760,$H571)&amp;"")</f>
        <v/>
      </c>
      <c r="E571" t="str" cm="1">
        <f t="array" ref="E571">IF($H571=0,"",INDEX('Audit Report'!W$2:W$760,$H571))</f>
        <v/>
      </c>
      <c r="F571" t="str" cm="1">
        <f t="array" ref="F571">IF($H571=0,"",IF(LEFT(INDEX('Audit Report'!N$2:N$760,$H571),4)="Pass","Yes","No"))</f>
        <v/>
      </c>
      <c r="H571">
        <f>IF($A571="",0,IFERROR(MATCH($A571,'Audit Report'!$C$2:$C$760,0),0))</f>
        <v>0</v>
      </c>
    </row>
    <row r="572" spans="2:8">
      <c r="B572" t="str" cm="1">
        <f t="array" ref="B572">IF($H572=0,"",INDEX('Audit Report'!E$2:E$760,$H572))</f>
        <v/>
      </c>
      <c r="C572" t="str" cm="1">
        <f t="array" ref="C572">IF($H572=0,"",INDEX('Audit Report'!F$2:F$760,$H572)&amp;"")</f>
        <v/>
      </c>
      <c r="D572" t="str" cm="1">
        <f t="array" ref="D572">IF($H572=0,"",INDEX('Audit Report'!G$2:G$760,$H572)&amp;"")</f>
        <v/>
      </c>
      <c r="E572" t="str" cm="1">
        <f t="array" ref="E572">IF($H572=0,"",INDEX('Audit Report'!W$2:W$760,$H572))</f>
        <v/>
      </c>
      <c r="F572" t="str" cm="1">
        <f t="array" ref="F572">IF($H572=0,"",IF(LEFT(INDEX('Audit Report'!N$2:N$760,$H572),4)="Pass","Yes","No"))</f>
        <v/>
      </c>
      <c r="H572">
        <f>IF($A572="",0,IFERROR(MATCH($A572,'Audit Report'!$C$2:$C$760,0),0))</f>
        <v>0</v>
      </c>
    </row>
    <row r="573" spans="2:8">
      <c r="B573" t="str" cm="1">
        <f t="array" ref="B573">IF($H573=0,"",INDEX('Audit Report'!E$2:E$760,$H573))</f>
        <v/>
      </c>
      <c r="C573" t="str" cm="1">
        <f t="array" ref="C573">IF($H573=0,"",INDEX('Audit Report'!F$2:F$760,$H573)&amp;"")</f>
        <v/>
      </c>
      <c r="D573" t="str" cm="1">
        <f t="array" ref="D573">IF($H573=0,"",INDEX('Audit Report'!G$2:G$760,$H573)&amp;"")</f>
        <v/>
      </c>
      <c r="E573" t="str" cm="1">
        <f t="array" ref="E573">IF($H573=0,"",INDEX('Audit Report'!W$2:W$760,$H573))</f>
        <v/>
      </c>
      <c r="F573" t="str" cm="1">
        <f t="array" ref="F573">IF($H573=0,"",IF(LEFT(INDEX('Audit Report'!N$2:N$760,$H573),4)="Pass","Yes","No"))</f>
        <v/>
      </c>
      <c r="H573">
        <f>IF($A573="",0,IFERROR(MATCH($A573,'Audit Report'!$C$2:$C$760,0),0))</f>
        <v>0</v>
      </c>
    </row>
    <row r="574" spans="2:8">
      <c r="B574" t="str" cm="1">
        <f t="array" ref="B574">IF($H574=0,"",INDEX('Audit Report'!E$2:E$760,$H574))</f>
        <v/>
      </c>
      <c r="C574" t="str" cm="1">
        <f t="array" ref="C574">IF($H574=0,"",INDEX('Audit Report'!F$2:F$760,$H574)&amp;"")</f>
        <v/>
      </c>
      <c r="D574" t="str" cm="1">
        <f t="array" ref="D574">IF($H574=0,"",INDEX('Audit Report'!G$2:G$760,$H574)&amp;"")</f>
        <v/>
      </c>
      <c r="E574" t="str" cm="1">
        <f t="array" ref="E574">IF($H574=0,"",INDEX('Audit Report'!W$2:W$760,$H574))</f>
        <v/>
      </c>
      <c r="F574" t="str" cm="1">
        <f t="array" ref="F574">IF($H574=0,"",IF(LEFT(INDEX('Audit Report'!N$2:N$760,$H574),4)="Pass","Yes","No"))</f>
        <v/>
      </c>
      <c r="H574">
        <f>IF($A574="",0,IFERROR(MATCH($A574,'Audit Report'!$C$2:$C$760,0),0))</f>
        <v>0</v>
      </c>
    </row>
    <row r="575" spans="2:8">
      <c r="B575" t="str" cm="1">
        <f t="array" ref="B575">IF($H575=0,"",INDEX('Audit Report'!E$2:E$760,$H575))</f>
        <v/>
      </c>
      <c r="C575" t="str" cm="1">
        <f t="array" ref="C575">IF($H575=0,"",INDEX('Audit Report'!F$2:F$760,$H575)&amp;"")</f>
        <v/>
      </c>
      <c r="D575" t="str" cm="1">
        <f t="array" ref="D575">IF($H575=0,"",INDEX('Audit Report'!G$2:G$760,$H575)&amp;"")</f>
        <v/>
      </c>
      <c r="E575" t="str" cm="1">
        <f t="array" ref="E575">IF($H575=0,"",INDEX('Audit Report'!W$2:W$760,$H575))</f>
        <v/>
      </c>
      <c r="F575" t="str" cm="1">
        <f t="array" ref="F575">IF($H575=0,"",IF(LEFT(INDEX('Audit Report'!N$2:N$760,$H575),4)="Pass","Yes","No"))</f>
        <v/>
      </c>
      <c r="H575">
        <f>IF($A575="",0,IFERROR(MATCH($A575,'Audit Report'!$C$2:$C$760,0),0))</f>
        <v>0</v>
      </c>
    </row>
    <row r="576" spans="2:8">
      <c r="B576" t="str" cm="1">
        <f t="array" ref="B576">IF($H576=0,"",INDEX('Audit Report'!E$2:E$760,$H576))</f>
        <v/>
      </c>
      <c r="C576" t="str" cm="1">
        <f t="array" ref="C576">IF($H576=0,"",INDEX('Audit Report'!F$2:F$760,$H576)&amp;"")</f>
        <v/>
      </c>
      <c r="D576" t="str" cm="1">
        <f t="array" ref="D576">IF($H576=0,"",INDEX('Audit Report'!G$2:G$760,$H576)&amp;"")</f>
        <v/>
      </c>
      <c r="E576" t="str" cm="1">
        <f t="array" ref="E576">IF($H576=0,"",INDEX('Audit Report'!W$2:W$760,$H576))</f>
        <v/>
      </c>
      <c r="F576" t="str" cm="1">
        <f t="array" ref="F576">IF($H576=0,"",IF(LEFT(INDEX('Audit Report'!N$2:N$760,$H576),4)="Pass","Yes","No"))</f>
        <v/>
      </c>
      <c r="H576">
        <f>IF($A576="",0,IFERROR(MATCH($A576,'Audit Report'!$C$2:$C$760,0),0))</f>
        <v>0</v>
      </c>
    </row>
    <row r="577" spans="2:8">
      <c r="B577" t="str" cm="1">
        <f t="array" ref="B577">IF($H577=0,"",INDEX('Audit Report'!E$2:E$760,$H577))</f>
        <v/>
      </c>
      <c r="C577" t="str" cm="1">
        <f t="array" ref="C577">IF($H577=0,"",INDEX('Audit Report'!F$2:F$760,$H577)&amp;"")</f>
        <v/>
      </c>
      <c r="D577" t="str" cm="1">
        <f t="array" ref="D577">IF($H577=0,"",INDEX('Audit Report'!G$2:G$760,$H577)&amp;"")</f>
        <v/>
      </c>
      <c r="E577" t="str" cm="1">
        <f t="array" ref="E577">IF($H577=0,"",INDEX('Audit Report'!W$2:W$760,$H577))</f>
        <v/>
      </c>
      <c r="F577" t="str" cm="1">
        <f t="array" ref="F577">IF($H577=0,"",IF(LEFT(INDEX('Audit Report'!N$2:N$760,$H577),4)="Pass","Yes","No"))</f>
        <v/>
      </c>
      <c r="H577">
        <f>IF($A577="",0,IFERROR(MATCH($A577,'Audit Report'!$C$2:$C$760,0),0))</f>
        <v>0</v>
      </c>
    </row>
    <row r="578" spans="2:8">
      <c r="B578" t="str" cm="1">
        <f t="array" ref="B578">IF($H578=0,"",INDEX('Audit Report'!E$2:E$760,$H578))</f>
        <v/>
      </c>
      <c r="C578" t="str" cm="1">
        <f t="array" ref="C578">IF($H578=0,"",INDEX('Audit Report'!F$2:F$760,$H578)&amp;"")</f>
        <v/>
      </c>
      <c r="D578" t="str" cm="1">
        <f t="array" ref="D578">IF($H578=0,"",INDEX('Audit Report'!G$2:G$760,$H578)&amp;"")</f>
        <v/>
      </c>
      <c r="E578" t="str" cm="1">
        <f t="array" ref="E578">IF($H578=0,"",INDEX('Audit Report'!W$2:W$760,$H578))</f>
        <v/>
      </c>
      <c r="F578" t="str" cm="1">
        <f t="array" ref="F578">IF($H578=0,"",IF(LEFT(INDEX('Audit Report'!N$2:N$760,$H578),4)="Pass","Yes","No"))</f>
        <v/>
      </c>
      <c r="H578">
        <f>IF($A578="",0,IFERROR(MATCH($A578,'Audit Report'!$C$2:$C$760,0),0))</f>
        <v>0</v>
      </c>
    </row>
    <row r="579" spans="2:8">
      <c r="B579" t="str" cm="1">
        <f t="array" ref="B579">IF($H579=0,"",INDEX('Audit Report'!E$2:E$760,$H579))</f>
        <v/>
      </c>
      <c r="C579" t="str" cm="1">
        <f t="array" ref="C579">IF($H579=0,"",INDEX('Audit Report'!F$2:F$760,$H579)&amp;"")</f>
        <v/>
      </c>
      <c r="D579" t="str" cm="1">
        <f t="array" ref="D579">IF($H579=0,"",INDEX('Audit Report'!G$2:G$760,$H579)&amp;"")</f>
        <v/>
      </c>
      <c r="E579" t="str" cm="1">
        <f t="array" ref="E579">IF($H579=0,"",INDEX('Audit Report'!W$2:W$760,$H579))</f>
        <v/>
      </c>
      <c r="F579" t="str" cm="1">
        <f t="array" ref="F579">IF($H579=0,"",IF(LEFT(INDEX('Audit Report'!N$2:N$760,$H579),4)="Pass","Yes","No"))</f>
        <v/>
      </c>
      <c r="H579">
        <f>IF($A579="",0,IFERROR(MATCH($A579,'Audit Report'!$C$2:$C$760,0),0))</f>
        <v>0</v>
      </c>
    </row>
    <row r="580" spans="2:8">
      <c r="B580" t="str" cm="1">
        <f t="array" ref="B580">IF($H580=0,"",INDEX('Audit Report'!E$2:E$760,$H580))</f>
        <v/>
      </c>
      <c r="C580" t="str" cm="1">
        <f t="array" ref="C580">IF($H580=0,"",INDEX('Audit Report'!F$2:F$760,$H580)&amp;"")</f>
        <v/>
      </c>
      <c r="D580" t="str" cm="1">
        <f t="array" ref="D580">IF($H580=0,"",INDEX('Audit Report'!G$2:G$760,$H580)&amp;"")</f>
        <v/>
      </c>
      <c r="E580" t="str" cm="1">
        <f t="array" ref="E580">IF($H580=0,"",INDEX('Audit Report'!W$2:W$760,$H580))</f>
        <v/>
      </c>
      <c r="F580" t="str" cm="1">
        <f t="array" ref="F580">IF($H580=0,"",IF(LEFT(INDEX('Audit Report'!N$2:N$760,$H580),4)="Pass","Yes","No"))</f>
        <v/>
      </c>
      <c r="H580">
        <f>IF($A580="",0,IFERROR(MATCH($A580,'Audit Report'!$C$2:$C$760,0),0))</f>
        <v>0</v>
      </c>
    </row>
    <row r="581" spans="2:8">
      <c r="B581" t="str" cm="1">
        <f t="array" ref="B581">IF($H581=0,"",INDEX('Audit Report'!E$2:E$760,$H581))</f>
        <v/>
      </c>
      <c r="C581" t="str" cm="1">
        <f t="array" ref="C581">IF($H581=0,"",INDEX('Audit Report'!F$2:F$760,$H581)&amp;"")</f>
        <v/>
      </c>
      <c r="D581" t="str" cm="1">
        <f t="array" ref="D581">IF($H581=0,"",INDEX('Audit Report'!G$2:G$760,$H581)&amp;"")</f>
        <v/>
      </c>
      <c r="E581" t="str" cm="1">
        <f t="array" ref="E581">IF($H581=0,"",INDEX('Audit Report'!W$2:W$760,$H581))</f>
        <v/>
      </c>
      <c r="F581" t="str" cm="1">
        <f t="array" ref="F581">IF($H581=0,"",IF(LEFT(INDEX('Audit Report'!N$2:N$760,$H581),4)="Pass","Yes","No"))</f>
        <v/>
      </c>
      <c r="H581">
        <f>IF($A581="",0,IFERROR(MATCH($A581,'Audit Report'!$C$2:$C$760,0),0))</f>
        <v>0</v>
      </c>
    </row>
    <row r="582" spans="2:8">
      <c r="B582" t="str" cm="1">
        <f t="array" ref="B582">IF($H582=0,"",INDEX('Audit Report'!E$2:E$760,$H582))</f>
        <v/>
      </c>
      <c r="C582" t="str" cm="1">
        <f t="array" ref="C582">IF($H582=0,"",INDEX('Audit Report'!F$2:F$760,$H582)&amp;"")</f>
        <v/>
      </c>
      <c r="D582" t="str" cm="1">
        <f t="array" ref="D582">IF($H582=0,"",INDEX('Audit Report'!G$2:G$760,$H582)&amp;"")</f>
        <v/>
      </c>
      <c r="E582" t="str" cm="1">
        <f t="array" ref="E582">IF($H582=0,"",INDEX('Audit Report'!W$2:W$760,$H582))</f>
        <v/>
      </c>
      <c r="F582" t="str" cm="1">
        <f t="array" ref="F582">IF($H582=0,"",IF(LEFT(INDEX('Audit Report'!N$2:N$760,$H582),4)="Pass","Yes","No"))</f>
        <v/>
      </c>
      <c r="H582">
        <f>IF($A582="",0,IFERROR(MATCH($A582,'Audit Report'!$C$2:$C$760,0),0))</f>
        <v>0</v>
      </c>
    </row>
    <row r="583" spans="2:8">
      <c r="B583" t="str" cm="1">
        <f t="array" ref="B583">IF($H583=0,"",INDEX('Audit Report'!E$2:E$760,$H583))</f>
        <v/>
      </c>
      <c r="C583" t="str" cm="1">
        <f t="array" ref="C583">IF($H583=0,"",INDEX('Audit Report'!F$2:F$760,$H583)&amp;"")</f>
        <v/>
      </c>
      <c r="D583" t="str" cm="1">
        <f t="array" ref="D583">IF($H583=0,"",INDEX('Audit Report'!G$2:G$760,$H583)&amp;"")</f>
        <v/>
      </c>
      <c r="E583" t="str" cm="1">
        <f t="array" ref="E583">IF($H583=0,"",INDEX('Audit Report'!W$2:W$760,$H583))</f>
        <v/>
      </c>
      <c r="F583" t="str" cm="1">
        <f t="array" ref="F583">IF($H583=0,"",IF(LEFT(INDEX('Audit Report'!N$2:N$760,$H583),4)="Pass","Yes","No"))</f>
        <v/>
      </c>
      <c r="H583">
        <f>IF($A583="",0,IFERROR(MATCH($A583,'Audit Report'!$C$2:$C$760,0),0))</f>
        <v>0</v>
      </c>
    </row>
    <row r="584" spans="2:8">
      <c r="B584" t="str" cm="1">
        <f t="array" ref="B584">IF($H584=0,"",INDEX('Audit Report'!E$2:E$760,$H584))</f>
        <v/>
      </c>
      <c r="C584" t="str" cm="1">
        <f t="array" ref="C584">IF($H584=0,"",INDEX('Audit Report'!F$2:F$760,$H584)&amp;"")</f>
        <v/>
      </c>
      <c r="D584" t="str" cm="1">
        <f t="array" ref="D584">IF($H584=0,"",INDEX('Audit Report'!G$2:G$760,$H584)&amp;"")</f>
        <v/>
      </c>
      <c r="E584" t="str" cm="1">
        <f t="array" ref="E584">IF($H584=0,"",INDEX('Audit Report'!W$2:W$760,$H584))</f>
        <v/>
      </c>
      <c r="F584" t="str" cm="1">
        <f t="array" ref="F584">IF($H584=0,"",IF(LEFT(INDEX('Audit Report'!N$2:N$760,$H584),4)="Pass","Yes","No"))</f>
        <v/>
      </c>
      <c r="H584">
        <f>IF($A584="",0,IFERROR(MATCH($A584,'Audit Report'!$C$2:$C$760,0),0))</f>
        <v>0</v>
      </c>
    </row>
    <row r="585" spans="2:8">
      <c r="B585" t="str" cm="1">
        <f t="array" ref="B585">IF($H585=0,"",INDEX('Audit Report'!E$2:E$760,$H585))</f>
        <v/>
      </c>
      <c r="C585" t="str" cm="1">
        <f t="array" ref="C585">IF($H585=0,"",INDEX('Audit Report'!F$2:F$760,$H585)&amp;"")</f>
        <v/>
      </c>
      <c r="D585" t="str" cm="1">
        <f t="array" ref="D585">IF($H585=0,"",INDEX('Audit Report'!G$2:G$760,$H585)&amp;"")</f>
        <v/>
      </c>
      <c r="E585" t="str" cm="1">
        <f t="array" ref="E585">IF($H585=0,"",INDEX('Audit Report'!W$2:W$760,$H585))</f>
        <v/>
      </c>
      <c r="F585" t="str" cm="1">
        <f t="array" ref="F585">IF($H585=0,"",IF(LEFT(INDEX('Audit Report'!N$2:N$760,$H585),4)="Pass","Yes","No"))</f>
        <v/>
      </c>
      <c r="H585">
        <f>IF($A585="",0,IFERROR(MATCH($A585,'Audit Report'!$C$2:$C$760,0),0))</f>
        <v>0</v>
      </c>
    </row>
    <row r="586" spans="2:8">
      <c r="B586" t="str" cm="1">
        <f t="array" ref="B586">IF($H586=0,"",INDEX('Audit Report'!E$2:E$760,$H586))</f>
        <v/>
      </c>
      <c r="C586" t="str" cm="1">
        <f t="array" ref="C586">IF($H586=0,"",INDEX('Audit Report'!F$2:F$760,$H586)&amp;"")</f>
        <v/>
      </c>
      <c r="D586" t="str" cm="1">
        <f t="array" ref="D586">IF($H586=0,"",INDEX('Audit Report'!G$2:G$760,$H586)&amp;"")</f>
        <v/>
      </c>
      <c r="E586" t="str" cm="1">
        <f t="array" ref="E586">IF($H586=0,"",INDEX('Audit Report'!W$2:W$760,$H586))</f>
        <v/>
      </c>
      <c r="F586" t="str" cm="1">
        <f t="array" ref="F586">IF($H586=0,"",IF(LEFT(INDEX('Audit Report'!N$2:N$760,$H586),4)="Pass","Yes","No"))</f>
        <v/>
      </c>
      <c r="H586">
        <f>IF($A586="",0,IFERROR(MATCH($A586,'Audit Report'!$C$2:$C$760,0),0))</f>
        <v>0</v>
      </c>
    </row>
    <row r="587" spans="2:8">
      <c r="B587" t="str" cm="1">
        <f t="array" ref="B587">IF($H587=0,"",INDEX('Audit Report'!E$2:E$760,$H587))</f>
        <v/>
      </c>
      <c r="C587" t="str" cm="1">
        <f t="array" ref="C587">IF($H587=0,"",INDEX('Audit Report'!F$2:F$760,$H587)&amp;"")</f>
        <v/>
      </c>
      <c r="D587" t="str" cm="1">
        <f t="array" ref="D587">IF($H587=0,"",INDEX('Audit Report'!G$2:G$760,$H587)&amp;"")</f>
        <v/>
      </c>
      <c r="E587" t="str" cm="1">
        <f t="array" ref="E587">IF($H587=0,"",INDEX('Audit Report'!W$2:W$760,$H587))</f>
        <v/>
      </c>
      <c r="F587" t="str" cm="1">
        <f t="array" ref="F587">IF($H587=0,"",IF(LEFT(INDEX('Audit Report'!N$2:N$760,$H587),4)="Pass","Yes","No"))</f>
        <v/>
      </c>
      <c r="H587">
        <f>IF($A587="",0,IFERROR(MATCH($A587,'Audit Report'!$C$2:$C$760,0),0))</f>
        <v>0</v>
      </c>
    </row>
    <row r="588" spans="2:8">
      <c r="B588" t="str" cm="1">
        <f t="array" ref="B588">IF($H588=0,"",INDEX('Audit Report'!E$2:E$760,$H588))</f>
        <v/>
      </c>
      <c r="C588" t="str" cm="1">
        <f t="array" ref="C588">IF($H588=0,"",INDEX('Audit Report'!F$2:F$760,$H588)&amp;"")</f>
        <v/>
      </c>
      <c r="D588" t="str" cm="1">
        <f t="array" ref="D588">IF($H588=0,"",INDEX('Audit Report'!G$2:G$760,$H588)&amp;"")</f>
        <v/>
      </c>
      <c r="E588" t="str" cm="1">
        <f t="array" ref="E588">IF($H588=0,"",INDEX('Audit Report'!W$2:W$760,$H588))</f>
        <v/>
      </c>
      <c r="F588" t="str" cm="1">
        <f t="array" ref="F588">IF($H588=0,"",IF(LEFT(INDEX('Audit Report'!N$2:N$760,$H588),4)="Pass","Yes","No"))</f>
        <v/>
      </c>
      <c r="H588">
        <f>IF($A588="",0,IFERROR(MATCH($A588,'Audit Report'!$C$2:$C$760,0),0))</f>
        <v>0</v>
      </c>
    </row>
    <row r="589" spans="2:8">
      <c r="B589" t="str" cm="1">
        <f t="array" ref="B589">IF($H589=0,"",INDEX('Audit Report'!E$2:E$760,$H589))</f>
        <v/>
      </c>
      <c r="C589" t="str" cm="1">
        <f t="array" ref="C589">IF($H589=0,"",INDEX('Audit Report'!F$2:F$760,$H589)&amp;"")</f>
        <v/>
      </c>
      <c r="D589" t="str" cm="1">
        <f t="array" ref="D589">IF($H589=0,"",INDEX('Audit Report'!G$2:G$760,$H589)&amp;"")</f>
        <v/>
      </c>
      <c r="E589" t="str" cm="1">
        <f t="array" ref="E589">IF($H589=0,"",INDEX('Audit Report'!W$2:W$760,$H589))</f>
        <v/>
      </c>
      <c r="F589" t="str" cm="1">
        <f t="array" ref="F589">IF($H589=0,"",IF(LEFT(INDEX('Audit Report'!N$2:N$760,$H589),4)="Pass","Yes","No"))</f>
        <v/>
      </c>
      <c r="H589">
        <f>IF($A589="",0,IFERROR(MATCH($A589,'Audit Report'!$C$2:$C$760,0),0))</f>
        <v>0</v>
      </c>
    </row>
    <row r="590" spans="2:8">
      <c r="B590" t="str" cm="1">
        <f t="array" ref="B590">IF($H590=0,"",INDEX('Audit Report'!E$2:E$760,$H590))</f>
        <v/>
      </c>
      <c r="C590" t="str" cm="1">
        <f t="array" ref="C590">IF($H590=0,"",INDEX('Audit Report'!F$2:F$760,$H590)&amp;"")</f>
        <v/>
      </c>
      <c r="D590" t="str" cm="1">
        <f t="array" ref="D590">IF($H590=0,"",INDEX('Audit Report'!G$2:G$760,$H590)&amp;"")</f>
        <v/>
      </c>
      <c r="E590" t="str" cm="1">
        <f t="array" ref="E590">IF($H590=0,"",INDEX('Audit Report'!W$2:W$760,$H590))</f>
        <v/>
      </c>
      <c r="F590" t="str" cm="1">
        <f t="array" ref="F590">IF($H590=0,"",IF(LEFT(INDEX('Audit Report'!N$2:N$760,$H590),4)="Pass","Yes","No"))</f>
        <v/>
      </c>
      <c r="H590">
        <f>IF($A590="",0,IFERROR(MATCH($A590,'Audit Report'!$C$2:$C$760,0),0))</f>
        <v>0</v>
      </c>
    </row>
    <row r="591" spans="2:8">
      <c r="B591" t="str" cm="1">
        <f t="array" ref="B591">IF($H591=0,"",INDEX('Audit Report'!E$2:E$760,$H591))</f>
        <v/>
      </c>
      <c r="C591" t="str" cm="1">
        <f t="array" ref="C591">IF($H591=0,"",INDEX('Audit Report'!F$2:F$760,$H591)&amp;"")</f>
        <v/>
      </c>
      <c r="D591" t="str" cm="1">
        <f t="array" ref="D591">IF($H591=0,"",INDEX('Audit Report'!G$2:G$760,$H591)&amp;"")</f>
        <v/>
      </c>
      <c r="E591" t="str" cm="1">
        <f t="array" ref="E591">IF($H591=0,"",INDEX('Audit Report'!W$2:W$760,$H591))</f>
        <v/>
      </c>
      <c r="F591" t="str" cm="1">
        <f t="array" ref="F591">IF($H591=0,"",IF(LEFT(INDEX('Audit Report'!N$2:N$760,$H591),4)="Pass","Yes","No"))</f>
        <v/>
      </c>
      <c r="H591">
        <f>IF($A591="",0,IFERROR(MATCH($A591,'Audit Report'!$C$2:$C$760,0),0))</f>
        <v>0</v>
      </c>
    </row>
    <row r="592" spans="2:8">
      <c r="B592" t="str" cm="1">
        <f t="array" ref="B592">IF($H592=0,"",INDEX('Audit Report'!E$2:E$760,$H592))</f>
        <v/>
      </c>
      <c r="C592" t="str" cm="1">
        <f t="array" ref="C592">IF($H592=0,"",INDEX('Audit Report'!F$2:F$760,$H592)&amp;"")</f>
        <v/>
      </c>
      <c r="D592" t="str" cm="1">
        <f t="array" ref="D592">IF($H592=0,"",INDEX('Audit Report'!G$2:G$760,$H592)&amp;"")</f>
        <v/>
      </c>
      <c r="E592" t="str" cm="1">
        <f t="array" ref="E592">IF($H592=0,"",INDEX('Audit Report'!W$2:W$760,$H592))</f>
        <v/>
      </c>
      <c r="F592" t="str" cm="1">
        <f t="array" ref="F592">IF($H592=0,"",IF(LEFT(INDEX('Audit Report'!N$2:N$760,$H592),4)="Pass","Yes","No"))</f>
        <v/>
      </c>
      <c r="H592">
        <f>IF($A592="",0,IFERROR(MATCH($A592,'Audit Report'!$C$2:$C$760,0),0))</f>
        <v>0</v>
      </c>
    </row>
    <row r="593" spans="2:8">
      <c r="B593" t="str" cm="1">
        <f t="array" ref="B593">IF($H593=0,"",INDEX('Audit Report'!E$2:E$760,$H593))</f>
        <v/>
      </c>
      <c r="C593" t="str" cm="1">
        <f t="array" ref="C593">IF($H593=0,"",INDEX('Audit Report'!F$2:F$760,$H593)&amp;"")</f>
        <v/>
      </c>
      <c r="D593" t="str" cm="1">
        <f t="array" ref="D593">IF($H593=0,"",INDEX('Audit Report'!G$2:G$760,$H593)&amp;"")</f>
        <v/>
      </c>
      <c r="E593" t="str" cm="1">
        <f t="array" ref="E593">IF($H593=0,"",INDEX('Audit Report'!W$2:W$760,$H593))</f>
        <v/>
      </c>
      <c r="F593" t="str" cm="1">
        <f t="array" ref="F593">IF($H593=0,"",IF(LEFT(INDEX('Audit Report'!N$2:N$760,$H593),4)="Pass","Yes","No"))</f>
        <v/>
      </c>
      <c r="H593">
        <f>IF($A593="",0,IFERROR(MATCH($A593,'Audit Report'!$C$2:$C$760,0),0))</f>
        <v>0</v>
      </c>
    </row>
    <row r="594" spans="2:8">
      <c r="B594" t="str" cm="1">
        <f t="array" ref="B594">IF($H594=0,"",INDEX('Audit Report'!E$2:E$760,$H594))</f>
        <v/>
      </c>
      <c r="C594" t="str" cm="1">
        <f t="array" ref="C594">IF($H594=0,"",INDEX('Audit Report'!F$2:F$760,$H594)&amp;"")</f>
        <v/>
      </c>
      <c r="D594" t="str" cm="1">
        <f t="array" ref="D594">IF($H594=0,"",INDEX('Audit Report'!G$2:G$760,$H594)&amp;"")</f>
        <v/>
      </c>
      <c r="E594" t="str" cm="1">
        <f t="array" ref="E594">IF($H594=0,"",INDEX('Audit Report'!W$2:W$760,$H594))</f>
        <v/>
      </c>
      <c r="F594" t="str" cm="1">
        <f t="array" ref="F594">IF($H594=0,"",IF(LEFT(INDEX('Audit Report'!N$2:N$760,$H594),4)="Pass","Yes","No"))</f>
        <v/>
      </c>
      <c r="H594">
        <f>IF($A594="",0,IFERROR(MATCH($A594,'Audit Report'!$C$2:$C$760,0),0))</f>
        <v>0</v>
      </c>
    </row>
    <row r="595" spans="2:8">
      <c r="B595" t="str" cm="1">
        <f t="array" ref="B595">IF($H595=0,"",INDEX('Audit Report'!E$2:E$760,$H595))</f>
        <v/>
      </c>
      <c r="C595" t="str" cm="1">
        <f t="array" ref="C595">IF($H595=0,"",INDEX('Audit Report'!F$2:F$760,$H595)&amp;"")</f>
        <v/>
      </c>
      <c r="D595" t="str" cm="1">
        <f t="array" ref="D595">IF($H595=0,"",INDEX('Audit Report'!G$2:G$760,$H595)&amp;"")</f>
        <v/>
      </c>
      <c r="E595" t="str" cm="1">
        <f t="array" ref="E595">IF($H595=0,"",INDEX('Audit Report'!W$2:W$760,$H595))</f>
        <v/>
      </c>
      <c r="F595" t="str" cm="1">
        <f t="array" ref="F595">IF($H595=0,"",IF(LEFT(INDEX('Audit Report'!N$2:N$760,$H595),4)="Pass","Yes","No"))</f>
        <v/>
      </c>
      <c r="H595">
        <f>IF($A595="",0,IFERROR(MATCH($A595,'Audit Report'!$C$2:$C$760,0),0))</f>
        <v>0</v>
      </c>
    </row>
    <row r="596" spans="2:8">
      <c r="B596" t="str" cm="1">
        <f t="array" ref="B596">IF($H596=0,"",INDEX('Audit Report'!E$2:E$760,$H596))</f>
        <v/>
      </c>
      <c r="C596" t="str" cm="1">
        <f t="array" ref="C596">IF($H596=0,"",INDEX('Audit Report'!F$2:F$760,$H596)&amp;"")</f>
        <v/>
      </c>
      <c r="D596" t="str" cm="1">
        <f t="array" ref="D596">IF($H596=0,"",INDEX('Audit Report'!G$2:G$760,$H596)&amp;"")</f>
        <v/>
      </c>
      <c r="E596" t="str" cm="1">
        <f t="array" ref="E596">IF($H596=0,"",INDEX('Audit Report'!W$2:W$760,$H596))</f>
        <v/>
      </c>
      <c r="F596" t="str" cm="1">
        <f t="array" ref="F596">IF($H596=0,"",IF(LEFT(INDEX('Audit Report'!N$2:N$760,$H596),4)="Pass","Yes","No"))</f>
        <v/>
      </c>
      <c r="H596">
        <f>IF($A596="",0,IFERROR(MATCH($A596,'Audit Report'!$C$2:$C$760,0),0))</f>
        <v>0</v>
      </c>
    </row>
    <row r="597" spans="2:8">
      <c r="B597" t="str" cm="1">
        <f t="array" ref="B597">IF($H597=0,"",INDEX('Audit Report'!E$2:E$760,$H597))</f>
        <v/>
      </c>
      <c r="C597" t="str" cm="1">
        <f t="array" ref="C597">IF($H597=0,"",INDEX('Audit Report'!F$2:F$760,$H597)&amp;"")</f>
        <v/>
      </c>
      <c r="D597" t="str" cm="1">
        <f t="array" ref="D597">IF($H597=0,"",INDEX('Audit Report'!G$2:G$760,$H597)&amp;"")</f>
        <v/>
      </c>
      <c r="E597" t="str" cm="1">
        <f t="array" ref="E597">IF($H597=0,"",INDEX('Audit Report'!W$2:W$760,$H597))</f>
        <v/>
      </c>
      <c r="F597" t="str" cm="1">
        <f t="array" ref="F597">IF($H597=0,"",IF(LEFT(INDEX('Audit Report'!N$2:N$760,$H597),4)="Pass","Yes","No"))</f>
        <v/>
      </c>
      <c r="H597">
        <f>IF($A597="",0,IFERROR(MATCH($A597,'Audit Report'!$C$2:$C$760,0),0))</f>
        <v>0</v>
      </c>
    </row>
    <row r="598" spans="2:8">
      <c r="B598" t="str" cm="1">
        <f t="array" ref="B598">IF($H598=0,"",INDEX('Audit Report'!E$2:E$760,$H598))</f>
        <v/>
      </c>
      <c r="C598" t="str" cm="1">
        <f t="array" ref="C598">IF($H598=0,"",INDEX('Audit Report'!F$2:F$760,$H598)&amp;"")</f>
        <v/>
      </c>
      <c r="D598" t="str" cm="1">
        <f t="array" ref="D598">IF($H598=0,"",INDEX('Audit Report'!G$2:G$760,$H598)&amp;"")</f>
        <v/>
      </c>
      <c r="E598" t="str" cm="1">
        <f t="array" ref="E598">IF($H598=0,"",INDEX('Audit Report'!W$2:W$760,$H598))</f>
        <v/>
      </c>
      <c r="F598" t="str" cm="1">
        <f t="array" ref="F598">IF($H598=0,"",IF(LEFT(INDEX('Audit Report'!N$2:N$760,$H598),4)="Pass","Yes","No"))</f>
        <v/>
      </c>
      <c r="H598">
        <f>IF($A598="",0,IFERROR(MATCH($A598,'Audit Report'!$C$2:$C$760,0),0))</f>
        <v>0</v>
      </c>
    </row>
    <row r="599" spans="2:8">
      <c r="B599" t="str" cm="1">
        <f t="array" ref="B599">IF($H599=0,"",INDEX('Audit Report'!E$2:E$760,$H599))</f>
        <v/>
      </c>
      <c r="C599" t="str" cm="1">
        <f t="array" ref="C599">IF($H599=0,"",INDEX('Audit Report'!F$2:F$760,$H599)&amp;"")</f>
        <v/>
      </c>
      <c r="D599" t="str" cm="1">
        <f t="array" ref="D599">IF($H599=0,"",INDEX('Audit Report'!G$2:G$760,$H599)&amp;"")</f>
        <v/>
      </c>
      <c r="E599" t="str" cm="1">
        <f t="array" ref="E599">IF($H599=0,"",INDEX('Audit Report'!W$2:W$760,$H599))</f>
        <v/>
      </c>
      <c r="F599" t="str" cm="1">
        <f t="array" ref="F599">IF($H599=0,"",IF(LEFT(INDEX('Audit Report'!N$2:N$760,$H599),4)="Pass","Yes","No"))</f>
        <v/>
      </c>
      <c r="H599">
        <f>IF($A599="",0,IFERROR(MATCH($A599,'Audit Report'!$C$2:$C$760,0),0))</f>
        <v>0</v>
      </c>
    </row>
    <row r="600" spans="2:8">
      <c r="B600" t="str" cm="1">
        <f t="array" ref="B600">IF($H600=0,"",INDEX('Audit Report'!E$2:E$760,$H600))</f>
        <v/>
      </c>
      <c r="C600" t="str" cm="1">
        <f t="array" ref="C600">IF($H600=0,"",INDEX('Audit Report'!F$2:F$760,$H600)&amp;"")</f>
        <v/>
      </c>
      <c r="D600" t="str" cm="1">
        <f t="array" ref="D600">IF($H600=0,"",INDEX('Audit Report'!G$2:G$760,$H600)&amp;"")</f>
        <v/>
      </c>
      <c r="E600" t="str" cm="1">
        <f t="array" ref="E600">IF($H600=0,"",INDEX('Audit Report'!W$2:W$760,$H600))</f>
        <v/>
      </c>
      <c r="F600" t="str" cm="1">
        <f t="array" ref="F600">IF($H600=0,"",IF(LEFT(INDEX('Audit Report'!N$2:N$760,$H600),4)="Pass","Yes","No"))</f>
        <v/>
      </c>
      <c r="H600">
        <f>IF($A600="",0,IFERROR(MATCH($A600,'Audit Report'!$C$2:$C$760,0),0))</f>
        <v>0</v>
      </c>
    </row>
    <row r="601" spans="2:8">
      <c r="B601" t="str" cm="1">
        <f t="array" ref="B601">IF($H601=0,"",INDEX('Audit Report'!E$2:E$760,$H601))</f>
        <v/>
      </c>
      <c r="C601" t="str" cm="1">
        <f t="array" ref="C601">IF($H601=0,"",INDEX('Audit Report'!F$2:F$760,$H601)&amp;"")</f>
        <v/>
      </c>
      <c r="D601" t="str" cm="1">
        <f t="array" ref="D601">IF($H601=0,"",INDEX('Audit Report'!G$2:G$760,$H601)&amp;"")</f>
        <v/>
      </c>
      <c r="E601" t="str" cm="1">
        <f t="array" ref="E601">IF($H601=0,"",INDEX('Audit Report'!W$2:W$760,$H601))</f>
        <v/>
      </c>
      <c r="F601" t="str" cm="1">
        <f t="array" ref="F601">IF($H601=0,"",IF(LEFT(INDEX('Audit Report'!N$2:N$760,$H601),4)="Pass","Yes","No"))</f>
        <v/>
      </c>
      <c r="H601">
        <f>IF($A601="",0,IFERROR(MATCH($A601,'Audit Report'!$C$2:$C$760,0),0))</f>
        <v>0</v>
      </c>
    </row>
    <row r="602" spans="2:8">
      <c r="B602" t="str" cm="1">
        <f t="array" ref="B602">IF($H602=0,"",INDEX('Audit Report'!E$2:E$760,$H602))</f>
        <v/>
      </c>
      <c r="C602" t="str" cm="1">
        <f t="array" ref="C602">IF($H602=0,"",INDEX('Audit Report'!F$2:F$760,$H602)&amp;"")</f>
        <v/>
      </c>
      <c r="D602" t="str" cm="1">
        <f t="array" ref="D602">IF($H602=0,"",INDEX('Audit Report'!G$2:G$760,$H602)&amp;"")</f>
        <v/>
      </c>
      <c r="E602" t="str" cm="1">
        <f t="array" ref="E602">IF($H602=0,"",INDEX('Audit Report'!W$2:W$760,$H602))</f>
        <v/>
      </c>
      <c r="F602" t="str" cm="1">
        <f t="array" ref="F602">IF($H602=0,"",IF(LEFT(INDEX('Audit Report'!N$2:N$760,$H602),4)="Pass","Yes","No"))</f>
        <v/>
      </c>
      <c r="H602">
        <f>IF($A602="",0,IFERROR(MATCH($A602,'Audit Report'!$C$2:$C$760,0),0))</f>
        <v>0</v>
      </c>
    </row>
    <row r="603" spans="2:8">
      <c r="B603" t="str" cm="1">
        <f t="array" ref="B603">IF($H603=0,"",INDEX('Audit Report'!E$2:E$760,$H603))</f>
        <v/>
      </c>
      <c r="C603" t="str" cm="1">
        <f t="array" ref="C603">IF($H603=0,"",INDEX('Audit Report'!F$2:F$760,$H603)&amp;"")</f>
        <v/>
      </c>
      <c r="D603" t="str" cm="1">
        <f t="array" ref="D603">IF($H603=0,"",INDEX('Audit Report'!G$2:G$760,$H603)&amp;"")</f>
        <v/>
      </c>
      <c r="E603" t="str" cm="1">
        <f t="array" ref="E603">IF($H603=0,"",INDEX('Audit Report'!W$2:W$760,$H603))</f>
        <v/>
      </c>
      <c r="F603" t="str" cm="1">
        <f t="array" ref="F603">IF($H603=0,"",IF(LEFT(INDEX('Audit Report'!N$2:N$760,$H603),4)="Pass","Yes","No"))</f>
        <v/>
      </c>
      <c r="H603">
        <f>IF($A603="",0,IFERROR(MATCH($A603,'Audit Report'!$C$2:$C$760,0),0))</f>
        <v>0</v>
      </c>
    </row>
    <row r="604" spans="2:8">
      <c r="B604" t="str" cm="1">
        <f t="array" ref="B604">IF($H604=0,"",INDEX('Audit Report'!E$2:E$760,$H604))</f>
        <v/>
      </c>
      <c r="C604" t="str" cm="1">
        <f t="array" ref="C604">IF($H604=0,"",INDEX('Audit Report'!F$2:F$760,$H604)&amp;"")</f>
        <v/>
      </c>
      <c r="D604" t="str" cm="1">
        <f t="array" ref="D604">IF($H604=0,"",INDEX('Audit Report'!G$2:G$760,$H604)&amp;"")</f>
        <v/>
      </c>
      <c r="E604" t="str" cm="1">
        <f t="array" ref="E604">IF($H604=0,"",INDEX('Audit Report'!W$2:W$760,$H604))</f>
        <v/>
      </c>
      <c r="F604" t="str" cm="1">
        <f t="array" ref="F604">IF($H604=0,"",IF(LEFT(INDEX('Audit Report'!N$2:N$760,$H604),4)="Pass","Yes","No"))</f>
        <v/>
      </c>
      <c r="H604">
        <f>IF($A604="",0,IFERROR(MATCH($A604,'Audit Report'!$C$2:$C$760,0),0))</f>
        <v>0</v>
      </c>
    </row>
    <row r="605" spans="2:8">
      <c r="B605" t="str" cm="1">
        <f t="array" ref="B605">IF($H605=0,"",INDEX('Audit Report'!E$2:E$760,$H605))</f>
        <v/>
      </c>
      <c r="C605" t="str" cm="1">
        <f t="array" ref="C605">IF($H605=0,"",INDEX('Audit Report'!F$2:F$760,$H605)&amp;"")</f>
        <v/>
      </c>
      <c r="D605" t="str" cm="1">
        <f t="array" ref="D605">IF($H605=0,"",INDEX('Audit Report'!G$2:G$760,$H605)&amp;"")</f>
        <v/>
      </c>
      <c r="E605" t="str" cm="1">
        <f t="array" ref="E605">IF($H605=0,"",INDEX('Audit Report'!W$2:W$760,$H605))</f>
        <v/>
      </c>
      <c r="F605" t="str" cm="1">
        <f t="array" ref="F605">IF($H605=0,"",IF(LEFT(INDEX('Audit Report'!N$2:N$760,$H605),4)="Pass","Yes","No"))</f>
        <v/>
      </c>
      <c r="H605">
        <f>IF($A605="",0,IFERROR(MATCH($A605,'Audit Report'!$C$2:$C$760,0),0))</f>
        <v>0</v>
      </c>
    </row>
    <row r="606" spans="2:8">
      <c r="B606" t="str" cm="1">
        <f t="array" ref="B606">IF($H606=0,"",INDEX('Audit Report'!E$2:E$760,$H606))</f>
        <v/>
      </c>
      <c r="C606" t="str" cm="1">
        <f t="array" ref="C606">IF($H606=0,"",INDEX('Audit Report'!F$2:F$760,$H606)&amp;"")</f>
        <v/>
      </c>
      <c r="D606" t="str" cm="1">
        <f t="array" ref="D606">IF($H606=0,"",INDEX('Audit Report'!G$2:G$760,$H606)&amp;"")</f>
        <v/>
      </c>
      <c r="E606" t="str" cm="1">
        <f t="array" ref="E606">IF($H606=0,"",INDEX('Audit Report'!W$2:W$760,$H606))</f>
        <v/>
      </c>
      <c r="F606" t="str" cm="1">
        <f t="array" ref="F606">IF($H606=0,"",IF(LEFT(INDEX('Audit Report'!N$2:N$760,$H606),4)="Pass","Yes","No"))</f>
        <v/>
      </c>
      <c r="H606">
        <f>IF($A606="",0,IFERROR(MATCH($A606,'Audit Report'!$C$2:$C$760,0),0))</f>
        <v>0</v>
      </c>
    </row>
    <row r="607" spans="2:8">
      <c r="B607" t="str" cm="1">
        <f t="array" ref="B607">IF($H607=0,"",INDEX('Audit Report'!E$2:E$760,$H607))</f>
        <v/>
      </c>
      <c r="C607" t="str" cm="1">
        <f t="array" ref="C607">IF($H607=0,"",INDEX('Audit Report'!F$2:F$760,$H607)&amp;"")</f>
        <v/>
      </c>
      <c r="D607" t="str" cm="1">
        <f t="array" ref="D607">IF($H607=0,"",INDEX('Audit Report'!G$2:G$760,$H607)&amp;"")</f>
        <v/>
      </c>
      <c r="E607" t="str" cm="1">
        <f t="array" ref="E607">IF($H607=0,"",INDEX('Audit Report'!W$2:W$760,$H607))</f>
        <v/>
      </c>
      <c r="F607" t="str" cm="1">
        <f t="array" ref="F607">IF($H607=0,"",IF(LEFT(INDEX('Audit Report'!N$2:N$760,$H607),4)="Pass","Yes","No"))</f>
        <v/>
      </c>
      <c r="H607">
        <f>IF($A607="",0,IFERROR(MATCH($A607,'Audit Report'!$C$2:$C$760,0),0))</f>
        <v>0</v>
      </c>
    </row>
    <row r="608" spans="2:8">
      <c r="B608" t="str" cm="1">
        <f t="array" ref="B608">IF($H608=0,"",INDEX('Audit Report'!E$2:E$760,$H608))</f>
        <v/>
      </c>
      <c r="C608" t="str" cm="1">
        <f t="array" ref="C608">IF($H608=0,"",INDEX('Audit Report'!F$2:F$760,$H608)&amp;"")</f>
        <v/>
      </c>
      <c r="D608" t="str" cm="1">
        <f t="array" ref="D608">IF($H608=0,"",INDEX('Audit Report'!G$2:G$760,$H608)&amp;"")</f>
        <v/>
      </c>
      <c r="E608" t="str" cm="1">
        <f t="array" ref="E608">IF($H608=0,"",INDEX('Audit Report'!W$2:W$760,$H608))</f>
        <v/>
      </c>
      <c r="F608" t="str" cm="1">
        <f t="array" ref="F608">IF($H608=0,"",IF(LEFT(INDEX('Audit Report'!N$2:N$760,$H608),4)="Pass","Yes","No"))</f>
        <v/>
      </c>
      <c r="H608">
        <f>IF($A608="",0,IFERROR(MATCH($A608,'Audit Report'!$C$2:$C$760,0),0))</f>
        <v>0</v>
      </c>
    </row>
    <row r="609" spans="2:8">
      <c r="B609" t="str" cm="1">
        <f t="array" ref="B609">IF($H609=0,"",INDEX('Audit Report'!E$2:E$760,$H609))</f>
        <v/>
      </c>
      <c r="C609" t="str" cm="1">
        <f t="array" ref="C609">IF($H609=0,"",INDEX('Audit Report'!F$2:F$760,$H609)&amp;"")</f>
        <v/>
      </c>
      <c r="D609" t="str" cm="1">
        <f t="array" ref="D609">IF($H609=0,"",INDEX('Audit Report'!G$2:G$760,$H609)&amp;"")</f>
        <v/>
      </c>
      <c r="E609" t="str" cm="1">
        <f t="array" ref="E609">IF($H609=0,"",INDEX('Audit Report'!W$2:W$760,$H609))</f>
        <v/>
      </c>
      <c r="F609" t="str" cm="1">
        <f t="array" ref="F609">IF($H609=0,"",IF(LEFT(INDEX('Audit Report'!N$2:N$760,$H609),4)="Pass","Yes","No"))</f>
        <v/>
      </c>
      <c r="H609">
        <f>IF($A609="",0,IFERROR(MATCH($A609,'Audit Report'!$C$2:$C$760,0),0))</f>
        <v>0</v>
      </c>
    </row>
    <row r="610" spans="2:8">
      <c r="B610" t="str" cm="1">
        <f t="array" ref="B610">IF($H610=0,"",INDEX('Audit Report'!E$2:E$760,$H610))</f>
        <v/>
      </c>
      <c r="C610" t="str" cm="1">
        <f t="array" ref="C610">IF($H610=0,"",INDEX('Audit Report'!F$2:F$760,$H610)&amp;"")</f>
        <v/>
      </c>
      <c r="D610" t="str" cm="1">
        <f t="array" ref="D610">IF($H610=0,"",INDEX('Audit Report'!G$2:G$760,$H610)&amp;"")</f>
        <v/>
      </c>
      <c r="E610" t="str" cm="1">
        <f t="array" ref="E610">IF($H610=0,"",INDEX('Audit Report'!W$2:W$760,$H610))</f>
        <v/>
      </c>
      <c r="F610" t="str" cm="1">
        <f t="array" ref="F610">IF($H610=0,"",IF(LEFT(INDEX('Audit Report'!N$2:N$760,$H610),4)="Pass","Yes","No"))</f>
        <v/>
      </c>
      <c r="H610">
        <f>IF($A610="",0,IFERROR(MATCH($A610,'Audit Report'!$C$2:$C$760,0),0))</f>
        <v>0</v>
      </c>
    </row>
    <row r="611" spans="2:8">
      <c r="B611" t="str" cm="1">
        <f t="array" ref="B611">IF($H611=0,"",INDEX('Audit Report'!E$2:E$760,$H611))</f>
        <v/>
      </c>
      <c r="C611" t="str" cm="1">
        <f t="array" ref="C611">IF($H611=0,"",INDEX('Audit Report'!F$2:F$760,$H611)&amp;"")</f>
        <v/>
      </c>
      <c r="D611" t="str" cm="1">
        <f t="array" ref="D611">IF($H611=0,"",INDEX('Audit Report'!G$2:G$760,$H611)&amp;"")</f>
        <v/>
      </c>
      <c r="E611" t="str" cm="1">
        <f t="array" ref="E611">IF($H611=0,"",INDEX('Audit Report'!W$2:W$760,$H611))</f>
        <v/>
      </c>
      <c r="F611" t="str" cm="1">
        <f t="array" ref="F611">IF($H611=0,"",IF(LEFT(INDEX('Audit Report'!N$2:N$760,$H611),4)="Pass","Yes","No"))</f>
        <v/>
      </c>
      <c r="H611">
        <f>IF($A611="",0,IFERROR(MATCH($A611,'Audit Report'!$C$2:$C$760,0),0))</f>
        <v>0</v>
      </c>
    </row>
    <row r="612" spans="2:8">
      <c r="B612" t="str" cm="1">
        <f t="array" ref="B612">IF($H612=0,"",INDEX('Audit Report'!E$2:E$760,$H612))</f>
        <v/>
      </c>
      <c r="C612" t="str" cm="1">
        <f t="array" ref="C612">IF($H612=0,"",INDEX('Audit Report'!F$2:F$760,$H612)&amp;"")</f>
        <v/>
      </c>
      <c r="D612" t="str" cm="1">
        <f t="array" ref="D612">IF($H612=0,"",INDEX('Audit Report'!G$2:G$760,$H612)&amp;"")</f>
        <v/>
      </c>
      <c r="E612" t="str" cm="1">
        <f t="array" ref="E612">IF($H612=0,"",INDEX('Audit Report'!W$2:W$760,$H612))</f>
        <v/>
      </c>
      <c r="F612" t="str" cm="1">
        <f t="array" ref="F612">IF($H612=0,"",IF(LEFT(INDEX('Audit Report'!N$2:N$760,$H612),4)="Pass","Yes","No"))</f>
        <v/>
      </c>
      <c r="H612">
        <f>IF($A612="",0,IFERROR(MATCH($A612,'Audit Report'!$C$2:$C$760,0),0))</f>
        <v>0</v>
      </c>
    </row>
    <row r="613" spans="2:8">
      <c r="B613" t="str" cm="1">
        <f t="array" ref="B613">IF($H613=0,"",INDEX('Audit Report'!E$2:E$760,$H613))</f>
        <v/>
      </c>
      <c r="C613" t="str" cm="1">
        <f t="array" ref="C613">IF($H613=0,"",INDEX('Audit Report'!F$2:F$760,$H613)&amp;"")</f>
        <v/>
      </c>
      <c r="D613" t="str" cm="1">
        <f t="array" ref="D613">IF($H613=0,"",INDEX('Audit Report'!G$2:G$760,$H613)&amp;"")</f>
        <v/>
      </c>
      <c r="E613" t="str" cm="1">
        <f t="array" ref="E613">IF($H613=0,"",INDEX('Audit Report'!W$2:W$760,$H613))</f>
        <v/>
      </c>
      <c r="F613" t="str" cm="1">
        <f t="array" ref="F613">IF($H613=0,"",IF(LEFT(INDEX('Audit Report'!N$2:N$760,$H613),4)="Pass","Yes","No"))</f>
        <v/>
      </c>
      <c r="H613">
        <f>IF($A613="",0,IFERROR(MATCH($A613,'Audit Report'!$C$2:$C$760,0),0))</f>
        <v>0</v>
      </c>
    </row>
    <row r="614" spans="2:8">
      <c r="B614" t="str" cm="1">
        <f t="array" ref="B614">IF($H614=0,"",INDEX('Audit Report'!E$2:E$760,$H614))</f>
        <v/>
      </c>
      <c r="C614" t="str" cm="1">
        <f t="array" ref="C614">IF($H614=0,"",INDEX('Audit Report'!F$2:F$760,$H614)&amp;"")</f>
        <v/>
      </c>
      <c r="D614" t="str" cm="1">
        <f t="array" ref="D614">IF($H614=0,"",INDEX('Audit Report'!G$2:G$760,$H614)&amp;"")</f>
        <v/>
      </c>
      <c r="E614" t="str" cm="1">
        <f t="array" ref="E614">IF($H614=0,"",INDEX('Audit Report'!W$2:W$760,$H614))</f>
        <v/>
      </c>
      <c r="F614" t="str" cm="1">
        <f t="array" ref="F614">IF($H614=0,"",IF(LEFT(INDEX('Audit Report'!N$2:N$760,$H614),4)="Pass","Yes","No"))</f>
        <v/>
      </c>
      <c r="H614">
        <f>IF($A614="",0,IFERROR(MATCH($A614,'Audit Report'!$C$2:$C$760,0),0))</f>
        <v>0</v>
      </c>
    </row>
    <row r="615" spans="2:8">
      <c r="B615" t="str" cm="1">
        <f t="array" ref="B615">IF($H615=0,"",INDEX('Audit Report'!E$2:E$760,$H615))</f>
        <v/>
      </c>
      <c r="C615" t="str" cm="1">
        <f t="array" ref="C615">IF($H615=0,"",INDEX('Audit Report'!F$2:F$760,$H615)&amp;"")</f>
        <v/>
      </c>
      <c r="D615" t="str" cm="1">
        <f t="array" ref="D615">IF($H615=0,"",INDEX('Audit Report'!G$2:G$760,$H615)&amp;"")</f>
        <v/>
      </c>
      <c r="E615" t="str" cm="1">
        <f t="array" ref="E615">IF($H615=0,"",INDEX('Audit Report'!W$2:W$760,$H615))</f>
        <v/>
      </c>
      <c r="F615" t="str" cm="1">
        <f t="array" ref="F615">IF($H615=0,"",IF(LEFT(INDEX('Audit Report'!N$2:N$760,$H615),4)="Pass","Yes","No"))</f>
        <v/>
      </c>
      <c r="H615">
        <f>IF($A615="",0,IFERROR(MATCH($A615,'Audit Report'!$C$2:$C$760,0),0))</f>
        <v>0</v>
      </c>
    </row>
    <row r="616" spans="2:8">
      <c r="B616" t="str" cm="1">
        <f t="array" ref="B616">IF($H616=0,"",INDEX('Audit Report'!E$2:E$760,$H616))</f>
        <v/>
      </c>
      <c r="C616" t="str" cm="1">
        <f t="array" ref="C616">IF($H616=0,"",INDEX('Audit Report'!F$2:F$760,$H616)&amp;"")</f>
        <v/>
      </c>
      <c r="D616" t="str" cm="1">
        <f t="array" ref="D616">IF($H616=0,"",INDEX('Audit Report'!G$2:G$760,$H616)&amp;"")</f>
        <v/>
      </c>
      <c r="E616" t="str" cm="1">
        <f t="array" ref="E616">IF($H616=0,"",INDEX('Audit Report'!W$2:W$760,$H616))</f>
        <v/>
      </c>
      <c r="F616" t="str" cm="1">
        <f t="array" ref="F616">IF($H616=0,"",IF(LEFT(INDEX('Audit Report'!N$2:N$760,$H616),4)="Pass","Yes","No"))</f>
        <v/>
      </c>
      <c r="H616">
        <f>IF($A616="",0,IFERROR(MATCH($A616,'Audit Report'!$C$2:$C$760,0),0))</f>
        <v>0</v>
      </c>
    </row>
    <row r="617" spans="2:8">
      <c r="B617" t="str" cm="1">
        <f t="array" ref="B617">IF($H617=0,"",INDEX('Audit Report'!E$2:E$760,$H617))</f>
        <v/>
      </c>
      <c r="C617" t="str" cm="1">
        <f t="array" ref="C617">IF($H617=0,"",INDEX('Audit Report'!F$2:F$760,$H617)&amp;"")</f>
        <v/>
      </c>
      <c r="D617" t="str" cm="1">
        <f t="array" ref="D617">IF($H617=0,"",INDEX('Audit Report'!G$2:G$760,$H617)&amp;"")</f>
        <v/>
      </c>
      <c r="E617" t="str" cm="1">
        <f t="array" ref="E617">IF($H617=0,"",INDEX('Audit Report'!W$2:W$760,$H617))</f>
        <v/>
      </c>
      <c r="F617" t="str" cm="1">
        <f t="array" ref="F617">IF($H617=0,"",IF(LEFT(INDEX('Audit Report'!N$2:N$760,$H617),4)="Pass","Yes","No"))</f>
        <v/>
      </c>
      <c r="H617">
        <f>IF($A617="",0,IFERROR(MATCH($A617,'Audit Report'!$C$2:$C$760,0),0))</f>
        <v>0</v>
      </c>
    </row>
    <row r="618" spans="2:8">
      <c r="B618" t="str" cm="1">
        <f t="array" ref="B618">IF($H618=0,"",INDEX('Audit Report'!E$2:E$760,$H618))</f>
        <v/>
      </c>
      <c r="C618" t="str" cm="1">
        <f t="array" ref="C618">IF($H618=0,"",INDEX('Audit Report'!F$2:F$760,$H618)&amp;"")</f>
        <v/>
      </c>
      <c r="D618" t="str" cm="1">
        <f t="array" ref="D618">IF($H618=0,"",INDEX('Audit Report'!G$2:G$760,$H618)&amp;"")</f>
        <v/>
      </c>
      <c r="E618" t="str" cm="1">
        <f t="array" ref="E618">IF($H618=0,"",INDEX('Audit Report'!W$2:W$760,$H618))</f>
        <v/>
      </c>
      <c r="F618" t="str" cm="1">
        <f t="array" ref="F618">IF($H618=0,"",IF(LEFT(INDEX('Audit Report'!N$2:N$760,$H618),4)="Pass","Yes","No"))</f>
        <v/>
      </c>
      <c r="H618">
        <f>IF($A618="",0,IFERROR(MATCH($A618,'Audit Report'!$C$2:$C$760,0),0))</f>
        <v>0</v>
      </c>
    </row>
    <row r="619" spans="2:8">
      <c r="B619" t="str" cm="1">
        <f t="array" ref="B619">IF($H619=0,"",INDEX('Audit Report'!E$2:E$760,$H619))</f>
        <v/>
      </c>
      <c r="C619" t="str" cm="1">
        <f t="array" ref="C619">IF($H619=0,"",INDEX('Audit Report'!F$2:F$760,$H619)&amp;"")</f>
        <v/>
      </c>
      <c r="D619" t="str" cm="1">
        <f t="array" ref="D619">IF($H619=0,"",INDEX('Audit Report'!G$2:G$760,$H619)&amp;"")</f>
        <v/>
      </c>
      <c r="E619" t="str" cm="1">
        <f t="array" ref="E619">IF($H619=0,"",INDEX('Audit Report'!W$2:W$760,$H619))</f>
        <v/>
      </c>
      <c r="F619" t="str" cm="1">
        <f t="array" ref="F619">IF($H619=0,"",IF(LEFT(INDEX('Audit Report'!N$2:N$760,$H619),4)="Pass","Yes","No"))</f>
        <v/>
      </c>
      <c r="H619">
        <f>IF($A619="",0,IFERROR(MATCH($A619,'Audit Report'!$C$2:$C$760,0),0))</f>
        <v>0</v>
      </c>
    </row>
    <row r="620" spans="2:8">
      <c r="B620" t="str" cm="1">
        <f t="array" ref="B620">IF($H620=0,"",INDEX('Audit Report'!E$2:E$760,$H620))</f>
        <v/>
      </c>
      <c r="C620" t="str" cm="1">
        <f t="array" ref="C620">IF($H620=0,"",INDEX('Audit Report'!F$2:F$760,$H620)&amp;"")</f>
        <v/>
      </c>
      <c r="D620" t="str" cm="1">
        <f t="array" ref="D620">IF($H620=0,"",INDEX('Audit Report'!G$2:G$760,$H620)&amp;"")</f>
        <v/>
      </c>
      <c r="E620" t="str" cm="1">
        <f t="array" ref="E620">IF($H620=0,"",INDEX('Audit Report'!W$2:W$760,$H620))</f>
        <v/>
      </c>
      <c r="F620" t="str" cm="1">
        <f t="array" ref="F620">IF($H620=0,"",IF(LEFT(INDEX('Audit Report'!N$2:N$760,$H620),4)="Pass","Yes","No"))</f>
        <v/>
      </c>
      <c r="H620">
        <f>IF($A620="",0,IFERROR(MATCH($A620,'Audit Report'!$C$2:$C$760,0),0))</f>
        <v>0</v>
      </c>
    </row>
    <row r="621" spans="2:8">
      <c r="B621" t="str" cm="1">
        <f t="array" ref="B621">IF($H621=0,"",INDEX('Audit Report'!E$2:E$760,$H621))</f>
        <v/>
      </c>
      <c r="C621" t="str" cm="1">
        <f t="array" ref="C621">IF($H621=0,"",INDEX('Audit Report'!F$2:F$760,$H621)&amp;"")</f>
        <v/>
      </c>
      <c r="D621" t="str" cm="1">
        <f t="array" ref="D621">IF($H621=0,"",INDEX('Audit Report'!G$2:G$760,$H621)&amp;"")</f>
        <v/>
      </c>
      <c r="E621" t="str" cm="1">
        <f t="array" ref="E621">IF($H621=0,"",INDEX('Audit Report'!W$2:W$760,$H621))</f>
        <v/>
      </c>
      <c r="F621" t="str" cm="1">
        <f t="array" ref="F621">IF($H621=0,"",IF(LEFT(INDEX('Audit Report'!N$2:N$760,$H621),4)="Pass","Yes","No"))</f>
        <v/>
      </c>
      <c r="H621">
        <f>IF($A621="",0,IFERROR(MATCH($A621,'Audit Report'!$C$2:$C$760,0),0))</f>
        <v>0</v>
      </c>
    </row>
    <row r="622" spans="2:8">
      <c r="B622" t="str" cm="1">
        <f t="array" ref="B622">IF($H622=0,"",INDEX('Audit Report'!E$2:E$760,$H622))</f>
        <v/>
      </c>
      <c r="C622" t="str" cm="1">
        <f t="array" ref="C622">IF($H622=0,"",INDEX('Audit Report'!F$2:F$760,$H622)&amp;"")</f>
        <v/>
      </c>
      <c r="D622" t="str" cm="1">
        <f t="array" ref="D622">IF($H622=0,"",INDEX('Audit Report'!G$2:G$760,$H622)&amp;"")</f>
        <v/>
      </c>
      <c r="E622" t="str" cm="1">
        <f t="array" ref="E622">IF($H622=0,"",INDEX('Audit Report'!W$2:W$760,$H622))</f>
        <v/>
      </c>
      <c r="F622" t="str" cm="1">
        <f t="array" ref="F622">IF($H622=0,"",IF(LEFT(INDEX('Audit Report'!N$2:N$760,$H622),4)="Pass","Yes","No"))</f>
        <v/>
      </c>
      <c r="H622">
        <f>IF($A622="",0,IFERROR(MATCH($A622,'Audit Report'!$C$2:$C$760,0),0))</f>
        <v>0</v>
      </c>
    </row>
    <row r="623" spans="2:8">
      <c r="B623" t="str" cm="1">
        <f t="array" ref="B623">IF($H623=0,"",INDEX('Audit Report'!E$2:E$760,$H623))</f>
        <v/>
      </c>
      <c r="C623" t="str" cm="1">
        <f t="array" ref="C623">IF($H623=0,"",INDEX('Audit Report'!F$2:F$760,$H623)&amp;"")</f>
        <v/>
      </c>
      <c r="D623" t="str" cm="1">
        <f t="array" ref="D623">IF($H623=0,"",INDEX('Audit Report'!G$2:G$760,$H623)&amp;"")</f>
        <v/>
      </c>
      <c r="E623" t="str" cm="1">
        <f t="array" ref="E623">IF($H623=0,"",INDEX('Audit Report'!W$2:W$760,$H623))</f>
        <v/>
      </c>
      <c r="F623" t="str" cm="1">
        <f t="array" ref="F623">IF($H623=0,"",IF(LEFT(INDEX('Audit Report'!N$2:N$760,$H623),4)="Pass","Yes","No"))</f>
        <v/>
      </c>
      <c r="H623">
        <f>IF($A623="",0,IFERROR(MATCH($A623,'Audit Report'!$C$2:$C$760,0),0))</f>
        <v>0</v>
      </c>
    </row>
    <row r="624" spans="2:8">
      <c r="B624" t="str" cm="1">
        <f t="array" ref="B624">IF($H624=0,"",INDEX('Audit Report'!E$2:E$760,$H624))</f>
        <v/>
      </c>
      <c r="C624" t="str" cm="1">
        <f t="array" ref="C624">IF($H624=0,"",INDEX('Audit Report'!F$2:F$760,$H624)&amp;"")</f>
        <v/>
      </c>
      <c r="D624" t="str" cm="1">
        <f t="array" ref="D624">IF($H624=0,"",INDEX('Audit Report'!G$2:G$760,$H624)&amp;"")</f>
        <v/>
      </c>
      <c r="E624" t="str" cm="1">
        <f t="array" ref="E624">IF($H624=0,"",INDEX('Audit Report'!W$2:W$760,$H624))</f>
        <v/>
      </c>
      <c r="F624" t="str" cm="1">
        <f t="array" ref="F624">IF($H624=0,"",IF(LEFT(INDEX('Audit Report'!N$2:N$760,$H624),4)="Pass","Yes","No"))</f>
        <v/>
      </c>
      <c r="H624">
        <f>IF($A624="",0,IFERROR(MATCH($A624,'Audit Report'!$C$2:$C$760,0),0))</f>
        <v>0</v>
      </c>
    </row>
    <row r="625" spans="2:8">
      <c r="B625" t="str" cm="1">
        <f t="array" ref="B625">IF($H625=0,"",INDEX('Audit Report'!E$2:E$760,$H625))</f>
        <v/>
      </c>
      <c r="C625" t="str" cm="1">
        <f t="array" ref="C625">IF($H625=0,"",INDEX('Audit Report'!F$2:F$760,$H625)&amp;"")</f>
        <v/>
      </c>
      <c r="D625" t="str" cm="1">
        <f t="array" ref="D625">IF($H625=0,"",INDEX('Audit Report'!G$2:G$760,$H625)&amp;"")</f>
        <v/>
      </c>
      <c r="E625" t="str" cm="1">
        <f t="array" ref="E625">IF($H625=0,"",INDEX('Audit Report'!W$2:W$760,$H625))</f>
        <v/>
      </c>
      <c r="F625" t="str" cm="1">
        <f t="array" ref="F625">IF($H625=0,"",IF(LEFT(INDEX('Audit Report'!N$2:N$760,$H625),4)="Pass","Yes","No"))</f>
        <v/>
      </c>
      <c r="H625">
        <f>IF($A625="",0,IFERROR(MATCH($A625,'Audit Report'!$C$2:$C$760,0),0))</f>
        <v>0</v>
      </c>
    </row>
    <row r="626" spans="2:8">
      <c r="B626" t="str" cm="1">
        <f t="array" ref="B626">IF($H626=0,"",INDEX('Audit Report'!E$2:E$760,$H626))</f>
        <v/>
      </c>
      <c r="C626" t="str" cm="1">
        <f t="array" ref="C626">IF($H626=0,"",INDEX('Audit Report'!F$2:F$760,$H626)&amp;"")</f>
        <v/>
      </c>
      <c r="D626" t="str" cm="1">
        <f t="array" ref="D626">IF($H626=0,"",INDEX('Audit Report'!G$2:G$760,$H626)&amp;"")</f>
        <v/>
      </c>
      <c r="E626" t="str" cm="1">
        <f t="array" ref="E626">IF($H626=0,"",INDEX('Audit Report'!W$2:W$760,$H626))</f>
        <v/>
      </c>
      <c r="F626" t="str" cm="1">
        <f t="array" ref="F626">IF($H626=0,"",IF(LEFT(INDEX('Audit Report'!N$2:N$760,$H626),4)="Pass","Yes","No"))</f>
        <v/>
      </c>
      <c r="H626">
        <f>IF($A626="",0,IFERROR(MATCH($A626,'Audit Report'!$C$2:$C$760,0),0))</f>
        <v>0</v>
      </c>
    </row>
    <row r="627" spans="2:8">
      <c r="B627" t="str" cm="1">
        <f t="array" ref="B627">IF($H627=0,"",INDEX('Audit Report'!E$2:E$760,$H627))</f>
        <v/>
      </c>
      <c r="C627" t="str" cm="1">
        <f t="array" ref="C627">IF($H627=0,"",INDEX('Audit Report'!F$2:F$760,$H627)&amp;"")</f>
        <v/>
      </c>
      <c r="D627" t="str" cm="1">
        <f t="array" ref="D627">IF($H627=0,"",INDEX('Audit Report'!G$2:G$760,$H627)&amp;"")</f>
        <v/>
      </c>
      <c r="E627" t="str" cm="1">
        <f t="array" ref="E627">IF($H627=0,"",INDEX('Audit Report'!W$2:W$760,$H627))</f>
        <v/>
      </c>
      <c r="F627" t="str" cm="1">
        <f t="array" ref="F627">IF($H627=0,"",IF(LEFT(INDEX('Audit Report'!N$2:N$760,$H627),4)="Pass","Yes","No"))</f>
        <v/>
      </c>
      <c r="H627">
        <f>IF($A627="",0,IFERROR(MATCH($A627,'Audit Report'!$C$2:$C$760,0),0))</f>
        <v>0</v>
      </c>
    </row>
    <row r="628" spans="2:8">
      <c r="B628" t="str" cm="1">
        <f t="array" ref="B628">IF($H628=0,"",INDEX('Audit Report'!E$2:E$760,$H628))</f>
        <v/>
      </c>
      <c r="C628" t="str" cm="1">
        <f t="array" ref="C628">IF($H628=0,"",INDEX('Audit Report'!F$2:F$760,$H628)&amp;"")</f>
        <v/>
      </c>
      <c r="D628" t="str" cm="1">
        <f t="array" ref="D628">IF($H628=0,"",INDEX('Audit Report'!G$2:G$760,$H628)&amp;"")</f>
        <v/>
      </c>
      <c r="E628" t="str" cm="1">
        <f t="array" ref="E628">IF($H628=0,"",INDEX('Audit Report'!W$2:W$760,$H628))</f>
        <v/>
      </c>
      <c r="F628" t="str" cm="1">
        <f t="array" ref="F628">IF($H628=0,"",IF(LEFT(INDEX('Audit Report'!N$2:N$760,$H628),4)="Pass","Yes","No"))</f>
        <v/>
      </c>
      <c r="H628">
        <f>IF($A628="",0,IFERROR(MATCH($A628,'Audit Report'!$C$2:$C$760,0),0))</f>
        <v>0</v>
      </c>
    </row>
    <row r="629" spans="2:8">
      <c r="B629" t="str" cm="1">
        <f t="array" ref="B629">IF($H629=0,"",INDEX('Audit Report'!E$2:E$760,$H629))</f>
        <v/>
      </c>
      <c r="C629" t="str" cm="1">
        <f t="array" ref="C629">IF($H629=0,"",INDEX('Audit Report'!F$2:F$760,$H629)&amp;"")</f>
        <v/>
      </c>
      <c r="D629" t="str" cm="1">
        <f t="array" ref="D629">IF($H629=0,"",INDEX('Audit Report'!G$2:G$760,$H629)&amp;"")</f>
        <v/>
      </c>
      <c r="E629" t="str" cm="1">
        <f t="array" ref="E629">IF($H629=0,"",INDEX('Audit Report'!W$2:W$760,$H629))</f>
        <v/>
      </c>
      <c r="F629" t="str" cm="1">
        <f t="array" ref="F629">IF($H629=0,"",IF(LEFT(INDEX('Audit Report'!N$2:N$760,$H629),4)="Pass","Yes","No"))</f>
        <v/>
      </c>
      <c r="H629">
        <f>IF($A629="",0,IFERROR(MATCH($A629,'Audit Report'!$C$2:$C$760,0),0))</f>
        <v>0</v>
      </c>
    </row>
    <row r="630" spans="2:8">
      <c r="B630" t="str" cm="1">
        <f t="array" ref="B630">IF($H630=0,"",INDEX('Audit Report'!E$2:E$760,$H630))</f>
        <v/>
      </c>
      <c r="C630" t="str" cm="1">
        <f t="array" ref="C630">IF($H630=0,"",INDEX('Audit Report'!F$2:F$760,$H630)&amp;"")</f>
        <v/>
      </c>
      <c r="D630" t="str" cm="1">
        <f t="array" ref="D630">IF($H630=0,"",INDEX('Audit Report'!G$2:G$760,$H630)&amp;"")</f>
        <v/>
      </c>
      <c r="E630" t="str" cm="1">
        <f t="array" ref="E630">IF($H630=0,"",INDEX('Audit Report'!W$2:W$760,$H630))</f>
        <v/>
      </c>
      <c r="F630" t="str" cm="1">
        <f t="array" ref="F630">IF($H630=0,"",IF(LEFT(INDEX('Audit Report'!N$2:N$760,$H630),4)="Pass","Yes","No"))</f>
        <v/>
      </c>
      <c r="H630">
        <f>IF($A630="",0,IFERROR(MATCH($A630,'Audit Report'!$C$2:$C$760,0),0))</f>
        <v>0</v>
      </c>
    </row>
    <row r="631" spans="2:8">
      <c r="B631" t="str" cm="1">
        <f t="array" ref="B631">IF($H631=0,"",INDEX('Audit Report'!E$2:E$760,$H631))</f>
        <v/>
      </c>
      <c r="C631" t="str" cm="1">
        <f t="array" ref="C631">IF($H631=0,"",INDEX('Audit Report'!F$2:F$760,$H631)&amp;"")</f>
        <v/>
      </c>
      <c r="D631" t="str" cm="1">
        <f t="array" ref="D631">IF($H631=0,"",INDEX('Audit Report'!G$2:G$760,$H631)&amp;"")</f>
        <v/>
      </c>
      <c r="E631" t="str" cm="1">
        <f t="array" ref="E631">IF($H631=0,"",INDEX('Audit Report'!W$2:W$760,$H631))</f>
        <v/>
      </c>
      <c r="F631" t="str" cm="1">
        <f t="array" ref="F631">IF($H631=0,"",IF(LEFT(INDEX('Audit Report'!N$2:N$760,$H631),4)="Pass","Yes","No"))</f>
        <v/>
      </c>
      <c r="H631">
        <f>IF($A631="",0,IFERROR(MATCH($A631,'Audit Report'!$C$2:$C$760,0),0))</f>
        <v>0</v>
      </c>
    </row>
    <row r="632" spans="2:8">
      <c r="B632" t="str" cm="1">
        <f t="array" ref="B632">IF($H632=0,"",INDEX('Audit Report'!E$2:E$760,$H632))</f>
        <v/>
      </c>
      <c r="C632" t="str" cm="1">
        <f t="array" ref="C632">IF($H632=0,"",INDEX('Audit Report'!F$2:F$760,$H632)&amp;"")</f>
        <v/>
      </c>
      <c r="D632" t="str" cm="1">
        <f t="array" ref="D632">IF($H632=0,"",INDEX('Audit Report'!G$2:G$760,$H632)&amp;"")</f>
        <v/>
      </c>
      <c r="E632" t="str" cm="1">
        <f t="array" ref="E632">IF($H632=0,"",INDEX('Audit Report'!W$2:W$760,$H632))</f>
        <v/>
      </c>
      <c r="F632" t="str" cm="1">
        <f t="array" ref="F632">IF($H632=0,"",IF(LEFT(INDEX('Audit Report'!N$2:N$760,$H632),4)="Pass","Yes","No"))</f>
        <v/>
      </c>
      <c r="H632">
        <f>IF($A632="",0,IFERROR(MATCH($A632,'Audit Report'!$C$2:$C$760,0),0))</f>
        <v>0</v>
      </c>
    </row>
    <row r="633" spans="2:8">
      <c r="B633" t="str" cm="1">
        <f t="array" ref="B633">IF($H633=0,"",INDEX('Audit Report'!E$2:E$760,$H633))</f>
        <v/>
      </c>
      <c r="C633" t="str" cm="1">
        <f t="array" ref="C633">IF($H633=0,"",INDEX('Audit Report'!F$2:F$760,$H633)&amp;"")</f>
        <v/>
      </c>
      <c r="D633" t="str" cm="1">
        <f t="array" ref="D633">IF($H633=0,"",INDEX('Audit Report'!G$2:G$760,$H633)&amp;"")</f>
        <v/>
      </c>
      <c r="E633" t="str" cm="1">
        <f t="array" ref="E633">IF($H633=0,"",INDEX('Audit Report'!W$2:W$760,$H633))</f>
        <v/>
      </c>
      <c r="F633" t="str" cm="1">
        <f t="array" ref="F633">IF($H633=0,"",IF(LEFT(INDEX('Audit Report'!N$2:N$760,$H633),4)="Pass","Yes","No"))</f>
        <v/>
      </c>
      <c r="H633">
        <f>IF($A633="",0,IFERROR(MATCH($A633,'Audit Report'!$C$2:$C$760,0),0))</f>
        <v>0</v>
      </c>
    </row>
    <row r="634" spans="2:8">
      <c r="B634" t="str" cm="1">
        <f t="array" ref="B634">IF($H634=0,"",INDEX('Audit Report'!E$2:E$760,$H634))</f>
        <v/>
      </c>
      <c r="C634" t="str" cm="1">
        <f t="array" ref="C634">IF($H634=0,"",INDEX('Audit Report'!F$2:F$760,$H634)&amp;"")</f>
        <v/>
      </c>
      <c r="D634" t="str" cm="1">
        <f t="array" ref="D634">IF($H634=0,"",INDEX('Audit Report'!G$2:G$760,$H634)&amp;"")</f>
        <v/>
      </c>
      <c r="E634" t="str" cm="1">
        <f t="array" ref="E634">IF($H634=0,"",INDEX('Audit Report'!W$2:W$760,$H634))</f>
        <v/>
      </c>
      <c r="F634" t="str" cm="1">
        <f t="array" ref="F634">IF($H634=0,"",IF(LEFT(INDEX('Audit Report'!N$2:N$760,$H634),4)="Pass","Yes","No"))</f>
        <v/>
      </c>
      <c r="H634">
        <f>IF($A634="",0,IFERROR(MATCH($A634,'Audit Report'!$C$2:$C$760,0),0))</f>
        <v>0</v>
      </c>
    </row>
    <row r="635" spans="2:8">
      <c r="B635" t="str" cm="1">
        <f t="array" ref="B635">IF($H635=0,"",INDEX('Audit Report'!E$2:E$760,$H635))</f>
        <v/>
      </c>
      <c r="C635" t="str" cm="1">
        <f t="array" ref="C635">IF($H635=0,"",INDEX('Audit Report'!F$2:F$760,$H635)&amp;"")</f>
        <v/>
      </c>
      <c r="D635" t="str" cm="1">
        <f t="array" ref="D635">IF($H635=0,"",INDEX('Audit Report'!G$2:G$760,$H635)&amp;"")</f>
        <v/>
      </c>
      <c r="E635" t="str" cm="1">
        <f t="array" ref="E635">IF($H635=0,"",INDEX('Audit Report'!W$2:W$760,$H635))</f>
        <v/>
      </c>
      <c r="F635" t="str" cm="1">
        <f t="array" ref="F635">IF($H635=0,"",IF(LEFT(INDEX('Audit Report'!N$2:N$760,$H635),4)="Pass","Yes","No"))</f>
        <v/>
      </c>
      <c r="H635">
        <f>IF($A635="",0,IFERROR(MATCH($A635,'Audit Report'!$C$2:$C$760,0),0))</f>
        <v>0</v>
      </c>
    </row>
    <row r="636" spans="2:8">
      <c r="B636" t="str" cm="1">
        <f t="array" ref="B636">IF($H636=0,"",INDEX('Audit Report'!E$2:E$760,$H636))</f>
        <v/>
      </c>
      <c r="C636" t="str" cm="1">
        <f t="array" ref="C636">IF($H636=0,"",INDEX('Audit Report'!F$2:F$760,$H636)&amp;"")</f>
        <v/>
      </c>
      <c r="D636" t="str" cm="1">
        <f t="array" ref="D636">IF($H636=0,"",INDEX('Audit Report'!G$2:G$760,$H636)&amp;"")</f>
        <v/>
      </c>
      <c r="E636" t="str" cm="1">
        <f t="array" ref="E636">IF($H636=0,"",INDEX('Audit Report'!W$2:W$760,$H636))</f>
        <v/>
      </c>
      <c r="F636" t="str" cm="1">
        <f t="array" ref="F636">IF($H636=0,"",IF(LEFT(INDEX('Audit Report'!N$2:N$760,$H636),4)="Pass","Yes","No"))</f>
        <v/>
      </c>
      <c r="H636">
        <f>IF($A636="",0,IFERROR(MATCH($A636,'Audit Report'!$C$2:$C$760,0),0))</f>
        <v>0</v>
      </c>
    </row>
    <row r="637" spans="2:8">
      <c r="B637" t="str" cm="1">
        <f t="array" ref="B637">IF($H637=0,"",INDEX('Audit Report'!E$2:E$760,$H637))</f>
        <v/>
      </c>
      <c r="C637" t="str" cm="1">
        <f t="array" ref="C637">IF($H637=0,"",INDEX('Audit Report'!F$2:F$760,$H637)&amp;"")</f>
        <v/>
      </c>
      <c r="D637" t="str" cm="1">
        <f t="array" ref="D637">IF($H637=0,"",INDEX('Audit Report'!G$2:G$760,$H637)&amp;"")</f>
        <v/>
      </c>
      <c r="E637" t="str" cm="1">
        <f t="array" ref="E637">IF($H637=0,"",INDEX('Audit Report'!W$2:W$760,$H637))</f>
        <v/>
      </c>
      <c r="F637" t="str" cm="1">
        <f t="array" ref="F637">IF($H637=0,"",IF(LEFT(INDEX('Audit Report'!N$2:N$760,$H637),4)="Pass","Yes","No"))</f>
        <v/>
      </c>
      <c r="H637">
        <f>IF($A637="",0,IFERROR(MATCH($A637,'Audit Report'!$C$2:$C$760,0),0))</f>
        <v>0</v>
      </c>
    </row>
    <row r="638" spans="2:8">
      <c r="B638" t="str" cm="1">
        <f t="array" ref="B638">IF($H638=0,"",INDEX('Audit Report'!E$2:E$760,$H638))</f>
        <v/>
      </c>
      <c r="C638" t="str" cm="1">
        <f t="array" ref="C638">IF($H638=0,"",INDEX('Audit Report'!F$2:F$760,$H638)&amp;"")</f>
        <v/>
      </c>
      <c r="D638" t="str" cm="1">
        <f t="array" ref="D638">IF($H638=0,"",INDEX('Audit Report'!G$2:G$760,$H638)&amp;"")</f>
        <v/>
      </c>
      <c r="E638" t="str" cm="1">
        <f t="array" ref="E638">IF($H638=0,"",INDEX('Audit Report'!W$2:W$760,$H638))</f>
        <v/>
      </c>
      <c r="F638" t="str" cm="1">
        <f t="array" ref="F638">IF($H638=0,"",IF(LEFT(INDEX('Audit Report'!N$2:N$760,$H638),4)="Pass","Yes","No"))</f>
        <v/>
      </c>
      <c r="H638">
        <f>IF($A638="",0,IFERROR(MATCH($A638,'Audit Report'!$C$2:$C$760,0),0))</f>
        <v>0</v>
      </c>
    </row>
    <row r="639" spans="2:8">
      <c r="B639" t="str" cm="1">
        <f t="array" ref="B639">IF($H639=0,"",INDEX('Audit Report'!E$2:E$760,$H639))</f>
        <v/>
      </c>
      <c r="C639" t="str" cm="1">
        <f t="array" ref="C639">IF($H639=0,"",INDEX('Audit Report'!F$2:F$760,$H639)&amp;"")</f>
        <v/>
      </c>
      <c r="D639" t="str" cm="1">
        <f t="array" ref="D639">IF($H639=0,"",INDEX('Audit Report'!G$2:G$760,$H639)&amp;"")</f>
        <v/>
      </c>
      <c r="E639" t="str" cm="1">
        <f t="array" ref="E639">IF($H639=0,"",INDEX('Audit Report'!W$2:W$760,$H639))</f>
        <v/>
      </c>
      <c r="F639" t="str" cm="1">
        <f t="array" ref="F639">IF($H639=0,"",IF(LEFT(INDEX('Audit Report'!N$2:N$760,$H639),4)="Pass","Yes","No"))</f>
        <v/>
      </c>
      <c r="H639">
        <f>IF($A639="",0,IFERROR(MATCH($A639,'Audit Report'!$C$2:$C$760,0),0))</f>
        <v>0</v>
      </c>
    </row>
    <row r="640" spans="2:8">
      <c r="B640" t="str" cm="1">
        <f t="array" ref="B640">IF($H640=0,"",INDEX('Audit Report'!E$2:E$760,$H640))</f>
        <v/>
      </c>
      <c r="C640" t="str" cm="1">
        <f t="array" ref="C640">IF($H640=0,"",INDEX('Audit Report'!F$2:F$760,$H640)&amp;"")</f>
        <v/>
      </c>
      <c r="D640" t="str" cm="1">
        <f t="array" ref="D640">IF($H640=0,"",INDEX('Audit Report'!G$2:G$760,$H640)&amp;"")</f>
        <v/>
      </c>
      <c r="E640" t="str" cm="1">
        <f t="array" ref="E640">IF($H640=0,"",INDEX('Audit Report'!W$2:W$760,$H640))</f>
        <v/>
      </c>
      <c r="F640" t="str" cm="1">
        <f t="array" ref="F640">IF($H640=0,"",IF(LEFT(INDEX('Audit Report'!N$2:N$760,$H640),4)="Pass","Yes","No"))</f>
        <v/>
      </c>
      <c r="H640">
        <f>IF($A640="",0,IFERROR(MATCH($A640,'Audit Report'!$C$2:$C$760,0),0))</f>
        <v>0</v>
      </c>
    </row>
    <row r="641" spans="2:8">
      <c r="B641" t="str" cm="1">
        <f t="array" ref="B641">IF($H641=0,"",INDEX('Audit Report'!E$2:E$760,$H641))</f>
        <v/>
      </c>
      <c r="C641" t="str" cm="1">
        <f t="array" ref="C641">IF($H641=0,"",INDEX('Audit Report'!F$2:F$760,$H641)&amp;"")</f>
        <v/>
      </c>
      <c r="D641" t="str" cm="1">
        <f t="array" ref="D641">IF($H641=0,"",INDEX('Audit Report'!G$2:G$760,$H641)&amp;"")</f>
        <v/>
      </c>
      <c r="E641" t="str" cm="1">
        <f t="array" ref="E641">IF($H641=0,"",INDEX('Audit Report'!W$2:W$760,$H641))</f>
        <v/>
      </c>
      <c r="F641" t="str" cm="1">
        <f t="array" ref="F641">IF($H641=0,"",IF(LEFT(INDEX('Audit Report'!N$2:N$760,$H641),4)="Pass","Yes","No"))</f>
        <v/>
      </c>
      <c r="H641">
        <f>IF($A641="",0,IFERROR(MATCH($A641,'Audit Report'!$C$2:$C$760,0),0))</f>
        <v>0</v>
      </c>
    </row>
    <row r="642" spans="2:8">
      <c r="B642" t="str" cm="1">
        <f t="array" ref="B642">IF($H642=0,"",INDEX('Audit Report'!E$2:E$760,$H642))</f>
        <v/>
      </c>
      <c r="C642" t="str" cm="1">
        <f t="array" ref="C642">IF($H642=0,"",INDEX('Audit Report'!F$2:F$760,$H642)&amp;"")</f>
        <v/>
      </c>
      <c r="D642" t="str" cm="1">
        <f t="array" ref="D642">IF($H642=0,"",INDEX('Audit Report'!G$2:G$760,$H642)&amp;"")</f>
        <v/>
      </c>
      <c r="E642" t="str" cm="1">
        <f t="array" ref="E642">IF($H642=0,"",INDEX('Audit Report'!W$2:W$760,$H642))</f>
        <v/>
      </c>
      <c r="F642" t="str" cm="1">
        <f t="array" ref="F642">IF($H642=0,"",IF(LEFT(INDEX('Audit Report'!N$2:N$760,$H642),4)="Pass","Yes","No"))</f>
        <v/>
      </c>
      <c r="H642">
        <f>IF($A642="",0,IFERROR(MATCH($A642,'Audit Report'!$C$2:$C$760,0),0))</f>
        <v>0</v>
      </c>
    </row>
    <row r="643" spans="2:8">
      <c r="B643" t="str" cm="1">
        <f t="array" ref="B643">IF($H643=0,"",INDEX('Audit Report'!E$2:E$760,$H643))</f>
        <v/>
      </c>
      <c r="C643" t="str" cm="1">
        <f t="array" ref="C643">IF($H643=0,"",INDEX('Audit Report'!F$2:F$760,$H643)&amp;"")</f>
        <v/>
      </c>
      <c r="D643" t="str" cm="1">
        <f t="array" ref="D643">IF($H643=0,"",INDEX('Audit Report'!G$2:G$760,$H643)&amp;"")</f>
        <v/>
      </c>
      <c r="E643" t="str" cm="1">
        <f t="array" ref="E643">IF($H643=0,"",INDEX('Audit Report'!W$2:W$760,$H643))</f>
        <v/>
      </c>
      <c r="F643" t="str" cm="1">
        <f t="array" ref="F643">IF($H643=0,"",IF(LEFT(INDEX('Audit Report'!N$2:N$760,$H643),4)="Pass","Yes","No"))</f>
        <v/>
      </c>
      <c r="H643">
        <f>IF($A643="",0,IFERROR(MATCH($A643,'Audit Report'!$C$2:$C$760,0),0))</f>
        <v>0</v>
      </c>
    </row>
    <row r="644" spans="2:8">
      <c r="B644" t="str" cm="1">
        <f t="array" ref="B644">IF($H644=0,"",INDEX('Audit Report'!E$2:E$760,$H644))</f>
        <v/>
      </c>
      <c r="C644" t="str" cm="1">
        <f t="array" ref="C644">IF($H644=0,"",INDEX('Audit Report'!F$2:F$760,$H644)&amp;"")</f>
        <v/>
      </c>
      <c r="D644" t="str" cm="1">
        <f t="array" ref="D644">IF($H644=0,"",INDEX('Audit Report'!G$2:G$760,$H644)&amp;"")</f>
        <v/>
      </c>
      <c r="E644" t="str" cm="1">
        <f t="array" ref="E644">IF($H644=0,"",INDEX('Audit Report'!W$2:W$760,$H644))</f>
        <v/>
      </c>
      <c r="F644" t="str" cm="1">
        <f t="array" ref="F644">IF($H644=0,"",IF(LEFT(INDEX('Audit Report'!N$2:N$760,$H644),4)="Pass","Yes","No"))</f>
        <v/>
      </c>
      <c r="H644">
        <f>IF($A644="",0,IFERROR(MATCH($A644,'Audit Report'!$C$2:$C$760,0),0))</f>
        <v>0</v>
      </c>
    </row>
    <row r="645" spans="2:8">
      <c r="B645" t="str" cm="1">
        <f t="array" ref="B645">IF($H645=0,"",INDEX('Audit Report'!E$2:E$760,$H645))</f>
        <v/>
      </c>
      <c r="C645" t="str" cm="1">
        <f t="array" ref="C645">IF($H645=0,"",INDEX('Audit Report'!F$2:F$760,$H645)&amp;"")</f>
        <v/>
      </c>
      <c r="D645" t="str" cm="1">
        <f t="array" ref="D645">IF($H645=0,"",INDEX('Audit Report'!G$2:G$760,$H645)&amp;"")</f>
        <v/>
      </c>
      <c r="E645" t="str" cm="1">
        <f t="array" ref="E645">IF($H645=0,"",INDEX('Audit Report'!W$2:W$760,$H645))</f>
        <v/>
      </c>
      <c r="F645" t="str" cm="1">
        <f t="array" ref="F645">IF($H645=0,"",IF(LEFT(INDEX('Audit Report'!N$2:N$760,$H645),4)="Pass","Yes","No"))</f>
        <v/>
      </c>
      <c r="H645">
        <f>IF($A645="",0,IFERROR(MATCH($A645,'Audit Report'!$C$2:$C$760,0),0))</f>
        <v>0</v>
      </c>
    </row>
    <row r="646" spans="2:8">
      <c r="B646" t="str" cm="1">
        <f t="array" ref="B646">IF($H646=0,"",INDEX('Audit Report'!E$2:E$760,$H646))</f>
        <v/>
      </c>
      <c r="C646" t="str" cm="1">
        <f t="array" ref="C646">IF($H646=0,"",INDEX('Audit Report'!F$2:F$760,$H646)&amp;"")</f>
        <v/>
      </c>
      <c r="D646" t="str" cm="1">
        <f t="array" ref="D646">IF($H646=0,"",INDEX('Audit Report'!G$2:G$760,$H646)&amp;"")</f>
        <v/>
      </c>
      <c r="E646" t="str" cm="1">
        <f t="array" ref="E646">IF($H646=0,"",INDEX('Audit Report'!W$2:W$760,$H646))</f>
        <v/>
      </c>
      <c r="F646" t="str" cm="1">
        <f t="array" ref="F646">IF($H646=0,"",IF(LEFT(INDEX('Audit Report'!N$2:N$760,$H646),4)="Pass","Yes","No"))</f>
        <v/>
      </c>
      <c r="H646">
        <f>IF($A646="",0,IFERROR(MATCH($A646,'Audit Report'!$C$2:$C$760,0),0))</f>
        <v>0</v>
      </c>
    </row>
    <row r="647" spans="2:8">
      <c r="B647" t="str" cm="1">
        <f t="array" ref="B647">IF($H647=0,"",INDEX('Audit Report'!E$2:E$760,$H647))</f>
        <v/>
      </c>
      <c r="C647" t="str" cm="1">
        <f t="array" ref="C647">IF($H647=0,"",INDEX('Audit Report'!F$2:F$760,$H647)&amp;"")</f>
        <v/>
      </c>
      <c r="D647" t="str" cm="1">
        <f t="array" ref="D647">IF($H647=0,"",INDEX('Audit Report'!G$2:G$760,$H647)&amp;"")</f>
        <v/>
      </c>
      <c r="E647" t="str" cm="1">
        <f t="array" ref="E647">IF($H647=0,"",INDEX('Audit Report'!W$2:W$760,$H647))</f>
        <v/>
      </c>
      <c r="F647" t="str" cm="1">
        <f t="array" ref="F647">IF($H647=0,"",IF(LEFT(INDEX('Audit Report'!N$2:N$760,$H647),4)="Pass","Yes","No"))</f>
        <v/>
      </c>
      <c r="H647">
        <f>IF($A647="",0,IFERROR(MATCH($A647,'Audit Report'!$C$2:$C$760,0),0))</f>
        <v>0</v>
      </c>
    </row>
    <row r="648" spans="2:8">
      <c r="B648" t="str" cm="1">
        <f t="array" ref="B648">IF($H648=0,"",INDEX('Audit Report'!E$2:E$760,$H648))</f>
        <v/>
      </c>
      <c r="C648" t="str" cm="1">
        <f t="array" ref="C648">IF($H648=0,"",INDEX('Audit Report'!F$2:F$760,$H648)&amp;"")</f>
        <v/>
      </c>
      <c r="D648" t="str" cm="1">
        <f t="array" ref="D648">IF($H648=0,"",INDEX('Audit Report'!G$2:G$760,$H648)&amp;"")</f>
        <v/>
      </c>
      <c r="E648" t="str" cm="1">
        <f t="array" ref="E648">IF($H648=0,"",INDEX('Audit Report'!W$2:W$760,$H648))</f>
        <v/>
      </c>
      <c r="F648" t="str" cm="1">
        <f t="array" ref="F648">IF($H648=0,"",IF(LEFT(INDEX('Audit Report'!N$2:N$760,$H648),4)="Pass","Yes","No"))</f>
        <v/>
      </c>
      <c r="H648">
        <f>IF($A648="",0,IFERROR(MATCH($A648,'Audit Report'!$C$2:$C$760,0),0))</f>
        <v>0</v>
      </c>
    </row>
    <row r="649" spans="2:8">
      <c r="B649" t="str" cm="1">
        <f t="array" ref="B649">IF($H649=0,"",INDEX('Audit Report'!E$2:E$760,$H649))</f>
        <v/>
      </c>
      <c r="C649" t="str" cm="1">
        <f t="array" ref="C649">IF($H649=0,"",INDEX('Audit Report'!F$2:F$760,$H649)&amp;"")</f>
        <v/>
      </c>
      <c r="D649" t="str" cm="1">
        <f t="array" ref="D649">IF($H649=0,"",INDEX('Audit Report'!G$2:G$760,$H649)&amp;"")</f>
        <v/>
      </c>
      <c r="E649" t="str" cm="1">
        <f t="array" ref="E649">IF($H649=0,"",INDEX('Audit Report'!W$2:W$760,$H649))</f>
        <v/>
      </c>
      <c r="F649" t="str" cm="1">
        <f t="array" ref="F649">IF($H649=0,"",IF(LEFT(INDEX('Audit Report'!N$2:N$760,$H649),4)="Pass","Yes","No"))</f>
        <v/>
      </c>
      <c r="H649">
        <f>IF($A649="",0,IFERROR(MATCH($A649,'Audit Report'!$C$2:$C$760,0),0))</f>
        <v>0</v>
      </c>
    </row>
    <row r="650" spans="2:8">
      <c r="B650" t="str" cm="1">
        <f t="array" ref="B650">IF($H650=0,"",INDEX('Audit Report'!E$2:E$760,$H650))</f>
        <v/>
      </c>
      <c r="C650" t="str" cm="1">
        <f t="array" ref="C650">IF($H650=0,"",INDEX('Audit Report'!F$2:F$760,$H650)&amp;"")</f>
        <v/>
      </c>
      <c r="D650" t="str" cm="1">
        <f t="array" ref="D650">IF($H650=0,"",INDEX('Audit Report'!G$2:G$760,$H650)&amp;"")</f>
        <v/>
      </c>
      <c r="E650" t="str" cm="1">
        <f t="array" ref="E650">IF($H650=0,"",INDEX('Audit Report'!W$2:W$760,$H650))</f>
        <v/>
      </c>
      <c r="F650" t="str" cm="1">
        <f t="array" ref="F650">IF($H650=0,"",IF(LEFT(INDEX('Audit Report'!N$2:N$760,$H650),4)="Pass","Yes","No"))</f>
        <v/>
      </c>
      <c r="H650">
        <f>IF($A650="",0,IFERROR(MATCH($A650,'Audit Report'!$C$2:$C$760,0),0))</f>
        <v>0</v>
      </c>
    </row>
    <row r="651" spans="2:8">
      <c r="B651" t="str" cm="1">
        <f t="array" ref="B651">IF($H651=0,"",INDEX('Audit Report'!E$2:E$760,$H651))</f>
        <v/>
      </c>
      <c r="C651" t="str" cm="1">
        <f t="array" ref="C651">IF($H651=0,"",INDEX('Audit Report'!F$2:F$760,$H651)&amp;"")</f>
        <v/>
      </c>
      <c r="D651" t="str" cm="1">
        <f t="array" ref="D651">IF($H651=0,"",INDEX('Audit Report'!G$2:G$760,$H651)&amp;"")</f>
        <v/>
      </c>
      <c r="E651" t="str" cm="1">
        <f t="array" ref="E651">IF($H651=0,"",INDEX('Audit Report'!W$2:W$760,$H651))</f>
        <v/>
      </c>
      <c r="F651" t="str" cm="1">
        <f t="array" ref="F651">IF($H651=0,"",IF(LEFT(INDEX('Audit Report'!N$2:N$760,$H651),4)="Pass","Yes","No"))</f>
        <v/>
      </c>
      <c r="H651">
        <f>IF($A651="",0,IFERROR(MATCH($A651,'Audit Report'!$C$2:$C$760,0),0))</f>
        <v>0</v>
      </c>
    </row>
    <row r="652" spans="2:8">
      <c r="B652" t="str" cm="1">
        <f t="array" ref="B652">IF($H652=0,"",INDEX('Audit Report'!E$2:E$760,$H652))</f>
        <v/>
      </c>
      <c r="C652" t="str" cm="1">
        <f t="array" ref="C652">IF($H652=0,"",INDEX('Audit Report'!F$2:F$760,$H652)&amp;"")</f>
        <v/>
      </c>
      <c r="D652" t="str" cm="1">
        <f t="array" ref="D652">IF($H652=0,"",INDEX('Audit Report'!G$2:G$760,$H652)&amp;"")</f>
        <v/>
      </c>
      <c r="E652" t="str" cm="1">
        <f t="array" ref="E652">IF($H652=0,"",INDEX('Audit Report'!W$2:W$760,$H652))</f>
        <v/>
      </c>
      <c r="F652" t="str" cm="1">
        <f t="array" ref="F652">IF($H652=0,"",IF(LEFT(INDEX('Audit Report'!N$2:N$760,$H652),4)="Pass","Yes","No"))</f>
        <v/>
      </c>
      <c r="H652">
        <f>IF($A652="",0,IFERROR(MATCH($A652,'Audit Report'!$C$2:$C$760,0),0))</f>
        <v>0</v>
      </c>
    </row>
    <row r="653" spans="2:8">
      <c r="B653" t="str" cm="1">
        <f t="array" ref="B653">IF($H653=0,"",INDEX('Audit Report'!E$2:E$760,$H653))</f>
        <v/>
      </c>
      <c r="C653" t="str" cm="1">
        <f t="array" ref="C653">IF($H653=0,"",INDEX('Audit Report'!F$2:F$760,$H653)&amp;"")</f>
        <v/>
      </c>
      <c r="D653" t="str" cm="1">
        <f t="array" ref="D653">IF($H653=0,"",INDEX('Audit Report'!G$2:G$760,$H653)&amp;"")</f>
        <v/>
      </c>
      <c r="E653" t="str" cm="1">
        <f t="array" ref="E653">IF($H653=0,"",INDEX('Audit Report'!W$2:W$760,$H653))</f>
        <v/>
      </c>
      <c r="F653" t="str" cm="1">
        <f t="array" ref="F653">IF($H653=0,"",IF(LEFT(INDEX('Audit Report'!N$2:N$760,$H653),4)="Pass","Yes","No"))</f>
        <v/>
      </c>
      <c r="H653">
        <f>IF($A653="",0,IFERROR(MATCH($A653,'Audit Report'!$C$2:$C$760,0),0))</f>
        <v>0</v>
      </c>
    </row>
    <row r="654" spans="2:8">
      <c r="B654" t="str" cm="1">
        <f t="array" ref="B654">IF($H654=0,"",INDEX('Audit Report'!E$2:E$760,$H654))</f>
        <v/>
      </c>
      <c r="C654" t="str" cm="1">
        <f t="array" ref="C654">IF($H654=0,"",INDEX('Audit Report'!F$2:F$760,$H654)&amp;"")</f>
        <v/>
      </c>
      <c r="D654" t="str" cm="1">
        <f t="array" ref="D654">IF($H654=0,"",INDEX('Audit Report'!G$2:G$760,$H654)&amp;"")</f>
        <v/>
      </c>
      <c r="E654" t="str" cm="1">
        <f t="array" ref="E654">IF($H654=0,"",INDEX('Audit Report'!W$2:W$760,$H654))</f>
        <v/>
      </c>
      <c r="F654" t="str" cm="1">
        <f t="array" ref="F654">IF($H654=0,"",IF(LEFT(INDEX('Audit Report'!N$2:N$760,$H654),4)="Pass","Yes","No"))</f>
        <v/>
      </c>
      <c r="H654">
        <f>IF($A654="",0,IFERROR(MATCH($A654,'Audit Report'!$C$2:$C$760,0),0))</f>
        <v>0</v>
      </c>
    </row>
    <row r="655" spans="2:8">
      <c r="B655" t="str" cm="1">
        <f t="array" ref="B655">IF($H655=0,"",INDEX('Audit Report'!E$2:E$760,$H655))</f>
        <v/>
      </c>
      <c r="C655" t="str" cm="1">
        <f t="array" ref="C655">IF($H655=0,"",INDEX('Audit Report'!F$2:F$760,$H655)&amp;"")</f>
        <v/>
      </c>
      <c r="D655" t="str" cm="1">
        <f t="array" ref="D655">IF($H655=0,"",INDEX('Audit Report'!G$2:G$760,$H655)&amp;"")</f>
        <v/>
      </c>
      <c r="E655" t="str" cm="1">
        <f t="array" ref="E655">IF($H655=0,"",INDEX('Audit Report'!W$2:W$760,$H655))</f>
        <v/>
      </c>
      <c r="F655" t="str" cm="1">
        <f t="array" ref="F655">IF($H655=0,"",IF(LEFT(INDEX('Audit Report'!N$2:N$760,$H655),4)="Pass","Yes","No"))</f>
        <v/>
      </c>
      <c r="H655">
        <f>IF($A655="",0,IFERROR(MATCH($A655,'Audit Report'!$C$2:$C$760,0),0))</f>
        <v>0</v>
      </c>
    </row>
    <row r="656" spans="2:8">
      <c r="B656" t="str" cm="1">
        <f t="array" ref="B656">IF($H656=0,"",INDEX('Audit Report'!E$2:E$760,$H656))</f>
        <v/>
      </c>
      <c r="C656" t="str" cm="1">
        <f t="array" ref="C656">IF($H656=0,"",INDEX('Audit Report'!F$2:F$760,$H656)&amp;"")</f>
        <v/>
      </c>
      <c r="D656" t="str" cm="1">
        <f t="array" ref="D656">IF($H656=0,"",INDEX('Audit Report'!G$2:G$760,$H656)&amp;"")</f>
        <v/>
      </c>
      <c r="E656" t="str" cm="1">
        <f t="array" ref="E656">IF($H656=0,"",INDEX('Audit Report'!W$2:W$760,$H656))</f>
        <v/>
      </c>
      <c r="F656" t="str" cm="1">
        <f t="array" ref="F656">IF($H656=0,"",IF(LEFT(INDEX('Audit Report'!N$2:N$760,$H656),4)="Pass","Yes","No"))</f>
        <v/>
      </c>
      <c r="H656">
        <f>IF($A656="",0,IFERROR(MATCH($A656,'Audit Report'!$C$2:$C$760,0),0))</f>
        <v>0</v>
      </c>
    </row>
    <row r="657" spans="2:8">
      <c r="B657" t="str" cm="1">
        <f t="array" ref="B657">IF($H657=0,"",INDEX('Audit Report'!E$2:E$760,$H657))</f>
        <v/>
      </c>
      <c r="C657" t="str" cm="1">
        <f t="array" ref="C657">IF($H657=0,"",INDEX('Audit Report'!F$2:F$760,$H657)&amp;"")</f>
        <v/>
      </c>
      <c r="D657" t="str" cm="1">
        <f t="array" ref="D657">IF($H657=0,"",INDEX('Audit Report'!G$2:G$760,$H657)&amp;"")</f>
        <v/>
      </c>
      <c r="E657" t="str" cm="1">
        <f t="array" ref="E657">IF($H657=0,"",INDEX('Audit Report'!W$2:W$760,$H657))</f>
        <v/>
      </c>
      <c r="F657" t="str" cm="1">
        <f t="array" ref="F657">IF($H657=0,"",IF(LEFT(INDEX('Audit Report'!N$2:N$760,$H657),4)="Pass","Yes","No"))</f>
        <v/>
      </c>
      <c r="H657">
        <f>IF($A657="",0,IFERROR(MATCH($A657,'Audit Report'!$C$2:$C$760,0),0))</f>
        <v>0</v>
      </c>
    </row>
    <row r="658" spans="2:8">
      <c r="B658" t="str" cm="1">
        <f t="array" ref="B658">IF($H658=0,"",INDEX('Audit Report'!E$2:E$760,$H658))</f>
        <v/>
      </c>
      <c r="C658" t="str" cm="1">
        <f t="array" ref="C658">IF($H658=0,"",INDEX('Audit Report'!F$2:F$760,$H658)&amp;"")</f>
        <v/>
      </c>
      <c r="D658" t="str" cm="1">
        <f t="array" ref="D658">IF($H658=0,"",INDEX('Audit Report'!G$2:G$760,$H658)&amp;"")</f>
        <v/>
      </c>
      <c r="E658" t="str" cm="1">
        <f t="array" ref="E658">IF($H658=0,"",INDEX('Audit Report'!W$2:W$760,$H658))</f>
        <v/>
      </c>
      <c r="F658" t="str" cm="1">
        <f t="array" ref="F658">IF($H658=0,"",IF(LEFT(INDEX('Audit Report'!N$2:N$760,$H658),4)="Pass","Yes","No"))</f>
        <v/>
      </c>
      <c r="H658">
        <f>IF($A658="",0,IFERROR(MATCH($A658,'Audit Report'!$C$2:$C$760,0),0))</f>
        <v>0</v>
      </c>
    </row>
    <row r="659" spans="2:8">
      <c r="B659" t="str" cm="1">
        <f t="array" ref="B659">IF($H659=0,"",INDEX('Audit Report'!E$2:E$760,$H659))</f>
        <v/>
      </c>
      <c r="C659" t="str" cm="1">
        <f t="array" ref="C659">IF($H659=0,"",INDEX('Audit Report'!F$2:F$760,$H659)&amp;"")</f>
        <v/>
      </c>
      <c r="D659" t="str" cm="1">
        <f t="array" ref="D659">IF($H659=0,"",INDEX('Audit Report'!G$2:G$760,$H659)&amp;"")</f>
        <v/>
      </c>
      <c r="E659" t="str" cm="1">
        <f t="array" ref="E659">IF($H659=0,"",INDEX('Audit Report'!W$2:W$760,$H659))</f>
        <v/>
      </c>
      <c r="F659" t="str" cm="1">
        <f t="array" ref="F659">IF($H659=0,"",IF(LEFT(INDEX('Audit Report'!N$2:N$760,$H659),4)="Pass","Yes","No"))</f>
        <v/>
      </c>
      <c r="H659">
        <f>IF($A659="",0,IFERROR(MATCH($A659,'Audit Report'!$C$2:$C$760,0),0))</f>
        <v>0</v>
      </c>
    </row>
    <row r="660" spans="2:8">
      <c r="B660" t="str" cm="1">
        <f t="array" ref="B660">IF($H660=0,"",INDEX('Audit Report'!E$2:E$760,$H660))</f>
        <v/>
      </c>
      <c r="C660" t="str" cm="1">
        <f t="array" ref="C660">IF($H660=0,"",INDEX('Audit Report'!F$2:F$760,$H660)&amp;"")</f>
        <v/>
      </c>
      <c r="D660" t="str" cm="1">
        <f t="array" ref="D660">IF($H660=0,"",INDEX('Audit Report'!G$2:G$760,$H660)&amp;"")</f>
        <v/>
      </c>
      <c r="E660" t="str" cm="1">
        <f t="array" ref="E660">IF($H660=0,"",INDEX('Audit Report'!W$2:W$760,$H660))</f>
        <v/>
      </c>
      <c r="F660" t="str" cm="1">
        <f t="array" ref="F660">IF($H660=0,"",IF(LEFT(INDEX('Audit Report'!N$2:N$760,$H660),4)="Pass","Yes","No"))</f>
        <v/>
      </c>
      <c r="H660">
        <f>IF($A660="",0,IFERROR(MATCH($A660,'Audit Report'!$C$2:$C$760,0),0))</f>
        <v>0</v>
      </c>
    </row>
    <row r="661" spans="2:8">
      <c r="B661" t="str" cm="1">
        <f t="array" ref="B661">IF($H661=0,"",INDEX('Audit Report'!E$2:E$760,$H661))</f>
        <v/>
      </c>
      <c r="C661" t="str" cm="1">
        <f t="array" ref="C661">IF($H661=0,"",INDEX('Audit Report'!F$2:F$760,$H661)&amp;"")</f>
        <v/>
      </c>
      <c r="D661" t="str" cm="1">
        <f t="array" ref="D661">IF($H661=0,"",INDEX('Audit Report'!G$2:G$760,$H661)&amp;"")</f>
        <v/>
      </c>
      <c r="E661" t="str" cm="1">
        <f t="array" ref="E661">IF($H661=0,"",INDEX('Audit Report'!W$2:W$760,$H661))</f>
        <v/>
      </c>
      <c r="F661" t="str" cm="1">
        <f t="array" ref="F661">IF($H661=0,"",IF(LEFT(INDEX('Audit Report'!N$2:N$760,$H661),4)="Pass","Yes","No"))</f>
        <v/>
      </c>
      <c r="H661">
        <f>IF($A661="",0,IFERROR(MATCH($A661,'Audit Report'!$C$2:$C$760,0),0))</f>
        <v>0</v>
      </c>
    </row>
    <row r="662" spans="2:8">
      <c r="B662" t="str" cm="1">
        <f t="array" ref="B662">IF($H662=0,"",INDEX('Audit Report'!E$2:E$760,$H662))</f>
        <v/>
      </c>
      <c r="C662" t="str" cm="1">
        <f t="array" ref="C662">IF($H662=0,"",INDEX('Audit Report'!F$2:F$760,$H662)&amp;"")</f>
        <v/>
      </c>
      <c r="D662" t="str" cm="1">
        <f t="array" ref="D662">IF($H662=0,"",INDEX('Audit Report'!G$2:G$760,$H662)&amp;"")</f>
        <v/>
      </c>
      <c r="E662" t="str" cm="1">
        <f t="array" ref="E662">IF($H662=0,"",INDEX('Audit Report'!W$2:W$760,$H662))</f>
        <v/>
      </c>
      <c r="F662" t="str" cm="1">
        <f t="array" ref="F662">IF($H662=0,"",IF(LEFT(INDEX('Audit Report'!N$2:N$760,$H662),4)="Pass","Yes","No"))</f>
        <v/>
      </c>
      <c r="H662">
        <f>IF($A662="",0,IFERROR(MATCH($A662,'Audit Report'!$C$2:$C$760,0),0))</f>
        <v>0</v>
      </c>
    </row>
    <row r="663" spans="2:8">
      <c r="B663" t="str" cm="1">
        <f t="array" ref="B663">IF($H663=0,"",INDEX('Audit Report'!E$2:E$760,$H663))</f>
        <v/>
      </c>
      <c r="C663" t="str" cm="1">
        <f t="array" ref="C663">IF($H663=0,"",INDEX('Audit Report'!F$2:F$760,$H663)&amp;"")</f>
        <v/>
      </c>
      <c r="D663" t="str" cm="1">
        <f t="array" ref="D663">IF($H663=0,"",INDEX('Audit Report'!G$2:G$760,$H663)&amp;"")</f>
        <v/>
      </c>
      <c r="E663" t="str" cm="1">
        <f t="array" ref="E663">IF($H663=0,"",INDEX('Audit Report'!W$2:W$760,$H663))</f>
        <v/>
      </c>
      <c r="F663" t="str" cm="1">
        <f t="array" ref="F663">IF($H663=0,"",IF(LEFT(INDEX('Audit Report'!N$2:N$760,$H663),4)="Pass","Yes","No"))</f>
        <v/>
      </c>
      <c r="H663">
        <f>IF($A663="",0,IFERROR(MATCH($A663,'Audit Report'!$C$2:$C$760,0),0))</f>
        <v>0</v>
      </c>
    </row>
    <row r="664" spans="2:8">
      <c r="B664" t="str" cm="1">
        <f t="array" ref="B664">IF($H664=0,"",INDEX('Audit Report'!E$2:E$760,$H664))</f>
        <v/>
      </c>
      <c r="C664" t="str" cm="1">
        <f t="array" ref="C664">IF($H664=0,"",INDEX('Audit Report'!F$2:F$760,$H664)&amp;"")</f>
        <v/>
      </c>
      <c r="D664" t="str" cm="1">
        <f t="array" ref="D664">IF($H664=0,"",INDEX('Audit Report'!G$2:G$760,$H664)&amp;"")</f>
        <v/>
      </c>
      <c r="E664" t="str" cm="1">
        <f t="array" ref="E664">IF($H664=0,"",INDEX('Audit Report'!W$2:W$760,$H664))</f>
        <v/>
      </c>
      <c r="F664" t="str" cm="1">
        <f t="array" ref="F664">IF($H664=0,"",IF(LEFT(INDEX('Audit Report'!N$2:N$760,$H664),4)="Pass","Yes","No"))</f>
        <v/>
      </c>
      <c r="H664">
        <f>IF($A664="",0,IFERROR(MATCH($A664,'Audit Report'!$C$2:$C$760,0),0))</f>
        <v>0</v>
      </c>
    </row>
    <row r="665" spans="2:8">
      <c r="B665" t="str" cm="1">
        <f t="array" ref="B665">IF($H665=0,"",INDEX('Audit Report'!E$2:E$760,$H665))</f>
        <v/>
      </c>
      <c r="C665" t="str" cm="1">
        <f t="array" ref="C665">IF($H665=0,"",INDEX('Audit Report'!F$2:F$760,$H665)&amp;"")</f>
        <v/>
      </c>
      <c r="D665" t="str" cm="1">
        <f t="array" ref="D665">IF($H665=0,"",INDEX('Audit Report'!G$2:G$760,$H665)&amp;"")</f>
        <v/>
      </c>
      <c r="E665" t="str" cm="1">
        <f t="array" ref="E665">IF($H665=0,"",INDEX('Audit Report'!W$2:W$760,$H665))</f>
        <v/>
      </c>
      <c r="F665" t="str" cm="1">
        <f t="array" ref="F665">IF($H665=0,"",IF(LEFT(INDEX('Audit Report'!N$2:N$760,$H665),4)="Pass","Yes","No"))</f>
        <v/>
      </c>
      <c r="H665">
        <f>IF($A665="",0,IFERROR(MATCH($A665,'Audit Report'!$C$2:$C$760,0),0))</f>
        <v>0</v>
      </c>
    </row>
    <row r="666" spans="2:8">
      <c r="B666" t="str" cm="1">
        <f t="array" ref="B666">IF($H666=0,"",INDEX('Audit Report'!E$2:E$760,$H666))</f>
        <v/>
      </c>
      <c r="C666" t="str" cm="1">
        <f t="array" ref="C666">IF($H666=0,"",INDEX('Audit Report'!F$2:F$760,$H666)&amp;"")</f>
        <v/>
      </c>
      <c r="D666" t="str" cm="1">
        <f t="array" ref="D666">IF($H666=0,"",INDEX('Audit Report'!G$2:G$760,$H666)&amp;"")</f>
        <v/>
      </c>
      <c r="E666" t="str" cm="1">
        <f t="array" ref="E666">IF($H666=0,"",INDEX('Audit Report'!W$2:W$760,$H666))</f>
        <v/>
      </c>
      <c r="F666" t="str" cm="1">
        <f t="array" ref="F666">IF($H666=0,"",IF(LEFT(INDEX('Audit Report'!N$2:N$760,$H666),4)="Pass","Yes","No"))</f>
        <v/>
      </c>
      <c r="H666">
        <f>IF($A666="",0,IFERROR(MATCH($A666,'Audit Report'!$C$2:$C$760,0),0))</f>
        <v>0</v>
      </c>
    </row>
    <row r="667" spans="2:8">
      <c r="B667" t="str" cm="1">
        <f t="array" ref="B667">IF($H667=0,"",INDEX('Audit Report'!E$2:E$760,$H667))</f>
        <v/>
      </c>
      <c r="C667" t="str" cm="1">
        <f t="array" ref="C667">IF($H667=0,"",INDEX('Audit Report'!F$2:F$760,$H667)&amp;"")</f>
        <v/>
      </c>
      <c r="D667" t="str" cm="1">
        <f t="array" ref="D667">IF($H667=0,"",INDEX('Audit Report'!G$2:G$760,$H667)&amp;"")</f>
        <v/>
      </c>
      <c r="E667" t="str" cm="1">
        <f t="array" ref="E667">IF($H667=0,"",INDEX('Audit Report'!W$2:W$760,$H667))</f>
        <v/>
      </c>
      <c r="F667" t="str" cm="1">
        <f t="array" ref="F667">IF($H667=0,"",IF(LEFT(INDEX('Audit Report'!N$2:N$760,$H667),4)="Pass","Yes","No"))</f>
        <v/>
      </c>
      <c r="H667">
        <f>IF($A667="",0,IFERROR(MATCH($A667,'Audit Report'!$C$2:$C$760,0),0))</f>
        <v>0</v>
      </c>
    </row>
    <row r="668" spans="2:8">
      <c r="B668" t="str" cm="1">
        <f t="array" ref="B668">IF($H668=0,"",INDEX('Audit Report'!E$2:E$760,$H668))</f>
        <v/>
      </c>
      <c r="C668" t="str" cm="1">
        <f t="array" ref="C668">IF($H668=0,"",INDEX('Audit Report'!F$2:F$760,$H668)&amp;"")</f>
        <v/>
      </c>
      <c r="D668" t="str" cm="1">
        <f t="array" ref="D668">IF($H668=0,"",INDEX('Audit Report'!G$2:G$760,$H668)&amp;"")</f>
        <v/>
      </c>
      <c r="E668" t="str" cm="1">
        <f t="array" ref="E668">IF($H668=0,"",INDEX('Audit Report'!W$2:W$760,$H668))</f>
        <v/>
      </c>
      <c r="F668" t="str" cm="1">
        <f t="array" ref="F668">IF($H668=0,"",IF(LEFT(INDEX('Audit Report'!N$2:N$760,$H668),4)="Pass","Yes","No"))</f>
        <v/>
      </c>
      <c r="H668">
        <f>IF($A668="",0,IFERROR(MATCH($A668,'Audit Report'!$C$2:$C$760,0),0))</f>
        <v>0</v>
      </c>
    </row>
    <row r="669" spans="2:8">
      <c r="B669" t="str" cm="1">
        <f t="array" ref="B669">IF($H669=0,"",INDEX('Audit Report'!E$2:E$760,$H669))</f>
        <v/>
      </c>
      <c r="C669" t="str" cm="1">
        <f t="array" ref="C669">IF($H669=0,"",INDEX('Audit Report'!F$2:F$760,$H669)&amp;"")</f>
        <v/>
      </c>
      <c r="D669" t="str" cm="1">
        <f t="array" ref="D669">IF($H669=0,"",INDEX('Audit Report'!G$2:G$760,$H669)&amp;"")</f>
        <v/>
      </c>
      <c r="E669" t="str" cm="1">
        <f t="array" ref="E669">IF($H669=0,"",INDEX('Audit Report'!W$2:W$760,$H669))</f>
        <v/>
      </c>
      <c r="F669" t="str" cm="1">
        <f t="array" ref="F669">IF($H669=0,"",IF(LEFT(INDEX('Audit Report'!N$2:N$760,$H669),4)="Pass","Yes","No"))</f>
        <v/>
      </c>
      <c r="H669">
        <f>IF($A669="",0,IFERROR(MATCH($A669,'Audit Report'!$C$2:$C$760,0),0))</f>
        <v>0</v>
      </c>
    </row>
    <row r="670" spans="2:8">
      <c r="B670" t="str" cm="1">
        <f t="array" ref="B670">IF($H670=0,"",INDEX('Audit Report'!E$2:E$760,$H670))</f>
        <v/>
      </c>
      <c r="C670" t="str" cm="1">
        <f t="array" ref="C670">IF($H670=0,"",INDEX('Audit Report'!F$2:F$760,$H670)&amp;"")</f>
        <v/>
      </c>
      <c r="D670" t="str" cm="1">
        <f t="array" ref="D670">IF($H670=0,"",INDEX('Audit Report'!G$2:G$760,$H670)&amp;"")</f>
        <v/>
      </c>
      <c r="E670" t="str" cm="1">
        <f t="array" ref="E670">IF($H670=0,"",INDEX('Audit Report'!W$2:W$760,$H670))</f>
        <v/>
      </c>
      <c r="F670" t="str" cm="1">
        <f t="array" ref="F670">IF($H670=0,"",IF(LEFT(INDEX('Audit Report'!N$2:N$760,$H670),4)="Pass","Yes","No"))</f>
        <v/>
      </c>
      <c r="H670">
        <f>IF($A670="",0,IFERROR(MATCH($A670,'Audit Report'!$C$2:$C$760,0),0))</f>
        <v>0</v>
      </c>
    </row>
    <row r="671" spans="2:8">
      <c r="B671" t="str" cm="1">
        <f t="array" ref="B671">IF($H671=0,"",INDEX('Audit Report'!E$2:E$760,$H671))</f>
        <v/>
      </c>
      <c r="C671" t="str" cm="1">
        <f t="array" ref="C671">IF($H671=0,"",INDEX('Audit Report'!F$2:F$760,$H671)&amp;"")</f>
        <v/>
      </c>
      <c r="D671" t="str" cm="1">
        <f t="array" ref="D671">IF($H671=0,"",INDEX('Audit Report'!G$2:G$760,$H671)&amp;"")</f>
        <v/>
      </c>
      <c r="E671" t="str" cm="1">
        <f t="array" ref="E671">IF($H671=0,"",INDEX('Audit Report'!W$2:W$760,$H671))</f>
        <v/>
      </c>
      <c r="F671" t="str" cm="1">
        <f t="array" ref="F671">IF($H671=0,"",IF(LEFT(INDEX('Audit Report'!N$2:N$760,$H671),4)="Pass","Yes","No"))</f>
        <v/>
      </c>
      <c r="H671">
        <f>IF($A671="",0,IFERROR(MATCH($A671,'Audit Report'!$C$2:$C$760,0),0))</f>
        <v>0</v>
      </c>
    </row>
    <row r="672" spans="2:8">
      <c r="B672" t="str" cm="1">
        <f t="array" ref="B672">IF($H672=0,"",INDEX('Audit Report'!E$2:E$760,$H672))</f>
        <v/>
      </c>
      <c r="C672" t="str" cm="1">
        <f t="array" ref="C672">IF($H672=0,"",INDEX('Audit Report'!F$2:F$760,$H672)&amp;"")</f>
        <v/>
      </c>
      <c r="D672" t="str" cm="1">
        <f t="array" ref="D672">IF($H672=0,"",INDEX('Audit Report'!G$2:G$760,$H672)&amp;"")</f>
        <v/>
      </c>
      <c r="E672" t="str" cm="1">
        <f t="array" ref="E672">IF($H672=0,"",INDEX('Audit Report'!W$2:W$760,$H672))</f>
        <v/>
      </c>
      <c r="F672" t="str" cm="1">
        <f t="array" ref="F672">IF($H672=0,"",IF(LEFT(INDEX('Audit Report'!N$2:N$760,$H672),4)="Pass","Yes","No"))</f>
        <v/>
      </c>
      <c r="H672">
        <f>IF($A672="",0,IFERROR(MATCH($A672,'Audit Report'!$C$2:$C$760,0),0))</f>
        <v>0</v>
      </c>
    </row>
    <row r="673" spans="2:8">
      <c r="B673" t="str" cm="1">
        <f t="array" ref="B673">IF($H673=0,"",INDEX('Audit Report'!E$2:E$760,$H673))</f>
        <v/>
      </c>
      <c r="C673" t="str" cm="1">
        <f t="array" ref="C673">IF($H673=0,"",INDEX('Audit Report'!F$2:F$760,$H673)&amp;"")</f>
        <v/>
      </c>
      <c r="D673" t="str" cm="1">
        <f t="array" ref="D673">IF($H673=0,"",INDEX('Audit Report'!G$2:G$760,$H673)&amp;"")</f>
        <v/>
      </c>
      <c r="E673" t="str" cm="1">
        <f t="array" ref="E673">IF($H673=0,"",INDEX('Audit Report'!W$2:W$760,$H673))</f>
        <v/>
      </c>
      <c r="F673" t="str" cm="1">
        <f t="array" ref="F673">IF($H673=0,"",IF(LEFT(INDEX('Audit Report'!N$2:N$760,$H673),4)="Pass","Yes","No"))</f>
        <v/>
      </c>
      <c r="H673">
        <f>IF($A673="",0,IFERROR(MATCH($A673,'Audit Report'!$C$2:$C$760,0),0))</f>
        <v>0</v>
      </c>
    </row>
    <row r="674" spans="2:8">
      <c r="B674" t="str" cm="1">
        <f t="array" ref="B674">IF($H674=0,"",INDEX('Audit Report'!E$2:E$760,$H674))</f>
        <v/>
      </c>
      <c r="C674" t="str" cm="1">
        <f t="array" ref="C674">IF($H674=0,"",INDEX('Audit Report'!F$2:F$760,$H674)&amp;"")</f>
        <v/>
      </c>
      <c r="D674" t="str" cm="1">
        <f t="array" ref="D674">IF($H674=0,"",INDEX('Audit Report'!G$2:G$760,$H674)&amp;"")</f>
        <v/>
      </c>
      <c r="E674" t="str" cm="1">
        <f t="array" ref="E674">IF($H674=0,"",INDEX('Audit Report'!W$2:W$760,$H674))</f>
        <v/>
      </c>
      <c r="F674" t="str" cm="1">
        <f t="array" ref="F674">IF($H674=0,"",IF(LEFT(INDEX('Audit Report'!N$2:N$760,$H674),4)="Pass","Yes","No"))</f>
        <v/>
      </c>
      <c r="H674">
        <f>IF($A674="",0,IFERROR(MATCH($A674,'Audit Report'!$C$2:$C$760,0),0))</f>
        <v>0</v>
      </c>
    </row>
    <row r="675" spans="2:8">
      <c r="B675" t="str" cm="1">
        <f t="array" ref="B675">IF($H675=0,"",INDEX('Audit Report'!E$2:E$760,$H675))</f>
        <v/>
      </c>
      <c r="C675" t="str" cm="1">
        <f t="array" ref="C675">IF($H675=0,"",INDEX('Audit Report'!F$2:F$760,$H675)&amp;"")</f>
        <v/>
      </c>
      <c r="D675" t="str" cm="1">
        <f t="array" ref="D675">IF($H675=0,"",INDEX('Audit Report'!G$2:G$760,$H675)&amp;"")</f>
        <v/>
      </c>
      <c r="E675" t="str" cm="1">
        <f t="array" ref="E675">IF($H675=0,"",INDEX('Audit Report'!W$2:W$760,$H675))</f>
        <v/>
      </c>
      <c r="F675" t="str" cm="1">
        <f t="array" ref="F675">IF($H675=0,"",IF(LEFT(INDEX('Audit Report'!N$2:N$760,$H675),4)="Pass","Yes","No"))</f>
        <v/>
      </c>
      <c r="H675">
        <f>IF($A675="",0,IFERROR(MATCH($A675,'Audit Report'!$C$2:$C$760,0),0))</f>
        <v>0</v>
      </c>
    </row>
    <row r="676" spans="2:8">
      <c r="B676" t="str" cm="1">
        <f t="array" ref="B676">IF($H676=0,"",INDEX('Audit Report'!E$2:E$760,$H676))</f>
        <v/>
      </c>
      <c r="C676" t="str" cm="1">
        <f t="array" ref="C676">IF($H676=0,"",INDEX('Audit Report'!F$2:F$760,$H676)&amp;"")</f>
        <v/>
      </c>
      <c r="D676" t="str" cm="1">
        <f t="array" ref="D676">IF($H676=0,"",INDEX('Audit Report'!G$2:G$760,$H676)&amp;"")</f>
        <v/>
      </c>
      <c r="E676" t="str" cm="1">
        <f t="array" ref="E676">IF($H676=0,"",INDEX('Audit Report'!W$2:W$760,$H676))</f>
        <v/>
      </c>
      <c r="F676" t="str" cm="1">
        <f t="array" ref="F676">IF($H676=0,"",IF(LEFT(INDEX('Audit Report'!N$2:N$760,$H676),4)="Pass","Yes","No"))</f>
        <v/>
      </c>
      <c r="H676">
        <f>IF($A676="",0,IFERROR(MATCH($A676,'Audit Report'!$C$2:$C$760,0),0))</f>
        <v>0</v>
      </c>
    </row>
    <row r="677" spans="2:8">
      <c r="B677" t="str" cm="1">
        <f t="array" ref="B677">IF($H677=0,"",INDEX('Audit Report'!E$2:E$760,$H677))</f>
        <v/>
      </c>
      <c r="C677" t="str" cm="1">
        <f t="array" ref="C677">IF($H677=0,"",INDEX('Audit Report'!F$2:F$760,$H677)&amp;"")</f>
        <v/>
      </c>
      <c r="D677" t="str" cm="1">
        <f t="array" ref="D677">IF($H677=0,"",INDEX('Audit Report'!G$2:G$760,$H677)&amp;"")</f>
        <v/>
      </c>
      <c r="E677" t="str" cm="1">
        <f t="array" ref="E677">IF($H677=0,"",INDEX('Audit Report'!W$2:W$760,$H677))</f>
        <v/>
      </c>
      <c r="F677" t="str" cm="1">
        <f t="array" ref="F677">IF($H677=0,"",IF(LEFT(INDEX('Audit Report'!N$2:N$760,$H677),4)="Pass","Yes","No"))</f>
        <v/>
      </c>
      <c r="H677">
        <f>IF($A677="",0,IFERROR(MATCH($A677,'Audit Report'!$C$2:$C$760,0),0))</f>
        <v>0</v>
      </c>
    </row>
    <row r="678" spans="2:8">
      <c r="B678" t="str" cm="1">
        <f t="array" ref="B678">IF($H678=0,"",INDEX('Audit Report'!E$2:E$760,$H678))</f>
        <v/>
      </c>
      <c r="C678" t="str" cm="1">
        <f t="array" ref="C678">IF($H678=0,"",INDEX('Audit Report'!F$2:F$760,$H678)&amp;"")</f>
        <v/>
      </c>
      <c r="D678" t="str" cm="1">
        <f t="array" ref="D678">IF($H678=0,"",INDEX('Audit Report'!G$2:G$760,$H678)&amp;"")</f>
        <v/>
      </c>
      <c r="E678" t="str" cm="1">
        <f t="array" ref="E678">IF($H678=0,"",INDEX('Audit Report'!W$2:W$760,$H678))</f>
        <v/>
      </c>
      <c r="F678" t="str" cm="1">
        <f t="array" ref="F678">IF($H678=0,"",IF(LEFT(INDEX('Audit Report'!N$2:N$760,$H678),4)="Pass","Yes","No"))</f>
        <v/>
      </c>
      <c r="H678">
        <f>IF($A678="",0,IFERROR(MATCH($A678,'Audit Report'!$C$2:$C$760,0),0))</f>
        <v>0</v>
      </c>
    </row>
    <row r="679" spans="2:8">
      <c r="B679" t="str" cm="1">
        <f t="array" ref="B679">IF($H679=0,"",INDEX('Audit Report'!E$2:E$760,$H679))</f>
        <v/>
      </c>
      <c r="C679" t="str" cm="1">
        <f t="array" ref="C679">IF($H679=0,"",INDEX('Audit Report'!F$2:F$760,$H679)&amp;"")</f>
        <v/>
      </c>
      <c r="D679" t="str" cm="1">
        <f t="array" ref="D679">IF($H679=0,"",INDEX('Audit Report'!G$2:G$760,$H679)&amp;"")</f>
        <v/>
      </c>
      <c r="E679" t="str" cm="1">
        <f t="array" ref="E679">IF($H679=0,"",INDEX('Audit Report'!W$2:W$760,$H679))</f>
        <v/>
      </c>
      <c r="F679" t="str" cm="1">
        <f t="array" ref="F679">IF($H679=0,"",IF(LEFT(INDEX('Audit Report'!N$2:N$760,$H679),4)="Pass","Yes","No"))</f>
        <v/>
      </c>
      <c r="H679">
        <f>IF($A679="",0,IFERROR(MATCH($A679,'Audit Report'!$C$2:$C$760,0),0))</f>
        <v>0</v>
      </c>
    </row>
    <row r="680" spans="2:8">
      <c r="B680" t="str" cm="1">
        <f t="array" ref="B680">IF($H680=0,"",INDEX('Audit Report'!E$2:E$760,$H680))</f>
        <v/>
      </c>
      <c r="C680" t="str" cm="1">
        <f t="array" ref="C680">IF($H680=0,"",INDEX('Audit Report'!F$2:F$760,$H680)&amp;"")</f>
        <v/>
      </c>
      <c r="D680" t="str" cm="1">
        <f t="array" ref="D680">IF($H680=0,"",INDEX('Audit Report'!G$2:G$760,$H680)&amp;"")</f>
        <v/>
      </c>
      <c r="E680" t="str" cm="1">
        <f t="array" ref="E680">IF($H680=0,"",INDEX('Audit Report'!W$2:W$760,$H680))</f>
        <v/>
      </c>
      <c r="F680" t="str" cm="1">
        <f t="array" ref="F680">IF($H680=0,"",IF(LEFT(INDEX('Audit Report'!N$2:N$760,$H680),4)="Pass","Yes","No"))</f>
        <v/>
      </c>
      <c r="H680">
        <f>IF($A680="",0,IFERROR(MATCH($A680,'Audit Report'!$C$2:$C$760,0),0))</f>
        <v>0</v>
      </c>
    </row>
    <row r="681" spans="2:8">
      <c r="B681" t="str" cm="1">
        <f t="array" ref="B681">IF($H681=0,"",INDEX('Audit Report'!E$2:E$760,$H681))</f>
        <v/>
      </c>
      <c r="C681" t="str" cm="1">
        <f t="array" ref="C681">IF($H681=0,"",INDEX('Audit Report'!F$2:F$760,$H681)&amp;"")</f>
        <v/>
      </c>
      <c r="D681" t="str" cm="1">
        <f t="array" ref="D681">IF($H681=0,"",INDEX('Audit Report'!G$2:G$760,$H681)&amp;"")</f>
        <v/>
      </c>
      <c r="E681" t="str" cm="1">
        <f t="array" ref="E681">IF($H681=0,"",INDEX('Audit Report'!W$2:W$760,$H681))</f>
        <v/>
      </c>
      <c r="F681" t="str" cm="1">
        <f t="array" ref="F681">IF($H681=0,"",IF(LEFT(INDEX('Audit Report'!N$2:N$760,$H681),4)="Pass","Yes","No"))</f>
        <v/>
      </c>
      <c r="H681">
        <f>IF($A681="",0,IFERROR(MATCH($A681,'Audit Report'!$C$2:$C$760,0),0))</f>
        <v>0</v>
      </c>
    </row>
    <row r="682" spans="2:8">
      <c r="B682" t="str" cm="1">
        <f t="array" ref="B682">IF($H682=0,"",INDEX('Audit Report'!E$2:E$760,$H682))</f>
        <v/>
      </c>
      <c r="C682" t="str" cm="1">
        <f t="array" ref="C682">IF($H682=0,"",INDEX('Audit Report'!F$2:F$760,$H682)&amp;"")</f>
        <v/>
      </c>
      <c r="D682" t="str" cm="1">
        <f t="array" ref="D682">IF($H682=0,"",INDEX('Audit Report'!G$2:G$760,$H682)&amp;"")</f>
        <v/>
      </c>
      <c r="E682" t="str" cm="1">
        <f t="array" ref="E682">IF($H682=0,"",INDEX('Audit Report'!W$2:W$760,$H682))</f>
        <v/>
      </c>
      <c r="F682" t="str" cm="1">
        <f t="array" ref="F682">IF($H682=0,"",IF(LEFT(INDEX('Audit Report'!N$2:N$760,$H682),4)="Pass","Yes","No"))</f>
        <v/>
      </c>
      <c r="H682">
        <f>IF($A682="",0,IFERROR(MATCH($A682,'Audit Report'!$C$2:$C$760,0),0))</f>
        <v>0</v>
      </c>
    </row>
    <row r="683" spans="2:8">
      <c r="B683" t="str" cm="1">
        <f t="array" ref="B683">IF($H683=0,"",INDEX('Audit Report'!E$2:E$760,$H683))</f>
        <v/>
      </c>
      <c r="C683" t="str" cm="1">
        <f t="array" ref="C683">IF($H683=0,"",INDEX('Audit Report'!F$2:F$760,$H683)&amp;"")</f>
        <v/>
      </c>
      <c r="D683" t="str" cm="1">
        <f t="array" ref="D683">IF($H683=0,"",INDEX('Audit Report'!G$2:G$760,$H683)&amp;"")</f>
        <v/>
      </c>
      <c r="E683" t="str" cm="1">
        <f t="array" ref="E683">IF($H683=0,"",INDEX('Audit Report'!W$2:W$760,$H683))</f>
        <v/>
      </c>
      <c r="F683" t="str" cm="1">
        <f t="array" ref="F683">IF($H683=0,"",IF(LEFT(INDEX('Audit Report'!N$2:N$760,$H683),4)="Pass","Yes","No"))</f>
        <v/>
      </c>
      <c r="H683">
        <f>IF($A683="",0,IFERROR(MATCH($A683,'Audit Report'!$C$2:$C$760,0),0))</f>
        <v>0</v>
      </c>
    </row>
    <row r="684" spans="2:8">
      <c r="B684" t="str" cm="1">
        <f t="array" ref="B684">IF($H684=0,"",INDEX('Audit Report'!E$2:E$760,$H684))</f>
        <v/>
      </c>
      <c r="C684" t="str" cm="1">
        <f t="array" ref="C684">IF($H684=0,"",INDEX('Audit Report'!F$2:F$760,$H684)&amp;"")</f>
        <v/>
      </c>
      <c r="D684" t="str" cm="1">
        <f t="array" ref="D684">IF($H684=0,"",INDEX('Audit Report'!G$2:G$760,$H684)&amp;"")</f>
        <v/>
      </c>
      <c r="E684" t="str" cm="1">
        <f t="array" ref="E684">IF($H684=0,"",INDEX('Audit Report'!W$2:W$760,$H684))</f>
        <v/>
      </c>
      <c r="F684" t="str" cm="1">
        <f t="array" ref="F684">IF($H684=0,"",IF(LEFT(INDEX('Audit Report'!N$2:N$760,$H684),4)="Pass","Yes","No"))</f>
        <v/>
      </c>
      <c r="H684">
        <f>IF($A684="",0,IFERROR(MATCH($A684,'Audit Report'!$C$2:$C$760,0),0))</f>
        <v>0</v>
      </c>
    </row>
    <row r="685" spans="2:8">
      <c r="B685" t="str" cm="1">
        <f t="array" ref="B685">IF($H685=0,"",INDEX('Audit Report'!E$2:E$760,$H685))</f>
        <v/>
      </c>
      <c r="C685" t="str" cm="1">
        <f t="array" ref="C685">IF($H685=0,"",INDEX('Audit Report'!F$2:F$760,$H685)&amp;"")</f>
        <v/>
      </c>
      <c r="D685" t="str" cm="1">
        <f t="array" ref="D685">IF($H685=0,"",INDEX('Audit Report'!G$2:G$760,$H685)&amp;"")</f>
        <v/>
      </c>
      <c r="E685" t="str" cm="1">
        <f t="array" ref="E685">IF($H685=0,"",INDEX('Audit Report'!W$2:W$760,$H685))</f>
        <v/>
      </c>
      <c r="F685" t="str" cm="1">
        <f t="array" ref="F685">IF($H685=0,"",IF(LEFT(INDEX('Audit Report'!N$2:N$760,$H685),4)="Pass","Yes","No"))</f>
        <v/>
      </c>
      <c r="H685">
        <f>IF($A685="",0,IFERROR(MATCH($A685,'Audit Report'!$C$2:$C$760,0),0))</f>
        <v>0</v>
      </c>
    </row>
    <row r="686" spans="2:8">
      <c r="B686" t="str" cm="1">
        <f t="array" ref="B686">IF($H686=0,"",INDEX('Audit Report'!E$2:E$760,$H686))</f>
        <v/>
      </c>
      <c r="C686" t="str" cm="1">
        <f t="array" ref="C686">IF($H686=0,"",INDEX('Audit Report'!F$2:F$760,$H686)&amp;"")</f>
        <v/>
      </c>
      <c r="D686" t="str" cm="1">
        <f t="array" ref="D686">IF($H686=0,"",INDEX('Audit Report'!G$2:G$760,$H686)&amp;"")</f>
        <v/>
      </c>
      <c r="E686" t="str" cm="1">
        <f t="array" ref="E686">IF($H686=0,"",INDEX('Audit Report'!W$2:W$760,$H686))</f>
        <v/>
      </c>
      <c r="F686" t="str" cm="1">
        <f t="array" ref="F686">IF($H686=0,"",IF(LEFT(INDEX('Audit Report'!N$2:N$760,$H686),4)="Pass","Yes","No"))</f>
        <v/>
      </c>
      <c r="H686">
        <f>IF($A686="",0,IFERROR(MATCH($A686,'Audit Report'!$C$2:$C$760,0),0))</f>
        <v>0</v>
      </c>
    </row>
    <row r="687" spans="2:8">
      <c r="B687" t="str" cm="1">
        <f t="array" ref="B687">IF($H687=0,"",INDEX('Audit Report'!E$2:E$760,$H687))</f>
        <v/>
      </c>
      <c r="C687" t="str" cm="1">
        <f t="array" ref="C687">IF($H687=0,"",INDEX('Audit Report'!F$2:F$760,$H687)&amp;"")</f>
        <v/>
      </c>
      <c r="D687" t="str" cm="1">
        <f t="array" ref="D687">IF($H687=0,"",INDEX('Audit Report'!G$2:G$760,$H687)&amp;"")</f>
        <v/>
      </c>
      <c r="E687" t="str" cm="1">
        <f t="array" ref="E687">IF($H687=0,"",INDEX('Audit Report'!W$2:W$760,$H687))</f>
        <v/>
      </c>
      <c r="F687" t="str" cm="1">
        <f t="array" ref="F687">IF($H687=0,"",IF(LEFT(INDEX('Audit Report'!N$2:N$760,$H687),4)="Pass","Yes","No"))</f>
        <v/>
      </c>
      <c r="H687">
        <f>IF($A687="",0,IFERROR(MATCH($A687,'Audit Report'!$C$2:$C$760,0),0))</f>
        <v>0</v>
      </c>
    </row>
    <row r="688" spans="2:8">
      <c r="B688" t="str" cm="1">
        <f t="array" ref="B688">IF($H688=0,"",INDEX('Audit Report'!E$2:E$760,$H688))</f>
        <v/>
      </c>
      <c r="C688" t="str" cm="1">
        <f t="array" ref="C688">IF($H688=0,"",INDEX('Audit Report'!F$2:F$760,$H688)&amp;"")</f>
        <v/>
      </c>
      <c r="D688" t="str" cm="1">
        <f t="array" ref="D688">IF($H688=0,"",INDEX('Audit Report'!G$2:G$760,$H688)&amp;"")</f>
        <v/>
      </c>
      <c r="E688" t="str" cm="1">
        <f t="array" ref="E688">IF($H688=0,"",INDEX('Audit Report'!W$2:W$760,$H688))</f>
        <v/>
      </c>
      <c r="F688" t="str" cm="1">
        <f t="array" ref="F688">IF($H688=0,"",IF(LEFT(INDEX('Audit Report'!N$2:N$760,$H688),4)="Pass","Yes","No"))</f>
        <v/>
      </c>
      <c r="H688">
        <f>IF($A688="",0,IFERROR(MATCH($A688,'Audit Report'!$C$2:$C$760,0),0))</f>
        <v>0</v>
      </c>
    </row>
    <row r="689" spans="2:8">
      <c r="B689" t="str" cm="1">
        <f t="array" ref="B689">IF($H689=0,"",INDEX('Audit Report'!E$2:E$760,$H689))</f>
        <v/>
      </c>
      <c r="C689" t="str" cm="1">
        <f t="array" ref="C689">IF($H689=0,"",INDEX('Audit Report'!F$2:F$760,$H689)&amp;"")</f>
        <v/>
      </c>
      <c r="D689" t="str" cm="1">
        <f t="array" ref="D689">IF($H689=0,"",INDEX('Audit Report'!G$2:G$760,$H689)&amp;"")</f>
        <v/>
      </c>
      <c r="E689" t="str" cm="1">
        <f t="array" ref="E689">IF($H689=0,"",INDEX('Audit Report'!W$2:W$760,$H689))</f>
        <v/>
      </c>
      <c r="F689" t="str" cm="1">
        <f t="array" ref="F689">IF($H689=0,"",IF(LEFT(INDEX('Audit Report'!N$2:N$760,$H689),4)="Pass","Yes","No"))</f>
        <v/>
      </c>
      <c r="H689">
        <f>IF($A689="",0,IFERROR(MATCH($A689,'Audit Report'!$C$2:$C$760,0),0))</f>
        <v>0</v>
      </c>
    </row>
    <row r="690" spans="2:8">
      <c r="B690" t="str" cm="1">
        <f t="array" ref="B690">IF($H690=0,"",INDEX('Audit Report'!E$2:E$760,$H690))</f>
        <v/>
      </c>
      <c r="C690" t="str" cm="1">
        <f t="array" ref="C690">IF($H690=0,"",INDEX('Audit Report'!F$2:F$760,$H690)&amp;"")</f>
        <v/>
      </c>
      <c r="D690" t="str" cm="1">
        <f t="array" ref="D690">IF($H690=0,"",INDEX('Audit Report'!G$2:G$760,$H690)&amp;"")</f>
        <v/>
      </c>
      <c r="E690" t="str" cm="1">
        <f t="array" ref="E690">IF($H690=0,"",INDEX('Audit Report'!W$2:W$760,$H690))</f>
        <v/>
      </c>
      <c r="F690" t="str" cm="1">
        <f t="array" ref="F690">IF($H690=0,"",IF(LEFT(INDEX('Audit Report'!N$2:N$760,$H690),4)="Pass","Yes","No"))</f>
        <v/>
      </c>
      <c r="H690">
        <f>IF($A690="",0,IFERROR(MATCH($A690,'Audit Report'!$C$2:$C$760,0),0))</f>
        <v>0</v>
      </c>
    </row>
    <row r="691" spans="2:8">
      <c r="B691" t="str" cm="1">
        <f t="array" ref="B691">IF($H691=0,"",INDEX('Audit Report'!E$2:E$760,$H691))</f>
        <v/>
      </c>
      <c r="C691" t="str" cm="1">
        <f t="array" ref="C691">IF($H691=0,"",INDEX('Audit Report'!F$2:F$760,$H691)&amp;"")</f>
        <v/>
      </c>
      <c r="D691" t="str" cm="1">
        <f t="array" ref="D691">IF($H691=0,"",INDEX('Audit Report'!G$2:G$760,$H691)&amp;"")</f>
        <v/>
      </c>
      <c r="E691" t="str" cm="1">
        <f t="array" ref="E691">IF($H691=0,"",INDEX('Audit Report'!W$2:W$760,$H691))</f>
        <v/>
      </c>
      <c r="F691" t="str" cm="1">
        <f t="array" ref="F691">IF($H691=0,"",IF(LEFT(INDEX('Audit Report'!N$2:N$760,$H691),4)="Pass","Yes","No"))</f>
        <v/>
      </c>
      <c r="H691">
        <f>IF($A691="",0,IFERROR(MATCH($A691,'Audit Report'!$C$2:$C$760,0),0))</f>
        <v>0</v>
      </c>
    </row>
    <row r="692" spans="2:8">
      <c r="B692" t="str" cm="1">
        <f t="array" ref="B692">IF($H692=0,"",INDEX('Audit Report'!E$2:E$760,$H692))</f>
        <v/>
      </c>
      <c r="C692" t="str" cm="1">
        <f t="array" ref="C692">IF($H692=0,"",INDEX('Audit Report'!F$2:F$760,$H692)&amp;"")</f>
        <v/>
      </c>
      <c r="D692" t="str" cm="1">
        <f t="array" ref="D692">IF($H692=0,"",INDEX('Audit Report'!G$2:G$760,$H692)&amp;"")</f>
        <v/>
      </c>
      <c r="E692" t="str" cm="1">
        <f t="array" ref="E692">IF($H692=0,"",INDEX('Audit Report'!W$2:W$760,$H692))</f>
        <v/>
      </c>
      <c r="F692" t="str" cm="1">
        <f t="array" ref="F692">IF($H692=0,"",IF(LEFT(INDEX('Audit Report'!N$2:N$760,$H692),4)="Pass","Yes","No"))</f>
        <v/>
      </c>
      <c r="H692">
        <f>IF($A692="",0,IFERROR(MATCH($A692,'Audit Report'!$C$2:$C$760,0),0))</f>
        <v>0</v>
      </c>
    </row>
    <row r="693" spans="2:8">
      <c r="B693" t="str" cm="1">
        <f t="array" ref="B693">IF($H693=0,"",INDEX('Audit Report'!E$2:E$760,$H693))</f>
        <v/>
      </c>
      <c r="C693" t="str" cm="1">
        <f t="array" ref="C693">IF($H693=0,"",INDEX('Audit Report'!F$2:F$760,$H693)&amp;"")</f>
        <v/>
      </c>
      <c r="D693" t="str" cm="1">
        <f t="array" ref="D693">IF($H693=0,"",INDEX('Audit Report'!G$2:G$760,$H693)&amp;"")</f>
        <v/>
      </c>
      <c r="E693" t="str" cm="1">
        <f t="array" ref="E693">IF($H693=0,"",INDEX('Audit Report'!W$2:W$760,$H693))</f>
        <v/>
      </c>
      <c r="F693" t="str" cm="1">
        <f t="array" ref="F693">IF($H693=0,"",IF(LEFT(INDEX('Audit Report'!N$2:N$760,$H693),4)="Pass","Yes","No"))</f>
        <v/>
      </c>
      <c r="H693">
        <f>IF($A693="",0,IFERROR(MATCH($A693,'Audit Report'!$C$2:$C$760,0),0))</f>
        <v>0</v>
      </c>
    </row>
    <row r="694" spans="2:8">
      <c r="B694" t="str" cm="1">
        <f t="array" ref="B694">IF($H694=0,"",INDEX('Audit Report'!E$2:E$760,$H694))</f>
        <v/>
      </c>
      <c r="C694" t="str" cm="1">
        <f t="array" ref="C694">IF($H694=0,"",INDEX('Audit Report'!F$2:F$760,$H694)&amp;"")</f>
        <v/>
      </c>
      <c r="D694" t="str" cm="1">
        <f t="array" ref="D694">IF($H694=0,"",INDEX('Audit Report'!G$2:G$760,$H694)&amp;"")</f>
        <v/>
      </c>
      <c r="E694" t="str" cm="1">
        <f t="array" ref="E694">IF($H694=0,"",INDEX('Audit Report'!W$2:W$760,$H694))</f>
        <v/>
      </c>
      <c r="F694" t="str" cm="1">
        <f t="array" ref="F694">IF($H694=0,"",IF(LEFT(INDEX('Audit Report'!N$2:N$760,$H694),4)="Pass","Yes","No"))</f>
        <v/>
      </c>
      <c r="H694">
        <f>IF($A694="",0,IFERROR(MATCH($A694,'Audit Report'!$C$2:$C$760,0),0))</f>
        <v>0</v>
      </c>
    </row>
    <row r="695" spans="2:8">
      <c r="B695" t="str" cm="1">
        <f t="array" ref="B695">IF($H695=0,"",INDEX('Audit Report'!E$2:E$760,$H695))</f>
        <v/>
      </c>
      <c r="C695" t="str" cm="1">
        <f t="array" ref="C695">IF($H695=0,"",INDEX('Audit Report'!F$2:F$760,$H695)&amp;"")</f>
        <v/>
      </c>
      <c r="D695" t="str" cm="1">
        <f t="array" ref="D695">IF($H695=0,"",INDEX('Audit Report'!G$2:G$760,$H695)&amp;"")</f>
        <v/>
      </c>
      <c r="E695" t="str" cm="1">
        <f t="array" ref="E695">IF($H695=0,"",INDEX('Audit Report'!W$2:W$760,$H695))</f>
        <v/>
      </c>
      <c r="F695" t="str" cm="1">
        <f t="array" ref="F695">IF($H695=0,"",IF(LEFT(INDEX('Audit Report'!N$2:N$760,$H695),4)="Pass","Yes","No"))</f>
        <v/>
      </c>
      <c r="H695">
        <f>IF($A695="",0,IFERROR(MATCH($A695,'Audit Report'!$C$2:$C$760,0),0))</f>
        <v>0</v>
      </c>
    </row>
    <row r="696" spans="2:8">
      <c r="B696" t="str" cm="1">
        <f t="array" ref="B696">IF($H696=0,"",INDEX('Audit Report'!E$2:E$760,$H696))</f>
        <v/>
      </c>
      <c r="C696" t="str" cm="1">
        <f t="array" ref="C696">IF($H696=0,"",INDEX('Audit Report'!F$2:F$760,$H696)&amp;"")</f>
        <v/>
      </c>
      <c r="D696" t="str" cm="1">
        <f t="array" ref="D696">IF($H696=0,"",INDEX('Audit Report'!G$2:G$760,$H696)&amp;"")</f>
        <v/>
      </c>
      <c r="E696" t="str" cm="1">
        <f t="array" ref="E696">IF($H696=0,"",INDEX('Audit Report'!W$2:W$760,$H696))</f>
        <v/>
      </c>
      <c r="F696" t="str" cm="1">
        <f t="array" ref="F696">IF($H696=0,"",IF(LEFT(INDEX('Audit Report'!N$2:N$760,$H696),4)="Pass","Yes","No"))</f>
        <v/>
      </c>
      <c r="H696">
        <f>IF($A696="",0,IFERROR(MATCH($A696,'Audit Report'!$C$2:$C$760,0),0))</f>
        <v>0</v>
      </c>
    </row>
    <row r="697" spans="2:8">
      <c r="B697" t="str" cm="1">
        <f t="array" ref="B697">IF($H697=0,"",INDEX('Audit Report'!E$2:E$760,$H697))</f>
        <v/>
      </c>
      <c r="C697" t="str" cm="1">
        <f t="array" ref="C697">IF($H697=0,"",INDEX('Audit Report'!F$2:F$760,$H697)&amp;"")</f>
        <v/>
      </c>
      <c r="D697" t="str" cm="1">
        <f t="array" ref="D697">IF($H697=0,"",INDEX('Audit Report'!G$2:G$760,$H697)&amp;"")</f>
        <v/>
      </c>
      <c r="E697" t="str" cm="1">
        <f t="array" ref="E697">IF($H697=0,"",INDEX('Audit Report'!W$2:W$760,$H697))</f>
        <v/>
      </c>
      <c r="F697" t="str" cm="1">
        <f t="array" ref="F697">IF($H697=0,"",IF(LEFT(INDEX('Audit Report'!N$2:N$760,$H697),4)="Pass","Yes","No"))</f>
        <v/>
      </c>
      <c r="H697">
        <f>IF($A697="",0,IFERROR(MATCH($A697,'Audit Report'!$C$2:$C$760,0),0))</f>
        <v>0</v>
      </c>
    </row>
    <row r="698" spans="2:8">
      <c r="B698" t="str" cm="1">
        <f t="array" ref="B698">IF($H698=0,"",INDEX('Audit Report'!E$2:E$760,$H698))</f>
        <v/>
      </c>
      <c r="C698" t="str" cm="1">
        <f t="array" ref="C698">IF($H698=0,"",INDEX('Audit Report'!F$2:F$760,$H698)&amp;"")</f>
        <v/>
      </c>
      <c r="D698" t="str" cm="1">
        <f t="array" ref="D698">IF($H698=0,"",INDEX('Audit Report'!G$2:G$760,$H698)&amp;"")</f>
        <v/>
      </c>
      <c r="E698" t="str" cm="1">
        <f t="array" ref="E698">IF($H698=0,"",INDEX('Audit Report'!W$2:W$760,$H698))</f>
        <v/>
      </c>
      <c r="F698" t="str" cm="1">
        <f t="array" ref="F698">IF($H698=0,"",IF(LEFT(INDEX('Audit Report'!N$2:N$760,$H698),4)="Pass","Yes","No"))</f>
        <v/>
      </c>
      <c r="H698">
        <f>IF($A698="",0,IFERROR(MATCH($A698,'Audit Report'!$C$2:$C$760,0),0))</f>
        <v>0</v>
      </c>
    </row>
    <row r="699" spans="2:8">
      <c r="B699" t="str" cm="1">
        <f t="array" ref="B699">IF($H699=0,"",INDEX('Audit Report'!E$2:E$760,$H699))</f>
        <v/>
      </c>
      <c r="C699" t="str" cm="1">
        <f t="array" ref="C699">IF($H699=0,"",INDEX('Audit Report'!F$2:F$760,$H699)&amp;"")</f>
        <v/>
      </c>
      <c r="D699" t="str" cm="1">
        <f t="array" ref="D699">IF($H699=0,"",INDEX('Audit Report'!G$2:G$760,$H699)&amp;"")</f>
        <v/>
      </c>
      <c r="E699" t="str" cm="1">
        <f t="array" ref="E699">IF($H699=0,"",INDEX('Audit Report'!W$2:W$760,$H699))</f>
        <v/>
      </c>
      <c r="F699" t="str" cm="1">
        <f t="array" ref="F699">IF($H699=0,"",IF(LEFT(INDEX('Audit Report'!N$2:N$760,$H699),4)="Pass","Yes","No"))</f>
        <v/>
      </c>
      <c r="H699">
        <f>IF($A699="",0,IFERROR(MATCH($A699,'Audit Report'!$C$2:$C$760,0),0))</f>
        <v>0</v>
      </c>
    </row>
    <row r="700" spans="2:8">
      <c r="B700" t="str" cm="1">
        <f t="array" ref="B700">IF($H700=0,"",INDEX('Audit Report'!E$2:E$760,$H700))</f>
        <v/>
      </c>
      <c r="C700" t="str" cm="1">
        <f t="array" ref="C700">IF($H700=0,"",INDEX('Audit Report'!F$2:F$760,$H700)&amp;"")</f>
        <v/>
      </c>
      <c r="D700" t="str" cm="1">
        <f t="array" ref="D700">IF($H700=0,"",INDEX('Audit Report'!G$2:G$760,$H700)&amp;"")</f>
        <v/>
      </c>
      <c r="E700" t="str" cm="1">
        <f t="array" ref="E700">IF($H700=0,"",INDEX('Audit Report'!W$2:W$760,$H700))</f>
        <v/>
      </c>
      <c r="F700" t="str" cm="1">
        <f t="array" ref="F700">IF($H700=0,"",IF(LEFT(INDEX('Audit Report'!N$2:N$760,$H700),4)="Pass","Yes","No"))</f>
        <v/>
      </c>
      <c r="H700">
        <f>IF($A700="",0,IFERROR(MATCH($A700,'Audit Report'!$C$2:$C$760,0),0))</f>
        <v>0</v>
      </c>
    </row>
    <row r="701" spans="2:8">
      <c r="B701" t="str" cm="1">
        <f t="array" ref="B701">IF($H701=0,"",INDEX('Audit Report'!E$2:E$760,$H701))</f>
        <v/>
      </c>
      <c r="C701" t="str" cm="1">
        <f t="array" ref="C701">IF($H701=0,"",INDEX('Audit Report'!F$2:F$760,$H701)&amp;"")</f>
        <v/>
      </c>
      <c r="D701" t="str" cm="1">
        <f t="array" ref="D701">IF($H701=0,"",INDEX('Audit Report'!G$2:G$760,$H701)&amp;"")</f>
        <v/>
      </c>
      <c r="E701" t="str" cm="1">
        <f t="array" ref="E701">IF($H701=0,"",INDEX('Audit Report'!W$2:W$760,$H701))</f>
        <v/>
      </c>
      <c r="F701" t="str" cm="1">
        <f t="array" ref="F701">IF($H701=0,"",IF(LEFT(INDEX('Audit Report'!N$2:N$760,$H701),4)="Pass","Yes","No"))</f>
        <v/>
      </c>
      <c r="H701">
        <f>IF($A701="",0,IFERROR(MATCH($A701,'Audit Report'!$C$2:$C$760,0),0))</f>
        <v>0</v>
      </c>
    </row>
    <row r="702" spans="2:8">
      <c r="B702" t="str" cm="1">
        <f t="array" ref="B702">IF($H702=0,"",INDEX('Audit Report'!E$2:E$760,$H702))</f>
        <v/>
      </c>
      <c r="C702" t="str" cm="1">
        <f t="array" ref="C702">IF($H702=0,"",INDEX('Audit Report'!F$2:F$760,$H702)&amp;"")</f>
        <v/>
      </c>
      <c r="D702" t="str" cm="1">
        <f t="array" ref="D702">IF($H702=0,"",INDEX('Audit Report'!G$2:G$760,$H702)&amp;"")</f>
        <v/>
      </c>
      <c r="E702" t="str" cm="1">
        <f t="array" ref="E702">IF($H702=0,"",INDEX('Audit Report'!W$2:W$760,$H702))</f>
        <v/>
      </c>
      <c r="F702" t="str" cm="1">
        <f t="array" ref="F702">IF($H702=0,"",IF(LEFT(INDEX('Audit Report'!N$2:N$760,$H702),4)="Pass","Yes","No"))</f>
        <v/>
      </c>
      <c r="H702">
        <f>IF($A702="",0,IFERROR(MATCH($A702,'Audit Report'!$C$2:$C$760,0),0))</f>
        <v>0</v>
      </c>
    </row>
    <row r="703" spans="2:8">
      <c r="B703" t="str" cm="1">
        <f t="array" ref="B703">IF($H703=0,"",INDEX('Audit Report'!E$2:E$760,$H703))</f>
        <v/>
      </c>
      <c r="C703" t="str" cm="1">
        <f t="array" ref="C703">IF($H703=0,"",INDEX('Audit Report'!F$2:F$760,$H703)&amp;"")</f>
        <v/>
      </c>
      <c r="D703" t="str" cm="1">
        <f t="array" ref="D703">IF($H703=0,"",INDEX('Audit Report'!G$2:G$760,$H703)&amp;"")</f>
        <v/>
      </c>
      <c r="E703" t="str" cm="1">
        <f t="array" ref="E703">IF($H703=0,"",INDEX('Audit Report'!W$2:W$760,$H703))</f>
        <v/>
      </c>
      <c r="F703" t="str" cm="1">
        <f t="array" ref="F703">IF($H703=0,"",IF(LEFT(INDEX('Audit Report'!N$2:N$760,$H703),4)="Pass","Yes","No"))</f>
        <v/>
      </c>
      <c r="H703">
        <f>IF($A703="",0,IFERROR(MATCH($A703,'Audit Report'!$C$2:$C$760,0),0))</f>
        <v>0</v>
      </c>
    </row>
    <row r="704" spans="2:8">
      <c r="B704" t="str" cm="1">
        <f t="array" ref="B704">IF($H704=0,"",INDEX('Audit Report'!E$2:E$760,$H704))</f>
        <v/>
      </c>
      <c r="C704" t="str" cm="1">
        <f t="array" ref="C704">IF($H704=0,"",INDEX('Audit Report'!F$2:F$760,$H704)&amp;"")</f>
        <v/>
      </c>
      <c r="D704" t="str" cm="1">
        <f t="array" ref="D704">IF($H704=0,"",INDEX('Audit Report'!G$2:G$760,$H704)&amp;"")</f>
        <v/>
      </c>
      <c r="E704" t="str" cm="1">
        <f t="array" ref="E704">IF($H704=0,"",INDEX('Audit Report'!W$2:W$760,$H704))</f>
        <v/>
      </c>
      <c r="F704" t="str" cm="1">
        <f t="array" ref="F704">IF($H704=0,"",IF(LEFT(INDEX('Audit Report'!N$2:N$760,$H704),4)="Pass","Yes","No"))</f>
        <v/>
      </c>
      <c r="H704">
        <f>IF($A704="",0,IFERROR(MATCH($A704,'Audit Report'!$C$2:$C$760,0),0))</f>
        <v>0</v>
      </c>
    </row>
    <row r="705" spans="2:8">
      <c r="B705" t="str" cm="1">
        <f t="array" ref="B705">IF($H705=0,"",INDEX('Audit Report'!E$2:E$760,$H705))</f>
        <v/>
      </c>
      <c r="C705" t="str" cm="1">
        <f t="array" ref="C705">IF($H705=0,"",INDEX('Audit Report'!F$2:F$760,$H705)&amp;"")</f>
        <v/>
      </c>
      <c r="D705" t="str" cm="1">
        <f t="array" ref="D705">IF($H705=0,"",INDEX('Audit Report'!G$2:G$760,$H705)&amp;"")</f>
        <v/>
      </c>
      <c r="E705" t="str" cm="1">
        <f t="array" ref="E705">IF($H705=0,"",INDEX('Audit Report'!W$2:W$760,$H705))</f>
        <v/>
      </c>
      <c r="F705" t="str" cm="1">
        <f t="array" ref="F705">IF($H705=0,"",IF(LEFT(INDEX('Audit Report'!N$2:N$760,$H705),4)="Pass","Yes","No"))</f>
        <v/>
      </c>
      <c r="H705">
        <f>IF($A705="",0,IFERROR(MATCH($A705,'Audit Report'!$C$2:$C$760,0),0))</f>
        <v>0</v>
      </c>
    </row>
    <row r="706" spans="2:8">
      <c r="B706" t="str" cm="1">
        <f t="array" ref="B706">IF($H706=0,"",INDEX('Audit Report'!E$2:E$760,$H706))</f>
        <v/>
      </c>
      <c r="C706" t="str" cm="1">
        <f t="array" ref="C706">IF($H706=0,"",INDEX('Audit Report'!F$2:F$760,$H706)&amp;"")</f>
        <v/>
      </c>
      <c r="D706" t="str" cm="1">
        <f t="array" ref="D706">IF($H706=0,"",INDEX('Audit Report'!G$2:G$760,$H706)&amp;"")</f>
        <v/>
      </c>
      <c r="E706" t="str" cm="1">
        <f t="array" ref="E706">IF($H706=0,"",INDEX('Audit Report'!W$2:W$760,$H706))</f>
        <v/>
      </c>
      <c r="F706" t="str" cm="1">
        <f t="array" ref="F706">IF($H706=0,"",IF(LEFT(INDEX('Audit Report'!N$2:N$760,$H706),4)="Pass","Yes","No"))</f>
        <v/>
      </c>
      <c r="H706">
        <f>IF($A706="",0,IFERROR(MATCH($A706,'Audit Report'!$C$2:$C$760,0),0))</f>
        <v>0</v>
      </c>
    </row>
    <row r="707" spans="2:8">
      <c r="B707" t="str" cm="1">
        <f t="array" ref="B707">IF($H707=0,"",INDEX('Audit Report'!E$2:E$760,$H707))</f>
        <v/>
      </c>
      <c r="C707" t="str" cm="1">
        <f t="array" ref="C707">IF($H707=0,"",INDEX('Audit Report'!F$2:F$760,$H707)&amp;"")</f>
        <v/>
      </c>
      <c r="D707" t="str" cm="1">
        <f t="array" ref="D707">IF($H707=0,"",INDEX('Audit Report'!G$2:G$760,$H707)&amp;"")</f>
        <v/>
      </c>
      <c r="E707" t="str" cm="1">
        <f t="array" ref="E707">IF($H707=0,"",INDEX('Audit Report'!W$2:W$760,$H707))</f>
        <v/>
      </c>
      <c r="F707" t="str" cm="1">
        <f t="array" ref="F707">IF($H707=0,"",IF(LEFT(INDEX('Audit Report'!N$2:N$760,$H707),4)="Pass","Yes","No"))</f>
        <v/>
      </c>
      <c r="H707">
        <f>IF($A707="",0,IFERROR(MATCH($A707,'Audit Report'!$C$2:$C$760,0),0))</f>
        <v>0</v>
      </c>
    </row>
    <row r="708" spans="2:8">
      <c r="B708" t="str" cm="1">
        <f t="array" ref="B708">IF($H708=0,"",INDEX('Audit Report'!E$2:E$760,$H708))</f>
        <v/>
      </c>
      <c r="C708" t="str" cm="1">
        <f t="array" ref="C708">IF($H708=0,"",INDEX('Audit Report'!F$2:F$760,$H708)&amp;"")</f>
        <v/>
      </c>
      <c r="D708" t="str" cm="1">
        <f t="array" ref="D708">IF($H708=0,"",INDEX('Audit Report'!G$2:G$760,$H708)&amp;"")</f>
        <v/>
      </c>
      <c r="E708" t="str" cm="1">
        <f t="array" ref="E708">IF($H708=0,"",INDEX('Audit Report'!W$2:W$760,$H708))</f>
        <v/>
      </c>
      <c r="F708" t="str" cm="1">
        <f t="array" ref="F708">IF($H708=0,"",IF(LEFT(INDEX('Audit Report'!N$2:N$760,$H708),4)="Pass","Yes","No"))</f>
        <v/>
      </c>
      <c r="H708">
        <f>IF($A708="",0,IFERROR(MATCH($A708,'Audit Report'!$C$2:$C$760,0),0))</f>
        <v>0</v>
      </c>
    </row>
    <row r="709" spans="2:8">
      <c r="B709" t="str" cm="1">
        <f t="array" ref="B709">IF($H709=0,"",INDEX('Audit Report'!E$2:E$760,$H709))</f>
        <v/>
      </c>
      <c r="C709" t="str" cm="1">
        <f t="array" ref="C709">IF($H709=0,"",INDEX('Audit Report'!F$2:F$760,$H709)&amp;"")</f>
        <v/>
      </c>
      <c r="D709" t="str" cm="1">
        <f t="array" ref="D709">IF($H709=0,"",INDEX('Audit Report'!G$2:G$760,$H709)&amp;"")</f>
        <v/>
      </c>
      <c r="E709" t="str" cm="1">
        <f t="array" ref="E709">IF($H709=0,"",INDEX('Audit Report'!W$2:W$760,$H709))</f>
        <v/>
      </c>
      <c r="F709" t="str" cm="1">
        <f t="array" ref="F709">IF($H709=0,"",IF(LEFT(INDEX('Audit Report'!N$2:N$760,$H709),4)="Pass","Yes","No"))</f>
        <v/>
      </c>
      <c r="H709">
        <f>IF($A709="",0,IFERROR(MATCH($A709,'Audit Report'!$C$2:$C$760,0),0))</f>
        <v>0</v>
      </c>
    </row>
    <row r="710" spans="2:8">
      <c r="B710" t="str" cm="1">
        <f t="array" ref="B710">IF($H710=0,"",INDEX('Audit Report'!E$2:E$760,$H710))</f>
        <v/>
      </c>
      <c r="C710" t="str" cm="1">
        <f t="array" ref="C710">IF($H710=0,"",INDEX('Audit Report'!F$2:F$760,$H710)&amp;"")</f>
        <v/>
      </c>
      <c r="D710" t="str" cm="1">
        <f t="array" ref="D710">IF($H710=0,"",INDEX('Audit Report'!G$2:G$760,$H710)&amp;"")</f>
        <v/>
      </c>
      <c r="E710" t="str" cm="1">
        <f t="array" ref="E710">IF($H710=0,"",INDEX('Audit Report'!W$2:W$760,$H710))</f>
        <v/>
      </c>
      <c r="F710" t="str" cm="1">
        <f t="array" ref="F710">IF($H710=0,"",IF(LEFT(INDEX('Audit Report'!N$2:N$760,$H710),4)="Pass","Yes","No"))</f>
        <v/>
      </c>
      <c r="H710">
        <f>IF($A710="",0,IFERROR(MATCH($A710,'Audit Report'!$C$2:$C$760,0),0))</f>
        <v>0</v>
      </c>
    </row>
    <row r="711" spans="2:8">
      <c r="B711" t="str" cm="1">
        <f t="array" ref="B711">IF($H711=0,"",INDEX('Audit Report'!E$2:E$760,$H711))</f>
        <v/>
      </c>
      <c r="C711" t="str" cm="1">
        <f t="array" ref="C711">IF($H711=0,"",INDEX('Audit Report'!F$2:F$760,$H711)&amp;"")</f>
        <v/>
      </c>
      <c r="D711" t="str" cm="1">
        <f t="array" ref="D711">IF($H711=0,"",INDEX('Audit Report'!G$2:G$760,$H711)&amp;"")</f>
        <v/>
      </c>
      <c r="E711" t="str" cm="1">
        <f t="array" ref="E711">IF($H711=0,"",INDEX('Audit Report'!W$2:W$760,$H711))</f>
        <v/>
      </c>
      <c r="F711" t="str" cm="1">
        <f t="array" ref="F711">IF($H711=0,"",IF(LEFT(INDEX('Audit Report'!N$2:N$760,$H711),4)="Pass","Yes","No"))</f>
        <v/>
      </c>
      <c r="H711">
        <f>IF($A711="",0,IFERROR(MATCH($A711,'Audit Report'!$C$2:$C$760,0),0))</f>
        <v>0</v>
      </c>
    </row>
    <row r="712" spans="2:8">
      <c r="B712" t="str" cm="1">
        <f t="array" ref="B712">IF($H712=0,"",INDEX('Audit Report'!E$2:E$760,$H712))</f>
        <v/>
      </c>
      <c r="C712" t="str" cm="1">
        <f t="array" ref="C712">IF($H712=0,"",INDEX('Audit Report'!F$2:F$760,$H712)&amp;"")</f>
        <v/>
      </c>
      <c r="D712" t="str" cm="1">
        <f t="array" ref="D712">IF($H712=0,"",INDEX('Audit Report'!G$2:G$760,$H712)&amp;"")</f>
        <v/>
      </c>
      <c r="E712" t="str" cm="1">
        <f t="array" ref="E712">IF($H712=0,"",INDEX('Audit Report'!W$2:W$760,$H712))</f>
        <v/>
      </c>
      <c r="F712" t="str" cm="1">
        <f t="array" ref="F712">IF($H712=0,"",IF(LEFT(INDEX('Audit Report'!N$2:N$760,$H712),4)="Pass","Yes","No"))</f>
        <v/>
      </c>
      <c r="H712">
        <f>IF($A712="",0,IFERROR(MATCH($A712,'Audit Report'!$C$2:$C$760,0),0))</f>
        <v>0</v>
      </c>
    </row>
    <row r="713" spans="2:8">
      <c r="B713" t="str" cm="1">
        <f t="array" ref="B713">IF($H713=0,"",INDEX('Audit Report'!E$2:E$760,$H713))</f>
        <v/>
      </c>
      <c r="C713" t="str" cm="1">
        <f t="array" ref="C713">IF($H713=0,"",INDEX('Audit Report'!F$2:F$760,$H713)&amp;"")</f>
        <v/>
      </c>
      <c r="D713" t="str" cm="1">
        <f t="array" ref="D713">IF($H713=0,"",INDEX('Audit Report'!G$2:G$760,$H713)&amp;"")</f>
        <v/>
      </c>
      <c r="E713" t="str" cm="1">
        <f t="array" ref="E713">IF($H713=0,"",INDEX('Audit Report'!W$2:W$760,$H713))</f>
        <v/>
      </c>
      <c r="F713" t="str" cm="1">
        <f t="array" ref="F713">IF($H713=0,"",IF(LEFT(INDEX('Audit Report'!N$2:N$760,$H713),4)="Pass","Yes","No"))</f>
        <v/>
      </c>
      <c r="H713">
        <f>IF($A713="",0,IFERROR(MATCH($A713,'Audit Report'!$C$2:$C$760,0),0))</f>
        <v>0</v>
      </c>
    </row>
    <row r="714" spans="2:8">
      <c r="B714" t="str" cm="1">
        <f t="array" ref="B714">IF($H714=0,"",INDEX('Audit Report'!E$2:E$760,$H714))</f>
        <v/>
      </c>
      <c r="C714" t="str" cm="1">
        <f t="array" ref="C714">IF($H714=0,"",INDEX('Audit Report'!F$2:F$760,$H714)&amp;"")</f>
        <v/>
      </c>
      <c r="D714" t="str" cm="1">
        <f t="array" ref="D714">IF($H714=0,"",INDEX('Audit Report'!G$2:G$760,$H714)&amp;"")</f>
        <v/>
      </c>
      <c r="E714" t="str" cm="1">
        <f t="array" ref="E714">IF($H714=0,"",INDEX('Audit Report'!W$2:W$760,$H714))</f>
        <v/>
      </c>
      <c r="F714" t="str" cm="1">
        <f t="array" ref="F714">IF($H714=0,"",IF(LEFT(INDEX('Audit Report'!N$2:N$760,$H714),4)="Pass","Yes","No"))</f>
        <v/>
      </c>
      <c r="H714">
        <f>IF($A714="",0,IFERROR(MATCH($A714,'Audit Report'!$C$2:$C$760,0),0))</f>
        <v>0</v>
      </c>
    </row>
    <row r="715" spans="2:8">
      <c r="B715" t="str" cm="1">
        <f t="array" ref="B715">IF($H715=0,"",INDEX('Audit Report'!E$2:E$760,$H715))</f>
        <v/>
      </c>
      <c r="C715" t="str" cm="1">
        <f t="array" ref="C715">IF($H715=0,"",INDEX('Audit Report'!F$2:F$760,$H715)&amp;"")</f>
        <v/>
      </c>
      <c r="D715" t="str" cm="1">
        <f t="array" ref="D715">IF($H715=0,"",INDEX('Audit Report'!G$2:G$760,$H715)&amp;"")</f>
        <v/>
      </c>
      <c r="E715" t="str" cm="1">
        <f t="array" ref="E715">IF($H715=0,"",INDEX('Audit Report'!W$2:W$760,$H715))</f>
        <v/>
      </c>
      <c r="F715" t="str" cm="1">
        <f t="array" ref="F715">IF($H715=0,"",IF(LEFT(INDEX('Audit Report'!N$2:N$760,$H715),4)="Pass","Yes","No"))</f>
        <v/>
      </c>
      <c r="H715">
        <f>IF($A715="",0,IFERROR(MATCH($A715,'Audit Report'!$C$2:$C$760,0),0))</f>
        <v>0</v>
      </c>
    </row>
    <row r="716" spans="2:8">
      <c r="B716" t="str" cm="1">
        <f t="array" ref="B716">IF($H716=0,"",INDEX('Audit Report'!E$2:E$760,$H716))</f>
        <v/>
      </c>
      <c r="C716" t="str" cm="1">
        <f t="array" ref="C716">IF($H716=0,"",INDEX('Audit Report'!F$2:F$760,$H716)&amp;"")</f>
        <v/>
      </c>
      <c r="D716" t="str" cm="1">
        <f t="array" ref="D716">IF($H716=0,"",INDEX('Audit Report'!G$2:G$760,$H716)&amp;"")</f>
        <v/>
      </c>
      <c r="E716" t="str" cm="1">
        <f t="array" ref="E716">IF($H716=0,"",INDEX('Audit Report'!W$2:W$760,$H716))</f>
        <v/>
      </c>
      <c r="F716" t="str" cm="1">
        <f t="array" ref="F716">IF($H716=0,"",IF(LEFT(INDEX('Audit Report'!N$2:N$760,$H716),4)="Pass","Yes","No"))</f>
        <v/>
      </c>
      <c r="H716">
        <f>IF($A716="",0,IFERROR(MATCH($A716,'Audit Report'!$C$2:$C$760,0),0))</f>
        <v>0</v>
      </c>
    </row>
    <row r="717" spans="2:8">
      <c r="B717" t="str" cm="1">
        <f t="array" ref="B717">IF($H717=0,"",INDEX('Audit Report'!E$2:E$760,$H717))</f>
        <v/>
      </c>
      <c r="C717" t="str" cm="1">
        <f t="array" ref="C717">IF($H717=0,"",INDEX('Audit Report'!F$2:F$760,$H717)&amp;"")</f>
        <v/>
      </c>
      <c r="D717" t="str" cm="1">
        <f t="array" ref="D717">IF($H717=0,"",INDEX('Audit Report'!G$2:G$760,$H717)&amp;"")</f>
        <v/>
      </c>
      <c r="E717" t="str" cm="1">
        <f t="array" ref="E717">IF($H717=0,"",INDEX('Audit Report'!W$2:W$760,$H717))</f>
        <v/>
      </c>
      <c r="F717" t="str" cm="1">
        <f t="array" ref="F717">IF($H717=0,"",IF(LEFT(INDEX('Audit Report'!N$2:N$760,$H717),4)="Pass","Yes","No"))</f>
        <v/>
      </c>
      <c r="H717">
        <f>IF($A717="",0,IFERROR(MATCH($A717,'Audit Report'!$C$2:$C$760,0),0))</f>
        <v>0</v>
      </c>
    </row>
    <row r="718" spans="2:8">
      <c r="B718" t="str" cm="1">
        <f t="array" ref="B718">IF($H718=0,"",INDEX('Audit Report'!E$2:E$760,$H718))</f>
        <v/>
      </c>
      <c r="C718" t="str" cm="1">
        <f t="array" ref="C718">IF($H718=0,"",INDEX('Audit Report'!F$2:F$760,$H718)&amp;"")</f>
        <v/>
      </c>
      <c r="D718" t="str" cm="1">
        <f t="array" ref="D718">IF($H718=0,"",INDEX('Audit Report'!G$2:G$760,$H718)&amp;"")</f>
        <v/>
      </c>
      <c r="E718" t="str" cm="1">
        <f t="array" ref="E718">IF($H718=0,"",INDEX('Audit Report'!W$2:W$760,$H718))</f>
        <v/>
      </c>
      <c r="F718" t="str" cm="1">
        <f t="array" ref="F718">IF($H718=0,"",IF(LEFT(INDEX('Audit Report'!N$2:N$760,$H718),4)="Pass","Yes","No"))</f>
        <v/>
      </c>
      <c r="H718">
        <f>IF($A718="",0,IFERROR(MATCH($A718,'Audit Report'!$C$2:$C$760,0),0))</f>
        <v>0</v>
      </c>
    </row>
    <row r="719" spans="2:8">
      <c r="B719" t="str" cm="1">
        <f t="array" ref="B719">IF($H719=0,"",INDEX('Audit Report'!E$2:E$760,$H719))</f>
        <v/>
      </c>
      <c r="C719" t="str" cm="1">
        <f t="array" ref="C719">IF($H719=0,"",INDEX('Audit Report'!F$2:F$760,$H719)&amp;"")</f>
        <v/>
      </c>
      <c r="D719" t="str" cm="1">
        <f t="array" ref="D719">IF($H719=0,"",INDEX('Audit Report'!G$2:G$760,$H719)&amp;"")</f>
        <v/>
      </c>
      <c r="E719" t="str" cm="1">
        <f t="array" ref="E719">IF($H719=0,"",INDEX('Audit Report'!W$2:W$760,$H719))</f>
        <v/>
      </c>
      <c r="F719" t="str" cm="1">
        <f t="array" ref="F719">IF($H719=0,"",IF(LEFT(INDEX('Audit Report'!N$2:N$760,$H719),4)="Pass","Yes","No"))</f>
        <v/>
      </c>
      <c r="H719">
        <f>IF($A719="",0,IFERROR(MATCH($A719,'Audit Report'!$C$2:$C$760,0),0))</f>
        <v>0</v>
      </c>
    </row>
    <row r="720" spans="2:8">
      <c r="B720" t="str" cm="1">
        <f t="array" ref="B720">IF($H720=0,"",INDEX('Audit Report'!E$2:E$760,$H720))</f>
        <v/>
      </c>
      <c r="C720" t="str" cm="1">
        <f t="array" ref="C720">IF($H720=0,"",INDEX('Audit Report'!F$2:F$760,$H720)&amp;"")</f>
        <v/>
      </c>
      <c r="D720" t="str" cm="1">
        <f t="array" ref="D720">IF($H720=0,"",INDEX('Audit Report'!G$2:G$760,$H720)&amp;"")</f>
        <v/>
      </c>
      <c r="E720" t="str" cm="1">
        <f t="array" ref="E720">IF($H720=0,"",INDEX('Audit Report'!W$2:W$760,$H720))</f>
        <v/>
      </c>
      <c r="F720" t="str" cm="1">
        <f t="array" ref="F720">IF($H720=0,"",IF(LEFT(INDEX('Audit Report'!N$2:N$760,$H720),4)="Pass","Yes","No"))</f>
        <v/>
      </c>
      <c r="H720">
        <f>IF($A720="",0,IFERROR(MATCH($A720,'Audit Report'!$C$2:$C$760,0),0))</f>
        <v>0</v>
      </c>
    </row>
    <row r="721" spans="2:8">
      <c r="B721" t="str" cm="1">
        <f t="array" ref="B721">IF($H721=0,"",INDEX('Audit Report'!E$2:E$760,$H721))</f>
        <v/>
      </c>
      <c r="C721" t="str" cm="1">
        <f t="array" ref="C721">IF($H721=0,"",INDEX('Audit Report'!F$2:F$760,$H721)&amp;"")</f>
        <v/>
      </c>
      <c r="D721" t="str" cm="1">
        <f t="array" ref="D721">IF($H721=0,"",INDEX('Audit Report'!G$2:G$760,$H721)&amp;"")</f>
        <v/>
      </c>
      <c r="E721" t="str" cm="1">
        <f t="array" ref="E721">IF($H721=0,"",INDEX('Audit Report'!W$2:W$760,$H721))</f>
        <v/>
      </c>
      <c r="F721" t="str" cm="1">
        <f t="array" ref="F721">IF($H721=0,"",IF(LEFT(INDEX('Audit Report'!N$2:N$760,$H721),4)="Pass","Yes","No"))</f>
        <v/>
      </c>
      <c r="H721">
        <f>IF($A721="",0,IFERROR(MATCH($A721,'Audit Report'!$C$2:$C$760,0),0))</f>
        <v>0</v>
      </c>
    </row>
    <row r="722" spans="2:8">
      <c r="B722" t="str" cm="1">
        <f t="array" ref="B722">IF($H722=0,"",INDEX('Audit Report'!E$2:E$760,$H722))</f>
        <v/>
      </c>
      <c r="C722" t="str" cm="1">
        <f t="array" ref="C722">IF($H722=0,"",INDEX('Audit Report'!F$2:F$760,$H722)&amp;"")</f>
        <v/>
      </c>
      <c r="D722" t="str" cm="1">
        <f t="array" ref="D722">IF($H722=0,"",INDEX('Audit Report'!G$2:G$760,$H722)&amp;"")</f>
        <v/>
      </c>
      <c r="E722" t="str" cm="1">
        <f t="array" ref="E722">IF($H722=0,"",INDEX('Audit Report'!W$2:W$760,$H722))</f>
        <v/>
      </c>
      <c r="F722" t="str" cm="1">
        <f t="array" ref="F722">IF($H722=0,"",IF(LEFT(INDEX('Audit Report'!N$2:N$760,$H722),4)="Pass","Yes","No"))</f>
        <v/>
      </c>
      <c r="H722">
        <f>IF($A722="",0,IFERROR(MATCH($A722,'Audit Report'!$C$2:$C$760,0),0))</f>
        <v>0</v>
      </c>
    </row>
    <row r="723" spans="2:8">
      <c r="B723" t="str" cm="1">
        <f t="array" ref="B723">IF($H723=0,"",INDEX('Audit Report'!E$2:E$760,$H723))</f>
        <v/>
      </c>
      <c r="C723" t="str" cm="1">
        <f t="array" ref="C723">IF($H723=0,"",INDEX('Audit Report'!F$2:F$760,$H723)&amp;"")</f>
        <v/>
      </c>
      <c r="D723" t="str" cm="1">
        <f t="array" ref="D723">IF($H723=0,"",INDEX('Audit Report'!G$2:G$760,$H723)&amp;"")</f>
        <v/>
      </c>
      <c r="E723" t="str" cm="1">
        <f t="array" ref="E723">IF($H723=0,"",INDEX('Audit Report'!W$2:W$760,$H723))</f>
        <v/>
      </c>
      <c r="F723" t="str" cm="1">
        <f t="array" ref="F723">IF($H723=0,"",IF(LEFT(INDEX('Audit Report'!N$2:N$760,$H723),4)="Pass","Yes","No"))</f>
        <v/>
      </c>
      <c r="H723">
        <f>IF($A723="",0,IFERROR(MATCH($A723,'Audit Report'!$C$2:$C$760,0),0))</f>
        <v>0</v>
      </c>
    </row>
    <row r="724" spans="2:8">
      <c r="B724" t="str" cm="1">
        <f t="array" ref="B724">IF($H724=0,"",INDEX('Audit Report'!E$2:E$760,$H724))</f>
        <v/>
      </c>
      <c r="C724" t="str" cm="1">
        <f t="array" ref="C724">IF($H724=0,"",INDEX('Audit Report'!F$2:F$760,$H724)&amp;"")</f>
        <v/>
      </c>
      <c r="D724" t="str" cm="1">
        <f t="array" ref="D724">IF($H724=0,"",INDEX('Audit Report'!G$2:G$760,$H724)&amp;"")</f>
        <v/>
      </c>
      <c r="E724" t="str" cm="1">
        <f t="array" ref="E724">IF($H724=0,"",INDEX('Audit Report'!W$2:W$760,$H724))</f>
        <v/>
      </c>
      <c r="F724" t="str" cm="1">
        <f t="array" ref="F724">IF($H724=0,"",IF(LEFT(INDEX('Audit Report'!N$2:N$760,$H724),4)="Pass","Yes","No"))</f>
        <v/>
      </c>
      <c r="H724">
        <f>IF($A724="",0,IFERROR(MATCH($A724,'Audit Report'!$C$2:$C$760,0),0))</f>
        <v>0</v>
      </c>
    </row>
    <row r="725" spans="2:8">
      <c r="B725" t="str" cm="1">
        <f t="array" ref="B725">IF($H725=0,"",INDEX('Audit Report'!E$2:E$760,$H725))</f>
        <v/>
      </c>
      <c r="C725" t="str" cm="1">
        <f t="array" ref="C725">IF($H725=0,"",INDEX('Audit Report'!F$2:F$760,$H725)&amp;"")</f>
        <v/>
      </c>
      <c r="D725" t="str" cm="1">
        <f t="array" ref="D725">IF($H725=0,"",INDEX('Audit Report'!G$2:G$760,$H725)&amp;"")</f>
        <v/>
      </c>
      <c r="E725" t="str" cm="1">
        <f t="array" ref="E725">IF($H725=0,"",INDEX('Audit Report'!W$2:W$760,$H725))</f>
        <v/>
      </c>
      <c r="F725" t="str" cm="1">
        <f t="array" ref="F725">IF($H725=0,"",IF(LEFT(INDEX('Audit Report'!N$2:N$760,$H725),4)="Pass","Yes","No"))</f>
        <v/>
      </c>
      <c r="H725">
        <f>IF($A725="",0,IFERROR(MATCH($A725,'Audit Report'!$C$2:$C$760,0),0))</f>
        <v>0</v>
      </c>
    </row>
    <row r="726" spans="2:8">
      <c r="B726" t="str" cm="1">
        <f t="array" ref="B726">IF($H726=0,"",INDEX('Audit Report'!E$2:E$760,$H726))</f>
        <v/>
      </c>
      <c r="C726" t="str" cm="1">
        <f t="array" ref="C726">IF($H726=0,"",INDEX('Audit Report'!F$2:F$760,$H726)&amp;"")</f>
        <v/>
      </c>
      <c r="D726" t="str" cm="1">
        <f t="array" ref="D726">IF($H726=0,"",INDEX('Audit Report'!G$2:G$760,$H726)&amp;"")</f>
        <v/>
      </c>
      <c r="E726" t="str" cm="1">
        <f t="array" ref="E726">IF($H726=0,"",INDEX('Audit Report'!W$2:W$760,$H726))</f>
        <v/>
      </c>
      <c r="F726" t="str" cm="1">
        <f t="array" ref="F726">IF($H726=0,"",IF(LEFT(INDEX('Audit Report'!N$2:N$760,$H726),4)="Pass","Yes","No"))</f>
        <v/>
      </c>
      <c r="H726">
        <f>IF($A726="",0,IFERROR(MATCH($A726,'Audit Report'!$C$2:$C$760,0),0))</f>
        <v>0</v>
      </c>
    </row>
    <row r="727" spans="2:8">
      <c r="B727" t="str" cm="1">
        <f t="array" ref="B727">IF($H727=0,"",INDEX('Audit Report'!E$2:E$760,$H727))</f>
        <v/>
      </c>
      <c r="C727" t="str" cm="1">
        <f t="array" ref="C727">IF($H727=0,"",INDEX('Audit Report'!F$2:F$760,$H727)&amp;"")</f>
        <v/>
      </c>
      <c r="D727" t="str" cm="1">
        <f t="array" ref="D727">IF($H727=0,"",INDEX('Audit Report'!G$2:G$760,$H727)&amp;"")</f>
        <v/>
      </c>
      <c r="E727" t="str" cm="1">
        <f t="array" ref="E727">IF($H727=0,"",INDEX('Audit Report'!W$2:W$760,$H727))</f>
        <v/>
      </c>
      <c r="F727" t="str" cm="1">
        <f t="array" ref="F727">IF($H727=0,"",IF(LEFT(INDEX('Audit Report'!N$2:N$760,$H727),4)="Pass","Yes","No"))</f>
        <v/>
      </c>
      <c r="H727">
        <f>IF($A727="",0,IFERROR(MATCH($A727,'Audit Report'!$C$2:$C$760,0),0))</f>
        <v>0</v>
      </c>
    </row>
    <row r="728" spans="2:8">
      <c r="B728" t="str" cm="1">
        <f t="array" ref="B728">IF($H728=0,"",INDEX('Audit Report'!E$2:E$760,$H728))</f>
        <v/>
      </c>
      <c r="C728" t="str" cm="1">
        <f t="array" ref="C728">IF($H728=0,"",INDEX('Audit Report'!F$2:F$760,$H728)&amp;"")</f>
        <v/>
      </c>
      <c r="D728" t="str" cm="1">
        <f t="array" ref="D728">IF($H728=0,"",INDEX('Audit Report'!G$2:G$760,$H728)&amp;"")</f>
        <v/>
      </c>
      <c r="E728" t="str" cm="1">
        <f t="array" ref="E728">IF($H728=0,"",INDEX('Audit Report'!W$2:W$760,$H728))</f>
        <v/>
      </c>
      <c r="F728" t="str" cm="1">
        <f t="array" ref="F728">IF($H728=0,"",IF(LEFT(INDEX('Audit Report'!N$2:N$760,$H728),4)="Pass","Yes","No"))</f>
        <v/>
      </c>
      <c r="H728">
        <f>IF($A728="",0,IFERROR(MATCH($A728,'Audit Report'!$C$2:$C$760,0),0))</f>
        <v>0</v>
      </c>
    </row>
    <row r="729" spans="2:8">
      <c r="B729" t="str" cm="1">
        <f t="array" ref="B729">IF($H729=0,"",INDEX('Audit Report'!E$2:E$760,$H729))</f>
        <v/>
      </c>
      <c r="C729" t="str" cm="1">
        <f t="array" ref="C729">IF($H729=0,"",INDEX('Audit Report'!F$2:F$760,$H729)&amp;"")</f>
        <v/>
      </c>
      <c r="D729" t="str" cm="1">
        <f t="array" ref="D729">IF($H729=0,"",INDEX('Audit Report'!G$2:G$760,$H729)&amp;"")</f>
        <v/>
      </c>
      <c r="E729" t="str" cm="1">
        <f t="array" ref="E729">IF($H729=0,"",INDEX('Audit Report'!W$2:W$760,$H729))</f>
        <v/>
      </c>
      <c r="F729" t="str" cm="1">
        <f t="array" ref="F729">IF($H729=0,"",IF(LEFT(INDEX('Audit Report'!N$2:N$760,$H729),4)="Pass","Yes","No"))</f>
        <v/>
      </c>
      <c r="H729">
        <f>IF($A729="",0,IFERROR(MATCH($A729,'Audit Report'!$C$2:$C$760,0),0))</f>
        <v>0</v>
      </c>
    </row>
    <row r="730" spans="2:8">
      <c r="B730" t="str" cm="1">
        <f t="array" ref="B730">IF($H730=0,"",INDEX('Audit Report'!E$2:E$760,$H730))</f>
        <v/>
      </c>
      <c r="C730" t="str" cm="1">
        <f t="array" ref="C730">IF($H730=0,"",INDEX('Audit Report'!F$2:F$760,$H730)&amp;"")</f>
        <v/>
      </c>
      <c r="D730" t="str" cm="1">
        <f t="array" ref="D730">IF($H730=0,"",INDEX('Audit Report'!G$2:G$760,$H730)&amp;"")</f>
        <v/>
      </c>
      <c r="E730" t="str" cm="1">
        <f t="array" ref="E730">IF($H730=0,"",INDEX('Audit Report'!W$2:W$760,$H730))</f>
        <v/>
      </c>
      <c r="F730" t="str" cm="1">
        <f t="array" ref="F730">IF($H730=0,"",IF(LEFT(INDEX('Audit Report'!N$2:N$760,$H730),4)="Pass","Yes","No"))</f>
        <v/>
      </c>
      <c r="H730">
        <f>IF($A730="",0,IFERROR(MATCH($A730,'Audit Report'!$C$2:$C$760,0),0))</f>
        <v>0</v>
      </c>
    </row>
    <row r="731" spans="2:8">
      <c r="B731" t="str" cm="1">
        <f t="array" ref="B731">IF($H731=0,"",INDEX('Audit Report'!E$2:E$760,$H731))</f>
        <v/>
      </c>
      <c r="C731" t="str" cm="1">
        <f t="array" ref="C731">IF($H731=0,"",INDEX('Audit Report'!F$2:F$760,$H731)&amp;"")</f>
        <v/>
      </c>
      <c r="D731" t="str" cm="1">
        <f t="array" ref="D731">IF($H731=0,"",INDEX('Audit Report'!G$2:G$760,$H731)&amp;"")</f>
        <v/>
      </c>
      <c r="E731" t="str" cm="1">
        <f t="array" ref="E731">IF($H731=0,"",INDEX('Audit Report'!W$2:W$760,$H731))</f>
        <v/>
      </c>
      <c r="F731" t="str" cm="1">
        <f t="array" ref="F731">IF($H731=0,"",IF(LEFT(INDEX('Audit Report'!N$2:N$760,$H731),4)="Pass","Yes","No"))</f>
        <v/>
      </c>
      <c r="H731">
        <f>IF($A731="",0,IFERROR(MATCH($A731,'Audit Report'!$C$2:$C$760,0),0))</f>
        <v>0</v>
      </c>
    </row>
    <row r="732" spans="2:8">
      <c r="B732" t="str" cm="1">
        <f t="array" ref="B732">IF($H732=0,"",INDEX('Audit Report'!E$2:E$760,$H732))</f>
        <v/>
      </c>
      <c r="C732" t="str" cm="1">
        <f t="array" ref="C732">IF($H732=0,"",INDEX('Audit Report'!F$2:F$760,$H732)&amp;"")</f>
        <v/>
      </c>
      <c r="D732" t="str" cm="1">
        <f t="array" ref="D732">IF($H732=0,"",INDEX('Audit Report'!G$2:G$760,$H732)&amp;"")</f>
        <v/>
      </c>
      <c r="E732" t="str" cm="1">
        <f t="array" ref="E732">IF($H732=0,"",INDEX('Audit Report'!W$2:W$760,$H732))</f>
        <v/>
      </c>
      <c r="F732" t="str" cm="1">
        <f t="array" ref="F732">IF($H732=0,"",IF(LEFT(INDEX('Audit Report'!N$2:N$760,$H732),4)="Pass","Yes","No"))</f>
        <v/>
      </c>
      <c r="H732">
        <f>IF($A732="",0,IFERROR(MATCH($A732,'Audit Report'!$C$2:$C$760,0),0))</f>
        <v>0</v>
      </c>
    </row>
    <row r="733" spans="2:8">
      <c r="B733" t="str" cm="1">
        <f t="array" ref="B733">IF($H733=0,"",INDEX('Audit Report'!E$2:E$760,$H733))</f>
        <v/>
      </c>
      <c r="C733" t="str" cm="1">
        <f t="array" ref="C733">IF($H733=0,"",INDEX('Audit Report'!F$2:F$760,$H733)&amp;"")</f>
        <v/>
      </c>
      <c r="D733" t="str" cm="1">
        <f t="array" ref="D733">IF($H733=0,"",INDEX('Audit Report'!G$2:G$760,$H733)&amp;"")</f>
        <v/>
      </c>
      <c r="E733" t="str" cm="1">
        <f t="array" ref="E733">IF($H733=0,"",INDEX('Audit Report'!W$2:W$760,$H733))</f>
        <v/>
      </c>
      <c r="F733" t="str" cm="1">
        <f t="array" ref="F733">IF($H733=0,"",IF(LEFT(INDEX('Audit Report'!N$2:N$760,$H733),4)="Pass","Yes","No"))</f>
        <v/>
      </c>
      <c r="H733">
        <f>IF($A733="",0,IFERROR(MATCH($A733,'Audit Report'!$C$2:$C$760,0),0))</f>
        <v>0</v>
      </c>
    </row>
    <row r="734" spans="2:8">
      <c r="B734" t="str" cm="1">
        <f t="array" ref="B734">IF($H734=0,"",INDEX('Audit Report'!E$2:E$760,$H734))</f>
        <v/>
      </c>
      <c r="C734" t="str" cm="1">
        <f t="array" ref="C734">IF($H734=0,"",INDEX('Audit Report'!F$2:F$760,$H734)&amp;"")</f>
        <v/>
      </c>
      <c r="D734" t="str" cm="1">
        <f t="array" ref="D734">IF($H734=0,"",INDEX('Audit Report'!G$2:G$760,$H734)&amp;"")</f>
        <v/>
      </c>
      <c r="E734" t="str" cm="1">
        <f t="array" ref="E734">IF($H734=0,"",INDEX('Audit Report'!W$2:W$760,$H734))</f>
        <v/>
      </c>
      <c r="F734" t="str" cm="1">
        <f t="array" ref="F734">IF($H734=0,"",IF(LEFT(INDEX('Audit Report'!N$2:N$760,$H734),4)="Pass","Yes","No"))</f>
        <v/>
      </c>
      <c r="H734">
        <f>IF($A734="",0,IFERROR(MATCH($A734,'Audit Report'!$C$2:$C$760,0),0))</f>
        <v>0</v>
      </c>
    </row>
    <row r="735" spans="2:8">
      <c r="B735" t="str" cm="1">
        <f t="array" ref="B735">IF($H735=0,"",INDEX('Audit Report'!E$2:E$760,$H735))</f>
        <v/>
      </c>
      <c r="C735" t="str" cm="1">
        <f t="array" ref="C735">IF($H735=0,"",INDEX('Audit Report'!F$2:F$760,$H735)&amp;"")</f>
        <v/>
      </c>
      <c r="D735" t="str" cm="1">
        <f t="array" ref="D735">IF($H735=0,"",INDEX('Audit Report'!G$2:G$760,$H735)&amp;"")</f>
        <v/>
      </c>
      <c r="E735" t="str" cm="1">
        <f t="array" ref="E735">IF($H735=0,"",INDEX('Audit Report'!W$2:W$760,$H735))</f>
        <v/>
      </c>
      <c r="F735" t="str" cm="1">
        <f t="array" ref="F735">IF($H735=0,"",IF(LEFT(INDEX('Audit Report'!N$2:N$760,$H735),4)="Pass","Yes","No"))</f>
        <v/>
      </c>
      <c r="H735">
        <f>IF($A735="",0,IFERROR(MATCH($A735,'Audit Report'!$C$2:$C$760,0),0))</f>
        <v>0</v>
      </c>
    </row>
    <row r="736" spans="2:8">
      <c r="B736" t="str" cm="1">
        <f t="array" ref="B736">IF($H736=0,"",INDEX('Audit Report'!E$2:E$760,$H736))</f>
        <v/>
      </c>
      <c r="C736" t="str" cm="1">
        <f t="array" ref="C736">IF($H736=0,"",INDEX('Audit Report'!F$2:F$760,$H736)&amp;"")</f>
        <v/>
      </c>
      <c r="D736" t="str" cm="1">
        <f t="array" ref="D736">IF($H736=0,"",INDEX('Audit Report'!G$2:G$760,$H736)&amp;"")</f>
        <v/>
      </c>
      <c r="E736" t="str" cm="1">
        <f t="array" ref="E736">IF($H736=0,"",INDEX('Audit Report'!W$2:W$760,$H736))</f>
        <v/>
      </c>
      <c r="F736" t="str" cm="1">
        <f t="array" ref="F736">IF($H736=0,"",IF(LEFT(INDEX('Audit Report'!N$2:N$760,$H736),4)="Pass","Yes","No"))</f>
        <v/>
      </c>
      <c r="H736">
        <f>IF($A736="",0,IFERROR(MATCH($A736,'Audit Report'!$C$2:$C$760,0),0))</f>
        <v>0</v>
      </c>
    </row>
    <row r="737" spans="2:8">
      <c r="B737" t="str" cm="1">
        <f t="array" ref="B737">IF($H737=0,"",INDEX('Audit Report'!E$2:E$760,$H737))</f>
        <v/>
      </c>
      <c r="C737" t="str" cm="1">
        <f t="array" ref="C737">IF($H737=0,"",INDEX('Audit Report'!F$2:F$760,$H737)&amp;"")</f>
        <v/>
      </c>
      <c r="D737" t="str" cm="1">
        <f t="array" ref="D737">IF($H737=0,"",INDEX('Audit Report'!G$2:G$760,$H737)&amp;"")</f>
        <v/>
      </c>
      <c r="E737" t="str" cm="1">
        <f t="array" ref="E737">IF($H737=0,"",INDEX('Audit Report'!W$2:W$760,$H737))</f>
        <v/>
      </c>
      <c r="F737" t="str" cm="1">
        <f t="array" ref="F737">IF($H737=0,"",IF(LEFT(INDEX('Audit Report'!N$2:N$760,$H737),4)="Pass","Yes","No"))</f>
        <v/>
      </c>
      <c r="H737">
        <f>IF($A737="",0,IFERROR(MATCH($A737,'Audit Report'!$C$2:$C$760,0),0))</f>
        <v>0</v>
      </c>
    </row>
    <row r="738" spans="2:8">
      <c r="B738" t="str" cm="1">
        <f t="array" ref="B738">IF($H738=0,"",INDEX('Audit Report'!E$2:E$760,$H738))</f>
        <v/>
      </c>
      <c r="C738" t="str" cm="1">
        <f t="array" ref="C738">IF($H738=0,"",INDEX('Audit Report'!F$2:F$760,$H738)&amp;"")</f>
        <v/>
      </c>
      <c r="D738" t="str" cm="1">
        <f t="array" ref="D738">IF($H738=0,"",INDEX('Audit Report'!G$2:G$760,$H738)&amp;"")</f>
        <v/>
      </c>
      <c r="E738" t="str" cm="1">
        <f t="array" ref="E738">IF($H738=0,"",INDEX('Audit Report'!W$2:W$760,$H738))</f>
        <v/>
      </c>
      <c r="F738" t="str" cm="1">
        <f t="array" ref="F738">IF($H738=0,"",IF(LEFT(INDEX('Audit Report'!N$2:N$760,$H738),4)="Pass","Yes","No"))</f>
        <v/>
      </c>
      <c r="H738">
        <f>IF($A738="",0,IFERROR(MATCH($A738,'Audit Report'!$C$2:$C$760,0),0))</f>
        <v>0</v>
      </c>
    </row>
    <row r="739" spans="2:8">
      <c r="B739" t="str" cm="1">
        <f t="array" ref="B739">IF($H739=0,"",INDEX('Audit Report'!E$2:E$760,$H739))</f>
        <v/>
      </c>
      <c r="C739" t="str" cm="1">
        <f t="array" ref="C739">IF($H739=0,"",INDEX('Audit Report'!F$2:F$760,$H739)&amp;"")</f>
        <v/>
      </c>
      <c r="D739" t="str" cm="1">
        <f t="array" ref="D739">IF($H739=0,"",INDEX('Audit Report'!G$2:G$760,$H739)&amp;"")</f>
        <v/>
      </c>
      <c r="E739" t="str" cm="1">
        <f t="array" ref="E739">IF($H739=0,"",INDEX('Audit Report'!W$2:W$760,$H739))</f>
        <v/>
      </c>
      <c r="F739" t="str" cm="1">
        <f t="array" ref="F739">IF($H739=0,"",IF(LEFT(INDEX('Audit Report'!N$2:N$760,$H739),4)="Pass","Yes","No"))</f>
        <v/>
      </c>
      <c r="H739">
        <f>IF($A739="",0,IFERROR(MATCH($A739,'Audit Report'!$C$2:$C$760,0),0))</f>
        <v>0</v>
      </c>
    </row>
    <row r="740" spans="2:8">
      <c r="B740" t="str" cm="1">
        <f t="array" ref="B740">IF($H740=0,"",INDEX('Audit Report'!E$2:E$760,$H740))</f>
        <v/>
      </c>
      <c r="C740" t="str" cm="1">
        <f t="array" ref="C740">IF($H740=0,"",INDEX('Audit Report'!F$2:F$760,$H740)&amp;"")</f>
        <v/>
      </c>
      <c r="D740" t="str" cm="1">
        <f t="array" ref="D740">IF($H740=0,"",INDEX('Audit Report'!G$2:G$760,$H740)&amp;"")</f>
        <v/>
      </c>
      <c r="E740" t="str" cm="1">
        <f t="array" ref="E740">IF($H740=0,"",INDEX('Audit Report'!W$2:W$760,$H740))</f>
        <v/>
      </c>
      <c r="F740" t="str" cm="1">
        <f t="array" ref="F740">IF($H740=0,"",IF(LEFT(INDEX('Audit Report'!N$2:N$760,$H740),4)="Pass","Yes","No"))</f>
        <v/>
      </c>
      <c r="H740">
        <f>IF($A740="",0,IFERROR(MATCH($A740,'Audit Report'!$C$2:$C$760,0),0))</f>
        <v>0</v>
      </c>
    </row>
    <row r="741" spans="2:8">
      <c r="B741" t="str" cm="1">
        <f t="array" ref="B741">IF($H741=0,"",INDEX('Audit Report'!E$2:E$760,$H741))</f>
        <v/>
      </c>
      <c r="C741" t="str" cm="1">
        <f t="array" ref="C741">IF($H741=0,"",INDEX('Audit Report'!F$2:F$760,$H741)&amp;"")</f>
        <v/>
      </c>
      <c r="D741" t="str" cm="1">
        <f t="array" ref="D741">IF($H741=0,"",INDEX('Audit Report'!G$2:G$760,$H741)&amp;"")</f>
        <v/>
      </c>
      <c r="E741" t="str" cm="1">
        <f t="array" ref="E741">IF($H741=0,"",INDEX('Audit Report'!W$2:W$760,$H741))</f>
        <v/>
      </c>
      <c r="F741" t="str" cm="1">
        <f t="array" ref="F741">IF($H741=0,"",IF(LEFT(INDEX('Audit Report'!N$2:N$760,$H741),4)="Pass","Yes","No"))</f>
        <v/>
      </c>
      <c r="H741">
        <f>IF($A741="",0,IFERROR(MATCH($A741,'Audit Report'!$C$2:$C$760,0),0))</f>
        <v>0</v>
      </c>
    </row>
    <row r="742" spans="2:8">
      <c r="B742" t="str" cm="1">
        <f t="array" ref="B742">IF($H742=0,"",INDEX('Audit Report'!E$2:E$760,$H742))</f>
        <v/>
      </c>
      <c r="C742" t="str" cm="1">
        <f t="array" ref="C742">IF($H742=0,"",INDEX('Audit Report'!F$2:F$760,$H742)&amp;"")</f>
        <v/>
      </c>
      <c r="D742" t="str" cm="1">
        <f t="array" ref="D742">IF($H742=0,"",INDEX('Audit Report'!G$2:G$760,$H742)&amp;"")</f>
        <v/>
      </c>
      <c r="E742" t="str" cm="1">
        <f t="array" ref="E742">IF($H742=0,"",INDEX('Audit Report'!W$2:W$760,$H742))</f>
        <v/>
      </c>
      <c r="F742" t="str" cm="1">
        <f t="array" ref="F742">IF($H742=0,"",IF(LEFT(INDEX('Audit Report'!N$2:N$760,$H742),4)="Pass","Yes","No"))</f>
        <v/>
      </c>
      <c r="H742">
        <f>IF($A742="",0,IFERROR(MATCH($A742,'Audit Report'!$C$2:$C$760,0),0))</f>
        <v>0</v>
      </c>
    </row>
    <row r="743" spans="2:8">
      <c r="B743" t="str" cm="1">
        <f t="array" ref="B743">IF($H743=0,"",INDEX('Audit Report'!E$2:E$760,$H743))</f>
        <v/>
      </c>
      <c r="C743" t="str" cm="1">
        <f t="array" ref="C743">IF($H743=0,"",INDEX('Audit Report'!F$2:F$760,$H743)&amp;"")</f>
        <v/>
      </c>
      <c r="D743" t="str" cm="1">
        <f t="array" ref="D743">IF($H743=0,"",INDEX('Audit Report'!G$2:G$760,$H743)&amp;"")</f>
        <v/>
      </c>
      <c r="E743" t="str" cm="1">
        <f t="array" ref="E743">IF($H743=0,"",INDEX('Audit Report'!W$2:W$760,$H743))</f>
        <v/>
      </c>
      <c r="F743" t="str" cm="1">
        <f t="array" ref="F743">IF($H743=0,"",IF(LEFT(INDEX('Audit Report'!N$2:N$760,$H743),4)="Pass","Yes","No"))</f>
        <v/>
      </c>
      <c r="H743">
        <f>IF($A743="",0,IFERROR(MATCH($A743,'Audit Report'!$C$2:$C$760,0),0))</f>
        <v>0</v>
      </c>
    </row>
    <row r="744" spans="2:8">
      <c r="B744" t="str" cm="1">
        <f t="array" ref="B744">IF($H744=0,"",INDEX('Audit Report'!E$2:E$760,$H744))</f>
        <v/>
      </c>
      <c r="C744" t="str" cm="1">
        <f t="array" ref="C744">IF($H744=0,"",INDEX('Audit Report'!F$2:F$760,$H744)&amp;"")</f>
        <v/>
      </c>
      <c r="D744" t="str" cm="1">
        <f t="array" ref="D744">IF($H744=0,"",INDEX('Audit Report'!G$2:G$760,$H744)&amp;"")</f>
        <v/>
      </c>
      <c r="E744" t="str" cm="1">
        <f t="array" ref="E744">IF($H744=0,"",INDEX('Audit Report'!W$2:W$760,$H744))</f>
        <v/>
      </c>
      <c r="F744" t="str" cm="1">
        <f t="array" ref="F744">IF($H744=0,"",IF(LEFT(INDEX('Audit Report'!N$2:N$760,$H744),4)="Pass","Yes","No"))</f>
        <v/>
      </c>
      <c r="H744">
        <f>IF($A744="",0,IFERROR(MATCH($A744,'Audit Report'!$C$2:$C$760,0),0))</f>
        <v>0</v>
      </c>
    </row>
    <row r="745" spans="2:8">
      <c r="B745" t="str" cm="1">
        <f t="array" ref="B745">IF($H745=0,"",INDEX('Audit Report'!E$2:E$760,$H745))</f>
        <v/>
      </c>
      <c r="C745" t="str" cm="1">
        <f t="array" ref="C745">IF($H745=0,"",INDEX('Audit Report'!F$2:F$760,$H745)&amp;"")</f>
        <v/>
      </c>
      <c r="D745" t="str" cm="1">
        <f t="array" ref="D745">IF($H745=0,"",INDEX('Audit Report'!G$2:G$760,$H745)&amp;"")</f>
        <v/>
      </c>
      <c r="E745" t="str" cm="1">
        <f t="array" ref="E745">IF($H745=0,"",INDEX('Audit Report'!W$2:W$760,$H745))</f>
        <v/>
      </c>
      <c r="F745" t="str" cm="1">
        <f t="array" ref="F745">IF($H745=0,"",IF(LEFT(INDEX('Audit Report'!N$2:N$760,$H745),4)="Pass","Yes","No"))</f>
        <v/>
      </c>
      <c r="H745">
        <f>IF($A745="",0,IFERROR(MATCH($A745,'Audit Report'!$C$2:$C$760,0),0))</f>
        <v>0</v>
      </c>
    </row>
    <row r="746" spans="2:8">
      <c r="B746" t="str" cm="1">
        <f t="array" ref="B746">IF($H746=0,"",INDEX('Audit Report'!E$2:E$760,$H746))</f>
        <v/>
      </c>
      <c r="C746" t="str" cm="1">
        <f t="array" ref="C746">IF($H746=0,"",INDEX('Audit Report'!F$2:F$760,$H746)&amp;"")</f>
        <v/>
      </c>
      <c r="D746" t="str" cm="1">
        <f t="array" ref="D746">IF($H746=0,"",INDEX('Audit Report'!G$2:G$760,$H746)&amp;"")</f>
        <v/>
      </c>
      <c r="E746" t="str" cm="1">
        <f t="array" ref="E746">IF($H746=0,"",INDEX('Audit Report'!W$2:W$760,$H746))</f>
        <v/>
      </c>
      <c r="F746" t="str" cm="1">
        <f t="array" ref="F746">IF($H746=0,"",IF(LEFT(INDEX('Audit Report'!N$2:N$760,$H746),4)="Pass","Yes","No"))</f>
        <v/>
      </c>
      <c r="H746">
        <f>IF($A746="",0,IFERROR(MATCH($A746,'Audit Report'!$C$2:$C$760,0),0))</f>
        <v>0</v>
      </c>
    </row>
    <row r="747" spans="2:8">
      <c r="B747" t="str" cm="1">
        <f t="array" ref="B747">IF($H747=0,"",INDEX('Audit Report'!E$2:E$760,$H747))</f>
        <v/>
      </c>
      <c r="C747" t="str" cm="1">
        <f t="array" ref="C747">IF($H747=0,"",INDEX('Audit Report'!F$2:F$760,$H747)&amp;"")</f>
        <v/>
      </c>
      <c r="D747" t="str" cm="1">
        <f t="array" ref="D747">IF($H747=0,"",INDEX('Audit Report'!G$2:G$760,$H747)&amp;"")</f>
        <v/>
      </c>
      <c r="E747" t="str" cm="1">
        <f t="array" ref="E747">IF($H747=0,"",INDEX('Audit Report'!W$2:W$760,$H747))</f>
        <v/>
      </c>
      <c r="F747" t="str" cm="1">
        <f t="array" ref="F747">IF($H747=0,"",IF(LEFT(INDEX('Audit Report'!N$2:N$760,$H747),4)="Pass","Yes","No"))</f>
        <v/>
      </c>
      <c r="H747">
        <f>IF($A747="",0,IFERROR(MATCH($A747,'Audit Report'!$C$2:$C$760,0),0))</f>
        <v>0</v>
      </c>
    </row>
    <row r="748" spans="2:8">
      <c r="B748" t="str" cm="1">
        <f t="array" ref="B748">IF($H748=0,"",INDEX('Audit Report'!E$2:E$760,$H748))</f>
        <v/>
      </c>
      <c r="C748" t="str" cm="1">
        <f t="array" ref="C748">IF($H748=0,"",INDEX('Audit Report'!F$2:F$760,$H748)&amp;"")</f>
        <v/>
      </c>
      <c r="D748" t="str" cm="1">
        <f t="array" ref="D748">IF($H748=0,"",INDEX('Audit Report'!G$2:G$760,$H748)&amp;"")</f>
        <v/>
      </c>
      <c r="E748" t="str" cm="1">
        <f t="array" ref="E748">IF($H748=0,"",INDEX('Audit Report'!W$2:W$760,$H748))</f>
        <v/>
      </c>
      <c r="F748" t="str" cm="1">
        <f t="array" ref="F748">IF($H748=0,"",IF(LEFT(INDEX('Audit Report'!N$2:N$760,$H748),4)="Pass","Yes","No"))</f>
        <v/>
      </c>
      <c r="H748">
        <f>IF($A748="",0,IFERROR(MATCH($A748,'Audit Report'!$C$2:$C$760,0),0))</f>
        <v>0</v>
      </c>
    </row>
    <row r="749" spans="2:8">
      <c r="B749" t="str" cm="1">
        <f t="array" ref="B749">IF($H749=0,"",INDEX('Audit Report'!E$2:E$760,$H749))</f>
        <v/>
      </c>
      <c r="C749" t="str" cm="1">
        <f t="array" ref="C749">IF($H749=0,"",INDEX('Audit Report'!F$2:F$760,$H749)&amp;"")</f>
        <v/>
      </c>
      <c r="D749" t="str" cm="1">
        <f t="array" ref="D749">IF($H749=0,"",INDEX('Audit Report'!G$2:G$760,$H749)&amp;"")</f>
        <v/>
      </c>
      <c r="E749" t="str" cm="1">
        <f t="array" ref="E749">IF($H749=0,"",INDEX('Audit Report'!W$2:W$760,$H749))</f>
        <v/>
      </c>
      <c r="F749" t="str" cm="1">
        <f t="array" ref="F749">IF($H749=0,"",IF(LEFT(INDEX('Audit Report'!N$2:N$760,$H749),4)="Pass","Yes","No"))</f>
        <v/>
      </c>
      <c r="H749">
        <f>IF($A749="",0,IFERROR(MATCH($A749,'Audit Report'!$C$2:$C$760,0),0))</f>
        <v>0</v>
      </c>
    </row>
    <row r="750" spans="2:8">
      <c r="B750" t="str" cm="1">
        <f t="array" ref="B750">IF($H750=0,"",INDEX('Audit Report'!E$2:E$760,$H750))</f>
        <v/>
      </c>
      <c r="C750" t="str" cm="1">
        <f t="array" ref="C750">IF($H750=0,"",INDEX('Audit Report'!F$2:F$760,$H750)&amp;"")</f>
        <v/>
      </c>
      <c r="D750" t="str" cm="1">
        <f t="array" ref="D750">IF($H750=0,"",INDEX('Audit Report'!G$2:G$760,$H750)&amp;"")</f>
        <v/>
      </c>
      <c r="E750" t="str" cm="1">
        <f t="array" ref="E750">IF($H750=0,"",INDEX('Audit Report'!W$2:W$760,$H750))</f>
        <v/>
      </c>
      <c r="F750" t="str" cm="1">
        <f t="array" ref="F750">IF($H750=0,"",IF(LEFT(INDEX('Audit Report'!N$2:N$760,$H750),4)="Pass","Yes","No"))</f>
        <v/>
      </c>
      <c r="H750">
        <f>IF($A750="",0,IFERROR(MATCH($A750,'Audit Report'!$C$2:$C$760,0),0))</f>
        <v>0</v>
      </c>
    </row>
    <row r="751" spans="2:8">
      <c r="B751" t="str" cm="1">
        <f t="array" ref="B751">IF($H751=0,"",INDEX('Audit Report'!E$2:E$760,$H751))</f>
        <v/>
      </c>
      <c r="C751" t="str" cm="1">
        <f t="array" ref="C751">IF($H751=0,"",INDEX('Audit Report'!F$2:F$760,$H751)&amp;"")</f>
        <v/>
      </c>
      <c r="D751" t="str" cm="1">
        <f t="array" ref="D751">IF($H751=0,"",INDEX('Audit Report'!G$2:G$760,$H751)&amp;"")</f>
        <v/>
      </c>
      <c r="E751" t="str" cm="1">
        <f t="array" ref="E751">IF($H751=0,"",INDEX('Audit Report'!W$2:W$760,$H751))</f>
        <v/>
      </c>
      <c r="F751" t="str" cm="1">
        <f t="array" ref="F751">IF($H751=0,"",IF(LEFT(INDEX('Audit Report'!N$2:N$760,$H751),4)="Pass","Yes","No"))</f>
        <v/>
      </c>
      <c r="H751">
        <f>IF($A751="",0,IFERROR(MATCH($A751,'Audit Report'!$C$2:$C$760,0),0))</f>
        <v>0</v>
      </c>
    </row>
    <row r="752" spans="2:8">
      <c r="B752" t="str" cm="1">
        <f t="array" ref="B752">IF($H752=0,"",INDEX('Audit Report'!E$2:E$760,$H752))</f>
        <v/>
      </c>
      <c r="C752" t="str" cm="1">
        <f t="array" ref="C752">IF($H752=0,"",INDEX('Audit Report'!F$2:F$760,$H752)&amp;"")</f>
        <v/>
      </c>
      <c r="D752" t="str" cm="1">
        <f t="array" ref="D752">IF($H752=0,"",INDEX('Audit Report'!G$2:G$760,$H752)&amp;"")</f>
        <v/>
      </c>
      <c r="E752" t="str" cm="1">
        <f t="array" ref="E752">IF($H752=0,"",INDEX('Audit Report'!W$2:W$760,$H752))</f>
        <v/>
      </c>
      <c r="F752" t="str" cm="1">
        <f t="array" ref="F752">IF($H752=0,"",IF(LEFT(INDEX('Audit Report'!N$2:N$760,$H752),4)="Pass","Yes","No"))</f>
        <v/>
      </c>
      <c r="H752">
        <f>IF($A752="",0,IFERROR(MATCH($A752,'Audit Report'!$C$2:$C$760,0),0))</f>
        <v>0</v>
      </c>
    </row>
    <row r="753" spans="2:8">
      <c r="B753" t="str" cm="1">
        <f t="array" ref="B753">IF($H753=0,"",INDEX('Audit Report'!E$2:E$760,$H753))</f>
        <v/>
      </c>
      <c r="C753" t="str" cm="1">
        <f t="array" ref="C753">IF($H753=0,"",INDEX('Audit Report'!F$2:F$760,$H753)&amp;"")</f>
        <v/>
      </c>
      <c r="D753" t="str" cm="1">
        <f t="array" ref="D753">IF($H753=0,"",INDEX('Audit Report'!G$2:G$760,$H753)&amp;"")</f>
        <v/>
      </c>
      <c r="E753" t="str" cm="1">
        <f t="array" ref="E753">IF($H753=0,"",INDEX('Audit Report'!W$2:W$760,$H753))</f>
        <v/>
      </c>
      <c r="F753" t="str" cm="1">
        <f t="array" ref="F753">IF($H753=0,"",IF(LEFT(INDEX('Audit Report'!N$2:N$760,$H753),4)="Pass","Yes","No"))</f>
        <v/>
      </c>
      <c r="H753">
        <f>IF($A753="",0,IFERROR(MATCH($A753,'Audit Report'!$C$2:$C$760,0),0))</f>
        <v>0</v>
      </c>
    </row>
    <row r="754" spans="2:8">
      <c r="B754" t="str" cm="1">
        <f t="array" ref="B754">IF($H754=0,"",INDEX('Audit Report'!E$2:E$760,$H754))</f>
        <v/>
      </c>
      <c r="C754" t="str" cm="1">
        <f t="array" ref="C754">IF($H754=0,"",INDEX('Audit Report'!F$2:F$760,$H754)&amp;"")</f>
        <v/>
      </c>
      <c r="D754" t="str" cm="1">
        <f t="array" ref="D754">IF($H754=0,"",INDEX('Audit Report'!G$2:G$760,$H754)&amp;"")</f>
        <v/>
      </c>
      <c r="E754" t="str" cm="1">
        <f t="array" ref="E754">IF($H754=0,"",INDEX('Audit Report'!W$2:W$760,$H754))</f>
        <v/>
      </c>
      <c r="F754" t="str" cm="1">
        <f t="array" ref="F754">IF($H754=0,"",IF(LEFT(INDEX('Audit Report'!N$2:N$760,$H754),4)="Pass","Yes","No"))</f>
        <v/>
      </c>
      <c r="H754">
        <f>IF($A754="",0,IFERROR(MATCH($A754,'Audit Report'!$C$2:$C$760,0),0))</f>
        <v>0</v>
      </c>
    </row>
    <row r="755" spans="2:8">
      <c r="B755" t="str" cm="1">
        <f t="array" ref="B755">IF($H755=0,"",INDEX('Audit Report'!E$2:E$760,$H755))</f>
        <v/>
      </c>
      <c r="C755" t="str" cm="1">
        <f t="array" ref="C755">IF($H755=0,"",INDEX('Audit Report'!F$2:F$760,$H755)&amp;"")</f>
        <v/>
      </c>
      <c r="D755" t="str" cm="1">
        <f t="array" ref="D755">IF($H755=0,"",INDEX('Audit Report'!G$2:G$760,$H755)&amp;"")</f>
        <v/>
      </c>
      <c r="E755" t="str" cm="1">
        <f t="array" ref="E755">IF($H755=0,"",INDEX('Audit Report'!W$2:W$760,$H755))</f>
        <v/>
      </c>
      <c r="F755" t="str" cm="1">
        <f t="array" ref="F755">IF($H755=0,"",IF(LEFT(INDEX('Audit Report'!N$2:N$760,$H755),4)="Pass","Yes","No"))</f>
        <v/>
      </c>
      <c r="H755">
        <f>IF($A755="",0,IFERROR(MATCH($A755,'Audit Report'!$C$2:$C$760,0),0))</f>
        <v>0</v>
      </c>
    </row>
    <row r="756" spans="2:8">
      <c r="B756" t="str" cm="1">
        <f t="array" ref="B756">IF($H756=0,"",INDEX('Audit Report'!E$2:E$760,$H756))</f>
        <v/>
      </c>
      <c r="C756" t="str" cm="1">
        <f t="array" ref="C756">IF($H756=0,"",INDEX('Audit Report'!F$2:F$760,$H756)&amp;"")</f>
        <v/>
      </c>
      <c r="D756" t="str" cm="1">
        <f t="array" ref="D756">IF($H756=0,"",INDEX('Audit Report'!G$2:G$760,$H756)&amp;"")</f>
        <v/>
      </c>
      <c r="E756" t="str" cm="1">
        <f t="array" ref="E756">IF($H756=0,"",INDEX('Audit Report'!W$2:W$760,$H756))</f>
        <v/>
      </c>
      <c r="F756" t="str" cm="1">
        <f t="array" ref="F756">IF($H756=0,"",IF(LEFT(INDEX('Audit Report'!N$2:N$760,$H756),4)="Pass","Yes","No"))</f>
        <v/>
      </c>
      <c r="H756">
        <f>IF($A756="",0,IFERROR(MATCH($A756,'Audit Report'!$C$2:$C$760,0),0))</f>
        <v>0</v>
      </c>
    </row>
    <row r="757" spans="2:8">
      <c r="B757" t="str" cm="1">
        <f t="array" ref="B757">IF($H757=0,"",INDEX('Audit Report'!E$2:E$760,$H757))</f>
        <v/>
      </c>
      <c r="C757" t="str" cm="1">
        <f t="array" ref="C757">IF($H757=0,"",INDEX('Audit Report'!F$2:F$760,$H757)&amp;"")</f>
        <v/>
      </c>
      <c r="D757" t="str" cm="1">
        <f t="array" ref="D757">IF($H757=0,"",INDEX('Audit Report'!G$2:G$760,$H757)&amp;"")</f>
        <v/>
      </c>
      <c r="E757" t="str" cm="1">
        <f t="array" ref="E757">IF($H757=0,"",INDEX('Audit Report'!W$2:W$760,$H757))</f>
        <v/>
      </c>
      <c r="F757" t="str" cm="1">
        <f t="array" ref="F757">IF($H757=0,"",IF(LEFT(INDEX('Audit Report'!N$2:N$760,$H757),4)="Pass","Yes","No"))</f>
        <v/>
      </c>
      <c r="H757">
        <f>IF($A757="",0,IFERROR(MATCH($A757,'Audit Report'!$C$2:$C$760,0),0))</f>
        <v>0</v>
      </c>
    </row>
    <row r="758" spans="2:8">
      <c r="B758" t="str" cm="1">
        <f t="array" ref="B758">IF($H758=0,"",INDEX('Audit Report'!E$2:E$760,$H758))</f>
        <v/>
      </c>
      <c r="C758" t="str" cm="1">
        <f t="array" ref="C758">IF($H758=0,"",INDEX('Audit Report'!F$2:F$760,$H758)&amp;"")</f>
        <v/>
      </c>
      <c r="D758" t="str" cm="1">
        <f t="array" ref="D758">IF($H758=0,"",INDEX('Audit Report'!G$2:G$760,$H758)&amp;"")</f>
        <v/>
      </c>
      <c r="E758" t="str" cm="1">
        <f t="array" ref="E758">IF($H758=0,"",INDEX('Audit Report'!W$2:W$760,$H758))</f>
        <v/>
      </c>
      <c r="F758" t="str" cm="1">
        <f t="array" ref="F758">IF($H758=0,"",IF(LEFT(INDEX('Audit Report'!N$2:N$760,$H758),4)="Pass","Yes","No"))</f>
        <v/>
      </c>
      <c r="H758">
        <f>IF($A758="",0,IFERROR(MATCH($A758,'Audit Report'!$C$2:$C$760,0),0))</f>
        <v>0</v>
      </c>
    </row>
    <row r="759" spans="2:8">
      <c r="B759" t="str" cm="1">
        <f t="array" ref="B759">IF($H759=0,"",INDEX('Audit Report'!E$2:E$760,$H759))</f>
        <v/>
      </c>
      <c r="C759" t="str" cm="1">
        <f t="array" ref="C759">IF($H759=0,"",INDEX('Audit Report'!F$2:F$760,$H759)&amp;"")</f>
        <v/>
      </c>
      <c r="D759" t="str" cm="1">
        <f t="array" ref="D759">IF($H759=0,"",INDEX('Audit Report'!G$2:G$760,$H759)&amp;"")</f>
        <v/>
      </c>
      <c r="E759" t="str" cm="1">
        <f t="array" ref="E759">IF($H759=0,"",INDEX('Audit Report'!W$2:W$760,$H759))</f>
        <v/>
      </c>
      <c r="F759" t="str" cm="1">
        <f t="array" ref="F759">IF($H759=0,"",IF(LEFT(INDEX('Audit Report'!N$2:N$760,$H759),4)="Pass","Yes","No"))</f>
        <v/>
      </c>
      <c r="H759">
        <f>IF($A759="",0,IFERROR(MATCH($A759,'Audit Report'!$C$2:$C$760,0),0))</f>
        <v>0</v>
      </c>
    </row>
    <row r="760" spans="2:8">
      <c r="B760" t="str" cm="1">
        <f t="array" ref="B760">IF($H760=0,"",INDEX('Audit Report'!E$2:E$760,$H760))</f>
        <v/>
      </c>
      <c r="C760" t="str" cm="1">
        <f t="array" ref="C760">IF($H760=0,"",INDEX('Audit Report'!F$2:F$760,$H760)&amp;"")</f>
        <v/>
      </c>
      <c r="D760" t="str" cm="1">
        <f t="array" ref="D760">IF($H760=0,"",INDEX('Audit Report'!G$2:G$760,$H760)&amp;"")</f>
        <v/>
      </c>
      <c r="E760" t="str" cm="1">
        <f t="array" ref="E760">IF($H760=0,"",INDEX('Audit Report'!W$2:W$760,$H760))</f>
        <v/>
      </c>
      <c r="F760" t="str" cm="1">
        <f t="array" ref="F760">IF($H760=0,"",IF(LEFT(INDEX('Audit Report'!N$2:N$760,$H760),4)="Pass","Yes","No"))</f>
        <v/>
      </c>
      <c r="H760">
        <f>IF($A760="",0,IFERROR(MATCH($A760,'Audit Report'!$C$2:$C$760,0),0))</f>
        <v>0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547"/>
  <sheetViews>
    <sheetView workbookViewId="0">
      <pane ySplit="1" topLeftCell="A2" activePane="bottomLeft" state="frozen"/>
      <selection pane="bottomLeft" activeCell="E35" sqref="D35:M35"/>
    </sheetView>
  </sheetViews>
  <sheetFormatPr defaultRowHeight="15"/>
  <cols>
    <col min="1" max="1" width="7" style="39" customWidth="1"/>
    <col min="2" max="2" width="30.42578125" style="16" customWidth="1"/>
    <col min="3" max="3" width="21.85546875" style="16" customWidth="1"/>
    <col min="4" max="4" width="16.28515625" style="16" bestFit="1" customWidth="1"/>
    <col min="5" max="5" width="9.140625" style="16" bestFit="1" customWidth="1"/>
    <col min="6" max="6" width="29.42578125" style="16" customWidth="1"/>
    <col min="7" max="7" width="8.42578125" style="16" bestFit="1" customWidth="1"/>
    <col min="8" max="8" width="5.85546875" style="16" bestFit="1" customWidth="1"/>
    <col min="9" max="9" width="11.42578125" style="16" bestFit="1" customWidth="1"/>
    <col min="10" max="10" width="12.85546875" style="16" bestFit="1" customWidth="1"/>
    <col min="11" max="11" width="15" style="16" bestFit="1" customWidth="1"/>
    <col min="12" max="12" width="19.42578125" style="16" customWidth="1"/>
    <col min="13" max="13" width="31.28515625" style="16" bestFit="1" customWidth="1"/>
    <col min="14" max="14" width="32.28515625" style="88" hidden="1" customWidth="1"/>
    <col min="15" max="15" width="14.7109375" style="16" bestFit="1" customWidth="1"/>
    <col min="16" max="16" width="39" style="16" customWidth="1"/>
    <col min="17" max="17" width="17.140625" style="16" bestFit="1" customWidth="1"/>
    <col min="18" max="18" width="26.7109375" style="16" bestFit="1" customWidth="1"/>
    <col min="19" max="20" width="12.5703125" style="16" bestFit="1" customWidth="1"/>
    <col min="21" max="21" width="11.28515625" style="16" bestFit="1" customWidth="1"/>
  </cols>
  <sheetData>
    <row r="1" spans="1:21" s="47" customFormat="1" ht="17.25">
      <c r="A1" s="45" t="s">
        <v>0</v>
      </c>
      <c r="B1" s="46" t="s">
        <v>1</v>
      </c>
      <c r="C1" s="46" t="s">
        <v>479</v>
      </c>
      <c r="D1" s="46" t="s">
        <v>2</v>
      </c>
      <c r="E1" s="46" t="s">
        <v>5</v>
      </c>
      <c r="F1" s="46" t="s">
        <v>6</v>
      </c>
      <c r="G1" s="46" t="s">
        <v>7</v>
      </c>
      <c r="H1" s="46" t="s">
        <v>8</v>
      </c>
      <c r="I1" s="46" t="s">
        <v>9</v>
      </c>
      <c r="J1" s="46" t="s">
        <v>10</v>
      </c>
      <c r="K1" s="46" t="s">
        <v>480</v>
      </c>
      <c r="L1" s="46" t="s">
        <v>485</v>
      </c>
      <c r="M1" s="46" t="s">
        <v>12</v>
      </c>
      <c r="N1" s="87" t="s">
        <v>537</v>
      </c>
      <c r="O1" s="46" t="s">
        <v>481</v>
      </c>
      <c r="P1" s="46" t="s">
        <v>15</v>
      </c>
      <c r="Q1" s="46" t="s">
        <v>16</v>
      </c>
      <c r="R1" s="46" t="s">
        <v>17</v>
      </c>
      <c r="S1" s="46" t="s">
        <v>18</v>
      </c>
      <c r="T1" s="46" t="s">
        <v>19</v>
      </c>
      <c r="U1" s="46" t="s">
        <v>20</v>
      </c>
    </row>
    <row r="2" spans="1:21">
      <c r="A2" s="38" t="str">
        <f>_xlfn.TEXTJOIN("",TRUE,Input!$A$4,TEXT(ROW(My_Audit!A1)+Input!$A$8-1,"00"))</f>
        <v>W4389</v>
      </c>
      <c r="B2" s="36"/>
      <c r="C2" s="36"/>
      <c r="D2" s="81"/>
      <c r="E2" s="36"/>
      <c r="F2" s="36"/>
      <c r="G2" s="36"/>
      <c r="H2" s="36"/>
      <c r="I2" s="36"/>
      <c r="J2" s="36"/>
      <c r="K2" s="36"/>
      <c r="L2" s="36"/>
      <c r="M2" s="36"/>
      <c r="N2" s="86" t="str">
        <f>_xlfn.TEXTJOIN(", ", TRUE, L2, M2)</f>
        <v/>
      </c>
      <c r="O2" s="36"/>
      <c r="P2" s="36"/>
      <c r="Q2" s="36"/>
      <c r="R2" s="36"/>
      <c r="S2" s="36"/>
      <c r="T2" s="36"/>
      <c r="U2" s="36"/>
    </row>
    <row r="3" spans="1:21">
      <c r="A3" s="38" t="str">
        <f>_xlfn.TEXTJOIN("",TRUE,Input!$A$4,TEXT(ROW(My_Audit!A2)+Input!$A$8-1,"00"))</f>
        <v>W4390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86" t="str">
        <f t="shared" ref="N3:N66" si="0">_xlfn.TEXTJOIN(", ", TRUE, L3, M3)</f>
        <v/>
      </c>
      <c r="O3" s="36"/>
      <c r="P3" s="36"/>
      <c r="Q3" s="36"/>
      <c r="R3" s="36"/>
      <c r="S3" s="36"/>
      <c r="T3" s="36"/>
      <c r="U3" s="36"/>
    </row>
    <row r="4" spans="1:21">
      <c r="A4" s="38" t="str">
        <f>_xlfn.TEXTJOIN("",TRUE,Input!$A$4,TEXT(ROW(My_Audit!A3)+Input!$A$8-1,"00"))</f>
        <v>W4391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86" t="str">
        <f t="shared" si="0"/>
        <v/>
      </c>
      <c r="O4" s="36"/>
      <c r="P4" s="36"/>
      <c r="Q4" s="36"/>
      <c r="R4" s="36"/>
      <c r="S4" s="36"/>
      <c r="T4" s="36"/>
      <c r="U4" s="36"/>
    </row>
    <row r="5" spans="1:21">
      <c r="A5" s="38" t="str">
        <f>_xlfn.TEXTJOIN("",TRUE,Input!$A$4,TEXT(ROW(My_Audit!A4)+Input!$A$8-1,"00"))</f>
        <v>W4392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86" t="str">
        <f t="shared" si="0"/>
        <v/>
      </c>
      <c r="O5" s="36"/>
      <c r="P5" s="36"/>
      <c r="Q5" s="36"/>
      <c r="R5" s="36"/>
      <c r="S5" s="36"/>
      <c r="T5" s="36"/>
      <c r="U5" s="36"/>
    </row>
    <row r="6" spans="1:21">
      <c r="A6" s="38" t="str">
        <f>_xlfn.TEXTJOIN("",TRUE,Input!$A$4,TEXT(ROW(My_Audit!A5)+Input!$A$8-1,"00"))</f>
        <v>W4393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86" t="str">
        <f t="shared" si="0"/>
        <v/>
      </c>
      <c r="O6" s="36"/>
      <c r="P6" s="36"/>
      <c r="Q6" s="36"/>
      <c r="R6" s="36"/>
      <c r="S6" s="36"/>
      <c r="T6" s="36"/>
      <c r="U6" s="36"/>
    </row>
    <row r="7" spans="1:21">
      <c r="A7" s="38" t="str">
        <f>_xlfn.TEXTJOIN("",TRUE,Input!$A$4,TEXT(ROW(My_Audit!A6)+Input!$A$8-1,"00"))</f>
        <v>W4394</v>
      </c>
      <c r="B7" s="36" t="s">
        <v>642</v>
      </c>
      <c r="C7" s="36"/>
      <c r="D7" s="36" t="s">
        <v>40</v>
      </c>
      <c r="E7" s="36" t="s">
        <v>643</v>
      </c>
      <c r="F7" s="36" t="s">
        <v>511</v>
      </c>
      <c r="G7" s="36" t="s">
        <v>644</v>
      </c>
      <c r="H7" s="36" t="s">
        <v>644</v>
      </c>
      <c r="I7" s="36" t="s">
        <v>644</v>
      </c>
      <c r="J7" s="36" t="s">
        <v>644</v>
      </c>
      <c r="K7" s="36" t="s">
        <v>644</v>
      </c>
      <c r="L7" s="36" t="s">
        <v>645</v>
      </c>
      <c r="M7" s="36"/>
      <c r="N7" s="86" t="str">
        <f t="shared" si="0"/>
        <v>Dead</v>
      </c>
      <c r="O7" s="36"/>
      <c r="P7" s="36"/>
      <c r="Q7" s="36"/>
      <c r="R7" s="36"/>
      <c r="S7" s="36"/>
      <c r="T7" s="36"/>
      <c r="U7" s="36"/>
    </row>
    <row r="8" spans="1:21">
      <c r="A8" s="38" t="str">
        <f>_xlfn.TEXTJOIN("",TRUE,Input!$A$4,TEXT(ROW(My_Audit!A7)+Input!$A$8-1,"00"))</f>
        <v>W4395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86" t="str">
        <f t="shared" si="0"/>
        <v/>
      </c>
      <c r="O8" s="36"/>
      <c r="P8" s="36"/>
      <c r="Q8" s="36"/>
      <c r="R8" s="36"/>
      <c r="S8" s="36"/>
      <c r="T8" s="36"/>
      <c r="U8" s="36"/>
    </row>
    <row r="9" spans="1:21">
      <c r="A9" s="38" t="str">
        <f>_xlfn.TEXTJOIN("",TRUE,Input!$A$4,TEXT(ROW(My_Audit!A8)+Input!$A$8-1,"00"))</f>
        <v>W4396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86" t="str">
        <f t="shared" si="0"/>
        <v/>
      </c>
      <c r="O9" s="36"/>
      <c r="P9" s="36"/>
      <c r="Q9" s="36"/>
      <c r="R9" s="36"/>
      <c r="S9" s="36"/>
      <c r="T9" s="36"/>
      <c r="U9" s="36"/>
    </row>
    <row r="10" spans="1:21">
      <c r="A10" s="38" t="str">
        <f>_xlfn.TEXTJOIN("",TRUE,Input!$A$4,TEXT(ROW(My_Audit!A9)+Input!$A$8-1,"00"))</f>
        <v>W4397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86" t="str">
        <f t="shared" si="0"/>
        <v/>
      </c>
      <c r="O10" s="36"/>
      <c r="P10" s="36"/>
      <c r="Q10" s="36"/>
      <c r="R10" s="36"/>
      <c r="S10" s="36"/>
      <c r="T10" s="36"/>
      <c r="U10" s="36"/>
    </row>
    <row r="11" spans="1:21">
      <c r="A11" s="38" t="str">
        <f>_xlfn.TEXTJOIN("",TRUE,Input!$A$4,TEXT(ROW(My_Audit!A10)+Input!$A$8-1,"00"))</f>
        <v>W4398</v>
      </c>
      <c r="B11" s="36" t="s">
        <v>646</v>
      </c>
      <c r="C11" s="36"/>
      <c r="D11" s="36" t="s">
        <v>40</v>
      </c>
      <c r="E11" s="36" t="s">
        <v>643</v>
      </c>
      <c r="F11" s="36" t="s">
        <v>647</v>
      </c>
      <c r="G11" s="36" t="s">
        <v>644</v>
      </c>
      <c r="H11" s="36" t="s">
        <v>644</v>
      </c>
      <c r="I11" s="36" t="s">
        <v>644</v>
      </c>
      <c r="J11" s="36" t="s">
        <v>644</v>
      </c>
      <c r="K11" s="36" t="s">
        <v>644</v>
      </c>
      <c r="L11" s="36" t="s">
        <v>645</v>
      </c>
      <c r="M11" s="36"/>
      <c r="N11" s="86" t="str">
        <f t="shared" si="0"/>
        <v>Dead</v>
      </c>
      <c r="O11" s="36"/>
      <c r="P11" s="36"/>
      <c r="Q11" s="36"/>
      <c r="R11" s="36"/>
      <c r="S11" s="36"/>
      <c r="T11" s="36"/>
      <c r="U11" s="36"/>
    </row>
    <row r="12" spans="1:21">
      <c r="A12" s="38" t="str">
        <f>_xlfn.TEXTJOIN("",TRUE,Input!$A$4,TEXT(ROW(My_Audit!A11)+Input!$A$8-1,"00"))</f>
        <v>W4399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86" t="str">
        <f t="shared" si="0"/>
        <v/>
      </c>
      <c r="O12" s="36"/>
      <c r="P12" s="36"/>
      <c r="Q12" s="36"/>
      <c r="R12" s="36"/>
      <c r="S12" s="36"/>
      <c r="T12" s="36"/>
      <c r="U12" s="36"/>
    </row>
    <row r="13" spans="1:21">
      <c r="A13" s="38" t="str">
        <f>_xlfn.TEXTJOIN("",TRUE,Input!$A$4,TEXT(ROW(My_Audit!A12)+Input!$A$8-1,"00"))</f>
        <v>W4400</v>
      </c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86" t="str">
        <f t="shared" si="0"/>
        <v/>
      </c>
      <c r="O13" s="36"/>
      <c r="P13" s="36"/>
      <c r="Q13" s="36"/>
      <c r="R13" s="36"/>
      <c r="S13" s="36"/>
      <c r="T13" s="36"/>
      <c r="U13" s="36"/>
    </row>
    <row r="14" spans="1:21">
      <c r="A14" s="38" t="str">
        <f>_xlfn.TEXTJOIN("",TRUE,Input!$A$4,TEXT(ROW(My_Audit!A13)+Input!$A$8-1,"00"))</f>
        <v>W4401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86" t="str">
        <f t="shared" si="0"/>
        <v/>
      </c>
      <c r="O14" s="36"/>
      <c r="P14" s="36"/>
      <c r="Q14" s="36"/>
      <c r="R14" s="36"/>
      <c r="S14" s="36"/>
      <c r="T14" s="36"/>
      <c r="U14" s="36"/>
    </row>
    <row r="15" spans="1:21">
      <c r="A15" s="38" t="str">
        <f>_xlfn.TEXTJOIN("",TRUE,Input!$A$4,TEXT(ROW(My_Audit!A14)+Input!$A$8-1,"00"))</f>
        <v>W4402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86" t="str">
        <f t="shared" si="0"/>
        <v/>
      </c>
      <c r="O15" s="36"/>
      <c r="P15" s="36"/>
      <c r="Q15" s="36"/>
      <c r="R15" s="36"/>
      <c r="S15" s="36"/>
      <c r="T15" s="36"/>
      <c r="U15" s="36"/>
    </row>
    <row r="16" spans="1:21">
      <c r="A16" s="38" t="str">
        <f>_xlfn.TEXTJOIN("",TRUE,Input!$A$4,TEXT(ROW(My_Audit!A15)+Input!$A$8-1,"00"))</f>
        <v>W4403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86" t="str">
        <f t="shared" si="0"/>
        <v/>
      </c>
      <c r="O16" s="36"/>
      <c r="P16" s="36"/>
      <c r="Q16" s="36"/>
      <c r="R16" s="36"/>
      <c r="S16" s="36"/>
      <c r="T16" s="36"/>
      <c r="U16" s="36"/>
    </row>
    <row r="17" spans="1:21">
      <c r="A17" s="38" t="str">
        <f>_xlfn.TEXTJOIN("",TRUE,Input!$A$4,TEXT(ROW(My_Audit!A16)+Input!$A$8-1,"00"))</f>
        <v>W4404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86" t="str">
        <f t="shared" si="0"/>
        <v/>
      </c>
      <c r="O17" s="36"/>
      <c r="P17" s="36"/>
      <c r="Q17" s="36"/>
      <c r="R17" s="36"/>
      <c r="S17" s="36"/>
      <c r="T17" s="36"/>
      <c r="U17" s="36"/>
    </row>
    <row r="18" spans="1:21">
      <c r="A18" s="38" t="str">
        <f>_xlfn.TEXTJOIN("",TRUE,Input!$A$4,TEXT(ROW(My_Audit!A17)+Input!$A$8-1,"00"))</f>
        <v>W4405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86" t="str">
        <f t="shared" si="0"/>
        <v/>
      </c>
      <c r="O18" s="36"/>
      <c r="P18" s="36"/>
      <c r="Q18" s="36"/>
      <c r="R18" s="36"/>
      <c r="S18" s="36"/>
      <c r="T18" s="36"/>
      <c r="U18" s="36"/>
    </row>
    <row r="19" spans="1:21">
      <c r="A19" s="38" t="str">
        <f>_xlfn.TEXTJOIN("",TRUE,Input!$A$4,TEXT(ROW(My_Audit!A18)+Input!$A$8-1,"00"))</f>
        <v>W4406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86" t="str">
        <f t="shared" si="0"/>
        <v/>
      </c>
      <c r="O19" s="36"/>
      <c r="P19" s="36"/>
      <c r="Q19" s="36"/>
      <c r="R19" s="36"/>
      <c r="S19" s="36"/>
      <c r="T19" s="36"/>
      <c r="U19" s="36"/>
    </row>
    <row r="20" spans="1:21">
      <c r="A20" s="38" t="str">
        <f>_xlfn.TEXTJOIN("",TRUE,Input!$A$4,TEXT(ROW(My_Audit!A19)+Input!$A$8-1,"00"))</f>
        <v>W4407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86" t="str">
        <f t="shared" si="0"/>
        <v/>
      </c>
      <c r="O20" s="36"/>
      <c r="P20" s="36"/>
      <c r="Q20" s="36"/>
      <c r="R20" s="36"/>
      <c r="S20" s="36"/>
      <c r="T20" s="36"/>
      <c r="U20" s="36"/>
    </row>
    <row r="21" spans="1:21">
      <c r="A21" s="38" t="str">
        <f>_xlfn.TEXTJOIN("",TRUE,Input!$A$4,TEXT(ROW(My_Audit!A20)+Input!$A$8-1,"00"))</f>
        <v>W4408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86" t="str">
        <f t="shared" si="0"/>
        <v/>
      </c>
      <c r="O21" s="36"/>
      <c r="P21" s="36"/>
      <c r="Q21" s="36"/>
      <c r="R21" s="36"/>
      <c r="S21" s="36"/>
      <c r="T21" s="36"/>
      <c r="U21" s="36"/>
    </row>
    <row r="22" spans="1:21">
      <c r="A22" s="38" t="str">
        <f>_xlfn.TEXTJOIN("",TRUE,Input!$A$4,TEXT(ROW(My_Audit!A21)+Input!$A$8-1,"00"))</f>
        <v>W4409</v>
      </c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86" t="str">
        <f t="shared" si="0"/>
        <v/>
      </c>
      <c r="O22" s="36"/>
      <c r="P22" s="36"/>
      <c r="Q22" s="36"/>
      <c r="R22" s="36"/>
      <c r="S22" s="36"/>
      <c r="T22" s="36"/>
      <c r="U22" s="36"/>
    </row>
    <row r="23" spans="1:21">
      <c r="A23" s="38" t="str">
        <f>_xlfn.TEXTJOIN("",TRUE,Input!$A$4,TEXT(ROW(My_Audit!A22)+Input!$A$8-1,"00"))</f>
        <v>W4410</v>
      </c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86" t="str">
        <f t="shared" si="0"/>
        <v/>
      </c>
      <c r="O23" s="36"/>
      <c r="P23" s="36"/>
      <c r="Q23" s="36"/>
      <c r="R23" s="36"/>
      <c r="S23" s="36"/>
      <c r="T23" s="36"/>
      <c r="U23" s="36"/>
    </row>
    <row r="24" spans="1:21">
      <c r="A24" s="38" t="str">
        <f>_xlfn.TEXTJOIN("",TRUE,Input!$A$4,TEXT(ROW(My_Audit!A23)+Input!$A$8-1,"00"))</f>
        <v>W4411</v>
      </c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86" t="str">
        <f t="shared" si="0"/>
        <v/>
      </c>
      <c r="O24" s="36"/>
      <c r="P24" s="36"/>
      <c r="Q24" s="36"/>
      <c r="R24" s="36"/>
      <c r="S24" s="36"/>
      <c r="T24" s="36"/>
      <c r="U24" s="36"/>
    </row>
    <row r="25" spans="1:21">
      <c r="A25" s="38" t="str">
        <f>_xlfn.TEXTJOIN("",TRUE,Input!$A$4,TEXT(ROW(My_Audit!A24)+Input!$A$8-1,"00"))</f>
        <v>W4412</v>
      </c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86" t="str">
        <f t="shared" si="0"/>
        <v/>
      </c>
      <c r="O25" s="36"/>
      <c r="P25" s="36"/>
      <c r="Q25" s="36"/>
      <c r="R25" s="36"/>
      <c r="S25" s="36"/>
      <c r="T25" s="36"/>
      <c r="U25" s="36"/>
    </row>
    <row r="26" spans="1:21">
      <c r="A26" s="38" t="str">
        <f>_xlfn.TEXTJOIN("",TRUE,Input!$A$4,TEXT(ROW(My_Audit!A25)+Input!$A$8-1,"00"))</f>
        <v>W4413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86" t="str">
        <f t="shared" si="0"/>
        <v/>
      </c>
      <c r="O26" s="36"/>
      <c r="P26" s="36"/>
      <c r="Q26" s="36"/>
      <c r="R26" s="36"/>
      <c r="S26" s="36"/>
      <c r="T26" s="36"/>
      <c r="U26" s="36"/>
    </row>
    <row r="27" spans="1:21">
      <c r="A27" s="38" t="str">
        <f>_xlfn.TEXTJOIN("",TRUE,Input!$A$4,TEXT(ROW(My_Audit!A26)+Input!$A$8-1,"00"))</f>
        <v>W4414</v>
      </c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86" t="str">
        <f t="shared" si="0"/>
        <v/>
      </c>
      <c r="O27" s="36"/>
      <c r="P27" s="36"/>
      <c r="Q27" s="36"/>
      <c r="R27" s="36"/>
      <c r="S27" s="36"/>
      <c r="T27" s="36"/>
      <c r="U27" s="36"/>
    </row>
    <row r="28" spans="1:21">
      <c r="A28" s="38" t="str">
        <f>_xlfn.TEXTJOIN("",TRUE,Input!$A$4,TEXT(ROW(My_Audit!A27)+Input!$A$8-1,"00"))</f>
        <v>W4415</v>
      </c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86" t="str">
        <f t="shared" si="0"/>
        <v/>
      </c>
      <c r="O28" s="36"/>
      <c r="P28" s="36"/>
      <c r="Q28" s="36"/>
      <c r="R28" s="36"/>
      <c r="S28" s="36"/>
      <c r="T28" s="36"/>
      <c r="U28" s="36"/>
    </row>
    <row r="29" spans="1:21">
      <c r="A29" s="38" t="str">
        <f>_xlfn.TEXTJOIN("",TRUE,Input!$A$4,TEXT(ROW(My_Audit!A28)+Input!$A$8-1,"00"))</f>
        <v>W4416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86" t="str">
        <f t="shared" si="0"/>
        <v/>
      </c>
      <c r="O29" s="36"/>
      <c r="P29" s="36"/>
      <c r="Q29" s="36"/>
      <c r="R29" s="36"/>
      <c r="S29" s="36"/>
      <c r="T29" s="36"/>
      <c r="U29" s="36"/>
    </row>
    <row r="30" spans="1:21">
      <c r="A30" s="38" t="str">
        <f>_xlfn.TEXTJOIN("",TRUE,Input!$A$4,TEXT(ROW(My_Audit!A29)+Input!$A$8-1,"00"))</f>
        <v>W4417</v>
      </c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86" t="str">
        <f t="shared" si="0"/>
        <v/>
      </c>
      <c r="O30" s="36"/>
      <c r="P30" s="36"/>
      <c r="Q30" s="36"/>
      <c r="R30" s="36"/>
      <c r="S30" s="36"/>
      <c r="T30" s="36"/>
      <c r="U30" s="36"/>
    </row>
    <row r="31" spans="1:21">
      <c r="A31" s="38" t="str">
        <f>_xlfn.TEXTJOIN("",TRUE,Input!$A$4,TEXT(ROW(My_Audit!A30)+Input!$A$8-1,"00"))</f>
        <v>W4418</v>
      </c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86" t="str">
        <f t="shared" si="0"/>
        <v/>
      </c>
      <c r="O31" s="36"/>
      <c r="P31" s="36"/>
      <c r="Q31" s="36"/>
      <c r="R31" s="36"/>
      <c r="S31" s="36"/>
      <c r="T31" s="36"/>
      <c r="U31" s="36"/>
    </row>
    <row r="32" spans="1:21">
      <c r="A32" s="38" t="str">
        <f>_xlfn.TEXTJOIN("",TRUE,Input!$A$4,TEXT(ROW(My_Audit!A31)+Input!$A$8-1,"00"))</f>
        <v>W4419</v>
      </c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86" t="str">
        <f t="shared" si="0"/>
        <v/>
      </c>
      <c r="O32" s="36"/>
      <c r="P32" s="36"/>
      <c r="Q32" s="36"/>
      <c r="R32" s="36"/>
      <c r="S32" s="36"/>
      <c r="T32" s="36"/>
      <c r="U32" s="36"/>
    </row>
    <row r="33" spans="1:21">
      <c r="A33" s="38" t="str">
        <f>_xlfn.TEXTJOIN("",TRUE,Input!$A$4,TEXT(ROW(My_Audit!A32)+Input!$A$8-1,"00"))</f>
        <v>W4420</v>
      </c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86" t="str">
        <f t="shared" si="0"/>
        <v/>
      </c>
      <c r="O33" s="36"/>
      <c r="P33" s="36"/>
      <c r="Q33" s="36"/>
      <c r="R33" s="36"/>
      <c r="S33" s="36"/>
      <c r="T33" s="36"/>
      <c r="U33" s="36"/>
    </row>
    <row r="34" spans="1:21">
      <c r="A34" s="38" t="str">
        <f>_xlfn.TEXTJOIN("",TRUE,Input!$A$4,TEXT(ROW(My_Audit!A33)+Input!$A$8-1,"00"))</f>
        <v>W4421</v>
      </c>
      <c r="B34" s="36" t="s">
        <v>676</v>
      </c>
      <c r="C34" s="36"/>
      <c r="D34" s="36" t="s">
        <v>40</v>
      </c>
      <c r="E34" s="36" t="s">
        <v>677</v>
      </c>
      <c r="F34" s="36" t="s">
        <v>448</v>
      </c>
      <c r="G34" s="36" t="s">
        <v>644</v>
      </c>
      <c r="H34" s="36" t="s">
        <v>644</v>
      </c>
      <c r="I34" s="36" t="s">
        <v>644</v>
      </c>
      <c r="J34" s="36" t="s">
        <v>644</v>
      </c>
      <c r="K34" s="36" t="s">
        <v>644</v>
      </c>
      <c r="L34" s="36"/>
      <c r="M34" s="36" t="s">
        <v>636</v>
      </c>
      <c r="N34" s="86" t="str">
        <f t="shared" si="0"/>
        <v>OD</v>
      </c>
      <c r="O34" s="36"/>
      <c r="P34" s="36"/>
      <c r="Q34" s="36"/>
      <c r="R34" s="36"/>
      <c r="S34" s="36"/>
      <c r="T34" s="36"/>
      <c r="U34" s="36"/>
    </row>
    <row r="35" spans="1:21">
      <c r="A35" s="38" t="str">
        <f>_xlfn.TEXTJOIN("",TRUE,Input!$A$4,TEXT(ROW(My_Audit!A34)+Input!$A$8-1,"00"))</f>
        <v>W4422</v>
      </c>
      <c r="B35" s="36" t="s">
        <v>678</v>
      </c>
      <c r="C35" s="36"/>
      <c r="D35" s="36" t="s">
        <v>40</v>
      </c>
      <c r="E35" s="36" t="s">
        <v>677</v>
      </c>
      <c r="F35" s="36" t="s">
        <v>448</v>
      </c>
      <c r="G35" s="36" t="s">
        <v>644</v>
      </c>
      <c r="H35" s="36" t="s">
        <v>644</v>
      </c>
      <c r="I35" s="36" t="s">
        <v>644</v>
      </c>
      <c r="J35" s="36" t="s">
        <v>644</v>
      </c>
      <c r="K35" s="36" t="s">
        <v>644</v>
      </c>
      <c r="L35" s="36"/>
      <c r="M35" s="36" t="s">
        <v>636</v>
      </c>
      <c r="N35" s="86" t="str">
        <f t="shared" si="0"/>
        <v>OD</v>
      </c>
      <c r="O35" s="36"/>
      <c r="P35" s="36"/>
      <c r="Q35" s="36"/>
      <c r="R35" s="36"/>
      <c r="S35" s="36"/>
      <c r="T35" s="36"/>
      <c r="U35" s="36"/>
    </row>
    <row r="36" spans="1:21">
      <c r="A36" s="38" t="str">
        <f>_xlfn.TEXTJOIN("",TRUE,Input!$A$4,TEXT(ROW(My_Audit!A35)+Input!$A$8-1,"00"))</f>
        <v>W4423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86" t="str">
        <f t="shared" si="0"/>
        <v/>
      </c>
      <c r="O36" s="36"/>
      <c r="P36" s="36"/>
      <c r="Q36" s="36"/>
      <c r="R36" s="36"/>
      <c r="S36" s="36"/>
      <c r="T36" s="36"/>
      <c r="U36" s="36"/>
    </row>
    <row r="37" spans="1:21">
      <c r="A37" s="38" t="str">
        <f>_xlfn.TEXTJOIN("",TRUE,Input!$A$4,TEXT(ROW(My_Audit!A36)+Input!$A$8-1,"00"))</f>
        <v>W4424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86" t="str">
        <f t="shared" si="0"/>
        <v/>
      </c>
      <c r="O37" s="36"/>
      <c r="P37" s="36"/>
      <c r="Q37" s="36"/>
      <c r="R37" s="36"/>
      <c r="S37" s="36"/>
      <c r="T37" s="36"/>
      <c r="U37" s="36"/>
    </row>
    <row r="38" spans="1:21">
      <c r="A38" s="38" t="str">
        <f>_xlfn.TEXTJOIN("",TRUE,Input!$A$4,TEXT(ROW(My_Audit!A37)+Input!$A$8-1,"00"))</f>
        <v>W4425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86" t="str">
        <f t="shared" si="0"/>
        <v/>
      </c>
      <c r="O38" s="36"/>
      <c r="P38" s="36"/>
      <c r="Q38" s="36"/>
      <c r="R38" s="36"/>
      <c r="S38" s="36"/>
      <c r="T38" s="36"/>
      <c r="U38" s="36"/>
    </row>
    <row r="39" spans="1:21">
      <c r="A39" s="38" t="str">
        <f>_xlfn.TEXTJOIN("",TRUE,Input!$A$4,TEXT(ROW(My_Audit!A38)+Input!$A$8-1,"00"))</f>
        <v>W4426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86" t="str">
        <f t="shared" si="0"/>
        <v/>
      </c>
      <c r="O39" s="36"/>
      <c r="P39" s="36"/>
      <c r="Q39" s="36"/>
      <c r="R39" s="36"/>
      <c r="S39" s="36"/>
      <c r="T39" s="36"/>
      <c r="U39" s="36"/>
    </row>
    <row r="40" spans="1:21">
      <c r="A40" s="38" t="str">
        <f>_xlfn.TEXTJOIN("",TRUE,Input!$A$4,TEXT(ROW(My_Audit!A39)+Input!$A$8-1,"00"))</f>
        <v>W4427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86" t="str">
        <f t="shared" si="0"/>
        <v/>
      </c>
      <c r="O40" s="36"/>
      <c r="P40" s="36"/>
      <c r="Q40" s="36"/>
      <c r="R40" s="36"/>
      <c r="S40" s="36"/>
      <c r="T40" s="36"/>
      <c r="U40" s="36"/>
    </row>
    <row r="41" spans="1:21">
      <c r="A41" s="38" t="str">
        <f>_xlfn.TEXTJOIN("",TRUE,Input!$A$4,TEXT(ROW(My_Audit!A40)+Input!$A$8-1,"00"))</f>
        <v>W4428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86" t="str">
        <f t="shared" si="0"/>
        <v/>
      </c>
      <c r="O41" s="36"/>
      <c r="P41" s="36"/>
      <c r="Q41" s="36"/>
      <c r="R41" s="36"/>
      <c r="S41" s="36"/>
      <c r="T41" s="36"/>
      <c r="U41" s="36"/>
    </row>
    <row r="42" spans="1:21">
      <c r="A42" s="38" t="str">
        <f>_xlfn.TEXTJOIN("",TRUE,Input!$A$4,TEXT(ROW(My_Audit!A41)+Input!$A$8-1,"00"))</f>
        <v>W4429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86" t="str">
        <f t="shared" si="0"/>
        <v/>
      </c>
      <c r="O42" s="36"/>
      <c r="P42" s="36"/>
      <c r="Q42" s="36"/>
      <c r="R42" s="36"/>
      <c r="S42" s="36"/>
      <c r="T42" s="36"/>
      <c r="U42" s="36"/>
    </row>
    <row r="43" spans="1:21">
      <c r="A43" s="38" t="str">
        <f>_xlfn.TEXTJOIN("",TRUE,Input!$A$4,TEXT(ROW(My_Audit!A42)+Input!$A$8-1,"00"))</f>
        <v>W4430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86" t="str">
        <f t="shared" si="0"/>
        <v/>
      </c>
      <c r="O43" s="36"/>
      <c r="P43" s="36"/>
      <c r="Q43" s="36"/>
      <c r="R43" s="36"/>
      <c r="S43" s="36"/>
      <c r="T43" s="36"/>
      <c r="U43" s="36"/>
    </row>
    <row r="44" spans="1:21">
      <c r="A44" s="38" t="str">
        <f>_xlfn.TEXTJOIN("",TRUE,Input!$A$4,TEXT(ROW(My_Audit!A43)+Input!$A$8-1,"00"))</f>
        <v>W4431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86" t="str">
        <f t="shared" si="0"/>
        <v/>
      </c>
      <c r="O44" s="36"/>
      <c r="P44" s="36"/>
      <c r="Q44" s="36"/>
      <c r="R44" s="36"/>
      <c r="S44" s="36"/>
      <c r="T44" s="36"/>
      <c r="U44" s="36"/>
    </row>
    <row r="45" spans="1:21">
      <c r="A45" s="38" t="str">
        <f>_xlfn.TEXTJOIN("",TRUE,Input!$A$4,TEXT(ROW(My_Audit!A44)+Input!$A$8-1,"00"))</f>
        <v>W4432</v>
      </c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86" t="str">
        <f t="shared" si="0"/>
        <v/>
      </c>
      <c r="O45" s="36"/>
      <c r="P45" s="36"/>
      <c r="Q45" s="36"/>
      <c r="R45" s="36"/>
      <c r="S45" s="36"/>
      <c r="T45" s="36"/>
      <c r="U45" s="36"/>
    </row>
    <row r="46" spans="1:21">
      <c r="A46" s="38" t="str">
        <f>_xlfn.TEXTJOIN("",TRUE,Input!$A$4,TEXT(ROW(My_Audit!A45)+Input!$A$8-1,"00"))</f>
        <v>W4433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86" t="str">
        <f t="shared" si="0"/>
        <v/>
      </c>
      <c r="O46" s="36"/>
      <c r="P46" s="36"/>
      <c r="Q46" s="36"/>
      <c r="R46" s="36"/>
      <c r="S46" s="36"/>
      <c r="T46" s="36"/>
      <c r="U46" s="36"/>
    </row>
    <row r="47" spans="1:21">
      <c r="A47" s="38" t="str">
        <f>_xlfn.TEXTJOIN("",TRUE,Input!$A$4,TEXT(ROW(My_Audit!A46)+Input!$A$8-1,"00"))</f>
        <v>W4434</v>
      </c>
      <c r="B47" s="82"/>
      <c r="C47" s="82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86" t="str">
        <f t="shared" si="0"/>
        <v/>
      </c>
      <c r="O47" s="36"/>
      <c r="P47" s="36"/>
      <c r="Q47" s="36"/>
      <c r="R47" s="36"/>
      <c r="S47" s="36"/>
      <c r="T47" s="36"/>
      <c r="U47" s="36"/>
    </row>
    <row r="48" spans="1:21">
      <c r="A48" s="38" t="str">
        <f>_xlfn.TEXTJOIN("",TRUE,Input!$A$4,TEXT(ROW(My_Audit!A47)+Input!$A$8-1,"00"))</f>
        <v>W4435</v>
      </c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86" t="str">
        <f t="shared" si="0"/>
        <v/>
      </c>
      <c r="O48" s="36"/>
      <c r="P48" s="36"/>
      <c r="Q48" s="36"/>
      <c r="R48" s="36"/>
      <c r="S48" s="36"/>
      <c r="T48" s="36"/>
      <c r="U48" s="36"/>
    </row>
    <row r="49" spans="1:21">
      <c r="A49" s="38" t="str">
        <f>_xlfn.TEXTJOIN("",TRUE,Input!$A$4,TEXT(ROW(My_Audit!A48)+Input!$A$8-1,"00"))</f>
        <v>W4436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86" t="str">
        <f t="shared" si="0"/>
        <v/>
      </c>
      <c r="O49" s="36"/>
      <c r="P49" s="36"/>
      <c r="Q49" s="36"/>
      <c r="R49" s="36"/>
      <c r="S49" s="36"/>
      <c r="T49" s="36"/>
      <c r="U49" s="36"/>
    </row>
    <row r="50" spans="1:21">
      <c r="A50" s="38" t="str">
        <f>_xlfn.TEXTJOIN("",TRUE,Input!$A$4,TEXT(ROW(My_Audit!A49)+Input!$A$8-1,"00"))</f>
        <v>W4437</v>
      </c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86" t="str">
        <f t="shared" si="0"/>
        <v/>
      </c>
      <c r="O50" s="36"/>
      <c r="P50" s="36"/>
      <c r="Q50" s="36"/>
      <c r="R50" s="36"/>
      <c r="S50" s="36"/>
      <c r="T50" s="36"/>
      <c r="U50" s="36"/>
    </row>
    <row r="51" spans="1:21">
      <c r="A51" s="38" t="str">
        <f>_xlfn.TEXTJOIN("",TRUE,Input!$A$4,TEXT(ROW(My_Audit!A50)+Input!$A$8-1,"00"))</f>
        <v>W4438</v>
      </c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86" t="str">
        <f t="shared" si="0"/>
        <v/>
      </c>
      <c r="O51" s="36"/>
      <c r="P51" s="36"/>
      <c r="Q51" s="36"/>
      <c r="R51" s="36"/>
      <c r="S51" s="36"/>
      <c r="T51" s="36"/>
      <c r="U51" s="36"/>
    </row>
    <row r="52" spans="1:21">
      <c r="A52" s="38" t="str">
        <f>_xlfn.TEXTJOIN("",TRUE,Input!$A$4,TEXT(ROW(My_Audit!A51)+Input!$A$8-1,"00"))</f>
        <v>W4439</v>
      </c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86" t="str">
        <f t="shared" si="0"/>
        <v/>
      </c>
      <c r="O52" s="36"/>
      <c r="P52" s="36"/>
      <c r="Q52" s="36"/>
      <c r="R52" s="36"/>
      <c r="S52" s="36"/>
      <c r="T52" s="36"/>
      <c r="U52" s="36"/>
    </row>
    <row r="53" spans="1:21">
      <c r="A53" s="38" t="str">
        <f>_xlfn.TEXTJOIN("",TRUE,Input!$A$4,TEXT(ROW(My_Audit!A52)+Input!$A$8-1,"00"))</f>
        <v>W4440</v>
      </c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86" t="str">
        <f t="shared" si="0"/>
        <v/>
      </c>
      <c r="O53" s="36"/>
      <c r="P53" s="36"/>
      <c r="Q53" s="36"/>
      <c r="R53" s="36"/>
      <c r="S53" s="36"/>
      <c r="T53" s="36"/>
      <c r="U53" s="36"/>
    </row>
    <row r="54" spans="1:21">
      <c r="A54" s="38" t="str">
        <f>_xlfn.TEXTJOIN("",TRUE,Input!$A$4,TEXT(ROW(My_Audit!A53)+Input!$A$8-1,"00"))</f>
        <v>W4441</v>
      </c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86" t="str">
        <f t="shared" si="0"/>
        <v/>
      </c>
      <c r="O54" s="36"/>
      <c r="P54" s="36"/>
      <c r="Q54" s="36"/>
      <c r="R54" s="36"/>
      <c r="S54" s="36"/>
      <c r="T54" s="36"/>
      <c r="U54" s="36"/>
    </row>
    <row r="55" spans="1:21">
      <c r="A55" s="38" t="str">
        <f>_xlfn.TEXTJOIN("",TRUE,Input!$A$4,TEXT(ROW(My_Audit!A54)+Input!$A$8-1,"00"))</f>
        <v>W4442</v>
      </c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86" t="str">
        <f t="shared" si="0"/>
        <v/>
      </c>
      <c r="O55" s="36"/>
      <c r="P55" s="36"/>
      <c r="Q55" s="36"/>
      <c r="R55" s="36"/>
      <c r="S55" s="36"/>
      <c r="T55" s="36"/>
      <c r="U55" s="36"/>
    </row>
    <row r="56" spans="1:21">
      <c r="A56" s="38" t="str">
        <f>_xlfn.TEXTJOIN("",TRUE,Input!$A$4,TEXT(ROW(My_Audit!A55)+Input!$A$8-1,"00"))</f>
        <v>W4443</v>
      </c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86" t="str">
        <f t="shared" si="0"/>
        <v/>
      </c>
      <c r="O56" s="36"/>
      <c r="P56" s="36"/>
      <c r="Q56" s="36"/>
      <c r="R56" s="36"/>
      <c r="S56" s="36"/>
      <c r="T56" s="36"/>
      <c r="U56" s="36"/>
    </row>
    <row r="57" spans="1:21">
      <c r="A57" s="38" t="str">
        <f>_xlfn.TEXTJOIN("",TRUE,Input!$A$4,TEXT(ROW(My_Audit!A56)+Input!$A$8-1,"00"))</f>
        <v>W4444</v>
      </c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86" t="str">
        <f t="shared" si="0"/>
        <v/>
      </c>
      <c r="O57" s="36"/>
      <c r="P57" s="36"/>
      <c r="Q57" s="36"/>
      <c r="R57" s="36"/>
      <c r="S57" s="36"/>
      <c r="T57" s="36"/>
      <c r="U57" s="36"/>
    </row>
    <row r="58" spans="1:21">
      <c r="A58" s="38" t="str">
        <f>_xlfn.TEXTJOIN("",TRUE,Input!$A$4,TEXT(ROW(My_Audit!A57)+Input!$A$8-1,"00"))</f>
        <v>W4445</v>
      </c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86" t="str">
        <f t="shared" si="0"/>
        <v/>
      </c>
      <c r="O58" s="36"/>
      <c r="P58" s="36"/>
      <c r="Q58" s="36"/>
      <c r="R58" s="36"/>
      <c r="S58" s="36"/>
      <c r="T58" s="36"/>
      <c r="U58" s="36"/>
    </row>
    <row r="59" spans="1:21">
      <c r="A59" s="38" t="str">
        <f>_xlfn.TEXTJOIN("",TRUE,Input!$A$4,TEXT(ROW(My_Audit!A58)+Input!$A$8-1,"00"))</f>
        <v>W4446</v>
      </c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86" t="str">
        <f t="shared" si="0"/>
        <v/>
      </c>
      <c r="O59" s="36"/>
      <c r="P59" s="36"/>
      <c r="Q59" s="36"/>
      <c r="R59" s="36"/>
      <c r="S59" s="36"/>
      <c r="T59" s="36"/>
      <c r="U59" s="36"/>
    </row>
    <row r="60" spans="1:21">
      <c r="A60" s="38" t="str">
        <f>_xlfn.TEXTJOIN("",TRUE,Input!$A$4,TEXT(ROW(My_Audit!A59)+Input!$A$8-1,"00"))</f>
        <v>W4447</v>
      </c>
      <c r="B60" s="83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86" t="str">
        <f t="shared" si="0"/>
        <v/>
      </c>
      <c r="O60" s="36"/>
      <c r="P60" s="36"/>
      <c r="Q60" s="36"/>
      <c r="R60" s="36"/>
      <c r="S60" s="36"/>
      <c r="T60" s="36"/>
      <c r="U60" s="36"/>
    </row>
    <row r="61" spans="1:21">
      <c r="A61" s="38" t="str">
        <f>_xlfn.TEXTJOIN("",TRUE,Input!$A$4,TEXT(ROW(My_Audit!A60)+Input!$A$8-1,"00"))</f>
        <v>W4448</v>
      </c>
      <c r="B61" s="83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86" t="str">
        <f t="shared" si="0"/>
        <v/>
      </c>
      <c r="O61" s="36"/>
      <c r="P61" s="36"/>
      <c r="Q61" s="36"/>
      <c r="R61" s="36"/>
      <c r="S61" s="36"/>
      <c r="T61" s="36"/>
      <c r="U61" s="36"/>
    </row>
    <row r="62" spans="1:21">
      <c r="A62" s="38" t="str">
        <f>_xlfn.TEXTJOIN("",TRUE,Input!$A$4,TEXT(ROW(My_Audit!A61)+Input!$A$8-1,"00"))</f>
        <v>W4449</v>
      </c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86" t="str">
        <f t="shared" si="0"/>
        <v/>
      </c>
      <c r="O62" s="36"/>
      <c r="P62" s="36"/>
      <c r="Q62" s="36"/>
      <c r="R62" s="36"/>
      <c r="S62" s="36"/>
      <c r="T62" s="36"/>
      <c r="U62" s="36"/>
    </row>
    <row r="63" spans="1:21">
      <c r="A63" s="38" t="str">
        <f>_xlfn.TEXTJOIN("",TRUE,Input!$A$4,TEXT(ROW(My_Audit!A62)+Input!$A$8-1,"00"))</f>
        <v>W4450</v>
      </c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86" t="str">
        <f t="shared" si="0"/>
        <v/>
      </c>
      <c r="O63" s="36"/>
      <c r="P63" s="36"/>
      <c r="Q63" s="36"/>
      <c r="R63" s="36"/>
      <c r="S63" s="36"/>
      <c r="T63" s="36"/>
      <c r="U63" s="36"/>
    </row>
    <row r="64" spans="1:21">
      <c r="A64" s="38" t="str">
        <f>_xlfn.TEXTJOIN("",TRUE,Input!$A$4,TEXT(ROW(My_Audit!A63)+Input!$A$8-1,"00"))</f>
        <v>W4451</v>
      </c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86" t="str">
        <f t="shared" si="0"/>
        <v/>
      </c>
      <c r="O64" s="36"/>
      <c r="P64" s="36"/>
      <c r="Q64" s="36"/>
      <c r="R64" s="36"/>
      <c r="S64" s="36"/>
      <c r="T64" s="36"/>
      <c r="U64" s="36"/>
    </row>
    <row r="65" spans="1:21">
      <c r="A65" s="38" t="str">
        <f>_xlfn.TEXTJOIN("",TRUE,Input!$A$4,TEXT(ROW(My_Audit!A64)+Input!$A$8-1,"00"))</f>
        <v>W4452</v>
      </c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86" t="str">
        <f t="shared" si="0"/>
        <v/>
      </c>
      <c r="O65" s="36"/>
      <c r="P65" s="36"/>
      <c r="Q65" s="36"/>
      <c r="R65" s="36"/>
      <c r="S65" s="36"/>
      <c r="T65" s="36"/>
      <c r="U65" s="36"/>
    </row>
    <row r="66" spans="1:21">
      <c r="A66" s="38" t="str">
        <f>_xlfn.TEXTJOIN("",TRUE,Input!$A$4,TEXT(ROW(My_Audit!A65)+Input!$A$8-1,"00"))</f>
        <v>W4453</v>
      </c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86" t="str">
        <f t="shared" si="0"/>
        <v/>
      </c>
      <c r="O66" s="36"/>
      <c r="P66" s="36"/>
      <c r="Q66" s="36"/>
      <c r="R66" s="36"/>
      <c r="S66" s="36"/>
      <c r="T66" s="36"/>
      <c r="U66" s="36"/>
    </row>
    <row r="67" spans="1:21">
      <c r="A67" s="38" t="str">
        <f>_xlfn.TEXTJOIN("",TRUE,Input!$A$4,TEXT(ROW(My_Audit!A66)+Input!$A$8-1,"00"))</f>
        <v>W4454</v>
      </c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86" t="str">
        <f t="shared" ref="N67:N130" si="1">_xlfn.TEXTJOIN(", ", TRUE, L67, M67)</f>
        <v/>
      </c>
      <c r="O67" s="36"/>
      <c r="P67" s="36"/>
      <c r="Q67" s="36"/>
      <c r="R67" s="36"/>
      <c r="S67" s="36"/>
      <c r="T67" s="36"/>
      <c r="U67" s="36"/>
    </row>
    <row r="68" spans="1:21">
      <c r="A68" s="38" t="str">
        <f>_xlfn.TEXTJOIN("",TRUE,Input!$A$4,TEXT(ROW(My_Audit!A67)+Input!$A$8-1,"00"))</f>
        <v>W4455</v>
      </c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86" t="str">
        <f t="shared" si="1"/>
        <v/>
      </c>
      <c r="O68" s="36"/>
      <c r="P68" s="36"/>
      <c r="Q68" s="36"/>
      <c r="R68" s="36"/>
      <c r="S68" s="36"/>
      <c r="T68" s="36"/>
      <c r="U68" s="36"/>
    </row>
    <row r="69" spans="1:21">
      <c r="A69" s="38" t="str">
        <f>_xlfn.TEXTJOIN("",TRUE,Input!$A$4,TEXT(ROW(My_Audit!A68)+Input!$A$8-1,"00"))</f>
        <v>W4456</v>
      </c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86" t="str">
        <f t="shared" si="1"/>
        <v/>
      </c>
      <c r="O69" s="36"/>
      <c r="P69" s="36"/>
      <c r="Q69" s="36"/>
      <c r="R69" s="36"/>
      <c r="S69" s="36"/>
      <c r="T69" s="36"/>
      <c r="U69" s="36"/>
    </row>
    <row r="70" spans="1:21">
      <c r="A70" s="38" t="str">
        <f>_xlfn.TEXTJOIN("",TRUE,Input!$A$4,TEXT(ROW(My_Audit!A69)+Input!$A$8-1,"00"))</f>
        <v>W4457</v>
      </c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86" t="str">
        <f t="shared" si="1"/>
        <v/>
      </c>
      <c r="O70" s="36"/>
      <c r="P70" s="36"/>
      <c r="Q70" s="36"/>
      <c r="R70" s="36"/>
      <c r="S70" s="36"/>
      <c r="T70" s="36"/>
      <c r="U70" s="36"/>
    </row>
    <row r="71" spans="1:21">
      <c r="A71" s="38" t="str">
        <f>_xlfn.TEXTJOIN("",TRUE,Input!$A$4,TEXT(ROW(My_Audit!A70)+Input!$A$8-1,"00"))</f>
        <v>W4458</v>
      </c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86" t="str">
        <f t="shared" si="1"/>
        <v/>
      </c>
      <c r="O71" s="36"/>
      <c r="P71" s="36"/>
      <c r="Q71" s="36"/>
      <c r="R71" s="36"/>
      <c r="S71" s="36"/>
      <c r="T71" s="36"/>
      <c r="U71" s="36"/>
    </row>
    <row r="72" spans="1:21">
      <c r="A72" s="38" t="str">
        <f>_xlfn.TEXTJOIN("",TRUE,Input!$A$4,TEXT(ROW(My_Audit!A71)+Input!$A$8-1,"00"))</f>
        <v>W4459</v>
      </c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86" t="str">
        <f t="shared" si="1"/>
        <v/>
      </c>
      <c r="O72" s="36"/>
      <c r="P72" s="36"/>
      <c r="Q72" s="36"/>
      <c r="R72" s="36"/>
      <c r="S72" s="36"/>
      <c r="T72" s="36"/>
      <c r="U72" s="36"/>
    </row>
    <row r="73" spans="1:21">
      <c r="A73" s="38" t="str">
        <f>_xlfn.TEXTJOIN("",TRUE,Input!$A$4,TEXT(ROW(My_Audit!A72)+Input!$A$8-1,"00"))</f>
        <v>W4460</v>
      </c>
      <c r="B73" s="83"/>
      <c r="C73" s="83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86" t="str">
        <f t="shared" si="1"/>
        <v/>
      </c>
      <c r="O73" s="36"/>
      <c r="P73" s="36"/>
      <c r="Q73" s="36"/>
      <c r="R73" s="36"/>
      <c r="S73" s="36"/>
      <c r="T73" s="36"/>
      <c r="U73" s="36"/>
    </row>
    <row r="74" spans="1:21">
      <c r="A74" s="38" t="str">
        <f>_xlfn.TEXTJOIN("",TRUE,Input!$A$4,TEXT(ROW(My_Audit!A73)+Input!$A$8-1,"00"))</f>
        <v>W4461</v>
      </c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86" t="str">
        <f t="shared" si="1"/>
        <v/>
      </c>
      <c r="O74" s="36"/>
      <c r="P74" s="36"/>
      <c r="Q74" s="36"/>
      <c r="R74" s="36"/>
      <c r="S74" s="36"/>
      <c r="T74" s="36"/>
      <c r="U74" s="36"/>
    </row>
    <row r="75" spans="1:21">
      <c r="A75" s="38" t="str">
        <f>_xlfn.TEXTJOIN("",TRUE,Input!$A$4,TEXT(ROW(My_Audit!A74)+Input!$A$8-1,"00"))</f>
        <v>W4462</v>
      </c>
      <c r="B75" s="83"/>
      <c r="C75" s="83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86" t="str">
        <f t="shared" si="1"/>
        <v/>
      </c>
      <c r="O75" s="36"/>
      <c r="P75" s="36"/>
      <c r="Q75" s="36"/>
      <c r="R75" s="36"/>
      <c r="S75" s="36"/>
      <c r="T75" s="36"/>
      <c r="U75" s="36"/>
    </row>
    <row r="76" spans="1:21">
      <c r="A76" s="38" t="str">
        <f>_xlfn.TEXTJOIN("",TRUE,Input!$A$4,TEXT(ROW(My_Audit!A75)+Input!$A$8-1,"00"))</f>
        <v>W4463</v>
      </c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86" t="str">
        <f t="shared" si="1"/>
        <v/>
      </c>
      <c r="O76" s="36"/>
      <c r="P76" s="36"/>
      <c r="Q76" s="36"/>
      <c r="R76" s="36"/>
      <c r="S76" s="36"/>
      <c r="T76" s="36"/>
      <c r="U76" s="36"/>
    </row>
    <row r="77" spans="1:21">
      <c r="A77" s="38" t="str">
        <f>_xlfn.TEXTJOIN("",TRUE,Input!$A$4,TEXT(ROW(My_Audit!A76)+Input!$A$8-1,"00"))</f>
        <v>W4464</v>
      </c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86" t="str">
        <f t="shared" si="1"/>
        <v/>
      </c>
      <c r="O77" s="36"/>
      <c r="P77" s="36"/>
      <c r="Q77" s="36"/>
      <c r="R77" s="36"/>
      <c r="S77" s="36"/>
      <c r="T77" s="36"/>
      <c r="U77" s="36"/>
    </row>
    <row r="78" spans="1:21">
      <c r="A78" s="38" t="str">
        <f>_xlfn.TEXTJOIN("",TRUE,Input!$A$4,TEXT(ROW(My_Audit!A77)+Input!$A$8-1,"00"))</f>
        <v>W4465</v>
      </c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86" t="str">
        <f t="shared" si="1"/>
        <v/>
      </c>
      <c r="O78" s="36"/>
      <c r="P78" s="36"/>
      <c r="Q78" s="36"/>
      <c r="R78" s="36"/>
      <c r="S78" s="36"/>
      <c r="T78" s="36"/>
      <c r="U78" s="36"/>
    </row>
    <row r="79" spans="1:21">
      <c r="A79" s="38" t="str">
        <f>_xlfn.TEXTJOIN("",TRUE,Input!$A$4,TEXT(ROW(My_Audit!A78)+Input!$A$8-1,"00"))</f>
        <v>W4466</v>
      </c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86" t="str">
        <f t="shared" si="1"/>
        <v/>
      </c>
      <c r="O79" s="36"/>
      <c r="P79" s="36"/>
      <c r="Q79" s="36"/>
      <c r="R79" s="36"/>
      <c r="S79" s="36"/>
      <c r="T79" s="36"/>
      <c r="U79" s="36"/>
    </row>
    <row r="80" spans="1:21">
      <c r="A80" s="38" t="str">
        <f>_xlfn.TEXTJOIN("",TRUE,Input!$A$4,TEXT(ROW(My_Audit!A79)+Input!$A$8-1,"00"))</f>
        <v>W4467</v>
      </c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86" t="str">
        <f t="shared" si="1"/>
        <v/>
      </c>
      <c r="O80" s="36"/>
      <c r="P80" s="36"/>
      <c r="Q80" s="36"/>
      <c r="R80" s="36"/>
      <c r="S80" s="36"/>
      <c r="T80" s="36"/>
      <c r="U80" s="36"/>
    </row>
    <row r="81" spans="1:21">
      <c r="A81" s="38" t="str">
        <f>_xlfn.TEXTJOIN("",TRUE,Input!$A$4,TEXT(ROW(My_Audit!A80)+Input!$A$8-1,"00"))</f>
        <v>W4468</v>
      </c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86" t="str">
        <f t="shared" si="1"/>
        <v/>
      </c>
      <c r="O81" s="36"/>
      <c r="P81" s="36"/>
      <c r="Q81" s="36"/>
      <c r="R81" s="36"/>
      <c r="S81" s="36"/>
      <c r="T81" s="36"/>
      <c r="U81" s="36"/>
    </row>
    <row r="82" spans="1:21">
      <c r="A82" s="38" t="str">
        <f>_xlfn.TEXTJOIN("",TRUE,Input!$A$4,TEXT(ROW(My_Audit!A81)+Input!$A$8-1,"00"))</f>
        <v>W4469</v>
      </c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86" t="str">
        <f t="shared" si="1"/>
        <v/>
      </c>
      <c r="O82" s="36"/>
      <c r="P82" s="36"/>
      <c r="Q82" s="36"/>
      <c r="R82" s="36"/>
      <c r="S82" s="36"/>
      <c r="T82" s="36"/>
      <c r="U82" s="36"/>
    </row>
    <row r="83" spans="1:21">
      <c r="A83" s="38" t="str">
        <f>_xlfn.TEXTJOIN("",TRUE,Input!$A$4,TEXT(ROW(My_Audit!A82)+Input!$A$8-1,"00"))</f>
        <v>W4470</v>
      </c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86" t="str">
        <f t="shared" si="1"/>
        <v/>
      </c>
      <c r="O83" s="36"/>
      <c r="P83" s="36"/>
      <c r="Q83" s="36"/>
      <c r="R83" s="36"/>
      <c r="S83" s="36"/>
      <c r="T83" s="36"/>
      <c r="U83" s="36"/>
    </row>
    <row r="84" spans="1:21">
      <c r="A84" s="38" t="str">
        <f>_xlfn.TEXTJOIN("",TRUE,Input!$A$4,TEXT(ROW(My_Audit!A83)+Input!$A$8-1,"00"))</f>
        <v>W4471</v>
      </c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86" t="str">
        <f t="shared" si="1"/>
        <v/>
      </c>
      <c r="O84" s="36"/>
      <c r="P84" s="36"/>
      <c r="Q84" s="36"/>
      <c r="R84" s="36"/>
      <c r="S84" s="36"/>
      <c r="T84" s="36"/>
      <c r="U84" s="36"/>
    </row>
    <row r="85" spans="1:21">
      <c r="A85" s="38" t="str">
        <f>_xlfn.TEXTJOIN("",TRUE,Input!$A$4,TEXT(ROW(My_Audit!A84)+Input!$A$8-1,"00"))</f>
        <v>W4472</v>
      </c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86" t="str">
        <f t="shared" si="1"/>
        <v/>
      </c>
      <c r="O85" s="36"/>
      <c r="P85" s="36"/>
      <c r="Q85" s="36"/>
      <c r="R85" s="36"/>
      <c r="S85" s="36"/>
      <c r="T85" s="36"/>
      <c r="U85" s="36"/>
    </row>
    <row r="86" spans="1:21">
      <c r="A86" s="38" t="str">
        <f>_xlfn.TEXTJOIN("",TRUE,Input!$A$4,TEXT(ROW(My_Audit!A85)+Input!$A$8-1,"00"))</f>
        <v>W4473</v>
      </c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86" t="str">
        <f t="shared" si="1"/>
        <v/>
      </c>
      <c r="O86" s="36"/>
      <c r="P86" s="36"/>
      <c r="Q86" s="36"/>
      <c r="R86" s="36"/>
      <c r="S86" s="36"/>
      <c r="T86" s="36"/>
      <c r="U86" s="36"/>
    </row>
    <row r="87" spans="1:21">
      <c r="A87" s="38" t="str">
        <f>_xlfn.TEXTJOIN("",TRUE,Input!$A$4,TEXT(ROW(My_Audit!A86)+Input!$A$8-1,"00"))</f>
        <v>W4474</v>
      </c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86" t="str">
        <f t="shared" si="1"/>
        <v/>
      </c>
      <c r="O87" s="36"/>
      <c r="P87" s="36"/>
      <c r="Q87" s="36"/>
      <c r="R87" s="36"/>
      <c r="S87" s="36"/>
      <c r="T87" s="36"/>
      <c r="U87" s="36"/>
    </row>
    <row r="88" spans="1:21">
      <c r="A88" s="38" t="str">
        <f>_xlfn.TEXTJOIN("",TRUE,Input!$A$4,TEXT(ROW(My_Audit!A87)+Input!$A$8-1,"00"))</f>
        <v>W4475</v>
      </c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86" t="str">
        <f t="shared" si="1"/>
        <v/>
      </c>
      <c r="O88" s="36"/>
      <c r="P88" s="36"/>
      <c r="Q88" s="36"/>
      <c r="R88" s="36"/>
      <c r="S88" s="36"/>
      <c r="T88" s="36"/>
      <c r="U88" s="36"/>
    </row>
    <row r="89" spans="1:21">
      <c r="A89" s="38" t="str">
        <f>_xlfn.TEXTJOIN("",TRUE,Input!$A$4,TEXT(ROW(My_Audit!A88)+Input!$A$8-1,"00"))</f>
        <v>W4476</v>
      </c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86" t="str">
        <f t="shared" si="1"/>
        <v/>
      </c>
      <c r="O89" s="36"/>
      <c r="P89" s="36"/>
      <c r="Q89" s="36"/>
      <c r="R89" s="36"/>
      <c r="S89" s="36"/>
      <c r="T89" s="36"/>
      <c r="U89" s="36"/>
    </row>
    <row r="90" spans="1:21">
      <c r="A90" s="38" t="str">
        <f>_xlfn.TEXTJOIN("",TRUE,Input!$A$4,TEXT(ROW(My_Audit!A89)+Input!$A$8-1,"00"))</f>
        <v>W4477</v>
      </c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86" t="str">
        <f t="shared" si="1"/>
        <v/>
      </c>
      <c r="O90" s="36"/>
      <c r="P90" s="36"/>
      <c r="Q90" s="36"/>
      <c r="R90" s="36"/>
      <c r="S90" s="36"/>
      <c r="T90" s="36"/>
      <c r="U90" s="36"/>
    </row>
    <row r="91" spans="1:21">
      <c r="A91" s="38" t="str">
        <f>_xlfn.TEXTJOIN("",TRUE,Input!$A$4,TEXT(ROW(My_Audit!A90)+Input!$A$8-1,"00"))</f>
        <v>W4478</v>
      </c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86" t="str">
        <f t="shared" si="1"/>
        <v/>
      </c>
      <c r="O91" s="36"/>
      <c r="P91" s="36"/>
      <c r="Q91" s="36"/>
      <c r="R91" s="36"/>
      <c r="S91" s="36"/>
      <c r="T91" s="36"/>
      <c r="U91" s="36"/>
    </row>
    <row r="92" spans="1:21">
      <c r="A92" s="38" t="str">
        <f>_xlfn.TEXTJOIN("",TRUE,Input!$A$4,TEXT(ROW(My_Audit!A91)+Input!$A$8-1,"00"))</f>
        <v>W4479</v>
      </c>
      <c r="B92" s="83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86" t="str">
        <f t="shared" si="1"/>
        <v/>
      </c>
      <c r="O92" s="36"/>
      <c r="P92" s="36"/>
      <c r="Q92" s="36"/>
      <c r="R92" s="36"/>
      <c r="S92" s="36"/>
      <c r="T92" s="36"/>
      <c r="U92" s="36"/>
    </row>
    <row r="93" spans="1:21">
      <c r="A93" s="38" t="str">
        <f>_xlfn.TEXTJOIN("",TRUE,Input!$A$4,TEXT(ROW(My_Audit!A92)+Input!$A$8-1,"00"))</f>
        <v>W4480</v>
      </c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86" t="str">
        <f t="shared" si="1"/>
        <v/>
      </c>
      <c r="O93" s="36"/>
      <c r="P93" s="36"/>
      <c r="Q93" s="36"/>
      <c r="R93" s="36"/>
      <c r="S93" s="36"/>
      <c r="T93" s="36"/>
      <c r="U93" s="36"/>
    </row>
    <row r="94" spans="1:21">
      <c r="A94" s="38" t="str">
        <f>_xlfn.TEXTJOIN("",TRUE,Input!$A$4,TEXT(ROW(My_Audit!A93)+Input!$A$8-1,"00"))</f>
        <v>W4481</v>
      </c>
      <c r="B94" s="83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86" t="str">
        <f t="shared" si="1"/>
        <v/>
      </c>
      <c r="O94" s="36"/>
      <c r="P94" s="36"/>
      <c r="Q94" s="36"/>
      <c r="R94" s="36"/>
      <c r="S94" s="36"/>
      <c r="T94" s="36"/>
      <c r="U94" s="36"/>
    </row>
    <row r="95" spans="1:21">
      <c r="A95" s="38" t="str">
        <f>_xlfn.TEXTJOIN("",TRUE,Input!$A$4,TEXT(ROW(My_Audit!A94)+Input!$A$8-1,"00"))</f>
        <v>W4482</v>
      </c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86" t="str">
        <f t="shared" si="1"/>
        <v/>
      </c>
      <c r="O95" s="36"/>
      <c r="P95" s="36"/>
      <c r="Q95" s="36"/>
      <c r="R95" s="36"/>
      <c r="S95" s="36"/>
      <c r="T95" s="36"/>
      <c r="U95" s="36"/>
    </row>
    <row r="96" spans="1:21">
      <c r="A96" s="38" t="str">
        <f>_xlfn.TEXTJOIN("",TRUE,Input!$A$4,TEXT(ROW(My_Audit!A95)+Input!$A$8-1,"00"))</f>
        <v>W4483</v>
      </c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86" t="str">
        <f t="shared" si="1"/>
        <v/>
      </c>
      <c r="O96" s="36"/>
      <c r="P96" s="36"/>
      <c r="Q96" s="36"/>
      <c r="R96" s="36"/>
      <c r="S96" s="36"/>
      <c r="T96" s="36"/>
      <c r="U96" s="36"/>
    </row>
    <row r="97" spans="1:21">
      <c r="A97" s="38" t="str">
        <f>_xlfn.TEXTJOIN("",TRUE,Input!$A$4,TEXT(ROW(My_Audit!A96)+Input!$A$8-1,"00"))</f>
        <v>W4484</v>
      </c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86" t="str">
        <f t="shared" si="1"/>
        <v/>
      </c>
      <c r="O97" s="36"/>
      <c r="P97" s="36"/>
      <c r="Q97" s="36"/>
      <c r="R97" s="36"/>
      <c r="S97" s="36"/>
      <c r="T97" s="36"/>
      <c r="U97" s="36"/>
    </row>
    <row r="98" spans="1:21">
      <c r="A98" s="38" t="str">
        <f>_xlfn.TEXTJOIN("",TRUE,Input!$A$4,TEXT(ROW(My_Audit!A97)+Input!$A$8-1,"00"))</f>
        <v>W4485</v>
      </c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86" t="str">
        <f t="shared" si="1"/>
        <v/>
      </c>
      <c r="O98" s="36"/>
      <c r="P98" s="36"/>
      <c r="Q98" s="36"/>
      <c r="R98" s="36"/>
      <c r="S98" s="36"/>
      <c r="T98" s="36"/>
      <c r="U98" s="36"/>
    </row>
    <row r="99" spans="1:21">
      <c r="A99" s="38" t="str">
        <f>_xlfn.TEXTJOIN("",TRUE,Input!$A$4,TEXT(ROW(My_Audit!A98)+Input!$A$8-1,"00"))</f>
        <v>W4486</v>
      </c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86" t="str">
        <f t="shared" si="1"/>
        <v/>
      </c>
      <c r="O99" s="36"/>
      <c r="P99" s="36"/>
      <c r="Q99" s="36"/>
      <c r="R99" s="36"/>
      <c r="S99" s="36"/>
      <c r="T99" s="36"/>
      <c r="U99" s="36"/>
    </row>
    <row r="100" spans="1:21">
      <c r="A100" s="38" t="str">
        <f>_xlfn.TEXTJOIN("",TRUE,Input!$A$4,TEXT(ROW(My_Audit!A99)+Input!$A$8-1,"00"))</f>
        <v>W4487</v>
      </c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86" t="str">
        <f t="shared" si="1"/>
        <v/>
      </c>
      <c r="O100" s="36"/>
      <c r="P100" s="36"/>
      <c r="Q100" s="36"/>
      <c r="R100" s="36"/>
      <c r="S100" s="36"/>
      <c r="T100" s="36"/>
      <c r="U100" s="36"/>
    </row>
    <row r="101" spans="1:21">
      <c r="A101" s="38" t="str">
        <f>_xlfn.TEXTJOIN("",TRUE,Input!$A$4,TEXT(ROW(My_Audit!A100)+Input!$A$8-1,"00"))</f>
        <v>W4488</v>
      </c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86" t="str">
        <f t="shared" si="1"/>
        <v/>
      </c>
      <c r="O101" s="36"/>
      <c r="P101" s="36"/>
      <c r="Q101" s="36"/>
      <c r="R101" s="36"/>
      <c r="S101" s="36"/>
      <c r="T101" s="36"/>
      <c r="U101" s="36"/>
    </row>
    <row r="102" spans="1:21">
      <c r="A102" s="38" t="str">
        <f>_xlfn.TEXTJOIN("",TRUE,Input!$A$4,TEXT(ROW(My_Audit!A101)+Input!$A$8-1,"00"))</f>
        <v>W4489</v>
      </c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86" t="str">
        <f t="shared" si="1"/>
        <v/>
      </c>
      <c r="O102" s="36"/>
      <c r="P102" s="36"/>
      <c r="Q102" s="36"/>
      <c r="R102" s="36"/>
      <c r="S102" s="36"/>
      <c r="T102" s="36"/>
      <c r="U102" s="36"/>
    </row>
    <row r="103" spans="1:21">
      <c r="A103" s="38" t="str">
        <f>_xlfn.TEXTJOIN("",TRUE,Input!$A$4,TEXT(ROW(My_Audit!A102)+Input!$A$8-1,"00"))</f>
        <v>W4490</v>
      </c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86" t="str">
        <f t="shared" si="1"/>
        <v/>
      </c>
      <c r="O103" s="36"/>
      <c r="P103" s="36"/>
      <c r="Q103" s="36"/>
      <c r="R103" s="36"/>
      <c r="S103" s="36"/>
      <c r="T103" s="36"/>
      <c r="U103" s="36"/>
    </row>
    <row r="104" spans="1:21">
      <c r="A104" s="38" t="str">
        <f>_xlfn.TEXTJOIN("",TRUE,Input!$A$4,TEXT(ROW(My_Audit!A103)+Input!$A$8-1,"00"))</f>
        <v>W4491</v>
      </c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86" t="str">
        <f t="shared" si="1"/>
        <v/>
      </c>
      <c r="O104" s="36"/>
      <c r="P104" s="36"/>
      <c r="Q104" s="36"/>
      <c r="R104" s="36"/>
      <c r="S104" s="36"/>
      <c r="T104" s="36"/>
      <c r="U104" s="36"/>
    </row>
    <row r="105" spans="1:21">
      <c r="A105" s="38" t="str">
        <f>_xlfn.TEXTJOIN("",TRUE,Input!$A$4,TEXT(ROW(My_Audit!A104)+Input!$A$8-1,"00"))</f>
        <v>W4492</v>
      </c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86" t="str">
        <f t="shared" si="1"/>
        <v/>
      </c>
      <c r="O105" s="36"/>
      <c r="P105" s="36"/>
      <c r="Q105" s="36"/>
      <c r="R105" s="36"/>
      <c r="S105" s="36"/>
      <c r="T105" s="36"/>
      <c r="U105" s="36"/>
    </row>
    <row r="106" spans="1:21">
      <c r="A106" s="38" t="str">
        <f>_xlfn.TEXTJOIN("",TRUE,Input!$A$4,TEXT(ROW(My_Audit!A105)+Input!$A$8-1,"00"))</f>
        <v>W4493</v>
      </c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86" t="str">
        <f t="shared" si="1"/>
        <v/>
      </c>
      <c r="O106" s="36"/>
      <c r="P106" s="36"/>
      <c r="Q106" s="36"/>
      <c r="R106" s="36"/>
      <c r="S106" s="36"/>
      <c r="T106" s="36"/>
      <c r="U106" s="36"/>
    </row>
    <row r="107" spans="1:21">
      <c r="A107" s="38" t="str">
        <f>_xlfn.TEXTJOIN("",TRUE,Input!$A$4,TEXT(ROW(My_Audit!A106)+Input!$A$8-1,"00"))</f>
        <v>W4494</v>
      </c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86" t="str">
        <f t="shared" si="1"/>
        <v/>
      </c>
      <c r="O107" s="36"/>
      <c r="P107" s="36"/>
      <c r="Q107" s="36"/>
      <c r="R107" s="36"/>
      <c r="S107" s="36"/>
      <c r="T107" s="36"/>
      <c r="U107" s="36"/>
    </row>
    <row r="108" spans="1:21">
      <c r="A108" s="38" t="str">
        <f>_xlfn.TEXTJOIN("",TRUE,Input!$A$4,TEXT(ROW(My_Audit!A107)+Input!$A$8-1,"00"))</f>
        <v>W4495</v>
      </c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86" t="str">
        <f t="shared" si="1"/>
        <v/>
      </c>
      <c r="O108" s="36"/>
      <c r="P108" s="36"/>
      <c r="Q108" s="36"/>
      <c r="R108" s="36"/>
      <c r="S108" s="36"/>
      <c r="T108" s="36"/>
      <c r="U108" s="36"/>
    </row>
    <row r="109" spans="1:21">
      <c r="A109" s="38" t="str">
        <f>_xlfn.TEXTJOIN("",TRUE,Input!$A$4,TEXT(ROW(My_Audit!A108)+Input!$A$8-1,"00"))</f>
        <v>W4496</v>
      </c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86" t="str">
        <f t="shared" si="1"/>
        <v/>
      </c>
      <c r="O109" s="36"/>
      <c r="P109" s="36"/>
      <c r="Q109" s="36"/>
      <c r="R109" s="36"/>
      <c r="S109" s="36"/>
      <c r="T109" s="36"/>
      <c r="U109" s="36"/>
    </row>
    <row r="110" spans="1:21">
      <c r="A110" s="38" t="str">
        <f>_xlfn.TEXTJOIN("",TRUE,Input!$A$4,TEXT(ROW(My_Audit!A109)+Input!$A$8-1,"00"))</f>
        <v>W4497</v>
      </c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86" t="str">
        <f t="shared" si="1"/>
        <v/>
      </c>
      <c r="O110" s="36"/>
      <c r="P110" s="36"/>
      <c r="Q110" s="36"/>
      <c r="R110" s="36"/>
      <c r="S110" s="36"/>
      <c r="T110" s="36"/>
      <c r="U110" s="36"/>
    </row>
    <row r="111" spans="1:21">
      <c r="A111" s="38" t="str">
        <f>_xlfn.TEXTJOIN("",TRUE,Input!$A$4,TEXT(ROW(My_Audit!A110)+Input!$A$8-1,"00"))</f>
        <v>W4498</v>
      </c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86" t="str">
        <f t="shared" si="1"/>
        <v/>
      </c>
      <c r="O111" s="36"/>
      <c r="P111" s="36"/>
      <c r="Q111" s="36"/>
      <c r="R111" s="36"/>
      <c r="S111" s="36"/>
      <c r="T111" s="36"/>
      <c r="U111" s="36"/>
    </row>
    <row r="112" spans="1:21">
      <c r="A112" s="38" t="str">
        <f>_xlfn.TEXTJOIN("",TRUE,Input!$A$4,TEXT(ROW(My_Audit!A111)+Input!$A$8-1,"00"))</f>
        <v>W4499</v>
      </c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86" t="str">
        <f t="shared" si="1"/>
        <v/>
      </c>
      <c r="O112" s="36"/>
      <c r="P112" s="36"/>
      <c r="Q112" s="36"/>
      <c r="R112" s="36"/>
      <c r="S112" s="36"/>
      <c r="T112" s="36"/>
      <c r="U112" s="36"/>
    </row>
    <row r="113" spans="1:21">
      <c r="A113" s="38" t="str">
        <f>_xlfn.TEXTJOIN("",TRUE,Input!$A$4,TEXT(ROW(My_Audit!A112)+Input!$A$8-1,"00"))</f>
        <v>W4500</v>
      </c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86" t="str">
        <f t="shared" si="1"/>
        <v/>
      </c>
      <c r="O113" s="36"/>
      <c r="P113" s="36"/>
      <c r="Q113" s="36"/>
      <c r="R113" s="36"/>
      <c r="S113" s="36"/>
      <c r="T113" s="36"/>
      <c r="U113" s="36"/>
    </row>
    <row r="114" spans="1:21">
      <c r="A114" s="38" t="str">
        <f>_xlfn.TEXTJOIN("",TRUE,Input!$A$4,TEXT(ROW(My_Audit!A113)+Input!$A$8-1,"00"))</f>
        <v>W4501</v>
      </c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86" t="str">
        <f t="shared" si="1"/>
        <v/>
      </c>
      <c r="O114" s="36"/>
      <c r="P114" s="36"/>
      <c r="Q114" s="36"/>
      <c r="R114" s="36"/>
      <c r="S114" s="36"/>
      <c r="T114" s="36"/>
      <c r="U114" s="36"/>
    </row>
    <row r="115" spans="1:21">
      <c r="A115" s="38" t="str">
        <f>_xlfn.TEXTJOIN("",TRUE,Input!$A$4,TEXT(ROW(My_Audit!A114)+Input!$A$8-1,"00"))</f>
        <v>W4502</v>
      </c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86" t="str">
        <f t="shared" si="1"/>
        <v/>
      </c>
      <c r="O115" s="36"/>
      <c r="P115" s="36"/>
      <c r="Q115" s="36"/>
      <c r="R115" s="36"/>
      <c r="S115" s="36"/>
      <c r="T115" s="36"/>
      <c r="U115" s="36"/>
    </row>
    <row r="116" spans="1:21">
      <c r="A116" s="38" t="str">
        <f>_xlfn.TEXTJOIN("",TRUE,Input!$A$4,TEXT(ROW(My_Audit!A115)+Input!$A$8-1,"00"))</f>
        <v>W4503</v>
      </c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86" t="str">
        <f t="shared" si="1"/>
        <v/>
      </c>
      <c r="O116" s="36"/>
      <c r="P116" s="36"/>
      <c r="Q116" s="36"/>
      <c r="R116" s="36"/>
      <c r="S116" s="36"/>
      <c r="T116" s="36"/>
      <c r="U116" s="36"/>
    </row>
    <row r="117" spans="1:21">
      <c r="A117" s="38" t="str">
        <f>_xlfn.TEXTJOIN("",TRUE,Input!$A$4,TEXT(ROW(My_Audit!A116)+Input!$A$8-1,"00"))</f>
        <v>W4504</v>
      </c>
      <c r="D117" s="36"/>
      <c r="F117" s="36"/>
      <c r="G117" s="36"/>
      <c r="H117" s="36"/>
      <c r="I117" s="36"/>
      <c r="J117" s="36"/>
      <c r="K117" s="36"/>
      <c r="L117" s="36"/>
      <c r="M117" s="36"/>
      <c r="N117" s="86" t="str">
        <f t="shared" si="1"/>
        <v/>
      </c>
      <c r="O117" s="36"/>
      <c r="P117" s="36"/>
      <c r="Q117" s="36"/>
      <c r="R117" s="36"/>
      <c r="S117" s="36"/>
      <c r="T117" s="36"/>
      <c r="U117" s="36"/>
    </row>
    <row r="118" spans="1:21">
      <c r="A118" s="38" t="str">
        <f>_xlfn.TEXTJOIN("",TRUE,Input!$A$4,TEXT(ROW(My_Audit!A117)+Input!$A$8-1,"00"))</f>
        <v>W4505</v>
      </c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86" t="str">
        <f t="shared" si="1"/>
        <v/>
      </c>
      <c r="O118" s="36"/>
      <c r="P118" s="36"/>
      <c r="Q118" s="36"/>
      <c r="R118" s="36"/>
      <c r="S118" s="36"/>
      <c r="T118" s="36"/>
      <c r="U118" s="36"/>
    </row>
    <row r="119" spans="1:21">
      <c r="A119" s="38" t="str">
        <f>_xlfn.TEXTJOIN("",TRUE,Input!$A$4,TEXT(ROW(My_Audit!A118)+Input!$A$8-1,"00"))</f>
        <v>W4506</v>
      </c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86" t="str">
        <f t="shared" si="1"/>
        <v/>
      </c>
      <c r="O119" s="36"/>
      <c r="P119" s="36"/>
      <c r="Q119" s="36"/>
      <c r="R119" s="36"/>
      <c r="S119" s="36"/>
      <c r="T119" s="36"/>
      <c r="U119" s="36"/>
    </row>
    <row r="120" spans="1:21">
      <c r="A120" s="38" t="str">
        <f>_xlfn.TEXTJOIN("",TRUE,Input!$A$4,TEXT(ROW(My_Audit!A119)+Input!$A$8-1,"00"))</f>
        <v>W4507</v>
      </c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86" t="str">
        <f t="shared" si="1"/>
        <v/>
      </c>
      <c r="O120" s="36"/>
      <c r="P120" s="36"/>
      <c r="Q120" s="36"/>
      <c r="R120" s="36"/>
      <c r="S120" s="36"/>
      <c r="T120" s="36"/>
      <c r="U120" s="36"/>
    </row>
    <row r="121" spans="1:21">
      <c r="A121" s="38" t="str">
        <f>_xlfn.TEXTJOIN("",TRUE,Input!$A$4,TEXT(ROW(My_Audit!A120)+Input!$A$8-1,"00"))</f>
        <v>W4508</v>
      </c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86" t="str">
        <f t="shared" si="1"/>
        <v/>
      </c>
      <c r="O121" s="36"/>
      <c r="P121" s="36"/>
      <c r="Q121" s="36"/>
      <c r="R121" s="36"/>
      <c r="S121" s="36"/>
      <c r="T121" s="36"/>
      <c r="U121" s="36"/>
    </row>
    <row r="122" spans="1:21">
      <c r="A122" s="38" t="str">
        <f>_xlfn.TEXTJOIN("",TRUE,Input!$A$4,TEXT(ROW(My_Audit!A121)+Input!$A$8-1,"00"))</f>
        <v>W4509</v>
      </c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86" t="str">
        <f t="shared" si="1"/>
        <v/>
      </c>
      <c r="O122" s="36"/>
      <c r="P122" s="36"/>
      <c r="Q122" s="36"/>
      <c r="R122" s="36"/>
      <c r="S122" s="36"/>
      <c r="T122" s="36"/>
      <c r="U122" s="36"/>
    </row>
    <row r="123" spans="1:21">
      <c r="A123" s="38" t="str">
        <f>_xlfn.TEXTJOIN("",TRUE,Input!$A$4,TEXT(ROW(My_Audit!A122)+Input!$A$8-1,"00"))</f>
        <v>W4510</v>
      </c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86" t="str">
        <f t="shared" si="1"/>
        <v/>
      </c>
      <c r="O123" s="36"/>
      <c r="P123" s="36"/>
      <c r="Q123" s="36"/>
      <c r="R123" s="36"/>
      <c r="S123" s="36"/>
      <c r="T123" s="36"/>
      <c r="U123" s="36"/>
    </row>
    <row r="124" spans="1:21">
      <c r="A124" s="38" t="str">
        <f>_xlfn.TEXTJOIN("",TRUE,Input!$A$4,TEXT(ROW(My_Audit!A123)+Input!$A$8-1,"00"))</f>
        <v>W4511</v>
      </c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86" t="str">
        <f t="shared" si="1"/>
        <v/>
      </c>
      <c r="O124" s="36"/>
      <c r="P124" s="36"/>
      <c r="Q124" s="36"/>
      <c r="R124" s="36"/>
      <c r="S124" s="36"/>
      <c r="T124" s="36"/>
      <c r="U124" s="36"/>
    </row>
    <row r="125" spans="1:21">
      <c r="A125" s="38" t="str">
        <f>_xlfn.TEXTJOIN("",TRUE,Input!$A$4,TEXT(ROW(My_Audit!A124)+Input!$A$8-1,"00"))</f>
        <v>W4512</v>
      </c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86" t="str">
        <f t="shared" si="1"/>
        <v/>
      </c>
      <c r="O125" s="36"/>
      <c r="P125" s="36"/>
      <c r="Q125" s="36"/>
      <c r="R125" s="36"/>
      <c r="S125" s="36"/>
      <c r="T125" s="36"/>
      <c r="U125" s="36"/>
    </row>
    <row r="126" spans="1:21">
      <c r="A126" s="38" t="str">
        <f>_xlfn.TEXTJOIN("",TRUE,Input!$A$4,TEXT(ROW(My_Audit!A125)+Input!$A$8-1,"00"))</f>
        <v>W4513</v>
      </c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86" t="str">
        <f t="shared" si="1"/>
        <v/>
      </c>
      <c r="O126" s="36"/>
      <c r="P126" s="36"/>
      <c r="Q126" s="36"/>
      <c r="R126" s="36"/>
      <c r="S126" s="36"/>
      <c r="T126" s="36"/>
      <c r="U126" s="36"/>
    </row>
    <row r="127" spans="1:21">
      <c r="A127" s="38" t="str">
        <f>_xlfn.TEXTJOIN("",TRUE,Input!$A$4,TEXT(ROW(My_Audit!A126)+Input!$A$8-1,"00"))</f>
        <v>W4514</v>
      </c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86" t="str">
        <f t="shared" si="1"/>
        <v/>
      </c>
      <c r="O127" s="36"/>
      <c r="P127" s="36"/>
      <c r="Q127" s="36"/>
      <c r="R127" s="36"/>
      <c r="S127" s="36"/>
      <c r="T127" s="36"/>
      <c r="U127" s="36"/>
    </row>
    <row r="128" spans="1:21">
      <c r="A128" s="38" t="str">
        <f>_xlfn.TEXTJOIN("",TRUE,Input!$A$4,TEXT(ROW(My_Audit!A127)+Input!$A$8-1,"00"))</f>
        <v>W4515</v>
      </c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86" t="str">
        <f t="shared" si="1"/>
        <v/>
      </c>
      <c r="O128" s="36"/>
      <c r="P128" s="36"/>
      <c r="Q128" s="36"/>
      <c r="R128" s="36"/>
      <c r="S128" s="36"/>
      <c r="T128" s="36"/>
      <c r="U128" s="36"/>
    </row>
    <row r="129" spans="1:21">
      <c r="A129" s="38" t="str">
        <f>_xlfn.TEXTJOIN("",TRUE,Input!$A$4,TEXT(ROW(My_Audit!A128)+Input!$A$8-1,"00"))</f>
        <v>W4516</v>
      </c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86" t="str">
        <f t="shared" si="1"/>
        <v/>
      </c>
      <c r="O129" s="36"/>
      <c r="P129" s="36"/>
      <c r="Q129" s="36"/>
      <c r="R129" s="36"/>
      <c r="S129" s="36"/>
      <c r="T129" s="36"/>
      <c r="U129" s="36"/>
    </row>
    <row r="130" spans="1:21">
      <c r="A130" s="38" t="str">
        <f>_xlfn.TEXTJOIN("",TRUE,Input!$A$4,TEXT(ROW(My_Audit!A129)+Input!$A$8-1,"00"))</f>
        <v>W4517</v>
      </c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86" t="str">
        <f t="shared" si="1"/>
        <v/>
      </c>
      <c r="O130" s="36"/>
      <c r="P130" s="36"/>
      <c r="Q130" s="36"/>
      <c r="R130" s="36"/>
      <c r="S130" s="36"/>
      <c r="T130" s="36"/>
      <c r="U130" s="36"/>
    </row>
    <row r="131" spans="1:21">
      <c r="A131" s="38" t="str">
        <f>_xlfn.TEXTJOIN("",TRUE,Input!$A$4,TEXT(ROW(My_Audit!A130)+Input!$A$8-1,"00"))</f>
        <v>W4518</v>
      </c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86" t="str">
        <f t="shared" ref="N131:N194" si="2">_xlfn.TEXTJOIN(", ", TRUE, L131, M131)</f>
        <v/>
      </c>
      <c r="O131" s="36"/>
      <c r="P131" s="36"/>
      <c r="Q131" s="36"/>
      <c r="R131" s="36"/>
      <c r="S131" s="36"/>
      <c r="T131" s="36"/>
      <c r="U131" s="36"/>
    </row>
    <row r="132" spans="1:21">
      <c r="A132" s="38" t="str">
        <f>_xlfn.TEXTJOIN("",TRUE,Input!$A$4,TEXT(ROW(My_Audit!A131)+Input!$A$8-1,"00"))</f>
        <v>W4519</v>
      </c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86" t="str">
        <f t="shared" si="2"/>
        <v/>
      </c>
      <c r="O132" s="36"/>
      <c r="P132" s="36"/>
      <c r="Q132" s="36"/>
      <c r="R132" s="36"/>
      <c r="S132" s="36"/>
      <c r="T132" s="36"/>
      <c r="U132" s="36"/>
    </row>
    <row r="133" spans="1:21">
      <c r="A133" s="38" t="str">
        <f>_xlfn.TEXTJOIN("",TRUE,Input!$A$4,TEXT(ROW(My_Audit!A132)+Input!$A$8-1,"00"))</f>
        <v>W4520</v>
      </c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86" t="str">
        <f t="shared" si="2"/>
        <v/>
      </c>
      <c r="O133" s="36"/>
      <c r="P133" s="36"/>
      <c r="Q133" s="36"/>
      <c r="R133" s="36"/>
      <c r="S133" s="36"/>
      <c r="T133" s="36"/>
      <c r="U133" s="36"/>
    </row>
    <row r="134" spans="1:21">
      <c r="A134" s="38" t="str">
        <f>_xlfn.TEXTJOIN("",TRUE,Input!$A$4,TEXT(ROW(My_Audit!A133)+Input!$A$8-1,"00"))</f>
        <v>W4521</v>
      </c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86" t="str">
        <f t="shared" si="2"/>
        <v/>
      </c>
      <c r="O134" s="36"/>
      <c r="P134" s="36"/>
      <c r="Q134" s="36"/>
      <c r="R134" s="36"/>
      <c r="S134" s="36"/>
      <c r="T134" s="36"/>
      <c r="U134" s="36"/>
    </row>
    <row r="135" spans="1:21">
      <c r="A135" s="38" t="str">
        <f>_xlfn.TEXTJOIN("",TRUE,Input!$A$4,TEXT(ROW(My_Audit!A134)+Input!$A$8-1,"00"))</f>
        <v>W4522</v>
      </c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86" t="str">
        <f t="shared" si="2"/>
        <v/>
      </c>
      <c r="O135" s="36"/>
      <c r="P135" s="36"/>
      <c r="Q135" s="36"/>
      <c r="R135" s="36"/>
      <c r="S135" s="36"/>
      <c r="T135" s="36"/>
      <c r="U135" s="36"/>
    </row>
    <row r="136" spans="1:21">
      <c r="A136" s="38" t="str">
        <f>_xlfn.TEXTJOIN("",TRUE,Input!$A$4,TEXT(ROW(My_Audit!A135)+Input!$A$8-1,"00"))</f>
        <v>W4523</v>
      </c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86" t="str">
        <f t="shared" si="2"/>
        <v/>
      </c>
      <c r="O136" s="36"/>
      <c r="P136" s="36"/>
      <c r="Q136" s="36"/>
      <c r="R136" s="36"/>
      <c r="S136" s="36"/>
      <c r="T136" s="36"/>
      <c r="U136" s="36"/>
    </row>
    <row r="137" spans="1:21">
      <c r="A137" s="38" t="str">
        <f>_xlfn.TEXTJOIN("",TRUE,Input!$A$4,TEXT(ROW(My_Audit!A136)+Input!$A$8-1,"00"))</f>
        <v>W4524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86" t="str">
        <f t="shared" si="2"/>
        <v/>
      </c>
      <c r="O137" s="36"/>
      <c r="P137" s="36"/>
      <c r="Q137" s="36"/>
      <c r="R137" s="36"/>
      <c r="S137" s="36"/>
      <c r="T137" s="36"/>
      <c r="U137" s="36"/>
    </row>
    <row r="138" spans="1:21">
      <c r="A138" s="38" t="str">
        <f>_xlfn.TEXTJOIN("",TRUE,Input!$A$4,TEXT(ROW(My_Audit!A137)+Input!$A$8-1,"00"))</f>
        <v>W4525</v>
      </c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86" t="str">
        <f t="shared" si="2"/>
        <v/>
      </c>
      <c r="O138" s="36"/>
      <c r="P138" s="36"/>
      <c r="Q138" s="36"/>
      <c r="R138" s="36"/>
      <c r="S138" s="36"/>
      <c r="T138" s="36"/>
      <c r="U138" s="36"/>
    </row>
    <row r="139" spans="1:21">
      <c r="A139" s="38" t="str">
        <f>_xlfn.TEXTJOIN("",TRUE,Input!$A$4,TEXT(ROW(My_Audit!A138)+Input!$A$8-1,"00"))</f>
        <v>W4526</v>
      </c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86" t="str">
        <f t="shared" si="2"/>
        <v/>
      </c>
      <c r="O139" s="36"/>
      <c r="P139" s="36"/>
      <c r="Q139" s="36"/>
      <c r="R139" s="36"/>
      <c r="S139" s="36"/>
      <c r="T139" s="36"/>
      <c r="U139" s="36"/>
    </row>
    <row r="140" spans="1:21">
      <c r="A140" s="38" t="str">
        <f>_xlfn.TEXTJOIN("",TRUE,Input!$A$4,TEXT(ROW(My_Audit!A139)+Input!$A$8-1,"00"))</f>
        <v>W4527</v>
      </c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86" t="str">
        <f t="shared" si="2"/>
        <v/>
      </c>
      <c r="O140" s="36"/>
      <c r="P140" s="36"/>
      <c r="Q140" s="36"/>
      <c r="R140" s="36"/>
      <c r="S140" s="36"/>
      <c r="T140" s="36"/>
      <c r="U140" s="36"/>
    </row>
    <row r="141" spans="1:21">
      <c r="A141" s="38" t="str">
        <f>_xlfn.TEXTJOIN("",TRUE,Input!$A$4,TEXT(ROW(My_Audit!A140)+Input!$A$8-1,"00"))</f>
        <v>W4528</v>
      </c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86" t="str">
        <f t="shared" si="2"/>
        <v/>
      </c>
      <c r="O141" s="36"/>
      <c r="P141" s="36"/>
      <c r="Q141" s="36"/>
      <c r="R141" s="36"/>
      <c r="S141" s="36"/>
      <c r="T141" s="36"/>
      <c r="U141" s="36"/>
    </row>
    <row r="142" spans="1:21">
      <c r="A142" s="38" t="str">
        <f>_xlfn.TEXTJOIN("",TRUE,Input!$A$4,TEXT(ROW(My_Audit!A141)+Input!$A$8-1,"00"))</f>
        <v>W4529</v>
      </c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86" t="str">
        <f t="shared" si="2"/>
        <v/>
      </c>
      <c r="O142" s="36"/>
      <c r="P142" s="36"/>
      <c r="Q142" s="36"/>
      <c r="R142" s="36"/>
      <c r="S142" s="36"/>
      <c r="T142" s="36"/>
      <c r="U142" s="36"/>
    </row>
    <row r="143" spans="1:21">
      <c r="A143" s="38" t="str">
        <f>_xlfn.TEXTJOIN("",TRUE,Input!$A$4,TEXT(ROW(My_Audit!A142)+Input!$A$8-1,"00"))</f>
        <v>W4530</v>
      </c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86" t="str">
        <f t="shared" si="2"/>
        <v/>
      </c>
      <c r="O143" s="36"/>
      <c r="P143" s="36"/>
      <c r="Q143" s="36"/>
      <c r="R143" s="36"/>
      <c r="S143" s="36"/>
      <c r="T143" s="36"/>
      <c r="U143" s="36"/>
    </row>
    <row r="144" spans="1:21">
      <c r="A144" s="38" t="str">
        <f>_xlfn.TEXTJOIN("",TRUE,Input!$A$4,TEXT(ROW(My_Audit!A143)+Input!$A$8-1,"00"))</f>
        <v>W4531</v>
      </c>
      <c r="B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86" t="str">
        <f t="shared" si="2"/>
        <v/>
      </c>
      <c r="O144" s="36"/>
      <c r="P144" s="36"/>
      <c r="Q144" s="36"/>
      <c r="R144" s="36"/>
      <c r="S144" s="36"/>
      <c r="T144" s="36"/>
      <c r="U144" s="36"/>
    </row>
    <row r="145" spans="1:21">
      <c r="A145" s="38" t="str">
        <f>_xlfn.TEXTJOIN("",TRUE,Input!$A$4,TEXT(ROW(My_Audit!A144)+Input!$A$8-1,"00"))</f>
        <v>W4532</v>
      </c>
      <c r="B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86" t="str">
        <f t="shared" si="2"/>
        <v/>
      </c>
      <c r="O145" s="36"/>
      <c r="P145" s="36"/>
      <c r="Q145" s="36"/>
      <c r="R145" s="36"/>
      <c r="S145" s="36"/>
      <c r="T145" s="36"/>
      <c r="U145" s="36"/>
    </row>
    <row r="146" spans="1:21">
      <c r="A146" s="38" t="str">
        <f>_xlfn.TEXTJOIN("",TRUE,Input!$A$4,TEXT(ROW(My_Audit!A145)+Input!$A$8-1,"00"))</f>
        <v>W4533</v>
      </c>
      <c r="B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86" t="str">
        <f t="shared" si="2"/>
        <v/>
      </c>
      <c r="O146" s="36"/>
      <c r="P146" s="36"/>
      <c r="Q146" s="36"/>
      <c r="R146" s="36"/>
      <c r="S146" s="36"/>
      <c r="T146" s="36"/>
      <c r="U146" s="36"/>
    </row>
    <row r="147" spans="1:21">
      <c r="A147" s="38" t="str">
        <f>_xlfn.TEXTJOIN("",TRUE,Input!$A$4,TEXT(ROW(My_Audit!A146)+Input!$A$8-1,"00"))</f>
        <v>W4534</v>
      </c>
      <c r="B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86" t="str">
        <f t="shared" si="2"/>
        <v/>
      </c>
      <c r="O147" s="36"/>
      <c r="P147" s="36"/>
      <c r="Q147" s="36"/>
      <c r="R147" s="36"/>
      <c r="S147" s="36"/>
      <c r="T147" s="36"/>
      <c r="U147" s="36"/>
    </row>
    <row r="148" spans="1:21">
      <c r="A148" s="38" t="str">
        <f>_xlfn.TEXTJOIN("",TRUE,Input!$A$4,TEXT(ROW(My_Audit!A147)+Input!$A$8-1,"00"))</f>
        <v>W4535</v>
      </c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86" t="str">
        <f t="shared" si="2"/>
        <v/>
      </c>
      <c r="O148" s="36"/>
      <c r="P148" s="36"/>
      <c r="Q148" s="36"/>
      <c r="R148" s="36"/>
      <c r="S148" s="36"/>
      <c r="T148" s="36"/>
      <c r="U148" s="36"/>
    </row>
    <row r="149" spans="1:21">
      <c r="A149" s="38" t="str">
        <f>_xlfn.TEXTJOIN("",TRUE,Input!$A$4,TEXT(ROW(My_Audit!A148)+Input!$A$8-1,"00"))</f>
        <v>W4536</v>
      </c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86" t="str">
        <f t="shared" si="2"/>
        <v/>
      </c>
      <c r="O149" s="36"/>
      <c r="P149" s="36"/>
      <c r="Q149" s="36"/>
      <c r="R149" s="36"/>
      <c r="S149" s="36"/>
      <c r="T149" s="36"/>
      <c r="U149" s="36"/>
    </row>
    <row r="150" spans="1:21">
      <c r="A150" s="38" t="str">
        <f>_xlfn.TEXTJOIN("",TRUE,Input!$A$4,TEXT(ROW(My_Audit!A149)+Input!$A$8-1,"00"))</f>
        <v>W4537</v>
      </c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86" t="str">
        <f t="shared" si="2"/>
        <v/>
      </c>
      <c r="O150" s="36"/>
      <c r="P150" s="36"/>
      <c r="Q150" s="36"/>
      <c r="R150" s="36"/>
      <c r="S150" s="36"/>
      <c r="T150" s="36"/>
      <c r="U150" s="36"/>
    </row>
    <row r="151" spans="1:21">
      <c r="A151" s="38" t="str">
        <f>_xlfn.TEXTJOIN("",TRUE,Input!$A$4,TEXT(ROW(My_Audit!A150)+Input!$A$8-1,"00"))</f>
        <v>W4538</v>
      </c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86" t="str">
        <f t="shared" si="2"/>
        <v/>
      </c>
      <c r="O151" s="36"/>
      <c r="P151" s="36"/>
      <c r="Q151" s="36"/>
      <c r="R151" s="36"/>
      <c r="S151" s="36"/>
      <c r="T151" s="36"/>
      <c r="U151" s="36"/>
    </row>
    <row r="152" spans="1:21">
      <c r="A152" s="38" t="str">
        <f>_xlfn.TEXTJOIN("",TRUE,Input!$A$4,TEXT(ROW(My_Audit!A151)+Input!$A$8-1,"00"))</f>
        <v>W4539</v>
      </c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86" t="str">
        <f t="shared" si="2"/>
        <v/>
      </c>
      <c r="O152" s="36"/>
      <c r="P152" s="36"/>
      <c r="Q152" s="36"/>
      <c r="R152" s="36"/>
      <c r="S152" s="36"/>
      <c r="T152" s="36"/>
      <c r="U152" s="36"/>
    </row>
    <row r="153" spans="1:21">
      <c r="A153" s="38" t="str">
        <f>_xlfn.TEXTJOIN("",TRUE,Input!$A$4,TEXT(ROW(My_Audit!A152)+Input!$A$8-1,"00"))</f>
        <v>W4540</v>
      </c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86" t="str">
        <f t="shared" si="2"/>
        <v/>
      </c>
      <c r="O153" s="36"/>
      <c r="P153" s="36"/>
      <c r="Q153" s="36"/>
      <c r="R153" s="36"/>
      <c r="S153" s="36"/>
      <c r="T153" s="36"/>
      <c r="U153" s="36"/>
    </row>
    <row r="154" spans="1:21">
      <c r="A154" s="38" t="str">
        <f>_xlfn.TEXTJOIN("",TRUE,Input!$A$4,TEXT(ROW(My_Audit!A153)+Input!$A$8-1,"00"))</f>
        <v>W4541</v>
      </c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86" t="str">
        <f t="shared" si="2"/>
        <v/>
      </c>
      <c r="O154" s="36"/>
      <c r="P154" s="36"/>
      <c r="Q154" s="36"/>
      <c r="R154" s="36"/>
      <c r="S154" s="36"/>
      <c r="T154" s="36"/>
      <c r="U154" s="36"/>
    </row>
    <row r="155" spans="1:21">
      <c r="A155" s="38" t="str">
        <f>_xlfn.TEXTJOIN("",TRUE,Input!$A$4,TEXT(ROW(My_Audit!A154)+Input!$A$8-1,"00"))</f>
        <v>W4542</v>
      </c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86" t="str">
        <f t="shared" si="2"/>
        <v/>
      </c>
      <c r="O155" s="36"/>
      <c r="P155" s="36"/>
      <c r="Q155" s="36"/>
      <c r="R155" s="36"/>
      <c r="S155" s="36"/>
      <c r="T155" s="36"/>
      <c r="U155" s="36"/>
    </row>
    <row r="156" spans="1:21">
      <c r="A156" s="38" t="str">
        <f>_xlfn.TEXTJOIN("",TRUE,Input!$A$4,TEXT(ROW(My_Audit!A155)+Input!$A$8-1,"00"))</f>
        <v>W4543</v>
      </c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86" t="str">
        <f t="shared" si="2"/>
        <v/>
      </c>
      <c r="O156" s="36"/>
      <c r="P156" s="36"/>
      <c r="Q156" s="36"/>
      <c r="R156" s="36"/>
      <c r="S156" s="36"/>
      <c r="T156" s="36"/>
      <c r="U156" s="36"/>
    </row>
    <row r="157" spans="1:21">
      <c r="A157" s="38" t="str">
        <f>_xlfn.TEXTJOIN("",TRUE,Input!$A$4,TEXT(ROW(My_Audit!A156)+Input!$A$8-1,"00"))</f>
        <v>W4544</v>
      </c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86" t="str">
        <f t="shared" si="2"/>
        <v/>
      </c>
      <c r="O157" s="36"/>
      <c r="P157" s="36"/>
      <c r="Q157" s="36"/>
      <c r="R157" s="36"/>
      <c r="S157" s="36"/>
      <c r="T157" s="36"/>
      <c r="U157" s="36"/>
    </row>
    <row r="158" spans="1:21">
      <c r="A158" s="38" t="str">
        <f>_xlfn.TEXTJOIN("",TRUE,Input!$A$4,TEXT(ROW(My_Audit!A157)+Input!$A$8-1,"00"))</f>
        <v>W4545</v>
      </c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86" t="str">
        <f t="shared" si="2"/>
        <v/>
      </c>
      <c r="O158" s="36"/>
      <c r="P158" s="36"/>
      <c r="Q158" s="36"/>
      <c r="R158" s="36"/>
      <c r="S158" s="36"/>
      <c r="T158" s="36"/>
      <c r="U158" s="36"/>
    </row>
    <row r="159" spans="1:21">
      <c r="A159" s="38" t="str">
        <f>_xlfn.TEXTJOIN("",TRUE,Input!$A$4,TEXT(ROW(My_Audit!A158)+Input!$A$8-1,"00"))</f>
        <v>W4546</v>
      </c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86" t="str">
        <f t="shared" si="2"/>
        <v/>
      </c>
      <c r="O159" s="36"/>
      <c r="P159" s="36"/>
      <c r="Q159" s="36"/>
      <c r="R159" s="36"/>
      <c r="S159" s="36"/>
      <c r="T159" s="36"/>
      <c r="U159" s="36"/>
    </row>
    <row r="160" spans="1:21">
      <c r="A160" s="38" t="str">
        <f>_xlfn.TEXTJOIN("",TRUE,Input!$A$4,TEXT(ROW(My_Audit!A159)+Input!$A$8-1,"00"))</f>
        <v>W4547</v>
      </c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86" t="str">
        <f t="shared" si="2"/>
        <v/>
      </c>
      <c r="O160" s="36"/>
      <c r="P160" s="36"/>
      <c r="Q160" s="36"/>
      <c r="R160" s="36"/>
      <c r="S160" s="36"/>
      <c r="T160" s="36"/>
      <c r="U160" s="36"/>
    </row>
    <row r="161" spans="1:21">
      <c r="A161" s="38" t="str">
        <f>_xlfn.TEXTJOIN("",TRUE,Input!$A$4,TEXT(ROW(My_Audit!A160)+Input!$A$8-1,"00"))</f>
        <v>W4548</v>
      </c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86" t="str">
        <f t="shared" si="2"/>
        <v/>
      </c>
      <c r="O161" s="36"/>
      <c r="P161" s="36"/>
      <c r="Q161" s="36"/>
      <c r="R161" s="36"/>
      <c r="S161" s="36"/>
      <c r="T161" s="36"/>
      <c r="U161" s="36"/>
    </row>
    <row r="162" spans="1:21">
      <c r="A162" s="38" t="str">
        <f>_xlfn.TEXTJOIN("",TRUE,Input!$A$4,TEXT(ROW(My_Audit!A161)+Input!$A$8-1,"00"))</f>
        <v>W4549</v>
      </c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86" t="str">
        <f t="shared" si="2"/>
        <v/>
      </c>
      <c r="O162" s="36"/>
      <c r="P162" s="36"/>
      <c r="Q162" s="36"/>
      <c r="R162" s="36"/>
      <c r="S162" s="36"/>
      <c r="T162" s="36"/>
      <c r="U162" s="36"/>
    </row>
    <row r="163" spans="1:21">
      <c r="A163" s="38" t="str">
        <f>_xlfn.TEXTJOIN("",TRUE,Input!$A$4,TEXT(ROW(My_Audit!A162)+Input!$A$8-1,"00"))</f>
        <v>W4550</v>
      </c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86" t="str">
        <f t="shared" si="2"/>
        <v/>
      </c>
      <c r="O163" s="36"/>
      <c r="P163" s="36"/>
      <c r="Q163" s="36"/>
      <c r="R163" s="36"/>
      <c r="S163" s="36"/>
      <c r="T163" s="36"/>
      <c r="U163" s="36"/>
    </row>
    <row r="164" spans="1:21">
      <c r="A164" s="38" t="str">
        <f>_xlfn.TEXTJOIN("",TRUE,Input!$A$4,TEXT(ROW(My_Audit!A163)+Input!$A$8-1,"00"))</f>
        <v>W4551</v>
      </c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86" t="str">
        <f t="shared" si="2"/>
        <v/>
      </c>
      <c r="O164" s="36"/>
      <c r="P164" s="36"/>
      <c r="Q164" s="36"/>
      <c r="R164" s="36"/>
      <c r="S164" s="36"/>
      <c r="T164" s="36"/>
      <c r="U164" s="36"/>
    </row>
    <row r="165" spans="1:21">
      <c r="A165" s="38" t="str">
        <f>_xlfn.TEXTJOIN("",TRUE,Input!$A$4,TEXT(ROW(My_Audit!A164)+Input!$A$8-1,"00"))</f>
        <v>W4552</v>
      </c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86" t="str">
        <f t="shared" si="2"/>
        <v/>
      </c>
      <c r="O165" s="36"/>
      <c r="P165" s="36"/>
      <c r="Q165" s="36"/>
      <c r="R165" s="36"/>
      <c r="S165" s="36"/>
      <c r="T165" s="36"/>
      <c r="U165" s="36"/>
    </row>
    <row r="166" spans="1:21">
      <c r="A166" s="38" t="str">
        <f>_xlfn.TEXTJOIN("",TRUE,Input!$A$4,TEXT(ROW(My_Audit!A165)+Input!$A$8-1,"00"))</f>
        <v>W4553</v>
      </c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86" t="str">
        <f t="shared" si="2"/>
        <v/>
      </c>
      <c r="O166" s="36"/>
      <c r="P166" s="36"/>
      <c r="Q166" s="36"/>
      <c r="R166" s="36"/>
      <c r="S166" s="36"/>
      <c r="T166" s="36"/>
      <c r="U166" s="36"/>
    </row>
    <row r="167" spans="1:21">
      <c r="A167" s="38" t="str">
        <f>_xlfn.TEXTJOIN("",TRUE,Input!$A$4,TEXT(ROW(My_Audit!A166)+Input!$A$8-1,"00"))</f>
        <v>W4554</v>
      </c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86" t="str">
        <f t="shared" si="2"/>
        <v/>
      </c>
      <c r="O167" s="36"/>
      <c r="P167" s="36"/>
      <c r="Q167" s="36"/>
      <c r="R167" s="36"/>
      <c r="S167" s="36"/>
      <c r="T167" s="36"/>
      <c r="U167" s="36"/>
    </row>
    <row r="168" spans="1:21">
      <c r="A168" s="38" t="str">
        <f>_xlfn.TEXTJOIN("",TRUE,Input!$A$4,TEXT(ROW(My_Audit!A167)+Input!$A$8-1,"00"))</f>
        <v>W4555</v>
      </c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86" t="str">
        <f t="shared" si="2"/>
        <v/>
      </c>
      <c r="O168" s="36"/>
      <c r="P168" s="36"/>
      <c r="Q168" s="36"/>
      <c r="R168" s="36"/>
      <c r="S168" s="36"/>
      <c r="T168" s="36"/>
      <c r="U168" s="36"/>
    </row>
    <row r="169" spans="1:21">
      <c r="A169" s="38" t="str">
        <f>_xlfn.TEXTJOIN("",TRUE,Input!$A$4,TEXT(ROW(My_Audit!A168)+Input!$A$8-1,"00"))</f>
        <v>W4556</v>
      </c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N169" s="86" t="str">
        <f t="shared" si="2"/>
        <v/>
      </c>
      <c r="O169" s="36"/>
      <c r="P169" s="36"/>
      <c r="Q169" s="36"/>
      <c r="R169" s="36"/>
      <c r="S169" s="36"/>
      <c r="T169" s="36"/>
      <c r="U169" s="36"/>
    </row>
    <row r="170" spans="1:21">
      <c r="A170" s="38" t="str">
        <f>_xlfn.TEXTJOIN("",TRUE,Input!$A$4,TEXT(ROW(My_Audit!A169)+Input!$A$8-1,"00"))</f>
        <v>W4557</v>
      </c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86" t="str">
        <f t="shared" si="2"/>
        <v/>
      </c>
      <c r="O170" s="36"/>
      <c r="P170" s="36"/>
      <c r="Q170" s="36"/>
      <c r="R170" s="36"/>
      <c r="S170" s="36"/>
      <c r="T170" s="36"/>
      <c r="U170" s="36"/>
    </row>
    <row r="171" spans="1:21">
      <c r="A171" s="38" t="str">
        <f>_xlfn.TEXTJOIN("",TRUE,Input!$A$4,TEXT(ROW(My_Audit!A170)+Input!$A$8-1,"00"))</f>
        <v>W4558</v>
      </c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86" t="str">
        <f t="shared" si="2"/>
        <v/>
      </c>
      <c r="O171" s="36"/>
      <c r="P171" s="36"/>
      <c r="Q171" s="36"/>
      <c r="R171" s="36"/>
      <c r="S171" s="36"/>
      <c r="T171" s="36"/>
      <c r="U171" s="36"/>
    </row>
    <row r="172" spans="1:21">
      <c r="A172" s="38" t="str">
        <f>_xlfn.TEXTJOIN("",TRUE,Input!$A$4,TEXT(ROW(My_Audit!A171)+Input!$A$8-1,"00"))</f>
        <v>W4559</v>
      </c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86" t="str">
        <f t="shared" si="2"/>
        <v/>
      </c>
      <c r="O172" s="36"/>
      <c r="P172" s="36"/>
      <c r="Q172" s="36"/>
      <c r="R172" s="36"/>
      <c r="S172" s="36"/>
      <c r="T172" s="36"/>
      <c r="U172" s="36"/>
    </row>
    <row r="173" spans="1:21">
      <c r="A173" s="38" t="str">
        <f>_xlfn.TEXTJOIN("",TRUE,Input!$A$4,TEXT(ROW(My_Audit!A172)+Input!$A$8-1,"00"))</f>
        <v>W4560</v>
      </c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86" t="str">
        <f t="shared" si="2"/>
        <v/>
      </c>
      <c r="O173" s="36"/>
      <c r="P173" s="36"/>
      <c r="Q173" s="36"/>
      <c r="R173" s="36"/>
      <c r="S173" s="36"/>
      <c r="T173" s="36"/>
      <c r="U173" s="36"/>
    </row>
    <row r="174" spans="1:21">
      <c r="A174" s="38" t="str">
        <f>_xlfn.TEXTJOIN("",TRUE,Input!$A$4,TEXT(ROW(My_Audit!A173)+Input!$A$8-1,"00"))</f>
        <v>W4561</v>
      </c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86" t="str">
        <f t="shared" si="2"/>
        <v/>
      </c>
      <c r="O174" s="36"/>
      <c r="P174" s="36"/>
      <c r="Q174" s="36"/>
      <c r="R174" s="36"/>
      <c r="S174" s="36"/>
      <c r="T174" s="36"/>
      <c r="U174" s="36"/>
    </row>
    <row r="175" spans="1:21">
      <c r="A175" s="38" t="str">
        <f>_xlfn.TEXTJOIN("",TRUE,Input!$A$4,TEXT(ROW(My_Audit!A174)+Input!$A$8-1,"00"))</f>
        <v>W4562</v>
      </c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86" t="str">
        <f t="shared" si="2"/>
        <v/>
      </c>
      <c r="O175" s="36"/>
      <c r="P175" s="36"/>
      <c r="Q175" s="36"/>
      <c r="R175" s="36"/>
      <c r="S175" s="36"/>
      <c r="T175" s="36"/>
      <c r="U175" s="36"/>
    </row>
    <row r="176" spans="1:21">
      <c r="A176" s="38" t="str">
        <f>_xlfn.TEXTJOIN("",TRUE,Input!$A$4,TEXT(ROW(My_Audit!A175)+Input!$A$8-1,"00"))</f>
        <v>W4563</v>
      </c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86" t="str">
        <f t="shared" si="2"/>
        <v/>
      </c>
      <c r="O176" s="36"/>
      <c r="P176" s="36"/>
      <c r="Q176" s="36"/>
      <c r="R176" s="36"/>
      <c r="S176" s="36"/>
      <c r="T176" s="36"/>
      <c r="U176" s="36"/>
    </row>
    <row r="177" spans="1:21">
      <c r="A177" s="38" t="str">
        <f>_xlfn.TEXTJOIN("",TRUE,Input!$A$4,TEXT(ROW(My_Audit!A176)+Input!$A$8-1,"00"))</f>
        <v>W4564</v>
      </c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86" t="str">
        <f t="shared" si="2"/>
        <v/>
      </c>
      <c r="O177" s="36"/>
      <c r="P177" s="36"/>
      <c r="Q177" s="36"/>
      <c r="R177" s="36"/>
      <c r="S177" s="36"/>
      <c r="T177" s="36"/>
      <c r="U177" s="36"/>
    </row>
    <row r="178" spans="1:21">
      <c r="A178" s="38" t="str">
        <f>_xlfn.TEXTJOIN("",TRUE,Input!$A$4,TEXT(ROW(My_Audit!A177)+Input!$A$8-1,"00"))</f>
        <v>W4565</v>
      </c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86" t="str">
        <f t="shared" si="2"/>
        <v/>
      </c>
      <c r="O178" s="36"/>
      <c r="P178" s="36"/>
      <c r="Q178" s="36"/>
      <c r="R178" s="36"/>
      <c r="S178" s="36"/>
      <c r="T178" s="36"/>
      <c r="U178" s="36"/>
    </row>
    <row r="179" spans="1:21">
      <c r="A179" s="38" t="str">
        <f>_xlfn.TEXTJOIN("",TRUE,Input!$A$4,TEXT(ROW(My_Audit!A178)+Input!$A$8-1,"00"))</f>
        <v>W4566</v>
      </c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86" t="str">
        <f t="shared" si="2"/>
        <v/>
      </c>
      <c r="O179" s="36"/>
      <c r="P179" s="36"/>
      <c r="Q179" s="36"/>
      <c r="R179" s="36"/>
      <c r="S179" s="36"/>
      <c r="T179" s="36"/>
      <c r="U179" s="36"/>
    </row>
    <row r="180" spans="1:21">
      <c r="A180" s="38" t="str">
        <f>_xlfn.TEXTJOIN("",TRUE,Input!$A$4,TEXT(ROW(My_Audit!A179)+Input!$A$8-1,"00"))</f>
        <v>W4567</v>
      </c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86" t="str">
        <f t="shared" si="2"/>
        <v/>
      </c>
      <c r="O180" s="36"/>
      <c r="P180" s="36"/>
      <c r="Q180" s="36"/>
      <c r="R180" s="36"/>
      <c r="S180" s="36"/>
      <c r="T180" s="36"/>
      <c r="U180" s="36"/>
    </row>
    <row r="181" spans="1:21">
      <c r="A181" s="38" t="str">
        <f>_xlfn.TEXTJOIN("",TRUE,Input!$A$4,TEXT(ROW(My_Audit!A180)+Input!$A$8-1,"00"))</f>
        <v>W4568</v>
      </c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86" t="str">
        <f t="shared" si="2"/>
        <v/>
      </c>
      <c r="O181" s="36"/>
      <c r="P181" s="36"/>
      <c r="Q181" s="36"/>
      <c r="R181" s="36"/>
      <c r="S181" s="36"/>
      <c r="T181" s="36"/>
      <c r="U181" s="36"/>
    </row>
    <row r="182" spans="1:21">
      <c r="A182" s="38" t="str">
        <f>_xlfn.TEXTJOIN("",TRUE,Input!$A$4,TEXT(ROW(My_Audit!A181)+Input!$A$8-1,"00"))</f>
        <v>W4569</v>
      </c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86" t="str">
        <f t="shared" si="2"/>
        <v/>
      </c>
      <c r="O182" s="36"/>
      <c r="P182" s="36"/>
      <c r="Q182" s="36"/>
      <c r="R182" s="36"/>
      <c r="S182" s="36"/>
      <c r="T182" s="36"/>
      <c r="U182" s="36"/>
    </row>
    <row r="183" spans="1:21">
      <c r="A183" s="38" t="str">
        <f>_xlfn.TEXTJOIN("",TRUE,Input!$A$4,TEXT(ROW(My_Audit!A182)+Input!$A$8-1,"00"))</f>
        <v>W4570</v>
      </c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86" t="str">
        <f t="shared" si="2"/>
        <v/>
      </c>
      <c r="O183" s="36"/>
      <c r="P183" s="36"/>
      <c r="Q183" s="36"/>
      <c r="R183" s="36"/>
      <c r="S183" s="36"/>
      <c r="T183" s="36"/>
      <c r="U183" s="36"/>
    </row>
    <row r="184" spans="1:21">
      <c r="A184" s="38" t="str">
        <f>_xlfn.TEXTJOIN("",TRUE,Input!$A$4,TEXT(ROW(My_Audit!A183)+Input!$A$8-1,"00"))</f>
        <v>W4571</v>
      </c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86" t="str">
        <f t="shared" si="2"/>
        <v/>
      </c>
      <c r="O184" s="36"/>
      <c r="P184" s="36"/>
      <c r="Q184" s="36"/>
      <c r="R184" s="36"/>
      <c r="S184" s="36"/>
      <c r="T184" s="36"/>
      <c r="U184" s="36"/>
    </row>
    <row r="185" spans="1:21">
      <c r="A185" s="38" t="str">
        <f>_xlfn.TEXTJOIN("",TRUE,Input!$A$4,TEXT(ROW(My_Audit!A184)+Input!$A$8-1,"00"))</f>
        <v>W4572</v>
      </c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86" t="str">
        <f t="shared" si="2"/>
        <v/>
      </c>
      <c r="O185" s="36"/>
      <c r="P185" s="36"/>
      <c r="Q185" s="36"/>
      <c r="R185" s="36"/>
      <c r="S185" s="36"/>
      <c r="T185" s="36"/>
      <c r="U185" s="36"/>
    </row>
    <row r="186" spans="1:21">
      <c r="A186" s="38" t="str">
        <f>_xlfn.TEXTJOIN("",TRUE,Input!$A$4,TEXT(ROW(My_Audit!A185)+Input!$A$8-1,"00"))</f>
        <v>W4573</v>
      </c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86" t="str">
        <f t="shared" si="2"/>
        <v/>
      </c>
      <c r="O186" s="36"/>
      <c r="P186" s="36"/>
      <c r="Q186" s="36"/>
      <c r="R186" s="36"/>
      <c r="S186" s="36"/>
      <c r="T186" s="36"/>
      <c r="U186" s="36"/>
    </row>
    <row r="187" spans="1:21">
      <c r="A187" s="38" t="str">
        <f>_xlfn.TEXTJOIN("",TRUE,Input!$A$4,TEXT(ROW(My_Audit!A186)+Input!$A$8-1,"00"))</f>
        <v>W4574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86" t="str">
        <f t="shared" si="2"/>
        <v/>
      </c>
      <c r="O187" s="36"/>
      <c r="P187" s="36"/>
      <c r="Q187" s="36"/>
      <c r="R187" s="36"/>
      <c r="S187" s="36"/>
      <c r="T187" s="36"/>
      <c r="U187" s="36"/>
    </row>
    <row r="188" spans="1:21">
      <c r="A188" s="38" t="str">
        <f>_xlfn.TEXTJOIN("",TRUE,Input!$A$4,TEXT(ROW(My_Audit!A187)+Input!$A$8-1,"00"))</f>
        <v>W4575</v>
      </c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86" t="str">
        <f t="shared" si="2"/>
        <v/>
      </c>
      <c r="O188" s="36"/>
      <c r="P188" s="36"/>
      <c r="Q188" s="36"/>
      <c r="R188" s="36"/>
      <c r="S188" s="36"/>
      <c r="T188" s="36"/>
      <c r="U188" s="36"/>
    </row>
    <row r="189" spans="1:21">
      <c r="A189" s="38" t="str">
        <f>_xlfn.TEXTJOIN("",TRUE,Input!$A$4,TEXT(ROW(My_Audit!A188)+Input!$A$8-1,"00"))</f>
        <v>W4576</v>
      </c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86" t="str">
        <f t="shared" si="2"/>
        <v/>
      </c>
      <c r="O189" s="36"/>
      <c r="P189" s="36"/>
      <c r="Q189" s="36"/>
      <c r="R189" s="36"/>
      <c r="S189" s="36"/>
      <c r="T189" s="36"/>
      <c r="U189" s="36"/>
    </row>
    <row r="190" spans="1:21">
      <c r="A190" s="38" t="str">
        <f>_xlfn.TEXTJOIN("",TRUE,Input!$A$4,TEXT(ROW(My_Audit!A189)+Input!$A$8-1,"00"))</f>
        <v>W4577</v>
      </c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86" t="str">
        <f t="shared" si="2"/>
        <v/>
      </c>
      <c r="O190" s="36"/>
      <c r="P190" s="36"/>
      <c r="Q190" s="36"/>
      <c r="R190" s="36"/>
      <c r="S190" s="36"/>
      <c r="T190" s="36"/>
      <c r="U190" s="36"/>
    </row>
    <row r="191" spans="1:21">
      <c r="A191" s="38" t="str">
        <f>_xlfn.TEXTJOIN("",TRUE,Input!$A$4,TEXT(ROW(My_Audit!A190)+Input!$A$8-1,"00"))</f>
        <v>W4578</v>
      </c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86" t="str">
        <f t="shared" si="2"/>
        <v/>
      </c>
      <c r="O191" s="36"/>
      <c r="P191" s="36"/>
      <c r="Q191" s="36"/>
      <c r="R191" s="36"/>
      <c r="S191" s="36"/>
      <c r="T191" s="36"/>
      <c r="U191" s="36"/>
    </row>
    <row r="192" spans="1:21">
      <c r="A192" s="38" t="str">
        <f>_xlfn.TEXTJOIN("",TRUE,Input!$A$4,TEXT(ROW(My_Audit!A191)+Input!$A$8-1,"00"))</f>
        <v>W4579</v>
      </c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86" t="str">
        <f t="shared" si="2"/>
        <v/>
      </c>
      <c r="O192" s="36"/>
      <c r="P192" s="36"/>
      <c r="Q192" s="36"/>
      <c r="R192" s="36"/>
      <c r="S192" s="36"/>
      <c r="T192" s="36"/>
      <c r="U192" s="36"/>
    </row>
    <row r="193" spans="1:21">
      <c r="A193" s="38" t="str">
        <f>_xlfn.TEXTJOIN("",TRUE,Input!$A$4,TEXT(ROW(My_Audit!A192)+Input!$A$8-1,"00"))</f>
        <v>W4580</v>
      </c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86" t="str">
        <f t="shared" si="2"/>
        <v/>
      </c>
      <c r="O193" s="36"/>
      <c r="P193" s="36"/>
      <c r="Q193" s="36"/>
      <c r="R193" s="36"/>
      <c r="S193" s="36"/>
      <c r="T193" s="36"/>
      <c r="U193" s="36"/>
    </row>
    <row r="194" spans="1:21">
      <c r="A194" s="38" t="str">
        <f>_xlfn.TEXTJOIN("",TRUE,Input!$A$4,TEXT(ROW(My_Audit!A193)+Input!$A$8-1,"00"))</f>
        <v>W4581</v>
      </c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86" t="str">
        <f t="shared" si="2"/>
        <v/>
      </c>
      <c r="O194" s="36"/>
      <c r="P194" s="36"/>
      <c r="Q194" s="36"/>
      <c r="R194" s="36"/>
      <c r="S194" s="36"/>
      <c r="T194" s="36"/>
      <c r="U194" s="36"/>
    </row>
    <row r="195" spans="1:21">
      <c r="A195" s="38" t="str">
        <f>_xlfn.TEXTJOIN("",TRUE,Input!$A$4,TEXT(ROW(My_Audit!A194)+Input!$A$8-1,"00"))</f>
        <v>W4582</v>
      </c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86" t="str">
        <f t="shared" ref="N195:N258" si="3">_xlfn.TEXTJOIN(", ", TRUE, L195, M195)</f>
        <v/>
      </c>
      <c r="O195" s="36"/>
      <c r="P195" s="36"/>
      <c r="Q195" s="36"/>
      <c r="R195" s="36"/>
      <c r="S195" s="36"/>
      <c r="T195" s="36"/>
      <c r="U195" s="36"/>
    </row>
    <row r="196" spans="1:21">
      <c r="A196" s="38" t="str">
        <f>_xlfn.TEXTJOIN("",TRUE,Input!$A$4,TEXT(ROW(My_Audit!A195)+Input!$A$8-1,"00"))</f>
        <v>W4583</v>
      </c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86" t="str">
        <f t="shared" si="3"/>
        <v/>
      </c>
      <c r="O196" s="36"/>
      <c r="P196" s="36"/>
      <c r="Q196" s="36"/>
      <c r="R196" s="36"/>
      <c r="S196" s="36"/>
      <c r="T196" s="36"/>
      <c r="U196" s="36"/>
    </row>
    <row r="197" spans="1:21">
      <c r="A197" s="38" t="str">
        <f>_xlfn.TEXTJOIN("",TRUE,Input!$A$4,TEXT(ROW(My_Audit!A196)+Input!$A$8-1,"00"))</f>
        <v>W4584</v>
      </c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86" t="str">
        <f t="shared" si="3"/>
        <v/>
      </c>
      <c r="O197" s="36"/>
      <c r="P197" s="36"/>
      <c r="Q197" s="36"/>
      <c r="R197" s="36"/>
      <c r="S197" s="36"/>
      <c r="T197" s="36"/>
      <c r="U197" s="36"/>
    </row>
    <row r="198" spans="1:21">
      <c r="A198" s="38" t="str">
        <f>_xlfn.TEXTJOIN("",TRUE,Input!$A$4,TEXT(ROW(My_Audit!A197)+Input!$A$8-1,"00"))</f>
        <v>W4585</v>
      </c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86" t="str">
        <f t="shared" si="3"/>
        <v/>
      </c>
      <c r="O198" s="36"/>
      <c r="P198" s="36"/>
      <c r="Q198" s="36"/>
      <c r="R198" s="36"/>
      <c r="S198" s="36"/>
      <c r="T198" s="36"/>
      <c r="U198" s="36"/>
    </row>
    <row r="199" spans="1:21">
      <c r="A199" s="38" t="str">
        <f>_xlfn.TEXTJOIN("",TRUE,Input!$A$4,TEXT(ROW(My_Audit!A198)+Input!$A$8-1,"00"))</f>
        <v>W4586</v>
      </c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86" t="str">
        <f t="shared" si="3"/>
        <v/>
      </c>
      <c r="O199" s="36"/>
      <c r="P199" s="36"/>
      <c r="Q199" s="36"/>
      <c r="R199" s="36"/>
      <c r="S199" s="36"/>
      <c r="T199" s="36"/>
      <c r="U199" s="36"/>
    </row>
    <row r="200" spans="1:21">
      <c r="A200" s="38" t="str">
        <f>_xlfn.TEXTJOIN("",TRUE,Input!$A$4,TEXT(ROW(My_Audit!A199)+Input!$A$8-1,"00"))</f>
        <v>W4587</v>
      </c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86" t="str">
        <f t="shared" si="3"/>
        <v/>
      </c>
      <c r="O200" s="36"/>
      <c r="P200" s="36"/>
      <c r="Q200" s="36"/>
      <c r="R200" s="36"/>
      <c r="S200" s="36"/>
      <c r="T200" s="36"/>
      <c r="U200" s="36"/>
    </row>
    <row r="201" spans="1:21">
      <c r="A201" s="38" t="str">
        <f>_xlfn.TEXTJOIN("",TRUE,Input!$A$4,TEXT(ROW(My_Audit!A200)+Input!$A$8-1,"00"))</f>
        <v>W4588</v>
      </c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86" t="str">
        <f t="shared" si="3"/>
        <v/>
      </c>
      <c r="O201" s="36"/>
      <c r="P201" s="36"/>
      <c r="Q201" s="36"/>
      <c r="R201" s="36"/>
      <c r="S201" s="36"/>
      <c r="T201" s="36"/>
      <c r="U201" s="36"/>
    </row>
    <row r="202" spans="1:21">
      <c r="A202" s="38" t="str">
        <f>_xlfn.TEXTJOIN("",TRUE,Input!$A$4,TEXT(ROW(My_Audit!A201)+Input!$A$8-1,"00"))</f>
        <v>W4589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86" t="str">
        <f t="shared" si="3"/>
        <v/>
      </c>
      <c r="O202" s="36"/>
      <c r="P202" s="36"/>
      <c r="Q202" s="36"/>
      <c r="R202" s="36"/>
      <c r="S202" s="36"/>
      <c r="T202" s="36"/>
      <c r="U202" s="36"/>
    </row>
    <row r="203" spans="1:21">
      <c r="A203" s="38" t="str">
        <f>_xlfn.TEXTJOIN("",TRUE,Input!$A$4,TEXT(ROW(My_Audit!A202)+Input!$A$8-1,"00"))</f>
        <v>W4590</v>
      </c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86" t="str">
        <f t="shared" si="3"/>
        <v/>
      </c>
      <c r="O203" s="36"/>
      <c r="P203" s="36"/>
      <c r="Q203" s="36"/>
      <c r="R203" s="36"/>
      <c r="S203" s="36"/>
      <c r="T203" s="36"/>
      <c r="U203" s="36"/>
    </row>
    <row r="204" spans="1:21">
      <c r="A204" s="38" t="str">
        <f>_xlfn.TEXTJOIN("",TRUE,Input!$A$4,TEXT(ROW(My_Audit!A203)+Input!$A$8-1,"00"))</f>
        <v>W4591</v>
      </c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86" t="str">
        <f t="shared" si="3"/>
        <v/>
      </c>
      <c r="O204" s="36"/>
      <c r="P204" s="36"/>
      <c r="Q204" s="36"/>
      <c r="R204" s="36"/>
      <c r="S204" s="36"/>
      <c r="T204" s="36"/>
      <c r="U204" s="36"/>
    </row>
    <row r="205" spans="1:21">
      <c r="A205" s="38" t="str">
        <f>_xlfn.TEXTJOIN("",TRUE,Input!$A$4,TEXT(ROW(My_Audit!A204)+Input!$A$8-1,"00"))</f>
        <v>W4592</v>
      </c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86" t="str">
        <f t="shared" si="3"/>
        <v/>
      </c>
      <c r="O205" s="36"/>
      <c r="P205" s="36"/>
      <c r="Q205" s="36"/>
      <c r="R205" s="36"/>
      <c r="S205" s="36"/>
      <c r="T205" s="36"/>
      <c r="U205" s="36"/>
    </row>
    <row r="206" spans="1:21">
      <c r="A206" s="38" t="str">
        <f>_xlfn.TEXTJOIN("",TRUE,Input!$A$4,TEXT(ROW(My_Audit!A205)+Input!$A$8-1,"00"))</f>
        <v>W4593</v>
      </c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86" t="str">
        <f t="shared" si="3"/>
        <v/>
      </c>
      <c r="O206" s="36"/>
      <c r="P206" s="36"/>
      <c r="Q206" s="36"/>
      <c r="R206" s="36"/>
      <c r="S206" s="36"/>
      <c r="T206" s="36"/>
      <c r="U206" s="36"/>
    </row>
    <row r="207" spans="1:21">
      <c r="A207" s="38" t="str">
        <f>_xlfn.TEXTJOIN("",TRUE,Input!$A$4,TEXT(ROW(My_Audit!A206)+Input!$A$8-1,"00"))</f>
        <v>W4594</v>
      </c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86" t="str">
        <f t="shared" si="3"/>
        <v/>
      </c>
      <c r="O207" s="36"/>
      <c r="P207" s="36"/>
      <c r="Q207" s="36"/>
      <c r="R207" s="36"/>
      <c r="S207" s="36"/>
      <c r="T207" s="36"/>
      <c r="U207" s="36"/>
    </row>
    <row r="208" spans="1:21">
      <c r="A208" s="38" t="str">
        <f>_xlfn.TEXTJOIN("",TRUE,Input!$A$4,TEXT(ROW(My_Audit!A207)+Input!$A$8-1,"00"))</f>
        <v>W4595</v>
      </c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86" t="str">
        <f t="shared" si="3"/>
        <v/>
      </c>
      <c r="O208" s="36"/>
      <c r="P208" s="36"/>
      <c r="Q208" s="36"/>
      <c r="R208" s="36"/>
      <c r="S208" s="36"/>
      <c r="T208" s="36"/>
      <c r="U208" s="36"/>
    </row>
    <row r="209" spans="1:21">
      <c r="A209" s="38" t="str">
        <f>_xlfn.TEXTJOIN("",TRUE,Input!$A$4,TEXT(ROW(My_Audit!A208)+Input!$A$8-1,"00"))</f>
        <v>W4596</v>
      </c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86" t="str">
        <f t="shared" si="3"/>
        <v/>
      </c>
      <c r="O209" s="36"/>
      <c r="P209" s="36"/>
      <c r="Q209" s="36"/>
      <c r="R209" s="36"/>
      <c r="S209" s="36"/>
      <c r="T209" s="36"/>
      <c r="U209" s="36"/>
    </row>
    <row r="210" spans="1:21">
      <c r="A210" s="38" t="str">
        <f>_xlfn.TEXTJOIN("",TRUE,Input!$A$4,TEXT(ROW(My_Audit!A209)+Input!$A$8-1,"00"))</f>
        <v>W4597</v>
      </c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86" t="str">
        <f t="shared" si="3"/>
        <v/>
      </c>
      <c r="O210" s="36"/>
      <c r="P210" s="36"/>
      <c r="Q210" s="36"/>
      <c r="R210" s="36"/>
      <c r="S210" s="36"/>
      <c r="T210" s="36"/>
      <c r="U210" s="36"/>
    </row>
    <row r="211" spans="1:21">
      <c r="A211" s="38" t="str">
        <f>_xlfn.TEXTJOIN("",TRUE,Input!$A$4,TEXT(ROW(My_Audit!A210)+Input!$A$8-1,"00"))</f>
        <v>W4598</v>
      </c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86" t="str">
        <f t="shared" si="3"/>
        <v/>
      </c>
      <c r="O211" s="36"/>
      <c r="P211" s="36"/>
      <c r="Q211" s="36"/>
      <c r="R211" s="36"/>
      <c r="S211" s="36"/>
      <c r="T211" s="36"/>
      <c r="U211" s="36"/>
    </row>
    <row r="212" spans="1:21">
      <c r="A212" s="38" t="str">
        <f>_xlfn.TEXTJOIN("",TRUE,Input!$A$4,TEXT(ROW(My_Audit!A211)+Input!$A$8-1,"00"))</f>
        <v>W4599</v>
      </c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86" t="str">
        <f t="shared" si="3"/>
        <v/>
      </c>
      <c r="O212" s="36"/>
      <c r="P212" s="36"/>
      <c r="Q212" s="36"/>
      <c r="R212" s="36"/>
      <c r="S212" s="36"/>
      <c r="T212" s="36"/>
      <c r="U212" s="36"/>
    </row>
    <row r="213" spans="1:21">
      <c r="A213" s="38" t="str">
        <f>_xlfn.TEXTJOIN("",TRUE,Input!$A$4,TEXT(ROW(My_Audit!A212)+Input!$A$8-1,"00"))</f>
        <v>W4600</v>
      </c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86" t="str">
        <f t="shared" si="3"/>
        <v/>
      </c>
      <c r="O213" s="36"/>
      <c r="P213" s="36"/>
      <c r="Q213" s="36"/>
      <c r="R213" s="36"/>
      <c r="S213" s="36"/>
      <c r="T213" s="36"/>
      <c r="U213" s="36"/>
    </row>
    <row r="214" spans="1:21">
      <c r="A214" s="38" t="str">
        <f>_xlfn.TEXTJOIN("",TRUE,Input!$A$4,TEXT(ROW(My_Audit!A213)+Input!$A$8-1,"00"))</f>
        <v>W4601</v>
      </c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86" t="str">
        <f t="shared" si="3"/>
        <v/>
      </c>
      <c r="O214" s="36"/>
      <c r="P214" s="36"/>
      <c r="Q214" s="36"/>
      <c r="R214" s="36"/>
      <c r="S214" s="36"/>
      <c r="T214" s="36"/>
      <c r="U214" s="36"/>
    </row>
    <row r="215" spans="1:21">
      <c r="A215" s="38" t="str">
        <f>_xlfn.TEXTJOIN("",TRUE,Input!$A$4,TEXT(ROW(My_Audit!A214)+Input!$A$8-1,"00"))</f>
        <v>W4602</v>
      </c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86" t="str">
        <f t="shared" si="3"/>
        <v/>
      </c>
      <c r="O215" s="36"/>
      <c r="P215" s="36"/>
      <c r="Q215" s="36"/>
      <c r="R215" s="36"/>
      <c r="S215" s="36"/>
      <c r="T215" s="36"/>
      <c r="U215" s="36"/>
    </row>
    <row r="216" spans="1:21">
      <c r="A216" s="38" t="str">
        <f>_xlfn.TEXTJOIN("",TRUE,Input!$A$4,TEXT(ROW(My_Audit!A215)+Input!$A$8-1,"00"))</f>
        <v>W4603</v>
      </c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86" t="str">
        <f t="shared" si="3"/>
        <v/>
      </c>
      <c r="O216" s="36"/>
      <c r="P216" s="36"/>
      <c r="Q216" s="36"/>
      <c r="R216" s="36"/>
      <c r="S216" s="36"/>
      <c r="T216" s="36"/>
      <c r="U216" s="36"/>
    </row>
    <row r="217" spans="1:21">
      <c r="A217" s="38" t="str">
        <f>_xlfn.TEXTJOIN("",TRUE,Input!$A$4,TEXT(ROW(My_Audit!A216)+Input!$A$8-1,"00"))</f>
        <v>W4604</v>
      </c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86" t="str">
        <f t="shared" si="3"/>
        <v/>
      </c>
      <c r="O217" s="36"/>
      <c r="P217" s="36"/>
      <c r="Q217" s="36"/>
      <c r="R217" s="36"/>
      <c r="S217" s="36"/>
      <c r="T217" s="36"/>
      <c r="U217" s="36"/>
    </row>
    <row r="218" spans="1:21">
      <c r="A218" s="38" t="str">
        <f>_xlfn.TEXTJOIN("",TRUE,Input!$A$4,TEXT(ROW(My_Audit!A217)+Input!$A$8-1,"00"))</f>
        <v>W4605</v>
      </c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86" t="str">
        <f t="shared" si="3"/>
        <v/>
      </c>
      <c r="O218" s="36"/>
      <c r="P218" s="36"/>
      <c r="Q218" s="36"/>
      <c r="R218" s="36"/>
      <c r="S218" s="36"/>
      <c r="T218" s="36"/>
      <c r="U218" s="36"/>
    </row>
    <row r="219" spans="1:21">
      <c r="A219" s="38" t="str">
        <f>_xlfn.TEXTJOIN("",TRUE,Input!$A$4,TEXT(ROW(My_Audit!A218)+Input!$A$8-1,"00"))</f>
        <v>W4606</v>
      </c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86" t="str">
        <f t="shared" si="3"/>
        <v/>
      </c>
      <c r="O219" s="36"/>
      <c r="P219" s="36"/>
      <c r="Q219" s="36"/>
      <c r="R219" s="36"/>
      <c r="S219" s="36"/>
      <c r="T219" s="36"/>
      <c r="U219" s="36"/>
    </row>
    <row r="220" spans="1:21">
      <c r="A220" s="38" t="str">
        <f>_xlfn.TEXTJOIN("",TRUE,Input!$A$4,TEXT(ROW(My_Audit!A219)+Input!$A$8-1,"00"))</f>
        <v>W4607</v>
      </c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86" t="str">
        <f t="shared" si="3"/>
        <v/>
      </c>
      <c r="O220" s="36"/>
      <c r="P220" s="36"/>
      <c r="Q220" s="36"/>
      <c r="R220" s="36"/>
      <c r="S220" s="36"/>
      <c r="T220" s="36"/>
      <c r="U220" s="36"/>
    </row>
    <row r="221" spans="1:21">
      <c r="A221" s="38" t="str">
        <f>_xlfn.TEXTJOIN("",TRUE,Input!$A$4,TEXT(ROW(My_Audit!A220)+Input!$A$8-1,"00"))</f>
        <v>W4608</v>
      </c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86" t="str">
        <f t="shared" si="3"/>
        <v/>
      </c>
      <c r="O221" s="36"/>
      <c r="P221" s="36"/>
      <c r="Q221" s="36"/>
      <c r="R221" s="36"/>
      <c r="S221" s="36"/>
      <c r="T221" s="36"/>
      <c r="U221" s="36"/>
    </row>
    <row r="222" spans="1:21">
      <c r="A222" s="38" t="str">
        <f>_xlfn.TEXTJOIN("",TRUE,Input!$A$4,TEXT(ROW(My_Audit!A221)+Input!$A$8-1,"00"))</f>
        <v>W4609</v>
      </c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86" t="str">
        <f t="shared" si="3"/>
        <v/>
      </c>
      <c r="O222" s="36"/>
      <c r="P222" s="36"/>
      <c r="Q222" s="36"/>
      <c r="R222" s="36"/>
      <c r="S222" s="36"/>
      <c r="T222" s="36"/>
      <c r="U222" s="36"/>
    </row>
    <row r="223" spans="1:21">
      <c r="A223" s="38" t="str">
        <f>_xlfn.TEXTJOIN("",TRUE,Input!$A$4,TEXT(ROW(My_Audit!A222)+Input!$A$8-1,"00"))</f>
        <v>W4610</v>
      </c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86" t="str">
        <f t="shared" si="3"/>
        <v/>
      </c>
      <c r="O223" s="36"/>
      <c r="P223" s="36"/>
      <c r="Q223" s="36"/>
      <c r="R223" s="36"/>
      <c r="S223" s="36"/>
      <c r="T223" s="36"/>
      <c r="U223" s="36"/>
    </row>
    <row r="224" spans="1:21">
      <c r="A224" s="38" t="str">
        <f>_xlfn.TEXTJOIN("",TRUE,Input!$A$4,TEXT(ROW(My_Audit!A223)+Input!$A$8-1,"00"))</f>
        <v>W4611</v>
      </c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86" t="str">
        <f t="shared" si="3"/>
        <v/>
      </c>
      <c r="O224" s="36"/>
      <c r="P224" s="36"/>
      <c r="Q224" s="36"/>
      <c r="R224" s="36"/>
      <c r="S224" s="36"/>
      <c r="T224" s="36"/>
      <c r="U224" s="36"/>
    </row>
    <row r="225" spans="1:21">
      <c r="A225" s="38" t="str">
        <f>_xlfn.TEXTJOIN("",TRUE,Input!$A$4,TEXT(ROW(My_Audit!A224)+Input!$A$8-1,"00"))</f>
        <v>W4612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86" t="str">
        <f t="shared" si="3"/>
        <v/>
      </c>
      <c r="O225" s="36"/>
      <c r="P225" s="36"/>
      <c r="Q225" s="36"/>
      <c r="R225" s="36"/>
      <c r="S225" s="36"/>
      <c r="T225" s="36"/>
      <c r="U225" s="36"/>
    </row>
    <row r="226" spans="1:21">
      <c r="A226" s="38" t="str">
        <f>_xlfn.TEXTJOIN("",TRUE,Input!$A$4,TEXT(ROW(My_Audit!A225)+Input!$A$8-1,"00"))</f>
        <v>W4613</v>
      </c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86" t="str">
        <f t="shared" si="3"/>
        <v/>
      </c>
      <c r="O226" s="36"/>
      <c r="P226" s="36"/>
      <c r="Q226" s="36"/>
      <c r="R226" s="36"/>
      <c r="S226" s="36"/>
      <c r="T226" s="36"/>
      <c r="U226" s="36"/>
    </row>
    <row r="227" spans="1:21">
      <c r="A227" s="38" t="str">
        <f>_xlfn.TEXTJOIN("",TRUE,Input!$A$4,TEXT(ROW(My_Audit!A226)+Input!$A$8-1,"00"))</f>
        <v>W4614</v>
      </c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86" t="str">
        <f t="shared" si="3"/>
        <v/>
      </c>
      <c r="O227" s="36"/>
      <c r="P227" s="36"/>
      <c r="Q227" s="36"/>
      <c r="R227" s="36"/>
      <c r="S227" s="36"/>
      <c r="T227" s="36"/>
      <c r="U227" s="36"/>
    </row>
    <row r="228" spans="1:21">
      <c r="A228" s="38" t="str">
        <f>_xlfn.TEXTJOIN("",TRUE,Input!$A$4,TEXT(ROW(My_Audit!A227)+Input!$A$8-1,"00"))</f>
        <v>W4615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86" t="str">
        <f t="shared" si="3"/>
        <v/>
      </c>
      <c r="O228" s="36"/>
      <c r="P228" s="36"/>
      <c r="Q228" s="36"/>
      <c r="R228" s="36"/>
      <c r="S228" s="36"/>
      <c r="T228" s="36"/>
      <c r="U228" s="36"/>
    </row>
    <row r="229" spans="1:21">
      <c r="A229" s="38" t="str">
        <f>_xlfn.TEXTJOIN("",TRUE,Input!$A$4,TEXT(ROW(My_Audit!A228)+Input!$A$8-1,"00"))</f>
        <v>W4616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86" t="str">
        <f t="shared" si="3"/>
        <v/>
      </c>
      <c r="O229" s="36"/>
      <c r="P229" s="36"/>
      <c r="Q229" s="36"/>
      <c r="R229" s="36"/>
      <c r="S229" s="36"/>
      <c r="T229" s="36"/>
      <c r="U229" s="36"/>
    </row>
    <row r="230" spans="1:21">
      <c r="A230" s="38" t="str">
        <f>_xlfn.TEXTJOIN("",TRUE,Input!$A$4,TEXT(ROW(My_Audit!A229)+Input!$A$8-1,"00"))</f>
        <v>W4617</v>
      </c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86" t="str">
        <f t="shared" si="3"/>
        <v/>
      </c>
      <c r="O230" s="36"/>
      <c r="P230" s="36"/>
      <c r="Q230" s="36"/>
      <c r="R230" s="36"/>
      <c r="S230" s="36"/>
      <c r="T230" s="36"/>
      <c r="U230" s="36"/>
    </row>
    <row r="231" spans="1:21">
      <c r="A231" s="38" t="str">
        <f>_xlfn.TEXTJOIN("",TRUE,Input!$A$4,TEXT(ROW(My_Audit!A230)+Input!$A$8-1,"00"))</f>
        <v>W4618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86" t="str">
        <f t="shared" si="3"/>
        <v/>
      </c>
      <c r="O231" s="36"/>
      <c r="P231" s="36"/>
      <c r="Q231" s="36"/>
      <c r="R231" s="36"/>
      <c r="S231" s="36"/>
      <c r="T231" s="36"/>
      <c r="U231" s="36"/>
    </row>
    <row r="232" spans="1:21">
      <c r="A232" s="38" t="str">
        <f>_xlfn.TEXTJOIN("",TRUE,Input!$A$4,TEXT(ROW(My_Audit!A231)+Input!$A$8-1,"00"))</f>
        <v>W4619</v>
      </c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86" t="str">
        <f t="shared" si="3"/>
        <v/>
      </c>
      <c r="O232" s="36"/>
      <c r="P232" s="36"/>
      <c r="Q232" s="36"/>
      <c r="R232" s="36"/>
      <c r="S232" s="36"/>
      <c r="T232" s="36"/>
      <c r="U232" s="36"/>
    </row>
    <row r="233" spans="1:21">
      <c r="A233" s="38" t="str">
        <f>_xlfn.TEXTJOIN("",TRUE,Input!$A$4,TEXT(ROW(My_Audit!A232)+Input!$A$8-1,"00"))</f>
        <v>W4620</v>
      </c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86" t="str">
        <f t="shared" si="3"/>
        <v/>
      </c>
      <c r="O233" s="36"/>
      <c r="P233" s="36"/>
      <c r="Q233" s="36"/>
      <c r="R233" s="36"/>
      <c r="S233" s="36"/>
      <c r="T233" s="36"/>
      <c r="U233" s="36"/>
    </row>
    <row r="234" spans="1:21">
      <c r="A234" s="38" t="str">
        <f>_xlfn.TEXTJOIN("",TRUE,Input!$A$4,TEXT(ROW(My_Audit!A233)+Input!$A$8-1,"00"))</f>
        <v>W4621</v>
      </c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86" t="str">
        <f t="shared" si="3"/>
        <v/>
      </c>
      <c r="O234" s="36"/>
      <c r="P234" s="36"/>
      <c r="Q234" s="36"/>
      <c r="R234" s="36"/>
      <c r="S234" s="36"/>
      <c r="T234" s="36"/>
      <c r="U234" s="36"/>
    </row>
    <row r="235" spans="1:21">
      <c r="A235" s="38" t="str">
        <f>_xlfn.TEXTJOIN("",TRUE,Input!$A$4,TEXT(ROW(My_Audit!A234)+Input!$A$8-1,"00"))</f>
        <v>W4622</v>
      </c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86" t="str">
        <f t="shared" si="3"/>
        <v/>
      </c>
      <c r="O235" s="36"/>
      <c r="P235" s="36"/>
      <c r="Q235" s="36"/>
      <c r="R235" s="36"/>
      <c r="S235" s="36"/>
      <c r="T235" s="36"/>
      <c r="U235" s="36"/>
    </row>
    <row r="236" spans="1:21">
      <c r="A236" s="38" t="str">
        <f>_xlfn.TEXTJOIN("",TRUE,Input!$A$4,TEXT(ROW(My_Audit!A235)+Input!$A$8-1,"00"))</f>
        <v>W4623</v>
      </c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86" t="str">
        <f t="shared" si="3"/>
        <v/>
      </c>
      <c r="O236" s="36"/>
      <c r="P236" s="36"/>
      <c r="Q236" s="36"/>
      <c r="R236" s="36"/>
      <c r="S236" s="36"/>
      <c r="T236" s="36"/>
      <c r="U236" s="36"/>
    </row>
    <row r="237" spans="1:21">
      <c r="A237" s="38" t="str">
        <f>_xlfn.TEXTJOIN("",TRUE,Input!$A$4,TEXT(ROW(My_Audit!A236)+Input!$A$8-1,"00"))</f>
        <v>W4624</v>
      </c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86" t="str">
        <f t="shared" si="3"/>
        <v/>
      </c>
      <c r="O237" s="36"/>
      <c r="P237" s="36"/>
      <c r="Q237" s="36"/>
      <c r="R237" s="36"/>
      <c r="S237" s="36"/>
      <c r="T237" s="36"/>
      <c r="U237" s="36"/>
    </row>
    <row r="238" spans="1:21">
      <c r="A238" s="38" t="str">
        <f>_xlfn.TEXTJOIN("",TRUE,Input!$A$4,TEXT(ROW(My_Audit!A237)+Input!$A$8-1,"00"))</f>
        <v>W4625</v>
      </c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86" t="str">
        <f t="shared" si="3"/>
        <v/>
      </c>
      <c r="O238" s="36"/>
      <c r="P238" s="36"/>
      <c r="Q238" s="36"/>
      <c r="R238" s="36"/>
      <c r="S238" s="36"/>
      <c r="T238" s="36"/>
      <c r="U238" s="36"/>
    </row>
    <row r="239" spans="1:21">
      <c r="A239" s="38" t="str">
        <f>_xlfn.TEXTJOIN("",TRUE,Input!$A$4,TEXT(ROW(My_Audit!A238)+Input!$A$8-1,"00"))</f>
        <v>W4626</v>
      </c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86" t="str">
        <f t="shared" si="3"/>
        <v/>
      </c>
      <c r="O239" s="36"/>
      <c r="P239" s="36"/>
      <c r="Q239" s="36"/>
      <c r="R239" s="36"/>
      <c r="S239" s="36"/>
      <c r="T239" s="36"/>
      <c r="U239" s="36"/>
    </row>
    <row r="240" spans="1:21">
      <c r="A240" s="38" t="str">
        <f>_xlfn.TEXTJOIN("",TRUE,Input!$A$4,TEXT(ROW(My_Audit!A239)+Input!$A$8-1,"00"))</f>
        <v>W4627</v>
      </c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86" t="str">
        <f t="shared" si="3"/>
        <v/>
      </c>
      <c r="O240" s="36"/>
      <c r="P240" s="36"/>
      <c r="Q240" s="36"/>
      <c r="R240" s="36"/>
      <c r="S240" s="36"/>
      <c r="T240" s="36"/>
      <c r="U240" s="36"/>
    </row>
    <row r="241" spans="1:21">
      <c r="A241" s="38" t="str">
        <f>_xlfn.TEXTJOIN("",TRUE,Input!$A$4,TEXT(ROW(My_Audit!A240)+Input!$A$8-1,"00"))</f>
        <v>W4628</v>
      </c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86" t="str">
        <f t="shared" si="3"/>
        <v/>
      </c>
      <c r="O241" s="36"/>
      <c r="P241" s="36"/>
      <c r="Q241" s="36"/>
      <c r="R241" s="36"/>
      <c r="S241" s="36"/>
      <c r="T241" s="36"/>
      <c r="U241" s="36"/>
    </row>
    <row r="242" spans="1:21">
      <c r="A242" s="38" t="str">
        <f>_xlfn.TEXTJOIN("",TRUE,Input!$A$4,TEXT(ROW(My_Audit!A241)+Input!$A$8-1,"00"))</f>
        <v>W4629</v>
      </c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86" t="str">
        <f t="shared" si="3"/>
        <v/>
      </c>
      <c r="O242" s="36"/>
      <c r="P242" s="36"/>
      <c r="Q242" s="36"/>
      <c r="R242" s="36"/>
      <c r="S242" s="36"/>
      <c r="T242" s="36"/>
      <c r="U242" s="36"/>
    </row>
    <row r="243" spans="1:21">
      <c r="A243" s="38" t="str">
        <f>_xlfn.TEXTJOIN("",TRUE,Input!$A$4,TEXT(ROW(My_Audit!A242)+Input!$A$8-1,"00"))</f>
        <v>W4630</v>
      </c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86" t="str">
        <f t="shared" si="3"/>
        <v/>
      </c>
      <c r="O243" s="36"/>
      <c r="P243" s="36"/>
      <c r="Q243" s="36"/>
      <c r="R243" s="36"/>
      <c r="S243" s="36"/>
      <c r="T243" s="36"/>
      <c r="U243" s="36"/>
    </row>
    <row r="244" spans="1:21">
      <c r="A244" s="38" t="str">
        <f>_xlfn.TEXTJOIN("",TRUE,Input!$A$4,TEXT(ROW(My_Audit!A243)+Input!$A$8-1,"00"))</f>
        <v>W4631</v>
      </c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86" t="str">
        <f t="shared" si="3"/>
        <v/>
      </c>
      <c r="O244" s="36"/>
      <c r="P244" s="36"/>
      <c r="Q244" s="36"/>
      <c r="R244" s="36"/>
      <c r="S244" s="36"/>
      <c r="T244" s="36"/>
      <c r="U244" s="36"/>
    </row>
    <row r="245" spans="1:21">
      <c r="A245" s="38" t="str">
        <f>_xlfn.TEXTJOIN("",TRUE,Input!$A$4,TEXT(ROW(My_Audit!A244)+Input!$A$8-1,"00"))</f>
        <v>W4632</v>
      </c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86" t="str">
        <f t="shared" si="3"/>
        <v/>
      </c>
      <c r="O245" s="36"/>
      <c r="P245" s="36"/>
      <c r="Q245" s="36"/>
      <c r="R245" s="36"/>
      <c r="S245" s="36"/>
      <c r="T245" s="36"/>
      <c r="U245" s="36"/>
    </row>
    <row r="246" spans="1:21">
      <c r="A246" s="38" t="str">
        <f>_xlfn.TEXTJOIN("",TRUE,Input!$A$4,TEXT(ROW(My_Audit!A245)+Input!$A$8-1,"00"))</f>
        <v>W4633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86" t="str">
        <f t="shared" si="3"/>
        <v/>
      </c>
      <c r="O246" s="36"/>
      <c r="P246" s="36"/>
      <c r="Q246" s="36"/>
      <c r="R246" s="36"/>
      <c r="S246" s="36"/>
      <c r="T246" s="36"/>
      <c r="U246" s="36"/>
    </row>
    <row r="247" spans="1:21">
      <c r="A247" s="38" t="str">
        <f>_xlfn.TEXTJOIN("",TRUE,Input!$A$4,TEXT(ROW(My_Audit!A246)+Input!$A$8-1,"00"))</f>
        <v>W4634</v>
      </c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86" t="str">
        <f t="shared" si="3"/>
        <v/>
      </c>
      <c r="O247" s="36"/>
      <c r="P247" s="36"/>
      <c r="Q247" s="36"/>
      <c r="R247" s="36"/>
      <c r="S247" s="36"/>
      <c r="T247" s="36"/>
      <c r="U247" s="36"/>
    </row>
    <row r="248" spans="1:21">
      <c r="A248" s="38" t="str">
        <f>_xlfn.TEXTJOIN("",TRUE,Input!$A$4,TEXT(ROW(My_Audit!A247)+Input!$A$8-1,"00"))</f>
        <v>W4635</v>
      </c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86" t="str">
        <f t="shared" si="3"/>
        <v/>
      </c>
      <c r="O248" s="36"/>
      <c r="P248" s="36"/>
      <c r="Q248" s="36"/>
      <c r="R248" s="36"/>
      <c r="S248" s="36"/>
      <c r="T248" s="36"/>
      <c r="U248" s="36"/>
    </row>
    <row r="249" spans="1:21">
      <c r="A249" s="38" t="str">
        <f>_xlfn.TEXTJOIN("",TRUE,Input!$A$4,TEXT(ROW(My_Audit!A248)+Input!$A$8-1,"00"))</f>
        <v>W4636</v>
      </c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86" t="str">
        <f t="shared" si="3"/>
        <v/>
      </c>
      <c r="O249" s="36"/>
      <c r="P249" s="36"/>
      <c r="Q249" s="36"/>
      <c r="R249" s="36"/>
      <c r="S249" s="36"/>
      <c r="T249" s="36"/>
      <c r="U249" s="36"/>
    </row>
    <row r="250" spans="1:21">
      <c r="A250" s="38" t="str">
        <f>_xlfn.TEXTJOIN("",TRUE,Input!$A$4,TEXT(ROW(My_Audit!A249)+Input!$A$8-1,"00"))</f>
        <v>W4637</v>
      </c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86" t="str">
        <f t="shared" si="3"/>
        <v/>
      </c>
      <c r="O250" s="36"/>
      <c r="P250" s="36"/>
      <c r="Q250" s="36"/>
      <c r="R250" s="36"/>
      <c r="S250" s="36"/>
      <c r="T250" s="36"/>
      <c r="U250" s="36"/>
    </row>
    <row r="251" spans="1:21">
      <c r="A251" s="38" t="str">
        <f>_xlfn.TEXTJOIN("",TRUE,Input!$A$4,TEXT(ROW(My_Audit!A250)+Input!$A$8-1,"00"))</f>
        <v>W4638</v>
      </c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86" t="str">
        <f t="shared" si="3"/>
        <v/>
      </c>
      <c r="O251" s="36"/>
      <c r="P251" s="36"/>
      <c r="Q251" s="36"/>
      <c r="R251" s="36"/>
      <c r="S251" s="36"/>
      <c r="T251" s="36"/>
      <c r="U251" s="36"/>
    </row>
    <row r="252" spans="1:21">
      <c r="A252" s="38" t="str">
        <f>_xlfn.TEXTJOIN("",TRUE,Input!$A$4,TEXT(ROW(My_Audit!A251)+Input!$A$8-1,"00"))</f>
        <v>W4639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86" t="str">
        <f t="shared" si="3"/>
        <v/>
      </c>
      <c r="O252" s="36"/>
      <c r="P252" s="36"/>
      <c r="Q252" s="36"/>
      <c r="R252" s="36"/>
      <c r="S252" s="36"/>
      <c r="T252" s="36"/>
      <c r="U252" s="36"/>
    </row>
    <row r="253" spans="1:21">
      <c r="A253" s="38" t="str">
        <f>_xlfn.TEXTJOIN("",TRUE,Input!$A$4,TEXT(ROW(My_Audit!A252)+Input!$A$8-1,"00"))</f>
        <v>W4640</v>
      </c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86" t="str">
        <f t="shared" si="3"/>
        <v/>
      </c>
      <c r="O253" s="36"/>
      <c r="P253" s="36"/>
      <c r="Q253" s="36"/>
      <c r="R253" s="36"/>
      <c r="S253" s="36"/>
      <c r="T253" s="36"/>
      <c r="U253" s="36"/>
    </row>
    <row r="254" spans="1:21">
      <c r="A254" s="38" t="str">
        <f>_xlfn.TEXTJOIN("",TRUE,Input!$A$4,TEXT(ROW(My_Audit!A253)+Input!$A$8-1,"00"))</f>
        <v>W4641</v>
      </c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86" t="str">
        <f t="shared" si="3"/>
        <v/>
      </c>
      <c r="O254" s="36"/>
      <c r="P254" s="36"/>
      <c r="Q254" s="36"/>
      <c r="R254" s="36"/>
      <c r="S254" s="36"/>
      <c r="T254" s="36"/>
      <c r="U254" s="36"/>
    </row>
    <row r="255" spans="1:21">
      <c r="A255" s="38" t="str">
        <f>_xlfn.TEXTJOIN("",TRUE,Input!$A$4,TEXT(ROW(My_Audit!A254)+Input!$A$8-1,"00"))</f>
        <v>W4642</v>
      </c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86" t="str">
        <f t="shared" si="3"/>
        <v/>
      </c>
      <c r="O255" s="36"/>
      <c r="P255" s="36"/>
      <c r="Q255" s="36"/>
      <c r="R255" s="36"/>
      <c r="S255" s="36"/>
      <c r="T255" s="36"/>
      <c r="U255" s="36"/>
    </row>
    <row r="256" spans="1:21">
      <c r="A256" s="38" t="str">
        <f>_xlfn.TEXTJOIN("",TRUE,Input!$A$4,TEXT(ROW(My_Audit!A255)+Input!$A$8-1,"00"))</f>
        <v>W4643</v>
      </c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86" t="str">
        <f t="shared" si="3"/>
        <v/>
      </c>
      <c r="O256" s="36"/>
      <c r="P256" s="36"/>
      <c r="Q256" s="36"/>
      <c r="R256" s="36"/>
      <c r="S256" s="36"/>
      <c r="T256" s="36"/>
      <c r="U256" s="36"/>
    </row>
    <row r="257" spans="1:21">
      <c r="A257" s="38" t="str">
        <f>_xlfn.TEXTJOIN("",TRUE,Input!$A$4,TEXT(ROW(My_Audit!A256)+Input!$A$8-1,"00"))</f>
        <v>W4644</v>
      </c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86" t="str">
        <f t="shared" si="3"/>
        <v/>
      </c>
      <c r="O257" s="36"/>
      <c r="P257" s="36"/>
      <c r="Q257" s="36"/>
      <c r="R257" s="36"/>
      <c r="S257" s="36"/>
      <c r="T257" s="36"/>
      <c r="U257" s="36"/>
    </row>
    <row r="258" spans="1:21">
      <c r="A258" s="38" t="str">
        <f>_xlfn.TEXTJOIN("",TRUE,Input!$A$4,TEXT(ROW(My_Audit!A257)+Input!$A$8-1,"00"))</f>
        <v>W4645</v>
      </c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86" t="str">
        <f t="shared" si="3"/>
        <v/>
      </c>
      <c r="O258" s="36"/>
      <c r="P258" s="36"/>
      <c r="Q258" s="36"/>
      <c r="R258" s="36"/>
      <c r="S258" s="36"/>
      <c r="T258" s="36"/>
      <c r="U258" s="36"/>
    </row>
    <row r="259" spans="1:21">
      <c r="A259" s="38" t="str">
        <f>_xlfn.TEXTJOIN("",TRUE,Input!$A$4,TEXT(ROW(My_Audit!A258)+Input!$A$8-1,"00"))</f>
        <v>W4646</v>
      </c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86" t="str">
        <f t="shared" ref="N259:N322" si="4">_xlfn.TEXTJOIN(", ", TRUE, L259, M259)</f>
        <v/>
      </c>
      <c r="O259" s="36"/>
      <c r="P259" s="36"/>
      <c r="Q259" s="36"/>
      <c r="R259" s="36"/>
      <c r="S259" s="36"/>
      <c r="T259" s="36"/>
      <c r="U259" s="36"/>
    </row>
    <row r="260" spans="1:21">
      <c r="A260" s="38" t="str">
        <f>_xlfn.TEXTJOIN("",TRUE,Input!$A$4,TEXT(ROW(My_Audit!A259)+Input!$A$8-1,"00"))</f>
        <v>W4647</v>
      </c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86" t="str">
        <f t="shared" si="4"/>
        <v/>
      </c>
      <c r="O260" s="36"/>
      <c r="P260" s="36"/>
      <c r="Q260" s="36"/>
      <c r="R260" s="36"/>
      <c r="S260" s="36"/>
      <c r="T260" s="36"/>
      <c r="U260" s="36"/>
    </row>
    <row r="261" spans="1:21">
      <c r="A261" s="38" t="str">
        <f>_xlfn.TEXTJOIN("",TRUE,Input!$A$4,TEXT(ROW(My_Audit!A260)+Input!$A$8-1,"00"))</f>
        <v>W4648</v>
      </c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86" t="str">
        <f t="shared" si="4"/>
        <v/>
      </c>
      <c r="O261" s="36"/>
      <c r="P261" s="36"/>
      <c r="Q261" s="36"/>
      <c r="R261" s="36"/>
      <c r="S261" s="36"/>
      <c r="T261" s="36"/>
      <c r="U261" s="36"/>
    </row>
    <row r="262" spans="1:21">
      <c r="A262" s="38" t="str">
        <f>_xlfn.TEXTJOIN("",TRUE,Input!$A$4,TEXT(ROW(My_Audit!A261)+Input!$A$8-1,"00"))</f>
        <v>W4649</v>
      </c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86" t="str">
        <f t="shared" si="4"/>
        <v/>
      </c>
      <c r="O262" s="36"/>
      <c r="P262" s="36"/>
      <c r="Q262" s="36"/>
      <c r="R262" s="36"/>
      <c r="S262" s="36"/>
      <c r="T262" s="36"/>
      <c r="U262" s="36"/>
    </row>
    <row r="263" spans="1:21">
      <c r="A263" s="38" t="str">
        <f>_xlfn.TEXTJOIN("",TRUE,Input!$A$4,TEXT(ROW(My_Audit!A262)+Input!$A$8-1,"00"))</f>
        <v>W4650</v>
      </c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86" t="str">
        <f t="shared" si="4"/>
        <v/>
      </c>
      <c r="O263" s="36"/>
      <c r="P263" s="36"/>
      <c r="Q263" s="36"/>
      <c r="R263" s="36"/>
      <c r="S263" s="36"/>
      <c r="T263" s="36"/>
      <c r="U263" s="36"/>
    </row>
    <row r="264" spans="1:21">
      <c r="A264" s="38" t="str">
        <f>_xlfn.TEXTJOIN("",TRUE,Input!$A$4,TEXT(ROW(My_Audit!A263)+Input!$A$8-1,"00"))</f>
        <v>W4651</v>
      </c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86" t="str">
        <f t="shared" si="4"/>
        <v/>
      </c>
      <c r="O264" s="36"/>
      <c r="P264" s="36"/>
      <c r="Q264" s="36"/>
      <c r="R264" s="36"/>
      <c r="S264" s="36"/>
      <c r="T264" s="36"/>
      <c r="U264" s="36"/>
    </row>
    <row r="265" spans="1:21">
      <c r="A265" s="38" t="str">
        <f>_xlfn.TEXTJOIN("",TRUE,Input!$A$4,TEXT(ROW(My_Audit!A264)+Input!$A$8-1,"00"))</f>
        <v>W4652</v>
      </c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86" t="str">
        <f t="shared" si="4"/>
        <v/>
      </c>
      <c r="O265" s="36"/>
      <c r="P265" s="36"/>
      <c r="Q265" s="36"/>
      <c r="R265" s="36"/>
      <c r="S265" s="36"/>
      <c r="T265" s="36"/>
      <c r="U265" s="36"/>
    </row>
    <row r="266" spans="1:21">
      <c r="A266" s="38" t="str">
        <f>_xlfn.TEXTJOIN("",TRUE,Input!$A$4,TEXT(ROW(My_Audit!A265)+Input!$A$8-1,"00"))</f>
        <v>W4653</v>
      </c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86" t="str">
        <f t="shared" si="4"/>
        <v/>
      </c>
      <c r="O266" s="36"/>
      <c r="P266" s="36"/>
      <c r="Q266" s="36"/>
      <c r="R266" s="36"/>
      <c r="S266" s="36"/>
      <c r="T266" s="36"/>
      <c r="U266" s="36"/>
    </row>
    <row r="267" spans="1:21">
      <c r="A267" s="38" t="str">
        <f>_xlfn.TEXTJOIN("",TRUE,Input!$A$4,TEXT(ROW(My_Audit!A266)+Input!$A$8-1,"00"))</f>
        <v>W4654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86" t="str">
        <f t="shared" si="4"/>
        <v/>
      </c>
      <c r="O267" s="36"/>
      <c r="P267" s="36"/>
      <c r="Q267" s="36"/>
      <c r="R267" s="36"/>
      <c r="S267" s="36"/>
      <c r="T267" s="36"/>
      <c r="U267" s="36"/>
    </row>
    <row r="268" spans="1:21">
      <c r="A268" s="38" t="str">
        <f>_xlfn.TEXTJOIN("",TRUE,Input!$A$4,TEXT(ROW(My_Audit!A267)+Input!$A$8-1,"00"))</f>
        <v>W4655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86" t="str">
        <f t="shared" si="4"/>
        <v/>
      </c>
      <c r="O268" s="36"/>
      <c r="P268" s="36"/>
      <c r="Q268" s="36"/>
      <c r="R268" s="36"/>
      <c r="S268" s="36"/>
      <c r="T268" s="36"/>
      <c r="U268" s="36"/>
    </row>
    <row r="269" spans="1:21">
      <c r="A269" s="38" t="str">
        <f>_xlfn.TEXTJOIN("",TRUE,Input!$A$4,TEXT(ROW(My_Audit!A268)+Input!$A$8-1,"00"))</f>
        <v>W4656</v>
      </c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86" t="str">
        <f t="shared" si="4"/>
        <v/>
      </c>
      <c r="O269" s="36"/>
      <c r="P269" s="36"/>
      <c r="Q269" s="36"/>
      <c r="R269" s="36"/>
      <c r="S269" s="36"/>
      <c r="T269" s="36"/>
      <c r="U269" s="36"/>
    </row>
    <row r="270" spans="1:21">
      <c r="A270" s="38" t="str">
        <f>_xlfn.TEXTJOIN("",TRUE,Input!$A$4,TEXT(ROW(My_Audit!A269)+Input!$A$8-1,"00"))</f>
        <v>W4657</v>
      </c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86" t="str">
        <f t="shared" si="4"/>
        <v/>
      </c>
      <c r="O270" s="36"/>
      <c r="P270" s="36"/>
      <c r="Q270" s="36"/>
      <c r="R270" s="36"/>
      <c r="S270" s="36"/>
      <c r="T270" s="36"/>
      <c r="U270" s="36"/>
    </row>
    <row r="271" spans="1:21">
      <c r="A271" s="38" t="str">
        <f>_xlfn.TEXTJOIN("",TRUE,Input!$A$4,TEXT(ROW(My_Audit!A270)+Input!$A$8-1,"00"))</f>
        <v>W4658</v>
      </c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86" t="str">
        <f t="shared" si="4"/>
        <v/>
      </c>
      <c r="O271" s="36"/>
      <c r="P271" s="36"/>
      <c r="Q271" s="36"/>
      <c r="R271" s="36"/>
      <c r="S271" s="36"/>
      <c r="T271" s="36"/>
      <c r="U271" s="36"/>
    </row>
    <row r="272" spans="1:21">
      <c r="A272" s="38" t="str">
        <f>_xlfn.TEXTJOIN("",TRUE,Input!$A$4,TEXT(ROW(My_Audit!A271)+Input!$A$8-1,"00"))</f>
        <v>W4659</v>
      </c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86" t="str">
        <f t="shared" si="4"/>
        <v/>
      </c>
      <c r="O272" s="36"/>
      <c r="P272" s="36"/>
      <c r="Q272" s="36"/>
      <c r="R272" s="36"/>
      <c r="S272" s="36"/>
      <c r="T272" s="36"/>
      <c r="U272" s="36"/>
    </row>
    <row r="273" spans="1:21">
      <c r="A273" s="38" t="str">
        <f>_xlfn.TEXTJOIN("",TRUE,Input!$A$4,TEXT(ROW(My_Audit!A272)+Input!$A$8-1,"00"))</f>
        <v>W4660</v>
      </c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86" t="str">
        <f t="shared" si="4"/>
        <v/>
      </c>
      <c r="O273" s="36"/>
      <c r="P273" s="36"/>
      <c r="Q273" s="36"/>
      <c r="R273" s="36"/>
      <c r="S273" s="36"/>
      <c r="T273" s="36"/>
      <c r="U273" s="36"/>
    </row>
    <row r="274" spans="1:21">
      <c r="A274" s="38" t="str">
        <f>_xlfn.TEXTJOIN("",TRUE,Input!$A$4,TEXT(ROW(My_Audit!A273)+Input!$A$8-1,"00"))</f>
        <v>W4661</v>
      </c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86" t="str">
        <f t="shared" si="4"/>
        <v/>
      </c>
      <c r="O274" s="36"/>
      <c r="P274" s="36"/>
      <c r="Q274" s="36"/>
      <c r="R274" s="36"/>
      <c r="S274" s="36"/>
      <c r="T274" s="36"/>
      <c r="U274" s="36"/>
    </row>
    <row r="275" spans="1:21">
      <c r="A275" s="38" t="str">
        <f>_xlfn.TEXTJOIN("",TRUE,Input!$A$4,TEXT(ROW(My_Audit!A274)+Input!$A$8-1,"00"))</f>
        <v>W4662</v>
      </c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86" t="str">
        <f t="shared" si="4"/>
        <v/>
      </c>
      <c r="O275" s="36"/>
      <c r="P275" s="36"/>
      <c r="Q275" s="36"/>
      <c r="R275" s="36"/>
      <c r="S275" s="36"/>
      <c r="T275" s="36"/>
      <c r="U275" s="36"/>
    </row>
    <row r="276" spans="1:21">
      <c r="A276" s="38" t="str">
        <f>_xlfn.TEXTJOIN("",TRUE,Input!$A$4,TEXT(ROW(My_Audit!A275)+Input!$A$8-1,"00"))</f>
        <v>W4663</v>
      </c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86" t="str">
        <f t="shared" si="4"/>
        <v/>
      </c>
      <c r="O276" s="36"/>
      <c r="P276" s="36"/>
      <c r="Q276" s="36"/>
      <c r="R276" s="36"/>
      <c r="S276" s="36"/>
      <c r="T276" s="36"/>
      <c r="U276" s="36"/>
    </row>
    <row r="277" spans="1:21">
      <c r="A277" s="38" t="str">
        <f>_xlfn.TEXTJOIN("",TRUE,Input!$A$4,TEXT(ROW(My_Audit!A276)+Input!$A$8-1,"00"))</f>
        <v>W4664</v>
      </c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86" t="str">
        <f t="shared" si="4"/>
        <v/>
      </c>
      <c r="O277" s="36"/>
      <c r="P277" s="36"/>
      <c r="Q277" s="36"/>
      <c r="R277" s="36"/>
      <c r="S277" s="36"/>
      <c r="T277" s="36"/>
      <c r="U277" s="36"/>
    </row>
    <row r="278" spans="1:21">
      <c r="A278" s="38" t="str">
        <f>_xlfn.TEXTJOIN("",TRUE,Input!$A$4,TEXT(ROW(My_Audit!A277)+Input!$A$8-1,"00"))</f>
        <v>W4665</v>
      </c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86" t="str">
        <f t="shared" si="4"/>
        <v/>
      </c>
      <c r="O278" s="36"/>
      <c r="P278" s="36"/>
      <c r="Q278" s="36"/>
      <c r="R278" s="36"/>
      <c r="S278" s="36"/>
      <c r="T278" s="36"/>
      <c r="U278" s="36"/>
    </row>
    <row r="279" spans="1:21">
      <c r="A279" s="38" t="str">
        <f>_xlfn.TEXTJOIN("",TRUE,Input!$A$4,TEXT(ROW(My_Audit!A278)+Input!$A$8-1,"00"))</f>
        <v>W4666</v>
      </c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86" t="str">
        <f t="shared" si="4"/>
        <v/>
      </c>
      <c r="O279" s="36"/>
      <c r="P279" s="36"/>
      <c r="Q279" s="36"/>
      <c r="R279" s="36"/>
      <c r="S279" s="36"/>
      <c r="T279" s="36"/>
      <c r="U279" s="36"/>
    </row>
    <row r="280" spans="1:21">
      <c r="A280" s="38" t="str">
        <f>_xlfn.TEXTJOIN("",TRUE,Input!$A$4,TEXT(ROW(My_Audit!A279)+Input!$A$8-1,"00"))</f>
        <v>W4667</v>
      </c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86" t="str">
        <f t="shared" si="4"/>
        <v/>
      </c>
      <c r="O280" s="36"/>
      <c r="P280" s="36"/>
      <c r="Q280" s="36"/>
      <c r="R280" s="36"/>
      <c r="S280" s="36"/>
      <c r="T280" s="36"/>
      <c r="U280" s="36"/>
    </row>
    <row r="281" spans="1:21">
      <c r="A281" s="38" t="str">
        <f>_xlfn.TEXTJOIN("",TRUE,Input!$A$4,TEXT(ROW(My_Audit!A280)+Input!$A$8-1,"00"))</f>
        <v>W4668</v>
      </c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86" t="str">
        <f t="shared" si="4"/>
        <v/>
      </c>
      <c r="O281" s="36"/>
      <c r="P281" s="36"/>
      <c r="Q281" s="36"/>
      <c r="R281" s="36"/>
      <c r="S281" s="36"/>
      <c r="T281" s="36"/>
      <c r="U281" s="36"/>
    </row>
    <row r="282" spans="1:21">
      <c r="A282" s="38" t="str">
        <f>_xlfn.TEXTJOIN("",TRUE,Input!$A$4,TEXT(ROW(My_Audit!A281)+Input!$A$8-1,"00"))</f>
        <v>W4669</v>
      </c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86" t="str">
        <f t="shared" si="4"/>
        <v/>
      </c>
      <c r="O282" s="36"/>
      <c r="P282" s="36"/>
      <c r="Q282" s="36"/>
      <c r="R282" s="36"/>
      <c r="S282" s="36"/>
      <c r="T282" s="36"/>
      <c r="U282" s="36"/>
    </row>
    <row r="283" spans="1:21">
      <c r="A283" s="38" t="str">
        <f>_xlfn.TEXTJOIN("",TRUE,Input!$A$4,TEXT(ROW(My_Audit!A282)+Input!$A$8-1,"00"))</f>
        <v>W4670</v>
      </c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86" t="str">
        <f t="shared" si="4"/>
        <v/>
      </c>
      <c r="O283" s="36"/>
      <c r="P283" s="36"/>
      <c r="Q283" s="36"/>
      <c r="R283" s="36"/>
      <c r="S283" s="36"/>
      <c r="T283" s="36"/>
      <c r="U283" s="36"/>
    </row>
    <row r="284" spans="1:21">
      <c r="A284" s="38" t="str">
        <f>_xlfn.TEXTJOIN("",TRUE,Input!$A$4,TEXT(ROW(My_Audit!A283)+Input!$A$8-1,"00"))</f>
        <v>W4671</v>
      </c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86" t="str">
        <f t="shared" si="4"/>
        <v/>
      </c>
      <c r="O284" s="36"/>
      <c r="P284" s="36"/>
      <c r="Q284" s="36"/>
      <c r="R284" s="36"/>
      <c r="S284" s="36"/>
      <c r="T284" s="36"/>
      <c r="U284" s="36"/>
    </row>
    <row r="285" spans="1:21">
      <c r="A285" s="38" t="str">
        <f>_xlfn.TEXTJOIN("",TRUE,Input!$A$4,TEXT(ROW(My_Audit!A284)+Input!$A$8-1,"00"))</f>
        <v>W4672</v>
      </c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86" t="str">
        <f t="shared" si="4"/>
        <v/>
      </c>
      <c r="O285" s="36"/>
      <c r="P285" s="36"/>
      <c r="Q285" s="36"/>
      <c r="R285" s="36"/>
      <c r="S285" s="36"/>
      <c r="T285" s="36"/>
      <c r="U285" s="36"/>
    </row>
    <row r="286" spans="1:21">
      <c r="A286" s="38" t="str">
        <f>_xlfn.TEXTJOIN("",TRUE,Input!$A$4,TEXT(ROW(My_Audit!A285)+Input!$A$8-1,"00"))</f>
        <v>W4673</v>
      </c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86" t="str">
        <f t="shared" si="4"/>
        <v/>
      </c>
      <c r="O286" s="36"/>
      <c r="P286" s="36"/>
      <c r="Q286" s="36"/>
      <c r="R286" s="36"/>
      <c r="S286" s="36"/>
      <c r="T286" s="36"/>
      <c r="U286" s="36"/>
    </row>
    <row r="287" spans="1:21">
      <c r="A287" s="38" t="str">
        <f>_xlfn.TEXTJOIN("",TRUE,Input!$A$4,TEXT(ROW(My_Audit!A286)+Input!$A$8-1,"00"))</f>
        <v>W4674</v>
      </c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86" t="str">
        <f t="shared" si="4"/>
        <v/>
      </c>
      <c r="O287" s="36"/>
      <c r="P287" s="36"/>
      <c r="Q287" s="36"/>
      <c r="R287" s="36"/>
      <c r="S287" s="36"/>
      <c r="T287" s="36"/>
      <c r="U287" s="36"/>
    </row>
    <row r="288" spans="1:21">
      <c r="A288" s="38" t="str">
        <f>_xlfn.TEXTJOIN("",TRUE,Input!$A$4,TEXT(ROW(My_Audit!A287)+Input!$A$8-1,"00"))</f>
        <v>W4675</v>
      </c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86" t="str">
        <f t="shared" si="4"/>
        <v/>
      </c>
      <c r="O288" s="36"/>
      <c r="P288" s="36"/>
      <c r="Q288" s="36"/>
      <c r="R288" s="36"/>
      <c r="S288" s="36"/>
      <c r="T288" s="36"/>
      <c r="U288" s="36"/>
    </row>
    <row r="289" spans="1:21">
      <c r="A289" s="38" t="str">
        <f>_xlfn.TEXTJOIN("",TRUE,Input!$A$4,TEXT(ROW(My_Audit!A288)+Input!$A$8-1,"00"))</f>
        <v>W4676</v>
      </c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86" t="str">
        <f t="shared" si="4"/>
        <v/>
      </c>
      <c r="O289" s="36"/>
      <c r="P289" s="36"/>
      <c r="Q289" s="36"/>
      <c r="R289" s="36"/>
      <c r="S289" s="36"/>
      <c r="T289" s="36"/>
      <c r="U289" s="36"/>
    </row>
    <row r="290" spans="1:21">
      <c r="A290" s="38" t="str">
        <f>_xlfn.TEXTJOIN("",TRUE,Input!$A$4,TEXT(ROW(My_Audit!A289)+Input!$A$8-1,"00"))</f>
        <v>W4677</v>
      </c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86" t="str">
        <f t="shared" si="4"/>
        <v/>
      </c>
      <c r="O290" s="36"/>
      <c r="P290" s="36"/>
      <c r="Q290" s="36"/>
      <c r="R290" s="36"/>
      <c r="S290" s="36"/>
      <c r="T290" s="36"/>
      <c r="U290" s="36"/>
    </row>
    <row r="291" spans="1:21">
      <c r="A291" s="38" t="str">
        <f>_xlfn.TEXTJOIN("",TRUE,Input!$A$4,TEXT(ROW(My_Audit!A290)+Input!$A$8-1,"00"))</f>
        <v>W4678</v>
      </c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86" t="str">
        <f t="shared" si="4"/>
        <v/>
      </c>
      <c r="O291" s="36"/>
      <c r="P291" s="36"/>
      <c r="Q291" s="36"/>
      <c r="R291" s="36"/>
      <c r="S291" s="36"/>
      <c r="T291" s="36"/>
      <c r="U291" s="36"/>
    </row>
    <row r="292" spans="1:21">
      <c r="A292" s="38" t="str">
        <f>_xlfn.TEXTJOIN("",TRUE,Input!$A$4,TEXT(ROW(My_Audit!A291)+Input!$A$8-1,"00"))</f>
        <v>W4679</v>
      </c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86" t="str">
        <f t="shared" si="4"/>
        <v/>
      </c>
      <c r="O292" s="36"/>
      <c r="P292" s="36"/>
      <c r="Q292" s="36"/>
      <c r="R292" s="36"/>
      <c r="S292" s="36"/>
      <c r="T292" s="36"/>
      <c r="U292" s="36"/>
    </row>
    <row r="293" spans="1:21">
      <c r="A293" s="38" t="str">
        <f>_xlfn.TEXTJOIN("",TRUE,Input!$A$4,TEXT(ROW(My_Audit!A292)+Input!$A$8-1,"00"))</f>
        <v>W4680</v>
      </c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86" t="str">
        <f t="shared" si="4"/>
        <v/>
      </c>
      <c r="O293" s="36"/>
      <c r="P293" s="36"/>
      <c r="Q293" s="36"/>
      <c r="R293" s="36"/>
      <c r="S293" s="36"/>
      <c r="T293" s="36"/>
      <c r="U293" s="36"/>
    </row>
    <row r="294" spans="1:21">
      <c r="A294" s="38" t="str">
        <f>_xlfn.TEXTJOIN("",TRUE,Input!$A$4,TEXT(ROW(My_Audit!A293)+Input!$A$8-1,"00"))</f>
        <v>W4681</v>
      </c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86" t="str">
        <f t="shared" si="4"/>
        <v/>
      </c>
      <c r="O294" s="36"/>
      <c r="P294" s="36"/>
      <c r="Q294" s="36"/>
      <c r="R294" s="36"/>
      <c r="S294" s="36"/>
      <c r="T294" s="36"/>
      <c r="U294" s="36"/>
    </row>
    <row r="295" spans="1:21">
      <c r="A295" s="38" t="str">
        <f>_xlfn.TEXTJOIN("",TRUE,Input!$A$4,TEXT(ROW(My_Audit!A294)+Input!$A$8-1,"00"))</f>
        <v>W4682</v>
      </c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86" t="str">
        <f t="shared" si="4"/>
        <v/>
      </c>
      <c r="O295" s="36"/>
      <c r="P295" s="36"/>
      <c r="Q295" s="36"/>
      <c r="R295" s="36"/>
      <c r="S295" s="36"/>
      <c r="T295" s="36"/>
      <c r="U295" s="36"/>
    </row>
    <row r="296" spans="1:21">
      <c r="A296" s="38" t="str">
        <f>_xlfn.TEXTJOIN("",TRUE,Input!$A$4,TEXT(ROW(My_Audit!A295)+Input!$A$8-1,"00"))</f>
        <v>W4683</v>
      </c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86" t="str">
        <f t="shared" si="4"/>
        <v/>
      </c>
      <c r="O296" s="36"/>
      <c r="P296" s="36"/>
      <c r="Q296" s="36"/>
      <c r="R296" s="36"/>
      <c r="S296" s="36"/>
      <c r="T296" s="36"/>
      <c r="U296" s="36"/>
    </row>
    <row r="297" spans="1:21">
      <c r="A297" s="38" t="str">
        <f>_xlfn.TEXTJOIN("",TRUE,Input!$A$4,TEXT(ROW(My_Audit!A296)+Input!$A$8-1,"00"))</f>
        <v>W4684</v>
      </c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86" t="str">
        <f t="shared" si="4"/>
        <v/>
      </c>
      <c r="O297" s="36"/>
      <c r="P297" s="36"/>
      <c r="Q297" s="36"/>
      <c r="R297" s="36"/>
      <c r="S297" s="36"/>
      <c r="T297" s="36"/>
      <c r="U297" s="36"/>
    </row>
    <row r="298" spans="1:21">
      <c r="A298" s="38" t="str">
        <f>_xlfn.TEXTJOIN("",TRUE,Input!$A$4,TEXT(ROW(My_Audit!A297)+Input!$A$8-1,"00"))</f>
        <v>W4685</v>
      </c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86" t="str">
        <f t="shared" si="4"/>
        <v/>
      </c>
      <c r="O298" s="36"/>
      <c r="P298" s="36"/>
      <c r="Q298" s="36"/>
      <c r="R298" s="36"/>
      <c r="S298" s="36"/>
      <c r="T298" s="36"/>
      <c r="U298" s="36"/>
    </row>
    <row r="299" spans="1:21">
      <c r="A299" s="38" t="str">
        <f>_xlfn.TEXTJOIN("",TRUE,Input!$A$4,TEXT(ROW(My_Audit!A298)+Input!$A$8-1,"00"))</f>
        <v>W4686</v>
      </c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86" t="str">
        <f t="shared" si="4"/>
        <v/>
      </c>
      <c r="O299" s="36"/>
      <c r="P299" s="36"/>
      <c r="Q299" s="36"/>
      <c r="R299" s="36"/>
      <c r="S299" s="36"/>
      <c r="T299" s="36"/>
      <c r="U299" s="36"/>
    </row>
    <row r="300" spans="1:21">
      <c r="A300" s="38" t="str">
        <f>_xlfn.TEXTJOIN("",TRUE,Input!$A$4,TEXT(ROW(My_Audit!A299)+Input!$A$8-1,"00"))</f>
        <v>W4687</v>
      </c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86" t="str">
        <f t="shared" si="4"/>
        <v/>
      </c>
      <c r="O300" s="36"/>
      <c r="P300" s="36"/>
      <c r="Q300" s="36"/>
      <c r="R300" s="36"/>
      <c r="S300" s="36"/>
      <c r="T300" s="36"/>
      <c r="U300" s="36"/>
    </row>
    <row r="301" spans="1:21">
      <c r="A301" s="38" t="str">
        <f>_xlfn.TEXTJOIN("",TRUE,Input!$A$4,TEXT(ROW(My_Audit!A300)+Input!$A$8-1,"00"))</f>
        <v>W4688</v>
      </c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86" t="str">
        <f t="shared" si="4"/>
        <v/>
      </c>
      <c r="O301" s="36"/>
      <c r="P301" s="36"/>
      <c r="Q301" s="36"/>
      <c r="R301" s="36"/>
      <c r="S301" s="36"/>
      <c r="T301" s="36"/>
      <c r="U301" s="36"/>
    </row>
    <row r="302" spans="1:21">
      <c r="A302" s="38" t="str">
        <f>_xlfn.TEXTJOIN("",TRUE,Input!$A$4,TEXT(ROW(My_Audit!A301)+Input!$A$8-1,"00"))</f>
        <v>W4689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86" t="str">
        <f t="shared" si="4"/>
        <v/>
      </c>
      <c r="O302" s="36"/>
      <c r="P302" s="36"/>
      <c r="Q302" s="36"/>
      <c r="R302" s="36"/>
      <c r="S302" s="36"/>
      <c r="T302" s="36"/>
      <c r="U302" s="36"/>
    </row>
    <row r="303" spans="1:21">
      <c r="A303" s="38" t="str">
        <f>_xlfn.TEXTJOIN("",TRUE,Input!$A$4,TEXT(ROW(My_Audit!A302)+Input!$A$8-1,"00"))</f>
        <v>W4690</v>
      </c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86" t="str">
        <f t="shared" si="4"/>
        <v/>
      </c>
      <c r="O303" s="36"/>
      <c r="P303" s="36"/>
      <c r="Q303" s="36"/>
      <c r="R303" s="36"/>
      <c r="S303" s="36"/>
      <c r="T303" s="36"/>
      <c r="U303" s="36"/>
    </row>
    <row r="304" spans="1:21">
      <c r="A304" s="38" t="str">
        <f>_xlfn.TEXTJOIN("",TRUE,Input!$A$4,TEXT(ROW(My_Audit!A303)+Input!$A$8-1,"00"))</f>
        <v>W4691</v>
      </c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86" t="str">
        <f t="shared" si="4"/>
        <v/>
      </c>
      <c r="O304" s="36"/>
      <c r="P304" s="36"/>
      <c r="Q304" s="36"/>
      <c r="R304" s="36"/>
      <c r="S304" s="36"/>
      <c r="T304" s="36"/>
      <c r="U304" s="36"/>
    </row>
    <row r="305" spans="1:21">
      <c r="A305" s="38" t="str">
        <f>_xlfn.TEXTJOIN("",TRUE,Input!$A$4,TEXT(ROW(My_Audit!A304)+Input!$A$8-1,"00"))</f>
        <v>W4692</v>
      </c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86" t="str">
        <f t="shared" si="4"/>
        <v/>
      </c>
      <c r="O305" s="36"/>
      <c r="P305" s="36"/>
      <c r="Q305" s="36"/>
      <c r="R305" s="36"/>
      <c r="S305" s="36"/>
      <c r="T305" s="36"/>
      <c r="U305" s="36"/>
    </row>
    <row r="306" spans="1:21">
      <c r="A306" s="38" t="str">
        <f>_xlfn.TEXTJOIN("",TRUE,Input!$A$4,TEXT(ROW(My_Audit!A305)+Input!$A$8-1,"00"))</f>
        <v>W4693</v>
      </c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86" t="str">
        <f t="shared" si="4"/>
        <v/>
      </c>
      <c r="O306" s="36"/>
      <c r="P306" s="36"/>
      <c r="Q306" s="36"/>
      <c r="R306" s="36"/>
      <c r="S306" s="36"/>
      <c r="T306" s="36"/>
      <c r="U306" s="36"/>
    </row>
    <row r="307" spans="1:21">
      <c r="A307" s="38" t="str">
        <f>_xlfn.TEXTJOIN("",TRUE,Input!$A$4,TEXT(ROW(My_Audit!A306)+Input!$A$8-1,"00"))</f>
        <v>W4694</v>
      </c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86" t="str">
        <f t="shared" si="4"/>
        <v/>
      </c>
      <c r="O307" s="36"/>
      <c r="P307" s="36"/>
      <c r="Q307" s="36"/>
      <c r="R307" s="36"/>
      <c r="S307" s="36"/>
      <c r="T307" s="36"/>
      <c r="U307" s="36"/>
    </row>
    <row r="308" spans="1:21">
      <c r="A308" s="38" t="str">
        <f>_xlfn.TEXTJOIN("",TRUE,Input!$A$4,TEXT(ROW(My_Audit!A307)+Input!$A$8-1,"00"))</f>
        <v>W4695</v>
      </c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86" t="str">
        <f t="shared" si="4"/>
        <v/>
      </c>
      <c r="O308" s="36"/>
      <c r="P308" s="36"/>
      <c r="Q308" s="36"/>
      <c r="R308" s="36"/>
      <c r="S308" s="36"/>
      <c r="T308" s="36"/>
      <c r="U308" s="36"/>
    </row>
    <row r="309" spans="1:21">
      <c r="A309" s="38" t="str">
        <f>_xlfn.TEXTJOIN("",TRUE,Input!$A$4,TEXT(ROW(My_Audit!A308)+Input!$A$8-1,"00"))</f>
        <v>W4696</v>
      </c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86" t="str">
        <f t="shared" si="4"/>
        <v/>
      </c>
      <c r="O309" s="36"/>
      <c r="P309" s="36"/>
      <c r="Q309" s="36"/>
      <c r="R309" s="36"/>
      <c r="S309" s="36"/>
      <c r="T309" s="36"/>
      <c r="U309" s="36"/>
    </row>
    <row r="310" spans="1:21">
      <c r="A310" s="38" t="str">
        <f>_xlfn.TEXTJOIN("",TRUE,Input!$A$4,TEXT(ROW(My_Audit!A309)+Input!$A$8-1,"00"))</f>
        <v>W4697</v>
      </c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86" t="str">
        <f t="shared" si="4"/>
        <v/>
      </c>
      <c r="O310" s="36"/>
      <c r="P310" s="36"/>
      <c r="Q310" s="36"/>
      <c r="R310" s="36"/>
      <c r="S310" s="36"/>
      <c r="T310" s="36"/>
      <c r="U310" s="36"/>
    </row>
    <row r="311" spans="1:21">
      <c r="A311" s="38" t="str">
        <f>_xlfn.TEXTJOIN("",TRUE,Input!$A$4,TEXT(ROW(My_Audit!A310)+Input!$A$8-1,"00"))</f>
        <v>W4698</v>
      </c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86" t="str">
        <f t="shared" si="4"/>
        <v/>
      </c>
      <c r="O311" s="36"/>
      <c r="P311" s="36"/>
      <c r="Q311" s="36"/>
      <c r="R311" s="36"/>
      <c r="S311" s="36"/>
      <c r="T311" s="36"/>
      <c r="U311" s="36"/>
    </row>
    <row r="312" spans="1:21">
      <c r="A312" s="38" t="str">
        <f>_xlfn.TEXTJOIN("",TRUE,Input!$A$4,TEXT(ROW(My_Audit!A311)+Input!$A$8-1,"00"))</f>
        <v>W4699</v>
      </c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86" t="str">
        <f t="shared" si="4"/>
        <v/>
      </c>
      <c r="O312" s="36"/>
      <c r="P312" s="36"/>
      <c r="Q312" s="36"/>
      <c r="R312" s="36"/>
      <c r="S312" s="36"/>
      <c r="T312" s="36"/>
      <c r="U312" s="36"/>
    </row>
    <row r="313" spans="1:21">
      <c r="A313" s="38" t="str">
        <f>_xlfn.TEXTJOIN("",TRUE,Input!$A$4,TEXT(ROW(My_Audit!A312)+Input!$A$8-1,"00"))</f>
        <v>W4700</v>
      </c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86" t="str">
        <f t="shared" si="4"/>
        <v/>
      </c>
      <c r="O313" s="36"/>
      <c r="P313" s="36"/>
      <c r="Q313" s="36"/>
      <c r="R313" s="36"/>
      <c r="S313" s="36"/>
      <c r="T313" s="36"/>
      <c r="U313" s="36"/>
    </row>
    <row r="314" spans="1:21">
      <c r="A314" s="38" t="str">
        <f>_xlfn.TEXTJOIN("",TRUE,Input!$A$4,TEXT(ROW(My_Audit!A313)+Input!$A$8-1,"00"))</f>
        <v>W4701</v>
      </c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86" t="str">
        <f t="shared" si="4"/>
        <v/>
      </c>
      <c r="O314" s="36"/>
      <c r="P314" s="36"/>
      <c r="Q314" s="36"/>
      <c r="R314" s="36"/>
      <c r="S314" s="36"/>
      <c r="T314" s="36"/>
      <c r="U314" s="36"/>
    </row>
    <row r="315" spans="1:21">
      <c r="A315" s="38" t="str">
        <f>_xlfn.TEXTJOIN("",TRUE,Input!$A$4,TEXT(ROW(My_Audit!A314)+Input!$A$8-1,"00"))</f>
        <v>W4702</v>
      </c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86" t="str">
        <f t="shared" si="4"/>
        <v/>
      </c>
      <c r="O315" s="36"/>
      <c r="P315" s="36"/>
      <c r="Q315" s="36"/>
      <c r="R315" s="36"/>
      <c r="S315" s="36"/>
      <c r="T315" s="36"/>
      <c r="U315" s="36"/>
    </row>
    <row r="316" spans="1:21">
      <c r="A316" s="38" t="str">
        <f>_xlfn.TEXTJOIN("",TRUE,Input!$A$4,TEXT(ROW(My_Audit!A315)+Input!$A$8-1,"00"))</f>
        <v>W4703</v>
      </c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86" t="str">
        <f t="shared" si="4"/>
        <v/>
      </c>
      <c r="O316" s="36"/>
      <c r="P316" s="36"/>
      <c r="Q316" s="36"/>
      <c r="R316" s="36"/>
      <c r="S316" s="36"/>
      <c r="T316" s="36"/>
      <c r="U316" s="36"/>
    </row>
    <row r="317" spans="1:21">
      <c r="A317" s="38" t="str">
        <f>_xlfn.TEXTJOIN("",TRUE,Input!$A$4,TEXT(ROW(My_Audit!A316)+Input!$A$8-1,"00"))</f>
        <v>W4704</v>
      </c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86" t="str">
        <f t="shared" si="4"/>
        <v/>
      </c>
      <c r="O317" s="36"/>
      <c r="P317" s="36"/>
      <c r="Q317" s="36"/>
      <c r="R317" s="36"/>
      <c r="S317" s="36"/>
      <c r="T317" s="36"/>
      <c r="U317" s="36"/>
    </row>
    <row r="318" spans="1:21">
      <c r="A318" s="38" t="str">
        <f>_xlfn.TEXTJOIN("",TRUE,Input!$A$4,TEXT(ROW(My_Audit!A317)+Input!$A$8-1,"00"))</f>
        <v>W4705</v>
      </c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86" t="str">
        <f t="shared" si="4"/>
        <v/>
      </c>
      <c r="O318" s="36"/>
      <c r="P318" s="36"/>
      <c r="Q318" s="36"/>
      <c r="R318" s="36"/>
      <c r="S318" s="36"/>
      <c r="T318" s="36"/>
      <c r="U318" s="36"/>
    </row>
    <row r="319" spans="1:21">
      <c r="A319" s="38" t="str">
        <f>_xlfn.TEXTJOIN("",TRUE,Input!$A$4,TEXT(ROW(My_Audit!A318)+Input!$A$8-1,"00"))</f>
        <v>W4706</v>
      </c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86" t="str">
        <f t="shared" si="4"/>
        <v/>
      </c>
      <c r="O319" s="36"/>
      <c r="P319" s="36"/>
      <c r="Q319" s="36"/>
      <c r="R319" s="36"/>
      <c r="S319" s="36"/>
      <c r="T319" s="36"/>
      <c r="U319" s="36"/>
    </row>
    <row r="320" spans="1:21">
      <c r="A320" s="38" t="str">
        <f>_xlfn.TEXTJOIN("",TRUE,Input!$A$4,TEXT(ROW(My_Audit!A319)+Input!$A$8-1,"00"))</f>
        <v>W4707</v>
      </c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86" t="str">
        <f t="shared" si="4"/>
        <v/>
      </c>
      <c r="O320" s="36"/>
      <c r="P320" s="36"/>
      <c r="Q320" s="36"/>
      <c r="R320" s="36"/>
      <c r="S320" s="36"/>
      <c r="T320" s="36"/>
      <c r="U320" s="36"/>
    </row>
    <row r="321" spans="1:21">
      <c r="A321" s="38" t="str">
        <f>_xlfn.TEXTJOIN("",TRUE,Input!$A$4,TEXT(ROW(My_Audit!A320)+Input!$A$8-1,"00"))</f>
        <v>W4708</v>
      </c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86" t="str">
        <f t="shared" si="4"/>
        <v/>
      </c>
      <c r="O321" s="36"/>
      <c r="P321" s="36"/>
      <c r="Q321" s="36"/>
      <c r="R321" s="36"/>
      <c r="S321" s="36"/>
      <c r="T321" s="36"/>
      <c r="U321" s="36"/>
    </row>
    <row r="322" spans="1:21">
      <c r="A322" s="38" t="str">
        <f>_xlfn.TEXTJOIN("",TRUE,Input!$A$4,TEXT(ROW(My_Audit!A321)+Input!$A$8-1,"00"))</f>
        <v>W4709</v>
      </c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86" t="str">
        <f t="shared" si="4"/>
        <v/>
      </c>
      <c r="O322" s="36"/>
      <c r="P322" s="36"/>
      <c r="Q322" s="36"/>
      <c r="R322" s="36"/>
      <c r="S322" s="36"/>
      <c r="T322" s="36"/>
      <c r="U322" s="36"/>
    </row>
    <row r="323" spans="1:21">
      <c r="A323" s="38" t="str">
        <f>_xlfn.TEXTJOIN("",TRUE,Input!$A$4,TEXT(ROW(My_Audit!A322)+Input!$A$8-1,"00"))</f>
        <v>W4710</v>
      </c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86" t="str">
        <f t="shared" ref="N323:N386" si="5">_xlfn.TEXTJOIN(", ", TRUE, L323, M323)</f>
        <v/>
      </c>
      <c r="O323" s="36"/>
      <c r="P323" s="36"/>
      <c r="Q323" s="36"/>
      <c r="R323" s="36"/>
      <c r="S323" s="36"/>
      <c r="T323" s="36"/>
      <c r="U323" s="36"/>
    </row>
    <row r="324" spans="1:21">
      <c r="A324" s="38" t="str">
        <f>_xlfn.TEXTJOIN("",TRUE,Input!$A$4,TEXT(ROW(My_Audit!A323)+Input!$A$8-1,"00"))</f>
        <v>W4711</v>
      </c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86" t="str">
        <f t="shared" si="5"/>
        <v/>
      </c>
      <c r="O324" s="36"/>
      <c r="P324" s="36"/>
      <c r="Q324" s="36"/>
      <c r="R324" s="36"/>
      <c r="S324" s="36"/>
      <c r="T324" s="36"/>
      <c r="U324" s="36"/>
    </row>
    <row r="325" spans="1:21">
      <c r="A325" s="38" t="str">
        <f>_xlfn.TEXTJOIN("",TRUE,Input!$A$4,TEXT(ROW(My_Audit!A324)+Input!$A$8-1,"00"))</f>
        <v>W4712</v>
      </c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86" t="str">
        <f t="shared" si="5"/>
        <v/>
      </c>
      <c r="O325" s="36"/>
      <c r="P325" s="36"/>
      <c r="Q325" s="36"/>
      <c r="R325" s="36"/>
      <c r="S325" s="36"/>
      <c r="T325" s="36"/>
      <c r="U325" s="36"/>
    </row>
    <row r="326" spans="1:21">
      <c r="A326" s="38" t="str">
        <f>_xlfn.TEXTJOIN("",TRUE,Input!$A$4,TEXT(ROW(My_Audit!A325)+Input!$A$8-1,"00"))</f>
        <v>W4713</v>
      </c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86" t="str">
        <f t="shared" si="5"/>
        <v/>
      </c>
      <c r="O326" s="36"/>
      <c r="P326" s="36"/>
      <c r="Q326" s="36"/>
      <c r="R326" s="36"/>
      <c r="S326" s="36"/>
      <c r="T326" s="36"/>
      <c r="U326" s="36"/>
    </row>
    <row r="327" spans="1:21">
      <c r="A327" s="38" t="str">
        <f>_xlfn.TEXTJOIN("",TRUE,Input!$A$4,TEXT(ROW(My_Audit!A326)+Input!$A$8-1,"00"))</f>
        <v>W4714</v>
      </c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86" t="str">
        <f t="shared" si="5"/>
        <v/>
      </c>
      <c r="O327" s="36"/>
      <c r="P327" s="36"/>
      <c r="Q327" s="36"/>
      <c r="R327" s="36"/>
      <c r="S327" s="36"/>
      <c r="T327" s="36"/>
      <c r="U327" s="36"/>
    </row>
    <row r="328" spans="1:21">
      <c r="A328" s="38" t="str">
        <f>_xlfn.TEXTJOIN("",TRUE,Input!$A$4,TEXT(ROW(My_Audit!A327)+Input!$A$8-1,"00"))</f>
        <v>W4715</v>
      </c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86" t="str">
        <f t="shared" si="5"/>
        <v/>
      </c>
      <c r="O328" s="36"/>
      <c r="P328" s="36"/>
      <c r="Q328" s="36"/>
      <c r="R328" s="36"/>
      <c r="S328" s="36"/>
      <c r="T328" s="36"/>
      <c r="U328" s="36"/>
    </row>
    <row r="329" spans="1:21">
      <c r="A329" s="38" t="str">
        <f>_xlfn.TEXTJOIN("",TRUE,Input!$A$4,TEXT(ROW(My_Audit!A328)+Input!$A$8-1,"00"))</f>
        <v>W4716</v>
      </c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86" t="str">
        <f t="shared" si="5"/>
        <v/>
      </c>
      <c r="O329" s="36"/>
      <c r="P329" s="36"/>
      <c r="Q329" s="36"/>
      <c r="R329" s="36"/>
      <c r="S329" s="36"/>
      <c r="T329" s="36"/>
      <c r="U329" s="36"/>
    </row>
    <row r="330" spans="1:21">
      <c r="A330" s="38" t="str">
        <f>_xlfn.TEXTJOIN("",TRUE,Input!$A$4,TEXT(ROW(My_Audit!A329)+Input!$A$8-1,"00"))</f>
        <v>W4717</v>
      </c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86" t="str">
        <f t="shared" si="5"/>
        <v/>
      </c>
      <c r="O330" s="36"/>
      <c r="P330" s="36"/>
      <c r="Q330" s="36"/>
      <c r="R330" s="36"/>
      <c r="S330" s="36"/>
      <c r="T330" s="36"/>
      <c r="U330" s="36"/>
    </row>
    <row r="331" spans="1:21">
      <c r="A331" s="38" t="str">
        <f>_xlfn.TEXTJOIN("",TRUE,Input!$A$4,TEXT(ROW(My_Audit!A330)+Input!$A$8-1,"00"))</f>
        <v>W4718</v>
      </c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86" t="str">
        <f t="shared" si="5"/>
        <v/>
      </c>
      <c r="O331" s="36"/>
      <c r="P331" s="36"/>
      <c r="Q331" s="36"/>
      <c r="R331" s="36"/>
      <c r="S331" s="36"/>
      <c r="T331" s="36"/>
      <c r="U331" s="36"/>
    </row>
    <row r="332" spans="1:21">
      <c r="A332" s="38" t="str">
        <f>_xlfn.TEXTJOIN("",TRUE,Input!$A$4,TEXT(ROW(My_Audit!A331)+Input!$A$8-1,"00"))</f>
        <v>W4719</v>
      </c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86" t="str">
        <f t="shared" si="5"/>
        <v/>
      </c>
      <c r="O332" s="36"/>
      <c r="P332" s="36"/>
      <c r="Q332" s="36"/>
      <c r="R332" s="36"/>
      <c r="S332" s="36"/>
      <c r="T332" s="36"/>
      <c r="U332" s="36"/>
    </row>
    <row r="333" spans="1:21">
      <c r="A333" s="38" t="str">
        <f>_xlfn.TEXTJOIN("",TRUE,Input!$A$4,TEXT(ROW(My_Audit!A332)+Input!$A$8-1,"00"))</f>
        <v>W4720</v>
      </c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86" t="str">
        <f t="shared" si="5"/>
        <v/>
      </c>
      <c r="O333" s="36"/>
      <c r="P333" s="36"/>
      <c r="Q333" s="36"/>
      <c r="R333" s="36"/>
      <c r="S333" s="36"/>
      <c r="T333" s="36"/>
      <c r="U333" s="36"/>
    </row>
    <row r="334" spans="1:21">
      <c r="A334" s="38" t="str">
        <f>_xlfn.TEXTJOIN("",TRUE,Input!$A$4,TEXT(ROW(My_Audit!A333)+Input!$A$8-1,"00"))</f>
        <v>W4721</v>
      </c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86" t="str">
        <f t="shared" si="5"/>
        <v/>
      </c>
      <c r="O334" s="36"/>
      <c r="P334" s="36"/>
      <c r="Q334" s="36"/>
      <c r="R334" s="36"/>
      <c r="S334" s="36"/>
      <c r="T334" s="36"/>
      <c r="U334" s="36"/>
    </row>
    <row r="335" spans="1:21">
      <c r="A335" s="38" t="str">
        <f>_xlfn.TEXTJOIN("",TRUE,Input!$A$4,TEXT(ROW(My_Audit!A334)+Input!$A$8-1,"00"))</f>
        <v>W4722</v>
      </c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86" t="str">
        <f t="shared" si="5"/>
        <v/>
      </c>
      <c r="O335" s="36"/>
      <c r="P335" s="36"/>
      <c r="Q335" s="36"/>
      <c r="R335" s="36"/>
      <c r="S335" s="36"/>
      <c r="T335" s="36"/>
      <c r="U335" s="36"/>
    </row>
    <row r="336" spans="1:21">
      <c r="A336" s="38" t="str">
        <f>_xlfn.TEXTJOIN("",TRUE,Input!$A$4,TEXT(ROW(My_Audit!A335)+Input!$A$8-1,"00"))</f>
        <v>W4723</v>
      </c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86" t="str">
        <f t="shared" si="5"/>
        <v/>
      </c>
      <c r="O336" s="36"/>
      <c r="P336" s="36"/>
      <c r="Q336" s="36"/>
      <c r="R336" s="36"/>
      <c r="S336" s="36"/>
      <c r="T336" s="36"/>
      <c r="U336" s="36"/>
    </row>
    <row r="337" spans="1:21">
      <c r="A337" s="38" t="str">
        <f>_xlfn.TEXTJOIN("",TRUE,Input!$A$4,TEXT(ROW(My_Audit!A336)+Input!$A$8-1,"00"))</f>
        <v>W4724</v>
      </c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86" t="str">
        <f t="shared" si="5"/>
        <v/>
      </c>
      <c r="O337" s="36"/>
      <c r="P337" s="36"/>
      <c r="Q337" s="36"/>
      <c r="R337" s="36"/>
      <c r="S337" s="36"/>
      <c r="T337" s="36"/>
      <c r="U337" s="36"/>
    </row>
    <row r="338" spans="1:21">
      <c r="A338" s="38" t="str">
        <f>_xlfn.TEXTJOIN("",TRUE,Input!$A$4,TEXT(ROW(My_Audit!A337)+Input!$A$8-1,"00"))</f>
        <v>W4725</v>
      </c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86" t="str">
        <f t="shared" si="5"/>
        <v/>
      </c>
      <c r="O338" s="36"/>
      <c r="P338" s="36"/>
      <c r="Q338" s="36"/>
      <c r="R338" s="36"/>
      <c r="S338" s="36"/>
      <c r="T338" s="36"/>
      <c r="U338" s="36"/>
    </row>
    <row r="339" spans="1:21">
      <c r="A339" s="38" t="str">
        <f>_xlfn.TEXTJOIN("",TRUE,Input!$A$4,TEXT(ROW(My_Audit!A338)+Input!$A$8-1,"00"))</f>
        <v>W4726</v>
      </c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86" t="str">
        <f t="shared" si="5"/>
        <v/>
      </c>
      <c r="O339" s="36"/>
      <c r="P339" s="36"/>
      <c r="Q339" s="36"/>
      <c r="R339" s="36"/>
      <c r="S339" s="36"/>
      <c r="T339" s="36"/>
      <c r="U339" s="36"/>
    </row>
    <row r="340" spans="1:21">
      <c r="A340" s="38" t="str">
        <f>_xlfn.TEXTJOIN("",TRUE,Input!$A$4,TEXT(ROW(My_Audit!A339)+Input!$A$8-1,"00"))</f>
        <v>W4727</v>
      </c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86" t="str">
        <f t="shared" si="5"/>
        <v/>
      </c>
      <c r="O340" s="36"/>
      <c r="P340" s="36"/>
      <c r="Q340" s="36"/>
      <c r="R340" s="36"/>
      <c r="S340" s="36"/>
      <c r="T340" s="36"/>
      <c r="U340" s="36"/>
    </row>
    <row r="341" spans="1:21">
      <c r="A341" s="38" t="str">
        <f>_xlfn.TEXTJOIN("",TRUE,Input!$A$4,TEXT(ROW(My_Audit!A340)+Input!$A$8-1,"00"))</f>
        <v>W4728</v>
      </c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86" t="str">
        <f t="shared" si="5"/>
        <v/>
      </c>
      <c r="O341" s="36"/>
      <c r="P341" s="36"/>
      <c r="Q341" s="36"/>
      <c r="R341" s="36"/>
      <c r="S341" s="36"/>
      <c r="T341" s="36"/>
      <c r="U341" s="36"/>
    </row>
    <row r="342" spans="1:21">
      <c r="A342" s="38" t="str">
        <f>_xlfn.TEXTJOIN("",TRUE,Input!$A$4,TEXT(ROW(My_Audit!A341)+Input!$A$8-1,"00"))</f>
        <v>W4729</v>
      </c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86" t="str">
        <f t="shared" si="5"/>
        <v/>
      </c>
      <c r="O342" s="36"/>
      <c r="P342" s="36"/>
      <c r="Q342" s="36"/>
      <c r="R342" s="36"/>
      <c r="S342" s="36"/>
      <c r="T342" s="36"/>
      <c r="U342" s="36"/>
    </row>
    <row r="343" spans="1:21">
      <c r="A343" s="38" t="str">
        <f>_xlfn.TEXTJOIN("",TRUE,Input!$A$4,TEXT(ROW(My_Audit!A342)+Input!$A$8-1,"00"))</f>
        <v>W4730</v>
      </c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86" t="str">
        <f t="shared" si="5"/>
        <v/>
      </c>
      <c r="O343" s="36"/>
      <c r="P343" s="36"/>
      <c r="Q343" s="36"/>
      <c r="R343" s="36"/>
      <c r="S343" s="36"/>
      <c r="T343" s="36"/>
      <c r="U343" s="36"/>
    </row>
    <row r="344" spans="1:21">
      <c r="A344" s="38" t="str">
        <f>_xlfn.TEXTJOIN("",TRUE,Input!$A$4,TEXT(ROW(My_Audit!A343)+Input!$A$8-1,"00"))</f>
        <v>W4731</v>
      </c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86" t="str">
        <f t="shared" si="5"/>
        <v/>
      </c>
      <c r="O344" s="36"/>
      <c r="P344" s="36"/>
      <c r="Q344" s="36"/>
      <c r="R344" s="36"/>
      <c r="S344" s="36"/>
      <c r="T344" s="36"/>
      <c r="U344" s="36"/>
    </row>
    <row r="345" spans="1:21">
      <c r="A345" s="38" t="str">
        <f>_xlfn.TEXTJOIN("",TRUE,Input!$A$4,TEXT(ROW(My_Audit!A344)+Input!$A$8-1,"00"))</f>
        <v>W4732</v>
      </c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86" t="str">
        <f t="shared" si="5"/>
        <v/>
      </c>
      <c r="O345" s="36"/>
      <c r="P345" s="36"/>
      <c r="Q345" s="36"/>
      <c r="R345" s="36"/>
      <c r="S345" s="36"/>
      <c r="T345" s="36"/>
      <c r="U345" s="36"/>
    </row>
    <row r="346" spans="1:21">
      <c r="A346" s="38" t="str">
        <f>_xlfn.TEXTJOIN("",TRUE,Input!$A$4,TEXT(ROW(My_Audit!A345)+Input!$A$8-1,"00"))</f>
        <v>W4733</v>
      </c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86" t="str">
        <f t="shared" si="5"/>
        <v/>
      </c>
      <c r="O346" s="36"/>
      <c r="P346" s="36"/>
      <c r="Q346" s="36"/>
      <c r="R346" s="36"/>
      <c r="S346" s="36"/>
      <c r="T346" s="36"/>
      <c r="U346" s="36"/>
    </row>
    <row r="347" spans="1:21">
      <c r="A347" s="38" t="str">
        <f>_xlfn.TEXTJOIN("",TRUE,Input!$A$4,TEXT(ROW(My_Audit!A346)+Input!$A$8-1,"00"))</f>
        <v>W4734</v>
      </c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86" t="str">
        <f t="shared" si="5"/>
        <v/>
      </c>
      <c r="O347" s="36"/>
      <c r="P347" s="36"/>
      <c r="Q347" s="36"/>
      <c r="R347" s="36"/>
      <c r="S347" s="36"/>
      <c r="T347" s="36"/>
      <c r="U347" s="36"/>
    </row>
    <row r="348" spans="1:21">
      <c r="A348" s="38" t="str">
        <f>_xlfn.TEXTJOIN("",TRUE,Input!$A$4,TEXT(ROW(My_Audit!A347)+Input!$A$8-1,"00"))</f>
        <v>W4735</v>
      </c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86" t="str">
        <f t="shared" si="5"/>
        <v/>
      </c>
      <c r="O348" s="36"/>
      <c r="P348" s="36"/>
      <c r="Q348" s="36"/>
      <c r="R348" s="36"/>
      <c r="S348" s="36"/>
      <c r="T348" s="36"/>
      <c r="U348" s="36"/>
    </row>
    <row r="349" spans="1:21">
      <c r="A349" s="38" t="str">
        <f>_xlfn.TEXTJOIN("",TRUE,Input!$A$4,TEXT(ROW(My_Audit!A348)+Input!$A$8-1,"00"))</f>
        <v>W4736</v>
      </c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86" t="str">
        <f t="shared" si="5"/>
        <v/>
      </c>
      <c r="O349" s="36"/>
      <c r="P349" s="36"/>
      <c r="Q349" s="36"/>
      <c r="R349" s="36"/>
      <c r="S349" s="36"/>
      <c r="T349" s="36"/>
      <c r="U349" s="36"/>
    </row>
    <row r="350" spans="1:21">
      <c r="A350" s="38" t="str">
        <f>_xlfn.TEXTJOIN("",TRUE,Input!$A$4,TEXT(ROW(My_Audit!A349)+Input!$A$8-1,"00"))</f>
        <v>W4737</v>
      </c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86" t="str">
        <f t="shared" si="5"/>
        <v/>
      </c>
      <c r="O350" s="36"/>
      <c r="P350" s="36"/>
      <c r="Q350" s="36"/>
      <c r="R350" s="36"/>
      <c r="S350" s="36"/>
      <c r="T350" s="36"/>
      <c r="U350" s="36"/>
    </row>
    <row r="351" spans="1:21">
      <c r="A351" s="38" t="str">
        <f>_xlfn.TEXTJOIN("",TRUE,Input!$A$4,TEXT(ROW(My_Audit!A350)+Input!$A$8-1,"00"))</f>
        <v>W4738</v>
      </c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86" t="str">
        <f t="shared" si="5"/>
        <v/>
      </c>
      <c r="O351" s="36"/>
      <c r="P351" s="36"/>
      <c r="Q351" s="36"/>
      <c r="R351" s="36"/>
      <c r="S351" s="36"/>
      <c r="T351" s="36"/>
      <c r="U351" s="36"/>
    </row>
    <row r="352" spans="1:21">
      <c r="A352" s="38" t="str">
        <f>_xlfn.TEXTJOIN("",TRUE,Input!$A$4,TEXT(ROW(My_Audit!A351)+Input!$A$8-1,"00"))</f>
        <v>W4739</v>
      </c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86" t="str">
        <f t="shared" si="5"/>
        <v/>
      </c>
      <c r="O352" s="36"/>
      <c r="P352" s="36"/>
      <c r="Q352" s="36"/>
      <c r="R352" s="36"/>
      <c r="S352" s="36"/>
      <c r="T352" s="36"/>
      <c r="U352" s="36"/>
    </row>
    <row r="353" spans="1:21">
      <c r="A353" s="38" t="str">
        <f>_xlfn.TEXTJOIN("",TRUE,Input!$A$4,TEXT(ROW(My_Audit!A352)+Input!$A$8-1,"00"))</f>
        <v>W4740</v>
      </c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86" t="str">
        <f t="shared" si="5"/>
        <v/>
      </c>
      <c r="O353" s="36"/>
      <c r="P353" s="36"/>
      <c r="Q353" s="36"/>
      <c r="R353" s="36"/>
      <c r="S353" s="36"/>
      <c r="T353" s="36"/>
      <c r="U353" s="36"/>
    </row>
    <row r="354" spans="1:21">
      <c r="A354" s="38" t="str">
        <f>_xlfn.TEXTJOIN("",TRUE,Input!$A$4,TEXT(ROW(My_Audit!A353)+Input!$A$8-1,"00"))</f>
        <v>W4741</v>
      </c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86" t="str">
        <f t="shared" si="5"/>
        <v/>
      </c>
      <c r="O354" s="36"/>
      <c r="P354" s="36"/>
      <c r="Q354" s="36"/>
      <c r="R354" s="36"/>
      <c r="S354" s="36"/>
      <c r="T354" s="36"/>
      <c r="U354" s="36"/>
    </row>
    <row r="355" spans="1:21">
      <c r="A355" s="38" t="str">
        <f>_xlfn.TEXTJOIN("",TRUE,Input!$A$4,TEXT(ROW(My_Audit!A354)+Input!$A$8-1,"00"))</f>
        <v>W4742</v>
      </c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86" t="str">
        <f t="shared" si="5"/>
        <v/>
      </c>
      <c r="O355" s="36"/>
      <c r="P355" s="36"/>
      <c r="Q355" s="36"/>
      <c r="R355" s="36"/>
      <c r="S355" s="36"/>
      <c r="T355" s="36"/>
      <c r="U355" s="36"/>
    </row>
    <row r="356" spans="1:21">
      <c r="A356" s="38" t="str">
        <f>_xlfn.TEXTJOIN("",TRUE,Input!$A$4,TEXT(ROW(My_Audit!A355)+Input!$A$8-1,"00"))</f>
        <v>W4743</v>
      </c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86" t="str">
        <f t="shared" si="5"/>
        <v/>
      </c>
      <c r="O356" s="36"/>
      <c r="P356" s="36"/>
      <c r="Q356" s="36"/>
      <c r="R356" s="36"/>
      <c r="S356" s="36"/>
      <c r="T356" s="36"/>
      <c r="U356" s="36"/>
    </row>
    <row r="357" spans="1:21">
      <c r="A357" s="38" t="str">
        <f>_xlfn.TEXTJOIN("",TRUE,Input!$A$4,TEXT(ROW(My_Audit!A356)+Input!$A$8-1,"00"))</f>
        <v>W4744</v>
      </c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86" t="str">
        <f t="shared" si="5"/>
        <v/>
      </c>
      <c r="O357" s="36"/>
      <c r="P357" s="36"/>
      <c r="Q357" s="36"/>
      <c r="R357" s="36"/>
      <c r="S357" s="36"/>
      <c r="T357" s="36"/>
      <c r="U357" s="36"/>
    </row>
    <row r="358" spans="1:21">
      <c r="A358" s="38" t="str">
        <f>_xlfn.TEXTJOIN("",TRUE,Input!$A$4,TEXT(ROW(My_Audit!A357)+Input!$A$8-1,"00"))</f>
        <v>W4745</v>
      </c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86" t="str">
        <f t="shared" si="5"/>
        <v/>
      </c>
      <c r="O358" s="36"/>
      <c r="P358" s="36"/>
      <c r="Q358" s="36"/>
      <c r="R358" s="36"/>
      <c r="S358" s="36"/>
      <c r="T358" s="36"/>
      <c r="U358" s="36"/>
    </row>
    <row r="359" spans="1:21">
      <c r="A359" s="38" t="str">
        <f>_xlfn.TEXTJOIN("",TRUE,Input!$A$4,TEXT(ROW(My_Audit!A358)+Input!$A$8-1,"00"))</f>
        <v>W4746</v>
      </c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86" t="str">
        <f t="shared" si="5"/>
        <v/>
      </c>
      <c r="O359" s="36"/>
      <c r="P359" s="36"/>
      <c r="Q359" s="36"/>
      <c r="R359" s="36"/>
      <c r="S359" s="36"/>
      <c r="T359" s="36"/>
      <c r="U359" s="36"/>
    </row>
    <row r="360" spans="1:21">
      <c r="A360" s="38" t="str">
        <f>_xlfn.TEXTJOIN("",TRUE,Input!$A$4,TEXT(ROW(My_Audit!A359)+Input!$A$8-1,"00"))</f>
        <v>W4747</v>
      </c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86" t="str">
        <f t="shared" si="5"/>
        <v/>
      </c>
      <c r="O360" s="36"/>
      <c r="P360" s="36"/>
      <c r="Q360" s="36"/>
      <c r="R360" s="36"/>
      <c r="S360" s="36"/>
      <c r="T360" s="36"/>
      <c r="U360" s="36"/>
    </row>
    <row r="361" spans="1:21">
      <c r="A361" s="38" t="str">
        <f>_xlfn.TEXTJOIN("",TRUE,Input!$A$4,TEXT(ROW(My_Audit!A360)+Input!$A$8-1,"00"))</f>
        <v>W4748</v>
      </c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86" t="str">
        <f t="shared" si="5"/>
        <v/>
      </c>
      <c r="O361" s="36"/>
      <c r="P361" s="36"/>
      <c r="Q361" s="36"/>
      <c r="R361" s="36"/>
      <c r="S361" s="36"/>
      <c r="T361" s="36"/>
      <c r="U361" s="36"/>
    </row>
    <row r="362" spans="1:21">
      <c r="A362" s="38" t="str">
        <f>_xlfn.TEXTJOIN("",TRUE,Input!$A$4,TEXT(ROW(My_Audit!A361)+Input!$A$8-1,"00"))</f>
        <v>W4749</v>
      </c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86" t="str">
        <f t="shared" si="5"/>
        <v/>
      </c>
      <c r="O362" s="36"/>
      <c r="P362" s="36"/>
      <c r="Q362" s="36"/>
      <c r="R362" s="36"/>
      <c r="S362" s="36"/>
      <c r="T362" s="36"/>
      <c r="U362" s="36"/>
    </row>
    <row r="363" spans="1:21">
      <c r="A363" s="38" t="str">
        <f>_xlfn.TEXTJOIN("",TRUE,Input!$A$4,TEXT(ROW(My_Audit!A362)+Input!$A$8-1,"00"))</f>
        <v>W4750</v>
      </c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86" t="str">
        <f t="shared" si="5"/>
        <v/>
      </c>
      <c r="O363" s="36"/>
      <c r="P363" s="36"/>
      <c r="Q363" s="36"/>
      <c r="R363" s="36"/>
      <c r="S363" s="36"/>
      <c r="T363" s="36"/>
      <c r="U363" s="36"/>
    </row>
    <row r="364" spans="1:21">
      <c r="A364" s="38" t="str">
        <f>_xlfn.TEXTJOIN("",TRUE,Input!$A$4,TEXT(ROW(My_Audit!A363)+Input!$A$8-1,"00"))</f>
        <v>W4751</v>
      </c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86" t="str">
        <f t="shared" si="5"/>
        <v/>
      </c>
      <c r="O364" s="36"/>
      <c r="P364" s="36"/>
      <c r="Q364" s="36"/>
      <c r="R364" s="36"/>
      <c r="S364" s="36"/>
      <c r="T364" s="36"/>
      <c r="U364" s="36"/>
    </row>
    <row r="365" spans="1:21">
      <c r="A365" s="38" t="str">
        <f>_xlfn.TEXTJOIN("",TRUE,Input!$A$4,TEXT(ROW(My_Audit!A364)+Input!$A$8-1,"00"))</f>
        <v>W4752</v>
      </c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86" t="str">
        <f t="shared" si="5"/>
        <v/>
      </c>
      <c r="O365" s="36"/>
      <c r="P365" s="36"/>
      <c r="Q365" s="36"/>
      <c r="R365" s="36"/>
      <c r="S365" s="36"/>
      <c r="T365" s="36"/>
      <c r="U365" s="36"/>
    </row>
    <row r="366" spans="1:21">
      <c r="A366" s="38" t="str">
        <f>_xlfn.TEXTJOIN("",TRUE,Input!$A$4,TEXT(ROW(My_Audit!A365)+Input!$A$8-1,"00"))</f>
        <v>W4753</v>
      </c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86" t="str">
        <f t="shared" si="5"/>
        <v/>
      </c>
      <c r="O366" s="36"/>
      <c r="P366" s="36"/>
      <c r="Q366" s="36"/>
      <c r="R366" s="36"/>
      <c r="S366" s="36"/>
      <c r="T366" s="36"/>
      <c r="U366" s="36"/>
    </row>
    <row r="367" spans="1:21">
      <c r="A367" s="38" t="str">
        <f>_xlfn.TEXTJOIN("",TRUE,Input!$A$4,TEXT(ROW(My_Audit!A366)+Input!$A$8-1,"00"))</f>
        <v>W4754</v>
      </c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86" t="str">
        <f t="shared" si="5"/>
        <v/>
      </c>
      <c r="O367" s="36"/>
      <c r="P367" s="36"/>
      <c r="Q367" s="36"/>
      <c r="R367" s="36"/>
      <c r="S367" s="36"/>
      <c r="T367" s="36"/>
      <c r="U367" s="36"/>
    </row>
    <row r="368" spans="1:21">
      <c r="A368" s="38" t="str">
        <f>_xlfn.TEXTJOIN("",TRUE,Input!$A$4,TEXT(ROW(My_Audit!A367)+Input!$A$8-1,"00"))</f>
        <v>W4755</v>
      </c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86" t="str">
        <f t="shared" si="5"/>
        <v/>
      </c>
      <c r="O368" s="36"/>
      <c r="P368" s="36"/>
      <c r="Q368" s="36"/>
      <c r="R368" s="36"/>
      <c r="S368" s="36"/>
      <c r="T368" s="36"/>
      <c r="U368" s="36"/>
    </row>
    <row r="369" spans="1:21">
      <c r="A369" s="38" t="str">
        <f>_xlfn.TEXTJOIN("",TRUE,Input!$A$4,TEXT(ROW(My_Audit!A368)+Input!$A$8-1,"00"))</f>
        <v>W4756</v>
      </c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86" t="str">
        <f t="shared" si="5"/>
        <v/>
      </c>
      <c r="O369" s="36"/>
      <c r="P369" s="36"/>
      <c r="Q369" s="36"/>
      <c r="R369" s="36"/>
      <c r="S369" s="36"/>
      <c r="T369" s="36"/>
      <c r="U369" s="36"/>
    </row>
    <row r="370" spans="1:21">
      <c r="A370" s="38" t="str">
        <f>_xlfn.TEXTJOIN("",TRUE,Input!$A$4,TEXT(ROW(My_Audit!A369)+Input!$A$8-1,"00"))</f>
        <v>W4757</v>
      </c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86" t="str">
        <f t="shared" si="5"/>
        <v/>
      </c>
      <c r="O370" s="36"/>
      <c r="P370" s="36"/>
      <c r="Q370" s="36"/>
      <c r="R370" s="36"/>
      <c r="S370" s="36"/>
      <c r="T370" s="36"/>
      <c r="U370" s="36"/>
    </row>
    <row r="371" spans="1:21">
      <c r="A371" s="38" t="str">
        <f>_xlfn.TEXTJOIN("",TRUE,Input!$A$4,TEXT(ROW(My_Audit!A370)+Input!$A$8-1,"00"))</f>
        <v>W4758</v>
      </c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86" t="str">
        <f t="shared" si="5"/>
        <v/>
      </c>
      <c r="O371" s="36"/>
      <c r="P371" s="36"/>
      <c r="Q371" s="36"/>
      <c r="R371" s="36"/>
      <c r="S371" s="36"/>
      <c r="T371" s="36"/>
      <c r="U371" s="36"/>
    </row>
    <row r="372" spans="1:21">
      <c r="A372" s="38" t="str">
        <f>_xlfn.TEXTJOIN("",TRUE,Input!$A$4,TEXT(ROW(My_Audit!A371)+Input!$A$8-1,"00"))</f>
        <v>W4759</v>
      </c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86" t="str">
        <f t="shared" si="5"/>
        <v/>
      </c>
      <c r="O372" s="36"/>
      <c r="P372" s="36"/>
      <c r="Q372" s="36"/>
      <c r="R372" s="36"/>
      <c r="S372" s="36"/>
      <c r="T372" s="36"/>
      <c r="U372" s="36"/>
    </row>
    <row r="373" spans="1:21">
      <c r="A373" s="38" t="str">
        <f>_xlfn.TEXTJOIN("",TRUE,Input!$A$4,TEXT(ROW(My_Audit!A372)+Input!$A$8-1,"00"))</f>
        <v>W4760</v>
      </c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86" t="str">
        <f t="shared" si="5"/>
        <v/>
      </c>
      <c r="O373" s="36"/>
      <c r="P373" s="36"/>
      <c r="Q373" s="36"/>
      <c r="R373" s="36"/>
      <c r="S373" s="36"/>
      <c r="T373" s="36"/>
      <c r="U373" s="36"/>
    </row>
    <row r="374" spans="1:21">
      <c r="A374" s="38" t="str">
        <f>_xlfn.TEXTJOIN("",TRUE,Input!$A$4,TEXT(ROW(My_Audit!A373)+Input!$A$8-1,"00"))</f>
        <v>W4761</v>
      </c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86" t="str">
        <f t="shared" si="5"/>
        <v/>
      </c>
      <c r="O374" s="36"/>
      <c r="P374" s="36"/>
      <c r="Q374" s="36"/>
      <c r="R374" s="36"/>
      <c r="S374" s="36"/>
      <c r="T374" s="36"/>
      <c r="U374" s="36"/>
    </row>
    <row r="375" spans="1:21">
      <c r="A375" s="38" t="str">
        <f>_xlfn.TEXTJOIN("",TRUE,Input!$A$4,TEXT(ROW(My_Audit!A374)+Input!$A$8-1,"00"))</f>
        <v>W4762</v>
      </c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86" t="str">
        <f t="shared" si="5"/>
        <v/>
      </c>
      <c r="O375" s="36"/>
      <c r="P375" s="36"/>
      <c r="Q375" s="36"/>
      <c r="R375" s="36"/>
      <c r="S375" s="36"/>
      <c r="T375" s="36"/>
      <c r="U375" s="36"/>
    </row>
    <row r="376" spans="1:21">
      <c r="A376" s="38" t="str">
        <f>_xlfn.TEXTJOIN("",TRUE,Input!$A$4,TEXT(ROW(My_Audit!A375)+Input!$A$8-1,"00"))</f>
        <v>W4763</v>
      </c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86" t="str">
        <f t="shared" si="5"/>
        <v/>
      </c>
      <c r="O376" s="36"/>
      <c r="P376" s="36"/>
      <c r="Q376" s="36"/>
      <c r="R376" s="36"/>
      <c r="S376" s="36"/>
      <c r="T376" s="36"/>
      <c r="U376" s="36"/>
    </row>
    <row r="377" spans="1:21">
      <c r="A377" s="38" t="str">
        <f>_xlfn.TEXTJOIN("",TRUE,Input!$A$4,TEXT(ROW(My_Audit!A376)+Input!$A$8-1,"00"))</f>
        <v>W4764</v>
      </c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86" t="str">
        <f t="shared" si="5"/>
        <v/>
      </c>
      <c r="O377" s="36"/>
      <c r="P377" s="36"/>
      <c r="Q377" s="36"/>
      <c r="R377" s="36"/>
      <c r="S377" s="36"/>
      <c r="T377" s="36"/>
      <c r="U377" s="36"/>
    </row>
    <row r="378" spans="1:21">
      <c r="A378" s="38" t="str">
        <f>_xlfn.TEXTJOIN("",TRUE,Input!$A$4,TEXT(ROW(My_Audit!A377)+Input!$A$8-1,"00"))</f>
        <v>W4765</v>
      </c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86" t="str">
        <f t="shared" si="5"/>
        <v/>
      </c>
      <c r="O378" s="36"/>
      <c r="P378" s="36"/>
      <c r="Q378" s="36"/>
      <c r="R378" s="36"/>
      <c r="S378" s="36"/>
      <c r="T378" s="36"/>
      <c r="U378" s="36"/>
    </row>
    <row r="379" spans="1:21">
      <c r="A379" s="38" t="str">
        <f>_xlfn.TEXTJOIN("",TRUE,Input!$A$4,TEXT(ROW(My_Audit!A378)+Input!$A$8-1,"00"))</f>
        <v>W4766</v>
      </c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86" t="str">
        <f t="shared" si="5"/>
        <v/>
      </c>
      <c r="O379" s="36"/>
      <c r="P379" s="36"/>
      <c r="Q379" s="36"/>
      <c r="R379" s="36"/>
      <c r="S379" s="36"/>
      <c r="T379" s="36"/>
      <c r="U379" s="36"/>
    </row>
    <row r="380" spans="1:21">
      <c r="A380" s="38" t="str">
        <f>_xlfn.TEXTJOIN("",TRUE,Input!$A$4,TEXT(ROW(My_Audit!A379)+Input!$A$8-1,"00"))</f>
        <v>W4767</v>
      </c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86" t="str">
        <f t="shared" si="5"/>
        <v/>
      </c>
      <c r="O380" s="36"/>
      <c r="P380" s="36"/>
      <c r="Q380" s="36"/>
      <c r="R380" s="36"/>
      <c r="S380" s="36"/>
      <c r="T380" s="36"/>
      <c r="U380" s="36"/>
    </row>
    <row r="381" spans="1:21">
      <c r="A381" s="38" t="str">
        <f>_xlfn.TEXTJOIN("",TRUE,Input!$A$4,TEXT(ROW(My_Audit!A380)+Input!$A$8-1,"00"))</f>
        <v>W4768</v>
      </c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86" t="str">
        <f t="shared" si="5"/>
        <v/>
      </c>
      <c r="O381" s="36"/>
      <c r="P381" s="36"/>
      <c r="Q381" s="36"/>
      <c r="R381" s="36"/>
      <c r="S381" s="36"/>
      <c r="T381" s="36"/>
      <c r="U381" s="36"/>
    </row>
    <row r="382" spans="1:21">
      <c r="A382" s="38" t="str">
        <f>_xlfn.TEXTJOIN("",TRUE,Input!$A$4,TEXT(ROW(My_Audit!A381)+Input!$A$8-1,"00"))</f>
        <v>W4769</v>
      </c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86" t="str">
        <f t="shared" si="5"/>
        <v/>
      </c>
      <c r="O382" s="36"/>
      <c r="P382" s="36"/>
      <c r="Q382" s="36"/>
      <c r="R382" s="36"/>
      <c r="S382" s="36"/>
      <c r="T382" s="36"/>
      <c r="U382" s="36"/>
    </row>
    <row r="383" spans="1:21">
      <c r="A383" s="38" t="str">
        <f>_xlfn.TEXTJOIN("",TRUE,Input!$A$4,TEXT(ROW(My_Audit!A382)+Input!$A$8-1,"00"))</f>
        <v>W4770</v>
      </c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86" t="str">
        <f t="shared" si="5"/>
        <v/>
      </c>
      <c r="O383" s="36"/>
      <c r="P383" s="36"/>
      <c r="Q383" s="36"/>
      <c r="R383" s="36"/>
      <c r="S383" s="36"/>
      <c r="T383" s="36"/>
      <c r="U383" s="36"/>
    </row>
    <row r="384" spans="1:21">
      <c r="A384" s="38" t="str">
        <f>_xlfn.TEXTJOIN("",TRUE,Input!$A$4,TEXT(ROW(My_Audit!A383)+Input!$A$8-1,"00"))</f>
        <v>W4771</v>
      </c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86" t="str">
        <f t="shared" si="5"/>
        <v/>
      </c>
      <c r="O384" s="36"/>
      <c r="P384" s="36"/>
      <c r="Q384" s="36"/>
      <c r="R384" s="36"/>
      <c r="S384" s="36"/>
      <c r="T384" s="36"/>
      <c r="U384" s="36"/>
    </row>
    <row r="385" spans="1:21">
      <c r="A385" s="38" t="str">
        <f>_xlfn.TEXTJOIN("",TRUE,Input!$A$4,TEXT(ROW(My_Audit!A384)+Input!$A$8-1,"00"))</f>
        <v>W4772</v>
      </c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86" t="str">
        <f t="shared" si="5"/>
        <v/>
      </c>
      <c r="O385" s="36"/>
      <c r="P385" s="36"/>
      <c r="Q385" s="36"/>
      <c r="R385" s="36"/>
      <c r="S385" s="36"/>
      <c r="T385" s="36"/>
      <c r="U385" s="36"/>
    </row>
    <row r="386" spans="1:21">
      <c r="A386" s="38" t="str">
        <f>_xlfn.TEXTJOIN("",TRUE,Input!$A$4,TEXT(ROW(My_Audit!A385)+Input!$A$8-1,"00"))</f>
        <v>W4773</v>
      </c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86" t="str">
        <f t="shared" si="5"/>
        <v/>
      </c>
      <c r="O386" s="36"/>
      <c r="P386" s="36"/>
      <c r="Q386" s="36"/>
      <c r="R386" s="36"/>
      <c r="S386" s="36"/>
      <c r="T386" s="36"/>
      <c r="U386" s="36"/>
    </row>
    <row r="387" spans="1:21">
      <c r="A387" s="38" t="str">
        <f>_xlfn.TEXTJOIN("",TRUE,Input!$A$4,TEXT(ROW(My_Audit!A386)+Input!$A$8-1,"00"))</f>
        <v>W4774</v>
      </c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86" t="str">
        <f t="shared" ref="N387:N450" si="6">_xlfn.TEXTJOIN(", ", TRUE, L387, M387)</f>
        <v/>
      </c>
      <c r="O387" s="36"/>
      <c r="P387" s="36"/>
      <c r="Q387" s="36"/>
      <c r="R387" s="36"/>
      <c r="S387" s="36"/>
      <c r="T387" s="36"/>
      <c r="U387" s="36"/>
    </row>
    <row r="388" spans="1:21">
      <c r="A388" s="38" t="str">
        <f>_xlfn.TEXTJOIN("",TRUE,Input!$A$4,TEXT(ROW(My_Audit!A387)+Input!$A$8-1,"00"))</f>
        <v>W4775</v>
      </c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86" t="str">
        <f t="shared" si="6"/>
        <v/>
      </c>
      <c r="O388" s="36"/>
      <c r="P388" s="36"/>
      <c r="Q388" s="36"/>
      <c r="R388" s="36"/>
      <c r="S388" s="36"/>
      <c r="T388" s="36"/>
      <c r="U388" s="36"/>
    </row>
    <row r="389" spans="1:21">
      <c r="A389" s="38" t="str">
        <f>_xlfn.TEXTJOIN("",TRUE,Input!$A$4,TEXT(ROW(My_Audit!A388)+Input!$A$8-1,"00"))</f>
        <v>W4776</v>
      </c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86" t="str">
        <f t="shared" si="6"/>
        <v/>
      </c>
      <c r="O389" s="36"/>
      <c r="P389" s="36"/>
      <c r="Q389" s="36"/>
      <c r="R389" s="36"/>
      <c r="S389" s="36"/>
      <c r="T389" s="36"/>
      <c r="U389" s="36"/>
    </row>
    <row r="390" spans="1:21">
      <c r="A390" s="38" t="str">
        <f>_xlfn.TEXTJOIN("",TRUE,Input!$A$4,TEXT(ROW(My_Audit!A389)+Input!$A$8-1,"00"))</f>
        <v>W4777</v>
      </c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86" t="str">
        <f t="shared" si="6"/>
        <v/>
      </c>
      <c r="O390" s="36"/>
      <c r="P390" s="36"/>
      <c r="Q390" s="36"/>
      <c r="R390" s="36"/>
      <c r="S390" s="36"/>
      <c r="T390" s="36"/>
      <c r="U390" s="36"/>
    </row>
    <row r="391" spans="1:21">
      <c r="A391" s="38" t="str">
        <f>_xlfn.TEXTJOIN("",TRUE,Input!$A$4,TEXT(ROW(My_Audit!A390)+Input!$A$8-1,"00"))</f>
        <v>W4778</v>
      </c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86" t="str">
        <f t="shared" si="6"/>
        <v/>
      </c>
      <c r="O391" s="36"/>
      <c r="P391" s="36"/>
      <c r="Q391" s="36"/>
      <c r="R391" s="36"/>
      <c r="S391" s="36"/>
      <c r="T391" s="36"/>
      <c r="U391" s="36"/>
    </row>
    <row r="392" spans="1:21">
      <c r="A392" s="38" t="str">
        <f>_xlfn.TEXTJOIN("",TRUE,Input!$A$4,TEXT(ROW(My_Audit!A391)+Input!$A$8-1,"00"))</f>
        <v>W4779</v>
      </c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86" t="str">
        <f t="shared" si="6"/>
        <v/>
      </c>
      <c r="O392" s="36"/>
      <c r="P392" s="36"/>
      <c r="Q392" s="36"/>
      <c r="R392" s="36"/>
      <c r="S392" s="36"/>
      <c r="T392" s="36"/>
      <c r="U392" s="36"/>
    </row>
    <row r="393" spans="1:21">
      <c r="A393" s="38" t="str">
        <f>_xlfn.TEXTJOIN("",TRUE,Input!$A$4,TEXT(ROW(My_Audit!A392)+Input!$A$8-1,"00"))</f>
        <v>W4780</v>
      </c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86" t="str">
        <f t="shared" si="6"/>
        <v/>
      </c>
      <c r="O393" s="36"/>
      <c r="P393" s="36"/>
      <c r="Q393" s="36"/>
      <c r="R393" s="36"/>
      <c r="S393" s="36"/>
      <c r="T393" s="36"/>
      <c r="U393" s="36"/>
    </row>
    <row r="394" spans="1:21">
      <c r="A394" s="38" t="str">
        <f>_xlfn.TEXTJOIN("",TRUE,Input!$A$4,TEXT(ROW(My_Audit!A393)+Input!$A$8-1,"00"))</f>
        <v>W4781</v>
      </c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86" t="str">
        <f t="shared" si="6"/>
        <v/>
      </c>
      <c r="O394" s="36"/>
      <c r="P394" s="36"/>
      <c r="Q394" s="36"/>
      <c r="R394" s="36"/>
      <c r="S394" s="36"/>
      <c r="T394" s="36"/>
      <c r="U394" s="36"/>
    </row>
    <row r="395" spans="1:21">
      <c r="A395" s="38" t="str">
        <f>_xlfn.TEXTJOIN("",TRUE,Input!$A$4,TEXT(ROW(My_Audit!A394)+Input!$A$8-1,"00"))</f>
        <v>W4782</v>
      </c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86" t="str">
        <f t="shared" si="6"/>
        <v/>
      </c>
      <c r="O395" s="36"/>
      <c r="P395" s="36"/>
      <c r="Q395" s="36"/>
      <c r="R395" s="36"/>
      <c r="S395" s="36"/>
      <c r="T395" s="36"/>
      <c r="U395" s="36"/>
    </row>
    <row r="396" spans="1:21">
      <c r="A396" s="38" t="str">
        <f>_xlfn.TEXTJOIN("",TRUE,Input!$A$4,TEXT(ROW(My_Audit!A395)+Input!$A$8-1,"00"))</f>
        <v>W4783</v>
      </c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86" t="str">
        <f t="shared" si="6"/>
        <v/>
      </c>
      <c r="O396" s="36"/>
      <c r="P396" s="36"/>
      <c r="Q396" s="36"/>
      <c r="R396" s="36"/>
      <c r="S396" s="36"/>
      <c r="T396" s="36"/>
      <c r="U396" s="36"/>
    </row>
    <row r="397" spans="1:21">
      <c r="A397" s="38" t="str">
        <f>_xlfn.TEXTJOIN("",TRUE,Input!$A$4,TEXT(ROW(My_Audit!A396)+Input!$A$8-1,"00"))</f>
        <v>W4784</v>
      </c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86" t="str">
        <f t="shared" si="6"/>
        <v/>
      </c>
      <c r="O397" s="36"/>
      <c r="P397" s="36"/>
      <c r="Q397" s="36"/>
      <c r="R397" s="36"/>
      <c r="S397" s="36"/>
      <c r="T397" s="36"/>
      <c r="U397" s="36"/>
    </row>
    <row r="398" spans="1:21">
      <c r="A398" s="38" t="str">
        <f>_xlfn.TEXTJOIN("",TRUE,Input!$A$4,TEXT(ROW(My_Audit!A397)+Input!$A$8-1,"00"))</f>
        <v>W4785</v>
      </c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86" t="str">
        <f t="shared" si="6"/>
        <v/>
      </c>
      <c r="O398" s="36"/>
      <c r="P398" s="36"/>
      <c r="Q398" s="36"/>
      <c r="R398" s="36"/>
      <c r="S398" s="36"/>
      <c r="T398" s="36"/>
      <c r="U398" s="36"/>
    </row>
    <row r="399" spans="1:21">
      <c r="A399" s="38" t="str">
        <f>_xlfn.TEXTJOIN("",TRUE,Input!$A$4,TEXT(ROW(My_Audit!A398)+Input!$A$8-1,"00"))</f>
        <v>W4786</v>
      </c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86" t="str">
        <f t="shared" si="6"/>
        <v/>
      </c>
      <c r="O399" s="36"/>
      <c r="P399" s="36"/>
      <c r="Q399" s="36"/>
      <c r="R399" s="36"/>
      <c r="S399" s="36"/>
      <c r="T399" s="36"/>
      <c r="U399" s="36"/>
    </row>
    <row r="400" spans="1:21">
      <c r="A400" s="38" t="str">
        <f>_xlfn.TEXTJOIN("",TRUE,Input!$A$4,TEXT(ROW(My_Audit!A399)+Input!$A$8-1,"00"))</f>
        <v>W4787</v>
      </c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86" t="str">
        <f t="shared" si="6"/>
        <v/>
      </c>
      <c r="O400" s="36"/>
      <c r="P400" s="36"/>
      <c r="Q400" s="36"/>
      <c r="R400" s="36"/>
      <c r="S400" s="36"/>
      <c r="T400" s="36"/>
      <c r="U400" s="36"/>
    </row>
    <row r="401" spans="1:21">
      <c r="A401" s="38" t="str">
        <f>_xlfn.TEXTJOIN("",TRUE,Input!$A$4,TEXT(ROW(My_Audit!A400)+Input!$A$8-1,"00"))</f>
        <v>W4788</v>
      </c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86" t="str">
        <f t="shared" si="6"/>
        <v/>
      </c>
      <c r="O401" s="36"/>
      <c r="P401" s="36"/>
      <c r="Q401" s="36"/>
      <c r="R401" s="36"/>
      <c r="S401" s="36"/>
      <c r="T401" s="36"/>
      <c r="U401" s="36"/>
    </row>
    <row r="402" spans="1:21">
      <c r="A402" s="38" t="str">
        <f>_xlfn.TEXTJOIN("",TRUE,Input!$A$4,TEXT(ROW(My_Audit!A401)+Input!$A$8-1,"00"))</f>
        <v>W4789</v>
      </c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86" t="str">
        <f t="shared" si="6"/>
        <v/>
      </c>
      <c r="O402" s="36"/>
      <c r="P402" s="36"/>
      <c r="Q402" s="36"/>
      <c r="R402" s="36"/>
      <c r="S402" s="36"/>
      <c r="T402" s="36"/>
      <c r="U402" s="36"/>
    </row>
    <row r="403" spans="1:21">
      <c r="A403" s="38" t="str">
        <f>_xlfn.TEXTJOIN("",TRUE,Input!$A$4,TEXT(ROW(My_Audit!A402)+Input!$A$8-1,"00"))</f>
        <v>W4790</v>
      </c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86" t="str">
        <f t="shared" si="6"/>
        <v/>
      </c>
      <c r="O403" s="36"/>
      <c r="P403" s="36"/>
      <c r="Q403" s="36"/>
      <c r="R403" s="36"/>
      <c r="S403" s="36"/>
      <c r="T403" s="36"/>
      <c r="U403" s="36"/>
    </row>
    <row r="404" spans="1:21">
      <c r="A404" s="38" t="str">
        <f>_xlfn.TEXTJOIN("",TRUE,Input!$A$4,TEXT(ROW(My_Audit!A403)+Input!$A$8-1,"00"))</f>
        <v>W4791</v>
      </c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86" t="str">
        <f t="shared" si="6"/>
        <v/>
      </c>
      <c r="O404" s="36"/>
      <c r="P404" s="36"/>
      <c r="Q404" s="36"/>
      <c r="R404" s="36"/>
      <c r="S404" s="36"/>
      <c r="T404" s="36"/>
      <c r="U404" s="36"/>
    </row>
    <row r="405" spans="1:21">
      <c r="A405" s="38" t="str">
        <f>_xlfn.TEXTJOIN("",TRUE,Input!$A$4,TEXT(ROW(My_Audit!A404)+Input!$A$8-1,"00"))</f>
        <v>W4792</v>
      </c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86" t="str">
        <f t="shared" si="6"/>
        <v/>
      </c>
      <c r="O405" s="36"/>
      <c r="P405" s="36"/>
      <c r="Q405" s="36"/>
      <c r="R405" s="36"/>
      <c r="S405" s="36"/>
      <c r="T405" s="36"/>
      <c r="U405" s="36"/>
    </row>
    <row r="406" spans="1:21">
      <c r="A406" s="38" t="str">
        <f>_xlfn.TEXTJOIN("",TRUE,Input!$A$4,TEXT(ROW(My_Audit!A405)+Input!$A$8-1,"00"))</f>
        <v>W4793</v>
      </c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86" t="str">
        <f t="shared" si="6"/>
        <v/>
      </c>
      <c r="O406" s="36"/>
      <c r="P406" s="36"/>
      <c r="Q406" s="36"/>
      <c r="R406" s="36"/>
      <c r="S406" s="36"/>
      <c r="T406" s="36"/>
      <c r="U406" s="36"/>
    </row>
    <row r="407" spans="1:21">
      <c r="A407" s="38" t="str">
        <f>_xlfn.TEXTJOIN("",TRUE,Input!$A$4,TEXT(ROW(My_Audit!A406)+Input!$A$8-1,"00"))</f>
        <v>W4794</v>
      </c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86" t="str">
        <f t="shared" si="6"/>
        <v/>
      </c>
      <c r="O407" s="36"/>
      <c r="P407" s="36"/>
      <c r="Q407" s="36"/>
      <c r="R407" s="36"/>
      <c r="S407" s="36"/>
      <c r="T407" s="36"/>
      <c r="U407" s="36"/>
    </row>
    <row r="408" spans="1:21">
      <c r="A408" s="38" t="str">
        <f>_xlfn.TEXTJOIN("",TRUE,Input!$A$4,TEXT(ROW(My_Audit!A407)+Input!$A$8-1,"00"))</f>
        <v>W4795</v>
      </c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86" t="str">
        <f t="shared" si="6"/>
        <v/>
      </c>
      <c r="O408" s="36"/>
      <c r="P408" s="36"/>
      <c r="Q408" s="36"/>
      <c r="R408" s="36"/>
      <c r="S408" s="36"/>
      <c r="T408" s="36"/>
      <c r="U408" s="36"/>
    </row>
    <row r="409" spans="1:21">
      <c r="A409" s="38" t="str">
        <f>_xlfn.TEXTJOIN("",TRUE,Input!$A$4,TEXT(ROW(My_Audit!A408)+Input!$A$8-1,"00"))</f>
        <v>W4796</v>
      </c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86" t="str">
        <f t="shared" si="6"/>
        <v/>
      </c>
      <c r="O409" s="36"/>
      <c r="P409" s="36"/>
      <c r="Q409" s="36"/>
      <c r="R409" s="36"/>
      <c r="S409" s="36"/>
      <c r="T409" s="36"/>
      <c r="U409" s="36"/>
    </row>
    <row r="410" spans="1:21">
      <c r="A410" s="38" t="str">
        <f>_xlfn.TEXTJOIN("",TRUE,Input!$A$4,TEXT(ROW(My_Audit!A409)+Input!$A$8-1,"00"))</f>
        <v>W4797</v>
      </c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86" t="str">
        <f t="shared" si="6"/>
        <v/>
      </c>
      <c r="O410" s="36"/>
      <c r="P410" s="36"/>
      <c r="Q410" s="36"/>
      <c r="R410" s="36"/>
      <c r="S410" s="36"/>
      <c r="T410" s="36"/>
      <c r="U410" s="36"/>
    </row>
    <row r="411" spans="1:21">
      <c r="A411" s="38" t="str">
        <f>_xlfn.TEXTJOIN("",TRUE,Input!$A$4,TEXT(ROW(My_Audit!A410)+Input!$A$8-1,"00"))</f>
        <v>W4798</v>
      </c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86" t="str">
        <f t="shared" si="6"/>
        <v/>
      </c>
      <c r="O411" s="36"/>
      <c r="P411" s="36"/>
      <c r="Q411" s="36"/>
      <c r="R411" s="36"/>
      <c r="S411" s="36"/>
      <c r="T411" s="36"/>
      <c r="U411" s="36"/>
    </row>
    <row r="412" spans="1:21">
      <c r="A412" s="38" t="str">
        <f>_xlfn.TEXTJOIN("",TRUE,Input!$A$4,TEXT(ROW(My_Audit!A411)+Input!$A$8-1,"00"))</f>
        <v>W4799</v>
      </c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86" t="str">
        <f t="shared" si="6"/>
        <v/>
      </c>
      <c r="O412" s="36"/>
      <c r="P412" s="36"/>
      <c r="Q412" s="36"/>
      <c r="R412" s="36"/>
      <c r="S412" s="36"/>
      <c r="T412" s="36"/>
      <c r="U412" s="36"/>
    </row>
    <row r="413" spans="1:21">
      <c r="A413" s="38" t="str">
        <f>_xlfn.TEXTJOIN("",TRUE,Input!$A$4,TEXT(ROW(My_Audit!A412)+Input!$A$8-1,"00"))</f>
        <v>W4800</v>
      </c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86" t="str">
        <f t="shared" si="6"/>
        <v/>
      </c>
      <c r="O413" s="36"/>
      <c r="P413" s="36"/>
      <c r="Q413" s="36"/>
      <c r="R413" s="36"/>
      <c r="S413" s="36"/>
      <c r="T413" s="36"/>
      <c r="U413" s="36"/>
    </row>
    <row r="414" spans="1:21">
      <c r="A414" s="38" t="str">
        <f>_xlfn.TEXTJOIN("",TRUE,Input!$A$4,TEXT(ROW(My_Audit!A413)+Input!$A$8-1,"00"))</f>
        <v>W4801</v>
      </c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86" t="str">
        <f t="shared" si="6"/>
        <v/>
      </c>
      <c r="O414" s="36"/>
      <c r="P414" s="36"/>
      <c r="Q414" s="36"/>
      <c r="R414" s="36"/>
      <c r="S414" s="36"/>
      <c r="T414" s="36"/>
      <c r="U414" s="36"/>
    </row>
    <row r="415" spans="1:21">
      <c r="A415" s="38" t="str">
        <f>_xlfn.TEXTJOIN("",TRUE,Input!$A$4,TEXT(ROW(My_Audit!A414)+Input!$A$8-1,"00"))</f>
        <v>W4802</v>
      </c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86" t="str">
        <f t="shared" si="6"/>
        <v/>
      </c>
      <c r="O415" s="36"/>
      <c r="P415" s="36"/>
      <c r="Q415" s="36"/>
      <c r="R415" s="36"/>
      <c r="S415" s="36"/>
      <c r="T415" s="36"/>
      <c r="U415" s="36"/>
    </row>
    <row r="416" spans="1:21">
      <c r="A416" s="38" t="str">
        <f>_xlfn.TEXTJOIN("",TRUE,Input!$A$4,TEXT(ROW(My_Audit!A415)+Input!$A$8-1,"00"))</f>
        <v>W4803</v>
      </c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86" t="str">
        <f t="shared" si="6"/>
        <v/>
      </c>
      <c r="O416" s="36"/>
      <c r="P416" s="36"/>
      <c r="Q416" s="36"/>
      <c r="R416" s="36"/>
      <c r="S416" s="36"/>
      <c r="T416" s="36"/>
      <c r="U416" s="36"/>
    </row>
    <row r="417" spans="1:21">
      <c r="A417" s="38" t="str">
        <f>_xlfn.TEXTJOIN("",TRUE,Input!$A$4,TEXT(ROW(My_Audit!A416)+Input!$A$8-1,"00"))</f>
        <v>W4804</v>
      </c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86" t="str">
        <f t="shared" si="6"/>
        <v/>
      </c>
      <c r="O417" s="36"/>
      <c r="P417" s="36"/>
      <c r="Q417" s="36"/>
      <c r="R417" s="36"/>
      <c r="S417" s="36"/>
      <c r="T417" s="36"/>
      <c r="U417" s="36"/>
    </row>
    <row r="418" spans="1:21">
      <c r="A418" s="38" t="str">
        <f>_xlfn.TEXTJOIN("",TRUE,Input!$A$4,TEXT(ROW(My_Audit!A417)+Input!$A$8-1,"00"))</f>
        <v>W4805</v>
      </c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86" t="str">
        <f t="shared" si="6"/>
        <v/>
      </c>
      <c r="O418" s="36"/>
      <c r="P418" s="36"/>
      <c r="Q418" s="36"/>
      <c r="R418" s="36"/>
      <c r="S418" s="36"/>
      <c r="T418" s="36"/>
      <c r="U418" s="36"/>
    </row>
    <row r="419" spans="1:21">
      <c r="A419" s="38" t="str">
        <f>_xlfn.TEXTJOIN("",TRUE,Input!$A$4,TEXT(ROW(My_Audit!A418)+Input!$A$8-1,"00"))</f>
        <v>W4806</v>
      </c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86" t="str">
        <f t="shared" si="6"/>
        <v/>
      </c>
      <c r="O419" s="36"/>
      <c r="P419" s="36"/>
      <c r="Q419" s="36"/>
      <c r="R419" s="36"/>
      <c r="S419" s="36"/>
      <c r="T419" s="36"/>
      <c r="U419" s="36"/>
    </row>
    <row r="420" spans="1:21">
      <c r="A420" s="38" t="str">
        <f>_xlfn.TEXTJOIN("",TRUE,Input!$A$4,TEXT(ROW(My_Audit!A419)+Input!$A$8-1,"00"))</f>
        <v>W4807</v>
      </c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86" t="str">
        <f t="shared" si="6"/>
        <v/>
      </c>
      <c r="O420" s="36"/>
      <c r="P420" s="36"/>
      <c r="Q420" s="36"/>
      <c r="R420" s="36"/>
      <c r="S420" s="36"/>
      <c r="T420" s="36"/>
      <c r="U420" s="36"/>
    </row>
    <row r="421" spans="1:21">
      <c r="A421" s="38" t="str">
        <f>_xlfn.TEXTJOIN("",TRUE,Input!$A$4,TEXT(ROW(My_Audit!A420)+Input!$A$8-1,"00"))</f>
        <v>W4808</v>
      </c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86" t="str">
        <f t="shared" si="6"/>
        <v/>
      </c>
      <c r="O421" s="36"/>
      <c r="P421" s="36"/>
      <c r="Q421" s="36"/>
      <c r="R421" s="36"/>
      <c r="S421" s="36"/>
      <c r="T421" s="36"/>
      <c r="U421" s="36"/>
    </row>
    <row r="422" spans="1:21">
      <c r="A422" s="38" t="str">
        <f>_xlfn.TEXTJOIN("",TRUE,Input!$A$4,TEXT(ROW(My_Audit!A421)+Input!$A$8-1,"00"))</f>
        <v>W4809</v>
      </c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86" t="str">
        <f t="shared" si="6"/>
        <v/>
      </c>
      <c r="O422" s="36"/>
      <c r="P422" s="36"/>
      <c r="Q422" s="36"/>
      <c r="R422" s="36"/>
      <c r="S422" s="36"/>
      <c r="T422" s="36"/>
      <c r="U422" s="36"/>
    </row>
    <row r="423" spans="1:21">
      <c r="A423" s="38" t="str">
        <f>_xlfn.TEXTJOIN("",TRUE,Input!$A$4,TEXT(ROW(My_Audit!A422)+Input!$A$8-1,"00"))</f>
        <v>W4810</v>
      </c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86" t="str">
        <f t="shared" si="6"/>
        <v/>
      </c>
      <c r="O423" s="36"/>
      <c r="P423" s="36"/>
      <c r="Q423" s="36"/>
      <c r="R423" s="36"/>
      <c r="S423" s="36"/>
      <c r="T423" s="36"/>
      <c r="U423" s="36"/>
    </row>
    <row r="424" spans="1:21">
      <c r="A424" s="38" t="str">
        <f>_xlfn.TEXTJOIN("",TRUE,Input!$A$4,TEXT(ROW(My_Audit!A423)+Input!$A$8-1,"00"))</f>
        <v>W4811</v>
      </c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86" t="str">
        <f t="shared" si="6"/>
        <v/>
      </c>
      <c r="O424" s="36"/>
      <c r="P424" s="36"/>
      <c r="Q424" s="36"/>
      <c r="R424" s="36"/>
      <c r="S424" s="36"/>
      <c r="T424" s="36"/>
      <c r="U424" s="36"/>
    </row>
    <row r="425" spans="1:21">
      <c r="A425" s="38" t="str">
        <f>_xlfn.TEXTJOIN("",TRUE,Input!$A$4,TEXT(ROW(My_Audit!A424)+Input!$A$8-1,"00"))</f>
        <v>W4812</v>
      </c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86" t="str">
        <f t="shared" si="6"/>
        <v/>
      </c>
      <c r="O425" s="36"/>
      <c r="P425" s="36"/>
      <c r="Q425" s="36"/>
      <c r="R425" s="36"/>
      <c r="S425" s="36"/>
      <c r="T425" s="36"/>
      <c r="U425" s="36"/>
    </row>
    <row r="426" spans="1:21">
      <c r="A426" s="38" t="str">
        <f>_xlfn.TEXTJOIN("",TRUE,Input!$A$4,TEXT(ROW(My_Audit!A425)+Input!$A$8-1,"00"))</f>
        <v>W4813</v>
      </c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86" t="str">
        <f t="shared" si="6"/>
        <v/>
      </c>
      <c r="O426" s="36"/>
      <c r="P426" s="36"/>
      <c r="Q426" s="36"/>
      <c r="R426" s="36"/>
      <c r="S426" s="36"/>
      <c r="T426" s="36"/>
      <c r="U426" s="36"/>
    </row>
    <row r="427" spans="1:21">
      <c r="A427" s="38" t="str">
        <f>_xlfn.TEXTJOIN("",TRUE,Input!$A$4,TEXT(ROW(My_Audit!A426)+Input!$A$8-1,"00"))</f>
        <v>W4814</v>
      </c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86" t="str">
        <f t="shared" si="6"/>
        <v/>
      </c>
      <c r="O427" s="36"/>
      <c r="P427" s="36"/>
      <c r="Q427" s="36"/>
      <c r="R427" s="36"/>
      <c r="S427" s="36"/>
      <c r="T427" s="36"/>
      <c r="U427" s="36"/>
    </row>
    <row r="428" spans="1:21">
      <c r="A428" s="38" t="str">
        <f>_xlfn.TEXTJOIN("",TRUE,Input!$A$4,TEXT(ROW(My_Audit!A427)+Input!$A$8-1,"00"))</f>
        <v>W4815</v>
      </c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86" t="str">
        <f t="shared" si="6"/>
        <v/>
      </c>
      <c r="O428" s="36"/>
      <c r="P428" s="36"/>
      <c r="Q428" s="36"/>
      <c r="R428" s="36"/>
      <c r="S428" s="36"/>
      <c r="T428" s="36"/>
      <c r="U428" s="36"/>
    </row>
    <row r="429" spans="1:21">
      <c r="A429" s="38" t="str">
        <f>_xlfn.TEXTJOIN("",TRUE,Input!$A$4,TEXT(ROW(My_Audit!A428)+Input!$A$8-1,"00"))</f>
        <v>W4816</v>
      </c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86" t="str">
        <f t="shared" si="6"/>
        <v/>
      </c>
      <c r="O429" s="36"/>
      <c r="P429" s="36"/>
      <c r="Q429" s="36"/>
      <c r="R429" s="36"/>
      <c r="S429" s="36"/>
      <c r="T429" s="36"/>
      <c r="U429" s="36"/>
    </row>
    <row r="430" spans="1:21">
      <c r="A430" s="38" t="str">
        <f>_xlfn.TEXTJOIN("",TRUE,Input!$A$4,TEXT(ROW(My_Audit!A429)+Input!$A$8-1,"00"))</f>
        <v>W4817</v>
      </c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86" t="str">
        <f t="shared" si="6"/>
        <v/>
      </c>
      <c r="O430" s="36"/>
      <c r="P430" s="36"/>
      <c r="Q430" s="36"/>
      <c r="R430" s="36"/>
      <c r="S430" s="36"/>
      <c r="T430" s="36"/>
      <c r="U430" s="36"/>
    </row>
    <row r="431" spans="1:21">
      <c r="A431" s="38" t="str">
        <f>_xlfn.TEXTJOIN("",TRUE,Input!$A$4,TEXT(ROW(My_Audit!A430)+Input!$A$8-1,"00"))</f>
        <v>W4818</v>
      </c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86" t="str">
        <f t="shared" si="6"/>
        <v/>
      </c>
      <c r="O431" s="36"/>
      <c r="P431" s="36"/>
      <c r="Q431" s="36"/>
      <c r="R431" s="36"/>
      <c r="S431" s="36"/>
      <c r="T431" s="36"/>
      <c r="U431" s="36"/>
    </row>
    <row r="432" spans="1:21">
      <c r="A432" s="38" t="str">
        <f>_xlfn.TEXTJOIN("",TRUE,Input!$A$4,TEXT(ROW(My_Audit!A431)+Input!$A$8-1,"00"))</f>
        <v>W4819</v>
      </c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86" t="str">
        <f t="shared" si="6"/>
        <v/>
      </c>
      <c r="O432" s="36"/>
      <c r="P432" s="36"/>
      <c r="Q432" s="36"/>
      <c r="R432" s="36"/>
      <c r="S432" s="36"/>
      <c r="T432" s="36"/>
      <c r="U432" s="36"/>
    </row>
    <row r="433" spans="1:21">
      <c r="A433" s="38" t="str">
        <f>_xlfn.TEXTJOIN("",TRUE,Input!$A$4,TEXT(ROW(My_Audit!A432)+Input!$A$8-1,"00"))</f>
        <v>W4820</v>
      </c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86" t="str">
        <f t="shared" si="6"/>
        <v/>
      </c>
      <c r="O433" s="36"/>
      <c r="P433" s="36"/>
      <c r="Q433" s="36"/>
      <c r="R433" s="36"/>
      <c r="S433" s="36"/>
      <c r="T433" s="36"/>
      <c r="U433" s="36"/>
    </row>
    <row r="434" spans="1:21">
      <c r="A434" s="38" t="str">
        <f>_xlfn.TEXTJOIN("",TRUE,Input!$A$4,TEXT(ROW(My_Audit!A433)+Input!$A$8-1,"00"))</f>
        <v>W4821</v>
      </c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86" t="str">
        <f t="shared" si="6"/>
        <v/>
      </c>
      <c r="O434" s="36"/>
      <c r="P434" s="36"/>
      <c r="Q434" s="36"/>
      <c r="R434" s="36"/>
      <c r="S434" s="36"/>
      <c r="T434" s="36"/>
      <c r="U434" s="36"/>
    </row>
    <row r="435" spans="1:21">
      <c r="A435" s="38" t="str">
        <f>_xlfn.TEXTJOIN("",TRUE,Input!$A$4,TEXT(ROW(My_Audit!A434)+Input!$A$8-1,"00"))</f>
        <v>W4822</v>
      </c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86" t="str">
        <f t="shared" si="6"/>
        <v/>
      </c>
      <c r="O435" s="36"/>
      <c r="P435" s="36"/>
      <c r="Q435" s="36"/>
      <c r="R435" s="36"/>
      <c r="S435" s="36"/>
      <c r="T435" s="36"/>
      <c r="U435" s="36"/>
    </row>
    <row r="436" spans="1:21">
      <c r="A436" s="38" t="str">
        <f>_xlfn.TEXTJOIN("",TRUE,Input!$A$4,TEXT(ROW(My_Audit!A435)+Input!$A$8-1,"00"))</f>
        <v>W4823</v>
      </c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86" t="str">
        <f t="shared" si="6"/>
        <v/>
      </c>
      <c r="O436" s="36"/>
      <c r="P436" s="36"/>
      <c r="Q436" s="36"/>
      <c r="R436" s="36"/>
      <c r="S436" s="36"/>
      <c r="T436" s="36"/>
      <c r="U436" s="36"/>
    </row>
    <row r="437" spans="1:21">
      <c r="A437" s="38" t="str">
        <f>_xlfn.TEXTJOIN("",TRUE,Input!$A$4,TEXT(ROW(My_Audit!A436)+Input!$A$8-1,"00"))</f>
        <v>W4824</v>
      </c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86" t="str">
        <f t="shared" si="6"/>
        <v/>
      </c>
      <c r="O437" s="36"/>
      <c r="P437" s="36"/>
      <c r="Q437" s="36"/>
      <c r="R437" s="36"/>
      <c r="S437" s="36"/>
      <c r="T437" s="36"/>
      <c r="U437" s="36"/>
    </row>
    <row r="438" spans="1:21">
      <c r="A438" s="38" t="str">
        <f>_xlfn.TEXTJOIN("",TRUE,Input!$A$4,TEXT(ROW(My_Audit!A437)+Input!$A$8-1,"00"))</f>
        <v>W4825</v>
      </c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86" t="str">
        <f t="shared" si="6"/>
        <v/>
      </c>
      <c r="O438" s="36"/>
      <c r="P438" s="36"/>
      <c r="Q438" s="36"/>
      <c r="R438" s="36"/>
      <c r="S438" s="36"/>
      <c r="T438" s="36"/>
      <c r="U438" s="36"/>
    </row>
    <row r="439" spans="1:21">
      <c r="A439" s="38" t="str">
        <f>_xlfn.TEXTJOIN("",TRUE,Input!$A$4,TEXT(ROW(My_Audit!A438)+Input!$A$8-1,"00"))</f>
        <v>W4826</v>
      </c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86" t="str">
        <f t="shared" si="6"/>
        <v/>
      </c>
      <c r="O439" s="36"/>
      <c r="P439" s="36"/>
      <c r="Q439" s="36"/>
      <c r="R439" s="36"/>
      <c r="S439" s="36"/>
      <c r="T439" s="36"/>
      <c r="U439" s="36"/>
    </row>
    <row r="440" spans="1:21">
      <c r="A440" s="38" t="str">
        <f>_xlfn.TEXTJOIN("",TRUE,Input!$A$4,TEXT(ROW(My_Audit!A439)+Input!$A$8-1,"00"))</f>
        <v>W4827</v>
      </c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86" t="str">
        <f t="shared" si="6"/>
        <v/>
      </c>
      <c r="O440" s="36"/>
      <c r="P440" s="36"/>
      <c r="Q440" s="36"/>
      <c r="R440" s="36"/>
      <c r="S440" s="36"/>
      <c r="T440" s="36"/>
      <c r="U440" s="36"/>
    </row>
    <row r="441" spans="1:21">
      <c r="A441" s="38" t="str">
        <f>_xlfn.TEXTJOIN("",TRUE,Input!$A$4,TEXT(ROW(My_Audit!A440)+Input!$A$8-1,"00"))</f>
        <v>W4828</v>
      </c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86" t="str">
        <f t="shared" si="6"/>
        <v/>
      </c>
      <c r="O441" s="36"/>
      <c r="P441" s="36"/>
      <c r="Q441" s="36"/>
      <c r="R441" s="36"/>
      <c r="S441" s="36"/>
      <c r="T441" s="36"/>
      <c r="U441" s="36"/>
    </row>
    <row r="442" spans="1:21">
      <c r="A442" s="38" t="str">
        <f>_xlfn.TEXTJOIN("",TRUE,Input!$A$4,TEXT(ROW(My_Audit!A441)+Input!$A$8-1,"00"))</f>
        <v>W4829</v>
      </c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86" t="str">
        <f t="shared" si="6"/>
        <v/>
      </c>
      <c r="O442" s="36"/>
      <c r="P442" s="36"/>
      <c r="Q442" s="36"/>
      <c r="R442" s="36"/>
      <c r="S442" s="36"/>
      <c r="T442" s="36"/>
      <c r="U442" s="36"/>
    </row>
    <row r="443" spans="1:21">
      <c r="A443" s="38" t="str">
        <f>_xlfn.TEXTJOIN("",TRUE,Input!$A$4,TEXT(ROW(My_Audit!A442)+Input!$A$8-1,"00"))</f>
        <v>W4830</v>
      </c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86" t="str">
        <f t="shared" si="6"/>
        <v/>
      </c>
      <c r="O443" s="36"/>
      <c r="P443" s="36"/>
      <c r="Q443" s="36"/>
      <c r="R443" s="36"/>
      <c r="S443" s="36"/>
      <c r="T443" s="36"/>
      <c r="U443" s="36"/>
    </row>
    <row r="444" spans="1:21">
      <c r="A444" s="38" t="str">
        <f>_xlfn.TEXTJOIN("",TRUE,Input!$A$4,TEXT(ROW(My_Audit!A443)+Input!$A$8-1,"00"))</f>
        <v>W4831</v>
      </c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86" t="str">
        <f t="shared" si="6"/>
        <v/>
      </c>
      <c r="O444" s="36"/>
      <c r="P444" s="36"/>
      <c r="Q444" s="36"/>
      <c r="R444" s="36"/>
      <c r="S444" s="36"/>
      <c r="T444" s="36"/>
      <c r="U444" s="36"/>
    </row>
    <row r="445" spans="1:21">
      <c r="A445" s="38" t="str">
        <f>_xlfn.TEXTJOIN("",TRUE,Input!$A$4,TEXT(ROW(My_Audit!A444)+Input!$A$8-1,"00"))</f>
        <v>W4832</v>
      </c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86" t="str">
        <f t="shared" si="6"/>
        <v/>
      </c>
      <c r="O445" s="36"/>
      <c r="P445" s="36"/>
      <c r="Q445" s="36"/>
      <c r="R445" s="36"/>
      <c r="S445" s="36"/>
      <c r="T445" s="36"/>
      <c r="U445" s="36"/>
    </row>
    <row r="446" spans="1:21">
      <c r="A446" s="38" t="str">
        <f>_xlfn.TEXTJOIN("",TRUE,Input!$A$4,TEXT(ROW(My_Audit!A445)+Input!$A$8-1,"00"))</f>
        <v>W4833</v>
      </c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86" t="str">
        <f t="shared" si="6"/>
        <v/>
      </c>
      <c r="O446" s="36"/>
      <c r="P446" s="36"/>
      <c r="Q446" s="36"/>
      <c r="R446" s="36"/>
      <c r="S446" s="36"/>
      <c r="T446" s="36"/>
      <c r="U446" s="36"/>
    </row>
    <row r="447" spans="1:21">
      <c r="A447" s="38" t="str">
        <f>_xlfn.TEXTJOIN("",TRUE,Input!$A$4,TEXT(ROW(My_Audit!A446)+Input!$A$8-1,"00"))</f>
        <v>W4834</v>
      </c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86" t="str">
        <f t="shared" si="6"/>
        <v/>
      </c>
      <c r="O447" s="36"/>
      <c r="P447" s="36"/>
      <c r="Q447" s="36"/>
      <c r="R447" s="36"/>
      <c r="S447" s="36"/>
      <c r="T447" s="36"/>
      <c r="U447" s="36"/>
    </row>
    <row r="448" spans="1:21">
      <c r="A448" s="38" t="str">
        <f>_xlfn.TEXTJOIN("",TRUE,Input!$A$4,TEXT(ROW(My_Audit!A447)+Input!$A$8-1,"00"))</f>
        <v>W4835</v>
      </c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86" t="str">
        <f t="shared" si="6"/>
        <v/>
      </c>
      <c r="O448" s="36"/>
      <c r="P448" s="36"/>
      <c r="Q448" s="36"/>
      <c r="R448" s="36"/>
      <c r="S448" s="36"/>
      <c r="T448" s="36"/>
      <c r="U448" s="36"/>
    </row>
    <row r="449" spans="1:21">
      <c r="A449" s="38" t="str">
        <f>_xlfn.TEXTJOIN("",TRUE,Input!$A$4,TEXT(ROW(My_Audit!A448)+Input!$A$8-1,"00"))</f>
        <v>W4836</v>
      </c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86" t="str">
        <f t="shared" si="6"/>
        <v/>
      </c>
      <c r="O449" s="36"/>
      <c r="P449" s="36"/>
      <c r="Q449" s="36"/>
      <c r="R449" s="36"/>
      <c r="S449" s="36"/>
      <c r="T449" s="36"/>
      <c r="U449" s="36"/>
    </row>
    <row r="450" spans="1:21">
      <c r="A450" s="38" t="str">
        <f>_xlfn.TEXTJOIN("",TRUE,Input!$A$4,TEXT(ROW(My_Audit!A449)+Input!$A$8-1,"00"))</f>
        <v>W4837</v>
      </c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86" t="str">
        <f t="shared" si="6"/>
        <v/>
      </c>
      <c r="O450" s="36"/>
      <c r="P450" s="36"/>
      <c r="Q450" s="36"/>
      <c r="R450" s="36"/>
      <c r="S450" s="36"/>
      <c r="T450" s="36"/>
      <c r="U450" s="36"/>
    </row>
    <row r="451" spans="1:21">
      <c r="A451" s="38" t="str">
        <f>_xlfn.TEXTJOIN("",TRUE,Input!$A$4,TEXT(ROW(My_Audit!A450)+Input!$A$8-1,"00"))</f>
        <v>W4838</v>
      </c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86" t="str">
        <f t="shared" ref="N451:N514" si="7">_xlfn.TEXTJOIN(", ", TRUE, L451, M451)</f>
        <v/>
      </c>
      <c r="O451" s="36"/>
      <c r="P451" s="36"/>
      <c r="Q451" s="36"/>
      <c r="R451" s="36"/>
      <c r="S451" s="36"/>
      <c r="T451" s="36"/>
      <c r="U451" s="36"/>
    </row>
    <row r="452" spans="1:21">
      <c r="A452" s="38" t="str">
        <f>_xlfn.TEXTJOIN("",TRUE,Input!$A$4,TEXT(ROW(My_Audit!A451)+Input!$A$8-1,"00"))</f>
        <v>W4839</v>
      </c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86" t="str">
        <f t="shared" si="7"/>
        <v/>
      </c>
      <c r="O452" s="36"/>
      <c r="P452" s="36"/>
      <c r="Q452" s="36"/>
      <c r="R452" s="36"/>
      <c r="S452" s="36"/>
      <c r="T452" s="36"/>
      <c r="U452" s="36"/>
    </row>
    <row r="453" spans="1:21">
      <c r="A453" s="38" t="str">
        <f>_xlfn.TEXTJOIN("",TRUE,Input!$A$4,TEXT(ROW(My_Audit!A452)+Input!$A$8-1,"00"))</f>
        <v>W4840</v>
      </c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86" t="str">
        <f t="shared" si="7"/>
        <v/>
      </c>
      <c r="O453" s="36"/>
      <c r="P453" s="36"/>
      <c r="Q453" s="36"/>
      <c r="R453" s="36"/>
      <c r="S453" s="36"/>
      <c r="T453" s="36"/>
      <c r="U453" s="36"/>
    </row>
    <row r="454" spans="1:21">
      <c r="A454" s="38" t="str">
        <f>_xlfn.TEXTJOIN("",TRUE,Input!$A$4,TEXT(ROW(My_Audit!A453)+Input!$A$8-1,"00"))</f>
        <v>W4841</v>
      </c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86" t="str">
        <f t="shared" si="7"/>
        <v/>
      </c>
      <c r="O454" s="36"/>
      <c r="P454" s="36"/>
      <c r="Q454" s="36"/>
      <c r="R454" s="36"/>
      <c r="S454" s="36"/>
      <c r="T454" s="36"/>
      <c r="U454" s="36"/>
    </row>
    <row r="455" spans="1:21">
      <c r="A455" s="38" t="str">
        <f>_xlfn.TEXTJOIN("",TRUE,Input!$A$4,TEXT(ROW(My_Audit!A454)+Input!$A$8-1,"00"))</f>
        <v>W4842</v>
      </c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86" t="str">
        <f t="shared" si="7"/>
        <v/>
      </c>
      <c r="O455" s="36"/>
      <c r="P455" s="36"/>
      <c r="Q455" s="36"/>
      <c r="R455" s="36"/>
      <c r="S455" s="36"/>
      <c r="T455" s="36"/>
      <c r="U455" s="36"/>
    </row>
    <row r="456" spans="1:21">
      <c r="A456" s="39" t="str">
        <f>_xlfn.TEXTJOIN("",TRUE,Input!$A$4,TEXT(ROW(My_Audit!A455)+Input!$A$8-1,"00"))</f>
        <v>W4843</v>
      </c>
      <c r="N456" s="86" t="str">
        <f t="shared" si="7"/>
        <v/>
      </c>
    </row>
    <row r="457" spans="1:21">
      <c r="N457" s="86" t="str">
        <f t="shared" si="7"/>
        <v/>
      </c>
    </row>
    <row r="458" spans="1:21">
      <c r="N458" s="86" t="str">
        <f t="shared" si="7"/>
        <v/>
      </c>
    </row>
    <row r="459" spans="1:21">
      <c r="N459" s="86" t="str">
        <f t="shared" si="7"/>
        <v/>
      </c>
    </row>
    <row r="460" spans="1:21">
      <c r="N460" s="86" t="str">
        <f t="shared" si="7"/>
        <v/>
      </c>
    </row>
    <row r="461" spans="1:21">
      <c r="N461" s="86" t="str">
        <f t="shared" si="7"/>
        <v/>
      </c>
    </row>
    <row r="462" spans="1:21">
      <c r="N462" s="86" t="str">
        <f t="shared" si="7"/>
        <v/>
      </c>
    </row>
    <row r="463" spans="1:21">
      <c r="N463" s="86" t="str">
        <f t="shared" si="7"/>
        <v/>
      </c>
    </row>
    <row r="464" spans="1:21">
      <c r="N464" s="86" t="str">
        <f t="shared" si="7"/>
        <v/>
      </c>
    </row>
    <row r="465" spans="14:14">
      <c r="N465" s="86" t="str">
        <f t="shared" si="7"/>
        <v/>
      </c>
    </row>
    <row r="466" spans="14:14">
      <c r="N466" s="86" t="str">
        <f t="shared" si="7"/>
        <v/>
      </c>
    </row>
    <row r="467" spans="14:14">
      <c r="N467" s="86" t="str">
        <f t="shared" si="7"/>
        <v/>
      </c>
    </row>
    <row r="468" spans="14:14">
      <c r="N468" s="86" t="str">
        <f t="shared" si="7"/>
        <v/>
      </c>
    </row>
    <row r="469" spans="14:14">
      <c r="N469" s="86" t="str">
        <f t="shared" si="7"/>
        <v/>
      </c>
    </row>
    <row r="470" spans="14:14">
      <c r="N470" s="86" t="str">
        <f t="shared" si="7"/>
        <v/>
      </c>
    </row>
    <row r="471" spans="14:14">
      <c r="N471" s="86" t="str">
        <f t="shared" si="7"/>
        <v/>
      </c>
    </row>
    <row r="472" spans="14:14">
      <c r="N472" s="86" t="str">
        <f t="shared" si="7"/>
        <v/>
      </c>
    </row>
    <row r="473" spans="14:14">
      <c r="N473" s="86" t="str">
        <f t="shared" si="7"/>
        <v/>
      </c>
    </row>
    <row r="474" spans="14:14">
      <c r="N474" s="86" t="str">
        <f t="shared" si="7"/>
        <v/>
      </c>
    </row>
    <row r="475" spans="14:14">
      <c r="N475" s="86" t="str">
        <f t="shared" si="7"/>
        <v/>
      </c>
    </row>
    <row r="476" spans="14:14">
      <c r="N476" s="86" t="str">
        <f t="shared" si="7"/>
        <v/>
      </c>
    </row>
    <row r="477" spans="14:14">
      <c r="N477" s="86" t="str">
        <f t="shared" si="7"/>
        <v/>
      </c>
    </row>
    <row r="478" spans="14:14">
      <c r="N478" s="86" t="str">
        <f t="shared" si="7"/>
        <v/>
      </c>
    </row>
    <row r="479" spans="14:14">
      <c r="N479" s="86" t="str">
        <f t="shared" si="7"/>
        <v/>
      </c>
    </row>
    <row r="480" spans="14:14">
      <c r="N480" s="86" t="str">
        <f t="shared" si="7"/>
        <v/>
      </c>
    </row>
    <row r="481" spans="14:14">
      <c r="N481" s="86" t="str">
        <f t="shared" si="7"/>
        <v/>
      </c>
    </row>
    <row r="482" spans="14:14">
      <c r="N482" s="86" t="str">
        <f t="shared" si="7"/>
        <v/>
      </c>
    </row>
    <row r="483" spans="14:14">
      <c r="N483" s="86" t="str">
        <f t="shared" si="7"/>
        <v/>
      </c>
    </row>
    <row r="484" spans="14:14">
      <c r="N484" s="86" t="str">
        <f t="shared" si="7"/>
        <v/>
      </c>
    </row>
    <row r="485" spans="14:14">
      <c r="N485" s="86" t="str">
        <f t="shared" si="7"/>
        <v/>
      </c>
    </row>
    <row r="486" spans="14:14">
      <c r="N486" s="86" t="str">
        <f t="shared" si="7"/>
        <v/>
      </c>
    </row>
    <row r="487" spans="14:14">
      <c r="N487" s="86" t="str">
        <f t="shared" si="7"/>
        <v/>
      </c>
    </row>
    <row r="488" spans="14:14">
      <c r="N488" s="86" t="str">
        <f t="shared" si="7"/>
        <v/>
      </c>
    </row>
    <row r="489" spans="14:14">
      <c r="N489" s="86" t="str">
        <f t="shared" si="7"/>
        <v/>
      </c>
    </row>
    <row r="490" spans="14:14">
      <c r="N490" s="86" t="str">
        <f t="shared" si="7"/>
        <v/>
      </c>
    </row>
    <row r="491" spans="14:14">
      <c r="N491" s="86" t="str">
        <f t="shared" si="7"/>
        <v/>
      </c>
    </row>
    <row r="492" spans="14:14">
      <c r="N492" s="86" t="str">
        <f t="shared" si="7"/>
        <v/>
      </c>
    </row>
    <row r="493" spans="14:14">
      <c r="N493" s="86" t="str">
        <f t="shared" si="7"/>
        <v/>
      </c>
    </row>
    <row r="494" spans="14:14">
      <c r="N494" s="86" t="str">
        <f t="shared" si="7"/>
        <v/>
      </c>
    </row>
    <row r="495" spans="14:14">
      <c r="N495" s="86" t="str">
        <f t="shared" si="7"/>
        <v/>
      </c>
    </row>
    <row r="496" spans="14:14">
      <c r="N496" s="86" t="str">
        <f t="shared" si="7"/>
        <v/>
      </c>
    </row>
    <row r="497" spans="14:14">
      <c r="N497" s="86" t="str">
        <f t="shared" si="7"/>
        <v/>
      </c>
    </row>
    <row r="498" spans="14:14">
      <c r="N498" s="86" t="str">
        <f t="shared" si="7"/>
        <v/>
      </c>
    </row>
    <row r="499" spans="14:14">
      <c r="N499" s="86" t="str">
        <f t="shared" si="7"/>
        <v/>
      </c>
    </row>
    <row r="500" spans="14:14">
      <c r="N500" s="86" t="str">
        <f t="shared" si="7"/>
        <v/>
      </c>
    </row>
    <row r="501" spans="14:14">
      <c r="N501" s="86" t="str">
        <f t="shared" si="7"/>
        <v/>
      </c>
    </row>
    <row r="502" spans="14:14">
      <c r="N502" s="86" t="str">
        <f t="shared" si="7"/>
        <v/>
      </c>
    </row>
    <row r="503" spans="14:14">
      <c r="N503" s="86" t="str">
        <f t="shared" si="7"/>
        <v/>
      </c>
    </row>
    <row r="504" spans="14:14">
      <c r="N504" s="86" t="str">
        <f t="shared" si="7"/>
        <v/>
      </c>
    </row>
    <row r="505" spans="14:14">
      <c r="N505" s="86" t="str">
        <f t="shared" si="7"/>
        <v/>
      </c>
    </row>
    <row r="506" spans="14:14">
      <c r="N506" s="86" t="str">
        <f t="shared" si="7"/>
        <v/>
      </c>
    </row>
    <row r="507" spans="14:14">
      <c r="N507" s="86" t="str">
        <f t="shared" si="7"/>
        <v/>
      </c>
    </row>
    <row r="508" spans="14:14">
      <c r="N508" s="86" t="str">
        <f t="shared" si="7"/>
        <v/>
      </c>
    </row>
    <row r="509" spans="14:14">
      <c r="N509" s="86" t="str">
        <f t="shared" si="7"/>
        <v/>
      </c>
    </row>
    <row r="510" spans="14:14">
      <c r="N510" s="86" t="str">
        <f t="shared" si="7"/>
        <v/>
      </c>
    </row>
    <row r="511" spans="14:14">
      <c r="N511" s="86" t="str">
        <f t="shared" si="7"/>
        <v/>
      </c>
    </row>
    <row r="512" spans="14:14">
      <c r="N512" s="86" t="str">
        <f t="shared" si="7"/>
        <v/>
      </c>
    </row>
    <row r="513" spans="14:14">
      <c r="N513" s="86" t="str">
        <f t="shared" si="7"/>
        <v/>
      </c>
    </row>
    <row r="514" spans="14:14">
      <c r="N514" s="86" t="str">
        <f t="shared" si="7"/>
        <v/>
      </c>
    </row>
    <row r="515" spans="14:14">
      <c r="N515" s="86" t="str">
        <f t="shared" ref="N515:N547" si="8">_xlfn.TEXTJOIN(", ", TRUE, L515, M515)</f>
        <v/>
      </c>
    </row>
    <row r="516" spans="14:14">
      <c r="N516" s="86" t="str">
        <f t="shared" si="8"/>
        <v/>
      </c>
    </row>
    <row r="517" spans="14:14">
      <c r="N517" s="86" t="str">
        <f t="shared" si="8"/>
        <v/>
      </c>
    </row>
    <row r="518" spans="14:14">
      <c r="N518" s="86" t="str">
        <f t="shared" si="8"/>
        <v/>
      </c>
    </row>
    <row r="519" spans="14:14">
      <c r="N519" s="86" t="str">
        <f t="shared" si="8"/>
        <v/>
      </c>
    </row>
    <row r="520" spans="14:14">
      <c r="N520" s="86" t="str">
        <f t="shared" si="8"/>
        <v/>
      </c>
    </row>
    <row r="521" spans="14:14">
      <c r="N521" s="86" t="str">
        <f t="shared" si="8"/>
        <v/>
      </c>
    </row>
    <row r="522" spans="14:14">
      <c r="N522" s="86" t="str">
        <f t="shared" si="8"/>
        <v/>
      </c>
    </row>
    <row r="523" spans="14:14">
      <c r="N523" s="86" t="str">
        <f t="shared" si="8"/>
        <v/>
      </c>
    </row>
    <row r="524" spans="14:14">
      <c r="N524" s="86" t="str">
        <f t="shared" si="8"/>
        <v/>
      </c>
    </row>
    <row r="525" spans="14:14">
      <c r="N525" s="86" t="str">
        <f t="shared" si="8"/>
        <v/>
      </c>
    </row>
    <row r="526" spans="14:14">
      <c r="N526" s="86" t="str">
        <f t="shared" si="8"/>
        <v/>
      </c>
    </row>
    <row r="527" spans="14:14">
      <c r="N527" s="86" t="str">
        <f t="shared" si="8"/>
        <v/>
      </c>
    </row>
    <row r="528" spans="14:14">
      <c r="N528" s="86" t="str">
        <f t="shared" si="8"/>
        <v/>
      </c>
    </row>
    <row r="529" spans="14:14">
      <c r="N529" s="86" t="str">
        <f t="shared" si="8"/>
        <v/>
      </c>
    </row>
    <row r="530" spans="14:14">
      <c r="N530" s="86" t="str">
        <f t="shared" si="8"/>
        <v/>
      </c>
    </row>
    <row r="531" spans="14:14">
      <c r="N531" s="86" t="str">
        <f t="shared" si="8"/>
        <v/>
      </c>
    </row>
    <row r="532" spans="14:14">
      <c r="N532" s="86" t="str">
        <f t="shared" si="8"/>
        <v/>
      </c>
    </row>
    <row r="533" spans="14:14">
      <c r="N533" s="86" t="str">
        <f t="shared" si="8"/>
        <v/>
      </c>
    </row>
    <row r="534" spans="14:14">
      <c r="N534" s="86" t="str">
        <f t="shared" si="8"/>
        <v/>
      </c>
    </row>
    <row r="535" spans="14:14">
      <c r="N535" s="86" t="str">
        <f t="shared" si="8"/>
        <v/>
      </c>
    </row>
    <row r="536" spans="14:14">
      <c r="N536" s="86" t="str">
        <f t="shared" si="8"/>
        <v/>
      </c>
    </row>
    <row r="537" spans="14:14">
      <c r="N537" s="86" t="str">
        <f t="shared" si="8"/>
        <v/>
      </c>
    </row>
    <row r="538" spans="14:14">
      <c r="N538" s="86" t="str">
        <f t="shared" si="8"/>
        <v/>
      </c>
    </row>
    <row r="539" spans="14:14">
      <c r="N539" s="86" t="str">
        <f t="shared" si="8"/>
        <v/>
      </c>
    </row>
    <row r="540" spans="14:14">
      <c r="N540" s="86" t="str">
        <f t="shared" si="8"/>
        <v/>
      </c>
    </row>
    <row r="541" spans="14:14">
      <c r="N541" s="86" t="str">
        <f t="shared" si="8"/>
        <v/>
      </c>
    </row>
    <row r="542" spans="14:14">
      <c r="N542" s="86" t="str">
        <f t="shared" si="8"/>
        <v/>
      </c>
    </row>
    <row r="543" spans="14:14">
      <c r="N543" s="86" t="str">
        <f t="shared" si="8"/>
        <v/>
      </c>
    </row>
    <row r="544" spans="14:14">
      <c r="N544" s="86" t="str">
        <f t="shared" si="8"/>
        <v/>
      </c>
    </row>
    <row r="545" spans="14:14">
      <c r="N545" s="86" t="str">
        <f t="shared" si="8"/>
        <v/>
      </c>
    </row>
    <row r="546" spans="14:14">
      <c r="N546" s="86" t="str">
        <f t="shared" si="8"/>
        <v/>
      </c>
    </row>
    <row r="547" spans="14:14">
      <c r="N547" s="86" t="str">
        <f t="shared" si="8"/>
        <v/>
      </c>
    </row>
  </sheetData>
  <phoneticPr fontId="8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M245"/>
  <sheetViews>
    <sheetView workbookViewId="0">
      <selection activeCell="C2" sqref="C2"/>
    </sheetView>
  </sheetViews>
  <sheetFormatPr defaultRowHeight="63.75"/>
  <cols>
    <col min="1" max="1" width="35.140625" style="63" customWidth="1"/>
    <col min="2" max="2" width="211.28515625" style="35" bestFit="1" customWidth="1"/>
    <col min="3" max="3" width="69.28515625" style="35" customWidth="1"/>
    <col min="4" max="4" width="16.7109375" style="35" customWidth="1"/>
    <col min="5" max="5" width="22.42578125" style="35" customWidth="1"/>
    <col min="6" max="6" width="21.42578125" style="35" customWidth="1"/>
    <col min="7" max="7" width="11.7109375" style="35" customWidth="1"/>
    <col min="8" max="8" width="18.28515625" style="35" customWidth="1"/>
    <col min="9" max="9" width="36.28515625" style="35" bestFit="1" customWidth="1"/>
    <col min="10" max="10" width="15.28515625" style="35" customWidth="1"/>
    <col min="11" max="11" width="19.85546875" style="35" bestFit="1" customWidth="1"/>
    <col min="12" max="12" width="33.85546875" style="35" bestFit="1" customWidth="1"/>
    <col min="13" max="13" width="13.5703125" style="35" customWidth="1"/>
    <col min="14" max="14" width="22.85546875" style="35" customWidth="1"/>
    <col min="15" max="15" width="24.5703125" style="35" customWidth="1"/>
    <col min="16" max="16" width="15.42578125" style="35" customWidth="1"/>
    <col min="17" max="17" width="22.7109375" style="35" customWidth="1"/>
    <col min="18" max="18" width="32.5703125" style="35" customWidth="1"/>
    <col min="19" max="19" width="35.42578125" style="35" bestFit="1" customWidth="1"/>
    <col min="20" max="20" width="46" style="35" bestFit="1" customWidth="1"/>
    <col min="21" max="21" width="23.85546875" style="35" bestFit="1" customWidth="1"/>
    <col min="22" max="22" width="15" style="35" customWidth="1"/>
    <col min="23" max="23" width="20.140625" style="35" customWidth="1"/>
    <col min="24" max="24" width="24.7109375" style="36" bestFit="1" customWidth="1"/>
    <col min="25" max="25" width="34.5703125" style="35" bestFit="1" customWidth="1"/>
    <col min="26" max="26" width="49" style="35" bestFit="1" customWidth="1"/>
    <col min="27" max="27" width="17.42578125" style="35" customWidth="1"/>
    <col min="28" max="28" width="64.5703125" style="35" bestFit="1" customWidth="1"/>
    <col min="29" max="29" width="19.85546875" style="35" customWidth="1"/>
    <col min="30" max="30" width="38.28515625" style="35" bestFit="1" customWidth="1"/>
    <col min="31" max="31" width="9.140625" style="35"/>
    <col min="32" max="32" width="38.7109375" style="35" bestFit="1" customWidth="1"/>
    <col min="33" max="16384" width="9.140625" style="35"/>
  </cols>
  <sheetData>
    <row r="1" spans="1:33" ht="15" customHeight="1">
      <c r="A1" s="64" t="s">
        <v>611</v>
      </c>
      <c r="B1" s="56" t="s">
        <v>612</v>
      </c>
      <c r="C1" s="56" t="s">
        <v>593</v>
      </c>
      <c r="D1" s="35" t="s">
        <v>21</v>
      </c>
      <c r="E1" s="35" t="s">
        <v>22</v>
      </c>
      <c r="F1" s="35" t="s">
        <v>23</v>
      </c>
      <c r="G1" s="35" t="s">
        <v>24</v>
      </c>
      <c r="H1" s="35" t="s">
        <v>479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488</v>
      </c>
      <c r="N1" s="35" t="s">
        <v>489</v>
      </c>
      <c r="O1" s="35" t="s">
        <v>490</v>
      </c>
      <c r="P1" s="35" t="s">
        <v>491</v>
      </c>
      <c r="Q1" s="35" t="s">
        <v>492</v>
      </c>
      <c r="R1" s="35" t="s">
        <v>493</v>
      </c>
      <c r="S1" s="35" t="s">
        <v>494</v>
      </c>
      <c r="T1" s="35" t="s">
        <v>495</v>
      </c>
      <c r="U1" s="35" t="s">
        <v>496</v>
      </c>
      <c r="V1" s="35" t="s">
        <v>29</v>
      </c>
      <c r="W1" s="35" t="s">
        <v>538</v>
      </c>
      <c r="X1" s="35" t="s">
        <v>30</v>
      </c>
      <c r="Y1" s="35" t="s">
        <v>31</v>
      </c>
      <c r="Z1" s="35" t="s">
        <v>32</v>
      </c>
      <c r="AA1" s="35" t="s">
        <v>33</v>
      </c>
      <c r="AB1" s="35" t="s">
        <v>34</v>
      </c>
      <c r="AC1" s="35" t="s">
        <v>35</v>
      </c>
      <c r="AD1" s="35" t="s">
        <v>36</v>
      </c>
      <c r="AE1" s="35" t="s">
        <v>37</v>
      </c>
      <c r="AF1" s="35" t="s">
        <v>38</v>
      </c>
      <c r="AG1" s="35" t="s">
        <v>539</v>
      </c>
    </row>
    <row r="2" spans="1:33" ht="15">
      <c r="A2" s="65" t="s">
        <v>641</v>
      </c>
      <c r="B2" s="70" t="s">
        <v>648</v>
      </c>
      <c r="C2" s="57"/>
      <c r="D2" t="s">
        <v>683</v>
      </c>
      <c r="E2" t="s">
        <v>684</v>
      </c>
      <c r="F2" t="s">
        <v>40</v>
      </c>
      <c r="G2" t="s">
        <v>685</v>
      </c>
      <c r="H2"/>
      <c r="I2" t="s">
        <v>532</v>
      </c>
      <c r="J2" t="s">
        <v>686</v>
      </c>
      <c r="K2"/>
      <c r="L2" t="s">
        <v>687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 s="72">
        <v>46271.6253125</v>
      </c>
      <c r="AD2"/>
      <c r="AE2" t="s">
        <v>688</v>
      </c>
      <c r="AF2" t="s">
        <v>689</v>
      </c>
      <c r="AG2" t="s">
        <v>641</v>
      </c>
    </row>
    <row r="3" spans="1:33" ht="13.5" customHeight="1">
      <c r="A3" s="64" t="s">
        <v>51</v>
      </c>
      <c r="B3" s="71" t="s">
        <v>649</v>
      </c>
      <c r="C3" s="57"/>
      <c r="D3" t="s">
        <v>683</v>
      </c>
      <c r="E3" t="s">
        <v>684</v>
      </c>
      <c r="F3" t="s">
        <v>40</v>
      </c>
      <c r="G3" t="s">
        <v>690</v>
      </c>
      <c r="H3"/>
      <c r="I3" t="s">
        <v>532</v>
      </c>
      <c r="J3" t="s">
        <v>691</v>
      </c>
      <c r="K3"/>
      <c r="L3" t="s">
        <v>692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 s="72">
        <v>46272.479201388887</v>
      </c>
      <c r="AD3"/>
      <c r="AE3" t="s">
        <v>688</v>
      </c>
      <c r="AF3" t="s">
        <v>693</v>
      </c>
      <c r="AG3" t="s">
        <v>641</v>
      </c>
    </row>
    <row r="4" spans="1:33" ht="15">
      <c r="A4" s="66" t="s">
        <v>640</v>
      </c>
      <c r="B4" s="71" t="s">
        <v>650</v>
      </c>
      <c r="C4" s="57"/>
      <c r="D4" t="s">
        <v>683</v>
      </c>
      <c r="E4" t="s">
        <v>684</v>
      </c>
      <c r="F4" t="s">
        <v>40</v>
      </c>
      <c r="G4" t="s">
        <v>694</v>
      </c>
      <c r="H4"/>
      <c r="I4" t="s">
        <v>532</v>
      </c>
      <c r="J4" t="s">
        <v>695</v>
      </c>
      <c r="K4"/>
      <c r="L4" t="s">
        <v>692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 s="72">
        <v>46272.502256944441</v>
      </c>
      <c r="AD4"/>
      <c r="AE4" t="s">
        <v>688</v>
      </c>
      <c r="AF4" t="s">
        <v>696</v>
      </c>
      <c r="AG4" t="s">
        <v>641</v>
      </c>
    </row>
    <row r="5" spans="1:33" ht="15">
      <c r="A5" s="64" t="s">
        <v>52</v>
      </c>
      <c r="B5" s="71" t="s">
        <v>651</v>
      </c>
      <c r="C5" s="58"/>
      <c r="D5" t="s">
        <v>683</v>
      </c>
      <c r="E5" t="s">
        <v>697</v>
      </c>
      <c r="F5" t="s">
        <v>40</v>
      </c>
      <c r="G5" t="s">
        <v>698</v>
      </c>
      <c r="H5"/>
      <c r="I5" t="s">
        <v>45</v>
      </c>
      <c r="J5" t="s">
        <v>699</v>
      </c>
      <c r="K5">
        <v>1</v>
      </c>
      <c r="L5" t="s">
        <v>70</v>
      </c>
      <c r="M5">
        <v>79</v>
      </c>
      <c r="N5"/>
      <c r="O5"/>
      <c r="P5"/>
      <c r="Q5"/>
      <c r="R5"/>
      <c r="S5"/>
      <c r="T5"/>
      <c r="U5"/>
      <c r="V5" t="s">
        <v>700</v>
      </c>
      <c r="W5" t="s">
        <v>701</v>
      </c>
      <c r="X5" t="s">
        <v>702</v>
      </c>
      <c r="Y5" t="s">
        <v>703</v>
      </c>
      <c r="Z5" t="s">
        <v>704</v>
      </c>
      <c r="AA5" t="s">
        <v>705</v>
      </c>
      <c r="AB5" t="s">
        <v>706</v>
      </c>
      <c r="AC5" t="s">
        <v>707</v>
      </c>
      <c r="AD5"/>
      <c r="AE5" t="s">
        <v>688</v>
      </c>
      <c r="AF5" t="s">
        <v>708</v>
      </c>
      <c r="AG5" t="s">
        <v>641</v>
      </c>
    </row>
    <row r="6" spans="1:33" ht="15">
      <c r="A6" s="67" t="s">
        <v>574</v>
      </c>
      <c r="B6" s="71" t="s">
        <v>652</v>
      </c>
      <c r="C6" s="57"/>
      <c r="D6" t="s">
        <v>683</v>
      </c>
      <c r="E6" t="s">
        <v>607</v>
      </c>
      <c r="F6" t="s">
        <v>39</v>
      </c>
      <c r="G6" t="s">
        <v>709</v>
      </c>
      <c r="H6"/>
      <c r="I6" t="s">
        <v>532</v>
      </c>
      <c r="J6" t="s">
        <v>710</v>
      </c>
      <c r="K6" t="s">
        <v>296</v>
      </c>
      <c r="L6" t="s">
        <v>711</v>
      </c>
      <c r="M6">
        <v>91</v>
      </c>
      <c r="N6" t="s">
        <v>712</v>
      </c>
      <c r="O6"/>
      <c r="P6"/>
      <c r="Q6"/>
      <c r="R6" t="s">
        <v>674</v>
      </c>
      <c r="S6"/>
      <c r="T6"/>
      <c r="U6"/>
      <c r="V6" t="s">
        <v>713</v>
      </c>
      <c r="W6" t="s">
        <v>714</v>
      </c>
      <c r="X6" t="s">
        <v>702</v>
      </c>
      <c r="Y6" t="s">
        <v>715</v>
      </c>
      <c r="Z6" t="s">
        <v>704</v>
      </c>
      <c r="AA6" t="s">
        <v>716</v>
      </c>
      <c r="AB6" t="s">
        <v>717</v>
      </c>
      <c r="AC6" t="s">
        <v>718</v>
      </c>
      <c r="AD6"/>
      <c r="AE6" t="s">
        <v>688</v>
      </c>
      <c r="AF6" t="s">
        <v>719</v>
      </c>
      <c r="AG6" t="s">
        <v>641</v>
      </c>
    </row>
    <row r="7" spans="1:33" ht="15">
      <c r="A7" s="68" t="s">
        <v>610</v>
      </c>
      <c r="B7" s="71" t="s">
        <v>653</v>
      </c>
      <c r="C7" s="57"/>
      <c r="D7" t="s">
        <v>683</v>
      </c>
      <c r="E7" t="s">
        <v>684</v>
      </c>
      <c r="F7" t="s">
        <v>40</v>
      </c>
      <c r="G7" t="s">
        <v>720</v>
      </c>
      <c r="H7"/>
      <c r="I7" t="s">
        <v>532</v>
      </c>
      <c r="J7" t="s">
        <v>721</v>
      </c>
      <c r="K7"/>
      <c r="L7" t="s">
        <v>722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 s="72">
        <v>46271.515335648146</v>
      </c>
      <c r="AD7"/>
      <c r="AE7" t="s">
        <v>688</v>
      </c>
      <c r="AF7" t="s">
        <v>723</v>
      </c>
      <c r="AG7" t="s">
        <v>641</v>
      </c>
    </row>
    <row r="8" spans="1:33" ht="15">
      <c r="A8" s="69">
        <v>4389</v>
      </c>
      <c r="B8" s="71" t="s">
        <v>654</v>
      </c>
      <c r="C8" s="57"/>
      <c r="D8" t="s">
        <v>683</v>
      </c>
      <c r="E8" t="s">
        <v>684</v>
      </c>
      <c r="F8" t="s">
        <v>40</v>
      </c>
      <c r="G8" t="s">
        <v>724</v>
      </c>
      <c r="H8"/>
      <c r="I8" t="s">
        <v>532</v>
      </c>
      <c r="J8" t="s">
        <v>725</v>
      </c>
      <c r="K8"/>
      <c r="L8" t="s">
        <v>687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 s="72">
        <v>46271.662129629629</v>
      </c>
      <c r="AD8"/>
      <c r="AE8" t="s">
        <v>688</v>
      </c>
      <c r="AF8" t="s">
        <v>726</v>
      </c>
      <c r="AG8" t="s">
        <v>641</v>
      </c>
    </row>
    <row r="9" spans="1:33" ht="15">
      <c r="A9" s="62"/>
      <c r="B9" s="71" t="s">
        <v>655</v>
      </c>
      <c r="C9" s="57"/>
      <c r="D9" t="s">
        <v>683</v>
      </c>
      <c r="E9" t="s">
        <v>684</v>
      </c>
      <c r="F9" t="s">
        <v>40</v>
      </c>
      <c r="G9" t="s">
        <v>727</v>
      </c>
      <c r="H9"/>
      <c r="I9" t="s">
        <v>532</v>
      </c>
      <c r="J9" t="s">
        <v>728</v>
      </c>
      <c r="K9"/>
      <c r="L9" t="s">
        <v>722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 s="72">
        <v>46271.641192129631</v>
      </c>
      <c r="AD9"/>
      <c r="AE9" t="s">
        <v>688</v>
      </c>
      <c r="AF9" t="s">
        <v>729</v>
      </c>
      <c r="AG9" t="s">
        <v>641</v>
      </c>
    </row>
    <row r="10" spans="1:33" ht="15">
      <c r="A10" s="62"/>
      <c r="B10" s="71" t="s">
        <v>656</v>
      </c>
      <c r="C10" s="57"/>
      <c r="D10" t="s">
        <v>683</v>
      </c>
      <c r="E10" t="s">
        <v>697</v>
      </c>
      <c r="F10" t="s">
        <v>40</v>
      </c>
      <c r="G10" t="s">
        <v>730</v>
      </c>
      <c r="H10"/>
      <c r="I10" t="s">
        <v>45</v>
      </c>
      <c r="J10" t="s">
        <v>731</v>
      </c>
      <c r="K10">
        <v>1</v>
      </c>
      <c r="L10" t="s">
        <v>73</v>
      </c>
      <c r="M10">
        <v>75</v>
      </c>
      <c r="N10"/>
      <c r="O10"/>
      <c r="P10"/>
      <c r="Q10"/>
      <c r="R10"/>
      <c r="S10"/>
      <c r="T10"/>
      <c r="U10"/>
      <c r="V10" t="s">
        <v>732</v>
      </c>
      <c r="W10" t="s">
        <v>714</v>
      </c>
      <c r="X10" t="s">
        <v>733</v>
      </c>
      <c r="Y10" t="s">
        <v>703</v>
      </c>
      <c r="Z10" t="s">
        <v>704</v>
      </c>
      <c r="AA10" t="s">
        <v>734</v>
      </c>
      <c r="AB10" t="s">
        <v>735</v>
      </c>
      <c r="AC10" t="s">
        <v>736</v>
      </c>
      <c r="AD10"/>
      <c r="AE10" t="s">
        <v>688</v>
      </c>
      <c r="AF10" t="s">
        <v>737</v>
      </c>
      <c r="AG10" t="s">
        <v>641</v>
      </c>
    </row>
    <row r="11" spans="1:33" ht="15">
      <c r="A11" s="62"/>
      <c r="B11" s="71" t="s">
        <v>657</v>
      </c>
      <c r="C11" s="57"/>
      <c r="D11" t="s">
        <v>683</v>
      </c>
      <c r="E11" t="s">
        <v>697</v>
      </c>
      <c r="F11" t="s">
        <v>40</v>
      </c>
      <c r="G11" t="s">
        <v>738</v>
      </c>
      <c r="H11"/>
      <c r="I11" t="s">
        <v>45</v>
      </c>
      <c r="J11" t="s">
        <v>739</v>
      </c>
      <c r="K11">
        <v>1</v>
      </c>
      <c r="L11" t="s">
        <v>70</v>
      </c>
      <c r="M11">
        <v>77</v>
      </c>
      <c r="N11"/>
      <c r="O11"/>
      <c r="P11"/>
      <c r="Q11"/>
      <c r="R11"/>
      <c r="S11"/>
      <c r="T11"/>
      <c r="U11"/>
      <c r="V11" t="s">
        <v>700</v>
      </c>
      <c r="W11" t="s">
        <v>714</v>
      </c>
      <c r="X11" t="s">
        <v>702</v>
      </c>
      <c r="Y11" t="s">
        <v>703</v>
      </c>
      <c r="Z11" t="s">
        <v>704</v>
      </c>
      <c r="AA11" t="s">
        <v>740</v>
      </c>
      <c r="AB11" t="s">
        <v>706</v>
      </c>
      <c r="AC11" t="s">
        <v>741</v>
      </c>
      <c r="AD11"/>
      <c r="AE11" t="s">
        <v>688</v>
      </c>
      <c r="AF11" t="s">
        <v>742</v>
      </c>
      <c r="AG11" t="s">
        <v>641</v>
      </c>
    </row>
    <row r="12" spans="1:33" ht="15">
      <c r="A12" s="62"/>
      <c r="B12" s="71"/>
      <c r="C12" s="57"/>
      <c r="D12" t="s">
        <v>683</v>
      </c>
      <c r="E12" t="s">
        <v>684</v>
      </c>
      <c r="F12" t="s">
        <v>40</v>
      </c>
      <c r="G12" t="s">
        <v>743</v>
      </c>
      <c r="H12"/>
      <c r="I12" t="s">
        <v>532</v>
      </c>
      <c r="J12" t="s">
        <v>744</v>
      </c>
      <c r="K12"/>
      <c r="L12" t="s">
        <v>692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 s="72">
        <v>46272.423634259256</v>
      </c>
      <c r="AD12"/>
      <c r="AE12" t="s">
        <v>688</v>
      </c>
      <c r="AF12" t="s">
        <v>745</v>
      </c>
      <c r="AG12" t="s">
        <v>641</v>
      </c>
    </row>
    <row r="13" spans="1:33" ht="15">
      <c r="A13" s="62"/>
      <c r="B13" s="71" t="s">
        <v>658</v>
      </c>
      <c r="C13" s="57"/>
      <c r="D13" t="s">
        <v>683</v>
      </c>
      <c r="E13" t="s">
        <v>684</v>
      </c>
      <c r="F13" t="s">
        <v>40</v>
      </c>
      <c r="G13" t="s">
        <v>746</v>
      </c>
      <c r="H13"/>
      <c r="I13" t="s">
        <v>532</v>
      </c>
      <c r="J13" t="s">
        <v>747</v>
      </c>
      <c r="K13"/>
      <c r="L13" t="s">
        <v>748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 s="72">
        <v>46272.567430555559</v>
      </c>
      <c r="AD13"/>
      <c r="AE13" t="s">
        <v>688</v>
      </c>
      <c r="AF13" t="s">
        <v>749</v>
      </c>
      <c r="AG13" t="s">
        <v>641</v>
      </c>
    </row>
    <row r="14" spans="1:33" ht="15">
      <c r="A14" s="62"/>
      <c r="B14" s="71" t="s">
        <v>659</v>
      </c>
      <c r="C14" s="57"/>
      <c r="D14" t="s">
        <v>683</v>
      </c>
      <c r="E14" t="s">
        <v>684</v>
      </c>
      <c r="F14" t="s">
        <v>40</v>
      </c>
      <c r="G14" t="s">
        <v>750</v>
      </c>
      <c r="H14"/>
      <c r="I14" t="s">
        <v>532</v>
      </c>
      <c r="J14" t="s">
        <v>751</v>
      </c>
      <c r="K14"/>
      <c r="L14" t="s">
        <v>692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 s="72">
        <v>46272.438321759262</v>
      </c>
      <c r="AD14"/>
      <c r="AE14" t="s">
        <v>688</v>
      </c>
      <c r="AF14" t="s">
        <v>752</v>
      </c>
      <c r="AG14" t="s">
        <v>641</v>
      </c>
    </row>
    <row r="15" spans="1:33" ht="15">
      <c r="A15" s="62"/>
      <c r="B15" s="71" t="s">
        <v>660</v>
      </c>
      <c r="C15" s="57"/>
      <c r="D15" t="s">
        <v>683</v>
      </c>
      <c r="E15" t="s">
        <v>684</v>
      </c>
      <c r="F15" t="s">
        <v>40</v>
      </c>
      <c r="G15" t="s">
        <v>753</v>
      </c>
      <c r="H15"/>
      <c r="I15" t="s">
        <v>532</v>
      </c>
      <c r="J15" t="s">
        <v>754</v>
      </c>
      <c r="K15"/>
      <c r="L15" t="s">
        <v>692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72">
        <v>46272.423402777778</v>
      </c>
      <c r="AD15"/>
      <c r="AE15" t="s">
        <v>688</v>
      </c>
      <c r="AF15" t="s">
        <v>755</v>
      </c>
      <c r="AG15" t="s">
        <v>641</v>
      </c>
    </row>
    <row r="16" spans="1:33" ht="15">
      <c r="A16" s="62"/>
      <c r="B16" s="71" t="s">
        <v>661</v>
      </c>
      <c r="C16" s="57"/>
      <c r="D16" t="s">
        <v>683</v>
      </c>
      <c r="E16" t="s">
        <v>684</v>
      </c>
      <c r="F16" t="s">
        <v>40</v>
      </c>
      <c r="G16" t="s">
        <v>756</v>
      </c>
      <c r="H16"/>
      <c r="I16" t="s">
        <v>532</v>
      </c>
      <c r="J16" t="s">
        <v>757</v>
      </c>
      <c r="K16"/>
      <c r="L16" t="s">
        <v>687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72">
        <v>46271.595358796294</v>
      </c>
      <c r="AD16"/>
      <c r="AE16" t="s">
        <v>688</v>
      </c>
      <c r="AF16" t="s">
        <v>758</v>
      </c>
      <c r="AG16" t="s">
        <v>641</v>
      </c>
    </row>
    <row r="17" spans="1:35" ht="15">
      <c r="A17" s="62"/>
      <c r="B17" s="71" t="s">
        <v>662</v>
      </c>
      <c r="C17" s="57"/>
      <c r="D17" t="s">
        <v>683</v>
      </c>
      <c r="E17" t="s">
        <v>606</v>
      </c>
      <c r="F17" t="s">
        <v>39</v>
      </c>
      <c r="G17" t="s">
        <v>759</v>
      </c>
      <c r="H17"/>
      <c r="I17" t="s">
        <v>45</v>
      </c>
      <c r="J17" t="s">
        <v>760</v>
      </c>
      <c r="K17" t="s">
        <v>761</v>
      </c>
      <c r="L17" t="s">
        <v>129</v>
      </c>
      <c r="M17">
        <v>100</v>
      </c>
      <c r="N17" t="s">
        <v>762</v>
      </c>
      <c r="O17"/>
      <c r="P17"/>
      <c r="Q17"/>
      <c r="R17"/>
      <c r="S17"/>
      <c r="T17"/>
      <c r="U17"/>
      <c r="V17" t="s">
        <v>763</v>
      </c>
      <c r="W17" t="s">
        <v>714</v>
      </c>
      <c r="X17" t="s">
        <v>764</v>
      </c>
      <c r="Y17" t="s">
        <v>715</v>
      </c>
      <c r="Z17" t="s">
        <v>704</v>
      </c>
      <c r="AA17" t="s">
        <v>765</v>
      </c>
      <c r="AB17" t="s">
        <v>766</v>
      </c>
      <c r="AC17" t="s">
        <v>767</v>
      </c>
      <c r="AD17"/>
      <c r="AE17" t="s">
        <v>688</v>
      </c>
      <c r="AF17" t="s">
        <v>768</v>
      </c>
      <c r="AG17" t="s">
        <v>641</v>
      </c>
    </row>
    <row r="18" spans="1:35" ht="15">
      <c r="A18" s="62"/>
      <c r="B18" s="71" t="s">
        <v>663</v>
      </c>
      <c r="C18" s="57"/>
      <c r="D18" t="s">
        <v>683</v>
      </c>
      <c r="E18" t="s">
        <v>607</v>
      </c>
      <c r="F18" t="s">
        <v>39</v>
      </c>
      <c r="G18" t="s">
        <v>769</v>
      </c>
      <c r="H18"/>
      <c r="I18" t="s">
        <v>532</v>
      </c>
      <c r="J18" t="s">
        <v>770</v>
      </c>
      <c r="K18" t="s">
        <v>167</v>
      </c>
      <c r="L18" t="s">
        <v>771</v>
      </c>
      <c r="M18">
        <v>99</v>
      </c>
      <c r="N18" t="s">
        <v>772</v>
      </c>
      <c r="O18"/>
      <c r="P18"/>
      <c r="Q18"/>
      <c r="R18"/>
      <c r="S18"/>
      <c r="T18"/>
      <c r="U18"/>
      <c r="V18" t="s">
        <v>713</v>
      </c>
      <c r="W18" t="s">
        <v>714</v>
      </c>
      <c r="X18" t="s">
        <v>773</v>
      </c>
      <c r="Y18" t="s">
        <v>715</v>
      </c>
      <c r="Z18" t="s">
        <v>704</v>
      </c>
      <c r="AA18" t="s">
        <v>774</v>
      </c>
      <c r="AB18" t="s">
        <v>775</v>
      </c>
      <c r="AC18" t="s">
        <v>776</v>
      </c>
      <c r="AD18"/>
      <c r="AE18" t="s">
        <v>688</v>
      </c>
      <c r="AF18" t="s">
        <v>777</v>
      </c>
      <c r="AG18" t="s">
        <v>641</v>
      </c>
    </row>
    <row r="19" spans="1:35" ht="15">
      <c r="A19" s="62"/>
      <c r="B19" s="71" t="s">
        <v>664</v>
      </c>
      <c r="C19" s="57"/>
      <c r="D19" t="s">
        <v>683</v>
      </c>
      <c r="E19" t="s">
        <v>684</v>
      </c>
      <c r="F19" t="s">
        <v>40</v>
      </c>
      <c r="G19" t="s">
        <v>778</v>
      </c>
      <c r="H19"/>
      <c r="I19" t="s">
        <v>532</v>
      </c>
      <c r="J19" t="s">
        <v>779</v>
      </c>
      <c r="K19"/>
      <c r="L19" t="s">
        <v>692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72">
        <v>46272.462546296294</v>
      </c>
      <c r="AD19"/>
      <c r="AE19" t="s">
        <v>688</v>
      </c>
      <c r="AF19" t="s">
        <v>780</v>
      </c>
      <c r="AG19" t="s">
        <v>641</v>
      </c>
    </row>
    <row r="20" spans="1:35" ht="15">
      <c r="A20" s="62"/>
      <c r="B20" s="71" t="s">
        <v>665</v>
      </c>
      <c r="C20" s="57"/>
      <c r="D20" t="s">
        <v>683</v>
      </c>
      <c r="E20" t="s">
        <v>684</v>
      </c>
      <c r="F20" t="s">
        <v>40</v>
      </c>
      <c r="G20" t="s">
        <v>781</v>
      </c>
      <c r="H20"/>
      <c r="I20" t="s">
        <v>532</v>
      </c>
      <c r="J20" t="s">
        <v>782</v>
      </c>
      <c r="K20"/>
      <c r="L20" t="s">
        <v>783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 s="72">
        <v>46271.577916666669</v>
      </c>
      <c r="AD20"/>
      <c r="AE20" t="s">
        <v>688</v>
      </c>
      <c r="AF20" t="s">
        <v>784</v>
      </c>
      <c r="AG20" t="s">
        <v>641</v>
      </c>
    </row>
    <row r="21" spans="1:35" ht="15">
      <c r="A21" s="62"/>
      <c r="B21" s="71" t="s">
        <v>666</v>
      </c>
      <c r="C21" s="57"/>
      <c r="D21" t="s">
        <v>683</v>
      </c>
      <c r="E21" t="s">
        <v>684</v>
      </c>
      <c r="F21" t="s">
        <v>40</v>
      </c>
      <c r="G21" t="s">
        <v>785</v>
      </c>
      <c r="H21"/>
      <c r="I21" t="s">
        <v>532</v>
      </c>
      <c r="J21" t="s">
        <v>786</v>
      </c>
      <c r="K21"/>
      <c r="L21" t="s">
        <v>692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72">
        <v>46272.575972222221</v>
      </c>
      <c r="AD21"/>
      <c r="AE21" t="s">
        <v>688</v>
      </c>
      <c r="AF21" t="s">
        <v>787</v>
      </c>
      <c r="AG21" t="s">
        <v>641</v>
      </c>
    </row>
    <row r="22" spans="1:35" ht="15">
      <c r="A22" s="62"/>
      <c r="B22" s="71" t="s">
        <v>667</v>
      </c>
      <c r="C22" s="57"/>
      <c r="D22" t="s">
        <v>683</v>
      </c>
      <c r="E22" t="s">
        <v>684</v>
      </c>
      <c r="F22" t="s">
        <v>40</v>
      </c>
      <c r="G22" t="s">
        <v>788</v>
      </c>
      <c r="H22"/>
      <c r="I22" t="s">
        <v>532</v>
      </c>
      <c r="J22" t="s">
        <v>789</v>
      </c>
      <c r="K22"/>
      <c r="L22" t="s">
        <v>722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72">
        <v>46271.625208333331</v>
      </c>
      <c r="AD22"/>
      <c r="AE22" t="s">
        <v>688</v>
      </c>
      <c r="AF22" t="s">
        <v>790</v>
      </c>
      <c r="AG22" t="s">
        <v>641</v>
      </c>
    </row>
    <row r="23" spans="1:35" ht="15">
      <c r="A23" s="62"/>
      <c r="B23" s="71" t="s">
        <v>668</v>
      </c>
      <c r="C23" s="57"/>
      <c r="D23" t="s">
        <v>683</v>
      </c>
      <c r="E23" t="s">
        <v>684</v>
      </c>
      <c r="F23" t="s">
        <v>40</v>
      </c>
      <c r="G23" t="s">
        <v>791</v>
      </c>
      <c r="H23"/>
      <c r="I23" t="s">
        <v>532</v>
      </c>
      <c r="J23" t="s">
        <v>792</v>
      </c>
      <c r="K23"/>
      <c r="L23" t="s">
        <v>692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72">
        <v>46272.502337962964</v>
      </c>
      <c r="AD23"/>
      <c r="AE23" t="s">
        <v>688</v>
      </c>
      <c r="AF23" t="s">
        <v>793</v>
      </c>
      <c r="AG23" t="s">
        <v>641</v>
      </c>
    </row>
    <row r="24" spans="1:35" ht="15">
      <c r="A24" s="62"/>
      <c r="B24" s="71" t="s">
        <v>669</v>
      </c>
      <c r="C24" s="57"/>
      <c r="D24" t="s">
        <v>683</v>
      </c>
      <c r="E24" t="s">
        <v>684</v>
      </c>
      <c r="F24" t="s">
        <v>40</v>
      </c>
      <c r="G24" t="s">
        <v>794</v>
      </c>
      <c r="H24"/>
      <c r="I24" t="s">
        <v>532</v>
      </c>
      <c r="J24" t="s">
        <v>795</v>
      </c>
      <c r="K24"/>
      <c r="L24" t="s">
        <v>748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72">
        <v>46272.479108796295</v>
      </c>
      <c r="AD24"/>
      <c r="AE24" t="s">
        <v>688</v>
      </c>
      <c r="AF24" t="s">
        <v>796</v>
      </c>
      <c r="AG24" t="s">
        <v>641</v>
      </c>
    </row>
    <row r="25" spans="1:35" ht="15">
      <c r="A25" s="62"/>
      <c r="B25" s="71" t="s">
        <v>679</v>
      </c>
      <c r="C25" s="57"/>
      <c r="D25" t="s">
        <v>683</v>
      </c>
      <c r="E25" t="s">
        <v>684</v>
      </c>
      <c r="F25" t="s">
        <v>40</v>
      </c>
      <c r="G25" t="s">
        <v>797</v>
      </c>
      <c r="H25"/>
      <c r="I25" t="s">
        <v>532</v>
      </c>
      <c r="J25" t="s">
        <v>798</v>
      </c>
      <c r="K25"/>
      <c r="L25" t="s">
        <v>692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72">
        <v>46272.456817129627</v>
      </c>
      <c r="AD25"/>
      <c r="AE25" t="s">
        <v>688</v>
      </c>
      <c r="AF25" t="s">
        <v>799</v>
      </c>
      <c r="AG25" t="s">
        <v>641</v>
      </c>
      <c r="AI25" s="60"/>
    </row>
    <row r="26" spans="1:35" ht="15">
      <c r="A26" s="62"/>
      <c r="B26" s="71" t="s">
        <v>680</v>
      </c>
      <c r="C26" s="57"/>
      <c r="D26" t="s">
        <v>683</v>
      </c>
      <c r="E26" t="s">
        <v>684</v>
      </c>
      <c r="F26" t="s">
        <v>40</v>
      </c>
      <c r="G26" t="s">
        <v>800</v>
      </c>
      <c r="H26"/>
      <c r="I26" t="s">
        <v>532</v>
      </c>
      <c r="J26" t="s">
        <v>801</v>
      </c>
      <c r="K26"/>
      <c r="L26" t="s">
        <v>722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72">
        <v>46271.515335648146</v>
      </c>
      <c r="AD26"/>
      <c r="AE26" t="s">
        <v>688</v>
      </c>
      <c r="AF26" t="s">
        <v>802</v>
      </c>
      <c r="AG26" t="s">
        <v>641</v>
      </c>
      <c r="AI26" s="60"/>
    </row>
    <row r="27" spans="1:35" ht="15">
      <c r="A27" s="62"/>
      <c r="B27" s="71" t="s">
        <v>681</v>
      </c>
      <c r="C27" s="57"/>
      <c r="D27" t="s">
        <v>683</v>
      </c>
      <c r="E27" t="s">
        <v>607</v>
      </c>
      <c r="F27" t="s">
        <v>39</v>
      </c>
      <c r="G27" t="s">
        <v>803</v>
      </c>
      <c r="H27"/>
      <c r="I27" t="s">
        <v>532</v>
      </c>
      <c r="J27" t="s">
        <v>804</v>
      </c>
      <c r="K27" t="s">
        <v>168</v>
      </c>
      <c r="L27" t="s">
        <v>805</v>
      </c>
      <c r="M27">
        <v>83</v>
      </c>
      <c r="N27" t="s">
        <v>806</v>
      </c>
      <c r="O27"/>
      <c r="P27"/>
      <c r="Q27"/>
      <c r="R27"/>
      <c r="S27"/>
      <c r="T27"/>
      <c r="U27"/>
      <c r="V27" t="s">
        <v>807</v>
      </c>
      <c r="W27" t="s">
        <v>714</v>
      </c>
      <c r="X27" t="s">
        <v>702</v>
      </c>
      <c r="Y27" t="s">
        <v>715</v>
      </c>
      <c r="Z27" t="s">
        <v>704</v>
      </c>
      <c r="AA27" t="s">
        <v>808</v>
      </c>
      <c r="AB27" t="s">
        <v>809</v>
      </c>
      <c r="AC27" t="s">
        <v>810</v>
      </c>
      <c r="AD27"/>
      <c r="AE27" t="s">
        <v>688</v>
      </c>
      <c r="AF27" t="s">
        <v>811</v>
      </c>
      <c r="AG27" t="s">
        <v>641</v>
      </c>
      <c r="AI27" s="60"/>
    </row>
    <row r="28" spans="1:35" ht="15">
      <c r="A28" s="62"/>
      <c r="B28" s="71" t="s">
        <v>682</v>
      </c>
      <c r="C28" s="57"/>
      <c r="D28" t="s">
        <v>683</v>
      </c>
      <c r="E28" t="s">
        <v>684</v>
      </c>
      <c r="F28" t="s">
        <v>40</v>
      </c>
      <c r="G28" t="s">
        <v>812</v>
      </c>
      <c r="H28"/>
      <c r="I28" t="s">
        <v>532</v>
      </c>
      <c r="J28" t="s">
        <v>813</v>
      </c>
      <c r="K28"/>
      <c r="L28" t="s">
        <v>722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72">
        <v>46271.553449074076</v>
      </c>
      <c r="AD28"/>
      <c r="AE28" t="s">
        <v>688</v>
      </c>
      <c r="AF28" t="s">
        <v>814</v>
      </c>
      <c r="AG28" t="s">
        <v>641</v>
      </c>
      <c r="AI28" s="60"/>
    </row>
    <row r="29" spans="1:35" ht="15">
      <c r="A29" s="62"/>
      <c r="B29" s="71"/>
      <c r="C29" s="57"/>
      <c r="D29" t="s">
        <v>683</v>
      </c>
      <c r="E29" t="s">
        <v>684</v>
      </c>
      <c r="F29" t="s">
        <v>40</v>
      </c>
      <c r="G29" t="s">
        <v>815</v>
      </c>
      <c r="H29"/>
      <c r="I29" t="s">
        <v>532</v>
      </c>
      <c r="J29" t="s">
        <v>816</v>
      </c>
      <c r="K29"/>
      <c r="L29" t="s">
        <v>722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72">
        <v>46271.658935185187</v>
      </c>
      <c r="AD29"/>
      <c r="AE29" t="s">
        <v>688</v>
      </c>
      <c r="AF29" t="s">
        <v>817</v>
      </c>
      <c r="AG29" t="s">
        <v>641</v>
      </c>
      <c r="AI29" s="60"/>
    </row>
    <row r="30" spans="1:35" ht="15">
      <c r="A30" s="62"/>
      <c r="B30" s="71"/>
      <c r="C30" s="57"/>
      <c r="D30" t="s">
        <v>683</v>
      </c>
      <c r="E30" t="s">
        <v>684</v>
      </c>
      <c r="F30" t="s">
        <v>40</v>
      </c>
      <c r="G30" t="s">
        <v>818</v>
      </c>
      <c r="H30"/>
      <c r="I30" t="s">
        <v>532</v>
      </c>
      <c r="J30" t="s">
        <v>819</v>
      </c>
      <c r="K30"/>
      <c r="L30" t="s">
        <v>692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72">
        <v>46272.438240740739</v>
      </c>
      <c r="AD30"/>
      <c r="AE30" t="s">
        <v>688</v>
      </c>
      <c r="AF30" t="s">
        <v>820</v>
      </c>
      <c r="AG30" t="s">
        <v>641</v>
      </c>
    </row>
    <row r="31" spans="1:35" ht="15">
      <c r="A31" s="62"/>
      <c r="B31" s="71"/>
      <c r="C31" s="57"/>
      <c r="D31" t="s">
        <v>683</v>
      </c>
      <c r="E31" t="s">
        <v>684</v>
      </c>
      <c r="F31" t="s">
        <v>40</v>
      </c>
      <c r="G31" t="s">
        <v>821</v>
      </c>
      <c r="H31"/>
      <c r="I31" t="s">
        <v>532</v>
      </c>
      <c r="J31" t="s">
        <v>822</v>
      </c>
      <c r="K31"/>
      <c r="L31" t="s">
        <v>692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72">
        <v>46273.40457175926</v>
      </c>
      <c r="AD31"/>
      <c r="AE31" t="s">
        <v>688</v>
      </c>
      <c r="AF31" t="s">
        <v>823</v>
      </c>
      <c r="AG31" t="s">
        <v>641</v>
      </c>
      <c r="AI31" s="60"/>
    </row>
    <row r="32" spans="1:35" ht="15">
      <c r="A32" s="62"/>
      <c r="B32" s="71"/>
      <c r="C32" s="57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72"/>
      <c r="AD32"/>
      <c r="AE32"/>
      <c r="AF32"/>
      <c r="AG32"/>
    </row>
    <row r="33" spans="1:39" ht="15">
      <c r="A33" s="62"/>
      <c r="B33" s="71"/>
      <c r="C33" s="57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I33" s="60"/>
    </row>
    <row r="34" spans="1:39" ht="15">
      <c r="A34" s="62"/>
      <c r="B34" s="71"/>
      <c r="C34" s="57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72"/>
      <c r="AD34"/>
      <c r="AE34"/>
      <c r="AF34"/>
      <c r="AG34"/>
      <c r="AI34" s="60"/>
    </row>
    <row r="35" spans="1:39" ht="15">
      <c r="A35" s="62"/>
      <c r="B35" s="71"/>
      <c r="C35" s="57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I35" s="60"/>
    </row>
    <row r="36" spans="1:39" ht="15">
      <c r="A36" s="62"/>
      <c r="B36" s="71"/>
      <c r="C36" s="57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72"/>
      <c r="AD36"/>
      <c r="AE36"/>
      <c r="AF36"/>
      <c r="AG36"/>
      <c r="AI36" s="60"/>
    </row>
    <row r="37" spans="1:39" ht="15">
      <c r="A37" s="62"/>
      <c r="B37" s="71"/>
      <c r="C37" s="5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9" ht="15">
      <c r="A38" s="62"/>
      <c r="B38" s="71"/>
      <c r="C38" s="57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72"/>
      <c r="AD38"/>
      <c r="AE38"/>
      <c r="AF38"/>
      <c r="AG38"/>
      <c r="AI38" s="60"/>
    </row>
    <row r="39" spans="1:39" ht="15">
      <c r="A39" s="62"/>
      <c r="B39" s="71"/>
      <c r="C39" s="57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72"/>
      <c r="AD39"/>
      <c r="AE39"/>
      <c r="AF39"/>
      <c r="AG39"/>
      <c r="AI39" s="60"/>
    </row>
    <row r="40" spans="1:39" ht="15">
      <c r="A40" s="62"/>
      <c r="B40" s="71"/>
      <c r="C40" s="57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72"/>
      <c r="AD40"/>
      <c r="AE40"/>
      <c r="AF40"/>
      <c r="AG40"/>
      <c r="AI40" s="60"/>
    </row>
    <row r="41" spans="1:39" ht="15">
      <c r="A41" s="62"/>
      <c r="B41" s="71"/>
      <c r="C41" s="57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72"/>
      <c r="AD41"/>
      <c r="AE41"/>
      <c r="AF41"/>
      <c r="AG41"/>
      <c r="AI41" s="60"/>
    </row>
    <row r="42" spans="1:39" ht="15">
      <c r="A42" s="62"/>
      <c r="B42" s="71"/>
      <c r="C42" s="57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72"/>
      <c r="AD42"/>
      <c r="AE42"/>
      <c r="AF42"/>
      <c r="AG42"/>
      <c r="AI42" s="60"/>
    </row>
    <row r="43" spans="1:39" ht="15">
      <c r="A43" s="62"/>
      <c r="B43" s="71"/>
      <c r="C43" s="57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72"/>
      <c r="AD43"/>
      <c r="AE43"/>
      <c r="AF43"/>
      <c r="AG43"/>
      <c r="AM43" s="59"/>
    </row>
    <row r="44" spans="1:39" ht="15">
      <c r="A44" s="62"/>
      <c r="B44" s="71"/>
      <c r="C44" s="57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72"/>
      <c r="AD44"/>
      <c r="AE44"/>
      <c r="AF44"/>
      <c r="AG44"/>
    </row>
    <row r="45" spans="1:39" ht="15">
      <c r="A45" s="62"/>
      <c r="B45" s="71"/>
      <c r="C45" s="57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72"/>
      <c r="AD45"/>
      <c r="AE45"/>
      <c r="AF45"/>
      <c r="AG45"/>
      <c r="AI45" s="60"/>
    </row>
    <row r="46" spans="1:39" ht="15">
      <c r="A46" s="62"/>
      <c r="B46" s="71"/>
      <c r="C46" s="57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72"/>
      <c r="AD46"/>
      <c r="AE46"/>
      <c r="AF46"/>
      <c r="AG46"/>
      <c r="AI46" s="60"/>
    </row>
    <row r="47" spans="1:39" ht="15">
      <c r="A47" s="62"/>
      <c r="B47" s="71"/>
      <c r="C47" s="5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72"/>
      <c r="AD47"/>
      <c r="AE47"/>
      <c r="AF47"/>
      <c r="AG47"/>
      <c r="AI47" s="60"/>
    </row>
    <row r="48" spans="1:39" ht="15">
      <c r="A48" s="62"/>
      <c r="B48" s="71"/>
      <c r="C48" s="57"/>
      <c r="X48" s="35"/>
    </row>
    <row r="49" spans="1:35" ht="15">
      <c r="A49" s="62"/>
      <c r="B49" s="71"/>
      <c r="C49" s="57"/>
      <c r="X49" s="35"/>
      <c r="AI49" s="60"/>
    </row>
    <row r="50" spans="1:35" ht="15">
      <c r="A50" s="62"/>
      <c r="B50" s="71"/>
      <c r="C50" s="57"/>
      <c r="X50" s="35"/>
      <c r="AI50" s="60"/>
    </row>
    <row r="51" spans="1:35" ht="15">
      <c r="A51" s="62"/>
      <c r="B51" s="71"/>
      <c r="C51" s="57"/>
      <c r="X51" s="35"/>
      <c r="AI51" s="60"/>
    </row>
    <row r="52" spans="1:35" ht="15">
      <c r="A52" s="62"/>
      <c r="B52" s="71"/>
      <c r="C52" s="57"/>
      <c r="X52" s="35"/>
      <c r="AI52" s="60"/>
    </row>
    <row r="53" spans="1:35" ht="15">
      <c r="A53" s="62"/>
      <c r="B53" s="71"/>
      <c r="C53" s="57"/>
      <c r="X53" s="35"/>
    </row>
    <row r="54" spans="1:35" ht="15">
      <c r="A54" s="62"/>
      <c r="B54" s="71"/>
      <c r="C54" s="57"/>
      <c r="X54" s="35"/>
      <c r="AI54" s="60"/>
    </row>
    <row r="55" spans="1:35" ht="15">
      <c r="A55" s="62"/>
      <c r="B55" s="71"/>
      <c r="C55" s="57"/>
      <c r="U55" s="61"/>
    </row>
    <row r="56" spans="1:35" ht="15">
      <c r="A56" s="62"/>
      <c r="B56" s="71"/>
      <c r="C56" s="57"/>
      <c r="U56" s="61"/>
    </row>
    <row r="57" spans="1:35" ht="15">
      <c r="A57" s="62"/>
      <c r="B57" s="71"/>
      <c r="C57" s="57"/>
      <c r="U57" s="61"/>
    </row>
    <row r="58" spans="1:35" ht="15">
      <c r="A58" s="62"/>
      <c r="B58" s="71"/>
      <c r="C58" s="57"/>
      <c r="U58" s="61"/>
    </row>
    <row r="59" spans="1:35" ht="15">
      <c r="A59" s="62"/>
      <c r="B59" s="71"/>
      <c r="C59" s="57"/>
      <c r="U59" s="61"/>
    </row>
    <row r="60" spans="1:35" ht="15">
      <c r="A60" s="62"/>
      <c r="B60" s="71"/>
      <c r="C60" s="57"/>
      <c r="U60" s="61"/>
    </row>
    <row r="61" spans="1:35" ht="15">
      <c r="A61" s="62"/>
      <c r="B61" s="71"/>
      <c r="C61" s="57"/>
      <c r="U61" s="61"/>
    </row>
    <row r="62" spans="1:35" ht="15">
      <c r="A62" s="62"/>
      <c r="B62" s="71"/>
      <c r="C62" s="57"/>
      <c r="U62" s="61"/>
    </row>
    <row r="63" spans="1:35" ht="15">
      <c r="A63" s="62"/>
      <c r="B63" s="71"/>
      <c r="C63" s="57"/>
      <c r="U63" s="61"/>
    </row>
    <row r="64" spans="1:35" ht="15">
      <c r="A64" s="62"/>
      <c r="B64" s="71"/>
      <c r="C64" s="57"/>
      <c r="U64" s="61"/>
    </row>
    <row r="65" spans="1:26" ht="15">
      <c r="A65" s="62"/>
      <c r="B65" s="71"/>
      <c r="C65" s="57"/>
      <c r="U65" s="61"/>
    </row>
    <row r="66" spans="1:26" ht="15">
      <c r="A66" s="62"/>
      <c r="B66" s="71"/>
      <c r="C66" s="57"/>
      <c r="U66" s="61"/>
    </row>
    <row r="67" spans="1:26" ht="15">
      <c r="A67" s="62"/>
      <c r="B67" s="71"/>
      <c r="C67" s="57"/>
      <c r="U67" s="61"/>
    </row>
    <row r="68" spans="1:26" ht="15">
      <c r="A68" s="62"/>
      <c r="B68" s="71"/>
      <c r="C68" s="57"/>
      <c r="U68" s="61"/>
    </row>
    <row r="69" spans="1:26" ht="15">
      <c r="A69" s="62"/>
      <c r="B69" s="71"/>
      <c r="C69" s="57"/>
      <c r="U69" s="61"/>
    </row>
    <row r="70" spans="1:26" ht="15">
      <c r="A70" s="62"/>
      <c r="B70" s="71"/>
      <c r="C70" s="57"/>
      <c r="U70" s="61"/>
    </row>
    <row r="71" spans="1:26" ht="15">
      <c r="A71" s="62"/>
      <c r="B71" s="71"/>
      <c r="C71" s="57"/>
      <c r="U71" s="61"/>
    </row>
    <row r="72" spans="1:26" ht="15">
      <c r="A72" s="62"/>
      <c r="B72" s="71"/>
      <c r="C72" s="57"/>
      <c r="U72" s="61"/>
      <c r="Z72" s="60"/>
    </row>
    <row r="73" spans="1:26" ht="15">
      <c r="A73" s="62"/>
      <c r="B73" s="71"/>
      <c r="C73" s="57"/>
      <c r="U73" s="61"/>
    </row>
    <row r="74" spans="1:26" ht="15">
      <c r="A74" s="62"/>
      <c r="B74" s="71"/>
      <c r="C74" s="57"/>
      <c r="U74" s="61"/>
      <c r="Z74" s="60"/>
    </row>
    <row r="75" spans="1:26" ht="15">
      <c r="A75" s="62"/>
      <c r="B75" s="71"/>
      <c r="C75" s="57"/>
      <c r="U75" s="61"/>
    </row>
    <row r="76" spans="1:26" ht="15">
      <c r="A76" s="62"/>
      <c r="B76" s="71"/>
      <c r="C76" s="57"/>
      <c r="U76" s="61"/>
    </row>
    <row r="77" spans="1:26" ht="15">
      <c r="A77" s="62"/>
      <c r="B77" s="71"/>
      <c r="C77" s="57"/>
      <c r="U77" s="61"/>
      <c r="Z77" s="60"/>
    </row>
    <row r="78" spans="1:26" ht="15">
      <c r="A78" s="62"/>
      <c r="B78" s="71"/>
      <c r="C78" s="57"/>
      <c r="U78" s="61"/>
    </row>
    <row r="79" spans="1:26" ht="15">
      <c r="A79" s="62"/>
      <c r="B79" s="71"/>
      <c r="C79" s="57"/>
      <c r="U79" s="61"/>
    </row>
    <row r="80" spans="1:26" ht="15">
      <c r="A80" s="62"/>
      <c r="B80" s="71"/>
      <c r="C80" s="57"/>
      <c r="U80" s="61"/>
    </row>
    <row r="81" spans="1:26" ht="15">
      <c r="A81" s="62"/>
      <c r="B81" s="71"/>
      <c r="C81" s="57"/>
      <c r="U81" s="61"/>
    </row>
    <row r="82" spans="1:26" ht="15">
      <c r="A82" s="62"/>
      <c r="B82" s="71"/>
      <c r="C82" s="57"/>
      <c r="U82" s="61"/>
    </row>
    <row r="83" spans="1:26" ht="15">
      <c r="A83" s="62"/>
      <c r="B83" s="71"/>
      <c r="C83" s="57"/>
      <c r="U83" s="61"/>
    </row>
    <row r="84" spans="1:26" ht="15">
      <c r="A84" s="62"/>
      <c r="B84" s="71"/>
      <c r="C84" s="57"/>
      <c r="U84" s="61"/>
    </row>
    <row r="85" spans="1:26" ht="15">
      <c r="A85" s="62"/>
      <c r="B85" s="71"/>
      <c r="C85" s="57"/>
      <c r="U85" s="61"/>
    </row>
    <row r="86" spans="1:26" ht="15">
      <c r="A86" s="62"/>
      <c r="B86" s="71"/>
      <c r="C86" s="57"/>
      <c r="U86" s="61"/>
    </row>
    <row r="87" spans="1:26" ht="15">
      <c r="A87" s="62"/>
      <c r="B87" s="71"/>
      <c r="C87" s="57"/>
      <c r="U87" s="61"/>
    </row>
    <row r="88" spans="1:26" ht="15">
      <c r="A88" s="62"/>
      <c r="B88" s="71"/>
      <c r="C88" s="57"/>
      <c r="U88" s="61"/>
    </row>
    <row r="89" spans="1:26" ht="15">
      <c r="A89" s="62"/>
      <c r="B89" s="71"/>
      <c r="C89" s="57"/>
      <c r="U89" s="61"/>
    </row>
    <row r="90" spans="1:26" ht="15">
      <c r="A90" s="62"/>
      <c r="B90" s="71"/>
      <c r="C90" s="57"/>
      <c r="U90" s="61"/>
    </row>
    <row r="91" spans="1:26" ht="15">
      <c r="A91" s="62"/>
      <c r="B91" s="71"/>
      <c r="C91" s="57"/>
      <c r="U91" s="61"/>
    </row>
    <row r="92" spans="1:26" ht="15">
      <c r="A92" s="62"/>
      <c r="B92" s="71"/>
      <c r="C92" s="57"/>
      <c r="U92" s="61"/>
    </row>
    <row r="93" spans="1:26" ht="15">
      <c r="A93" s="62"/>
      <c r="B93" s="71"/>
      <c r="C93" s="57"/>
      <c r="U93" s="61"/>
      <c r="Z93" s="60"/>
    </row>
    <row r="94" spans="1:26" ht="15">
      <c r="A94" s="62"/>
      <c r="B94" s="71"/>
      <c r="C94" s="57"/>
      <c r="U94" s="61"/>
    </row>
    <row r="95" spans="1:26" ht="15">
      <c r="A95" s="62"/>
      <c r="B95" s="71"/>
      <c r="C95" s="57"/>
      <c r="U95" s="61"/>
    </row>
    <row r="96" spans="1:26" ht="15">
      <c r="A96" s="62"/>
      <c r="B96" s="71"/>
      <c r="C96" s="57"/>
      <c r="U96" s="61"/>
    </row>
    <row r="97" spans="1:21" ht="15">
      <c r="A97" s="62"/>
      <c r="B97" s="71"/>
      <c r="C97" s="57"/>
      <c r="U97" s="61"/>
    </row>
    <row r="98" spans="1:21" ht="15">
      <c r="A98" s="62"/>
      <c r="B98" s="71"/>
      <c r="C98" s="57"/>
      <c r="U98" s="61"/>
    </row>
    <row r="99" spans="1:21" ht="15">
      <c r="A99" s="62"/>
      <c r="B99" s="71"/>
      <c r="C99" s="57"/>
    </row>
    <row r="100" spans="1:21" ht="15">
      <c r="A100" s="62"/>
      <c r="B100" s="71"/>
      <c r="C100" s="57"/>
    </row>
    <row r="101" spans="1:21" ht="15">
      <c r="A101" s="62"/>
      <c r="B101" s="71"/>
      <c r="C101" s="57"/>
      <c r="U101" s="61"/>
    </row>
    <row r="102" spans="1:21" ht="15">
      <c r="A102" s="62"/>
      <c r="B102" s="71"/>
      <c r="C102" s="57"/>
    </row>
    <row r="103" spans="1:21" ht="15">
      <c r="A103" s="62"/>
      <c r="B103" s="71"/>
      <c r="C103" s="57"/>
    </row>
    <row r="104" spans="1:21" ht="15">
      <c r="A104" s="62"/>
      <c r="B104" s="71"/>
      <c r="C104" s="57"/>
    </row>
    <row r="105" spans="1:21" ht="15">
      <c r="A105" s="62"/>
      <c r="B105" s="71"/>
      <c r="C105" s="57"/>
    </row>
    <row r="106" spans="1:21" ht="15">
      <c r="A106" s="62"/>
      <c r="B106" s="71"/>
      <c r="C106" s="57"/>
    </row>
    <row r="107" spans="1:21" ht="15">
      <c r="A107" s="62"/>
      <c r="B107" s="71"/>
      <c r="C107" s="57"/>
    </row>
    <row r="108" spans="1:21" ht="15">
      <c r="A108" s="62"/>
      <c r="B108" s="71"/>
      <c r="C108" s="57"/>
    </row>
    <row r="109" spans="1:21" ht="15">
      <c r="A109" s="62"/>
      <c r="B109" s="71"/>
      <c r="C109" s="57"/>
    </row>
    <row r="110" spans="1:21" ht="15">
      <c r="A110" s="62"/>
      <c r="B110" s="71"/>
      <c r="C110" s="57"/>
    </row>
    <row r="111" spans="1:21" ht="15">
      <c r="A111" s="62"/>
      <c r="B111" s="71"/>
      <c r="C111" s="57"/>
    </row>
    <row r="112" spans="1:21" ht="15">
      <c r="A112" s="62"/>
      <c r="B112" s="71"/>
      <c r="C112" s="57"/>
    </row>
    <row r="113" spans="1:3" ht="15">
      <c r="A113" s="62"/>
      <c r="B113" s="71"/>
      <c r="C113" s="57"/>
    </row>
    <row r="114" spans="1:3" ht="15">
      <c r="A114" s="62"/>
      <c r="B114" s="71"/>
      <c r="C114" s="57"/>
    </row>
    <row r="115" spans="1:3" ht="15">
      <c r="A115" s="62"/>
      <c r="B115" s="71"/>
      <c r="C115" s="57"/>
    </row>
    <row r="116" spans="1:3" ht="15">
      <c r="A116" s="62"/>
      <c r="B116" s="71"/>
      <c r="C116" s="57"/>
    </row>
    <row r="117" spans="1:3" ht="15">
      <c r="A117" s="62"/>
      <c r="B117" s="71"/>
      <c r="C117" s="57"/>
    </row>
    <row r="118" spans="1:3" ht="15">
      <c r="A118" s="62"/>
      <c r="B118" s="71"/>
      <c r="C118" s="57"/>
    </row>
    <row r="119" spans="1:3" ht="15">
      <c r="A119" s="62"/>
      <c r="B119" s="71"/>
      <c r="C119" s="57"/>
    </row>
    <row r="120" spans="1:3" ht="15">
      <c r="A120" s="62"/>
      <c r="B120" s="71"/>
      <c r="C120" s="57"/>
    </row>
    <row r="121" spans="1:3" ht="15">
      <c r="A121" s="62"/>
      <c r="B121" s="71"/>
      <c r="C121" s="57"/>
    </row>
    <row r="122" spans="1:3" ht="15">
      <c r="A122" s="62"/>
      <c r="B122" s="71"/>
      <c r="C122" s="57"/>
    </row>
    <row r="123" spans="1:3" ht="15">
      <c r="A123" s="62"/>
      <c r="B123" s="71"/>
      <c r="C123" s="57"/>
    </row>
    <row r="124" spans="1:3" ht="15">
      <c r="A124" s="62"/>
      <c r="B124" s="71"/>
      <c r="C124" s="57"/>
    </row>
    <row r="125" spans="1:3" ht="15">
      <c r="A125" s="62"/>
      <c r="B125" s="71"/>
      <c r="C125" s="57"/>
    </row>
    <row r="126" spans="1:3" ht="15">
      <c r="A126" s="62"/>
      <c r="B126" s="71"/>
      <c r="C126" s="57"/>
    </row>
    <row r="127" spans="1:3" ht="15">
      <c r="A127" s="62"/>
      <c r="B127" s="71"/>
      <c r="C127" s="57"/>
    </row>
    <row r="128" spans="1:3" ht="15">
      <c r="A128" s="62"/>
      <c r="B128" s="71"/>
      <c r="C128" s="57"/>
    </row>
    <row r="129" spans="1:3" ht="15">
      <c r="A129" s="62"/>
      <c r="B129" s="71"/>
      <c r="C129" s="57"/>
    </row>
    <row r="130" spans="1:3" ht="15">
      <c r="A130" s="62"/>
      <c r="B130" s="71"/>
      <c r="C130" s="57"/>
    </row>
    <row r="131" spans="1:3" ht="15">
      <c r="A131" s="62"/>
      <c r="B131" s="71"/>
      <c r="C131" s="57"/>
    </row>
    <row r="132" spans="1:3" ht="15">
      <c r="A132" s="62"/>
      <c r="B132" s="71"/>
      <c r="C132" s="57"/>
    </row>
    <row r="133" spans="1:3" ht="15">
      <c r="A133" s="62"/>
      <c r="B133" s="71"/>
      <c r="C133" s="57"/>
    </row>
    <row r="134" spans="1:3" ht="15">
      <c r="A134" s="62"/>
      <c r="B134" s="71"/>
      <c r="C134" s="57"/>
    </row>
    <row r="135" spans="1:3" ht="15">
      <c r="A135" s="62"/>
      <c r="B135" s="71"/>
      <c r="C135" s="57"/>
    </row>
    <row r="136" spans="1:3" ht="15">
      <c r="A136" s="62"/>
      <c r="B136" s="71"/>
      <c r="C136" s="57"/>
    </row>
    <row r="137" spans="1:3" ht="15">
      <c r="A137" s="62"/>
      <c r="B137" s="71"/>
      <c r="C137" s="57"/>
    </row>
    <row r="138" spans="1:3" ht="15">
      <c r="A138" s="62"/>
      <c r="B138" s="71"/>
      <c r="C138" s="57"/>
    </row>
    <row r="139" spans="1:3" ht="15">
      <c r="A139" s="62"/>
      <c r="B139" s="71"/>
      <c r="C139" s="57"/>
    </row>
    <row r="140" spans="1:3" ht="15">
      <c r="A140" s="62"/>
      <c r="B140" s="71"/>
      <c r="C140" s="57"/>
    </row>
    <row r="141" spans="1:3" ht="15">
      <c r="A141" s="62"/>
      <c r="B141" s="71"/>
      <c r="C141" s="57"/>
    </row>
    <row r="142" spans="1:3" ht="15">
      <c r="A142" s="62"/>
      <c r="B142" s="71"/>
      <c r="C142" s="57"/>
    </row>
    <row r="143" spans="1:3" ht="15">
      <c r="A143" s="62"/>
      <c r="B143" s="71"/>
      <c r="C143" s="57"/>
    </row>
    <row r="144" spans="1:3" ht="15">
      <c r="A144" s="62"/>
      <c r="B144" s="71"/>
      <c r="C144" s="57"/>
    </row>
    <row r="145" spans="1:3" ht="15">
      <c r="A145" s="62"/>
      <c r="B145" s="71"/>
      <c r="C145" s="57"/>
    </row>
    <row r="146" spans="1:3" ht="15">
      <c r="A146" s="62"/>
      <c r="B146" s="71"/>
      <c r="C146" s="57"/>
    </row>
    <row r="147" spans="1:3" ht="15">
      <c r="A147" s="62"/>
      <c r="B147" s="71"/>
      <c r="C147" s="57"/>
    </row>
    <row r="148" spans="1:3" ht="15">
      <c r="A148" s="62"/>
      <c r="B148" s="71"/>
      <c r="C148" s="57"/>
    </row>
    <row r="149" spans="1:3" ht="15">
      <c r="A149" s="62"/>
      <c r="B149" s="71"/>
      <c r="C149" s="57"/>
    </row>
    <row r="150" spans="1:3" ht="15">
      <c r="A150" s="62"/>
      <c r="B150" s="71"/>
      <c r="C150" s="57"/>
    </row>
    <row r="151" spans="1:3" ht="15">
      <c r="A151" s="62"/>
      <c r="B151" s="71"/>
      <c r="C151" s="57"/>
    </row>
    <row r="152" spans="1:3" ht="15">
      <c r="A152" s="62"/>
      <c r="B152" s="71"/>
      <c r="C152" s="57"/>
    </row>
    <row r="153" spans="1:3" ht="15">
      <c r="A153" s="62"/>
      <c r="B153" s="71"/>
      <c r="C153" s="57"/>
    </row>
    <row r="154" spans="1:3" ht="15">
      <c r="A154" s="62"/>
      <c r="B154" s="71"/>
      <c r="C154" s="57"/>
    </row>
    <row r="155" spans="1:3" ht="15">
      <c r="A155" s="62"/>
      <c r="B155" s="71"/>
      <c r="C155" s="57"/>
    </row>
    <row r="156" spans="1:3" ht="15">
      <c r="A156" s="62"/>
      <c r="B156" s="71"/>
      <c r="C156" s="57"/>
    </row>
    <row r="157" spans="1:3" ht="15">
      <c r="A157" s="62"/>
      <c r="B157" s="71"/>
      <c r="C157" s="57"/>
    </row>
    <row r="158" spans="1:3" ht="15">
      <c r="A158" s="62"/>
      <c r="B158" s="71"/>
      <c r="C158" s="57"/>
    </row>
    <row r="159" spans="1:3" ht="15">
      <c r="A159" s="62"/>
      <c r="B159" s="71"/>
      <c r="C159" s="57"/>
    </row>
    <row r="160" spans="1:3" ht="15">
      <c r="A160" s="62"/>
      <c r="B160" s="71"/>
      <c r="C160" s="57"/>
    </row>
    <row r="161" spans="1:3" ht="15">
      <c r="A161" s="62"/>
      <c r="B161" s="71"/>
      <c r="C161" s="57"/>
    </row>
    <row r="162" spans="1:3" ht="15">
      <c r="A162" s="62"/>
      <c r="B162" s="71"/>
      <c r="C162" s="57"/>
    </row>
    <row r="163" spans="1:3" ht="15">
      <c r="A163" s="62"/>
      <c r="B163" s="71"/>
      <c r="C163" s="57"/>
    </row>
    <row r="164" spans="1:3" ht="15">
      <c r="A164" s="62"/>
      <c r="B164" s="71"/>
      <c r="C164" s="57"/>
    </row>
    <row r="165" spans="1:3" ht="15">
      <c r="A165" s="62"/>
      <c r="B165" s="71"/>
      <c r="C165" s="57"/>
    </row>
    <row r="166" spans="1:3" ht="15">
      <c r="A166" s="62"/>
      <c r="B166" s="71"/>
      <c r="C166" s="57"/>
    </row>
    <row r="167" spans="1:3" ht="15">
      <c r="A167" s="62"/>
      <c r="B167" s="71"/>
      <c r="C167" s="57"/>
    </row>
    <row r="168" spans="1:3" ht="15">
      <c r="A168" s="62"/>
      <c r="B168" s="71"/>
      <c r="C168" s="57"/>
    </row>
    <row r="169" spans="1:3" ht="15">
      <c r="A169" s="62"/>
      <c r="B169" s="71"/>
      <c r="C169" s="57"/>
    </row>
    <row r="170" spans="1:3" ht="15">
      <c r="A170" s="62"/>
      <c r="B170" s="71"/>
      <c r="C170" s="57"/>
    </row>
    <row r="171" spans="1:3" ht="15">
      <c r="A171" s="62"/>
      <c r="B171" s="71"/>
      <c r="C171" s="57"/>
    </row>
    <row r="172" spans="1:3" ht="15">
      <c r="A172" s="62"/>
      <c r="B172" s="71"/>
      <c r="C172" s="57"/>
    </row>
    <row r="173" spans="1:3" ht="15">
      <c r="A173" s="62"/>
      <c r="B173" s="71"/>
      <c r="C173" s="57"/>
    </row>
    <row r="174" spans="1:3" ht="15">
      <c r="A174" s="62"/>
      <c r="B174" s="71"/>
      <c r="C174" s="57"/>
    </row>
    <row r="175" spans="1:3" ht="15">
      <c r="A175" s="62"/>
      <c r="B175" s="71"/>
      <c r="C175" s="57"/>
    </row>
    <row r="176" spans="1:3" ht="15">
      <c r="A176" s="62"/>
      <c r="B176" s="71"/>
      <c r="C176" s="57"/>
    </row>
    <row r="177" spans="1:3" ht="15">
      <c r="A177" s="62"/>
      <c r="B177" s="71"/>
      <c r="C177" s="57"/>
    </row>
    <row r="178" spans="1:3" ht="15">
      <c r="A178" s="62"/>
      <c r="B178" s="71"/>
      <c r="C178" s="57"/>
    </row>
    <row r="179" spans="1:3" ht="15">
      <c r="A179" s="62"/>
      <c r="B179" s="71"/>
      <c r="C179" s="57"/>
    </row>
    <row r="180" spans="1:3" ht="15">
      <c r="A180" s="62"/>
      <c r="B180" s="71"/>
      <c r="C180" s="57"/>
    </row>
    <row r="181" spans="1:3" ht="15">
      <c r="A181" s="62"/>
      <c r="B181" s="71"/>
      <c r="C181" s="57"/>
    </row>
    <row r="182" spans="1:3" ht="15">
      <c r="A182" s="62"/>
      <c r="B182" s="71"/>
      <c r="C182" s="57"/>
    </row>
    <row r="183" spans="1:3" ht="15">
      <c r="A183" s="62"/>
      <c r="B183" s="71"/>
      <c r="C183" s="57"/>
    </row>
    <row r="184" spans="1:3" ht="15">
      <c r="A184" s="62"/>
      <c r="B184" s="71"/>
      <c r="C184" s="57"/>
    </row>
    <row r="185" spans="1:3" ht="15">
      <c r="A185" s="62"/>
      <c r="B185" s="71"/>
      <c r="C185" s="57"/>
    </row>
    <row r="186" spans="1:3" ht="15">
      <c r="A186" s="62"/>
      <c r="B186" s="71"/>
      <c r="C186" s="57"/>
    </row>
    <row r="187" spans="1:3" ht="15">
      <c r="A187" s="62"/>
      <c r="B187" s="71"/>
      <c r="C187" s="57"/>
    </row>
    <row r="188" spans="1:3" ht="15">
      <c r="A188" s="62"/>
      <c r="B188" s="71"/>
      <c r="C188" s="57"/>
    </row>
    <row r="189" spans="1:3" ht="15">
      <c r="A189" s="62"/>
      <c r="B189" s="71"/>
      <c r="C189" s="57"/>
    </row>
    <row r="190" spans="1:3" ht="15">
      <c r="A190" s="62"/>
      <c r="B190" s="71"/>
      <c r="C190" s="57"/>
    </row>
    <row r="191" spans="1:3" ht="15">
      <c r="A191" s="62"/>
      <c r="B191" s="71"/>
      <c r="C191" s="57"/>
    </row>
    <row r="192" spans="1:3" ht="15">
      <c r="A192" s="62"/>
      <c r="B192" s="71"/>
      <c r="C192" s="57"/>
    </row>
    <row r="193" spans="1:3" ht="15">
      <c r="A193" s="62"/>
      <c r="B193" s="71"/>
      <c r="C193" s="57"/>
    </row>
    <row r="194" spans="1:3" ht="15">
      <c r="A194" s="62"/>
      <c r="B194" s="71"/>
      <c r="C194" s="57"/>
    </row>
    <row r="195" spans="1:3" ht="15">
      <c r="A195" s="62"/>
      <c r="B195" s="71"/>
      <c r="C195" s="57"/>
    </row>
    <row r="196" spans="1:3" ht="15">
      <c r="A196" s="62"/>
      <c r="B196" s="71"/>
      <c r="C196" s="57"/>
    </row>
    <row r="197" spans="1:3" ht="15">
      <c r="A197" s="62"/>
      <c r="B197" s="71"/>
      <c r="C197" s="57"/>
    </row>
    <row r="198" spans="1:3" ht="15">
      <c r="A198" s="62"/>
      <c r="B198" s="71"/>
      <c r="C198" s="57"/>
    </row>
    <row r="199" spans="1:3" ht="15">
      <c r="A199" s="62"/>
      <c r="B199" s="71"/>
      <c r="C199" s="57"/>
    </row>
    <row r="200" spans="1:3" ht="15">
      <c r="A200" s="62"/>
      <c r="B200" s="71"/>
      <c r="C200" s="57"/>
    </row>
    <row r="201" spans="1:3" ht="15">
      <c r="A201" s="62"/>
      <c r="B201" s="71"/>
      <c r="C201" s="57"/>
    </row>
    <row r="202" spans="1:3" ht="15">
      <c r="A202" s="62"/>
      <c r="B202" s="71"/>
      <c r="C202" s="57"/>
    </row>
    <row r="203" spans="1:3" ht="15">
      <c r="A203" s="62"/>
      <c r="B203" s="71"/>
      <c r="C203" s="57"/>
    </row>
    <row r="204" spans="1:3" ht="15">
      <c r="A204" s="62"/>
      <c r="B204" s="71"/>
      <c r="C204" s="57"/>
    </row>
    <row r="205" spans="1:3" ht="15">
      <c r="A205" s="62"/>
      <c r="B205" s="71"/>
      <c r="C205" s="57"/>
    </row>
    <row r="206" spans="1:3" ht="15">
      <c r="A206" s="62"/>
      <c r="B206" s="71"/>
      <c r="C206" s="57"/>
    </row>
    <row r="207" spans="1:3" ht="15">
      <c r="A207" s="62"/>
      <c r="B207" s="71"/>
      <c r="C207" s="57"/>
    </row>
    <row r="208" spans="1:3" ht="15">
      <c r="A208" s="62"/>
      <c r="B208" s="71"/>
      <c r="C208" s="57"/>
    </row>
    <row r="209" spans="1:3" ht="15">
      <c r="A209" s="62"/>
      <c r="B209" s="71"/>
      <c r="C209" s="57"/>
    </row>
    <row r="210" spans="1:3" ht="15">
      <c r="A210" s="62"/>
      <c r="B210" s="71"/>
      <c r="C210" s="57"/>
    </row>
    <row r="211" spans="1:3" ht="15">
      <c r="A211" s="62"/>
      <c r="B211" s="71"/>
      <c r="C211" s="57"/>
    </row>
    <row r="212" spans="1:3" ht="15">
      <c r="A212" s="62"/>
      <c r="B212" s="71"/>
      <c r="C212" s="57"/>
    </row>
    <row r="213" spans="1:3" ht="15">
      <c r="A213" s="62"/>
      <c r="B213" s="71"/>
      <c r="C213" s="57"/>
    </row>
    <row r="214" spans="1:3" ht="15">
      <c r="A214" s="62"/>
      <c r="B214" s="71"/>
      <c r="C214" s="57"/>
    </row>
    <row r="215" spans="1:3" ht="15">
      <c r="A215" s="62"/>
      <c r="B215" s="71"/>
      <c r="C215" s="57"/>
    </row>
    <row r="216" spans="1:3" ht="15">
      <c r="A216" s="62"/>
      <c r="B216" s="71"/>
      <c r="C216" s="57"/>
    </row>
    <row r="217" spans="1:3" ht="15">
      <c r="A217" s="62"/>
      <c r="B217" s="71"/>
      <c r="C217" s="57"/>
    </row>
    <row r="218" spans="1:3" ht="15">
      <c r="A218" s="62"/>
      <c r="B218" s="71"/>
      <c r="C218" s="57"/>
    </row>
    <row r="219" spans="1:3" ht="15">
      <c r="A219" s="62"/>
      <c r="B219" s="71"/>
      <c r="C219" s="57"/>
    </row>
    <row r="220" spans="1:3" ht="15">
      <c r="A220" s="62"/>
      <c r="B220" s="71"/>
      <c r="C220" s="57"/>
    </row>
    <row r="221" spans="1:3" ht="15">
      <c r="A221" s="62"/>
      <c r="B221" s="71"/>
      <c r="C221" s="57"/>
    </row>
    <row r="222" spans="1:3" ht="15">
      <c r="A222" s="62"/>
      <c r="B222" s="71"/>
      <c r="C222" s="57"/>
    </row>
    <row r="223" spans="1:3" ht="15">
      <c r="A223" s="62"/>
      <c r="B223" s="71"/>
      <c r="C223" s="57"/>
    </row>
    <row r="224" spans="1:3" ht="15">
      <c r="A224" s="62"/>
      <c r="B224" s="71"/>
      <c r="C224" s="57"/>
    </row>
    <row r="225" spans="1:3" ht="15">
      <c r="A225" s="62"/>
      <c r="B225" s="71"/>
      <c r="C225" s="57"/>
    </row>
    <row r="226" spans="1:3" ht="15">
      <c r="A226" s="62"/>
      <c r="B226" s="71"/>
      <c r="C226" s="57"/>
    </row>
    <row r="227" spans="1:3" ht="15">
      <c r="A227" s="62"/>
      <c r="B227" s="71"/>
      <c r="C227" s="57"/>
    </row>
    <row r="228" spans="1:3" ht="15">
      <c r="A228" s="62"/>
      <c r="B228" s="71"/>
      <c r="C228" s="57"/>
    </row>
    <row r="229" spans="1:3" ht="15">
      <c r="A229" s="62"/>
      <c r="B229" s="71"/>
      <c r="C229" s="57"/>
    </row>
    <row r="230" spans="1:3" ht="15">
      <c r="A230" s="62"/>
      <c r="B230" s="71"/>
      <c r="C230" s="57"/>
    </row>
    <row r="231" spans="1:3" ht="15">
      <c r="A231" s="62"/>
      <c r="B231" s="71"/>
      <c r="C231" s="57"/>
    </row>
    <row r="232" spans="1:3" ht="15">
      <c r="A232" s="62"/>
      <c r="B232" s="71"/>
      <c r="C232" s="57"/>
    </row>
    <row r="233" spans="1:3" ht="15">
      <c r="A233" s="62"/>
      <c r="B233" s="71"/>
      <c r="C233" s="57"/>
    </row>
    <row r="234" spans="1:3" ht="15">
      <c r="A234" s="62"/>
      <c r="B234" s="71"/>
      <c r="C234" s="57"/>
    </row>
    <row r="235" spans="1:3" ht="15">
      <c r="A235" s="62"/>
      <c r="B235" s="71"/>
      <c r="C235" s="57"/>
    </row>
    <row r="236" spans="1:3" ht="15">
      <c r="A236" s="62"/>
      <c r="B236" s="71"/>
      <c r="C236" s="57"/>
    </row>
    <row r="237" spans="1:3" ht="15">
      <c r="A237" s="62"/>
      <c r="B237" s="71"/>
      <c r="C237" s="57"/>
    </row>
    <row r="238" spans="1:3" ht="15">
      <c r="A238" s="62"/>
      <c r="B238" s="71"/>
      <c r="C238" s="57"/>
    </row>
    <row r="239" spans="1:3" ht="15">
      <c r="A239" s="62"/>
      <c r="B239" s="71"/>
      <c r="C239" s="57"/>
    </row>
    <row r="240" spans="1:3" ht="15">
      <c r="A240" s="62"/>
      <c r="B240" s="71"/>
      <c r="C240" s="57"/>
    </row>
    <row r="241" spans="1:3" ht="15">
      <c r="A241" s="62"/>
      <c r="B241" s="71"/>
      <c r="C241" s="57"/>
    </row>
    <row r="242" spans="1:3" ht="15">
      <c r="A242" s="62"/>
      <c r="B242" s="71"/>
      <c r="C242" s="57"/>
    </row>
    <row r="243" spans="1:3" ht="15">
      <c r="A243" s="62"/>
      <c r="B243" s="71"/>
      <c r="C243" s="57"/>
    </row>
    <row r="244" spans="1:3" ht="15">
      <c r="A244" s="62"/>
      <c r="B244" s="71"/>
      <c r="C244" s="57"/>
    </row>
    <row r="245" spans="1:3" ht="12" customHeight="1"/>
  </sheetData>
  <phoneticPr fontId="8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O605"/>
  <sheetViews>
    <sheetView workbookViewId="0">
      <selection activeCell="N18" sqref="N18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7" customWidth="1"/>
    <col min="8" max="8" width="23.5703125" style="17" customWidth="1"/>
    <col min="9" max="9" width="15.140625" customWidth="1"/>
    <col min="12" max="12" width="19.42578125" bestFit="1" customWidth="1"/>
    <col min="14" max="14" width="17" bestFit="1" customWidth="1"/>
    <col min="15" max="15" width="19.7109375" bestFit="1" customWidth="1"/>
  </cols>
  <sheetData>
    <row r="1" spans="1:15" ht="15.75" thickBot="1">
      <c r="A1" s="21" t="s">
        <v>63</v>
      </c>
      <c r="B1" s="21" t="s">
        <v>64</v>
      </c>
      <c r="C1" s="21" t="s">
        <v>2</v>
      </c>
      <c r="D1" s="22" t="s">
        <v>65</v>
      </c>
      <c r="E1" s="23" t="s">
        <v>66</v>
      </c>
      <c r="F1" s="23" t="s">
        <v>67</v>
      </c>
      <c r="G1" s="24" t="s">
        <v>2</v>
      </c>
      <c r="H1" s="24" t="s">
        <v>274</v>
      </c>
      <c r="L1" s="55" t="s">
        <v>597</v>
      </c>
      <c r="N1" s="73" t="s">
        <v>614</v>
      </c>
    </row>
    <row r="2" spans="1:15" ht="15.75" thickBot="1">
      <c r="A2" s="18" t="s">
        <v>68</v>
      </c>
      <c r="B2" s="18" t="s">
        <v>498</v>
      </c>
      <c r="C2" s="18" t="s">
        <v>40</v>
      </c>
      <c r="D2" s="19">
        <v>2019</v>
      </c>
      <c r="E2" s="20">
        <v>16</v>
      </c>
      <c r="F2" s="20">
        <v>2</v>
      </c>
      <c r="G2" s="17" t="s">
        <v>40</v>
      </c>
      <c r="H2" s="17" t="s">
        <v>40</v>
      </c>
      <c r="I2" t="s">
        <v>40</v>
      </c>
      <c r="J2">
        <v>2</v>
      </c>
      <c r="L2" t="s">
        <v>598</v>
      </c>
      <c r="N2" s="74" t="s">
        <v>615</v>
      </c>
      <c r="O2" s="74" t="s">
        <v>616</v>
      </c>
    </row>
    <row r="3" spans="1:15" ht="15.75" thickBot="1">
      <c r="A3" s="3" t="s">
        <v>69</v>
      </c>
      <c r="B3" s="3" t="s">
        <v>499</v>
      </c>
      <c r="C3" s="3" t="s">
        <v>40</v>
      </c>
      <c r="D3" s="6">
        <v>2020</v>
      </c>
      <c r="E3" s="7">
        <v>13</v>
      </c>
      <c r="F3" s="7">
        <v>1.4</v>
      </c>
      <c r="G3" s="17" t="s">
        <v>40</v>
      </c>
      <c r="H3" s="17" t="s">
        <v>39</v>
      </c>
      <c r="I3" t="s">
        <v>545</v>
      </c>
      <c r="J3">
        <v>6</v>
      </c>
      <c r="L3" t="s">
        <v>599</v>
      </c>
      <c r="N3" s="76" t="s">
        <v>617</v>
      </c>
      <c r="O3" s="76" t="s">
        <v>618</v>
      </c>
    </row>
    <row r="4" spans="1:15" ht="15.75" thickBot="1">
      <c r="A4" s="3" t="s">
        <v>46</v>
      </c>
      <c r="B4" s="3" t="s">
        <v>500</v>
      </c>
      <c r="C4" s="3" t="s">
        <v>40</v>
      </c>
      <c r="D4" s="6">
        <v>2020</v>
      </c>
      <c r="E4" s="7">
        <v>13</v>
      </c>
      <c r="F4" s="7">
        <v>1.4</v>
      </c>
      <c r="G4" s="17" t="s">
        <v>40</v>
      </c>
      <c r="H4" s="17" t="s">
        <v>275</v>
      </c>
      <c r="I4" t="s">
        <v>546</v>
      </c>
      <c r="J4">
        <v>9</v>
      </c>
      <c r="L4" t="s">
        <v>548</v>
      </c>
      <c r="N4" s="75" t="s">
        <v>619</v>
      </c>
      <c r="O4" s="75" t="s">
        <v>620</v>
      </c>
    </row>
    <row r="5" spans="1:15" ht="15.75" thickBot="1">
      <c r="A5" s="3" t="s">
        <v>70</v>
      </c>
      <c r="B5" s="3" t="s">
        <v>498</v>
      </c>
      <c r="C5" s="3" t="s">
        <v>40</v>
      </c>
      <c r="D5" s="6">
        <v>2019</v>
      </c>
      <c r="E5" s="7">
        <v>16</v>
      </c>
      <c r="F5" s="7">
        <v>2</v>
      </c>
      <c r="G5" s="17" t="s">
        <v>268</v>
      </c>
      <c r="H5" s="17" t="s">
        <v>268</v>
      </c>
      <c r="I5" t="s">
        <v>547</v>
      </c>
      <c r="J5">
        <v>15</v>
      </c>
      <c r="L5" t="s">
        <v>600</v>
      </c>
      <c r="N5" s="75" t="s">
        <v>621</v>
      </c>
      <c r="O5" s="75" t="s">
        <v>622</v>
      </c>
    </row>
    <row r="6" spans="1:15" ht="15.75" thickBot="1">
      <c r="A6" s="3" t="s">
        <v>71</v>
      </c>
      <c r="B6" s="3" t="s">
        <v>501</v>
      </c>
      <c r="C6" s="3" t="s">
        <v>40</v>
      </c>
      <c r="D6" s="6">
        <v>2019</v>
      </c>
      <c r="E6" s="7">
        <v>13</v>
      </c>
      <c r="F6" s="7">
        <v>1.4</v>
      </c>
      <c r="G6" s="17" t="s">
        <v>268</v>
      </c>
      <c r="H6" s="17" t="s">
        <v>276</v>
      </c>
      <c r="I6" t="s">
        <v>548</v>
      </c>
      <c r="J6">
        <v>1.5</v>
      </c>
      <c r="L6" t="s">
        <v>601</v>
      </c>
      <c r="N6" s="75" t="s">
        <v>628</v>
      </c>
      <c r="O6" s="75" t="s">
        <v>629</v>
      </c>
    </row>
    <row r="7" spans="1:15" ht="15.75" thickBot="1">
      <c r="A7" s="3" t="s">
        <v>72</v>
      </c>
      <c r="B7" s="3" t="s">
        <v>502</v>
      </c>
      <c r="C7" s="3" t="s">
        <v>40</v>
      </c>
      <c r="D7" s="6">
        <v>2019</v>
      </c>
      <c r="E7" s="7">
        <v>15</v>
      </c>
      <c r="F7" s="7">
        <v>1.8</v>
      </c>
      <c r="I7" t="s">
        <v>549</v>
      </c>
      <c r="J7">
        <v>9</v>
      </c>
      <c r="L7" t="s">
        <v>602</v>
      </c>
      <c r="N7" s="75" t="s">
        <v>623</v>
      </c>
      <c r="O7" s="75" t="s">
        <v>624</v>
      </c>
    </row>
    <row r="8" spans="1:15" ht="15.75" thickBot="1">
      <c r="A8" s="3" t="s">
        <v>73</v>
      </c>
      <c r="B8" s="3" t="s">
        <v>503</v>
      </c>
      <c r="C8" s="3" t="s">
        <v>40</v>
      </c>
      <c r="D8" s="6">
        <v>2018</v>
      </c>
      <c r="E8" s="7">
        <v>13</v>
      </c>
      <c r="F8" s="7">
        <v>1.4</v>
      </c>
      <c r="I8" t="s">
        <v>550</v>
      </c>
      <c r="J8">
        <v>5.5</v>
      </c>
      <c r="L8" t="s">
        <v>603</v>
      </c>
      <c r="N8" s="75" t="s">
        <v>630</v>
      </c>
      <c r="O8" s="75" t="s">
        <v>631</v>
      </c>
    </row>
    <row r="9" spans="1:15" ht="15.75" thickBot="1">
      <c r="A9" s="3" t="s">
        <v>73</v>
      </c>
      <c r="B9" s="3" t="s">
        <v>503</v>
      </c>
      <c r="C9" s="3" t="s">
        <v>40</v>
      </c>
      <c r="D9" s="6">
        <v>2018</v>
      </c>
      <c r="E9" s="7">
        <v>13</v>
      </c>
      <c r="F9" s="7">
        <v>1.4</v>
      </c>
      <c r="I9" t="s">
        <v>551</v>
      </c>
      <c r="J9">
        <v>8</v>
      </c>
      <c r="L9" t="s">
        <v>604</v>
      </c>
      <c r="N9" s="75" t="s">
        <v>670</v>
      </c>
      <c r="O9" s="75" t="s">
        <v>671</v>
      </c>
    </row>
    <row r="10" spans="1:15" ht="15.75" thickBot="1">
      <c r="A10" s="3" t="s">
        <v>73</v>
      </c>
      <c r="B10" s="3" t="s">
        <v>503</v>
      </c>
      <c r="C10" s="3" t="s">
        <v>40</v>
      </c>
      <c r="D10" s="6">
        <v>2019</v>
      </c>
      <c r="E10" s="7">
        <v>13</v>
      </c>
      <c r="F10" s="7">
        <v>1.4</v>
      </c>
      <c r="I10" t="s">
        <v>552</v>
      </c>
      <c r="J10">
        <v>6</v>
      </c>
      <c r="L10" t="s">
        <v>605</v>
      </c>
      <c r="N10" s="75" t="s">
        <v>627</v>
      </c>
      <c r="O10" s="75" t="s">
        <v>625</v>
      </c>
    </row>
    <row r="11" spans="1:15" ht="15.75" thickBot="1">
      <c r="A11" s="3" t="s">
        <v>73</v>
      </c>
      <c r="B11" s="3" t="s">
        <v>503</v>
      </c>
      <c r="C11" s="3" t="s">
        <v>40</v>
      </c>
      <c r="D11" s="6">
        <v>2019</v>
      </c>
      <c r="E11" s="7">
        <v>13</v>
      </c>
      <c r="F11" s="7">
        <v>1.4</v>
      </c>
      <c r="I11" t="s">
        <v>553</v>
      </c>
      <c r="J11">
        <v>0.2</v>
      </c>
      <c r="L11" t="s">
        <v>606</v>
      </c>
      <c r="N11" s="76" t="s">
        <v>626</v>
      </c>
      <c r="O11" s="75" t="s">
        <v>613</v>
      </c>
    </row>
    <row r="12" spans="1:15" ht="15.75" thickBot="1">
      <c r="A12" s="3" t="s">
        <v>74</v>
      </c>
      <c r="B12" s="3" t="s">
        <v>502</v>
      </c>
      <c r="C12" s="3" t="s">
        <v>40</v>
      </c>
      <c r="D12" s="6">
        <v>2018</v>
      </c>
      <c r="E12" s="7">
        <v>15</v>
      </c>
      <c r="F12" s="7">
        <v>1.8</v>
      </c>
      <c r="I12" t="s">
        <v>554</v>
      </c>
      <c r="J12">
        <v>0.1</v>
      </c>
      <c r="L12" t="s">
        <v>607</v>
      </c>
      <c r="N12" s="75" t="s">
        <v>632</v>
      </c>
      <c r="O12" s="75" t="s">
        <v>633</v>
      </c>
    </row>
    <row r="13" spans="1:15" ht="15.75" thickBot="1">
      <c r="A13" s="3" t="s">
        <v>74</v>
      </c>
      <c r="B13" s="3" t="s">
        <v>502</v>
      </c>
      <c r="C13" s="3" t="s">
        <v>40</v>
      </c>
      <c r="D13" s="6">
        <v>2018</v>
      </c>
      <c r="E13" s="7">
        <v>15</v>
      </c>
      <c r="F13" s="7">
        <v>1.8</v>
      </c>
      <c r="I13" t="s">
        <v>555</v>
      </c>
      <c r="J13">
        <v>0.1</v>
      </c>
      <c r="L13" t="s">
        <v>608</v>
      </c>
      <c r="N13" s="76" t="s">
        <v>634</v>
      </c>
      <c r="O13" s="75" t="s">
        <v>635</v>
      </c>
    </row>
    <row r="14" spans="1:15" ht="15.75" thickBot="1">
      <c r="A14" s="3" t="s">
        <v>74</v>
      </c>
      <c r="B14" s="3" t="s">
        <v>502</v>
      </c>
      <c r="C14" s="3" t="s">
        <v>40</v>
      </c>
      <c r="D14" s="6">
        <v>2018</v>
      </c>
      <c r="E14" s="7">
        <v>15</v>
      </c>
      <c r="F14" s="7">
        <v>1.8</v>
      </c>
      <c r="I14" t="s">
        <v>556</v>
      </c>
      <c r="J14">
        <v>8</v>
      </c>
      <c r="L14" t="s">
        <v>609</v>
      </c>
      <c r="N14" s="76" t="s">
        <v>636</v>
      </c>
      <c r="O14" s="75" t="s">
        <v>637</v>
      </c>
    </row>
    <row r="15" spans="1:15" ht="15.75" thickBot="1">
      <c r="A15" s="3" t="s">
        <v>74</v>
      </c>
      <c r="B15" s="3" t="s">
        <v>502</v>
      </c>
      <c r="C15" s="3" t="s">
        <v>40</v>
      </c>
      <c r="D15" s="6">
        <v>2019</v>
      </c>
      <c r="E15" s="7">
        <v>15</v>
      </c>
      <c r="F15" s="7">
        <v>1.8</v>
      </c>
      <c r="I15" t="s">
        <v>557</v>
      </c>
      <c r="J15">
        <v>8</v>
      </c>
      <c r="N15" s="76" t="s">
        <v>638</v>
      </c>
      <c r="O15" s="75" t="s">
        <v>272</v>
      </c>
    </row>
    <row r="16" spans="1:15" ht="15.75" thickBot="1">
      <c r="A16" s="3" t="s">
        <v>74</v>
      </c>
      <c r="B16" s="3" t="s">
        <v>502</v>
      </c>
      <c r="C16" s="3" t="s">
        <v>40</v>
      </c>
      <c r="D16" s="6">
        <v>2019</v>
      </c>
      <c r="E16" s="7">
        <v>15</v>
      </c>
      <c r="F16" s="7">
        <v>1.8</v>
      </c>
      <c r="I16" t="s">
        <v>558</v>
      </c>
      <c r="J16">
        <v>1.5</v>
      </c>
      <c r="N16" s="75" t="s">
        <v>639</v>
      </c>
      <c r="O16" s="75" t="s">
        <v>273</v>
      </c>
    </row>
    <row r="17" spans="1:15" ht="15.75" thickBot="1">
      <c r="A17" s="3" t="s">
        <v>74</v>
      </c>
      <c r="B17" s="3" t="s">
        <v>502</v>
      </c>
      <c r="C17" s="3" t="s">
        <v>40</v>
      </c>
      <c r="D17" s="6">
        <v>2019</v>
      </c>
      <c r="E17" s="7">
        <v>15</v>
      </c>
      <c r="F17" s="7">
        <v>1.8</v>
      </c>
      <c r="I17" t="s">
        <v>559</v>
      </c>
      <c r="J17">
        <v>4.5</v>
      </c>
      <c r="N17" s="75" t="s">
        <v>672</v>
      </c>
      <c r="O17" s="75" t="s">
        <v>673</v>
      </c>
    </row>
    <row r="18" spans="1:15" ht="15.75" thickBot="1">
      <c r="A18" s="3" t="s">
        <v>75</v>
      </c>
      <c r="B18" s="3" t="s">
        <v>504</v>
      </c>
      <c r="C18" s="3" t="s">
        <v>40</v>
      </c>
      <c r="D18" s="6">
        <v>2017</v>
      </c>
      <c r="E18" s="7">
        <v>15</v>
      </c>
      <c r="F18" s="7">
        <v>1.8</v>
      </c>
      <c r="I18" t="s">
        <v>560</v>
      </c>
      <c r="J18">
        <v>0.5</v>
      </c>
      <c r="N18" s="76" t="s">
        <v>674</v>
      </c>
      <c r="O18" s="75" t="s">
        <v>675</v>
      </c>
    </row>
    <row r="19" spans="1:15" ht="15.75" thickBot="1">
      <c r="A19" s="3" t="s">
        <v>76</v>
      </c>
      <c r="B19" s="3" t="s">
        <v>505</v>
      </c>
      <c r="C19" s="3" t="s">
        <v>40</v>
      </c>
      <c r="D19" s="6">
        <v>2017</v>
      </c>
      <c r="E19" s="7">
        <v>13</v>
      </c>
      <c r="F19" s="7">
        <v>1.4</v>
      </c>
      <c r="I19" t="s">
        <v>561</v>
      </c>
      <c r="J19">
        <v>0.3</v>
      </c>
      <c r="N19" s="76"/>
      <c r="O19" s="76"/>
    </row>
    <row r="20" spans="1:15" ht="15.75" thickBot="1">
      <c r="A20" s="3" t="s">
        <v>77</v>
      </c>
      <c r="B20" s="3" t="s">
        <v>506</v>
      </c>
      <c r="C20" s="3" t="s">
        <v>40</v>
      </c>
      <c r="D20" s="6">
        <v>2017</v>
      </c>
      <c r="E20" s="7">
        <v>13</v>
      </c>
      <c r="F20" s="7">
        <v>1.4</v>
      </c>
      <c r="I20" t="s">
        <v>562</v>
      </c>
      <c r="J20">
        <v>0.2</v>
      </c>
      <c r="N20" s="76"/>
      <c r="O20" s="76"/>
    </row>
    <row r="21" spans="1:15" ht="15.75" thickBot="1">
      <c r="A21" s="3" t="s">
        <v>78</v>
      </c>
      <c r="B21" s="3" t="s">
        <v>504</v>
      </c>
      <c r="C21" s="3" t="s">
        <v>40</v>
      </c>
      <c r="D21" s="6">
        <v>2016</v>
      </c>
      <c r="E21" s="7">
        <v>15</v>
      </c>
      <c r="F21" s="7">
        <v>1.8</v>
      </c>
      <c r="I21" t="s">
        <v>563</v>
      </c>
      <c r="J21">
        <v>0.8</v>
      </c>
      <c r="N21" s="76"/>
      <c r="O21" s="76"/>
    </row>
    <row r="22" spans="1:15" ht="15.75" thickBot="1">
      <c r="A22" s="3" t="s">
        <v>79</v>
      </c>
      <c r="B22" s="3" t="s">
        <v>505</v>
      </c>
      <c r="C22" s="3" t="s">
        <v>40</v>
      </c>
      <c r="D22" s="6">
        <v>2016</v>
      </c>
      <c r="E22" s="7">
        <v>13</v>
      </c>
      <c r="F22" s="7">
        <v>1.4</v>
      </c>
      <c r="I22" t="s">
        <v>564</v>
      </c>
      <c r="J22">
        <v>0.1</v>
      </c>
      <c r="N22" s="76"/>
      <c r="O22" s="76"/>
    </row>
    <row r="23" spans="1:15" ht="15.75" thickBot="1">
      <c r="A23" s="3" t="s">
        <v>80</v>
      </c>
      <c r="B23" s="3" t="s">
        <v>506</v>
      </c>
      <c r="C23" s="3" t="s">
        <v>40</v>
      </c>
      <c r="D23" s="6">
        <v>2016</v>
      </c>
      <c r="E23" s="7">
        <v>13</v>
      </c>
      <c r="F23" s="7">
        <v>1.4</v>
      </c>
      <c r="I23" t="s">
        <v>565</v>
      </c>
      <c r="J23">
        <v>1</v>
      </c>
      <c r="N23" s="76"/>
      <c r="O23" s="76"/>
    </row>
    <row r="24" spans="1:15" ht="15.75" thickBot="1">
      <c r="A24" s="3" t="s">
        <v>81</v>
      </c>
      <c r="B24" s="3" t="s">
        <v>507</v>
      </c>
      <c r="C24" s="3" t="s">
        <v>40</v>
      </c>
      <c r="D24" s="6">
        <v>2015</v>
      </c>
      <c r="E24" s="7">
        <v>13</v>
      </c>
      <c r="F24" s="7">
        <v>1.4</v>
      </c>
      <c r="I24" t="s">
        <v>566</v>
      </c>
      <c r="J24">
        <v>15</v>
      </c>
      <c r="N24" s="76"/>
      <c r="O24" s="76"/>
    </row>
    <row r="25" spans="1:15" ht="15.75" thickBot="1">
      <c r="A25" s="3" t="s">
        <v>82</v>
      </c>
      <c r="B25" s="3" t="s">
        <v>508</v>
      </c>
      <c r="C25" s="3" t="s">
        <v>40</v>
      </c>
      <c r="D25" s="6">
        <v>2015</v>
      </c>
      <c r="E25" s="7">
        <v>15</v>
      </c>
      <c r="F25" s="7">
        <v>1.8</v>
      </c>
      <c r="I25" t="s">
        <v>567</v>
      </c>
      <c r="J25">
        <v>0.5</v>
      </c>
      <c r="N25" s="76"/>
      <c r="O25" s="76"/>
    </row>
    <row r="26" spans="1:15" ht="15.75" thickBot="1">
      <c r="A26" s="3" t="s">
        <v>83</v>
      </c>
      <c r="B26" s="3" t="s">
        <v>508</v>
      </c>
      <c r="C26" s="3" t="s">
        <v>40</v>
      </c>
      <c r="D26" s="6">
        <v>2015</v>
      </c>
      <c r="E26" s="7">
        <v>15</v>
      </c>
      <c r="F26" s="7">
        <v>1.8</v>
      </c>
      <c r="I26" t="s">
        <v>568</v>
      </c>
      <c r="J26">
        <v>0.5</v>
      </c>
      <c r="N26" s="76"/>
      <c r="O26" s="76"/>
    </row>
    <row r="27" spans="1:15" ht="15.75" thickBot="1">
      <c r="A27" s="3" t="s">
        <v>84</v>
      </c>
      <c r="B27" s="3" t="s">
        <v>508</v>
      </c>
      <c r="C27" s="3" t="s">
        <v>40</v>
      </c>
      <c r="D27" s="7">
        <v>2014</v>
      </c>
      <c r="E27" s="7">
        <v>15</v>
      </c>
      <c r="F27" s="7">
        <v>1.8</v>
      </c>
      <c r="I27" t="s">
        <v>569</v>
      </c>
      <c r="J27">
        <v>4.5</v>
      </c>
      <c r="N27" s="76"/>
      <c r="O27" s="76"/>
    </row>
    <row r="28" spans="1:15" ht="15.75" thickBot="1">
      <c r="A28" s="3" t="s">
        <v>84</v>
      </c>
      <c r="B28" s="3" t="s">
        <v>508</v>
      </c>
      <c r="C28" s="3" t="s">
        <v>40</v>
      </c>
      <c r="D28" s="7">
        <v>2014</v>
      </c>
      <c r="E28" s="7">
        <v>15</v>
      </c>
      <c r="F28" s="7">
        <v>1.8</v>
      </c>
      <c r="I28" t="s">
        <v>570</v>
      </c>
    </row>
    <row r="29" spans="1:15" ht="15.75" thickBot="1">
      <c r="A29" s="3" t="s">
        <v>84</v>
      </c>
      <c r="B29" s="3" t="s">
        <v>508</v>
      </c>
      <c r="C29" s="3" t="s">
        <v>40</v>
      </c>
      <c r="D29" s="7">
        <v>2013</v>
      </c>
      <c r="E29" s="7">
        <v>15</v>
      </c>
      <c r="F29" s="7">
        <v>1.8</v>
      </c>
      <c r="I29" t="s">
        <v>571</v>
      </c>
      <c r="J29">
        <v>0.1</v>
      </c>
    </row>
    <row r="30" spans="1:15" ht="15.75" thickBot="1">
      <c r="A30" s="3" t="s">
        <v>85</v>
      </c>
      <c r="B30" s="3" t="s">
        <v>508</v>
      </c>
      <c r="C30" s="3" t="s">
        <v>40</v>
      </c>
      <c r="D30" s="7">
        <v>2014</v>
      </c>
      <c r="E30" s="7">
        <v>15</v>
      </c>
      <c r="F30" s="7">
        <v>2</v>
      </c>
      <c r="I30" t="s">
        <v>572</v>
      </c>
      <c r="J30">
        <v>0.1</v>
      </c>
    </row>
    <row r="31" spans="1:15" ht="15.75" thickBot="1">
      <c r="A31" s="3" t="s">
        <v>84</v>
      </c>
      <c r="B31" s="3" t="s">
        <v>508</v>
      </c>
      <c r="C31" s="3" t="s">
        <v>40</v>
      </c>
      <c r="D31" s="7">
        <v>2013</v>
      </c>
      <c r="E31" s="7">
        <v>15</v>
      </c>
      <c r="F31" s="7">
        <v>1.8</v>
      </c>
      <c r="I31" t="s">
        <v>573</v>
      </c>
      <c r="J31">
        <v>0.1</v>
      </c>
    </row>
    <row r="32" spans="1:15" ht="15.75" thickBot="1">
      <c r="A32" s="3" t="s">
        <v>86</v>
      </c>
      <c r="B32" s="3" t="s">
        <v>509</v>
      </c>
      <c r="C32" s="3" t="s">
        <v>40</v>
      </c>
      <c r="D32" s="7">
        <v>2020</v>
      </c>
      <c r="E32" s="7">
        <v>13</v>
      </c>
      <c r="F32" s="7">
        <v>1.4</v>
      </c>
    </row>
    <row r="33" spans="1:6" ht="15.75" thickBot="1">
      <c r="A33" s="3" t="s">
        <v>87</v>
      </c>
      <c r="B33" s="3" t="s">
        <v>510</v>
      </c>
      <c r="C33" s="3" t="s">
        <v>40</v>
      </c>
      <c r="D33" s="7">
        <v>2021</v>
      </c>
      <c r="E33" s="7">
        <v>16</v>
      </c>
      <c r="F33" s="7">
        <v>1.6</v>
      </c>
    </row>
    <row r="34" spans="1:6" ht="15.75" thickBot="1">
      <c r="A34" s="3" t="s">
        <v>88</v>
      </c>
      <c r="B34" s="3" t="s">
        <v>511</v>
      </c>
      <c r="C34" s="3" t="s">
        <v>40</v>
      </c>
      <c r="D34" s="7">
        <v>2021</v>
      </c>
      <c r="E34" s="7">
        <v>14</v>
      </c>
      <c r="F34" s="7">
        <v>1.6</v>
      </c>
    </row>
    <row r="35" spans="1:6" ht="15.75" thickBot="1">
      <c r="A35" s="3" t="s">
        <v>89</v>
      </c>
      <c r="B35" s="3" t="s">
        <v>511</v>
      </c>
      <c r="C35" s="3" t="s">
        <v>40</v>
      </c>
      <c r="D35" s="7">
        <v>2021</v>
      </c>
      <c r="E35" s="7">
        <v>14</v>
      </c>
      <c r="F35" s="7">
        <v>1.6</v>
      </c>
    </row>
    <row r="36" spans="1:6" ht="15.75" thickBot="1">
      <c r="A36" s="3" t="s">
        <v>90</v>
      </c>
      <c r="B36" s="5" t="s">
        <v>510</v>
      </c>
      <c r="C36" s="3" t="s">
        <v>40</v>
      </c>
      <c r="D36" s="7">
        <v>2021</v>
      </c>
      <c r="E36" s="7">
        <v>16</v>
      </c>
      <c r="F36" s="7">
        <v>2</v>
      </c>
    </row>
    <row r="37" spans="1:6" ht="15.75" thickBot="1">
      <c r="A37" s="3" t="s">
        <v>90</v>
      </c>
      <c r="B37" s="5" t="s">
        <v>510</v>
      </c>
      <c r="C37" s="3" t="s">
        <v>40</v>
      </c>
      <c r="D37" s="7">
        <v>2021</v>
      </c>
      <c r="E37" s="7">
        <v>16</v>
      </c>
      <c r="F37" s="7">
        <v>2</v>
      </c>
    </row>
    <row r="38" spans="1:6" ht="15.75" thickBot="1">
      <c r="A38" s="5" t="s">
        <v>91</v>
      </c>
      <c r="B38" s="3" t="s">
        <v>509</v>
      </c>
      <c r="C38" s="3" t="s">
        <v>40</v>
      </c>
      <c r="D38" s="7">
        <v>2022</v>
      </c>
      <c r="E38" s="7">
        <v>13</v>
      </c>
      <c r="F38" s="7">
        <v>1.4</v>
      </c>
    </row>
    <row r="39" spans="1:6" ht="15.75" thickBot="1">
      <c r="A39" s="5" t="s">
        <v>92</v>
      </c>
      <c r="B39" s="5" t="s">
        <v>512</v>
      </c>
      <c r="C39" s="3" t="s">
        <v>40</v>
      </c>
      <c r="D39" s="7">
        <v>2023</v>
      </c>
      <c r="E39" s="7">
        <v>14</v>
      </c>
      <c r="F39" s="7">
        <v>1.6</v>
      </c>
    </row>
    <row r="40" spans="1:6" ht="15.75" thickBot="1">
      <c r="A40" s="5" t="s">
        <v>93</v>
      </c>
      <c r="B40" s="5" t="s">
        <v>512</v>
      </c>
      <c r="C40" s="3" t="s">
        <v>40</v>
      </c>
      <c r="D40" s="7">
        <v>2023</v>
      </c>
      <c r="E40" s="7">
        <v>14</v>
      </c>
      <c r="F40" s="7">
        <v>1.6</v>
      </c>
    </row>
    <row r="41" spans="1:6" ht="15.75" thickBot="1">
      <c r="A41" s="5" t="s">
        <v>94</v>
      </c>
      <c r="B41" s="5" t="s">
        <v>513</v>
      </c>
      <c r="C41" s="3" t="s">
        <v>40</v>
      </c>
      <c r="D41" s="7">
        <v>2023</v>
      </c>
      <c r="E41" s="7">
        <v>16</v>
      </c>
      <c r="F41" s="7">
        <v>2</v>
      </c>
    </row>
    <row r="42" spans="1:6" ht="15.75" thickBot="1">
      <c r="A42" s="5" t="s">
        <v>95</v>
      </c>
      <c r="B42" s="5" t="s">
        <v>513</v>
      </c>
      <c r="C42" s="3" t="s">
        <v>40</v>
      </c>
      <c r="D42" s="7">
        <v>2023</v>
      </c>
      <c r="E42" s="7">
        <v>16</v>
      </c>
      <c r="F42" s="7">
        <v>2</v>
      </c>
    </row>
    <row r="43" spans="1:6" ht="15.75" thickBot="1">
      <c r="A43" s="5" t="s">
        <v>497</v>
      </c>
      <c r="B43" s="5" t="s">
        <v>514</v>
      </c>
      <c r="C43" s="3" t="s">
        <v>40</v>
      </c>
      <c r="D43" s="7">
        <v>2025</v>
      </c>
      <c r="E43" s="7">
        <v>13</v>
      </c>
      <c r="F43" s="7">
        <v>1.24</v>
      </c>
    </row>
    <row r="44" spans="1:6" ht="15.75" thickBot="1">
      <c r="A44" s="5" t="s">
        <v>96</v>
      </c>
      <c r="B44" s="5" t="s">
        <v>515</v>
      </c>
      <c r="C44" s="3" t="s">
        <v>40</v>
      </c>
      <c r="D44" s="7">
        <v>2023</v>
      </c>
      <c r="E44" s="7">
        <v>14</v>
      </c>
      <c r="F44" s="7">
        <v>1.6</v>
      </c>
    </row>
    <row r="45" spans="1:6" ht="15.75" thickBot="1">
      <c r="A45" s="5" t="s">
        <v>97</v>
      </c>
      <c r="B45" s="5" t="s">
        <v>516</v>
      </c>
      <c r="C45" s="3" t="s">
        <v>40</v>
      </c>
      <c r="D45" s="7">
        <v>2023</v>
      </c>
      <c r="E45" s="7">
        <v>14</v>
      </c>
      <c r="F45" s="7">
        <v>1.6</v>
      </c>
    </row>
    <row r="46" spans="1:6" ht="15.75" thickBot="1">
      <c r="A46" s="5" t="s">
        <v>98</v>
      </c>
      <c r="B46" s="5" t="s">
        <v>516</v>
      </c>
      <c r="C46" s="3" t="s">
        <v>40</v>
      </c>
      <c r="D46" s="7">
        <v>2023</v>
      </c>
      <c r="E46" s="7">
        <v>14</v>
      </c>
      <c r="F46" s="7">
        <v>1.6</v>
      </c>
    </row>
    <row r="47" spans="1:6" ht="15.75" thickBot="1">
      <c r="A47" s="5" t="s">
        <v>99</v>
      </c>
      <c r="B47" s="5" t="s">
        <v>516</v>
      </c>
      <c r="C47" s="3" t="s">
        <v>40</v>
      </c>
      <c r="D47" s="7">
        <v>2023</v>
      </c>
      <c r="E47" s="7">
        <v>14</v>
      </c>
      <c r="F47" s="7">
        <v>1.6</v>
      </c>
    </row>
    <row r="48" spans="1:6" ht="15.75" thickBot="1">
      <c r="A48" s="5" t="s">
        <v>100</v>
      </c>
      <c r="B48" s="5" t="s">
        <v>517</v>
      </c>
      <c r="C48" s="3" t="s">
        <v>40</v>
      </c>
      <c r="D48" s="7">
        <v>2023</v>
      </c>
      <c r="E48" s="7">
        <v>16</v>
      </c>
      <c r="F48" s="7">
        <v>2</v>
      </c>
    </row>
    <row r="49" spans="1:6" ht="15.75" thickBot="1">
      <c r="A49" s="5" t="s">
        <v>101</v>
      </c>
      <c r="B49" s="5" t="s">
        <v>517</v>
      </c>
      <c r="C49" s="3" t="s">
        <v>40</v>
      </c>
      <c r="D49" s="7">
        <v>2023</v>
      </c>
      <c r="E49" s="7">
        <v>16</v>
      </c>
      <c r="F49" s="7">
        <v>2</v>
      </c>
    </row>
    <row r="50" spans="1:6" ht="15.75" thickBot="1">
      <c r="A50" s="5" t="s">
        <v>102</v>
      </c>
      <c r="B50" s="5" t="s">
        <v>517</v>
      </c>
      <c r="C50" s="3" t="s">
        <v>40</v>
      </c>
      <c r="D50" s="7">
        <v>2023</v>
      </c>
      <c r="E50" s="7">
        <v>16</v>
      </c>
      <c r="F50" s="7">
        <v>2</v>
      </c>
    </row>
    <row r="51" spans="1:6" ht="15.75" thickBot="1">
      <c r="A51" s="5" t="s">
        <v>518</v>
      </c>
      <c r="B51" s="5" t="s">
        <v>519</v>
      </c>
      <c r="C51" s="3" t="s">
        <v>40</v>
      </c>
      <c r="D51" s="7">
        <v>2025</v>
      </c>
      <c r="E51" s="7">
        <v>14</v>
      </c>
      <c r="F51" s="7">
        <v>1.55</v>
      </c>
    </row>
    <row r="52" spans="1:6" ht="15.75" thickBot="1">
      <c r="A52" s="5" t="s">
        <v>542</v>
      </c>
      <c r="B52" s="5" t="s">
        <v>543</v>
      </c>
      <c r="C52" s="3" t="s">
        <v>40</v>
      </c>
      <c r="D52" s="7">
        <v>2025</v>
      </c>
      <c r="E52" s="7">
        <v>15</v>
      </c>
      <c r="F52" s="7">
        <v>1.51</v>
      </c>
    </row>
    <row r="53" spans="1:6" ht="15.75" thickBot="1">
      <c r="A53" s="3" t="s">
        <v>103</v>
      </c>
      <c r="B53" s="5" t="s">
        <v>520</v>
      </c>
      <c r="C53" s="3" t="s">
        <v>40</v>
      </c>
      <c r="D53" s="7">
        <v>2015</v>
      </c>
      <c r="E53" s="7">
        <v>11</v>
      </c>
      <c r="F53" s="7">
        <v>11</v>
      </c>
    </row>
    <row r="54" spans="1:6" ht="15.75" thickBot="1">
      <c r="A54" s="3" t="s">
        <v>103</v>
      </c>
      <c r="B54" s="5" t="s">
        <v>520</v>
      </c>
      <c r="C54" s="5" t="s">
        <v>40</v>
      </c>
      <c r="D54" s="7">
        <v>2015</v>
      </c>
      <c r="E54" s="7">
        <v>11</v>
      </c>
      <c r="F54" s="7">
        <v>11</v>
      </c>
    </row>
    <row r="55" spans="1:6" ht="15.75" thickBot="1">
      <c r="A55" s="3" t="s">
        <v>104</v>
      </c>
      <c r="B55" s="5" t="s">
        <v>521</v>
      </c>
      <c r="C55" s="5" t="s">
        <v>40</v>
      </c>
      <c r="D55" s="7">
        <v>2015</v>
      </c>
      <c r="E55" s="7">
        <v>13</v>
      </c>
      <c r="F55" s="7">
        <v>1.4</v>
      </c>
    </row>
    <row r="56" spans="1:6" ht="15.75" thickBot="1">
      <c r="A56" s="3" t="s">
        <v>104</v>
      </c>
      <c r="B56" s="5" t="s">
        <v>521</v>
      </c>
      <c r="C56" s="5" t="s">
        <v>40</v>
      </c>
      <c r="D56" s="7">
        <v>2015</v>
      </c>
      <c r="E56" s="7">
        <v>13</v>
      </c>
      <c r="F56" s="7">
        <v>1.4</v>
      </c>
    </row>
    <row r="57" spans="1:6" ht="15.75" thickBot="1">
      <c r="A57" s="3" t="s">
        <v>104</v>
      </c>
      <c r="B57" s="5" t="s">
        <v>521</v>
      </c>
      <c r="C57" s="5" t="s">
        <v>40</v>
      </c>
      <c r="D57" s="7">
        <v>2017</v>
      </c>
      <c r="E57" s="7">
        <v>13</v>
      </c>
      <c r="F57" s="7">
        <v>1.4</v>
      </c>
    </row>
    <row r="58" spans="1:6" ht="15.75" thickBot="1">
      <c r="A58" s="3" t="s">
        <v>104</v>
      </c>
      <c r="B58" s="5" t="s">
        <v>521</v>
      </c>
      <c r="C58" s="5" t="s">
        <v>40</v>
      </c>
      <c r="D58" s="7">
        <v>2017</v>
      </c>
      <c r="E58" s="7">
        <v>13</v>
      </c>
      <c r="F58" s="7">
        <v>1.4</v>
      </c>
    </row>
    <row r="59" spans="1:6" ht="15.75" thickBot="1">
      <c r="A59" s="3" t="s">
        <v>106</v>
      </c>
      <c r="B59" s="5" t="s">
        <v>522</v>
      </c>
      <c r="C59" s="5" t="s">
        <v>40</v>
      </c>
      <c r="D59" s="7">
        <v>2018</v>
      </c>
      <c r="E59" s="7">
        <v>13</v>
      </c>
      <c r="F59" s="7">
        <v>1.4</v>
      </c>
    </row>
    <row r="60" spans="1:6" ht="15.75" thickBot="1">
      <c r="A60" s="3" t="s">
        <v>107</v>
      </c>
      <c r="B60" s="5" t="s">
        <v>522</v>
      </c>
      <c r="C60" s="5" t="s">
        <v>40</v>
      </c>
      <c r="D60" s="7">
        <v>2019</v>
      </c>
      <c r="E60" s="7">
        <v>13</v>
      </c>
      <c r="F60" s="7">
        <v>1.4</v>
      </c>
    </row>
    <row r="61" spans="1:6" ht="15.75" thickBot="1">
      <c r="A61" s="3" t="s">
        <v>108</v>
      </c>
      <c r="B61" s="5" t="s">
        <v>523</v>
      </c>
      <c r="C61" s="5" t="s">
        <v>40</v>
      </c>
      <c r="D61" s="7">
        <v>2020</v>
      </c>
      <c r="E61" s="7">
        <v>13</v>
      </c>
      <c r="F61" s="7">
        <v>1.4</v>
      </c>
    </row>
    <row r="62" spans="1:6" ht="15.75" thickBot="1">
      <c r="A62" s="3" t="s">
        <v>108</v>
      </c>
      <c r="B62" s="5" t="s">
        <v>523</v>
      </c>
      <c r="C62" s="5" t="s">
        <v>40</v>
      </c>
      <c r="D62" s="7">
        <v>2020</v>
      </c>
      <c r="E62" s="7">
        <v>13</v>
      </c>
      <c r="F62" s="7">
        <v>1.4</v>
      </c>
    </row>
    <row r="63" spans="1:6" ht="15.75" thickBot="1">
      <c r="A63" s="3" t="s">
        <v>108</v>
      </c>
      <c r="B63" s="5" t="s">
        <v>523</v>
      </c>
      <c r="C63" s="5" t="s">
        <v>40</v>
      </c>
      <c r="D63" s="7">
        <v>2020</v>
      </c>
      <c r="E63" s="7">
        <v>13</v>
      </c>
      <c r="F63" s="7">
        <v>1.4</v>
      </c>
    </row>
    <row r="64" spans="1:6" ht="15.75" thickBot="1">
      <c r="A64" s="3" t="s">
        <v>109</v>
      </c>
      <c r="B64" s="5" t="s">
        <v>524</v>
      </c>
      <c r="C64" s="5" t="s">
        <v>40</v>
      </c>
      <c r="D64" s="7">
        <v>2020</v>
      </c>
      <c r="E64" s="7">
        <v>13</v>
      </c>
      <c r="F64" s="7">
        <v>1.4</v>
      </c>
    </row>
    <row r="65" spans="1:6" ht="15.75" thickBot="1">
      <c r="A65" s="5" t="s">
        <v>110</v>
      </c>
      <c r="B65" s="5" t="s">
        <v>525</v>
      </c>
      <c r="C65" s="5" t="s">
        <v>40</v>
      </c>
      <c r="D65" s="7">
        <v>2022</v>
      </c>
      <c r="E65" s="7">
        <v>13</v>
      </c>
      <c r="F65" s="7">
        <v>1.4</v>
      </c>
    </row>
    <row r="66" spans="1:6" ht="15.75" thickBot="1">
      <c r="A66" s="5" t="s">
        <v>111</v>
      </c>
      <c r="B66" s="5" t="s">
        <v>526</v>
      </c>
      <c r="C66" s="5" t="s">
        <v>40</v>
      </c>
      <c r="D66" s="7">
        <v>2023</v>
      </c>
      <c r="E66" s="7">
        <v>15</v>
      </c>
      <c r="F66" s="7">
        <v>1.8</v>
      </c>
    </row>
    <row r="67" spans="1:6" ht="15.75" thickBot="1">
      <c r="A67" s="5" t="s">
        <v>112</v>
      </c>
      <c r="B67" s="5" t="s">
        <v>527</v>
      </c>
      <c r="C67" s="5" t="s">
        <v>40</v>
      </c>
      <c r="D67" s="7">
        <v>2024</v>
      </c>
      <c r="E67" s="7">
        <v>13</v>
      </c>
      <c r="F67" s="7">
        <v>1.4</v>
      </c>
    </row>
    <row r="68" spans="1:6" ht="15.75" thickBot="1">
      <c r="A68" s="5" t="s">
        <v>113</v>
      </c>
      <c r="B68" s="5" t="s">
        <v>528</v>
      </c>
      <c r="C68" s="5" t="s">
        <v>40</v>
      </c>
      <c r="D68" s="7">
        <v>2024</v>
      </c>
      <c r="E68" s="7">
        <v>15</v>
      </c>
      <c r="F68" s="7">
        <v>1.8</v>
      </c>
    </row>
    <row r="69" spans="1:6" ht="15.75" thickBot="1">
      <c r="A69" s="5" t="s">
        <v>114</v>
      </c>
      <c r="B69" s="5" t="s">
        <v>115</v>
      </c>
      <c r="C69" s="5" t="s">
        <v>268</v>
      </c>
      <c r="D69" s="7">
        <v>2013</v>
      </c>
      <c r="E69" s="5"/>
      <c r="F69" s="7">
        <v>5</v>
      </c>
    </row>
    <row r="70" spans="1:6" ht="15.75" thickBot="1">
      <c r="A70" s="5" t="s">
        <v>116</v>
      </c>
      <c r="B70" s="5" t="s">
        <v>117</v>
      </c>
      <c r="C70" s="5" t="s">
        <v>267</v>
      </c>
      <c r="D70" s="7">
        <v>2015</v>
      </c>
      <c r="E70" s="7">
        <v>27</v>
      </c>
      <c r="F70" s="7">
        <v>9.5399999999999991</v>
      </c>
    </row>
    <row r="71" spans="1:6" ht="15.75" thickBot="1">
      <c r="A71" s="5" t="s">
        <v>118</v>
      </c>
      <c r="B71" s="5" t="s">
        <v>117</v>
      </c>
      <c r="C71" s="5" t="s">
        <v>267</v>
      </c>
      <c r="D71" s="7">
        <v>2017</v>
      </c>
      <c r="E71" s="7">
        <v>27</v>
      </c>
      <c r="F71" s="7">
        <v>9.5399999999999991</v>
      </c>
    </row>
    <row r="72" spans="1:6" ht="15.75" thickBot="1">
      <c r="A72" s="5" t="s">
        <v>119</v>
      </c>
      <c r="B72" s="5" t="s">
        <v>120</v>
      </c>
      <c r="C72" s="5" t="s">
        <v>267</v>
      </c>
      <c r="D72" s="7">
        <v>2017</v>
      </c>
      <c r="E72" s="7">
        <v>21.5</v>
      </c>
      <c r="F72" s="7">
        <v>9.5399999999999991</v>
      </c>
    </row>
    <row r="73" spans="1:6" ht="15.75" thickBot="1">
      <c r="A73" s="5"/>
      <c r="B73" s="5" t="s">
        <v>121</v>
      </c>
      <c r="C73" s="5"/>
      <c r="D73" s="5"/>
      <c r="E73" s="5"/>
      <c r="F73" s="7">
        <v>2</v>
      </c>
    </row>
    <row r="74" spans="1:6" ht="15.75" thickBot="1">
      <c r="A74" s="5"/>
      <c r="B74" s="5" t="s">
        <v>121</v>
      </c>
      <c r="C74" s="5"/>
      <c r="D74" s="5"/>
      <c r="E74" s="5"/>
      <c r="F74" s="7">
        <v>2</v>
      </c>
    </row>
    <row r="75" spans="1:6" ht="15.75" thickBot="1">
      <c r="A75" s="5"/>
      <c r="B75" s="5" t="s">
        <v>121</v>
      </c>
      <c r="C75" s="5"/>
      <c r="D75" s="5"/>
      <c r="E75" s="5"/>
      <c r="F75" s="7">
        <v>2</v>
      </c>
    </row>
    <row r="76" spans="1:6" ht="15.75" thickBot="1">
      <c r="A76" s="5"/>
      <c r="B76" s="5" t="s">
        <v>121</v>
      </c>
      <c r="C76" s="5"/>
      <c r="D76" s="5"/>
      <c r="E76" s="5"/>
      <c r="F76" s="7">
        <v>2</v>
      </c>
    </row>
    <row r="77" spans="1:6" ht="15.75" thickBot="1">
      <c r="A77" s="5"/>
      <c r="B77" s="8" t="s">
        <v>122</v>
      </c>
      <c r="C77" s="8"/>
      <c r="D77" s="5"/>
      <c r="E77" s="5"/>
      <c r="F77" s="7">
        <v>1.74</v>
      </c>
    </row>
    <row r="78" spans="1:6" ht="15.75" thickBot="1">
      <c r="A78" s="5"/>
      <c r="B78" s="5" t="s">
        <v>121</v>
      </c>
      <c r="C78" s="5"/>
      <c r="D78" s="5"/>
      <c r="E78" s="5"/>
      <c r="F78" s="7">
        <v>2</v>
      </c>
    </row>
    <row r="79" spans="1:6" ht="15.75" thickBot="1">
      <c r="A79" s="5"/>
      <c r="B79" s="8" t="s">
        <v>122</v>
      </c>
      <c r="C79" s="8"/>
      <c r="D79" s="5"/>
      <c r="E79" s="5"/>
      <c r="F79" s="7">
        <v>1.74</v>
      </c>
    </row>
    <row r="80" spans="1:6" ht="15.75" thickBot="1">
      <c r="A80" s="5"/>
      <c r="B80" s="8" t="s">
        <v>123</v>
      </c>
      <c r="C80" s="8"/>
      <c r="D80" s="5"/>
      <c r="E80" s="5"/>
      <c r="F80" s="7">
        <v>1.8</v>
      </c>
    </row>
    <row r="81" spans="1:6" ht="15.75" thickBot="1">
      <c r="A81" s="5"/>
      <c r="B81" s="5" t="s">
        <v>121</v>
      </c>
      <c r="C81" s="5"/>
      <c r="D81" s="5"/>
      <c r="E81" s="5"/>
      <c r="F81" s="7">
        <v>2</v>
      </c>
    </row>
    <row r="82" spans="1:6" ht="15.75" thickBot="1">
      <c r="A82" s="5"/>
      <c r="B82" s="5" t="s">
        <v>124</v>
      </c>
      <c r="C82" s="5"/>
      <c r="D82" s="5"/>
      <c r="E82" s="5"/>
      <c r="F82" s="7">
        <v>1.8</v>
      </c>
    </row>
    <row r="83" spans="1:6" ht="15.75" thickBot="1">
      <c r="A83" s="5"/>
      <c r="B83" s="5" t="s">
        <v>125</v>
      </c>
      <c r="C83" s="5"/>
      <c r="D83" s="5"/>
      <c r="E83" s="5"/>
      <c r="F83" s="7">
        <v>1.26</v>
      </c>
    </row>
    <row r="84" spans="1:6" ht="15.75" thickBot="1">
      <c r="A84" s="5"/>
      <c r="B84" s="5" t="s">
        <v>126</v>
      </c>
      <c r="C84" s="5"/>
      <c r="D84" s="5"/>
      <c r="E84" s="5"/>
      <c r="F84" s="7">
        <v>1.26</v>
      </c>
    </row>
    <row r="85" spans="1:6" ht="15.75" thickBot="1">
      <c r="A85" s="5"/>
      <c r="B85" s="5" t="s">
        <v>127</v>
      </c>
      <c r="C85" s="5"/>
      <c r="D85" s="5"/>
      <c r="E85" s="5"/>
      <c r="F85" s="7">
        <v>1.26</v>
      </c>
    </row>
    <row r="86" spans="1:6" ht="15.75" thickBot="1">
      <c r="A86" s="5"/>
      <c r="B86" s="8" t="s">
        <v>128</v>
      </c>
      <c r="C86" s="8"/>
      <c r="D86" s="5"/>
      <c r="E86" s="5"/>
      <c r="F86" s="7">
        <v>1.26</v>
      </c>
    </row>
    <row r="87" spans="1:6" ht="15.75" thickBot="1">
      <c r="A87" s="5"/>
      <c r="B87" s="5" t="s">
        <v>129</v>
      </c>
      <c r="C87" s="5"/>
      <c r="D87" s="5"/>
      <c r="E87" s="5"/>
      <c r="F87" s="7">
        <v>1.17</v>
      </c>
    </row>
    <row r="88" spans="1:6" ht="15.75" thickBot="1">
      <c r="A88" s="5"/>
      <c r="B88" s="5" t="s">
        <v>130</v>
      </c>
      <c r="C88" s="5"/>
      <c r="D88" s="5"/>
      <c r="E88" s="5"/>
      <c r="F88" s="7">
        <v>1.8</v>
      </c>
    </row>
    <row r="89" spans="1:6" ht="15.75" thickBot="1">
      <c r="A89" s="5"/>
      <c r="B89" s="5" t="s">
        <v>131</v>
      </c>
      <c r="C89" s="5"/>
      <c r="D89" s="5"/>
      <c r="E89" s="5"/>
      <c r="F89" s="7">
        <v>1.35</v>
      </c>
    </row>
    <row r="90" spans="1:6" ht="15.75" thickBot="1">
      <c r="A90" s="5"/>
      <c r="B90" s="4" t="s">
        <v>132</v>
      </c>
      <c r="C90" s="4"/>
      <c r="D90" s="5"/>
      <c r="E90" s="5"/>
      <c r="F90" s="7">
        <v>1.1000000000000001</v>
      </c>
    </row>
    <row r="91" spans="1:6" ht="15.75" thickBot="1">
      <c r="A91" s="5"/>
      <c r="B91" s="4" t="s">
        <v>133</v>
      </c>
      <c r="C91" s="4"/>
      <c r="D91" s="5"/>
      <c r="E91" s="5"/>
      <c r="F91" s="7">
        <v>1.2</v>
      </c>
    </row>
    <row r="92" spans="1:6" ht="15.75" thickBot="1">
      <c r="A92" s="5"/>
      <c r="B92" s="4" t="s">
        <v>134</v>
      </c>
      <c r="C92" s="4"/>
      <c r="D92" s="5"/>
      <c r="E92" s="5"/>
      <c r="F92" s="7">
        <v>1.26</v>
      </c>
    </row>
    <row r="93" spans="1:6" ht="15.75" thickBot="1">
      <c r="A93" s="5"/>
      <c r="B93" s="5" t="s">
        <v>135</v>
      </c>
      <c r="C93" s="5"/>
      <c r="D93" s="5"/>
      <c r="E93" s="5"/>
      <c r="F93" s="7">
        <v>1.27</v>
      </c>
    </row>
    <row r="94" spans="1:6" ht="15.75" thickBot="1">
      <c r="A94" s="5"/>
      <c r="B94" s="5" t="s">
        <v>135</v>
      </c>
      <c r="C94" s="5"/>
      <c r="D94" s="5"/>
      <c r="E94" s="5"/>
      <c r="F94" s="7">
        <v>1.27</v>
      </c>
    </row>
    <row r="95" spans="1:6" ht="15.75" thickBot="1">
      <c r="A95" s="5"/>
      <c r="B95" s="5" t="s">
        <v>136</v>
      </c>
      <c r="C95" s="5"/>
      <c r="D95" s="5"/>
      <c r="E95" s="5"/>
      <c r="F95" s="7">
        <v>1.3</v>
      </c>
    </row>
    <row r="96" spans="1:6" ht="15.75" thickBot="1">
      <c r="A96" s="5"/>
      <c r="B96" s="5" t="s">
        <v>137</v>
      </c>
      <c r="C96" s="5"/>
      <c r="D96" s="5"/>
      <c r="E96" s="5"/>
      <c r="F96" s="7">
        <v>1.4</v>
      </c>
    </row>
    <row r="97" spans="1:6" ht="15.75" thickBot="1">
      <c r="A97" s="5"/>
      <c r="B97" s="5" t="s">
        <v>138</v>
      </c>
      <c r="C97" s="5"/>
      <c r="D97" s="5"/>
      <c r="E97" s="5"/>
      <c r="F97" s="7">
        <v>1.4</v>
      </c>
    </row>
    <row r="98" spans="1:6" ht="15.75" thickBot="1">
      <c r="A98" s="5"/>
      <c r="B98" s="5" t="s">
        <v>139</v>
      </c>
      <c r="C98" s="5"/>
      <c r="D98" s="5"/>
      <c r="E98" s="5"/>
      <c r="F98" s="7">
        <v>3.26</v>
      </c>
    </row>
    <row r="99" spans="1:6" ht="15.75" thickBot="1">
      <c r="A99" s="5"/>
      <c r="B99" s="5" t="s">
        <v>140</v>
      </c>
      <c r="C99" s="5"/>
      <c r="D99" s="5"/>
      <c r="E99" s="5"/>
      <c r="F99" s="7">
        <v>5.23</v>
      </c>
    </row>
    <row r="100" spans="1:6" ht="15.75" thickBot="1">
      <c r="A100" s="5"/>
      <c r="B100" s="5" t="s">
        <v>141</v>
      </c>
      <c r="C100" s="5"/>
      <c r="D100" s="5"/>
      <c r="E100" s="5"/>
      <c r="F100" s="7">
        <v>7.5</v>
      </c>
    </row>
    <row r="101" spans="1:6" ht="15.75" thickBot="1">
      <c r="A101" s="5"/>
      <c r="B101" s="5" t="s">
        <v>142</v>
      </c>
      <c r="C101" s="5"/>
      <c r="D101" s="5"/>
      <c r="E101" s="5"/>
      <c r="F101" s="7">
        <v>6.6</v>
      </c>
    </row>
    <row r="102" spans="1:6" ht="15.75" thickBot="1">
      <c r="A102" s="5"/>
      <c r="B102" s="5" t="s">
        <v>143</v>
      </c>
      <c r="C102" s="5"/>
      <c r="D102" s="5"/>
      <c r="E102" s="5"/>
      <c r="F102" s="7">
        <v>5.6</v>
      </c>
    </row>
    <row r="103" spans="1:6" ht="15.75" thickBot="1">
      <c r="A103" s="5"/>
      <c r="B103" s="5" t="s">
        <v>144</v>
      </c>
      <c r="C103" s="5"/>
      <c r="D103" s="5"/>
      <c r="E103" s="5"/>
      <c r="F103" s="7">
        <v>7.65</v>
      </c>
    </row>
    <row r="104" spans="1:6" ht="15.75" thickBot="1">
      <c r="A104" s="5"/>
      <c r="B104" s="5" t="s">
        <v>145</v>
      </c>
      <c r="C104" s="5"/>
      <c r="D104" s="5"/>
      <c r="E104" s="5"/>
      <c r="F104" s="7">
        <v>5.26</v>
      </c>
    </row>
    <row r="105" spans="1:6" ht="15.75" thickBot="1">
      <c r="A105" s="5"/>
      <c r="B105" s="5" t="s">
        <v>146</v>
      </c>
      <c r="C105" s="5"/>
      <c r="D105" s="5"/>
      <c r="E105" s="5"/>
      <c r="F105" s="7">
        <v>9</v>
      </c>
    </row>
    <row r="106" spans="1:6" ht="15.75" thickBot="1">
      <c r="A106" s="5"/>
      <c r="B106" s="5" t="s">
        <v>147</v>
      </c>
      <c r="C106" s="5"/>
      <c r="D106" s="5"/>
      <c r="E106" s="5"/>
      <c r="F106" s="7">
        <v>2.2999999999999998</v>
      </c>
    </row>
    <row r="107" spans="1:6" ht="15.75" thickBot="1">
      <c r="A107" s="5"/>
      <c r="B107" s="5" t="s">
        <v>148</v>
      </c>
      <c r="C107" s="5"/>
      <c r="D107" s="5"/>
      <c r="E107" s="5"/>
      <c r="F107" s="7">
        <v>2.2999999999999998</v>
      </c>
    </row>
    <row r="108" spans="1:6" ht="15.75" thickBot="1">
      <c r="A108" s="5"/>
      <c r="B108" s="5" t="s">
        <v>149</v>
      </c>
      <c r="C108" s="5"/>
      <c r="D108" s="5"/>
      <c r="E108" s="5"/>
      <c r="F108" s="7">
        <v>5.26</v>
      </c>
    </row>
    <row r="109" spans="1:6" ht="15.75" thickBot="1">
      <c r="A109" s="5"/>
      <c r="B109" s="5" t="s">
        <v>150</v>
      </c>
      <c r="C109" s="5"/>
      <c r="D109" s="5"/>
      <c r="E109" s="5"/>
      <c r="F109" s="7">
        <v>9.4</v>
      </c>
    </row>
    <row r="110" spans="1:6" ht="15.75" thickBot="1">
      <c r="A110" s="5"/>
      <c r="B110" s="5" t="s">
        <v>151</v>
      </c>
      <c r="C110" s="5"/>
      <c r="D110" s="5"/>
      <c r="E110" s="5"/>
      <c r="F110" s="7">
        <v>5.9</v>
      </c>
    </row>
    <row r="111" spans="1:6" ht="15.75" thickBot="1">
      <c r="A111" s="5"/>
      <c r="B111" s="5" t="s">
        <v>152</v>
      </c>
      <c r="C111" s="5"/>
      <c r="D111" s="5"/>
      <c r="E111" s="5"/>
      <c r="F111" s="7">
        <v>5.26</v>
      </c>
    </row>
    <row r="112" spans="1:6" ht="15.75" thickBot="1">
      <c r="A112" s="5"/>
      <c r="B112" s="5" t="s">
        <v>153</v>
      </c>
      <c r="C112" s="5"/>
      <c r="D112" s="5"/>
      <c r="E112" s="5"/>
      <c r="F112" s="7">
        <v>1.3</v>
      </c>
    </row>
    <row r="113" spans="1:6" ht="15.75" thickBot="1">
      <c r="A113" s="5"/>
      <c r="B113" s="5" t="s">
        <v>154</v>
      </c>
      <c r="C113" s="5"/>
      <c r="D113" s="5"/>
      <c r="E113" s="5"/>
      <c r="F113" s="7">
        <v>3</v>
      </c>
    </row>
    <row r="114" spans="1:6" ht="15.75" thickBot="1">
      <c r="A114" s="5"/>
      <c r="B114" s="5" t="s">
        <v>155</v>
      </c>
      <c r="C114" s="5"/>
      <c r="D114" s="5"/>
      <c r="E114" s="5"/>
      <c r="F114" s="7">
        <v>3</v>
      </c>
    </row>
    <row r="115" spans="1:6" ht="15.75" thickBot="1">
      <c r="A115" s="5"/>
      <c r="B115" s="5" t="s">
        <v>156</v>
      </c>
      <c r="C115" s="5"/>
      <c r="D115" s="5"/>
      <c r="E115" s="5"/>
      <c r="F115" s="7">
        <v>5.2</v>
      </c>
    </row>
    <row r="116" spans="1:6" ht="15.75" thickBot="1">
      <c r="A116" s="5"/>
      <c r="B116" s="5" t="s">
        <v>157</v>
      </c>
      <c r="C116" s="5"/>
      <c r="D116" s="5"/>
      <c r="E116" s="5"/>
      <c r="F116" s="7">
        <v>4.25</v>
      </c>
    </row>
    <row r="117" spans="1:6" ht="15.75" thickBot="1">
      <c r="A117" s="5"/>
      <c r="B117" s="5" t="s">
        <v>158</v>
      </c>
      <c r="C117" s="5"/>
      <c r="D117" s="5"/>
      <c r="E117" s="5"/>
      <c r="F117" s="7">
        <v>3.33</v>
      </c>
    </row>
    <row r="118" spans="1:6" ht="15.75" thickBot="1">
      <c r="A118" s="5"/>
      <c r="B118" s="5" t="s">
        <v>159</v>
      </c>
      <c r="C118" s="5"/>
      <c r="D118" s="5"/>
      <c r="E118" s="5"/>
      <c r="F118" s="7">
        <v>2.8</v>
      </c>
    </row>
    <row r="119" spans="1:6" ht="15.75" thickBot="1">
      <c r="A119" s="5"/>
      <c r="B119" s="5" t="s">
        <v>160</v>
      </c>
      <c r="C119" s="5"/>
      <c r="D119" s="5"/>
      <c r="E119" s="5"/>
      <c r="F119" s="7">
        <v>1.7</v>
      </c>
    </row>
    <row r="120" spans="1:6" ht="15.75" thickBot="1">
      <c r="A120" s="5"/>
      <c r="B120" s="5" t="s">
        <v>161</v>
      </c>
      <c r="C120" s="5"/>
      <c r="D120" s="5"/>
      <c r="E120" s="5"/>
      <c r="F120" s="7">
        <v>1.48</v>
      </c>
    </row>
    <row r="121" spans="1:6" ht="15.75" thickBot="1">
      <c r="A121" s="5"/>
      <c r="B121" s="5" t="s">
        <v>162</v>
      </c>
      <c r="C121" s="5"/>
      <c r="D121" s="5"/>
      <c r="E121" s="5"/>
      <c r="F121" s="7">
        <v>3.33</v>
      </c>
    </row>
    <row r="122" spans="1:6" ht="15.75" thickBot="1">
      <c r="A122" s="5"/>
      <c r="B122" s="5" t="s">
        <v>163</v>
      </c>
      <c r="C122" s="5"/>
      <c r="D122" s="5"/>
      <c r="E122" s="5"/>
      <c r="F122" s="7">
        <v>0.75</v>
      </c>
    </row>
    <row r="123" spans="1:6" ht="15.75" thickBot="1">
      <c r="A123" s="5"/>
      <c r="B123" s="5" t="s">
        <v>164</v>
      </c>
      <c r="C123" s="5"/>
      <c r="D123" s="5"/>
      <c r="E123" s="5"/>
      <c r="F123" s="7">
        <v>4.25</v>
      </c>
    </row>
    <row r="124" spans="1:6" ht="15.75" thickBot="1">
      <c r="A124" s="5"/>
      <c r="B124" s="5" t="s">
        <v>165</v>
      </c>
      <c r="C124" s="5"/>
      <c r="D124" s="5"/>
      <c r="E124" s="5"/>
      <c r="F124" s="7">
        <v>1.44</v>
      </c>
    </row>
    <row r="125" spans="1:6" ht="15.75" thickBot="1">
      <c r="A125" s="5"/>
      <c r="B125" s="5" t="s">
        <v>166</v>
      </c>
      <c r="C125" s="5"/>
      <c r="D125" s="5"/>
      <c r="E125" s="5"/>
      <c r="F125" s="7">
        <v>1.1299999999999999</v>
      </c>
    </row>
    <row r="126" spans="1:6" ht="15.75" thickBot="1">
      <c r="A126" s="5"/>
      <c r="B126" s="5" t="s">
        <v>167</v>
      </c>
      <c r="C126" s="5"/>
      <c r="D126" s="5"/>
      <c r="E126" s="5"/>
      <c r="F126" s="7">
        <v>1.1299999999999999</v>
      </c>
    </row>
    <row r="127" spans="1:6" ht="15.75" thickBot="1">
      <c r="A127" s="5"/>
      <c r="B127" s="5" t="s">
        <v>168</v>
      </c>
      <c r="C127" s="5"/>
      <c r="D127" s="5"/>
      <c r="E127" s="5"/>
      <c r="F127" s="7">
        <v>1.5</v>
      </c>
    </row>
    <row r="128" spans="1:6" ht="15.75" thickBot="1">
      <c r="A128" s="5"/>
      <c r="B128" s="5" t="s">
        <v>169</v>
      </c>
      <c r="C128" s="5"/>
      <c r="D128" s="5"/>
      <c r="E128" s="5"/>
      <c r="F128" s="7">
        <v>1.46</v>
      </c>
    </row>
    <row r="129" spans="1:6" ht="15.75" thickBot="1">
      <c r="A129" s="5"/>
      <c r="B129" s="5" t="s">
        <v>170</v>
      </c>
      <c r="C129" s="5"/>
      <c r="D129" s="5"/>
      <c r="E129" s="5"/>
      <c r="F129" s="7">
        <v>1.18</v>
      </c>
    </row>
    <row r="130" spans="1:6" ht="15.75" thickBot="1">
      <c r="A130" s="5"/>
      <c r="B130" s="5" t="s">
        <v>171</v>
      </c>
      <c r="C130" s="5"/>
      <c r="D130" s="5"/>
      <c r="E130" s="5"/>
      <c r="F130" s="7">
        <v>1.73</v>
      </c>
    </row>
    <row r="131" spans="1:6" ht="15.75" thickBot="1">
      <c r="A131" s="5"/>
      <c r="B131" s="5" t="s">
        <v>172</v>
      </c>
      <c r="C131" s="5"/>
      <c r="D131" s="5"/>
      <c r="E131" s="5"/>
      <c r="F131" s="7">
        <v>1.73</v>
      </c>
    </row>
    <row r="132" spans="1:6" ht="15.75" thickBot="1">
      <c r="A132" s="5"/>
      <c r="B132" s="5" t="s">
        <v>173</v>
      </c>
      <c r="C132" s="5"/>
      <c r="D132" s="5"/>
      <c r="E132" s="5"/>
      <c r="F132" s="7">
        <v>1.68</v>
      </c>
    </row>
    <row r="133" spans="1:6" ht="15.75" thickBot="1">
      <c r="A133" s="5"/>
      <c r="B133" s="5" t="s">
        <v>174</v>
      </c>
      <c r="C133" s="5"/>
      <c r="D133" s="5"/>
      <c r="E133" s="5"/>
      <c r="F133" s="7">
        <v>1.64</v>
      </c>
    </row>
    <row r="134" spans="1:6" ht="15.75" thickBot="1">
      <c r="A134" s="5"/>
      <c r="B134" s="5" t="s">
        <v>175</v>
      </c>
      <c r="C134" s="5"/>
      <c r="D134" s="5"/>
      <c r="E134" s="5"/>
      <c r="F134" s="7">
        <v>2.2999999999999998</v>
      </c>
    </row>
    <row r="135" spans="1:6" ht="15.75" thickBot="1">
      <c r="A135" s="5"/>
      <c r="B135" s="5" t="s">
        <v>176</v>
      </c>
      <c r="C135" s="5"/>
      <c r="D135" s="5"/>
      <c r="E135" s="5"/>
      <c r="F135" s="7">
        <v>1.96</v>
      </c>
    </row>
    <row r="136" spans="1:6" ht="15.75" thickBot="1">
      <c r="A136" s="5"/>
      <c r="B136" s="5" t="s">
        <v>177</v>
      </c>
      <c r="C136" s="5"/>
      <c r="D136" s="5"/>
      <c r="E136" s="5"/>
      <c r="F136" s="7">
        <v>1.7</v>
      </c>
    </row>
    <row r="137" spans="1:6" ht="15.75" thickBot="1">
      <c r="A137" s="5"/>
      <c r="B137" s="5" t="s">
        <v>178</v>
      </c>
      <c r="C137" s="5"/>
      <c r="D137" s="5"/>
      <c r="E137" s="5"/>
      <c r="F137" s="7">
        <v>2.7</v>
      </c>
    </row>
    <row r="138" spans="1:6" ht="15.75" thickBot="1">
      <c r="A138" s="5"/>
      <c r="B138" s="5" t="s">
        <v>179</v>
      </c>
      <c r="C138" s="5"/>
      <c r="D138" s="5"/>
      <c r="E138" s="5"/>
      <c r="F138" s="7">
        <v>2.74</v>
      </c>
    </row>
    <row r="139" spans="1:6" ht="15.75" thickBot="1">
      <c r="A139" s="5"/>
      <c r="B139" s="5" t="s">
        <v>180</v>
      </c>
      <c r="C139" s="5"/>
      <c r="D139" s="5"/>
      <c r="E139" s="5"/>
      <c r="F139" s="7">
        <v>2</v>
      </c>
    </row>
    <row r="140" spans="1:6" ht="15.75" thickBot="1">
      <c r="A140" s="5"/>
      <c r="B140" s="5" t="s">
        <v>171</v>
      </c>
      <c r="C140" s="5"/>
      <c r="D140" s="5"/>
      <c r="E140" s="5"/>
      <c r="F140" s="7">
        <v>1.73</v>
      </c>
    </row>
    <row r="141" spans="1:6" ht="15.75" thickBot="1">
      <c r="A141" s="5"/>
      <c r="B141" s="5" t="s">
        <v>181</v>
      </c>
      <c r="C141" s="5"/>
      <c r="D141" s="5"/>
      <c r="E141" s="5"/>
      <c r="F141" s="7">
        <v>1.68</v>
      </c>
    </row>
    <row r="142" spans="1:6" ht="15.75" thickBot="1">
      <c r="A142" s="5"/>
      <c r="B142" s="5" t="s">
        <v>182</v>
      </c>
      <c r="C142" s="5"/>
      <c r="D142" s="5"/>
      <c r="E142" s="5"/>
      <c r="F142" s="7">
        <v>1.64</v>
      </c>
    </row>
    <row r="143" spans="1:6" ht="15.75" thickBot="1">
      <c r="A143" s="5"/>
      <c r="B143" s="5" t="s">
        <v>183</v>
      </c>
      <c r="C143" s="5"/>
      <c r="D143" s="5"/>
      <c r="E143" s="5"/>
      <c r="F143" s="7">
        <v>2.2999999999999998</v>
      </c>
    </row>
    <row r="144" spans="1:6" ht="15.75" thickBot="1">
      <c r="A144" s="5"/>
      <c r="B144" s="5" t="s">
        <v>184</v>
      </c>
      <c r="C144" s="5"/>
      <c r="D144" s="5"/>
      <c r="E144" s="5"/>
      <c r="F144" s="7">
        <v>1.96</v>
      </c>
    </row>
    <row r="145" spans="1:6" ht="15.75" thickBot="1">
      <c r="A145" s="5"/>
      <c r="B145" s="5" t="s">
        <v>185</v>
      </c>
      <c r="C145" s="5"/>
      <c r="D145" s="5"/>
      <c r="E145" s="5"/>
      <c r="F145" s="7">
        <v>1.7</v>
      </c>
    </row>
    <row r="146" spans="1:6" ht="15.75" thickBot="1">
      <c r="A146" s="5"/>
      <c r="B146" s="5" t="s">
        <v>186</v>
      </c>
      <c r="C146" s="5"/>
      <c r="D146" s="5"/>
      <c r="E146" s="5"/>
      <c r="F146" s="7">
        <v>2.7</v>
      </c>
    </row>
    <row r="147" spans="1:6" ht="15.75" thickBot="1">
      <c r="A147" s="5"/>
      <c r="B147" s="5" t="s">
        <v>187</v>
      </c>
      <c r="C147" s="5"/>
      <c r="D147" s="5"/>
      <c r="E147" s="5"/>
      <c r="F147" s="7">
        <v>2.74</v>
      </c>
    </row>
    <row r="148" spans="1:6" ht="15.75" thickBot="1">
      <c r="A148" s="5"/>
      <c r="B148" s="5" t="s">
        <v>188</v>
      </c>
      <c r="C148" s="5"/>
      <c r="D148" s="5"/>
      <c r="E148" s="5"/>
      <c r="F148" s="7">
        <v>1.36</v>
      </c>
    </row>
    <row r="149" spans="1:6" ht="15.75" thickBot="1">
      <c r="A149" s="5"/>
      <c r="B149" s="5" t="s">
        <v>189</v>
      </c>
      <c r="C149" s="5"/>
      <c r="D149" s="5"/>
      <c r="E149" s="5"/>
      <c r="F149" s="7">
        <v>1.4</v>
      </c>
    </row>
    <row r="150" spans="1:6" ht="15.75" thickBot="1">
      <c r="A150" s="5"/>
      <c r="B150" s="5" t="s">
        <v>190</v>
      </c>
      <c r="C150" s="5"/>
      <c r="D150" s="5"/>
      <c r="E150" s="5"/>
      <c r="F150" s="7">
        <v>2.5</v>
      </c>
    </row>
    <row r="151" spans="1:6" ht="15.75" thickBot="1">
      <c r="A151" s="5"/>
      <c r="B151" s="5" t="s">
        <v>191</v>
      </c>
      <c r="C151" s="5"/>
      <c r="D151" s="5"/>
      <c r="E151" s="5"/>
      <c r="F151" s="7">
        <v>1.7</v>
      </c>
    </row>
    <row r="152" spans="1:6" ht="15.75" thickBot="1">
      <c r="A152" s="5"/>
      <c r="B152" s="5" t="s">
        <v>192</v>
      </c>
      <c r="C152" s="5"/>
      <c r="D152" s="5"/>
      <c r="E152" s="5"/>
      <c r="F152" s="7">
        <v>1.32</v>
      </c>
    </row>
    <row r="153" spans="1:6" ht="15.75" thickBot="1">
      <c r="A153" s="5"/>
      <c r="B153" s="5" t="s">
        <v>193</v>
      </c>
      <c r="C153" s="5"/>
      <c r="D153" s="5"/>
      <c r="E153" s="5"/>
      <c r="F153" s="7">
        <v>1.36</v>
      </c>
    </row>
    <row r="154" spans="1:6" ht="15.75" thickBot="1">
      <c r="A154" s="5"/>
      <c r="B154" s="5" t="s">
        <v>194</v>
      </c>
      <c r="C154" s="5"/>
      <c r="D154" s="5"/>
      <c r="E154" s="5"/>
      <c r="F154" s="7">
        <v>1.7</v>
      </c>
    </row>
    <row r="155" spans="1:6" ht="15.75" thickBot="1">
      <c r="A155" s="5"/>
      <c r="B155" s="5" t="s">
        <v>195</v>
      </c>
      <c r="C155" s="5"/>
      <c r="D155" s="5"/>
      <c r="E155" s="5"/>
      <c r="F155" s="7">
        <v>1.3</v>
      </c>
    </row>
    <row r="156" spans="1:6" ht="15.75" thickBot="1">
      <c r="A156" s="5"/>
      <c r="B156" s="5" t="s">
        <v>196</v>
      </c>
      <c r="C156" s="5"/>
      <c r="D156" s="5"/>
      <c r="E156" s="5"/>
      <c r="F156" s="7">
        <v>1.8</v>
      </c>
    </row>
    <row r="157" spans="1:6" ht="15.75" thickBot="1">
      <c r="A157" s="5"/>
      <c r="B157" s="5" t="s">
        <v>197</v>
      </c>
      <c r="C157" s="5"/>
      <c r="D157" s="5"/>
      <c r="E157" s="5"/>
      <c r="F157" s="7">
        <v>1.32</v>
      </c>
    </row>
    <row r="158" spans="1:6" ht="15.75" thickBot="1">
      <c r="A158" s="5"/>
      <c r="B158" s="5" t="s">
        <v>198</v>
      </c>
      <c r="C158" s="5"/>
      <c r="D158" s="5"/>
      <c r="E158" s="5"/>
      <c r="F158" s="7">
        <v>1.27</v>
      </c>
    </row>
    <row r="159" spans="1:6" ht="15.75" thickBot="1">
      <c r="A159" s="5"/>
      <c r="B159" s="5" t="s">
        <v>199</v>
      </c>
      <c r="C159" s="5"/>
      <c r="D159" s="5"/>
      <c r="E159" s="5"/>
      <c r="F159" s="7">
        <v>1.4</v>
      </c>
    </row>
    <row r="160" spans="1:6" ht="15.75" thickBot="1">
      <c r="A160" s="5"/>
      <c r="B160" s="5" t="s">
        <v>196</v>
      </c>
      <c r="C160" s="5"/>
      <c r="D160" s="5"/>
      <c r="E160" s="5"/>
      <c r="F160" s="7">
        <v>1.8</v>
      </c>
    </row>
    <row r="161" spans="1:6" ht="15.75" thickBot="1">
      <c r="A161" s="5"/>
      <c r="B161" s="5" t="s">
        <v>200</v>
      </c>
      <c r="C161" s="5"/>
      <c r="D161" s="5"/>
      <c r="E161" s="5"/>
      <c r="F161" s="7">
        <v>1.4</v>
      </c>
    </row>
    <row r="162" spans="1:6" ht="15.75" thickBot="1">
      <c r="A162" s="5"/>
      <c r="B162" s="5" t="s">
        <v>201</v>
      </c>
      <c r="C162" s="5"/>
      <c r="D162" s="5"/>
      <c r="E162" s="5"/>
      <c r="F162" s="7">
        <v>2.63</v>
      </c>
    </row>
    <row r="163" spans="1:6" ht="15.75" thickBot="1">
      <c r="A163" s="5"/>
      <c r="B163" s="5" t="s">
        <v>202</v>
      </c>
      <c r="C163" s="5"/>
      <c r="D163" s="5"/>
      <c r="E163" s="5"/>
      <c r="F163" s="7">
        <v>2.63</v>
      </c>
    </row>
    <row r="164" spans="1:6" ht="15.75" thickBot="1">
      <c r="A164" s="5"/>
      <c r="B164" s="5" t="s">
        <v>203</v>
      </c>
      <c r="C164" s="5"/>
      <c r="D164" s="5"/>
      <c r="E164" s="5"/>
      <c r="F164" s="7">
        <v>2</v>
      </c>
    </row>
    <row r="165" spans="1:6" ht="15.75" thickBot="1">
      <c r="A165" s="5"/>
      <c r="B165" s="5" t="s">
        <v>204</v>
      </c>
      <c r="C165" s="5"/>
      <c r="D165" s="5"/>
      <c r="E165" s="5"/>
      <c r="F165" s="7">
        <v>1.8</v>
      </c>
    </row>
    <row r="166" spans="1:6" ht="15.75" thickBot="1">
      <c r="A166" s="5"/>
      <c r="B166" s="5" t="s">
        <v>205</v>
      </c>
      <c r="C166" s="5"/>
      <c r="D166" s="5"/>
      <c r="E166" s="5"/>
      <c r="F166" s="7">
        <v>2.2000000000000002</v>
      </c>
    </row>
    <row r="167" spans="1:6" ht="15.75" thickBot="1">
      <c r="A167" s="5"/>
      <c r="B167" s="5" t="s">
        <v>206</v>
      </c>
      <c r="C167" s="5"/>
      <c r="D167" s="5"/>
      <c r="E167" s="5"/>
      <c r="F167" s="7">
        <v>2.63</v>
      </c>
    </row>
    <row r="168" spans="1:6" ht="15.75" thickBot="1">
      <c r="A168" s="5"/>
      <c r="B168" s="8" t="s">
        <v>207</v>
      </c>
      <c r="C168" s="8"/>
      <c r="D168" s="5"/>
      <c r="E168" s="5"/>
      <c r="F168" s="7">
        <v>2</v>
      </c>
    </row>
    <row r="169" spans="1:6" ht="15.75" thickBot="1">
      <c r="A169" s="5"/>
      <c r="B169" s="5" t="s">
        <v>208</v>
      </c>
      <c r="C169" s="5"/>
      <c r="D169" s="5"/>
      <c r="E169" s="5"/>
      <c r="F169" s="7">
        <v>1.47</v>
      </c>
    </row>
    <row r="170" spans="1:6" ht="15.75" thickBot="1">
      <c r="A170" s="5"/>
      <c r="B170" s="5" t="s">
        <v>209</v>
      </c>
      <c r="C170" s="5"/>
      <c r="D170" s="5"/>
      <c r="E170" s="5"/>
      <c r="F170" s="7">
        <v>1.36</v>
      </c>
    </row>
    <row r="171" spans="1:6" ht="15.75" thickBot="1">
      <c r="A171" s="5"/>
      <c r="B171" s="5" t="s">
        <v>210</v>
      </c>
      <c r="C171" s="5"/>
      <c r="D171" s="5"/>
      <c r="E171" s="5"/>
      <c r="F171" s="7">
        <v>1.47</v>
      </c>
    </row>
    <row r="172" spans="1:6" ht="15.75" thickBot="1">
      <c r="A172" s="5"/>
      <c r="B172" s="5" t="s">
        <v>211</v>
      </c>
      <c r="C172" s="5"/>
      <c r="D172" s="5"/>
      <c r="E172" s="5"/>
      <c r="F172" s="7">
        <v>1.53</v>
      </c>
    </row>
    <row r="173" spans="1:6" ht="15.75" thickBot="1">
      <c r="A173" s="5"/>
      <c r="B173" s="5" t="s">
        <v>212</v>
      </c>
      <c r="C173" s="5"/>
      <c r="D173" s="5"/>
      <c r="E173" s="5"/>
      <c r="F173" s="7">
        <v>1.24</v>
      </c>
    </row>
    <row r="174" spans="1:6" ht="15.75" thickBot="1">
      <c r="A174" s="5"/>
      <c r="B174" s="5" t="s">
        <v>213</v>
      </c>
      <c r="C174" s="5"/>
      <c r="D174" s="5"/>
      <c r="E174" s="5"/>
      <c r="F174" s="7">
        <v>1.47</v>
      </c>
    </row>
    <row r="175" spans="1:6" ht="15.75" thickBot="1">
      <c r="A175" s="5"/>
      <c r="B175" s="5" t="s">
        <v>214</v>
      </c>
      <c r="C175" s="5"/>
      <c r="D175" s="5"/>
      <c r="E175" s="5"/>
      <c r="F175" s="7">
        <v>1.55</v>
      </c>
    </row>
    <row r="176" spans="1:6" ht="15.75" thickBot="1">
      <c r="A176" s="5"/>
      <c r="B176" s="5" t="s">
        <v>215</v>
      </c>
      <c r="C176" s="5"/>
      <c r="D176" s="5"/>
      <c r="E176" s="5"/>
      <c r="F176" s="7">
        <v>1.75</v>
      </c>
    </row>
    <row r="177" spans="1:6" ht="15.75" thickBot="1">
      <c r="A177" s="5"/>
      <c r="B177" s="5" t="s">
        <v>216</v>
      </c>
      <c r="C177" s="5"/>
      <c r="D177" s="5"/>
      <c r="E177" s="5"/>
      <c r="F177" s="7">
        <v>1.7</v>
      </c>
    </row>
    <row r="178" spans="1:6" ht="15.75" thickBot="1">
      <c r="A178" s="5"/>
      <c r="B178" s="5" t="s">
        <v>217</v>
      </c>
      <c r="C178" s="5"/>
      <c r="D178" s="5"/>
      <c r="E178" s="5"/>
      <c r="F178" s="7">
        <v>1.3</v>
      </c>
    </row>
    <row r="179" spans="1:6" ht="15.75" thickBot="1">
      <c r="A179" s="5"/>
      <c r="B179" s="5" t="s">
        <v>218</v>
      </c>
      <c r="C179" s="5"/>
      <c r="D179" s="5"/>
      <c r="E179" s="5"/>
      <c r="F179" s="7">
        <v>1.53</v>
      </c>
    </row>
    <row r="180" spans="1:6" ht="15.75" thickBot="1">
      <c r="A180" s="5"/>
      <c r="B180" s="5" t="s">
        <v>219</v>
      </c>
      <c r="C180" s="5"/>
      <c r="D180" s="5"/>
      <c r="E180" s="5"/>
      <c r="F180" s="7">
        <v>1.27</v>
      </c>
    </row>
    <row r="181" spans="1:6" ht="15.75" thickBot="1">
      <c r="A181" s="5"/>
      <c r="B181" s="5" t="s">
        <v>220</v>
      </c>
      <c r="C181" s="5"/>
      <c r="D181" s="5"/>
      <c r="E181" s="5"/>
      <c r="F181" s="7">
        <v>1.3</v>
      </c>
    </row>
    <row r="182" spans="1:6" ht="15.75" thickBot="1">
      <c r="A182" s="5"/>
      <c r="B182" s="5" t="s">
        <v>221</v>
      </c>
      <c r="C182" s="5"/>
      <c r="D182" s="5"/>
      <c r="E182" s="5"/>
      <c r="F182" s="7">
        <v>1.4</v>
      </c>
    </row>
    <row r="183" spans="1:6" ht="15.75" thickBot="1">
      <c r="A183" s="5"/>
      <c r="B183" s="5" t="s">
        <v>222</v>
      </c>
      <c r="C183" s="5"/>
      <c r="D183" s="5"/>
      <c r="E183" s="5"/>
      <c r="F183" s="7">
        <v>1.4</v>
      </c>
    </row>
    <row r="184" spans="1:6" ht="15.75" thickBot="1">
      <c r="A184" s="5"/>
      <c r="B184" s="5" t="s">
        <v>223</v>
      </c>
      <c r="C184" s="5"/>
      <c r="D184" s="5"/>
      <c r="E184" s="5"/>
      <c r="F184" s="7">
        <v>1.44</v>
      </c>
    </row>
    <row r="185" spans="1:6" ht="15.75" thickBot="1">
      <c r="A185" s="5"/>
      <c r="B185" s="5" t="s">
        <v>224</v>
      </c>
      <c r="C185" s="5"/>
      <c r="D185" s="5"/>
      <c r="E185" s="5"/>
      <c r="F185" s="7">
        <v>1.1299999999999999</v>
      </c>
    </row>
    <row r="186" spans="1:6" ht="15.75" thickBot="1">
      <c r="A186" s="5"/>
      <c r="B186" s="5" t="s">
        <v>225</v>
      </c>
      <c r="C186" s="5"/>
      <c r="D186" s="5"/>
      <c r="E186" s="5"/>
      <c r="F186" s="7">
        <v>1.1299999999999999</v>
      </c>
    </row>
    <row r="187" spans="1:6" ht="15.75" thickBot="1">
      <c r="A187" s="5"/>
      <c r="B187" s="5" t="s">
        <v>226</v>
      </c>
      <c r="C187" s="5"/>
      <c r="D187" s="5"/>
      <c r="E187" s="5"/>
      <c r="F187" s="7">
        <v>1.5</v>
      </c>
    </row>
    <row r="188" spans="1:6" ht="15.75" thickBot="1">
      <c r="A188" s="5"/>
      <c r="B188" s="5" t="s">
        <v>171</v>
      </c>
      <c r="C188" s="5"/>
      <c r="D188" s="5"/>
      <c r="E188" s="5"/>
      <c r="F188" s="7">
        <v>1.73</v>
      </c>
    </row>
    <row r="189" spans="1:6" ht="15.75" thickBot="1">
      <c r="A189" s="5"/>
      <c r="B189" s="5" t="s">
        <v>181</v>
      </c>
      <c r="C189" s="5"/>
      <c r="D189" s="5"/>
      <c r="E189" s="5"/>
      <c r="F189" s="7">
        <v>1.68</v>
      </c>
    </row>
    <row r="190" spans="1:6" ht="15.75" thickBot="1">
      <c r="A190" s="5"/>
      <c r="B190" s="5" t="s">
        <v>182</v>
      </c>
      <c r="C190" s="5"/>
      <c r="D190" s="5"/>
      <c r="E190" s="5"/>
      <c r="F190" s="7">
        <v>1.64</v>
      </c>
    </row>
    <row r="191" spans="1:6" ht="15.75" thickBot="1">
      <c r="A191" s="5"/>
      <c r="B191" s="5" t="s">
        <v>183</v>
      </c>
      <c r="C191" s="5"/>
      <c r="D191" s="5"/>
      <c r="E191" s="5"/>
      <c r="F191" s="7">
        <v>2.2999999999999998</v>
      </c>
    </row>
    <row r="192" spans="1:6" ht="15.75" thickBot="1">
      <c r="A192" s="5"/>
      <c r="B192" s="5" t="s">
        <v>184</v>
      </c>
      <c r="C192" s="5"/>
      <c r="D192" s="5"/>
      <c r="E192" s="5"/>
      <c r="F192" s="7">
        <v>1.96</v>
      </c>
    </row>
    <row r="193" spans="1:6" ht="15.75" thickBot="1">
      <c r="A193" s="5"/>
      <c r="B193" s="5" t="s">
        <v>185</v>
      </c>
      <c r="C193" s="5"/>
      <c r="D193" s="5"/>
      <c r="E193" s="5"/>
      <c r="F193" s="7">
        <v>1.7</v>
      </c>
    </row>
    <row r="194" spans="1:6" ht="15.75" thickBot="1">
      <c r="A194" s="5"/>
      <c r="B194" s="5" t="s">
        <v>186</v>
      </c>
      <c r="C194" s="5"/>
      <c r="D194" s="5"/>
      <c r="E194" s="5"/>
      <c r="F194" s="7">
        <v>2.7</v>
      </c>
    </row>
    <row r="195" spans="1:6" ht="15.75" thickBot="1">
      <c r="A195" s="5"/>
      <c r="B195" s="5" t="s">
        <v>187</v>
      </c>
      <c r="C195" s="5"/>
      <c r="D195" s="5"/>
      <c r="E195" s="5"/>
      <c r="F195" s="7">
        <v>2.74</v>
      </c>
    </row>
    <row r="196" spans="1:6" ht="15.75" thickBot="1">
      <c r="A196" s="5"/>
      <c r="B196" s="5" t="s">
        <v>227</v>
      </c>
      <c r="C196" s="5"/>
      <c r="D196" s="5"/>
      <c r="E196" s="5"/>
      <c r="F196" s="7">
        <v>1.36</v>
      </c>
    </row>
    <row r="197" spans="1:6" ht="15.75" thickBot="1">
      <c r="A197" s="5"/>
      <c r="B197" s="5" t="s">
        <v>228</v>
      </c>
      <c r="C197" s="5"/>
      <c r="D197" s="5"/>
      <c r="E197" s="5"/>
      <c r="F197" s="7">
        <v>2.5</v>
      </c>
    </row>
    <row r="198" spans="1:6" ht="15.75" thickBot="1">
      <c r="A198" s="5"/>
      <c r="B198" s="5" t="s">
        <v>229</v>
      </c>
      <c r="C198" s="5"/>
      <c r="D198" s="5"/>
      <c r="E198" s="5"/>
      <c r="F198" s="7">
        <v>1.7</v>
      </c>
    </row>
    <row r="199" spans="1:6" ht="15.75" thickBot="1">
      <c r="A199" s="5"/>
      <c r="B199" s="5" t="s">
        <v>230</v>
      </c>
      <c r="C199" s="5"/>
      <c r="D199" s="5"/>
      <c r="E199" s="5"/>
      <c r="F199" s="7">
        <v>1.32</v>
      </c>
    </row>
    <row r="200" spans="1:6" ht="15.75" thickBot="1">
      <c r="A200" s="5"/>
      <c r="B200" s="5" t="s">
        <v>131</v>
      </c>
      <c r="C200" s="5"/>
      <c r="D200" s="5"/>
      <c r="E200" s="5"/>
      <c r="F200" s="7">
        <v>1.36</v>
      </c>
    </row>
    <row r="201" spans="1:6" ht="15.75" thickBot="1">
      <c r="A201" s="5"/>
      <c r="B201" s="5" t="s">
        <v>231</v>
      </c>
      <c r="C201" s="5"/>
      <c r="D201" s="5"/>
      <c r="E201" s="5"/>
      <c r="F201" s="7">
        <v>1.7</v>
      </c>
    </row>
    <row r="202" spans="1:6" ht="15.75" thickBot="1">
      <c r="A202" s="5"/>
      <c r="B202" s="5" t="s">
        <v>217</v>
      </c>
      <c r="C202" s="5"/>
      <c r="D202" s="5"/>
      <c r="E202" s="5"/>
      <c r="F202" s="7">
        <v>1.3</v>
      </c>
    </row>
    <row r="203" spans="1:6" ht="15.75" thickBot="1">
      <c r="A203" s="5"/>
      <c r="B203" s="5" t="s">
        <v>232</v>
      </c>
      <c r="C203" s="5"/>
      <c r="D203" s="5"/>
      <c r="E203" s="5"/>
      <c r="F203" s="7">
        <v>1.32</v>
      </c>
    </row>
    <row r="204" spans="1:6" ht="15.75" thickBot="1">
      <c r="A204" s="5"/>
      <c r="B204" s="5" t="s">
        <v>233</v>
      </c>
      <c r="C204" s="5"/>
      <c r="D204" s="5"/>
      <c r="E204" s="5"/>
      <c r="F204" s="7">
        <v>1.27</v>
      </c>
    </row>
    <row r="205" spans="1:6" ht="15.75" thickBot="1">
      <c r="A205" s="5"/>
      <c r="B205" s="5" t="s">
        <v>234</v>
      </c>
      <c r="C205" s="5"/>
      <c r="D205" s="5"/>
      <c r="E205" s="5"/>
      <c r="F205" s="7">
        <v>1.4</v>
      </c>
    </row>
    <row r="206" spans="1:6" ht="15.75" thickBot="1">
      <c r="A206" s="5"/>
      <c r="B206" s="5" t="s">
        <v>235</v>
      </c>
      <c r="C206" s="5"/>
      <c r="D206" s="5"/>
      <c r="E206" s="5"/>
      <c r="F206" s="7">
        <v>2.63</v>
      </c>
    </row>
    <row r="207" spans="1:6" ht="15.75" thickBot="1">
      <c r="A207" s="5"/>
      <c r="B207" s="5" t="s">
        <v>236</v>
      </c>
      <c r="C207" s="5"/>
      <c r="D207" s="5"/>
      <c r="E207" s="5"/>
      <c r="F207" s="7">
        <v>2.63</v>
      </c>
    </row>
    <row r="208" spans="1:6" ht="15.75" thickBot="1">
      <c r="A208" s="5"/>
      <c r="B208" s="5" t="s">
        <v>237</v>
      </c>
      <c r="C208" s="5"/>
      <c r="D208" s="5"/>
      <c r="E208" s="5"/>
      <c r="F208" s="7">
        <v>2</v>
      </c>
    </row>
    <row r="209" spans="1:6" ht="15.75" thickBot="1">
      <c r="A209" s="5"/>
      <c r="B209" s="5" t="s">
        <v>238</v>
      </c>
      <c r="C209" s="5"/>
      <c r="D209" s="5"/>
      <c r="E209" s="5"/>
      <c r="F209" s="7">
        <v>1.8</v>
      </c>
    </row>
    <row r="210" spans="1:6" ht="15.75" thickBot="1">
      <c r="A210" s="5"/>
      <c r="B210" s="5" t="s">
        <v>206</v>
      </c>
      <c r="C210" s="5"/>
      <c r="D210" s="5"/>
      <c r="E210" s="5"/>
      <c r="F210" s="7">
        <v>2.63</v>
      </c>
    </row>
    <row r="211" spans="1:6" ht="15.75" thickBot="1">
      <c r="A211" s="5"/>
      <c r="B211" s="5" t="s">
        <v>239</v>
      </c>
      <c r="C211" s="5"/>
      <c r="D211" s="5"/>
      <c r="E211" s="5"/>
      <c r="F211" s="7">
        <v>1.47</v>
      </c>
    </row>
    <row r="212" spans="1:6" ht="15.75" thickBot="1">
      <c r="A212" s="5"/>
      <c r="B212" s="5" t="s">
        <v>240</v>
      </c>
      <c r="C212" s="5"/>
      <c r="D212" s="5"/>
      <c r="E212" s="5"/>
      <c r="F212" s="7">
        <v>1.36</v>
      </c>
    </row>
    <row r="213" spans="1:6" ht="15.75" thickBot="1">
      <c r="A213" s="5"/>
      <c r="B213" s="5" t="s">
        <v>241</v>
      </c>
      <c r="C213" s="5"/>
      <c r="D213" s="5"/>
      <c r="E213" s="5"/>
      <c r="F213" s="7">
        <v>1.47</v>
      </c>
    </row>
    <row r="214" spans="1:6" ht="15.75" thickBot="1">
      <c r="A214" s="5"/>
      <c r="B214" s="5" t="s">
        <v>218</v>
      </c>
      <c r="C214" s="5"/>
      <c r="D214" s="5"/>
      <c r="E214" s="5"/>
      <c r="F214" s="7">
        <v>1.53</v>
      </c>
    </row>
    <row r="215" spans="1:6" ht="15.75" thickBot="1">
      <c r="A215" s="5"/>
      <c r="B215" s="5" t="s">
        <v>242</v>
      </c>
      <c r="C215" s="5"/>
      <c r="D215" s="5"/>
      <c r="E215" s="5"/>
      <c r="F215" s="7">
        <v>1.24</v>
      </c>
    </row>
    <row r="216" spans="1:6" ht="15.75" thickBot="1">
      <c r="A216" s="5"/>
      <c r="B216" s="5" t="s">
        <v>243</v>
      </c>
      <c r="C216" s="5"/>
      <c r="D216" s="5"/>
      <c r="E216" s="5"/>
      <c r="F216" s="7">
        <v>1.47</v>
      </c>
    </row>
    <row r="217" spans="1:6" ht="15.75" thickBot="1">
      <c r="A217" s="5"/>
      <c r="B217" s="5" t="s">
        <v>244</v>
      </c>
      <c r="C217" s="5"/>
      <c r="D217" s="5"/>
      <c r="E217" s="5"/>
      <c r="F217" s="7">
        <v>1.75</v>
      </c>
    </row>
    <row r="218" spans="1:6" ht="15.75" thickBot="1">
      <c r="A218" s="5"/>
      <c r="B218" s="5" t="s">
        <v>245</v>
      </c>
      <c r="C218" s="5"/>
      <c r="D218" s="5"/>
      <c r="E218" s="5"/>
      <c r="F218" s="7">
        <v>1.9</v>
      </c>
    </row>
    <row r="219" spans="1:6" ht="15.75" thickBot="1">
      <c r="A219" s="5"/>
      <c r="B219" s="9" t="s">
        <v>246</v>
      </c>
      <c r="C219" s="9"/>
      <c r="D219" s="5"/>
      <c r="E219" s="5"/>
      <c r="F219" s="7">
        <v>1.9</v>
      </c>
    </row>
    <row r="220" spans="1:6" ht="15.75" thickBot="1">
      <c r="A220" s="5"/>
      <c r="B220" s="5" t="s">
        <v>247</v>
      </c>
      <c r="C220" s="5"/>
      <c r="D220" s="5"/>
      <c r="E220" s="5"/>
      <c r="F220" s="7">
        <v>1.9</v>
      </c>
    </row>
    <row r="221" spans="1:6" ht="15.75" thickBot="1">
      <c r="A221" s="5"/>
      <c r="B221" s="8" t="s">
        <v>248</v>
      </c>
      <c r="C221" s="8"/>
      <c r="D221" s="5"/>
      <c r="E221" s="5"/>
      <c r="F221" s="7">
        <v>1.5</v>
      </c>
    </row>
    <row r="222" spans="1:6" ht="15.75" thickBot="1">
      <c r="A222" s="5"/>
      <c r="B222" s="8" t="s">
        <v>249</v>
      </c>
      <c r="C222" s="8"/>
      <c r="D222" s="5"/>
      <c r="E222" s="5"/>
      <c r="F222" s="7">
        <v>1.9</v>
      </c>
    </row>
    <row r="223" spans="1:6" ht="15.75" thickBot="1">
      <c r="A223" s="5"/>
      <c r="B223" s="5" t="s">
        <v>250</v>
      </c>
      <c r="C223" s="5"/>
      <c r="D223" s="5"/>
      <c r="E223" s="5"/>
      <c r="F223" s="7">
        <v>0.78</v>
      </c>
    </row>
    <row r="224" spans="1:6" ht="15.75" thickBot="1">
      <c r="A224" s="5"/>
      <c r="B224" s="9" t="s">
        <v>251</v>
      </c>
      <c r="C224" s="9"/>
      <c r="D224" s="5"/>
      <c r="E224" s="5"/>
      <c r="F224" s="7">
        <v>1.5</v>
      </c>
    </row>
    <row r="225" spans="1:6" ht="15.75" thickBot="1">
      <c r="A225" s="5"/>
      <c r="B225" s="5" t="s">
        <v>252</v>
      </c>
      <c r="C225" s="5"/>
      <c r="D225" s="5"/>
      <c r="E225" s="5"/>
      <c r="F225" s="7">
        <v>2.54</v>
      </c>
    </row>
    <row r="226" spans="1:6" ht="15.75" thickBot="1">
      <c r="A226" s="5"/>
      <c r="B226" s="5" t="s">
        <v>253</v>
      </c>
      <c r="C226" s="5"/>
      <c r="D226" s="5"/>
      <c r="E226" s="5"/>
      <c r="F226" s="7">
        <v>1.2</v>
      </c>
    </row>
    <row r="227" spans="1:6" ht="15.75" thickBot="1">
      <c r="A227" s="5"/>
      <c r="B227" s="5" t="s">
        <v>254</v>
      </c>
      <c r="C227" s="5"/>
      <c r="D227" s="5"/>
      <c r="E227" s="5"/>
      <c r="F227" s="7">
        <v>1.2</v>
      </c>
    </row>
    <row r="228" spans="1:6" ht="15.75" thickBot="1">
      <c r="A228" s="5"/>
      <c r="B228" s="5" t="s">
        <v>255</v>
      </c>
      <c r="C228" s="5"/>
      <c r="D228" s="5"/>
      <c r="E228" s="5"/>
      <c r="F228" s="7">
        <v>1.4</v>
      </c>
    </row>
    <row r="229" spans="1:6" ht="15.75" thickBot="1">
      <c r="A229" s="5"/>
      <c r="B229" s="5" t="s">
        <v>256</v>
      </c>
      <c r="C229" s="5"/>
      <c r="D229" s="5"/>
      <c r="E229" s="5"/>
      <c r="F229" s="7">
        <v>2.2999999999999998</v>
      </c>
    </row>
    <row r="230" spans="1:6" ht="15.75" thickBot="1">
      <c r="A230" s="5"/>
      <c r="B230" s="5" t="s">
        <v>257</v>
      </c>
      <c r="C230" s="5"/>
      <c r="D230" s="5"/>
      <c r="E230" s="5"/>
      <c r="F230" s="7">
        <v>0.33</v>
      </c>
    </row>
    <row r="231" spans="1:6" ht="15.75" thickBot="1">
      <c r="A231" s="5"/>
      <c r="B231" s="5" t="s">
        <v>258</v>
      </c>
      <c r="C231" s="5"/>
      <c r="D231" s="5"/>
      <c r="E231" s="5"/>
      <c r="F231" s="7">
        <v>4.45</v>
      </c>
    </row>
    <row r="232" spans="1:6" ht="15.75" thickBot="1">
      <c r="A232" s="25"/>
      <c r="B232" s="25" t="s">
        <v>259</v>
      </c>
      <c r="C232" s="25"/>
      <c r="D232" s="25"/>
      <c r="E232" s="5"/>
      <c r="F232" s="7">
        <v>4.3</v>
      </c>
    </row>
    <row r="233" spans="1:6" ht="15.75" thickBot="1">
      <c r="A233" s="25"/>
      <c r="B233" s="25" t="s">
        <v>260</v>
      </c>
      <c r="C233" s="25"/>
      <c r="D233" s="25"/>
      <c r="E233" s="5"/>
      <c r="F233" s="7">
        <v>4.57</v>
      </c>
    </row>
    <row r="234" spans="1:6" ht="15.75" thickBot="1">
      <c r="A234" s="25"/>
      <c r="B234" s="25" t="s">
        <v>261</v>
      </c>
      <c r="C234" s="25"/>
      <c r="D234" s="25"/>
      <c r="E234" s="5"/>
      <c r="F234" s="7">
        <v>4.9000000000000004</v>
      </c>
    </row>
    <row r="235" spans="1:6" ht="15.75" thickBot="1">
      <c r="A235" s="25"/>
      <c r="B235" s="26" t="s">
        <v>262</v>
      </c>
      <c r="C235" s="26"/>
      <c r="D235" s="25"/>
      <c r="E235" s="5"/>
      <c r="F235" s="7">
        <v>1.67</v>
      </c>
    </row>
    <row r="236" spans="1:6" ht="15.75" thickBot="1">
      <c r="A236" s="25"/>
      <c r="B236" s="26" t="s">
        <v>263</v>
      </c>
      <c r="C236" s="26"/>
      <c r="D236" s="25"/>
      <c r="E236" s="5"/>
      <c r="F236" s="7">
        <v>2.5</v>
      </c>
    </row>
    <row r="237" spans="1:6" ht="15.75" thickBot="1">
      <c r="A237" s="25"/>
      <c r="B237" s="26" t="s">
        <v>264</v>
      </c>
      <c r="C237" s="26"/>
      <c r="D237" s="25"/>
      <c r="E237" s="5"/>
      <c r="F237" s="7">
        <v>1.78</v>
      </c>
    </row>
    <row r="238" spans="1:6" ht="15.75" thickBot="1">
      <c r="A238" s="25"/>
      <c r="B238" s="26" t="s">
        <v>265</v>
      </c>
      <c r="C238" s="26"/>
      <c r="D238" s="25"/>
      <c r="E238" s="5"/>
      <c r="F238" s="7">
        <v>1.7</v>
      </c>
    </row>
    <row r="239" spans="1:6" ht="15.75" thickBot="1">
      <c r="A239" s="25"/>
      <c r="B239" s="26" t="s">
        <v>266</v>
      </c>
      <c r="C239" s="26"/>
      <c r="D239" s="25"/>
      <c r="E239" s="5"/>
      <c r="F239" s="7">
        <v>7.6</v>
      </c>
    </row>
    <row r="240" spans="1:6">
      <c r="B240" t="s">
        <v>121</v>
      </c>
      <c r="F240">
        <v>2</v>
      </c>
    </row>
    <row r="241" spans="2:6">
      <c r="B241" t="s">
        <v>121</v>
      </c>
      <c r="F241">
        <v>2</v>
      </c>
    </row>
    <row r="242" spans="2:6">
      <c r="B242" t="s">
        <v>121</v>
      </c>
      <c r="F242">
        <v>2</v>
      </c>
    </row>
    <row r="243" spans="2:6">
      <c r="B243" t="s">
        <v>121</v>
      </c>
      <c r="F243">
        <v>2</v>
      </c>
    </row>
    <row r="244" spans="2:6">
      <c r="B244" t="s">
        <v>122</v>
      </c>
      <c r="F244">
        <v>1.74</v>
      </c>
    </row>
    <row r="245" spans="2:6">
      <c r="B245" t="s">
        <v>121</v>
      </c>
      <c r="F245">
        <v>2</v>
      </c>
    </row>
    <row r="246" spans="2:6">
      <c r="B246" t="s">
        <v>122</v>
      </c>
      <c r="F246">
        <v>1.74</v>
      </c>
    </row>
    <row r="247" spans="2:6">
      <c r="B247" t="s">
        <v>123</v>
      </c>
      <c r="F247">
        <v>1.8</v>
      </c>
    </row>
    <row r="248" spans="2:6">
      <c r="B248" t="s">
        <v>121</v>
      </c>
      <c r="F248">
        <v>2</v>
      </c>
    </row>
    <row r="249" spans="2:6">
      <c r="B249" t="s">
        <v>124</v>
      </c>
      <c r="F249">
        <v>1.8</v>
      </c>
    </row>
    <row r="250" spans="2:6">
      <c r="B250" t="s">
        <v>125</v>
      </c>
      <c r="F250">
        <v>1.26</v>
      </c>
    </row>
    <row r="251" spans="2:6">
      <c r="B251" t="s">
        <v>126</v>
      </c>
      <c r="F251">
        <v>1.26</v>
      </c>
    </row>
    <row r="252" spans="2:6">
      <c r="B252" t="s">
        <v>127</v>
      </c>
      <c r="F252">
        <v>1.26</v>
      </c>
    </row>
    <row r="253" spans="2:6">
      <c r="B253" t="s">
        <v>128</v>
      </c>
      <c r="F253">
        <v>1.26</v>
      </c>
    </row>
    <row r="254" spans="2:6">
      <c r="B254" t="s">
        <v>129</v>
      </c>
      <c r="F254">
        <v>1.17</v>
      </c>
    </row>
    <row r="255" spans="2:6">
      <c r="B255" t="s">
        <v>130</v>
      </c>
      <c r="F255">
        <v>1.8</v>
      </c>
    </row>
    <row r="256" spans="2:6">
      <c r="B256" t="s">
        <v>131</v>
      </c>
      <c r="F256">
        <v>1.35</v>
      </c>
    </row>
    <row r="257" spans="2:6">
      <c r="B257" t="s">
        <v>132</v>
      </c>
      <c r="F257">
        <v>1.1000000000000001</v>
      </c>
    </row>
    <row r="258" spans="2:6">
      <c r="B258" t="s">
        <v>133</v>
      </c>
      <c r="F258">
        <v>1.2</v>
      </c>
    </row>
    <row r="259" spans="2:6">
      <c r="B259" t="s">
        <v>134</v>
      </c>
      <c r="F259">
        <v>1.26</v>
      </c>
    </row>
    <row r="260" spans="2:6">
      <c r="B260" t="s">
        <v>135</v>
      </c>
      <c r="F260">
        <v>1.27</v>
      </c>
    </row>
    <row r="261" spans="2:6">
      <c r="B261" t="s">
        <v>135</v>
      </c>
      <c r="F261">
        <v>1.27</v>
      </c>
    </row>
    <row r="262" spans="2:6">
      <c r="B262" t="s">
        <v>136</v>
      </c>
      <c r="F262">
        <v>1.3</v>
      </c>
    </row>
    <row r="263" spans="2:6">
      <c r="B263" t="s">
        <v>137</v>
      </c>
      <c r="F263">
        <v>1.4</v>
      </c>
    </row>
    <row r="264" spans="2:6">
      <c r="B264" t="s">
        <v>138</v>
      </c>
      <c r="F264">
        <v>1.4</v>
      </c>
    </row>
    <row r="265" spans="2:6">
      <c r="B265" t="s">
        <v>139</v>
      </c>
      <c r="F265">
        <v>3.26</v>
      </c>
    </row>
    <row r="266" spans="2:6">
      <c r="B266" t="s">
        <v>140</v>
      </c>
      <c r="F266">
        <v>5.23</v>
      </c>
    </row>
    <row r="267" spans="2:6">
      <c r="B267" t="s">
        <v>141</v>
      </c>
      <c r="F267">
        <v>7.5</v>
      </c>
    </row>
    <row r="268" spans="2:6">
      <c r="B268" t="s">
        <v>142</v>
      </c>
      <c r="F268">
        <v>6.6</v>
      </c>
    </row>
    <row r="269" spans="2:6">
      <c r="B269" t="s">
        <v>143</v>
      </c>
      <c r="F269">
        <v>1.3</v>
      </c>
    </row>
    <row r="270" spans="2:6">
      <c r="B270" t="s">
        <v>144</v>
      </c>
      <c r="F270">
        <v>7.65</v>
      </c>
    </row>
    <row r="271" spans="2:6">
      <c r="B271" t="s">
        <v>145</v>
      </c>
      <c r="F271">
        <v>5.26</v>
      </c>
    </row>
    <row r="272" spans="2:6">
      <c r="B272" t="s">
        <v>146</v>
      </c>
      <c r="F272">
        <v>9</v>
      </c>
    </row>
    <row r="273" spans="2:6">
      <c r="B273" t="s">
        <v>147</v>
      </c>
      <c r="F273">
        <v>2.2999999999999998</v>
      </c>
    </row>
    <row r="274" spans="2:6">
      <c r="B274" t="s">
        <v>148</v>
      </c>
      <c r="F274">
        <v>2.2999999999999998</v>
      </c>
    </row>
    <row r="275" spans="2:6">
      <c r="B275" t="s">
        <v>149</v>
      </c>
      <c r="F275">
        <v>5.26</v>
      </c>
    </row>
    <row r="276" spans="2:6">
      <c r="B276" t="s">
        <v>150</v>
      </c>
      <c r="F276">
        <v>9.4</v>
      </c>
    </row>
    <row r="277" spans="2:6">
      <c r="B277" t="s">
        <v>151</v>
      </c>
      <c r="F277">
        <v>5.9</v>
      </c>
    </row>
    <row r="278" spans="2:6">
      <c r="B278" t="s">
        <v>152</v>
      </c>
      <c r="F278">
        <v>5.26</v>
      </c>
    </row>
    <row r="279" spans="2:6">
      <c r="B279" t="s">
        <v>153</v>
      </c>
      <c r="F279">
        <v>1.3</v>
      </c>
    </row>
    <row r="280" spans="2:6">
      <c r="B280" t="s">
        <v>154</v>
      </c>
      <c r="F280">
        <v>3</v>
      </c>
    </row>
    <row r="281" spans="2:6">
      <c r="B281" t="s">
        <v>155</v>
      </c>
      <c r="F281">
        <v>3</v>
      </c>
    </row>
    <row r="282" spans="2:6">
      <c r="B282" t="s">
        <v>156</v>
      </c>
      <c r="F282">
        <v>5.2</v>
      </c>
    </row>
    <row r="283" spans="2:6">
      <c r="B283" t="s">
        <v>157</v>
      </c>
      <c r="F283">
        <v>4.25</v>
      </c>
    </row>
    <row r="284" spans="2:6">
      <c r="B284" t="s">
        <v>158</v>
      </c>
      <c r="F284">
        <v>3.33</v>
      </c>
    </row>
    <row r="285" spans="2:6">
      <c r="B285" t="s">
        <v>159</v>
      </c>
      <c r="F285">
        <v>2.8</v>
      </c>
    </row>
    <row r="286" spans="2:6">
      <c r="B286" t="s">
        <v>160</v>
      </c>
      <c r="F286">
        <v>1.7</v>
      </c>
    </row>
    <row r="287" spans="2:6">
      <c r="B287" t="s">
        <v>161</v>
      </c>
      <c r="F287">
        <v>1.48</v>
      </c>
    </row>
    <row r="288" spans="2:6">
      <c r="B288" t="s">
        <v>162</v>
      </c>
      <c r="F288">
        <v>3.33</v>
      </c>
    </row>
    <row r="289" spans="2:6">
      <c r="B289" t="s">
        <v>163</v>
      </c>
      <c r="F289">
        <v>0.75</v>
      </c>
    </row>
    <row r="290" spans="2:6">
      <c r="B290" t="s">
        <v>164</v>
      </c>
      <c r="F290">
        <v>4.25</v>
      </c>
    </row>
    <row r="291" spans="2:6">
      <c r="B291" t="s">
        <v>165</v>
      </c>
      <c r="F291">
        <v>1.44</v>
      </c>
    </row>
    <row r="292" spans="2:6">
      <c r="B292" t="s">
        <v>166</v>
      </c>
      <c r="F292">
        <v>1.1299999999999999</v>
      </c>
    </row>
    <row r="293" spans="2:6">
      <c r="B293" t="s">
        <v>167</v>
      </c>
      <c r="F293">
        <v>1.1299999999999999</v>
      </c>
    </row>
    <row r="294" spans="2:6">
      <c r="B294" t="s">
        <v>168</v>
      </c>
      <c r="F294">
        <v>1.5</v>
      </c>
    </row>
    <row r="295" spans="2:6">
      <c r="B295" t="s">
        <v>169</v>
      </c>
      <c r="F295">
        <v>1.46</v>
      </c>
    </row>
    <row r="296" spans="2:6">
      <c r="B296" t="s">
        <v>170</v>
      </c>
      <c r="F296">
        <v>1.18</v>
      </c>
    </row>
    <row r="297" spans="2:6">
      <c r="B297" t="s">
        <v>171</v>
      </c>
      <c r="F297">
        <v>1.73</v>
      </c>
    </row>
    <row r="298" spans="2:6">
      <c r="B298" t="s">
        <v>172</v>
      </c>
      <c r="F298">
        <v>1.73</v>
      </c>
    </row>
    <row r="299" spans="2:6">
      <c r="B299" t="s">
        <v>173</v>
      </c>
      <c r="F299">
        <v>1.68</v>
      </c>
    </row>
    <row r="300" spans="2:6">
      <c r="B300" t="s">
        <v>174</v>
      </c>
      <c r="F300">
        <v>1.64</v>
      </c>
    </row>
    <row r="301" spans="2:6">
      <c r="B301" t="s">
        <v>175</v>
      </c>
      <c r="F301">
        <v>2.2999999999999998</v>
      </c>
    </row>
    <row r="302" spans="2:6">
      <c r="B302" t="s">
        <v>176</v>
      </c>
      <c r="F302">
        <v>1.96</v>
      </c>
    </row>
    <row r="303" spans="2:6">
      <c r="B303" t="s">
        <v>177</v>
      </c>
      <c r="F303">
        <v>1.7</v>
      </c>
    </row>
    <row r="304" spans="2:6">
      <c r="B304" t="s">
        <v>178</v>
      </c>
      <c r="F304">
        <v>2.7</v>
      </c>
    </row>
    <row r="305" spans="2:6">
      <c r="B305" t="s">
        <v>179</v>
      </c>
      <c r="F305">
        <v>2.74</v>
      </c>
    </row>
    <row r="306" spans="2:6">
      <c r="B306" t="s">
        <v>180</v>
      </c>
      <c r="F306">
        <v>2</v>
      </c>
    </row>
    <row r="307" spans="2:6">
      <c r="B307" t="s">
        <v>171</v>
      </c>
      <c r="F307">
        <v>1.73</v>
      </c>
    </row>
    <row r="308" spans="2:6">
      <c r="B308" t="s">
        <v>181</v>
      </c>
      <c r="F308">
        <v>1.68</v>
      </c>
    </row>
    <row r="309" spans="2:6">
      <c r="B309" t="s">
        <v>182</v>
      </c>
      <c r="F309">
        <v>1.64</v>
      </c>
    </row>
    <row r="310" spans="2:6">
      <c r="B310" t="s">
        <v>183</v>
      </c>
      <c r="F310">
        <v>2.2999999999999998</v>
      </c>
    </row>
    <row r="311" spans="2:6">
      <c r="B311" t="s">
        <v>184</v>
      </c>
      <c r="F311">
        <v>1.96</v>
      </c>
    </row>
    <row r="312" spans="2:6">
      <c r="B312" t="s">
        <v>185</v>
      </c>
      <c r="F312">
        <v>1.7</v>
      </c>
    </row>
    <row r="313" spans="2:6">
      <c r="B313" t="s">
        <v>186</v>
      </c>
      <c r="F313">
        <v>2.7</v>
      </c>
    </row>
    <row r="314" spans="2:6">
      <c r="B314" t="s">
        <v>187</v>
      </c>
      <c r="F314">
        <v>2.74</v>
      </c>
    </row>
    <row r="315" spans="2:6">
      <c r="B315" t="s">
        <v>188</v>
      </c>
      <c r="F315">
        <v>1.36</v>
      </c>
    </row>
    <row r="316" spans="2:6">
      <c r="B316" t="s">
        <v>189</v>
      </c>
      <c r="F316">
        <v>1.4</v>
      </c>
    </row>
    <row r="317" spans="2:6">
      <c r="B317" t="s">
        <v>190</v>
      </c>
      <c r="F317">
        <v>2.5</v>
      </c>
    </row>
    <row r="318" spans="2:6">
      <c r="B318" t="s">
        <v>191</v>
      </c>
      <c r="F318">
        <v>1.7</v>
      </c>
    </row>
    <row r="319" spans="2:6">
      <c r="B319" t="s">
        <v>192</v>
      </c>
      <c r="F319">
        <v>1.32</v>
      </c>
    </row>
    <row r="320" spans="2:6">
      <c r="B320" t="s">
        <v>193</v>
      </c>
      <c r="F320">
        <v>1.36</v>
      </c>
    </row>
    <row r="321" spans="2:6">
      <c r="B321" t="s">
        <v>194</v>
      </c>
      <c r="F321">
        <v>1.7</v>
      </c>
    </row>
    <row r="322" spans="2:6">
      <c r="B322" t="s">
        <v>195</v>
      </c>
      <c r="F322">
        <v>1.3</v>
      </c>
    </row>
    <row r="323" spans="2:6">
      <c r="B323" t="s">
        <v>196</v>
      </c>
      <c r="F323">
        <v>1.8</v>
      </c>
    </row>
    <row r="324" spans="2:6">
      <c r="B324" t="s">
        <v>197</v>
      </c>
      <c r="F324">
        <v>1.32</v>
      </c>
    </row>
    <row r="325" spans="2:6">
      <c r="B325" t="s">
        <v>198</v>
      </c>
      <c r="F325">
        <v>1.27</v>
      </c>
    </row>
    <row r="326" spans="2:6">
      <c r="B326" t="s">
        <v>199</v>
      </c>
      <c r="F326">
        <v>1.4</v>
      </c>
    </row>
    <row r="327" spans="2:6">
      <c r="B327" t="s">
        <v>196</v>
      </c>
      <c r="F327">
        <v>1.8</v>
      </c>
    </row>
    <row r="328" spans="2:6">
      <c r="B328" t="s">
        <v>200</v>
      </c>
      <c r="F328">
        <v>1.4</v>
      </c>
    </row>
    <row r="329" spans="2:6">
      <c r="B329" t="s">
        <v>201</v>
      </c>
      <c r="F329">
        <v>2.63</v>
      </c>
    </row>
    <row r="330" spans="2:6">
      <c r="B330" t="s">
        <v>202</v>
      </c>
      <c r="F330">
        <v>2.63</v>
      </c>
    </row>
    <row r="331" spans="2:6">
      <c r="B331" t="s">
        <v>203</v>
      </c>
      <c r="F331">
        <v>2</v>
      </c>
    </row>
    <row r="332" spans="2:6">
      <c r="B332" t="s">
        <v>204</v>
      </c>
      <c r="F332">
        <v>1.8</v>
      </c>
    </row>
    <row r="333" spans="2:6">
      <c r="B333" t="s">
        <v>205</v>
      </c>
      <c r="F333">
        <v>2.2000000000000002</v>
      </c>
    </row>
    <row r="334" spans="2:6">
      <c r="B334" t="s">
        <v>206</v>
      </c>
      <c r="F334">
        <v>2.63</v>
      </c>
    </row>
    <row r="335" spans="2:6">
      <c r="B335" t="s">
        <v>207</v>
      </c>
      <c r="F335">
        <v>2</v>
      </c>
    </row>
    <row r="336" spans="2:6">
      <c r="B336" t="s">
        <v>208</v>
      </c>
      <c r="F336">
        <v>1.47</v>
      </c>
    </row>
    <row r="337" spans="2:6">
      <c r="B337" t="s">
        <v>209</v>
      </c>
      <c r="F337">
        <v>1.36</v>
      </c>
    </row>
    <row r="338" spans="2:6">
      <c r="B338" t="s">
        <v>210</v>
      </c>
      <c r="F338">
        <v>1.47</v>
      </c>
    </row>
    <row r="339" spans="2:6">
      <c r="B339" t="s">
        <v>211</v>
      </c>
      <c r="F339">
        <v>1.53</v>
      </c>
    </row>
    <row r="340" spans="2:6">
      <c r="B340" t="s">
        <v>212</v>
      </c>
      <c r="F340">
        <v>1.24</v>
      </c>
    </row>
    <row r="341" spans="2:6">
      <c r="B341" t="s">
        <v>213</v>
      </c>
      <c r="F341">
        <v>1.47</v>
      </c>
    </row>
    <row r="342" spans="2:6">
      <c r="B342" t="s">
        <v>214</v>
      </c>
      <c r="F342">
        <v>1.55</v>
      </c>
    </row>
    <row r="343" spans="2:6">
      <c r="B343" t="s">
        <v>215</v>
      </c>
      <c r="F343">
        <v>1.75</v>
      </c>
    </row>
    <row r="344" spans="2:6">
      <c r="B344" t="s">
        <v>216</v>
      </c>
      <c r="F344">
        <v>1.7</v>
      </c>
    </row>
    <row r="345" spans="2:6">
      <c r="B345" t="s">
        <v>217</v>
      </c>
      <c r="F345">
        <v>1.3</v>
      </c>
    </row>
    <row r="346" spans="2:6">
      <c r="B346" t="s">
        <v>218</v>
      </c>
      <c r="F346">
        <v>1.53</v>
      </c>
    </row>
    <row r="347" spans="2:6">
      <c r="B347" t="s">
        <v>219</v>
      </c>
      <c r="F347">
        <v>1.27</v>
      </c>
    </row>
    <row r="348" spans="2:6">
      <c r="B348" t="s">
        <v>220</v>
      </c>
      <c r="F348">
        <v>1.3</v>
      </c>
    </row>
    <row r="349" spans="2:6">
      <c r="B349" t="s">
        <v>221</v>
      </c>
      <c r="F349">
        <v>1.4</v>
      </c>
    </row>
    <row r="350" spans="2:6">
      <c r="B350" t="s">
        <v>222</v>
      </c>
      <c r="F350">
        <v>1.4</v>
      </c>
    </row>
    <row r="351" spans="2:6">
      <c r="B351" t="s">
        <v>223</v>
      </c>
      <c r="F351">
        <v>1.44</v>
      </c>
    </row>
    <row r="352" spans="2:6">
      <c r="B352" t="s">
        <v>224</v>
      </c>
      <c r="F352">
        <v>1.1299999999999999</v>
      </c>
    </row>
    <row r="353" spans="2:6">
      <c r="B353" t="s">
        <v>225</v>
      </c>
      <c r="F353">
        <v>1.1299999999999999</v>
      </c>
    </row>
    <row r="354" spans="2:6">
      <c r="B354" t="s">
        <v>226</v>
      </c>
      <c r="F354">
        <v>1.5</v>
      </c>
    </row>
    <row r="355" spans="2:6">
      <c r="B355" t="s">
        <v>171</v>
      </c>
      <c r="F355">
        <v>1.73</v>
      </c>
    </row>
    <row r="356" spans="2:6">
      <c r="B356" t="s">
        <v>181</v>
      </c>
      <c r="F356">
        <v>1.68</v>
      </c>
    </row>
    <row r="357" spans="2:6">
      <c r="B357" t="s">
        <v>182</v>
      </c>
      <c r="F357">
        <v>1.64</v>
      </c>
    </row>
    <row r="358" spans="2:6">
      <c r="B358" t="s">
        <v>183</v>
      </c>
      <c r="F358">
        <v>2.2999999999999998</v>
      </c>
    </row>
    <row r="359" spans="2:6">
      <c r="B359" t="s">
        <v>184</v>
      </c>
      <c r="F359">
        <v>1.96</v>
      </c>
    </row>
    <row r="360" spans="2:6">
      <c r="B360" t="s">
        <v>185</v>
      </c>
      <c r="F360">
        <v>1.7</v>
      </c>
    </row>
    <row r="361" spans="2:6">
      <c r="B361" t="s">
        <v>186</v>
      </c>
      <c r="F361">
        <v>2.7</v>
      </c>
    </row>
    <row r="362" spans="2:6">
      <c r="B362" t="s">
        <v>187</v>
      </c>
      <c r="F362">
        <v>2.74</v>
      </c>
    </row>
    <row r="363" spans="2:6">
      <c r="B363" t="s">
        <v>227</v>
      </c>
      <c r="F363">
        <v>1.36</v>
      </c>
    </row>
    <row r="364" spans="2:6">
      <c r="B364" t="s">
        <v>228</v>
      </c>
      <c r="F364">
        <v>2.5</v>
      </c>
    </row>
    <row r="365" spans="2:6">
      <c r="B365" t="s">
        <v>229</v>
      </c>
      <c r="F365">
        <v>1.7</v>
      </c>
    </row>
    <row r="366" spans="2:6">
      <c r="B366" t="s">
        <v>230</v>
      </c>
      <c r="F366">
        <v>1.32</v>
      </c>
    </row>
    <row r="367" spans="2:6">
      <c r="B367" t="s">
        <v>131</v>
      </c>
      <c r="F367">
        <v>1.36</v>
      </c>
    </row>
    <row r="368" spans="2:6">
      <c r="B368" t="s">
        <v>231</v>
      </c>
      <c r="F368">
        <v>1.7</v>
      </c>
    </row>
    <row r="369" spans="2:6">
      <c r="B369" t="s">
        <v>217</v>
      </c>
      <c r="F369">
        <v>1.3</v>
      </c>
    </row>
    <row r="370" spans="2:6">
      <c r="B370" t="s">
        <v>232</v>
      </c>
      <c r="F370">
        <v>1.32</v>
      </c>
    </row>
    <row r="371" spans="2:6">
      <c r="B371" t="s">
        <v>233</v>
      </c>
      <c r="F371">
        <v>1.27</v>
      </c>
    </row>
    <row r="372" spans="2:6">
      <c r="B372" t="s">
        <v>234</v>
      </c>
      <c r="F372">
        <v>1.4</v>
      </c>
    </row>
    <row r="373" spans="2:6">
      <c r="B373" t="s">
        <v>235</v>
      </c>
      <c r="F373">
        <v>2.63</v>
      </c>
    </row>
    <row r="374" spans="2:6">
      <c r="B374" t="s">
        <v>236</v>
      </c>
      <c r="F374">
        <v>2.63</v>
      </c>
    </row>
    <row r="375" spans="2:6">
      <c r="B375" t="s">
        <v>237</v>
      </c>
      <c r="F375">
        <v>2</v>
      </c>
    </row>
    <row r="376" spans="2:6">
      <c r="B376" t="s">
        <v>238</v>
      </c>
      <c r="F376">
        <v>1.8</v>
      </c>
    </row>
    <row r="377" spans="2:6">
      <c r="B377" t="s">
        <v>206</v>
      </c>
      <c r="F377">
        <v>2.63</v>
      </c>
    </row>
    <row r="378" spans="2:6">
      <c r="B378" t="s">
        <v>239</v>
      </c>
      <c r="F378">
        <v>1.47</v>
      </c>
    </row>
    <row r="379" spans="2:6">
      <c r="B379" t="s">
        <v>240</v>
      </c>
      <c r="F379">
        <v>1.36</v>
      </c>
    </row>
    <row r="380" spans="2:6">
      <c r="B380" t="s">
        <v>241</v>
      </c>
      <c r="F380">
        <v>1.47</v>
      </c>
    </row>
    <row r="381" spans="2:6">
      <c r="B381" t="s">
        <v>218</v>
      </c>
      <c r="F381">
        <v>1.53</v>
      </c>
    </row>
    <row r="382" spans="2:6">
      <c r="B382" t="s">
        <v>242</v>
      </c>
      <c r="F382">
        <v>1.24</v>
      </c>
    </row>
    <row r="383" spans="2:6">
      <c r="B383" t="s">
        <v>243</v>
      </c>
      <c r="F383">
        <v>1.47</v>
      </c>
    </row>
    <row r="384" spans="2:6">
      <c r="B384" t="s">
        <v>244</v>
      </c>
      <c r="F384">
        <v>1.75</v>
      </c>
    </row>
    <row r="385" spans="2:6">
      <c r="B385" t="s">
        <v>245</v>
      </c>
      <c r="F385">
        <v>1.9</v>
      </c>
    </row>
    <row r="386" spans="2:6">
      <c r="B386" t="s">
        <v>246</v>
      </c>
      <c r="F386">
        <v>1.9</v>
      </c>
    </row>
    <row r="387" spans="2:6">
      <c r="B387" t="s">
        <v>247</v>
      </c>
      <c r="F387">
        <v>1.9</v>
      </c>
    </row>
    <row r="388" spans="2:6">
      <c r="B388" t="s">
        <v>248</v>
      </c>
      <c r="F388">
        <v>1.5</v>
      </c>
    </row>
    <row r="389" spans="2:6">
      <c r="B389" t="s">
        <v>249</v>
      </c>
      <c r="F389">
        <v>1.9</v>
      </c>
    </row>
    <row r="390" spans="2:6">
      <c r="B390" t="s">
        <v>250</v>
      </c>
      <c r="F390">
        <v>0.78</v>
      </c>
    </row>
    <row r="391" spans="2:6">
      <c r="B391" t="s">
        <v>251</v>
      </c>
      <c r="F391">
        <v>1.5</v>
      </c>
    </row>
    <row r="392" spans="2:6">
      <c r="B392" t="s">
        <v>252</v>
      </c>
      <c r="F392">
        <v>2.54</v>
      </c>
    </row>
    <row r="393" spans="2:6">
      <c r="B393" t="s">
        <v>253</v>
      </c>
      <c r="F393">
        <v>1.2</v>
      </c>
    </row>
    <row r="394" spans="2:6">
      <c r="B394" t="s">
        <v>254</v>
      </c>
      <c r="F394">
        <v>1.2</v>
      </c>
    </row>
    <row r="395" spans="2:6">
      <c r="B395" t="s">
        <v>255</v>
      </c>
      <c r="F395">
        <v>1.4</v>
      </c>
    </row>
    <row r="396" spans="2:6">
      <c r="B396" t="s">
        <v>256</v>
      </c>
      <c r="F396">
        <v>2.2999999999999998</v>
      </c>
    </row>
    <row r="397" spans="2:6">
      <c r="B397" t="s">
        <v>257</v>
      </c>
      <c r="F397">
        <v>0.33</v>
      </c>
    </row>
    <row r="398" spans="2:6">
      <c r="B398" t="s">
        <v>258</v>
      </c>
      <c r="F398">
        <v>4.45</v>
      </c>
    </row>
    <row r="399" spans="2:6">
      <c r="B399" t="s">
        <v>259</v>
      </c>
      <c r="F399">
        <v>4.3</v>
      </c>
    </row>
    <row r="400" spans="2:6">
      <c r="B400" t="s">
        <v>260</v>
      </c>
      <c r="F400">
        <v>4.57</v>
      </c>
    </row>
    <row r="401" spans="2:6">
      <c r="B401" t="s">
        <v>261</v>
      </c>
      <c r="F401">
        <v>4.9000000000000004</v>
      </c>
    </row>
    <row r="402" spans="2:6">
      <c r="B402" t="s">
        <v>262</v>
      </c>
      <c r="F402">
        <v>1.67</v>
      </c>
    </row>
    <row r="403" spans="2:6">
      <c r="B403" t="s">
        <v>263</v>
      </c>
      <c r="F403">
        <v>2.5</v>
      </c>
    </row>
    <row r="404" spans="2:6">
      <c r="B404" t="s">
        <v>264</v>
      </c>
      <c r="F404">
        <v>1.78</v>
      </c>
    </row>
    <row r="405" spans="2:6">
      <c r="B405" t="s">
        <v>265</v>
      </c>
      <c r="F405">
        <v>1.7</v>
      </c>
    </row>
    <row r="406" spans="2:6">
      <c r="B406" t="s">
        <v>266</v>
      </c>
      <c r="F406">
        <v>7.6</v>
      </c>
    </row>
    <row r="407" spans="2:6">
      <c r="B407" t="s">
        <v>295</v>
      </c>
      <c r="F407">
        <v>1.92</v>
      </c>
    </row>
    <row r="408" spans="2:6">
      <c r="B408" t="s">
        <v>296</v>
      </c>
      <c r="F408">
        <v>1.55</v>
      </c>
    </row>
    <row r="409" spans="2:6">
      <c r="B409" t="s">
        <v>297</v>
      </c>
      <c r="F409">
        <v>1.36</v>
      </c>
    </row>
    <row r="410" spans="2:6">
      <c r="B410" t="s">
        <v>298</v>
      </c>
      <c r="F410">
        <v>1.87</v>
      </c>
    </row>
    <row r="411" spans="2:6">
      <c r="B411" t="s">
        <v>299</v>
      </c>
      <c r="F411">
        <v>1.6</v>
      </c>
    </row>
    <row r="412" spans="2:6">
      <c r="B412" t="s">
        <v>300</v>
      </c>
      <c r="F412">
        <v>1.86</v>
      </c>
    </row>
    <row r="413" spans="2:6">
      <c r="B413" t="s">
        <v>301</v>
      </c>
      <c r="F413">
        <v>1.78</v>
      </c>
    </row>
    <row r="414" spans="2:6">
      <c r="B414" t="s">
        <v>302</v>
      </c>
      <c r="F414">
        <v>1.96</v>
      </c>
    </row>
    <row r="415" spans="2:6">
      <c r="B415" t="s">
        <v>303</v>
      </c>
      <c r="F415">
        <v>1.6</v>
      </c>
    </row>
    <row r="416" spans="2:6">
      <c r="B416" t="s">
        <v>304</v>
      </c>
      <c r="F416">
        <v>1.7</v>
      </c>
    </row>
    <row r="417" spans="2:6">
      <c r="B417" t="s">
        <v>305</v>
      </c>
      <c r="F417">
        <v>1.63</v>
      </c>
    </row>
    <row r="418" spans="2:6">
      <c r="B418" t="s">
        <v>306</v>
      </c>
      <c r="F418">
        <v>2.2000000000000002</v>
      </c>
    </row>
    <row r="419" spans="2:6">
      <c r="B419" t="s">
        <v>307</v>
      </c>
      <c r="F419">
        <v>2.2999999999999998</v>
      </c>
    </row>
    <row r="420" spans="2:6">
      <c r="B420" t="s">
        <v>308</v>
      </c>
      <c r="F420">
        <v>1.1200000000000001</v>
      </c>
    </row>
    <row r="421" spans="2:6">
      <c r="B421" t="s">
        <v>309</v>
      </c>
      <c r="F421">
        <v>1.55</v>
      </c>
    </row>
    <row r="422" spans="2:6">
      <c r="B422" t="s">
        <v>310</v>
      </c>
      <c r="F422">
        <v>1.36</v>
      </c>
    </row>
    <row r="423" spans="2:6">
      <c r="B423" t="s">
        <v>298</v>
      </c>
      <c r="F423">
        <v>1.87</v>
      </c>
    </row>
    <row r="424" spans="2:6">
      <c r="B424" t="s">
        <v>299</v>
      </c>
      <c r="F424">
        <v>1.6</v>
      </c>
    </row>
    <row r="425" spans="2:6">
      <c r="B425" t="s">
        <v>311</v>
      </c>
      <c r="F425">
        <v>1.86</v>
      </c>
    </row>
    <row r="426" spans="2:6">
      <c r="B426" t="s">
        <v>312</v>
      </c>
      <c r="F426">
        <v>1.78</v>
      </c>
    </row>
    <row r="427" spans="2:6">
      <c r="B427" t="s">
        <v>313</v>
      </c>
      <c r="F427">
        <v>1.96</v>
      </c>
    </row>
    <row r="428" spans="2:6">
      <c r="B428" t="s">
        <v>314</v>
      </c>
      <c r="F428">
        <v>1.6</v>
      </c>
    </row>
    <row r="429" spans="2:6">
      <c r="B429" t="s">
        <v>315</v>
      </c>
      <c r="F429">
        <v>1.7</v>
      </c>
    </row>
    <row r="430" spans="2:6">
      <c r="B430" t="s">
        <v>316</v>
      </c>
      <c r="F430">
        <v>1.63</v>
      </c>
    </row>
    <row r="431" spans="2:6">
      <c r="B431" t="s">
        <v>317</v>
      </c>
      <c r="F431">
        <v>2.2000000000000002</v>
      </c>
    </row>
    <row r="432" spans="2:6">
      <c r="B432" t="s">
        <v>307</v>
      </c>
      <c r="F432">
        <v>2.2999999999999998</v>
      </c>
    </row>
    <row r="433" spans="2:6">
      <c r="B433" t="s">
        <v>318</v>
      </c>
      <c r="F433">
        <v>1.1200000000000001</v>
      </c>
    </row>
    <row r="434" spans="2:6">
      <c r="B434" t="s">
        <v>319</v>
      </c>
      <c r="F434">
        <v>2.2999999999999998</v>
      </c>
    </row>
    <row r="435" spans="2:6">
      <c r="B435" t="s">
        <v>294</v>
      </c>
      <c r="F435">
        <v>1.6</v>
      </c>
    </row>
    <row r="436" spans="2:6">
      <c r="B436" t="s">
        <v>320</v>
      </c>
      <c r="F436">
        <v>1.6</v>
      </c>
    </row>
    <row r="437" spans="2:6">
      <c r="B437" t="s">
        <v>321</v>
      </c>
      <c r="F437">
        <v>1.76</v>
      </c>
    </row>
    <row r="438" spans="2:6">
      <c r="B438" t="s">
        <v>322</v>
      </c>
      <c r="F438">
        <v>2</v>
      </c>
    </row>
    <row r="439" spans="2:6">
      <c r="B439" t="s">
        <v>43</v>
      </c>
      <c r="F439">
        <v>1.48</v>
      </c>
    </row>
    <row r="440" spans="2:6">
      <c r="B440" t="s">
        <v>48</v>
      </c>
      <c r="F440">
        <v>1.53</v>
      </c>
    </row>
    <row r="441" spans="2:6">
      <c r="B441" t="s">
        <v>41</v>
      </c>
      <c r="F441">
        <v>1.37</v>
      </c>
    </row>
    <row r="442" spans="2:6">
      <c r="B442" t="s">
        <v>50</v>
      </c>
      <c r="F442">
        <v>1.48</v>
      </c>
    </row>
    <row r="443" spans="2:6">
      <c r="B443" t="s">
        <v>323</v>
      </c>
      <c r="F443">
        <v>1.3</v>
      </c>
    </row>
    <row r="444" spans="2:6">
      <c r="B444" t="s">
        <v>324</v>
      </c>
      <c r="F444">
        <v>1.54</v>
      </c>
    </row>
    <row r="445" spans="2:6">
      <c r="B445" t="s">
        <v>325</v>
      </c>
      <c r="F445">
        <v>1.3</v>
      </c>
    </row>
    <row r="446" spans="2:6">
      <c r="B446" t="s">
        <v>326</v>
      </c>
      <c r="F446">
        <v>1.55</v>
      </c>
    </row>
    <row r="447" spans="2:6">
      <c r="B447" t="s">
        <v>327</v>
      </c>
      <c r="F447">
        <v>1.8</v>
      </c>
    </row>
    <row r="448" spans="2:6">
      <c r="B448" t="s">
        <v>328</v>
      </c>
      <c r="F448">
        <v>1.9</v>
      </c>
    </row>
    <row r="449" spans="2:6">
      <c r="B449" t="s">
        <v>329</v>
      </c>
      <c r="F449">
        <v>1.25</v>
      </c>
    </row>
    <row r="450" spans="2:6">
      <c r="B450" t="s">
        <v>47</v>
      </c>
      <c r="F450">
        <v>2</v>
      </c>
    </row>
    <row r="451" spans="2:6">
      <c r="B451" t="s">
        <v>44</v>
      </c>
      <c r="F451">
        <v>2</v>
      </c>
    </row>
    <row r="452" spans="2:6">
      <c r="B452" t="s">
        <v>42</v>
      </c>
      <c r="F452">
        <v>2.1</v>
      </c>
    </row>
    <row r="453" spans="2:6">
      <c r="B453" t="s">
        <v>330</v>
      </c>
      <c r="F453">
        <v>1.7</v>
      </c>
    </row>
    <row r="454" spans="2:6">
      <c r="B454" t="s">
        <v>331</v>
      </c>
      <c r="F454">
        <v>1.2</v>
      </c>
    </row>
    <row r="455" spans="2:6">
      <c r="B455" t="s">
        <v>332</v>
      </c>
      <c r="F455">
        <v>5.0999999999999996</v>
      </c>
    </row>
    <row r="456" spans="2:6">
      <c r="B456" t="s">
        <v>333</v>
      </c>
      <c r="F456">
        <v>6.6</v>
      </c>
    </row>
    <row r="457" spans="2:6">
      <c r="B457" t="s">
        <v>334</v>
      </c>
      <c r="F457">
        <v>4.38</v>
      </c>
    </row>
    <row r="458" spans="2:6">
      <c r="B458" t="s">
        <v>335</v>
      </c>
      <c r="F458">
        <v>5</v>
      </c>
    </row>
    <row r="459" spans="2:6">
      <c r="B459" t="s">
        <v>336</v>
      </c>
      <c r="F459">
        <v>3.3</v>
      </c>
    </row>
    <row r="460" spans="2:6">
      <c r="B460" t="s">
        <v>337</v>
      </c>
      <c r="F460">
        <v>2</v>
      </c>
    </row>
    <row r="461" spans="2:6">
      <c r="B461" t="s">
        <v>338</v>
      </c>
      <c r="F461">
        <v>2</v>
      </c>
    </row>
    <row r="462" spans="2:6">
      <c r="B462" t="s">
        <v>339</v>
      </c>
      <c r="F462">
        <v>2</v>
      </c>
    </row>
    <row r="463" spans="2:6">
      <c r="B463" t="s">
        <v>340</v>
      </c>
      <c r="F463">
        <v>1.8</v>
      </c>
    </row>
    <row r="464" spans="2:6">
      <c r="B464" t="s">
        <v>341</v>
      </c>
      <c r="F464">
        <v>1.8</v>
      </c>
    </row>
    <row r="465" spans="2:6">
      <c r="B465" t="s">
        <v>342</v>
      </c>
      <c r="F465">
        <v>1.45</v>
      </c>
    </row>
    <row r="466" spans="2:6">
      <c r="B466" t="s">
        <v>343</v>
      </c>
      <c r="F466">
        <v>1.25</v>
      </c>
    </row>
    <row r="467" spans="2:6">
      <c r="B467" t="s">
        <v>344</v>
      </c>
      <c r="F467">
        <v>1.5</v>
      </c>
    </row>
    <row r="468" spans="2:6">
      <c r="B468" t="s">
        <v>345</v>
      </c>
      <c r="F468">
        <v>1.6</v>
      </c>
    </row>
    <row r="469" spans="2:6">
      <c r="B469" t="s">
        <v>346</v>
      </c>
      <c r="F469">
        <v>1.7</v>
      </c>
    </row>
    <row r="470" spans="2:6">
      <c r="B470" t="s">
        <v>347</v>
      </c>
      <c r="F470">
        <v>1.2</v>
      </c>
    </row>
    <row r="471" spans="2:6">
      <c r="B471" t="s">
        <v>348</v>
      </c>
      <c r="F471">
        <v>1.4</v>
      </c>
    </row>
    <row r="472" spans="2:6">
      <c r="B472" t="s">
        <v>349</v>
      </c>
      <c r="F472">
        <v>1.33</v>
      </c>
    </row>
    <row r="473" spans="2:6">
      <c r="B473" t="s">
        <v>350</v>
      </c>
      <c r="F473">
        <v>1.4</v>
      </c>
    </row>
    <row r="474" spans="2:6">
      <c r="B474" t="s">
        <v>351</v>
      </c>
      <c r="F474">
        <v>1.17</v>
      </c>
    </row>
    <row r="475" spans="2:6">
      <c r="B475" t="s">
        <v>352</v>
      </c>
      <c r="F475">
        <v>1.25</v>
      </c>
    </row>
    <row r="476" spans="2:6">
      <c r="B476" t="s">
        <v>353</v>
      </c>
      <c r="F476">
        <v>1.58</v>
      </c>
    </row>
    <row r="477" spans="2:6">
      <c r="B477" t="s">
        <v>354</v>
      </c>
      <c r="F477">
        <v>2.37</v>
      </c>
    </row>
    <row r="478" spans="2:6">
      <c r="B478" t="s">
        <v>355</v>
      </c>
      <c r="F478">
        <v>1.1200000000000001</v>
      </c>
    </row>
    <row r="479" spans="2:6">
      <c r="B479" t="s">
        <v>356</v>
      </c>
      <c r="F479">
        <v>1.36</v>
      </c>
    </row>
    <row r="480" spans="2:6">
      <c r="B480" t="s">
        <v>357</v>
      </c>
      <c r="F480">
        <v>1.3</v>
      </c>
    </row>
    <row r="481" spans="2:6">
      <c r="B481" t="s">
        <v>358</v>
      </c>
      <c r="F481">
        <v>3.15</v>
      </c>
    </row>
    <row r="482" spans="2:6">
      <c r="B482" t="s">
        <v>359</v>
      </c>
      <c r="F482">
        <v>3.5</v>
      </c>
    </row>
    <row r="483" spans="2:6">
      <c r="B483" t="s">
        <v>360</v>
      </c>
      <c r="F483">
        <v>4.5</v>
      </c>
    </row>
    <row r="484" spans="2:6">
      <c r="B484" t="s">
        <v>361</v>
      </c>
      <c r="F484">
        <v>3.18</v>
      </c>
    </row>
    <row r="485" spans="2:6">
      <c r="B485" t="s">
        <v>362</v>
      </c>
      <c r="F485">
        <v>5</v>
      </c>
    </row>
    <row r="486" spans="2:6">
      <c r="B486" t="s">
        <v>363</v>
      </c>
      <c r="F486">
        <v>3.4</v>
      </c>
    </row>
    <row r="487" spans="2:6">
      <c r="B487" t="s">
        <v>364</v>
      </c>
      <c r="F487">
        <v>1.82</v>
      </c>
    </row>
    <row r="488" spans="2:6">
      <c r="B488" t="s">
        <v>365</v>
      </c>
      <c r="F488">
        <v>1.36</v>
      </c>
    </row>
    <row r="489" spans="2:6">
      <c r="B489" t="s">
        <v>366</v>
      </c>
      <c r="F489">
        <v>1.39</v>
      </c>
    </row>
    <row r="490" spans="2:6">
      <c r="B490" t="s">
        <v>367</v>
      </c>
      <c r="F490">
        <v>1.33</v>
      </c>
    </row>
    <row r="491" spans="2:6">
      <c r="B491" t="s">
        <v>368</v>
      </c>
      <c r="F491">
        <v>3.05</v>
      </c>
    </row>
    <row r="492" spans="2:6">
      <c r="B492" t="s">
        <v>369</v>
      </c>
      <c r="F492">
        <v>3</v>
      </c>
    </row>
    <row r="493" spans="2:6">
      <c r="B493" t="s">
        <v>370</v>
      </c>
      <c r="F493">
        <v>1.69</v>
      </c>
    </row>
    <row r="494" spans="2:6">
      <c r="B494" t="s">
        <v>371</v>
      </c>
      <c r="F494">
        <v>1.59</v>
      </c>
    </row>
    <row r="495" spans="2:6">
      <c r="B495" t="s">
        <v>372</v>
      </c>
      <c r="F495">
        <v>1.59</v>
      </c>
    </row>
    <row r="496" spans="2:6">
      <c r="B496" t="s">
        <v>373</v>
      </c>
      <c r="F496">
        <v>1.61</v>
      </c>
    </row>
    <row r="497" spans="2:6">
      <c r="B497" t="s">
        <v>374</v>
      </c>
      <c r="F497">
        <v>2.35</v>
      </c>
    </row>
    <row r="498" spans="2:6">
      <c r="B498" t="s">
        <v>375</v>
      </c>
      <c r="F498">
        <v>1.84</v>
      </c>
    </row>
    <row r="499" spans="2:6">
      <c r="B499" t="s">
        <v>376</v>
      </c>
      <c r="F499">
        <v>1.74</v>
      </c>
    </row>
    <row r="500" spans="2:6">
      <c r="B500" t="s">
        <v>377</v>
      </c>
      <c r="F500">
        <v>1.81</v>
      </c>
    </row>
    <row r="501" spans="2:6">
      <c r="B501" t="s">
        <v>378</v>
      </c>
      <c r="F501">
        <v>2.14</v>
      </c>
    </row>
    <row r="502" spans="2:6">
      <c r="B502" t="s">
        <v>379</v>
      </c>
      <c r="F502">
        <v>1.78</v>
      </c>
    </row>
    <row r="503" spans="2:6">
      <c r="B503" t="s">
        <v>380</v>
      </c>
      <c r="F503">
        <v>1.78</v>
      </c>
    </row>
    <row r="504" spans="2:6">
      <c r="B504" t="s">
        <v>381</v>
      </c>
      <c r="F504">
        <v>6.3</v>
      </c>
    </row>
    <row r="505" spans="2:6">
      <c r="B505" t="s">
        <v>382</v>
      </c>
      <c r="F505">
        <v>2.8</v>
      </c>
    </row>
    <row r="506" spans="2:6">
      <c r="B506" t="s">
        <v>383</v>
      </c>
      <c r="F506">
        <v>2.89</v>
      </c>
    </row>
    <row r="507" spans="2:6">
      <c r="B507" t="s">
        <v>338</v>
      </c>
      <c r="F507">
        <v>2.0499999999999998</v>
      </c>
    </row>
    <row r="508" spans="2:6">
      <c r="B508" t="s">
        <v>384</v>
      </c>
      <c r="F508">
        <v>1.32</v>
      </c>
    </row>
    <row r="509" spans="2:6">
      <c r="B509" t="s">
        <v>385</v>
      </c>
      <c r="F509">
        <v>1.22</v>
      </c>
    </row>
    <row r="510" spans="2:6">
      <c r="B510" t="s">
        <v>386</v>
      </c>
      <c r="F510">
        <v>12.4</v>
      </c>
    </row>
    <row r="511" spans="2:6">
      <c r="B511" t="s">
        <v>387</v>
      </c>
      <c r="F511">
        <v>9.34</v>
      </c>
    </row>
    <row r="512" spans="2:6">
      <c r="B512" t="s">
        <v>388</v>
      </c>
      <c r="F512">
        <v>16.899999999999999</v>
      </c>
    </row>
    <row r="513" spans="2:6">
      <c r="B513" t="s">
        <v>389</v>
      </c>
      <c r="F513">
        <v>9.3000000000000007</v>
      </c>
    </row>
    <row r="514" spans="2:6">
      <c r="B514" t="s">
        <v>390</v>
      </c>
      <c r="F514">
        <v>7.25</v>
      </c>
    </row>
    <row r="515" spans="2:6">
      <c r="B515" t="s">
        <v>391</v>
      </c>
      <c r="F515">
        <v>7.25</v>
      </c>
    </row>
    <row r="516" spans="2:6">
      <c r="B516" t="s">
        <v>392</v>
      </c>
      <c r="F516">
        <v>7.56</v>
      </c>
    </row>
    <row r="517" spans="2:6">
      <c r="B517" t="s">
        <v>393</v>
      </c>
      <c r="F517">
        <v>10.46</v>
      </c>
    </row>
    <row r="518" spans="2:6">
      <c r="B518" t="s">
        <v>394</v>
      </c>
      <c r="F518">
        <v>9.4600000000000009</v>
      </c>
    </row>
    <row r="519" spans="2:6">
      <c r="B519" t="s">
        <v>395</v>
      </c>
      <c r="F519">
        <v>2.7</v>
      </c>
    </row>
    <row r="520" spans="2:6">
      <c r="B520" t="s">
        <v>396</v>
      </c>
      <c r="F520">
        <v>1.28</v>
      </c>
    </row>
    <row r="521" spans="2:6">
      <c r="B521" t="s">
        <v>397</v>
      </c>
      <c r="F521">
        <v>3.61</v>
      </c>
    </row>
    <row r="522" spans="2:6">
      <c r="B522" t="s">
        <v>398</v>
      </c>
      <c r="F522">
        <v>6</v>
      </c>
    </row>
    <row r="523" spans="2:6">
      <c r="B523" t="s">
        <v>399</v>
      </c>
      <c r="F523">
        <v>5.47</v>
      </c>
    </row>
    <row r="524" spans="2:6">
      <c r="B524" t="s">
        <v>400</v>
      </c>
      <c r="F524">
        <v>5.26</v>
      </c>
    </row>
    <row r="525" spans="2:6">
      <c r="B525" t="s">
        <v>401</v>
      </c>
      <c r="F525">
        <v>5.14</v>
      </c>
    </row>
    <row r="526" spans="2:6">
      <c r="B526" t="s">
        <v>402</v>
      </c>
      <c r="F526">
        <v>6</v>
      </c>
    </row>
    <row r="527" spans="2:6">
      <c r="B527" t="s">
        <v>403</v>
      </c>
      <c r="F527">
        <v>4.25</v>
      </c>
    </row>
    <row r="528" spans="2:6">
      <c r="B528" t="s">
        <v>404</v>
      </c>
      <c r="F528">
        <v>8</v>
      </c>
    </row>
    <row r="529" spans="2:6">
      <c r="B529" t="s">
        <v>405</v>
      </c>
      <c r="F529">
        <v>1.2</v>
      </c>
    </row>
    <row r="530" spans="2:6">
      <c r="B530" t="s">
        <v>406</v>
      </c>
      <c r="F530">
        <v>26.8</v>
      </c>
    </row>
    <row r="531" spans="2:6">
      <c r="B531" t="s">
        <v>407</v>
      </c>
      <c r="F531">
        <v>10.7</v>
      </c>
    </row>
    <row r="532" spans="2:6">
      <c r="B532" t="s">
        <v>408</v>
      </c>
      <c r="F532">
        <v>1.32</v>
      </c>
    </row>
    <row r="533" spans="2:6">
      <c r="B533" t="s">
        <v>409</v>
      </c>
      <c r="F533">
        <v>1.24</v>
      </c>
    </row>
    <row r="534" spans="2:6">
      <c r="B534" t="s">
        <v>410</v>
      </c>
      <c r="F534">
        <v>5.2</v>
      </c>
    </row>
    <row r="535" spans="2:6">
      <c r="B535" t="s">
        <v>411</v>
      </c>
      <c r="F535">
        <v>1.08</v>
      </c>
    </row>
    <row r="536" spans="2:6">
      <c r="B536" t="s">
        <v>412</v>
      </c>
      <c r="F536">
        <v>1.27</v>
      </c>
    </row>
    <row r="537" spans="2:6">
      <c r="B537" t="s">
        <v>413</v>
      </c>
      <c r="F537">
        <v>1.8</v>
      </c>
    </row>
    <row r="538" spans="2:6">
      <c r="B538" t="s">
        <v>414</v>
      </c>
      <c r="F538">
        <v>2.06</v>
      </c>
    </row>
    <row r="539" spans="2:6">
      <c r="B539" t="s">
        <v>415</v>
      </c>
      <c r="F539">
        <v>1.27</v>
      </c>
    </row>
    <row r="540" spans="2:6">
      <c r="B540" t="s">
        <v>416</v>
      </c>
      <c r="F540">
        <v>2.04</v>
      </c>
    </row>
    <row r="541" spans="2:6">
      <c r="B541" t="s">
        <v>417</v>
      </c>
      <c r="F541">
        <v>1.1000000000000001</v>
      </c>
    </row>
    <row r="542" spans="2:6">
      <c r="B542" t="s">
        <v>418</v>
      </c>
      <c r="F542">
        <v>2.6</v>
      </c>
    </row>
    <row r="543" spans="2:6">
      <c r="B543" t="s">
        <v>419</v>
      </c>
      <c r="F543">
        <v>1.5</v>
      </c>
    </row>
    <row r="544" spans="2:6">
      <c r="B544" t="s">
        <v>420</v>
      </c>
      <c r="F544">
        <v>1.2</v>
      </c>
    </row>
    <row r="545" spans="2:6">
      <c r="B545" t="s">
        <v>421</v>
      </c>
      <c r="F545">
        <v>1.67</v>
      </c>
    </row>
    <row r="546" spans="2:6">
      <c r="B546" t="s">
        <v>422</v>
      </c>
      <c r="F546">
        <v>2.08</v>
      </c>
    </row>
    <row r="547" spans="2:6">
      <c r="B547" t="s">
        <v>423</v>
      </c>
      <c r="F547">
        <v>2.6</v>
      </c>
    </row>
    <row r="548" spans="2:6">
      <c r="B548" t="s">
        <v>424</v>
      </c>
      <c r="F548">
        <v>0.62</v>
      </c>
    </row>
    <row r="549" spans="2:6">
      <c r="B549" t="s">
        <v>425</v>
      </c>
      <c r="F549">
        <v>1.52</v>
      </c>
    </row>
    <row r="550" spans="2:6">
      <c r="B550" t="s">
        <v>426</v>
      </c>
      <c r="F550">
        <v>2.9</v>
      </c>
    </row>
    <row r="551" spans="2:6">
      <c r="B551" t="s">
        <v>427</v>
      </c>
      <c r="F551">
        <v>2.35</v>
      </c>
    </row>
    <row r="552" spans="2:6">
      <c r="B552" t="s">
        <v>428</v>
      </c>
      <c r="F552">
        <v>2.82</v>
      </c>
    </row>
    <row r="553" spans="2:6">
      <c r="B553" t="s">
        <v>429</v>
      </c>
      <c r="F553">
        <v>1.5</v>
      </c>
    </row>
    <row r="554" spans="2:6">
      <c r="B554" t="s">
        <v>430</v>
      </c>
      <c r="F554">
        <v>1.49</v>
      </c>
    </row>
    <row r="555" spans="2:6">
      <c r="B555" t="s">
        <v>431</v>
      </c>
      <c r="F555">
        <v>1.49</v>
      </c>
    </row>
    <row r="556" spans="2:6">
      <c r="B556" t="s">
        <v>432</v>
      </c>
      <c r="F556">
        <v>1.5</v>
      </c>
    </row>
    <row r="557" spans="2:6">
      <c r="B557" t="s">
        <v>433</v>
      </c>
      <c r="F557">
        <v>1.49</v>
      </c>
    </row>
    <row r="558" spans="2:6">
      <c r="B558" t="s">
        <v>434</v>
      </c>
      <c r="F558">
        <v>1.49</v>
      </c>
    </row>
    <row r="559" spans="2:6">
      <c r="B559" t="s">
        <v>435</v>
      </c>
      <c r="F559">
        <v>1.79</v>
      </c>
    </row>
    <row r="560" spans="2:6">
      <c r="B560" t="s">
        <v>436</v>
      </c>
      <c r="F560">
        <v>2.29</v>
      </c>
    </row>
    <row r="561" spans="2:6">
      <c r="B561" t="s">
        <v>437</v>
      </c>
      <c r="F561">
        <v>1.66</v>
      </c>
    </row>
    <row r="562" spans="2:6">
      <c r="B562" t="s">
        <v>438</v>
      </c>
      <c r="F562">
        <v>1.4</v>
      </c>
    </row>
    <row r="563" spans="2:6">
      <c r="B563" t="s">
        <v>439</v>
      </c>
      <c r="F563">
        <v>1.59</v>
      </c>
    </row>
    <row r="564" spans="2:6">
      <c r="B564" t="s">
        <v>440</v>
      </c>
      <c r="F564">
        <v>1.2</v>
      </c>
    </row>
    <row r="565" spans="2:6">
      <c r="B565" t="s">
        <v>441</v>
      </c>
      <c r="F565">
        <v>1.47</v>
      </c>
    </row>
    <row r="566" spans="2:6">
      <c r="B566" t="s">
        <v>442</v>
      </c>
      <c r="F566">
        <v>1.24</v>
      </c>
    </row>
    <row r="567" spans="2:6">
      <c r="B567" t="s">
        <v>105</v>
      </c>
      <c r="F567">
        <v>1.35</v>
      </c>
    </row>
    <row r="568" spans="2:6">
      <c r="B568" t="s">
        <v>443</v>
      </c>
      <c r="F568">
        <v>2.14</v>
      </c>
    </row>
    <row r="569" spans="2:6">
      <c r="B569" t="s">
        <v>444</v>
      </c>
      <c r="F569">
        <v>1.71</v>
      </c>
    </row>
    <row r="570" spans="2:6">
      <c r="B570" t="s">
        <v>445</v>
      </c>
      <c r="F570">
        <v>1.85</v>
      </c>
    </row>
    <row r="571" spans="2:6">
      <c r="B571" t="s">
        <v>446</v>
      </c>
      <c r="F571">
        <v>1.85</v>
      </c>
    </row>
    <row r="572" spans="2:6">
      <c r="B572" t="s">
        <v>447</v>
      </c>
      <c r="F572">
        <v>1.36</v>
      </c>
    </row>
    <row r="573" spans="2:6">
      <c r="B573" t="s">
        <v>448</v>
      </c>
      <c r="F573">
        <v>1.26</v>
      </c>
    </row>
    <row r="574" spans="2:6">
      <c r="B574" t="s">
        <v>449</v>
      </c>
      <c r="F574">
        <v>2</v>
      </c>
    </row>
    <row r="575" spans="2:6">
      <c r="B575" t="s">
        <v>450</v>
      </c>
      <c r="F575">
        <v>2</v>
      </c>
    </row>
    <row r="576" spans="2:6">
      <c r="B576" t="s">
        <v>451</v>
      </c>
      <c r="F576">
        <v>1.82</v>
      </c>
    </row>
    <row r="577" spans="2:6">
      <c r="B577" t="s">
        <v>452</v>
      </c>
      <c r="F577">
        <v>1.51</v>
      </c>
    </row>
    <row r="578" spans="2:6">
      <c r="B578" t="s">
        <v>453</v>
      </c>
      <c r="F578">
        <v>1.29</v>
      </c>
    </row>
    <row r="579" spans="2:6">
      <c r="B579" t="s">
        <v>454</v>
      </c>
      <c r="F579">
        <v>1.27</v>
      </c>
    </row>
    <row r="580" spans="2:6">
      <c r="B580" t="s">
        <v>455</v>
      </c>
      <c r="F580">
        <v>1.28</v>
      </c>
    </row>
    <row r="581" spans="2:6">
      <c r="B581" t="s">
        <v>456</v>
      </c>
      <c r="F581">
        <v>1.32</v>
      </c>
    </row>
    <row r="582" spans="2:6">
      <c r="B582" t="s">
        <v>457</v>
      </c>
      <c r="F582">
        <v>1.55</v>
      </c>
    </row>
    <row r="583" spans="2:6">
      <c r="B583" t="s">
        <v>458</v>
      </c>
      <c r="F583">
        <v>1.36</v>
      </c>
    </row>
    <row r="584" spans="2:6">
      <c r="B584" t="s">
        <v>459</v>
      </c>
      <c r="F584">
        <v>1.46</v>
      </c>
    </row>
    <row r="585" spans="2:6">
      <c r="B585" t="s">
        <v>460</v>
      </c>
      <c r="F585">
        <v>1.74</v>
      </c>
    </row>
    <row r="586" spans="2:6">
      <c r="B586" t="s">
        <v>461</v>
      </c>
      <c r="F586">
        <v>2.5099999999999998</v>
      </c>
    </row>
    <row r="587" spans="2:6">
      <c r="B587" t="s">
        <v>462</v>
      </c>
      <c r="F587">
        <v>1.43</v>
      </c>
    </row>
    <row r="588" spans="2:6">
      <c r="B588" t="s">
        <v>463</v>
      </c>
      <c r="F588">
        <v>2.86</v>
      </c>
    </row>
    <row r="589" spans="2:6">
      <c r="B589" t="s">
        <v>464</v>
      </c>
      <c r="F589">
        <v>1.85</v>
      </c>
    </row>
    <row r="590" spans="2:6">
      <c r="B590" t="s">
        <v>465</v>
      </c>
      <c r="F590">
        <v>2.79</v>
      </c>
    </row>
    <row r="591" spans="2:6">
      <c r="B591" t="s">
        <v>466</v>
      </c>
      <c r="F591">
        <v>3.09</v>
      </c>
    </row>
    <row r="592" spans="2:6">
      <c r="B592" t="s">
        <v>467</v>
      </c>
      <c r="F592">
        <v>2.04</v>
      </c>
    </row>
    <row r="593" spans="2:6">
      <c r="B593" t="s">
        <v>468</v>
      </c>
      <c r="F593">
        <v>1.0900000000000001</v>
      </c>
    </row>
    <row r="594" spans="2:6">
      <c r="B594" t="s">
        <v>469</v>
      </c>
      <c r="F594">
        <v>1.36</v>
      </c>
    </row>
    <row r="595" spans="2:6">
      <c r="B595" t="s">
        <v>470</v>
      </c>
      <c r="F595">
        <v>1.17</v>
      </c>
    </row>
    <row r="596" spans="2:6">
      <c r="B596" t="s">
        <v>49</v>
      </c>
      <c r="F596">
        <v>1.32</v>
      </c>
    </row>
    <row r="597" spans="2:6">
      <c r="B597" t="s">
        <v>344</v>
      </c>
      <c r="F597">
        <v>1.49</v>
      </c>
    </row>
    <row r="598" spans="2:6">
      <c r="B598" t="s">
        <v>471</v>
      </c>
      <c r="F598">
        <v>2</v>
      </c>
    </row>
    <row r="599" spans="2:6">
      <c r="B599" t="s">
        <v>472</v>
      </c>
      <c r="F599">
        <v>1.24</v>
      </c>
    </row>
    <row r="600" spans="2:6">
      <c r="B600" t="s">
        <v>473</v>
      </c>
      <c r="F600">
        <v>1.75</v>
      </c>
    </row>
    <row r="601" spans="2:6">
      <c r="B601" t="s">
        <v>474</v>
      </c>
      <c r="F601">
        <v>2.74</v>
      </c>
    </row>
    <row r="602" spans="2:6">
      <c r="B602" t="s">
        <v>475</v>
      </c>
      <c r="F602">
        <v>2.87</v>
      </c>
    </row>
    <row r="603" spans="2:6">
      <c r="B603" t="s">
        <v>476</v>
      </c>
      <c r="F603">
        <v>2.2599999999999998</v>
      </c>
    </row>
    <row r="604" spans="2:6">
      <c r="B604" t="s">
        <v>477</v>
      </c>
      <c r="F604">
        <v>1.26</v>
      </c>
    </row>
    <row r="605" spans="2:6">
      <c r="B605" t="s">
        <v>478</v>
      </c>
      <c r="F605">
        <v>1.26</v>
      </c>
    </row>
  </sheetData>
  <conditionalFormatting sqref="N3:N18">
    <cfRule type="duplicateValues" dxfId="4" priority="1"/>
  </conditionalFormatting>
  <pageMargins left="0.7" right="0.7" top="0.75" bottom="0.75" header="0.3" footer="0.3"/>
  <pageSetup paperSize="385" orientation="portrait" horizontalDpi="300" verticalDpi="30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34B9E-35B9-4331-BB6E-58AFBD88588A}">
  <dimension ref="A1:L243"/>
  <sheetViews>
    <sheetView workbookViewId="0">
      <selection activeCell="A3" sqref="A3"/>
    </sheetView>
  </sheetViews>
  <sheetFormatPr defaultRowHeight="15"/>
  <cols>
    <col min="1" max="1" width="5.140625" bestFit="1" customWidth="1"/>
    <col min="2" max="2" width="4.7109375" bestFit="1" customWidth="1"/>
    <col min="3" max="3" width="6" bestFit="1" customWidth="1"/>
    <col min="4" max="4" width="9.5703125" bestFit="1" customWidth="1"/>
    <col min="5" max="5" width="5.7109375" bestFit="1" customWidth="1"/>
    <col min="6" max="6" width="38.5703125" bestFit="1" customWidth="1"/>
    <col min="7" max="7" width="43.5703125" bestFit="1" customWidth="1"/>
    <col min="8" max="8" width="13.42578125" bestFit="1" customWidth="1"/>
    <col min="9" max="9" width="6.28515625" bestFit="1" customWidth="1"/>
    <col min="10" max="10" width="14" bestFit="1" customWidth="1"/>
    <col min="11" max="11" width="42.28515625" bestFit="1" customWidth="1"/>
    <col min="12" max="12" width="13.140625" bestFit="1" customWidth="1"/>
  </cols>
  <sheetData>
    <row r="1" spans="1:12">
      <c r="A1" s="52" t="s">
        <v>0</v>
      </c>
      <c r="B1" s="52" t="s">
        <v>53</v>
      </c>
      <c r="C1" s="52" t="s">
        <v>3</v>
      </c>
      <c r="D1" s="52" t="s">
        <v>2</v>
      </c>
      <c r="E1" s="52" t="s">
        <v>5</v>
      </c>
      <c r="F1" s="52" t="s">
        <v>6</v>
      </c>
      <c r="G1" s="52" t="s">
        <v>9</v>
      </c>
      <c r="H1" s="52" t="s">
        <v>54</v>
      </c>
      <c r="I1" s="52" t="s">
        <v>11</v>
      </c>
      <c r="J1" s="52" t="s">
        <v>55</v>
      </c>
      <c r="K1" s="52" t="s">
        <v>12</v>
      </c>
      <c r="L1" s="52" t="s">
        <v>62</v>
      </c>
    </row>
    <row r="2" spans="1:12">
      <c r="A2" t="str" cm="1">
        <f t="array" ref="A2">IFERROR(_xlfn.TEXTSPLIT(Input!C2,"*"),"")</f>
        <v/>
      </c>
      <c r="L2" t="str">
        <f>IF($B2="","",_xlfn.XLOOKUP($B2,Input!J:J,Input!I:I,"Missing",0,1))</f>
        <v/>
      </c>
    </row>
    <row r="3" spans="1:12">
      <c r="A3" t="str" cm="1">
        <f t="array" ref="A3">IFERROR(_xlfn.TEXTSPLIT(Input!C3,"*"),"")</f>
        <v/>
      </c>
      <c r="L3" t="str">
        <f>IF($B3="","",_xlfn.XLOOKUP($B3,Input!J:J,Input!I:I,"Missing",0,1))</f>
        <v/>
      </c>
    </row>
    <row r="4" spans="1:12">
      <c r="A4" t="str" cm="1">
        <f t="array" ref="A4">IFERROR(_xlfn.TEXTSPLIT(Input!C4,"*"),"")</f>
        <v/>
      </c>
      <c r="L4" t="str">
        <f>IF($B4="","",_xlfn.XLOOKUP($B4,Input!J:J,Input!I:I,"Missing",0,1))</f>
        <v/>
      </c>
    </row>
    <row r="5" spans="1:12">
      <c r="A5" t="str" cm="1">
        <f t="array" ref="A5">IFERROR(_xlfn.TEXTSPLIT(Input!C5,"*"),"")</f>
        <v/>
      </c>
      <c r="L5" t="str">
        <f>IF($B5="","",_xlfn.XLOOKUP($B5,Input!J:J,Input!I:I,"Missing",0,1))</f>
        <v/>
      </c>
    </row>
    <row r="6" spans="1:12">
      <c r="A6" t="str" cm="1">
        <f t="array" ref="A6">IFERROR(_xlfn.TEXTSPLIT(Input!C6,"*"),"")</f>
        <v/>
      </c>
      <c r="L6" t="str">
        <f>IF($B6="","",_xlfn.XLOOKUP($B6,Input!J:J,Input!I:I,"Missing",0,1))</f>
        <v/>
      </c>
    </row>
    <row r="7" spans="1:12">
      <c r="A7" t="str" cm="1">
        <f t="array" ref="A7">IFERROR(_xlfn.TEXTSPLIT(Input!C7,"*"),"")</f>
        <v/>
      </c>
      <c r="L7" t="str">
        <f>IF($B7="","",_xlfn.XLOOKUP($B7,Input!J:J,Input!I:I,"Missing",0,1))</f>
        <v/>
      </c>
    </row>
    <row r="8" spans="1:12">
      <c r="A8" t="str" cm="1">
        <f t="array" ref="A8">IFERROR(_xlfn.TEXTSPLIT(Input!C8,"*"),"")</f>
        <v/>
      </c>
      <c r="L8" t="str">
        <f>IF($B8="","",_xlfn.XLOOKUP($B8,Input!J:J,Input!I:I,"Missing",0,1))</f>
        <v/>
      </c>
    </row>
    <row r="9" spans="1:12">
      <c r="A9" t="str" cm="1">
        <f t="array" ref="A9">IFERROR(_xlfn.TEXTSPLIT(Input!C9,"*"),"")</f>
        <v/>
      </c>
      <c r="L9" t="str">
        <f>IF($B9="","",_xlfn.XLOOKUP($B9,Input!J:J,Input!I:I,"Missing",0,1))</f>
        <v/>
      </c>
    </row>
    <row r="10" spans="1:12">
      <c r="A10" t="str" cm="1">
        <f t="array" ref="A10">IFERROR(_xlfn.TEXTSPLIT(Input!C10,"*"),"")</f>
        <v/>
      </c>
      <c r="L10" t="str">
        <f>IF($B10="","",_xlfn.XLOOKUP($B10,Input!J:J,Input!I:I,"Missing",0,1))</f>
        <v/>
      </c>
    </row>
    <row r="11" spans="1:12">
      <c r="A11" t="str" cm="1">
        <f t="array" ref="A11">IFERROR(_xlfn.TEXTSPLIT(Input!C11,"*"),"")</f>
        <v/>
      </c>
      <c r="L11" t="str">
        <f>IF($B11="","",_xlfn.XLOOKUP($B11,Input!J:J,Input!I:I,"Missing",0,1))</f>
        <v/>
      </c>
    </row>
    <row r="12" spans="1:12">
      <c r="A12" t="str" cm="1">
        <f t="array" ref="A12">IFERROR(_xlfn.TEXTSPLIT(Input!C12,"*"),"")</f>
        <v/>
      </c>
      <c r="L12" t="str">
        <f>IF($B12="","",_xlfn.XLOOKUP($B12,Input!J:J,Input!I:I,"Missing",0,1))</f>
        <v/>
      </c>
    </row>
    <row r="13" spans="1:12">
      <c r="A13" t="str" cm="1">
        <f t="array" ref="A13">IFERROR(_xlfn.TEXTSPLIT(Input!C13,"*"),"")</f>
        <v/>
      </c>
      <c r="L13" t="str">
        <f>IF($B13="","",_xlfn.XLOOKUP($B13,Input!J:J,Input!I:I,"Missing",0,1))</f>
        <v/>
      </c>
    </row>
    <row r="14" spans="1:12">
      <c r="A14" t="str" cm="1">
        <f t="array" ref="A14">IFERROR(_xlfn.TEXTSPLIT(Input!C14,"*"),"")</f>
        <v/>
      </c>
      <c r="L14" t="str">
        <f>IF($B14="","",_xlfn.XLOOKUP($B14,Input!J:J,Input!I:I,"Missing",0,1))</f>
        <v/>
      </c>
    </row>
    <row r="15" spans="1:12">
      <c r="A15" t="str" cm="1">
        <f t="array" ref="A15">IFERROR(_xlfn.TEXTSPLIT(Input!C15,"*"),"")</f>
        <v/>
      </c>
      <c r="L15" t="str">
        <f>IF($B15="","",_xlfn.XLOOKUP($B15,Input!J:J,Input!I:I,"Missing",0,1))</f>
        <v/>
      </c>
    </row>
    <row r="16" spans="1:12">
      <c r="A16" t="str" cm="1">
        <f t="array" ref="A16">IFERROR(_xlfn.TEXTSPLIT(Input!C16,"*"),"")</f>
        <v/>
      </c>
      <c r="L16" t="str">
        <f>IF($B16="","",_xlfn.XLOOKUP($B16,Input!J:J,Input!I:I,"Missing",0,1))</f>
        <v/>
      </c>
    </row>
    <row r="17" spans="1:12">
      <c r="A17" t="str" cm="1">
        <f t="array" ref="A17">IFERROR(_xlfn.TEXTSPLIT(Input!C17,"*"),"")</f>
        <v/>
      </c>
      <c r="L17" t="str">
        <f>IF($B17="","",_xlfn.XLOOKUP($B17,Input!J:J,Input!I:I,"Missing",0,1))</f>
        <v/>
      </c>
    </row>
    <row r="18" spans="1:12">
      <c r="A18" t="str" cm="1">
        <f t="array" ref="A18">IFERROR(_xlfn.TEXTSPLIT(Input!C18,"*"),"")</f>
        <v/>
      </c>
      <c r="L18" t="str">
        <f>IF($B18="","",_xlfn.XLOOKUP($B18,Input!J:J,Input!I:I,"Missing",0,1))</f>
        <v/>
      </c>
    </row>
    <row r="19" spans="1:12">
      <c r="A19" t="str" cm="1">
        <f t="array" ref="A19">IFERROR(_xlfn.TEXTSPLIT(Input!C19,"*"),"")</f>
        <v/>
      </c>
      <c r="L19" t="str">
        <f>IF($B19="","",_xlfn.XLOOKUP($B19,Input!J:J,Input!I:I,"Missing",0,1))</f>
        <v/>
      </c>
    </row>
    <row r="20" spans="1:12">
      <c r="A20" t="str" cm="1">
        <f t="array" ref="A20">IFERROR(_xlfn.TEXTSPLIT(Input!C20,"*"),"")</f>
        <v/>
      </c>
      <c r="L20" t="str">
        <f>IF($B20="","",_xlfn.XLOOKUP($B20,Input!J:J,Input!I:I,"Missing",0,1))</f>
        <v/>
      </c>
    </row>
    <row r="21" spans="1:12">
      <c r="A21" t="str" cm="1">
        <f t="array" ref="A21">IFERROR(_xlfn.TEXTSPLIT(Input!C21,"*"),"")</f>
        <v/>
      </c>
      <c r="L21" t="str">
        <f>IF($B21="","",_xlfn.XLOOKUP($B21,Input!J:J,Input!I:I,"Missing",0,1))</f>
        <v/>
      </c>
    </row>
    <row r="22" spans="1:12">
      <c r="A22" t="str" cm="1">
        <f t="array" ref="A22">IFERROR(_xlfn.TEXTSPLIT(Input!C22,"*"),"")</f>
        <v/>
      </c>
      <c r="L22" t="str">
        <f>IF($B22="","",_xlfn.XLOOKUP($B22,Input!J:J,Input!I:I,"Missing",0,1))</f>
        <v/>
      </c>
    </row>
    <row r="23" spans="1:12">
      <c r="A23" t="str" cm="1">
        <f t="array" ref="A23">IFERROR(_xlfn.TEXTSPLIT(Input!C23,"*"),"")</f>
        <v/>
      </c>
      <c r="L23" t="str">
        <f>IF($B23="","",_xlfn.XLOOKUP($B23,Input!J:J,Input!I:I,"Missing",0,1))</f>
        <v/>
      </c>
    </row>
    <row r="24" spans="1:12">
      <c r="A24" t="str" cm="1">
        <f t="array" ref="A24">IFERROR(_xlfn.TEXTSPLIT(Input!C24,"*"),"")</f>
        <v/>
      </c>
      <c r="L24" t="str">
        <f>IF($B24="","",_xlfn.XLOOKUP($B24,Input!J:J,Input!I:I,"Missing",0,1))</f>
        <v/>
      </c>
    </row>
    <row r="25" spans="1:12">
      <c r="A25" t="str" cm="1">
        <f t="array" ref="A25">IFERROR(_xlfn.TEXTSPLIT(Input!C25,"*"),"")</f>
        <v/>
      </c>
      <c r="L25" t="str">
        <f>IF($B25="","",_xlfn.XLOOKUP($B25,Input!J:J,Input!I:I,"Missing",0,1))</f>
        <v/>
      </c>
    </row>
    <row r="26" spans="1:12">
      <c r="A26" t="str" cm="1">
        <f t="array" ref="A26">IFERROR(_xlfn.TEXTSPLIT(Input!C26,"*"),"")</f>
        <v/>
      </c>
      <c r="L26" t="str">
        <f>IF($B26="","",_xlfn.XLOOKUP($B26,Input!J:J,Input!I:I,"Missing",0,1))</f>
        <v/>
      </c>
    </row>
    <row r="27" spans="1:12">
      <c r="A27" t="str" cm="1">
        <f t="array" ref="A27">IFERROR(_xlfn.TEXTSPLIT(Input!C27,"*"),"")</f>
        <v/>
      </c>
      <c r="L27" t="str">
        <f>IF($B27="","",_xlfn.XLOOKUP($B27,Input!J:J,Input!I:I,"Missing",0,1))</f>
        <v/>
      </c>
    </row>
    <row r="28" spans="1:12">
      <c r="A28" t="str" cm="1">
        <f t="array" ref="A28">IFERROR(_xlfn.TEXTSPLIT(Input!C28,"*"),"")</f>
        <v/>
      </c>
      <c r="L28" t="str">
        <f>IF($B28="","",_xlfn.XLOOKUP($B28,Input!J:J,Input!I:I,"Missing",0,1))</f>
        <v/>
      </c>
    </row>
    <row r="29" spans="1:12">
      <c r="A29" t="str" cm="1">
        <f t="array" ref="A29">IFERROR(_xlfn.TEXTSPLIT(Input!C29,"*"),"")</f>
        <v/>
      </c>
      <c r="L29" t="str">
        <f>IF($B29="","",_xlfn.XLOOKUP($B29,Input!J:J,Input!I:I,"Missing",0,1))</f>
        <v/>
      </c>
    </row>
    <row r="30" spans="1:12">
      <c r="A30" t="str" cm="1">
        <f t="array" ref="A30">IFERROR(_xlfn.TEXTSPLIT(Input!C30,"*"),"")</f>
        <v/>
      </c>
      <c r="L30" t="str">
        <f>IF($B30="","",_xlfn.XLOOKUP($B30,Input!J:J,Input!I:I,"Missing",0,1))</f>
        <v/>
      </c>
    </row>
    <row r="31" spans="1:12">
      <c r="A31" t="str" cm="1">
        <f t="array" ref="A31">IFERROR(_xlfn.TEXTSPLIT(Input!C31,"*"),"")</f>
        <v/>
      </c>
      <c r="L31" t="str">
        <f>IF($B31="","",_xlfn.XLOOKUP($B31,Input!J:J,Input!I:I,"Missing",0,1))</f>
        <v/>
      </c>
    </row>
    <row r="32" spans="1:12">
      <c r="A32" t="str" cm="1">
        <f t="array" ref="A32">IFERROR(_xlfn.TEXTSPLIT(Input!C32,"*"),"")</f>
        <v/>
      </c>
      <c r="L32" t="str">
        <f>IF($B32="","",_xlfn.XLOOKUP($B32,Input!J:J,Input!I:I,"Missing",0,1))</f>
        <v/>
      </c>
    </row>
    <row r="33" spans="1:12">
      <c r="A33" t="str" cm="1">
        <f t="array" ref="A33">IFERROR(_xlfn.TEXTSPLIT(Input!C33,"*"),"")</f>
        <v/>
      </c>
      <c r="L33" t="str">
        <f>IF($B33="","",_xlfn.XLOOKUP($B33,Input!J:J,Input!I:I,"Missing",0,1))</f>
        <v/>
      </c>
    </row>
    <row r="34" spans="1:12">
      <c r="A34" t="str" cm="1">
        <f t="array" ref="A34">IFERROR(_xlfn.TEXTSPLIT(Input!C34,"*"),"")</f>
        <v/>
      </c>
      <c r="L34" t="str">
        <f>IF($B34="","",_xlfn.XLOOKUP($B34,Input!J:J,Input!I:I,"Missing",0,1))</f>
        <v/>
      </c>
    </row>
    <row r="35" spans="1:12">
      <c r="A35" t="str" cm="1">
        <f t="array" ref="A35">IFERROR(_xlfn.TEXTSPLIT(Input!C35,"*"),"")</f>
        <v/>
      </c>
      <c r="L35" t="str">
        <f>IF($B35="","",_xlfn.XLOOKUP($B35,Input!J:J,Input!I:I,"Missing",0,1))</f>
        <v/>
      </c>
    </row>
    <row r="36" spans="1:12">
      <c r="A36" t="str" cm="1">
        <f t="array" ref="A36">IFERROR(_xlfn.TEXTSPLIT(Input!C36,"*"),"")</f>
        <v/>
      </c>
      <c r="L36" t="str">
        <f>IF($B36="","",_xlfn.XLOOKUP($B36,Input!J:J,Input!I:I,"Missing",0,1))</f>
        <v/>
      </c>
    </row>
    <row r="37" spans="1:12">
      <c r="A37" t="str" cm="1">
        <f t="array" ref="A37">IFERROR(_xlfn.TEXTSPLIT(Input!C37,"*"),"")</f>
        <v/>
      </c>
      <c r="L37" t="str">
        <f>IF($B37="","",_xlfn.XLOOKUP($B37,Input!J:J,Input!I:I,"Missing",0,1))</f>
        <v/>
      </c>
    </row>
    <row r="38" spans="1:12">
      <c r="A38" t="str" cm="1">
        <f t="array" ref="A38">IFERROR(_xlfn.TEXTSPLIT(Input!C38,"*"),"")</f>
        <v/>
      </c>
      <c r="L38" t="str">
        <f>IF($B38="","",_xlfn.XLOOKUP($B38,Input!J:J,Input!I:I,"Missing",0,1))</f>
        <v/>
      </c>
    </row>
    <row r="39" spans="1:12">
      <c r="A39" t="str" cm="1">
        <f t="array" ref="A39">IFERROR(_xlfn.TEXTSPLIT(Input!C39,"*"),"")</f>
        <v/>
      </c>
      <c r="L39" t="str">
        <f>IF($B39="","",_xlfn.XLOOKUP($B39,Input!J:J,Input!I:I,"Missing",0,1))</f>
        <v/>
      </c>
    </row>
    <row r="40" spans="1:12">
      <c r="A40" t="str" cm="1">
        <f t="array" ref="A40">IFERROR(_xlfn.TEXTSPLIT(Input!C40,"*"),"")</f>
        <v/>
      </c>
      <c r="L40" t="str">
        <f>IF($B40="","",_xlfn.XLOOKUP($B40,Input!J:J,Input!I:I,"Missing",0,1))</f>
        <v/>
      </c>
    </row>
    <row r="41" spans="1:12">
      <c r="A41" t="str" cm="1">
        <f t="array" ref="A41">IFERROR(_xlfn.TEXTSPLIT(Input!C41,"*"),"")</f>
        <v/>
      </c>
      <c r="L41" t="str">
        <f>IF($B41="","",_xlfn.XLOOKUP($B41,Input!J:J,Input!I:I,"Missing",0,1))</f>
        <v/>
      </c>
    </row>
    <row r="42" spans="1:12">
      <c r="A42" t="str" cm="1">
        <f t="array" ref="A42">IFERROR(_xlfn.TEXTSPLIT(Input!C42,"*"),"")</f>
        <v/>
      </c>
      <c r="L42" t="str">
        <f>IF($B42="","",_xlfn.XLOOKUP($B42,Input!J:J,Input!I:I,"Missing",0,1))</f>
        <v/>
      </c>
    </row>
    <row r="43" spans="1:12">
      <c r="A43" t="str" cm="1">
        <f t="array" ref="A43">IFERROR(_xlfn.TEXTSPLIT(Input!C43,"*"),"")</f>
        <v/>
      </c>
      <c r="L43" t="str">
        <f>IF($B43="","",_xlfn.XLOOKUP($B43,Input!J:J,Input!I:I,"Missing",0,1))</f>
        <v/>
      </c>
    </row>
    <row r="44" spans="1:12">
      <c r="A44" t="str" cm="1">
        <f t="array" ref="A44">IFERROR(_xlfn.TEXTSPLIT(Input!C44,"*"),"")</f>
        <v/>
      </c>
      <c r="L44" t="str">
        <f>IF($B44="","",_xlfn.XLOOKUP($B44,Input!J:J,Input!I:I,"Missing",0,1))</f>
        <v/>
      </c>
    </row>
    <row r="45" spans="1:12">
      <c r="A45" t="str" cm="1">
        <f t="array" ref="A45">IFERROR(_xlfn.TEXTSPLIT(Input!C45,"*"),"")</f>
        <v/>
      </c>
      <c r="L45" t="str">
        <f>IF($B45="","",_xlfn.XLOOKUP($B45,Input!J:J,Input!I:I,"Missing",0,1))</f>
        <v/>
      </c>
    </row>
    <row r="46" spans="1:12">
      <c r="A46" t="str" cm="1">
        <f t="array" ref="A46">IFERROR(_xlfn.TEXTSPLIT(Input!C46,"*"),"")</f>
        <v/>
      </c>
      <c r="L46" t="str">
        <f>IF($B46="","",_xlfn.XLOOKUP($B46,Input!J:J,Input!I:I,"Missing",0,1))</f>
        <v/>
      </c>
    </row>
    <row r="47" spans="1:12">
      <c r="A47" t="str" cm="1">
        <f t="array" ref="A47">IFERROR(_xlfn.TEXTSPLIT(Input!C47,"*"),"")</f>
        <v/>
      </c>
      <c r="L47" t="str">
        <f>IF($B47="","",_xlfn.XLOOKUP($B47,Input!J:J,Input!I:I,"Missing",0,1))</f>
        <v/>
      </c>
    </row>
    <row r="48" spans="1:12">
      <c r="A48" t="str" cm="1">
        <f t="array" ref="A48">IFERROR(_xlfn.TEXTSPLIT(Input!C48,"*"),"")</f>
        <v/>
      </c>
      <c r="L48" t="str">
        <f>IF($B48="","",_xlfn.XLOOKUP($B48,Input!J:J,Input!I:I,"Missing",0,1))</f>
        <v/>
      </c>
    </row>
    <row r="49" spans="1:12">
      <c r="A49" t="str" cm="1">
        <f t="array" ref="A49">IFERROR(_xlfn.TEXTSPLIT(Input!C49,"*"),"")</f>
        <v/>
      </c>
      <c r="L49" t="str">
        <f>IF($B49="","",_xlfn.XLOOKUP($B49,Input!J:J,Input!I:I,"Missing",0,1))</f>
        <v/>
      </c>
    </row>
    <row r="50" spans="1:12">
      <c r="A50" t="str" cm="1">
        <f t="array" ref="A50">IFERROR(_xlfn.TEXTSPLIT(Input!C50,"*"),"")</f>
        <v/>
      </c>
      <c r="L50" t="str">
        <f>IF($B50="","",_xlfn.XLOOKUP($B50,Input!J:J,Input!I:I,"Missing",0,1))</f>
        <v/>
      </c>
    </row>
    <row r="51" spans="1:12">
      <c r="A51" t="str" cm="1">
        <f t="array" ref="A51">IFERROR(_xlfn.TEXTSPLIT(Input!C51,"*"),"")</f>
        <v/>
      </c>
      <c r="L51" t="str">
        <f>IF($B51="","",_xlfn.XLOOKUP($B51,Input!J:J,Input!I:I,"Missing",0,1))</f>
        <v/>
      </c>
    </row>
    <row r="52" spans="1:12">
      <c r="A52" t="str" cm="1">
        <f t="array" ref="A52">IFERROR(_xlfn.TEXTSPLIT(Input!C52,"*"),"")</f>
        <v/>
      </c>
      <c r="L52" t="str">
        <f>IF($B52="","",_xlfn.XLOOKUP($B52,Input!J:J,Input!I:I,"Missing",0,1))</f>
        <v/>
      </c>
    </row>
    <row r="53" spans="1:12">
      <c r="A53" t="str" cm="1">
        <f t="array" ref="A53">IFERROR(_xlfn.TEXTSPLIT(Input!C53,"*"),"")</f>
        <v/>
      </c>
      <c r="L53" t="str">
        <f>IF($B53="","",_xlfn.XLOOKUP($B53,Input!J:J,Input!I:I,"Missing",0,1))</f>
        <v/>
      </c>
    </row>
    <row r="54" spans="1:12">
      <c r="A54" t="str" cm="1">
        <f t="array" ref="A54">IFERROR(_xlfn.TEXTSPLIT(Input!C54,"*"),"")</f>
        <v/>
      </c>
      <c r="L54" t="str">
        <f>IF($B54="","",_xlfn.XLOOKUP($B54,Input!J:J,Input!I:I,"Missing",0,1))</f>
        <v/>
      </c>
    </row>
    <row r="55" spans="1:12">
      <c r="A55" t="str" cm="1">
        <f t="array" ref="A55">IFERROR(_xlfn.TEXTSPLIT(Input!C55,"*"),"")</f>
        <v/>
      </c>
      <c r="L55" t="str">
        <f>IF($B55="","",_xlfn.XLOOKUP($B55,Input!J:J,Input!I:I,"Missing",0,1))</f>
        <v/>
      </c>
    </row>
    <row r="56" spans="1:12">
      <c r="A56" t="str" cm="1">
        <f t="array" ref="A56">IFERROR(_xlfn.TEXTSPLIT(Input!C56,"*"),"")</f>
        <v/>
      </c>
      <c r="L56" t="str">
        <f>IF($B56="","",_xlfn.XLOOKUP($B56,Input!J:J,Input!I:I,"Missing",0,1))</f>
        <v/>
      </c>
    </row>
    <row r="57" spans="1:12">
      <c r="A57" t="str" cm="1">
        <f t="array" ref="A57">IFERROR(_xlfn.TEXTSPLIT(Input!C57,"*"),"")</f>
        <v/>
      </c>
      <c r="L57" t="str">
        <f>IF($B57="","",_xlfn.XLOOKUP($B57,Input!J:J,Input!I:I,"Missing",0,1))</f>
        <v/>
      </c>
    </row>
    <row r="58" spans="1:12">
      <c r="A58" t="str" cm="1">
        <f t="array" ref="A58">IFERROR(_xlfn.TEXTSPLIT(Input!C58,"*"),"")</f>
        <v/>
      </c>
      <c r="L58" t="str">
        <f>IF($B58="","",_xlfn.XLOOKUP($B58,Input!J:J,Input!I:I,"Missing",0,1))</f>
        <v/>
      </c>
    </row>
    <row r="59" spans="1:12">
      <c r="A59" t="str" cm="1">
        <f t="array" ref="A59">IFERROR(_xlfn.TEXTSPLIT(Input!C59,"*"),"")</f>
        <v/>
      </c>
      <c r="L59" t="str">
        <f>IF($B59="","",_xlfn.XLOOKUP($B59,Input!J:J,Input!I:I,"Missing",0,1))</f>
        <v/>
      </c>
    </row>
    <row r="60" spans="1:12">
      <c r="A60" t="str" cm="1">
        <f t="array" ref="A60">IFERROR(_xlfn.TEXTSPLIT(Input!C60,"*"),"")</f>
        <v/>
      </c>
      <c r="L60" t="str">
        <f>IF($B60="","",_xlfn.XLOOKUP($B60,Input!J:J,Input!I:I,"Missing",0,1))</f>
        <v/>
      </c>
    </row>
    <row r="61" spans="1:12">
      <c r="A61" t="str" cm="1">
        <f t="array" ref="A61">IFERROR(_xlfn.TEXTSPLIT(Input!C61,"*"),"")</f>
        <v/>
      </c>
      <c r="L61" t="str">
        <f>IF($B61="","",_xlfn.XLOOKUP($B61,Input!J:J,Input!I:I,"Missing",0,1))</f>
        <v/>
      </c>
    </row>
    <row r="62" spans="1:12">
      <c r="A62" t="str" cm="1">
        <f t="array" ref="A62">IFERROR(_xlfn.TEXTSPLIT(Input!C62,"*"),"")</f>
        <v/>
      </c>
      <c r="L62" t="str">
        <f>IF($B62="","",_xlfn.XLOOKUP($B62,Input!J:J,Input!I:I,"Missing",0,1))</f>
        <v/>
      </c>
    </row>
    <row r="63" spans="1:12">
      <c r="A63" t="str" cm="1">
        <f t="array" ref="A63">IFERROR(_xlfn.TEXTSPLIT(Input!C63,"*"),"")</f>
        <v/>
      </c>
      <c r="L63" t="str">
        <f>IF($B63="","",_xlfn.XLOOKUP($B63,Input!J:J,Input!I:I,"Missing",0,1))</f>
        <v/>
      </c>
    </row>
    <row r="64" spans="1:12">
      <c r="A64" t="str" cm="1">
        <f t="array" ref="A64">IFERROR(_xlfn.TEXTSPLIT(Input!C64,"*"),"")</f>
        <v/>
      </c>
      <c r="L64" t="str">
        <f>IF($B64="","",_xlfn.XLOOKUP($B64,Input!J:J,Input!I:I,"Missing",0,1))</f>
        <v/>
      </c>
    </row>
    <row r="65" spans="1:12">
      <c r="A65" t="str" cm="1">
        <f t="array" ref="A65">IFERROR(_xlfn.TEXTSPLIT(Input!C65,"*"),"")</f>
        <v/>
      </c>
      <c r="L65" t="str">
        <f>IF($B65="","",_xlfn.XLOOKUP($B65,Input!J:J,Input!I:I,"Missing",0,1))</f>
        <v/>
      </c>
    </row>
    <row r="66" spans="1:12">
      <c r="A66" t="str" cm="1">
        <f t="array" ref="A66">IFERROR(_xlfn.TEXTSPLIT(Input!C66,"*"),"")</f>
        <v/>
      </c>
      <c r="L66" t="str">
        <f>IF($B66="","",_xlfn.XLOOKUP($B66,Input!J:J,Input!I:I,"Missing",0,1))</f>
        <v/>
      </c>
    </row>
    <row r="67" spans="1:12">
      <c r="A67" t="str" cm="1">
        <f t="array" ref="A67">IFERROR(_xlfn.TEXTSPLIT(Input!C67,"*"),"")</f>
        <v/>
      </c>
      <c r="L67" t="str">
        <f>IF($B67="","",_xlfn.XLOOKUP($B67,Input!J:J,Input!I:I,"Missing",0,1))</f>
        <v/>
      </c>
    </row>
    <row r="68" spans="1:12">
      <c r="A68" t="str" cm="1">
        <f t="array" ref="A68">IFERROR(_xlfn.TEXTSPLIT(Input!C68,"*"),"")</f>
        <v/>
      </c>
      <c r="L68" t="str">
        <f>IF($B68="","",_xlfn.XLOOKUP($B68,Input!J:J,Input!I:I,"Missing",0,1))</f>
        <v/>
      </c>
    </row>
    <row r="69" spans="1:12">
      <c r="A69" t="str" cm="1">
        <f t="array" ref="A69">IFERROR(_xlfn.TEXTSPLIT(Input!C69,"*"),"")</f>
        <v/>
      </c>
      <c r="L69" t="str">
        <f>IF($B69="","",_xlfn.XLOOKUP($B69,Input!J:J,Input!I:I,"Missing",0,1))</f>
        <v/>
      </c>
    </row>
    <row r="70" spans="1:12">
      <c r="A70" t="str" cm="1">
        <f t="array" ref="A70">IFERROR(_xlfn.TEXTSPLIT(Input!C70,"*"),"")</f>
        <v/>
      </c>
      <c r="L70" t="str">
        <f>IF($B70="","",_xlfn.XLOOKUP($B70,Input!J:J,Input!I:I,"Missing",0,1))</f>
        <v/>
      </c>
    </row>
    <row r="71" spans="1:12">
      <c r="A71" t="str" cm="1">
        <f t="array" ref="A71">IFERROR(_xlfn.TEXTSPLIT(Input!C71,"*"),"")</f>
        <v/>
      </c>
      <c r="L71" t="str">
        <f>IF($B71="","",_xlfn.XLOOKUP($B71,Input!J:J,Input!I:I,"Missing",0,1))</f>
        <v/>
      </c>
    </row>
    <row r="72" spans="1:12">
      <c r="A72" t="str" cm="1">
        <f t="array" ref="A72">IFERROR(_xlfn.TEXTSPLIT(Input!C72,"*"),"")</f>
        <v/>
      </c>
      <c r="L72" t="str">
        <f>IF($B72="","",_xlfn.XLOOKUP($B72,Input!J:J,Input!I:I,"Missing",0,1))</f>
        <v/>
      </c>
    </row>
    <row r="73" spans="1:12">
      <c r="A73" t="str" cm="1">
        <f t="array" ref="A73">IFERROR(_xlfn.TEXTSPLIT(Input!C73,"*"),"")</f>
        <v/>
      </c>
      <c r="L73" t="str">
        <f>IF($B73="","",_xlfn.XLOOKUP($B73,Input!J:J,Input!I:I,"Missing",0,1))</f>
        <v/>
      </c>
    </row>
    <row r="74" spans="1:12">
      <c r="A74" t="str" cm="1">
        <f t="array" ref="A74">IFERROR(_xlfn.TEXTSPLIT(Input!C74,"*"),"")</f>
        <v/>
      </c>
      <c r="L74" t="str">
        <f>IF($B74="","",_xlfn.XLOOKUP($B74,Input!J:J,Input!I:I,"Missing",0,1))</f>
        <v/>
      </c>
    </row>
    <row r="75" spans="1:12">
      <c r="A75" t="str" cm="1">
        <f t="array" ref="A75">IFERROR(_xlfn.TEXTSPLIT(Input!C75,"*"),"")</f>
        <v/>
      </c>
      <c r="L75" t="str">
        <f>IF($B75="","",_xlfn.XLOOKUP($B75,Input!J:J,Input!I:I,"Missing",0,1))</f>
        <v/>
      </c>
    </row>
    <row r="76" spans="1:12">
      <c r="A76" t="str" cm="1">
        <f t="array" ref="A76">IFERROR(_xlfn.TEXTSPLIT(Input!C76,"*"),"")</f>
        <v/>
      </c>
      <c r="L76" t="str">
        <f>IF($B76="","",_xlfn.XLOOKUP($B76,Input!J:J,Input!I:I,"Missing",0,1))</f>
        <v/>
      </c>
    </row>
    <row r="77" spans="1:12">
      <c r="A77" t="str" cm="1">
        <f t="array" ref="A77">IFERROR(_xlfn.TEXTSPLIT(Input!C77,"*"),"")</f>
        <v/>
      </c>
      <c r="L77" t="str">
        <f>IF($B77="","",_xlfn.XLOOKUP($B77,Input!J:J,Input!I:I,"Missing",0,1))</f>
        <v/>
      </c>
    </row>
    <row r="78" spans="1:12">
      <c r="A78" t="str" cm="1">
        <f t="array" ref="A78">IFERROR(_xlfn.TEXTSPLIT(Input!C78,"*"),"")</f>
        <v/>
      </c>
      <c r="L78" t="str">
        <f>IF($B78="","",_xlfn.XLOOKUP($B78,Input!J:J,Input!I:I,"Missing",0,1))</f>
        <v/>
      </c>
    </row>
    <row r="79" spans="1:12">
      <c r="A79" t="str" cm="1">
        <f t="array" ref="A79">IFERROR(_xlfn.TEXTSPLIT(Input!C79,"*"),"")</f>
        <v/>
      </c>
      <c r="L79" t="str">
        <f>IF($B79="","",_xlfn.XLOOKUP($B79,Input!J:J,Input!I:I,"Missing",0,1))</f>
        <v/>
      </c>
    </row>
    <row r="80" spans="1:12">
      <c r="A80" t="str" cm="1">
        <f t="array" ref="A80">IFERROR(_xlfn.TEXTSPLIT(Input!C80,"*"),"")</f>
        <v/>
      </c>
      <c r="L80" t="str">
        <f>IF($B80="","",_xlfn.XLOOKUP($B80,Input!J:J,Input!I:I,"Missing",0,1))</f>
        <v/>
      </c>
    </row>
    <row r="81" spans="1:12">
      <c r="A81" t="str" cm="1">
        <f t="array" ref="A81">IFERROR(_xlfn.TEXTSPLIT(Input!C81,"*"),"")</f>
        <v/>
      </c>
      <c r="L81" t="str">
        <f>IF($B81="","",_xlfn.XLOOKUP($B81,Input!J:J,Input!I:I,"Missing",0,1))</f>
        <v/>
      </c>
    </row>
    <row r="82" spans="1:12">
      <c r="A82" t="str" cm="1">
        <f t="array" ref="A82">IFERROR(_xlfn.TEXTSPLIT(Input!C82,"*"),"")</f>
        <v/>
      </c>
      <c r="L82" t="str">
        <f>IF($B82="","",_xlfn.XLOOKUP($B82,Input!J:J,Input!I:I,"Missing",0,1))</f>
        <v/>
      </c>
    </row>
    <row r="83" spans="1:12">
      <c r="A83" t="str" cm="1">
        <f t="array" ref="A83">IFERROR(_xlfn.TEXTSPLIT(Input!C83,"*"),"")</f>
        <v/>
      </c>
      <c r="L83" t="str">
        <f>IF($B83="","",_xlfn.XLOOKUP($B83,Input!J:J,Input!I:I,"Missing",0,1))</f>
        <v/>
      </c>
    </row>
    <row r="84" spans="1:12">
      <c r="A84" t="str" cm="1">
        <f t="array" ref="A84">IFERROR(_xlfn.TEXTSPLIT(Input!C84,"*"),"")</f>
        <v/>
      </c>
      <c r="L84" t="str">
        <f>IF($B84="","",_xlfn.XLOOKUP($B84,Input!J:J,Input!I:I,"Missing",0,1))</f>
        <v/>
      </c>
    </row>
    <row r="85" spans="1:12">
      <c r="A85" t="str" cm="1">
        <f t="array" ref="A85">IFERROR(_xlfn.TEXTSPLIT(Input!C85,"*"),"")</f>
        <v/>
      </c>
      <c r="L85" t="str">
        <f>IF($B85="","",_xlfn.XLOOKUP($B85,Input!J:J,Input!I:I,"Missing",0,1))</f>
        <v/>
      </c>
    </row>
    <row r="86" spans="1:12">
      <c r="A86" t="str" cm="1">
        <f t="array" ref="A86">IFERROR(_xlfn.TEXTSPLIT(Input!C86,"*"),"")</f>
        <v/>
      </c>
      <c r="L86" t="str">
        <f>IF($B86="","",_xlfn.XLOOKUP($B86,Input!J:J,Input!I:I,"Missing",0,1))</f>
        <v/>
      </c>
    </row>
    <row r="87" spans="1:12">
      <c r="A87" t="str" cm="1">
        <f t="array" ref="A87">IFERROR(_xlfn.TEXTSPLIT(Input!C87,"*"),"")</f>
        <v/>
      </c>
      <c r="L87" t="str">
        <f>IF($B87="","",_xlfn.XLOOKUP($B87,Input!J:J,Input!I:I,"Missing",0,1))</f>
        <v/>
      </c>
    </row>
    <row r="88" spans="1:12">
      <c r="A88" t="str" cm="1">
        <f t="array" ref="A88">IFERROR(_xlfn.TEXTSPLIT(Input!C88,"*"),"")</f>
        <v/>
      </c>
      <c r="L88" t="str">
        <f>IF($B88="","",_xlfn.XLOOKUP($B88,Input!J:J,Input!I:I,"Missing",0,1))</f>
        <v/>
      </c>
    </row>
    <row r="89" spans="1:12">
      <c r="A89" t="str" cm="1">
        <f t="array" ref="A89">IFERROR(_xlfn.TEXTSPLIT(Input!C89,"*"),"")</f>
        <v/>
      </c>
      <c r="L89" t="str">
        <f>IF($B89="","",_xlfn.XLOOKUP($B89,Input!J:J,Input!I:I,"Missing",0,1))</f>
        <v/>
      </c>
    </row>
    <row r="90" spans="1:12">
      <c r="A90" t="str" cm="1">
        <f t="array" ref="A90">IFERROR(_xlfn.TEXTSPLIT(Input!C90,"*"),"")</f>
        <v/>
      </c>
      <c r="L90" t="str">
        <f>IF($B90="","",_xlfn.XLOOKUP($B90,Input!J:J,Input!I:I,"Missing",0,1))</f>
        <v/>
      </c>
    </row>
    <row r="91" spans="1:12">
      <c r="A91" t="str" cm="1">
        <f t="array" ref="A91">IFERROR(_xlfn.TEXTSPLIT(Input!C91,"*"),"")</f>
        <v/>
      </c>
      <c r="L91" t="str">
        <f>IF($B91="","",_xlfn.XLOOKUP($B91,Input!J:J,Input!I:I,"Missing",0,1))</f>
        <v/>
      </c>
    </row>
    <row r="92" spans="1:12">
      <c r="A92" t="str" cm="1">
        <f t="array" ref="A92">IFERROR(_xlfn.TEXTSPLIT(Input!C92,"*"),"")</f>
        <v/>
      </c>
      <c r="L92" t="str">
        <f>IF($B92="","",_xlfn.XLOOKUP($B92,Input!J:J,Input!I:I,"Missing",0,1))</f>
        <v/>
      </c>
    </row>
    <row r="93" spans="1:12">
      <c r="A93" t="str" cm="1">
        <f t="array" ref="A93">IFERROR(_xlfn.TEXTSPLIT(Input!C93,"*"),"")</f>
        <v/>
      </c>
      <c r="L93" t="str">
        <f>IF($B93="","",_xlfn.XLOOKUP($B93,Input!J:J,Input!I:I,"Missing",0,1))</f>
        <v/>
      </c>
    </row>
    <row r="94" spans="1:12">
      <c r="A94" t="str" cm="1">
        <f t="array" ref="A94">IFERROR(_xlfn.TEXTSPLIT(Input!C94,"*"),"")</f>
        <v/>
      </c>
      <c r="L94" t="str">
        <f>IF($B94="","",_xlfn.XLOOKUP($B94,Input!J:J,Input!I:I,"Missing",0,1))</f>
        <v/>
      </c>
    </row>
    <row r="95" spans="1:12">
      <c r="A95" t="str" cm="1">
        <f t="array" ref="A95">IFERROR(_xlfn.TEXTSPLIT(Input!C95,"*"),"")</f>
        <v/>
      </c>
      <c r="L95" t="str">
        <f>IF($B95="","",_xlfn.XLOOKUP($B95,Input!J:J,Input!I:I,"Missing",0,1))</f>
        <v/>
      </c>
    </row>
    <row r="96" spans="1:12">
      <c r="A96" t="str" cm="1">
        <f t="array" ref="A96">IFERROR(_xlfn.TEXTSPLIT(Input!C96,"*"),"")</f>
        <v/>
      </c>
      <c r="L96" t="str">
        <f>IF($B96="","",_xlfn.XLOOKUP($B96,Input!J:J,Input!I:I,"Missing",0,1))</f>
        <v/>
      </c>
    </row>
    <row r="97" spans="1:12">
      <c r="A97" t="str" cm="1">
        <f t="array" ref="A97">IFERROR(_xlfn.TEXTSPLIT(Input!C97,"*"),"")</f>
        <v/>
      </c>
      <c r="L97" t="str">
        <f>IF($B97="","",_xlfn.XLOOKUP($B97,Input!J:J,Input!I:I,"Missing",0,1))</f>
        <v/>
      </c>
    </row>
    <row r="98" spans="1:12">
      <c r="A98" t="str" cm="1">
        <f t="array" ref="A98">IFERROR(_xlfn.TEXTSPLIT(Input!C98,"*"),"")</f>
        <v/>
      </c>
      <c r="L98" t="str">
        <f>IF($B98="","",_xlfn.XLOOKUP($B98,Input!J:J,Input!I:I,"Missing",0,1))</f>
        <v/>
      </c>
    </row>
    <row r="99" spans="1:12">
      <c r="A99" t="str" cm="1">
        <f t="array" ref="A99">IFERROR(_xlfn.TEXTSPLIT(Input!C99,"*"),"")</f>
        <v/>
      </c>
      <c r="L99" t="str">
        <f>IF($B99="","",_xlfn.XLOOKUP($B99,Input!J:J,Input!I:I,"Missing",0,1))</f>
        <v/>
      </c>
    </row>
    <row r="100" spans="1:12">
      <c r="A100" t="str" cm="1">
        <f t="array" ref="A100">IFERROR(_xlfn.TEXTSPLIT(Input!C100,"*"),"")</f>
        <v/>
      </c>
      <c r="L100" t="str">
        <f>IF($B100="","",_xlfn.XLOOKUP($B100,Input!J:J,Input!I:I,"Missing",0,1))</f>
        <v/>
      </c>
    </row>
    <row r="101" spans="1:12">
      <c r="A101" t="str" cm="1">
        <f t="array" ref="A101">IFERROR(_xlfn.TEXTSPLIT(Input!C101,"*"),"")</f>
        <v/>
      </c>
      <c r="L101" t="str">
        <f>IF($B101="","",_xlfn.XLOOKUP($B101,Input!J:J,Input!I:I,"Missing",0,1))</f>
        <v/>
      </c>
    </row>
    <row r="102" spans="1:12">
      <c r="A102" t="str" cm="1">
        <f t="array" ref="A102">IFERROR(_xlfn.TEXTSPLIT(Input!C102,"*"),"")</f>
        <v/>
      </c>
      <c r="L102" t="str">
        <f>IF($B102="","",_xlfn.XLOOKUP($B102,Input!J:J,Input!I:I,"Missing",0,1))</f>
        <v/>
      </c>
    </row>
    <row r="103" spans="1:12">
      <c r="A103" t="str" cm="1">
        <f t="array" ref="A103">IFERROR(_xlfn.TEXTSPLIT(Input!C103,"*"),"")</f>
        <v/>
      </c>
      <c r="L103" t="str">
        <f>IF($B103="","",_xlfn.XLOOKUP($B103,Input!J:J,Input!I:I,"Missing",0,1))</f>
        <v/>
      </c>
    </row>
    <row r="104" spans="1:12">
      <c r="A104" t="str" cm="1">
        <f t="array" ref="A104">IFERROR(_xlfn.TEXTSPLIT(Input!C104,"*"),"")</f>
        <v/>
      </c>
      <c r="L104" t="str">
        <f>IF($B104="","",_xlfn.XLOOKUP($B104,Input!J:J,Input!I:I,"Missing",0,1))</f>
        <v/>
      </c>
    </row>
    <row r="105" spans="1:12">
      <c r="A105" t="str" cm="1">
        <f t="array" ref="A105">IFERROR(_xlfn.TEXTSPLIT(Input!C105,"*"),"")</f>
        <v/>
      </c>
      <c r="L105" t="str">
        <f>IF($B105="","",_xlfn.XLOOKUP($B105,Input!J:J,Input!I:I,"Missing",0,1))</f>
        <v/>
      </c>
    </row>
    <row r="106" spans="1:12">
      <c r="A106" t="str" cm="1">
        <f t="array" ref="A106">IFERROR(_xlfn.TEXTSPLIT(Input!C106,"*"),"")</f>
        <v/>
      </c>
      <c r="L106" t="str">
        <f>IF($B106="","",_xlfn.XLOOKUP($B106,Input!J:J,Input!I:I,"Missing",0,1))</f>
        <v/>
      </c>
    </row>
    <row r="107" spans="1:12">
      <c r="A107" t="str" cm="1">
        <f t="array" ref="A107">IFERROR(_xlfn.TEXTSPLIT(Input!C107,"*"),"")</f>
        <v/>
      </c>
      <c r="L107" t="str">
        <f>IF($B107="","",_xlfn.XLOOKUP($B107,Input!J:J,Input!I:I,"Missing",0,1))</f>
        <v/>
      </c>
    </row>
    <row r="108" spans="1:12">
      <c r="A108" t="str" cm="1">
        <f t="array" ref="A108">IFERROR(_xlfn.TEXTSPLIT(Input!C108,"*"),"")</f>
        <v/>
      </c>
      <c r="L108" t="str">
        <f>IF($B108="","",_xlfn.XLOOKUP($B108,Input!J:J,Input!I:I,"Missing",0,1))</f>
        <v/>
      </c>
    </row>
    <row r="109" spans="1:12">
      <c r="A109" t="str" cm="1">
        <f t="array" ref="A109">IFERROR(_xlfn.TEXTSPLIT(Input!C109,"*"),"")</f>
        <v/>
      </c>
      <c r="L109" t="str">
        <f>IF($B109="","",_xlfn.XLOOKUP($B109,Input!J:J,Input!I:I,"Missing",0,1))</f>
        <v/>
      </c>
    </row>
    <row r="110" spans="1:12">
      <c r="A110" t="str" cm="1">
        <f t="array" ref="A110">IFERROR(_xlfn.TEXTSPLIT(Input!C110,"*"),"")</f>
        <v/>
      </c>
      <c r="L110" t="str">
        <f>IF($B110="","",_xlfn.XLOOKUP($B110,Input!J:J,Input!I:I,"Missing",0,1))</f>
        <v/>
      </c>
    </row>
    <row r="111" spans="1:12">
      <c r="A111" t="str" cm="1">
        <f t="array" ref="A111">IFERROR(_xlfn.TEXTSPLIT(Input!C111,"*"),"")</f>
        <v/>
      </c>
      <c r="L111" t="str">
        <f>IF($B111="","",_xlfn.XLOOKUP($B111,Input!J:J,Input!I:I,"Missing",0,1))</f>
        <v/>
      </c>
    </row>
    <row r="112" spans="1:12">
      <c r="A112" t="str" cm="1">
        <f t="array" ref="A112">IFERROR(_xlfn.TEXTSPLIT(Input!C112,"*"),"")</f>
        <v/>
      </c>
      <c r="L112" t="str">
        <f>IF($B112="","",_xlfn.XLOOKUP($B112,Input!J:J,Input!I:I,"Missing",0,1))</f>
        <v/>
      </c>
    </row>
    <row r="113" spans="1:12">
      <c r="A113" t="str" cm="1">
        <f t="array" ref="A113">IFERROR(_xlfn.TEXTSPLIT(Input!C113,"*"),"")</f>
        <v/>
      </c>
      <c r="L113" t="str">
        <f>IF($B113="","",_xlfn.XLOOKUP($B113,Input!J:J,Input!I:I,"Missing",0,1))</f>
        <v/>
      </c>
    </row>
    <row r="114" spans="1:12">
      <c r="A114" t="str" cm="1">
        <f t="array" ref="A114">IFERROR(_xlfn.TEXTSPLIT(Input!C114,"*"),"")</f>
        <v/>
      </c>
      <c r="L114" t="str">
        <f>IF($B114="","",_xlfn.XLOOKUP($B114,Input!J:J,Input!I:I,"Missing",0,1))</f>
        <v/>
      </c>
    </row>
    <row r="115" spans="1:12">
      <c r="A115" t="str" cm="1">
        <f t="array" ref="A115">IFERROR(_xlfn.TEXTSPLIT(Input!C115,"*"),"")</f>
        <v/>
      </c>
      <c r="L115" t="str">
        <f>IF($B115="","",_xlfn.XLOOKUP($B115,Input!J:J,Input!I:I,"Missing",0,1))</f>
        <v/>
      </c>
    </row>
    <row r="116" spans="1:12">
      <c r="A116" t="str" cm="1">
        <f t="array" ref="A116">IFERROR(_xlfn.TEXTSPLIT(Input!C116,"*"),"")</f>
        <v/>
      </c>
      <c r="L116" t="str">
        <f>IF($B116="","",_xlfn.XLOOKUP($B116,Input!J:J,Input!I:I,"Missing",0,1))</f>
        <v/>
      </c>
    </row>
    <row r="117" spans="1:12">
      <c r="A117" t="str" cm="1">
        <f t="array" ref="A117">IFERROR(_xlfn.TEXTSPLIT(Input!C117,"*"),"")</f>
        <v/>
      </c>
      <c r="L117" t="str">
        <f>IF($B117="","",_xlfn.XLOOKUP($B117,Input!J:J,Input!I:I,"Missing",0,1))</f>
        <v/>
      </c>
    </row>
    <row r="118" spans="1:12">
      <c r="A118" t="str" cm="1">
        <f t="array" ref="A118">IFERROR(_xlfn.TEXTSPLIT(Input!C118,"*"),"")</f>
        <v/>
      </c>
      <c r="L118" t="str">
        <f>IF($B118="","",_xlfn.XLOOKUP($B118,Input!J:J,Input!I:I,"Missing",0,1))</f>
        <v/>
      </c>
    </row>
    <row r="119" spans="1:12">
      <c r="A119" t="str" cm="1">
        <f t="array" ref="A119">IFERROR(_xlfn.TEXTSPLIT(Input!C119,"*"),"")</f>
        <v/>
      </c>
      <c r="L119" t="str">
        <f>IF($B119="","",_xlfn.XLOOKUP($B119,Input!J:J,Input!I:I,"Missing",0,1))</f>
        <v/>
      </c>
    </row>
    <row r="120" spans="1:12">
      <c r="A120" t="str" cm="1">
        <f t="array" ref="A120">IFERROR(_xlfn.TEXTSPLIT(Input!C120,"*"),"")</f>
        <v/>
      </c>
      <c r="L120" t="str">
        <f>IF($B120="","",_xlfn.XLOOKUP($B120,Input!J:J,Input!I:I,"Missing",0,1))</f>
        <v/>
      </c>
    </row>
    <row r="121" spans="1:12">
      <c r="A121" t="str" cm="1">
        <f t="array" ref="A121">IFERROR(_xlfn.TEXTSPLIT(Input!C121,"*"),"")</f>
        <v/>
      </c>
      <c r="L121" t="str">
        <f>IF($B121="","",_xlfn.XLOOKUP($B121,Input!J:J,Input!I:I,"Missing",0,1))</f>
        <v/>
      </c>
    </row>
    <row r="122" spans="1:12">
      <c r="A122" t="str" cm="1">
        <f t="array" ref="A122">IFERROR(_xlfn.TEXTSPLIT(Input!C122,"*"),"")</f>
        <v/>
      </c>
      <c r="L122" t="str">
        <f>IF($B122="","",_xlfn.XLOOKUP($B122,Input!J:J,Input!I:I,"Missing",0,1))</f>
        <v/>
      </c>
    </row>
    <row r="123" spans="1:12">
      <c r="A123" t="str" cm="1">
        <f t="array" ref="A123">IFERROR(_xlfn.TEXTSPLIT(Input!C123,"*"),"")</f>
        <v/>
      </c>
      <c r="L123" t="str">
        <f>IF($B123="","",_xlfn.XLOOKUP($B123,Input!J:J,Input!I:I,"Missing",0,1))</f>
        <v/>
      </c>
    </row>
    <row r="124" spans="1:12">
      <c r="A124" t="str" cm="1">
        <f t="array" ref="A124">IFERROR(_xlfn.TEXTSPLIT(Input!C124,"*"),"")</f>
        <v/>
      </c>
      <c r="L124" t="str">
        <f>IF($B124="","",_xlfn.XLOOKUP($B124,Input!J:J,Input!I:I,"Missing",0,1))</f>
        <v/>
      </c>
    </row>
    <row r="125" spans="1:12">
      <c r="A125" t="str" cm="1">
        <f t="array" ref="A125">IFERROR(_xlfn.TEXTSPLIT(Input!C125,"*"),"")</f>
        <v/>
      </c>
      <c r="L125" t="str">
        <f>IF($B125="","",_xlfn.XLOOKUP($B125,Input!J:J,Input!I:I,"Missing",0,1))</f>
        <v/>
      </c>
    </row>
    <row r="126" spans="1:12">
      <c r="A126" t="str" cm="1">
        <f t="array" ref="A126">IFERROR(_xlfn.TEXTSPLIT(Input!C126,"*"),"")</f>
        <v/>
      </c>
      <c r="L126" t="str">
        <f>IF($B126="","",_xlfn.XLOOKUP($B126,Input!J:J,Input!I:I,"Missing",0,1))</f>
        <v/>
      </c>
    </row>
    <row r="127" spans="1:12">
      <c r="A127" t="str" cm="1">
        <f t="array" ref="A127">IFERROR(_xlfn.TEXTSPLIT(Input!C127,"*"),"")</f>
        <v/>
      </c>
      <c r="L127" t="str">
        <f>IF($B127="","",_xlfn.XLOOKUP($B127,Input!J:J,Input!I:I,"Missing",0,1))</f>
        <v/>
      </c>
    </row>
    <row r="128" spans="1:12">
      <c r="A128" t="str" cm="1">
        <f t="array" ref="A128">IFERROR(_xlfn.TEXTSPLIT(Input!C128,"*"),"")</f>
        <v/>
      </c>
      <c r="L128" t="str">
        <f>IF($B128="","",_xlfn.XLOOKUP($B128,Input!J:J,Input!I:I,"Missing",0,1))</f>
        <v/>
      </c>
    </row>
    <row r="129" spans="1:12">
      <c r="A129" t="str" cm="1">
        <f t="array" ref="A129">IFERROR(_xlfn.TEXTSPLIT(Input!C129,"*"),"")</f>
        <v/>
      </c>
      <c r="L129" t="str">
        <f>IF($B129="","",_xlfn.XLOOKUP($B129,Input!J:J,Input!I:I,"Missing",0,1))</f>
        <v/>
      </c>
    </row>
    <row r="130" spans="1:12">
      <c r="A130" t="str" cm="1">
        <f t="array" ref="A130">IFERROR(_xlfn.TEXTSPLIT(Input!C130,"*"),"")</f>
        <v/>
      </c>
      <c r="L130" t="str">
        <f>IF($B130="","",_xlfn.XLOOKUP($B130,Input!J:J,Input!I:I,"Missing",0,1))</f>
        <v/>
      </c>
    </row>
    <row r="131" spans="1:12">
      <c r="A131" t="str" cm="1">
        <f t="array" ref="A131">IFERROR(_xlfn.TEXTSPLIT(Input!C131,"*"),"")</f>
        <v/>
      </c>
      <c r="L131" t="str">
        <f>IF($B131="","",_xlfn.XLOOKUP($B131,Input!J:J,Input!I:I,"Missing",0,1))</f>
        <v/>
      </c>
    </row>
    <row r="132" spans="1:12">
      <c r="A132" t="str" cm="1">
        <f t="array" ref="A132">IFERROR(_xlfn.TEXTSPLIT(Input!C132,"*"),"")</f>
        <v/>
      </c>
      <c r="L132" t="str">
        <f>IF($B132="","",_xlfn.XLOOKUP($B132,Input!J:J,Input!I:I,"Missing",0,1))</f>
        <v/>
      </c>
    </row>
    <row r="133" spans="1:12">
      <c r="A133" t="str" cm="1">
        <f t="array" ref="A133">IFERROR(_xlfn.TEXTSPLIT(Input!C133,"*"),"")</f>
        <v/>
      </c>
      <c r="L133" t="str">
        <f>IF($B133="","",_xlfn.XLOOKUP($B133,Input!J:J,Input!I:I,"Missing",0,1))</f>
        <v/>
      </c>
    </row>
    <row r="134" spans="1:12">
      <c r="A134" t="str" cm="1">
        <f t="array" ref="A134">IFERROR(_xlfn.TEXTSPLIT(Input!C134,"*"),"")</f>
        <v/>
      </c>
      <c r="L134" t="str">
        <f>IF($B134="","",_xlfn.XLOOKUP($B134,Input!J:J,Input!I:I,"Missing",0,1))</f>
        <v/>
      </c>
    </row>
    <row r="135" spans="1:12">
      <c r="A135" t="str" cm="1">
        <f t="array" ref="A135">IFERROR(_xlfn.TEXTSPLIT(Input!C135,"*"),"")</f>
        <v/>
      </c>
      <c r="L135" t="str">
        <f>IF($B135="","",_xlfn.XLOOKUP($B135,Input!J:J,Input!I:I,"Missing",0,1))</f>
        <v/>
      </c>
    </row>
    <row r="136" spans="1:12">
      <c r="A136" t="str" cm="1">
        <f t="array" ref="A136">IFERROR(_xlfn.TEXTSPLIT(Input!C136,"*"),"")</f>
        <v/>
      </c>
      <c r="L136" t="str">
        <f>IF($B136="","",_xlfn.XLOOKUP($B136,Input!J:J,Input!I:I,"Missing",0,1))</f>
        <v/>
      </c>
    </row>
    <row r="137" spans="1:12">
      <c r="A137" t="str" cm="1">
        <f t="array" ref="A137">IFERROR(_xlfn.TEXTSPLIT(Input!C137,"*"),"")</f>
        <v/>
      </c>
      <c r="L137" t="str">
        <f>IF($B137="","",_xlfn.XLOOKUP($B137,Input!J:J,Input!I:I,"Missing",0,1))</f>
        <v/>
      </c>
    </row>
    <row r="138" spans="1:12">
      <c r="A138" t="str" cm="1">
        <f t="array" ref="A138">IFERROR(_xlfn.TEXTSPLIT(Input!C138,"*"),"")</f>
        <v/>
      </c>
      <c r="L138" t="str">
        <f>IF($B138="","",_xlfn.XLOOKUP($B138,Input!J:J,Input!I:I,"Missing",0,1))</f>
        <v/>
      </c>
    </row>
    <row r="139" spans="1:12">
      <c r="A139" t="str" cm="1">
        <f t="array" ref="A139">IFERROR(_xlfn.TEXTSPLIT(Input!C139,"*"),"")</f>
        <v/>
      </c>
      <c r="L139" t="str">
        <f>IF($B139="","",_xlfn.XLOOKUP($B139,Input!J:J,Input!I:I,"Missing",0,1))</f>
        <v/>
      </c>
    </row>
    <row r="140" spans="1:12">
      <c r="A140" t="str" cm="1">
        <f t="array" ref="A140">IFERROR(_xlfn.TEXTSPLIT(Input!C140,"*"),"")</f>
        <v/>
      </c>
      <c r="L140" t="str">
        <f>IF($B140="","",_xlfn.XLOOKUP($B140,Input!J:J,Input!I:I,"Missing",0,1))</f>
        <v/>
      </c>
    </row>
    <row r="141" spans="1:12">
      <c r="A141" t="str" cm="1">
        <f t="array" ref="A141">IFERROR(_xlfn.TEXTSPLIT(Input!C141,"*"),"")</f>
        <v/>
      </c>
      <c r="L141" t="str">
        <f>IF($B141="","",_xlfn.XLOOKUP($B141,Input!J:J,Input!I:I,"Missing",0,1))</f>
        <v/>
      </c>
    </row>
    <row r="142" spans="1:12">
      <c r="A142" t="str" cm="1">
        <f t="array" ref="A142">IFERROR(_xlfn.TEXTSPLIT(Input!C142,"*"),"")</f>
        <v/>
      </c>
      <c r="L142" t="str">
        <f>IF($B142="","",_xlfn.XLOOKUP($B142,Input!J:J,Input!I:I,"Missing",0,1))</f>
        <v/>
      </c>
    </row>
    <row r="143" spans="1:12">
      <c r="A143" t="str" cm="1">
        <f t="array" ref="A143">IFERROR(_xlfn.TEXTSPLIT(Input!C143,"*"),"")</f>
        <v/>
      </c>
      <c r="L143" t="str">
        <f>IF($B143="","",_xlfn.XLOOKUP($B143,Input!J:J,Input!I:I,"Missing",0,1))</f>
        <v/>
      </c>
    </row>
    <row r="144" spans="1:12">
      <c r="A144" t="str" cm="1">
        <f t="array" ref="A144">IFERROR(_xlfn.TEXTSPLIT(Input!C144,"*"),"")</f>
        <v/>
      </c>
      <c r="L144" t="str">
        <f>IF($B144="","",_xlfn.XLOOKUP($B144,Input!J:J,Input!I:I,"Missing",0,1))</f>
        <v/>
      </c>
    </row>
    <row r="145" spans="1:12">
      <c r="A145" t="str" cm="1">
        <f t="array" ref="A145">IFERROR(_xlfn.TEXTSPLIT(Input!C145,"*"),"")</f>
        <v/>
      </c>
      <c r="L145" t="str">
        <f>IF($B145="","",_xlfn.XLOOKUP($B145,Input!J:J,Input!I:I,"Missing",0,1))</f>
        <v/>
      </c>
    </row>
    <row r="146" spans="1:12">
      <c r="A146" t="str" cm="1">
        <f t="array" ref="A146">IFERROR(_xlfn.TEXTSPLIT(Input!C146,"*"),"")</f>
        <v/>
      </c>
      <c r="L146" t="str">
        <f>IF($B146="","",_xlfn.XLOOKUP($B146,Input!J:J,Input!I:I,"Missing",0,1))</f>
        <v/>
      </c>
    </row>
    <row r="147" spans="1:12">
      <c r="A147" t="str" cm="1">
        <f t="array" ref="A147">IFERROR(_xlfn.TEXTSPLIT(Input!C147,"*"),"")</f>
        <v/>
      </c>
      <c r="L147" t="str">
        <f>IF($B147="","",_xlfn.XLOOKUP($B147,Input!J:J,Input!I:I,"Missing",0,1))</f>
        <v/>
      </c>
    </row>
    <row r="148" spans="1:12">
      <c r="A148" t="str" cm="1">
        <f t="array" ref="A148">IFERROR(_xlfn.TEXTSPLIT(Input!C148,"*"),"")</f>
        <v/>
      </c>
      <c r="L148" t="str">
        <f>IF($B148="","",_xlfn.XLOOKUP($B148,Input!J:J,Input!I:I,"Missing",0,1))</f>
        <v/>
      </c>
    </row>
    <row r="149" spans="1:12">
      <c r="A149" t="str" cm="1">
        <f t="array" ref="A149">IFERROR(_xlfn.TEXTSPLIT(Input!C149,"*"),"")</f>
        <v/>
      </c>
      <c r="L149" t="str">
        <f>IF($B149="","",_xlfn.XLOOKUP($B149,Input!J:J,Input!I:I,"Missing",0,1))</f>
        <v/>
      </c>
    </row>
    <row r="150" spans="1:12">
      <c r="A150" t="str" cm="1">
        <f t="array" ref="A150">IFERROR(_xlfn.TEXTSPLIT(Input!C150,"*"),"")</f>
        <v/>
      </c>
      <c r="L150" t="str">
        <f>IF($B150="","",_xlfn.XLOOKUP($B150,Input!J:J,Input!I:I,"Missing",0,1))</f>
        <v/>
      </c>
    </row>
    <row r="151" spans="1:12">
      <c r="A151" t="str" cm="1">
        <f t="array" ref="A151">IFERROR(_xlfn.TEXTSPLIT(Input!C151,"*"),"")</f>
        <v/>
      </c>
      <c r="L151" t="str">
        <f>IF($B151="","",_xlfn.XLOOKUP($B151,Input!J:J,Input!I:I,"Missing",0,1))</f>
        <v/>
      </c>
    </row>
    <row r="152" spans="1:12">
      <c r="A152" t="str" cm="1">
        <f t="array" ref="A152">IFERROR(_xlfn.TEXTSPLIT(Input!C152,"*"),"")</f>
        <v/>
      </c>
      <c r="L152" t="str">
        <f>IF($B152="","",_xlfn.XLOOKUP($B152,Input!J:J,Input!I:I,"Missing",0,1))</f>
        <v/>
      </c>
    </row>
    <row r="153" spans="1:12">
      <c r="A153" t="str" cm="1">
        <f t="array" ref="A153">IFERROR(_xlfn.TEXTSPLIT(Input!C153,"*"),"")</f>
        <v/>
      </c>
      <c r="L153" t="str">
        <f>IF($B153="","",_xlfn.XLOOKUP($B153,Input!J:J,Input!I:I,"Missing",0,1))</f>
        <v/>
      </c>
    </row>
    <row r="154" spans="1:12">
      <c r="A154" t="str" cm="1">
        <f t="array" ref="A154">IFERROR(_xlfn.TEXTSPLIT(Input!C154,"*"),"")</f>
        <v/>
      </c>
      <c r="L154" t="str">
        <f>IF($B154="","",_xlfn.XLOOKUP($B154,Input!J:J,Input!I:I,"Missing",0,1))</f>
        <v/>
      </c>
    </row>
    <row r="155" spans="1:12">
      <c r="A155" t="str" cm="1">
        <f t="array" ref="A155">IFERROR(_xlfn.TEXTSPLIT(Input!C155,"*"),"")</f>
        <v/>
      </c>
      <c r="L155" t="str">
        <f>IF($B155="","",_xlfn.XLOOKUP($B155,Input!J:J,Input!I:I,"Missing",0,1))</f>
        <v/>
      </c>
    </row>
    <row r="156" spans="1:12">
      <c r="A156" t="str" cm="1">
        <f t="array" ref="A156">IFERROR(_xlfn.TEXTSPLIT(Input!C156,"*"),"")</f>
        <v/>
      </c>
      <c r="L156" t="str">
        <f>IF($B156="","",_xlfn.XLOOKUP($B156,Input!J:J,Input!I:I,"Missing",0,1))</f>
        <v/>
      </c>
    </row>
    <row r="157" spans="1:12">
      <c r="A157" t="str" cm="1">
        <f t="array" ref="A157">IFERROR(_xlfn.TEXTSPLIT(Input!C157,"*"),"")</f>
        <v/>
      </c>
      <c r="L157" t="str">
        <f>IF($B157="","",_xlfn.XLOOKUP($B157,Input!J:J,Input!I:I,"Missing",0,1))</f>
        <v/>
      </c>
    </row>
    <row r="158" spans="1:12">
      <c r="A158" t="str" cm="1">
        <f t="array" ref="A158">IFERROR(_xlfn.TEXTSPLIT(Input!C158,"*"),"")</f>
        <v/>
      </c>
      <c r="L158" t="str">
        <f>IF($B158="","",_xlfn.XLOOKUP($B158,Input!J:J,Input!I:I,"Missing",0,1))</f>
        <v/>
      </c>
    </row>
    <row r="159" spans="1:12">
      <c r="A159" t="str" cm="1">
        <f t="array" ref="A159">IFERROR(_xlfn.TEXTSPLIT(Input!C159,"*"),"")</f>
        <v/>
      </c>
      <c r="L159" t="str">
        <f>IF($B159="","",_xlfn.XLOOKUP($B159,Input!J:J,Input!I:I,"Missing",0,1))</f>
        <v/>
      </c>
    </row>
    <row r="160" spans="1:12">
      <c r="A160" t="str" cm="1">
        <f t="array" ref="A160">IFERROR(_xlfn.TEXTSPLIT(Input!C160,"*"),"")</f>
        <v/>
      </c>
      <c r="L160" t="str">
        <f>IF($B160="","",_xlfn.XLOOKUP($B160,Input!J:J,Input!I:I,"Missing",0,1))</f>
        <v/>
      </c>
    </row>
    <row r="161" spans="1:12">
      <c r="A161" t="str" cm="1">
        <f t="array" ref="A161">IFERROR(_xlfn.TEXTSPLIT(Input!C161,"*"),"")</f>
        <v/>
      </c>
      <c r="L161" t="str">
        <f>IF($B161="","",_xlfn.XLOOKUP($B161,Input!J:J,Input!I:I,"Missing",0,1))</f>
        <v/>
      </c>
    </row>
    <row r="162" spans="1:12">
      <c r="A162" t="str" cm="1">
        <f t="array" ref="A162">IFERROR(_xlfn.TEXTSPLIT(Input!C162,"*"),"")</f>
        <v/>
      </c>
      <c r="L162" t="str">
        <f>IF($B162="","",_xlfn.XLOOKUP($B162,Input!J:J,Input!I:I,"Missing",0,1))</f>
        <v/>
      </c>
    </row>
    <row r="163" spans="1:12">
      <c r="A163" t="str" cm="1">
        <f t="array" ref="A163">IFERROR(_xlfn.TEXTSPLIT(Input!C163,"*"),"")</f>
        <v/>
      </c>
      <c r="L163" t="str">
        <f>IF($B163="","",_xlfn.XLOOKUP($B163,Input!J:J,Input!I:I,"Missing",0,1))</f>
        <v/>
      </c>
    </row>
    <row r="164" spans="1:12">
      <c r="A164" t="str" cm="1">
        <f t="array" ref="A164">IFERROR(_xlfn.TEXTSPLIT(Input!C164,"*"),"")</f>
        <v/>
      </c>
      <c r="L164" t="str">
        <f>IF($B164="","",_xlfn.XLOOKUP($B164,Input!J:J,Input!I:I,"Missing",0,1))</f>
        <v/>
      </c>
    </row>
    <row r="165" spans="1:12">
      <c r="A165" t="str" cm="1">
        <f t="array" ref="A165">IFERROR(_xlfn.TEXTSPLIT(Input!C165,"*"),"")</f>
        <v/>
      </c>
      <c r="L165" t="str">
        <f>IF($B165="","",_xlfn.XLOOKUP($B165,Input!J:J,Input!I:I,"Missing",0,1))</f>
        <v/>
      </c>
    </row>
    <row r="166" spans="1:12">
      <c r="A166" t="str" cm="1">
        <f t="array" ref="A166">IFERROR(_xlfn.TEXTSPLIT(Input!C166,"*"),"")</f>
        <v/>
      </c>
      <c r="L166" t="str">
        <f>IF($B166="","",_xlfn.XLOOKUP($B166,Input!J:J,Input!I:I,"Missing",0,1))</f>
        <v/>
      </c>
    </row>
    <row r="167" spans="1:12">
      <c r="A167" t="str" cm="1">
        <f t="array" ref="A167">IFERROR(_xlfn.TEXTSPLIT(Input!C167,"*"),"")</f>
        <v/>
      </c>
      <c r="L167" t="str">
        <f>IF($B167="","",_xlfn.XLOOKUP($B167,Input!J:J,Input!I:I,"Missing",0,1))</f>
        <v/>
      </c>
    </row>
    <row r="168" spans="1:12">
      <c r="A168" t="str" cm="1">
        <f t="array" ref="A168">IFERROR(_xlfn.TEXTSPLIT(Input!C168,"*"),"")</f>
        <v/>
      </c>
      <c r="L168" t="str">
        <f>IF($B168="","",_xlfn.XLOOKUP($B168,Input!J:J,Input!I:I,"Missing",0,1))</f>
        <v/>
      </c>
    </row>
    <row r="169" spans="1:12">
      <c r="A169" t="str" cm="1">
        <f t="array" ref="A169">IFERROR(_xlfn.TEXTSPLIT(Input!C169,"*"),"")</f>
        <v/>
      </c>
      <c r="L169" t="str">
        <f>IF($B169="","",_xlfn.XLOOKUP($B169,Input!J:J,Input!I:I,"Missing",0,1))</f>
        <v/>
      </c>
    </row>
    <row r="170" spans="1:12">
      <c r="A170" t="str" cm="1">
        <f t="array" ref="A170">IFERROR(_xlfn.TEXTSPLIT(Input!C170,"*"),"")</f>
        <v/>
      </c>
      <c r="L170" t="str">
        <f>IF($B170="","",_xlfn.XLOOKUP($B170,Input!J:J,Input!I:I,"Missing",0,1))</f>
        <v/>
      </c>
    </row>
    <row r="171" spans="1:12">
      <c r="A171" t="str" cm="1">
        <f t="array" ref="A171">IFERROR(_xlfn.TEXTSPLIT(Input!C171,"*"),"")</f>
        <v/>
      </c>
      <c r="L171" t="str">
        <f>IF($B171="","",_xlfn.XLOOKUP($B171,Input!J:J,Input!I:I,"Missing",0,1))</f>
        <v/>
      </c>
    </row>
    <row r="172" spans="1:12">
      <c r="A172" t="str" cm="1">
        <f t="array" ref="A172">IFERROR(_xlfn.TEXTSPLIT(Input!C172,"*"),"")</f>
        <v/>
      </c>
      <c r="L172" t="str">
        <f>IF($B172="","",_xlfn.XLOOKUP($B172,Input!J:J,Input!I:I,"Missing",0,1))</f>
        <v/>
      </c>
    </row>
    <row r="173" spans="1:12">
      <c r="A173" t="str" cm="1">
        <f t="array" ref="A173">IFERROR(_xlfn.TEXTSPLIT(Input!C173,"*"),"")</f>
        <v/>
      </c>
      <c r="L173" t="str">
        <f>IF($B173="","",_xlfn.XLOOKUP($B173,Input!J:J,Input!I:I,"Missing",0,1))</f>
        <v/>
      </c>
    </row>
    <row r="174" spans="1:12">
      <c r="A174" t="str" cm="1">
        <f t="array" ref="A174">IFERROR(_xlfn.TEXTSPLIT(Input!C174,"*"),"")</f>
        <v/>
      </c>
      <c r="L174" t="str">
        <f>IF($B174="","",_xlfn.XLOOKUP($B174,Input!J:J,Input!I:I,"Missing",0,1))</f>
        <v/>
      </c>
    </row>
    <row r="175" spans="1:12">
      <c r="A175" t="str" cm="1">
        <f t="array" ref="A175">IFERROR(_xlfn.TEXTSPLIT(Input!C175,"*"),"")</f>
        <v/>
      </c>
      <c r="L175" t="str">
        <f>IF($B175="","",_xlfn.XLOOKUP($B175,Input!J:J,Input!I:I,"Missing",0,1))</f>
        <v/>
      </c>
    </row>
    <row r="176" spans="1:12">
      <c r="A176" t="str" cm="1">
        <f t="array" ref="A176">IFERROR(_xlfn.TEXTSPLIT(Input!C176,"*"),"")</f>
        <v/>
      </c>
      <c r="L176" t="str">
        <f>IF($B176="","",_xlfn.XLOOKUP($B176,Input!J:J,Input!I:I,"Missing",0,1))</f>
        <v/>
      </c>
    </row>
    <row r="177" spans="1:12">
      <c r="A177" t="str" cm="1">
        <f t="array" ref="A177">IFERROR(_xlfn.TEXTSPLIT(Input!C177,"*"),"")</f>
        <v/>
      </c>
      <c r="L177" t="str">
        <f>IF($B177="","",_xlfn.XLOOKUP($B177,Input!J:J,Input!I:I,"Missing",0,1))</f>
        <v/>
      </c>
    </row>
    <row r="178" spans="1:12">
      <c r="A178" t="str" cm="1">
        <f t="array" ref="A178">IFERROR(_xlfn.TEXTSPLIT(Input!C178,"*"),"")</f>
        <v/>
      </c>
      <c r="L178" t="str">
        <f>IF($B178="","",_xlfn.XLOOKUP($B178,Input!J:J,Input!I:I,"Missing",0,1))</f>
        <v/>
      </c>
    </row>
    <row r="179" spans="1:12">
      <c r="A179" t="str" cm="1">
        <f t="array" ref="A179">IFERROR(_xlfn.TEXTSPLIT(Input!C179,"*"),"")</f>
        <v/>
      </c>
      <c r="L179" t="str">
        <f>IF($B179="","",_xlfn.XLOOKUP($B179,Input!J:J,Input!I:I,"Missing",0,1))</f>
        <v/>
      </c>
    </row>
    <row r="180" spans="1:12">
      <c r="A180" t="str" cm="1">
        <f t="array" ref="A180">IFERROR(_xlfn.TEXTSPLIT(Input!C180,"*"),"")</f>
        <v/>
      </c>
      <c r="L180" t="str">
        <f>IF($B180="","",_xlfn.XLOOKUP($B180,Input!J:J,Input!I:I,"Missing",0,1))</f>
        <v/>
      </c>
    </row>
    <row r="181" spans="1:12">
      <c r="A181" t="str" cm="1">
        <f t="array" ref="A181">IFERROR(_xlfn.TEXTSPLIT(Input!C181,"*"),"")</f>
        <v/>
      </c>
      <c r="L181" t="str">
        <f>IF($B181="","",_xlfn.XLOOKUP($B181,Input!J:J,Input!I:I,"Missing",0,1))</f>
        <v/>
      </c>
    </row>
    <row r="182" spans="1:12">
      <c r="A182" t="str" cm="1">
        <f t="array" ref="A182">IFERROR(_xlfn.TEXTSPLIT(Input!C182,"*"),"")</f>
        <v/>
      </c>
      <c r="L182" t="str">
        <f>IF($B182="","",_xlfn.XLOOKUP($B182,Input!J:J,Input!I:I,"Missing",0,1))</f>
        <v/>
      </c>
    </row>
    <row r="183" spans="1:12">
      <c r="A183" t="str" cm="1">
        <f t="array" ref="A183">IFERROR(_xlfn.TEXTSPLIT(Input!C183,"*"),"")</f>
        <v/>
      </c>
      <c r="L183" t="str">
        <f>IF($B183="","",_xlfn.XLOOKUP($B183,Input!J:J,Input!I:I,"Missing",0,1))</f>
        <v/>
      </c>
    </row>
    <row r="184" spans="1:12">
      <c r="A184" t="str" cm="1">
        <f t="array" ref="A184">IFERROR(_xlfn.TEXTSPLIT(Input!C184,"*"),"")</f>
        <v/>
      </c>
      <c r="L184" t="str">
        <f>IF($B184="","",_xlfn.XLOOKUP($B184,Input!J:J,Input!I:I,"Missing",0,1))</f>
        <v/>
      </c>
    </row>
    <row r="185" spans="1:12">
      <c r="A185" t="str" cm="1">
        <f t="array" ref="A185">IFERROR(_xlfn.TEXTSPLIT(Input!C185,"*"),"")</f>
        <v/>
      </c>
      <c r="L185" t="str">
        <f>IF($B185="","",_xlfn.XLOOKUP($B185,Input!J:J,Input!I:I,"Missing",0,1))</f>
        <v/>
      </c>
    </row>
    <row r="186" spans="1:12">
      <c r="A186" t="str" cm="1">
        <f t="array" ref="A186">IFERROR(_xlfn.TEXTSPLIT(Input!C186,"*"),"")</f>
        <v/>
      </c>
      <c r="L186" t="str">
        <f>IF($B186="","",_xlfn.XLOOKUP($B186,Input!J:J,Input!I:I,"Missing",0,1))</f>
        <v/>
      </c>
    </row>
    <row r="187" spans="1:12">
      <c r="A187" t="str" cm="1">
        <f t="array" ref="A187">IFERROR(_xlfn.TEXTSPLIT(Input!C187,"*"),"")</f>
        <v/>
      </c>
      <c r="L187" t="str">
        <f>IF($B187="","",_xlfn.XLOOKUP($B187,Input!J:J,Input!I:I,"Missing",0,1))</f>
        <v/>
      </c>
    </row>
    <row r="188" spans="1:12">
      <c r="A188" t="str" cm="1">
        <f t="array" ref="A188">IFERROR(_xlfn.TEXTSPLIT(Input!C188,"*"),"")</f>
        <v/>
      </c>
      <c r="L188" t="str">
        <f>IF($B188="","",_xlfn.XLOOKUP($B188,Input!J:J,Input!I:I,"Missing",0,1))</f>
        <v/>
      </c>
    </row>
    <row r="189" spans="1:12">
      <c r="A189" t="str" cm="1">
        <f t="array" ref="A189">IFERROR(_xlfn.TEXTSPLIT(Input!C189,"*"),"")</f>
        <v/>
      </c>
      <c r="L189" t="str">
        <f>IF($B189="","",_xlfn.XLOOKUP($B189,Input!J:J,Input!I:I,"Missing",0,1))</f>
        <v/>
      </c>
    </row>
    <row r="190" spans="1:12">
      <c r="A190" t="str" cm="1">
        <f t="array" ref="A190">IFERROR(_xlfn.TEXTSPLIT(Input!C190,"*"),"")</f>
        <v/>
      </c>
      <c r="L190" t="str">
        <f>IF($B190="","",_xlfn.XLOOKUP($B190,Input!J:J,Input!I:I,"Missing",0,1))</f>
        <v/>
      </c>
    </row>
    <row r="191" spans="1:12">
      <c r="A191" t="str" cm="1">
        <f t="array" ref="A191">IFERROR(_xlfn.TEXTSPLIT(Input!C191,"*"),"")</f>
        <v/>
      </c>
      <c r="L191" t="str">
        <f>IF($B191="","",_xlfn.XLOOKUP($B191,Input!J:J,Input!I:I,"Missing",0,1))</f>
        <v/>
      </c>
    </row>
    <row r="192" spans="1:12">
      <c r="A192" t="str" cm="1">
        <f t="array" ref="A192">IFERROR(_xlfn.TEXTSPLIT(Input!C192,"*"),"")</f>
        <v/>
      </c>
      <c r="L192" t="str">
        <f>IF($B192="","",_xlfn.XLOOKUP($B192,Input!J:J,Input!I:I,"Missing",0,1))</f>
        <v/>
      </c>
    </row>
    <row r="193" spans="1:12">
      <c r="A193" t="str" cm="1">
        <f t="array" ref="A193">IFERROR(_xlfn.TEXTSPLIT(Input!C193,"*"),"")</f>
        <v/>
      </c>
      <c r="L193" t="str">
        <f>IF($B193="","",_xlfn.XLOOKUP($B193,Input!J:J,Input!I:I,"Missing",0,1))</f>
        <v/>
      </c>
    </row>
    <row r="194" spans="1:12">
      <c r="A194" t="str" cm="1">
        <f t="array" ref="A194">IFERROR(_xlfn.TEXTSPLIT(Input!C194,"*"),"")</f>
        <v/>
      </c>
      <c r="L194" t="str">
        <f>IF($B194="","",_xlfn.XLOOKUP($B194,Input!J:J,Input!I:I,"Missing",0,1))</f>
        <v/>
      </c>
    </row>
    <row r="195" spans="1:12">
      <c r="A195" t="str" cm="1">
        <f t="array" ref="A195">IFERROR(_xlfn.TEXTSPLIT(Input!C195,"*"),"")</f>
        <v/>
      </c>
      <c r="L195" t="str">
        <f>IF($B195="","",_xlfn.XLOOKUP($B195,Input!J:J,Input!I:I,"Missing",0,1))</f>
        <v/>
      </c>
    </row>
    <row r="196" spans="1:12">
      <c r="A196" t="str" cm="1">
        <f t="array" ref="A196">IFERROR(_xlfn.TEXTSPLIT(Input!C196,"*"),"")</f>
        <v/>
      </c>
      <c r="L196" t="str">
        <f>IF($B196="","",_xlfn.XLOOKUP($B196,Input!J:J,Input!I:I,"Missing",0,1))</f>
        <v/>
      </c>
    </row>
    <row r="197" spans="1:12">
      <c r="A197" t="str" cm="1">
        <f t="array" ref="A197">IFERROR(_xlfn.TEXTSPLIT(Input!C197,"*"),"")</f>
        <v/>
      </c>
      <c r="L197" t="str">
        <f>IF($B197="","",_xlfn.XLOOKUP($B197,Input!J:J,Input!I:I,"Missing",0,1))</f>
        <v/>
      </c>
    </row>
    <row r="198" spans="1:12">
      <c r="A198" t="str" cm="1">
        <f t="array" ref="A198">IFERROR(_xlfn.TEXTSPLIT(Input!C198,"*"),"")</f>
        <v/>
      </c>
      <c r="L198" t="str">
        <f>IF($B198="","",_xlfn.XLOOKUP($B198,Input!J:J,Input!I:I,"Missing",0,1))</f>
        <v/>
      </c>
    </row>
    <row r="199" spans="1:12">
      <c r="A199" t="str" cm="1">
        <f t="array" ref="A199">IFERROR(_xlfn.TEXTSPLIT(Input!C199,"*"),"")</f>
        <v/>
      </c>
      <c r="L199" t="str">
        <f>IF($B199="","",_xlfn.XLOOKUP($B199,Input!J:J,Input!I:I,"Missing",0,1))</f>
        <v/>
      </c>
    </row>
    <row r="200" spans="1:12">
      <c r="A200" t="str" cm="1">
        <f t="array" ref="A200">IFERROR(_xlfn.TEXTSPLIT(Input!C200,"*"),"")</f>
        <v/>
      </c>
      <c r="L200" t="str">
        <f>IF($B200="","",_xlfn.XLOOKUP($B200,Input!J:J,Input!I:I,"Missing",0,1))</f>
        <v/>
      </c>
    </row>
    <row r="201" spans="1:12">
      <c r="A201" t="str" cm="1">
        <f t="array" ref="A201">IFERROR(_xlfn.TEXTSPLIT(Input!C201,"*"),"")</f>
        <v/>
      </c>
      <c r="L201" t="str">
        <f>IF($B201="","",_xlfn.XLOOKUP($B201,Input!J:J,Input!I:I,"Missing",0,1))</f>
        <v/>
      </c>
    </row>
    <row r="202" spans="1:12">
      <c r="A202" t="str" cm="1">
        <f t="array" ref="A202">IFERROR(_xlfn.TEXTSPLIT(Input!C202,"*"),"")</f>
        <v/>
      </c>
      <c r="L202" t="str">
        <f>IF($B202="","",_xlfn.XLOOKUP($B202,Input!J:J,Input!I:I,"Missing",0,1))</f>
        <v/>
      </c>
    </row>
    <row r="203" spans="1:12">
      <c r="A203" t="str" cm="1">
        <f t="array" ref="A203">IFERROR(_xlfn.TEXTSPLIT(Input!C203,"*"),"")</f>
        <v/>
      </c>
      <c r="L203" t="str">
        <f>IF($B203="","",_xlfn.XLOOKUP($B203,Input!J:J,Input!I:I,"Missing",0,1))</f>
        <v/>
      </c>
    </row>
    <row r="204" spans="1:12">
      <c r="A204" t="str" cm="1">
        <f t="array" ref="A204">IFERROR(_xlfn.TEXTSPLIT(Input!C204,"*"),"")</f>
        <v/>
      </c>
      <c r="L204" t="str">
        <f>IF($B204="","",_xlfn.XLOOKUP($B204,Input!J:J,Input!I:I,"Missing",0,1))</f>
        <v/>
      </c>
    </row>
    <row r="205" spans="1:12">
      <c r="A205" t="str" cm="1">
        <f t="array" ref="A205">IFERROR(_xlfn.TEXTSPLIT(Input!C205,"*"),"")</f>
        <v/>
      </c>
      <c r="L205" t="str">
        <f>IF($B205="","",_xlfn.XLOOKUP($B205,Input!J:J,Input!I:I,"Missing",0,1))</f>
        <v/>
      </c>
    </row>
    <row r="206" spans="1:12">
      <c r="A206" t="str" cm="1">
        <f t="array" ref="A206">IFERROR(_xlfn.TEXTSPLIT(Input!C206,"*"),"")</f>
        <v/>
      </c>
      <c r="L206" t="str">
        <f>IF($B206="","",_xlfn.XLOOKUP($B206,Input!J:J,Input!I:I,"Missing",0,1))</f>
        <v/>
      </c>
    </row>
    <row r="207" spans="1:12">
      <c r="A207" t="str" cm="1">
        <f t="array" ref="A207">IFERROR(_xlfn.TEXTSPLIT(Input!C207,"*"),"")</f>
        <v/>
      </c>
      <c r="L207" t="str">
        <f>IF($B207="","",_xlfn.XLOOKUP($B207,Input!J:J,Input!I:I,"Missing",0,1))</f>
        <v/>
      </c>
    </row>
    <row r="208" spans="1:12">
      <c r="A208" t="str" cm="1">
        <f t="array" ref="A208">IFERROR(_xlfn.TEXTSPLIT(Input!C208,"*"),"")</f>
        <v/>
      </c>
      <c r="L208" t="str">
        <f>IF($B208="","",_xlfn.XLOOKUP($B208,Input!J:J,Input!I:I,"Missing",0,1))</f>
        <v/>
      </c>
    </row>
    <row r="209" spans="1:12">
      <c r="A209" t="str" cm="1">
        <f t="array" ref="A209">IFERROR(_xlfn.TEXTSPLIT(Input!C209,"*"),"")</f>
        <v/>
      </c>
      <c r="L209" t="str">
        <f>IF($B209="","",_xlfn.XLOOKUP($B209,Input!J:J,Input!I:I,"Missing",0,1))</f>
        <v/>
      </c>
    </row>
    <row r="210" spans="1:12">
      <c r="A210" t="str" cm="1">
        <f t="array" ref="A210">IFERROR(_xlfn.TEXTSPLIT(Input!C210,"*"),"")</f>
        <v/>
      </c>
      <c r="L210" t="str">
        <f>IF($B210="","",_xlfn.XLOOKUP($B210,Input!J:J,Input!I:I,"Missing",0,1))</f>
        <v/>
      </c>
    </row>
    <row r="211" spans="1:12">
      <c r="A211" t="str" cm="1">
        <f t="array" ref="A211">IFERROR(_xlfn.TEXTSPLIT(Input!C211,"*"),"")</f>
        <v/>
      </c>
      <c r="L211" t="str">
        <f>IF($B211="","",_xlfn.XLOOKUP($B211,Input!J:J,Input!I:I,"Missing",0,1))</f>
        <v/>
      </c>
    </row>
    <row r="212" spans="1:12">
      <c r="A212" t="str" cm="1">
        <f t="array" ref="A212">IFERROR(_xlfn.TEXTSPLIT(Input!C212,"*"),"")</f>
        <v/>
      </c>
      <c r="L212" t="str">
        <f>IF($B212="","",_xlfn.XLOOKUP($B212,Input!J:J,Input!I:I,"Missing",0,1))</f>
        <v/>
      </c>
    </row>
    <row r="213" spans="1:12">
      <c r="A213" t="str" cm="1">
        <f t="array" ref="A213">IFERROR(_xlfn.TEXTSPLIT(Input!C213,"*"),"")</f>
        <v/>
      </c>
      <c r="L213" t="str">
        <f>IF($B213="","",_xlfn.XLOOKUP($B213,Input!J:J,Input!I:I,"Missing",0,1))</f>
        <v/>
      </c>
    </row>
    <row r="214" spans="1:12">
      <c r="A214" t="str" cm="1">
        <f t="array" ref="A214">IFERROR(_xlfn.TEXTSPLIT(Input!C214,"*"),"")</f>
        <v/>
      </c>
      <c r="L214" t="str">
        <f>IF($B214="","",_xlfn.XLOOKUP($B214,Input!J:J,Input!I:I,"Missing",0,1))</f>
        <v/>
      </c>
    </row>
    <row r="215" spans="1:12">
      <c r="A215" t="str" cm="1">
        <f t="array" ref="A215">IFERROR(_xlfn.TEXTSPLIT(Input!C215,"*"),"")</f>
        <v/>
      </c>
      <c r="L215" t="str">
        <f>IF($B215="","",_xlfn.XLOOKUP($B215,Input!J:J,Input!I:I,"Missing",0,1))</f>
        <v/>
      </c>
    </row>
    <row r="216" spans="1:12">
      <c r="A216" t="str" cm="1">
        <f t="array" ref="A216">IFERROR(_xlfn.TEXTSPLIT(Input!C216,"*"),"")</f>
        <v/>
      </c>
      <c r="L216" t="str">
        <f>IF($B216="","",_xlfn.XLOOKUP($B216,Input!J:J,Input!I:I,"Missing",0,1))</f>
        <v/>
      </c>
    </row>
    <row r="217" spans="1:12">
      <c r="A217" t="str" cm="1">
        <f t="array" ref="A217">IFERROR(_xlfn.TEXTSPLIT(Input!C217,"*"),"")</f>
        <v/>
      </c>
      <c r="L217" t="str">
        <f>IF($B217="","",_xlfn.XLOOKUP($B217,Input!J:J,Input!I:I,"Missing",0,1))</f>
        <v/>
      </c>
    </row>
    <row r="218" spans="1:12">
      <c r="A218" t="str" cm="1">
        <f t="array" ref="A218">IFERROR(_xlfn.TEXTSPLIT(Input!C218,"*"),"")</f>
        <v/>
      </c>
      <c r="L218" t="str">
        <f>IF($B218="","",_xlfn.XLOOKUP($B218,Input!J:J,Input!I:I,"Missing",0,1))</f>
        <v/>
      </c>
    </row>
    <row r="219" spans="1:12">
      <c r="A219" t="str" cm="1">
        <f t="array" ref="A219">IFERROR(_xlfn.TEXTSPLIT(Input!C219,"*"),"")</f>
        <v/>
      </c>
      <c r="L219" t="str">
        <f>IF($B219="","",_xlfn.XLOOKUP($B219,Input!J:J,Input!I:I,"Missing",0,1))</f>
        <v/>
      </c>
    </row>
    <row r="220" spans="1:12">
      <c r="A220" t="str" cm="1">
        <f t="array" ref="A220">IFERROR(_xlfn.TEXTSPLIT(Input!C220,"*"),"")</f>
        <v/>
      </c>
      <c r="L220" t="str">
        <f>IF($B220="","",_xlfn.XLOOKUP($B220,Input!J:J,Input!I:I,"Missing",0,1))</f>
        <v/>
      </c>
    </row>
    <row r="221" spans="1:12">
      <c r="A221" t="str" cm="1">
        <f t="array" ref="A221">IFERROR(_xlfn.TEXTSPLIT(Input!C221,"*"),"")</f>
        <v/>
      </c>
      <c r="L221" t="str">
        <f>IF($B221="","",_xlfn.XLOOKUP($B221,Input!J:J,Input!I:I,"Missing",0,1))</f>
        <v/>
      </c>
    </row>
    <row r="222" spans="1:12">
      <c r="A222" t="str" cm="1">
        <f t="array" ref="A222">IFERROR(_xlfn.TEXTSPLIT(Input!C222,"*"),"")</f>
        <v/>
      </c>
      <c r="L222" t="str">
        <f>IF($B222="","",_xlfn.XLOOKUP($B222,Input!J:J,Input!I:I,"Missing",0,1))</f>
        <v/>
      </c>
    </row>
    <row r="223" spans="1:12">
      <c r="A223" t="str" cm="1">
        <f t="array" ref="A223">IFERROR(_xlfn.TEXTSPLIT(Input!C223,"*"),"")</f>
        <v/>
      </c>
      <c r="L223" t="str">
        <f>IF($B223="","",_xlfn.XLOOKUP($B223,Input!J:J,Input!I:I,"Missing",0,1))</f>
        <v/>
      </c>
    </row>
    <row r="224" spans="1:12">
      <c r="A224" t="str" cm="1">
        <f t="array" ref="A224">IFERROR(_xlfn.TEXTSPLIT(Input!C224,"*"),"")</f>
        <v/>
      </c>
      <c r="L224" t="str">
        <f>IF($B224="","",_xlfn.XLOOKUP($B224,Input!J:J,Input!I:I,"Missing",0,1))</f>
        <v/>
      </c>
    </row>
    <row r="225" spans="1:12">
      <c r="A225" t="str" cm="1">
        <f t="array" ref="A225">IFERROR(_xlfn.TEXTSPLIT(Input!C225,"*"),"")</f>
        <v/>
      </c>
      <c r="L225" t="str">
        <f>IF($B225="","",_xlfn.XLOOKUP($B225,Input!J:J,Input!I:I,"Missing",0,1))</f>
        <v/>
      </c>
    </row>
    <row r="226" spans="1:12">
      <c r="A226" t="str" cm="1">
        <f t="array" ref="A226">IFERROR(_xlfn.TEXTSPLIT(Input!C226,"*"),"")</f>
        <v/>
      </c>
      <c r="L226" t="str">
        <f>IF($B226="","",_xlfn.XLOOKUP($B226,Input!J:J,Input!I:I,"Missing",0,1))</f>
        <v/>
      </c>
    </row>
    <row r="227" spans="1:12">
      <c r="A227" t="str" cm="1">
        <f t="array" ref="A227">IFERROR(_xlfn.TEXTSPLIT(Input!C227,"*"),"")</f>
        <v/>
      </c>
      <c r="L227" t="str">
        <f>IF($B227="","",_xlfn.XLOOKUP($B227,Input!J:J,Input!I:I,"Missing",0,1))</f>
        <v/>
      </c>
    </row>
    <row r="228" spans="1:12">
      <c r="A228" t="str" cm="1">
        <f t="array" ref="A228">IFERROR(_xlfn.TEXTSPLIT(Input!C228,"*"),"")</f>
        <v/>
      </c>
      <c r="L228" t="str">
        <f>IF($B228="","",_xlfn.XLOOKUP($B228,Input!J:J,Input!I:I,"Missing",0,1))</f>
        <v/>
      </c>
    </row>
    <row r="229" spans="1:12">
      <c r="A229" t="str" cm="1">
        <f t="array" ref="A229">IFERROR(_xlfn.TEXTSPLIT(Input!C229,"*"),"")</f>
        <v/>
      </c>
      <c r="L229" t="str">
        <f>IF($B229="","",_xlfn.XLOOKUP($B229,Input!J:J,Input!I:I,"Missing",0,1))</f>
        <v/>
      </c>
    </row>
    <row r="230" spans="1:12">
      <c r="A230" t="str" cm="1">
        <f t="array" ref="A230">IFERROR(_xlfn.TEXTSPLIT(Input!C230,"*"),"")</f>
        <v/>
      </c>
      <c r="L230" t="str">
        <f>IF($B230="","",_xlfn.XLOOKUP($B230,Input!J:J,Input!I:I,"Missing",0,1))</f>
        <v/>
      </c>
    </row>
    <row r="231" spans="1:12">
      <c r="A231" t="str" cm="1">
        <f t="array" ref="A231">IFERROR(_xlfn.TEXTSPLIT(Input!C231,"*"),"")</f>
        <v/>
      </c>
      <c r="L231" t="str">
        <f>IF($B231="","",_xlfn.XLOOKUP($B231,Input!J:J,Input!I:I,"Missing",0,1))</f>
        <v/>
      </c>
    </row>
    <row r="232" spans="1:12">
      <c r="A232" t="str" cm="1">
        <f t="array" ref="A232">IFERROR(_xlfn.TEXTSPLIT(Input!C232,"*"),"")</f>
        <v/>
      </c>
      <c r="L232" t="str">
        <f>IF($B232="","",_xlfn.XLOOKUP($B232,Input!J:J,Input!I:I,"Missing",0,1))</f>
        <v/>
      </c>
    </row>
    <row r="233" spans="1:12">
      <c r="A233" t="str" cm="1">
        <f t="array" ref="A233">IFERROR(_xlfn.TEXTSPLIT(Input!C233,"*"),"")</f>
        <v/>
      </c>
      <c r="L233" t="str">
        <f>IF($B233="","",_xlfn.XLOOKUP($B233,Input!J:J,Input!I:I,"Missing",0,1))</f>
        <v/>
      </c>
    </row>
    <row r="234" spans="1:12">
      <c r="A234" t="str" cm="1">
        <f t="array" ref="A234">IFERROR(_xlfn.TEXTSPLIT(Input!C234,"*"),"")</f>
        <v/>
      </c>
      <c r="L234" t="str">
        <f>IF($B234="","",_xlfn.XLOOKUP($B234,Input!J:J,Input!I:I,"Missing",0,1))</f>
        <v/>
      </c>
    </row>
    <row r="235" spans="1:12">
      <c r="A235" t="str" cm="1">
        <f t="array" ref="A235">IFERROR(_xlfn.TEXTSPLIT(Input!C235,"*"),"")</f>
        <v/>
      </c>
      <c r="L235" t="str">
        <f>IF($B235="","",_xlfn.XLOOKUP($B235,Input!J:J,Input!I:I,"Missing",0,1))</f>
        <v/>
      </c>
    </row>
    <row r="236" spans="1:12">
      <c r="A236" t="str" cm="1">
        <f t="array" ref="A236">IFERROR(_xlfn.TEXTSPLIT(Input!C236,"*"),"")</f>
        <v/>
      </c>
      <c r="L236" t="str">
        <f>IF($B236="","",_xlfn.XLOOKUP($B236,Input!J:J,Input!I:I,"Missing",0,1))</f>
        <v/>
      </c>
    </row>
    <row r="237" spans="1:12">
      <c r="A237" t="str" cm="1">
        <f t="array" ref="A237">IFERROR(_xlfn.TEXTSPLIT(Input!C237,"*"),"")</f>
        <v/>
      </c>
      <c r="L237" t="str">
        <f>IF($B237="","",_xlfn.XLOOKUP($B237,Input!J:J,Input!I:I,"Missing",0,1))</f>
        <v/>
      </c>
    </row>
    <row r="238" spans="1:12">
      <c r="A238" t="str" cm="1">
        <f t="array" ref="A238">IFERROR(_xlfn.TEXTSPLIT(Input!C238,"*"),"")</f>
        <v/>
      </c>
      <c r="L238" t="str">
        <f>IF($B238="","",_xlfn.XLOOKUP($B238,Input!J:J,Input!I:I,"Missing",0,1))</f>
        <v/>
      </c>
    </row>
    <row r="239" spans="1:12">
      <c r="A239" t="str" cm="1">
        <f t="array" ref="A239">IFERROR(_xlfn.TEXTSPLIT(Input!C239,"*"),"")</f>
        <v/>
      </c>
      <c r="L239" t="str">
        <f>IF($B239="","",_xlfn.XLOOKUP($B239,Input!J:J,Input!I:I,"Missing",0,1))</f>
        <v/>
      </c>
    </row>
    <row r="240" spans="1:12">
      <c r="A240" t="str" cm="1">
        <f t="array" ref="A240">IFERROR(_xlfn.TEXTSPLIT(Input!C240,"*"),"")</f>
        <v/>
      </c>
      <c r="L240" t="str">
        <f>IF($B240="","",_xlfn.XLOOKUP($B240,Input!J:J,Input!I:I,"Missing",0,1))</f>
        <v/>
      </c>
    </row>
    <row r="241" spans="1:12">
      <c r="A241" t="str" cm="1">
        <f t="array" ref="A241">IFERROR(_xlfn.TEXTSPLIT(Input!C241,"*"),"")</f>
        <v/>
      </c>
      <c r="L241" t="str">
        <f>IF($B241="","",_xlfn.XLOOKUP($B241,Input!J:J,Input!I:I,"Missing",0,1))</f>
        <v/>
      </c>
    </row>
    <row r="242" spans="1:12">
      <c r="A242" t="str" cm="1">
        <f t="array" ref="A242">IFERROR(_xlfn.TEXTSPLIT(Input!C242,"*"),"")</f>
        <v/>
      </c>
      <c r="L242" t="str">
        <f>IF($B242="","",_xlfn.XLOOKUP($B242,Input!J:J,Input!I:I,"Missing",0,1))</f>
        <v/>
      </c>
    </row>
    <row r="243" spans="1:12">
      <c r="A243" t="str" cm="1">
        <f t="array" ref="A243">IFERROR(_xlfn.TEXTSPLIT(Input!C243,"*"),"")</f>
        <v/>
      </c>
      <c r="L243" t="str">
        <f>IF($B243="","",_xlfn.XLOOKUP($B243,Input!J:J,Input!I:I,"Missing",0,1))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89B1-AA0F-4CA7-8D06-39F7186E9EA0}">
  <dimension ref="A1:AG243"/>
  <sheetViews>
    <sheetView workbookViewId="0">
      <selection activeCell="L8" sqref="L8"/>
    </sheetView>
  </sheetViews>
  <sheetFormatPr defaultRowHeight="15"/>
  <cols>
    <col min="2" max="2" width="19.42578125" customWidth="1"/>
    <col min="6" max="6" width="21.85546875" customWidth="1"/>
    <col min="7" max="7" width="19.28515625" customWidth="1"/>
    <col min="10" max="10" width="12.42578125" customWidth="1"/>
    <col min="11" max="12" width="14.28515625" customWidth="1"/>
    <col min="14" max="15" width="16" customWidth="1"/>
    <col min="16" max="18" width="35.28515625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</cols>
  <sheetData>
    <row r="1" spans="1:33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590</v>
      </c>
      <c r="G1" s="1" t="s">
        <v>6</v>
      </c>
      <c r="H1" s="1" t="s">
        <v>7</v>
      </c>
      <c r="I1" s="1" t="s">
        <v>8</v>
      </c>
      <c r="J1" s="1" t="s">
        <v>9</v>
      </c>
      <c r="K1" s="48" t="s">
        <v>575</v>
      </c>
      <c r="L1" s="1" t="s">
        <v>10</v>
      </c>
      <c r="M1" s="1" t="s">
        <v>11</v>
      </c>
      <c r="N1" s="10" t="s">
        <v>271</v>
      </c>
      <c r="O1" s="10"/>
      <c r="P1" s="10" t="s">
        <v>18</v>
      </c>
      <c r="Q1" s="10"/>
      <c r="R1" s="10"/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s="52" t="s">
        <v>591</v>
      </c>
      <c r="AD1" s="52" t="s">
        <v>584</v>
      </c>
      <c r="AE1" s="52" t="s">
        <v>581</v>
      </c>
      <c r="AF1" s="54" t="s">
        <v>592</v>
      </c>
      <c r="AG1" s="52" t="s">
        <v>596</v>
      </c>
    </row>
    <row r="2" spans="1:33" ht="15.75" thickTop="1">
      <c r="A2" t="str">
        <f>WindowsReports!A2</f>
        <v/>
      </c>
      <c r="B2" t="str">
        <f>WindowsReports!B2&amp;""</f>
        <v/>
      </c>
      <c r="C2" t="str" cm="1">
        <f t="array" ref="C2">IF($AG2=0,WindowsReports!D2&amp;"",INDEX(Models!$G$2:$G$605,$AG2))</f>
        <v/>
      </c>
      <c r="D2" t="str">
        <f>WindowsReports!C2&amp;""</f>
        <v/>
      </c>
      <c r="E2" t="str" cm="1">
        <f t="array" ref="E2">IF($AC2=0,"",INDEX(WindowsReports!$E$2:$E$243,$AC2))</f>
        <v/>
      </c>
      <c r="F2" s="11" t="str">
        <f>WindowsReports!F2&amp;""</f>
        <v/>
      </c>
      <c r="G2" t="str" cm="1">
        <f t="array" ref="G2">IF($AD2&gt;0,INDEX(Models!$B$2:$B$605,$AD2),IF(OR($F2="",$F2=0),"",TRIM(_xlfn.REDUCE($F2,Models!$L$2:$L$40,_xlfn.LAMBDA(_xlpm.a,_xlpm.r,IF(_xlpm.r="",_xlpm.a,SUBSTITUTE(_xlpm.a,_xlpm.r,"")))))))</f>
        <v/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IF(CPU_Formula!U2&lt;&gt;"",CPU_Formula!U2,IF(OR(WindowsReports!G2="",WindowsReports!G2=0),"",WindowsReports!G2))</f>
        <v/>
      </c>
      <c r="K2" s="49" t="str">
        <f>WindowsReports!H2&amp;""</f>
        <v/>
      </c>
      <c r="L2" t="str">
        <f>IF(OR($K2="",$K2=0),"",IFERROR(_xlfn.LET(_xlpm.raw,$K2,_xlpm.size,LEFT(_xlpm.raw,FIND("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",TRUE,_xlpm.size,"GB",_xlpm.mult,_xlpm.ddr)),$K2&amp;""))</f>
        <v/>
      </c>
      <c r="M2" s="13" t="str">
        <f>WindowsReports!I2&amp;""</f>
        <v/>
      </c>
      <c r="N2" s="14" t="str" cm="1">
        <f t="array" ref="N2">IFERROR(_xlfn.IFS(WindowsReports!J2="","",$AF2&lt;55,"Battery Defect",$AF2&lt;=69,"Battery D",$AF2&lt;=80,"Battery C",$AF2&gt;80,""),"")</f>
        <v/>
      </c>
      <c r="O2" s="14"/>
      <c r="P2" s="11" t="str">
        <f>WindowsReports!K2&amp;""</f>
        <v/>
      </c>
      <c r="Q2" s="11"/>
      <c r="R2" s="11"/>
      <c r="S2" t="str">
        <f>_xlfn.TEXTJOIN(", ",TRUE,N2,P2)</f>
        <v/>
      </c>
      <c r="T2" t="str" cm="1">
        <f t="array" ref="T2">IF($AE2=0,"",INDEX(Disk_Pivot!$N$2:$N$500,$AE2))</f>
        <v/>
      </c>
      <c r="AC2">
        <f>IFERROR(MATCH($B2,WindowsReports!$B$2:$B$243,0),0)</f>
        <v>0</v>
      </c>
      <c r="AD2">
        <f>IFERROR(MATCH($F2,Models!$A$2:$A$605,0),0)</f>
        <v>0</v>
      </c>
      <c r="AE2">
        <f>IFERROR(MATCH($B2,Disk_Pivot!$G$2:$G$500,0),0)</f>
        <v>0</v>
      </c>
      <c r="AF2" s="53">
        <f>IFERROR(IF(--WindowsReports!J2&lt;=1,--WindowsReports!J2*100,--WindowsReports!J2),"")</f>
        <v>0</v>
      </c>
      <c r="AG2">
        <f>IFERROR(MATCH(WindowsReports!D2,Models!$H$2:$H$605,0),0)</f>
        <v>0</v>
      </c>
    </row>
    <row r="3" spans="1:33">
      <c r="A3" t="str">
        <f>WindowsReports!A3</f>
        <v/>
      </c>
      <c r="B3" t="str">
        <f>WindowsReports!B3&amp;""</f>
        <v/>
      </c>
      <c r="C3" t="str" cm="1">
        <f t="array" ref="C3">IF($AG3=0,WindowsReports!D3&amp;"",INDEX(Models!$G$2:$G$605,$AG3))</f>
        <v/>
      </c>
      <c r="D3" t="str">
        <f>WindowsReports!C3&amp;""</f>
        <v/>
      </c>
      <c r="E3" t="str" cm="1">
        <f t="array" ref="E3">IF($AC3=0,"",INDEX(WindowsReports!$E$2:$E$243,$AC3))</f>
        <v/>
      </c>
      <c r="F3" s="11" t="str">
        <f>WindowsReports!F3&amp;""</f>
        <v/>
      </c>
      <c r="G3" t="str" cm="1">
        <f t="array" ref="G3">IF($AD3&gt;0,INDEX(Models!$B$2:$B$605,$AD3),IF(OR($F3="",$F3=0),"",TRIM(_xlfn.REDUCE($F3,Models!$L$2:$L$40,_xlfn.LAMBDA(_xlpm.a,_xlpm.r,IF(_xlpm.r="",_xlpm.a,SUBSTITUTE(_xlpm.a,_xlpm.r,"")))))))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IF(CPU_Formula!U3&lt;&gt;"",CPU_Formula!U3,IF(OR(WindowsReports!G3="",WindowsReports!G3=0),"",WindowsReports!G3))</f>
        <v/>
      </c>
      <c r="K3" s="49" t="str">
        <f>WindowsReports!H3&amp;""</f>
        <v/>
      </c>
      <c r="L3" t="str">
        <f t="shared" ref="L3:L66" si="0">IF(OR($K3="",$K3=0),"",IFERROR(_xlfn.LET(_xlpm.raw,$K3,_xlpm.size,LEFT(_xlpm.raw,FIND("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",TRUE,_xlpm.size,"GB",_xlpm.mult,_xlpm.ddr)),$K3&amp;""))</f>
        <v/>
      </c>
      <c r="M3" s="13" t="str">
        <f>WindowsReports!I3&amp;""</f>
        <v/>
      </c>
      <c r="N3" s="14" t="str" cm="1">
        <f t="array" ref="N3">IFERROR(_xlfn.IFS(WindowsReports!J3="","",$AF3&lt;55,"Battery Defect",$AF3&lt;=69,"Battery D",$AF3&lt;=80,"Battery C",$AF3&gt;80,""),"")</f>
        <v/>
      </c>
      <c r="O3" s="14"/>
      <c r="P3" s="11" t="str">
        <f>WindowsReports!K3&amp;""</f>
        <v/>
      </c>
      <c r="Q3" s="11"/>
      <c r="R3" s="11"/>
      <c r="S3" t="str">
        <f t="shared" ref="S3:S66" si="1">_xlfn.TEXTJOIN(", ",TRUE,N3,P3)</f>
        <v/>
      </c>
      <c r="T3" t="str" cm="1">
        <f t="array" ref="T3">IF($AE3=0,"",INDEX(Disk_Pivot!$N$2:$N$500,$AE3))</f>
        <v/>
      </c>
      <c r="AC3">
        <f>IFERROR(MATCH($B3,WindowsReports!$B$2:$B$243,0),0)</f>
        <v>0</v>
      </c>
      <c r="AD3">
        <f>IFERROR(MATCH($F3,Models!$A$2:$A$605,0),0)</f>
        <v>0</v>
      </c>
      <c r="AE3">
        <f>IFERROR(MATCH($B3,Disk_Pivot!$G$2:$G$500,0),0)</f>
        <v>0</v>
      </c>
      <c r="AF3" s="53">
        <f>IFERROR(IF(--WindowsReports!J3&lt;=1,--WindowsReports!J3*100,--WindowsReports!J3),"")</f>
        <v>0</v>
      </c>
      <c r="AG3">
        <f>IFERROR(MATCH(WindowsReports!D3,Models!$H$2:$H$605,0),0)</f>
        <v>0</v>
      </c>
    </row>
    <row r="4" spans="1:33">
      <c r="A4" t="str">
        <f>WindowsReports!A4</f>
        <v/>
      </c>
      <c r="B4" t="str">
        <f>WindowsReports!B4&amp;""</f>
        <v/>
      </c>
      <c r="C4" t="str" cm="1">
        <f t="array" ref="C4">IF($AG4=0,WindowsReports!D4&amp;"",INDEX(Models!$G$2:$G$605,$AG4))</f>
        <v/>
      </c>
      <c r="D4" t="str">
        <f>WindowsReports!C4&amp;""</f>
        <v/>
      </c>
      <c r="E4" t="str" cm="1">
        <f t="array" ref="E4">IF($AC4=0,"",INDEX(WindowsReports!$E$2:$E$243,$AC4))</f>
        <v/>
      </c>
      <c r="F4" s="11" t="str">
        <f>WindowsReports!F4&amp;""</f>
        <v/>
      </c>
      <c r="G4" t="str" cm="1">
        <f t="array" ref="G4">IF($AD4&gt;0,INDEX(Models!$B$2:$B$605,$AD4),IF(OR($F4="",$F4=0),"",TRIM(_xlfn.REDUCE($F4,Models!$L$2:$L$40,_xlfn.LAMBDA(_xlpm.a,_xlpm.r,IF(_xlpm.r="",_xlpm.a,SUBSTITUTE(_xlpm.a,_xlpm.r,"")))))))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IF(CPU_Formula!U4&lt;&gt;"",CPU_Formula!U4,IF(OR(WindowsReports!G4="",WindowsReports!G4=0),"",WindowsReports!G4))</f>
        <v/>
      </c>
      <c r="K4" s="49" t="str">
        <f>WindowsReports!H4&amp;""</f>
        <v/>
      </c>
      <c r="L4" t="str">
        <f t="shared" si="0"/>
        <v/>
      </c>
      <c r="M4" s="13" t="str">
        <f>WindowsReports!I4&amp;""</f>
        <v/>
      </c>
      <c r="N4" s="14" t="str" cm="1">
        <f t="array" ref="N4">IFERROR(_xlfn.IFS(WindowsReports!J4="","",$AF4&lt;55,"Battery Defect",$AF4&lt;=69,"Battery D",$AF4&lt;=80,"Battery C",$AF4&gt;80,""),"")</f>
        <v/>
      </c>
      <c r="O4" s="14"/>
      <c r="P4" s="11" t="str">
        <f>WindowsReports!K4&amp;""</f>
        <v/>
      </c>
      <c r="Q4" s="11"/>
      <c r="R4" s="11"/>
      <c r="S4" t="str">
        <f t="shared" si="1"/>
        <v/>
      </c>
      <c r="T4" t="str" cm="1">
        <f t="array" ref="T4">IF($AE4=0,"",INDEX(Disk_Pivot!$N$2:$N$500,$AE4))</f>
        <v/>
      </c>
      <c r="AC4">
        <f>IFERROR(MATCH($B4,WindowsReports!$B$2:$B$243,0),0)</f>
        <v>0</v>
      </c>
      <c r="AD4">
        <f>IFERROR(MATCH($F4,Models!$A$2:$A$605,0),0)</f>
        <v>0</v>
      </c>
      <c r="AE4">
        <f>IFERROR(MATCH($B4,Disk_Pivot!$G$2:$G$500,0),0)</f>
        <v>0</v>
      </c>
      <c r="AF4" s="53">
        <f>IFERROR(IF(--WindowsReports!J4&lt;=1,--WindowsReports!J4*100,--WindowsReports!J4),"")</f>
        <v>0</v>
      </c>
      <c r="AG4">
        <f>IFERROR(MATCH(WindowsReports!D4,Models!$H$2:$H$605,0),0)</f>
        <v>0</v>
      </c>
    </row>
    <row r="5" spans="1:33">
      <c r="A5" t="str">
        <f>WindowsReports!A5</f>
        <v/>
      </c>
      <c r="B5" t="str">
        <f>WindowsReports!B5&amp;""</f>
        <v/>
      </c>
      <c r="C5" t="str" cm="1">
        <f t="array" ref="C5">IF($AG5=0,WindowsReports!D5&amp;"",INDEX(Models!$G$2:$G$605,$AG5))</f>
        <v/>
      </c>
      <c r="D5" t="str">
        <f>WindowsReports!C5&amp;""</f>
        <v/>
      </c>
      <c r="E5" t="str" cm="1">
        <f t="array" ref="E5">IF($AC5=0,"",INDEX(WindowsReports!$E$2:$E$243,$AC5))</f>
        <v/>
      </c>
      <c r="F5" s="11" t="str">
        <f>WindowsReports!F5&amp;""</f>
        <v/>
      </c>
      <c r="G5" t="str" cm="1">
        <f t="array" ref="G5">IF($AD5&gt;0,INDEX(Models!$B$2:$B$605,$AD5),IF(OR($F5="",$F5=0),"",TRIM(_xlfn.REDUCE($F5,Models!$L$2:$L$40,_xlfn.LAMBDA(_xlpm.a,_xlpm.r,IF(_xlpm.r="",_xlpm.a,SUBSTITUTE(_xlpm.a,_xlpm.r,"")))))))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IF(CPU_Formula!U5&lt;&gt;"",CPU_Formula!U5,IF(OR(WindowsReports!G5="",WindowsReports!G5=0),"",WindowsReports!G5))</f>
        <v/>
      </c>
      <c r="K5" s="49" t="str">
        <f>WindowsReports!H5&amp;""</f>
        <v/>
      </c>
      <c r="L5" t="str">
        <f t="shared" si="0"/>
        <v/>
      </c>
      <c r="M5" s="13" t="str">
        <f>WindowsReports!I5&amp;""</f>
        <v/>
      </c>
      <c r="N5" s="14" t="str" cm="1">
        <f t="array" ref="N5">IFERROR(_xlfn.IFS(WindowsReports!J5="","",$AF5&lt;55,"Battery Defect",$AF5&lt;=69,"Battery D",$AF5&lt;=80,"Battery C",$AF5&gt;80,""),"")</f>
        <v/>
      </c>
      <c r="O5" s="14"/>
      <c r="P5" s="11" t="str">
        <f>WindowsReports!K5&amp;""</f>
        <v/>
      </c>
      <c r="Q5" s="11"/>
      <c r="R5" s="11"/>
      <c r="S5" t="str">
        <f t="shared" si="1"/>
        <v/>
      </c>
      <c r="T5" t="str" cm="1">
        <f t="array" ref="T5">IF($AE5=0,"",INDEX(Disk_Pivot!$N$2:$N$500,$AE5))</f>
        <v/>
      </c>
      <c r="AC5">
        <f>IFERROR(MATCH($B5,WindowsReports!$B$2:$B$243,0),0)</f>
        <v>0</v>
      </c>
      <c r="AD5">
        <f>IFERROR(MATCH($F5,Models!$A$2:$A$605,0),0)</f>
        <v>0</v>
      </c>
      <c r="AE5">
        <f>IFERROR(MATCH($B5,Disk_Pivot!$G$2:$G$500,0),0)</f>
        <v>0</v>
      </c>
      <c r="AF5" s="53">
        <f>IFERROR(IF(--WindowsReports!J5&lt;=1,--WindowsReports!J5*100,--WindowsReports!J5),"")</f>
        <v>0</v>
      </c>
      <c r="AG5">
        <f>IFERROR(MATCH(WindowsReports!D5,Models!$H$2:$H$605,0),0)</f>
        <v>0</v>
      </c>
    </row>
    <row r="6" spans="1:33">
      <c r="A6" t="str">
        <f>WindowsReports!A6</f>
        <v/>
      </c>
      <c r="B6" t="str">
        <f>WindowsReports!B6&amp;""</f>
        <v/>
      </c>
      <c r="C6" t="str" cm="1">
        <f t="array" ref="C6">IF($AG6=0,WindowsReports!D6&amp;"",INDEX(Models!$G$2:$G$605,$AG6))</f>
        <v/>
      </c>
      <c r="D6" t="str">
        <f>WindowsReports!C6&amp;""</f>
        <v/>
      </c>
      <c r="E6" t="str" cm="1">
        <f t="array" ref="E6">IF($AC6=0,"",INDEX(WindowsReports!$E$2:$E$243,$AC6))</f>
        <v/>
      </c>
      <c r="F6" s="11" t="str">
        <f>WindowsReports!F6&amp;""</f>
        <v/>
      </c>
      <c r="G6" t="str" cm="1">
        <f t="array" ref="G6">IF($AD6&gt;0,INDEX(Models!$B$2:$B$605,$AD6),IF(OR($F6="",$F6=0),"",TRIM(_xlfn.REDUCE($F6,Models!$L$2:$L$40,_xlfn.LAMBDA(_xlpm.a,_xlpm.r,IF(_xlpm.r="",_xlpm.a,SUBSTITUTE(_xlpm.a,_xlpm.r,"")))))))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IF(CPU_Formula!U6&lt;&gt;"",CPU_Formula!U6,IF(OR(WindowsReports!G6="",WindowsReports!G6=0),"",WindowsReports!G6))</f>
        <v/>
      </c>
      <c r="K6" s="49" t="str">
        <f>WindowsReports!H6&amp;""</f>
        <v/>
      </c>
      <c r="L6" t="str">
        <f t="shared" si="0"/>
        <v/>
      </c>
      <c r="M6" s="13" t="str">
        <f>WindowsReports!I6&amp;""</f>
        <v/>
      </c>
      <c r="N6" s="14" t="str" cm="1">
        <f t="array" ref="N6">IFERROR(_xlfn.IFS(WindowsReports!J6="","",$AF6&lt;55,"Battery Defect",$AF6&lt;=69,"Battery D",$AF6&lt;=80,"Battery C",$AF6&gt;80,""),"")</f>
        <v/>
      </c>
      <c r="O6" s="14"/>
      <c r="P6" s="11" t="str">
        <f>WindowsReports!K6&amp;""</f>
        <v/>
      </c>
      <c r="Q6" s="11"/>
      <c r="R6" s="11"/>
      <c r="S6" t="str">
        <f t="shared" si="1"/>
        <v/>
      </c>
      <c r="T6" t="str" cm="1">
        <f t="array" ref="T6">IF($AE6=0,"",INDEX(Disk_Pivot!$N$2:$N$500,$AE6))</f>
        <v/>
      </c>
      <c r="AC6">
        <f>IFERROR(MATCH($B6,WindowsReports!$B$2:$B$243,0),0)</f>
        <v>0</v>
      </c>
      <c r="AD6">
        <f>IFERROR(MATCH($F6,Models!$A$2:$A$605,0),0)</f>
        <v>0</v>
      </c>
      <c r="AE6">
        <f>IFERROR(MATCH($B6,Disk_Pivot!$G$2:$G$500,0),0)</f>
        <v>0</v>
      </c>
      <c r="AF6" s="53">
        <f>IFERROR(IF(--WindowsReports!J6&lt;=1,--WindowsReports!J6*100,--WindowsReports!J6),"")</f>
        <v>0</v>
      </c>
      <c r="AG6">
        <f>IFERROR(MATCH(WindowsReports!D6,Models!$H$2:$H$605,0),0)</f>
        <v>0</v>
      </c>
    </row>
    <row r="7" spans="1:33">
      <c r="A7" t="str">
        <f>WindowsReports!A7</f>
        <v/>
      </c>
      <c r="B7" t="str">
        <f>WindowsReports!B7&amp;""</f>
        <v/>
      </c>
      <c r="C7" t="str" cm="1">
        <f t="array" ref="C7">IF($AG7=0,WindowsReports!D7&amp;"",INDEX(Models!$G$2:$G$605,$AG7))</f>
        <v/>
      </c>
      <c r="D7" t="str">
        <f>WindowsReports!C7&amp;""</f>
        <v/>
      </c>
      <c r="E7" t="str" cm="1">
        <f t="array" ref="E7">IF($AC7=0,"",INDEX(WindowsReports!$E$2:$E$243,$AC7))</f>
        <v/>
      </c>
      <c r="F7" s="11" t="str">
        <f>WindowsReports!F7&amp;""</f>
        <v/>
      </c>
      <c r="G7" t="str" cm="1">
        <f t="array" ref="G7">IF($AD7&gt;0,INDEX(Models!$B$2:$B$605,$AD7),IF(OR($F7="",$F7=0),"",TRIM(_xlfn.REDUCE($F7,Models!$L$2:$L$40,_xlfn.LAMBDA(_xlpm.a,_xlpm.r,IF(_xlpm.r="",_xlpm.a,SUBSTITUTE(_xlpm.a,_xlpm.r,"")))))))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IF(CPU_Formula!U7&lt;&gt;"",CPU_Formula!U7,IF(OR(WindowsReports!G7="",WindowsReports!G7=0),"",WindowsReports!G7))</f>
        <v/>
      </c>
      <c r="K7" s="49" t="str">
        <f>WindowsReports!H7&amp;""</f>
        <v/>
      </c>
      <c r="L7" t="str">
        <f t="shared" si="0"/>
        <v/>
      </c>
      <c r="M7" s="13" t="str">
        <f>WindowsReports!I7&amp;""</f>
        <v/>
      </c>
      <c r="N7" s="14" t="str" cm="1">
        <f t="array" ref="N7">IFERROR(_xlfn.IFS(WindowsReports!J7="","",$AF7&lt;55,"Battery Defect",$AF7&lt;=69,"Battery D",$AF7&lt;=80,"Battery C",$AF7&gt;80,""),"")</f>
        <v/>
      </c>
      <c r="O7" s="14"/>
      <c r="P7" s="11" t="str">
        <f>WindowsReports!K7&amp;""</f>
        <v/>
      </c>
      <c r="Q7" s="11"/>
      <c r="R7" s="11"/>
      <c r="S7" t="str">
        <f t="shared" si="1"/>
        <v/>
      </c>
      <c r="T7" t="str" cm="1">
        <f t="array" ref="T7">IF($AE7=0,"",INDEX(Disk_Pivot!$N$2:$N$500,$AE7))</f>
        <v/>
      </c>
      <c r="AC7">
        <f>IFERROR(MATCH($B7,WindowsReports!$B$2:$B$243,0),0)</f>
        <v>0</v>
      </c>
      <c r="AD7">
        <f>IFERROR(MATCH($F7,Models!$A$2:$A$605,0),0)</f>
        <v>0</v>
      </c>
      <c r="AE7">
        <f>IFERROR(MATCH($B7,Disk_Pivot!$G$2:$G$500,0),0)</f>
        <v>0</v>
      </c>
      <c r="AF7" s="53">
        <f>IFERROR(IF(--WindowsReports!J7&lt;=1,--WindowsReports!J7*100,--WindowsReports!J7),"")</f>
        <v>0</v>
      </c>
      <c r="AG7">
        <f>IFERROR(MATCH(WindowsReports!D7,Models!$H$2:$H$605,0),0)</f>
        <v>0</v>
      </c>
    </row>
    <row r="8" spans="1:33">
      <c r="A8" t="str">
        <f>WindowsReports!A8</f>
        <v/>
      </c>
      <c r="B8" t="str">
        <f>WindowsReports!B8&amp;""</f>
        <v/>
      </c>
      <c r="C8" t="str" cm="1">
        <f t="array" ref="C8">IF($AG8=0,WindowsReports!D8&amp;"",INDEX(Models!$G$2:$G$605,$AG8))</f>
        <v/>
      </c>
      <c r="D8" t="str">
        <f>WindowsReports!C8&amp;""</f>
        <v/>
      </c>
      <c r="E8" t="str" cm="1">
        <f t="array" ref="E8">IF($AC8=0,"",INDEX(WindowsReports!$E$2:$E$243,$AC8))</f>
        <v/>
      </c>
      <c r="F8" s="11" t="str">
        <f>WindowsReports!F8&amp;""</f>
        <v/>
      </c>
      <c r="G8" t="str" cm="1">
        <f t="array" ref="G8">IF($AD8&gt;0,INDEX(Models!$B$2:$B$605,$AD8),IF(OR($F8="",$F8=0),"",TRIM(_xlfn.REDUCE($F8,Models!$L$2:$L$40,_xlfn.LAMBDA(_xlpm.a,_xlpm.r,IF(_xlpm.r="",_xlpm.a,SUBSTITUTE(_xlpm.a,_xlpm.r,"")))))))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IF(CPU_Formula!U8&lt;&gt;"",CPU_Formula!U8,IF(OR(WindowsReports!G8="",WindowsReports!G8=0),"",WindowsReports!G8))</f>
        <v/>
      </c>
      <c r="K8" s="49" t="str">
        <f>WindowsReports!H8&amp;""</f>
        <v/>
      </c>
      <c r="L8" t="str">
        <f t="shared" si="0"/>
        <v/>
      </c>
      <c r="M8" s="13" t="str">
        <f>WindowsReports!I8&amp;""</f>
        <v/>
      </c>
      <c r="N8" s="14" t="str" cm="1">
        <f t="array" ref="N8">IFERROR(_xlfn.IFS(WindowsReports!J8="","",$AF8&lt;55,"Battery Defect",$AF8&lt;=69,"Battery D",$AF8&lt;=80,"Battery C",$AF8&gt;80,""),"")</f>
        <v/>
      </c>
      <c r="O8" s="14"/>
      <c r="P8" s="11" t="str">
        <f>WindowsReports!K8&amp;""</f>
        <v/>
      </c>
      <c r="Q8" s="11"/>
      <c r="R8" s="11"/>
      <c r="S8" t="str">
        <f t="shared" si="1"/>
        <v/>
      </c>
      <c r="T8" t="str" cm="1">
        <f t="array" ref="T8">IF($AE8=0,"",INDEX(Disk_Pivot!$N$2:$N$500,$AE8))</f>
        <v/>
      </c>
      <c r="AC8">
        <f>IFERROR(MATCH($B8,WindowsReports!$B$2:$B$243,0),0)</f>
        <v>0</v>
      </c>
      <c r="AD8">
        <f>IFERROR(MATCH($F8,Models!$A$2:$A$605,0),0)</f>
        <v>0</v>
      </c>
      <c r="AE8">
        <f>IFERROR(MATCH($B8,Disk_Pivot!$G$2:$G$500,0),0)</f>
        <v>0</v>
      </c>
      <c r="AF8" s="53">
        <f>IFERROR(IF(--WindowsReports!J8&lt;=1,--WindowsReports!J8*100,--WindowsReports!J8),"")</f>
        <v>0</v>
      </c>
      <c r="AG8">
        <f>IFERROR(MATCH(WindowsReports!D8,Models!$H$2:$H$605,0),0)</f>
        <v>0</v>
      </c>
    </row>
    <row r="9" spans="1:33">
      <c r="A9" t="str">
        <f>WindowsReports!A9</f>
        <v/>
      </c>
      <c r="B9" t="str">
        <f>WindowsReports!B9&amp;""</f>
        <v/>
      </c>
      <c r="C9" t="str" cm="1">
        <f t="array" ref="C9">IF($AG9=0,WindowsReports!D9&amp;"",INDEX(Models!$G$2:$G$605,$AG9))</f>
        <v/>
      </c>
      <c r="D9" t="str">
        <f>WindowsReports!C9&amp;""</f>
        <v/>
      </c>
      <c r="E9" t="str" cm="1">
        <f t="array" ref="E9">IF($AC9=0,"",INDEX(WindowsReports!$E$2:$E$243,$AC9))</f>
        <v/>
      </c>
      <c r="F9" s="11" t="str">
        <f>WindowsReports!F9&amp;""</f>
        <v/>
      </c>
      <c r="G9" t="str" cm="1">
        <f t="array" ref="G9">IF($AD9&gt;0,INDEX(Models!$B$2:$B$605,$AD9),IF(OR($F9="",$F9=0),"",TRIM(_xlfn.REDUCE($F9,Models!$L$2:$L$40,_xlfn.LAMBDA(_xlpm.a,_xlpm.r,IF(_xlpm.r="",_xlpm.a,SUBSTITUTE(_xlpm.a,_xlpm.r,"")))))))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IF(CPU_Formula!U9&lt;&gt;"",CPU_Formula!U9,IF(OR(WindowsReports!G9="",WindowsReports!G9=0),"",WindowsReports!G9))</f>
        <v/>
      </c>
      <c r="K9" s="49" t="str">
        <f>WindowsReports!H9&amp;""</f>
        <v/>
      </c>
      <c r="L9" t="str">
        <f t="shared" si="0"/>
        <v/>
      </c>
      <c r="M9" s="13" t="str">
        <f>WindowsReports!I9&amp;""</f>
        <v/>
      </c>
      <c r="N9" s="14" t="str" cm="1">
        <f t="array" ref="N9">IFERROR(_xlfn.IFS(WindowsReports!J9="","",$AF9&lt;55,"Battery Defect",$AF9&lt;=69,"Battery D",$AF9&lt;=80,"Battery C",$AF9&gt;80,""),"")</f>
        <v/>
      </c>
      <c r="O9" s="14"/>
      <c r="P9" s="11" t="str">
        <f>WindowsReports!K9&amp;""</f>
        <v/>
      </c>
      <c r="Q9" s="11"/>
      <c r="R9" s="11"/>
      <c r="S9" t="str">
        <f t="shared" si="1"/>
        <v/>
      </c>
      <c r="T9" t="str" cm="1">
        <f t="array" ref="T9">IF($AE9=0,"",INDEX(Disk_Pivot!$N$2:$N$500,$AE9))</f>
        <v/>
      </c>
      <c r="AC9">
        <f>IFERROR(MATCH($B9,WindowsReports!$B$2:$B$243,0),0)</f>
        <v>0</v>
      </c>
      <c r="AD9">
        <f>IFERROR(MATCH($F9,Models!$A$2:$A$605,0),0)</f>
        <v>0</v>
      </c>
      <c r="AE9">
        <f>IFERROR(MATCH($B9,Disk_Pivot!$G$2:$G$500,0),0)</f>
        <v>0</v>
      </c>
      <c r="AF9" s="53">
        <f>IFERROR(IF(--WindowsReports!J9&lt;=1,--WindowsReports!J9*100,--WindowsReports!J9),"")</f>
        <v>0</v>
      </c>
      <c r="AG9">
        <f>IFERROR(MATCH(WindowsReports!D9,Models!$H$2:$H$605,0),0)</f>
        <v>0</v>
      </c>
    </row>
    <row r="10" spans="1:33">
      <c r="A10" t="str">
        <f>WindowsReports!A10</f>
        <v/>
      </c>
      <c r="B10" t="str">
        <f>WindowsReports!B10&amp;""</f>
        <v/>
      </c>
      <c r="C10" t="str" cm="1">
        <f t="array" ref="C10">IF($AG10=0,WindowsReports!D10&amp;"",INDEX(Models!$G$2:$G$605,$AG10))</f>
        <v/>
      </c>
      <c r="D10" t="str">
        <f>WindowsReports!C10&amp;""</f>
        <v/>
      </c>
      <c r="E10" t="str" cm="1">
        <f t="array" ref="E10">IF($AC10=0,"",INDEX(WindowsReports!$E$2:$E$243,$AC10))</f>
        <v/>
      </c>
      <c r="F10" s="11" t="str">
        <f>WindowsReports!F10&amp;""</f>
        <v/>
      </c>
      <c r="G10" t="str" cm="1">
        <f t="array" ref="G10">IF($AD10&gt;0,INDEX(Models!$B$2:$B$605,$AD10),IF(OR($F10="",$F10=0),"",TRIM(_xlfn.REDUCE($F10,Models!$L$2:$L$40,_xlfn.LAMBDA(_xlpm.a,_xlpm.r,IF(_xlpm.r="",_xlpm.a,SUBSTITUTE(_xlpm.a,_xlpm.r,"")))))))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IF(CPU_Formula!U10&lt;&gt;"",CPU_Formula!U10,IF(OR(WindowsReports!G10="",WindowsReports!G10=0),"",WindowsReports!G10))</f>
        <v/>
      </c>
      <c r="K10" s="49" t="str">
        <f>WindowsReports!H10&amp;""</f>
        <v/>
      </c>
      <c r="L10" t="str">
        <f t="shared" si="0"/>
        <v/>
      </c>
      <c r="M10" s="13" t="str">
        <f>WindowsReports!I10&amp;""</f>
        <v/>
      </c>
      <c r="N10" s="14" t="str" cm="1">
        <f t="array" ref="N10">IFERROR(_xlfn.IFS(WindowsReports!J10="","",$AF10&lt;55,"Battery Defect",$AF10&lt;=69,"Battery D",$AF10&lt;=80,"Battery C",$AF10&gt;80,""),"")</f>
        <v/>
      </c>
      <c r="O10" s="14"/>
      <c r="P10" s="11" t="str">
        <f>WindowsReports!K10&amp;""</f>
        <v/>
      </c>
      <c r="Q10" s="11"/>
      <c r="R10" s="11"/>
      <c r="S10" t="str">
        <f t="shared" si="1"/>
        <v/>
      </c>
      <c r="T10" t="str" cm="1">
        <f t="array" ref="T10">IF($AE10=0,"",INDEX(Disk_Pivot!$N$2:$N$500,$AE10))</f>
        <v/>
      </c>
      <c r="AC10">
        <f>IFERROR(MATCH($B10,WindowsReports!$B$2:$B$243,0),0)</f>
        <v>0</v>
      </c>
      <c r="AD10">
        <f>IFERROR(MATCH($F10,Models!$A$2:$A$605,0),0)</f>
        <v>0</v>
      </c>
      <c r="AE10">
        <f>IFERROR(MATCH($B10,Disk_Pivot!$G$2:$G$500,0),0)</f>
        <v>0</v>
      </c>
      <c r="AF10" s="53">
        <f>IFERROR(IF(--WindowsReports!J10&lt;=1,--WindowsReports!J10*100,--WindowsReports!J10),"")</f>
        <v>0</v>
      </c>
      <c r="AG10">
        <f>IFERROR(MATCH(WindowsReports!D10,Models!$H$2:$H$605,0),0)</f>
        <v>0</v>
      </c>
    </row>
    <row r="11" spans="1:33">
      <c r="A11" t="str">
        <f>WindowsReports!A11</f>
        <v/>
      </c>
      <c r="B11" t="str">
        <f>WindowsReports!B11&amp;""</f>
        <v/>
      </c>
      <c r="C11" t="str" cm="1">
        <f t="array" ref="C11">IF($AG11=0,WindowsReports!D11&amp;"",INDEX(Models!$G$2:$G$605,$AG11))</f>
        <v/>
      </c>
      <c r="D11" t="str">
        <f>WindowsReports!C11&amp;""</f>
        <v/>
      </c>
      <c r="E11" t="str" cm="1">
        <f t="array" ref="E11">IF($AC11=0,"",INDEX(WindowsReports!$E$2:$E$243,$AC11))</f>
        <v/>
      </c>
      <c r="F11" s="11" t="str">
        <f>WindowsReports!F11&amp;""</f>
        <v/>
      </c>
      <c r="G11" t="str" cm="1">
        <f t="array" ref="G11">IF($AD11&gt;0,INDEX(Models!$B$2:$B$605,$AD11),IF(OR($F11="",$F11=0),"",TRIM(_xlfn.REDUCE($F11,Models!$L$2:$L$40,_xlfn.LAMBDA(_xlpm.a,_xlpm.r,IF(_xlpm.r="",_xlpm.a,SUBSTITUTE(_xlpm.a,_xlpm.r,"")))))))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IF(CPU_Formula!U11&lt;&gt;"",CPU_Formula!U11,IF(OR(WindowsReports!G11="",WindowsReports!G11=0),"",WindowsReports!G11))</f>
        <v/>
      </c>
      <c r="K11" s="49" t="str">
        <f>WindowsReports!H11&amp;""</f>
        <v/>
      </c>
      <c r="L11" t="str">
        <f t="shared" si="0"/>
        <v/>
      </c>
      <c r="M11" s="13" t="str">
        <f>WindowsReports!I11&amp;""</f>
        <v/>
      </c>
      <c r="N11" s="14" t="str" cm="1">
        <f t="array" ref="N11">IFERROR(_xlfn.IFS(WindowsReports!J11="","",$AF11&lt;55,"Battery Defect",$AF11&lt;=69,"Battery D",$AF11&lt;=80,"Battery C",$AF11&gt;80,""),"")</f>
        <v/>
      </c>
      <c r="O11" s="14"/>
      <c r="P11" s="11" t="str">
        <f>WindowsReports!K11&amp;""</f>
        <v/>
      </c>
      <c r="Q11" s="11"/>
      <c r="R11" s="11"/>
      <c r="S11" t="str">
        <f t="shared" si="1"/>
        <v/>
      </c>
      <c r="T11" t="str" cm="1">
        <f t="array" ref="T11">IF($AE11=0,"",INDEX(Disk_Pivot!$N$2:$N$500,$AE11))</f>
        <v/>
      </c>
      <c r="AC11">
        <f>IFERROR(MATCH($B11,WindowsReports!$B$2:$B$243,0),0)</f>
        <v>0</v>
      </c>
      <c r="AD11">
        <f>IFERROR(MATCH($F11,Models!$A$2:$A$605,0),0)</f>
        <v>0</v>
      </c>
      <c r="AE11">
        <f>IFERROR(MATCH($B11,Disk_Pivot!$G$2:$G$500,0),0)</f>
        <v>0</v>
      </c>
      <c r="AF11" s="53">
        <f>IFERROR(IF(--WindowsReports!J11&lt;=1,--WindowsReports!J11*100,--WindowsReports!J11),"")</f>
        <v>0</v>
      </c>
      <c r="AG11">
        <f>IFERROR(MATCH(WindowsReports!D11,Models!$H$2:$H$605,0),0)</f>
        <v>0</v>
      </c>
    </row>
    <row r="12" spans="1:33">
      <c r="A12" t="str">
        <f>WindowsReports!A12</f>
        <v/>
      </c>
      <c r="B12" t="str">
        <f>WindowsReports!B12&amp;""</f>
        <v/>
      </c>
      <c r="C12" t="str" cm="1">
        <f t="array" ref="C12">IF($AG12=0,WindowsReports!D12&amp;"",INDEX(Models!$G$2:$G$605,$AG12))</f>
        <v/>
      </c>
      <c r="D12" t="str">
        <f>WindowsReports!C12&amp;""</f>
        <v/>
      </c>
      <c r="E12" t="str" cm="1">
        <f t="array" ref="E12">IF($AC12=0,"",INDEX(WindowsReports!$E$2:$E$243,$AC12))</f>
        <v/>
      </c>
      <c r="F12" s="11" t="str">
        <f>WindowsReports!F12&amp;""</f>
        <v/>
      </c>
      <c r="G12" t="str" cm="1">
        <f t="array" ref="G12">IF($AD12&gt;0,INDEX(Models!$B$2:$B$605,$AD12),IF(OR($F12="",$F12=0),"",TRIM(_xlfn.REDUCE($F12,Models!$L$2:$L$40,_xlfn.LAMBDA(_xlpm.a,_xlpm.r,IF(_xlpm.r="",_xlpm.a,SUBSTITUTE(_xlpm.a,_xlpm.r,"")))))))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IF(CPU_Formula!U12&lt;&gt;"",CPU_Formula!U12,IF(OR(WindowsReports!G12="",WindowsReports!G12=0),"",WindowsReports!G12))</f>
        <v/>
      </c>
      <c r="K12" s="49" t="str">
        <f>WindowsReports!H12&amp;""</f>
        <v/>
      </c>
      <c r="L12" t="str">
        <f t="shared" si="0"/>
        <v/>
      </c>
      <c r="M12" s="13" t="str">
        <f>WindowsReports!I12&amp;""</f>
        <v/>
      </c>
      <c r="N12" s="14" t="str" cm="1">
        <f t="array" ref="N12">IFERROR(_xlfn.IFS(WindowsReports!J12="","",$AF12&lt;55,"Battery Defect",$AF12&lt;=69,"Battery D",$AF12&lt;=80,"Battery C",$AF12&gt;80,""),"")</f>
        <v/>
      </c>
      <c r="O12" s="14"/>
      <c r="P12" s="11" t="str">
        <f>WindowsReports!K12&amp;""</f>
        <v/>
      </c>
      <c r="Q12" s="11"/>
      <c r="R12" s="11"/>
      <c r="S12" t="str">
        <f t="shared" si="1"/>
        <v/>
      </c>
      <c r="T12" t="str" cm="1">
        <f t="array" ref="T12">IF($AE12=0,"",INDEX(Disk_Pivot!$N$2:$N$500,$AE12))</f>
        <v/>
      </c>
      <c r="AC12">
        <f>IFERROR(MATCH($B12,WindowsReports!$B$2:$B$243,0),0)</f>
        <v>0</v>
      </c>
      <c r="AD12">
        <f>IFERROR(MATCH($F12,Models!$A$2:$A$605,0),0)</f>
        <v>0</v>
      </c>
      <c r="AE12">
        <f>IFERROR(MATCH($B12,Disk_Pivot!$G$2:$G$500,0),0)</f>
        <v>0</v>
      </c>
      <c r="AF12" s="53">
        <f>IFERROR(IF(--WindowsReports!J12&lt;=1,--WindowsReports!J12*100,--WindowsReports!J12),"")</f>
        <v>0</v>
      </c>
      <c r="AG12">
        <f>IFERROR(MATCH(WindowsReports!D12,Models!$H$2:$H$605,0),0)</f>
        <v>0</v>
      </c>
    </row>
    <row r="13" spans="1:33">
      <c r="A13" t="str">
        <f>WindowsReports!A13</f>
        <v/>
      </c>
      <c r="B13" t="str">
        <f>WindowsReports!B13&amp;""</f>
        <v/>
      </c>
      <c r="C13" t="str" cm="1">
        <f t="array" ref="C13">IF($AG13=0,WindowsReports!D13&amp;"",INDEX(Models!$G$2:$G$605,$AG13))</f>
        <v/>
      </c>
      <c r="D13" t="str">
        <f>WindowsReports!C13&amp;""</f>
        <v/>
      </c>
      <c r="E13" t="str" cm="1">
        <f t="array" ref="E13">IF($AC13=0,"",INDEX(WindowsReports!$E$2:$E$243,$AC13))</f>
        <v/>
      </c>
      <c r="F13" s="11" t="str">
        <f>WindowsReports!F13&amp;""</f>
        <v/>
      </c>
      <c r="G13" t="str" cm="1">
        <f t="array" ref="G13">IF($AD13&gt;0,INDEX(Models!$B$2:$B$605,$AD13),IF(OR($F13="",$F13=0),"",TRIM(_xlfn.REDUCE($F13,Models!$L$2:$L$40,_xlfn.LAMBDA(_xlpm.a,_xlpm.r,IF(_xlpm.r="",_xlpm.a,SUBSTITUTE(_xlpm.a,_xlpm.r,"")))))))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IF(CPU_Formula!U13&lt;&gt;"",CPU_Formula!U13,IF(OR(WindowsReports!G13="",WindowsReports!G13=0),"",WindowsReports!G13))</f>
        <v/>
      </c>
      <c r="K13" s="49" t="str">
        <f>WindowsReports!H13&amp;""</f>
        <v/>
      </c>
      <c r="L13" t="str">
        <f t="shared" si="0"/>
        <v/>
      </c>
      <c r="M13" s="13" t="str">
        <f>WindowsReports!I13&amp;""</f>
        <v/>
      </c>
      <c r="N13" s="14" t="str" cm="1">
        <f t="array" ref="N13">IFERROR(_xlfn.IFS(WindowsReports!J13="","",$AF13&lt;55,"Battery Defect",$AF13&lt;=69,"Battery D",$AF13&lt;=80,"Battery C",$AF13&gt;80,""),"")</f>
        <v/>
      </c>
      <c r="O13" s="14"/>
      <c r="P13" s="11" t="str">
        <f>WindowsReports!K13&amp;""</f>
        <v/>
      </c>
      <c r="Q13" s="11"/>
      <c r="R13" s="11"/>
      <c r="S13" t="str">
        <f t="shared" si="1"/>
        <v/>
      </c>
      <c r="T13" t="str" cm="1">
        <f t="array" ref="T13">IF($AE13=0,"",INDEX(Disk_Pivot!$N$2:$N$500,$AE13))</f>
        <v/>
      </c>
      <c r="AC13">
        <f>IFERROR(MATCH($B13,WindowsReports!$B$2:$B$243,0),0)</f>
        <v>0</v>
      </c>
      <c r="AD13">
        <f>IFERROR(MATCH($F13,Models!$A$2:$A$605,0),0)</f>
        <v>0</v>
      </c>
      <c r="AE13">
        <f>IFERROR(MATCH($B13,Disk_Pivot!$G$2:$G$500,0),0)</f>
        <v>0</v>
      </c>
      <c r="AF13" s="53">
        <f>IFERROR(IF(--WindowsReports!J13&lt;=1,--WindowsReports!J13*100,--WindowsReports!J13),"")</f>
        <v>0</v>
      </c>
      <c r="AG13">
        <f>IFERROR(MATCH(WindowsReports!D13,Models!$H$2:$H$605,0),0)</f>
        <v>0</v>
      </c>
    </row>
    <row r="14" spans="1:33">
      <c r="A14" t="str">
        <f>WindowsReports!A14</f>
        <v/>
      </c>
      <c r="B14" t="str">
        <f>WindowsReports!B14&amp;""</f>
        <v/>
      </c>
      <c r="C14" t="str" cm="1">
        <f t="array" ref="C14">IF($AG14=0,WindowsReports!D14&amp;"",INDEX(Models!$G$2:$G$605,$AG14))</f>
        <v/>
      </c>
      <c r="D14" t="str">
        <f>WindowsReports!C14&amp;""</f>
        <v/>
      </c>
      <c r="E14" t="str" cm="1">
        <f t="array" ref="E14">IF($AC14=0,"",INDEX(WindowsReports!$E$2:$E$243,$AC14))</f>
        <v/>
      </c>
      <c r="F14" s="11" t="str">
        <f>WindowsReports!F14&amp;""</f>
        <v/>
      </c>
      <c r="G14" t="str" cm="1">
        <f t="array" ref="G14">IF($AD14&gt;0,INDEX(Models!$B$2:$B$605,$AD14),IF(OR($F14="",$F14=0),"",TRIM(_xlfn.REDUCE($F14,Models!$L$2:$L$40,_xlfn.LAMBDA(_xlpm.a,_xlpm.r,IF(_xlpm.r="",_xlpm.a,SUBSTITUTE(_xlpm.a,_xlpm.r,"")))))))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IF(CPU_Formula!U14&lt;&gt;"",CPU_Formula!U14,IF(OR(WindowsReports!G14="",WindowsReports!G14=0),"",WindowsReports!G14))</f>
        <v/>
      </c>
      <c r="K14" s="49" t="str">
        <f>WindowsReports!H14&amp;""</f>
        <v/>
      </c>
      <c r="L14" t="str">
        <f t="shared" si="0"/>
        <v/>
      </c>
      <c r="M14" s="13" t="str">
        <f>WindowsReports!I14&amp;""</f>
        <v/>
      </c>
      <c r="N14" s="14" t="str" cm="1">
        <f t="array" ref="N14">IFERROR(_xlfn.IFS(WindowsReports!J14="","",$AF14&lt;55,"Battery Defect",$AF14&lt;=69,"Battery D",$AF14&lt;=80,"Battery C",$AF14&gt;80,""),"")</f>
        <v/>
      </c>
      <c r="O14" s="14"/>
      <c r="P14" s="11" t="str">
        <f>WindowsReports!K14&amp;""</f>
        <v/>
      </c>
      <c r="Q14" s="11"/>
      <c r="R14" s="11"/>
      <c r="S14" t="str">
        <f t="shared" si="1"/>
        <v/>
      </c>
      <c r="T14" t="str" cm="1">
        <f t="array" ref="T14">IF($AE14=0,"",INDEX(Disk_Pivot!$N$2:$N$500,$AE14))</f>
        <v/>
      </c>
      <c r="AC14">
        <f>IFERROR(MATCH($B14,WindowsReports!$B$2:$B$243,0),0)</f>
        <v>0</v>
      </c>
      <c r="AD14">
        <f>IFERROR(MATCH($F14,Models!$A$2:$A$605,0),0)</f>
        <v>0</v>
      </c>
      <c r="AE14">
        <f>IFERROR(MATCH($B14,Disk_Pivot!$G$2:$G$500,0),0)</f>
        <v>0</v>
      </c>
      <c r="AF14" s="53">
        <f>IFERROR(IF(--WindowsReports!J14&lt;=1,--WindowsReports!J14*100,--WindowsReports!J14),"")</f>
        <v>0</v>
      </c>
      <c r="AG14">
        <f>IFERROR(MATCH(WindowsReports!D14,Models!$H$2:$H$605,0),0)</f>
        <v>0</v>
      </c>
    </row>
    <row r="15" spans="1:33">
      <c r="A15" t="str">
        <f>WindowsReports!A15</f>
        <v/>
      </c>
      <c r="B15" t="str">
        <f>WindowsReports!B15&amp;""</f>
        <v/>
      </c>
      <c r="C15" t="str" cm="1">
        <f t="array" ref="C15">IF($AG15=0,WindowsReports!D15&amp;"",INDEX(Models!$G$2:$G$605,$AG15))</f>
        <v/>
      </c>
      <c r="D15" t="str">
        <f>WindowsReports!C15&amp;""</f>
        <v/>
      </c>
      <c r="E15" t="str" cm="1">
        <f t="array" ref="E15">IF($AC15=0,"",INDEX(WindowsReports!$E$2:$E$243,$AC15))</f>
        <v/>
      </c>
      <c r="F15" s="11" t="str">
        <f>WindowsReports!F15&amp;""</f>
        <v/>
      </c>
      <c r="G15" t="str" cm="1">
        <f t="array" ref="G15">IF($AD15&gt;0,INDEX(Models!$B$2:$B$605,$AD15),IF(OR($F15="",$F15=0),"",TRIM(_xlfn.REDUCE($F15,Models!$L$2:$L$40,_xlfn.LAMBDA(_xlpm.a,_xlpm.r,IF(_xlpm.r="",_xlpm.a,SUBSTITUTE(_xlpm.a,_xlpm.r,"")))))))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IF(CPU_Formula!U15&lt;&gt;"",CPU_Formula!U15,IF(OR(WindowsReports!G15="",WindowsReports!G15=0),"",WindowsReports!G15))</f>
        <v/>
      </c>
      <c r="K15" s="49" t="str">
        <f>WindowsReports!H15&amp;""</f>
        <v/>
      </c>
      <c r="L15" t="str">
        <f t="shared" si="0"/>
        <v/>
      </c>
      <c r="M15" s="13" t="str">
        <f>WindowsReports!I15&amp;""</f>
        <v/>
      </c>
      <c r="N15" s="14" t="str" cm="1">
        <f t="array" ref="N15">IFERROR(_xlfn.IFS(WindowsReports!J15="","",$AF15&lt;55,"Battery Defect",$AF15&lt;=69,"Battery D",$AF15&lt;=80,"Battery C",$AF15&gt;80,""),"")</f>
        <v/>
      </c>
      <c r="O15" s="14"/>
      <c r="P15" s="11" t="str">
        <f>WindowsReports!K15&amp;""</f>
        <v/>
      </c>
      <c r="Q15" s="11"/>
      <c r="R15" s="11"/>
      <c r="S15" t="str">
        <f t="shared" si="1"/>
        <v/>
      </c>
      <c r="T15" t="str" cm="1">
        <f t="array" ref="T15">IF($AE15=0,"",INDEX(Disk_Pivot!$N$2:$N$500,$AE15))</f>
        <v/>
      </c>
      <c r="AC15">
        <f>IFERROR(MATCH($B15,WindowsReports!$B$2:$B$243,0),0)</f>
        <v>0</v>
      </c>
      <c r="AD15">
        <f>IFERROR(MATCH($F15,Models!$A$2:$A$605,0),0)</f>
        <v>0</v>
      </c>
      <c r="AE15">
        <f>IFERROR(MATCH($B15,Disk_Pivot!$G$2:$G$500,0),0)</f>
        <v>0</v>
      </c>
      <c r="AF15" s="53">
        <f>IFERROR(IF(--WindowsReports!J15&lt;=1,--WindowsReports!J15*100,--WindowsReports!J15),"")</f>
        <v>0</v>
      </c>
      <c r="AG15">
        <f>IFERROR(MATCH(WindowsReports!D15,Models!$H$2:$H$605,0),0)</f>
        <v>0</v>
      </c>
    </row>
    <row r="16" spans="1:33">
      <c r="A16" t="str">
        <f>WindowsReports!A16</f>
        <v/>
      </c>
      <c r="B16" t="str">
        <f>WindowsReports!B16&amp;""</f>
        <v/>
      </c>
      <c r="C16" t="str" cm="1">
        <f t="array" ref="C16">IF($AG16=0,WindowsReports!D16&amp;"",INDEX(Models!$G$2:$G$605,$AG16))</f>
        <v/>
      </c>
      <c r="D16" t="str">
        <f>WindowsReports!C16&amp;""</f>
        <v/>
      </c>
      <c r="E16" t="str" cm="1">
        <f t="array" ref="E16">IF($AC16=0,"",INDEX(WindowsReports!$E$2:$E$243,$AC16))</f>
        <v/>
      </c>
      <c r="F16" s="11" t="str">
        <f>WindowsReports!F16&amp;""</f>
        <v/>
      </c>
      <c r="G16" t="str" cm="1">
        <f t="array" ref="G16">IF($AD16&gt;0,INDEX(Models!$B$2:$B$605,$AD16),IF(OR($F16="",$F16=0),"",TRIM(_xlfn.REDUCE($F16,Models!$L$2:$L$40,_xlfn.LAMBDA(_xlpm.a,_xlpm.r,IF(_xlpm.r="",_xlpm.a,SUBSTITUTE(_xlpm.a,_xlpm.r,"")))))))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IF(CPU_Formula!U16&lt;&gt;"",CPU_Formula!U16,IF(OR(WindowsReports!G16="",WindowsReports!G16=0),"",WindowsReports!G16))</f>
        <v/>
      </c>
      <c r="K16" s="49" t="str">
        <f>WindowsReports!H16&amp;""</f>
        <v/>
      </c>
      <c r="L16" t="str">
        <f t="shared" si="0"/>
        <v/>
      </c>
      <c r="M16" s="13" t="str">
        <f>WindowsReports!I16&amp;""</f>
        <v/>
      </c>
      <c r="N16" s="14" t="str" cm="1">
        <f t="array" ref="N16">IFERROR(_xlfn.IFS(WindowsReports!J16="","",$AF16&lt;55,"Battery Defect",$AF16&lt;=69,"Battery D",$AF16&lt;=80,"Battery C",$AF16&gt;80,""),"")</f>
        <v/>
      </c>
      <c r="O16" s="14"/>
      <c r="P16" s="11" t="str">
        <f>WindowsReports!K16&amp;""</f>
        <v/>
      </c>
      <c r="Q16" s="11"/>
      <c r="R16" s="11"/>
      <c r="S16" t="str">
        <f t="shared" si="1"/>
        <v/>
      </c>
      <c r="T16" t="str" cm="1">
        <f t="array" ref="T16">IF($AE16=0,"",INDEX(Disk_Pivot!$N$2:$N$500,$AE16))</f>
        <v/>
      </c>
      <c r="AC16">
        <f>IFERROR(MATCH($B16,WindowsReports!$B$2:$B$243,0),0)</f>
        <v>0</v>
      </c>
      <c r="AD16">
        <f>IFERROR(MATCH($F16,Models!$A$2:$A$605,0),0)</f>
        <v>0</v>
      </c>
      <c r="AE16">
        <f>IFERROR(MATCH($B16,Disk_Pivot!$G$2:$G$500,0),0)</f>
        <v>0</v>
      </c>
      <c r="AF16" s="53">
        <f>IFERROR(IF(--WindowsReports!J16&lt;=1,--WindowsReports!J16*100,--WindowsReports!J16),"")</f>
        <v>0</v>
      </c>
      <c r="AG16">
        <f>IFERROR(MATCH(WindowsReports!D16,Models!$H$2:$H$605,0),0)</f>
        <v>0</v>
      </c>
    </row>
    <row r="17" spans="1:33">
      <c r="A17" t="str">
        <f>WindowsReports!A17</f>
        <v/>
      </c>
      <c r="B17" t="str">
        <f>WindowsReports!B17&amp;""</f>
        <v/>
      </c>
      <c r="C17" t="str" cm="1">
        <f t="array" ref="C17">IF($AG17=0,WindowsReports!D17&amp;"",INDEX(Models!$G$2:$G$605,$AG17))</f>
        <v/>
      </c>
      <c r="D17" t="str">
        <f>WindowsReports!C17&amp;""</f>
        <v/>
      </c>
      <c r="E17" t="str" cm="1">
        <f t="array" ref="E17">IF($AC17=0,"",INDEX(WindowsReports!$E$2:$E$243,$AC17))</f>
        <v/>
      </c>
      <c r="F17" s="11" t="str">
        <f>WindowsReports!F17&amp;""</f>
        <v/>
      </c>
      <c r="G17" t="str" cm="1">
        <f t="array" ref="G17">IF($AD17&gt;0,INDEX(Models!$B$2:$B$605,$AD17),IF(OR($F17="",$F17=0),"",TRIM(_xlfn.REDUCE($F17,Models!$L$2:$L$40,_xlfn.LAMBDA(_xlpm.a,_xlpm.r,IF(_xlpm.r="",_xlpm.a,SUBSTITUTE(_xlpm.a,_xlpm.r,"")))))))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IF(CPU_Formula!U17&lt;&gt;"",CPU_Formula!U17,IF(OR(WindowsReports!G17="",WindowsReports!G17=0),"",WindowsReports!G17))</f>
        <v/>
      </c>
      <c r="K17" s="49" t="str">
        <f>WindowsReports!H17&amp;""</f>
        <v/>
      </c>
      <c r="L17" t="str">
        <f t="shared" si="0"/>
        <v/>
      </c>
      <c r="M17" s="13" t="str">
        <f>WindowsReports!I17&amp;""</f>
        <v/>
      </c>
      <c r="N17" s="14" t="str" cm="1">
        <f t="array" ref="N17">IFERROR(_xlfn.IFS(WindowsReports!J17="","",$AF17&lt;55,"Battery Defect",$AF17&lt;=69,"Battery D",$AF17&lt;=80,"Battery C",$AF17&gt;80,""),"")</f>
        <v/>
      </c>
      <c r="O17" s="14"/>
      <c r="P17" s="11" t="str">
        <f>WindowsReports!K17&amp;""</f>
        <v/>
      </c>
      <c r="Q17" s="11"/>
      <c r="R17" s="11"/>
      <c r="S17" t="str">
        <f t="shared" si="1"/>
        <v/>
      </c>
      <c r="T17" t="str" cm="1">
        <f t="array" ref="T17">IF($AE17=0,"",INDEX(Disk_Pivot!$N$2:$N$500,$AE17))</f>
        <v/>
      </c>
      <c r="AC17">
        <f>IFERROR(MATCH($B17,WindowsReports!$B$2:$B$243,0),0)</f>
        <v>0</v>
      </c>
      <c r="AD17">
        <f>IFERROR(MATCH($F17,Models!$A$2:$A$605,0),0)</f>
        <v>0</v>
      </c>
      <c r="AE17">
        <f>IFERROR(MATCH($B17,Disk_Pivot!$G$2:$G$500,0),0)</f>
        <v>0</v>
      </c>
      <c r="AF17" s="53">
        <f>IFERROR(IF(--WindowsReports!J17&lt;=1,--WindowsReports!J17*100,--WindowsReports!J17),"")</f>
        <v>0</v>
      </c>
      <c r="AG17">
        <f>IFERROR(MATCH(WindowsReports!D17,Models!$H$2:$H$605,0),0)</f>
        <v>0</v>
      </c>
    </row>
    <row r="18" spans="1:33">
      <c r="A18" t="str">
        <f>WindowsReports!A18</f>
        <v/>
      </c>
      <c r="B18" t="str">
        <f>WindowsReports!B18&amp;""</f>
        <v/>
      </c>
      <c r="C18" t="str" cm="1">
        <f t="array" ref="C18">IF($AG18=0,WindowsReports!D18&amp;"",INDEX(Models!$G$2:$G$605,$AG18))</f>
        <v/>
      </c>
      <c r="D18" t="str">
        <f>WindowsReports!C18&amp;""</f>
        <v/>
      </c>
      <c r="E18" t="str" cm="1">
        <f t="array" ref="E18">IF($AC18=0,"",INDEX(WindowsReports!$E$2:$E$243,$AC18))</f>
        <v/>
      </c>
      <c r="F18" s="11" t="str">
        <f>WindowsReports!F18&amp;""</f>
        <v/>
      </c>
      <c r="G18" t="str" cm="1">
        <f t="array" ref="G18">IF($AD18&gt;0,INDEX(Models!$B$2:$B$605,$AD18),IF(OR($F18="",$F18=0),"",TRIM(_xlfn.REDUCE($F18,Models!$L$2:$L$40,_xlfn.LAMBDA(_xlpm.a,_xlpm.r,IF(_xlpm.r="",_xlpm.a,SUBSTITUTE(_xlpm.a,_xlpm.r,"")))))))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IF(CPU_Formula!U18&lt;&gt;"",CPU_Formula!U18,IF(OR(WindowsReports!G18="",WindowsReports!G18=0),"",WindowsReports!G18))</f>
        <v/>
      </c>
      <c r="K18" s="49" t="str">
        <f>WindowsReports!H18&amp;""</f>
        <v/>
      </c>
      <c r="L18" t="str">
        <f t="shared" si="0"/>
        <v/>
      </c>
      <c r="M18" s="13" t="str">
        <f>WindowsReports!I18&amp;""</f>
        <v/>
      </c>
      <c r="N18" s="14" t="str" cm="1">
        <f t="array" ref="N18">IFERROR(_xlfn.IFS(WindowsReports!J18="","",$AF18&lt;55,"Battery Defect",$AF18&lt;=69,"Battery D",$AF18&lt;=80,"Battery C",$AF18&gt;80,""),"")</f>
        <v/>
      </c>
      <c r="O18" s="14"/>
      <c r="P18" s="11" t="str">
        <f>WindowsReports!K18&amp;""</f>
        <v/>
      </c>
      <c r="Q18" s="11"/>
      <c r="R18" s="11"/>
      <c r="S18" t="str">
        <f t="shared" si="1"/>
        <v/>
      </c>
      <c r="T18" t="str" cm="1">
        <f t="array" ref="T18">IF($AE18=0,"",INDEX(Disk_Pivot!$N$2:$N$500,$AE18))</f>
        <v/>
      </c>
      <c r="AC18">
        <f>IFERROR(MATCH($B18,WindowsReports!$B$2:$B$243,0),0)</f>
        <v>0</v>
      </c>
      <c r="AD18">
        <f>IFERROR(MATCH($F18,Models!$A$2:$A$605,0),0)</f>
        <v>0</v>
      </c>
      <c r="AE18">
        <f>IFERROR(MATCH($B18,Disk_Pivot!$G$2:$G$500,0),0)</f>
        <v>0</v>
      </c>
      <c r="AF18" s="53">
        <f>IFERROR(IF(--WindowsReports!J18&lt;=1,--WindowsReports!J18*100,--WindowsReports!J18),"")</f>
        <v>0</v>
      </c>
      <c r="AG18">
        <f>IFERROR(MATCH(WindowsReports!D18,Models!$H$2:$H$605,0),0)</f>
        <v>0</v>
      </c>
    </row>
    <row r="19" spans="1:33">
      <c r="A19" t="str">
        <f>WindowsReports!A19</f>
        <v/>
      </c>
      <c r="B19" t="str">
        <f>WindowsReports!B19&amp;""</f>
        <v/>
      </c>
      <c r="C19" t="str" cm="1">
        <f t="array" ref="C19">IF($AG19=0,WindowsReports!D19&amp;"",INDEX(Models!$G$2:$G$605,$AG19))</f>
        <v/>
      </c>
      <c r="D19" t="str">
        <f>WindowsReports!C19&amp;""</f>
        <v/>
      </c>
      <c r="E19" t="str" cm="1">
        <f t="array" ref="E19">IF($AC19=0,"",INDEX(WindowsReports!$E$2:$E$243,$AC19))</f>
        <v/>
      </c>
      <c r="F19" s="11" t="str">
        <f>WindowsReports!F19&amp;""</f>
        <v/>
      </c>
      <c r="G19" t="str" cm="1">
        <f t="array" ref="G19">IF($AD19&gt;0,INDEX(Models!$B$2:$B$605,$AD19),IF(OR($F19="",$F19=0),"",TRIM(_xlfn.REDUCE($F19,Models!$L$2:$L$40,_xlfn.LAMBDA(_xlpm.a,_xlpm.r,IF(_xlpm.r="",_xlpm.a,SUBSTITUTE(_xlpm.a,_xlpm.r,"")))))))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IF(CPU_Formula!U19&lt;&gt;"",CPU_Formula!U19,IF(OR(WindowsReports!G19="",WindowsReports!G19=0),"",WindowsReports!G19))</f>
        <v/>
      </c>
      <c r="K19" s="49" t="str">
        <f>WindowsReports!H19&amp;""</f>
        <v/>
      </c>
      <c r="L19" t="str">
        <f t="shared" si="0"/>
        <v/>
      </c>
      <c r="M19" s="13" t="str">
        <f>WindowsReports!I19&amp;""</f>
        <v/>
      </c>
      <c r="N19" s="14" t="str" cm="1">
        <f t="array" ref="N19">IFERROR(_xlfn.IFS(WindowsReports!J19="","",$AF19&lt;55,"Battery Defect",$AF19&lt;=69,"Battery D",$AF19&lt;=80,"Battery C",$AF19&gt;80,""),"")</f>
        <v/>
      </c>
      <c r="O19" s="14"/>
      <c r="P19" s="11" t="str">
        <f>WindowsReports!K19&amp;""</f>
        <v/>
      </c>
      <c r="Q19" s="11"/>
      <c r="R19" s="11"/>
      <c r="S19" t="str">
        <f t="shared" si="1"/>
        <v/>
      </c>
      <c r="T19" t="str" cm="1">
        <f t="array" ref="T19">IF($AE19=0,"",INDEX(Disk_Pivot!$N$2:$N$500,$AE19))</f>
        <v/>
      </c>
      <c r="AC19">
        <f>IFERROR(MATCH($B19,WindowsReports!$B$2:$B$243,0),0)</f>
        <v>0</v>
      </c>
      <c r="AD19">
        <f>IFERROR(MATCH($F19,Models!$A$2:$A$605,0),0)</f>
        <v>0</v>
      </c>
      <c r="AE19">
        <f>IFERROR(MATCH($B19,Disk_Pivot!$G$2:$G$500,0),0)</f>
        <v>0</v>
      </c>
      <c r="AF19" s="53">
        <f>IFERROR(IF(--WindowsReports!J19&lt;=1,--WindowsReports!J19*100,--WindowsReports!J19),"")</f>
        <v>0</v>
      </c>
      <c r="AG19">
        <f>IFERROR(MATCH(WindowsReports!D19,Models!$H$2:$H$605,0),0)</f>
        <v>0</v>
      </c>
    </row>
    <row r="20" spans="1:33">
      <c r="A20" t="str">
        <f>WindowsReports!A20</f>
        <v/>
      </c>
      <c r="B20" t="str">
        <f>WindowsReports!B20&amp;""</f>
        <v/>
      </c>
      <c r="C20" t="str" cm="1">
        <f t="array" ref="C20">IF($AG20=0,WindowsReports!D20&amp;"",INDEX(Models!$G$2:$G$605,$AG20))</f>
        <v/>
      </c>
      <c r="D20" t="str">
        <f>WindowsReports!C20&amp;""</f>
        <v/>
      </c>
      <c r="E20" t="str" cm="1">
        <f t="array" ref="E20">IF($AC20=0,"",INDEX(WindowsReports!$E$2:$E$243,$AC20))</f>
        <v/>
      </c>
      <c r="F20" s="11" t="str">
        <f>WindowsReports!F20&amp;""</f>
        <v/>
      </c>
      <c r="G20" t="str" cm="1">
        <f t="array" ref="G20">IF($AD20&gt;0,INDEX(Models!$B$2:$B$605,$AD20),IF(OR($F20="",$F20=0),"",TRIM(_xlfn.REDUCE($F20,Models!$L$2:$L$40,_xlfn.LAMBDA(_xlpm.a,_xlpm.r,IF(_xlpm.r="",_xlpm.a,SUBSTITUTE(_xlpm.a,_xlpm.r,"")))))))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IF(CPU_Formula!U20&lt;&gt;"",CPU_Formula!U20,IF(OR(WindowsReports!G20="",WindowsReports!G20=0),"",WindowsReports!G20))</f>
        <v/>
      </c>
      <c r="K20" s="49" t="str">
        <f>WindowsReports!H20&amp;""</f>
        <v/>
      </c>
      <c r="L20" t="str">
        <f t="shared" si="0"/>
        <v/>
      </c>
      <c r="M20" s="13" t="str">
        <f>WindowsReports!I20&amp;""</f>
        <v/>
      </c>
      <c r="N20" s="14" t="str" cm="1">
        <f t="array" ref="N20">IFERROR(_xlfn.IFS(WindowsReports!J20="","",$AF20&lt;55,"Battery Defect",$AF20&lt;=69,"Battery D",$AF20&lt;=80,"Battery C",$AF20&gt;80,""),"")</f>
        <v/>
      </c>
      <c r="O20" s="14"/>
      <c r="P20" s="11" t="str">
        <f>WindowsReports!K20&amp;""</f>
        <v/>
      </c>
      <c r="Q20" s="11"/>
      <c r="R20" s="11"/>
      <c r="S20" t="str">
        <f t="shared" si="1"/>
        <v/>
      </c>
      <c r="T20" t="str" cm="1">
        <f t="array" ref="T20">IF($AE20=0,"",INDEX(Disk_Pivot!$N$2:$N$500,$AE20))</f>
        <v/>
      </c>
      <c r="AC20">
        <f>IFERROR(MATCH($B20,WindowsReports!$B$2:$B$243,0),0)</f>
        <v>0</v>
      </c>
      <c r="AD20">
        <f>IFERROR(MATCH($F20,Models!$A$2:$A$605,0),0)</f>
        <v>0</v>
      </c>
      <c r="AE20">
        <f>IFERROR(MATCH($B20,Disk_Pivot!$G$2:$G$500,0),0)</f>
        <v>0</v>
      </c>
      <c r="AF20" s="53">
        <f>IFERROR(IF(--WindowsReports!J20&lt;=1,--WindowsReports!J20*100,--WindowsReports!J20),"")</f>
        <v>0</v>
      </c>
      <c r="AG20">
        <f>IFERROR(MATCH(WindowsReports!D20,Models!$H$2:$H$605,0),0)</f>
        <v>0</v>
      </c>
    </row>
    <row r="21" spans="1:33">
      <c r="A21" t="str">
        <f>WindowsReports!A21</f>
        <v/>
      </c>
      <c r="B21" t="str">
        <f>WindowsReports!B21&amp;""</f>
        <v/>
      </c>
      <c r="C21" t="str" cm="1">
        <f t="array" ref="C21">IF($AG21=0,WindowsReports!D21&amp;"",INDEX(Models!$G$2:$G$605,$AG21))</f>
        <v/>
      </c>
      <c r="D21" t="str">
        <f>WindowsReports!C21&amp;""</f>
        <v/>
      </c>
      <c r="E21" t="str" cm="1">
        <f t="array" ref="E21">IF($AC21=0,"",INDEX(WindowsReports!$E$2:$E$243,$AC21))</f>
        <v/>
      </c>
      <c r="F21" s="11" t="str">
        <f>WindowsReports!F21&amp;""</f>
        <v/>
      </c>
      <c r="G21" t="str" cm="1">
        <f t="array" ref="G21">IF($AD21&gt;0,INDEX(Models!$B$2:$B$605,$AD21),IF(OR($F21="",$F21=0),"",TRIM(_xlfn.REDUCE($F21,Models!$L$2:$L$40,_xlfn.LAMBDA(_xlpm.a,_xlpm.r,IF(_xlpm.r="",_xlpm.a,SUBSTITUTE(_xlpm.a,_xlpm.r,"")))))))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IF(CPU_Formula!U21&lt;&gt;"",CPU_Formula!U21,IF(OR(WindowsReports!G21="",WindowsReports!G21=0),"",WindowsReports!G21))</f>
        <v/>
      </c>
      <c r="K21" s="49" t="str">
        <f>WindowsReports!H21&amp;""</f>
        <v/>
      </c>
      <c r="L21" t="str">
        <f t="shared" si="0"/>
        <v/>
      </c>
      <c r="M21" s="13" t="str">
        <f>WindowsReports!I21&amp;""</f>
        <v/>
      </c>
      <c r="N21" s="14" t="str" cm="1">
        <f t="array" ref="N21">IFERROR(_xlfn.IFS(WindowsReports!J21="","",$AF21&lt;55,"Battery Defect",$AF21&lt;=69,"Battery D",$AF21&lt;=80,"Battery C",$AF21&gt;80,""),"")</f>
        <v/>
      </c>
      <c r="O21" s="14"/>
      <c r="P21" s="11" t="str">
        <f>WindowsReports!K21&amp;""</f>
        <v/>
      </c>
      <c r="Q21" s="11"/>
      <c r="R21" s="11"/>
      <c r="S21" t="str">
        <f t="shared" si="1"/>
        <v/>
      </c>
      <c r="T21" t="str" cm="1">
        <f t="array" ref="T21">IF($AE21=0,"",INDEX(Disk_Pivot!$N$2:$N$500,$AE21))</f>
        <v/>
      </c>
      <c r="AC21">
        <f>IFERROR(MATCH($B21,WindowsReports!$B$2:$B$243,0),0)</f>
        <v>0</v>
      </c>
      <c r="AD21">
        <f>IFERROR(MATCH($F21,Models!$A$2:$A$605,0),0)</f>
        <v>0</v>
      </c>
      <c r="AE21">
        <f>IFERROR(MATCH($B21,Disk_Pivot!$G$2:$G$500,0),0)</f>
        <v>0</v>
      </c>
      <c r="AF21" s="53">
        <f>IFERROR(IF(--WindowsReports!J21&lt;=1,--WindowsReports!J21*100,--WindowsReports!J21),"")</f>
        <v>0</v>
      </c>
      <c r="AG21">
        <f>IFERROR(MATCH(WindowsReports!D21,Models!$H$2:$H$605,0),0)</f>
        <v>0</v>
      </c>
    </row>
    <row r="22" spans="1:33">
      <c r="A22" t="str">
        <f>WindowsReports!A22</f>
        <v/>
      </c>
      <c r="B22" t="str">
        <f>WindowsReports!B22&amp;""</f>
        <v/>
      </c>
      <c r="C22" t="str" cm="1">
        <f t="array" ref="C22">IF($AG22=0,WindowsReports!D22&amp;"",INDEX(Models!$G$2:$G$605,$AG22))</f>
        <v/>
      </c>
      <c r="D22" t="str">
        <f>WindowsReports!C22&amp;""</f>
        <v/>
      </c>
      <c r="E22" t="str" cm="1">
        <f t="array" ref="E22">IF($AC22=0,"",INDEX(WindowsReports!$E$2:$E$243,$AC22))</f>
        <v/>
      </c>
      <c r="F22" s="11" t="str">
        <f>WindowsReports!F22&amp;""</f>
        <v/>
      </c>
      <c r="G22" t="str" cm="1">
        <f t="array" ref="G22">IF($AD22&gt;0,INDEX(Models!$B$2:$B$605,$AD22),IF(OR($F22="",$F22=0),"",TRIM(_xlfn.REDUCE($F22,Models!$L$2:$L$40,_xlfn.LAMBDA(_xlpm.a,_xlpm.r,IF(_xlpm.r="",_xlpm.a,SUBSTITUTE(_xlpm.a,_xlpm.r,"")))))))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IF(CPU_Formula!U22&lt;&gt;"",CPU_Formula!U22,IF(OR(WindowsReports!G22="",WindowsReports!G22=0),"",WindowsReports!G22))</f>
        <v/>
      </c>
      <c r="K22" s="49" t="str">
        <f>WindowsReports!H22&amp;""</f>
        <v/>
      </c>
      <c r="L22" t="str">
        <f t="shared" si="0"/>
        <v/>
      </c>
      <c r="M22" s="13" t="str">
        <f>WindowsReports!I22&amp;""</f>
        <v/>
      </c>
      <c r="N22" s="14" t="str" cm="1">
        <f t="array" ref="N22">IFERROR(_xlfn.IFS(WindowsReports!J22="","",$AF22&lt;55,"Battery Defect",$AF22&lt;=69,"Battery D",$AF22&lt;=80,"Battery C",$AF22&gt;80,""),"")</f>
        <v/>
      </c>
      <c r="O22" s="14"/>
      <c r="P22" s="11" t="str">
        <f>WindowsReports!K22&amp;""</f>
        <v/>
      </c>
      <c r="Q22" s="11"/>
      <c r="R22" s="11"/>
      <c r="S22" t="str">
        <f t="shared" si="1"/>
        <v/>
      </c>
      <c r="T22" t="str" cm="1">
        <f t="array" ref="T22">IF($AE22=0,"",INDEX(Disk_Pivot!$N$2:$N$500,$AE22))</f>
        <v/>
      </c>
      <c r="AC22">
        <f>IFERROR(MATCH($B22,WindowsReports!$B$2:$B$243,0),0)</f>
        <v>0</v>
      </c>
      <c r="AD22">
        <f>IFERROR(MATCH($F22,Models!$A$2:$A$605,0),0)</f>
        <v>0</v>
      </c>
      <c r="AE22">
        <f>IFERROR(MATCH($B22,Disk_Pivot!$G$2:$G$500,0),0)</f>
        <v>0</v>
      </c>
      <c r="AF22" s="53">
        <f>IFERROR(IF(--WindowsReports!J22&lt;=1,--WindowsReports!J22*100,--WindowsReports!J22),"")</f>
        <v>0</v>
      </c>
      <c r="AG22">
        <f>IFERROR(MATCH(WindowsReports!D22,Models!$H$2:$H$605,0),0)</f>
        <v>0</v>
      </c>
    </row>
    <row r="23" spans="1:33">
      <c r="A23" t="str">
        <f>WindowsReports!A23</f>
        <v/>
      </c>
      <c r="B23" t="str">
        <f>WindowsReports!B23&amp;""</f>
        <v/>
      </c>
      <c r="C23" t="str" cm="1">
        <f t="array" ref="C23">IF($AG23=0,WindowsReports!D23&amp;"",INDEX(Models!$G$2:$G$605,$AG23))</f>
        <v/>
      </c>
      <c r="D23" t="str">
        <f>WindowsReports!C23&amp;""</f>
        <v/>
      </c>
      <c r="E23" t="str" cm="1">
        <f t="array" ref="E23">IF($AC23=0,"",INDEX(WindowsReports!$E$2:$E$243,$AC23))</f>
        <v/>
      </c>
      <c r="F23" s="11" t="str">
        <f>WindowsReports!F23&amp;""</f>
        <v/>
      </c>
      <c r="G23" t="str" cm="1">
        <f t="array" ref="G23">IF($AD23&gt;0,INDEX(Models!$B$2:$B$605,$AD23),IF(OR($F23="",$F23=0),"",TRIM(_xlfn.REDUCE($F23,Models!$L$2:$L$40,_xlfn.LAMBDA(_xlpm.a,_xlpm.r,IF(_xlpm.r="",_xlpm.a,SUBSTITUTE(_xlpm.a,_xlpm.r,"")))))))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IF(CPU_Formula!U23&lt;&gt;"",CPU_Formula!U23,IF(OR(WindowsReports!G23="",WindowsReports!G23=0),"",WindowsReports!G23))</f>
        <v/>
      </c>
      <c r="K23" s="49" t="str">
        <f>WindowsReports!H23&amp;""</f>
        <v/>
      </c>
      <c r="L23" t="str">
        <f t="shared" si="0"/>
        <v/>
      </c>
      <c r="M23" s="13" t="str">
        <f>WindowsReports!I23&amp;""</f>
        <v/>
      </c>
      <c r="N23" s="14" t="str" cm="1">
        <f t="array" ref="N23">IFERROR(_xlfn.IFS(WindowsReports!J23="","",$AF23&lt;55,"Battery Defect",$AF23&lt;=69,"Battery D",$AF23&lt;=80,"Battery C",$AF23&gt;80,""),"")</f>
        <v/>
      </c>
      <c r="O23" s="14"/>
      <c r="P23" s="11" t="str">
        <f>WindowsReports!K23&amp;""</f>
        <v/>
      </c>
      <c r="Q23" s="11"/>
      <c r="R23" s="11"/>
      <c r="S23" t="str">
        <f t="shared" si="1"/>
        <v/>
      </c>
      <c r="T23" t="str" cm="1">
        <f t="array" ref="T23">IF($AE23=0,"",INDEX(Disk_Pivot!$N$2:$N$500,$AE23))</f>
        <v/>
      </c>
      <c r="AC23">
        <f>IFERROR(MATCH($B23,WindowsReports!$B$2:$B$243,0),0)</f>
        <v>0</v>
      </c>
      <c r="AD23">
        <f>IFERROR(MATCH($F23,Models!$A$2:$A$605,0),0)</f>
        <v>0</v>
      </c>
      <c r="AE23">
        <f>IFERROR(MATCH($B23,Disk_Pivot!$G$2:$G$500,0),0)</f>
        <v>0</v>
      </c>
      <c r="AF23" s="53">
        <f>IFERROR(IF(--WindowsReports!J23&lt;=1,--WindowsReports!J23*100,--WindowsReports!J23),"")</f>
        <v>0</v>
      </c>
      <c r="AG23">
        <f>IFERROR(MATCH(WindowsReports!D23,Models!$H$2:$H$605,0),0)</f>
        <v>0</v>
      </c>
    </row>
    <row r="24" spans="1:33">
      <c r="A24" t="str">
        <f>WindowsReports!A24</f>
        <v/>
      </c>
      <c r="B24" t="str">
        <f>WindowsReports!B24&amp;""</f>
        <v/>
      </c>
      <c r="C24" t="str" cm="1">
        <f t="array" ref="C24">IF($AG24=0,WindowsReports!D24&amp;"",INDEX(Models!$G$2:$G$605,$AG24))</f>
        <v/>
      </c>
      <c r="D24" t="str">
        <f>WindowsReports!C24&amp;""</f>
        <v/>
      </c>
      <c r="E24" t="str" cm="1">
        <f t="array" ref="E24">IF($AC24=0,"",INDEX(WindowsReports!$E$2:$E$243,$AC24))</f>
        <v/>
      </c>
      <c r="F24" s="11" t="str">
        <f>WindowsReports!F24&amp;""</f>
        <v/>
      </c>
      <c r="G24" t="str" cm="1">
        <f t="array" ref="G24">IF($AD24&gt;0,INDEX(Models!$B$2:$B$605,$AD24),IF(OR($F24="",$F24=0),"",TRIM(_xlfn.REDUCE($F24,Models!$L$2:$L$40,_xlfn.LAMBDA(_xlpm.a,_xlpm.r,IF(_xlpm.r="",_xlpm.a,SUBSTITUTE(_xlpm.a,_xlpm.r,"")))))))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IF(CPU_Formula!U24&lt;&gt;"",CPU_Formula!U24,IF(OR(WindowsReports!G24="",WindowsReports!G24=0),"",WindowsReports!G24))</f>
        <v/>
      </c>
      <c r="K24" s="49" t="str">
        <f>WindowsReports!H24&amp;""</f>
        <v/>
      </c>
      <c r="L24" t="str">
        <f t="shared" si="0"/>
        <v/>
      </c>
      <c r="M24" s="13" t="str">
        <f>WindowsReports!I24&amp;""</f>
        <v/>
      </c>
      <c r="N24" s="14" t="str" cm="1">
        <f t="array" ref="N24">IFERROR(_xlfn.IFS(WindowsReports!J24="","",$AF24&lt;55,"Battery Defect",$AF24&lt;=69,"Battery D",$AF24&lt;=80,"Battery C",$AF24&gt;80,""),"")</f>
        <v/>
      </c>
      <c r="O24" s="14"/>
      <c r="P24" s="11" t="str">
        <f>WindowsReports!K24&amp;""</f>
        <v/>
      </c>
      <c r="Q24" s="11"/>
      <c r="R24" s="11"/>
      <c r="S24" t="str">
        <f t="shared" si="1"/>
        <v/>
      </c>
      <c r="T24" t="str" cm="1">
        <f t="array" ref="T24">IF($AE24=0,"",INDEX(Disk_Pivot!$N$2:$N$500,$AE24))</f>
        <v/>
      </c>
      <c r="AC24">
        <f>IFERROR(MATCH($B24,WindowsReports!$B$2:$B$243,0),0)</f>
        <v>0</v>
      </c>
      <c r="AD24">
        <f>IFERROR(MATCH($F24,Models!$A$2:$A$605,0),0)</f>
        <v>0</v>
      </c>
      <c r="AE24">
        <f>IFERROR(MATCH($B24,Disk_Pivot!$G$2:$G$500,0),0)</f>
        <v>0</v>
      </c>
      <c r="AF24" s="53">
        <f>IFERROR(IF(--WindowsReports!J24&lt;=1,--WindowsReports!J24*100,--WindowsReports!J24),"")</f>
        <v>0</v>
      </c>
      <c r="AG24">
        <f>IFERROR(MATCH(WindowsReports!D24,Models!$H$2:$H$605,0),0)</f>
        <v>0</v>
      </c>
    </row>
    <row r="25" spans="1:33">
      <c r="A25" t="str">
        <f>WindowsReports!A25</f>
        <v/>
      </c>
      <c r="B25" t="str">
        <f>WindowsReports!B25&amp;""</f>
        <v/>
      </c>
      <c r="C25" t="str" cm="1">
        <f t="array" ref="C25">IF($AG25=0,WindowsReports!D25&amp;"",INDEX(Models!$G$2:$G$605,$AG25))</f>
        <v/>
      </c>
      <c r="D25" t="str">
        <f>WindowsReports!C25&amp;""</f>
        <v/>
      </c>
      <c r="E25" t="str" cm="1">
        <f t="array" ref="E25">IF($AC25=0,"",INDEX(WindowsReports!$E$2:$E$243,$AC25))</f>
        <v/>
      </c>
      <c r="F25" s="11" t="str">
        <f>WindowsReports!F25&amp;""</f>
        <v/>
      </c>
      <c r="G25" t="str" cm="1">
        <f t="array" ref="G25">IF($AD25&gt;0,INDEX(Models!$B$2:$B$605,$AD25),IF(OR($F25="",$F25=0),"",TRIM(_xlfn.REDUCE($F25,Models!$L$2:$L$40,_xlfn.LAMBDA(_xlpm.a,_xlpm.r,IF(_xlpm.r="",_xlpm.a,SUBSTITUTE(_xlpm.a,_xlpm.r,"")))))))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IF(CPU_Formula!U25&lt;&gt;"",CPU_Formula!U25,IF(OR(WindowsReports!G25="",WindowsReports!G25=0),"",WindowsReports!G25))</f>
        <v/>
      </c>
      <c r="K25" s="49" t="str">
        <f>WindowsReports!H25&amp;""</f>
        <v/>
      </c>
      <c r="L25" t="str">
        <f t="shared" si="0"/>
        <v/>
      </c>
      <c r="M25" s="13" t="str">
        <f>WindowsReports!I25&amp;""</f>
        <v/>
      </c>
      <c r="N25" s="14" t="str" cm="1">
        <f t="array" ref="N25">IFERROR(_xlfn.IFS(WindowsReports!J25="","",$AF25&lt;55,"Battery Defect",$AF25&lt;=69,"Battery D",$AF25&lt;=80,"Battery C",$AF25&gt;80,""),"")</f>
        <v/>
      </c>
      <c r="O25" s="14"/>
      <c r="P25" s="11" t="str">
        <f>WindowsReports!K25&amp;""</f>
        <v/>
      </c>
      <c r="Q25" s="11"/>
      <c r="R25" s="11"/>
      <c r="S25" t="str">
        <f t="shared" si="1"/>
        <v/>
      </c>
      <c r="T25" t="str" cm="1">
        <f t="array" ref="T25">IF($AE25=0,"",INDEX(Disk_Pivot!$N$2:$N$500,$AE25))</f>
        <v/>
      </c>
      <c r="AC25">
        <f>IFERROR(MATCH($B25,WindowsReports!$B$2:$B$243,0),0)</f>
        <v>0</v>
      </c>
      <c r="AD25">
        <f>IFERROR(MATCH($F25,Models!$A$2:$A$605,0),0)</f>
        <v>0</v>
      </c>
      <c r="AE25">
        <f>IFERROR(MATCH($B25,Disk_Pivot!$G$2:$G$500,0),0)</f>
        <v>0</v>
      </c>
      <c r="AF25" s="53">
        <f>IFERROR(IF(--WindowsReports!J25&lt;=1,--WindowsReports!J25*100,--WindowsReports!J25),"")</f>
        <v>0</v>
      </c>
      <c r="AG25">
        <f>IFERROR(MATCH(WindowsReports!D25,Models!$H$2:$H$605,0),0)</f>
        <v>0</v>
      </c>
    </row>
    <row r="26" spans="1:33">
      <c r="A26" t="str">
        <f>WindowsReports!A26</f>
        <v/>
      </c>
      <c r="B26" t="str">
        <f>WindowsReports!B26&amp;""</f>
        <v/>
      </c>
      <c r="C26" t="str" cm="1">
        <f t="array" ref="C26">IF($AG26=0,WindowsReports!D26&amp;"",INDEX(Models!$G$2:$G$605,$AG26))</f>
        <v/>
      </c>
      <c r="D26" t="str">
        <f>WindowsReports!C26&amp;""</f>
        <v/>
      </c>
      <c r="E26" t="str" cm="1">
        <f t="array" ref="E26">IF($AC26=0,"",INDEX(WindowsReports!$E$2:$E$243,$AC26))</f>
        <v/>
      </c>
      <c r="F26" s="11" t="str">
        <f>WindowsReports!F26&amp;""</f>
        <v/>
      </c>
      <c r="G26" t="str" cm="1">
        <f t="array" ref="G26">IF($AD26&gt;0,INDEX(Models!$B$2:$B$605,$AD26),IF(OR($F26="",$F26=0),"",TRIM(_xlfn.REDUCE($F26,Models!$L$2:$L$40,_xlfn.LAMBDA(_xlpm.a,_xlpm.r,IF(_xlpm.r="",_xlpm.a,SUBSTITUTE(_xlpm.a,_xlpm.r,"")))))))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IF(CPU_Formula!U26&lt;&gt;"",CPU_Formula!U26,IF(OR(WindowsReports!G26="",WindowsReports!G26=0),"",WindowsReports!G26))</f>
        <v/>
      </c>
      <c r="K26" s="49" t="str">
        <f>WindowsReports!H26&amp;""</f>
        <v/>
      </c>
      <c r="L26" t="str">
        <f t="shared" si="0"/>
        <v/>
      </c>
      <c r="M26" s="13" t="str">
        <f>WindowsReports!I26&amp;""</f>
        <v/>
      </c>
      <c r="N26" s="14" t="str" cm="1">
        <f t="array" ref="N26">IFERROR(_xlfn.IFS(WindowsReports!J26="","",$AF26&lt;55,"Battery Defect",$AF26&lt;=69,"Battery D",$AF26&lt;=80,"Battery C",$AF26&gt;80,""),"")</f>
        <v/>
      </c>
      <c r="O26" s="14"/>
      <c r="P26" s="11" t="str">
        <f>WindowsReports!K26&amp;""</f>
        <v/>
      </c>
      <c r="Q26" s="11"/>
      <c r="R26" s="11"/>
      <c r="S26" t="str">
        <f t="shared" si="1"/>
        <v/>
      </c>
      <c r="T26" t="str" cm="1">
        <f t="array" ref="T26">IF($AE26=0,"",INDEX(Disk_Pivot!$N$2:$N$500,$AE26))</f>
        <v/>
      </c>
      <c r="AC26">
        <f>IFERROR(MATCH($B26,WindowsReports!$B$2:$B$243,0),0)</f>
        <v>0</v>
      </c>
      <c r="AD26">
        <f>IFERROR(MATCH($F26,Models!$A$2:$A$605,0),0)</f>
        <v>0</v>
      </c>
      <c r="AE26">
        <f>IFERROR(MATCH($B26,Disk_Pivot!$G$2:$G$500,0),0)</f>
        <v>0</v>
      </c>
      <c r="AF26" s="53">
        <f>IFERROR(IF(--WindowsReports!J26&lt;=1,--WindowsReports!J26*100,--WindowsReports!J26),"")</f>
        <v>0</v>
      </c>
      <c r="AG26">
        <f>IFERROR(MATCH(WindowsReports!D26,Models!$H$2:$H$605,0),0)</f>
        <v>0</v>
      </c>
    </row>
    <row r="27" spans="1:33">
      <c r="A27" t="str">
        <f>WindowsReports!A27</f>
        <v/>
      </c>
      <c r="B27" t="str">
        <f>WindowsReports!B27&amp;""</f>
        <v/>
      </c>
      <c r="C27" t="str" cm="1">
        <f t="array" ref="C27">IF($AG27=0,WindowsReports!D27&amp;"",INDEX(Models!$G$2:$G$605,$AG27))</f>
        <v/>
      </c>
      <c r="D27" t="str">
        <f>WindowsReports!C27&amp;""</f>
        <v/>
      </c>
      <c r="E27" t="str" cm="1">
        <f t="array" ref="E27">IF($AC27=0,"",INDEX(WindowsReports!$E$2:$E$243,$AC27))</f>
        <v/>
      </c>
      <c r="F27" s="11" t="str">
        <f>WindowsReports!F27&amp;""</f>
        <v/>
      </c>
      <c r="G27" t="str" cm="1">
        <f t="array" ref="G27">IF($AD27&gt;0,INDEX(Models!$B$2:$B$605,$AD27),IF(OR($F27="",$F27=0),"",TRIM(_xlfn.REDUCE($F27,Models!$L$2:$L$40,_xlfn.LAMBDA(_xlpm.a,_xlpm.r,IF(_xlpm.r="",_xlpm.a,SUBSTITUTE(_xlpm.a,_xlpm.r,"")))))))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IF(CPU_Formula!U27&lt;&gt;"",CPU_Formula!U27,IF(OR(WindowsReports!G27="",WindowsReports!G27=0),"",WindowsReports!G27))</f>
        <v/>
      </c>
      <c r="K27" s="49" t="str">
        <f>WindowsReports!H27&amp;""</f>
        <v/>
      </c>
      <c r="L27" t="str">
        <f t="shared" si="0"/>
        <v/>
      </c>
      <c r="M27" s="13" t="str">
        <f>WindowsReports!I27&amp;""</f>
        <v/>
      </c>
      <c r="N27" s="14" t="str" cm="1">
        <f t="array" ref="N27">IFERROR(_xlfn.IFS(WindowsReports!J27="","",$AF27&lt;55,"Battery Defect",$AF27&lt;=69,"Battery D",$AF27&lt;=80,"Battery C",$AF27&gt;80,""),"")</f>
        <v/>
      </c>
      <c r="O27" s="14"/>
      <c r="P27" s="11" t="str">
        <f>WindowsReports!K27&amp;""</f>
        <v/>
      </c>
      <c r="Q27" s="11"/>
      <c r="R27" s="11"/>
      <c r="S27" t="str">
        <f t="shared" si="1"/>
        <v/>
      </c>
      <c r="T27" t="str" cm="1">
        <f t="array" ref="T27">IF($AE27=0,"",INDEX(Disk_Pivot!$N$2:$N$500,$AE27))</f>
        <v/>
      </c>
      <c r="AC27">
        <f>IFERROR(MATCH($B27,WindowsReports!$B$2:$B$243,0),0)</f>
        <v>0</v>
      </c>
      <c r="AD27">
        <f>IFERROR(MATCH($F27,Models!$A$2:$A$605,0),0)</f>
        <v>0</v>
      </c>
      <c r="AE27">
        <f>IFERROR(MATCH($B27,Disk_Pivot!$G$2:$G$500,0),0)</f>
        <v>0</v>
      </c>
      <c r="AF27" s="53">
        <f>IFERROR(IF(--WindowsReports!J27&lt;=1,--WindowsReports!J27*100,--WindowsReports!J27),"")</f>
        <v>0</v>
      </c>
      <c r="AG27">
        <f>IFERROR(MATCH(WindowsReports!D27,Models!$H$2:$H$605,0),0)</f>
        <v>0</v>
      </c>
    </row>
    <row r="28" spans="1:33">
      <c r="A28" t="str">
        <f>WindowsReports!A28</f>
        <v/>
      </c>
      <c r="B28" t="str">
        <f>WindowsReports!B28&amp;""</f>
        <v/>
      </c>
      <c r="C28" t="str" cm="1">
        <f t="array" ref="C28">IF($AG28=0,WindowsReports!D28&amp;"",INDEX(Models!$G$2:$G$605,$AG28))</f>
        <v/>
      </c>
      <c r="D28" t="str">
        <f>WindowsReports!C28&amp;""</f>
        <v/>
      </c>
      <c r="E28" t="str" cm="1">
        <f t="array" ref="E28">IF($AC28=0,"",INDEX(WindowsReports!$E$2:$E$243,$AC28))</f>
        <v/>
      </c>
      <c r="F28" s="11" t="str">
        <f>WindowsReports!F28&amp;""</f>
        <v/>
      </c>
      <c r="G28" t="str" cm="1">
        <f t="array" ref="G28">IF($AD28&gt;0,INDEX(Models!$B$2:$B$605,$AD28),IF(OR($F28="",$F28=0),"",TRIM(_xlfn.REDUCE($F28,Models!$L$2:$L$40,_xlfn.LAMBDA(_xlpm.a,_xlpm.r,IF(_xlpm.r="",_xlpm.a,SUBSTITUTE(_xlpm.a,_xlpm.r,"")))))))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IF(CPU_Formula!U28&lt;&gt;"",CPU_Formula!U28,IF(OR(WindowsReports!G28="",WindowsReports!G28=0),"",WindowsReports!G28))</f>
        <v/>
      </c>
      <c r="K28" s="49" t="str">
        <f>WindowsReports!H28&amp;""</f>
        <v/>
      </c>
      <c r="L28" t="str">
        <f t="shared" si="0"/>
        <v/>
      </c>
      <c r="M28" s="13" t="str">
        <f>WindowsReports!I28&amp;""</f>
        <v/>
      </c>
      <c r="N28" s="14" t="str" cm="1">
        <f t="array" ref="N28">IFERROR(_xlfn.IFS(WindowsReports!J28="","",$AF28&lt;55,"Battery Defect",$AF28&lt;=69,"Battery D",$AF28&lt;=80,"Battery C",$AF28&gt;80,""),"")</f>
        <v/>
      </c>
      <c r="O28" s="14"/>
      <c r="P28" s="11" t="str">
        <f>WindowsReports!K28&amp;""</f>
        <v/>
      </c>
      <c r="Q28" s="11"/>
      <c r="R28" s="11"/>
      <c r="S28" t="str">
        <f t="shared" si="1"/>
        <v/>
      </c>
      <c r="T28" t="str" cm="1">
        <f t="array" ref="T28">IF($AE28=0,"",INDEX(Disk_Pivot!$N$2:$N$500,$AE28))</f>
        <v/>
      </c>
      <c r="AC28">
        <f>IFERROR(MATCH($B28,WindowsReports!$B$2:$B$243,0),0)</f>
        <v>0</v>
      </c>
      <c r="AD28">
        <f>IFERROR(MATCH($F28,Models!$A$2:$A$605,0),0)</f>
        <v>0</v>
      </c>
      <c r="AE28">
        <f>IFERROR(MATCH($B28,Disk_Pivot!$G$2:$G$500,0),0)</f>
        <v>0</v>
      </c>
      <c r="AF28" s="53">
        <f>IFERROR(IF(--WindowsReports!J28&lt;=1,--WindowsReports!J28*100,--WindowsReports!J28),"")</f>
        <v>0</v>
      </c>
      <c r="AG28">
        <f>IFERROR(MATCH(WindowsReports!D28,Models!$H$2:$H$605,0),0)</f>
        <v>0</v>
      </c>
    </row>
    <row r="29" spans="1:33">
      <c r="A29" t="str">
        <f>WindowsReports!A29</f>
        <v/>
      </c>
      <c r="B29" t="str">
        <f>WindowsReports!B29&amp;""</f>
        <v/>
      </c>
      <c r="C29" t="str" cm="1">
        <f t="array" ref="C29">IF($AG29=0,WindowsReports!D29&amp;"",INDEX(Models!$G$2:$G$605,$AG29))</f>
        <v/>
      </c>
      <c r="D29" t="str">
        <f>WindowsReports!C29&amp;""</f>
        <v/>
      </c>
      <c r="E29" t="str" cm="1">
        <f t="array" ref="E29">IF($AC29=0,"",INDEX(WindowsReports!$E$2:$E$243,$AC29))</f>
        <v/>
      </c>
      <c r="F29" s="11" t="str">
        <f>WindowsReports!F29&amp;""</f>
        <v/>
      </c>
      <c r="G29" t="str" cm="1">
        <f t="array" ref="G29">IF($AD29&gt;0,INDEX(Models!$B$2:$B$605,$AD29),IF(OR($F29="",$F29=0),"",TRIM(_xlfn.REDUCE($F29,Models!$L$2:$L$40,_xlfn.LAMBDA(_xlpm.a,_xlpm.r,IF(_xlpm.r="",_xlpm.a,SUBSTITUTE(_xlpm.a,_xlpm.r,"")))))))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IF(CPU_Formula!U29&lt;&gt;"",CPU_Formula!U29,IF(OR(WindowsReports!G29="",WindowsReports!G29=0),"",WindowsReports!G29))</f>
        <v/>
      </c>
      <c r="K29" s="49" t="str">
        <f>WindowsReports!H29&amp;""</f>
        <v/>
      </c>
      <c r="L29" t="str">
        <f t="shared" si="0"/>
        <v/>
      </c>
      <c r="M29" s="13" t="str">
        <f>WindowsReports!I29&amp;""</f>
        <v/>
      </c>
      <c r="N29" s="14" t="str" cm="1">
        <f t="array" ref="N29">IFERROR(_xlfn.IFS(WindowsReports!J29="","",$AF29&lt;55,"Battery Defect",$AF29&lt;=69,"Battery D",$AF29&lt;=80,"Battery C",$AF29&gt;80,""),"")</f>
        <v/>
      </c>
      <c r="O29" s="14"/>
      <c r="P29" s="11" t="str">
        <f>WindowsReports!K29&amp;""</f>
        <v/>
      </c>
      <c r="Q29" s="11"/>
      <c r="R29" s="11"/>
      <c r="S29" t="str">
        <f t="shared" si="1"/>
        <v/>
      </c>
      <c r="T29" t="str" cm="1">
        <f t="array" ref="T29">IF($AE29=0,"",INDEX(Disk_Pivot!$N$2:$N$500,$AE29))</f>
        <v/>
      </c>
      <c r="AC29">
        <f>IFERROR(MATCH($B29,WindowsReports!$B$2:$B$243,0),0)</f>
        <v>0</v>
      </c>
      <c r="AD29">
        <f>IFERROR(MATCH($F29,Models!$A$2:$A$605,0),0)</f>
        <v>0</v>
      </c>
      <c r="AE29">
        <f>IFERROR(MATCH($B29,Disk_Pivot!$G$2:$G$500,0),0)</f>
        <v>0</v>
      </c>
      <c r="AF29" s="53">
        <f>IFERROR(IF(--WindowsReports!J29&lt;=1,--WindowsReports!J29*100,--WindowsReports!J29),"")</f>
        <v>0</v>
      </c>
      <c r="AG29">
        <f>IFERROR(MATCH(WindowsReports!D29,Models!$H$2:$H$605,0),0)</f>
        <v>0</v>
      </c>
    </row>
    <row r="30" spans="1:33">
      <c r="A30" t="str">
        <f>WindowsReports!A30</f>
        <v/>
      </c>
      <c r="B30" t="str">
        <f>WindowsReports!B30&amp;""</f>
        <v/>
      </c>
      <c r="C30" t="str" cm="1">
        <f t="array" ref="C30">IF($AG30=0,WindowsReports!D30&amp;"",INDEX(Models!$G$2:$G$605,$AG30))</f>
        <v/>
      </c>
      <c r="D30" t="str">
        <f>WindowsReports!C30&amp;""</f>
        <v/>
      </c>
      <c r="E30" t="str" cm="1">
        <f t="array" ref="E30">IF($AC30=0,"",INDEX(WindowsReports!$E$2:$E$243,$AC30))</f>
        <v/>
      </c>
      <c r="F30" s="11" t="str">
        <f>WindowsReports!F30&amp;""</f>
        <v/>
      </c>
      <c r="G30" t="str" cm="1">
        <f t="array" ref="G30">IF($AD30&gt;0,INDEX(Models!$B$2:$B$605,$AD30),IF(OR($F30="",$F30=0),"",TRIM(_xlfn.REDUCE($F30,Models!$L$2:$L$40,_xlfn.LAMBDA(_xlpm.a,_xlpm.r,IF(_xlpm.r="",_xlpm.a,SUBSTITUTE(_xlpm.a,_xlpm.r,"")))))))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IF(CPU_Formula!U30&lt;&gt;"",CPU_Formula!U30,IF(OR(WindowsReports!G30="",WindowsReports!G30=0),"",WindowsReports!G30))</f>
        <v/>
      </c>
      <c r="K30" s="49" t="str">
        <f>WindowsReports!H30&amp;""</f>
        <v/>
      </c>
      <c r="L30" t="str">
        <f t="shared" si="0"/>
        <v/>
      </c>
      <c r="M30" s="13" t="str">
        <f>WindowsReports!I30&amp;""</f>
        <v/>
      </c>
      <c r="N30" s="14" t="str" cm="1">
        <f t="array" ref="N30">IFERROR(_xlfn.IFS(WindowsReports!J30="","",$AF30&lt;55,"Battery Defect",$AF30&lt;=69,"Battery D",$AF30&lt;=80,"Battery C",$AF30&gt;80,""),"")</f>
        <v/>
      </c>
      <c r="O30" s="14"/>
      <c r="P30" s="11" t="str">
        <f>WindowsReports!K30&amp;""</f>
        <v/>
      </c>
      <c r="Q30" s="11"/>
      <c r="R30" s="11"/>
      <c r="S30" t="str">
        <f t="shared" si="1"/>
        <v/>
      </c>
      <c r="T30" t="str" cm="1">
        <f t="array" ref="T30">IF($AE30=0,"",INDEX(Disk_Pivot!$N$2:$N$500,$AE30))</f>
        <v/>
      </c>
      <c r="AC30">
        <f>IFERROR(MATCH($B30,WindowsReports!$B$2:$B$243,0),0)</f>
        <v>0</v>
      </c>
      <c r="AD30">
        <f>IFERROR(MATCH($F30,Models!$A$2:$A$605,0),0)</f>
        <v>0</v>
      </c>
      <c r="AE30">
        <f>IFERROR(MATCH($B30,Disk_Pivot!$G$2:$G$500,0),0)</f>
        <v>0</v>
      </c>
      <c r="AF30" s="53">
        <f>IFERROR(IF(--WindowsReports!J30&lt;=1,--WindowsReports!J30*100,--WindowsReports!J30),"")</f>
        <v>0</v>
      </c>
      <c r="AG30">
        <f>IFERROR(MATCH(WindowsReports!D30,Models!$H$2:$H$605,0),0)</f>
        <v>0</v>
      </c>
    </row>
    <row r="31" spans="1:33">
      <c r="A31" t="str">
        <f>WindowsReports!A31</f>
        <v/>
      </c>
      <c r="B31" t="str">
        <f>WindowsReports!B31&amp;""</f>
        <v/>
      </c>
      <c r="C31" t="str" cm="1">
        <f t="array" ref="C31">IF($AG31=0,WindowsReports!D31&amp;"",INDEX(Models!$G$2:$G$605,$AG31))</f>
        <v/>
      </c>
      <c r="D31" t="str">
        <f>WindowsReports!C31&amp;""</f>
        <v/>
      </c>
      <c r="E31" t="str" cm="1">
        <f t="array" ref="E31">IF($AC31=0,"",INDEX(WindowsReports!$E$2:$E$243,$AC31))</f>
        <v/>
      </c>
      <c r="F31" s="11" t="str">
        <f>WindowsReports!F31&amp;""</f>
        <v/>
      </c>
      <c r="G31" t="str" cm="1">
        <f t="array" ref="G31">IF($AD31&gt;0,INDEX(Models!$B$2:$B$605,$AD31),IF(OR($F31="",$F31=0),"",TRIM(_xlfn.REDUCE($F31,Models!$L$2:$L$40,_xlfn.LAMBDA(_xlpm.a,_xlpm.r,IF(_xlpm.r="",_xlpm.a,SUBSTITUTE(_xlpm.a,_xlpm.r,"")))))))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IF(CPU_Formula!U31&lt;&gt;"",CPU_Formula!U31,IF(OR(WindowsReports!G31="",WindowsReports!G31=0),"",WindowsReports!G31))</f>
        <v/>
      </c>
      <c r="K31" s="49" t="str">
        <f>WindowsReports!H31&amp;""</f>
        <v/>
      </c>
      <c r="L31" t="str">
        <f t="shared" si="0"/>
        <v/>
      </c>
      <c r="M31" s="13" t="str">
        <f>WindowsReports!I31&amp;""</f>
        <v/>
      </c>
      <c r="N31" s="14" t="str" cm="1">
        <f t="array" ref="N31">IFERROR(_xlfn.IFS(WindowsReports!J31="","",$AF31&lt;55,"Battery Defect",$AF31&lt;=69,"Battery D",$AF31&lt;=80,"Battery C",$AF31&gt;80,""),"")</f>
        <v/>
      </c>
      <c r="O31" s="14"/>
      <c r="P31" s="11" t="str">
        <f>WindowsReports!K31&amp;""</f>
        <v/>
      </c>
      <c r="Q31" s="11"/>
      <c r="R31" s="11"/>
      <c r="S31" t="str">
        <f t="shared" si="1"/>
        <v/>
      </c>
      <c r="T31" t="str" cm="1">
        <f t="array" ref="T31">IF($AE31=0,"",INDEX(Disk_Pivot!$N$2:$N$500,$AE31))</f>
        <v/>
      </c>
      <c r="AC31">
        <f>IFERROR(MATCH($B31,WindowsReports!$B$2:$B$243,0),0)</f>
        <v>0</v>
      </c>
      <c r="AD31">
        <f>IFERROR(MATCH($F31,Models!$A$2:$A$605,0),0)</f>
        <v>0</v>
      </c>
      <c r="AE31">
        <f>IFERROR(MATCH($B31,Disk_Pivot!$G$2:$G$500,0),0)</f>
        <v>0</v>
      </c>
      <c r="AF31" s="53">
        <f>IFERROR(IF(--WindowsReports!J31&lt;=1,--WindowsReports!J31*100,--WindowsReports!J31),"")</f>
        <v>0</v>
      </c>
      <c r="AG31">
        <f>IFERROR(MATCH(WindowsReports!D31,Models!$H$2:$H$605,0),0)</f>
        <v>0</v>
      </c>
    </row>
    <row r="32" spans="1:33">
      <c r="A32" t="str">
        <f>WindowsReports!A32</f>
        <v/>
      </c>
      <c r="B32" t="str">
        <f>WindowsReports!B32&amp;""</f>
        <v/>
      </c>
      <c r="C32" t="str" cm="1">
        <f t="array" ref="C32">IF($AG32=0,WindowsReports!D32&amp;"",INDEX(Models!$G$2:$G$605,$AG32))</f>
        <v/>
      </c>
      <c r="D32" t="str">
        <f>WindowsReports!C32&amp;""</f>
        <v/>
      </c>
      <c r="E32" t="str" cm="1">
        <f t="array" ref="E32">IF($AC32=0,"",INDEX(WindowsReports!$E$2:$E$243,$AC32))</f>
        <v/>
      </c>
      <c r="F32" s="11" t="str">
        <f>WindowsReports!F32&amp;""</f>
        <v/>
      </c>
      <c r="G32" t="str" cm="1">
        <f t="array" ref="G32">IF($AD32&gt;0,INDEX(Models!$B$2:$B$605,$AD32),IF(OR($F32="",$F32=0),"",TRIM(_xlfn.REDUCE($F32,Models!$L$2:$L$40,_xlfn.LAMBDA(_xlpm.a,_xlpm.r,IF(_xlpm.r="",_xlpm.a,SUBSTITUTE(_xlpm.a,_xlpm.r,"")))))))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IF(CPU_Formula!U32&lt;&gt;"",CPU_Formula!U32,IF(OR(WindowsReports!G32="",WindowsReports!G32=0),"",WindowsReports!G32))</f>
        <v/>
      </c>
      <c r="K32" s="49" t="str">
        <f>WindowsReports!H32&amp;""</f>
        <v/>
      </c>
      <c r="L32" t="str">
        <f t="shared" si="0"/>
        <v/>
      </c>
      <c r="M32" s="13" t="str">
        <f>WindowsReports!I32&amp;""</f>
        <v/>
      </c>
      <c r="N32" s="14" t="str" cm="1">
        <f t="array" ref="N32">IFERROR(_xlfn.IFS(WindowsReports!J32="","",$AF32&lt;55,"Battery Defect",$AF32&lt;=69,"Battery D",$AF32&lt;=80,"Battery C",$AF32&gt;80,""),"")</f>
        <v/>
      </c>
      <c r="O32" s="14"/>
      <c r="P32" s="11" t="str">
        <f>WindowsReports!K32&amp;""</f>
        <v/>
      </c>
      <c r="Q32" s="11"/>
      <c r="R32" s="11"/>
      <c r="S32" t="str">
        <f t="shared" si="1"/>
        <v/>
      </c>
      <c r="T32" t="str" cm="1">
        <f t="array" ref="T32">IF($AE32=0,"",INDEX(Disk_Pivot!$N$2:$N$500,$AE32))</f>
        <v/>
      </c>
      <c r="AC32">
        <f>IFERROR(MATCH($B32,WindowsReports!$B$2:$B$243,0),0)</f>
        <v>0</v>
      </c>
      <c r="AD32">
        <f>IFERROR(MATCH($F32,Models!$A$2:$A$605,0),0)</f>
        <v>0</v>
      </c>
      <c r="AE32">
        <f>IFERROR(MATCH($B32,Disk_Pivot!$G$2:$G$500,0),0)</f>
        <v>0</v>
      </c>
      <c r="AF32" s="53">
        <f>IFERROR(IF(--WindowsReports!J32&lt;=1,--WindowsReports!J32*100,--WindowsReports!J32),"")</f>
        <v>0</v>
      </c>
      <c r="AG32">
        <f>IFERROR(MATCH(WindowsReports!D32,Models!$H$2:$H$605,0),0)</f>
        <v>0</v>
      </c>
    </row>
    <row r="33" spans="1:33">
      <c r="A33" t="str">
        <f>WindowsReports!A33</f>
        <v/>
      </c>
      <c r="B33" t="str">
        <f>WindowsReports!B33&amp;""</f>
        <v/>
      </c>
      <c r="C33" t="str" cm="1">
        <f t="array" ref="C33">IF($AG33=0,WindowsReports!D33&amp;"",INDEX(Models!$G$2:$G$605,$AG33))</f>
        <v/>
      </c>
      <c r="D33" t="str">
        <f>WindowsReports!C33&amp;""</f>
        <v/>
      </c>
      <c r="E33" t="str" cm="1">
        <f t="array" ref="E33">IF($AC33=0,"",INDEX(WindowsReports!$E$2:$E$243,$AC33))</f>
        <v/>
      </c>
      <c r="F33" s="11" t="str">
        <f>WindowsReports!F33&amp;""</f>
        <v/>
      </c>
      <c r="G33" t="str" cm="1">
        <f t="array" ref="G33">IF($AD33&gt;0,INDEX(Models!$B$2:$B$605,$AD33),IF(OR($F33="",$F33=0),"",TRIM(_xlfn.REDUCE($F33,Models!$L$2:$L$40,_xlfn.LAMBDA(_xlpm.a,_xlpm.r,IF(_xlpm.r="",_xlpm.a,SUBSTITUTE(_xlpm.a,_xlpm.r,"")))))))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IF(CPU_Formula!U33&lt;&gt;"",CPU_Formula!U33,IF(OR(WindowsReports!G33="",WindowsReports!G33=0),"",WindowsReports!G33))</f>
        <v/>
      </c>
      <c r="K33" s="49" t="str">
        <f>WindowsReports!H33&amp;""</f>
        <v/>
      </c>
      <c r="L33" t="str">
        <f t="shared" si="0"/>
        <v/>
      </c>
      <c r="M33" s="13" t="str">
        <f>WindowsReports!I33&amp;""</f>
        <v/>
      </c>
      <c r="N33" s="14" t="str" cm="1">
        <f t="array" ref="N33">IFERROR(_xlfn.IFS(WindowsReports!J33="","",$AF33&lt;55,"Battery Defect",$AF33&lt;=69,"Battery D",$AF33&lt;=80,"Battery C",$AF33&gt;80,""),"")</f>
        <v/>
      </c>
      <c r="O33" s="14"/>
      <c r="P33" s="11" t="str">
        <f>WindowsReports!K33&amp;""</f>
        <v/>
      </c>
      <c r="Q33" s="11"/>
      <c r="R33" s="11"/>
      <c r="S33" t="str">
        <f t="shared" si="1"/>
        <v/>
      </c>
      <c r="T33" t="str" cm="1">
        <f t="array" ref="T33">IF($AE33=0,"",INDEX(Disk_Pivot!$N$2:$N$500,$AE33))</f>
        <v/>
      </c>
      <c r="AC33">
        <f>IFERROR(MATCH($B33,WindowsReports!$B$2:$B$243,0),0)</f>
        <v>0</v>
      </c>
      <c r="AD33">
        <f>IFERROR(MATCH($F33,Models!$A$2:$A$605,0),0)</f>
        <v>0</v>
      </c>
      <c r="AE33">
        <f>IFERROR(MATCH($B33,Disk_Pivot!$G$2:$G$500,0),0)</f>
        <v>0</v>
      </c>
      <c r="AF33" s="53">
        <f>IFERROR(IF(--WindowsReports!J33&lt;=1,--WindowsReports!J33*100,--WindowsReports!J33),"")</f>
        <v>0</v>
      </c>
      <c r="AG33">
        <f>IFERROR(MATCH(WindowsReports!D33,Models!$H$2:$H$605,0),0)</f>
        <v>0</v>
      </c>
    </row>
    <row r="34" spans="1:33">
      <c r="A34" t="str">
        <f>WindowsReports!A34</f>
        <v/>
      </c>
      <c r="B34" t="str">
        <f>WindowsReports!B34&amp;""</f>
        <v/>
      </c>
      <c r="C34" t="str" cm="1">
        <f t="array" ref="C34">IF($AG34=0,WindowsReports!D34&amp;"",INDEX(Models!$G$2:$G$605,$AG34))</f>
        <v/>
      </c>
      <c r="D34" t="str">
        <f>WindowsReports!C34&amp;""</f>
        <v/>
      </c>
      <c r="E34" t="str" cm="1">
        <f t="array" ref="E34">IF($AC34=0,"",INDEX(WindowsReports!$E$2:$E$243,$AC34))</f>
        <v/>
      </c>
      <c r="F34" s="11" t="str">
        <f>WindowsReports!F34&amp;""</f>
        <v/>
      </c>
      <c r="G34" t="str" cm="1">
        <f t="array" ref="G34">IF($AD34&gt;0,INDEX(Models!$B$2:$B$605,$AD34),IF(OR($F34="",$F34=0),"",TRIM(_xlfn.REDUCE($F34,Models!$L$2:$L$40,_xlfn.LAMBDA(_xlpm.a,_xlpm.r,IF(_xlpm.r="",_xlpm.a,SUBSTITUTE(_xlpm.a,_xlpm.r,"")))))))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IF(CPU_Formula!U34&lt;&gt;"",CPU_Formula!U34,IF(OR(WindowsReports!G34="",WindowsReports!G34=0),"",WindowsReports!G34))</f>
        <v/>
      </c>
      <c r="K34" s="49" t="str">
        <f>WindowsReports!H34&amp;""</f>
        <v/>
      </c>
      <c r="L34" t="str">
        <f t="shared" si="0"/>
        <v/>
      </c>
      <c r="M34" s="13" t="str">
        <f>WindowsReports!I34&amp;""</f>
        <v/>
      </c>
      <c r="N34" s="14" t="str" cm="1">
        <f t="array" ref="N34">IFERROR(_xlfn.IFS(WindowsReports!J34="","",$AF34&lt;55,"Battery Defect",$AF34&lt;=69,"Battery D",$AF34&lt;=80,"Battery C",$AF34&gt;80,""),"")</f>
        <v/>
      </c>
      <c r="O34" s="14"/>
      <c r="P34" s="11" t="str">
        <f>WindowsReports!K34&amp;""</f>
        <v/>
      </c>
      <c r="Q34" s="11"/>
      <c r="R34" s="11"/>
      <c r="S34" t="str">
        <f t="shared" si="1"/>
        <v/>
      </c>
      <c r="T34" t="str" cm="1">
        <f t="array" ref="T34">IF($AE34=0,"",INDEX(Disk_Pivot!$N$2:$N$500,$AE34))</f>
        <v/>
      </c>
      <c r="AC34">
        <f>IFERROR(MATCH($B34,WindowsReports!$B$2:$B$243,0),0)</f>
        <v>0</v>
      </c>
      <c r="AD34">
        <f>IFERROR(MATCH($F34,Models!$A$2:$A$605,0),0)</f>
        <v>0</v>
      </c>
      <c r="AE34">
        <f>IFERROR(MATCH($B34,Disk_Pivot!$G$2:$G$500,0),0)</f>
        <v>0</v>
      </c>
      <c r="AF34" s="53">
        <f>IFERROR(IF(--WindowsReports!J34&lt;=1,--WindowsReports!J34*100,--WindowsReports!J34),"")</f>
        <v>0</v>
      </c>
      <c r="AG34">
        <f>IFERROR(MATCH(WindowsReports!D34,Models!$H$2:$H$605,0),0)</f>
        <v>0</v>
      </c>
    </row>
    <row r="35" spans="1:33">
      <c r="A35" t="str">
        <f>WindowsReports!A35</f>
        <v/>
      </c>
      <c r="B35" t="str">
        <f>WindowsReports!B35&amp;""</f>
        <v/>
      </c>
      <c r="C35" t="str" cm="1">
        <f t="array" ref="C35">IF($AG35=0,WindowsReports!D35&amp;"",INDEX(Models!$G$2:$G$605,$AG35))</f>
        <v/>
      </c>
      <c r="D35" t="str">
        <f>WindowsReports!C35&amp;""</f>
        <v/>
      </c>
      <c r="E35" t="str" cm="1">
        <f t="array" ref="E35">IF($AC35=0,"",INDEX(WindowsReports!$E$2:$E$243,$AC35))</f>
        <v/>
      </c>
      <c r="F35" s="11" t="str">
        <f>WindowsReports!F35&amp;""</f>
        <v/>
      </c>
      <c r="G35" t="str" cm="1">
        <f t="array" ref="G35">IF($AD35&gt;0,INDEX(Models!$B$2:$B$605,$AD35),IF(OR($F35="",$F35=0),"",TRIM(_xlfn.REDUCE($F35,Models!$L$2:$L$40,_xlfn.LAMBDA(_xlpm.a,_xlpm.r,IF(_xlpm.r="",_xlpm.a,SUBSTITUTE(_xlpm.a,_xlpm.r,"")))))))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IF(CPU_Formula!U35&lt;&gt;"",CPU_Formula!U35,IF(OR(WindowsReports!G35="",WindowsReports!G35=0),"",WindowsReports!G35))</f>
        <v/>
      </c>
      <c r="K35" s="49" t="str">
        <f>WindowsReports!H35&amp;""</f>
        <v/>
      </c>
      <c r="L35" t="str">
        <f t="shared" si="0"/>
        <v/>
      </c>
      <c r="M35" s="13" t="str">
        <f>WindowsReports!I35&amp;""</f>
        <v/>
      </c>
      <c r="N35" s="14" t="str" cm="1">
        <f t="array" ref="N35">IFERROR(_xlfn.IFS(WindowsReports!J35="","",$AF35&lt;55,"Battery Defect",$AF35&lt;=69,"Battery D",$AF35&lt;=80,"Battery C",$AF35&gt;80,""),"")</f>
        <v/>
      </c>
      <c r="O35" s="14"/>
      <c r="P35" s="11" t="str">
        <f>WindowsReports!K35&amp;""</f>
        <v/>
      </c>
      <c r="Q35" s="11"/>
      <c r="R35" s="11"/>
      <c r="S35" t="str">
        <f t="shared" si="1"/>
        <v/>
      </c>
      <c r="T35" t="str" cm="1">
        <f t="array" ref="T35">IF($AE35=0,"",INDEX(Disk_Pivot!$N$2:$N$500,$AE35))</f>
        <v/>
      </c>
      <c r="AC35">
        <f>IFERROR(MATCH($B35,WindowsReports!$B$2:$B$243,0),0)</f>
        <v>0</v>
      </c>
      <c r="AD35">
        <f>IFERROR(MATCH($F35,Models!$A$2:$A$605,0),0)</f>
        <v>0</v>
      </c>
      <c r="AE35">
        <f>IFERROR(MATCH($B35,Disk_Pivot!$G$2:$G$500,0),0)</f>
        <v>0</v>
      </c>
      <c r="AF35" s="53">
        <f>IFERROR(IF(--WindowsReports!J35&lt;=1,--WindowsReports!J35*100,--WindowsReports!J35),"")</f>
        <v>0</v>
      </c>
      <c r="AG35">
        <f>IFERROR(MATCH(WindowsReports!D35,Models!$H$2:$H$605,0),0)</f>
        <v>0</v>
      </c>
    </row>
    <row r="36" spans="1:33">
      <c r="A36" t="str">
        <f>WindowsReports!A36</f>
        <v/>
      </c>
      <c r="B36" t="str">
        <f>WindowsReports!B36&amp;""</f>
        <v/>
      </c>
      <c r="C36" t="str" cm="1">
        <f t="array" ref="C36">IF($AG36=0,WindowsReports!D36&amp;"",INDEX(Models!$G$2:$G$605,$AG36))</f>
        <v/>
      </c>
      <c r="D36" t="str">
        <f>WindowsReports!C36&amp;""</f>
        <v/>
      </c>
      <c r="E36" t="str" cm="1">
        <f t="array" ref="E36">IF($AC36=0,"",INDEX(WindowsReports!$E$2:$E$243,$AC36))</f>
        <v/>
      </c>
      <c r="F36" s="11" t="str">
        <f>WindowsReports!F36&amp;""</f>
        <v/>
      </c>
      <c r="G36" t="str" cm="1">
        <f t="array" ref="G36">IF($AD36&gt;0,INDEX(Models!$B$2:$B$605,$AD36),IF(OR($F36="",$F36=0),"",TRIM(_xlfn.REDUCE($F36,Models!$L$2:$L$40,_xlfn.LAMBDA(_xlpm.a,_xlpm.r,IF(_xlpm.r="",_xlpm.a,SUBSTITUTE(_xlpm.a,_xlpm.r,"")))))))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IF(CPU_Formula!U36&lt;&gt;"",CPU_Formula!U36,IF(OR(WindowsReports!G36="",WindowsReports!G36=0),"",WindowsReports!G36))</f>
        <v/>
      </c>
      <c r="K36" s="49" t="str">
        <f>WindowsReports!H36&amp;""</f>
        <v/>
      </c>
      <c r="L36" t="str">
        <f t="shared" si="0"/>
        <v/>
      </c>
      <c r="M36" s="13" t="str">
        <f>WindowsReports!I36&amp;""</f>
        <v/>
      </c>
      <c r="N36" s="14" t="str" cm="1">
        <f t="array" ref="N36">IFERROR(_xlfn.IFS(WindowsReports!J36="","",$AF36&lt;55,"Battery Defect",$AF36&lt;=69,"Battery D",$AF36&lt;=80,"Battery C",$AF36&gt;80,""),"")</f>
        <v/>
      </c>
      <c r="O36" s="14"/>
      <c r="P36" s="11" t="str">
        <f>WindowsReports!K36&amp;""</f>
        <v/>
      </c>
      <c r="Q36" s="11"/>
      <c r="R36" s="11"/>
      <c r="S36" t="str">
        <f t="shared" si="1"/>
        <v/>
      </c>
      <c r="T36" t="str" cm="1">
        <f t="array" ref="T36">IF($AE36=0,"",INDEX(Disk_Pivot!$N$2:$N$500,$AE36))</f>
        <v/>
      </c>
      <c r="AC36">
        <f>IFERROR(MATCH($B36,WindowsReports!$B$2:$B$243,0),0)</f>
        <v>0</v>
      </c>
      <c r="AD36">
        <f>IFERROR(MATCH($F36,Models!$A$2:$A$605,0),0)</f>
        <v>0</v>
      </c>
      <c r="AE36">
        <f>IFERROR(MATCH($B36,Disk_Pivot!$G$2:$G$500,0),0)</f>
        <v>0</v>
      </c>
      <c r="AF36" s="53">
        <f>IFERROR(IF(--WindowsReports!J36&lt;=1,--WindowsReports!J36*100,--WindowsReports!J36),"")</f>
        <v>0</v>
      </c>
      <c r="AG36">
        <f>IFERROR(MATCH(WindowsReports!D36,Models!$H$2:$H$605,0),0)</f>
        <v>0</v>
      </c>
    </row>
    <row r="37" spans="1:33">
      <c r="A37" t="str">
        <f>WindowsReports!A37</f>
        <v/>
      </c>
      <c r="B37" t="str">
        <f>WindowsReports!B37&amp;""</f>
        <v/>
      </c>
      <c r="C37" t="str" cm="1">
        <f t="array" ref="C37">IF($AG37=0,WindowsReports!D37&amp;"",INDEX(Models!$G$2:$G$605,$AG37))</f>
        <v/>
      </c>
      <c r="D37" t="str">
        <f>WindowsReports!C37&amp;""</f>
        <v/>
      </c>
      <c r="E37" t="str" cm="1">
        <f t="array" ref="E37">IF($AC37=0,"",INDEX(WindowsReports!$E$2:$E$243,$AC37))</f>
        <v/>
      </c>
      <c r="F37" s="11" t="str">
        <f>WindowsReports!F37&amp;""</f>
        <v/>
      </c>
      <c r="G37" t="str" cm="1">
        <f t="array" ref="G37">IF($AD37&gt;0,INDEX(Models!$B$2:$B$605,$AD37),IF(OR($F37="",$F37=0),"",TRIM(_xlfn.REDUCE($F37,Models!$L$2:$L$40,_xlfn.LAMBDA(_xlpm.a,_xlpm.r,IF(_xlpm.r="",_xlpm.a,SUBSTITUTE(_xlpm.a,_xlpm.r,"")))))))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IF(CPU_Formula!U37&lt;&gt;"",CPU_Formula!U37,IF(OR(WindowsReports!G37="",WindowsReports!G37=0),"",WindowsReports!G37))</f>
        <v/>
      </c>
      <c r="K37" s="49" t="str">
        <f>WindowsReports!H37&amp;""</f>
        <v/>
      </c>
      <c r="L37" t="str">
        <f t="shared" si="0"/>
        <v/>
      </c>
      <c r="M37" s="13" t="str">
        <f>WindowsReports!I37&amp;""</f>
        <v/>
      </c>
      <c r="N37" s="14" t="str" cm="1">
        <f t="array" ref="N37">IFERROR(_xlfn.IFS(WindowsReports!J37="","",$AF37&lt;55,"Battery Defect",$AF37&lt;=69,"Battery D",$AF37&lt;=80,"Battery C",$AF37&gt;80,""),"")</f>
        <v/>
      </c>
      <c r="O37" s="14"/>
      <c r="P37" s="11" t="str">
        <f>WindowsReports!K37&amp;""</f>
        <v/>
      </c>
      <c r="Q37" s="11"/>
      <c r="R37" s="11"/>
      <c r="S37" t="str">
        <f t="shared" si="1"/>
        <v/>
      </c>
      <c r="T37" t="str" cm="1">
        <f t="array" ref="T37">IF($AE37=0,"",INDEX(Disk_Pivot!$N$2:$N$500,$AE37))</f>
        <v/>
      </c>
      <c r="AC37">
        <f>IFERROR(MATCH($B37,WindowsReports!$B$2:$B$243,0),0)</f>
        <v>0</v>
      </c>
      <c r="AD37">
        <f>IFERROR(MATCH($F37,Models!$A$2:$A$605,0),0)</f>
        <v>0</v>
      </c>
      <c r="AE37">
        <f>IFERROR(MATCH($B37,Disk_Pivot!$G$2:$G$500,0),0)</f>
        <v>0</v>
      </c>
      <c r="AF37" s="53">
        <f>IFERROR(IF(--WindowsReports!J37&lt;=1,--WindowsReports!J37*100,--WindowsReports!J37),"")</f>
        <v>0</v>
      </c>
      <c r="AG37">
        <f>IFERROR(MATCH(WindowsReports!D37,Models!$H$2:$H$605,0),0)</f>
        <v>0</v>
      </c>
    </row>
    <row r="38" spans="1:33">
      <c r="A38" t="str">
        <f>WindowsReports!A38</f>
        <v/>
      </c>
      <c r="B38" t="str">
        <f>WindowsReports!B38&amp;""</f>
        <v/>
      </c>
      <c r="C38" t="str" cm="1">
        <f t="array" ref="C38">IF($AG38=0,WindowsReports!D38&amp;"",INDEX(Models!$G$2:$G$605,$AG38))</f>
        <v/>
      </c>
      <c r="D38" t="str">
        <f>WindowsReports!C38&amp;""</f>
        <v/>
      </c>
      <c r="E38" t="str" cm="1">
        <f t="array" ref="E38">IF($AC38=0,"",INDEX(WindowsReports!$E$2:$E$243,$AC38))</f>
        <v/>
      </c>
      <c r="F38" s="11" t="str">
        <f>WindowsReports!F38&amp;""</f>
        <v/>
      </c>
      <c r="G38" t="str" cm="1">
        <f t="array" ref="G38">IF($AD38&gt;0,INDEX(Models!$B$2:$B$605,$AD38),IF(OR($F38="",$F38=0),"",TRIM(_xlfn.REDUCE($F38,Models!$L$2:$L$40,_xlfn.LAMBDA(_xlpm.a,_xlpm.r,IF(_xlpm.r="",_xlpm.a,SUBSTITUTE(_xlpm.a,_xlpm.r,"")))))))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IF(CPU_Formula!U38&lt;&gt;"",CPU_Formula!U38,IF(OR(WindowsReports!G38="",WindowsReports!G38=0),"",WindowsReports!G38))</f>
        <v/>
      </c>
      <c r="K38" s="49" t="str">
        <f>WindowsReports!H38&amp;""</f>
        <v/>
      </c>
      <c r="L38" t="str">
        <f t="shared" si="0"/>
        <v/>
      </c>
      <c r="M38" s="13" t="str">
        <f>WindowsReports!I38&amp;""</f>
        <v/>
      </c>
      <c r="N38" s="14" t="str" cm="1">
        <f t="array" ref="N38">IFERROR(_xlfn.IFS(WindowsReports!J38="","",$AF38&lt;55,"Battery Defect",$AF38&lt;=69,"Battery D",$AF38&lt;=80,"Battery C",$AF38&gt;80,""),"")</f>
        <v/>
      </c>
      <c r="O38" s="14"/>
      <c r="P38" s="11" t="str">
        <f>WindowsReports!K38&amp;""</f>
        <v/>
      </c>
      <c r="Q38" s="11"/>
      <c r="R38" s="11"/>
      <c r="S38" t="str">
        <f t="shared" si="1"/>
        <v/>
      </c>
      <c r="T38" t="str" cm="1">
        <f t="array" ref="T38">IF($AE38=0,"",INDEX(Disk_Pivot!$N$2:$N$500,$AE38))</f>
        <v/>
      </c>
      <c r="AC38">
        <f>IFERROR(MATCH($B38,WindowsReports!$B$2:$B$243,0),0)</f>
        <v>0</v>
      </c>
      <c r="AD38">
        <f>IFERROR(MATCH($F38,Models!$A$2:$A$605,0),0)</f>
        <v>0</v>
      </c>
      <c r="AE38">
        <f>IFERROR(MATCH($B38,Disk_Pivot!$G$2:$G$500,0),0)</f>
        <v>0</v>
      </c>
      <c r="AF38" s="53">
        <f>IFERROR(IF(--WindowsReports!J38&lt;=1,--WindowsReports!J38*100,--WindowsReports!J38),"")</f>
        <v>0</v>
      </c>
      <c r="AG38">
        <f>IFERROR(MATCH(WindowsReports!D38,Models!$H$2:$H$605,0),0)</f>
        <v>0</v>
      </c>
    </row>
    <row r="39" spans="1:33">
      <c r="A39" t="str">
        <f>WindowsReports!A39</f>
        <v/>
      </c>
      <c r="B39" t="str">
        <f>WindowsReports!B39&amp;""</f>
        <v/>
      </c>
      <c r="C39" t="str" cm="1">
        <f t="array" ref="C39">IF($AG39=0,WindowsReports!D39&amp;"",INDEX(Models!$G$2:$G$605,$AG39))</f>
        <v/>
      </c>
      <c r="D39" t="str">
        <f>WindowsReports!C39&amp;""</f>
        <v/>
      </c>
      <c r="E39" t="str" cm="1">
        <f t="array" ref="E39">IF($AC39=0,"",INDEX(WindowsReports!$E$2:$E$243,$AC39))</f>
        <v/>
      </c>
      <c r="F39" s="11" t="str">
        <f>WindowsReports!F39&amp;""</f>
        <v/>
      </c>
      <c r="G39" t="str" cm="1">
        <f t="array" ref="G39">IF($AD39&gt;0,INDEX(Models!$B$2:$B$605,$AD39),IF(OR($F39="",$F39=0),"",TRIM(_xlfn.REDUCE($F39,Models!$L$2:$L$40,_xlfn.LAMBDA(_xlpm.a,_xlpm.r,IF(_xlpm.r="",_xlpm.a,SUBSTITUTE(_xlpm.a,_xlpm.r,"")))))))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IF(CPU_Formula!U39&lt;&gt;"",CPU_Formula!U39,IF(OR(WindowsReports!G39="",WindowsReports!G39=0),"",WindowsReports!G39))</f>
        <v/>
      </c>
      <c r="K39" s="49" t="str">
        <f>WindowsReports!H39&amp;""</f>
        <v/>
      </c>
      <c r="L39" t="str">
        <f t="shared" si="0"/>
        <v/>
      </c>
      <c r="M39" s="13" t="str">
        <f>WindowsReports!I39&amp;""</f>
        <v/>
      </c>
      <c r="N39" s="14" t="str" cm="1">
        <f t="array" ref="N39">IFERROR(_xlfn.IFS(WindowsReports!J39="","",$AF39&lt;55,"Battery Defect",$AF39&lt;=69,"Battery D",$AF39&lt;=80,"Battery C",$AF39&gt;80,""),"")</f>
        <v/>
      </c>
      <c r="O39" s="14"/>
      <c r="P39" s="11" t="str">
        <f>WindowsReports!K39&amp;""</f>
        <v/>
      </c>
      <c r="Q39" s="11"/>
      <c r="R39" s="11"/>
      <c r="S39" t="str">
        <f t="shared" si="1"/>
        <v/>
      </c>
      <c r="T39" t="str" cm="1">
        <f t="array" ref="T39">IF($AE39=0,"",INDEX(Disk_Pivot!$N$2:$N$500,$AE39))</f>
        <v/>
      </c>
      <c r="AC39">
        <f>IFERROR(MATCH($B39,WindowsReports!$B$2:$B$243,0),0)</f>
        <v>0</v>
      </c>
      <c r="AD39">
        <f>IFERROR(MATCH($F39,Models!$A$2:$A$605,0),0)</f>
        <v>0</v>
      </c>
      <c r="AE39">
        <f>IFERROR(MATCH($B39,Disk_Pivot!$G$2:$G$500,0),0)</f>
        <v>0</v>
      </c>
      <c r="AF39" s="53">
        <f>IFERROR(IF(--WindowsReports!J39&lt;=1,--WindowsReports!J39*100,--WindowsReports!J39),"")</f>
        <v>0</v>
      </c>
      <c r="AG39">
        <f>IFERROR(MATCH(WindowsReports!D39,Models!$H$2:$H$605,0),0)</f>
        <v>0</v>
      </c>
    </row>
    <row r="40" spans="1:33">
      <c r="A40" t="str">
        <f>WindowsReports!A40</f>
        <v/>
      </c>
      <c r="B40" t="str">
        <f>WindowsReports!B40&amp;""</f>
        <v/>
      </c>
      <c r="C40" t="str" cm="1">
        <f t="array" ref="C40">IF($AG40=0,WindowsReports!D40&amp;"",INDEX(Models!$G$2:$G$605,$AG40))</f>
        <v/>
      </c>
      <c r="D40" t="str">
        <f>WindowsReports!C40&amp;""</f>
        <v/>
      </c>
      <c r="E40" t="str" cm="1">
        <f t="array" ref="E40">IF($AC40=0,"",INDEX(WindowsReports!$E$2:$E$243,$AC40))</f>
        <v/>
      </c>
      <c r="F40" s="11" t="str">
        <f>WindowsReports!F40&amp;""</f>
        <v/>
      </c>
      <c r="G40" t="str" cm="1">
        <f t="array" ref="G40">IF($AD40&gt;0,INDEX(Models!$B$2:$B$605,$AD40),IF(OR($F40="",$F40=0),"",TRIM(_xlfn.REDUCE($F40,Models!$L$2:$L$40,_xlfn.LAMBDA(_xlpm.a,_xlpm.r,IF(_xlpm.r="",_xlpm.a,SUBSTITUTE(_xlpm.a,_xlpm.r,"")))))))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IF(CPU_Formula!U40&lt;&gt;"",CPU_Formula!U40,IF(OR(WindowsReports!G40="",WindowsReports!G40=0),"",WindowsReports!G40))</f>
        <v/>
      </c>
      <c r="K40" s="49" t="str">
        <f>WindowsReports!H40&amp;""</f>
        <v/>
      </c>
      <c r="L40" t="str">
        <f t="shared" si="0"/>
        <v/>
      </c>
      <c r="M40" s="13" t="str">
        <f>WindowsReports!I40&amp;""</f>
        <v/>
      </c>
      <c r="N40" s="14" t="str" cm="1">
        <f t="array" ref="N40">IFERROR(_xlfn.IFS(WindowsReports!J40="","",$AF40&lt;55,"Battery Defect",$AF40&lt;=69,"Battery D",$AF40&lt;=80,"Battery C",$AF40&gt;80,""),"")</f>
        <v/>
      </c>
      <c r="O40" s="14"/>
      <c r="P40" s="11" t="str">
        <f>WindowsReports!K40&amp;""</f>
        <v/>
      </c>
      <c r="Q40" s="11"/>
      <c r="R40" s="11"/>
      <c r="S40" t="str">
        <f t="shared" si="1"/>
        <v/>
      </c>
      <c r="T40" t="str" cm="1">
        <f t="array" ref="T40">IF($AE40=0,"",INDEX(Disk_Pivot!$N$2:$N$500,$AE40))</f>
        <v/>
      </c>
      <c r="AC40">
        <f>IFERROR(MATCH($B40,WindowsReports!$B$2:$B$243,0),0)</f>
        <v>0</v>
      </c>
      <c r="AD40">
        <f>IFERROR(MATCH($F40,Models!$A$2:$A$605,0),0)</f>
        <v>0</v>
      </c>
      <c r="AE40">
        <f>IFERROR(MATCH($B40,Disk_Pivot!$G$2:$G$500,0),0)</f>
        <v>0</v>
      </c>
      <c r="AF40" s="53">
        <f>IFERROR(IF(--WindowsReports!J40&lt;=1,--WindowsReports!J40*100,--WindowsReports!J40),"")</f>
        <v>0</v>
      </c>
      <c r="AG40">
        <f>IFERROR(MATCH(WindowsReports!D40,Models!$H$2:$H$605,0),0)</f>
        <v>0</v>
      </c>
    </row>
    <row r="41" spans="1:33">
      <c r="A41" t="str">
        <f>WindowsReports!A41</f>
        <v/>
      </c>
      <c r="B41" t="str">
        <f>WindowsReports!B41&amp;""</f>
        <v/>
      </c>
      <c r="C41" t="str" cm="1">
        <f t="array" ref="C41">IF($AG41=0,WindowsReports!D41&amp;"",INDEX(Models!$G$2:$G$605,$AG41))</f>
        <v/>
      </c>
      <c r="D41" t="str">
        <f>WindowsReports!C41&amp;""</f>
        <v/>
      </c>
      <c r="E41" t="str" cm="1">
        <f t="array" ref="E41">IF($AC41=0,"",INDEX(WindowsReports!$E$2:$E$243,$AC41))</f>
        <v/>
      </c>
      <c r="F41" s="11" t="str">
        <f>WindowsReports!F41&amp;""</f>
        <v/>
      </c>
      <c r="G41" t="str" cm="1">
        <f t="array" ref="G41">IF($AD41&gt;0,INDEX(Models!$B$2:$B$605,$AD41),IF(OR($F41="",$F41=0),"",TRIM(_xlfn.REDUCE($F41,Models!$L$2:$L$40,_xlfn.LAMBDA(_xlpm.a,_xlpm.r,IF(_xlpm.r="",_xlpm.a,SUBSTITUTE(_xlpm.a,_xlpm.r,"")))))))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IF(CPU_Formula!U41&lt;&gt;"",CPU_Formula!U41,IF(OR(WindowsReports!G41="",WindowsReports!G41=0),"",WindowsReports!G41))</f>
        <v/>
      </c>
      <c r="K41" s="49" t="str">
        <f>WindowsReports!H41&amp;""</f>
        <v/>
      </c>
      <c r="L41" t="str">
        <f t="shared" si="0"/>
        <v/>
      </c>
      <c r="M41" s="13" t="str">
        <f>WindowsReports!I41&amp;""</f>
        <v/>
      </c>
      <c r="N41" s="14" t="str" cm="1">
        <f t="array" ref="N41">IFERROR(_xlfn.IFS(WindowsReports!J41="","",$AF41&lt;55,"Battery Defect",$AF41&lt;=69,"Battery D",$AF41&lt;=80,"Battery C",$AF41&gt;80,""),"")</f>
        <v/>
      </c>
      <c r="O41" s="14"/>
      <c r="P41" s="11" t="str">
        <f>WindowsReports!K41&amp;""</f>
        <v/>
      </c>
      <c r="Q41" s="11"/>
      <c r="R41" s="11"/>
      <c r="S41" t="str">
        <f t="shared" si="1"/>
        <v/>
      </c>
      <c r="T41" t="str" cm="1">
        <f t="array" ref="T41">IF($AE41=0,"",INDEX(Disk_Pivot!$N$2:$N$500,$AE41))</f>
        <v/>
      </c>
      <c r="AC41">
        <f>IFERROR(MATCH($B41,WindowsReports!$B$2:$B$243,0),0)</f>
        <v>0</v>
      </c>
      <c r="AD41">
        <f>IFERROR(MATCH($F41,Models!$A$2:$A$605,0),0)</f>
        <v>0</v>
      </c>
      <c r="AE41">
        <f>IFERROR(MATCH($B41,Disk_Pivot!$G$2:$G$500,0),0)</f>
        <v>0</v>
      </c>
      <c r="AF41" s="53">
        <f>IFERROR(IF(--WindowsReports!J41&lt;=1,--WindowsReports!J41*100,--WindowsReports!J41),"")</f>
        <v>0</v>
      </c>
      <c r="AG41">
        <f>IFERROR(MATCH(WindowsReports!D41,Models!$H$2:$H$605,0),0)</f>
        <v>0</v>
      </c>
    </row>
    <row r="42" spans="1:33">
      <c r="A42" t="str">
        <f>WindowsReports!A42</f>
        <v/>
      </c>
      <c r="B42" t="str">
        <f>WindowsReports!B42&amp;""</f>
        <v/>
      </c>
      <c r="C42" t="str" cm="1">
        <f t="array" ref="C42">IF($AG42=0,WindowsReports!D42&amp;"",INDEX(Models!$G$2:$G$605,$AG42))</f>
        <v/>
      </c>
      <c r="D42" t="str">
        <f>WindowsReports!C42&amp;""</f>
        <v/>
      </c>
      <c r="E42" t="str" cm="1">
        <f t="array" ref="E42">IF($AC42=0,"",INDEX(WindowsReports!$E$2:$E$243,$AC42))</f>
        <v/>
      </c>
      <c r="F42" s="11" t="str">
        <f>WindowsReports!F42&amp;""</f>
        <v/>
      </c>
      <c r="G42" t="str" cm="1">
        <f t="array" ref="G42">IF($AD42&gt;0,INDEX(Models!$B$2:$B$605,$AD42),IF(OR($F42="",$F42=0),"",TRIM(_xlfn.REDUCE($F42,Models!$L$2:$L$40,_xlfn.LAMBDA(_xlpm.a,_xlpm.r,IF(_xlpm.r="",_xlpm.a,SUBSTITUTE(_xlpm.a,_xlpm.r,"")))))))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IF(CPU_Formula!U42&lt;&gt;"",CPU_Formula!U42,IF(OR(WindowsReports!G42="",WindowsReports!G42=0),"",WindowsReports!G42))</f>
        <v/>
      </c>
      <c r="K42" s="49" t="str">
        <f>WindowsReports!H42&amp;""</f>
        <v/>
      </c>
      <c r="L42" t="str">
        <f t="shared" si="0"/>
        <v/>
      </c>
      <c r="M42" s="13" t="str">
        <f>WindowsReports!I42&amp;""</f>
        <v/>
      </c>
      <c r="N42" s="14" t="str" cm="1">
        <f t="array" ref="N42">IFERROR(_xlfn.IFS(WindowsReports!J42="","",$AF42&lt;55,"Battery Defect",$AF42&lt;=69,"Battery D",$AF42&lt;=80,"Battery C",$AF42&gt;80,""),"")</f>
        <v/>
      </c>
      <c r="O42" s="14"/>
      <c r="P42" s="11" t="str">
        <f>WindowsReports!K42&amp;""</f>
        <v/>
      </c>
      <c r="Q42" s="11"/>
      <c r="R42" s="11"/>
      <c r="S42" t="str">
        <f t="shared" si="1"/>
        <v/>
      </c>
      <c r="T42" t="str" cm="1">
        <f t="array" ref="T42">IF($AE42=0,"",INDEX(Disk_Pivot!$N$2:$N$500,$AE42))</f>
        <v/>
      </c>
      <c r="AC42">
        <f>IFERROR(MATCH($B42,WindowsReports!$B$2:$B$243,0),0)</f>
        <v>0</v>
      </c>
      <c r="AD42">
        <f>IFERROR(MATCH($F42,Models!$A$2:$A$605,0),0)</f>
        <v>0</v>
      </c>
      <c r="AE42">
        <f>IFERROR(MATCH($B42,Disk_Pivot!$G$2:$G$500,0),0)</f>
        <v>0</v>
      </c>
      <c r="AF42" s="53">
        <f>IFERROR(IF(--WindowsReports!J42&lt;=1,--WindowsReports!J42*100,--WindowsReports!J42),"")</f>
        <v>0</v>
      </c>
      <c r="AG42">
        <f>IFERROR(MATCH(WindowsReports!D42,Models!$H$2:$H$605,0),0)</f>
        <v>0</v>
      </c>
    </row>
    <row r="43" spans="1:33">
      <c r="A43" t="str">
        <f>WindowsReports!A43</f>
        <v/>
      </c>
      <c r="B43" t="str">
        <f>WindowsReports!B43&amp;""</f>
        <v/>
      </c>
      <c r="C43" t="str" cm="1">
        <f t="array" ref="C43">IF($AG43=0,WindowsReports!D43&amp;"",INDEX(Models!$G$2:$G$605,$AG43))</f>
        <v/>
      </c>
      <c r="D43" t="str">
        <f>WindowsReports!C43&amp;""</f>
        <v/>
      </c>
      <c r="E43" t="str" cm="1">
        <f t="array" ref="E43">IF($AC43=0,"",INDEX(WindowsReports!$E$2:$E$243,$AC43))</f>
        <v/>
      </c>
      <c r="F43" s="11" t="str">
        <f>WindowsReports!F43&amp;""</f>
        <v/>
      </c>
      <c r="G43" t="str" cm="1">
        <f t="array" ref="G43">IF($AD43&gt;0,INDEX(Models!$B$2:$B$605,$AD43),IF(OR($F43="",$F43=0),"",TRIM(_xlfn.REDUCE($F43,Models!$L$2:$L$40,_xlfn.LAMBDA(_xlpm.a,_xlpm.r,IF(_xlpm.r="",_xlpm.a,SUBSTITUTE(_xlpm.a,_xlpm.r,"")))))))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IF(CPU_Formula!U43&lt;&gt;"",CPU_Formula!U43,IF(OR(WindowsReports!G43="",WindowsReports!G43=0),"",WindowsReports!G43))</f>
        <v/>
      </c>
      <c r="K43" s="49" t="str">
        <f>WindowsReports!H43&amp;""</f>
        <v/>
      </c>
      <c r="L43" t="str">
        <f t="shared" si="0"/>
        <v/>
      </c>
      <c r="M43" s="13" t="str">
        <f>WindowsReports!I43&amp;""</f>
        <v/>
      </c>
      <c r="N43" s="14" t="str" cm="1">
        <f t="array" ref="N43">IFERROR(_xlfn.IFS(WindowsReports!J43="","",$AF43&lt;55,"Battery Defect",$AF43&lt;=69,"Battery D",$AF43&lt;=80,"Battery C",$AF43&gt;80,""),"")</f>
        <v/>
      </c>
      <c r="O43" s="14"/>
      <c r="P43" s="11" t="str">
        <f>WindowsReports!K43&amp;""</f>
        <v/>
      </c>
      <c r="Q43" s="11"/>
      <c r="R43" s="11"/>
      <c r="S43" t="str">
        <f t="shared" si="1"/>
        <v/>
      </c>
      <c r="T43" t="str" cm="1">
        <f t="array" ref="T43">IF($AE43=0,"",INDEX(Disk_Pivot!$N$2:$N$500,$AE43))</f>
        <v/>
      </c>
      <c r="AC43">
        <f>IFERROR(MATCH($B43,WindowsReports!$B$2:$B$243,0),0)</f>
        <v>0</v>
      </c>
      <c r="AD43">
        <f>IFERROR(MATCH($F43,Models!$A$2:$A$605,0),0)</f>
        <v>0</v>
      </c>
      <c r="AE43">
        <f>IFERROR(MATCH($B43,Disk_Pivot!$G$2:$G$500,0),0)</f>
        <v>0</v>
      </c>
      <c r="AF43" s="53">
        <f>IFERROR(IF(--WindowsReports!J43&lt;=1,--WindowsReports!J43*100,--WindowsReports!J43),"")</f>
        <v>0</v>
      </c>
      <c r="AG43">
        <f>IFERROR(MATCH(WindowsReports!D43,Models!$H$2:$H$605,0),0)</f>
        <v>0</v>
      </c>
    </row>
    <row r="44" spans="1:33">
      <c r="A44" t="str">
        <f>WindowsReports!A44</f>
        <v/>
      </c>
      <c r="B44" t="str">
        <f>WindowsReports!B44&amp;""</f>
        <v/>
      </c>
      <c r="C44" t="str" cm="1">
        <f t="array" ref="C44">IF($AG44=0,WindowsReports!D44&amp;"",INDEX(Models!$G$2:$G$605,$AG44))</f>
        <v/>
      </c>
      <c r="D44" t="str">
        <f>WindowsReports!C44&amp;""</f>
        <v/>
      </c>
      <c r="E44" t="str" cm="1">
        <f t="array" ref="E44">IF($AC44=0,"",INDEX(WindowsReports!$E$2:$E$243,$AC44))</f>
        <v/>
      </c>
      <c r="F44" s="11" t="str">
        <f>WindowsReports!F44&amp;""</f>
        <v/>
      </c>
      <c r="G44" t="str" cm="1">
        <f t="array" ref="G44">IF($AD44&gt;0,INDEX(Models!$B$2:$B$605,$AD44),IF(OR($F44="",$F44=0),"",TRIM(_xlfn.REDUCE($F44,Models!$L$2:$L$40,_xlfn.LAMBDA(_xlpm.a,_xlpm.r,IF(_xlpm.r="",_xlpm.a,SUBSTITUTE(_xlpm.a,_xlpm.r,"")))))))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IF(CPU_Formula!U44&lt;&gt;"",CPU_Formula!U44,IF(OR(WindowsReports!G44="",WindowsReports!G44=0),"",WindowsReports!G44))</f>
        <v/>
      </c>
      <c r="K44" s="49" t="str">
        <f>WindowsReports!H44&amp;""</f>
        <v/>
      </c>
      <c r="L44" t="str">
        <f t="shared" si="0"/>
        <v/>
      </c>
      <c r="M44" s="13" t="str">
        <f>WindowsReports!I44&amp;""</f>
        <v/>
      </c>
      <c r="N44" s="14" t="str" cm="1">
        <f t="array" ref="N44">IFERROR(_xlfn.IFS(WindowsReports!J44="","",$AF44&lt;55,"Battery Defect",$AF44&lt;=69,"Battery D",$AF44&lt;=80,"Battery C",$AF44&gt;80,""),"")</f>
        <v/>
      </c>
      <c r="O44" s="14"/>
      <c r="P44" s="11" t="str">
        <f>WindowsReports!K44&amp;""</f>
        <v/>
      </c>
      <c r="Q44" s="11"/>
      <c r="R44" s="11"/>
      <c r="S44" t="str">
        <f t="shared" si="1"/>
        <v/>
      </c>
      <c r="T44" t="str" cm="1">
        <f t="array" ref="T44">IF($AE44=0,"",INDEX(Disk_Pivot!$N$2:$N$500,$AE44))</f>
        <v/>
      </c>
      <c r="AC44">
        <f>IFERROR(MATCH($B44,WindowsReports!$B$2:$B$243,0),0)</f>
        <v>0</v>
      </c>
      <c r="AD44">
        <f>IFERROR(MATCH($F44,Models!$A$2:$A$605,0),0)</f>
        <v>0</v>
      </c>
      <c r="AE44">
        <f>IFERROR(MATCH($B44,Disk_Pivot!$G$2:$G$500,0),0)</f>
        <v>0</v>
      </c>
      <c r="AF44" s="53">
        <f>IFERROR(IF(--WindowsReports!J44&lt;=1,--WindowsReports!J44*100,--WindowsReports!J44),"")</f>
        <v>0</v>
      </c>
      <c r="AG44">
        <f>IFERROR(MATCH(WindowsReports!D44,Models!$H$2:$H$605,0),0)</f>
        <v>0</v>
      </c>
    </row>
    <row r="45" spans="1:33">
      <c r="A45" t="str">
        <f>WindowsReports!A45</f>
        <v/>
      </c>
      <c r="B45" t="str">
        <f>WindowsReports!B45&amp;""</f>
        <v/>
      </c>
      <c r="C45" t="str" cm="1">
        <f t="array" ref="C45">IF($AG45=0,WindowsReports!D45&amp;"",INDEX(Models!$G$2:$G$605,$AG45))</f>
        <v/>
      </c>
      <c r="D45" t="str">
        <f>WindowsReports!C45&amp;""</f>
        <v/>
      </c>
      <c r="E45" t="str" cm="1">
        <f t="array" ref="E45">IF($AC45=0,"",INDEX(WindowsReports!$E$2:$E$243,$AC45))</f>
        <v/>
      </c>
      <c r="F45" s="11" t="str">
        <f>WindowsReports!F45&amp;""</f>
        <v/>
      </c>
      <c r="G45" t="str" cm="1">
        <f t="array" ref="G45">IF($AD45&gt;0,INDEX(Models!$B$2:$B$605,$AD45),IF(OR($F45="",$F45=0),"",TRIM(_xlfn.REDUCE($F45,Models!$L$2:$L$40,_xlfn.LAMBDA(_xlpm.a,_xlpm.r,IF(_xlpm.r="",_xlpm.a,SUBSTITUTE(_xlpm.a,_xlpm.r,"")))))))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IF(CPU_Formula!U45&lt;&gt;"",CPU_Formula!U45,IF(OR(WindowsReports!G45="",WindowsReports!G45=0),"",WindowsReports!G45))</f>
        <v/>
      </c>
      <c r="K45" s="49" t="str">
        <f>WindowsReports!H45&amp;""</f>
        <v/>
      </c>
      <c r="L45" t="str">
        <f t="shared" si="0"/>
        <v/>
      </c>
      <c r="M45" s="13" t="str">
        <f>WindowsReports!I45&amp;""</f>
        <v/>
      </c>
      <c r="N45" s="14" t="str" cm="1">
        <f t="array" ref="N45">IFERROR(_xlfn.IFS(WindowsReports!J45="","",$AF45&lt;55,"Battery Defect",$AF45&lt;=69,"Battery D",$AF45&lt;=80,"Battery C",$AF45&gt;80,""),"")</f>
        <v/>
      </c>
      <c r="O45" s="14"/>
      <c r="P45" s="11" t="str">
        <f>WindowsReports!K45&amp;""</f>
        <v/>
      </c>
      <c r="Q45" s="11"/>
      <c r="R45" s="11"/>
      <c r="S45" t="str">
        <f t="shared" si="1"/>
        <v/>
      </c>
      <c r="T45" t="str" cm="1">
        <f t="array" ref="T45">IF($AE45=0,"",INDEX(Disk_Pivot!$N$2:$N$500,$AE45))</f>
        <v/>
      </c>
      <c r="AC45">
        <f>IFERROR(MATCH($B45,WindowsReports!$B$2:$B$243,0),0)</f>
        <v>0</v>
      </c>
      <c r="AD45">
        <f>IFERROR(MATCH($F45,Models!$A$2:$A$605,0),0)</f>
        <v>0</v>
      </c>
      <c r="AE45">
        <f>IFERROR(MATCH($B45,Disk_Pivot!$G$2:$G$500,0),0)</f>
        <v>0</v>
      </c>
      <c r="AF45" s="53">
        <f>IFERROR(IF(--WindowsReports!J45&lt;=1,--WindowsReports!J45*100,--WindowsReports!J45),"")</f>
        <v>0</v>
      </c>
      <c r="AG45">
        <f>IFERROR(MATCH(WindowsReports!D45,Models!$H$2:$H$605,0),0)</f>
        <v>0</v>
      </c>
    </row>
    <row r="46" spans="1:33">
      <c r="A46" t="str">
        <f>WindowsReports!A46</f>
        <v/>
      </c>
      <c r="B46" t="str">
        <f>WindowsReports!B46&amp;""</f>
        <v/>
      </c>
      <c r="C46" t="str" cm="1">
        <f t="array" ref="C46">IF($AG46=0,WindowsReports!D46&amp;"",INDEX(Models!$G$2:$G$605,$AG46))</f>
        <v/>
      </c>
      <c r="D46" t="str">
        <f>WindowsReports!C46&amp;""</f>
        <v/>
      </c>
      <c r="E46" t="str" cm="1">
        <f t="array" ref="E46">IF($AC46=0,"",INDEX(WindowsReports!$E$2:$E$243,$AC46))</f>
        <v/>
      </c>
      <c r="F46" s="11" t="str">
        <f>WindowsReports!F46&amp;""</f>
        <v/>
      </c>
      <c r="G46" t="str" cm="1">
        <f t="array" ref="G46">IF($AD46&gt;0,INDEX(Models!$B$2:$B$605,$AD46),IF(OR($F46="",$F46=0),"",TRIM(_xlfn.REDUCE($F46,Models!$L$2:$L$40,_xlfn.LAMBDA(_xlpm.a,_xlpm.r,IF(_xlpm.r="",_xlpm.a,SUBSTITUTE(_xlpm.a,_xlpm.r,"")))))))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IF(CPU_Formula!U46&lt;&gt;"",CPU_Formula!U46,IF(OR(WindowsReports!G46="",WindowsReports!G46=0),"",WindowsReports!G46))</f>
        <v/>
      </c>
      <c r="K46" s="49" t="str">
        <f>WindowsReports!H46&amp;""</f>
        <v/>
      </c>
      <c r="L46" t="str">
        <f t="shared" si="0"/>
        <v/>
      </c>
      <c r="M46" s="13" t="str">
        <f>WindowsReports!I46&amp;""</f>
        <v/>
      </c>
      <c r="N46" s="14" t="str" cm="1">
        <f t="array" ref="N46">IFERROR(_xlfn.IFS(WindowsReports!J46="","",$AF46&lt;55,"Battery Defect",$AF46&lt;=69,"Battery D",$AF46&lt;=80,"Battery C",$AF46&gt;80,""),"")</f>
        <v/>
      </c>
      <c r="O46" s="14"/>
      <c r="P46" s="11" t="str">
        <f>WindowsReports!K46&amp;""</f>
        <v/>
      </c>
      <c r="Q46" s="11"/>
      <c r="R46" s="11"/>
      <c r="S46" t="str">
        <f t="shared" si="1"/>
        <v/>
      </c>
      <c r="T46" t="str" cm="1">
        <f t="array" ref="T46">IF($AE46=0,"",INDEX(Disk_Pivot!$N$2:$N$500,$AE46))</f>
        <v/>
      </c>
      <c r="AC46">
        <f>IFERROR(MATCH($B46,WindowsReports!$B$2:$B$243,0),0)</f>
        <v>0</v>
      </c>
      <c r="AD46">
        <f>IFERROR(MATCH($F46,Models!$A$2:$A$605,0),0)</f>
        <v>0</v>
      </c>
      <c r="AE46">
        <f>IFERROR(MATCH($B46,Disk_Pivot!$G$2:$G$500,0),0)</f>
        <v>0</v>
      </c>
      <c r="AF46" s="53">
        <f>IFERROR(IF(--WindowsReports!J46&lt;=1,--WindowsReports!J46*100,--WindowsReports!J46),"")</f>
        <v>0</v>
      </c>
      <c r="AG46">
        <f>IFERROR(MATCH(WindowsReports!D46,Models!$H$2:$H$605,0),0)</f>
        <v>0</v>
      </c>
    </row>
    <row r="47" spans="1:33">
      <c r="A47" t="str">
        <f>WindowsReports!A47</f>
        <v/>
      </c>
      <c r="B47" t="str">
        <f>WindowsReports!B47&amp;""</f>
        <v/>
      </c>
      <c r="C47" t="str" cm="1">
        <f t="array" ref="C47">IF($AG47=0,WindowsReports!D47&amp;"",INDEX(Models!$G$2:$G$605,$AG47))</f>
        <v/>
      </c>
      <c r="D47" t="str">
        <f>WindowsReports!C47&amp;""</f>
        <v/>
      </c>
      <c r="E47" t="str" cm="1">
        <f t="array" ref="E47">IF($AC47=0,"",INDEX(WindowsReports!$E$2:$E$243,$AC47))</f>
        <v/>
      </c>
      <c r="F47" s="11" t="str">
        <f>WindowsReports!F47&amp;""</f>
        <v/>
      </c>
      <c r="G47" t="str" cm="1">
        <f t="array" ref="G47">IF($AD47&gt;0,INDEX(Models!$B$2:$B$605,$AD47),IF(OR($F47="",$F47=0),"",TRIM(_xlfn.REDUCE($F47,Models!$L$2:$L$40,_xlfn.LAMBDA(_xlpm.a,_xlpm.r,IF(_xlpm.r="",_xlpm.a,SUBSTITUTE(_xlpm.a,_xlpm.r,"")))))))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IF(CPU_Formula!U47&lt;&gt;"",CPU_Formula!U47,IF(OR(WindowsReports!G47="",WindowsReports!G47=0),"",WindowsReports!G47))</f>
        <v/>
      </c>
      <c r="K47" s="49" t="str">
        <f>WindowsReports!H47&amp;""</f>
        <v/>
      </c>
      <c r="L47" t="str">
        <f t="shared" si="0"/>
        <v/>
      </c>
      <c r="M47" s="13" t="str">
        <f>WindowsReports!I47&amp;""</f>
        <v/>
      </c>
      <c r="N47" s="14" t="str" cm="1">
        <f t="array" ref="N47">IFERROR(_xlfn.IFS(WindowsReports!J47="","",$AF47&lt;55,"Battery Defect",$AF47&lt;=69,"Battery D",$AF47&lt;=80,"Battery C",$AF47&gt;80,""),"")</f>
        <v/>
      </c>
      <c r="O47" s="14"/>
      <c r="P47" s="11" t="str">
        <f>WindowsReports!K47&amp;""</f>
        <v/>
      </c>
      <c r="Q47" s="11"/>
      <c r="R47" s="11"/>
      <c r="S47" t="str">
        <f t="shared" si="1"/>
        <v/>
      </c>
      <c r="T47" t="str" cm="1">
        <f t="array" ref="T47">IF($AE47=0,"",INDEX(Disk_Pivot!$N$2:$N$500,$AE47))</f>
        <v/>
      </c>
      <c r="AC47">
        <f>IFERROR(MATCH($B47,WindowsReports!$B$2:$B$243,0),0)</f>
        <v>0</v>
      </c>
      <c r="AD47">
        <f>IFERROR(MATCH($F47,Models!$A$2:$A$605,0),0)</f>
        <v>0</v>
      </c>
      <c r="AE47">
        <f>IFERROR(MATCH($B47,Disk_Pivot!$G$2:$G$500,0),0)</f>
        <v>0</v>
      </c>
      <c r="AF47" s="53">
        <f>IFERROR(IF(--WindowsReports!J47&lt;=1,--WindowsReports!J47*100,--WindowsReports!J47),"")</f>
        <v>0</v>
      </c>
      <c r="AG47">
        <f>IFERROR(MATCH(WindowsReports!D47,Models!$H$2:$H$605,0),0)</f>
        <v>0</v>
      </c>
    </row>
    <row r="48" spans="1:33">
      <c r="A48" t="str">
        <f>WindowsReports!A48</f>
        <v/>
      </c>
      <c r="B48" t="str">
        <f>WindowsReports!B48&amp;""</f>
        <v/>
      </c>
      <c r="C48" t="str" cm="1">
        <f t="array" ref="C48">IF($AG48=0,WindowsReports!D48&amp;"",INDEX(Models!$G$2:$G$605,$AG48))</f>
        <v/>
      </c>
      <c r="D48" t="str">
        <f>WindowsReports!C48&amp;""</f>
        <v/>
      </c>
      <c r="E48" t="str" cm="1">
        <f t="array" ref="E48">IF($AC48=0,"",INDEX(WindowsReports!$E$2:$E$243,$AC48))</f>
        <v/>
      </c>
      <c r="F48" s="11" t="str">
        <f>WindowsReports!F48&amp;""</f>
        <v/>
      </c>
      <c r="G48" t="str" cm="1">
        <f t="array" ref="G48">IF($AD48&gt;0,INDEX(Models!$B$2:$B$605,$AD48),IF(OR($F48="",$F48=0),"",TRIM(_xlfn.REDUCE($F48,Models!$L$2:$L$40,_xlfn.LAMBDA(_xlpm.a,_xlpm.r,IF(_xlpm.r="",_xlpm.a,SUBSTITUTE(_xlpm.a,_xlpm.r,"")))))))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IF(CPU_Formula!U48&lt;&gt;"",CPU_Formula!U48,IF(OR(WindowsReports!G48="",WindowsReports!G48=0),"",WindowsReports!G48))</f>
        <v/>
      </c>
      <c r="K48" s="49" t="str">
        <f>WindowsReports!H48&amp;""</f>
        <v/>
      </c>
      <c r="L48" t="str">
        <f t="shared" si="0"/>
        <v/>
      </c>
      <c r="M48" s="13" t="str">
        <f>WindowsReports!I48&amp;""</f>
        <v/>
      </c>
      <c r="N48" s="14" t="str" cm="1">
        <f t="array" ref="N48">IFERROR(_xlfn.IFS(WindowsReports!J48="","",$AF48&lt;55,"Battery Defect",$AF48&lt;=69,"Battery D",$AF48&lt;=80,"Battery C",$AF48&gt;80,""),"")</f>
        <v/>
      </c>
      <c r="O48" s="14"/>
      <c r="P48" s="11" t="str">
        <f>WindowsReports!K48&amp;""</f>
        <v/>
      </c>
      <c r="Q48" s="11"/>
      <c r="R48" s="11"/>
      <c r="S48" t="str">
        <f t="shared" si="1"/>
        <v/>
      </c>
      <c r="T48" t="str" cm="1">
        <f t="array" ref="T48">IF($AE48=0,"",INDEX(Disk_Pivot!$N$2:$N$500,$AE48))</f>
        <v/>
      </c>
      <c r="AC48">
        <f>IFERROR(MATCH($B48,WindowsReports!$B$2:$B$243,0),0)</f>
        <v>0</v>
      </c>
      <c r="AD48">
        <f>IFERROR(MATCH($F48,Models!$A$2:$A$605,0),0)</f>
        <v>0</v>
      </c>
      <c r="AE48">
        <f>IFERROR(MATCH($B48,Disk_Pivot!$G$2:$G$500,0),0)</f>
        <v>0</v>
      </c>
      <c r="AF48" s="53">
        <f>IFERROR(IF(--WindowsReports!J48&lt;=1,--WindowsReports!J48*100,--WindowsReports!J48),"")</f>
        <v>0</v>
      </c>
      <c r="AG48">
        <f>IFERROR(MATCH(WindowsReports!D48,Models!$H$2:$H$605,0),0)</f>
        <v>0</v>
      </c>
    </row>
    <row r="49" spans="1:33">
      <c r="A49" t="str">
        <f>WindowsReports!A49</f>
        <v/>
      </c>
      <c r="B49" t="str">
        <f>WindowsReports!B49&amp;""</f>
        <v/>
      </c>
      <c r="C49" t="str" cm="1">
        <f t="array" ref="C49">IF($AG49=0,WindowsReports!D49&amp;"",INDEX(Models!$G$2:$G$605,$AG49))</f>
        <v/>
      </c>
      <c r="D49" t="str">
        <f>WindowsReports!C49&amp;""</f>
        <v/>
      </c>
      <c r="E49" t="str" cm="1">
        <f t="array" ref="E49">IF($AC49=0,"",INDEX(WindowsReports!$E$2:$E$243,$AC49))</f>
        <v/>
      </c>
      <c r="F49" s="11" t="str">
        <f>WindowsReports!F49&amp;""</f>
        <v/>
      </c>
      <c r="G49" t="str" cm="1">
        <f t="array" ref="G49">IF($AD49&gt;0,INDEX(Models!$B$2:$B$605,$AD49),IF(OR($F49="",$F49=0),"",TRIM(_xlfn.REDUCE($F49,Models!$L$2:$L$40,_xlfn.LAMBDA(_xlpm.a,_xlpm.r,IF(_xlpm.r="",_xlpm.a,SUBSTITUTE(_xlpm.a,_xlpm.r,"")))))))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IF(CPU_Formula!U49&lt;&gt;"",CPU_Formula!U49,IF(OR(WindowsReports!G49="",WindowsReports!G49=0),"",WindowsReports!G49))</f>
        <v/>
      </c>
      <c r="K49" s="49" t="str">
        <f>WindowsReports!H49&amp;""</f>
        <v/>
      </c>
      <c r="L49" t="str">
        <f t="shared" si="0"/>
        <v/>
      </c>
      <c r="M49" s="13" t="str">
        <f>WindowsReports!I49&amp;""</f>
        <v/>
      </c>
      <c r="N49" s="14" t="str" cm="1">
        <f t="array" ref="N49">IFERROR(_xlfn.IFS(WindowsReports!J49="","",$AF49&lt;55,"Battery Defect",$AF49&lt;=69,"Battery D",$AF49&lt;=80,"Battery C",$AF49&gt;80,""),"")</f>
        <v/>
      </c>
      <c r="O49" s="14"/>
      <c r="P49" s="11" t="str">
        <f>WindowsReports!K49&amp;""</f>
        <v/>
      </c>
      <c r="Q49" s="11"/>
      <c r="R49" s="11"/>
      <c r="S49" t="str">
        <f t="shared" si="1"/>
        <v/>
      </c>
      <c r="T49" t="str" cm="1">
        <f t="array" ref="T49">IF($AE49=0,"",INDEX(Disk_Pivot!$N$2:$N$500,$AE49))</f>
        <v/>
      </c>
      <c r="AC49">
        <f>IFERROR(MATCH($B49,WindowsReports!$B$2:$B$243,0),0)</f>
        <v>0</v>
      </c>
      <c r="AD49">
        <f>IFERROR(MATCH($F49,Models!$A$2:$A$605,0),0)</f>
        <v>0</v>
      </c>
      <c r="AE49">
        <f>IFERROR(MATCH($B49,Disk_Pivot!$G$2:$G$500,0),0)</f>
        <v>0</v>
      </c>
      <c r="AF49" s="53">
        <f>IFERROR(IF(--WindowsReports!J49&lt;=1,--WindowsReports!J49*100,--WindowsReports!J49),"")</f>
        <v>0</v>
      </c>
      <c r="AG49">
        <f>IFERROR(MATCH(WindowsReports!D49,Models!$H$2:$H$605,0),0)</f>
        <v>0</v>
      </c>
    </row>
    <row r="50" spans="1:33">
      <c r="A50" t="str">
        <f>WindowsReports!A50</f>
        <v/>
      </c>
      <c r="B50" t="str">
        <f>WindowsReports!B50&amp;""</f>
        <v/>
      </c>
      <c r="C50" t="str" cm="1">
        <f t="array" ref="C50">IF($AG50=0,WindowsReports!D50&amp;"",INDEX(Models!$G$2:$G$605,$AG50))</f>
        <v/>
      </c>
      <c r="D50" t="str">
        <f>WindowsReports!C50&amp;""</f>
        <v/>
      </c>
      <c r="E50" t="str" cm="1">
        <f t="array" ref="E50">IF($AC50=0,"",INDEX(WindowsReports!$E$2:$E$243,$AC50))</f>
        <v/>
      </c>
      <c r="F50" s="11" t="str">
        <f>WindowsReports!F50&amp;""</f>
        <v/>
      </c>
      <c r="G50" t="str" cm="1">
        <f t="array" ref="G50">IF($AD50&gt;0,INDEX(Models!$B$2:$B$605,$AD50),IF(OR($F50="",$F50=0),"",TRIM(_xlfn.REDUCE($F50,Models!$L$2:$L$40,_xlfn.LAMBDA(_xlpm.a,_xlpm.r,IF(_xlpm.r="",_xlpm.a,SUBSTITUTE(_xlpm.a,_xlpm.r,"")))))))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IF(CPU_Formula!U50&lt;&gt;"",CPU_Formula!U50,IF(OR(WindowsReports!G50="",WindowsReports!G50=0),"",WindowsReports!G50))</f>
        <v/>
      </c>
      <c r="K50" s="49" t="str">
        <f>WindowsReports!H50&amp;""</f>
        <v/>
      </c>
      <c r="L50" t="str">
        <f t="shared" si="0"/>
        <v/>
      </c>
      <c r="M50" s="13" t="str">
        <f>WindowsReports!I50&amp;""</f>
        <v/>
      </c>
      <c r="N50" s="14" t="str" cm="1">
        <f t="array" ref="N50">IFERROR(_xlfn.IFS(WindowsReports!J50="","",$AF50&lt;55,"Battery Defect",$AF50&lt;=69,"Battery D",$AF50&lt;=80,"Battery C",$AF50&gt;80,""),"")</f>
        <v/>
      </c>
      <c r="O50" s="14"/>
      <c r="P50" s="11" t="str">
        <f>WindowsReports!K50&amp;""</f>
        <v/>
      </c>
      <c r="Q50" s="11"/>
      <c r="R50" s="11"/>
      <c r="S50" t="str">
        <f t="shared" si="1"/>
        <v/>
      </c>
      <c r="T50" t="str" cm="1">
        <f t="array" ref="T50">IF($AE50=0,"",INDEX(Disk_Pivot!$N$2:$N$500,$AE50))</f>
        <v/>
      </c>
      <c r="AC50">
        <f>IFERROR(MATCH($B50,WindowsReports!$B$2:$B$243,0),0)</f>
        <v>0</v>
      </c>
      <c r="AD50">
        <f>IFERROR(MATCH($F50,Models!$A$2:$A$605,0),0)</f>
        <v>0</v>
      </c>
      <c r="AE50">
        <f>IFERROR(MATCH($B50,Disk_Pivot!$G$2:$G$500,0),0)</f>
        <v>0</v>
      </c>
      <c r="AF50" s="53">
        <f>IFERROR(IF(--WindowsReports!J50&lt;=1,--WindowsReports!J50*100,--WindowsReports!J50),"")</f>
        <v>0</v>
      </c>
      <c r="AG50">
        <f>IFERROR(MATCH(WindowsReports!D50,Models!$H$2:$H$605,0),0)</f>
        <v>0</v>
      </c>
    </row>
    <row r="51" spans="1:33">
      <c r="A51" t="str">
        <f>WindowsReports!A51</f>
        <v/>
      </c>
      <c r="B51" t="str">
        <f>WindowsReports!B51&amp;""</f>
        <v/>
      </c>
      <c r="C51" t="str" cm="1">
        <f t="array" ref="C51">IF($AG51=0,WindowsReports!D51&amp;"",INDEX(Models!$G$2:$G$605,$AG51))</f>
        <v/>
      </c>
      <c r="D51" t="str">
        <f>WindowsReports!C51&amp;""</f>
        <v/>
      </c>
      <c r="E51" t="str" cm="1">
        <f t="array" ref="E51">IF($AC51=0,"",INDEX(WindowsReports!$E$2:$E$243,$AC51))</f>
        <v/>
      </c>
      <c r="F51" s="11" t="str">
        <f>WindowsReports!F51&amp;""</f>
        <v/>
      </c>
      <c r="G51" t="str" cm="1">
        <f t="array" ref="G51">IF($AD51&gt;0,INDEX(Models!$B$2:$B$605,$AD51),IF(OR($F51="",$F51=0),"",TRIM(_xlfn.REDUCE($F51,Models!$L$2:$L$40,_xlfn.LAMBDA(_xlpm.a,_xlpm.r,IF(_xlpm.r="",_xlpm.a,SUBSTITUTE(_xlpm.a,_xlpm.r,"")))))))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IF(CPU_Formula!U51&lt;&gt;"",CPU_Formula!U51,IF(OR(WindowsReports!G51="",WindowsReports!G51=0),"",WindowsReports!G51))</f>
        <v/>
      </c>
      <c r="K51" s="49" t="str">
        <f>WindowsReports!H51&amp;""</f>
        <v/>
      </c>
      <c r="L51" t="str">
        <f t="shared" si="0"/>
        <v/>
      </c>
      <c r="M51" s="13" t="str">
        <f>WindowsReports!I51&amp;""</f>
        <v/>
      </c>
      <c r="N51" s="14" t="str" cm="1">
        <f t="array" ref="N51">IFERROR(_xlfn.IFS(WindowsReports!J51="","",$AF51&lt;55,"Battery Defect",$AF51&lt;=69,"Battery D",$AF51&lt;=80,"Battery C",$AF51&gt;80,""),"")</f>
        <v/>
      </c>
      <c r="O51" s="14"/>
      <c r="P51" s="11" t="str">
        <f>WindowsReports!K51&amp;""</f>
        <v/>
      </c>
      <c r="Q51" s="11"/>
      <c r="R51" s="11"/>
      <c r="S51" t="str">
        <f t="shared" si="1"/>
        <v/>
      </c>
      <c r="T51" t="str" cm="1">
        <f t="array" ref="T51">IF($AE51=0,"",INDEX(Disk_Pivot!$N$2:$N$500,$AE51))</f>
        <v/>
      </c>
      <c r="AC51">
        <f>IFERROR(MATCH($B51,WindowsReports!$B$2:$B$243,0),0)</f>
        <v>0</v>
      </c>
      <c r="AD51">
        <f>IFERROR(MATCH($F51,Models!$A$2:$A$605,0),0)</f>
        <v>0</v>
      </c>
      <c r="AE51">
        <f>IFERROR(MATCH($B51,Disk_Pivot!$G$2:$G$500,0),0)</f>
        <v>0</v>
      </c>
      <c r="AF51" s="53">
        <f>IFERROR(IF(--WindowsReports!J51&lt;=1,--WindowsReports!J51*100,--WindowsReports!J51),"")</f>
        <v>0</v>
      </c>
      <c r="AG51">
        <f>IFERROR(MATCH(WindowsReports!D51,Models!$H$2:$H$605,0),0)</f>
        <v>0</v>
      </c>
    </row>
    <row r="52" spans="1:33">
      <c r="A52" t="str">
        <f>WindowsReports!A52</f>
        <v/>
      </c>
      <c r="B52" t="str">
        <f>WindowsReports!B52&amp;""</f>
        <v/>
      </c>
      <c r="C52" t="str" cm="1">
        <f t="array" ref="C52">IF($AG52=0,WindowsReports!D52&amp;"",INDEX(Models!$G$2:$G$605,$AG52))</f>
        <v/>
      </c>
      <c r="D52" t="str">
        <f>WindowsReports!C52&amp;""</f>
        <v/>
      </c>
      <c r="E52" t="str" cm="1">
        <f t="array" ref="E52">IF($AC52=0,"",INDEX(WindowsReports!$E$2:$E$243,$AC52))</f>
        <v/>
      </c>
      <c r="F52" s="11" t="str">
        <f>WindowsReports!F52&amp;""</f>
        <v/>
      </c>
      <c r="G52" t="str" cm="1">
        <f t="array" ref="G52">IF($AD52&gt;0,INDEX(Models!$B$2:$B$605,$AD52),IF(OR($F52="",$F52=0),"",TRIM(_xlfn.REDUCE($F52,Models!$L$2:$L$40,_xlfn.LAMBDA(_xlpm.a,_xlpm.r,IF(_xlpm.r="",_xlpm.a,SUBSTITUTE(_xlpm.a,_xlpm.r,"")))))))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IF(CPU_Formula!U52&lt;&gt;"",CPU_Formula!U52,IF(OR(WindowsReports!G52="",WindowsReports!G52=0),"",WindowsReports!G52))</f>
        <v/>
      </c>
      <c r="K52" s="49" t="str">
        <f>WindowsReports!H52&amp;""</f>
        <v/>
      </c>
      <c r="L52" t="str">
        <f t="shared" si="0"/>
        <v/>
      </c>
      <c r="M52" s="13" t="str">
        <f>WindowsReports!I52&amp;""</f>
        <v/>
      </c>
      <c r="N52" s="14" t="str" cm="1">
        <f t="array" ref="N52">IFERROR(_xlfn.IFS(WindowsReports!J52="","",$AF52&lt;55,"Battery Defect",$AF52&lt;=69,"Battery D",$AF52&lt;=80,"Battery C",$AF52&gt;80,""),"")</f>
        <v/>
      </c>
      <c r="O52" s="14"/>
      <c r="P52" s="11" t="str">
        <f>WindowsReports!K52&amp;""</f>
        <v/>
      </c>
      <c r="Q52" s="11"/>
      <c r="R52" s="11"/>
      <c r="S52" t="str">
        <f t="shared" si="1"/>
        <v/>
      </c>
      <c r="T52" t="str" cm="1">
        <f t="array" ref="T52">IF($AE52=0,"",INDEX(Disk_Pivot!$N$2:$N$500,$AE52))</f>
        <v/>
      </c>
      <c r="AC52">
        <f>IFERROR(MATCH($B52,WindowsReports!$B$2:$B$243,0),0)</f>
        <v>0</v>
      </c>
      <c r="AD52">
        <f>IFERROR(MATCH($F52,Models!$A$2:$A$605,0),0)</f>
        <v>0</v>
      </c>
      <c r="AE52">
        <f>IFERROR(MATCH($B52,Disk_Pivot!$G$2:$G$500,0),0)</f>
        <v>0</v>
      </c>
      <c r="AF52" s="53">
        <f>IFERROR(IF(--WindowsReports!J52&lt;=1,--WindowsReports!J52*100,--WindowsReports!J52),"")</f>
        <v>0</v>
      </c>
      <c r="AG52">
        <f>IFERROR(MATCH(WindowsReports!D52,Models!$H$2:$H$605,0),0)</f>
        <v>0</v>
      </c>
    </row>
    <row r="53" spans="1:33">
      <c r="A53" t="str">
        <f>WindowsReports!A53</f>
        <v/>
      </c>
      <c r="B53" t="str">
        <f>WindowsReports!B53&amp;""</f>
        <v/>
      </c>
      <c r="C53" t="str" cm="1">
        <f t="array" ref="C53">IF($AG53=0,WindowsReports!D53&amp;"",INDEX(Models!$G$2:$G$605,$AG53))</f>
        <v/>
      </c>
      <c r="D53" t="str">
        <f>WindowsReports!C53&amp;""</f>
        <v/>
      </c>
      <c r="E53" t="str" cm="1">
        <f t="array" ref="E53">IF($AC53=0,"",INDEX(WindowsReports!$E$2:$E$243,$AC53))</f>
        <v/>
      </c>
      <c r="F53" s="11" t="str">
        <f>WindowsReports!F53&amp;""</f>
        <v/>
      </c>
      <c r="G53" t="str" cm="1">
        <f t="array" ref="G53">IF($AD53&gt;0,INDEX(Models!$B$2:$B$605,$AD53),IF(OR($F53="",$F53=0),"",TRIM(_xlfn.REDUCE($F53,Models!$L$2:$L$40,_xlfn.LAMBDA(_xlpm.a,_xlpm.r,IF(_xlpm.r="",_xlpm.a,SUBSTITUTE(_xlpm.a,_xlpm.r,"")))))))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IF(CPU_Formula!U53&lt;&gt;"",CPU_Formula!U53,IF(OR(WindowsReports!G53="",WindowsReports!G53=0),"",WindowsReports!G53))</f>
        <v/>
      </c>
      <c r="K53" s="49" t="str">
        <f>WindowsReports!H53&amp;""</f>
        <v/>
      </c>
      <c r="L53" t="str">
        <f t="shared" si="0"/>
        <v/>
      </c>
      <c r="M53" s="13" t="str">
        <f>WindowsReports!I53&amp;""</f>
        <v/>
      </c>
      <c r="N53" s="14" t="str" cm="1">
        <f t="array" ref="N53">IFERROR(_xlfn.IFS(WindowsReports!J53="","",$AF53&lt;55,"Battery Defect",$AF53&lt;=69,"Battery D",$AF53&lt;=80,"Battery C",$AF53&gt;80,""),"")</f>
        <v/>
      </c>
      <c r="O53" s="14"/>
      <c r="P53" s="11" t="str">
        <f>WindowsReports!K53&amp;""</f>
        <v/>
      </c>
      <c r="Q53" s="11"/>
      <c r="R53" s="11"/>
      <c r="S53" t="str">
        <f t="shared" si="1"/>
        <v/>
      </c>
      <c r="T53" t="str" cm="1">
        <f t="array" ref="T53">IF($AE53=0,"",INDEX(Disk_Pivot!$N$2:$N$500,$AE53))</f>
        <v/>
      </c>
      <c r="AC53">
        <f>IFERROR(MATCH($B53,WindowsReports!$B$2:$B$243,0),0)</f>
        <v>0</v>
      </c>
      <c r="AD53">
        <f>IFERROR(MATCH($F53,Models!$A$2:$A$605,0),0)</f>
        <v>0</v>
      </c>
      <c r="AE53">
        <f>IFERROR(MATCH($B53,Disk_Pivot!$G$2:$G$500,0),0)</f>
        <v>0</v>
      </c>
      <c r="AF53" s="53">
        <f>IFERROR(IF(--WindowsReports!J53&lt;=1,--WindowsReports!J53*100,--WindowsReports!J53),"")</f>
        <v>0</v>
      </c>
      <c r="AG53">
        <f>IFERROR(MATCH(WindowsReports!D53,Models!$H$2:$H$605,0),0)</f>
        <v>0</v>
      </c>
    </row>
    <row r="54" spans="1:33">
      <c r="A54" t="str">
        <f>WindowsReports!A54</f>
        <v/>
      </c>
      <c r="B54" t="str">
        <f>WindowsReports!B54&amp;""</f>
        <v/>
      </c>
      <c r="C54" t="str" cm="1">
        <f t="array" ref="C54">IF($AG54=0,WindowsReports!D54&amp;"",INDEX(Models!$G$2:$G$605,$AG54))</f>
        <v/>
      </c>
      <c r="D54" t="str">
        <f>WindowsReports!C54&amp;""</f>
        <v/>
      </c>
      <c r="E54" t="str" cm="1">
        <f t="array" ref="E54">IF($AC54=0,"",INDEX(WindowsReports!$E$2:$E$243,$AC54))</f>
        <v/>
      </c>
      <c r="F54" s="11" t="str">
        <f>WindowsReports!F54&amp;""</f>
        <v/>
      </c>
      <c r="G54" t="str" cm="1">
        <f t="array" ref="G54">IF($AD54&gt;0,INDEX(Models!$B$2:$B$605,$AD54),IF(OR($F54="",$F54=0),"",TRIM(_xlfn.REDUCE($F54,Models!$L$2:$L$40,_xlfn.LAMBDA(_xlpm.a,_xlpm.r,IF(_xlpm.r="",_xlpm.a,SUBSTITUTE(_xlpm.a,_xlpm.r,"")))))))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IF(CPU_Formula!U54&lt;&gt;"",CPU_Formula!U54,IF(OR(WindowsReports!G54="",WindowsReports!G54=0),"",WindowsReports!G54))</f>
        <v/>
      </c>
      <c r="K54" s="49" t="str">
        <f>WindowsReports!H54&amp;""</f>
        <v/>
      </c>
      <c r="L54" t="str">
        <f t="shared" si="0"/>
        <v/>
      </c>
      <c r="M54" s="13" t="str">
        <f>WindowsReports!I54&amp;""</f>
        <v/>
      </c>
      <c r="N54" s="14" t="str" cm="1">
        <f t="array" ref="N54">IFERROR(_xlfn.IFS(WindowsReports!J54="","",$AF54&lt;55,"Battery Defect",$AF54&lt;=69,"Battery D",$AF54&lt;=80,"Battery C",$AF54&gt;80,""),"")</f>
        <v/>
      </c>
      <c r="O54" s="14"/>
      <c r="P54" s="11" t="str">
        <f>WindowsReports!K54&amp;""</f>
        <v/>
      </c>
      <c r="Q54" s="11"/>
      <c r="R54" s="11"/>
      <c r="S54" t="str">
        <f t="shared" si="1"/>
        <v/>
      </c>
      <c r="T54" t="str" cm="1">
        <f t="array" ref="T54">IF($AE54=0,"",INDEX(Disk_Pivot!$N$2:$N$500,$AE54))</f>
        <v/>
      </c>
      <c r="AC54">
        <f>IFERROR(MATCH($B54,WindowsReports!$B$2:$B$243,0),0)</f>
        <v>0</v>
      </c>
      <c r="AD54">
        <f>IFERROR(MATCH($F54,Models!$A$2:$A$605,0),0)</f>
        <v>0</v>
      </c>
      <c r="AE54">
        <f>IFERROR(MATCH($B54,Disk_Pivot!$G$2:$G$500,0),0)</f>
        <v>0</v>
      </c>
      <c r="AF54" s="53">
        <f>IFERROR(IF(--WindowsReports!J54&lt;=1,--WindowsReports!J54*100,--WindowsReports!J54),"")</f>
        <v>0</v>
      </c>
      <c r="AG54">
        <f>IFERROR(MATCH(WindowsReports!D54,Models!$H$2:$H$605,0),0)</f>
        <v>0</v>
      </c>
    </row>
    <row r="55" spans="1:33">
      <c r="A55" t="str">
        <f>WindowsReports!A55</f>
        <v/>
      </c>
      <c r="B55" t="str">
        <f>WindowsReports!B55&amp;""</f>
        <v/>
      </c>
      <c r="C55" t="str" cm="1">
        <f t="array" ref="C55">IF($AG55=0,WindowsReports!D55&amp;"",INDEX(Models!$G$2:$G$605,$AG55))</f>
        <v/>
      </c>
      <c r="D55" t="str">
        <f>WindowsReports!C55&amp;""</f>
        <v/>
      </c>
      <c r="E55" t="str" cm="1">
        <f t="array" ref="E55">IF($AC55=0,"",INDEX(WindowsReports!$E$2:$E$243,$AC55))</f>
        <v/>
      </c>
      <c r="F55" s="11" t="str">
        <f>WindowsReports!F55&amp;""</f>
        <v/>
      </c>
      <c r="G55" t="str" cm="1">
        <f t="array" ref="G55">IF($AD55&gt;0,INDEX(Models!$B$2:$B$605,$AD55),IF(OR($F55="",$F55=0),"",TRIM(_xlfn.REDUCE($F55,Models!$L$2:$L$40,_xlfn.LAMBDA(_xlpm.a,_xlpm.r,IF(_xlpm.r="",_xlpm.a,SUBSTITUTE(_xlpm.a,_xlpm.r,"")))))))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IF(CPU_Formula!U55&lt;&gt;"",CPU_Formula!U55,IF(OR(WindowsReports!G55="",WindowsReports!G55=0),"",WindowsReports!G55))</f>
        <v/>
      </c>
      <c r="K55" s="49" t="str">
        <f>WindowsReports!H55&amp;""</f>
        <v/>
      </c>
      <c r="L55" t="str">
        <f t="shared" si="0"/>
        <v/>
      </c>
      <c r="M55" s="13" t="str">
        <f>WindowsReports!I55&amp;""</f>
        <v/>
      </c>
      <c r="N55" s="14" t="str" cm="1">
        <f t="array" ref="N55">IFERROR(_xlfn.IFS(WindowsReports!J55="","",$AF55&lt;55,"Battery Defect",$AF55&lt;=69,"Battery D",$AF55&lt;=80,"Battery C",$AF55&gt;80,""),"")</f>
        <v/>
      </c>
      <c r="O55" s="14"/>
      <c r="P55" s="11" t="str">
        <f>WindowsReports!K55&amp;""</f>
        <v/>
      </c>
      <c r="Q55" s="11"/>
      <c r="R55" s="11"/>
      <c r="S55" t="str">
        <f t="shared" si="1"/>
        <v/>
      </c>
      <c r="T55" t="str" cm="1">
        <f t="array" ref="T55">IF($AE55=0,"",INDEX(Disk_Pivot!$N$2:$N$500,$AE55))</f>
        <v/>
      </c>
      <c r="AC55">
        <f>IFERROR(MATCH($B55,WindowsReports!$B$2:$B$243,0),0)</f>
        <v>0</v>
      </c>
      <c r="AD55">
        <f>IFERROR(MATCH($F55,Models!$A$2:$A$605,0),0)</f>
        <v>0</v>
      </c>
      <c r="AE55">
        <f>IFERROR(MATCH($B55,Disk_Pivot!$G$2:$G$500,0),0)</f>
        <v>0</v>
      </c>
      <c r="AF55" s="53">
        <f>IFERROR(IF(--WindowsReports!J55&lt;=1,--WindowsReports!J55*100,--WindowsReports!J55),"")</f>
        <v>0</v>
      </c>
      <c r="AG55">
        <f>IFERROR(MATCH(WindowsReports!D55,Models!$H$2:$H$605,0),0)</f>
        <v>0</v>
      </c>
    </row>
    <row r="56" spans="1:33">
      <c r="A56" t="str">
        <f>WindowsReports!A56</f>
        <v/>
      </c>
      <c r="B56" t="str">
        <f>WindowsReports!B56&amp;""</f>
        <v/>
      </c>
      <c r="C56" t="str" cm="1">
        <f t="array" ref="C56">IF($AG56=0,WindowsReports!D56&amp;"",INDEX(Models!$G$2:$G$605,$AG56))</f>
        <v/>
      </c>
      <c r="D56" t="str">
        <f>WindowsReports!C56&amp;""</f>
        <v/>
      </c>
      <c r="E56" t="str" cm="1">
        <f t="array" ref="E56">IF($AC56=0,"",INDEX(WindowsReports!$E$2:$E$243,$AC56))</f>
        <v/>
      </c>
      <c r="F56" s="11" t="str">
        <f>WindowsReports!F56&amp;""</f>
        <v/>
      </c>
      <c r="G56" t="str" cm="1">
        <f t="array" ref="G56">IF($AD56&gt;0,INDEX(Models!$B$2:$B$605,$AD56),IF(OR($F56="",$F56=0),"",TRIM(_xlfn.REDUCE($F56,Models!$L$2:$L$40,_xlfn.LAMBDA(_xlpm.a,_xlpm.r,IF(_xlpm.r="",_xlpm.a,SUBSTITUTE(_xlpm.a,_xlpm.r,"")))))))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IF(CPU_Formula!U56&lt;&gt;"",CPU_Formula!U56,IF(OR(WindowsReports!G56="",WindowsReports!G56=0),"",WindowsReports!G56))</f>
        <v/>
      </c>
      <c r="K56" s="49" t="str">
        <f>WindowsReports!H56&amp;""</f>
        <v/>
      </c>
      <c r="L56" t="str">
        <f t="shared" si="0"/>
        <v/>
      </c>
      <c r="M56" s="13" t="str">
        <f>WindowsReports!I56&amp;""</f>
        <v/>
      </c>
      <c r="N56" s="14" t="str" cm="1">
        <f t="array" ref="N56">IFERROR(_xlfn.IFS(WindowsReports!J56="","",$AF56&lt;55,"Battery Defect",$AF56&lt;=69,"Battery D",$AF56&lt;=80,"Battery C",$AF56&gt;80,""),"")</f>
        <v/>
      </c>
      <c r="O56" s="14"/>
      <c r="P56" s="11" t="str">
        <f>WindowsReports!K56&amp;""</f>
        <v/>
      </c>
      <c r="Q56" s="11"/>
      <c r="R56" s="11"/>
      <c r="S56" t="str">
        <f t="shared" si="1"/>
        <v/>
      </c>
      <c r="T56" t="str" cm="1">
        <f t="array" ref="T56">IF($AE56=0,"",INDEX(Disk_Pivot!$N$2:$N$500,$AE56))</f>
        <v/>
      </c>
      <c r="AC56">
        <f>IFERROR(MATCH($B56,WindowsReports!$B$2:$B$243,0),0)</f>
        <v>0</v>
      </c>
      <c r="AD56">
        <f>IFERROR(MATCH($F56,Models!$A$2:$A$605,0),0)</f>
        <v>0</v>
      </c>
      <c r="AE56">
        <f>IFERROR(MATCH($B56,Disk_Pivot!$G$2:$G$500,0),0)</f>
        <v>0</v>
      </c>
      <c r="AF56" s="53">
        <f>IFERROR(IF(--WindowsReports!J56&lt;=1,--WindowsReports!J56*100,--WindowsReports!J56),"")</f>
        <v>0</v>
      </c>
      <c r="AG56">
        <f>IFERROR(MATCH(WindowsReports!D56,Models!$H$2:$H$605,0),0)</f>
        <v>0</v>
      </c>
    </row>
    <row r="57" spans="1:33">
      <c r="A57" t="str">
        <f>WindowsReports!A57</f>
        <v/>
      </c>
      <c r="B57" t="str">
        <f>WindowsReports!B57&amp;""</f>
        <v/>
      </c>
      <c r="C57" t="str" cm="1">
        <f t="array" ref="C57">IF($AG57=0,WindowsReports!D57&amp;"",INDEX(Models!$G$2:$G$605,$AG57))</f>
        <v/>
      </c>
      <c r="D57" t="str">
        <f>WindowsReports!C57&amp;""</f>
        <v/>
      </c>
      <c r="E57" t="str" cm="1">
        <f t="array" ref="E57">IF($AC57=0,"",INDEX(WindowsReports!$E$2:$E$243,$AC57))</f>
        <v/>
      </c>
      <c r="F57" s="11" t="str">
        <f>WindowsReports!F57&amp;""</f>
        <v/>
      </c>
      <c r="G57" t="str" cm="1">
        <f t="array" ref="G57">IF($AD57&gt;0,INDEX(Models!$B$2:$B$605,$AD57),IF(OR($F57="",$F57=0),"",TRIM(_xlfn.REDUCE($F57,Models!$L$2:$L$40,_xlfn.LAMBDA(_xlpm.a,_xlpm.r,IF(_xlpm.r="",_xlpm.a,SUBSTITUTE(_xlpm.a,_xlpm.r,"")))))))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IF(CPU_Formula!U57&lt;&gt;"",CPU_Formula!U57,IF(OR(WindowsReports!G57="",WindowsReports!G57=0),"",WindowsReports!G57))</f>
        <v/>
      </c>
      <c r="K57" s="49" t="str">
        <f>WindowsReports!H57&amp;""</f>
        <v/>
      </c>
      <c r="L57" t="str">
        <f t="shared" si="0"/>
        <v/>
      </c>
      <c r="M57" s="13" t="str">
        <f>WindowsReports!I57&amp;""</f>
        <v/>
      </c>
      <c r="N57" s="14" t="str" cm="1">
        <f t="array" ref="N57">IFERROR(_xlfn.IFS(WindowsReports!J57="","",$AF57&lt;55,"Battery Defect",$AF57&lt;=69,"Battery D",$AF57&lt;=80,"Battery C",$AF57&gt;80,""),"")</f>
        <v/>
      </c>
      <c r="O57" s="14"/>
      <c r="P57" s="11" t="str">
        <f>WindowsReports!K57&amp;""</f>
        <v/>
      </c>
      <c r="Q57" s="11"/>
      <c r="R57" s="11"/>
      <c r="S57" t="str">
        <f t="shared" si="1"/>
        <v/>
      </c>
      <c r="T57" t="str" cm="1">
        <f t="array" ref="T57">IF($AE57=0,"",INDEX(Disk_Pivot!$N$2:$N$500,$AE57))</f>
        <v/>
      </c>
      <c r="AC57">
        <f>IFERROR(MATCH($B57,WindowsReports!$B$2:$B$243,0),0)</f>
        <v>0</v>
      </c>
      <c r="AD57">
        <f>IFERROR(MATCH($F57,Models!$A$2:$A$605,0),0)</f>
        <v>0</v>
      </c>
      <c r="AE57">
        <f>IFERROR(MATCH($B57,Disk_Pivot!$G$2:$G$500,0),0)</f>
        <v>0</v>
      </c>
      <c r="AF57" s="53">
        <f>IFERROR(IF(--WindowsReports!J57&lt;=1,--WindowsReports!J57*100,--WindowsReports!J57),"")</f>
        <v>0</v>
      </c>
      <c r="AG57">
        <f>IFERROR(MATCH(WindowsReports!D57,Models!$H$2:$H$605,0),0)</f>
        <v>0</v>
      </c>
    </row>
    <row r="58" spans="1:33">
      <c r="A58" t="str">
        <f>WindowsReports!A58</f>
        <v/>
      </c>
      <c r="B58" t="str">
        <f>WindowsReports!B58&amp;""</f>
        <v/>
      </c>
      <c r="C58" t="str" cm="1">
        <f t="array" ref="C58">IF($AG58=0,WindowsReports!D58&amp;"",INDEX(Models!$G$2:$G$605,$AG58))</f>
        <v/>
      </c>
      <c r="D58" t="str">
        <f>WindowsReports!C58&amp;""</f>
        <v/>
      </c>
      <c r="E58" t="str" cm="1">
        <f t="array" ref="E58">IF($AC58=0,"",INDEX(WindowsReports!$E$2:$E$243,$AC58))</f>
        <v/>
      </c>
      <c r="F58" s="11" t="str">
        <f>WindowsReports!F58&amp;""</f>
        <v/>
      </c>
      <c r="G58" t="str" cm="1">
        <f t="array" ref="G58">IF($AD58&gt;0,INDEX(Models!$B$2:$B$605,$AD58),IF(OR($F58="",$F58=0),"",TRIM(_xlfn.REDUCE($F58,Models!$L$2:$L$40,_xlfn.LAMBDA(_xlpm.a,_xlpm.r,IF(_xlpm.r="",_xlpm.a,SUBSTITUTE(_xlpm.a,_xlpm.r,"")))))))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IF(CPU_Formula!U58&lt;&gt;"",CPU_Formula!U58,IF(OR(WindowsReports!G58="",WindowsReports!G58=0),"",WindowsReports!G58))</f>
        <v/>
      </c>
      <c r="K58" s="49" t="str">
        <f>WindowsReports!H58&amp;""</f>
        <v/>
      </c>
      <c r="L58" t="str">
        <f t="shared" si="0"/>
        <v/>
      </c>
      <c r="M58" s="13" t="str">
        <f>WindowsReports!I58&amp;""</f>
        <v/>
      </c>
      <c r="N58" s="14" t="str" cm="1">
        <f t="array" ref="N58">IFERROR(_xlfn.IFS(WindowsReports!J58="","",$AF58&lt;55,"Battery Defect",$AF58&lt;=69,"Battery D",$AF58&lt;=80,"Battery C",$AF58&gt;80,""),"")</f>
        <v/>
      </c>
      <c r="O58" s="14"/>
      <c r="P58" s="11" t="str">
        <f>WindowsReports!K58&amp;""</f>
        <v/>
      </c>
      <c r="Q58" s="11"/>
      <c r="R58" s="11"/>
      <c r="S58" t="str">
        <f t="shared" si="1"/>
        <v/>
      </c>
      <c r="T58" t="str" cm="1">
        <f t="array" ref="T58">IF($AE58=0,"",INDEX(Disk_Pivot!$N$2:$N$500,$AE58))</f>
        <v/>
      </c>
      <c r="AC58">
        <f>IFERROR(MATCH($B58,WindowsReports!$B$2:$B$243,0),0)</f>
        <v>0</v>
      </c>
      <c r="AD58">
        <f>IFERROR(MATCH($F58,Models!$A$2:$A$605,0),0)</f>
        <v>0</v>
      </c>
      <c r="AE58">
        <f>IFERROR(MATCH($B58,Disk_Pivot!$G$2:$G$500,0),0)</f>
        <v>0</v>
      </c>
      <c r="AF58" s="53">
        <f>IFERROR(IF(--WindowsReports!J58&lt;=1,--WindowsReports!J58*100,--WindowsReports!J58),"")</f>
        <v>0</v>
      </c>
      <c r="AG58">
        <f>IFERROR(MATCH(WindowsReports!D58,Models!$H$2:$H$605,0),0)</f>
        <v>0</v>
      </c>
    </row>
    <row r="59" spans="1:33">
      <c r="A59" t="str">
        <f>WindowsReports!A59</f>
        <v/>
      </c>
      <c r="B59" t="str">
        <f>WindowsReports!B59&amp;""</f>
        <v/>
      </c>
      <c r="C59" t="str" cm="1">
        <f t="array" ref="C59">IF($AG59=0,WindowsReports!D59&amp;"",INDEX(Models!$G$2:$G$605,$AG59))</f>
        <v/>
      </c>
      <c r="D59" t="str">
        <f>WindowsReports!C59&amp;""</f>
        <v/>
      </c>
      <c r="E59" t="str" cm="1">
        <f t="array" ref="E59">IF($AC59=0,"",INDEX(WindowsReports!$E$2:$E$243,$AC59))</f>
        <v/>
      </c>
      <c r="F59" s="11" t="str">
        <f>WindowsReports!F59&amp;""</f>
        <v/>
      </c>
      <c r="G59" t="str" cm="1">
        <f t="array" ref="G59">IF($AD59&gt;0,INDEX(Models!$B$2:$B$605,$AD59),IF(OR($F59="",$F59=0),"",TRIM(_xlfn.REDUCE($F59,Models!$L$2:$L$40,_xlfn.LAMBDA(_xlpm.a,_xlpm.r,IF(_xlpm.r="",_xlpm.a,SUBSTITUTE(_xlpm.a,_xlpm.r,"")))))))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IF(CPU_Formula!U59&lt;&gt;"",CPU_Formula!U59,IF(OR(WindowsReports!G59="",WindowsReports!G59=0),"",WindowsReports!G59))</f>
        <v/>
      </c>
      <c r="K59" s="49" t="str">
        <f>WindowsReports!H59&amp;""</f>
        <v/>
      </c>
      <c r="L59" t="str">
        <f t="shared" si="0"/>
        <v/>
      </c>
      <c r="M59" s="13" t="str">
        <f>WindowsReports!I59&amp;""</f>
        <v/>
      </c>
      <c r="N59" s="14" t="str" cm="1">
        <f t="array" ref="N59">IFERROR(_xlfn.IFS(WindowsReports!J59="","",$AF59&lt;55,"Battery Defect",$AF59&lt;=69,"Battery D",$AF59&lt;=80,"Battery C",$AF59&gt;80,""),"")</f>
        <v/>
      </c>
      <c r="O59" s="14"/>
      <c r="P59" s="11" t="str">
        <f>WindowsReports!K59&amp;""</f>
        <v/>
      </c>
      <c r="Q59" s="11"/>
      <c r="R59" s="11"/>
      <c r="S59" t="str">
        <f t="shared" si="1"/>
        <v/>
      </c>
      <c r="T59" t="str" cm="1">
        <f t="array" ref="T59">IF($AE59=0,"",INDEX(Disk_Pivot!$N$2:$N$500,$AE59))</f>
        <v/>
      </c>
      <c r="AC59">
        <f>IFERROR(MATCH($B59,WindowsReports!$B$2:$B$243,0),0)</f>
        <v>0</v>
      </c>
      <c r="AD59">
        <f>IFERROR(MATCH($F59,Models!$A$2:$A$605,0),0)</f>
        <v>0</v>
      </c>
      <c r="AE59">
        <f>IFERROR(MATCH($B59,Disk_Pivot!$G$2:$G$500,0),0)</f>
        <v>0</v>
      </c>
      <c r="AF59" s="53">
        <f>IFERROR(IF(--WindowsReports!J59&lt;=1,--WindowsReports!J59*100,--WindowsReports!J59),"")</f>
        <v>0</v>
      </c>
      <c r="AG59">
        <f>IFERROR(MATCH(WindowsReports!D59,Models!$H$2:$H$605,0),0)</f>
        <v>0</v>
      </c>
    </row>
    <row r="60" spans="1:33">
      <c r="A60" t="str">
        <f>WindowsReports!A60</f>
        <v/>
      </c>
      <c r="B60" t="str">
        <f>WindowsReports!B60&amp;""</f>
        <v/>
      </c>
      <c r="C60" t="str" cm="1">
        <f t="array" ref="C60">IF($AG60=0,WindowsReports!D60&amp;"",INDEX(Models!$G$2:$G$605,$AG60))</f>
        <v/>
      </c>
      <c r="D60" t="str">
        <f>WindowsReports!C60&amp;""</f>
        <v/>
      </c>
      <c r="E60" t="str" cm="1">
        <f t="array" ref="E60">IF($AC60=0,"",INDEX(WindowsReports!$E$2:$E$243,$AC60))</f>
        <v/>
      </c>
      <c r="F60" s="11" t="str">
        <f>WindowsReports!F60&amp;""</f>
        <v/>
      </c>
      <c r="G60" t="str" cm="1">
        <f t="array" ref="G60">IF($AD60&gt;0,INDEX(Models!$B$2:$B$605,$AD60),IF(OR($F60="",$F60=0),"",TRIM(_xlfn.REDUCE($F60,Models!$L$2:$L$40,_xlfn.LAMBDA(_xlpm.a,_xlpm.r,IF(_xlpm.r="",_xlpm.a,SUBSTITUTE(_xlpm.a,_xlpm.r,"")))))))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IF(CPU_Formula!U60&lt;&gt;"",CPU_Formula!U60,IF(OR(WindowsReports!G60="",WindowsReports!G60=0),"",WindowsReports!G60))</f>
        <v/>
      </c>
      <c r="K60" s="49" t="str">
        <f>WindowsReports!H60&amp;""</f>
        <v/>
      </c>
      <c r="L60" t="str">
        <f t="shared" si="0"/>
        <v/>
      </c>
      <c r="M60" s="13" t="str">
        <f>WindowsReports!I60&amp;""</f>
        <v/>
      </c>
      <c r="N60" s="14" t="str" cm="1">
        <f t="array" ref="N60">IFERROR(_xlfn.IFS(WindowsReports!J60="","",$AF60&lt;55,"Battery Defect",$AF60&lt;=69,"Battery D",$AF60&lt;=80,"Battery C",$AF60&gt;80,""),"")</f>
        <v/>
      </c>
      <c r="O60" s="14"/>
      <c r="P60" s="11" t="str">
        <f>WindowsReports!K60&amp;""</f>
        <v/>
      </c>
      <c r="Q60" s="11"/>
      <c r="R60" s="11"/>
      <c r="S60" t="str">
        <f t="shared" si="1"/>
        <v/>
      </c>
      <c r="T60" t="str" cm="1">
        <f t="array" ref="T60">IF($AE60=0,"",INDEX(Disk_Pivot!$N$2:$N$500,$AE60))</f>
        <v/>
      </c>
      <c r="AC60">
        <f>IFERROR(MATCH($B60,WindowsReports!$B$2:$B$243,0),0)</f>
        <v>0</v>
      </c>
      <c r="AD60">
        <f>IFERROR(MATCH($F60,Models!$A$2:$A$605,0),0)</f>
        <v>0</v>
      </c>
      <c r="AE60">
        <f>IFERROR(MATCH($B60,Disk_Pivot!$G$2:$G$500,0),0)</f>
        <v>0</v>
      </c>
      <c r="AF60" s="53">
        <f>IFERROR(IF(--WindowsReports!J60&lt;=1,--WindowsReports!J60*100,--WindowsReports!J60),"")</f>
        <v>0</v>
      </c>
      <c r="AG60">
        <f>IFERROR(MATCH(WindowsReports!D60,Models!$H$2:$H$605,0),0)</f>
        <v>0</v>
      </c>
    </row>
    <row r="61" spans="1:33">
      <c r="A61" t="str">
        <f>WindowsReports!A61</f>
        <v/>
      </c>
      <c r="B61" t="str">
        <f>WindowsReports!B61&amp;""</f>
        <v/>
      </c>
      <c r="C61" t="str" cm="1">
        <f t="array" ref="C61">IF($AG61=0,WindowsReports!D61&amp;"",INDEX(Models!$G$2:$G$605,$AG61))</f>
        <v/>
      </c>
      <c r="D61" t="str">
        <f>WindowsReports!C61&amp;""</f>
        <v/>
      </c>
      <c r="E61" t="str" cm="1">
        <f t="array" ref="E61">IF($AC61=0,"",INDEX(WindowsReports!$E$2:$E$243,$AC61))</f>
        <v/>
      </c>
      <c r="F61" s="11" t="str">
        <f>WindowsReports!F61&amp;""</f>
        <v/>
      </c>
      <c r="G61" t="str" cm="1">
        <f t="array" ref="G61">IF($AD61&gt;0,INDEX(Models!$B$2:$B$605,$AD61),IF(OR($F61="",$F61=0),"",TRIM(_xlfn.REDUCE($F61,Models!$L$2:$L$40,_xlfn.LAMBDA(_xlpm.a,_xlpm.r,IF(_xlpm.r="",_xlpm.a,SUBSTITUTE(_xlpm.a,_xlpm.r,"")))))))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IF(CPU_Formula!U61&lt;&gt;"",CPU_Formula!U61,IF(OR(WindowsReports!G61="",WindowsReports!G61=0),"",WindowsReports!G61))</f>
        <v/>
      </c>
      <c r="K61" s="49" t="str">
        <f>WindowsReports!H61&amp;""</f>
        <v/>
      </c>
      <c r="L61" t="str">
        <f t="shared" si="0"/>
        <v/>
      </c>
      <c r="M61" s="13" t="str">
        <f>WindowsReports!I61&amp;""</f>
        <v/>
      </c>
      <c r="N61" s="14" t="str" cm="1">
        <f t="array" ref="N61">IFERROR(_xlfn.IFS(WindowsReports!J61="","",$AF61&lt;55,"Battery Defect",$AF61&lt;=69,"Battery D",$AF61&lt;=80,"Battery C",$AF61&gt;80,""),"")</f>
        <v/>
      </c>
      <c r="O61" s="14"/>
      <c r="P61" s="11" t="str">
        <f>WindowsReports!K61&amp;""</f>
        <v/>
      </c>
      <c r="Q61" s="11"/>
      <c r="R61" s="11"/>
      <c r="S61" t="str">
        <f t="shared" si="1"/>
        <v/>
      </c>
      <c r="T61" t="str" cm="1">
        <f t="array" ref="T61">IF($AE61=0,"",INDEX(Disk_Pivot!$N$2:$N$500,$AE61))</f>
        <v/>
      </c>
      <c r="AC61">
        <f>IFERROR(MATCH($B61,WindowsReports!$B$2:$B$243,0),0)</f>
        <v>0</v>
      </c>
      <c r="AD61">
        <f>IFERROR(MATCH($F61,Models!$A$2:$A$605,0),0)</f>
        <v>0</v>
      </c>
      <c r="AE61">
        <f>IFERROR(MATCH($B61,Disk_Pivot!$G$2:$G$500,0),0)</f>
        <v>0</v>
      </c>
      <c r="AF61" s="53">
        <f>IFERROR(IF(--WindowsReports!J61&lt;=1,--WindowsReports!J61*100,--WindowsReports!J61),"")</f>
        <v>0</v>
      </c>
      <c r="AG61">
        <f>IFERROR(MATCH(WindowsReports!D61,Models!$H$2:$H$605,0),0)</f>
        <v>0</v>
      </c>
    </row>
    <row r="62" spans="1:33">
      <c r="A62" t="str">
        <f>WindowsReports!A62</f>
        <v/>
      </c>
      <c r="B62" t="str">
        <f>WindowsReports!B62&amp;""</f>
        <v/>
      </c>
      <c r="C62" t="str" cm="1">
        <f t="array" ref="C62">IF($AG62=0,WindowsReports!D62&amp;"",INDEX(Models!$G$2:$G$605,$AG62))</f>
        <v/>
      </c>
      <c r="D62" t="str">
        <f>WindowsReports!C62&amp;""</f>
        <v/>
      </c>
      <c r="E62" t="str" cm="1">
        <f t="array" ref="E62">IF($AC62=0,"",INDEX(WindowsReports!$E$2:$E$243,$AC62))</f>
        <v/>
      </c>
      <c r="F62" s="11" t="str">
        <f>WindowsReports!F62&amp;""</f>
        <v/>
      </c>
      <c r="G62" t="str" cm="1">
        <f t="array" ref="G62">IF($AD62&gt;0,INDEX(Models!$B$2:$B$605,$AD62),IF(OR($F62="",$F62=0),"",TRIM(_xlfn.REDUCE($F62,Models!$L$2:$L$40,_xlfn.LAMBDA(_xlpm.a,_xlpm.r,IF(_xlpm.r="",_xlpm.a,SUBSTITUTE(_xlpm.a,_xlpm.r,"")))))))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IF(CPU_Formula!U62&lt;&gt;"",CPU_Formula!U62,IF(OR(WindowsReports!G62="",WindowsReports!G62=0),"",WindowsReports!G62))</f>
        <v/>
      </c>
      <c r="K62" s="49" t="str">
        <f>WindowsReports!H62&amp;""</f>
        <v/>
      </c>
      <c r="L62" t="str">
        <f t="shared" si="0"/>
        <v/>
      </c>
      <c r="M62" s="13" t="str">
        <f>WindowsReports!I62&amp;""</f>
        <v/>
      </c>
      <c r="N62" s="14" t="str" cm="1">
        <f t="array" ref="N62">IFERROR(_xlfn.IFS(WindowsReports!J62="","",$AF62&lt;55,"Battery Defect",$AF62&lt;=69,"Battery D",$AF62&lt;=80,"Battery C",$AF62&gt;80,""),"")</f>
        <v/>
      </c>
      <c r="O62" s="14"/>
      <c r="P62" s="11" t="str">
        <f>WindowsReports!K62&amp;""</f>
        <v/>
      </c>
      <c r="Q62" s="11"/>
      <c r="R62" s="11"/>
      <c r="S62" t="str">
        <f t="shared" si="1"/>
        <v/>
      </c>
      <c r="T62" t="str" cm="1">
        <f t="array" ref="T62">IF($AE62=0,"",INDEX(Disk_Pivot!$N$2:$N$500,$AE62))</f>
        <v/>
      </c>
      <c r="AC62">
        <f>IFERROR(MATCH($B62,WindowsReports!$B$2:$B$243,0),0)</f>
        <v>0</v>
      </c>
      <c r="AD62">
        <f>IFERROR(MATCH($F62,Models!$A$2:$A$605,0),0)</f>
        <v>0</v>
      </c>
      <c r="AE62">
        <f>IFERROR(MATCH($B62,Disk_Pivot!$G$2:$G$500,0),0)</f>
        <v>0</v>
      </c>
      <c r="AF62" s="53">
        <f>IFERROR(IF(--WindowsReports!J62&lt;=1,--WindowsReports!J62*100,--WindowsReports!J62),"")</f>
        <v>0</v>
      </c>
      <c r="AG62">
        <f>IFERROR(MATCH(WindowsReports!D62,Models!$H$2:$H$605,0),0)</f>
        <v>0</v>
      </c>
    </row>
    <row r="63" spans="1:33">
      <c r="A63" t="str">
        <f>WindowsReports!A63</f>
        <v/>
      </c>
      <c r="B63" t="str">
        <f>WindowsReports!B63&amp;""</f>
        <v/>
      </c>
      <c r="C63" t="str" cm="1">
        <f t="array" ref="C63">IF($AG63=0,WindowsReports!D63&amp;"",INDEX(Models!$G$2:$G$605,$AG63))</f>
        <v/>
      </c>
      <c r="D63" t="str">
        <f>WindowsReports!C63&amp;""</f>
        <v/>
      </c>
      <c r="E63" t="str" cm="1">
        <f t="array" ref="E63">IF($AC63=0,"",INDEX(WindowsReports!$E$2:$E$243,$AC63))</f>
        <v/>
      </c>
      <c r="F63" s="11" t="str">
        <f>WindowsReports!F63&amp;""</f>
        <v/>
      </c>
      <c r="G63" t="str" cm="1">
        <f t="array" ref="G63">IF($AD63&gt;0,INDEX(Models!$B$2:$B$605,$AD63),IF(OR($F63="",$F63=0),"",TRIM(_xlfn.REDUCE($F63,Models!$L$2:$L$40,_xlfn.LAMBDA(_xlpm.a,_xlpm.r,IF(_xlpm.r="",_xlpm.a,SUBSTITUTE(_xlpm.a,_xlpm.r,"")))))))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IF(CPU_Formula!U63&lt;&gt;"",CPU_Formula!U63,IF(OR(WindowsReports!G63="",WindowsReports!G63=0),"",WindowsReports!G63))</f>
        <v/>
      </c>
      <c r="K63" s="49" t="str">
        <f>WindowsReports!H63&amp;""</f>
        <v/>
      </c>
      <c r="L63" t="str">
        <f t="shared" si="0"/>
        <v/>
      </c>
      <c r="M63" s="13" t="str">
        <f>WindowsReports!I63&amp;""</f>
        <v/>
      </c>
      <c r="N63" s="14" t="str" cm="1">
        <f t="array" ref="N63">IFERROR(_xlfn.IFS(WindowsReports!J63="","",$AF63&lt;55,"Battery Defect",$AF63&lt;=69,"Battery D",$AF63&lt;=80,"Battery C",$AF63&gt;80,""),"")</f>
        <v/>
      </c>
      <c r="O63" s="14"/>
      <c r="P63" s="11" t="str">
        <f>WindowsReports!K63&amp;""</f>
        <v/>
      </c>
      <c r="Q63" s="11"/>
      <c r="R63" s="11"/>
      <c r="S63" t="str">
        <f t="shared" si="1"/>
        <v/>
      </c>
      <c r="T63" t="str" cm="1">
        <f t="array" ref="T63">IF($AE63=0,"",INDEX(Disk_Pivot!$N$2:$N$500,$AE63))</f>
        <v/>
      </c>
      <c r="AC63">
        <f>IFERROR(MATCH($B63,WindowsReports!$B$2:$B$243,0),0)</f>
        <v>0</v>
      </c>
      <c r="AD63">
        <f>IFERROR(MATCH($F63,Models!$A$2:$A$605,0),0)</f>
        <v>0</v>
      </c>
      <c r="AE63">
        <f>IFERROR(MATCH($B63,Disk_Pivot!$G$2:$G$500,0),0)</f>
        <v>0</v>
      </c>
      <c r="AF63" s="53">
        <f>IFERROR(IF(--WindowsReports!J63&lt;=1,--WindowsReports!J63*100,--WindowsReports!J63),"")</f>
        <v>0</v>
      </c>
      <c r="AG63">
        <f>IFERROR(MATCH(WindowsReports!D63,Models!$H$2:$H$605,0),0)</f>
        <v>0</v>
      </c>
    </row>
    <row r="64" spans="1:33">
      <c r="A64" t="str">
        <f>WindowsReports!A64</f>
        <v/>
      </c>
      <c r="B64" t="str">
        <f>WindowsReports!B64&amp;""</f>
        <v/>
      </c>
      <c r="C64" t="str" cm="1">
        <f t="array" ref="C64">IF($AG64=0,WindowsReports!D64&amp;"",INDEX(Models!$G$2:$G$605,$AG64))</f>
        <v/>
      </c>
      <c r="D64" t="str">
        <f>WindowsReports!C64&amp;""</f>
        <v/>
      </c>
      <c r="E64" t="str" cm="1">
        <f t="array" ref="E64">IF($AC64=0,"",INDEX(WindowsReports!$E$2:$E$243,$AC64))</f>
        <v/>
      </c>
      <c r="F64" s="11" t="str">
        <f>WindowsReports!F64&amp;""</f>
        <v/>
      </c>
      <c r="G64" t="str" cm="1">
        <f t="array" ref="G64">IF($AD64&gt;0,INDEX(Models!$B$2:$B$605,$AD64),IF(OR($F64="",$F64=0),"",TRIM(_xlfn.REDUCE($F64,Models!$L$2:$L$40,_xlfn.LAMBDA(_xlpm.a,_xlpm.r,IF(_xlpm.r="",_xlpm.a,SUBSTITUTE(_xlpm.a,_xlpm.r,"")))))))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IF(CPU_Formula!U64&lt;&gt;"",CPU_Formula!U64,IF(OR(WindowsReports!G64="",WindowsReports!G64=0),"",WindowsReports!G64))</f>
        <v/>
      </c>
      <c r="K64" s="49" t="str">
        <f>WindowsReports!H64&amp;""</f>
        <v/>
      </c>
      <c r="L64" t="str">
        <f t="shared" si="0"/>
        <v/>
      </c>
      <c r="M64" s="13" t="str">
        <f>WindowsReports!I64&amp;""</f>
        <v/>
      </c>
      <c r="N64" s="14" t="str" cm="1">
        <f t="array" ref="N64">IFERROR(_xlfn.IFS(WindowsReports!J64="","",$AF64&lt;55,"Battery Defect",$AF64&lt;=69,"Battery D",$AF64&lt;=80,"Battery C",$AF64&gt;80,""),"")</f>
        <v/>
      </c>
      <c r="O64" s="14"/>
      <c r="P64" s="11" t="str">
        <f>WindowsReports!K64&amp;""</f>
        <v/>
      </c>
      <c r="Q64" s="11"/>
      <c r="R64" s="11"/>
      <c r="S64" t="str">
        <f t="shared" si="1"/>
        <v/>
      </c>
      <c r="T64" t="str" cm="1">
        <f t="array" ref="T64">IF($AE64=0,"",INDEX(Disk_Pivot!$N$2:$N$500,$AE64))</f>
        <v/>
      </c>
      <c r="AC64">
        <f>IFERROR(MATCH($B64,WindowsReports!$B$2:$B$243,0),0)</f>
        <v>0</v>
      </c>
      <c r="AD64">
        <f>IFERROR(MATCH($F64,Models!$A$2:$A$605,0),0)</f>
        <v>0</v>
      </c>
      <c r="AE64">
        <f>IFERROR(MATCH($B64,Disk_Pivot!$G$2:$G$500,0),0)</f>
        <v>0</v>
      </c>
      <c r="AF64" s="53">
        <f>IFERROR(IF(--WindowsReports!J64&lt;=1,--WindowsReports!J64*100,--WindowsReports!J64),"")</f>
        <v>0</v>
      </c>
      <c r="AG64">
        <f>IFERROR(MATCH(WindowsReports!D64,Models!$H$2:$H$605,0),0)</f>
        <v>0</v>
      </c>
    </row>
    <row r="65" spans="1:33">
      <c r="A65" t="str">
        <f>WindowsReports!A65</f>
        <v/>
      </c>
      <c r="B65" t="str">
        <f>WindowsReports!B65&amp;""</f>
        <v/>
      </c>
      <c r="C65" t="str" cm="1">
        <f t="array" ref="C65">IF($AG65=0,WindowsReports!D65&amp;"",INDEX(Models!$G$2:$G$605,$AG65))</f>
        <v/>
      </c>
      <c r="D65" t="str">
        <f>WindowsReports!C65&amp;""</f>
        <v/>
      </c>
      <c r="E65" t="str" cm="1">
        <f t="array" ref="E65">IF($AC65=0,"",INDEX(WindowsReports!$E$2:$E$243,$AC65))</f>
        <v/>
      </c>
      <c r="F65" s="11" t="str">
        <f>WindowsReports!F65&amp;""</f>
        <v/>
      </c>
      <c r="G65" t="str" cm="1">
        <f t="array" ref="G65">IF($AD65&gt;0,INDEX(Models!$B$2:$B$605,$AD65),IF(OR($F65="",$F65=0),"",TRIM(_xlfn.REDUCE($F65,Models!$L$2:$L$40,_xlfn.LAMBDA(_xlpm.a,_xlpm.r,IF(_xlpm.r="",_xlpm.a,SUBSTITUTE(_xlpm.a,_xlpm.r,"")))))))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IF(CPU_Formula!U65&lt;&gt;"",CPU_Formula!U65,IF(OR(WindowsReports!G65="",WindowsReports!G65=0),"",WindowsReports!G65))</f>
        <v/>
      </c>
      <c r="K65" s="49" t="str">
        <f>WindowsReports!H65&amp;""</f>
        <v/>
      </c>
      <c r="L65" t="str">
        <f t="shared" si="0"/>
        <v/>
      </c>
      <c r="M65" s="13" t="str">
        <f>WindowsReports!I65&amp;""</f>
        <v/>
      </c>
      <c r="N65" s="14" t="str" cm="1">
        <f t="array" ref="N65">IFERROR(_xlfn.IFS(WindowsReports!J65="","",$AF65&lt;55,"Battery Defect",$AF65&lt;=69,"Battery D",$AF65&lt;=80,"Battery C",$AF65&gt;80,""),"")</f>
        <v/>
      </c>
      <c r="O65" s="14"/>
      <c r="P65" s="11" t="str">
        <f>WindowsReports!K65&amp;""</f>
        <v/>
      </c>
      <c r="Q65" s="11"/>
      <c r="R65" s="11"/>
      <c r="S65" t="str">
        <f t="shared" si="1"/>
        <v/>
      </c>
      <c r="T65" t="str" cm="1">
        <f t="array" ref="T65">IF($AE65=0,"",INDEX(Disk_Pivot!$N$2:$N$500,$AE65))</f>
        <v/>
      </c>
      <c r="AC65">
        <f>IFERROR(MATCH($B65,WindowsReports!$B$2:$B$243,0),0)</f>
        <v>0</v>
      </c>
      <c r="AD65">
        <f>IFERROR(MATCH($F65,Models!$A$2:$A$605,0),0)</f>
        <v>0</v>
      </c>
      <c r="AE65">
        <f>IFERROR(MATCH($B65,Disk_Pivot!$G$2:$G$500,0),0)</f>
        <v>0</v>
      </c>
      <c r="AF65" s="53">
        <f>IFERROR(IF(--WindowsReports!J65&lt;=1,--WindowsReports!J65*100,--WindowsReports!J65),"")</f>
        <v>0</v>
      </c>
      <c r="AG65">
        <f>IFERROR(MATCH(WindowsReports!D65,Models!$H$2:$H$605,0),0)</f>
        <v>0</v>
      </c>
    </row>
    <row r="66" spans="1:33">
      <c r="A66" t="str">
        <f>WindowsReports!A66</f>
        <v/>
      </c>
      <c r="B66" t="str">
        <f>WindowsReports!B66&amp;""</f>
        <v/>
      </c>
      <c r="C66" t="str" cm="1">
        <f t="array" ref="C66">IF($AG66=0,WindowsReports!D66&amp;"",INDEX(Models!$G$2:$G$605,$AG66))</f>
        <v/>
      </c>
      <c r="D66" t="str">
        <f>WindowsReports!C66&amp;""</f>
        <v/>
      </c>
      <c r="E66" t="str" cm="1">
        <f t="array" ref="E66">IF($AC66=0,"",INDEX(WindowsReports!$E$2:$E$243,$AC66))</f>
        <v/>
      </c>
      <c r="F66" s="11" t="str">
        <f>WindowsReports!F66&amp;""</f>
        <v/>
      </c>
      <c r="G66" t="str" cm="1">
        <f t="array" ref="G66">IF($AD66&gt;0,INDEX(Models!$B$2:$B$605,$AD66),IF(OR($F66="",$F66=0),"",TRIM(_xlfn.REDUCE($F66,Models!$L$2:$L$40,_xlfn.LAMBDA(_xlpm.a,_xlpm.r,IF(_xlpm.r="",_xlpm.a,SUBSTITUTE(_xlpm.a,_xlpm.r,"")))))))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IF(CPU_Formula!U66&lt;&gt;"",CPU_Formula!U66,IF(OR(WindowsReports!G66="",WindowsReports!G66=0),"",WindowsReports!G66))</f>
        <v/>
      </c>
      <c r="K66" s="49" t="str">
        <f>WindowsReports!H66&amp;""</f>
        <v/>
      </c>
      <c r="L66" t="str">
        <f t="shared" si="0"/>
        <v/>
      </c>
      <c r="M66" s="13" t="str">
        <f>WindowsReports!I66&amp;""</f>
        <v/>
      </c>
      <c r="N66" s="14" t="str" cm="1">
        <f t="array" ref="N66">IFERROR(_xlfn.IFS(WindowsReports!J66="","",$AF66&lt;55,"Battery Defect",$AF66&lt;=69,"Battery D",$AF66&lt;=80,"Battery C",$AF66&gt;80,""),"")</f>
        <v/>
      </c>
      <c r="O66" s="14"/>
      <c r="P66" s="11" t="str">
        <f>WindowsReports!K66&amp;""</f>
        <v/>
      </c>
      <c r="Q66" s="11"/>
      <c r="R66" s="11"/>
      <c r="S66" t="str">
        <f t="shared" si="1"/>
        <v/>
      </c>
      <c r="T66" t="str" cm="1">
        <f t="array" ref="T66">IF($AE66=0,"",INDEX(Disk_Pivot!$N$2:$N$500,$AE66))</f>
        <v/>
      </c>
      <c r="AC66">
        <f>IFERROR(MATCH($B66,WindowsReports!$B$2:$B$243,0),0)</f>
        <v>0</v>
      </c>
      <c r="AD66">
        <f>IFERROR(MATCH($F66,Models!$A$2:$A$605,0),0)</f>
        <v>0</v>
      </c>
      <c r="AE66">
        <f>IFERROR(MATCH($B66,Disk_Pivot!$G$2:$G$500,0),0)</f>
        <v>0</v>
      </c>
      <c r="AF66" s="53">
        <f>IFERROR(IF(--WindowsReports!J66&lt;=1,--WindowsReports!J66*100,--WindowsReports!J66),"")</f>
        <v>0</v>
      </c>
      <c r="AG66">
        <f>IFERROR(MATCH(WindowsReports!D66,Models!$H$2:$H$605,0),0)</f>
        <v>0</v>
      </c>
    </row>
    <row r="67" spans="1:33">
      <c r="A67" t="str">
        <f>WindowsReports!A67</f>
        <v/>
      </c>
      <c r="B67" t="str">
        <f>WindowsReports!B67&amp;""</f>
        <v/>
      </c>
      <c r="C67" t="str" cm="1">
        <f t="array" ref="C67">IF($AG67=0,WindowsReports!D67&amp;"",INDEX(Models!$G$2:$G$605,$AG67))</f>
        <v/>
      </c>
      <c r="D67" t="str">
        <f>WindowsReports!C67&amp;""</f>
        <v/>
      </c>
      <c r="E67" t="str" cm="1">
        <f t="array" ref="E67">IF($AC67=0,"",INDEX(WindowsReports!$E$2:$E$243,$AC67))</f>
        <v/>
      </c>
      <c r="F67" s="11" t="str">
        <f>WindowsReports!F67&amp;""</f>
        <v/>
      </c>
      <c r="G67" t="str" cm="1">
        <f t="array" ref="G67">IF($AD67&gt;0,INDEX(Models!$B$2:$B$605,$AD67),IF(OR($F67="",$F67=0),"",TRIM(_xlfn.REDUCE($F67,Models!$L$2:$L$40,_xlfn.LAMBDA(_xlpm.a,_xlpm.r,IF(_xlpm.r="",_xlpm.a,SUBSTITUTE(_xlpm.a,_xlpm.r,"")))))))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IF(CPU_Formula!U67&lt;&gt;"",CPU_Formula!U67,IF(OR(WindowsReports!G67="",WindowsReports!G67=0),"",WindowsReports!G67))</f>
        <v/>
      </c>
      <c r="K67" s="49" t="str">
        <f>WindowsReports!H67&amp;""</f>
        <v/>
      </c>
      <c r="L67" t="str">
        <f t="shared" ref="L67:L130" si="2">IF(OR($K67="",$K67=0),"",IFERROR(_xlfn.LET(_xlpm.raw,$K67,_xlpm.size,LEFT(_xlpm.raw,FIND("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",TRUE,_xlpm.size,"GB",_xlpm.mult,_xlpm.ddr)),$K67&amp;""))</f>
        <v/>
      </c>
      <c r="M67" s="13" t="str">
        <f>WindowsReports!I67&amp;""</f>
        <v/>
      </c>
      <c r="N67" s="14" t="str" cm="1">
        <f t="array" ref="N67">IFERROR(_xlfn.IFS(WindowsReports!J67="","",$AF67&lt;55,"Battery Defect",$AF67&lt;=69,"Battery D",$AF67&lt;=80,"Battery C",$AF67&gt;80,""),"")</f>
        <v/>
      </c>
      <c r="O67" s="14"/>
      <c r="P67" s="11" t="str">
        <f>WindowsReports!K67&amp;""</f>
        <v/>
      </c>
      <c r="Q67" s="11"/>
      <c r="R67" s="11"/>
      <c r="S67" t="str">
        <f t="shared" ref="S67:S130" si="3">_xlfn.TEXTJOIN(", ",TRUE,N67,P67)</f>
        <v/>
      </c>
      <c r="T67" t="str" cm="1">
        <f t="array" ref="T67">IF($AE67=0,"",INDEX(Disk_Pivot!$N$2:$N$500,$AE67))</f>
        <v/>
      </c>
      <c r="AC67">
        <f>IFERROR(MATCH($B67,WindowsReports!$B$2:$B$243,0),0)</f>
        <v>0</v>
      </c>
      <c r="AD67">
        <f>IFERROR(MATCH($F67,Models!$A$2:$A$605,0),0)</f>
        <v>0</v>
      </c>
      <c r="AE67">
        <f>IFERROR(MATCH($B67,Disk_Pivot!$G$2:$G$500,0),0)</f>
        <v>0</v>
      </c>
      <c r="AF67" s="53">
        <f>IFERROR(IF(--WindowsReports!J67&lt;=1,--WindowsReports!J67*100,--WindowsReports!J67),"")</f>
        <v>0</v>
      </c>
      <c r="AG67">
        <f>IFERROR(MATCH(WindowsReports!D67,Models!$H$2:$H$605,0),0)</f>
        <v>0</v>
      </c>
    </row>
    <row r="68" spans="1:33">
      <c r="A68" t="str">
        <f>WindowsReports!A68</f>
        <v/>
      </c>
      <c r="B68" t="str">
        <f>WindowsReports!B68&amp;""</f>
        <v/>
      </c>
      <c r="C68" t="str" cm="1">
        <f t="array" ref="C68">IF($AG68=0,WindowsReports!D68&amp;"",INDEX(Models!$G$2:$G$605,$AG68))</f>
        <v/>
      </c>
      <c r="D68" t="str">
        <f>WindowsReports!C68&amp;""</f>
        <v/>
      </c>
      <c r="E68" t="str" cm="1">
        <f t="array" ref="E68">IF($AC68=0,"",INDEX(WindowsReports!$E$2:$E$243,$AC68))</f>
        <v/>
      </c>
      <c r="F68" s="11" t="str">
        <f>WindowsReports!F68&amp;""</f>
        <v/>
      </c>
      <c r="G68" t="str" cm="1">
        <f t="array" ref="G68">IF($AD68&gt;0,INDEX(Models!$B$2:$B$605,$AD68),IF(OR($F68="",$F68=0),"",TRIM(_xlfn.REDUCE($F68,Models!$L$2:$L$40,_xlfn.LAMBDA(_xlpm.a,_xlpm.r,IF(_xlpm.r="",_xlpm.a,SUBSTITUTE(_xlpm.a,_xlpm.r,"")))))))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IF(CPU_Formula!U68&lt;&gt;"",CPU_Formula!U68,IF(OR(WindowsReports!G68="",WindowsReports!G68=0),"",WindowsReports!G68))</f>
        <v/>
      </c>
      <c r="K68" s="49" t="str">
        <f>WindowsReports!H68&amp;""</f>
        <v/>
      </c>
      <c r="L68" t="str">
        <f t="shared" si="2"/>
        <v/>
      </c>
      <c r="M68" s="13" t="str">
        <f>WindowsReports!I68&amp;""</f>
        <v/>
      </c>
      <c r="N68" s="14" t="str" cm="1">
        <f t="array" ref="N68">IFERROR(_xlfn.IFS(WindowsReports!J68="","",$AF68&lt;55,"Battery Defect",$AF68&lt;=69,"Battery D",$AF68&lt;=80,"Battery C",$AF68&gt;80,""),"")</f>
        <v/>
      </c>
      <c r="O68" s="14"/>
      <c r="P68" s="11" t="str">
        <f>WindowsReports!K68&amp;""</f>
        <v/>
      </c>
      <c r="Q68" s="11"/>
      <c r="R68" s="11"/>
      <c r="S68" t="str">
        <f t="shared" si="3"/>
        <v/>
      </c>
      <c r="T68" t="str" cm="1">
        <f t="array" ref="T68">IF($AE68=0,"",INDEX(Disk_Pivot!$N$2:$N$500,$AE68))</f>
        <v/>
      </c>
      <c r="AC68">
        <f>IFERROR(MATCH($B68,WindowsReports!$B$2:$B$243,0),0)</f>
        <v>0</v>
      </c>
      <c r="AD68">
        <f>IFERROR(MATCH($F68,Models!$A$2:$A$605,0),0)</f>
        <v>0</v>
      </c>
      <c r="AE68">
        <f>IFERROR(MATCH($B68,Disk_Pivot!$G$2:$G$500,0),0)</f>
        <v>0</v>
      </c>
      <c r="AF68" s="53">
        <f>IFERROR(IF(--WindowsReports!J68&lt;=1,--WindowsReports!J68*100,--WindowsReports!J68),"")</f>
        <v>0</v>
      </c>
      <c r="AG68">
        <f>IFERROR(MATCH(WindowsReports!D68,Models!$H$2:$H$605,0),0)</f>
        <v>0</v>
      </c>
    </row>
    <row r="69" spans="1:33">
      <c r="A69" t="str">
        <f>WindowsReports!A69</f>
        <v/>
      </c>
      <c r="B69" t="str">
        <f>WindowsReports!B69&amp;""</f>
        <v/>
      </c>
      <c r="C69" t="str" cm="1">
        <f t="array" ref="C69">IF($AG69=0,WindowsReports!D69&amp;"",INDEX(Models!$G$2:$G$605,$AG69))</f>
        <v/>
      </c>
      <c r="D69" t="str">
        <f>WindowsReports!C69&amp;""</f>
        <v/>
      </c>
      <c r="E69" t="str" cm="1">
        <f t="array" ref="E69">IF($AC69=0,"",INDEX(WindowsReports!$E$2:$E$243,$AC69))</f>
        <v/>
      </c>
      <c r="F69" s="11" t="str">
        <f>WindowsReports!F69&amp;""</f>
        <v/>
      </c>
      <c r="G69" t="str" cm="1">
        <f t="array" ref="G69">IF($AD69&gt;0,INDEX(Models!$B$2:$B$605,$AD69),IF(OR($F69="",$F69=0),"",TRIM(_xlfn.REDUCE($F69,Models!$L$2:$L$40,_xlfn.LAMBDA(_xlpm.a,_xlpm.r,IF(_xlpm.r="",_xlpm.a,SUBSTITUTE(_xlpm.a,_xlpm.r,"")))))))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IF(CPU_Formula!U69&lt;&gt;"",CPU_Formula!U69,IF(OR(WindowsReports!G69="",WindowsReports!G69=0),"",WindowsReports!G69))</f>
        <v/>
      </c>
      <c r="K69" s="49" t="str">
        <f>WindowsReports!H69&amp;""</f>
        <v/>
      </c>
      <c r="L69" t="str">
        <f t="shared" si="2"/>
        <v/>
      </c>
      <c r="M69" s="13" t="str">
        <f>WindowsReports!I69&amp;""</f>
        <v/>
      </c>
      <c r="N69" s="14" t="str" cm="1">
        <f t="array" ref="N69">IFERROR(_xlfn.IFS(WindowsReports!J69="","",$AF69&lt;55,"Battery Defect",$AF69&lt;=69,"Battery D",$AF69&lt;=80,"Battery C",$AF69&gt;80,""),"")</f>
        <v/>
      </c>
      <c r="O69" s="14"/>
      <c r="P69" s="11" t="str">
        <f>WindowsReports!K69&amp;""</f>
        <v/>
      </c>
      <c r="Q69" s="11"/>
      <c r="R69" s="11"/>
      <c r="S69" t="str">
        <f t="shared" si="3"/>
        <v/>
      </c>
      <c r="T69" t="str" cm="1">
        <f t="array" ref="T69">IF($AE69=0,"",INDEX(Disk_Pivot!$N$2:$N$500,$AE69))</f>
        <v/>
      </c>
      <c r="AC69">
        <f>IFERROR(MATCH($B69,WindowsReports!$B$2:$B$243,0),0)</f>
        <v>0</v>
      </c>
      <c r="AD69">
        <f>IFERROR(MATCH($F69,Models!$A$2:$A$605,0),0)</f>
        <v>0</v>
      </c>
      <c r="AE69">
        <f>IFERROR(MATCH($B69,Disk_Pivot!$G$2:$G$500,0),0)</f>
        <v>0</v>
      </c>
      <c r="AF69" s="53">
        <f>IFERROR(IF(--WindowsReports!J69&lt;=1,--WindowsReports!J69*100,--WindowsReports!J69),"")</f>
        <v>0</v>
      </c>
      <c r="AG69">
        <f>IFERROR(MATCH(WindowsReports!D69,Models!$H$2:$H$605,0),0)</f>
        <v>0</v>
      </c>
    </row>
    <row r="70" spans="1:33">
      <c r="A70" t="str">
        <f>WindowsReports!A70</f>
        <v/>
      </c>
      <c r="B70" t="str">
        <f>WindowsReports!B70&amp;""</f>
        <v/>
      </c>
      <c r="C70" t="str" cm="1">
        <f t="array" ref="C70">IF($AG70=0,WindowsReports!D70&amp;"",INDEX(Models!$G$2:$G$605,$AG70))</f>
        <v/>
      </c>
      <c r="D70" t="str">
        <f>WindowsReports!C70&amp;""</f>
        <v/>
      </c>
      <c r="E70" t="str" cm="1">
        <f t="array" ref="E70">IF($AC70=0,"",INDEX(WindowsReports!$E$2:$E$243,$AC70))</f>
        <v/>
      </c>
      <c r="F70" s="11" t="str">
        <f>WindowsReports!F70&amp;""</f>
        <v/>
      </c>
      <c r="G70" t="str" cm="1">
        <f t="array" ref="G70">IF($AD70&gt;0,INDEX(Models!$B$2:$B$605,$AD70),IF(OR($F70="",$F70=0),"",TRIM(_xlfn.REDUCE($F70,Models!$L$2:$L$40,_xlfn.LAMBDA(_xlpm.a,_xlpm.r,IF(_xlpm.r="",_xlpm.a,SUBSTITUTE(_xlpm.a,_xlpm.r,"")))))))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IF(CPU_Formula!U70&lt;&gt;"",CPU_Formula!U70,IF(OR(WindowsReports!G70="",WindowsReports!G70=0),"",WindowsReports!G70))</f>
        <v/>
      </c>
      <c r="K70" s="49" t="str">
        <f>WindowsReports!H70&amp;""</f>
        <v/>
      </c>
      <c r="L70" t="str">
        <f t="shared" si="2"/>
        <v/>
      </c>
      <c r="M70" s="13" t="str">
        <f>WindowsReports!I70&amp;""</f>
        <v/>
      </c>
      <c r="N70" s="14" t="str" cm="1">
        <f t="array" ref="N70">IFERROR(_xlfn.IFS(WindowsReports!J70="","",$AF70&lt;55,"Battery Defect",$AF70&lt;=69,"Battery D",$AF70&lt;=80,"Battery C",$AF70&gt;80,""),"")</f>
        <v/>
      </c>
      <c r="O70" s="14"/>
      <c r="P70" s="11" t="str">
        <f>WindowsReports!K70&amp;""</f>
        <v/>
      </c>
      <c r="Q70" s="11"/>
      <c r="R70" s="11"/>
      <c r="S70" t="str">
        <f t="shared" si="3"/>
        <v/>
      </c>
      <c r="T70" t="str" cm="1">
        <f t="array" ref="T70">IF($AE70=0,"",INDEX(Disk_Pivot!$N$2:$N$500,$AE70))</f>
        <v/>
      </c>
      <c r="AC70">
        <f>IFERROR(MATCH($B70,WindowsReports!$B$2:$B$243,0),0)</f>
        <v>0</v>
      </c>
      <c r="AD70">
        <f>IFERROR(MATCH($F70,Models!$A$2:$A$605,0),0)</f>
        <v>0</v>
      </c>
      <c r="AE70">
        <f>IFERROR(MATCH($B70,Disk_Pivot!$G$2:$G$500,0),0)</f>
        <v>0</v>
      </c>
      <c r="AF70" s="53">
        <f>IFERROR(IF(--WindowsReports!J70&lt;=1,--WindowsReports!J70*100,--WindowsReports!J70),"")</f>
        <v>0</v>
      </c>
      <c r="AG70">
        <f>IFERROR(MATCH(WindowsReports!D70,Models!$H$2:$H$605,0),0)</f>
        <v>0</v>
      </c>
    </row>
    <row r="71" spans="1:33">
      <c r="A71" t="str">
        <f>WindowsReports!A71</f>
        <v/>
      </c>
      <c r="B71" t="str">
        <f>WindowsReports!B71&amp;""</f>
        <v/>
      </c>
      <c r="C71" t="str" cm="1">
        <f t="array" ref="C71">IF($AG71=0,WindowsReports!D71&amp;"",INDEX(Models!$G$2:$G$605,$AG71))</f>
        <v/>
      </c>
      <c r="D71" t="str">
        <f>WindowsReports!C71&amp;""</f>
        <v/>
      </c>
      <c r="E71" t="str" cm="1">
        <f t="array" ref="E71">IF($AC71=0,"",INDEX(WindowsReports!$E$2:$E$243,$AC71))</f>
        <v/>
      </c>
      <c r="F71" s="11" t="str">
        <f>WindowsReports!F71&amp;""</f>
        <v/>
      </c>
      <c r="G71" t="str" cm="1">
        <f t="array" ref="G71">IF($AD71&gt;0,INDEX(Models!$B$2:$B$605,$AD71),IF(OR($F71="",$F71=0),"",TRIM(_xlfn.REDUCE($F71,Models!$L$2:$L$40,_xlfn.LAMBDA(_xlpm.a,_xlpm.r,IF(_xlpm.r="",_xlpm.a,SUBSTITUTE(_xlpm.a,_xlpm.r,"")))))))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IF(CPU_Formula!U71&lt;&gt;"",CPU_Formula!U71,IF(OR(WindowsReports!G71="",WindowsReports!G71=0),"",WindowsReports!G71))</f>
        <v/>
      </c>
      <c r="K71" s="49" t="str">
        <f>WindowsReports!H71&amp;""</f>
        <v/>
      </c>
      <c r="L71" t="str">
        <f t="shared" si="2"/>
        <v/>
      </c>
      <c r="M71" s="13" t="str">
        <f>WindowsReports!I71&amp;""</f>
        <v/>
      </c>
      <c r="N71" s="14" t="str" cm="1">
        <f t="array" ref="N71">IFERROR(_xlfn.IFS(WindowsReports!J71="","",$AF71&lt;55,"Battery Defect",$AF71&lt;=69,"Battery D",$AF71&lt;=80,"Battery C",$AF71&gt;80,""),"")</f>
        <v/>
      </c>
      <c r="O71" s="14"/>
      <c r="P71" s="11" t="str">
        <f>WindowsReports!K71&amp;""</f>
        <v/>
      </c>
      <c r="Q71" s="11"/>
      <c r="R71" s="11"/>
      <c r="S71" t="str">
        <f t="shared" si="3"/>
        <v/>
      </c>
      <c r="T71" t="str" cm="1">
        <f t="array" ref="T71">IF($AE71=0,"",INDEX(Disk_Pivot!$N$2:$N$500,$AE71))</f>
        <v/>
      </c>
      <c r="AC71">
        <f>IFERROR(MATCH($B71,WindowsReports!$B$2:$B$243,0),0)</f>
        <v>0</v>
      </c>
      <c r="AD71">
        <f>IFERROR(MATCH($F71,Models!$A$2:$A$605,0),0)</f>
        <v>0</v>
      </c>
      <c r="AE71">
        <f>IFERROR(MATCH($B71,Disk_Pivot!$G$2:$G$500,0),0)</f>
        <v>0</v>
      </c>
      <c r="AF71" s="53">
        <f>IFERROR(IF(--WindowsReports!J71&lt;=1,--WindowsReports!J71*100,--WindowsReports!J71),"")</f>
        <v>0</v>
      </c>
      <c r="AG71">
        <f>IFERROR(MATCH(WindowsReports!D71,Models!$H$2:$H$605,0),0)</f>
        <v>0</v>
      </c>
    </row>
    <row r="72" spans="1:33">
      <c r="A72" t="str">
        <f>WindowsReports!A72</f>
        <v/>
      </c>
      <c r="B72" t="str">
        <f>WindowsReports!B72&amp;""</f>
        <v/>
      </c>
      <c r="C72" t="str" cm="1">
        <f t="array" ref="C72">IF($AG72=0,WindowsReports!D72&amp;"",INDEX(Models!$G$2:$G$605,$AG72))</f>
        <v/>
      </c>
      <c r="D72" t="str">
        <f>WindowsReports!C72&amp;""</f>
        <v/>
      </c>
      <c r="E72" t="str" cm="1">
        <f t="array" ref="E72">IF($AC72=0,"",INDEX(WindowsReports!$E$2:$E$243,$AC72))</f>
        <v/>
      </c>
      <c r="F72" s="11" t="str">
        <f>WindowsReports!F72&amp;""</f>
        <v/>
      </c>
      <c r="G72" t="str" cm="1">
        <f t="array" ref="G72">IF($AD72&gt;0,INDEX(Models!$B$2:$B$605,$AD72),IF(OR($F72="",$F72=0),"",TRIM(_xlfn.REDUCE($F72,Models!$L$2:$L$40,_xlfn.LAMBDA(_xlpm.a,_xlpm.r,IF(_xlpm.r="",_xlpm.a,SUBSTITUTE(_xlpm.a,_xlpm.r,"")))))))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IF(CPU_Formula!U72&lt;&gt;"",CPU_Formula!U72,IF(OR(WindowsReports!G72="",WindowsReports!G72=0),"",WindowsReports!G72))</f>
        <v/>
      </c>
      <c r="K72" s="49" t="str">
        <f>WindowsReports!H72&amp;""</f>
        <v/>
      </c>
      <c r="L72" t="str">
        <f t="shared" si="2"/>
        <v/>
      </c>
      <c r="M72" s="13" t="str">
        <f>WindowsReports!I72&amp;""</f>
        <v/>
      </c>
      <c r="N72" s="14" t="str" cm="1">
        <f t="array" ref="N72">IFERROR(_xlfn.IFS(WindowsReports!J72="","",$AF72&lt;55,"Battery Defect",$AF72&lt;=69,"Battery D",$AF72&lt;=80,"Battery C",$AF72&gt;80,""),"")</f>
        <v/>
      </c>
      <c r="O72" s="14"/>
      <c r="P72" s="11" t="str">
        <f>WindowsReports!K72&amp;""</f>
        <v/>
      </c>
      <c r="Q72" s="11"/>
      <c r="R72" s="11"/>
      <c r="S72" t="str">
        <f t="shared" si="3"/>
        <v/>
      </c>
      <c r="T72" t="str" cm="1">
        <f t="array" ref="T72">IF($AE72=0,"",INDEX(Disk_Pivot!$N$2:$N$500,$AE72))</f>
        <v/>
      </c>
      <c r="AC72">
        <f>IFERROR(MATCH($B72,WindowsReports!$B$2:$B$243,0),0)</f>
        <v>0</v>
      </c>
      <c r="AD72">
        <f>IFERROR(MATCH($F72,Models!$A$2:$A$605,0),0)</f>
        <v>0</v>
      </c>
      <c r="AE72">
        <f>IFERROR(MATCH($B72,Disk_Pivot!$G$2:$G$500,0),0)</f>
        <v>0</v>
      </c>
      <c r="AF72" s="53">
        <f>IFERROR(IF(--WindowsReports!J72&lt;=1,--WindowsReports!J72*100,--WindowsReports!J72),"")</f>
        <v>0</v>
      </c>
      <c r="AG72">
        <f>IFERROR(MATCH(WindowsReports!D72,Models!$H$2:$H$605,0),0)</f>
        <v>0</v>
      </c>
    </row>
    <row r="73" spans="1:33">
      <c r="A73" t="str">
        <f>WindowsReports!A73</f>
        <v/>
      </c>
      <c r="B73" t="str">
        <f>WindowsReports!B73&amp;""</f>
        <v/>
      </c>
      <c r="C73" t="str" cm="1">
        <f t="array" ref="C73">IF($AG73=0,WindowsReports!D73&amp;"",INDEX(Models!$G$2:$G$605,$AG73))</f>
        <v/>
      </c>
      <c r="D73" t="str">
        <f>WindowsReports!C73&amp;""</f>
        <v/>
      </c>
      <c r="E73" t="str" cm="1">
        <f t="array" ref="E73">IF($AC73=0,"",INDEX(WindowsReports!$E$2:$E$243,$AC73))</f>
        <v/>
      </c>
      <c r="F73" s="11" t="str">
        <f>WindowsReports!F73&amp;""</f>
        <v/>
      </c>
      <c r="G73" t="str" cm="1">
        <f t="array" ref="G73">IF($AD73&gt;0,INDEX(Models!$B$2:$B$605,$AD73),IF(OR($F73="",$F73=0),"",TRIM(_xlfn.REDUCE($F73,Models!$L$2:$L$40,_xlfn.LAMBDA(_xlpm.a,_xlpm.r,IF(_xlpm.r="",_xlpm.a,SUBSTITUTE(_xlpm.a,_xlpm.r,"")))))))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IF(CPU_Formula!U73&lt;&gt;"",CPU_Formula!U73,IF(OR(WindowsReports!G73="",WindowsReports!G73=0),"",WindowsReports!G73))</f>
        <v/>
      </c>
      <c r="K73" s="49" t="str">
        <f>WindowsReports!H73&amp;""</f>
        <v/>
      </c>
      <c r="L73" t="str">
        <f t="shared" si="2"/>
        <v/>
      </c>
      <c r="M73" s="13" t="str">
        <f>WindowsReports!I73&amp;""</f>
        <v/>
      </c>
      <c r="N73" s="14" t="str" cm="1">
        <f t="array" ref="N73">IFERROR(_xlfn.IFS(WindowsReports!J73="","",$AF73&lt;55,"Battery Defect",$AF73&lt;=69,"Battery D",$AF73&lt;=80,"Battery C",$AF73&gt;80,""),"")</f>
        <v/>
      </c>
      <c r="O73" s="14"/>
      <c r="P73" s="11" t="str">
        <f>WindowsReports!K73&amp;""</f>
        <v/>
      </c>
      <c r="Q73" s="11"/>
      <c r="R73" s="11"/>
      <c r="S73" t="str">
        <f t="shared" si="3"/>
        <v/>
      </c>
      <c r="T73" t="str" cm="1">
        <f t="array" ref="T73">IF($AE73=0,"",INDEX(Disk_Pivot!$N$2:$N$500,$AE73))</f>
        <v/>
      </c>
      <c r="AC73">
        <f>IFERROR(MATCH($B73,WindowsReports!$B$2:$B$243,0),0)</f>
        <v>0</v>
      </c>
      <c r="AD73">
        <f>IFERROR(MATCH($F73,Models!$A$2:$A$605,0),0)</f>
        <v>0</v>
      </c>
      <c r="AE73">
        <f>IFERROR(MATCH($B73,Disk_Pivot!$G$2:$G$500,0),0)</f>
        <v>0</v>
      </c>
      <c r="AF73" s="53">
        <f>IFERROR(IF(--WindowsReports!J73&lt;=1,--WindowsReports!J73*100,--WindowsReports!J73),"")</f>
        <v>0</v>
      </c>
      <c r="AG73">
        <f>IFERROR(MATCH(WindowsReports!D73,Models!$H$2:$H$605,0),0)</f>
        <v>0</v>
      </c>
    </row>
    <row r="74" spans="1:33">
      <c r="A74" t="str">
        <f>WindowsReports!A74</f>
        <v/>
      </c>
      <c r="B74" t="str">
        <f>WindowsReports!B74&amp;""</f>
        <v/>
      </c>
      <c r="C74" t="str" cm="1">
        <f t="array" ref="C74">IF($AG74=0,WindowsReports!D74&amp;"",INDEX(Models!$G$2:$G$605,$AG74))</f>
        <v/>
      </c>
      <c r="D74" t="str">
        <f>WindowsReports!C74&amp;""</f>
        <v/>
      </c>
      <c r="E74" t="str" cm="1">
        <f t="array" ref="E74">IF($AC74=0,"",INDEX(WindowsReports!$E$2:$E$243,$AC74))</f>
        <v/>
      </c>
      <c r="F74" s="11" t="str">
        <f>WindowsReports!F74&amp;""</f>
        <v/>
      </c>
      <c r="G74" t="str" cm="1">
        <f t="array" ref="G74">IF($AD74&gt;0,INDEX(Models!$B$2:$B$605,$AD74),IF(OR($F74="",$F74=0),"",TRIM(_xlfn.REDUCE($F74,Models!$L$2:$L$40,_xlfn.LAMBDA(_xlpm.a,_xlpm.r,IF(_xlpm.r="",_xlpm.a,SUBSTITUTE(_xlpm.a,_xlpm.r,"")))))))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IF(CPU_Formula!U74&lt;&gt;"",CPU_Formula!U74,IF(OR(WindowsReports!G74="",WindowsReports!G74=0),"",WindowsReports!G74))</f>
        <v/>
      </c>
      <c r="K74" s="49" t="str">
        <f>WindowsReports!H74&amp;""</f>
        <v/>
      </c>
      <c r="L74" t="str">
        <f t="shared" si="2"/>
        <v/>
      </c>
      <c r="M74" s="13" t="str">
        <f>WindowsReports!I74&amp;""</f>
        <v/>
      </c>
      <c r="N74" s="14" t="str" cm="1">
        <f t="array" ref="N74">IFERROR(_xlfn.IFS(WindowsReports!J74="","",$AF74&lt;55,"Battery Defect",$AF74&lt;=69,"Battery D",$AF74&lt;=80,"Battery C",$AF74&gt;80,""),"")</f>
        <v/>
      </c>
      <c r="O74" s="14"/>
      <c r="P74" s="11" t="str">
        <f>WindowsReports!K74&amp;""</f>
        <v/>
      </c>
      <c r="Q74" s="11"/>
      <c r="R74" s="11"/>
      <c r="S74" t="str">
        <f t="shared" si="3"/>
        <v/>
      </c>
      <c r="T74" t="str" cm="1">
        <f t="array" ref="T74">IF($AE74=0,"",INDEX(Disk_Pivot!$N$2:$N$500,$AE74))</f>
        <v/>
      </c>
      <c r="AC74">
        <f>IFERROR(MATCH($B74,WindowsReports!$B$2:$B$243,0),0)</f>
        <v>0</v>
      </c>
      <c r="AD74">
        <f>IFERROR(MATCH($F74,Models!$A$2:$A$605,0),0)</f>
        <v>0</v>
      </c>
      <c r="AE74">
        <f>IFERROR(MATCH($B74,Disk_Pivot!$G$2:$G$500,0),0)</f>
        <v>0</v>
      </c>
      <c r="AF74" s="53">
        <f>IFERROR(IF(--WindowsReports!J74&lt;=1,--WindowsReports!J74*100,--WindowsReports!J74),"")</f>
        <v>0</v>
      </c>
      <c r="AG74">
        <f>IFERROR(MATCH(WindowsReports!D74,Models!$H$2:$H$605,0),0)</f>
        <v>0</v>
      </c>
    </row>
    <row r="75" spans="1:33">
      <c r="A75" t="str">
        <f>WindowsReports!A75</f>
        <v/>
      </c>
      <c r="B75" t="str">
        <f>WindowsReports!B75&amp;""</f>
        <v/>
      </c>
      <c r="C75" t="str" cm="1">
        <f t="array" ref="C75">IF($AG75=0,WindowsReports!D75&amp;"",INDEX(Models!$G$2:$G$605,$AG75))</f>
        <v/>
      </c>
      <c r="D75" t="str">
        <f>WindowsReports!C75&amp;""</f>
        <v/>
      </c>
      <c r="E75" t="str" cm="1">
        <f t="array" ref="E75">IF($AC75=0,"",INDEX(WindowsReports!$E$2:$E$243,$AC75))</f>
        <v/>
      </c>
      <c r="F75" s="11" t="str">
        <f>WindowsReports!F75&amp;""</f>
        <v/>
      </c>
      <c r="G75" t="str" cm="1">
        <f t="array" ref="G75">IF($AD75&gt;0,INDEX(Models!$B$2:$B$605,$AD75),IF(OR($F75="",$F75=0),"",TRIM(_xlfn.REDUCE($F75,Models!$L$2:$L$40,_xlfn.LAMBDA(_xlpm.a,_xlpm.r,IF(_xlpm.r="",_xlpm.a,SUBSTITUTE(_xlpm.a,_xlpm.r,"")))))))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IF(CPU_Formula!U75&lt;&gt;"",CPU_Formula!U75,IF(OR(WindowsReports!G75="",WindowsReports!G75=0),"",WindowsReports!G75))</f>
        <v/>
      </c>
      <c r="K75" s="49" t="str">
        <f>WindowsReports!H75&amp;""</f>
        <v/>
      </c>
      <c r="L75" t="str">
        <f t="shared" si="2"/>
        <v/>
      </c>
      <c r="M75" s="13" t="str">
        <f>WindowsReports!I75&amp;""</f>
        <v/>
      </c>
      <c r="N75" s="14" t="str" cm="1">
        <f t="array" ref="N75">IFERROR(_xlfn.IFS(WindowsReports!J75="","",$AF75&lt;55,"Battery Defect",$AF75&lt;=69,"Battery D",$AF75&lt;=80,"Battery C",$AF75&gt;80,""),"")</f>
        <v/>
      </c>
      <c r="O75" s="14"/>
      <c r="P75" s="11" t="str">
        <f>WindowsReports!K75&amp;""</f>
        <v/>
      </c>
      <c r="Q75" s="11"/>
      <c r="R75" s="11"/>
      <c r="S75" t="str">
        <f t="shared" si="3"/>
        <v/>
      </c>
      <c r="T75" t="str" cm="1">
        <f t="array" ref="T75">IF($AE75=0,"",INDEX(Disk_Pivot!$N$2:$N$500,$AE75))</f>
        <v/>
      </c>
      <c r="AC75">
        <f>IFERROR(MATCH($B75,WindowsReports!$B$2:$B$243,0),0)</f>
        <v>0</v>
      </c>
      <c r="AD75">
        <f>IFERROR(MATCH($F75,Models!$A$2:$A$605,0),0)</f>
        <v>0</v>
      </c>
      <c r="AE75">
        <f>IFERROR(MATCH($B75,Disk_Pivot!$G$2:$G$500,0),0)</f>
        <v>0</v>
      </c>
      <c r="AF75" s="53">
        <f>IFERROR(IF(--WindowsReports!J75&lt;=1,--WindowsReports!J75*100,--WindowsReports!J75),"")</f>
        <v>0</v>
      </c>
      <c r="AG75">
        <f>IFERROR(MATCH(WindowsReports!D75,Models!$H$2:$H$605,0),0)</f>
        <v>0</v>
      </c>
    </row>
    <row r="76" spans="1:33">
      <c r="A76" t="str">
        <f>WindowsReports!A76</f>
        <v/>
      </c>
      <c r="B76" t="str">
        <f>WindowsReports!B76&amp;""</f>
        <v/>
      </c>
      <c r="C76" t="str" cm="1">
        <f t="array" ref="C76">IF($AG76=0,WindowsReports!D76&amp;"",INDEX(Models!$G$2:$G$605,$AG76))</f>
        <v/>
      </c>
      <c r="D76" t="str">
        <f>WindowsReports!C76&amp;""</f>
        <v/>
      </c>
      <c r="E76" t="str" cm="1">
        <f t="array" ref="E76">IF($AC76=0,"",INDEX(WindowsReports!$E$2:$E$243,$AC76))</f>
        <v/>
      </c>
      <c r="F76" s="11" t="str">
        <f>WindowsReports!F76&amp;""</f>
        <v/>
      </c>
      <c r="G76" t="str" cm="1">
        <f t="array" ref="G76">IF($AD76&gt;0,INDEX(Models!$B$2:$B$605,$AD76),IF(OR($F76="",$F76=0),"",TRIM(_xlfn.REDUCE($F76,Models!$L$2:$L$40,_xlfn.LAMBDA(_xlpm.a,_xlpm.r,IF(_xlpm.r="",_xlpm.a,SUBSTITUTE(_xlpm.a,_xlpm.r,"")))))))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IF(CPU_Formula!U76&lt;&gt;"",CPU_Formula!U76,IF(OR(WindowsReports!G76="",WindowsReports!G76=0),"",WindowsReports!G76))</f>
        <v/>
      </c>
      <c r="K76" s="49" t="str">
        <f>WindowsReports!H76&amp;""</f>
        <v/>
      </c>
      <c r="L76" t="str">
        <f t="shared" si="2"/>
        <v/>
      </c>
      <c r="M76" s="13" t="str">
        <f>WindowsReports!I76&amp;""</f>
        <v/>
      </c>
      <c r="N76" s="14" t="str" cm="1">
        <f t="array" ref="N76">IFERROR(_xlfn.IFS(WindowsReports!J76="","",$AF76&lt;55,"Battery Defect",$AF76&lt;=69,"Battery D",$AF76&lt;=80,"Battery C",$AF76&gt;80,""),"")</f>
        <v/>
      </c>
      <c r="O76" s="14"/>
      <c r="P76" s="11" t="str">
        <f>WindowsReports!K76&amp;""</f>
        <v/>
      </c>
      <c r="Q76" s="11"/>
      <c r="R76" s="11"/>
      <c r="S76" t="str">
        <f t="shared" si="3"/>
        <v/>
      </c>
      <c r="T76" t="str" cm="1">
        <f t="array" ref="T76">IF($AE76=0,"",INDEX(Disk_Pivot!$N$2:$N$500,$AE76))</f>
        <v/>
      </c>
      <c r="AC76">
        <f>IFERROR(MATCH($B76,WindowsReports!$B$2:$B$243,0),0)</f>
        <v>0</v>
      </c>
      <c r="AD76">
        <f>IFERROR(MATCH($F76,Models!$A$2:$A$605,0),0)</f>
        <v>0</v>
      </c>
      <c r="AE76">
        <f>IFERROR(MATCH($B76,Disk_Pivot!$G$2:$G$500,0),0)</f>
        <v>0</v>
      </c>
      <c r="AF76" s="53">
        <f>IFERROR(IF(--WindowsReports!J76&lt;=1,--WindowsReports!J76*100,--WindowsReports!J76),"")</f>
        <v>0</v>
      </c>
      <c r="AG76">
        <f>IFERROR(MATCH(WindowsReports!D76,Models!$H$2:$H$605,0),0)</f>
        <v>0</v>
      </c>
    </row>
    <row r="77" spans="1:33">
      <c r="A77" t="str">
        <f>WindowsReports!A77</f>
        <v/>
      </c>
      <c r="B77" t="str">
        <f>WindowsReports!B77&amp;""</f>
        <v/>
      </c>
      <c r="C77" t="str" cm="1">
        <f t="array" ref="C77">IF($AG77=0,WindowsReports!D77&amp;"",INDEX(Models!$G$2:$G$605,$AG77))</f>
        <v/>
      </c>
      <c r="D77" t="str">
        <f>WindowsReports!C77&amp;""</f>
        <v/>
      </c>
      <c r="E77" t="str" cm="1">
        <f t="array" ref="E77">IF($AC77=0,"",INDEX(WindowsReports!$E$2:$E$243,$AC77))</f>
        <v/>
      </c>
      <c r="F77" s="11" t="str">
        <f>WindowsReports!F77&amp;""</f>
        <v/>
      </c>
      <c r="G77" t="str" cm="1">
        <f t="array" ref="G77">IF($AD77&gt;0,INDEX(Models!$B$2:$B$605,$AD77),IF(OR($F77="",$F77=0),"",TRIM(_xlfn.REDUCE($F77,Models!$L$2:$L$40,_xlfn.LAMBDA(_xlpm.a,_xlpm.r,IF(_xlpm.r="",_xlpm.a,SUBSTITUTE(_xlpm.a,_xlpm.r,"")))))))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IF(CPU_Formula!U77&lt;&gt;"",CPU_Formula!U77,IF(OR(WindowsReports!G77="",WindowsReports!G77=0),"",WindowsReports!G77))</f>
        <v/>
      </c>
      <c r="K77" s="49" t="str">
        <f>WindowsReports!H77&amp;""</f>
        <v/>
      </c>
      <c r="L77" t="str">
        <f t="shared" si="2"/>
        <v/>
      </c>
      <c r="M77" s="13" t="str">
        <f>WindowsReports!I77&amp;""</f>
        <v/>
      </c>
      <c r="N77" s="14" t="str" cm="1">
        <f t="array" ref="N77">IFERROR(_xlfn.IFS(WindowsReports!J77="","",$AF77&lt;55,"Battery Defect",$AF77&lt;=69,"Battery D",$AF77&lt;=80,"Battery C",$AF77&gt;80,""),"")</f>
        <v/>
      </c>
      <c r="O77" s="14"/>
      <c r="P77" s="11" t="str">
        <f>WindowsReports!K77&amp;""</f>
        <v/>
      </c>
      <c r="Q77" s="11"/>
      <c r="R77" s="11"/>
      <c r="S77" t="str">
        <f t="shared" si="3"/>
        <v/>
      </c>
      <c r="T77" t="str" cm="1">
        <f t="array" ref="T77">IF($AE77=0,"",INDEX(Disk_Pivot!$N$2:$N$500,$AE77))</f>
        <v/>
      </c>
      <c r="AC77">
        <f>IFERROR(MATCH($B77,WindowsReports!$B$2:$B$243,0),0)</f>
        <v>0</v>
      </c>
      <c r="AD77">
        <f>IFERROR(MATCH($F77,Models!$A$2:$A$605,0),0)</f>
        <v>0</v>
      </c>
      <c r="AE77">
        <f>IFERROR(MATCH($B77,Disk_Pivot!$G$2:$G$500,0),0)</f>
        <v>0</v>
      </c>
      <c r="AF77" s="53">
        <f>IFERROR(IF(--WindowsReports!J77&lt;=1,--WindowsReports!J77*100,--WindowsReports!J77),"")</f>
        <v>0</v>
      </c>
      <c r="AG77">
        <f>IFERROR(MATCH(WindowsReports!D77,Models!$H$2:$H$605,0),0)</f>
        <v>0</v>
      </c>
    </row>
    <row r="78" spans="1:33">
      <c r="A78" t="str">
        <f>WindowsReports!A78</f>
        <v/>
      </c>
      <c r="B78" t="str">
        <f>WindowsReports!B78&amp;""</f>
        <v/>
      </c>
      <c r="C78" t="str" cm="1">
        <f t="array" ref="C78">IF($AG78=0,WindowsReports!D78&amp;"",INDEX(Models!$G$2:$G$605,$AG78))</f>
        <v/>
      </c>
      <c r="D78" t="str">
        <f>WindowsReports!C78&amp;""</f>
        <v/>
      </c>
      <c r="E78" t="str" cm="1">
        <f t="array" ref="E78">IF($AC78=0,"",INDEX(WindowsReports!$E$2:$E$243,$AC78))</f>
        <v/>
      </c>
      <c r="F78" s="11" t="str">
        <f>WindowsReports!F78&amp;""</f>
        <v/>
      </c>
      <c r="G78" t="str" cm="1">
        <f t="array" ref="G78">IF($AD78&gt;0,INDEX(Models!$B$2:$B$605,$AD78),IF(OR($F78="",$F78=0),"",TRIM(_xlfn.REDUCE($F78,Models!$L$2:$L$40,_xlfn.LAMBDA(_xlpm.a,_xlpm.r,IF(_xlpm.r="",_xlpm.a,SUBSTITUTE(_xlpm.a,_xlpm.r,"")))))))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IF(CPU_Formula!U78&lt;&gt;"",CPU_Formula!U78,IF(OR(WindowsReports!G78="",WindowsReports!G78=0),"",WindowsReports!G78))</f>
        <v/>
      </c>
      <c r="K78" s="49" t="str">
        <f>WindowsReports!H78&amp;""</f>
        <v/>
      </c>
      <c r="L78" t="str">
        <f t="shared" si="2"/>
        <v/>
      </c>
      <c r="M78" s="13" t="str">
        <f>WindowsReports!I78&amp;""</f>
        <v/>
      </c>
      <c r="N78" s="14" t="str" cm="1">
        <f t="array" ref="N78">IFERROR(_xlfn.IFS(WindowsReports!J78="","",$AF78&lt;55,"Battery Defect",$AF78&lt;=69,"Battery D",$AF78&lt;=80,"Battery C",$AF78&gt;80,""),"")</f>
        <v/>
      </c>
      <c r="O78" s="14"/>
      <c r="P78" s="11" t="str">
        <f>WindowsReports!K78&amp;""</f>
        <v/>
      </c>
      <c r="Q78" s="11"/>
      <c r="R78" s="11"/>
      <c r="S78" t="str">
        <f t="shared" si="3"/>
        <v/>
      </c>
      <c r="T78" t="str" cm="1">
        <f t="array" ref="T78">IF($AE78=0,"",INDEX(Disk_Pivot!$N$2:$N$500,$AE78))</f>
        <v/>
      </c>
      <c r="AC78">
        <f>IFERROR(MATCH($B78,WindowsReports!$B$2:$B$243,0),0)</f>
        <v>0</v>
      </c>
      <c r="AD78">
        <f>IFERROR(MATCH($F78,Models!$A$2:$A$605,0),0)</f>
        <v>0</v>
      </c>
      <c r="AE78">
        <f>IFERROR(MATCH($B78,Disk_Pivot!$G$2:$G$500,0),0)</f>
        <v>0</v>
      </c>
      <c r="AF78" s="53">
        <f>IFERROR(IF(--WindowsReports!J78&lt;=1,--WindowsReports!J78*100,--WindowsReports!J78),"")</f>
        <v>0</v>
      </c>
      <c r="AG78">
        <f>IFERROR(MATCH(WindowsReports!D78,Models!$H$2:$H$605,0),0)</f>
        <v>0</v>
      </c>
    </row>
    <row r="79" spans="1:33">
      <c r="A79" t="str">
        <f>WindowsReports!A79</f>
        <v/>
      </c>
      <c r="B79" t="str">
        <f>WindowsReports!B79&amp;""</f>
        <v/>
      </c>
      <c r="C79" t="str" cm="1">
        <f t="array" ref="C79">IF($AG79=0,WindowsReports!D79&amp;"",INDEX(Models!$G$2:$G$605,$AG79))</f>
        <v/>
      </c>
      <c r="D79" t="str">
        <f>WindowsReports!C79&amp;""</f>
        <v/>
      </c>
      <c r="E79" t="str" cm="1">
        <f t="array" ref="E79">IF($AC79=0,"",INDEX(WindowsReports!$E$2:$E$243,$AC79))</f>
        <v/>
      </c>
      <c r="F79" s="11" t="str">
        <f>WindowsReports!F79&amp;""</f>
        <v/>
      </c>
      <c r="G79" t="str" cm="1">
        <f t="array" ref="G79">IF($AD79&gt;0,INDEX(Models!$B$2:$B$605,$AD79),IF(OR($F79="",$F79=0),"",TRIM(_xlfn.REDUCE($F79,Models!$L$2:$L$40,_xlfn.LAMBDA(_xlpm.a,_xlpm.r,IF(_xlpm.r="",_xlpm.a,SUBSTITUTE(_xlpm.a,_xlpm.r,"")))))))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IF(CPU_Formula!U79&lt;&gt;"",CPU_Formula!U79,IF(OR(WindowsReports!G79="",WindowsReports!G79=0),"",WindowsReports!G79))</f>
        <v/>
      </c>
      <c r="K79" s="49" t="str">
        <f>WindowsReports!H79&amp;""</f>
        <v/>
      </c>
      <c r="L79" t="str">
        <f t="shared" si="2"/>
        <v/>
      </c>
      <c r="M79" s="13" t="str">
        <f>WindowsReports!I79&amp;""</f>
        <v/>
      </c>
      <c r="N79" s="14" t="str" cm="1">
        <f t="array" ref="N79">IFERROR(_xlfn.IFS(WindowsReports!J79="","",$AF79&lt;55,"Battery Defect",$AF79&lt;=69,"Battery D",$AF79&lt;=80,"Battery C",$AF79&gt;80,""),"")</f>
        <v/>
      </c>
      <c r="O79" s="14"/>
      <c r="P79" s="11" t="str">
        <f>WindowsReports!K79&amp;""</f>
        <v/>
      </c>
      <c r="Q79" s="11"/>
      <c r="R79" s="11"/>
      <c r="S79" t="str">
        <f t="shared" si="3"/>
        <v/>
      </c>
      <c r="T79" t="str" cm="1">
        <f t="array" ref="T79">IF($AE79=0,"",INDEX(Disk_Pivot!$N$2:$N$500,$AE79))</f>
        <v/>
      </c>
      <c r="AC79">
        <f>IFERROR(MATCH($B79,WindowsReports!$B$2:$B$243,0),0)</f>
        <v>0</v>
      </c>
      <c r="AD79">
        <f>IFERROR(MATCH($F79,Models!$A$2:$A$605,0),0)</f>
        <v>0</v>
      </c>
      <c r="AE79">
        <f>IFERROR(MATCH($B79,Disk_Pivot!$G$2:$G$500,0),0)</f>
        <v>0</v>
      </c>
      <c r="AF79" s="53">
        <f>IFERROR(IF(--WindowsReports!J79&lt;=1,--WindowsReports!J79*100,--WindowsReports!J79),"")</f>
        <v>0</v>
      </c>
      <c r="AG79">
        <f>IFERROR(MATCH(WindowsReports!D79,Models!$H$2:$H$605,0),0)</f>
        <v>0</v>
      </c>
    </row>
    <row r="80" spans="1:33">
      <c r="A80" t="str">
        <f>WindowsReports!A80</f>
        <v/>
      </c>
      <c r="B80" t="str">
        <f>WindowsReports!B80&amp;""</f>
        <v/>
      </c>
      <c r="C80" t="str" cm="1">
        <f t="array" ref="C80">IF($AG80=0,WindowsReports!D80&amp;"",INDEX(Models!$G$2:$G$605,$AG80))</f>
        <v/>
      </c>
      <c r="D80" t="str">
        <f>WindowsReports!C80&amp;""</f>
        <v/>
      </c>
      <c r="E80" t="str" cm="1">
        <f t="array" ref="E80">IF($AC80=0,"",INDEX(WindowsReports!$E$2:$E$243,$AC80))</f>
        <v/>
      </c>
      <c r="F80" s="11" t="str">
        <f>WindowsReports!F80&amp;""</f>
        <v/>
      </c>
      <c r="G80" t="str" cm="1">
        <f t="array" ref="G80">IF($AD80&gt;0,INDEX(Models!$B$2:$B$605,$AD80),IF(OR($F80="",$F80=0),"",TRIM(_xlfn.REDUCE($F80,Models!$L$2:$L$40,_xlfn.LAMBDA(_xlpm.a,_xlpm.r,IF(_xlpm.r="",_xlpm.a,SUBSTITUTE(_xlpm.a,_xlpm.r,"")))))))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IF(CPU_Formula!U80&lt;&gt;"",CPU_Formula!U80,IF(OR(WindowsReports!G80="",WindowsReports!G80=0),"",WindowsReports!G80))</f>
        <v/>
      </c>
      <c r="K80" s="49" t="str">
        <f>WindowsReports!H80&amp;""</f>
        <v/>
      </c>
      <c r="L80" t="str">
        <f t="shared" si="2"/>
        <v/>
      </c>
      <c r="M80" s="13" t="str">
        <f>WindowsReports!I80&amp;""</f>
        <v/>
      </c>
      <c r="N80" s="14" t="str" cm="1">
        <f t="array" ref="N80">IFERROR(_xlfn.IFS(WindowsReports!J80="","",$AF80&lt;55,"Battery Defect",$AF80&lt;=69,"Battery D",$AF80&lt;=80,"Battery C",$AF80&gt;80,""),"")</f>
        <v/>
      </c>
      <c r="O80" s="14"/>
      <c r="P80" s="11" t="str">
        <f>WindowsReports!K80&amp;""</f>
        <v/>
      </c>
      <c r="Q80" s="11"/>
      <c r="R80" s="11"/>
      <c r="S80" t="str">
        <f t="shared" si="3"/>
        <v/>
      </c>
      <c r="T80" t="str" cm="1">
        <f t="array" ref="T80">IF($AE80=0,"",INDEX(Disk_Pivot!$N$2:$N$500,$AE80))</f>
        <v/>
      </c>
      <c r="AC80">
        <f>IFERROR(MATCH($B80,WindowsReports!$B$2:$B$243,0),0)</f>
        <v>0</v>
      </c>
      <c r="AD80">
        <f>IFERROR(MATCH($F80,Models!$A$2:$A$605,0),0)</f>
        <v>0</v>
      </c>
      <c r="AE80">
        <f>IFERROR(MATCH($B80,Disk_Pivot!$G$2:$G$500,0),0)</f>
        <v>0</v>
      </c>
      <c r="AF80" s="53">
        <f>IFERROR(IF(--WindowsReports!J80&lt;=1,--WindowsReports!J80*100,--WindowsReports!J80),"")</f>
        <v>0</v>
      </c>
      <c r="AG80">
        <f>IFERROR(MATCH(WindowsReports!D80,Models!$H$2:$H$605,0),0)</f>
        <v>0</v>
      </c>
    </row>
    <row r="81" spans="1:33">
      <c r="A81" t="str">
        <f>WindowsReports!A81</f>
        <v/>
      </c>
      <c r="B81" t="str">
        <f>WindowsReports!B81&amp;""</f>
        <v/>
      </c>
      <c r="C81" t="str" cm="1">
        <f t="array" ref="C81">IF($AG81=0,WindowsReports!D81&amp;"",INDEX(Models!$G$2:$G$605,$AG81))</f>
        <v/>
      </c>
      <c r="D81" t="str">
        <f>WindowsReports!C81&amp;""</f>
        <v/>
      </c>
      <c r="E81" t="str" cm="1">
        <f t="array" ref="E81">IF($AC81=0,"",INDEX(WindowsReports!$E$2:$E$243,$AC81))</f>
        <v/>
      </c>
      <c r="F81" s="11" t="str">
        <f>WindowsReports!F81&amp;""</f>
        <v/>
      </c>
      <c r="G81" t="str" cm="1">
        <f t="array" ref="G81">IF($AD81&gt;0,INDEX(Models!$B$2:$B$605,$AD81),IF(OR($F81="",$F81=0),"",TRIM(_xlfn.REDUCE($F81,Models!$L$2:$L$40,_xlfn.LAMBDA(_xlpm.a,_xlpm.r,IF(_xlpm.r="",_xlpm.a,SUBSTITUTE(_xlpm.a,_xlpm.r,"")))))))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IF(CPU_Formula!U81&lt;&gt;"",CPU_Formula!U81,IF(OR(WindowsReports!G81="",WindowsReports!G81=0),"",WindowsReports!G81))</f>
        <v/>
      </c>
      <c r="K81" s="49" t="str">
        <f>WindowsReports!H81&amp;""</f>
        <v/>
      </c>
      <c r="L81" t="str">
        <f t="shared" si="2"/>
        <v/>
      </c>
      <c r="M81" s="13" t="str">
        <f>WindowsReports!I81&amp;""</f>
        <v/>
      </c>
      <c r="N81" s="14" t="str" cm="1">
        <f t="array" ref="N81">IFERROR(_xlfn.IFS(WindowsReports!J81="","",$AF81&lt;55,"Battery Defect",$AF81&lt;=69,"Battery D",$AF81&lt;=80,"Battery C",$AF81&gt;80,""),"")</f>
        <v/>
      </c>
      <c r="O81" s="14"/>
      <c r="P81" s="11" t="str">
        <f>WindowsReports!K81&amp;""</f>
        <v/>
      </c>
      <c r="Q81" s="11"/>
      <c r="R81" s="11"/>
      <c r="S81" t="str">
        <f t="shared" si="3"/>
        <v/>
      </c>
      <c r="T81" t="str" cm="1">
        <f t="array" ref="T81">IF($AE81=0,"",INDEX(Disk_Pivot!$N$2:$N$500,$AE81))</f>
        <v/>
      </c>
      <c r="AC81">
        <f>IFERROR(MATCH($B81,WindowsReports!$B$2:$B$243,0),0)</f>
        <v>0</v>
      </c>
      <c r="AD81">
        <f>IFERROR(MATCH($F81,Models!$A$2:$A$605,0),0)</f>
        <v>0</v>
      </c>
      <c r="AE81">
        <f>IFERROR(MATCH($B81,Disk_Pivot!$G$2:$G$500,0),0)</f>
        <v>0</v>
      </c>
      <c r="AF81" s="53">
        <f>IFERROR(IF(--WindowsReports!J81&lt;=1,--WindowsReports!J81*100,--WindowsReports!J81),"")</f>
        <v>0</v>
      </c>
      <c r="AG81">
        <f>IFERROR(MATCH(WindowsReports!D81,Models!$H$2:$H$605,0),0)</f>
        <v>0</v>
      </c>
    </row>
    <row r="82" spans="1:33">
      <c r="A82" t="str">
        <f>WindowsReports!A82</f>
        <v/>
      </c>
      <c r="B82" t="str">
        <f>WindowsReports!B82&amp;""</f>
        <v/>
      </c>
      <c r="C82" t="str" cm="1">
        <f t="array" ref="C82">IF($AG82=0,WindowsReports!D82&amp;"",INDEX(Models!$G$2:$G$605,$AG82))</f>
        <v/>
      </c>
      <c r="D82" t="str">
        <f>WindowsReports!C82&amp;""</f>
        <v/>
      </c>
      <c r="E82" t="str" cm="1">
        <f t="array" ref="E82">IF($AC82=0,"",INDEX(WindowsReports!$E$2:$E$243,$AC82))</f>
        <v/>
      </c>
      <c r="F82" s="11" t="str">
        <f>WindowsReports!F82&amp;""</f>
        <v/>
      </c>
      <c r="G82" t="str" cm="1">
        <f t="array" ref="G82">IF($AD82&gt;0,INDEX(Models!$B$2:$B$605,$AD82),IF(OR($F82="",$F82=0),"",TRIM(_xlfn.REDUCE($F82,Models!$L$2:$L$40,_xlfn.LAMBDA(_xlpm.a,_xlpm.r,IF(_xlpm.r="",_xlpm.a,SUBSTITUTE(_xlpm.a,_xlpm.r,"")))))))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IF(CPU_Formula!U82&lt;&gt;"",CPU_Formula!U82,IF(OR(WindowsReports!G82="",WindowsReports!G82=0),"",WindowsReports!G82))</f>
        <v/>
      </c>
      <c r="K82" s="49" t="str">
        <f>WindowsReports!H82&amp;""</f>
        <v/>
      </c>
      <c r="L82" t="str">
        <f t="shared" si="2"/>
        <v/>
      </c>
      <c r="M82" s="13" t="str">
        <f>WindowsReports!I82&amp;""</f>
        <v/>
      </c>
      <c r="N82" s="14" t="str" cm="1">
        <f t="array" ref="N82">IFERROR(_xlfn.IFS(WindowsReports!J82="","",$AF82&lt;55,"Battery Defect",$AF82&lt;=69,"Battery D",$AF82&lt;=80,"Battery C",$AF82&gt;80,""),"")</f>
        <v/>
      </c>
      <c r="O82" s="14"/>
      <c r="P82" s="11" t="str">
        <f>WindowsReports!K82&amp;""</f>
        <v/>
      </c>
      <c r="Q82" s="11"/>
      <c r="R82" s="11"/>
      <c r="S82" t="str">
        <f t="shared" si="3"/>
        <v/>
      </c>
      <c r="T82" t="str" cm="1">
        <f t="array" ref="T82">IF($AE82=0,"",INDEX(Disk_Pivot!$N$2:$N$500,$AE82))</f>
        <v/>
      </c>
      <c r="AC82">
        <f>IFERROR(MATCH($B82,WindowsReports!$B$2:$B$243,0),0)</f>
        <v>0</v>
      </c>
      <c r="AD82">
        <f>IFERROR(MATCH($F82,Models!$A$2:$A$605,0),0)</f>
        <v>0</v>
      </c>
      <c r="AE82">
        <f>IFERROR(MATCH($B82,Disk_Pivot!$G$2:$G$500,0),0)</f>
        <v>0</v>
      </c>
      <c r="AF82" s="53">
        <f>IFERROR(IF(--WindowsReports!J82&lt;=1,--WindowsReports!J82*100,--WindowsReports!J82),"")</f>
        <v>0</v>
      </c>
      <c r="AG82">
        <f>IFERROR(MATCH(WindowsReports!D82,Models!$H$2:$H$605,0),0)</f>
        <v>0</v>
      </c>
    </row>
    <row r="83" spans="1:33">
      <c r="A83" t="str">
        <f>WindowsReports!A83</f>
        <v/>
      </c>
      <c r="B83" t="str">
        <f>WindowsReports!B83&amp;""</f>
        <v/>
      </c>
      <c r="C83" t="str" cm="1">
        <f t="array" ref="C83">IF($AG83=0,WindowsReports!D83&amp;"",INDEX(Models!$G$2:$G$605,$AG83))</f>
        <v/>
      </c>
      <c r="D83" t="str">
        <f>WindowsReports!C83&amp;""</f>
        <v/>
      </c>
      <c r="E83" t="str" cm="1">
        <f t="array" ref="E83">IF($AC83=0,"",INDEX(WindowsReports!$E$2:$E$243,$AC83))</f>
        <v/>
      </c>
      <c r="F83" s="11" t="str">
        <f>WindowsReports!F83&amp;""</f>
        <v/>
      </c>
      <c r="G83" t="str" cm="1">
        <f t="array" ref="G83">IF($AD83&gt;0,INDEX(Models!$B$2:$B$605,$AD83),IF(OR($F83="",$F83=0),"",TRIM(_xlfn.REDUCE($F83,Models!$L$2:$L$40,_xlfn.LAMBDA(_xlpm.a,_xlpm.r,IF(_xlpm.r="",_xlpm.a,SUBSTITUTE(_xlpm.a,_xlpm.r,"")))))))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IF(CPU_Formula!U83&lt;&gt;"",CPU_Formula!U83,IF(OR(WindowsReports!G83="",WindowsReports!G83=0),"",WindowsReports!G83))</f>
        <v/>
      </c>
      <c r="K83" s="49" t="str">
        <f>WindowsReports!H83&amp;""</f>
        <v/>
      </c>
      <c r="L83" t="str">
        <f t="shared" si="2"/>
        <v/>
      </c>
      <c r="M83" s="13" t="str">
        <f>WindowsReports!I83&amp;""</f>
        <v/>
      </c>
      <c r="N83" s="14" t="str" cm="1">
        <f t="array" ref="N83">IFERROR(_xlfn.IFS(WindowsReports!J83="","",$AF83&lt;55,"Battery Defect",$AF83&lt;=69,"Battery D",$AF83&lt;=80,"Battery C",$AF83&gt;80,""),"")</f>
        <v/>
      </c>
      <c r="O83" s="14"/>
      <c r="P83" s="11" t="str">
        <f>WindowsReports!K83&amp;""</f>
        <v/>
      </c>
      <c r="Q83" s="11"/>
      <c r="R83" s="11"/>
      <c r="S83" t="str">
        <f t="shared" si="3"/>
        <v/>
      </c>
      <c r="T83" t="str" cm="1">
        <f t="array" ref="T83">IF($AE83=0,"",INDEX(Disk_Pivot!$N$2:$N$500,$AE83))</f>
        <v/>
      </c>
      <c r="AC83">
        <f>IFERROR(MATCH($B83,WindowsReports!$B$2:$B$243,0),0)</f>
        <v>0</v>
      </c>
      <c r="AD83">
        <f>IFERROR(MATCH($F83,Models!$A$2:$A$605,0),0)</f>
        <v>0</v>
      </c>
      <c r="AE83">
        <f>IFERROR(MATCH($B83,Disk_Pivot!$G$2:$G$500,0),0)</f>
        <v>0</v>
      </c>
      <c r="AF83" s="53">
        <f>IFERROR(IF(--WindowsReports!J83&lt;=1,--WindowsReports!J83*100,--WindowsReports!J83),"")</f>
        <v>0</v>
      </c>
      <c r="AG83">
        <f>IFERROR(MATCH(WindowsReports!D83,Models!$H$2:$H$605,0),0)</f>
        <v>0</v>
      </c>
    </row>
    <row r="84" spans="1:33">
      <c r="A84" t="str">
        <f>WindowsReports!A84</f>
        <v/>
      </c>
      <c r="B84" t="str">
        <f>WindowsReports!B84&amp;""</f>
        <v/>
      </c>
      <c r="C84" t="str" cm="1">
        <f t="array" ref="C84">IF($AG84=0,WindowsReports!D84&amp;"",INDEX(Models!$G$2:$G$605,$AG84))</f>
        <v/>
      </c>
      <c r="D84" t="str">
        <f>WindowsReports!C84&amp;""</f>
        <v/>
      </c>
      <c r="E84" t="str" cm="1">
        <f t="array" ref="E84">IF($AC84=0,"",INDEX(WindowsReports!$E$2:$E$243,$AC84))</f>
        <v/>
      </c>
      <c r="F84" s="11" t="str">
        <f>WindowsReports!F84&amp;""</f>
        <v/>
      </c>
      <c r="G84" t="str" cm="1">
        <f t="array" ref="G84">IF($AD84&gt;0,INDEX(Models!$B$2:$B$605,$AD84),IF(OR($F84="",$F84=0),"",TRIM(_xlfn.REDUCE($F84,Models!$L$2:$L$40,_xlfn.LAMBDA(_xlpm.a,_xlpm.r,IF(_xlpm.r="",_xlpm.a,SUBSTITUTE(_xlpm.a,_xlpm.r,"")))))))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IF(CPU_Formula!U84&lt;&gt;"",CPU_Formula!U84,IF(OR(WindowsReports!G84="",WindowsReports!G84=0),"",WindowsReports!G84))</f>
        <v/>
      </c>
      <c r="K84" s="49" t="str">
        <f>WindowsReports!H84&amp;""</f>
        <v/>
      </c>
      <c r="L84" t="str">
        <f t="shared" si="2"/>
        <v/>
      </c>
      <c r="M84" s="13" t="str">
        <f>WindowsReports!I84&amp;""</f>
        <v/>
      </c>
      <c r="N84" s="14" t="str" cm="1">
        <f t="array" ref="N84">IFERROR(_xlfn.IFS(WindowsReports!J84="","",$AF84&lt;55,"Battery Defect",$AF84&lt;=69,"Battery D",$AF84&lt;=80,"Battery C",$AF84&gt;80,""),"")</f>
        <v/>
      </c>
      <c r="O84" s="14"/>
      <c r="P84" s="11" t="str">
        <f>WindowsReports!K84&amp;""</f>
        <v/>
      </c>
      <c r="Q84" s="11"/>
      <c r="R84" s="11"/>
      <c r="S84" t="str">
        <f t="shared" si="3"/>
        <v/>
      </c>
      <c r="T84" t="str" cm="1">
        <f t="array" ref="T84">IF($AE84=0,"",INDEX(Disk_Pivot!$N$2:$N$500,$AE84))</f>
        <v/>
      </c>
      <c r="AC84">
        <f>IFERROR(MATCH($B84,WindowsReports!$B$2:$B$243,0),0)</f>
        <v>0</v>
      </c>
      <c r="AD84">
        <f>IFERROR(MATCH($F84,Models!$A$2:$A$605,0),0)</f>
        <v>0</v>
      </c>
      <c r="AE84">
        <f>IFERROR(MATCH($B84,Disk_Pivot!$G$2:$G$500,0),0)</f>
        <v>0</v>
      </c>
      <c r="AF84" s="53">
        <f>IFERROR(IF(--WindowsReports!J84&lt;=1,--WindowsReports!J84*100,--WindowsReports!J84),"")</f>
        <v>0</v>
      </c>
      <c r="AG84">
        <f>IFERROR(MATCH(WindowsReports!D84,Models!$H$2:$H$605,0),0)</f>
        <v>0</v>
      </c>
    </row>
    <row r="85" spans="1:33">
      <c r="A85" t="str">
        <f>WindowsReports!A85</f>
        <v/>
      </c>
      <c r="B85" t="str">
        <f>WindowsReports!B85&amp;""</f>
        <v/>
      </c>
      <c r="C85" t="str" cm="1">
        <f t="array" ref="C85">IF($AG85=0,WindowsReports!D85&amp;"",INDEX(Models!$G$2:$G$605,$AG85))</f>
        <v/>
      </c>
      <c r="D85" t="str">
        <f>WindowsReports!C85&amp;""</f>
        <v/>
      </c>
      <c r="E85" t="str" cm="1">
        <f t="array" ref="E85">IF($AC85=0,"",INDEX(WindowsReports!$E$2:$E$243,$AC85))</f>
        <v/>
      </c>
      <c r="F85" s="11" t="str">
        <f>WindowsReports!F85&amp;""</f>
        <v/>
      </c>
      <c r="G85" t="str" cm="1">
        <f t="array" ref="G85">IF($AD85&gt;0,INDEX(Models!$B$2:$B$605,$AD85),IF(OR($F85="",$F85=0),"",TRIM(_xlfn.REDUCE($F85,Models!$L$2:$L$40,_xlfn.LAMBDA(_xlpm.a,_xlpm.r,IF(_xlpm.r="",_xlpm.a,SUBSTITUTE(_xlpm.a,_xlpm.r,"")))))))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IF(CPU_Formula!U85&lt;&gt;"",CPU_Formula!U85,IF(OR(WindowsReports!G85="",WindowsReports!G85=0),"",WindowsReports!G85))</f>
        <v/>
      </c>
      <c r="K85" s="49" t="str">
        <f>WindowsReports!H85&amp;""</f>
        <v/>
      </c>
      <c r="L85" t="str">
        <f t="shared" si="2"/>
        <v/>
      </c>
      <c r="M85" s="13" t="str">
        <f>WindowsReports!I85&amp;""</f>
        <v/>
      </c>
      <c r="N85" s="14" t="str" cm="1">
        <f t="array" ref="N85">IFERROR(_xlfn.IFS(WindowsReports!J85="","",$AF85&lt;55,"Battery Defect",$AF85&lt;=69,"Battery D",$AF85&lt;=80,"Battery C",$AF85&gt;80,""),"")</f>
        <v/>
      </c>
      <c r="O85" s="14"/>
      <c r="P85" s="11" t="str">
        <f>WindowsReports!K85&amp;""</f>
        <v/>
      </c>
      <c r="Q85" s="11"/>
      <c r="R85" s="11"/>
      <c r="S85" t="str">
        <f t="shared" si="3"/>
        <v/>
      </c>
      <c r="T85" t="str" cm="1">
        <f t="array" ref="T85">IF($AE85=0,"",INDEX(Disk_Pivot!$N$2:$N$500,$AE85))</f>
        <v/>
      </c>
      <c r="AC85">
        <f>IFERROR(MATCH($B85,WindowsReports!$B$2:$B$243,0),0)</f>
        <v>0</v>
      </c>
      <c r="AD85">
        <f>IFERROR(MATCH($F85,Models!$A$2:$A$605,0),0)</f>
        <v>0</v>
      </c>
      <c r="AE85">
        <f>IFERROR(MATCH($B85,Disk_Pivot!$G$2:$G$500,0),0)</f>
        <v>0</v>
      </c>
      <c r="AF85" s="53">
        <f>IFERROR(IF(--WindowsReports!J85&lt;=1,--WindowsReports!J85*100,--WindowsReports!J85),"")</f>
        <v>0</v>
      </c>
      <c r="AG85">
        <f>IFERROR(MATCH(WindowsReports!D85,Models!$H$2:$H$605,0),0)</f>
        <v>0</v>
      </c>
    </row>
    <row r="86" spans="1:33">
      <c r="A86" t="str">
        <f>WindowsReports!A86</f>
        <v/>
      </c>
      <c r="B86" t="str">
        <f>WindowsReports!B86&amp;""</f>
        <v/>
      </c>
      <c r="C86" t="str" cm="1">
        <f t="array" ref="C86">IF($AG86=0,WindowsReports!D86&amp;"",INDEX(Models!$G$2:$G$605,$AG86))</f>
        <v/>
      </c>
      <c r="D86" t="str">
        <f>WindowsReports!C86&amp;""</f>
        <v/>
      </c>
      <c r="E86" t="str" cm="1">
        <f t="array" ref="E86">IF($AC86=0,"",INDEX(WindowsReports!$E$2:$E$243,$AC86))</f>
        <v/>
      </c>
      <c r="F86" s="11" t="str">
        <f>WindowsReports!F86&amp;""</f>
        <v/>
      </c>
      <c r="G86" t="str" cm="1">
        <f t="array" ref="G86">IF($AD86&gt;0,INDEX(Models!$B$2:$B$605,$AD86),IF(OR($F86="",$F86=0),"",TRIM(_xlfn.REDUCE($F86,Models!$L$2:$L$40,_xlfn.LAMBDA(_xlpm.a,_xlpm.r,IF(_xlpm.r="",_xlpm.a,SUBSTITUTE(_xlpm.a,_xlpm.r,"")))))))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IF(CPU_Formula!U86&lt;&gt;"",CPU_Formula!U86,IF(OR(WindowsReports!G86="",WindowsReports!G86=0),"",WindowsReports!G86))</f>
        <v/>
      </c>
      <c r="K86" s="49" t="str">
        <f>WindowsReports!H86&amp;""</f>
        <v/>
      </c>
      <c r="L86" t="str">
        <f t="shared" si="2"/>
        <v/>
      </c>
      <c r="M86" s="13" t="str">
        <f>WindowsReports!I86&amp;""</f>
        <v/>
      </c>
      <c r="N86" s="14" t="str" cm="1">
        <f t="array" ref="N86">IFERROR(_xlfn.IFS(WindowsReports!J86="","",$AF86&lt;55,"Battery Defect",$AF86&lt;=69,"Battery D",$AF86&lt;=80,"Battery C",$AF86&gt;80,""),"")</f>
        <v/>
      </c>
      <c r="O86" s="14"/>
      <c r="P86" s="11" t="str">
        <f>WindowsReports!K86&amp;""</f>
        <v/>
      </c>
      <c r="Q86" s="11"/>
      <c r="R86" s="11"/>
      <c r="S86" t="str">
        <f t="shared" si="3"/>
        <v/>
      </c>
      <c r="T86" t="str" cm="1">
        <f t="array" ref="T86">IF($AE86=0,"",INDEX(Disk_Pivot!$N$2:$N$500,$AE86))</f>
        <v/>
      </c>
      <c r="AC86">
        <f>IFERROR(MATCH($B86,WindowsReports!$B$2:$B$243,0),0)</f>
        <v>0</v>
      </c>
      <c r="AD86">
        <f>IFERROR(MATCH($F86,Models!$A$2:$A$605,0),0)</f>
        <v>0</v>
      </c>
      <c r="AE86">
        <f>IFERROR(MATCH($B86,Disk_Pivot!$G$2:$G$500,0),0)</f>
        <v>0</v>
      </c>
      <c r="AF86" s="53">
        <f>IFERROR(IF(--WindowsReports!J86&lt;=1,--WindowsReports!J86*100,--WindowsReports!J86),"")</f>
        <v>0</v>
      </c>
      <c r="AG86">
        <f>IFERROR(MATCH(WindowsReports!D86,Models!$H$2:$H$605,0),0)</f>
        <v>0</v>
      </c>
    </row>
    <row r="87" spans="1:33">
      <c r="A87" t="str">
        <f>WindowsReports!A87</f>
        <v/>
      </c>
      <c r="B87" t="str">
        <f>WindowsReports!B87&amp;""</f>
        <v/>
      </c>
      <c r="C87" t="str" cm="1">
        <f t="array" ref="C87">IF($AG87=0,WindowsReports!D87&amp;"",INDEX(Models!$G$2:$G$605,$AG87))</f>
        <v/>
      </c>
      <c r="D87" t="str">
        <f>WindowsReports!C87&amp;""</f>
        <v/>
      </c>
      <c r="E87" t="str" cm="1">
        <f t="array" ref="E87">IF($AC87=0,"",INDEX(WindowsReports!$E$2:$E$243,$AC87))</f>
        <v/>
      </c>
      <c r="F87" s="11" t="str">
        <f>WindowsReports!F87&amp;""</f>
        <v/>
      </c>
      <c r="G87" t="str" cm="1">
        <f t="array" ref="G87">IF($AD87&gt;0,INDEX(Models!$B$2:$B$605,$AD87),IF(OR($F87="",$F87=0),"",TRIM(_xlfn.REDUCE($F87,Models!$L$2:$L$40,_xlfn.LAMBDA(_xlpm.a,_xlpm.r,IF(_xlpm.r="",_xlpm.a,SUBSTITUTE(_xlpm.a,_xlpm.r,"")))))))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IF(CPU_Formula!U87&lt;&gt;"",CPU_Formula!U87,IF(OR(WindowsReports!G87="",WindowsReports!G87=0),"",WindowsReports!G87))</f>
        <v/>
      </c>
      <c r="K87" s="49" t="str">
        <f>WindowsReports!H87&amp;""</f>
        <v/>
      </c>
      <c r="L87" t="str">
        <f t="shared" si="2"/>
        <v/>
      </c>
      <c r="M87" s="13" t="str">
        <f>WindowsReports!I87&amp;""</f>
        <v/>
      </c>
      <c r="N87" s="14" t="str" cm="1">
        <f t="array" ref="N87">IFERROR(_xlfn.IFS(WindowsReports!J87="","",$AF87&lt;55,"Battery Defect",$AF87&lt;=69,"Battery D",$AF87&lt;=80,"Battery C",$AF87&gt;80,""),"")</f>
        <v/>
      </c>
      <c r="O87" s="14"/>
      <c r="P87" s="11" t="str">
        <f>WindowsReports!K87&amp;""</f>
        <v/>
      </c>
      <c r="Q87" s="11"/>
      <c r="R87" s="11"/>
      <c r="S87" t="str">
        <f t="shared" si="3"/>
        <v/>
      </c>
      <c r="T87" t="str" cm="1">
        <f t="array" ref="T87">IF($AE87=0,"",INDEX(Disk_Pivot!$N$2:$N$500,$AE87))</f>
        <v/>
      </c>
      <c r="AC87">
        <f>IFERROR(MATCH($B87,WindowsReports!$B$2:$B$243,0),0)</f>
        <v>0</v>
      </c>
      <c r="AD87">
        <f>IFERROR(MATCH($F87,Models!$A$2:$A$605,0),0)</f>
        <v>0</v>
      </c>
      <c r="AE87">
        <f>IFERROR(MATCH($B87,Disk_Pivot!$G$2:$G$500,0),0)</f>
        <v>0</v>
      </c>
      <c r="AF87" s="53">
        <f>IFERROR(IF(--WindowsReports!J87&lt;=1,--WindowsReports!J87*100,--WindowsReports!J87),"")</f>
        <v>0</v>
      </c>
      <c r="AG87">
        <f>IFERROR(MATCH(WindowsReports!D87,Models!$H$2:$H$605,0),0)</f>
        <v>0</v>
      </c>
    </row>
    <row r="88" spans="1:33">
      <c r="A88" t="str">
        <f>WindowsReports!A88</f>
        <v/>
      </c>
      <c r="B88" t="str">
        <f>WindowsReports!B88&amp;""</f>
        <v/>
      </c>
      <c r="C88" t="str" cm="1">
        <f t="array" ref="C88">IF($AG88=0,WindowsReports!D88&amp;"",INDEX(Models!$G$2:$G$605,$AG88))</f>
        <v/>
      </c>
      <c r="D88" t="str">
        <f>WindowsReports!C88&amp;""</f>
        <v/>
      </c>
      <c r="E88" t="str" cm="1">
        <f t="array" ref="E88">IF($AC88=0,"",INDEX(WindowsReports!$E$2:$E$243,$AC88))</f>
        <v/>
      </c>
      <c r="F88" s="11" t="str">
        <f>WindowsReports!F88&amp;""</f>
        <v/>
      </c>
      <c r="G88" t="str" cm="1">
        <f t="array" ref="G88">IF($AD88&gt;0,INDEX(Models!$B$2:$B$605,$AD88),IF(OR($F88="",$F88=0),"",TRIM(_xlfn.REDUCE($F88,Models!$L$2:$L$40,_xlfn.LAMBDA(_xlpm.a,_xlpm.r,IF(_xlpm.r="",_xlpm.a,SUBSTITUTE(_xlpm.a,_xlpm.r,"")))))))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IF(CPU_Formula!U88&lt;&gt;"",CPU_Formula!U88,IF(OR(WindowsReports!G88="",WindowsReports!G88=0),"",WindowsReports!G88))</f>
        <v/>
      </c>
      <c r="K88" s="49" t="str">
        <f>WindowsReports!H88&amp;""</f>
        <v/>
      </c>
      <c r="L88" t="str">
        <f t="shared" si="2"/>
        <v/>
      </c>
      <c r="M88" s="13" t="str">
        <f>WindowsReports!I88&amp;""</f>
        <v/>
      </c>
      <c r="N88" s="14" t="str" cm="1">
        <f t="array" ref="N88">IFERROR(_xlfn.IFS(WindowsReports!J88="","",$AF88&lt;55,"Battery Defect",$AF88&lt;=69,"Battery D",$AF88&lt;=80,"Battery C",$AF88&gt;80,""),"")</f>
        <v/>
      </c>
      <c r="O88" s="14"/>
      <c r="P88" s="11" t="str">
        <f>WindowsReports!K88&amp;""</f>
        <v/>
      </c>
      <c r="Q88" s="11"/>
      <c r="R88" s="11"/>
      <c r="S88" t="str">
        <f t="shared" si="3"/>
        <v/>
      </c>
      <c r="T88" t="str" cm="1">
        <f t="array" ref="T88">IF($AE88=0,"",INDEX(Disk_Pivot!$N$2:$N$500,$AE88))</f>
        <v/>
      </c>
      <c r="AC88">
        <f>IFERROR(MATCH($B88,WindowsReports!$B$2:$B$243,0),0)</f>
        <v>0</v>
      </c>
      <c r="AD88">
        <f>IFERROR(MATCH($F88,Models!$A$2:$A$605,0),0)</f>
        <v>0</v>
      </c>
      <c r="AE88">
        <f>IFERROR(MATCH($B88,Disk_Pivot!$G$2:$G$500,0),0)</f>
        <v>0</v>
      </c>
      <c r="AF88" s="53">
        <f>IFERROR(IF(--WindowsReports!J88&lt;=1,--WindowsReports!J88*100,--WindowsReports!J88),"")</f>
        <v>0</v>
      </c>
      <c r="AG88">
        <f>IFERROR(MATCH(WindowsReports!D88,Models!$H$2:$H$605,0),0)</f>
        <v>0</v>
      </c>
    </row>
    <row r="89" spans="1:33">
      <c r="A89" t="str">
        <f>WindowsReports!A89</f>
        <v/>
      </c>
      <c r="B89" t="str">
        <f>WindowsReports!B89&amp;""</f>
        <v/>
      </c>
      <c r="C89" t="str" cm="1">
        <f t="array" ref="C89">IF($AG89=0,WindowsReports!D89&amp;"",INDEX(Models!$G$2:$G$605,$AG89))</f>
        <v/>
      </c>
      <c r="D89" t="str">
        <f>WindowsReports!C89&amp;""</f>
        <v/>
      </c>
      <c r="E89" t="str" cm="1">
        <f t="array" ref="E89">IF($AC89=0,"",INDEX(WindowsReports!$E$2:$E$243,$AC89))</f>
        <v/>
      </c>
      <c r="F89" s="11" t="str">
        <f>WindowsReports!F89&amp;""</f>
        <v/>
      </c>
      <c r="G89" t="str" cm="1">
        <f t="array" ref="G89">IF($AD89&gt;0,INDEX(Models!$B$2:$B$605,$AD89),IF(OR($F89="",$F89=0),"",TRIM(_xlfn.REDUCE($F89,Models!$L$2:$L$40,_xlfn.LAMBDA(_xlpm.a,_xlpm.r,IF(_xlpm.r="",_xlpm.a,SUBSTITUTE(_xlpm.a,_xlpm.r,"")))))))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IF(CPU_Formula!U89&lt;&gt;"",CPU_Formula!U89,IF(OR(WindowsReports!G89="",WindowsReports!G89=0),"",WindowsReports!G89))</f>
        <v/>
      </c>
      <c r="K89" s="49" t="str">
        <f>WindowsReports!H89&amp;""</f>
        <v/>
      </c>
      <c r="L89" t="str">
        <f t="shared" si="2"/>
        <v/>
      </c>
      <c r="M89" s="13" t="str">
        <f>WindowsReports!I89&amp;""</f>
        <v/>
      </c>
      <c r="N89" s="14" t="str" cm="1">
        <f t="array" ref="N89">IFERROR(_xlfn.IFS(WindowsReports!J89="","",$AF89&lt;55,"Battery Defect",$AF89&lt;=69,"Battery D",$AF89&lt;=80,"Battery C",$AF89&gt;80,""),"")</f>
        <v/>
      </c>
      <c r="O89" s="14"/>
      <c r="P89" s="11" t="str">
        <f>WindowsReports!K89&amp;""</f>
        <v/>
      </c>
      <c r="Q89" s="11"/>
      <c r="R89" s="11"/>
      <c r="S89" t="str">
        <f t="shared" si="3"/>
        <v/>
      </c>
      <c r="T89" t="str" cm="1">
        <f t="array" ref="T89">IF($AE89=0,"",INDEX(Disk_Pivot!$N$2:$N$500,$AE89))</f>
        <v/>
      </c>
      <c r="AC89">
        <f>IFERROR(MATCH($B89,WindowsReports!$B$2:$B$243,0),0)</f>
        <v>0</v>
      </c>
      <c r="AD89">
        <f>IFERROR(MATCH($F89,Models!$A$2:$A$605,0),0)</f>
        <v>0</v>
      </c>
      <c r="AE89">
        <f>IFERROR(MATCH($B89,Disk_Pivot!$G$2:$G$500,0),0)</f>
        <v>0</v>
      </c>
      <c r="AF89" s="53">
        <f>IFERROR(IF(--WindowsReports!J89&lt;=1,--WindowsReports!J89*100,--WindowsReports!J89),"")</f>
        <v>0</v>
      </c>
      <c r="AG89">
        <f>IFERROR(MATCH(WindowsReports!D89,Models!$H$2:$H$605,0),0)</f>
        <v>0</v>
      </c>
    </row>
    <row r="90" spans="1:33">
      <c r="A90" t="str">
        <f>WindowsReports!A90</f>
        <v/>
      </c>
      <c r="B90" t="str">
        <f>WindowsReports!B90&amp;""</f>
        <v/>
      </c>
      <c r="C90" t="str" cm="1">
        <f t="array" ref="C90">IF($AG90=0,WindowsReports!D90&amp;"",INDEX(Models!$G$2:$G$605,$AG90))</f>
        <v/>
      </c>
      <c r="D90" t="str">
        <f>WindowsReports!C90&amp;""</f>
        <v/>
      </c>
      <c r="E90" t="str" cm="1">
        <f t="array" ref="E90">IF($AC90=0,"",INDEX(WindowsReports!$E$2:$E$243,$AC90))</f>
        <v/>
      </c>
      <c r="F90" s="11" t="str">
        <f>WindowsReports!F90&amp;""</f>
        <v/>
      </c>
      <c r="G90" t="str" cm="1">
        <f t="array" ref="G90">IF($AD90&gt;0,INDEX(Models!$B$2:$B$605,$AD90),IF(OR($F90="",$F90=0),"",TRIM(_xlfn.REDUCE($F90,Models!$L$2:$L$40,_xlfn.LAMBDA(_xlpm.a,_xlpm.r,IF(_xlpm.r="",_xlpm.a,SUBSTITUTE(_xlpm.a,_xlpm.r,"")))))))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IF(CPU_Formula!U90&lt;&gt;"",CPU_Formula!U90,IF(OR(WindowsReports!G90="",WindowsReports!G90=0),"",WindowsReports!G90))</f>
        <v/>
      </c>
      <c r="K90" s="49" t="str">
        <f>WindowsReports!H90&amp;""</f>
        <v/>
      </c>
      <c r="L90" t="str">
        <f t="shared" si="2"/>
        <v/>
      </c>
      <c r="M90" s="13" t="str">
        <f>WindowsReports!I90&amp;""</f>
        <v/>
      </c>
      <c r="N90" s="14" t="str" cm="1">
        <f t="array" ref="N90">IFERROR(_xlfn.IFS(WindowsReports!J90="","",$AF90&lt;55,"Battery Defect",$AF90&lt;=69,"Battery D",$AF90&lt;=80,"Battery C",$AF90&gt;80,""),"")</f>
        <v/>
      </c>
      <c r="O90" s="14"/>
      <c r="P90" s="11" t="str">
        <f>WindowsReports!K90&amp;""</f>
        <v/>
      </c>
      <c r="Q90" s="11"/>
      <c r="R90" s="11"/>
      <c r="S90" t="str">
        <f t="shared" si="3"/>
        <v/>
      </c>
      <c r="T90" t="str" cm="1">
        <f t="array" ref="T90">IF($AE90=0,"",INDEX(Disk_Pivot!$N$2:$N$500,$AE90))</f>
        <v/>
      </c>
      <c r="AC90">
        <f>IFERROR(MATCH($B90,WindowsReports!$B$2:$B$243,0),0)</f>
        <v>0</v>
      </c>
      <c r="AD90">
        <f>IFERROR(MATCH($F90,Models!$A$2:$A$605,0),0)</f>
        <v>0</v>
      </c>
      <c r="AE90">
        <f>IFERROR(MATCH($B90,Disk_Pivot!$G$2:$G$500,0),0)</f>
        <v>0</v>
      </c>
      <c r="AF90" s="53">
        <f>IFERROR(IF(--WindowsReports!J90&lt;=1,--WindowsReports!J90*100,--WindowsReports!J90),"")</f>
        <v>0</v>
      </c>
      <c r="AG90">
        <f>IFERROR(MATCH(WindowsReports!D90,Models!$H$2:$H$605,0),0)</f>
        <v>0</v>
      </c>
    </row>
    <row r="91" spans="1:33">
      <c r="A91" t="str">
        <f>WindowsReports!A91</f>
        <v/>
      </c>
      <c r="B91" t="str">
        <f>WindowsReports!B91&amp;""</f>
        <v/>
      </c>
      <c r="C91" t="str" cm="1">
        <f t="array" ref="C91">IF($AG91=0,WindowsReports!D91&amp;"",INDEX(Models!$G$2:$G$605,$AG91))</f>
        <v/>
      </c>
      <c r="D91" t="str">
        <f>WindowsReports!C91&amp;""</f>
        <v/>
      </c>
      <c r="E91" t="str" cm="1">
        <f t="array" ref="E91">IF($AC91=0,"",INDEX(WindowsReports!$E$2:$E$243,$AC91))</f>
        <v/>
      </c>
      <c r="F91" s="11" t="str">
        <f>WindowsReports!F91&amp;""</f>
        <v/>
      </c>
      <c r="G91" t="str" cm="1">
        <f t="array" ref="G91">IF($AD91&gt;0,INDEX(Models!$B$2:$B$605,$AD91),IF(OR($F91="",$F91=0),"",TRIM(_xlfn.REDUCE($F91,Models!$L$2:$L$40,_xlfn.LAMBDA(_xlpm.a,_xlpm.r,IF(_xlpm.r="",_xlpm.a,SUBSTITUTE(_xlpm.a,_xlpm.r,"")))))))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IF(CPU_Formula!U91&lt;&gt;"",CPU_Formula!U91,IF(OR(WindowsReports!G91="",WindowsReports!G91=0),"",WindowsReports!G91))</f>
        <v/>
      </c>
      <c r="K91" s="49" t="str">
        <f>WindowsReports!H91&amp;""</f>
        <v/>
      </c>
      <c r="L91" t="str">
        <f t="shared" si="2"/>
        <v/>
      </c>
      <c r="M91" s="13" t="str">
        <f>WindowsReports!I91&amp;""</f>
        <v/>
      </c>
      <c r="N91" s="14" t="str" cm="1">
        <f t="array" ref="N91">IFERROR(_xlfn.IFS(WindowsReports!J91="","",$AF91&lt;55,"Battery Defect",$AF91&lt;=69,"Battery D",$AF91&lt;=80,"Battery C",$AF91&gt;80,""),"")</f>
        <v/>
      </c>
      <c r="O91" s="14"/>
      <c r="P91" s="11" t="str">
        <f>WindowsReports!K91&amp;""</f>
        <v/>
      </c>
      <c r="Q91" s="11"/>
      <c r="R91" s="11"/>
      <c r="S91" t="str">
        <f t="shared" si="3"/>
        <v/>
      </c>
      <c r="T91" t="str" cm="1">
        <f t="array" ref="T91">IF($AE91=0,"",INDEX(Disk_Pivot!$N$2:$N$500,$AE91))</f>
        <v/>
      </c>
      <c r="AC91">
        <f>IFERROR(MATCH($B91,WindowsReports!$B$2:$B$243,0),0)</f>
        <v>0</v>
      </c>
      <c r="AD91">
        <f>IFERROR(MATCH($F91,Models!$A$2:$A$605,0),0)</f>
        <v>0</v>
      </c>
      <c r="AE91">
        <f>IFERROR(MATCH($B91,Disk_Pivot!$G$2:$G$500,0),0)</f>
        <v>0</v>
      </c>
      <c r="AF91" s="53">
        <f>IFERROR(IF(--WindowsReports!J91&lt;=1,--WindowsReports!J91*100,--WindowsReports!J91),"")</f>
        <v>0</v>
      </c>
      <c r="AG91">
        <f>IFERROR(MATCH(WindowsReports!D91,Models!$H$2:$H$605,0),0)</f>
        <v>0</v>
      </c>
    </row>
    <row r="92" spans="1:33">
      <c r="A92" t="str">
        <f>WindowsReports!A92</f>
        <v/>
      </c>
      <c r="B92" t="str">
        <f>WindowsReports!B92&amp;""</f>
        <v/>
      </c>
      <c r="C92" t="str" cm="1">
        <f t="array" ref="C92">IF($AG92=0,WindowsReports!D92&amp;"",INDEX(Models!$G$2:$G$605,$AG92))</f>
        <v/>
      </c>
      <c r="D92" t="str">
        <f>WindowsReports!C92&amp;""</f>
        <v/>
      </c>
      <c r="E92" t="str" cm="1">
        <f t="array" ref="E92">IF($AC92=0,"",INDEX(WindowsReports!$E$2:$E$243,$AC92))</f>
        <v/>
      </c>
      <c r="F92" s="11" t="str">
        <f>WindowsReports!F92&amp;""</f>
        <v/>
      </c>
      <c r="G92" t="str" cm="1">
        <f t="array" ref="G92">IF($AD92&gt;0,INDEX(Models!$B$2:$B$605,$AD92),IF(OR($F92="",$F92=0),"",TRIM(_xlfn.REDUCE($F92,Models!$L$2:$L$40,_xlfn.LAMBDA(_xlpm.a,_xlpm.r,IF(_xlpm.r="",_xlpm.a,SUBSTITUTE(_xlpm.a,_xlpm.r,"")))))))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IF(CPU_Formula!U92&lt;&gt;"",CPU_Formula!U92,IF(OR(WindowsReports!G92="",WindowsReports!G92=0),"",WindowsReports!G92))</f>
        <v/>
      </c>
      <c r="K92" s="49" t="str">
        <f>WindowsReports!H92&amp;""</f>
        <v/>
      </c>
      <c r="L92" t="str">
        <f t="shared" si="2"/>
        <v/>
      </c>
      <c r="M92" s="13" t="str">
        <f>WindowsReports!I92&amp;""</f>
        <v/>
      </c>
      <c r="N92" s="14" t="str" cm="1">
        <f t="array" ref="N92">IFERROR(_xlfn.IFS(WindowsReports!J92="","",$AF92&lt;55,"Battery Defect",$AF92&lt;=69,"Battery D",$AF92&lt;=80,"Battery C",$AF92&gt;80,""),"")</f>
        <v/>
      </c>
      <c r="O92" s="14"/>
      <c r="P92" s="11" t="str">
        <f>WindowsReports!K92&amp;""</f>
        <v/>
      </c>
      <c r="Q92" s="11"/>
      <c r="R92" s="11"/>
      <c r="S92" t="str">
        <f t="shared" si="3"/>
        <v/>
      </c>
      <c r="T92" t="str" cm="1">
        <f t="array" ref="T92">IF($AE92=0,"",INDEX(Disk_Pivot!$N$2:$N$500,$AE92))</f>
        <v/>
      </c>
      <c r="AC92">
        <f>IFERROR(MATCH($B92,WindowsReports!$B$2:$B$243,0),0)</f>
        <v>0</v>
      </c>
      <c r="AD92">
        <f>IFERROR(MATCH($F92,Models!$A$2:$A$605,0),0)</f>
        <v>0</v>
      </c>
      <c r="AE92">
        <f>IFERROR(MATCH($B92,Disk_Pivot!$G$2:$G$500,0),0)</f>
        <v>0</v>
      </c>
      <c r="AF92" s="53">
        <f>IFERROR(IF(--WindowsReports!J92&lt;=1,--WindowsReports!J92*100,--WindowsReports!J92),"")</f>
        <v>0</v>
      </c>
      <c r="AG92">
        <f>IFERROR(MATCH(WindowsReports!D92,Models!$H$2:$H$605,0),0)</f>
        <v>0</v>
      </c>
    </row>
    <row r="93" spans="1:33">
      <c r="A93" t="str">
        <f>WindowsReports!A93</f>
        <v/>
      </c>
      <c r="B93" t="str">
        <f>WindowsReports!B93&amp;""</f>
        <v/>
      </c>
      <c r="C93" t="str" cm="1">
        <f t="array" ref="C93">IF($AG93=0,WindowsReports!D93&amp;"",INDEX(Models!$G$2:$G$605,$AG93))</f>
        <v/>
      </c>
      <c r="D93" t="str">
        <f>WindowsReports!C93&amp;""</f>
        <v/>
      </c>
      <c r="E93" t="str" cm="1">
        <f t="array" ref="E93">IF($AC93=0,"",INDEX(WindowsReports!$E$2:$E$243,$AC93))</f>
        <v/>
      </c>
      <c r="F93" s="11" t="str">
        <f>WindowsReports!F93&amp;""</f>
        <v/>
      </c>
      <c r="G93" t="str" cm="1">
        <f t="array" ref="G93">IF($AD93&gt;0,INDEX(Models!$B$2:$B$605,$AD93),IF(OR($F93="",$F93=0),"",TRIM(_xlfn.REDUCE($F93,Models!$L$2:$L$40,_xlfn.LAMBDA(_xlpm.a,_xlpm.r,IF(_xlpm.r="",_xlpm.a,SUBSTITUTE(_xlpm.a,_xlpm.r,"")))))))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IF(CPU_Formula!U93&lt;&gt;"",CPU_Formula!U93,IF(OR(WindowsReports!G93="",WindowsReports!G93=0),"",WindowsReports!G93))</f>
        <v/>
      </c>
      <c r="K93" s="49" t="str">
        <f>WindowsReports!H93&amp;""</f>
        <v/>
      </c>
      <c r="L93" t="str">
        <f t="shared" si="2"/>
        <v/>
      </c>
      <c r="M93" s="13" t="str">
        <f>WindowsReports!I93&amp;""</f>
        <v/>
      </c>
      <c r="N93" s="14" t="str" cm="1">
        <f t="array" ref="N93">IFERROR(_xlfn.IFS(WindowsReports!J93="","",$AF93&lt;55,"Battery Defect",$AF93&lt;=69,"Battery D",$AF93&lt;=80,"Battery C",$AF93&gt;80,""),"")</f>
        <v/>
      </c>
      <c r="O93" s="14"/>
      <c r="P93" s="11" t="str">
        <f>WindowsReports!K93&amp;""</f>
        <v/>
      </c>
      <c r="Q93" s="11"/>
      <c r="R93" s="11"/>
      <c r="S93" t="str">
        <f t="shared" si="3"/>
        <v/>
      </c>
      <c r="T93" t="str" cm="1">
        <f t="array" ref="T93">IF($AE93=0,"",INDEX(Disk_Pivot!$N$2:$N$500,$AE93))</f>
        <v/>
      </c>
      <c r="AC93">
        <f>IFERROR(MATCH($B93,WindowsReports!$B$2:$B$243,0),0)</f>
        <v>0</v>
      </c>
      <c r="AD93">
        <f>IFERROR(MATCH($F93,Models!$A$2:$A$605,0),0)</f>
        <v>0</v>
      </c>
      <c r="AE93">
        <f>IFERROR(MATCH($B93,Disk_Pivot!$G$2:$G$500,0),0)</f>
        <v>0</v>
      </c>
      <c r="AF93" s="53">
        <f>IFERROR(IF(--WindowsReports!J93&lt;=1,--WindowsReports!J93*100,--WindowsReports!J93),"")</f>
        <v>0</v>
      </c>
      <c r="AG93">
        <f>IFERROR(MATCH(WindowsReports!D93,Models!$H$2:$H$605,0),0)</f>
        <v>0</v>
      </c>
    </row>
    <row r="94" spans="1:33">
      <c r="A94" t="str">
        <f>WindowsReports!A94</f>
        <v/>
      </c>
      <c r="B94" t="str">
        <f>WindowsReports!B94&amp;""</f>
        <v/>
      </c>
      <c r="C94" t="str" cm="1">
        <f t="array" ref="C94">IF($AG94=0,WindowsReports!D94&amp;"",INDEX(Models!$G$2:$G$605,$AG94))</f>
        <v/>
      </c>
      <c r="D94" t="str">
        <f>WindowsReports!C94&amp;""</f>
        <v/>
      </c>
      <c r="E94" t="str" cm="1">
        <f t="array" ref="E94">IF($AC94=0,"",INDEX(WindowsReports!$E$2:$E$243,$AC94))</f>
        <v/>
      </c>
      <c r="F94" s="11" t="str">
        <f>WindowsReports!F94&amp;""</f>
        <v/>
      </c>
      <c r="G94" t="str" cm="1">
        <f t="array" ref="G94">IF($AD94&gt;0,INDEX(Models!$B$2:$B$605,$AD94),IF(OR($F94="",$F94=0),"",TRIM(_xlfn.REDUCE($F94,Models!$L$2:$L$40,_xlfn.LAMBDA(_xlpm.a,_xlpm.r,IF(_xlpm.r="",_xlpm.a,SUBSTITUTE(_xlpm.a,_xlpm.r,"")))))))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IF(CPU_Formula!U94&lt;&gt;"",CPU_Formula!U94,IF(OR(WindowsReports!G94="",WindowsReports!G94=0),"",WindowsReports!G94))</f>
        <v/>
      </c>
      <c r="K94" s="49" t="str">
        <f>WindowsReports!H94&amp;""</f>
        <v/>
      </c>
      <c r="L94" t="str">
        <f t="shared" si="2"/>
        <v/>
      </c>
      <c r="M94" s="13" t="str">
        <f>WindowsReports!I94&amp;""</f>
        <v/>
      </c>
      <c r="N94" s="14" t="str" cm="1">
        <f t="array" ref="N94">IFERROR(_xlfn.IFS(WindowsReports!J94="","",$AF94&lt;55,"Battery Defect",$AF94&lt;=69,"Battery D",$AF94&lt;=80,"Battery C",$AF94&gt;80,""),"")</f>
        <v/>
      </c>
      <c r="O94" s="14"/>
      <c r="P94" s="11" t="str">
        <f>WindowsReports!K94&amp;""</f>
        <v/>
      </c>
      <c r="Q94" s="11"/>
      <c r="R94" s="11"/>
      <c r="S94" t="str">
        <f t="shared" si="3"/>
        <v/>
      </c>
      <c r="T94" t="str" cm="1">
        <f t="array" ref="T94">IF($AE94=0,"",INDEX(Disk_Pivot!$N$2:$N$500,$AE94))</f>
        <v/>
      </c>
      <c r="AC94">
        <f>IFERROR(MATCH($B94,WindowsReports!$B$2:$B$243,0),0)</f>
        <v>0</v>
      </c>
      <c r="AD94">
        <f>IFERROR(MATCH($F94,Models!$A$2:$A$605,0),0)</f>
        <v>0</v>
      </c>
      <c r="AE94">
        <f>IFERROR(MATCH($B94,Disk_Pivot!$G$2:$G$500,0),0)</f>
        <v>0</v>
      </c>
      <c r="AF94" s="53">
        <f>IFERROR(IF(--WindowsReports!J94&lt;=1,--WindowsReports!J94*100,--WindowsReports!J94),"")</f>
        <v>0</v>
      </c>
      <c r="AG94">
        <f>IFERROR(MATCH(WindowsReports!D94,Models!$H$2:$H$605,0),0)</f>
        <v>0</v>
      </c>
    </row>
    <row r="95" spans="1:33">
      <c r="A95" t="str">
        <f>WindowsReports!A95</f>
        <v/>
      </c>
      <c r="B95" t="str">
        <f>WindowsReports!B95&amp;""</f>
        <v/>
      </c>
      <c r="C95" t="str" cm="1">
        <f t="array" ref="C95">IF($AG95=0,WindowsReports!D95&amp;"",INDEX(Models!$G$2:$G$605,$AG95))</f>
        <v/>
      </c>
      <c r="D95" t="str">
        <f>WindowsReports!C95&amp;""</f>
        <v/>
      </c>
      <c r="E95" t="str" cm="1">
        <f t="array" ref="E95">IF($AC95=0,"",INDEX(WindowsReports!$E$2:$E$243,$AC95))</f>
        <v/>
      </c>
      <c r="F95" s="11" t="str">
        <f>WindowsReports!F95&amp;""</f>
        <v/>
      </c>
      <c r="G95" t="str" cm="1">
        <f t="array" ref="G95">IF($AD95&gt;0,INDEX(Models!$B$2:$B$605,$AD95),IF(OR($F95="",$F95=0),"",TRIM(_xlfn.REDUCE($F95,Models!$L$2:$L$40,_xlfn.LAMBDA(_xlpm.a,_xlpm.r,IF(_xlpm.r="",_xlpm.a,SUBSTITUTE(_xlpm.a,_xlpm.r,"")))))))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IF(CPU_Formula!U95&lt;&gt;"",CPU_Formula!U95,IF(OR(WindowsReports!G95="",WindowsReports!G95=0),"",WindowsReports!G95))</f>
        <v/>
      </c>
      <c r="K95" s="49" t="str">
        <f>WindowsReports!H95&amp;""</f>
        <v/>
      </c>
      <c r="L95" t="str">
        <f t="shared" si="2"/>
        <v/>
      </c>
      <c r="M95" s="13" t="str">
        <f>WindowsReports!I95&amp;""</f>
        <v/>
      </c>
      <c r="N95" s="14" t="str" cm="1">
        <f t="array" ref="N95">IFERROR(_xlfn.IFS(WindowsReports!J95="","",$AF95&lt;55,"Battery Defect",$AF95&lt;=69,"Battery D",$AF95&lt;=80,"Battery C",$AF95&gt;80,""),"")</f>
        <v/>
      </c>
      <c r="O95" s="14"/>
      <c r="P95" s="11" t="str">
        <f>WindowsReports!K95&amp;""</f>
        <v/>
      </c>
      <c r="Q95" s="11"/>
      <c r="R95" s="11"/>
      <c r="S95" t="str">
        <f t="shared" si="3"/>
        <v/>
      </c>
      <c r="T95" t="str" cm="1">
        <f t="array" ref="T95">IF($AE95=0,"",INDEX(Disk_Pivot!$N$2:$N$500,$AE95))</f>
        <v/>
      </c>
      <c r="AC95">
        <f>IFERROR(MATCH($B95,WindowsReports!$B$2:$B$243,0),0)</f>
        <v>0</v>
      </c>
      <c r="AD95">
        <f>IFERROR(MATCH($F95,Models!$A$2:$A$605,0),0)</f>
        <v>0</v>
      </c>
      <c r="AE95">
        <f>IFERROR(MATCH($B95,Disk_Pivot!$G$2:$G$500,0),0)</f>
        <v>0</v>
      </c>
      <c r="AF95" s="53">
        <f>IFERROR(IF(--WindowsReports!J95&lt;=1,--WindowsReports!J95*100,--WindowsReports!J95),"")</f>
        <v>0</v>
      </c>
      <c r="AG95">
        <f>IFERROR(MATCH(WindowsReports!D95,Models!$H$2:$H$605,0),0)</f>
        <v>0</v>
      </c>
    </row>
    <row r="96" spans="1:33">
      <c r="A96" t="str">
        <f>WindowsReports!A96</f>
        <v/>
      </c>
      <c r="B96" t="str">
        <f>WindowsReports!B96&amp;""</f>
        <v/>
      </c>
      <c r="C96" t="str" cm="1">
        <f t="array" ref="C96">IF($AG96=0,WindowsReports!D96&amp;"",INDEX(Models!$G$2:$G$605,$AG96))</f>
        <v/>
      </c>
      <c r="D96" t="str">
        <f>WindowsReports!C96&amp;""</f>
        <v/>
      </c>
      <c r="E96" t="str" cm="1">
        <f t="array" ref="E96">IF($AC96=0,"",INDEX(WindowsReports!$E$2:$E$243,$AC96))</f>
        <v/>
      </c>
      <c r="F96" s="11" t="str">
        <f>WindowsReports!F96&amp;""</f>
        <v/>
      </c>
      <c r="G96" t="str" cm="1">
        <f t="array" ref="G96">IF($AD96&gt;0,INDEX(Models!$B$2:$B$605,$AD96),IF(OR($F96="",$F96=0),"",TRIM(_xlfn.REDUCE($F96,Models!$L$2:$L$40,_xlfn.LAMBDA(_xlpm.a,_xlpm.r,IF(_xlpm.r="",_xlpm.a,SUBSTITUTE(_xlpm.a,_xlpm.r,"")))))))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IF(CPU_Formula!U96&lt;&gt;"",CPU_Formula!U96,IF(OR(WindowsReports!G96="",WindowsReports!G96=0),"",WindowsReports!G96))</f>
        <v/>
      </c>
      <c r="K96" s="49" t="str">
        <f>WindowsReports!H96&amp;""</f>
        <v/>
      </c>
      <c r="L96" t="str">
        <f t="shared" si="2"/>
        <v/>
      </c>
      <c r="M96" s="13" t="str">
        <f>WindowsReports!I96&amp;""</f>
        <v/>
      </c>
      <c r="N96" s="14" t="str" cm="1">
        <f t="array" ref="N96">IFERROR(_xlfn.IFS(WindowsReports!J96="","",$AF96&lt;55,"Battery Defect",$AF96&lt;=69,"Battery D",$AF96&lt;=80,"Battery C",$AF96&gt;80,""),"")</f>
        <v/>
      </c>
      <c r="O96" s="14"/>
      <c r="P96" s="11" t="str">
        <f>WindowsReports!K96&amp;""</f>
        <v/>
      </c>
      <c r="Q96" s="11"/>
      <c r="R96" s="11"/>
      <c r="S96" t="str">
        <f t="shared" si="3"/>
        <v/>
      </c>
      <c r="T96" t="str" cm="1">
        <f t="array" ref="T96">IF($AE96=0,"",INDEX(Disk_Pivot!$N$2:$N$500,$AE96))</f>
        <v/>
      </c>
      <c r="AC96">
        <f>IFERROR(MATCH($B96,WindowsReports!$B$2:$B$243,0),0)</f>
        <v>0</v>
      </c>
      <c r="AD96">
        <f>IFERROR(MATCH($F96,Models!$A$2:$A$605,0),0)</f>
        <v>0</v>
      </c>
      <c r="AE96">
        <f>IFERROR(MATCH($B96,Disk_Pivot!$G$2:$G$500,0),0)</f>
        <v>0</v>
      </c>
      <c r="AF96" s="53">
        <f>IFERROR(IF(--WindowsReports!J96&lt;=1,--WindowsReports!J96*100,--WindowsReports!J96),"")</f>
        <v>0</v>
      </c>
      <c r="AG96">
        <f>IFERROR(MATCH(WindowsReports!D96,Models!$H$2:$H$605,0),0)</f>
        <v>0</v>
      </c>
    </row>
    <row r="97" spans="1:33">
      <c r="A97" t="str">
        <f>WindowsReports!A97</f>
        <v/>
      </c>
      <c r="B97" t="str">
        <f>WindowsReports!B97&amp;""</f>
        <v/>
      </c>
      <c r="C97" t="str" cm="1">
        <f t="array" ref="C97">IF($AG97=0,WindowsReports!D97&amp;"",INDEX(Models!$G$2:$G$605,$AG97))</f>
        <v/>
      </c>
      <c r="D97" t="str">
        <f>WindowsReports!C97&amp;""</f>
        <v/>
      </c>
      <c r="E97" t="str" cm="1">
        <f t="array" ref="E97">IF($AC97=0,"",INDEX(WindowsReports!$E$2:$E$243,$AC97))</f>
        <v/>
      </c>
      <c r="F97" s="11" t="str">
        <f>WindowsReports!F97&amp;""</f>
        <v/>
      </c>
      <c r="G97" t="str" cm="1">
        <f t="array" ref="G97">IF($AD97&gt;0,INDEX(Models!$B$2:$B$605,$AD97),IF(OR($F97="",$F97=0),"",TRIM(_xlfn.REDUCE($F97,Models!$L$2:$L$40,_xlfn.LAMBDA(_xlpm.a,_xlpm.r,IF(_xlpm.r="",_xlpm.a,SUBSTITUTE(_xlpm.a,_xlpm.r,"")))))))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IF(CPU_Formula!U97&lt;&gt;"",CPU_Formula!U97,IF(OR(WindowsReports!G97="",WindowsReports!G97=0),"",WindowsReports!G97))</f>
        <v/>
      </c>
      <c r="K97" s="49" t="str">
        <f>WindowsReports!H97&amp;""</f>
        <v/>
      </c>
      <c r="L97" t="str">
        <f t="shared" si="2"/>
        <v/>
      </c>
      <c r="M97" s="13" t="str">
        <f>WindowsReports!I97&amp;""</f>
        <v/>
      </c>
      <c r="N97" s="14" t="str" cm="1">
        <f t="array" ref="N97">IFERROR(_xlfn.IFS(WindowsReports!J97="","",$AF97&lt;55,"Battery Defect",$AF97&lt;=69,"Battery D",$AF97&lt;=80,"Battery C",$AF97&gt;80,""),"")</f>
        <v/>
      </c>
      <c r="O97" s="14"/>
      <c r="P97" s="11" t="str">
        <f>WindowsReports!K97&amp;""</f>
        <v/>
      </c>
      <c r="Q97" s="11"/>
      <c r="R97" s="11"/>
      <c r="S97" t="str">
        <f t="shared" si="3"/>
        <v/>
      </c>
      <c r="T97" t="str" cm="1">
        <f t="array" ref="T97">IF($AE97=0,"",INDEX(Disk_Pivot!$N$2:$N$500,$AE97))</f>
        <v/>
      </c>
      <c r="AC97">
        <f>IFERROR(MATCH($B97,WindowsReports!$B$2:$B$243,0),0)</f>
        <v>0</v>
      </c>
      <c r="AD97">
        <f>IFERROR(MATCH($F97,Models!$A$2:$A$605,0),0)</f>
        <v>0</v>
      </c>
      <c r="AE97">
        <f>IFERROR(MATCH($B97,Disk_Pivot!$G$2:$G$500,0),0)</f>
        <v>0</v>
      </c>
      <c r="AF97" s="53">
        <f>IFERROR(IF(--WindowsReports!J97&lt;=1,--WindowsReports!J97*100,--WindowsReports!J97),"")</f>
        <v>0</v>
      </c>
      <c r="AG97">
        <f>IFERROR(MATCH(WindowsReports!D97,Models!$H$2:$H$605,0),0)</f>
        <v>0</v>
      </c>
    </row>
    <row r="98" spans="1:33">
      <c r="A98" t="str">
        <f>WindowsReports!A98</f>
        <v/>
      </c>
      <c r="B98" t="str">
        <f>WindowsReports!B98&amp;""</f>
        <v/>
      </c>
      <c r="C98" t="str" cm="1">
        <f t="array" ref="C98">IF($AG98=0,WindowsReports!D98&amp;"",INDEX(Models!$G$2:$G$605,$AG98))</f>
        <v/>
      </c>
      <c r="D98" t="str">
        <f>WindowsReports!C98&amp;""</f>
        <v/>
      </c>
      <c r="E98" t="str" cm="1">
        <f t="array" ref="E98">IF($AC98=0,"",INDEX(WindowsReports!$E$2:$E$243,$AC98))</f>
        <v/>
      </c>
      <c r="F98" s="11" t="str">
        <f>WindowsReports!F98&amp;""</f>
        <v/>
      </c>
      <c r="G98" t="str" cm="1">
        <f t="array" ref="G98">IF($AD98&gt;0,INDEX(Models!$B$2:$B$605,$AD98),IF(OR($F98="",$F98=0),"",TRIM(_xlfn.REDUCE($F98,Models!$L$2:$L$40,_xlfn.LAMBDA(_xlpm.a,_xlpm.r,IF(_xlpm.r="",_xlpm.a,SUBSTITUTE(_xlpm.a,_xlpm.r,"")))))))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IF(CPU_Formula!U98&lt;&gt;"",CPU_Formula!U98,IF(OR(WindowsReports!G98="",WindowsReports!G98=0),"",WindowsReports!G98))</f>
        <v/>
      </c>
      <c r="K98" s="49" t="str">
        <f>WindowsReports!H98&amp;""</f>
        <v/>
      </c>
      <c r="L98" t="str">
        <f t="shared" si="2"/>
        <v/>
      </c>
      <c r="M98" s="13" t="str">
        <f>WindowsReports!I98&amp;""</f>
        <v/>
      </c>
      <c r="N98" s="14" t="str" cm="1">
        <f t="array" ref="N98">IFERROR(_xlfn.IFS(WindowsReports!J98="","",$AF98&lt;55,"Battery Defect",$AF98&lt;=69,"Battery D",$AF98&lt;=80,"Battery C",$AF98&gt;80,""),"")</f>
        <v/>
      </c>
      <c r="O98" s="14"/>
      <c r="P98" s="11" t="str">
        <f>WindowsReports!K98&amp;""</f>
        <v/>
      </c>
      <c r="Q98" s="11"/>
      <c r="R98" s="11"/>
      <c r="S98" t="str">
        <f t="shared" si="3"/>
        <v/>
      </c>
      <c r="T98" t="str" cm="1">
        <f t="array" ref="T98">IF($AE98=0,"",INDEX(Disk_Pivot!$N$2:$N$500,$AE98))</f>
        <v/>
      </c>
      <c r="AC98">
        <f>IFERROR(MATCH($B98,WindowsReports!$B$2:$B$243,0),0)</f>
        <v>0</v>
      </c>
      <c r="AD98">
        <f>IFERROR(MATCH($F98,Models!$A$2:$A$605,0),0)</f>
        <v>0</v>
      </c>
      <c r="AE98">
        <f>IFERROR(MATCH($B98,Disk_Pivot!$G$2:$G$500,0),0)</f>
        <v>0</v>
      </c>
      <c r="AF98" s="53">
        <f>IFERROR(IF(--WindowsReports!J98&lt;=1,--WindowsReports!J98*100,--WindowsReports!J98),"")</f>
        <v>0</v>
      </c>
      <c r="AG98">
        <f>IFERROR(MATCH(WindowsReports!D98,Models!$H$2:$H$605,0),0)</f>
        <v>0</v>
      </c>
    </row>
    <row r="99" spans="1:33">
      <c r="A99" t="str">
        <f>WindowsReports!A99</f>
        <v/>
      </c>
      <c r="B99" t="str">
        <f>WindowsReports!B99&amp;""</f>
        <v/>
      </c>
      <c r="C99" t="str" cm="1">
        <f t="array" ref="C99">IF($AG99=0,WindowsReports!D99&amp;"",INDEX(Models!$G$2:$G$605,$AG99))</f>
        <v/>
      </c>
      <c r="D99" t="str">
        <f>WindowsReports!C99&amp;""</f>
        <v/>
      </c>
      <c r="E99" t="str" cm="1">
        <f t="array" ref="E99">IF($AC99=0,"",INDEX(WindowsReports!$E$2:$E$243,$AC99))</f>
        <v/>
      </c>
      <c r="F99" s="11" t="str">
        <f>WindowsReports!F99&amp;""</f>
        <v/>
      </c>
      <c r="G99" t="str" cm="1">
        <f t="array" ref="G99">IF($AD99&gt;0,INDEX(Models!$B$2:$B$605,$AD99),IF(OR($F99="",$F99=0),"",TRIM(_xlfn.REDUCE($F99,Models!$L$2:$L$40,_xlfn.LAMBDA(_xlpm.a,_xlpm.r,IF(_xlpm.r="",_xlpm.a,SUBSTITUTE(_xlpm.a,_xlpm.r,"")))))))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IF(CPU_Formula!U99&lt;&gt;"",CPU_Formula!U99,IF(OR(WindowsReports!G99="",WindowsReports!G99=0),"",WindowsReports!G99))</f>
        <v/>
      </c>
      <c r="K99" s="49" t="str">
        <f>WindowsReports!H99&amp;""</f>
        <v/>
      </c>
      <c r="L99" t="str">
        <f t="shared" si="2"/>
        <v/>
      </c>
      <c r="M99" s="13" t="str">
        <f>WindowsReports!I99&amp;""</f>
        <v/>
      </c>
      <c r="N99" s="14" t="str" cm="1">
        <f t="array" ref="N99">IFERROR(_xlfn.IFS(WindowsReports!J99="","",$AF99&lt;55,"Battery Defect",$AF99&lt;=69,"Battery D",$AF99&lt;=80,"Battery C",$AF99&gt;80,""),"")</f>
        <v/>
      </c>
      <c r="O99" s="14"/>
      <c r="P99" s="11" t="str">
        <f>WindowsReports!K99&amp;""</f>
        <v/>
      </c>
      <c r="Q99" s="11"/>
      <c r="R99" s="11"/>
      <c r="S99" t="str">
        <f t="shared" si="3"/>
        <v/>
      </c>
      <c r="T99" t="str" cm="1">
        <f t="array" ref="T99">IF($AE99=0,"",INDEX(Disk_Pivot!$N$2:$N$500,$AE99))</f>
        <v/>
      </c>
      <c r="AC99">
        <f>IFERROR(MATCH($B99,WindowsReports!$B$2:$B$243,0),0)</f>
        <v>0</v>
      </c>
      <c r="AD99">
        <f>IFERROR(MATCH($F99,Models!$A$2:$A$605,0),0)</f>
        <v>0</v>
      </c>
      <c r="AE99">
        <f>IFERROR(MATCH($B99,Disk_Pivot!$G$2:$G$500,0),0)</f>
        <v>0</v>
      </c>
      <c r="AF99" s="53">
        <f>IFERROR(IF(--WindowsReports!J99&lt;=1,--WindowsReports!J99*100,--WindowsReports!J99),"")</f>
        <v>0</v>
      </c>
      <c r="AG99">
        <f>IFERROR(MATCH(WindowsReports!D99,Models!$H$2:$H$605,0),0)</f>
        <v>0</v>
      </c>
    </row>
    <row r="100" spans="1:33">
      <c r="A100" t="str">
        <f>WindowsReports!A100</f>
        <v/>
      </c>
      <c r="B100" t="str">
        <f>WindowsReports!B100&amp;""</f>
        <v/>
      </c>
      <c r="C100" t="str" cm="1">
        <f t="array" ref="C100">IF($AG100=0,WindowsReports!D100&amp;"",INDEX(Models!$G$2:$G$605,$AG100))</f>
        <v/>
      </c>
      <c r="D100" t="str">
        <f>WindowsReports!C100&amp;""</f>
        <v/>
      </c>
      <c r="E100" t="str" cm="1">
        <f t="array" ref="E100">IF($AC100=0,"",INDEX(WindowsReports!$E$2:$E$243,$AC100))</f>
        <v/>
      </c>
      <c r="F100" s="11" t="str">
        <f>WindowsReports!F100&amp;""</f>
        <v/>
      </c>
      <c r="G100" t="str" cm="1">
        <f t="array" ref="G100">IF($AD100&gt;0,INDEX(Models!$B$2:$B$605,$AD100),IF(OR($F100="",$F100=0),"",TRIM(_xlfn.REDUCE($F100,Models!$L$2:$L$40,_xlfn.LAMBDA(_xlpm.a,_xlpm.r,IF(_xlpm.r="",_xlpm.a,SUBSTITUTE(_xlpm.a,_xlpm.r,"")))))))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IF(CPU_Formula!U100&lt;&gt;"",CPU_Formula!U100,IF(OR(WindowsReports!G100="",WindowsReports!G100=0),"",WindowsReports!G100))</f>
        <v/>
      </c>
      <c r="K100" s="49" t="str">
        <f>WindowsReports!H100&amp;""</f>
        <v/>
      </c>
      <c r="L100" t="str">
        <f t="shared" si="2"/>
        <v/>
      </c>
      <c r="M100" s="13" t="str">
        <f>WindowsReports!I100&amp;""</f>
        <v/>
      </c>
      <c r="N100" s="14" t="str" cm="1">
        <f t="array" ref="N100">IFERROR(_xlfn.IFS(WindowsReports!J100="","",$AF100&lt;55,"Battery Defect",$AF100&lt;=69,"Battery D",$AF100&lt;=80,"Battery C",$AF100&gt;80,""),"")</f>
        <v/>
      </c>
      <c r="O100" s="14"/>
      <c r="P100" s="11" t="str">
        <f>WindowsReports!K100&amp;""</f>
        <v/>
      </c>
      <c r="Q100" s="11"/>
      <c r="R100" s="11"/>
      <c r="S100" t="str">
        <f t="shared" si="3"/>
        <v/>
      </c>
      <c r="T100" t="str" cm="1">
        <f t="array" ref="T100">IF($AE100=0,"",INDEX(Disk_Pivot!$N$2:$N$500,$AE100))</f>
        <v/>
      </c>
      <c r="AC100">
        <f>IFERROR(MATCH($B100,WindowsReports!$B$2:$B$243,0),0)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  <c r="AF100" s="53">
        <f>IFERROR(IF(--WindowsReports!J100&lt;=1,--WindowsReports!J100*100,--WindowsReports!J100),"")</f>
        <v>0</v>
      </c>
      <c r="AG100">
        <f>IFERROR(MATCH(WindowsReports!D100,Models!$H$2:$H$605,0),0)</f>
        <v>0</v>
      </c>
    </row>
    <row r="101" spans="1:33">
      <c r="A101" t="str">
        <f>WindowsReports!A101</f>
        <v/>
      </c>
      <c r="B101" t="str">
        <f>WindowsReports!B101&amp;""</f>
        <v/>
      </c>
      <c r="C101" t="str" cm="1">
        <f t="array" ref="C101">IF($AG101=0,WindowsReports!D101&amp;"",INDEX(Models!$G$2:$G$605,$AG101))</f>
        <v/>
      </c>
      <c r="D101" t="str">
        <f>WindowsReports!C101&amp;""</f>
        <v/>
      </c>
      <c r="E101" t="str" cm="1">
        <f t="array" ref="E101">IF($AC101=0,"",INDEX(WindowsReports!$E$2:$E$243,$AC101))</f>
        <v/>
      </c>
      <c r="F101" s="11" t="str">
        <f>WindowsReports!F101&amp;""</f>
        <v/>
      </c>
      <c r="G101" t="str" cm="1">
        <f t="array" ref="G101">IF($AD101&gt;0,INDEX(Models!$B$2:$B$605,$AD101),IF(OR($F101="",$F101=0),"",TRIM(_xlfn.REDUCE($F101,Models!$L$2:$L$40,_xlfn.LAMBDA(_xlpm.a,_xlpm.r,IF(_xlpm.r="",_xlpm.a,SUBSTITUTE(_xlpm.a,_xlpm.r,"")))))))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IF(CPU_Formula!U101&lt;&gt;"",CPU_Formula!U101,IF(OR(WindowsReports!G101="",WindowsReports!G101=0),"",WindowsReports!G101))</f>
        <v/>
      </c>
      <c r="K101" s="49" t="str">
        <f>WindowsReports!H101&amp;""</f>
        <v/>
      </c>
      <c r="L101" t="str">
        <f t="shared" si="2"/>
        <v/>
      </c>
      <c r="M101" s="13" t="str">
        <f>WindowsReports!I101&amp;""</f>
        <v/>
      </c>
      <c r="N101" s="14" t="str" cm="1">
        <f t="array" ref="N101">IFERROR(_xlfn.IFS(WindowsReports!J101="","",$AF101&lt;55,"Battery Defect",$AF101&lt;=69,"Battery D",$AF101&lt;=80,"Battery C",$AF101&gt;80,""),"")</f>
        <v/>
      </c>
      <c r="O101" s="14"/>
      <c r="P101" s="11" t="str">
        <f>WindowsReports!K101&amp;""</f>
        <v/>
      </c>
      <c r="Q101" s="11"/>
      <c r="R101" s="11"/>
      <c r="S101" t="str">
        <f t="shared" si="3"/>
        <v/>
      </c>
      <c r="T101" t="str" cm="1">
        <f t="array" ref="T101">IF($AE101=0,"",INDEX(Disk_Pivot!$N$2:$N$500,$AE101))</f>
        <v/>
      </c>
      <c r="AC101">
        <f>IFERROR(MATCH($B101,WindowsReports!$B$2:$B$243,0),0)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  <c r="AF101" s="53">
        <f>IFERROR(IF(--WindowsReports!J101&lt;=1,--WindowsReports!J101*100,--WindowsReports!J101),"")</f>
        <v>0</v>
      </c>
      <c r="AG101">
        <f>IFERROR(MATCH(WindowsReports!D101,Models!$H$2:$H$605,0),0)</f>
        <v>0</v>
      </c>
    </row>
    <row r="102" spans="1:33">
      <c r="A102" t="str">
        <f>WindowsReports!A102</f>
        <v/>
      </c>
      <c r="B102" t="str">
        <f>WindowsReports!B102&amp;""</f>
        <v/>
      </c>
      <c r="C102" t="str" cm="1">
        <f t="array" ref="C102">IF($AG102=0,WindowsReports!D102&amp;"",INDEX(Models!$G$2:$G$605,$AG102))</f>
        <v/>
      </c>
      <c r="D102" t="str">
        <f>WindowsReports!C102&amp;""</f>
        <v/>
      </c>
      <c r="E102" t="str" cm="1">
        <f t="array" ref="E102">IF($AC102=0,"",INDEX(WindowsReports!$E$2:$E$243,$AC102))</f>
        <v/>
      </c>
      <c r="F102" s="11" t="str">
        <f>WindowsReports!F102&amp;""</f>
        <v/>
      </c>
      <c r="G102" t="str" cm="1">
        <f t="array" ref="G102">IF($AD102&gt;0,INDEX(Models!$B$2:$B$605,$AD102),IF(OR($F102="",$F102=0),"",TRIM(_xlfn.REDUCE($F102,Models!$L$2:$L$40,_xlfn.LAMBDA(_xlpm.a,_xlpm.r,IF(_xlpm.r="",_xlpm.a,SUBSTITUTE(_xlpm.a,_xlpm.r,"")))))))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IF(CPU_Formula!U102&lt;&gt;"",CPU_Formula!U102,IF(OR(WindowsReports!G102="",WindowsReports!G102=0),"",WindowsReports!G102))</f>
        <v/>
      </c>
      <c r="K102" s="49" t="str">
        <f>WindowsReports!H102&amp;""</f>
        <v/>
      </c>
      <c r="L102" t="str">
        <f t="shared" si="2"/>
        <v/>
      </c>
      <c r="M102" s="13" t="str">
        <f>WindowsReports!I102&amp;""</f>
        <v/>
      </c>
      <c r="N102" s="14" t="str" cm="1">
        <f t="array" ref="N102">IFERROR(_xlfn.IFS(WindowsReports!J102="","",$AF102&lt;55,"Battery Defect",$AF102&lt;=69,"Battery D",$AF102&lt;=80,"Battery C",$AF102&gt;80,""),"")</f>
        <v/>
      </c>
      <c r="O102" s="14"/>
      <c r="P102" s="11" t="str">
        <f>WindowsReports!K102&amp;""</f>
        <v/>
      </c>
      <c r="Q102" s="11"/>
      <c r="R102" s="11"/>
      <c r="S102" t="str">
        <f t="shared" si="3"/>
        <v/>
      </c>
      <c r="T102" t="str" cm="1">
        <f t="array" ref="T102">IF($AE102=0,"",INDEX(Disk_Pivot!$N$2:$N$500,$AE102))</f>
        <v/>
      </c>
      <c r="AC102">
        <f>IFERROR(MATCH($B102,WindowsReports!$B$2:$B$243,0),0)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  <c r="AF102" s="53">
        <f>IFERROR(IF(--WindowsReports!J102&lt;=1,--WindowsReports!J102*100,--WindowsReports!J102),"")</f>
        <v>0</v>
      </c>
      <c r="AG102">
        <f>IFERROR(MATCH(WindowsReports!D102,Models!$H$2:$H$605,0),0)</f>
        <v>0</v>
      </c>
    </row>
    <row r="103" spans="1:33">
      <c r="A103" t="str">
        <f>WindowsReports!A103</f>
        <v/>
      </c>
      <c r="B103" t="str">
        <f>WindowsReports!B103&amp;""</f>
        <v/>
      </c>
      <c r="C103" t="str" cm="1">
        <f t="array" ref="C103">IF($AG103=0,WindowsReports!D103&amp;"",INDEX(Models!$G$2:$G$605,$AG103))</f>
        <v/>
      </c>
      <c r="D103" t="str">
        <f>WindowsReports!C103&amp;""</f>
        <v/>
      </c>
      <c r="E103" t="str" cm="1">
        <f t="array" ref="E103">IF($AC103=0,"",INDEX(WindowsReports!$E$2:$E$243,$AC103))</f>
        <v/>
      </c>
      <c r="F103" s="11" t="str">
        <f>WindowsReports!F103&amp;""</f>
        <v/>
      </c>
      <c r="G103" t="str" cm="1">
        <f t="array" ref="G103">IF($AD103&gt;0,INDEX(Models!$B$2:$B$605,$AD103),IF(OR($F103="",$F103=0),"",TRIM(_xlfn.REDUCE($F103,Models!$L$2:$L$40,_xlfn.LAMBDA(_xlpm.a,_xlpm.r,IF(_xlpm.r="",_xlpm.a,SUBSTITUTE(_xlpm.a,_xlpm.r,"")))))))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IF(CPU_Formula!U103&lt;&gt;"",CPU_Formula!U103,IF(OR(WindowsReports!G103="",WindowsReports!G103=0),"",WindowsReports!G103))</f>
        <v/>
      </c>
      <c r="K103" s="49" t="str">
        <f>WindowsReports!H103&amp;""</f>
        <v/>
      </c>
      <c r="L103" t="str">
        <f t="shared" si="2"/>
        <v/>
      </c>
      <c r="M103" s="13" t="str">
        <f>WindowsReports!I103&amp;""</f>
        <v/>
      </c>
      <c r="N103" s="14" t="str" cm="1">
        <f t="array" ref="N103">IFERROR(_xlfn.IFS(WindowsReports!J103="","",$AF103&lt;55,"Battery Defect",$AF103&lt;=69,"Battery D",$AF103&lt;=80,"Battery C",$AF103&gt;80,""),"")</f>
        <v/>
      </c>
      <c r="O103" s="14"/>
      <c r="P103" s="11" t="str">
        <f>WindowsReports!K103&amp;""</f>
        <v/>
      </c>
      <c r="Q103" s="11"/>
      <c r="R103" s="11"/>
      <c r="S103" t="str">
        <f t="shared" si="3"/>
        <v/>
      </c>
      <c r="T103" t="str" cm="1">
        <f t="array" ref="T103">IF($AE103=0,"",INDEX(Disk_Pivot!$N$2:$N$500,$AE103))</f>
        <v/>
      </c>
      <c r="AC103">
        <f>IFERROR(MATCH($B103,WindowsReports!$B$2:$B$243,0),0)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  <c r="AF103" s="53">
        <f>IFERROR(IF(--WindowsReports!J103&lt;=1,--WindowsReports!J103*100,--WindowsReports!J103),"")</f>
        <v>0</v>
      </c>
      <c r="AG103">
        <f>IFERROR(MATCH(WindowsReports!D103,Models!$H$2:$H$605,0),0)</f>
        <v>0</v>
      </c>
    </row>
    <row r="104" spans="1:33">
      <c r="A104" t="str">
        <f>WindowsReports!A104</f>
        <v/>
      </c>
      <c r="B104" t="str">
        <f>WindowsReports!B104&amp;""</f>
        <v/>
      </c>
      <c r="C104" t="str" cm="1">
        <f t="array" ref="C104">IF($AG104=0,WindowsReports!D104&amp;"",INDEX(Models!$G$2:$G$605,$AG104))</f>
        <v/>
      </c>
      <c r="D104" t="str">
        <f>WindowsReports!C104&amp;""</f>
        <v/>
      </c>
      <c r="E104" t="str" cm="1">
        <f t="array" ref="E104">IF($AC104=0,"",INDEX(WindowsReports!$E$2:$E$243,$AC104))</f>
        <v/>
      </c>
      <c r="F104" s="11" t="str">
        <f>WindowsReports!F104&amp;""</f>
        <v/>
      </c>
      <c r="G104" t="str" cm="1">
        <f t="array" ref="G104">IF($AD104&gt;0,INDEX(Models!$B$2:$B$605,$AD104),IF(OR($F104="",$F104=0),"",TRIM(_xlfn.REDUCE($F104,Models!$L$2:$L$40,_xlfn.LAMBDA(_xlpm.a,_xlpm.r,IF(_xlpm.r="",_xlpm.a,SUBSTITUTE(_xlpm.a,_xlpm.r,"")))))))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IF(CPU_Formula!U104&lt;&gt;"",CPU_Formula!U104,IF(OR(WindowsReports!G104="",WindowsReports!G104=0),"",WindowsReports!G104))</f>
        <v/>
      </c>
      <c r="K104" s="49" t="str">
        <f>WindowsReports!H104&amp;""</f>
        <v/>
      </c>
      <c r="L104" t="str">
        <f t="shared" si="2"/>
        <v/>
      </c>
      <c r="M104" s="13" t="str">
        <f>WindowsReports!I104&amp;""</f>
        <v/>
      </c>
      <c r="N104" s="14" t="str" cm="1">
        <f t="array" ref="N104">IFERROR(_xlfn.IFS(WindowsReports!J104="","",$AF104&lt;55,"Battery Defect",$AF104&lt;=69,"Battery D",$AF104&lt;=80,"Battery C",$AF104&gt;80,""),"")</f>
        <v/>
      </c>
      <c r="O104" s="14"/>
      <c r="P104" s="11" t="str">
        <f>WindowsReports!K104&amp;""</f>
        <v/>
      </c>
      <c r="Q104" s="11"/>
      <c r="R104" s="11"/>
      <c r="S104" t="str">
        <f t="shared" si="3"/>
        <v/>
      </c>
      <c r="T104" t="str" cm="1">
        <f t="array" ref="T104">IF($AE104=0,"",INDEX(Disk_Pivot!$N$2:$N$500,$AE104))</f>
        <v/>
      </c>
      <c r="AC104">
        <f>IFERROR(MATCH($B104,WindowsReports!$B$2:$B$243,0),0)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  <c r="AF104" s="53">
        <f>IFERROR(IF(--WindowsReports!J104&lt;=1,--WindowsReports!J104*100,--WindowsReports!J104),"")</f>
        <v>0</v>
      </c>
      <c r="AG104">
        <f>IFERROR(MATCH(WindowsReports!D104,Models!$H$2:$H$605,0),0)</f>
        <v>0</v>
      </c>
    </row>
    <row r="105" spans="1:33">
      <c r="A105" t="str">
        <f>WindowsReports!A105</f>
        <v/>
      </c>
      <c r="B105" t="str">
        <f>WindowsReports!B105&amp;""</f>
        <v/>
      </c>
      <c r="C105" t="str" cm="1">
        <f t="array" ref="C105">IF($AG105=0,WindowsReports!D105&amp;"",INDEX(Models!$G$2:$G$605,$AG105))</f>
        <v/>
      </c>
      <c r="D105" t="str">
        <f>WindowsReports!C105&amp;""</f>
        <v/>
      </c>
      <c r="E105" t="str" cm="1">
        <f t="array" ref="E105">IF($AC105=0,"",INDEX(WindowsReports!$E$2:$E$243,$AC105))</f>
        <v/>
      </c>
      <c r="F105" s="11" t="str">
        <f>WindowsReports!F105&amp;""</f>
        <v/>
      </c>
      <c r="G105" t="str" cm="1">
        <f t="array" ref="G105">IF($AD105&gt;0,INDEX(Models!$B$2:$B$605,$AD105),IF(OR($F105="",$F105=0),"",TRIM(_xlfn.REDUCE($F105,Models!$L$2:$L$40,_xlfn.LAMBDA(_xlpm.a,_xlpm.r,IF(_xlpm.r="",_xlpm.a,SUBSTITUTE(_xlpm.a,_xlpm.r,"")))))))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IF(CPU_Formula!U105&lt;&gt;"",CPU_Formula!U105,IF(OR(WindowsReports!G105="",WindowsReports!G105=0),"",WindowsReports!G105))</f>
        <v/>
      </c>
      <c r="K105" s="49" t="str">
        <f>WindowsReports!H105&amp;""</f>
        <v/>
      </c>
      <c r="L105" t="str">
        <f t="shared" si="2"/>
        <v/>
      </c>
      <c r="M105" s="13" t="str">
        <f>WindowsReports!I105&amp;""</f>
        <v/>
      </c>
      <c r="N105" s="14" t="str" cm="1">
        <f t="array" ref="N105">IFERROR(_xlfn.IFS(WindowsReports!J105="","",$AF105&lt;55,"Battery Defect",$AF105&lt;=69,"Battery D",$AF105&lt;=80,"Battery C",$AF105&gt;80,""),"")</f>
        <v/>
      </c>
      <c r="O105" s="14"/>
      <c r="P105" s="11" t="str">
        <f>WindowsReports!K105&amp;""</f>
        <v/>
      </c>
      <c r="Q105" s="11"/>
      <c r="R105" s="11"/>
      <c r="S105" t="str">
        <f t="shared" si="3"/>
        <v/>
      </c>
      <c r="T105" t="str" cm="1">
        <f t="array" ref="T105">IF($AE105=0,"",INDEX(Disk_Pivot!$N$2:$N$500,$AE105))</f>
        <v/>
      </c>
      <c r="AC105">
        <f>IFERROR(MATCH($B105,WindowsReports!$B$2:$B$243,0),0)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  <c r="AF105" s="53">
        <f>IFERROR(IF(--WindowsReports!J105&lt;=1,--WindowsReports!J105*100,--WindowsReports!J105),"")</f>
        <v>0</v>
      </c>
      <c r="AG105">
        <f>IFERROR(MATCH(WindowsReports!D105,Models!$H$2:$H$605,0),0)</f>
        <v>0</v>
      </c>
    </row>
    <row r="106" spans="1:33">
      <c r="A106" t="str">
        <f>WindowsReports!A106</f>
        <v/>
      </c>
      <c r="B106" t="str">
        <f>WindowsReports!B106&amp;""</f>
        <v/>
      </c>
      <c r="C106" t="str" cm="1">
        <f t="array" ref="C106">IF($AG106=0,WindowsReports!D106&amp;"",INDEX(Models!$G$2:$G$605,$AG106))</f>
        <v/>
      </c>
      <c r="D106" t="str">
        <f>WindowsReports!C106&amp;""</f>
        <v/>
      </c>
      <c r="E106" t="str" cm="1">
        <f t="array" ref="E106">IF($AC106=0,"",INDEX(WindowsReports!$E$2:$E$243,$AC106))</f>
        <v/>
      </c>
      <c r="F106" s="11" t="str">
        <f>WindowsReports!F106&amp;""</f>
        <v/>
      </c>
      <c r="G106" t="str" cm="1">
        <f t="array" ref="G106">IF($AD106&gt;0,INDEX(Models!$B$2:$B$605,$AD106),IF(OR($F106="",$F106=0),"",TRIM(_xlfn.REDUCE($F106,Models!$L$2:$L$40,_xlfn.LAMBDA(_xlpm.a,_xlpm.r,IF(_xlpm.r="",_xlpm.a,SUBSTITUTE(_xlpm.a,_xlpm.r,"")))))))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IF(CPU_Formula!U106&lt;&gt;"",CPU_Formula!U106,IF(OR(WindowsReports!G106="",WindowsReports!G106=0),"",WindowsReports!G106))</f>
        <v/>
      </c>
      <c r="K106" s="49" t="str">
        <f>WindowsReports!H106&amp;""</f>
        <v/>
      </c>
      <c r="L106" t="str">
        <f t="shared" si="2"/>
        <v/>
      </c>
      <c r="M106" s="13" t="str">
        <f>WindowsReports!I106&amp;""</f>
        <v/>
      </c>
      <c r="N106" s="14" t="str" cm="1">
        <f t="array" ref="N106">IFERROR(_xlfn.IFS(WindowsReports!J106="","",$AF106&lt;55,"Battery Defect",$AF106&lt;=69,"Battery D",$AF106&lt;=80,"Battery C",$AF106&gt;80,""),"")</f>
        <v/>
      </c>
      <c r="O106" s="14"/>
      <c r="P106" s="11" t="str">
        <f>WindowsReports!K106&amp;""</f>
        <v/>
      </c>
      <c r="Q106" s="11"/>
      <c r="R106" s="11"/>
      <c r="S106" t="str">
        <f t="shared" si="3"/>
        <v/>
      </c>
      <c r="T106" t="str" cm="1">
        <f t="array" ref="T106">IF($AE106=0,"",INDEX(Disk_Pivot!$N$2:$N$500,$AE106))</f>
        <v/>
      </c>
      <c r="AC106">
        <f>IFERROR(MATCH($B106,WindowsReports!$B$2:$B$243,0),0)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  <c r="AF106" s="53">
        <f>IFERROR(IF(--WindowsReports!J106&lt;=1,--WindowsReports!J106*100,--WindowsReports!J106),"")</f>
        <v>0</v>
      </c>
      <c r="AG106">
        <f>IFERROR(MATCH(WindowsReports!D106,Models!$H$2:$H$605,0),0)</f>
        <v>0</v>
      </c>
    </row>
    <row r="107" spans="1:33">
      <c r="A107" t="str">
        <f>WindowsReports!A107</f>
        <v/>
      </c>
      <c r="B107" t="str">
        <f>WindowsReports!B107&amp;""</f>
        <v/>
      </c>
      <c r="C107" t="str" cm="1">
        <f t="array" ref="C107">IF($AG107=0,WindowsReports!D107&amp;"",INDEX(Models!$G$2:$G$605,$AG107))</f>
        <v/>
      </c>
      <c r="D107" t="str">
        <f>WindowsReports!C107&amp;""</f>
        <v/>
      </c>
      <c r="E107" t="str" cm="1">
        <f t="array" ref="E107">IF($AC107=0,"",INDEX(WindowsReports!$E$2:$E$243,$AC107))</f>
        <v/>
      </c>
      <c r="F107" s="11" t="str">
        <f>WindowsReports!F107&amp;""</f>
        <v/>
      </c>
      <c r="G107" t="str" cm="1">
        <f t="array" ref="G107">IF($AD107&gt;0,INDEX(Models!$B$2:$B$605,$AD107),IF(OR($F107="",$F107=0),"",TRIM(_xlfn.REDUCE($F107,Models!$L$2:$L$40,_xlfn.LAMBDA(_xlpm.a,_xlpm.r,IF(_xlpm.r="",_xlpm.a,SUBSTITUTE(_xlpm.a,_xlpm.r,"")))))))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IF(CPU_Formula!U107&lt;&gt;"",CPU_Formula!U107,IF(OR(WindowsReports!G107="",WindowsReports!G107=0),"",WindowsReports!G107))</f>
        <v/>
      </c>
      <c r="K107" s="49" t="str">
        <f>WindowsReports!H107&amp;""</f>
        <v/>
      </c>
      <c r="L107" t="str">
        <f t="shared" si="2"/>
        <v/>
      </c>
      <c r="M107" s="13" t="str">
        <f>WindowsReports!I107&amp;""</f>
        <v/>
      </c>
      <c r="N107" s="14" t="str" cm="1">
        <f t="array" ref="N107">IFERROR(_xlfn.IFS(WindowsReports!J107="","",$AF107&lt;55,"Battery Defect",$AF107&lt;=69,"Battery D",$AF107&lt;=80,"Battery C",$AF107&gt;80,""),"")</f>
        <v/>
      </c>
      <c r="O107" s="14"/>
      <c r="P107" s="11" t="str">
        <f>WindowsReports!K107&amp;""</f>
        <v/>
      </c>
      <c r="Q107" s="11"/>
      <c r="R107" s="11"/>
      <c r="S107" t="str">
        <f t="shared" si="3"/>
        <v/>
      </c>
      <c r="T107" t="str" cm="1">
        <f t="array" ref="T107">IF($AE107=0,"",INDEX(Disk_Pivot!$N$2:$N$500,$AE107))</f>
        <v/>
      </c>
      <c r="AC107">
        <f>IFERROR(MATCH($B107,WindowsReports!$B$2:$B$243,0),0)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  <c r="AF107" s="53">
        <f>IFERROR(IF(--WindowsReports!J107&lt;=1,--WindowsReports!J107*100,--WindowsReports!J107),"")</f>
        <v>0</v>
      </c>
      <c r="AG107">
        <f>IFERROR(MATCH(WindowsReports!D107,Models!$H$2:$H$605,0),0)</f>
        <v>0</v>
      </c>
    </row>
    <row r="108" spans="1:33">
      <c r="A108" t="str">
        <f>WindowsReports!A108</f>
        <v/>
      </c>
      <c r="B108" t="str">
        <f>WindowsReports!B108&amp;""</f>
        <v/>
      </c>
      <c r="C108" t="str" cm="1">
        <f t="array" ref="C108">IF($AG108=0,WindowsReports!D108&amp;"",INDEX(Models!$G$2:$G$605,$AG108))</f>
        <v/>
      </c>
      <c r="D108" t="str">
        <f>WindowsReports!C108&amp;""</f>
        <v/>
      </c>
      <c r="E108" t="str" cm="1">
        <f t="array" ref="E108">IF($AC108=0,"",INDEX(WindowsReports!$E$2:$E$243,$AC108))</f>
        <v/>
      </c>
      <c r="F108" s="11" t="str">
        <f>WindowsReports!F108&amp;""</f>
        <v/>
      </c>
      <c r="G108" t="str" cm="1">
        <f t="array" ref="G108">IF($AD108&gt;0,INDEX(Models!$B$2:$B$605,$AD108),IF(OR($F108="",$F108=0),"",TRIM(_xlfn.REDUCE($F108,Models!$L$2:$L$40,_xlfn.LAMBDA(_xlpm.a,_xlpm.r,IF(_xlpm.r="",_xlpm.a,SUBSTITUTE(_xlpm.a,_xlpm.r,"")))))))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IF(CPU_Formula!U108&lt;&gt;"",CPU_Formula!U108,IF(OR(WindowsReports!G108="",WindowsReports!G108=0),"",WindowsReports!G108))</f>
        <v/>
      </c>
      <c r="K108" s="49" t="str">
        <f>WindowsReports!H108&amp;""</f>
        <v/>
      </c>
      <c r="L108" t="str">
        <f t="shared" si="2"/>
        <v/>
      </c>
      <c r="M108" s="13" t="str">
        <f>WindowsReports!I108&amp;""</f>
        <v/>
      </c>
      <c r="N108" s="14" t="str" cm="1">
        <f t="array" ref="N108">IFERROR(_xlfn.IFS(WindowsReports!J108="","",$AF108&lt;55,"Battery Defect",$AF108&lt;=69,"Battery D",$AF108&lt;=80,"Battery C",$AF108&gt;80,""),"")</f>
        <v/>
      </c>
      <c r="O108" s="14"/>
      <c r="P108" s="11" t="str">
        <f>WindowsReports!K108&amp;""</f>
        <v/>
      </c>
      <c r="Q108" s="11"/>
      <c r="R108" s="11"/>
      <c r="S108" t="str">
        <f t="shared" si="3"/>
        <v/>
      </c>
      <c r="T108" t="str" cm="1">
        <f t="array" ref="T108">IF($AE108=0,"",INDEX(Disk_Pivot!$N$2:$N$500,$AE108))</f>
        <v/>
      </c>
      <c r="AC108">
        <f>IFERROR(MATCH($B108,WindowsReports!$B$2:$B$243,0),0)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  <c r="AF108" s="53">
        <f>IFERROR(IF(--WindowsReports!J108&lt;=1,--WindowsReports!J108*100,--WindowsReports!J108),"")</f>
        <v>0</v>
      </c>
      <c r="AG108">
        <f>IFERROR(MATCH(WindowsReports!D108,Models!$H$2:$H$605,0),0)</f>
        <v>0</v>
      </c>
    </row>
    <row r="109" spans="1:33">
      <c r="A109" t="str">
        <f>WindowsReports!A109</f>
        <v/>
      </c>
      <c r="B109" t="str">
        <f>WindowsReports!B109&amp;""</f>
        <v/>
      </c>
      <c r="C109" t="str" cm="1">
        <f t="array" ref="C109">IF($AG109=0,WindowsReports!D109&amp;"",INDEX(Models!$G$2:$G$605,$AG109))</f>
        <v/>
      </c>
      <c r="D109" t="str">
        <f>WindowsReports!C109&amp;""</f>
        <v/>
      </c>
      <c r="E109" t="str" cm="1">
        <f t="array" ref="E109">IF($AC109=0,"",INDEX(WindowsReports!$E$2:$E$243,$AC109))</f>
        <v/>
      </c>
      <c r="F109" s="11" t="str">
        <f>WindowsReports!F109&amp;""</f>
        <v/>
      </c>
      <c r="G109" t="str" cm="1">
        <f t="array" ref="G109">IF($AD109&gt;0,INDEX(Models!$B$2:$B$605,$AD109),IF(OR($F109="",$F109=0),"",TRIM(_xlfn.REDUCE($F109,Models!$L$2:$L$40,_xlfn.LAMBDA(_xlpm.a,_xlpm.r,IF(_xlpm.r="",_xlpm.a,SUBSTITUTE(_xlpm.a,_xlpm.r,"")))))))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IF(CPU_Formula!U109&lt;&gt;"",CPU_Formula!U109,IF(OR(WindowsReports!G109="",WindowsReports!G109=0),"",WindowsReports!G109))</f>
        <v/>
      </c>
      <c r="K109" s="49" t="str">
        <f>WindowsReports!H109&amp;""</f>
        <v/>
      </c>
      <c r="L109" t="str">
        <f t="shared" si="2"/>
        <v/>
      </c>
      <c r="M109" s="13" t="str">
        <f>WindowsReports!I109&amp;""</f>
        <v/>
      </c>
      <c r="N109" s="14" t="str" cm="1">
        <f t="array" ref="N109">IFERROR(_xlfn.IFS(WindowsReports!J109="","",$AF109&lt;55,"Battery Defect",$AF109&lt;=69,"Battery D",$AF109&lt;=80,"Battery C",$AF109&gt;80,""),"")</f>
        <v/>
      </c>
      <c r="O109" s="14"/>
      <c r="P109" s="11" t="str">
        <f>WindowsReports!K109&amp;""</f>
        <v/>
      </c>
      <c r="Q109" s="11"/>
      <c r="R109" s="11"/>
      <c r="S109" t="str">
        <f t="shared" si="3"/>
        <v/>
      </c>
      <c r="T109" t="str" cm="1">
        <f t="array" ref="T109">IF($AE109=0,"",INDEX(Disk_Pivot!$N$2:$N$500,$AE109))</f>
        <v/>
      </c>
      <c r="AC109">
        <f>IFERROR(MATCH($B109,WindowsReports!$B$2:$B$243,0),0)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  <c r="AF109" s="53">
        <f>IFERROR(IF(--WindowsReports!J109&lt;=1,--WindowsReports!J109*100,--WindowsReports!J109),"")</f>
        <v>0</v>
      </c>
      <c r="AG109">
        <f>IFERROR(MATCH(WindowsReports!D109,Models!$H$2:$H$605,0),0)</f>
        <v>0</v>
      </c>
    </row>
    <row r="110" spans="1:33">
      <c r="A110" t="str">
        <f>WindowsReports!A110</f>
        <v/>
      </c>
      <c r="B110" t="str">
        <f>WindowsReports!B110&amp;""</f>
        <v/>
      </c>
      <c r="C110" t="str" cm="1">
        <f t="array" ref="C110">IF($AG110=0,WindowsReports!D110&amp;"",INDEX(Models!$G$2:$G$605,$AG110))</f>
        <v/>
      </c>
      <c r="D110" t="str">
        <f>WindowsReports!C110&amp;""</f>
        <v/>
      </c>
      <c r="E110" t="str" cm="1">
        <f t="array" ref="E110">IF($AC110=0,"",INDEX(WindowsReports!$E$2:$E$243,$AC110))</f>
        <v/>
      </c>
      <c r="F110" s="11" t="str">
        <f>WindowsReports!F110&amp;""</f>
        <v/>
      </c>
      <c r="G110" t="str" cm="1">
        <f t="array" ref="G110">IF($AD110&gt;0,INDEX(Models!$B$2:$B$605,$AD110),IF(OR($F110="",$F110=0),"",TRIM(_xlfn.REDUCE($F110,Models!$L$2:$L$40,_xlfn.LAMBDA(_xlpm.a,_xlpm.r,IF(_xlpm.r="",_xlpm.a,SUBSTITUTE(_xlpm.a,_xlpm.r,"")))))))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IF(CPU_Formula!U110&lt;&gt;"",CPU_Formula!U110,IF(OR(WindowsReports!G110="",WindowsReports!G110=0),"",WindowsReports!G110))</f>
        <v/>
      </c>
      <c r="K110" s="49" t="str">
        <f>WindowsReports!H110&amp;""</f>
        <v/>
      </c>
      <c r="L110" t="str">
        <f t="shared" si="2"/>
        <v/>
      </c>
      <c r="M110" s="13" t="str">
        <f>WindowsReports!I110&amp;""</f>
        <v/>
      </c>
      <c r="N110" s="14" t="str" cm="1">
        <f t="array" ref="N110">IFERROR(_xlfn.IFS(WindowsReports!J110="","",$AF110&lt;55,"Battery Defect",$AF110&lt;=69,"Battery D",$AF110&lt;=80,"Battery C",$AF110&gt;80,""),"")</f>
        <v/>
      </c>
      <c r="O110" s="14"/>
      <c r="P110" s="11" t="str">
        <f>WindowsReports!K110&amp;""</f>
        <v/>
      </c>
      <c r="Q110" s="11"/>
      <c r="R110" s="11"/>
      <c r="S110" t="str">
        <f t="shared" si="3"/>
        <v/>
      </c>
      <c r="T110" t="str" cm="1">
        <f t="array" ref="T110">IF($AE110=0,"",INDEX(Disk_Pivot!$N$2:$N$500,$AE110))</f>
        <v/>
      </c>
      <c r="AC110">
        <f>IFERROR(MATCH($B110,WindowsReports!$B$2:$B$243,0),0)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  <c r="AF110" s="53">
        <f>IFERROR(IF(--WindowsReports!J110&lt;=1,--WindowsReports!J110*100,--WindowsReports!J110),"")</f>
        <v>0</v>
      </c>
      <c r="AG110">
        <f>IFERROR(MATCH(WindowsReports!D110,Models!$H$2:$H$605,0),0)</f>
        <v>0</v>
      </c>
    </row>
    <row r="111" spans="1:33">
      <c r="A111" t="str">
        <f>WindowsReports!A111</f>
        <v/>
      </c>
      <c r="B111" t="str">
        <f>WindowsReports!B111&amp;""</f>
        <v/>
      </c>
      <c r="C111" t="str" cm="1">
        <f t="array" ref="C111">IF($AG111=0,WindowsReports!D111&amp;"",INDEX(Models!$G$2:$G$605,$AG111))</f>
        <v/>
      </c>
      <c r="D111" t="str">
        <f>WindowsReports!C111&amp;""</f>
        <v/>
      </c>
      <c r="E111" t="str" cm="1">
        <f t="array" ref="E111">IF($AC111=0,"",INDEX(WindowsReports!$E$2:$E$243,$AC111))</f>
        <v/>
      </c>
      <c r="F111" s="11" t="str">
        <f>WindowsReports!F111&amp;""</f>
        <v/>
      </c>
      <c r="G111" t="str" cm="1">
        <f t="array" ref="G111">IF($AD111&gt;0,INDEX(Models!$B$2:$B$605,$AD111),IF(OR($F111="",$F111=0),"",TRIM(_xlfn.REDUCE($F111,Models!$L$2:$L$40,_xlfn.LAMBDA(_xlpm.a,_xlpm.r,IF(_xlpm.r="",_xlpm.a,SUBSTITUTE(_xlpm.a,_xlpm.r,"")))))))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IF(CPU_Formula!U111&lt;&gt;"",CPU_Formula!U111,IF(OR(WindowsReports!G111="",WindowsReports!G111=0),"",WindowsReports!G111))</f>
        <v/>
      </c>
      <c r="K111" s="49" t="str">
        <f>WindowsReports!H111&amp;""</f>
        <v/>
      </c>
      <c r="L111" t="str">
        <f t="shared" si="2"/>
        <v/>
      </c>
      <c r="M111" s="13" t="str">
        <f>WindowsReports!I111&amp;""</f>
        <v/>
      </c>
      <c r="N111" s="14" t="str" cm="1">
        <f t="array" ref="N111">IFERROR(_xlfn.IFS(WindowsReports!J111="","",$AF111&lt;55,"Battery Defect",$AF111&lt;=69,"Battery D",$AF111&lt;=80,"Battery C",$AF111&gt;80,""),"")</f>
        <v/>
      </c>
      <c r="O111" s="14"/>
      <c r="P111" s="11" t="str">
        <f>WindowsReports!K111&amp;""</f>
        <v/>
      </c>
      <c r="Q111" s="11"/>
      <c r="R111" s="11"/>
      <c r="S111" t="str">
        <f t="shared" si="3"/>
        <v/>
      </c>
      <c r="T111" t="str" cm="1">
        <f t="array" ref="T111">IF($AE111=0,"",INDEX(Disk_Pivot!$N$2:$N$500,$AE111))</f>
        <v/>
      </c>
      <c r="AC111">
        <f>IFERROR(MATCH($B111,WindowsReports!$B$2:$B$243,0),0)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  <c r="AF111" s="53">
        <f>IFERROR(IF(--WindowsReports!J111&lt;=1,--WindowsReports!J111*100,--WindowsReports!J111),"")</f>
        <v>0</v>
      </c>
      <c r="AG111">
        <f>IFERROR(MATCH(WindowsReports!D111,Models!$H$2:$H$605,0),0)</f>
        <v>0</v>
      </c>
    </row>
    <row r="112" spans="1:33">
      <c r="A112" t="str">
        <f>WindowsReports!A112</f>
        <v/>
      </c>
      <c r="B112" t="str">
        <f>WindowsReports!B112&amp;""</f>
        <v/>
      </c>
      <c r="C112" t="str" cm="1">
        <f t="array" ref="C112">IF($AG112=0,WindowsReports!D112&amp;"",INDEX(Models!$G$2:$G$605,$AG112))</f>
        <v/>
      </c>
      <c r="D112" t="str">
        <f>WindowsReports!C112&amp;""</f>
        <v/>
      </c>
      <c r="E112" t="str" cm="1">
        <f t="array" ref="E112">IF($AC112=0,"",INDEX(WindowsReports!$E$2:$E$243,$AC112))</f>
        <v/>
      </c>
      <c r="F112" s="11" t="str">
        <f>WindowsReports!F112&amp;""</f>
        <v/>
      </c>
      <c r="G112" t="str" cm="1">
        <f t="array" ref="G112">IF($AD112&gt;0,INDEX(Models!$B$2:$B$605,$AD112),IF(OR($F112="",$F112=0),"",TRIM(_xlfn.REDUCE($F112,Models!$L$2:$L$40,_xlfn.LAMBDA(_xlpm.a,_xlpm.r,IF(_xlpm.r="",_xlpm.a,SUBSTITUTE(_xlpm.a,_xlpm.r,"")))))))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IF(CPU_Formula!U112&lt;&gt;"",CPU_Formula!U112,IF(OR(WindowsReports!G112="",WindowsReports!G112=0),"",WindowsReports!G112))</f>
        <v/>
      </c>
      <c r="K112" s="49" t="str">
        <f>WindowsReports!H112&amp;""</f>
        <v/>
      </c>
      <c r="L112" t="str">
        <f t="shared" si="2"/>
        <v/>
      </c>
      <c r="M112" s="13" t="str">
        <f>WindowsReports!I112&amp;""</f>
        <v/>
      </c>
      <c r="N112" s="14" t="str" cm="1">
        <f t="array" ref="N112">IFERROR(_xlfn.IFS(WindowsReports!J112="","",$AF112&lt;55,"Battery Defect",$AF112&lt;=69,"Battery D",$AF112&lt;=80,"Battery C",$AF112&gt;80,""),"")</f>
        <v/>
      </c>
      <c r="O112" s="14"/>
      <c r="P112" s="11" t="str">
        <f>WindowsReports!K112&amp;""</f>
        <v/>
      </c>
      <c r="Q112" s="11"/>
      <c r="R112" s="11"/>
      <c r="S112" t="str">
        <f t="shared" si="3"/>
        <v/>
      </c>
      <c r="T112" t="str" cm="1">
        <f t="array" ref="T112">IF($AE112=0,"",INDEX(Disk_Pivot!$N$2:$N$500,$AE112))</f>
        <v/>
      </c>
      <c r="AC112">
        <f>IFERROR(MATCH($B112,WindowsReports!$B$2:$B$243,0),0)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  <c r="AF112" s="53">
        <f>IFERROR(IF(--WindowsReports!J112&lt;=1,--WindowsReports!J112*100,--WindowsReports!J112),"")</f>
        <v>0</v>
      </c>
      <c r="AG112">
        <f>IFERROR(MATCH(WindowsReports!D112,Models!$H$2:$H$605,0),0)</f>
        <v>0</v>
      </c>
    </row>
    <row r="113" spans="1:33">
      <c r="A113" t="str">
        <f>WindowsReports!A113</f>
        <v/>
      </c>
      <c r="B113" t="str">
        <f>WindowsReports!B113&amp;""</f>
        <v/>
      </c>
      <c r="C113" t="str" cm="1">
        <f t="array" ref="C113">IF($AG113=0,WindowsReports!D113&amp;"",INDEX(Models!$G$2:$G$605,$AG113))</f>
        <v/>
      </c>
      <c r="D113" t="str">
        <f>WindowsReports!C113&amp;""</f>
        <v/>
      </c>
      <c r="E113" t="str" cm="1">
        <f t="array" ref="E113">IF($AC113=0,"",INDEX(WindowsReports!$E$2:$E$243,$AC113))</f>
        <v/>
      </c>
      <c r="F113" s="11" t="str">
        <f>WindowsReports!F113&amp;""</f>
        <v/>
      </c>
      <c r="G113" t="str" cm="1">
        <f t="array" ref="G113">IF($AD113&gt;0,INDEX(Models!$B$2:$B$605,$AD113),IF(OR($F113="",$F113=0),"",TRIM(_xlfn.REDUCE($F113,Models!$L$2:$L$40,_xlfn.LAMBDA(_xlpm.a,_xlpm.r,IF(_xlpm.r="",_xlpm.a,SUBSTITUTE(_xlpm.a,_xlpm.r,"")))))))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IF(CPU_Formula!U113&lt;&gt;"",CPU_Formula!U113,IF(OR(WindowsReports!G113="",WindowsReports!G113=0),"",WindowsReports!G113))</f>
        <v/>
      </c>
      <c r="K113" s="49" t="str">
        <f>WindowsReports!H113&amp;""</f>
        <v/>
      </c>
      <c r="L113" t="str">
        <f t="shared" si="2"/>
        <v/>
      </c>
      <c r="M113" s="13" t="str">
        <f>WindowsReports!I113&amp;""</f>
        <v/>
      </c>
      <c r="N113" s="14" t="str" cm="1">
        <f t="array" ref="N113">IFERROR(_xlfn.IFS(WindowsReports!J113="","",$AF113&lt;55,"Battery Defect",$AF113&lt;=69,"Battery D",$AF113&lt;=80,"Battery C",$AF113&gt;80,""),"")</f>
        <v/>
      </c>
      <c r="O113" s="14"/>
      <c r="P113" s="11" t="str">
        <f>WindowsReports!K113&amp;""</f>
        <v/>
      </c>
      <c r="Q113" s="11"/>
      <c r="R113" s="11"/>
      <c r="S113" t="str">
        <f t="shared" si="3"/>
        <v/>
      </c>
      <c r="T113" t="str" cm="1">
        <f t="array" ref="T113">IF($AE113=0,"",INDEX(Disk_Pivot!$N$2:$N$500,$AE113))</f>
        <v/>
      </c>
      <c r="AC113">
        <f>IFERROR(MATCH($B113,WindowsReports!$B$2:$B$243,0),0)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  <c r="AF113" s="53">
        <f>IFERROR(IF(--WindowsReports!J113&lt;=1,--WindowsReports!J113*100,--WindowsReports!J113),"")</f>
        <v>0</v>
      </c>
      <c r="AG113">
        <f>IFERROR(MATCH(WindowsReports!D113,Models!$H$2:$H$605,0),0)</f>
        <v>0</v>
      </c>
    </row>
    <row r="114" spans="1:33">
      <c r="A114" t="str">
        <f>WindowsReports!A114</f>
        <v/>
      </c>
      <c r="B114" t="str">
        <f>WindowsReports!B114&amp;""</f>
        <v/>
      </c>
      <c r="C114" t="str" cm="1">
        <f t="array" ref="C114">IF($AG114=0,WindowsReports!D114&amp;"",INDEX(Models!$G$2:$G$605,$AG114))</f>
        <v/>
      </c>
      <c r="D114" t="str">
        <f>WindowsReports!C114&amp;""</f>
        <v/>
      </c>
      <c r="E114" t="str" cm="1">
        <f t="array" ref="E114">IF($AC114=0,"",INDEX(WindowsReports!$E$2:$E$243,$AC114))</f>
        <v/>
      </c>
      <c r="F114" s="11" t="str">
        <f>WindowsReports!F114&amp;""</f>
        <v/>
      </c>
      <c r="G114" t="str" cm="1">
        <f t="array" ref="G114">IF($AD114&gt;0,INDEX(Models!$B$2:$B$605,$AD114),IF(OR($F114="",$F114=0),"",TRIM(_xlfn.REDUCE($F114,Models!$L$2:$L$40,_xlfn.LAMBDA(_xlpm.a,_xlpm.r,IF(_xlpm.r="",_xlpm.a,SUBSTITUTE(_xlpm.a,_xlpm.r,"")))))))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IF(CPU_Formula!U114&lt;&gt;"",CPU_Formula!U114,IF(OR(WindowsReports!G114="",WindowsReports!G114=0),"",WindowsReports!G114))</f>
        <v/>
      </c>
      <c r="K114" s="49" t="str">
        <f>WindowsReports!H114&amp;""</f>
        <v/>
      </c>
      <c r="L114" t="str">
        <f t="shared" si="2"/>
        <v/>
      </c>
      <c r="M114" s="13" t="str">
        <f>WindowsReports!I114&amp;""</f>
        <v/>
      </c>
      <c r="N114" s="14" t="str" cm="1">
        <f t="array" ref="N114">IFERROR(_xlfn.IFS(WindowsReports!J114="","",$AF114&lt;55,"Battery Defect",$AF114&lt;=69,"Battery D",$AF114&lt;=80,"Battery C",$AF114&gt;80,""),"")</f>
        <v/>
      </c>
      <c r="O114" s="14"/>
      <c r="P114" s="11" t="str">
        <f>WindowsReports!K114&amp;""</f>
        <v/>
      </c>
      <c r="Q114" s="11"/>
      <c r="R114" s="11"/>
      <c r="S114" t="str">
        <f t="shared" si="3"/>
        <v/>
      </c>
      <c r="T114" t="str" cm="1">
        <f t="array" ref="T114">IF($AE114=0,"",INDEX(Disk_Pivot!$N$2:$N$500,$AE114))</f>
        <v/>
      </c>
      <c r="AC114">
        <f>IFERROR(MATCH($B114,WindowsReports!$B$2:$B$243,0),0)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  <c r="AF114" s="53">
        <f>IFERROR(IF(--WindowsReports!J114&lt;=1,--WindowsReports!J114*100,--WindowsReports!J114),"")</f>
        <v>0</v>
      </c>
      <c r="AG114">
        <f>IFERROR(MATCH(WindowsReports!D114,Models!$H$2:$H$605,0),0)</f>
        <v>0</v>
      </c>
    </row>
    <row r="115" spans="1:33">
      <c r="A115" t="str">
        <f>WindowsReports!A115</f>
        <v/>
      </c>
      <c r="B115" t="str">
        <f>WindowsReports!B115&amp;""</f>
        <v/>
      </c>
      <c r="C115" t="str" cm="1">
        <f t="array" ref="C115">IF($AG115=0,WindowsReports!D115&amp;"",INDEX(Models!$G$2:$G$605,$AG115))</f>
        <v/>
      </c>
      <c r="D115" t="str">
        <f>WindowsReports!C115&amp;""</f>
        <v/>
      </c>
      <c r="E115" t="str" cm="1">
        <f t="array" ref="E115">IF($AC115=0,"",INDEX(WindowsReports!$E$2:$E$243,$AC115))</f>
        <v/>
      </c>
      <c r="F115" s="11" t="str">
        <f>WindowsReports!F115&amp;""</f>
        <v/>
      </c>
      <c r="G115" t="str" cm="1">
        <f t="array" ref="G115">IF($AD115&gt;0,INDEX(Models!$B$2:$B$605,$AD115),IF(OR($F115="",$F115=0),"",TRIM(_xlfn.REDUCE($F115,Models!$L$2:$L$40,_xlfn.LAMBDA(_xlpm.a,_xlpm.r,IF(_xlpm.r="",_xlpm.a,SUBSTITUTE(_xlpm.a,_xlpm.r,"")))))))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IF(CPU_Formula!U115&lt;&gt;"",CPU_Formula!U115,IF(OR(WindowsReports!G115="",WindowsReports!G115=0),"",WindowsReports!G115))</f>
        <v/>
      </c>
      <c r="K115" s="49" t="str">
        <f>WindowsReports!H115&amp;""</f>
        <v/>
      </c>
      <c r="L115" t="str">
        <f t="shared" si="2"/>
        <v/>
      </c>
      <c r="M115" s="13" t="str">
        <f>WindowsReports!I115&amp;""</f>
        <v/>
      </c>
      <c r="N115" s="14" t="str" cm="1">
        <f t="array" ref="N115">IFERROR(_xlfn.IFS(WindowsReports!J115="","",$AF115&lt;55,"Battery Defect",$AF115&lt;=69,"Battery D",$AF115&lt;=80,"Battery C",$AF115&gt;80,""),"")</f>
        <v/>
      </c>
      <c r="O115" s="14"/>
      <c r="P115" s="11" t="str">
        <f>WindowsReports!K115&amp;""</f>
        <v/>
      </c>
      <c r="Q115" s="11"/>
      <c r="R115" s="11"/>
      <c r="S115" t="str">
        <f t="shared" si="3"/>
        <v/>
      </c>
      <c r="T115" t="str" cm="1">
        <f t="array" ref="T115">IF($AE115=0,"",INDEX(Disk_Pivot!$N$2:$N$500,$AE115))</f>
        <v/>
      </c>
      <c r="AC115">
        <f>IFERROR(MATCH($B115,WindowsReports!$B$2:$B$243,0),0)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  <c r="AF115" s="53">
        <f>IFERROR(IF(--WindowsReports!J115&lt;=1,--WindowsReports!J115*100,--WindowsReports!J115),"")</f>
        <v>0</v>
      </c>
      <c r="AG115">
        <f>IFERROR(MATCH(WindowsReports!D115,Models!$H$2:$H$605,0),0)</f>
        <v>0</v>
      </c>
    </row>
    <row r="116" spans="1:33">
      <c r="A116" t="str">
        <f>WindowsReports!A116</f>
        <v/>
      </c>
      <c r="B116" t="str">
        <f>WindowsReports!B116&amp;""</f>
        <v/>
      </c>
      <c r="C116" t="str" cm="1">
        <f t="array" ref="C116">IF($AG116=0,WindowsReports!D116&amp;"",INDEX(Models!$G$2:$G$605,$AG116))</f>
        <v/>
      </c>
      <c r="D116" t="str">
        <f>WindowsReports!C116&amp;""</f>
        <v/>
      </c>
      <c r="E116" t="str" cm="1">
        <f t="array" ref="E116">IF($AC116=0,"",INDEX(WindowsReports!$E$2:$E$243,$AC116))</f>
        <v/>
      </c>
      <c r="F116" s="11" t="str">
        <f>WindowsReports!F116&amp;""</f>
        <v/>
      </c>
      <c r="G116" t="str" cm="1">
        <f t="array" ref="G116">IF($AD116&gt;0,INDEX(Models!$B$2:$B$605,$AD116),IF(OR($F116="",$F116=0),"",TRIM(_xlfn.REDUCE($F116,Models!$L$2:$L$40,_xlfn.LAMBDA(_xlpm.a,_xlpm.r,IF(_xlpm.r="",_xlpm.a,SUBSTITUTE(_xlpm.a,_xlpm.r,"")))))))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IF(CPU_Formula!U116&lt;&gt;"",CPU_Formula!U116,IF(OR(WindowsReports!G116="",WindowsReports!G116=0),"",WindowsReports!G116))</f>
        <v/>
      </c>
      <c r="K116" s="49" t="str">
        <f>WindowsReports!H116&amp;""</f>
        <v/>
      </c>
      <c r="L116" t="str">
        <f t="shared" si="2"/>
        <v/>
      </c>
      <c r="M116" s="13" t="str">
        <f>WindowsReports!I116&amp;""</f>
        <v/>
      </c>
      <c r="N116" s="14" t="str" cm="1">
        <f t="array" ref="N116">IFERROR(_xlfn.IFS(WindowsReports!J116="","",$AF116&lt;55,"Battery Defect",$AF116&lt;=69,"Battery D",$AF116&lt;=80,"Battery C",$AF116&gt;80,""),"")</f>
        <v/>
      </c>
      <c r="O116" s="14"/>
      <c r="P116" s="11" t="str">
        <f>WindowsReports!K116&amp;""</f>
        <v/>
      </c>
      <c r="Q116" s="11"/>
      <c r="R116" s="11"/>
      <c r="S116" t="str">
        <f t="shared" si="3"/>
        <v/>
      </c>
      <c r="T116" t="str" cm="1">
        <f t="array" ref="T116">IF($AE116=0,"",INDEX(Disk_Pivot!$N$2:$N$500,$AE116))</f>
        <v/>
      </c>
      <c r="AC116">
        <f>IFERROR(MATCH($B116,WindowsReports!$B$2:$B$243,0),0)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  <c r="AF116" s="53">
        <f>IFERROR(IF(--WindowsReports!J116&lt;=1,--WindowsReports!J116*100,--WindowsReports!J116),"")</f>
        <v>0</v>
      </c>
      <c r="AG116">
        <f>IFERROR(MATCH(WindowsReports!D116,Models!$H$2:$H$605,0),0)</f>
        <v>0</v>
      </c>
    </row>
    <row r="117" spans="1:33">
      <c r="A117" t="str">
        <f>WindowsReports!A117</f>
        <v/>
      </c>
      <c r="B117" t="str">
        <f>WindowsReports!B117&amp;""</f>
        <v/>
      </c>
      <c r="C117" t="str" cm="1">
        <f t="array" ref="C117">IF($AG117=0,WindowsReports!D117&amp;"",INDEX(Models!$G$2:$G$605,$AG117))</f>
        <v/>
      </c>
      <c r="D117" t="str">
        <f>WindowsReports!C117&amp;""</f>
        <v/>
      </c>
      <c r="E117" t="str" cm="1">
        <f t="array" ref="E117">IF($AC117=0,"",INDEX(WindowsReports!$E$2:$E$243,$AC117))</f>
        <v/>
      </c>
      <c r="F117" s="11" t="str">
        <f>WindowsReports!F117&amp;""</f>
        <v/>
      </c>
      <c r="G117" t="str" cm="1">
        <f t="array" ref="G117">IF($AD117&gt;0,INDEX(Models!$B$2:$B$605,$AD117),IF(OR($F117="",$F117=0),"",TRIM(_xlfn.REDUCE($F117,Models!$L$2:$L$40,_xlfn.LAMBDA(_xlpm.a,_xlpm.r,IF(_xlpm.r="",_xlpm.a,SUBSTITUTE(_xlpm.a,_xlpm.r,"")))))))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IF(CPU_Formula!U117&lt;&gt;"",CPU_Formula!U117,IF(OR(WindowsReports!G117="",WindowsReports!G117=0),"",WindowsReports!G117))</f>
        <v/>
      </c>
      <c r="K117" s="49" t="str">
        <f>WindowsReports!H117&amp;""</f>
        <v/>
      </c>
      <c r="L117" t="str">
        <f t="shared" si="2"/>
        <v/>
      </c>
      <c r="M117" s="13" t="str">
        <f>WindowsReports!I117&amp;""</f>
        <v/>
      </c>
      <c r="N117" s="14" t="str" cm="1">
        <f t="array" ref="N117">IFERROR(_xlfn.IFS(WindowsReports!J117="","",$AF117&lt;55,"Battery Defect",$AF117&lt;=69,"Battery D",$AF117&lt;=80,"Battery C",$AF117&gt;80,""),"")</f>
        <v/>
      </c>
      <c r="O117" s="14"/>
      <c r="P117" s="11" t="str">
        <f>WindowsReports!K117&amp;""</f>
        <v/>
      </c>
      <c r="Q117" s="11"/>
      <c r="R117" s="11"/>
      <c r="S117" t="str">
        <f t="shared" si="3"/>
        <v/>
      </c>
      <c r="T117" t="str" cm="1">
        <f t="array" ref="T117">IF($AE117=0,"",INDEX(Disk_Pivot!$N$2:$N$500,$AE117))</f>
        <v/>
      </c>
      <c r="AC117">
        <f>IFERROR(MATCH($B117,WindowsReports!$B$2:$B$243,0),0)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  <c r="AF117" s="53">
        <f>IFERROR(IF(--WindowsReports!J117&lt;=1,--WindowsReports!J117*100,--WindowsReports!J117),"")</f>
        <v>0</v>
      </c>
      <c r="AG117">
        <f>IFERROR(MATCH(WindowsReports!D117,Models!$H$2:$H$605,0),0)</f>
        <v>0</v>
      </c>
    </row>
    <row r="118" spans="1:33">
      <c r="A118" t="str">
        <f>WindowsReports!A118</f>
        <v/>
      </c>
      <c r="B118" t="str">
        <f>WindowsReports!B118&amp;""</f>
        <v/>
      </c>
      <c r="C118" t="str" cm="1">
        <f t="array" ref="C118">IF($AG118=0,WindowsReports!D118&amp;"",INDEX(Models!$G$2:$G$605,$AG118))</f>
        <v/>
      </c>
      <c r="D118" t="str">
        <f>WindowsReports!C118&amp;""</f>
        <v/>
      </c>
      <c r="E118" t="str" cm="1">
        <f t="array" ref="E118">IF($AC118=0,"",INDEX(WindowsReports!$E$2:$E$243,$AC118))</f>
        <v/>
      </c>
      <c r="F118" s="11" t="str">
        <f>WindowsReports!F118&amp;""</f>
        <v/>
      </c>
      <c r="G118" t="str" cm="1">
        <f t="array" ref="G118">IF($AD118&gt;0,INDEX(Models!$B$2:$B$605,$AD118),IF(OR($F118="",$F118=0),"",TRIM(_xlfn.REDUCE($F118,Models!$L$2:$L$40,_xlfn.LAMBDA(_xlpm.a,_xlpm.r,IF(_xlpm.r="",_xlpm.a,SUBSTITUTE(_xlpm.a,_xlpm.r,"")))))))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IF(CPU_Formula!U118&lt;&gt;"",CPU_Formula!U118,IF(OR(WindowsReports!G118="",WindowsReports!G118=0),"",WindowsReports!G118))</f>
        <v/>
      </c>
      <c r="K118" s="49" t="str">
        <f>WindowsReports!H118&amp;""</f>
        <v/>
      </c>
      <c r="L118" t="str">
        <f t="shared" si="2"/>
        <v/>
      </c>
      <c r="M118" s="13" t="str">
        <f>WindowsReports!I118&amp;""</f>
        <v/>
      </c>
      <c r="N118" s="14" t="str" cm="1">
        <f t="array" ref="N118">IFERROR(_xlfn.IFS(WindowsReports!J118="","",$AF118&lt;55,"Battery Defect",$AF118&lt;=69,"Battery D",$AF118&lt;=80,"Battery C",$AF118&gt;80,""),"")</f>
        <v/>
      </c>
      <c r="O118" s="14"/>
      <c r="P118" s="11" t="str">
        <f>WindowsReports!K118&amp;""</f>
        <v/>
      </c>
      <c r="Q118" s="11"/>
      <c r="R118" s="11"/>
      <c r="S118" t="str">
        <f t="shared" si="3"/>
        <v/>
      </c>
      <c r="T118" t="str" cm="1">
        <f t="array" ref="T118">IF($AE118=0,"",INDEX(Disk_Pivot!$N$2:$N$500,$AE118))</f>
        <v/>
      </c>
      <c r="AC118">
        <f>IFERROR(MATCH($B118,WindowsReports!$B$2:$B$243,0),0)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  <c r="AF118" s="53">
        <f>IFERROR(IF(--WindowsReports!J118&lt;=1,--WindowsReports!J118*100,--WindowsReports!J118),"")</f>
        <v>0</v>
      </c>
      <c r="AG118">
        <f>IFERROR(MATCH(WindowsReports!D118,Models!$H$2:$H$605,0),0)</f>
        <v>0</v>
      </c>
    </row>
    <row r="119" spans="1:33">
      <c r="A119" t="str">
        <f>WindowsReports!A119</f>
        <v/>
      </c>
      <c r="B119" t="str">
        <f>WindowsReports!B119&amp;""</f>
        <v/>
      </c>
      <c r="C119" t="str" cm="1">
        <f t="array" ref="C119">IF($AG119=0,WindowsReports!D119&amp;"",INDEX(Models!$G$2:$G$605,$AG119))</f>
        <v/>
      </c>
      <c r="D119" t="str">
        <f>WindowsReports!C119&amp;""</f>
        <v/>
      </c>
      <c r="E119" t="str" cm="1">
        <f t="array" ref="E119">IF($AC119=0,"",INDEX(WindowsReports!$E$2:$E$243,$AC119))</f>
        <v/>
      </c>
      <c r="F119" s="11" t="str">
        <f>WindowsReports!F119&amp;""</f>
        <v/>
      </c>
      <c r="G119" t="str" cm="1">
        <f t="array" ref="G119">IF($AD119&gt;0,INDEX(Models!$B$2:$B$605,$AD119),IF(OR($F119="",$F119=0),"",TRIM(_xlfn.REDUCE($F119,Models!$L$2:$L$40,_xlfn.LAMBDA(_xlpm.a,_xlpm.r,IF(_xlpm.r="",_xlpm.a,SUBSTITUTE(_xlpm.a,_xlpm.r,"")))))))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IF(CPU_Formula!U119&lt;&gt;"",CPU_Formula!U119,IF(OR(WindowsReports!G119="",WindowsReports!G119=0),"",WindowsReports!G119))</f>
        <v/>
      </c>
      <c r="K119" s="49" t="str">
        <f>WindowsReports!H119&amp;""</f>
        <v/>
      </c>
      <c r="L119" t="str">
        <f t="shared" si="2"/>
        <v/>
      </c>
      <c r="M119" s="13" t="str">
        <f>WindowsReports!I119&amp;""</f>
        <v/>
      </c>
      <c r="N119" s="14" t="str" cm="1">
        <f t="array" ref="N119">IFERROR(_xlfn.IFS(WindowsReports!J119="","",$AF119&lt;55,"Battery Defect",$AF119&lt;=69,"Battery D",$AF119&lt;=80,"Battery C",$AF119&gt;80,""),"")</f>
        <v/>
      </c>
      <c r="O119" s="14"/>
      <c r="P119" s="11" t="str">
        <f>WindowsReports!K119&amp;""</f>
        <v/>
      </c>
      <c r="Q119" s="11"/>
      <c r="R119" s="11"/>
      <c r="S119" t="str">
        <f t="shared" si="3"/>
        <v/>
      </c>
      <c r="T119" t="str" cm="1">
        <f t="array" ref="T119">IF($AE119=0,"",INDEX(Disk_Pivot!$N$2:$N$500,$AE119))</f>
        <v/>
      </c>
      <c r="AC119">
        <f>IFERROR(MATCH($B119,WindowsReports!$B$2:$B$243,0),0)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  <c r="AF119" s="53">
        <f>IFERROR(IF(--WindowsReports!J119&lt;=1,--WindowsReports!J119*100,--WindowsReports!J119),"")</f>
        <v>0</v>
      </c>
      <c r="AG119">
        <f>IFERROR(MATCH(WindowsReports!D119,Models!$H$2:$H$605,0),0)</f>
        <v>0</v>
      </c>
    </row>
    <row r="120" spans="1:33">
      <c r="A120" t="str">
        <f>WindowsReports!A120</f>
        <v/>
      </c>
      <c r="B120" t="str">
        <f>WindowsReports!B120&amp;""</f>
        <v/>
      </c>
      <c r="C120" t="str" cm="1">
        <f t="array" ref="C120">IF($AG120=0,WindowsReports!D120&amp;"",INDEX(Models!$G$2:$G$605,$AG120))</f>
        <v/>
      </c>
      <c r="D120" t="str">
        <f>WindowsReports!C120&amp;""</f>
        <v/>
      </c>
      <c r="E120" t="str" cm="1">
        <f t="array" ref="E120">IF($AC120=0,"",INDEX(WindowsReports!$E$2:$E$243,$AC120))</f>
        <v/>
      </c>
      <c r="F120" s="11" t="str">
        <f>WindowsReports!F120&amp;""</f>
        <v/>
      </c>
      <c r="G120" t="str" cm="1">
        <f t="array" ref="G120">IF($AD120&gt;0,INDEX(Models!$B$2:$B$605,$AD120),IF(OR($F120="",$F120=0),"",TRIM(_xlfn.REDUCE($F120,Models!$L$2:$L$40,_xlfn.LAMBDA(_xlpm.a,_xlpm.r,IF(_xlpm.r="",_xlpm.a,SUBSTITUTE(_xlpm.a,_xlpm.r,"")))))))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IF(CPU_Formula!U120&lt;&gt;"",CPU_Formula!U120,IF(OR(WindowsReports!G120="",WindowsReports!G120=0),"",WindowsReports!G120))</f>
        <v/>
      </c>
      <c r="K120" s="49" t="str">
        <f>WindowsReports!H120&amp;""</f>
        <v/>
      </c>
      <c r="L120" t="str">
        <f t="shared" si="2"/>
        <v/>
      </c>
      <c r="M120" s="13" t="str">
        <f>WindowsReports!I120&amp;""</f>
        <v/>
      </c>
      <c r="N120" s="14" t="str" cm="1">
        <f t="array" ref="N120">IFERROR(_xlfn.IFS(WindowsReports!J120="","",$AF120&lt;55,"Battery Defect",$AF120&lt;=69,"Battery D",$AF120&lt;=80,"Battery C",$AF120&gt;80,""),"")</f>
        <v/>
      </c>
      <c r="O120" s="14"/>
      <c r="P120" s="11" t="str">
        <f>WindowsReports!K120&amp;""</f>
        <v/>
      </c>
      <c r="Q120" s="11"/>
      <c r="R120" s="11"/>
      <c r="S120" t="str">
        <f t="shared" si="3"/>
        <v/>
      </c>
      <c r="T120" t="str" cm="1">
        <f t="array" ref="T120">IF($AE120=0,"",INDEX(Disk_Pivot!$N$2:$N$500,$AE120))</f>
        <v/>
      </c>
      <c r="AC120">
        <f>IFERROR(MATCH($B120,WindowsReports!$B$2:$B$243,0),0)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  <c r="AF120" s="53">
        <f>IFERROR(IF(--WindowsReports!J120&lt;=1,--WindowsReports!J120*100,--WindowsReports!J120),"")</f>
        <v>0</v>
      </c>
      <c r="AG120">
        <f>IFERROR(MATCH(WindowsReports!D120,Models!$H$2:$H$605,0),0)</f>
        <v>0</v>
      </c>
    </row>
    <row r="121" spans="1:33">
      <c r="A121" t="str">
        <f>WindowsReports!A121</f>
        <v/>
      </c>
      <c r="B121" t="str">
        <f>WindowsReports!B121&amp;""</f>
        <v/>
      </c>
      <c r="C121" t="str" cm="1">
        <f t="array" ref="C121">IF($AG121=0,WindowsReports!D121&amp;"",INDEX(Models!$G$2:$G$605,$AG121))</f>
        <v/>
      </c>
      <c r="D121" t="str">
        <f>WindowsReports!C121&amp;""</f>
        <v/>
      </c>
      <c r="E121" t="str" cm="1">
        <f t="array" ref="E121">IF($AC121=0,"",INDEX(WindowsReports!$E$2:$E$243,$AC121))</f>
        <v/>
      </c>
      <c r="F121" s="11" t="str">
        <f>WindowsReports!F121&amp;""</f>
        <v/>
      </c>
      <c r="G121" t="str" cm="1">
        <f t="array" ref="G121">IF($AD121&gt;0,INDEX(Models!$B$2:$B$605,$AD121),IF(OR($F121="",$F121=0),"",TRIM(_xlfn.REDUCE($F121,Models!$L$2:$L$40,_xlfn.LAMBDA(_xlpm.a,_xlpm.r,IF(_xlpm.r="",_xlpm.a,SUBSTITUTE(_xlpm.a,_xlpm.r,"")))))))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IF(CPU_Formula!U121&lt;&gt;"",CPU_Formula!U121,IF(OR(WindowsReports!G121="",WindowsReports!G121=0),"",WindowsReports!G121))</f>
        <v/>
      </c>
      <c r="K121" s="49" t="str">
        <f>WindowsReports!H121&amp;""</f>
        <v/>
      </c>
      <c r="L121" t="str">
        <f t="shared" si="2"/>
        <v/>
      </c>
      <c r="M121" s="13" t="str">
        <f>WindowsReports!I121&amp;""</f>
        <v/>
      </c>
      <c r="N121" s="14" t="str" cm="1">
        <f t="array" ref="N121">IFERROR(_xlfn.IFS(WindowsReports!J121="","",$AF121&lt;55,"Battery Defect",$AF121&lt;=69,"Battery D",$AF121&lt;=80,"Battery C",$AF121&gt;80,""),"")</f>
        <v/>
      </c>
      <c r="O121" s="14"/>
      <c r="P121" s="11" t="str">
        <f>WindowsReports!K121&amp;""</f>
        <v/>
      </c>
      <c r="Q121" s="11"/>
      <c r="R121" s="11"/>
      <c r="S121" t="str">
        <f t="shared" si="3"/>
        <v/>
      </c>
      <c r="T121" t="str" cm="1">
        <f t="array" ref="T121">IF($AE121=0,"",INDEX(Disk_Pivot!$N$2:$N$500,$AE121))</f>
        <v/>
      </c>
      <c r="AC121">
        <f>IFERROR(MATCH($B121,WindowsReports!$B$2:$B$243,0),0)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  <c r="AF121" s="53">
        <f>IFERROR(IF(--WindowsReports!J121&lt;=1,--WindowsReports!J121*100,--WindowsReports!J121),"")</f>
        <v>0</v>
      </c>
      <c r="AG121">
        <f>IFERROR(MATCH(WindowsReports!D121,Models!$H$2:$H$605,0),0)</f>
        <v>0</v>
      </c>
    </row>
    <row r="122" spans="1:33">
      <c r="A122" t="str">
        <f>WindowsReports!A122</f>
        <v/>
      </c>
      <c r="B122" t="str">
        <f>WindowsReports!B122&amp;""</f>
        <v/>
      </c>
      <c r="C122" t="str" cm="1">
        <f t="array" ref="C122">IF($AG122=0,WindowsReports!D122&amp;"",INDEX(Models!$G$2:$G$605,$AG122))</f>
        <v/>
      </c>
      <c r="D122" t="str">
        <f>WindowsReports!C122&amp;""</f>
        <v/>
      </c>
      <c r="E122" t="str" cm="1">
        <f t="array" ref="E122">IF($AC122=0,"",INDEX(WindowsReports!$E$2:$E$243,$AC122))</f>
        <v/>
      </c>
      <c r="F122" s="11" t="str">
        <f>WindowsReports!F122&amp;""</f>
        <v/>
      </c>
      <c r="G122" t="str" cm="1">
        <f t="array" ref="G122">IF($AD122&gt;0,INDEX(Models!$B$2:$B$605,$AD122),IF(OR($F122="",$F122=0),"",TRIM(_xlfn.REDUCE($F122,Models!$L$2:$L$40,_xlfn.LAMBDA(_xlpm.a,_xlpm.r,IF(_xlpm.r="",_xlpm.a,SUBSTITUTE(_xlpm.a,_xlpm.r,"")))))))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IF(CPU_Formula!U122&lt;&gt;"",CPU_Formula!U122,IF(OR(WindowsReports!G122="",WindowsReports!G122=0),"",WindowsReports!G122))</f>
        <v/>
      </c>
      <c r="K122" s="49" t="str">
        <f>WindowsReports!H122&amp;""</f>
        <v/>
      </c>
      <c r="L122" t="str">
        <f t="shared" si="2"/>
        <v/>
      </c>
      <c r="M122" s="13" t="str">
        <f>WindowsReports!I122&amp;""</f>
        <v/>
      </c>
      <c r="N122" s="14" t="str" cm="1">
        <f t="array" ref="N122">IFERROR(_xlfn.IFS(WindowsReports!J122="","",$AF122&lt;55,"Battery Defect",$AF122&lt;=69,"Battery D",$AF122&lt;=80,"Battery C",$AF122&gt;80,""),"")</f>
        <v/>
      </c>
      <c r="O122" s="14"/>
      <c r="P122" s="11" t="str">
        <f>WindowsReports!K122&amp;""</f>
        <v/>
      </c>
      <c r="Q122" s="11"/>
      <c r="R122" s="11"/>
      <c r="S122" t="str">
        <f t="shared" si="3"/>
        <v/>
      </c>
      <c r="T122" t="str" cm="1">
        <f t="array" ref="T122">IF($AE122=0,"",INDEX(Disk_Pivot!$N$2:$N$500,$AE122))</f>
        <v/>
      </c>
      <c r="AC122">
        <f>IFERROR(MATCH($B122,WindowsReports!$B$2:$B$243,0),0)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  <c r="AF122" s="53">
        <f>IFERROR(IF(--WindowsReports!J122&lt;=1,--WindowsReports!J122*100,--WindowsReports!J122),"")</f>
        <v>0</v>
      </c>
      <c r="AG122">
        <f>IFERROR(MATCH(WindowsReports!D122,Models!$H$2:$H$605,0),0)</f>
        <v>0</v>
      </c>
    </row>
    <row r="123" spans="1:33">
      <c r="A123" t="str">
        <f>WindowsReports!A123</f>
        <v/>
      </c>
      <c r="B123" t="str">
        <f>WindowsReports!B123&amp;""</f>
        <v/>
      </c>
      <c r="C123" t="str" cm="1">
        <f t="array" ref="C123">IF($AG123=0,WindowsReports!D123&amp;"",INDEX(Models!$G$2:$G$605,$AG123))</f>
        <v/>
      </c>
      <c r="D123" t="str">
        <f>WindowsReports!C123&amp;""</f>
        <v/>
      </c>
      <c r="E123" t="str" cm="1">
        <f t="array" ref="E123">IF($AC123=0,"",INDEX(WindowsReports!$E$2:$E$243,$AC123))</f>
        <v/>
      </c>
      <c r="F123" s="11" t="str">
        <f>WindowsReports!F123&amp;""</f>
        <v/>
      </c>
      <c r="G123" t="str" cm="1">
        <f t="array" ref="G123">IF($AD123&gt;0,INDEX(Models!$B$2:$B$605,$AD123),IF(OR($F123="",$F123=0),"",TRIM(_xlfn.REDUCE($F123,Models!$L$2:$L$40,_xlfn.LAMBDA(_xlpm.a,_xlpm.r,IF(_xlpm.r="",_xlpm.a,SUBSTITUTE(_xlpm.a,_xlpm.r,"")))))))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IF(CPU_Formula!U123&lt;&gt;"",CPU_Formula!U123,IF(OR(WindowsReports!G123="",WindowsReports!G123=0),"",WindowsReports!G123))</f>
        <v/>
      </c>
      <c r="K123" s="49" t="str">
        <f>WindowsReports!H123&amp;""</f>
        <v/>
      </c>
      <c r="L123" t="str">
        <f t="shared" si="2"/>
        <v/>
      </c>
      <c r="M123" s="13" t="str">
        <f>WindowsReports!I123&amp;""</f>
        <v/>
      </c>
      <c r="N123" s="14" t="str" cm="1">
        <f t="array" ref="N123">IFERROR(_xlfn.IFS(WindowsReports!J123="","",$AF123&lt;55,"Battery Defect",$AF123&lt;=69,"Battery D",$AF123&lt;=80,"Battery C",$AF123&gt;80,""),"")</f>
        <v/>
      </c>
      <c r="O123" s="14"/>
      <c r="P123" s="11" t="str">
        <f>WindowsReports!K123&amp;""</f>
        <v/>
      </c>
      <c r="Q123" s="11"/>
      <c r="R123" s="11"/>
      <c r="S123" t="str">
        <f t="shared" si="3"/>
        <v/>
      </c>
      <c r="T123" t="str" cm="1">
        <f t="array" ref="T123">IF($AE123=0,"",INDEX(Disk_Pivot!$N$2:$N$500,$AE123))</f>
        <v/>
      </c>
      <c r="AC123">
        <f>IFERROR(MATCH($B123,WindowsReports!$B$2:$B$243,0),0)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  <c r="AF123" s="53">
        <f>IFERROR(IF(--WindowsReports!J123&lt;=1,--WindowsReports!J123*100,--WindowsReports!J123),"")</f>
        <v>0</v>
      </c>
      <c r="AG123">
        <f>IFERROR(MATCH(WindowsReports!D123,Models!$H$2:$H$605,0),0)</f>
        <v>0</v>
      </c>
    </row>
    <row r="124" spans="1:33">
      <c r="A124" t="str">
        <f>WindowsReports!A124</f>
        <v/>
      </c>
      <c r="B124" t="str">
        <f>WindowsReports!B124&amp;""</f>
        <v/>
      </c>
      <c r="C124" t="str" cm="1">
        <f t="array" ref="C124">IF($AG124=0,WindowsReports!D124&amp;"",INDEX(Models!$G$2:$G$605,$AG124))</f>
        <v/>
      </c>
      <c r="D124" t="str">
        <f>WindowsReports!C124&amp;""</f>
        <v/>
      </c>
      <c r="E124" t="str" cm="1">
        <f t="array" ref="E124">IF($AC124=0,"",INDEX(WindowsReports!$E$2:$E$243,$AC124))</f>
        <v/>
      </c>
      <c r="F124" s="11" t="str">
        <f>WindowsReports!F124&amp;""</f>
        <v/>
      </c>
      <c r="G124" t="str" cm="1">
        <f t="array" ref="G124">IF($AD124&gt;0,INDEX(Models!$B$2:$B$605,$AD124),IF(OR($F124="",$F124=0),"",TRIM(_xlfn.REDUCE($F124,Models!$L$2:$L$40,_xlfn.LAMBDA(_xlpm.a,_xlpm.r,IF(_xlpm.r="",_xlpm.a,SUBSTITUTE(_xlpm.a,_xlpm.r,"")))))))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IF(CPU_Formula!U124&lt;&gt;"",CPU_Formula!U124,IF(OR(WindowsReports!G124="",WindowsReports!G124=0),"",WindowsReports!G124))</f>
        <v/>
      </c>
      <c r="K124" s="49" t="str">
        <f>WindowsReports!H124&amp;""</f>
        <v/>
      </c>
      <c r="L124" t="str">
        <f t="shared" si="2"/>
        <v/>
      </c>
      <c r="M124" s="13" t="str">
        <f>WindowsReports!I124&amp;""</f>
        <v/>
      </c>
      <c r="N124" s="14" t="str" cm="1">
        <f t="array" ref="N124">IFERROR(_xlfn.IFS(WindowsReports!J124="","",$AF124&lt;55,"Battery Defect",$AF124&lt;=69,"Battery D",$AF124&lt;=80,"Battery C",$AF124&gt;80,""),"")</f>
        <v/>
      </c>
      <c r="O124" s="14"/>
      <c r="P124" s="11" t="str">
        <f>WindowsReports!K124&amp;""</f>
        <v/>
      </c>
      <c r="Q124" s="11"/>
      <c r="R124" s="11"/>
      <c r="S124" t="str">
        <f t="shared" si="3"/>
        <v/>
      </c>
      <c r="T124" t="str" cm="1">
        <f t="array" ref="T124">IF($AE124=0,"",INDEX(Disk_Pivot!$N$2:$N$500,$AE124))</f>
        <v/>
      </c>
      <c r="AC124">
        <f>IFERROR(MATCH($B124,WindowsReports!$B$2:$B$243,0),0)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  <c r="AF124" s="53">
        <f>IFERROR(IF(--WindowsReports!J124&lt;=1,--WindowsReports!J124*100,--WindowsReports!J124),"")</f>
        <v>0</v>
      </c>
      <c r="AG124">
        <f>IFERROR(MATCH(WindowsReports!D124,Models!$H$2:$H$605,0),0)</f>
        <v>0</v>
      </c>
    </row>
    <row r="125" spans="1:33">
      <c r="A125" t="str">
        <f>WindowsReports!A125</f>
        <v/>
      </c>
      <c r="B125" t="str">
        <f>WindowsReports!B125&amp;""</f>
        <v/>
      </c>
      <c r="C125" t="str" cm="1">
        <f t="array" ref="C125">IF($AG125=0,WindowsReports!D125&amp;"",INDEX(Models!$G$2:$G$605,$AG125))</f>
        <v/>
      </c>
      <c r="D125" t="str">
        <f>WindowsReports!C125&amp;""</f>
        <v/>
      </c>
      <c r="E125" t="str" cm="1">
        <f t="array" ref="E125">IF($AC125=0,"",INDEX(WindowsReports!$E$2:$E$243,$AC125))</f>
        <v/>
      </c>
      <c r="F125" s="11" t="str">
        <f>WindowsReports!F125&amp;""</f>
        <v/>
      </c>
      <c r="G125" t="str" cm="1">
        <f t="array" ref="G125">IF($AD125&gt;0,INDEX(Models!$B$2:$B$605,$AD125),IF(OR($F125="",$F125=0),"",TRIM(_xlfn.REDUCE($F125,Models!$L$2:$L$40,_xlfn.LAMBDA(_xlpm.a,_xlpm.r,IF(_xlpm.r="",_xlpm.a,SUBSTITUTE(_xlpm.a,_xlpm.r,"")))))))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IF(CPU_Formula!U125&lt;&gt;"",CPU_Formula!U125,IF(OR(WindowsReports!G125="",WindowsReports!G125=0),"",WindowsReports!G125))</f>
        <v/>
      </c>
      <c r="K125" s="49" t="str">
        <f>WindowsReports!H125&amp;""</f>
        <v/>
      </c>
      <c r="L125" t="str">
        <f t="shared" si="2"/>
        <v/>
      </c>
      <c r="M125" s="13" t="str">
        <f>WindowsReports!I125&amp;""</f>
        <v/>
      </c>
      <c r="N125" s="14" t="str" cm="1">
        <f t="array" ref="N125">IFERROR(_xlfn.IFS(WindowsReports!J125="","",$AF125&lt;55,"Battery Defect",$AF125&lt;=69,"Battery D",$AF125&lt;=80,"Battery C",$AF125&gt;80,""),"")</f>
        <v/>
      </c>
      <c r="O125" s="14"/>
      <c r="P125" s="11" t="str">
        <f>WindowsReports!K125&amp;""</f>
        <v/>
      </c>
      <c r="Q125" s="11"/>
      <c r="R125" s="11"/>
      <c r="S125" t="str">
        <f t="shared" si="3"/>
        <v/>
      </c>
      <c r="T125" t="str" cm="1">
        <f t="array" ref="T125">IF($AE125=0,"",INDEX(Disk_Pivot!$N$2:$N$500,$AE125))</f>
        <v/>
      </c>
      <c r="AC125">
        <f>IFERROR(MATCH($B125,WindowsReports!$B$2:$B$243,0),0)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  <c r="AF125" s="53">
        <f>IFERROR(IF(--WindowsReports!J125&lt;=1,--WindowsReports!J125*100,--WindowsReports!J125),"")</f>
        <v>0</v>
      </c>
      <c r="AG125">
        <f>IFERROR(MATCH(WindowsReports!D125,Models!$H$2:$H$605,0),0)</f>
        <v>0</v>
      </c>
    </row>
    <row r="126" spans="1:33">
      <c r="A126" t="str">
        <f>WindowsReports!A126</f>
        <v/>
      </c>
      <c r="B126" t="str">
        <f>WindowsReports!B126&amp;""</f>
        <v/>
      </c>
      <c r="C126" t="str" cm="1">
        <f t="array" ref="C126">IF($AG126=0,WindowsReports!D126&amp;"",INDEX(Models!$G$2:$G$605,$AG126))</f>
        <v/>
      </c>
      <c r="D126" t="str">
        <f>WindowsReports!C126&amp;""</f>
        <v/>
      </c>
      <c r="E126" t="str" cm="1">
        <f t="array" ref="E126">IF($AC126=0,"",INDEX(WindowsReports!$E$2:$E$243,$AC126))</f>
        <v/>
      </c>
      <c r="F126" s="11" t="str">
        <f>WindowsReports!F126&amp;""</f>
        <v/>
      </c>
      <c r="G126" t="str" cm="1">
        <f t="array" ref="G126">IF($AD126&gt;0,INDEX(Models!$B$2:$B$605,$AD126),IF(OR($F126="",$F126=0),"",TRIM(_xlfn.REDUCE($F126,Models!$L$2:$L$40,_xlfn.LAMBDA(_xlpm.a,_xlpm.r,IF(_xlpm.r="",_xlpm.a,SUBSTITUTE(_xlpm.a,_xlpm.r,"")))))))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IF(CPU_Formula!U126&lt;&gt;"",CPU_Formula!U126,IF(OR(WindowsReports!G126="",WindowsReports!G126=0),"",WindowsReports!G126))</f>
        <v/>
      </c>
      <c r="K126" s="49" t="str">
        <f>WindowsReports!H126&amp;""</f>
        <v/>
      </c>
      <c r="L126" t="str">
        <f t="shared" si="2"/>
        <v/>
      </c>
      <c r="M126" s="13" t="str">
        <f>WindowsReports!I126&amp;""</f>
        <v/>
      </c>
      <c r="N126" s="14" t="str" cm="1">
        <f t="array" ref="N126">IFERROR(_xlfn.IFS(WindowsReports!J126="","",$AF126&lt;55,"Battery Defect",$AF126&lt;=69,"Battery D",$AF126&lt;=80,"Battery C",$AF126&gt;80,""),"")</f>
        <v/>
      </c>
      <c r="O126" s="14"/>
      <c r="P126" s="11" t="str">
        <f>WindowsReports!K126&amp;""</f>
        <v/>
      </c>
      <c r="Q126" s="11"/>
      <c r="R126" s="11"/>
      <c r="S126" t="str">
        <f t="shared" si="3"/>
        <v/>
      </c>
      <c r="T126" t="str" cm="1">
        <f t="array" ref="T126">IF($AE126=0,"",INDEX(Disk_Pivot!$N$2:$N$500,$AE126))</f>
        <v/>
      </c>
      <c r="AC126">
        <f>IFERROR(MATCH($B126,WindowsReports!$B$2:$B$243,0),0)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  <c r="AF126" s="53">
        <f>IFERROR(IF(--WindowsReports!J126&lt;=1,--WindowsReports!J126*100,--WindowsReports!J126),"")</f>
        <v>0</v>
      </c>
      <c r="AG126">
        <f>IFERROR(MATCH(WindowsReports!D126,Models!$H$2:$H$605,0),0)</f>
        <v>0</v>
      </c>
    </row>
    <row r="127" spans="1:33">
      <c r="A127" t="str">
        <f>WindowsReports!A127</f>
        <v/>
      </c>
      <c r="B127" t="str">
        <f>WindowsReports!B127&amp;""</f>
        <v/>
      </c>
      <c r="C127" t="str" cm="1">
        <f t="array" ref="C127">IF($AG127=0,WindowsReports!D127&amp;"",INDEX(Models!$G$2:$G$605,$AG127))</f>
        <v/>
      </c>
      <c r="D127" t="str">
        <f>WindowsReports!C127&amp;""</f>
        <v/>
      </c>
      <c r="E127" t="str" cm="1">
        <f t="array" ref="E127">IF($AC127=0,"",INDEX(WindowsReports!$E$2:$E$243,$AC127))</f>
        <v/>
      </c>
      <c r="F127" s="11" t="str">
        <f>WindowsReports!F127&amp;""</f>
        <v/>
      </c>
      <c r="G127" t="str" cm="1">
        <f t="array" ref="G127">IF($AD127&gt;0,INDEX(Models!$B$2:$B$605,$AD127),IF(OR($F127="",$F127=0),"",TRIM(_xlfn.REDUCE($F127,Models!$L$2:$L$40,_xlfn.LAMBDA(_xlpm.a,_xlpm.r,IF(_xlpm.r="",_xlpm.a,SUBSTITUTE(_xlpm.a,_xlpm.r,"")))))))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IF(CPU_Formula!U127&lt;&gt;"",CPU_Formula!U127,IF(OR(WindowsReports!G127="",WindowsReports!G127=0),"",WindowsReports!G127))</f>
        <v/>
      </c>
      <c r="K127" s="49" t="str">
        <f>WindowsReports!H127&amp;""</f>
        <v/>
      </c>
      <c r="L127" t="str">
        <f t="shared" si="2"/>
        <v/>
      </c>
      <c r="M127" s="13" t="str">
        <f>WindowsReports!I127&amp;""</f>
        <v/>
      </c>
      <c r="N127" s="14" t="str" cm="1">
        <f t="array" ref="N127">IFERROR(_xlfn.IFS(WindowsReports!J127="","",$AF127&lt;55,"Battery Defect",$AF127&lt;=69,"Battery D",$AF127&lt;=80,"Battery C",$AF127&gt;80,""),"")</f>
        <v/>
      </c>
      <c r="O127" s="14"/>
      <c r="P127" s="11" t="str">
        <f>WindowsReports!K127&amp;""</f>
        <v/>
      </c>
      <c r="Q127" s="11"/>
      <c r="R127" s="11"/>
      <c r="S127" t="str">
        <f t="shared" si="3"/>
        <v/>
      </c>
      <c r="T127" t="str" cm="1">
        <f t="array" ref="T127">IF($AE127=0,"",INDEX(Disk_Pivot!$N$2:$N$500,$AE127))</f>
        <v/>
      </c>
      <c r="AC127">
        <f>IFERROR(MATCH($B127,WindowsReports!$B$2:$B$243,0),0)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  <c r="AF127" s="53">
        <f>IFERROR(IF(--WindowsReports!J127&lt;=1,--WindowsReports!J127*100,--WindowsReports!J127),"")</f>
        <v>0</v>
      </c>
      <c r="AG127">
        <f>IFERROR(MATCH(WindowsReports!D127,Models!$H$2:$H$605,0),0)</f>
        <v>0</v>
      </c>
    </row>
    <row r="128" spans="1:33">
      <c r="A128" t="str">
        <f>WindowsReports!A128</f>
        <v/>
      </c>
      <c r="B128" t="str">
        <f>WindowsReports!B128&amp;""</f>
        <v/>
      </c>
      <c r="C128" t="str" cm="1">
        <f t="array" ref="C128">IF($AG128=0,WindowsReports!D128&amp;"",INDEX(Models!$G$2:$G$605,$AG128))</f>
        <v/>
      </c>
      <c r="D128" t="str">
        <f>WindowsReports!C128&amp;""</f>
        <v/>
      </c>
      <c r="E128" t="str" cm="1">
        <f t="array" ref="E128">IF($AC128=0,"",INDEX(WindowsReports!$E$2:$E$243,$AC128))</f>
        <v/>
      </c>
      <c r="F128" s="11" t="str">
        <f>WindowsReports!F128&amp;""</f>
        <v/>
      </c>
      <c r="G128" t="str" cm="1">
        <f t="array" ref="G128">IF($AD128&gt;0,INDEX(Models!$B$2:$B$605,$AD128),IF(OR($F128="",$F128=0),"",TRIM(_xlfn.REDUCE($F128,Models!$L$2:$L$40,_xlfn.LAMBDA(_xlpm.a,_xlpm.r,IF(_xlpm.r="",_xlpm.a,SUBSTITUTE(_xlpm.a,_xlpm.r,"")))))))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IF(CPU_Formula!U128&lt;&gt;"",CPU_Formula!U128,IF(OR(WindowsReports!G128="",WindowsReports!G128=0),"",WindowsReports!G128))</f>
        <v/>
      </c>
      <c r="K128" s="49" t="str">
        <f>WindowsReports!H128&amp;""</f>
        <v/>
      </c>
      <c r="L128" t="str">
        <f t="shared" si="2"/>
        <v/>
      </c>
      <c r="M128" s="13" t="str">
        <f>WindowsReports!I128&amp;""</f>
        <v/>
      </c>
      <c r="N128" s="14" t="str" cm="1">
        <f t="array" ref="N128">IFERROR(_xlfn.IFS(WindowsReports!J128="","",$AF128&lt;55,"Battery Defect",$AF128&lt;=69,"Battery D",$AF128&lt;=80,"Battery C",$AF128&gt;80,""),"")</f>
        <v/>
      </c>
      <c r="O128" s="14"/>
      <c r="P128" s="11" t="str">
        <f>WindowsReports!K128&amp;""</f>
        <v/>
      </c>
      <c r="Q128" s="11"/>
      <c r="R128" s="11"/>
      <c r="S128" t="str">
        <f t="shared" si="3"/>
        <v/>
      </c>
      <c r="T128" t="str" cm="1">
        <f t="array" ref="T128">IF($AE128=0,"",INDEX(Disk_Pivot!$N$2:$N$500,$AE128))</f>
        <v/>
      </c>
      <c r="AC128">
        <f>IFERROR(MATCH($B128,WindowsReports!$B$2:$B$243,0),0)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  <c r="AF128" s="53">
        <f>IFERROR(IF(--WindowsReports!J128&lt;=1,--WindowsReports!J128*100,--WindowsReports!J128),"")</f>
        <v>0</v>
      </c>
      <c r="AG128">
        <f>IFERROR(MATCH(WindowsReports!D128,Models!$H$2:$H$605,0),0)</f>
        <v>0</v>
      </c>
    </row>
    <row r="129" spans="1:33">
      <c r="A129" t="str">
        <f>WindowsReports!A129</f>
        <v/>
      </c>
      <c r="B129" t="str">
        <f>WindowsReports!B129&amp;""</f>
        <v/>
      </c>
      <c r="C129" t="str" cm="1">
        <f t="array" ref="C129">IF($AG129=0,WindowsReports!D129&amp;"",INDEX(Models!$G$2:$G$605,$AG129))</f>
        <v/>
      </c>
      <c r="D129" t="str">
        <f>WindowsReports!C129&amp;""</f>
        <v/>
      </c>
      <c r="E129" t="str" cm="1">
        <f t="array" ref="E129">IF($AC129=0,"",INDEX(WindowsReports!$E$2:$E$243,$AC129))</f>
        <v/>
      </c>
      <c r="F129" s="11" t="str">
        <f>WindowsReports!F129&amp;""</f>
        <v/>
      </c>
      <c r="G129" t="str" cm="1">
        <f t="array" ref="G129">IF($AD129&gt;0,INDEX(Models!$B$2:$B$605,$AD129),IF(OR($F129="",$F129=0),"",TRIM(_xlfn.REDUCE($F129,Models!$L$2:$L$40,_xlfn.LAMBDA(_xlpm.a,_xlpm.r,IF(_xlpm.r="",_xlpm.a,SUBSTITUTE(_xlpm.a,_xlpm.r,"")))))))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IF(CPU_Formula!U129&lt;&gt;"",CPU_Formula!U129,IF(OR(WindowsReports!G129="",WindowsReports!G129=0),"",WindowsReports!G129))</f>
        <v/>
      </c>
      <c r="K129" s="49" t="str">
        <f>WindowsReports!H129&amp;""</f>
        <v/>
      </c>
      <c r="L129" t="str">
        <f t="shared" si="2"/>
        <v/>
      </c>
      <c r="M129" s="13" t="str">
        <f>WindowsReports!I129&amp;""</f>
        <v/>
      </c>
      <c r="N129" s="14" t="str" cm="1">
        <f t="array" ref="N129">IFERROR(_xlfn.IFS(WindowsReports!J129="","",$AF129&lt;55,"Battery Defect",$AF129&lt;=69,"Battery D",$AF129&lt;=80,"Battery C",$AF129&gt;80,""),"")</f>
        <v/>
      </c>
      <c r="O129" s="14"/>
      <c r="P129" s="11" t="str">
        <f>WindowsReports!K129&amp;""</f>
        <v/>
      </c>
      <c r="Q129" s="11"/>
      <c r="R129" s="11"/>
      <c r="S129" t="str">
        <f t="shared" si="3"/>
        <v/>
      </c>
      <c r="T129" t="str" cm="1">
        <f t="array" ref="T129">IF($AE129=0,"",INDEX(Disk_Pivot!$N$2:$N$500,$AE129))</f>
        <v/>
      </c>
      <c r="AC129">
        <f>IFERROR(MATCH($B129,WindowsReports!$B$2:$B$243,0),0)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  <c r="AF129" s="53">
        <f>IFERROR(IF(--WindowsReports!J129&lt;=1,--WindowsReports!J129*100,--WindowsReports!J129),"")</f>
        <v>0</v>
      </c>
      <c r="AG129">
        <f>IFERROR(MATCH(WindowsReports!D129,Models!$H$2:$H$605,0),0)</f>
        <v>0</v>
      </c>
    </row>
    <row r="130" spans="1:33">
      <c r="A130" t="str">
        <f>WindowsReports!A130</f>
        <v/>
      </c>
      <c r="B130" t="str">
        <f>WindowsReports!B130&amp;""</f>
        <v/>
      </c>
      <c r="C130" t="str" cm="1">
        <f t="array" ref="C130">IF($AG130=0,WindowsReports!D130&amp;"",INDEX(Models!$G$2:$G$605,$AG130))</f>
        <v/>
      </c>
      <c r="D130" t="str">
        <f>WindowsReports!C130&amp;""</f>
        <v/>
      </c>
      <c r="E130" t="str" cm="1">
        <f t="array" ref="E130">IF($AC130=0,"",INDEX(WindowsReports!$E$2:$E$243,$AC130))</f>
        <v/>
      </c>
      <c r="F130" s="11" t="str">
        <f>WindowsReports!F130&amp;""</f>
        <v/>
      </c>
      <c r="G130" t="str" cm="1">
        <f t="array" ref="G130">IF($AD130&gt;0,INDEX(Models!$B$2:$B$605,$AD130),IF(OR($F130="",$F130=0),"",TRIM(_xlfn.REDUCE($F130,Models!$L$2:$L$40,_xlfn.LAMBDA(_xlpm.a,_xlpm.r,IF(_xlpm.r="",_xlpm.a,SUBSTITUTE(_xlpm.a,_xlpm.r,"")))))))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IF(CPU_Formula!U130&lt;&gt;"",CPU_Formula!U130,IF(OR(WindowsReports!G130="",WindowsReports!G130=0),"",WindowsReports!G130))</f>
        <v/>
      </c>
      <c r="K130" s="49" t="str">
        <f>WindowsReports!H130&amp;""</f>
        <v/>
      </c>
      <c r="L130" t="str">
        <f t="shared" si="2"/>
        <v/>
      </c>
      <c r="M130" s="13" t="str">
        <f>WindowsReports!I130&amp;""</f>
        <v/>
      </c>
      <c r="N130" s="14" t="str" cm="1">
        <f t="array" ref="N130">IFERROR(_xlfn.IFS(WindowsReports!J130="","",$AF130&lt;55,"Battery Defect",$AF130&lt;=69,"Battery D",$AF130&lt;=80,"Battery C",$AF130&gt;80,""),"")</f>
        <v/>
      </c>
      <c r="O130" s="14"/>
      <c r="P130" s="11" t="str">
        <f>WindowsReports!K130&amp;""</f>
        <v/>
      </c>
      <c r="Q130" s="11"/>
      <c r="R130" s="11"/>
      <c r="S130" t="str">
        <f t="shared" si="3"/>
        <v/>
      </c>
      <c r="T130" t="str" cm="1">
        <f t="array" ref="T130">IF($AE130=0,"",INDEX(Disk_Pivot!$N$2:$N$500,$AE130))</f>
        <v/>
      </c>
      <c r="AC130">
        <f>IFERROR(MATCH($B130,WindowsReports!$B$2:$B$243,0),0)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  <c r="AF130" s="53">
        <f>IFERROR(IF(--WindowsReports!J130&lt;=1,--WindowsReports!J130*100,--WindowsReports!J130),"")</f>
        <v>0</v>
      </c>
      <c r="AG130">
        <f>IFERROR(MATCH(WindowsReports!D130,Models!$H$2:$H$605,0),0)</f>
        <v>0</v>
      </c>
    </row>
    <row r="131" spans="1:33">
      <c r="A131" t="str">
        <f>WindowsReports!A131</f>
        <v/>
      </c>
      <c r="B131" t="str">
        <f>WindowsReports!B131&amp;""</f>
        <v/>
      </c>
      <c r="C131" t="str" cm="1">
        <f t="array" ref="C131">IF($AG131=0,WindowsReports!D131&amp;"",INDEX(Models!$G$2:$G$605,$AG131))</f>
        <v/>
      </c>
      <c r="D131" t="str">
        <f>WindowsReports!C131&amp;""</f>
        <v/>
      </c>
      <c r="E131" t="str" cm="1">
        <f t="array" ref="E131">IF($AC131=0,"",INDEX(WindowsReports!$E$2:$E$243,$AC131))</f>
        <v/>
      </c>
      <c r="F131" s="11" t="str">
        <f>WindowsReports!F131&amp;""</f>
        <v/>
      </c>
      <c r="G131" t="str" cm="1">
        <f t="array" ref="G131">IF($AD131&gt;0,INDEX(Models!$B$2:$B$605,$AD131),IF(OR($F131="",$F131=0),"",TRIM(_xlfn.REDUCE($F131,Models!$L$2:$L$40,_xlfn.LAMBDA(_xlpm.a,_xlpm.r,IF(_xlpm.r="",_xlpm.a,SUBSTITUTE(_xlpm.a,_xlpm.r,"")))))))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IF(CPU_Formula!U131&lt;&gt;"",CPU_Formula!U131,IF(OR(WindowsReports!G131="",WindowsReports!G131=0),"",WindowsReports!G131))</f>
        <v/>
      </c>
      <c r="K131" s="49" t="str">
        <f>WindowsReports!H131&amp;""</f>
        <v/>
      </c>
      <c r="L131" t="str">
        <f t="shared" ref="L131:L194" si="4">IF(OR($K131="",$K131=0),"",IFERROR(_xlfn.LET(_xlpm.raw,$K131,_xlpm.size,LEFT(_xlpm.raw,FIND("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",TRUE,_xlpm.size,"GB",_xlpm.mult,_xlpm.ddr)),$K131&amp;""))</f>
        <v/>
      </c>
      <c r="M131" s="13" t="str">
        <f>WindowsReports!I131&amp;""</f>
        <v/>
      </c>
      <c r="N131" s="14" t="str" cm="1">
        <f t="array" ref="N131">IFERROR(_xlfn.IFS(WindowsReports!J131="","",$AF131&lt;55,"Battery Defect",$AF131&lt;=69,"Battery D",$AF131&lt;=80,"Battery C",$AF131&gt;80,""),"")</f>
        <v/>
      </c>
      <c r="O131" s="14"/>
      <c r="P131" s="11" t="str">
        <f>WindowsReports!K131&amp;""</f>
        <v/>
      </c>
      <c r="Q131" s="11"/>
      <c r="R131" s="11"/>
      <c r="S131" t="str">
        <f t="shared" ref="S131:S194" si="5">_xlfn.TEXTJOIN(", ",TRUE,N131,P131)</f>
        <v/>
      </c>
      <c r="T131" t="str" cm="1">
        <f t="array" ref="T131">IF($AE131=0,"",INDEX(Disk_Pivot!$N$2:$N$500,$AE131))</f>
        <v/>
      </c>
      <c r="AC131">
        <f>IFERROR(MATCH($B131,WindowsReports!$B$2:$B$243,0),0)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  <c r="AF131" s="53">
        <f>IFERROR(IF(--WindowsReports!J131&lt;=1,--WindowsReports!J131*100,--WindowsReports!J131),"")</f>
        <v>0</v>
      </c>
      <c r="AG131">
        <f>IFERROR(MATCH(WindowsReports!D131,Models!$H$2:$H$605,0),0)</f>
        <v>0</v>
      </c>
    </row>
    <row r="132" spans="1:33">
      <c r="A132" t="str">
        <f>WindowsReports!A132</f>
        <v/>
      </c>
      <c r="B132" t="str">
        <f>WindowsReports!B132&amp;""</f>
        <v/>
      </c>
      <c r="C132" t="str" cm="1">
        <f t="array" ref="C132">IF($AG132=0,WindowsReports!D132&amp;"",INDEX(Models!$G$2:$G$605,$AG132))</f>
        <v/>
      </c>
      <c r="D132" t="str">
        <f>WindowsReports!C132&amp;""</f>
        <v/>
      </c>
      <c r="E132" t="str" cm="1">
        <f t="array" ref="E132">IF($AC132=0,"",INDEX(WindowsReports!$E$2:$E$243,$AC132))</f>
        <v/>
      </c>
      <c r="F132" s="11" t="str">
        <f>WindowsReports!F132&amp;""</f>
        <v/>
      </c>
      <c r="G132" t="str" cm="1">
        <f t="array" ref="G132">IF($AD132&gt;0,INDEX(Models!$B$2:$B$605,$AD132),IF(OR($F132="",$F132=0),"",TRIM(_xlfn.REDUCE($F132,Models!$L$2:$L$40,_xlfn.LAMBDA(_xlpm.a,_xlpm.r,IF(_xlpm.r="",_xlpm.a,SUBSTITUTE(_xlpm.a,_xlpm.r,"")))))))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IF(CPU_Formula!U132&lt;&gt;"",CPU_Formula!U132,IF(OR(WindowsReports!G132="",WindowsReports!G132=0),"",WindowsReports!G132))</f>
        <v/>
      </c>
      <c r="K132" s="49" t="str">
        <f>WindowsReports!H132&amp;""</f>
        <v/>
      </c>
      <c r="L132" t="str">
        <f t="shared" si="4"/>
        <v/>
      </c>
      <c r="M132" s="13" t="str">
        <f>WindowsReports!I132&amp;""</f>
        <v/>
      </c>
      <c r="N132" s="14" t="str" cm="1">
        <f t="array" ref="N132">IFERROR(_xlfn.IFS(WindowsReports!J132="","",$AF132&lt;55,"Battery Defect",$AF132&lt;=69,"Battery D",$AF132&lt;=80,"Battery C",$AF132&gt;80,""),"")</f>
        <v/>
      </c>
      <c r="O132" s="14"/>
      <c r="P132" s="11" t="str">
        <f>WindowsReports!K132&amp;""</f>
        <v/>
      </c>
      <c r="Q132" s="11"/>
      <c r="R132" s="11"/>
      <c r="S132" t="str">
        <f t="shared" si="5"/>
        <v/>
      </c>
      <c r="T132" t="str" cm="1">
        <f t="array" ref="T132">IF($AE132=0,"",INDEX(Disk_Pivot!$N$2:$N$500,$AE132))</f>
        <v/>
      </c>
      <c r="AC132">
        <f>IFERROR(MATCH($B132,WindowsReports!$B$2:$B$243,0),0)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  <c r="AF132" s="53">
        <f>IFERROR(IF(--WindowsReports!J132&lt;=1,--WindowsReports!J132*100,--WindowsReports!J132),"")</f>
        <v>0</v>
      </c>
      <c r="AG132">
        <f>IFERROR(MATCH(WindowsReports!D132,Models!$H$2:$H$605,0),0)</f>
        <v>0</v>
      </c>
    </row>
    <row r="133" spans="1:33">
      <c r="A133" t="str">
        <f>WindowsReports!A133</f>
        <v/>
      </c>
      <c r="B133" t="str">
        <f>WindowsReports!B133&amp;""</f>
        <v/>
      </c>
      <c r="C133" t="str" cm="1">
        <f t="array" ref="C133">IF($AG133=0,WindowsReports!D133&amp;"",INDEX(Models!$G$2:$G$605,$AG133))</f>
        <v/>
      </c>
      <c r="D133" t="str">
        <f>WindowsReports!C133&amp;""</f>
        <v/>
      </c>
      <c r="E133" t="str" cm="1">
        <f t="array" ref="E133">IF($AC133=0,"",INDEX(WindowsReports!$E$2:$E$243,$AC133))</f>
        <v/>
      </c>
      <c r="F133" s="11" t="str">
        <f>WindowsReports!F133&amp;""</f>
        <v/>
      </c>
      <c r="G133" t="str" cm="1">
        <f t="array" ref="G133">IF($AD133&gt;0,INDEX(Models!$B$2:$B$605,$AD133),IF(OR($F133="",$F133=0),"",TRIM(_xlfn.REDUCE($F133,Models!$L$2:$L$40,_xlfn.LAMBDA(_xlpm.a,_xlpm.r,IF(_xlpm.r="",_xlpm.a,SUBSTITUTE(_xlpm.a,_xlpm.r,"")))))))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IF(CPU_Formula!U133&lt;&gt;"",CPU_Formula!U133,IF(OR(WindowsReports!G133="",WindowsReports!G133=0),"",WindowsReports!G133))</f>
        <v/>
      </c>
      <c r="K133" s="49" t="str">
        <f>WindowsReports!H133&amp;""</f>
        <v/>
      </c>
      <c r="L133" t="str">
        <f t="shared" si="4"/>
        <v/>
      </c>
      <c r="M133" s="13" t="str">
        <f>WindowsReports!I133&amp;""</f>
        <v/>
      </c>
      <c r="N133" s="14" t="str" cm="1">
        <f t="array" ref="N133">IFERROR(_xlfn.IFS(WindowsReports!J133="","",$AF133&lt;55,"Battery Defect",$AF133&lt;=69,"Battery D",$AF133&lt;=80,"Battery C",$AF133&gt;80,""),"")</f>
        <v/>
      </c>
      <c r="O133" s="14"/>
      <c r="P133" s="11" t="str">
        <f>WindowsReports!K133&amp;""</f>
        <v/>
      </c>
      <c r="Q133" s="11"/>
      <c r="R133" s="11"/>
      <c r="S133" t="str">
        <f t="shared" si="5"/>
        <v/>
      </c>
      <c r="T133" t="str" cm="1">
        <f t="array" ref="T133">IF($AE133=0,"",INDEX(Disk_Pivot!$N$2:$N$500,$AE133))</f>
        <v/>
      </c>
      <c r="AC133">
        <f>IFERROR(MATCH($B133,WindowsReports!$B$2:$B$243,0),0)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  <c r="AF133" s="53">
        <f>IFERROR(IF(--WindowsReports!J133&lt;=1,--WindowsReports!J133*100,--WindowsReports!J133),"")</f>
        <v>0</v>
      </c>
      <c r="AG133">
        <f>IFERROR(MATCH(WindowsReports!D133,Models!$H$2:$H$605,0),0)</f>
        <v>0</v>
      </c>
    </row>
    <row r="134" spans="1:33">
      <c r="A134" t="str">
        <f>WindowsReports!A134</f>
        <v/>
      </c>
      <c r="B134" t="str">
        <f>WindowsReports!B134&amp;""</f>
        <v/>
      </c>
      <c r="C134" t="str" cm="1">
        <f t="array" ref="C134">IF($AG134=0,WindowsReports!D134&amp;"",INDEX(Models!$G$2:$G$605,$AG134))</f>
        <v/>
      </c>
      <c r="D134" t="str">
        <f>WindowsReports!C134&amp;""</f>
        <v/>
      </c>
      <c r="E134" t="str" cm="1">
        <f t="array" ref="E134">IF($AC134=0,"",INDEX(WindowsReports!$E$2:$E$243,$AC134))</f>
        <v/>
      </c>
      <c r="F134" s="11" t="str">
        <f>WindowsReports!F134&amp;""</f>
        <v/>
      </c>
      <c r="G134" t="str" cm="1">
        <f t="array" ref="G134">IF($AD134&gt;0,INDEX(Models!$B$2:$B$605,$AD134),IF(OR($F134="",$F134=0),"",TRIM(_xlfn.REDUCE($F134,Models!$L$2:$L$40,_xlfn.LAMBDA(_xlpm.a,_xlpm.r,IF(_xlpm.r="",_xlpm.a,SUBSTITUTE(_xlpm.a,_xlpm.r,"")))))))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IF(CPU_Formula!U134&lt;&gt;"",CPU_Formula!U134,IF(OR(WindowsReports!G134="",WindowsReports!G134=0),"",WindowsReports!G134))</f>
        <v/>
      </c>
      <c r="K134" s="49" t="str">
        <f>WindowsReports!H134&amp;""</f>
        <v/>
      </c>
      <c r="L134" t="str">
        <f t="shared" si="4"/>
        <v/>
      </c>
      <c r="M134" s="13" t="str">
        <f>WindowsReports!I134&amp;""</f>
        <v/>
      </c>
      <c r="N134" s="14" t="str" cm="1">
        <f t="array" ref="N134">IFERROR(_xlfn.IFS(WindowsReports!J134="","",$AF134&lt;55,"Battery Defect",$AF134&lt;=69,"Battery D",$AF134&lt;=80,"Battery C",$AF134&gt;80,""),"")</f>
        <v/>
      </c>
      <c r="O134" s="14"/>
      <c r="P134" s="11" t="str">
        <f>WindowsReports!K134&amp;""</f>
        <v/>
      </c>
      <c r="Q134" s="11"/>
      <c r="R134" s="11"/>
      <c r="S134" t="str">
        <f t="shared" si="5"/>
        <v/>
      </c>
      <c r="T134" t="str" cm="1">
        <f t="array" ref="T134">IF($AE134=0,"",INDEX(Disk_Pivot!$N$2:$N$500,$AE134))</f>
        <v/>
      </c>
      <c r="AC134">
        <f>IFERROR(MATCH($B134,WindowsReports!$B$2:$B$243,0),0)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  <c r="AF134" s="53">
        <f>IFERROR(IF(--WindowsReports!J134&lt;=1,--WindowsReports!J134*100,--WindowsReports!J134),"")</f>
        <v>0</v>
      </c>
      <c r="AG134">
        <f>IFERROR(MATCH(WindowsReports!D134,Models!$H$2:$H$605,0),0)</f>
        <v>0</v>
      </c>
    </row>
    <row r="135" spans="1:33">
      <c r="A135" t="str">
        <f>WindowsReports!A135</f>
        <v/>
      </c>
      <c r="B135" t="str">
        <f>WindowsReports!B135&amp;""</f>
        <v/>
      </c>
      <c r="C135" t="str" cm="1">
        <f t="array" ref="C135">IF($AG135=0,WindowsReports!D135&amp;"",INDEX(Models!$G$2:$G$605,$AG135))</f>
        <v/>
      </c>
      <c r="D135" t="str">
        <f>WindowsReports!C135&amp;""</f>
        <v/>
      </c>
      <c r="E135" t="str" cm="1">
        <f t="array" ref="E135">IF($AC135=0,"",INDEX(WindowsReports!$E$2:$E$243,$AC135))</f>
        <v/>
      </c>
      <c r="F135" s="11" t="str">
        <f>WindowsReports!F135&amp;""</f>
        <v/>
      </c>
      <c r="G135" t="str" cm="1">
        <f t="array" ref="G135">IF($AD135&gt;0,INDEX(Models!$B$2:$B$605,$AD135),IF(OR($F135="",$F135=0),"",TRIM(_xlfn.REDUCE($F135,Models!$L$2:$L$40,_xlfn.LAMBDA(_xlpm.a,_xlpm.r,IF(_xlpm.r="",_xlpm.a,SUBSTITUTE(_xlpm.a,_xlpm.r,"")))))))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IF(CPU_Formula!U135&lt;&gt;"",CPU_Formula!U135,IF(OR(WindowsReports!G135="",WindowsReports!G135=0),"",WindowsReports!G135))</f>
        <v/>
      </c>
      <c r="K135" s="49" t="str">
        <f>WindowsReports!H135&amp;""</f>
        <v/>
      </c>
      <c r="L135" t="str">
        <f t="shared" si="4"/>
        <v/>
      </c>
      <c r="M135" s="13" t="str">
        <f>WindowsReports!I135&amp;""</f>
        <v/>
      </c>
      <c r="N135" s="14" t="str" cm="1">
        <f t="array" ref="N135">IFERROR(_xlfn.IFS(WindowsReports!J135="","",$AF135&lt;55,"Battery Defect",$AF135&lt;=69,"Battery D",$AF135&lt;=80,"Battery C",$AF135&gt;80,""),"")</f>
        <v/>
      </c>
      <c r="O135" s="14"/>
      <c r="P135" s="11" t="str">
        <f>WindowsReports!K135&amp;""</f>
        <v/>
      </c>
      <c r="Q135" s="11"/>
      <c r="R135" s="11"/>
      <c r="S135" t="str">
        <f t="shared" si="5"/>
        <v/>
      </c>
      <c r="T135" t="str" cm="1">
        <f t="array" ref="T135">IF($AE135=0,"",INDEX(Disk_Pivot!$N$2:$N$500,$AE135))</f>
        <v/>
      </c>
      <c r="AC135">
        <f>IFERROR(MATCH($B135,WindowsReports!$B$2:$B$243,0),0)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  <c r="AF135" s="53">
        <f>IFERROR(IF(--WindowsReports!J135&lt;=1,--WindowsReports!J135*100,--WindowsReports!J135),"")</f>
        <v>0</v>
      </c>
      <c r="AG135">
        <f>IFERROR(MATCH(WindowsReports!D135,Models!$H$2:$H$605,0),0)</f>
        <v>0</v>
      </c>
    </row>
    <row r="136" spans="1:33">
      <c r="A136" t="str">
        <f>WindowsReports!A136</f>
        <v/>
      </c>
      <c r="B136" t="str">
        <f>WindowsReports!B136&amp;""</f>
        <v/>
      </c>
      <c r="C136" t="str" cm="1">
        <f t="array" ref="C136">IF($AG136=0,WindowsReports!D136&amp;"",INDEX(Models!$G$2:$G$605,$AG136))</f>
        <v/>
      </c>
      <c r="D136" t="str">
        <f>WindowsReports!C136&amp;""</f>
        <v/>
      </c>
      <c r="E136" t="str" cm="1">
        <f t="array" ref="E136">IF($AC136=0,"",INDEX(WindowsReports!$E$2:$E$243,$AC136))</f>
        <v/>
      </c>
      <c r="F136" s="11" t="str">
        <f>WindowsReports!F136&amp;""</f>
        <v/>
      </c>
      <c r="G136" t="str" cm="1">
        <f t="array" ref="G136">IF($AD136&gt;0,INDEX(Models!$B$2:$B$605,$AD136),IF(OR($F136="",$F136=0),"",TRIM(_xlfn.REDUCE($F136,Models!$L$2:$L$40,_xlfn.LAMBDA(_xlpm.a,_xlpm.r,IF(_xlpm.r="",_xlpm.a,SUBSTITUTE(_xlpm.a,_xlpm.r,"")))))))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IF(CPU_Formula!U136&lt;&gt;"",CPU_Formula!U136,IF(OR(WindowsReports!G136="",WindowsReports!G136=0),"",WindowsReports!G136))</f>
        <v/>
      </c>
      <c r="K136" s="49" t="str">
        <f>WindowsReports!H136&amp;""</f>
        <v/>
      </c>
      <c r="L136" t="str">
        <f t="shared" si="4"/>
        <v/>
      </c>
      <c r="M136" s="13" t="str">
        <f>WindowsReports!I136&amp;""</f>
        <v/>
      </c>
      <c r="N136" s="14" t="str" cm="1">
        <f t="array" ref="N136">IFERROR(_xlfn.IFS(WindowsReports!J136="","",$AF136&lt;55,"Battery Defect",$AF136&lt;=69,"Battery D",$AF136&lt;=80,"Battery C",$AF136&gt;80,""),"")</f>
        <v/>
      </c>
      <c r="O136" s="14"/>
      <c r="P136" s="11" t="str">
        <f>WindowsReports!K136&amp;""</f>
        <v/>
      </c>
      <c r="Q136" s="11"/>
      <c r="R136" s="11"/>
      <c r="S136" t="str">
        <f t="shared" si="5"/>
        <v/>
      </c>
      <c r="T136" t="str" cm="1">
        <f t="array" ref="T136">IF($AE136=0,"",INDEX(Disk_Pivot!$N$2:$N$500,$AE136))</f>
        <v/>
      </c>
      <c r="AC136">
        <f>IFERROR(MATCH($B136,WindowsReports!$B$2:$B$243,0),0)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  <c r="AF136" s="53">
        <f>IFERROR(IF(--WindowsReports!J136&lt;=1,--WindowsReports!J136*100,--WindowsReports!J136),"")</f>
        <v>0</v>
      </c>
      <c r="AG136">
        <f>IFERROR(MATCH(WindowsReports!D136,Models!$H$2:$H$605,0),0)</f>
        <v>0</v>
      </c>
    </row>
    <row r="137" spans="1:33">
      <c r="A137" t="str">
        <f>WindowsReports!A137</f>
        <v/>
      </c>
      <c r="B137" t="str">
        <f>WindowsReports!B137&amp;""</f>
        <v/>
      </c>
      <c r="C137" t="str" cm="1">
        <f t="array" ref="C137">IF($AG137=0,WindowsReports!D137&amp;"",INDEX(Models!$G$2:$G$605,$AG137))</f>
        <v/>
      </c>
      <c r="D137" t="str">
        <f>WindowsReports!C137&amp;""</f>
        <v/>
      </c>
      <c r="E137" t="str" cm="1">
        <f t="array" ref="E137">IF($AC137=0,"",INDEX(WindowsReports!$E$2:$E$243,$AC137))</f>
        <v/>
      </c>
      <c r="F137" s="11" t="str">
        <f>WindowsReports!F137&amp;""</f>
        <v/>
      </c>
      <c r="G137" t="str" cm="1">
        <f t="array" ref="G137">IF($AD137&gt;0,INDEX(Models!$B$2:$B$605,$AD137),IF(OR($F137="",$F137=0),"",TRIM(_xlfn.REDUCE($F137,Models!$L$2:$L$40,_xlfn.LAMBDA(_xlpm.a,_xlpm.r,IF(_xlpm.r="",_xlpm.a,SUBSTITUTE(_xlpm.a,_xlpm.r,"")))))))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IF(CPU_Formula!U137&lt;&gt;"",CPU_Formula!U137,IF(OR(WindowsReports!G137="",WindowsReports!G137=0),"",WindowsReports!G137))</f>
        <v/>
      </c>
      <c r="K137" s="49" t="str">
        <f>WindowsReports!H137&amp;""</f>
        <v/>
      </c>
      <c r="L137" t="str">
        <f t="shared" si="4"/>
        <v/>
      </c>
      <c r="M137" s="13" t="str">
        <f>WindowsReports!I137&amp;""</f>
        <v/>
      </c>
      <c r="N137" s="14" t="str" cm="1">
        <f t="array" ref="N137">IFERROR(_xlfn.IFS(WindowsReports!J137="","",$AF137&lt;55,"Battery Defect",$AF137&lt;=69,"Battery D",$AF137&lt;=80,"Battery C",$AF137&gt;80,""),"")</f>
        <v/>
      </c>
      <c r="O137" s="14"/>
      <c r="P137" s="11" t="str">
        <f>WindowsReports!K137&amp;""</f>
        <v/>
      </c>
      <c r="Q137" s="11"/>
      <c r="R137" s="11"/>
      <c r="S137" t="str">
        <f t="shared" si="5"/>
        <v/>
      </c>
      <c r="T137" t="str" cm="1">
        <f t="array" ref="T137">IF($AE137=0,"",INDEX(Disk_Pivot!$N$2:$N$500,$AE137))</f>
        <v/>
      </c>
      <c r="AC137">
        <f>IFERROR(MATCH($B137,WindowsReports!$B$2:$B$243,0),0)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  <c r="AF137" s="53">
        <f>IFERROR(IF(--WindowsReports!J137&lt;=1,--WindowsReports!J137*100,--WindowsReports!J137),"")</f>
        <v>0</v>
      </c>
      <c r="AG137">
        <f>IFERROR(MATCH(WindowsReports!D137,Models!$H$2:$H$605,0),0)</f>
        <v>0</v>
      </c>
    </row>
    <row r="138" spans="1:33">
      <c r="A138" t="str">
        <f>WindowsReports!A138</f>
        <v/>
      </c>
      <c r="B138" t="str">
        <f>WindowsReports!B138&amp;""</f>
        <v/>
      </c>
      <c r="C138" t="str" cm="1">
        <f t="array" ref="C138">IF($AG138=0,WindowsReports!D138&amp;"",INDEX(Models!$G$2:$G$605,$AG138))</f>
        <v/>
      </c>
      <c r="D138" t="str">
        <f>WindowsReports!C138&amp;""</f>
        <v/>
      </c>
      <c r="E138" t="str" cm="1">
        <f t="array" ref="E138">IF($AC138=0,"",INDEX(WindowsReports!$E$2:$E$243,$AC138))</f>
        <v/>
      </c>
      <c r="F138" s="11" t="str">
        <f>WindowsReports!F138&amp;""</f>
        <v/>
      </c>
      <c r="G138" t="str" cm="1">
        <f t="array" ref="G138">IF($AD138&gt;0,INDEX(Models!$B$2:$B$605,$AD138),IF(OR($F138="",$F138=0),"",TRIM(_xlfn.REDUCE($F138,Models!$L$2:$L$40,_xlfn.LAMBDA(_xlpm.a,_xlpm.r,IF(_xlpm.r="",_xlpm.a,SUBSTITUTE(_xlpm.a,_xlpm.r,"")))))))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IF(CPU_Formula!U138&lt;&gt;"",CPU_Formula!U138,IF(OR(WindowsReports!G138="",WindowsReports!G138=0),"",WindowsReports!G138))</f>
        <v/>
      </c>
      <c r="K138" s="49" t="str">
        <f>WindowsReports!H138&amp;""</f>
        <v/>
      </c>
      <c r="L138" t="str">
        <f t="shared" si="4"/>
        <v/>
      </c>
      <c r="M138" s="13" t="str">
        <f>WindowsReports!I138&amp;""</f>
        <v/>
      </c>
      <c r="N138" s="14" t="str" cm="1">
        <f t="array" ref="N138">IFERROR(_xlfn.IFS(WindowsReports!J138="","",$AF138&lt;55,"Battery Defect",$AF138&lt;=69,"Battery D",$AF138&lt;=80,"Battery C",$AF138&gt;80,""),"")</f>
        <v/>
      </c>
      <c r="O138" s="14"/>
      <c r="P138" s="11" t="str">
        <f>WindowsReports!K138&amp;""</f>
        <v/>
      </c>
      <c r="Q138" s="11"/>
      <c r="R138" s="11"/>
      <c r="S138" t="str">
        <f t="shared" si="5"/>
        <v/>
      </c>
      <c r="T138" t="str" cm="1">
        <f t="array" ref="T138">IF($AE138=0,"",INDEX(Disk_Pivot!$N$2:$N$500,$AE138))</f>
        <v/>
      </c>
      <c r="AC138">
        <f>IFERROR(MATCH($B138,WindowsReports!$B$2:$B$243,0),0)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  <c r="AF138" s="53">
        <f>IFERROR(IF(--WindowsReports!J138&lt;=1,--WindowsReports!J138*100,--WindowsReports!J138),"")</f>
        <v>0</v>
      </c>
      <c r="AG138">
        <f>IFERROR(MATCH(WindowsReports!D138,Models!$H$2:$H$605,0),0)</f>
        <v>0</v>
      </c>
    </row>
    <row r="139" spans="1:33">
      <c r="A139" t="str">
        <f>WindowsReports!A139</f>
        <v/>
      </c>
      <c r="B139" t="str">
        <f>WindowsReports!B139&amp;""</f>
        <v/>
      </c>
      <c r="C139" t="str" cm="1">
        <f t="array" ref="C139">IF($AG139=0,WindowsReports!D139&amp;"",INDEX(Models!$G$2:$G$605,$AG139))</f>
        <v/>
      </c>
      <c r="D139" t="str">
        <f>WindowsReports!C139&amp;""</f>
        <v/>
      </c>
      <c r="E139" t="str" cm="1">
        <f t="array" ref="E139">IF($AC139=0,"",INDEX(WindowsReports!$E$2:$E$243,$AC139))</f>
        <v/>
      </c>
      <c r="F139" s="11" t="str">
        <f>WindowsReports!F139&amp;""</f>
        <v/>
      </c>
      <c r="G139" t="str" cm="1">
        <f t="array" ref="G139">IF($AD139&gt;0,INDEX(Models!$B$2:$B$605,$AD139),IF(OR($F139="",$F139=0),"",TRIM(_xlfn.REDUCE($F139,Models!$L$2:$L$40,_xlfn.LAMBDA(_xlpm.a,_xlpm.r,IF(_xlpm.r="",_xlpm.a,SUBSTITUTE(_xlpm.a,_xlpm.r,"")))))))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IF(CPU_Formula!U139&lt;&gt;"",CPU_Formula!U139,IF(OR(WindowsReports!G139="",WindowsReports!G139=0),"",WindowsReports!G139))</f>
        <v/>
      </c>
      <c r="K139" s="49" t="str">
        <f>WindowsReports!H139&amp;""</f>
        <v/>
      </c>
      <c r="L139" t="str">
        <f t="shared" si="4"/>
        <v/>
      </c>
      <c r="M139" s="13" t="str">
        <f>WindowsReports!I139&amp;""</f>
        <v/>
      </c>
      <c r="N139" s="14" t="str" cm="1">
        <f t="array" ref="N139">IFERROR(_xlfn.IFS(WindowsReports!J139="","",$AF139&lt;55,"Battery Defect",$AF139&lt;=69,"Battery D",$AF139&lt;=80,"Battery C",$AF139&gt;80,""),"")</f>
        <v/>
      </c>
      <c r="O139" s="14"/>
      <c r="P139" s="11" t="str">
        <f>WindowsReports!K139&amp;""</f>
        <v/>
      </c>
      <c r="Q139" s="11"/>
      <c r="R139" s="11"/>
      <c r="S139" t="str">
        <f t="shared" si="5"/>
        <v/>
      </c>
      <c r="T139" t="str" cm="1">
        <f t="array" ref="T139">IF($AE139=0,"",INDEX(Disk_Pivot!$N$2:$N$500,$AE139))</f>
        <v/>
      </c>
      <c r="AC139">
        <f>IFERROR(MATCH($B139,WindowsReports!$B$2:$B$243,0),0)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  <c r="AF139" s="53">
        <f>IFERROR(IF(--WindowsReports!J139&lt;=1,--WindowsReports!J139*100,--WindowsReports!J139),"")</f>
        <v>0</v>
      </c>
      <c r="AG139">
        <f>IFERROR(MATCH(WindowsReports!D139,Models!$H$2:$H$605,0),0)</f>
        <v>0</v>
      </c>
    </row>
    <row r="140" spans="1:33">
      <c r="A140" t="str">
        <f>WindowsReports!A140</f>
        <v/>
      </c>
      <c r="B140" t="str">
        <f>WindowsReports!B140&amp;""</f>
        <v/>
      </c>
      <c r="C140" t="str" cm="1">
        <f t="array" ref="C140">IF($AG140=0,WindowsReports!D140&amp;"",INDEX(Models!$G$2:$G$605,$AG140))</f>
        <v/>
      </c>
      <c r="D140" t="str">
        <f>WindowsReports!C140&amp;""</f>
        <v/>
      </c>
      <c r="E140" t="str" cm="1">
        <f t="array" ref="E140">IF($AC140=0,"",INDEX(WindowsReports!$E$2:$E$243,$AC140))</f>
        <v/>
      </c>
      <c r="F140" s="11" t="str">
        <f>WindowsReports!F140&amp;""</f>
        <v/>
      </c>
      <c r="G140" t="str" cm="1">
        <f t="array" ref="G140">IF($AD140&gt;0,INDEX(Models!$B$2:$B$605,$AD140),IF(OR($F140="",$F140=0),"",TRIM(_xlfn.REDUCE($F140,Models!$L$2:$L$40,_xlfn.LAMBDA(_xlpm.a,_xlpm.r,IF(_xlpm.r="",_xlpm.a,SUBSTITUTE(_xlpm.a,_xlpm.r,"")))))))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IF(CPU_Formula!U140&lt;&gt;"",CPU_Formula!U140,IF(OR(WindowsReports!G140="",WindowsReports!G140=0),"",WindowsReports!G140))</f>
        <v/>
      </c>
      <c r="K140" s="49" t="str">
        <f>WindowsReports!H140&amp;""</f>
        <v/>
      </c>
      <c r="L140" t="str">
        <f t="shared" si="4"/>
        <v/>
      </c>
      <c r="M140" s="13" t="str">
        <f>WindowsReports!I140&amp;""</f>
        <v/>
      </c>
      <c r="N140" s="14" t="str" cm="1">
        <f t="array" ref="N140">IFERROR(_xlfn.IFS(WindowsReports!J140="","",$AF140&lt;55,"Battery Defect",$AF140&lt;=69,"Battery D",$AF140&lt;=80,"Battery C",$AF140&gt;80,""),"")</f>
        <v/>
      </c>
      <c r="O140" s="14"/>
      <c r="P140" s="11" t="str">
        <f>WindowsReports!K140&amp;""</f>
        <v/>
      </c>
      <c r="Q140" s="11"/>
      <c r="R140" s="11"/>
      <c r="S140" t="str">
        <f t="shared" si="5"/>
        <v/>
      </c>
      <c r="T140" t="str" cm="1">
        <f t="array" ref="T140">IF($AE140=0,"",INDEX(Disk_Pivot!$N$2:$N$500,$AE140))</f>
        <v/>
      </c>
      <c r="AC140">
        <f>IFERROR(MATCH($B140,WindowsReports!$B$2:$B$243,0),0)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  <c r="AF140" s="53">
        <f>IFERROR(IF(--WindowsReports!J140&lt;=1,--WindowsReports!J140*100,--WindowsReports!J140),"")</f>
        <v>0</v>
      </c>
      <c r="AG140">
        <f>IFERROR(MATCH(WindowsReports!D140,Models!$H$2:$H$605,0),0)</f>
        <v>0</v>
      </c>
    </row>
    <row r="141" spans="1:33">
      <c r="A141" t="str">
        <f>WindowsReports!A141</f>
        <v/>
      </c>
      <c r="B141" t="str">
        <f>WindowsReports!B141&amp;""</f>
        <v/>
      </c>
      <c r="C141" t="str" cm="1">
        <f t="array" ref="C141">IF($AG141=0,WindowsReports!D141&amp;"",INDEX(Models!$G$2:$G$605,$AG141))</f>
        <v/>
      </c>
      <c r="D141" t="str">
        <f>WindowsReports!C141&amp;""</f>
        <v/>
      </c>
      <c r="E141" t="str" cm="1">
        <f t="array" ref="E141">IF($AC141=0,"",INDEX(WindowsReports!$E$2:$E$243,$AC141))</f>
        <v/>
      </c>
      <c r="F141" s="11" t="str">
        <f>WindowsReports!F141&amp;""</f>
        <v/>
      </c>
      <c r="G141" t="str" cm="1">
        <f t="array" ref="G141">IF($AD141&gt;0,INDEX(Models!$B$2:$B$605,$AD141),IF(OR($F141="",$F141=0),"",TRIM(_xlfn.REDUCE($F141,Models!$L$2:$L$40,_xlfn.LAMBDA(_xlpm.a,_xlpm.r,IF(_xlpm.r="",_xlpm.a,SUBSTITUTE(_xlpm.a,_xlpm.r,"")))))))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IF(CPU_Formula!U141&lt;&gt;"",CPU_Formula!U141,IF(OR(WindowsReports!G141="",WindowsReports!G141=0),"",WindowsReports!G141))</f>
        <v/>
      </c>
      <c r="K141" s="49" t="str">
        <f>WindowsReports!H141&amp;""</f>
        <v/>
      </c>
      <c r="L141" t="str">
        <f t="shared" si="4"/>
        <v/>
      </c>
      <c r="M141" s="13" t="str">
        <f>WindowsReports!I141&amp;""</f>
        <v/>
      </c>
      <c r="N141" s="14" t="str" cm="1">
        <f t="array" ref="N141">IFERROR(_xlfn.IFS(WindowsReports!J141="","",$AF141&lt;55,"Battery Defect",$AF141&lt;=69,"Battery D",$AF141&lt;=80,"Battery C",$AF141&gt;80,""),"")</f>
        <v/>
      </c>
      <c r="O141" s="14"/>
      <c r="P141" s="11" t="str">
        <f>WindowsReports!K141&amp;""</f>
        <v/>
      </c>
      <c r="Q141" s="11"/>
      <c r="R141" s="11"/>
      <c r="S141" t="str">
        <f t="shared" si="5"/>
        <v/>
      </c>
      <c r="T141" t="str" cm="1">
        <f t="array" ref="T141">IF($AE141=0,"",INDEX(Disk_Pivot!$N$2:$N$500,$AE141))</f>
        <v/>
      </c>
      <c r="AC141">
        <f>IFERROR(MATCH($B141,WindowsReports!$B$2:$B$243,0),0)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  <c r="AF141" s="53">
        <f>IFERROR(IF(--WindowsReports!J141&lt;=1,--WindowsReports!J141*100,--WindowsReports!J141),"")</f>
        <v>0</v>
      </c>
      <c r="AG141">
        <f>IFERROR(MATCH(WindowsReports!D141,Models!$H$2:$H$605,0),0)</f>
        <v>0</v>
      </c>
    </row>
    <row r="142" spans="1:33">
      <c r="A142" t="str">
        <f>WindowsReports!A142</f>
        <v/>
      </c>
      <c r="B142" t="str">
        <f>WindowsReports!B142&amp;""</f>
        <v/>
      </c>
      <c r="C142" t="str" cm="1">
        <f t="array" ref="C142">IF($AG142=0,WindowsReports!D142&amp;"",INDEX(Models!$G$2:$G$605,$AG142))</f>
        <v/>
      </c>
      <c r="D142" t="str">
        <f>WindowsReports!C142&amp;""</f>
        <v/>
      </c>
      <c r="E142" t="str" cm="1">
        <f t="array" ref="E142">IF($AC142=0,"",INDEX(WindowsReports!$E$2:$E$243,$AC142))</f>
        <v/>
      </c>
      <c r="F142" s="11" t="str">
        <f>WindowsReports!F142&amp;""</f>
        <v/>
      </c>
      <c r="G142" t="str" cm="1">
        <f t="array" ref="G142">IF($AD142&gt;0,INDEX(Models!$B$2:$B$605,$AD142),IF(OR($F142="",$F142=0),"",TRIM(_xlfn.REDUCE($F142,Models!$L$2:$L$40,_xlfn.LAMBDA(_xlpm.a,_xlpm.r,IF(_xlpm.r="",_xlpm.a,SUBSTITUTE(_xlpm.a,_xlpm.r,"")))))))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IF(CPU_Formula!U142&lt;&gt;"",CPU_Formula!U142,IF(OR(WindowsReports!G142="",WindowsReports!G142=0),"",WindowsReports!G142))</f>
        <v/>
      </c>
      <c r="K142" s="49" t="str">
        <f>WindowsReports!H142&amp;""</f>
        <v/>
      </c>
      <c r="L142" t="str">
        <f t="shared" si="4"/>
        <v/>
      </c>
      <c r="M142" s="13" t="str">
        <f>WindowsReports!I142&amp;""</f>
        <v/>
      </c>
      <c r="N142" s="14" t="str" cm="1">
        <f t="array" ref="N142">IFERROR(_xlfn.IFS(WindowsReports!J142="","",$AF142&lt;55,"Battery Defect",$AF142&lt;=69,"Battery D",$AF142&lt;=80,"Battery C",$AF142&gt;80,""),"")</f>
        <v/>
      </c>
      <c r="O142" s="14"/>
      <c r="P142" s="11" t="str">
        <f>WindowsReports!K142&amp;""</f>
        <v/>
      </c>
      <c r="Q142" s="11"/>
      <c r="R142" s="11"/>
      <c r="S142" t="str">
        <f t="shared" si="5"/>
        <v/>
      </c>
      <c r="T142" t="str" cm="1">
        <f t="array" ref="T142">IF($AE142=0,"",INDEX(Disk_Pivot!$N$2:$N$500,$AE142))</f>
        <v/>
      </c>
      <c r="AC142">
        <f>IFERROR(MATCH($B142,WindowsReports!$B$2:$B$243,0),0)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  <c r="AF142" s="53">
        <f>IFERROR(IF(--WindowsReports!J142&lt;=1,--WindowsReports!J142*100,--WindowsReports!J142),"")</f>
        <v>0</v>
      </c>
      <c r="AG142">
        <f>IFERROR(MATCH(WindowsReports!D142,Models!$H$2:$H$605,0),0)</f>
        <v>0</v>
      </c>
    </row>
    <row r="143" spans="1:33">
      <c r="A143" t="str">
        <f>WindowsReports!A143</f>
        <v/>
      </c>
      <c r="B143" t="str">
        <f>WindowsReports!B143&amp;""</f>
        <v/>
      </c>
      <c r="C143" t="str" cm="1">
        <f t="array" ref="C143">IF($AG143=0,WindowsReports!D143&amp;"",INDEX(Models!$G$2:$G$605,$AG143))</f>
        <v/>
      </c>
      <c r="D143" t="str">
        <f>WindowsReports!C143&amp;""</f>
        <v/>
      </c>
      <c r="E143" t="str" cm="1">
        <f t="array" ref="E143">IF($AC143=0,"",INDEX(WindowsReports!$E$2:$E$243,$AC143))</f>
        <v/>
      </c>
      <c r="F143" s="11" t="str">
        <f>WindowsReports!F143&amp;""</f>
        <v/>
      </c>
      <c r="G143" t="str" cm="1">
        <f t="array" ref="G143">IF($AD143&gt;0,INDEX(Models!$B$2:$B$605,$AD143),IF(OR($F143="",$F143=0),"",TRIM(_xlfn.REDUCE($F143,Models!$L$2:$L$40,_xlfn.LAMBDA(_xlpm.a,_xlpm.r,IF(_xlpm.r="",_xlpm.a,SUBSTITUTE(_xlpm.a,_xlpm.r,"")))))))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IF(CPU_Formula!U143&lt;&gt;"",CPU_Formula!U143,IF(OR(WindowsReports!G143="",WindowsReports!G143=0),"",WindowsReports!G143))</f>
        <v/>
      </c>
      <c r="K143" s="49" t="str">
        <f>WindowsReports!H143&amp;""</f>
        <v/>
      </c>
      <c r="L143" t="str">
        <f t="shared" si="4"/>
        <v/>
      </c>
      <c r="M143" s="13" t="str">
        <f>WindowsReports!I143&amp;""</f>
        <v/>
      </c>
      <c r="N143" s="14" t="str" cm="1">
        <f t="array" ref="N143">IFERROR(_xlfn.IFS(WindowsReports!J143="","",$AF143&lt;55,"Battery Defect",$AF143&lt;=69,"Battery D",$AF143&lt;=80,"Battery C",$AF143&gt;80,""),"")</f>
        <v/>
      </c>
      <c r="O143" s="14"/>
      <c r="P143" s="11" t="str">
        <f>WindowsReports!K143&amp;""</f>
        <v/>
      </c>
      <c r="Q143" s="11"/>
      <c r="R143" s="11"/>
      <c r="S143" t="str">
        <f t="shared" si="5"/>
        <v/>
      </c>
      <c r="T143" t="str" cm="1">
        <f t="array" ref="T143">IF($AE143=0,"",INDEX(Disk_Pivot!$N$2:$N$500,$AE143))</f>
        <v/>
      </c>
      <c r="AC143">
        <f>IFERROR(MATCH($B143,WindowsReports!$B$2:$B$243,0),0)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  <c r="AF143" s="53">
        <f>IFERROR(IF(--WindowsReports!J143&lt;=1,--WindowsReports!J143*100,--WindowsReports!J143),"")</f>
        <v>0</v>
      </c>
      <c r="AG143">
        <f>IFERROR(MATCH(WindowsReports!D143,Models!$H$2:$H$605,0),0)</f>
        <v>0</v>
      </c>
    </row>
    <row r="144" spans="1:33">
      <c r="A144" t="str">
        <f>WindowsReports!A144</f>
        <v/>
      </c>
      <c r="B144" t="str">
        <f>WindowsReports!B144&amp;""</f>
        <v/>
      </c>
      <c r="C144" t="str" cm="1">
        <f t="array" ref="C144">IF($AG144=0,WindowsReports!D144&amp;"",INDEX(Models!$G$2:$G$605,$AG144))</f>
        <v/>
      </c>
      <c r="D144" t="str">
        <f>WindowsReports!C144&amp;""</f>
        <v/>
      </c>
      <c r="E144" t="str" cm="1">
        <f t="array" ref="E144">IF($AC144=0,"",INDEX(WindowsReports!$E$2:$E$243,$AC144))</f>
        <v/>
      </c>
      <c r="F144" s="11" t="str">
        <f>WindowsReports!F144&amp;""</f>
        <v/>
      </c>
      <c r="G144" t="str" cm="1">
        <f t="array" ref="G144">IF($AD144&gt;0,INDEX(Models!$B$2:$B$605,$AD144),IF(OR($F144="",$F144=0),"",TRIM(_xlfn.REDUCE($F144,Models!$L$2:$L$40,_xlfn.LAMBDA(_xlpm.a,_xlpm.r,IF(_xlpm.r="",_xlpm.a,SUBSTITUTE(_xlpm.a,_xlpm.r,"")))))))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IF(CPU_Formula!U144&lt;&gt;"",CPU_Formula!U144,IF(OR(WindowsReports!G144="",WindowsReports!G144=0),"",WindowsReports!G144))</f>
        <v/>
      </c>
      <c r="K144" s="49" t="str">
        <f>WindowsReports!H144&amp;""</f>
        <v/>
      </c>
      <c r="L144" t="str">
        <f t="shared" si="4"/>
        <v/>
      </c>
      <c r="M144" s="13" t="str">
        <f>WindowsReports!I144&amp;""</f>
        <v/>
      </c>
      <c r="N144" s="14" t="str" cm="1">
        <f t="array" ref="N144">IFERROR(_xlfn.IFS(WindowsReports!J144="","",$AF144&lt;55,"Battery Defect",$AF144&lt;=69,"Battery D",$AF144&lt;=80,"Battery C",$AF144&gt;80,""),"")</f>
        <v/>
      </c>
      <c r="O144" s="14"/>
      <c r="P144" s="11" t="str">
        <f>WindowsReports!K144&amp;""</f>
        <v/>
      </c>
      <c r="Q144" s="11"/>
      <c r="R144" s="11"/>
      <c r="S144" t="str">
        <f t="shared" si="5"/>
        <v/>
      </c>
      <c r="T144" t="str" cm="1">
        <f t="array" ref="T144">IF($AE144=0,"",INDEX(Disk_Pivot!$N$2:$N$500,$AE144))</f>
        <v/>
      </c>
      <c r="AC144">
        <f>IFERROR(MATCH($B144,WindowsReports!$B$2:$B$243,0),0)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  <c r="AF144" s="53">
        <f>IFERROR(IF(--WindowsReports!J144&lt;=1,--WindowsReports!J144*100,--WindowsReports!J144),"")</f>
        <v>0</v>
      </c>
      <c r="AG144">
        <f>IFERROR(MATCH(WindowsReports!D144,Models!$H$2:$H$605,0),0)</f>
        <v>0</v>
      </c>
    </row>
    <row r="145" spans="1:33">
      <c r="A145" t="str">
        <f>WindowsReports!A145</f>
        <v/>
      </c>
      <c r="B145" t="str">
        <f>WindowsReports!B145&amp;""</f>
        <v/>
      </c>
      <c r="C145" t="str" cm="1">
        <f t="array" ref="C145">IF($AG145=0,WindowsReports!D145&amp;"",INDEX(Models!$G$2:$G$605,$AG145))</f>
        <v/>
      </c>
      <c r="D145" t="str">
        <f>WindowsReports!C145&amp;""</f>
        <v/>
      </c>
      <c r="E145" t="str" cm="1">
        <f t="array" ref="E145">IF($AC145=0,"",INDEX(WindowsReports!$E$2:$E$243,$AC145))</f>
        <v/>
      </c>
      <c r="F145" s="11" t="str">
        <f>WindowsReports!F145&amp;""</f>
        <v/>
      </c>
      <c r="G145" t="str" cm="1">
        <f t="array" ref="G145">IF($AD145&gt;0,INDEX(Models!$B$2:$B$605,$AD145),IF(OR($F145="",$F145=0),"",TRIM(_xlfn.REDUCE($F145,Models!$L$2:$L$40,_xlfn.LAMBDA(_xlpm.a,_xlpm.r,IF(_xlpm.r="",_xlpm.a,SUBSTITUTE(_xlpm.a,_xlpm.r,"")))))))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IF(CPU_Formula!U145&lt;&gt;"",CPU_Formula!U145,IF(OR(WindowsReports!G145="",WindowsReports!G145=0),"",WindowsReports!G145))</f>
        <v/>
      </c>
      <c r="K145" s="49" t="str">
        <f>WindowsReports!H145&amp;""</f>
        <v/>
      </c>
      <c r="L145" t="str">
        <f t="shared" si="4"/>
        <v/>
      </c>
      <c r="M145" s="13" t="str">
        <f>WindowsReports!I145&amp;""</f>
        <v/>
      </c>
      <c r="N145" s="14" t="str" cm="1">
        <f t="array" ref="N145">IFERROR(_xlfn.IFS(WindowsReports!J145="","",$AF145&lt;55,"Battery Defect",$AF145&lt;=69,"Battery D",$AF145&lt;=80,"Battery C",$AF145&gt;80,""),"")</f>
        <v/>
      </c>
      <c r="O145" s="14"/>
      <c r="P145" s="11" t="str">
        <f>WindowsReports!K145&amp;""</f>
        <v/>
      </c>
      <c r="Q145" s="11"/>
      <c r="R145" s="11"/>
      <c r="S145" t="str">
        <f t="shared" si="5"/>
        <v/>
      </c>
      <c r="T145" t="str" cm="1">
        <f t="array" ref="T145">IF($AE145=0,"",INDEX(Disk_Pivot!$N$2:$N$500,$AE145))</f>
        <v/>
      </c>
      <c r="AC145">
        <f>IFERROR(MATCH($B145,WindowsReports!$B$2:$B$243,0),0)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  <c r="AF145" s="53">
        <f>IFERROR(IF(--WindowsReports!J145&lt;=1,--WindowsReports!J145*100,--WindowsReports!J145),"")</f>
        <v>0</v>
      </c>
      <c r="AG145">
        <f>IFERROR(MATCH(WindowsReports!D145,Models!$H$2:$H$605,0),0)</f>
        <v>0</v>
      </c>
    </row>
    <row r="146" spans="1:33">
      <c r="A146" t="str">
        <f>WindowsReports!A146</f>
        <v/>
      </c>
      <c r="B146" t="str">
        <f>WindowsReports!B146&amp;""</f>
        <v/>
      </c>
      <c r="C146" t="str" cm="1">
        <f t="array" ref="C146">IF($AG146=0,WindowsReports!D146&amp;"",INDEX(Models!$G$2:$G$605,$AG146))</f>
        <v/>
      </c>
      <c r="D146" t="str">
        <f>WindowsReports!C146&amp;""</f>
        <v/>
      </c>
      <c r="E146" t="str" cm="1">
        <f t="array" ref="E146">IF($AC146=0,"",INDEX(WindowsReports!$E$2:$E$243,$AC146))</f>
        <v/>
      </c>
      <c r="F146" s="11" t="str">
        <f>WindowsReports!F146&amp;""</f>
        <v/>
      </c>
      <c r="G146" t="str" cm="1">
        <f t="array" ref="G146">IF($AD146&gt;0,INDEX(Models!$B$2:$B$605,$AD146),IF(OR($F146="",$F146=0),"",TRIM(_xlfn.REDUCE($F146,Models!$L$2:$L$40,_xlfn.LAMBDA(_xlpm.a,_xlpm.r,IF(_xlpm.r="",_xlpm.a,SUBSTITUTE(_xlpm.a,_xlpm.r,"")))))))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IF(CPU_Formula!U146&lt;&gt;"",CPU_Formula!U146,IF(OR(WindowsReports!G146="",WindowsReports!G146=0),"",WindowsReports!G146))</f>
        <v/>
      </c>
      <c r="K146" s="49" t="str">
        <f>WindowsReports!H146&amp;""</f>
        <v/>
      </c>
      <c r="L146" t="str">
        <f t="shared" si="4"/>
        <v/>
      </c>
      <c r="M146" s="13" t="str">
        <f>WindowsReports!I146&amp;""</f>
        <v/>
      </c>
      <c r="N146" s="14" t="str" cm="1">
        <f t="array" ref="N146">IFERROR(_xlfn.IFS(WindowsReports!J146="","",$AF146&lt;55,"Battery Defect",$AF146&lt;=69,"Battery D",$AF146&lt;=80,"Battery C",$AF146&gt;80,""),"")</f>
        <v/>
      </c>
      <c r="O146" s="14"/>
      <c r="P146" s="11" t="str">
        <f>WindowsReports!K146&amp;""</f>
        <v/>
      </c>
      <c r="Q146" s="11"/>
      <c r="R146" s="11"/>
      <c r="S146" t="str">
        <f t="shared" si="5"/>
        <v/>
      </c>
      <c r="T146" t="str" cm="1">
        <f t="array" ref="T146">IF($AE146=0,"",INDEX(Disk_Pivot!$N$2:$N$500,$AE146))</f>
        <v/>
      </c>
      <c r="AC146">
        <f>IFERROR(MATCH($B146,WindowsReports!$B$2:$B$243,0),0)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  <c r="AF146" s="53">
        <f>IFERROR(IF(--WindowsReports!J146&lt;=1,--WindowsReports!J146*100,--WindowsReports!J146),"")</f>
        <v>0</v>
      </c>
      <c r="AG146">
        <f>IFERROR(MATCH(WindowsReports!D146,Models!$H$2:$H$605,0),0)</f>
        <v>0</v>
      </c>
    </row>
    <row r="147" spans="1:33">
      <c r="A147" t="str">
        <f>WindowsReports!A147</f>
        <v/>
      </c>
      <c r="B147" t="str">
        <f>WindowsReports!B147&amp;""</f>
        <v/>
      </c>
      <c r="C147" t="str" cm="1">
        <f t="array" ref="C147">IF($AG147=0,WindowsReports!D147&amp;"",INDEX(Models!$G$2:$G$605,$AG147))</f>
        <v/>
      </c>
      <c r="D147" t="str">
        <f>WindowsReports!C147&amp;""</f>
        <v/>
      </c>
      <c r="E147" t="str" cm="1">
        <f t="array" ref="E147">IF($AC147=0,"",INDEX(WindowsReports!$E$2:$E$243,$AC147))</f>
        <v/>
      </c>
      <c r="F147" s="11" t="str">
        <f>WindowsReports!F147&amp;""</f>
        <v/>
      </c>
      <c r="G147" t="str" cm="1">
        <f t="array" ref="G147">IF($AD147&gt;0,INDEX(Models!$B$2:$B$605,$AD147),IF(OR($F147="",$F147=0),"",TRIM(_xlfn.REDUCE($F147,Models!$L$2:$L$40,_xlfn.LAMBDA(_xlpm.a,_xlpm.r,IF(_xlpm.r="",_xlpm.a,SUBSTITUTE(_xlpm.a,_xlpm.r,"")))))))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IF(CPU_Formula!U147&lt;&gt;"",CPU_Formula!U147,IF(OR(WindowsReports!G147="",WindowsReports!G147=0),"",WindowsReports!G147))</f>
        <v/>
      </c>
      <c r="K147" s="49" t="str">
        <f>WindowsReports!H147&amp;""</f>
        <v/>
      </c>
      <c r="L147" t="str">
        <f t="shared" si="4"/>
        <v/>
      </c>
      <c r="M147" s="13" t="str">
        <f>WindowsReports!I147&amp;""</f>
        <v/>
      </c>
      <c r="N147" s="14" t="str" cm="1">
        <f t="array" ref="N147">IFERROR(_xlfn.IFS(WindowsReports!J147="","",$AF147&lt;55,"Battery Defect",$AF147&lt;=69,"Battery D",$AF147&lt;=80,"Battery C",$AF147&gt;80,""),"")</f>
        <v/>
      </c>
      <c r="O147" s="14"/>
      <c r="P147" s="11" t="str">
        <f>WindowsReports!K147&amp;""</f>
        <v/>
      </c>
      <c r="Q147" s="11"/>
      <c r="R147" s="11"/>
      <c r="S147" t="str">
        <f t="shared" si="5"/>
        <v/>
      </c>
      <c r="T147" t="str" cm="1">
        <f t="array" ref="T147">IF($AE147=0,"",INDEX(Disk_Pivot!$N$2:$N$500,$AE147))</f>
        <v/>
      </c>
      <c r="AC147">
        <f>IFERROR(MATCH($B147,WindowsReports!$B$2:$B$243,0),0)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  <c r="AF147" s="53">
        <f>IFERROR(IF(--WindowsReports!J147&lt;=1,--WindowsReports!J147*100,--WindowsReports!J147),"")</f>
        <v>0</v>
      </c>
      <c r="AG147">
        <f>IFERROR(MATCH(WindowsReports!D147,Models!$H$2:$H$605,0),0)</f>
        <v>0</v>
      </c>
    </row>
    <row r="148" spans="1:33">
      <c r="A148" t="str">
        <f>WindowsReports!A148</f>
        <v/>
      </c>
      <c r="B148" t="str">
        <f>WindowsReports!B148&amp;""</f>
        <v/>
      </c>
      <c r="C148" t="str" cm="1">
        <f t="array" ref="C148">IF($AG148=0,WindowsReports!D148&amp;"",INDEX(Models!$G$2:$G$605,$AG148))</f>
        <v/>
      </c>
      <c r="D148" t="str">
        <f>WindowsReports!C148&amp;""</f>
        <v/>
      </c>
      <c r="E148" t="str" cm="1">
        <f t="array" ref="E148">IF($AC148=0,"",INDEX(WindowsReports!$E$2:$E$243,$AC148))</f>
        <v/>
      </c>
      <c r="F148" s="11" t="str">
        <f>WindowsReports!F148&amp;""</f>
        <v/>
      </c>
      <c r="G148" t="str" cm="1">
        <f t="array" ref="G148">IF($AD148&gt;0,INDEX(Models!$B$2:$B$605,$AD148),IF(OR($F148="",$F148=0),"",TRIM(_xlfn.REDUCE($F148,Models!$L$2:$L$40,_xlfn.LAMBDA(_xlpm.a,_xlpm.r,IF(_xlpm.r="",_xlpm.a,SUBSTITUTE(_xlpm.a,_xlpm.r,"")))))))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IF(CPU_Formula!U148&lt;&gt;"",CPU_Formula!U148,IF(OR(WindowsReports!G148="",WindowsReports!G148=0),"",WindowsReports!G148))</f>
        <v/>
      </c>
      <c r="K148" s="49" t="str">
        <f>WindowsReports!H148&amp;""</f>
        <v/>
      </c>
      <c r="L148" t="str">
        <f t="shared" si="4"/>
        <v/>
      </c>
      <c r="M148" s="13" t="str">
        <f>WindowsReports!I148&amp;""</f>
        <v/>
      </c>
      <c r="N148" s="14" t="str" cm="1">
        <f t="array" ref="N148">IFERROR(_xlfn.IFS(WindowsReports!J148="","",$AF148&lt;55,"Battery Defect",$AF148&lt;=69,"Battery D",$AF148&lt;=80,"Battery C",$AF148&gt;80,""),"")</f>
        <v/>
      </c>
      <c r="O148" s="14"/>
      <c r="P148" s="11" t="str">
        <f>WindowsReports!K148&amp;""</f>
        <v/>
      </c>
      <c r="Q148" s="11"/>
      <c r="R148" s="11"/>
      <c r="S148" t="str">
        <f t="shared" si="5"/>
        <v/>
      </c>
      <c r="T148" t="str" cm="1">
        <f t="array" ref="T148">IF($AE148=0,"",INDEX(Disk_Pivot!$N$2:$N$500,$AE148))</f>
        <v/>
      </c>
      <c r="AC148">
        <f>IFERROR(MATCH($B148,WindowsReports!$B$2:$B$243,0),0)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  <c r="AF148" s="53">
        <f>IFERROR(IF(--WindowsReports!J148&lt;=1,--WindowsReports!J148*100,--WindowsReports!J148),"")</f>
        <v>0</v>
      </c>
      <c r="AG148">
        <f>IFERROR(MATCH(WindowsReports!D148,Models!$H$2:$H$605,0),0)</f>
        <v>0</v>
      </c>
    </row>
    <row r="149" spans="1:33">
      <c r="A149" t="str">
        <f>WindowsReports!A149</f>
        <v/>
      </c>
      <c r="B149" t="str">
        <f>WindowsReports!B149&amp;""</f>
        <v/>
      </c>
      <c r="C149" t="str" cm="1">
        <f t="array" ref="C149">IF($AG149=0,WindowsReports!D149&amp;"",INDEX(Models!$G$2:$G$605,$AG149))</f>
        <v/>
      </c>
      <c r="D149" t="str">
        <f>WindowsReports!C149&amp;""</f>
        <v/>
      </c>
      <c r="E149" t="str" cm="1">
        <f t="array" ref="E149">IF($AC149=0,"",INDEX(WindowsReports!$E$2:$E$243,$AC149))</f>
        <v/>
      </c>
      <c r="F149" s="11" t="str">
        <f>WindowsReports!F149&amp;""</f>
        <v/>
      </c>
      <c r="G149" t="str" cm="1">
        <f t="array" ref="G149">IF($AD149&gt;0,INDEX(Models!$B$2:$B$605,$AD149),IF(OR($F149="",$F149=0),"",TRIM(_xlfn.REDUCE($F149,Models!$L$2:$L$40,_xlfn.LAMBDA(_xlpm.a,_xlpm.r,IF(_xlpm.r="",_xlpm.a,SUBSTITUTE(_xlpm.a,_xlpm.r,"")))))))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IF(CPU_Formula!U149&lt;&gt;"",CPU_Formula!U149,IF(OR(WindowsReports!G149="",WindowsReports!G149=0),"",WindowsReports!G149))</f>
        <v/>
      </c>
      <c r="K149" s="49" t="str">
        <f>WindowsReports!H149&amp;""</f>
        <v/>
      </c>
      <c r="L149" t="str">
        <f t="shared" si="4"/>
        <v/>
      </c>
      <c r="M149" s="13" t="str">
        <f>WindowsReports!I149&amp;""</f>
        <v/>
      </c>
      <c r="N149" s="14" t="str" cm="1">
        <f t="array" ref="N149">IFERROR(_xlfn.IFS(WindowsReports!J149="","",$AF149&lt;55,"Battery Defect",$AF149&lt;=69,"Battery D",$AF149&lt;=80,"Battery C",$AF149&gt;80,""),"")</f>
        <v/>
      </c>
      <c r="O149" s="14"/>
      <c r="P149" s="11" t="str">
        <f>WindowsReports!K149&amp;""</f>
        <v/>
      </c>
      <c r="Q149" s="11"/>
      <c r="R149" s="11"/>
      <c r="S149" t="str">
        <f t="shared" si="5"/>
        <v/>
      </c>
      <c r="T149" t="str" cm="1">
        <f t="array" ref="T149">IF($AE149=0,"",INDEX(Disk_Pivot!$N$2:$N$500,$AE149))</f>
        <v/>
      </c>
      <c r="AC149">
        <f>IFERROR(MATCH($B149,WindowsReports!$B$2:$B$243,0),0)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  <c r="AF149" s="53">
        <f>IFERROR(IF(--WindowsReports!J149&lt;=1,--WindowsReports!J149*100,--WindowsReports!J149),"")</f>
        <v>0</v>
      </c>
      <c r="AG149">
        <f>IFERROR(MATCH(WindowsReports!D149,Models!$H$2:$H$605,0),0)</f>
        <v>0</v>
      </c>
    </row>
    <row r="150" spans="1:33">
      <c r="A150" t="str">
        <f>WindowsReports!A150</f>
        <v/>
      </c>
      <c r="B150" t="str">
        <f>WindowsReports!B150&amp;""</f>
        <v/>
      </c>
      <c r="C150" t="str" cm="1">
        <f t="array" ref="C150">IF($AG150=0,WindowsReports!D150&amp;"",INDEX(Models!$G$2:$G$605,$AG150))</f>
        <v/>
      </c>
      <c r="D150" t="str">
        <f>WindowsReports!C150&amp;""</f>
        <v/>
      </c>
      <c r="E150" t="str" cm="1">
        <f t="array" ref="E150">IF($AC150=0,"",INDEX(WindowsReports!$E$2:$E$243,$AC150))</f>
        <v/>
      </c>
      <c r="F150" s="11" t="str">
        <f>WindowsReports!F150&amp;""</f>
        <v/>
      </c>
      <c r="G150" t="str" cm="1">
        <f t="array" ref="G150">IF($AD150&gt;0,INDEX(Models!$B$2:$B$605,$AD150),IF(OR($F150="",$F150=0),"",TRIM(_xlfn.REDUCE($F150,Models!$L$2:$L$40,_xlfn.LAMBDA(_xlpm.a,_xlpm.r,IF(_xlpm.r="",_xlpm.a,SUBSTITUTE(_xlpm.a,_xlpm.r,"")))))))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IF(CPU_Formula!U150&lt;&gt;"",CPU_Formula!U150,IF(OR(WindowsReports!G150="",WindowsReports!G150=0),"",WindowsReports!G150))</f>
        <v/>
      </c>
      <c r="K150" s="49" t="str">
        <f>WindowsReports!H150&amp;""</f>
        <v/>
      </c>
      <c r="L150" t="str">
        <f t="shared" si="4"/>
        <v/>
      </c>
      <c r="M150" s="13" t="str">
        <f>WindowsReports!I150&amp;""</f>
        <v/>
      </c>
      <c r="N150" s="14" t="str" cm="1">
        <f t="array" ref="N150">IFERROR(_xlfn.IFS(WindowsReports!J150="","",$AF150&lt;55,"Battery Defect",$AF150&lt;=69,"Battery D",$AF150&lt;=80,"Battery C",$AF150&gt;80,""),"")</f>
        <v/>
      </c>
      <c r="O150" s="14"/>
      <c r="P150" s="11" t="str">
        <f>WindowsReports!K150&amp;""</f>
        <v/>
      </c>
      <c r="Q150" s="11"/>
      <c r="R150" s="11"/>
      <c r="S150" t="str">
        <f t="shared" si="5"/>
        <v/>
      </c>
      <c r="T150" t="str" cm="1">
        <f t="array" ref="T150">IF($AE150=0,"",INDEX(Disk_Pivot!$N$2:$N$500,$AE150))</f>
        <v/>
      </c>
      <c r="AC150">
        <f>IFERROR(MATCH($B150,WindowsReports!$B$2:$B$243,0),0)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  <c r="AF150" s="53">
        <f>IFERROR(IF(--WindowsReports!J150&lt;=1,--WindowsReports!J150*100,--WindowsReports!J150),"")</f>
        <v>0</v>
      </c>
      <c r="AG150">
        <f>IFERROR(MATCH(WindowsReports!D150,Models!$H$2:$H$605,0),0)</f>
        <v>0</v>
      </c>
    </row>
    <row r="151" spans="1:33">
      <c r="A151" t="str">
        <f>WindowsReports!A151</f>
        <v/>
      </c>
      <c r="B151" t="str">
        <f>WindowsReports!B151&amp;""</f>
        <v/>
      </c>
      <c r="C151" t="str" cm="1">
        <f t="array" ref="C151">IF($AG151=0,WindowsReports!D151&amp;"",INDEX(Models!$G$2:$G$605,$AG151))</f>
        <v/>
      </c>
      <c r="D151" t="str">
        <f>WindowsReports!C151&amp;""</f>
        <v/>
      </c>
      <c r="E151" t="str" cm="1">
        <f t="array" ref="E151">IF($AC151=0,"",INDEX(WindowsReports!$E$2:$E$243,$AC151))</f>
        <v/>
      </c>
      <c r="F151" s="11" t="str">
        <f>WindowsReports!F151&amp;""</f>
        <v/>
      </c>
      <c r="G151" t="str" cm="1">
        <f t="array" ref="G151">IF($AD151&gt;0,INDEX(Models!$B$2:$B$605,$AD151),IF(OR($F151="",$F151=0),"",TRIM(_xlfn.REDUCE($F151,Models!$L$2:$L$40,_xlfn.LAMBDA(_xlpm.a,_xlpm.r,IF(_xlpm.r="",_xlpm.a,SUBSTITUTE(_xlpm.a,_xlpm.r,"")))))))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IF(CPU_Formula!U151&lt;&gt;"",CPU_Formula!U151,IF(OR(WindowsReports!G151="",WindowsReports!G151=0),"",WindowsReports!G151))</f>
        <v/>
      </c>
      <c r="K151" s="49" t="str">
        <f>WindowsReports!H151&amp;""</f>
        <v/>
      </c>
      <c r="L151" t="str">
        <f t="shared" si="4"/>
        <v/>
      </c>
      <c r="M151" s="13" t="str">
        <f>WindowsReports!I151&amp;""</f>
        <v/>
      </c>
      <c r="N151" s="14" t="str" cm="1">
        <f t="array" ref="N151">IFERROR(_xlfn.IFS(WindowsReports!J151="","",$AF151&lt;55,"Battery Defect",$AF151&lt;=69,"Battery D",$AF151&lt;=80,"Battery C",$AF151&gt;80,""),"")</f>
        <v/>
      </c>
      <c r="O151" s="14"/>
      <c r="P151" s="11" t="str">
        <f>WindowsReports!K151&amp;""</f>
        <v/>
      </c>
      <c r="Q151" s="11"/>
      <c r="R151" s="11"/>
      <c r="S151" t="str">
        <f t="shared" si="5"/>
        <v/>
      </c>
      <c r="T151" t="str" cm="1">
        <f t="array" ref="T151">IF($AE151=0,"",INDEX(Disk_Pivot!$N$2:$N$500,$AE151))</f>
        <v/>
      </c>
      <c r="AC151">
        <f>IFERROR(MATCH($B151,WindowsReports!$B$2:$B$243,0),0)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  <c r="AF151" s="53">
        <f>IFERROR(IF(--WindowsReports!J151&lt;=1,--WindowsReports!J151*100,--WindowsReports!J151),"")</f>
        <v>0</v>
      </c>
      <c r="AG151">
        <f>IFERROR(MATCH(WindowsReports!D151,Models!$H$2:$H$605,0),0)</f>
        <v>0</v>
      </c>
    </row>
    <row r="152" spans="1:33">
      <c r="A152" t="str">
        <f>WindowsReports!A152</f>
        <v/>
      </c>
      <c r="B152" t="str">
        <f>WindowsReports!B152&amp;""</f>
        <v/>
      </c>
      <c r="C152" t="str" cm="1">
        <f t="array" ref="C152">IF($AG152=0,WindowsReports!D152&amp;"",INDEX(Models!$G$2:$G$605,$AG152))</f>
        <v/>
      </c>
      <c r="D152" t="str">
        <f>WindowsReports!C152&amp;""</f>
        <v/>
      </c>
      <c r="E152" t="str" cm="1">
        <f t="array" ref="E152">IF($AC152=0,"",INDEX(WindowsReports!$E$2:$E$243,$AC152))</f>
        <v/>
      </c>
      <c r="F152" s="11" t="str">
        <f>WindowsReports!F152&amp;""</f>
        <v/>
      </c>
      <c r="G152" t="str" cm="1">
        <f t="array" ref="G152">IF($AD152&gt;0,INDEX(Models!$B$2:$B$605,$AD152),IF(OR($F152="",$F152=0),"",TRIM(_xlfn.REDUCE($F152,Models!$L$2:$L$40,_xlfn.LAMBDA(_xlpm.a,_xlpm.r,IF(_xlpm.r="",_xlpm.a,SUBSTITUTE(_xlpm.a,_xlpm.r,"")))))))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IF(CPU_Formula!U152&lt;&gt;"",CPU_Formula!U152,IF(OR(WindowsReports!G152="",WindowsReports!G152=0),"",WindowsReports!G152))</f>
        <v/>
      </c>
      <c r="K152" s="49" t="str">
        <f>WindowsReports!H152&amp;""</f>
        <v/>
      </c>
      <c r="L152" t="str">
        <f t="shared" si="4"/>
        <v/>
      </c>
      <c r="M152" s="13" t="str">
        <f>WindowsReports!I152&amp;""</f>
        <v/>
      </c>
      <c r="N152" s="14" t="str" cm="1">
        <f t="array" ref="N152">IFERROR(_xlfn.IFS(WindowsReports!J152="","",$AF152&lt;55,"Battery Defect",$AF152&lt;=69,"Battery D",$AF152&lt;=80,"Battery C",$AF152&gt;80,""),"")</f>
        <v/>
      </c>
      <c r="O152" s="14"/>
      <c r="P152" s="11" t="str">
        <f>WindowsReports!K152&amp;""</f>
        <v/>
      </c>
      <c r="Q152" s="11"/>
      <c r="R152" s="11"/>
      <c r="S152" t="str">
        <f t="shared" si="5"/>
        <v/>
      </c>
      <c r="T152" t="str" cm="1">
        <f t="array" ref="T152">IF($AE152=0,"",INDEX(Disk_Pivot!$N$2:$N$500,$AE152))</f>
        <v/>
      </c>
      <c r="AC152">
        <f>IFERROR(MATCH($B152,WindowsReports!$B$2:$B$243,0),0)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  <c r="AF152" s="53">
        <f>IFERROR(IF(--WindowsReports!J152&lt;=1,--WindowsReports!J152*100,--WindowsReports!J152),"")</f>
        <v>0</v>
      </c>
      <c r="AG152">
        <f>IFERROR(MATCH(WindowsReports!D152,Models!$H$2:$H$605,0),0)</f>
        <v>0</v>
      </c>
    </row>
    <row r="153" spans="1:33">
      <c r="A153" t="str">
        <f>WindowsReports!A153</f>
        <v/>
      </c>
      <c r="B153" t="str">
        <f>WindowsReports!B153&amp;""</f>
        <v/>
      </c>
      <c r="C153" t="str" cm="1">
        <f t="array" ref="C153">IF($AG153=0,WindowsReports!D153&amp;"",INDEX(Models!$G$2:$G$605,$AG153))</f>
        <v/>
      </c>
      <c r="D153" t="str">
        <f>WindowsReports!C153&amp;""</f>
        <v/>
      </c>
      <c r="E153" t="str" cm="1">
        <f t="array" ref="E153">IF($AC153=0,"",INDEX(WindowsReports!$E$2:$E$243,$AC153))</f>
        <v/>
      </c>
      <c r="F153" s="11" t="str">
        <f>WindowsReports!F153&amp;""</f>
        <v/>
      </c>
      <c r="G153" t="str" cm="1">
        <f t="array" ref="G153">IF($AD153&gt;0,INDEX(Models!$B$2:$B$605,$AD153),IF(OR($F153="",$F153=0),"",TRIM(_xlfn.REDUCE($F153,Models!$L$2:$L$40,_xlfn.LAMBDA(_xlpm.a,_xlpm.r,IF(_xlpm.r="",_xlpm.a,SUBSTITUTE(_xlpm.a,_xlpm.r,"")))))))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IF(CPU_Formula!U153&lt;&gt;"",CPU_Formula!U153,IF(OR(WindowsReports!G153="",WindowsReports!G153=0),"",WindowsReports!G153))</f>
        <v/>
      </c>
      <c r="K153" s="49" t="str">
        <f>WindowsReports!H153&amp;""</f>
        <v/>
      </c>
      <c r="L153" t="str">
        <f t="shared" si="4"/>
        <v/>
      </c>
      <c r="M153" s="13" t="str">
        <f>WindowsReports!I153&amp;""</f>
        <v/>
      </c>
      <c r="N153" s="14" t="str" cm="1">
        <f t="array" ref="N153">IFERROR(_xlfn.IFS(WindowsReports!J153="","",$AF153&lt;55,"Battery Defect",$AF153&lt;=69,"Battery D",$AF153&lt;=80,"Battery C",$AF153&gt;80,""),"")</f>
        <v/>
      </c>
      <c r="O153" s="14"/>
      <c r="P153" s="11" t="str">
        <f>WindowsReports!K153&amp;""</f>
        <v/>
      </c>
      <c r="Q153" s="11"/>
      <c r="R153" s="11"/>
      <c r="S153" t="str">
        <f t="shared" si="5"/>
        <v/>
      </c>
      <c r="T153" t="str" cm="1">
        <f t="array" ref="T153">IF($AE153=0,"",INDEX(Disk_Pivot!$N$2:$N$500,$AE153))</f>
        <v/>
      </c>
      <c r="AC153">
        <f>IFERROR(MATCH($B153,WindowsReports!$B$2:$B$243,0),0)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  <c r="AF153" s="53">
        <f>IFERROR(IF(--WindowsReports!J153&lt;=1,--WindowsReports!J153*100,--WindowsReports!J153),"")</f>
        <v>0</v>
      </c>
      <c r="AG153">
        <f>IFERROR(MATCH(WindowsReports!D153,Models!$H$2:$H$605,0),0)</f>
        <v>0</v>
      </c>
    </row>
    <row r="154" spans="1:33">
      <c r="A154" t="str">
        <f>WindowsReports!A154</f>
        <v/>
      </c>
      <c r="B154" t="str">
        <f>WindowsReports!B154&amp;""</f>
        <v/>
      </c>
      <c r="C154" t="str" cm="1">
        <f t="array" ref="C154">IF($AG154=0,WindowsReports!D154&amp;"",INDEX(Models!$G$2:$G$605,$AG154))</f>
        <v/>
      </c>
      <c r="D154" t="str">
        <f>WindowsReports!C154&amp;""</f>
        <v/>
      </c>
      <c r="E154" t="str" cm="1">
        <f t="array" ref="E154">IF($AC154=0,"",INDEX(WindowsReports!$E$2:$E$243,$AC154))</f>
        <v/>
      </c>
      <c r="F154" s="11" t="str">
        <f>WindowsReports!F154&amp;""</f>
        <v/>
      </c>
      <c r="G154" t="str" cm="1">
        <f t="array" ref="G154">IF($AD154&gt;0,INDEX(Models!$B$2:$B$605,$AD154),IF(OR($F154="",$F154=0),"",TRIM(_xlfn.REDUCE($F154,Models!$L$2:$L$40,_xlfn.LAMBDA(_xlpm.a,_xlpm.r,IF(_xlpm.r="",_xlpm.a,SUBSTITUTE(_xlpm.a,_xlpm.r,"")))))))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IF(CPU_Formula!U154&lt;&gt;"",CPU_Formula!U154,IF(OR(WindowsReports!G154="",WindowsReports!G154=0),"",WindowsReports!G154))</f>
        <v/>
      </c>
      <c r="K154" s="49" t="str">
        <f>WindowsReports!H154&amp;""</f>
        <v/>
      </c>
      <c r="L154" t="str">
        <f t="shared" si="4"/>
        <v/>
      </c>
      <c r="M154" s="13" t="str">
        <f>WindowsReports!I154&amp;""</f>
        <v/>
      </c>
      <c r="N154" s="14" t="str" cm="1">
        <f t="array" ref="N154">IFERROR(_xlfn.IFS(WindowsReports!J154="","",$AF154&lt;55,"Battery Defect",$AF154&lt;=69,"Battery D",$AF154&lt;=80,"Battery C",$AF154&gt;80,""),"")</f>
        <v/>
      </c>
      <c r="O154" s="14"/>
      <c r="P154" s="11" t="str">
        <f>WindowsReports!K154&amp;""</f>
        <v/>
      </c>
      <c r="Q154" s="11"/>
      <c r="R154" s="11"/>
      <c r="S154" t="str">
        <f t="shared" si="5"/>
        <v/>
      </c>
      <c r="T154" t="str" cm="1">
        <f t="array" ref="T154">IF($AE154=0,"",INDEX(Disk_Pivot!$N$2:$N$500,$AE154))</f>
        <v/>
      </c>
      <c r="AC154">
        <f>IFERROR(MATCH($B154,WindowsReports!$B$2:$B$243,0),0)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  <c r="AF154" s="53">
        <f>IFERROR(IF(--WindowsReports!J154&lt;=1,--WindowsReports!J154*100,--WindowsReports!J154),"")</f>
        <v>0</v>
      </c>
      <c r="AG154">
        <f>IFERROR(MATCH(WindowsReports!D154,Models!$H$2:$H$605,0),0)</f>
        <v>0</v>
      </c>
    </row>
    <row r="155" spans="1:33">
      <c r="A155" t="str">
        <f>WindowsReports!A155</f>
        <v/>
      </c>
      <c r="B155" t="str">
        <f>WindowsReports!B155&amp;""</f>
        <v/>
      </c>
      <c r="C155" t="str" cm="1">
        <f t="array" ref="C155">IF($AG155=0,WindowsReports!D155&amp;"",INDEX(Models!$G$2:$G$605,$AG155))</f>
        <v/>
      </c>
      <c r="D155" t="str">
        <f>WindowsReports!C155&amp;""</f>
        <v/>
      </c>
      <c r="E155" t="str" cm="1">
        <f t="array" ref="E155">IF($AC155=0,"",INDEX(WindowsReports!$E$2:$E$243,$AC155))</f>
        <v/>
      </c>
      <c r="F155" s="11" t="str">
        <f>WindowsReports!F155&amp;""</f>
        <v/>
      </c>
      <c r="G155" t="str" cm="1">
        <f t="array" ref="G155">IF($AD155&gt;0,INDEX(Models!$B$2:$B$605,$AD155),IF(OR($F155="",$F155=0),"",TRIM(_xlfn.REDUCE($F155,Models!$L$2:$L$40,_xlfn.LAMBDA(_xlpm.a,_xlpm.r,IF(_xlpm.r="",_xlpm.a,SUBSTITUTE(_xlpm.a,_xlpm.r,"")))))))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IF(CPU_Formula!U155&lt;&gt;"",CPU_Formula!U155,IF(OR(WindowsReports!G155="",WindowsReports!G155=0),"",WindowsReports!G155))</f>
        <v/>
      </c>
      <c r="K155" s="49" t="str">
        <f>WindowsReports!H155&amp;""</f>
        <v/>
      </c>
      <c r="L155" t="str">
        <f t="shared" si="4"/>
        <v/>
      </c>
      <c r="M155" s="13" t="str">
        <f>WindowsReports!I155&amp;""</f>
        <v/>
      </c>
      <c r="N155" s="14" t="str" cm="1">
        <f t="array" ref="N155">IFERROR(_xlfn.IFS(WindowsReports!J155="","",$AF155&lt;55,"Battery Defect",$AF155&lt;=69,"Battery D",$AF155&lt;=80,"Battery C",$AF155&gt;80,""),"")</f>
        <v/>
      </c>
      <c r="O155" s="14"/>
      <c r="P155" s="11" t="str">
        <f>WindowsReports!K155&amp;""</f>
        <v/>
      </c>
      <c r="Q155" s="11"/>
      <c r="R155" s="11"/>
      <c r="S155" t="str">
        <f t="shared" si="5"/>
        <v/>
      </c>
      <c r="T155" t="str" cm="1">
        <f t="array" ref="T155">IF($AE155=0,"",INDEX(Disk_Pivot!$N$2:$N$500,$AE155))</f>
        <v/>
      </c>
      <c r="AC155">
        <f>IFERROR(MATCH($B155,WindowsReports!$B$2:$B$243,0),0)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  <c r="AF155" s="53">
        <f>IFERROR(IF(--WindowsReports!J155&lt;=1,--WindowsReports!J155*100,--WindowsReports!J155),"")</f>
        <v>0</v>
      </c>
      <c r="AG155">
        <f>IFERROR(MATCH(WindowsReports!D155,Models!$H$2:$H$605,0),0)</f>
        <v>0</v>
      </c>
    </row>
    <row r="156" spans="1:33">
      <c r="A156" t="str">
        <f>WindowsReports!A156</f>
        <v/>
      </c>
      <c r="B156" t="str">
        <f>WindowsReports!B156&amp;""</f>
        <v/>
      </c>
      <c r="C156" t="str" cm="1">
        <f t="array" ref="C156">IF($AG156=0,WindowsReports!D156&amp;"",INDEX(Models!$G$2:$G$605,$AG156))</f>
        <v/>
      </c>
      <c r="D156" t="str">
        <f>WindowsReports!C156&amp;""</f>
        <v/>
      </c>
      <c r="E156" t="str" cm="1">
        <f t="array" ref="E156">IF($AC156=0,"",INDEX(WindowsReports!$E$2:$E$243,$AC156))</f>
        <v/>
      </c>
      <c r="F156" s="11" t="str">
        <f>WindowsReports!F156&amp;""</f>
        <v/>
      </c>
      <c r="G156" t="str" cm="1">
        <f t="array" ref="G156">IF($AD156&gt;0,INDEX(Models!$B$2:$B$605,$AD156),IF(OR($F156="",$F156=0),"",TRIM(_xlfn.REDUCE($F156,Models!$L$2:$L$40,_xlfn.LAMBDA(_xlpm.a,_xlpm.r,IF(_xlpm.r="",_xlpm.a,SUBSTITUTE(_xlpm.a,_xlpm.r,"")))))))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IF(CPU_Formula!U156&lt;&gt;"",CPU_Formula!U156,IF(OR(WindowsReports!G156="",WindowsReports!G156=0),"",WindowsReports!G156))</f>
        <v/>
      </c>
      <c r="K156" s="49" t="str">
        <f>WindowsReports!H156&amp;""</f>
        <v/>
      </c>
      <c r="L156" t="str">
        <f t="shared" si="4"/>
        <v/>
      </c>
      <c r="M156" s="13" t="str">
        <f>WindowsReports!I156&amp;""</f>
        <v/>
      </c>
      <c r="N156" s="14" t="str" cm="1">
        <f t="array" ref="N156">IFERROR(_xlfn.IFS(WindowsReports!J156="","",$AF156&lt;55,"Battery Defect",$AF156&lt;=69,"Battery D",$AF156&lt;=80,"Battery C",$AF156&gt;80,""),"")</f>
        <v/>
      </c>
      <c r="O156" s="14"/>
      <c r="P156" s="11" t="str">
        <f>WindowsReports!K156&amp;""</f>
        <v/>
      </c>
      <c r="Q156" s="11"/>
      <c r="R156" s="11"/>
      <c r="S156" t="str">
        <f t="shared" si="5"/>
        <v/>
      </c>
      <c r="T156" t="str" cm="1">
        <f t="array" ref="T156">IF($AE156=0,"",INDEX(Disk_Pivot!$N$2:$N$500,$AE156))</f>
        <v/>
      </c>
      <c r="AC156">
        <f>IFERROR(MATCH($B156,WindowsReports!$B$2:$B$243,0),0)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  <c r="AF156" s="53">
        <f>IFERROR(IF(--WindowsReports!J156&lt;=1,--WindowsReports!J156*100,--WindowsReports!J156),"")</f>
        <v>0</v>
      </c>
      <c r="AG156">
        <f>IFERROR(MATCH(WindowsReports!D156,Models!$H$2:$H$605,0),0)</f>
        <v>0</v>
      </c>
    </row>
    <row r="157" spans="1:33">
      <c r="A157" t="str">
        <f>WindowsReports!A157</f>
        <v/>
      </c>
      <c r="B157" t="str">
        <f>WindowsReports!B157&amp;""</f>
        <v/>
      </c>
      <c r="C157" t="str" cm="1">
        <f t="array" ref="C157">IF($AG157=0,WindowsReports!D157&amp;"",INDEX(Models!$G$2:$G$605,$AG157))</f>
        <v/>
      </c>
      <c r="D157" t="str">
        <f>WindowsReports!C157&amp;""</f>
        <v/>
      </c>
      <c r="E157" t="str" cm="1">
        <f t="array" ref="E157">IF($AC157=0,"",INDEX(WindowsReports!$E$2:$E$243,$AC157))</f>
        <v/>
      </c>
      <c r="F157" s="11" t="str">
        <f>WindowsReports!F157&amp;""</f>
        <v/>
      </c>
      <c r="G157" t="str" cm="1">
        <f t="array" ref="G157">IF($AD157&gt;0,INDEX(Models!$B$2:$B$605,$AD157),IF(OR($F157="",$F157=0),"",TRIM(_xlfn.REDUCE($F157,Models!$L$2:$L$40,_xlfn.LAMBDA(_xlpm.a,_xlpm.r,IF(_xlpm.r="",_xlpm.a,SUBSTITUTE(_xlpm.a,_xlpm.r,"")))))))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IF(CPU_Formula!U157&lt;&gt;"",CPU_Formula!U157,IF(OR(WindowsReports!G157="",WindowsReports!G157=0),"",WindowsReports!G157))</f>
        <v/>
      </c>
      <c r="K157" s="49" t="str">
        <f>WindowsReports!H157&amp;""</f>
        <v/>
      </c>
      <c r="L157" t="str">
        <f t="shared" si="4"/>
        <v/>
      </c>
      <c r="M157" s="13" t="str">
        <f>WindowsReports!I157&amp;""</f>
        <v/>
      </c>
      <c r="N157" s="14" t="str" cm="1">
        <f t="array" ref="N157">IFERROR(_xlfn.IFS(WindowsReports!J157="","",$AF157&lt;55,"Battery Defect",$AF157&lt;=69,"Battery D",$AF157&lt;=80,"Battery C",$AF157&gt;80,""),"")</f>
        <v/>
      </c>
      <c r="O157" s="14"/>
      <c r="P157" s="11" t="str">
        <f>WindowsReports!K157&amp;""</f>
        <v/>
      </c>
      <c r="Q157" s="11"/>
      <c r="R157" s="11"/>
      <c r="S157" t="str">
        <f t="shared" si="5"/>
        <v/>
      </c>
      <c r="T157" t="str" cm="1">
        <f t="array" ref="T157">IF($AE157=0,"",INDEX(Disk_Pivot!$N$2:$N$500,$AE157))</f>
        <v/>
      </c>
      <c r="AC157">
        <f>IFERROR(MATCH($B157,WindowsReports!$B$2:$B$243,0),0)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  <c r="AF157" s="53">
        <f>IFERROR(IF(--WindowsReports!J157&lt;=1,--WindowsReports!J157*100,--WindowsReports!J157),"")</f>
        <v>0</v>
      </c>
      <c r="AG157">
        <f>IFERROR(MATCH(WindowsReports!D157,Models!$H$2:$H$605,0),0)</f>
        <v>0</v>
      </c>
    </row>
    <row r="158" spans="1:33">
      <c r="A158" t="str">
        <f>WindowsReports!A158</f>
        <v/>
      </c>
      <c r="B158" t="str">
        <f>WindowsReports!B158&amp;""</f>
        <v/>
      </c>
      <c r="C158" t="str" cm="1">
        <f t="array" ref="C158">IF($AG158=0,WindowsReports!D158&amp;"",INDEX(Models!$G$2:$G$605,$AG158))</f>
        <v/>
      </c>
      <c r="D158" t="str">
        <f>WindowsReports!C158&amp;""</f>
        <v/>
      </c>
      <c r="E158" t="str" cm="1">
        <f t="array" ref="E158">IF($AC158=0,"",INDEX(WindowsReports!$E$2:$E$243,$AC158))</f>
        <v/>
      </c>
      <c r="F158" s="11" t="str">
        <f>WindowsReports!F158&amp;""</f>
        <v/>
      </c>
      <c r="G158" t="str" cm="1">
        <f t="array" ref="G158">IF($AD158&gt;0,INDEX(Models!$B$2:$B$605,$AD158),IF(OR($F158="",$F158=0),"",TRIM(_xlfn.REDUCE($F158,Models!$L$2:$L$40,_xlfn.LAMBDA(_xlpm.a,_xlpm.r,IF(_xlpm.r="",_xlpm.a,SUBSTITUTE(_xlpm.a,_xlpm.r,"")))))))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IF(CPU_Formula!U158&lt;&gt;"",CPU_Formula!U158,IF(OR(WindowsReports!G158="",WindowsReports!G158=0),"",WindowsReports!G158))</f>
        <v/>
      </c>
      <c r="K158" s="49" t="str">
        <f>WindowsReports!H158&amp;""</f>
        <v/>
      </c>
      <c r="L158" t="str">
        <f t="shared" si="4"/>
        <v/>
      </c>
      <c r="M158" s="13" t="str">
        <f>WindowsReports!I158&amp;""</f>
        <v/>
      </c>
      <c r="N158" s="14" t="str" cm="1">
        <f t="array" ref="N158">IFERROR(_xlfn.IFS(WindowsReports!J158="","",$AF158&lt;55,"Battery Defect",$AF158&lt;=69,"Battery D",$AF158&lt;=80,"Battery C",$AF158&gt;80,""),"")</f>
        <v/>
      </c>
      <c r="O158" s="14"/>
      <c r="P158" s="11" t="str">
        <f>WindowsReports!K158&amp;""</f>
        <v/>
      </c>
      <c r="Q158" s="11"/>
      <c r="R158" s="11"/>
      <c r="S158" t="str">
        <f t="shared" si="5"/>
        <v/>
      </c>
      <c r="T158" t="str" cm="1">
        <f t="array" ref="T158">IF($AE158=0,"",INDEX(Disk_Pivot!$N$2:$N$500,$AE158))</f>
        <v/>
      </c>
      <c r="AC158">
        <f>IFERROR(MATCH($B158,WindowsReports!$B$2:$B$243,0),0)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  <c r="AF158" s="53">
        <f>IFERROR(IF(--WindowsReports!J158&lt;=1,--WindowsReports!J158*100,--WindowsReports!J158),"")</f>
        <v>0</v>
      </c>
      <c r="AG158">
        <f>IFERROR(MATCH(WindowsReports!D158,Models!$H$2:$H$605,0),0)</f>
        <v>0</v>
      </c>
    </row>
    <row r="159" spans="1:33">
      <c r="A159" t="str">
        <f>WindowsReports!A159</f>
        <v/>
      </c>
      <c r="B159" t="str">
        <f>WindowsReports!B159&amp;""</f>
        <v/>
      </c>
      <c r="C159" t="str" cm="1">
        <f t="array" ref="C159">IF($AG159=0,WindowsReports!D159&amp;"",INDEX(Models!$G$2:$G$605,$AG159))</f>
        <v/>
      </c>
      <c r="D159" t="str">
        <f>WindowsReports!C159&amp;""</f>
        <v/>
      </c>
      <c r="E159" t="str" cm="1">
        <f t="array" ref="E159">IF($AC159=0,"",INDEX(WindowsReports!$E$2:$E$243,$AC159))</f>
        <v/>
      </c>
      <c r="F159" s="11" t="str">
        <f>WindowsReports!F159&amp;""</f>
        <v/>
      </c>
      <c r="G159" t="str" cm="1">
        <f t="array" ref="G159">IF($AD159&gt;0,INDEX(Models!$B$2:$B$605,$AD159),IF(OR($F159="",$F159=0),"",TRIM(_xlfn.REDUCE($F159,Models!$L$2:$L$40,_xlfn.LAMBDA(_xlpm.a,_xlpm.r,IF(_xlpm.r="",_xlpm.a,SUBSTITUTE(_xlpm.a,_xlpm.r,"")))))))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IF(CPU_Formula!U159&lt;&gt;"",CPU_Formula!U159,IF(OR(WindowsReports!G159="",WindowsReports!G159=0),"",WindowsReports!G159))</f>
        <v/>
      </c>
      <c r="K159" s="49" t="str">
        <f>WindowsReports!H159&amp;""</f>
        <v/>
      </c>
      <c r="L159" t="str">
        <f t="shared" si="4"/>
        <v/>
      </c>
      <c r="M159" s="13" t="str">
        <f>WindowsReports!I159&amp;""</f>
        <v/>
      </c>
      <c r="N159" s="14" t="str" cm="1">
        <f t="array" ref="N159">IFERROR(_xlfn.IFS(WindowsReports!J159="","",$AF159&lt;55,"Battery Defect",$AF159&lt;=69,"Battery D",$AF159&lt;=80,"Battery C",$AF159&gt;80,""),"")</f>
        <v/>
      </c>
      <c r="O159" s="14"/>
      <c r="P159" s="11" t="str">
        <f>WindowsReports!K159&amp;""</f>
        <v/>
      </c>
      <c r="Q159" s="11"/>
      <c r="R159" s="11"/>
      <c r="S159" t="str">
        <f t="shared" si="5"/>
        <v/>
      </c>
      <c r="T159" t="str" cm="1">
        <f t="array" ref="T159">IF($AE159=0,"",INDEX(Disk_Pivot!$N$2:$N$500,$AE159))</f>
        <v/>
      </c>
      <c r="AC159">
        <f>IFERROR(MATCH($B159,WindowsReports!$B$2:$B$243,0),0)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  <c r="AF159" s="53">
        <f>IFERROR(IF(--WindowsReports!J159&lt;=1,--WindowsReports!J159*100,--WindowsReports!J159),"")</f>
        <v>0</v>
      </c>
      <c r="AG159">
        <f>IFERROR(MATCH(WindowsReports!D159,Models!$H$2:$H$605,0),0)</f>
        <v>0</v>
      </c>
    </row>
    <row r="160" spans="1:33">
      <c r="A160" t="str">
        <f>WindowsReports!A160</f>
        <v/>
      </c>
      <c r="B160" t="str">
        <f>WindowsReports!B160&amp;""</f>
        <v/>
      </c>
      <c r="C160" t="str" cm="1">
        <f t="array" ref="C160">IF($AG160=0,WindowsReports!D160&amp;"",INDEX(Models!$G$2:$G$605,$AG160))</f>
        <v/>
      </c>
      <c r="D160" t="str">
        <f>WindowsReports!C160&amp;""</f>
        <v/>
      </c>
      <c r="E160" t="str" cm="1">
        <f t="array" ref="E160">IF($AC160=0,"",INDEX(WindowsReports!$E$2:$E$243,$AC160))</f>
        <v/>
      </c>
      <c r="F160" s="11" t="str">
        <f>WindowsReports!F160&amp;""</f>
        <v/>
      </c>
      <c r="G160" t="str" cm="1">
        <f t="array" ref="G160">IF($AD160&gt;0,INDEX(Models!$B$2:$B$605,$AD160),IF(OR($F160="",$F160=0),"",TRIM(_xlfn.REDUCE($F160,Models!$L$2:$L$40,_xlfn.LAMBDA(_xlpm.a,_xlpm.r,IF(_xlpm.r="",_xlpm.a,SUBSTITUTE(_xlpm.a,_xlpm.r,"")))))))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IF(CPU_Formula!U160&lt;&gt;"",CPU_Formula!U160,IF(OR(WindowsReports!G160="",WindowsReports!G160=0),"",WindowsReports!G160))</f>
        <v/>
      </c>
      <c r="K160" s="49" t="str">
        <f>WindowsReports!H160&amp;""</f>
        <v/>
      </c>
      <c r="L160" t="str">
        <f t="shared" si="4"/>
        <v/>
      </c>
      <c r="M160" s="13" t="str">
        <f>WindowsReports!I160&amp;""</f>
        <v/>
      </c>
      <c r="N160" s="14" t="str" cm="1">
        <f t="array" ref="N160">IFERROR(_xlfn.IFS(WindowsReports!J160="","",$AF160&lt;55,"Battery Defect",$AF160&lt;=69,"Battery D",$AF160&lt;=80,"Battery C",$AF160&gt;80,""),"")</f>
        <v/>
      </c>
      <c r="O160" s="14"/>
      <c r="P160" s="11" t="str">
        <f>WindowsReports!K160&amp;""</f>
        <v/>
      </c>
      <c r="Q160" s="11"/>
      <c r="R160" s="11"/>
      <c r="S160" t="str">
        <f t="shared" si="5"/>
        <v/>
      </c>
      <c r="T160" t="str" cm="1">
        <f t="array" ref="T160">IF($AE160=0,"",INDEX(Disk_Pivot!$N$2:$N$500,$AE160))</f>
        <v/>
      </c>
      <c r="AC160">
        <f>IFERROR(MATCH($B160,WindowsReports!$B$2:$B$243,0),0)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  <c r="AF160" s="53">
        <f>IFERROR(IF(--WindowsReports!J160&lt;=1,--WindowsReports!J160*100,--WindowsReports!J160),"")</f>
        <v>0</v>
      </c>
      <c r="AG160">
        <f>IFERROR(MATCH(WindowsReports!D160,Models!$H$2:$H$605,0),0)</f>
        <v>0</v>
      </c>
    </row>
    <row r="161" spans="1:33">
      <c r="A161" t="str">
        <f>WindowsReports!A161</f>
        <v/>
      </c>
      <c r="B161" t="str">
        <f>WindowsReports!B161&amp;""</f>
        <v/>
      </c>
      <c r="C161" t="str" cm="1">
        <f t="array" ref="C161">IF($AG161=0,WindowsReports!D161&amp;"",INDEX(Models!$G$2:$G$605,$AG161))</f>
        <v/>
      </c>
      <c r="D161" t="str">
        <f>WindowsReports!C161&amp;""</f>
        <v/>
      </c>
      <c r="E161" t="str" cm="1">
        <f t="array" ref="E161">IF($AC161=0,"",INDEX(WindowsReports!$E$2:$E$243,$AC161))</f>
        <v/>
      </c>
      <c r="F161" s="11" t="str">
        <f>WindowsReports!F161&amp;""</f>
        <v/>
      </c>
      <c r="G161" t="str" cm="1">
        <f t="array" ref="G161">IF($AD161&gt;0,INDEX(Models!$B$2:$B$605,$AD161),IF(OR($F161="",$F161=0),"",TRIM(_xlfn.REDUCE($F161,Models!$L$2:$L$40,_xlfn.LAMBDA(_xlpm.a,_xlpm.r,IF(_xlpm.r="",_xlpm.a,SUBSTITUTE(_xlpm.a,_xlpm.r,"")))))))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IF(CPU_Formula!U161&lt;&gt;"",CPU_Formula!U161,IF(OR(WindowsReports!G161="",WindowsReports!G161=0),"",WindowsReports!G161))</f>
        <v/>
      </c>
      <c r="K161" s="49" t="str">
        <f>WindowsReports!H161&amp;""</f>
        <v/>
      </c>
      <c r="L161" t="str">
        <f t="shared" si="4"/>
        <v/>
      </c>
      <c r="M161" s="13" t="str">
        <f>WindowsReports!I161&amp;""</f>
        <v/>
      </c>
      <c r="N161" s="14" t="str" cm="1">
        <f t="array" ref="N161">IFERROR(_xlfn.IFS(WindowsReports!J161="","",$AF161&lt;55,"Battery Defect",$AF161&lt;=69,"Battery D",$AF161&lt;=80,"Battery C",$AF161&gt;80,""),"")</f>
        <v/>
      </c>
      <c r="O161" s="14"/>
      <c r="P161" s="11" t="str">
        <f>WindowsReports!K161&amp;""</f>
        <v/>
      </c>
      <c r="Q161" s="11"/>
      <c r="R161" s="11"/>
      <c r="S161" t="str">
        <f t="shared" si="5"/>
        <v/>
      </c>
      <c r="T161" t="str" cm="1">
        <f t="array" ref="T161">IF($AE161=0,"",INDEX(Disk_Pivot!$N$2:$N$500,$AE161))</f>
        <v/>
      </c>
      <c r="AC161">
        <f>IFERROR(MATCH($B161,WindowsReports!$B$2:$B$243,0),0)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  <c r="AF161" s="53">
        <f>IFERROR(IF(--WindowsReports!J161&lt;=1,--WindowsReports!J161*100,--WindowsReports!J161),"")</f>
        <v>0</v>
      </c>
      <c r="AG161">
        <f>IFERROR(MATCH(WindowsReports!D161,Models!$H$2:$H$605,0),0)</f>
        <v>0</v>
      </c>
    </row>
    <row r="162" spans="1:33">
      <c r="A162" t="str">
        <f>WindowsReports!A162</f>
        <v/>
      </c>
      <c r="B162" t="str">
        <f>WindowsReports!B162&amp;""</f>
        <v/>
      </c>
      <c r="C162" t="str" cm="1">
        <f t="array" ref="C162">IF($AG162=0,WindowsReports!D162&amp;"",INDEX(Models!$G$2:$G$605,$AG162))</f>
        <v/>
      </c>
      <c r="D162" t="str">
        <f>WindowsReports!C162&amp;""</f>
        <v/>
      </c>
      <c r="E162" t="str" cm="1">
        <f t="array" ref="E162">IF($AC162=0,"",INDEX(WindowsReports!$E$2:$E$243,$AC162))</f>
        <v/>
      </c>
      <c r="F162" s="11" t="str">
        <f>WindowsReports!F162&amp;""</f>
        <v/>
      </c>
      <c r="G162" t="str" cm="1">
        <f t="array" ref="G162">IF($AD162&gt;0,INDEX(Models!$B$2:$B$605,$AD162),IF(OR($F162="",$F162=0),"",TRIM(_xlfn.REDUCE($F162,Models!$L$2:$L$40,_xlfn.LAMBDA(_xlpm.a,_xlpm.r,IF(_xlpm.r="",_xlpm.a,SUBSTITUTE(_xlpm.a,_xlpm.r,"")))))))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IF(CPU_Formula!U162&lt;&gt;"",CPU_Formula!U162,IF(OR(WindowsReports!G162="",WindowsReports!G162=0),"",WindowsReports!G162))</f>
        <v/>
      </c>
      <c r="K162" s="49" t="str">
        <f>WindowsReports!H162&amp;""</f>
        <v/>
      </c>
      <c r="L162" t="str">
        <f t="shared" si="4"/>
        <v/>
      </c>
      <c r="M162" s="13" t="str">
        <f>WindowsReports!I162&amp;""</f>
        <v/>
      </c>
      <c r="N162" s="14" t="str" cm="1">
        <f t="array" ref="N162">IFERROR(_xlfn.IFS(WindowsReports!J162="","",$AF162&lt;55,"Battery Defect",$AF162&lt;=69,"Battery D",$AF162&lt;=80,"Battery C",$AF162&gt;80,""),"")</f>
        <v/>
      </c>
      <c r="O162" s="14"/>
      <c r="P162" s="11" t="str">
        <f>WindowsReports!K162&amp;""</f>
        <v/>
      </c>
      <c r="Q162" s="11"/>
      <c r="R162" s="11"/>
      <c r="S162" t="str">
        <f t="shared" si="5"/>
        <v/>
      </c>
      <c r="T162" t="str" cm="1">
        <f t="array" ref="T162">IF($AE162=0,"",INDEX(Disk_Pivot!$N$2:$N$500,$AE162))</f>
        <v/>
      </c>
      <c r="AC162">
        <f>IFERROR(MATCH($B162,WindowsReports!$B$2:$B$243,0),0)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  <c r="AF162" s="53">
        <f>IFERROR(IF(--WindowsReports!J162&lt;=1,--WindowsReports!J162*100,--WindowsReports!J162),"")</f>
        <v>0</v>
      </c>
      <c r="AG162">
        <f>IFERROR(MATCH(WindowsReports!D162,Models!$H$2:$H$605,0),0)</f>
        <v>0</v>
      </c>
    </row>
    <row r="163" spans="1:33">
      <c r="A163" t="str">
        <f>WindowsReports!A163</f>
        <v/>
      </c>
      <c r="B163" t="str">
        <f>WindowsReports!B163&amp;""</f>
        <v/>
      </c>
      <c r="C163" t="str" cm="1">
        <f t="array" ref="C163">IF($AG163=0,WindowsReports!D163&amp;"",INDEX(Models!$G$2:$G$605,$AG163))</f>
        <v/>
      </c>
      <c r="D163" t="str">
        <f>WindowsReports!C163&amp;""</f>
        <v/>
      </c>
      <c r="E163" t="str" cm="1">
        <f t="array" ref="E163">IF($AC163=0,"",INDEX(WindowsReports!$E$2:$E$243,$AC163))</f>
        <v/>
      </c>
      <c r="F163" s="11" t="str">
        <f>WindowsReports!F163&amp;""</f>
        <v/>
      </c>
      <c r="G163" t="str" cm="1">
        <f t="array" ref="G163">IF($AD163&gt;0,INDEX(Models!$B$2:$B$605,$AD163),IF(OR($F163="",$F163=0),"",TRIM(_xlfn.REDUCE($F163,Models!$L$2:$L$40,_xlfn.LAMBDA(_xlpm.a,_xlpm.r,IF(_xlpm.r="",_xlpm.a,SUBSTITUTE(_xlpm.a,_xlpm.r,"")))))))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IF(CPU_Formula!U163&lt;&gt;"",CPU_Formula!U163,IF(OR(WindowsReports!G163="",WindowsReports!G163=0),"",WindowsReports!G163))</f>
        <v/>
      </c>
      <c r="K163" s="49" t="str">
        <f>WindowsReports!H163&amp;""</f>
        <v/>
      </c>
      <c r="L163" t="str">
        <f t="shared" si="4"/>
        <v/>
      </c>
      <c r="M163" s="13" t="str">
        <f>WindowsReports!I163&amp;""</f>
        <v/>
      </c>
      <c r="N163" s="14" t="str" cm="1">
        <f t="array" ref="N163">IFERROR(_xlfn.IFS(WindowsReports!J163="","",$AF163&lt;55,"Battery Defect",$AF163&lt;=69,"Battery D",$AF163&lt;=80,"Battery C",$AF163&gt;80,""),"")</f>
        <v/>
      </c>
      <c r="O163" s="14"/>
      <c r="P163" s="11" t="str">
        <f>WindowsReports!K163&amp;""</f>
        <v/>
      </c>
      <c r="Q163" s="11"/>
      <c r="R163" s="11"/>
      <c r="S163" t="str">
        <f t="shared" si="5"/>
        <v/>
      </c>
      <c r="T163" t="str" cm="1">
        <f t="array" ref="T163">IF($AE163=0,"",INDEX(Disk_Pivot!$N$2:$N$500,$AE163))</f>
        <v/>
      </c>
      <c r="AC163">
        <f>IFERROR(MATCH($B163,WindowsReports!$B$2:$B$243,0),0)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  <c r="AF163" s="53">
        <f>IFERROR(IF(--WindowsReports!J163&lt;=1,--WindowsReports!J163*100,--WindowsReports!J163),"")</f>
        <v>0</v>
      </c>
      <c r="AG163">
        <f>IFERROR(MATCH(WindowsReports!D163,Models!$H$2:$H$605,0),0)</f>
        <v>0</v>
      </c>
    </row>
    <row r="164" spans="1:33">
      <c r="A164" t="str">
        <f>WindowsReports!A164</f>
        <v/>
      </c>
      <c r="B164" t="str">
        <f>WindowsReports!B164&amp;""</f>
        <v/>
      </c>
      <c r="C164" t="str" cm="1">
        <f t="array" ref="C164">IF($AG164=0,WindowsReports!D164&amp;"",INDEX(Models!$G$2:$G$605,$AG164))</f>
        <v/>
      </c>
      <c r="D164" t="str">
        <f>WindowsReports!C164&amp;""</f>
        <v/>
      </c>
      <c r="E164" t="str" cm="1">
        <f t="array" ref="E164">IF($AC164=0,"",INDEX(WindowsReports!$E$2:$E$243,$AC164))</f>
        <v/>
      </c>
      <c r="F164" s="11" t="str">
        <f>WindowsReports!F164&amp;""</f>
        <v/>
      </c>
      <c r="G164" t="str" cm="1">
        <f t="array" ref="G164">IF($AD164&gt;0,INDEX(Models!$B$2:$B$605,$AD164),IF(OR($F164="",$F164=0),"",TRIM(_xlfn.REDUCE($F164,Models!$L$2:$L$40,_xlfn.LAMBDA(_xlpm.a,_xlpm.r,IF(_xlpm.r="",_xlpm.a,SUBSTITUTE(_xlpm.a,_xlpm.r,"")))))))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IF(CPU_Formula!U164&lt;&gt;"",CPU_Formula!U164,IF(OR(WindowsReports!G164="",WindowsReports!G164=0),"",WindowsReports!G164))</f>
        <v/>
      </c>
      <c r="K164" s="49" t="str">
        <f>WindowsReports!H164&amp;""</f>
        <v/>
      </c>
      <c r="L164" t="str">
        <f t="shared" si="4"/>
        <v/>
      </c>
      <c r="M164" s="13" t="str">
        <f>WindowsReports!I164&amp;""</f>
        <v/>
      </c>
      <c r="N164" s="14" t="str" cm="1">
        <f t="array" ref="N164">IFERROR(_xlfn.IFS(WindowsReports!J164="","",$AF164&lt;55,"Battery Defect",$AF164&lt;=69,"Battery D",$AF164&lt;=80,"Battery C",$AF164&gt;80,""),"")</f>
        <v/>
      </c>
      <c r="O164" s="14"/>
      <c r="P164" s="11" t="str">
        <f>WindowsReports!K164&amp;""</f>
        <v/>
      </c>
      <c r="Q164" s="11"/>
      <c r="R164" s="11"/>
      <c r="S164" t="str">
        <f t="shared" si="5"/>
        <v/>
      </c>
      <c r="T164" t="str" cm="1">
        <f t="array" ref="T164">IF($AE164=0,"",INDEX(Disk_Pivot!$N$2:$N$500,$AE164))</f>
        <v/>
      </c>
      <c r="AC164">
        <f>IFERROR(MATCH($B164,WindowsReports!$B$2:$B$243,0),0)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  <c r="AF164" s="53">
        <f>IFERROR(IF(--WindowsReports!J164&lt;=1,--WindowsReports!J164*100,--WindowsReports!J164),"")</f>
        <v>0</v>
      </c>
      <c r="AG164">
        <f>IFERROR(MATCH(WindowsReports!D164,Models!$H$2:$H$605,0),0)</f>
        <v>0</v>
      </c>
    </row>
    <row r="165" spans="1:33">
      <c r="A165" t="str">
        <f>WindowsReports!A165</f>
        <v/>
      </c>
      <c r="B165" t="str">
        <f>WindowsReports!B165&amp;""</f>
        <v/>
      </c>
      <c r="C165" t="str" cm="1">
        <f t="array" ref="C165">IF($AG165=0,WindowsReports!D165&amp;"",INDEX(Models!$G$2:$G$605,$AG165))</f>
        <v/>
      </c>
      <c r="D165" t="str">
        <f>WindowsReports!C165&amp;""</f>
        <v/>
      </c>
      <c r="E165" t="str" cm="1">
        <f t="array" ref="E165">IF($AC165=0,"",INDEX(WindowsReports!$E$2:$E$243,$AC165))</f>
        <v/>
      </c>
      <c r="F165" s="11" t="str">
        <f>WindowsReports!F165&amp;""</f>
        <v/>
      </c>
      <c r="G165" t="str" cm="1">
        <f t="array" ref="G165">IF($AD165&gt;0,INDEX(Models!$B$2:$B$605,$AD165),IF(OR($F165="",$F165=0),"",TRIM(_xlfn.REDUCE($F165,Models!$L$2:$L$40,_xlfn.LAMBDA(_xlpm.a,_xlpm.r,IF(_xlpm.r="",_xlpm.a,SUBSTITUTE(_xlpm.a,_xlpm.r,"")))))))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IF(CPU_Formula!U165&lt;&gt;"",CPU_Formula!U165,IF(OR(WindowsReports!G165="",WindowsReports!G165=0),"",WindowsReports!G165))</f>
        <v/>
      </c>
      <c r="K165" s="49" t="str">
        <f>WindowsReports!H165&amp;""</f>
        <v/>
      </c>
      <c r="L165" t="str">
        <f t="shared" si="4"/>
        <v/>
      </c>
      <c r="M165" s="13" t="str">
        <f>WindowsReports!I165&amp;""</f>
        <v/>
      </c>
      <c r="N165" s="14" t="str" cm="1">
        <f t="array" ref="N165">IFERROR(_xlfn.IFS(WindowsReports!J165="","",$AF165&lt;55,"Battery Defect",$AF165&lt;=69,"Battery D",$AF165&lt;=80,"Battery C",$AF165&gt;80,""),"")</f>
        <v/>
      </c>
      <c r="O165" s="14"/>
      <c r="P165" s="11" t="str">
        <f>WindowsReports!K165&amp;""</f>
        <v/>
      </c>
      <c r="Q165" s="11"/>
      <c r="R165" s="11"/>
      <c r="S165" t="str">
        <f t="shared" si="5"/>
        <v/>
      </c>
      <c r="T165" t="str" cm="1">
        <f t="array" ref="T165">IF($AE165=0,"",INDEX(Disk_Pivot!$N$2:$N$500,$AE165))</f>
        <v/>
      </c>
      <c r="AC165">
        <f>IFERROR(MATCH($B165,WindowsReports!$B$2:$B$243,0),0)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  <c r="AF165" s="53">
        <f>IFERROR(IF(--WindowsReports!J165&lt;=1,--WindowsReports!J165*100,--WindowsReports!J165),"")</f>
        <v>0</v>
      </c>
      <c r="AG165">
        <f>IFERROR(MATCH(WindowsReports!D165,Models!$H$2:$H$605,0),0)</f>
        <v>0</v>
      </c>
    </row>
    <row r="166" spans="1:33">
      <c r="A166" t="str">
        <f>WindowsReports!A166</f>
        <v/>
      </c>
      <c r="B166" t="str">
        <f>WindowsReports!B166&amp;""</f>
        <v/>
      </c>
      <c r="C166" t="str" cm="1">
        <f t="array" ref="C166">IF($AG166=0,WindowsReports!D166&amp;"",INDEX(Models!$G$2:$G$605,$AG166))</f>
        <v/>
      </c>
      <c r="D166" t="str">
        <f>WindowsReports!C166&amp;""</f>
        <v/>
      </c>
      <c r="E166" t="str" cm="1">
        <f t="array" ref="E166">IF($AC166=0,"",INDEX(WindowsReports!$E$2:$E$243,$AC166))</f>
        <v/>
      </c>
      <c r="F166" s="11" t="str">
        <f>WindowsReports!F166&amp;""</f>
        <v/>
      </c>
      <c r="G166" t="str" cm="1">
        <f t="array" ref="G166">IF($AD166&gt;0,INDEX(Models!$B$2:$B$605,$AD166),IF(OR($F166="",$F166=0),"",TRIM(_xlfn.REDUCE($F166,Models!$L$2:$L$40,_xlfn.LAMBDA(_xlpm.a,_xlpm.r,IF(_xlpm.r="",_xlpm.a,SUBSTITUTE(_xlpm.a,_xlpm.r,"")))))))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IF(CPU_Formula!U166&lt;&gt;"",CPU_Formula!U166,IF(OR(WindowsReports!G166="",WindowsReports!G166=0),"",WindowsReports!G166))</f>
        <v/>
      </c>
      <c r="K166" s="49" t="str">
        <f>WindowsReports!H166&amp;""</f>
        <v/>
      </c>
      <c r="L166" t="str">
        <f t="shared" si="4"/>
        <v/>
      </c>
      <c r="M166" s="13" t="str">
        <f>WindowsReports!I166&amp;""</f>
        <v/>
      </c>
      <c r="N166" s="14" t="str" cm="1">
        <f t="array" ref="N166">IFERROR(_xlfn.IFS(WindowsReports!J166="","",$AF166&lt;55,"Battery Defect",$AF166&lt;=69,"Battery D",$AF166&lt;=80,"Battery C",$AF166&gt;80,""),"")</f>
        <v/>
      </c>
      <c r="O166" s="14"/>
      <c r="P166" s="11" t="str">
        <f>WindowsReports!K166&amp;""</f>
        <v/>
      </c>
      <c r="Q166" s="11"/>
      <c r="R166" s="11"/>
      <c r="S166" t="str">
        <f t="shared" si="5"/>
        <v/>
      </c>
      <c r="T166" t="str" cm="1">
        <f t="array" ref="T166">IF($AE166=0,"",INDEX(Disk_Pivot!$N$2:$N$500,$AE166))</f>
        <v/>
      </c>
      <c r="AC166">
        <f>IFERROR(MATCH($B166,WindowsReports!$B$2:$B$243,0),0)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  <c r="AF166" s="53">
        <f>IFERROR(IF(--WindowsReports!J166&lt;=1,--WindowsReports!J166*100,--WindowsReports!J166),"")</f>
        <v>0</v>
      </c>
      <c r="AG166">
        <f>IFERROR(MATCH(WindowsReports!D166,Models!$H$2:$H$605,0),0)</f>
        <v>0</v>
      </c>
    </row>
    <row r="167" spans="1:33">
      <c r="A167" t="str">
        <f>WindowsReports!A167</f>
        <v/>
      </c>
      <c r="B167" t="str">
        <f>WindowsReports!B167&amp;""</f>
        <v/>
      </c>
      <c r="C167" t="str" cm="1">
        <f t="array" ref="C167">IF($AG167=0,WindowsReports!D167&amp;"",INDEX(Models!$G$2:$G$605,$AG167))</f>
        <v/>
      </c>
      <c r="D167" t="str">
        <f>WindowsReports!C167&amp;""</f>
        <v/>
      </c>
      <c r="E167" t="str" cm="1">
        <f t="array" ref="E167">IF($AC167=0,"",INDEX(WindowsReports!$E$2:$E$243,$AC167))</f>
        <v/>
      </c>
      <c r="F167" s="11" t="str">
        <f>WindowsReports!F167&amp;""</f>
        <v/>
      </c>
      <c r="G167" t="str" cm="1">
        <f t="array" ref="G167">IF($AD167&gt;0,INDEX(Models!$B$2:$B$605,$AD167),IF(OR($F167="",$F167=0),"",TRIM(_xlfn.REDUCE($F167,Models!$L$2:$L$40,_xlfn.LAMBDA(_xlpm.a,_xlpm.r,IF(_xlpm.r="",_xlpm.a,SUBSTITUTE(_xlpm.a,_xlpm.r,"")))))))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IF(CPU_Formula!U167&lt;&gt;"",CPU_Formula!U167,IF(OR(WindowsReports!G167="",WindowsReports!G167=0),"",WindowsReports!G167))</f>
        <v/>
      </c>
      <c r="K167" s="49" t="str">
        <f>WindowsReports!H167&amp;""</f>
        <v/>
      </c>
      <c r="L167" t="str">
        <f t="shared" si="4"/>
        <v/>
      </c>
      <c r="M167" s="13" t="str">
        <f>WindowsReports!I167&amp;""</f>
        <v/>
      </c>
      <c r="N167" s="14" t="str" cm="1">
        <f t="array" ref="N167">IFERROR(_xlfn.IFS(WindowsReports!J167="","",$AF167&lt;55,"Battery Defect",$AF167&lt;=69,"Battery D",$AF167&lt;=80,"Battery C",$AF167&gt;80,""),"")</f>
        <v/>
      </c>
      <c r="O167" s="14"/>
      <c r="P167" s="11" t="str">
        <f>WindowsReports!K167&amp;""</f>
        <v/>
      </c>
      <c r="Q167" s="11"/>
      <c r="R167" s="11"/>
      <c r="S167" t="str">
        <f t="shared" si="5"/>
        <v/>
      </c>
      <c r="T167" t="str" cm="1">
        <f t="array" ref="T167">IF($AE167=0,"",INDEX(Disk_Pivot!$N$2:$N$500,$AE167))</f>
        <v/>
      </c>
      <c r="AC167">
        <f>IFERROR(MATCH($B167,WindowsReports!$B$2:$B$243,0),0)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  <c r="AF167" s="53">
        <f>IFERROR(IF(--WindowsReports!J167&lt;=1,--WindowsReports!J167*100,--WindowsReports!J167),"")</f>
        <v>0</v>
      </c>
      <c r="AG167">
        <f>IFERROR(MATCH(WindowsReports!D167,Models!$H$2:$H$605,0),0)</f>
        <v>0</v>
      </c>
    </row>
    <row r="168" spans="1:33">
      <c r="A168" t="str">
        <f>WindowsReports!A168</f>
        <v/>
      </c>
      <c r="B168" t="str">
        <f>WindowsReports!B168&amp;""</f>
        <v/>
      </c>
      <c r="C168" t="str" cm="1">
        <f t="array" ref="C168">IF($AG168=0,WindowsReports!D168&amp;"",INDEX(Models!$G$2:$G$605,$AG168))</f>
        <v/>
      </c>
      <c r="D168" t="str">
        <f>WindowsReports!C168&amp;""</f>
        <v/>
      </c>
      <c r="E168" t="str" cm="1">
        <f t="array" ref="E168">IF($AC168=0,"",INDEX(WindowsReports!$E$2:$E$243,$AC168))</f>
        <v/>
      </c>
      <c r="F168" s="11" t="str">
        <f>WindowsReports!F168&amp;""</f>
        <v/>
      </c>
      <c r="G168" t="str" cm="1">
        <f t="array" ref="G168">IF($AD168&gt;0,INDEX(Models!$B$2:$B$605,$AD168),IF(OR($F168="",$F168=0),"",TRIM(_xlfn.REDUCE($F168,Models!$L$2:$L$40,_xlfn.LAMBDA(_xlpm.a,_xlpm.r,IF(_xlpm.r="",_xlpm.a,SUBSTITUTE(_xlpm.a,_xlpm.r,"")))))))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IF(CPU_Formula!U168&lt;&gt;"",CPU_Formula!U168,IF(OR(WindowsReports!G168="",WindowsReports!G168=0),"",WindowsReports!G168))</f>
        <v/>
      </c>
      <c r="K168" s="49" t="str">
        <f>WindowsReports!H168&amp;""</f>
        <v/>
      </c>
      <c r="L168" t="str">
        <f t="shared" si="4"/>
        <v/>
      </c>
      <c r="M168" s="13" t="str">
        <f>WindowsReports!I168&amp;""</f>
        <v/>
      </c>
      <c r="N168" s="14" t="str" cm="1">
        <f t="array" ref="N168">IFERROR(_xlfn.IFS(WindowsReports!J168="","",$AF168&lt;55,"Battery Defect",$AF168&lt;=69,"Battery D",$AF168&lt;=80,"Battery C",$AF168&gt;80,""),"")</f>
        <v/>
      </c>
      <c r="O168" s="14"/>
      <c r="P168" s="11" t="str">
        <f>WindowsReports!K168&amp;""</f>
        <v/>
      </c>
      <c r="Q168" s="11"/>
      <c r="R168" s="11"/>
      <c r="S168" t="str">
        <f t="shared" si="5"/>
        <v/>
      </c>
      <c r="T168" t="str" cm="1">
        <f t="array" ref="T168">IF($AE168=0,"",INDEX(Disk_Pivot!$N$2:$N$500,$AE168))</f>
        <v/>
      </c>
      <c r="AC168">
        <f>IFERROR(MATCH($B168,WindowsReports!$B$2:$B$243,0),0)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  <c r="AF168" s="53">
        <f>IFERROR(IF(--WindowsReports!J168&lt;=1,--WindowsReports!J168*100,--WindowsReports!J168),"")</f>
        <v>0</v>
      </c>
      <c r="AG168">
        <f>IFERROR(MATCH(WindowsReports!D168,Models!$H$2:$H$605,0),0)</f>
        <v>0</v>
      </c>
    </row>
    <row r="169" spans="1:33">
      <c r="A169" t="str">
        <f>WindowsReports!A169</f>
        <v/>
      </c>
      <c r="B169" t="str">
        <f>WindowsReports!B169&amp;""</f>
        <v/>
      </c>
      <c r="C169" t="str" cm="1">
        <f t="array" ref="C169">IF($AG169=0,WindowsReports!D169&amp;"",INDEX(Models!$G$2:$G$605,$AG169))</f>
        <v/>
      </c>
      <c r="D169" t="str">
        <f>WindowsReports!C169&amp;""</f>
        <v/>
      </c>
      <c r="E169" t="str" cm="1">
        <f t="array" ref="E169">IF($AC169=0,"",INDEX(WindowsReports!$E$2:$E$243,$AC169))</f>
        <v/>
      </c>
      <c r="F169" s="11" t="str">
        <f>WindowsReports!F169&amp;""</f>
        <v/>
      </c>
      <c r="G169" t="str" cm="1">
        <f t="array" ref="G169">IF($AD169&gt;0,INDEX(Models!$B$2:$B$605,$AD169),IF(OR($F169="",$F169=0),"",TRIM(_xlfn.REDUCE($F169,Models!$L$2:$L$40,_xlfn.LAMBDA(_xlpm.a,_xlpm.r,IF(_xlpm.r="",_xlpm.a,SUBSTITUTE(_xlpm.a,_xlpm.r,"")))))))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IF(CPU_Formula!U169&lt;&gt;"",CPU_Formula!U169,IF(OR(WindowsReports!G169="",WindowsReports!G169=0),"",WindowsReports!G169))</f>
        <v/>
      </c>
      <c r="K169" s="49" t="str">
        <f>WindowsReports!H169&amp;""</f>
        <v/>
      </c>
      <c r="L169" t="str">
        <f t="shared" si="4"/>
        <v/>
      </c>
      <c r="M169" s="13" t="str">
        <f>WindowsReports!I169&amp;""</f>
        <v/>
      </c>
      <c r="N169" s="14" t="str" cm="1">
        <f t="array" ref="N169">IFERROR(_xlfn.IFS(WindowsReports!J169="","",$AF169&lt;55,"Battery Defect",$AF169&lt;=69,"Battery D",$AF169&lt;=80,"Battery C",$AF169&gt;80,""),"")</f>
        <v/>
      </c>
      <c r="O169" s="14"/>
      <c r="P169" s="11" t="str">
        <f>WindowsReports!K169&amp;""</f>
        <v/>
      </c>
      <c r="Q169" s="11"/>
      <c r="R169" s="11"/>
      <c r="S169" t="str">
        <f t="shared" si="5"/>
        <v/>
      </c>
      <c r="T169" t="str" cm="1">
        <f t="array" ref="T169">IF($AE169=0,"",INDEX(Disk_Pivot!$N$2:$N$500,$AE169))</f>
        <v/>
      </c>
      <c r="AC169">
        <f>IFERROR(MATCH($B169,WindowsReports!$B$2:$B$243,0),0)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  <c r="AF169" s="53">
        <f>IFERROR(IF(--WindowsReports!J169&lt;=1,--WindowsReports!J169*100,--WindowsReports!J169),"")</f>
        <v>0</v>
      </c>
      <c r="AG169">
        <f>IFERROR(MATCH(WindowsReports!D169,Models!$H$2:$H$605,0),0)</f>
        <v>0</v>
      </c>
    </row>
    <row r="170" spans="1:33">
      <c r="A170" t="str">
        <f>WindowsReports!A170</f>
        <v/>
      </c>
      <c r="B170" t="str">
        <f>WindowsReports!B170&amp;""</f>
        <v/>
      </c>
      <c r="C170" t="str" cm="1">
        <f t="array" ref="C170">IF($AG170=0,WindowsReports!D170&amp;"",INDEX(Models!$G$2:$G$605,$AG170))</f>
        <v/>
      </c>
      <c r="D170" t="str">
        <f>WindowsReports!C170&amp;""</f>
        <v/>
      </c>
      <c r="E170" t="str" cm="1">
        <f t="array" ref="E170">IF($AC170=0,"",INDEX(WindowsReports!$E$2:$E$243,$AC170))</f>
        <v/>
      </c>
      <c r="F170" s="11" t="str">
        <f>WindowsReports!F170&amp;""</f>
        <v/>
      </c>
      <c r="G170" t="str" cm="1">
        <f t="array" ref="G170">IF($AD170&gt;0,INDEX(Models!$B$2:$B$605,$AD170),IF(OR($F170="",$F170=0),"",TRIM(_xlfn.REDUCE($F170,Models!$L$2:$L$40,_xlfn.LAMBDA(_xlpm.a,_xlpm.r,IF(_xlpm.r="",_xlpm.a,SUBSTITUTE(_xlpm.a,_xlpm.r,"")))))))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IF(CPU_Formula!U170&lt;&gt;"",CPU_Formula!U170,IF(OR(WindowsReports!G170="",WindowsReports!G170=0),"",WindowsReports!G170))</f>
        <v/>
      </c>
      <c r="K170" s="49" t="str">
        <f>WindowsReports!H170&amp;""</f>
        <v/>
      </c>
      <c r="L170" t="str">
        <f t="shared" si="4"/>
        <v/>
      </c>
      <c r="M170" s="13" t="str">
        <f>WindowsReports!I170&amp;""</f>
        <v/>
      </c>
      <c r="N170" s="14" t="str" cm="1">
        <f t="array" ref="N170">IFERROR(_xlfn.IFS(WindowsReports!J170="","",$AF170&lt;55,"Battery Defect",$AF170&lt;=69,"Battery D",$AF170&lt;=80,"Battery C",$AF170&gt;80,""),"")</f>
        <v/>
      </c>
      <c r="O170" s="14"/>
      <c r="P170" s="11" t="str">
        <f>WindowsReports!K170&amp;""</f>
        <v/>
      </c>
      <c r="Q170" s="11"/>
      <c r="R170" s="11"/>
      <c r="S170" t="str">
        <f t="shared" si="5"/>
        <v/>
      </c>
      <c r="T170" t="str" cm="1">
        <f t="array" ref="T170">IF($AE170=0,"",INDEX(Disk_Pivot!$N$2:$N$500,$AE170))</f>
        <v/>
      </c>
      <c r="AC170">
        <f>IFERROR(MATCH($B170,WindowsReports!$B$2:$B$243,0),0)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  <c r="AF170" s="53">
        <f>IFERROR(IF(--WindowsReports!J170&lt;=1,--WindowsReports!J170*100,--WindowsReports!J170),"")</f>
        <v>0</v>
      </c>
      <c r="AG170">
        <f>IFERROR(MATCH(WindowsReports!D170,Models!$H$2:$H$605,0),0)</f>
        <v>0</v>
      </c>
    </row>
    <row r="171" spans="1:33">
      <c r="A171" t="str">
        <f>WindowsReports!A171</f>
        <v/>
      </c>
      <c r="B171" t="str">
        <f>WindowsReports!B171&amp;""</f>
        <v/>
      </c>
      <c r="C171" t="str" cm="1">
        <f t="array" ref="C171">IF($AG171=0,WindowsReports!D171&amp;"",INDEX(Models!$G$2:$G$605,$AG171))</f>
        <v/>
      </c>
      <c r="D171" t="str">
        <f>WindowsReports!C171&amp;""</f>
        <v/>
      </c>
      <c r="E171" t="str" cm="1">
        <f t="array" ref="E171">IF($AC171=0,"",INDEX(WindowsReports!$E$2:$E$243,$AC171))</f>
        <v/>
      </c>
      <c r="F171" s="11" t="str">
        <f>WindowsReports!F171&amp;""</f>
        <v/>
      </c>
      <c r="G171" t="str" cm="1">
        <f t="array" ref="G171">IF($AD171&gt;0,INDEX(Models!$B$2:$B$605,$AD171),IF(OR($F171="",$F171=0),"",TRIM(_xlfn.REDUCE($F171,Models!$L$2:$L$40,_xlfn.LAMBDA(_xlpm.a,_xlpm.r,IF(_xlpm.r="",_xlpm.a,SUBSTITUTE(_xlpm.a,_xlpm.r,"")))))))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IF(CPU_Formula!U171&lt;&gt;"",CPU_Formula!U171,IF(OR(WindowsReports!G171="",WindowsReports!G171=0),"",WindowsReports!G171))</f>
        <v/>
      </c>
      <c r="K171" s="49" t="str">
        <f>WindowsReports!H171&amp;""</f>
        <v/>
      </c>
      <c r="L171" t="str">
        <f t="shared" si="4"/>
        <v/>
      </c>
      <c r="M171" s="13" t="str">
        <f>WindowsReports!I171&amp;""</f>
        <v/>
      </c>
      <c r="N171" s="14" t="str" cm="1">
        <f t="array" ref="N171">IFERROR(_xlfn.IFS(WindowsReports!J171="","",$AF171&lt;55,"Battery Defect",$AF171&lt;=69,"Battery D",$AF171&lt;=80,"Battery C",$AF171&gt;80,""),"")</f>
        <v/>
      </c>
      <c r="O171" s="14"/>
      <c r="P171" s="11" t="str">
        <f>WindowsReports!K171&amp;""</f>
        <v/>
      </c>
      <c r="Q171" s="11"/>
      <c r="R171" s="11"/>
      <c r="S171" t="str">
        <f t="shared" si="5"/>
        <v/>
      </c>
      <c r="T171" t="str" cm="1">
        <f t="array" ref="T171">IF($AE171=0,"",INDEX(Disk_Pivot!$N$2:$N$500,$AE171))</f>
        <v/>
      </c>
      <c r="AC171">
        <f>IFERROR(MATCH($B171,WindowsReports!$B$2:$B$243,0),0)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  <c r="AF171" s="53">
        <f>IFERROR(IF(--WindowsReports!J171&lt;=1,--WindowsReports!J171*100,--WindowsReports!J171),"")</f>
        <v>0</v>
      </c>
      <c r="AG171">
        <f>IFERROR(MATCH(WindowsReports!D171,Models!$H$2:$H$605,0),0)</f>
        <v>0</v>
      </c>
    </row>
    <row r="172" spans="1:33">
      <c r="A172" t="str">
        <f>WindowsReports!A172</f>
        <v/>
      </c>
      <c r="B172" t="str">
        <f>WindowsReports!B172&amp;""</f>
        <v/>
      </c>
      <c r="C172" t="str" cm="1">
        <f t="array" ref="C172">IF($AG172=0,WindowsReports!D172&amp;"",INDEX(Models!$G$2:$G$605,$AG172))</f>
        <v/>
      </c>
      <c r="D172" t="str">
        <f>WindowsReports!C172&amp;""</f>
        <v/>
      </c>
      <c r="E172" t="str" cm="1">
        <f t="array" ref="E172">IF($AC172=0,"",INDEX(WindowsReports!$E$2:$E$243,$AC172))</f>
        <v/>
      </c>
      <c r="F172" s="11" t="str">
        <f>WindowsReports!F172&amp;""</f>
        <v/>
      </c>
      <c r="G172" t="str" cm="1">
        <f t="array" ref="G172">IF($AD172&gt;0,INDEX(Models!$B$2:$B$605,$AD172),IF(OR($F172="",$F172=0),"",TRIM(_xlfn.REDUCE($F172,Models!$L$2:$L$40,_xlfn.LAMBDA(_xlpm.a,_xlpm.r,IF(_xlpm.r="",_xlpm.a,SUBSTITUTE(_xlpm.a,_xlpm.r,"")))))))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IF(CPU_Formula!U172&lt;&gt;"",CPU_Formula!U172,IF(OR(WindowsReports!G172="",WindowsReports!G172=0),"",WindowsReports!G172))</f>
        <v/>
      </c>
      <c r="K172" s="49" t="str">
        <f>WindowsReports!H172&amp;""</f>
        <v/>
      </c>
      <c r="L172" t="str">
        <f t="shared" si="4"/>
        <v/>
      </c>
      <c r="M172" s="13" t="str">
        <f>WindowsReports!I172&amp;""</f>
        <v/>
      </c>
      <c r="N172" s="14" t="str" cm="1">
        <f t="array" ref="N172">IFERROR(_xlfn.IFS(WindowsReports!J172="","",$AF172&lt;55,"Battery Defect",$AF172&lt;=69,"Battery D",$AF172&lt;=80,"Battery C",$AF172&gt;80,""),"")</f>
        <v/>
      </c>
      <c r="O172" s="14"/>
      <c r="P172" s="11" t="str">
        <f>WindowsReports!K172&amp;""</f>
        <v/>
      </c>
      <c r="Q172" s="11"/>
      <c r="R172" s="11"/>
      <c r="S172" t="str">
        <f t="shared" si="5"/>
        <v/>
      </c>
      <c r="T172" t="str" cm="1">
        <f t="array" ref="T172">IF($AE172=0,"",INDEX(Disk_Pivot!$N$2:$N$500,$AE172))</f>
        <v/>
      </c>
      <c r="AC172">
        <f>IFERROR(MATCH($B172,WindowsReports!$B$2:$B$243,0),0)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  <c r="AF172" s="53">
        <f>IFERROR(IF(--WindowsReports!J172&lt;=1,--WindowsReports!J172*100,--WindowsReports!J172),"")</f>
        <v>0</v>
      </c>
      <c r="AG172">
        <f>IFERROR(MATCH(WindowsReports!D172,Models!$H$2:$H$605,0),0)</f>
        <v>0</v>
      </c>
    </row>
    <row r="173" spans="1:33">
      <c r="A173" t="str">
        <f>WindowsReports!A173</f>
        <v/>
      </c>
      <c r="B173" t="str">
        <f>WindowsReports!B173&amp;""</f>
        <v/>
      </c>
      <c r="C173" t="str" cm="1">
        <f t="array" ref="C173">IF($AG173=0,WindowsReports!D173&amp;"",INDEX(Models!$G$2:$G$605,$AG173))</f>
        <v/>
      </c>
      <c r="D173" t="str">
        <f>WindowsReports!C173&amp;""</f>
        <v/>
      </c>
      <c r="E173" t="str" cm="1">
        <f t="array" ref="E173">IF($AC173=0,"",INDEX(WindowsReports!$E$2:$E$243,$AC173))</f>
        <v/>
      </c>
      <c r="F173" s="11" t="str">
        <f>WindowsReports!F173&amp;""</f>
        <v/>
      </c>
      <c r="G173" t="str" cm="1">
        <f t="array" ref="G173">IF($AD173&gt;0,INDEX(Models!$B$2:$B$605,$AD173),IF(OR($F173="",$F173=0),"",TRIM(_xlfn.REDUCE($F173,Models!$L$2:$L$40,_xlfn.LAMBDA(_xlpm.a,_xlpm.r,IF(_xlpm.r="",_xlpm.a,SUBSTITUTE(_xlpm.a,_xlpm.r,"")))))))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IF(CPU_Formula!U173&lt;&gt;"",CPU_Formula!U173,IF(OR(WindowsReports!G173="",WindowsReports!G173=0),"",WindowsReports!G173))</f>
        <v/>
      </c>
      <c r="K173" s="49" t="str">
        <f>WindowsReports!H173&amp;""</f>
        <v/>
      </c>
      <c r="L173" t="str">
        <f t="shared" si="4"/>
        <v/>
      </c>
      <c r="M173" s="13" t="str">
        <f>WindowsReports!I173&amp;""</f>
        <v/>
      </c>
      <c r="N173" s="14" t="str" cm="1">
        <f t="array" ref="N173">IFERROR(_xlfn.IFS(WindowsReports!J173="","",$AF173&lt;55,"Battery Defect",$AF173&lt;=69,"Battery D",$AF173&lt;=80,"Battery C",$AF173&gt;80,""),"")</f>
        <v/>
      </c>
      <c r="O173" s="14"/>
      <c r="P173" s="11" t="str">
        <f>WindowsReports!K173&amp;""</f>
        <v/>
      </c>
      <c r="Q173" s="11"/>
      <c r="R173" s="11"/>
      <c r="S173" t="str">
        <f t="shared" si="5"/>
        <v/>
      </c>
      <c r="T173" t="str" cm="1">
        <f t="array" ref="T173">IF($AE173=0,"",INDEX(Disk_Pivot!$N$2:$N$500,$AE173))</f>
        <v/>
      </c>
      <c r="AC173">
        <f>IFERROR(MATCH($B173,WindowsReports!$B$2:$B$243,0),0)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  <c r="AF173" s="53">
        <f>IFERROR(IF(--WindowsReports!J173&lt;=1,--WindowsReports!J173*100,--WindowsReports!J173),"")</f>
        <v>0</v>
      </c>
      <c r="AG173">
        <f>IFERROR(MATCH(WindowsReports!D173,Models!$H$2:$H$605,0),0)</f>
        <v>0</v>
      </c>
    </row>
    <row r="174" spans="1:33">
      <c r="A174" t="str">
        <f>WindowsReports!A174</f>
        <v/>
      </c>
      <c r="B174" t="str">
        <f>WindowsReports!B174&amp;""</f>
        <v/>
      </c>
      <c r="C174" t="str" cm="1">
        <f t="array" ref="C174">IF($AG174=0,WindowsReports!D174&amp;"",INDEX(Models!$G$2:$G$605,$AG174))</f>
        <v/>
      </c>
      <c r="D174" t="str">
        <f>WindowsReports!C174&amp;""</f>
        <v/>
      </c>
      <c r="E174" t="str" cm="1">
        <f t="array" ref="E174">IF($AC174=0,"",INDEX(WindowsReports!$E$2:$E$243,$AC174))</f>
        <v/>
      </c>
      <c r="F174" s="11" t="str">
        <f>WindowsReports!F174&amp;""</f>
        <v/>
      </c>
      <c r="G174" t="str" cm="1">
        <f t="array" ref="G174">IF($AD174&gt;0,INDEX(Models!$B$2:$B$605,$AD174),IF(OR($F174="",$F174=0),"",TRIM(_xlfn.REDUCE($F174,Models!$L$2:$L$40,_xlfn.LAMBDA(_xlpm.a,_xlpm.r,IF(_xlpm.r="",_xlpm.a,SUBSTITUTE(_xlpm.a,_xlpm.r,"")))))))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IF(CPU_Formula!U174&lt;&gt;"",CPU_Formula!U174,IF(OR(WindowsReports!G174="",WindowsReports!G174=0),"",WindowsReports!G174))</f>
        <v/>
      </c>
      <c r="K174" s="49" t="str">
        <f>WindowsReports!H174&amp;""</f>
        <v/>
      </c>
      <c r="L174" t="str">
        <f t="shared" si="4"/>
        <v/>
      </c>
      <c r="M174" s="13" t="str">
        <f>WindowsReports!I174&amp;""</f>
        <v/>
      </c>
      <c r="N174" s="14" t="str" cm="1">
        <f t="array" ref="N174">IFERROR(_xlfn.IFS(WindowsReports!J174="","",$AF174&lt;55,"Battery Defect",$AF174&lt;=69,"Battery D",$AF174&lt;=80,"Battery C",$AF174&gt;80,""),"")</f>
        <v/>
      </c>
      <c r="O174" s="14"/>
      <c r="P174" s="11" t="str">
        <f>WindowsReports!K174&amp;""</f>
        <v/>
      </c>
      <c r="Q174" s="11"/>
      <c r="R174" s="11"/>
      <c r="S174" t="str">
        <f t="shared" si="5"/>
        <v/>
      </c>
      <c r="T174" t="str" cm="1">
        <f t="array" ref="T174">IF($AE174=0,"",INDEX(Disk_Pivot!$N$2:$N$500,$AE174))</f>
        <v/>
      </c>
      <c r="AC174">
        <f>IFERROR(MATCH($B174,WindowsReports!$B$2:$B$243,0),0)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  <c r="AF174" s="53">
        <f>IFERROR(IF(--WindowsReports!J174&lt;=1,--WindowsReports!J174*100,--WindowsReports!J174),"")</f>
        <v>0</v>
      </c>
      <c r="AG174">
        <f>IFERROR(MATCH(WindowsReports!D174,Models!$H$2:$H$605,0),0)</f>
        <v>0</v>
      </c>
    </row>
    <row r="175" spans="1:33">
      <c r="A175" t="str">
        <f>WindowsReports!A175</f>
        <v/>
      </c>
      <c r="B175" t="str">
        <f>WindowsReports!B175&amp;""</f>
        <v/>
      </c>
      <c r="C175" t="str" cm="1">
        <f t="array" ref="C175">IF($AG175=0,WindowsReports!D175&amp;"",INDEX(Models!$G$2:$G$605,$AG175))</f>
        <v/>
      </c>
      <c r="D175" t="str">
        <f>WindowsReports!C175&amp;""</f>
        <v/>
      </c>
      <c r="E175" t="str" cm="1">
        <f t="array" ref="E175">IF($AC175=0,"",INDEX(WindowsReports!$E$2:$E$243,$AC175))</f>
        <v/>
      </c>
      <c r="F175" s="11" t="str">
        <f>WindowsReports!F175&amp;""</f>
        <v/>
      </c>
      <c r="G175" t="str" cm="1">
        <f t="array" ref="G175">IF($AD175&gt;0,INDEX(Models!$B$2:$B$605,$AD175),IF(OR($F175="",$F175=0),"",TRIM(_xlfn.REDUCE($F175,Models!$L$2:$L$40,_xlfn.LAMBDA(_xlpm.a,_xlpm.r,IF(_xlpm.r="",_xlpm.a,SUBSTITUTE(_xlpm.a,_xlpm.r,"")))))))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IF(CPU_Formula!U175&lt;&gt;"",CPU_Formula!U175,IF(OR(WindowsReports!G175="",WindowsReports!G175=0),"",WindowsReports!G175))</f>
        <v/>
      </c>
      <c r="K175" s="49" t="str">
        <f>WindowsReports!H175&amp;""</f>
        <v/>
      </c>
      <c r="L175" t="str">
        <f t="shared" si="4"/>
        <v/>
      </c>
      <c r="M175" s="13" t="str">
        <f>WindowsReports!I175&amp;""</f>
        <v/>
      </c>
      <c r="N175" s="14" t="str" cm="1">
        <f t="array" ref="N175">IFERROR(_xlfn.IFS(WindowsReports!J175="","",$AF175&lt;55,"Battery Defect",$AF175&lt;=69,"Battery D",$AF175&lt;=80,"Battery C",$AF175&gt;80,""),"")</f>
        <v/>
      </c>
      <c r="O175" s="14"/>
      <c r="P175" s="11" t="str">
        <f>WindowsReports!K175&amp;""</f>
        <v/>
      </c>
      <c r="Q175" s="11"/>
      <c r="R175" s="11"/>
      <c r="S175" t="str">
        <f t="shared" si="5"/>
        <v/>
      </c>
      <c r="T175" t="str" cm="1">
        <f t="array" ref="T175">IF($AE175=0,"",INDEX(Disk_Pivot!$N$2:$N$500,$AE175))</f>
        <v/>
      </c>
      <c r="AC175">
        <f>IFERROR(MATCH($B175,WindowsReports!$B$2:$B$243,0),0)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  <c r="AF175" s="53">
        <f>IFERROR(IF(--WindowsReports!J175&lt;=1,--WindowsReports!J175*100,--WindowsReports!J175),"")</f>
        <v>0</v>
      </c>
      <c r="AG175">
        <f>IFERROR(MATCH(WindowsReports!D175,Models!$H$2:$H$605,0),0)</f>
        <v>0</v>
      </c>
    </row>
    <row r="176" spans="1:33">
      <c r="A176" t="str">
        <f>WindowsReports!A176</f>
        <v/>
      </c>
      <c r="B176" t="str">
        <f>WindowsReports!B176&amp;""</f>
        <v/>
      </c>
      <c r="C176" t="str" cm="1">
        <f t="array" ref="C176">IF($AG176=0,WindowsReports!D176&amp;"",INDEX(Models!$G$2:$G$605,$AG176))</f>
        <v/>
      </c>
      <c r="D176" t="str">
        <f>WindowsReports!C176&amp;""</f>
        <v/>
      </c>
      <c r="E176" t="str" cm="1">
        <f t="array" ref="E176">IF($AC176=0,"",INDEX(WindowsReports!$E$2:$E$243,$AC176))</f>
        <v/>
      </c>
      <c r="F176" s="11" t="str">
        <f>WindowsReports!F176&amp;""</f>
        <v/>
      </c>
      <c r="G176" t="str" cm="1">
        <f t="array" ref="G176">IF($AD176&gt;0,INDEX(Models!$B$2:$B$605,$AD176),IF(OR($F176="",$F176=0),"",TRIM(_xlfn.REDUCE($F176,Models!$L$2:$L$40,_xlfn.LAMBDA(_xlpm.a,_xlpm.r,IF(_xlpm.r="",_xlpm.a,SUBSTITUTE(_xlpm.a,_xlpm.r,"")))))))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IF(CPU_Formula!U176&lt;&gt;"",CPU_Formula!U176,IF(OR(WindowsReports!G176="",WindowsReports!G176=0),"",WindowsReports!G176))</f>
        <v/>
      </c>
      <c r="K176" s="49" t="str">
        <f>WindowsReports!H176&amp;""</f>
        <v/>
      </c>
      <c r="L176" t="str">
        <f t="shared" si="4"/>
        <v/>
      </c>
      <c r="M176" s="13" t="str">
        <f>WindowsReports!I176&amp;""</f>
        <v/>
      </c>
      <c r="N176" s="14" t="str" cm="1">
        <f t="array" ref="N176">IFERROR(_xlfn.IFS(WindowsReports!J176="","",$AF176&lt;55,"Battery Defect",$AF176&lt;=69,"Battery D",$AF176&lt;=80,"Battery C",$AF176&gt;80,""),"")</f>
        <v/>
      </c>
      <c r="O176" s="14"/>
      <c r="P176" s="11" t="str">
        <f>WindowsReports!K176&amp;""</f>
        <v/>
      </c>
      <c r="Q176" s="11"/>
      <c r="R176" s="11"/>
      <c r="S176" t="str">
        <f t="shared" si="5"/>
        <v/>
      </c>
      <c r="T176" t="str" cm="1">
        <f t="array" ref="T176">IF($AE176=0,"",INDEX(Disk_Pivot!$N$2:$N$500,$AE176))</f>
        <v/>
      </c>
      <c r="AC176">
        <f>IFERROR(MATCH($B176,WindowsReports!$B$2:$B$243,0),0)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  <c r="AF176" s="53">
        <f>IFERROR(IF(--WindowsReports!J176&lt;=1,--WindowsReports!J176*100,--WindowsReports!J176),"")</f>
        <v>0</v>
      </c>
      <c r="AG176">
        <f>IFERROR(MATCH(WindowsReports!D176,Models!$H$2:$H$605,0),0)</f>
        <v>0</v>
      </c>
    </row>
    <row r="177" spans="1:33">
      <c r="A177" t="str">
        <f>WindowsReports!A177</f>
        <v/>
      </c>
      <c r="B177" t="str">
        <f>WindowsReports!B177&amp;""</f>
        <v/>
      </c>
      <c r="C177" t="str" cm="1">
        <f t="array" ref="C177">IF($AG177=0,WindowsReports!D177&amp;"",INDEX(Models!$G$2:$G$605,$AG177))</f>
        <v/>
      </c>
      <c r="D177" t="str">
        <f>WindowsReports!C177&amp;""</f>
        <v/>
      </c>
      <c r="E177" t="str" cm="1">
        <f t="array" ref="E177">IF($AC177=0,"",INDEX(WindowsReports!$E$2:$E$243,$AC177))</f>
        <v/>
      </c>
      <c r="F177" s="11" t="str">
        <f>WindowsReports!F177&amp;""</f>
        <v/>
      </c>
      <c r="G177" t="str" cm="1">
        <f t="array" ref="G177">IF($AD177&gt;0,INDEX(Models!$B$2:$B$605,$AD177),IF(OR($F177="",$F177=0),"",TRIM(_xlfn.REDUCE($F177,Models!$L$2:$L$40,_xlfn.LAMBDA(_xlpm.a,_xlpm.r,IF(_xlpm.r="",_xlpm.a,SUBSTITUTE(_xlpm.a,_xlpm.r,"")))))))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IF(CPU_Formula!U177&lt;&gt;"",CPU_Formula!U177,IF(OR(WindowsReports!G177="",WindowsReports!G177=0),"",WindowsReports!G177))</f>
        <v/>
      </c>
      <c r="K177" s="49" t="str">
        <f>WindowsReports!H177&amp;""</f>
        <v/>
      </c>
      <c r="L177" t="str">
        <f t="shared" si="4"/>
        <v/>
      </c>
      <c r="M177" s="13" t="str">
        <f>WindowsReports!I177&amp;""</f>
        <v/>
      </c>
      <c r="N177" s="14" t="str" cm="1">
        <f t="array" ref="N177">IFERROR(_xlfn.IFS(WindowsReports!J177="","",$AF177&lt;55,"Battery Defect",$AF177&lt;=69,"Battery D",$AF177&lt;=80,"Battery C",$AF177&gt;80,""),"")</f>
        <v/>
      </c>
      <c r="O177" s="14"/>
      <c r="P177" s="11" t="str">
        <f>WindowsReports!K177&amp;""</f>
        <v/>
      </c>
      <c r="Q177" s="11"/>
      <c r="R177" s="11"/>
      <c r="S177" t="str">
        <f t="shared" si="5"/>
        <v/>
      </c>
      <c r="T177" t="str" cm="1">
        <f t="array" ref="T177">IF($AE177=0,"",INDEX(Disk_Pivot!$N$2:$N$500,$AE177))</f>
        <v/>
      </c>
      <c r="AC177">
        <f>IFERROR(MATCH($B177,WindowsReports!$B$2:$B$243,0),0)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  <c r="AF177" s="53">
        <f>IFERROR(IF(--WindowsReports!J177&lt;=1,--WindowsReports!J177*100,--WindowsReports!J177),"")</f>
        <v>0</v>
      </c>
      <c r="AG177">
        <f>IFERROR(MATCH(WindowsReports!D177,Models!$H$2:$H$605,0),0)</f>
        <v>0</v>
      </c>
    </row>
    <row r="178" spans="1:33">
      <c r="A178" t="str">
        <f>WindowsReports!A178</f>
        <v/>
      </c>
      <c r="B178" t="str">
        <f>WindowsReports!B178&amp;""</f>
        <v/>
      </c>
      <c r="C178" t="str" cm="1">
        <f t="array" ref="C178">IF($AG178=0,WindowsReports!D178&amp;"",INDEX(Models!$G$2:$G$605,$AG178))</f>
        <v/>
      </c>
      <c r="D178" t="str">
        <f>WindowsReports!C178&amp;""</f>
        <v/>
      </c>
      <c r="E178" t="str" cm="1">
        <f t="array" ref="E178">IF($AC178=0,"",INDEX(WindowsReports!$E$2:$E$243,$AC178))</f>
        <v/>
      </c>
      <c r="F178" s="11" t="str">
        <f>WindowsReports!F178&amp;""</f>
        <v/>
      </c>
      <c r="G178" t="str" cm="1">
        <f t="array" ref="G178">IF($AD178&gt;0,INDEX(Models!$B$2:$B$605,$AD178),IF(OR($F178="",$F178=0),"",TRIM(_xlfn.REDUCE($F178,Models!$L$2:$L$40,_xlfn.LAMBDA(_xlpm.a,_xlpm.r,IF(_xlpm.r="",_xlpm.a,SUBSTITUTE(_xlpm.a,_xlpm.r,"")))))))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IF(CPU_Formula!U178&lt;&gt;"",CPU_Formula!U178,IF(OR(WindowsReports!G178="",WindowsReports!G178=0),"",WindowsReports!G178))</f>
        <v/>
      </c>
      <c r="K178" s="49" t="str">
        <f>WindowsReports!H178&amp;""</f>
        <v/>
      </c>
      <c r="L178" t="str">
        <f t="shared" si="4"/>
        <v/>
      </c>
      <c r="M178" s="13" t="str">
        <f>WindowsReports!I178&amp;""</f>
        <v/>
      </c>
      <c r="N178" s="14" t="str" cm="1">
        <f t="array" ref="N178">IFERROR(_xlfn.IFS(WindowsReports!J178="","",$AF178&lt;55,"Battery Defect",$AF178&lt;=69,"Battery D",$AF178&lt;=80,"Battery C",$AF178&gt;80,""),"")</f>
        <v/>
      </c>
      <c r="O178" s="14"/>
      <c r="P178" s="11" t="str">
        <f>WindowsReports!K178&amp;""</f>
        <v/>
      </c>
      <c r="Q178" s="11"/>
      <c r="R178" s="11"/>
      <c r="S178" t="str">
        <f t="shared" si="5"/>
        <v/>
      </c>
      <c r="T178" t="str" cm="1">
        <f t="array" ref="T178">IF($AE178=0,"",INDEX(Disk_Pivot!$N$2:$N$500,$AE178))</f>
        <v/>
      </c>
      <c r="AC178">
        <f>IFERROR(MATCH($B178,WindowsReports!$B$2:$B$243,0),0)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  <c r="AF178" s="53">
        <f>IFERROR(IF(--WindowsReports!J178&lt;=1,--WindowsReports!J178*100,--WindowsReports!J178),"")</f>
        <v>0</v>
      </c>
      <c r="AG178">
        <f>IFERROR(MATCH(WindowsReports!D178,Models!$H$2:$H$605,0),0)</f>
        <v>0</v>
      </c>
    </row>
    <row r="179" spans="1:33">
      <c r="A179" t="str">
        <f>WindowsReports!A179</f>
        <v/>
      </c>
      <c r="B179" t="str">
        <f>WindowsReports!B179&amp;""</f>
        <v/>
      </c>
      <c r="C179" t="str" cm="1">
        <f t="array" ref="C179">IF($AG179=0,WindowsReports!D179&amp;"",INDEX(Models!$G$2:$G$605,$AG179))</f>
        <v/>
      </c>
      <c r="D179" t="str">
        <f>WindowsReports!C179&amp;""</f>
        <v/>
      </c>
      <c r="E179" t="str" cm="1">
        <f t="array" ref="E179">IF($AC179=0,"",INDEX(WindowsReports!$E$2:$E$243,$AC179))</f>
        <v/>
      </c>
      <c r="F179" s="11" t="str">
        <f>WindowsReports!F179&amp;""</f>
        <v/>
      </c>
      <c r="G179" t="str" cm="1">
        <f t="array" ref="G179">IF($AD179&gt;0,INDEX(Models!$B$2:$B$605,$AD179),IF(OR($F179="",$F179=0),"",TRIM(_xlfn.REDUCE($F179,Models!$L$2:$L$40,_xlfn.LAMBDA(_xlpm.a,_xlpm.r,IF(_xlpm.r="",_xlpm.a,SUBSTITUTE(_xlpm.a,_xlpm.r,"")))))))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IF(CPU_Formula!U179&lt;&gt;"",CPU_Formula!U179,IF(OR(WindowsReports!G179="",WindowsReports!G179=0),"",WindowsReports!G179))</f>
        <v/>
      </c>
      <c r="K179" s="49" t="str">
        <f>WindowsReports!H179&amp;""</f>
        <v/>
      </c>
      <c r="L179" t="str">
        <f t="shared" si="4"/>
        <v/>
      </c>
      <c r="M179" s="13" t="str">
        <f>WindowsReports!I179&amp;""</f>
        <v/>
      </c>
      <c r="N179" s="14" t="str" cm="1">
        <f t="array" ref="N179">IFERROR(_xlfn.IFS(WindowsReports!J179="","",$AF179&lt;55,"Battery Defect",$AF179&lt;=69,"Battery D",$AF179&lt;=80,"Battery C",$AF179&gt;80,""),"")</f>
        <v/>
      </c>
      <c r="O179" s="14"/>
      <c r="P179" s="11" t="str">
        <f>WindowsReports!K179&amp;""</f>
        <v/>
      </c>
      <c r="Q179" s="11"/>
      <c r="R179" s="11"/>
      <c r="S179" t="str">
        <f t="shared" si="5"/>
        <v/>
      </c>
      <c r="T179" t="str" cm="1">
        <f t="array" ref="T179">IF($AE179=0,"",INDEX(Disk_Pivot!$N$2:$N$500,$AE179))</f>
        <v/>
      </c>
      <c r="AC179">
        <f>IFERROR(MATCH($B179,WindowsReports!$B$2:$B$243,0),0)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  <c r="AF179" s="53">
        <f>IFERROR(IF(--WindowsReports!J179&lt;=1,--WindowsReports!J179*100,--WindowsReports!J179),"")</f>
        <v>0</v>
      </c>
      <c r="AG179">
        <f>IFERROR(MATCH(WindowsReports!D179,Models!$H$2:$H$605,0),0)</f>
        <v>0</v>
      </c>
    </row>
    <row r="180" spans="1:33">
      <c r="A180" t="str">
        <f>WindowsReports!A180</f>
        <v/>
      </c>
      <c r="B180" t="str">
        <f>WindowsReports!B180&amp;""</f>
        <v/>
      </c>
      <c r="C180" t="str" cm="1">
        <f t="array" ref="C180">IF($AG180=0,WindowsReports!D180&amp;"",INDEX(Models!$G$2:$G$605,$AG180))</f>
        <v/>
      </c>
      <c r="D180" t="str">
        <f>WindowsReports!C180&amp;""</f>
        <v/>
      </c>
      <c r="E180" t="str" cm="1">
        <f t="array" ref="E180">IF($AC180=0,"",INDEX(WindowsReports!$E$2:$E$243,$AC180))</f>
        <v/>
      </c>
      <c r="F180" s="11" t="str">
        <f>WindowsReports!F180&amp;""</f>
        <v/>
      </c>
      <c r="G180" t="str" cm="1">
        <f t="array" ref="G180">IF($AD180&gt;0,INDEX(Models!$B$2:$B$605,$AD180),IF(OR($F180="",$F180=0),"",TRIM(_xlfn.REDUCE($F180,Models!$L$2:$L$40,_xlfn.LAMBDA(_xlpm.a,_xlpm.r,IF(_xlpm.r="",_xlpm.a,SUBSTITUTE(_xlpm.a,_xlpm.r,"")))))))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IF(CPU_Formula!U180&lt;&gt;"",CPU_Formula!U180,IF(OR(WindowsReports!G180="",WindowsReports!G180=0),"",WindowsReports!G180))</f>
        <v/>
      </c>
      <c r="K180" s="49" t="str">
        <f>WindowsReports!H180&amp;""</f>
        <v/>
      </c>
      <c r="L180" t="str">
        <f t="shared" si="4"/>
        <v/>
      </c>
      <c r="M180" s="13" t="str">
        <f>WindowsReports!I180&amp;""</f>
        <v/>
      </c>
      <c r="N180" s="14" t="str" cm="1">
        <f t="array" ref="N180">IFERROR(_xlfn.IFS(WindowsReports!J180="","",$AF180&lt;55,"Battery Defect",$AF180&lt;=69,"Battery D",$AF180&lt;=80,"Battery C",$AF180&gt;80,""),"")</f>
        <v/>
      </c>
      <c r="O180" s="14"/>
      <c r="P180" s="11" t="str">
        <f>WindowsReports!K180&amp;""</f>
        <v/>
      </c>
      <c r="Q180" s="11"/>
      <c r="R180" s="11"/>
      <c r="S180" t="str">
        <f t="shared" si="5"/>
        <v/>
      </c>
      <c r="T180" t="str" cm="1">
        <f t="array" ref="T180">IF($AE180=0,"",INDEX(Disk_Pivot!$N$2:$N$500,$AE180))</f>
        <v/>
      </c>
      <c r="AC180">
        <f>IFERROR(MATCH($B180,WindowsReports!$B$2:$B$243,0),0)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  <c r="AF180" s="53">
        <f>IFERROR(IF(--WindowsReports!J180&lt;=1,--WindowsReports!J180*100,--WindowsReports!J180),"")</f>
        <v>0</v>
      </c>
      <c r="AG180">
        <f>IFERROR(MATCH(WindowsReports!D180,Models!$H$2:$H$605,0),0)</f>
        <v>0</v>
      </c>
    </row>
    <row r="181" spans="1:33">
      <c r="A181" t="str">
        <f>WindowsReports!A181</f>
        <v/>
      </c>
      <c r="B181" t="str">
        <f>WindowsReports!B181&amp;""</f>
        <v/>
      </c>
      <c r="C181" t="str" cm="1">
        <f t="array" ref="C181">IF($AG181=0,WindowsReports!D181&amp;"",INDEX(Models!$G$2:$G$605,$AG181))</f>
        <v/>
      </c>
      <c r="D181" t="str">
        <f>WindowsReports!C181&amp;""</f>
        <v/>
      </c>
      <c r="E181" t="str" cm="1">
        <f t="array" ref="E181">IF($AC181=0,"",INDEX(WindowsReports!$E$2:$E$243,$AC181))</f>
        <v/>
      </c>
      <c r="F181" s="11" t="str">
        <f>WindowsReports!F181&amp;""</f>
        <v/>
      </c>
      <c r="G181" t="str" cm="1">
        <f t="array" ref="G181">IF($AD181&gt;0,INDEX(Models!$B$2:$B$605,$AD181),IF(OR($F181="",$F181=0),"",TRIM(_xlfn.REDUCE($F181,Models!$L$2:$L$40,_xlfn.LAMBDA(_xlpm.a,_xlpm.r,IF(_xlpm.r="",_xlpm.a,SUBSTITUTE(_xlpm.a,_xlpm.r,"")))))))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IF(CPU_Formula!U181&lt;&gt;"",CPU_Formula!U181,IF(OR(WindowsReports!G181="",WindowsReports!G181=0),"",WindowsReports!G181))</f>
        <v/>
      </c>
      <c r="K181" s="49" t="str">
        <f>WindowsReports!H181&amp;""</f>
        <v/>
      </c>
      <c r="L181" t="str">
        <f t="shared" si="4"/>
        <v/>
      </c>
      <c r="M181" s="13" t="str">
        <f>WindowsReports!I181&amp;""</f>
        <v/>
      </c>
      <c r="N181" s="14" t="str" cm="1">
        <f t="array" ref="N181">IFERROR(_xlfn.IFS(WindowsReports!J181="","",$AF181&lt;55,"Battery Defect",$AF181&lt;=69,"Battery D",$AF181&lt;=80,"Battery C",$AF181&gt;80,""),"")</f>
        <v/>
      </c>
      <c r="O181" s="14"/>
      <c r="P181" s="11" t="str">
        <f>WindowsReports!K181&amp;""</f>
        <v/>
      </c>
      <c r="Q181" s="11"/>
      <c r="R181" s="11"/>
      <c r="S181" t="str">
        <f t="shared" si="5"/>
        <v/>
      </c>
      <c r="T181" t="str" cm="1">
        <f t="array" ref="T181">IF($AE181=0,"",INDEX(Disk_Pivot!$N$2:$N$500,$AE181))</f>
        <v/>
      </c>
      <c r="AC181">
        <f>IFERROR(MATCH($B181,WindowsReports!$B$2:$B$243,0),0)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  <c r="AF181" s="53">
        <f>IFERROR(IF(--WindowsReports!J181&lt;=1,--WindowsReports!J181*100,--WindowsReports!J181),"")</f>
        <v>0</v>
      </c>
      <c r="AG181">
        <f>IFERROR(MATCH(WindowsReports!D181,Models!$H$2:$H$605,0),0)</f>
        <v>0</v>
      </c>
    </row>
    <row r="182" spans="1:33">
      <c r="A182" t="str">
        <f>WindowsReports!A182</f>
        <v/>
      </c>
      <c r="B182" t="str">
        <f>WindowsReports!B182&amp;""</f>
        <v/>
      </c>
      <c r="C182" t="str" cm="1">
        <f t="array" ref="C182">IF($AG182=0,WindowsReports!D182&amp;"",INDEX(Models!$G$2:$G$605,$AG182))</f>
        <v/>
      </c>
      <c r="D182" t="str">
        <f>WindowsReports!C182&amp;""</f>
        <v/>
      </c>
      <c r="E182" t="str" cm="1">
        <f t="array" ref="E182">IF($AC182=0,"",INDEX(WindowsReports!$E$2:$E$243,$AC182))</f>
        <v/>
      </c>
      <c r="F182" s="11" t="str">
        <f>WindowsReports!F182&amp;""</f>
        <v/>
      </c>
      <c r="G182" t="str" cm="1">
        <f t="array" ref="G182">IF($AD182&gt;0,INDEX(Models!$B$2:$B$605,$AD182),IF(OR($F182="",$F182=0),"",TRIM(_xlfn.REDUCE($F182,Models!$L$2:$L$40,_xlfn.LAMBDA(_xlpm.a,_xlpm.r,IF(_xlpm.r="",_xlpm.a,SUBSTITUTE(_xlpm.a,_xlpm.r,"")))))))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IF(CPU_Formula!U182&lt;&gt;"",CPU_Formula!U182,IF(OR(WindowsReports!G182="",WindowsReports!G182=0),"",WindowsReports!G182))</f>
        <v/>
      </c>
      <c r="K182" s="49" t="str">
        <f>WindowsReports!H182&amp;""</f>
        <v/>
      </c>
      <c r="L182" t="str">
        <f t="shared" si="4"/>
        <v/>
      </c>
      <c r="M182" s="13" t="str">
        <f>WindowsReports!I182&amp;""</f>
        <v/>
      </c>
      <c r="N182" s="14" t="str" cm="1">
        <f t="array" ref="N182">IFERROR(_xlfn.IFS(WindowsReports!J182="","",$AF182&lt;55,"Battery Defect",$AF182&lt;=69,"Battery D",$AF182&lt;=80,"Battery C",$AF182&gt;80,""),"")</f>
        <v/>
      </c>
      <c r="O182" s="14"/>
      <c r="P182" s="11" t="str">
        <f>WindowsReports!K182&amp;""</f>
        <v/>
      </c>
      <c r="Q182" s="11"/>
      <c r="R182" s="11"/>
      <c r="S182" t="str">
        <f t="shared" si="5"/>
        <v/>
      </c>
      <c r="T182" t="str" cm="1">
        <f t="array" ref="T182">IF($AE182=0,"",INDEX(Disk_Pivot!$N$2:$N$500,$AE182))</f>
        <v/>
      </c>
      <c r="AC182">
        <f>IFERROR(MATCH($B182,WindowsReports!$B$2:$B$243,0),0)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  <c r="AF182" s="53">
        <f>IFERROR(IF(--WindowsReports!J182&lt;=1,--WindowsReports!J182*100,--WindowsReports!J182),"")</f>
        <v>0</v>
      </c>
      <c r="AG182">
        <f>IFERROR(MATCH(WindowsReports!D182,Models!$H$2:$H$605,0),0)</f>
        <v>0</v>
      </c>
    </row>
    <row r="183" spans="1:33">
      <c r="A183" t="str">
        <f>WindowsReports!A183</f>
        <v/>
      </c>
      <c r="B183" t="str">
        <f>WindowsReports!B183&amp;""</f>
        <v/>
      </c>
      <c r="C183" t="str" cm="1">
        <f t="array" ref="C183">IF($AG183=0,WindowsReports!D183&amp;"",INDEX(Models!$G$2:$G$605,$AG183))</f>
        <v/>
      </c>
      <c r="D183" t="str">
        <f>WindowsReports!C183&amp;""</f>
        <v/>
      </c>
      <c r="E183" t="str" cm="1">
        <f t="array" ref="E183">IF($AC183=0,"",INDEX(WindowsReports!$E$2:$E$243,$AC183))</f>
        <v/>
      </c>
      <c r="F183" s="11" t="str">
        <f>WindowsReports!F183&amp;""</f>
        <v/>
      </c>
      <c r="G183" t="str" cm="1">
        <f t="array" ref="G183">IF($AD183&gt;0,INDEX(Models!$B$2:$B$605,$AD183),IF(OR($F183="",$F183=0),"",TRIM(_xlfn.REDUCE($F183,Models!$L$2:$L$40,_xlfn.LAMBDA(_xlpm.a,_xlpm.r,IF(_xlpm.r="",_xlpm.a,SUBSTITUTE(_xlpm.a,_xlpm.r,"")))))))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IF(CPU_Formula!U183&lt;&gt;"",CPU_Formula!U183,IF(OR(WindowsReports!G183="",WindowsReports!G183=0),"",WindowsReports!G183))</f>
        <v/>
      </c>
      <c r="K183" s="49" t="str">
        <f>WindowsReports!H183&amp;""</f>
        <v/>
      </c>
      <c r="L183" t="str">
        <f t="shared" si="4"/>
        <v/>
      </c>
      <c r="M183" s="13" t="str">
        <f>WindowsReports!I183&amp;""</f>
        <v/>
      </c>
      <c r="N183" s="14" t="str" cm="1">
        <f t="array" ref="N183">IFERROR(_xlfn.IFS(WindowsReports!J183="","",$AF183&lt;55,"Battery Defect",$AF183&lt;=69,"Battery D",$AF183&lt;=80,"Battery C",$AF183&gt;80,""),"")</f>
        <v/>
      </c>
      <c r="O183" s="14"/>
      <c r="P183" s="11" t="str">
        <f>WindowsReports!K183&amp;""</f>
        <v/>
      </c>
      <c r="Q183" s="11"/>
      <c r="R183" s="11"/>
      <c r="S183" t="str">
        <f t="shared" si="5"/>
        <v/>
      </c>
      <c r="T183" t="str" cm="1">
        <f t="array" ref="T183">IF($AE183=0,"",INDEX(Disk_Pivot!$N$2:$N$500,$AE183))</f>
        <v/>
      </c>
      <c r="AC183">
        <f>IFERROR(MATCH($B183,WindowsReports!$B$2:$B$243,0),0)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  <c r="AF183" s="53">
        <f>IFERROR(IF(--WindowsReports!J183&lt;=1,--WindowsReports!J183*100,--WindowsReports!J183),"")</f>
        <v>0</v>
      </c>
      <c r="AG183">
        <f>IFERROR(MATCH(WindowsReports!D183,Models!$H$2:$H$605,0),0)</f>
        <v>0</v>
      </c>
    </row>
    <row r="184" spans="1:33">
      <c r="A184" t="str">
        <f>WindowsReports!A184</f>
        <v/>
      </c>
      <c r="B184" t="str">
        <f>WindowsReports!B184&amp;""</f>
        <v/>
      </c>
      <c r="C184" t="str" cm="1">
        <f t="array" ref="C184">IF($AG184=0,WindowsReports!D184&amp;"",INDEX(Models!$G$2:$G$605,$AG184))</f>
        <v/>
      </c>
      <c r="D184" t="str">
        <f>WindowsReports!C184&amp;""</f>
        <v/>
      </c>
      <c r="E184" t="str" cm="1">
        <f t="array" ref="E184">IF($AC184=0,"",INDEX(WindowsReports!$E$2:$E$243,$AC184))</f>
        <v/>
      </c>
      <c r="F184" s="11" t="str">
        <f>WindowsReports!F184&amp;""</f>
        <v/>
      </c>
      <c r="G184" t="str" cm="1">
        <f t="array" ref="G184">IF($AD184&gt;0,INDEX(Models!$B$2:$B$605,$AD184),IF(OR($F184="",$F184=0),"",TRIM(_xlfn.REDUCE($F184,Models!$L$2:$L$40,_xlfn.LAMBDA(_xlpm.a,_xlpm.r,IF(_xlpm.r="",_xlpm.a,SUBSTITUTE(_xlpm.a,_xlpm.r,"")))))))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IF(CPU_Formula!U184&lt;&gt;"",CPU_Formula!U184,IF(OR(WindowsReports!G184="",WindowsReports!G184=0),"",WindowsReports!G184))</f>
        <v/>
      </c>
      <c r="K184" s="49" t="str">
        <f>WindowsReports!H184&amp;""</f>
        <v/>
      </c>
      <c r="L184" t="str">
        <f t="shared" si="4"/>
        <v/>
      </c>
      <c r="M184" s="13" t="str">
        <f>WindowsReports!I184&amp;""</f>
        <v/>
      </c>
      <c r="N184" s="14" t="str" cm="1">
        <f t="array" ref="N184">IFERROR(_xlfn.IFS(WindowsReports!J184="","",$AF184&lt;55,"Battery Defect",$AF184&lt;=69,"Battery D",$AF184&lt;=80,"Battery C",$AF184&gt;80,""),"")</f>
        <v/>
      </c>
      <c r="O184" s="14"/>
      <c r="P184" s="11" t="str">
        <f>WindowsReports!K184&amp;""</f>
        <v/>
      </c>
      <c r="Q184" s="11"/>
      <c r="R184" s="11"/>
      <c r="S184" t="str">
        <f t="shared" si="5"/>
        <v/>
      </c>
      <c r="T184" t="str" cm="1">
        <f t="array" ref="T184">IF($AE184=0,"",INDEX(Disk_Pivot!$N$2:$N$500,$AE184))</f>
        <v/>
      </c>
      <c r="AC184">
        <f>IFERROR(MATCH($B184,WindowsReports!$B$2:$B$243,0),0)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  <c r="AF184" s="53">
        <f>IFERROR(IF(--WindowsReports!J184&lt;=1,--WindowsReports!J184*100,--WindowsReports!J184),"")</f>
        <v>0</v>
      </c>
      <c r="AG184">
        <f>IFERROR(MATCH(WindowsReports!D184,Models!$H$2:$H$605,0),0)</f>
        <v>0</v>
      </c>
    </row>
    <row r="185" spans="1:33">
      <c r="A185" t="str">
        <f>WindowsReports!A185</f>
        <v/>
      </c>
      <c r="B185" t="str">
        <f>WindowsReports!B185&amp;""</f>
        <v/>
      </c>
      <c r="C185" t="str" cm="1">
        <f t="array" ref="C185">IF($AG185=0,WindowsReports!D185&amp;"",INDEX(Models!$G$2:$G$605,$AG185))</f>
        <v/>
      </c>
      <c r="D185" t="str">
        <f>WindowsReports!C185&amp;""</f>
        <v/>
      </c>
      <c r="E185" t="str" cm="1">
        <f t="array" ref="E185">IF($AC185=0,"",INDEX(WindowsReports!$E$2:$E$243,$AC185))</f>
        <v/>
      </c>
      <c r="F185" s="11" t="str">
        <f>WindowsReports!F185&amp;""</f>
        <v/>
      </c>
      <c r="G185" t="str" cm="1">
        <f t="array" ref="G185">IF($AD185&gt;0,INDEX(Models!$B$2:$B$605,$AD185),IF(OR($F185="",$F185=0),"",TRIM(_xlfn.REDUCE($F185,Models!$L$2:$L$40,_xlfn.LAMBDA(_xlpm.a,_xlpm.r,IF(_xlpm.r="",_xlpm.a,SUBSTITUTE(_xlpm.a,_xlpm.r,"")))))))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IF(CPU_Formula!U185&lt;&gt;"",CPU_Formula!U185,IF(OR(WindowsReports!G185="",WindowsReports!G185=0),"",WindowsReports!G185))</f>
        <v/>
      </c>
      <c r="K185" s="49" t="str">
        <f>WindowsReports!H185&amp;""</f>
        <v/>
      </c>
      <c r="L185" t="str">
        <f t="shared" si="4"/>
        <v/>
      </c>
      <c r="M185" s="13" t="str">
        <f>WindowsReports!I185&amp;""</f>
        <v/>
      </c>
      <c r="N185" s="14" t="str" cm="1">
        <f t="array" ref="N185">IFERROR(_xlfn.IFS(WindowsReports!J185="","",$AF185&lt;55,"Battery Defect",$AF185&lt;=69,"Battery D",$AF185&lt;=80,"Battery C",$AF185&gt;80,""),"")</f>
        <v/>
      </c>
      <c r="O185" s="14"/>
      <c r="P185" s="11" t="str">
        <f>WindowsReports!K185&amp;""</f>
        <v/>
      </c>
      <c r="Q185" s="11"/>
      <c r="R185" s="11"/>
      <c r="S185" t="str">
        <f t="shared" si="5"/>
        <v/>
      </c>
      <c r="T185" t="str" cm="1">
        <f t="array" ref="T185">IF($AE185=0,"",INDEX(Disk_Pivot!$N$2:$N$500,$AE185))</f>
        <v/>
      </c>
      <c r="AC185">
        <f>IFERROR(MATCH($B185,WindowsReports!$B$2:$B$243,0),0)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  <c r="AF185" s="53">
        <f>IFERROR(IF(--WindowsReports!J185&lt;=1,--WindowsReports!J185*100,--WindowsReports!J185),"")</f>
        <v>0</v>
      </c>
      <c r="AG185">
        <f>IFERROR(MATCH(WindowsReports!D185,Models!$H$2:$H$605,0),0)</f>
        <v>0</v>
      </c>
    </row>
    <row r="186" spans="1:33">
      <c r="A186" t="str">
        <f>WindowsReports!A186</f>
        <v/>
      </c>
      <c r="B186" t="str">
        <f>WindowsReports!B186&amp;""</f>
        <v/>
      </c>
      <c r="C186" t="str" cm="1">
        <f t="array" ref="C186">IF($AG186=0,WindowsReports!D186&amp;"",INDEX(Models!$G$2:$G$605,$AG186))</f>
        <v/>
      </c>
      <c r="D186" t="str">
        <f>WindowsReports!C186&amp;""</f>
        <v/>
      </c>
      <c r="E186" t="str" cm="1">
        <f t="array" ref="E186">IF($AC186=0,"",INDEX(WindowsReports!$E$2:$E$243,$AC186))</f>
        <v/>
      </c>
      <c r="F186" s="11" t="str">
        <f>WindowsReports!F186&amp;""</f>
        <v/>
      </c>
      <c r="G186" t="str" cm="1">
        <f t="array" ref="G186">IF($AD186&gt;0,INDEX(Models!$B$2:$B$605,$AD186),IF(OR($F186="",$F186=0),"",TRIM(_xlfn.REDUCE($F186,Models!$L$2:$L$40,_xlfn.LAMBDA(_xlpm.a,_xlpm.r,IF(_xlpm.r="",_xlpm.a,SUBSTITUTE(_xlpm.a,_xlpm.r,"")))))))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IF(CPU_Formula!U186&lt;&gt;"",CPU_Formula!U186,IF(OR(WindowsReports!G186="",WindowsReports!G186=0),"",WindowsReports!G186))</f>
        <v/>
      </c>
      <c r="K186" s="49" t="str">
        <f>WindowsReports!H186&amp;""</f>
        <v/>
      </c>
      <c r="L186" t="str">
        <f t="shared" si="4"/>
        <v/>
      </c>
      <c r="M186" s="13" t="str">
        <f>WindowsReports!I186&amp;""</f>
        <v/>
      </c>
      <c r="N186" s="14" t="str" cm="1">
        <f t="array" ref="N186">IFERROR(_xlfn.IFS(WindowsReports!J186="","",$AF186&lt;55,"Battery Defect",$AF186&lt;=69,"Battery D",$AF186&lt;=80,"Battery C",$AF186&gt;80,""),"")</f>
        <v/>
      </c>
      <c r="O186" s="14"/>
      <c r="P186" s="11" t="str">
        <f>WindowsReports!K186&amp;""</f>
        <v/>
      </c>
      <c r="Q186" s="11"/>
      <c r="R186" s="11"/>
      <c r="S186" t="str">
        <f t="shared" si="5"/>
        <v/>
      </c>
      <c r="T186" t="str" cm="1">
        <f t="array" ref="T186">IF($AE186=0,"",INDEX(Disk_Pivot!$N$2:$N$500,$AE186))</f>
        <v/>
      </c>
      <c r="AC186">
        <f>IFERROR(MATCH($B186,WindowsReports!$B$2:$B$243,0),0)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  <c r="AF186" s="53">
        <f>IFERROR(IF(--WindowsReports!J186&lt;=1,--WindowsReports!J186*100,--WindowsReports!J186),"")</f>
        <v>0</v>
      </c>
      <c r="AG186">
        <f>IFERROR(MATCH(WindowsReports!D186,Models!$H$2:$H$605,0),0)</f>
        <v>0</v>
      </c>
    </row>
    <row r="187" spans="1:33">
      <c r="A187" t="str">
        <f>WindowsReports!A187</f>
        <v/>
      </c>
      <c r="B187" t="str">
        <f>WindowsReports!B187&amp;""</f>
        <v/>
      </c>
      <c r="C187" t="str" cm="1">
        <f t="array" ref="C187">IF($AG187=0,WindowsReports!D187&amp;"",INDEX(Models!$G$2:$G$605,$AG187))</f>
        <v/>
      </c>
      <c r="D187" t="str">
        <f>WindowsReports!C187&amp;""</f>
        <v/>
      </c>
      <c r="E187" t="str" cm="1">
        <f t="array" ref="E187">IF($AC187=0,"",INDEX(WindowsReports!$E$2:$E$243,$AC187))</f>
        <v/>
      </c>
      <c r="F187" s="11" t="str">
        <f>WindowsReports!F187&amp;""</f>
        <v/>
      </c>
      <c r="G187" t="str" cm="1">
        <f t="array" ref="G187">IF($AD187&gt;0,INDEX(Models!$B$2:$B$605,$AD187),IF(OR($F187="",$F187=0),"",TRIM(_xlfn.REDUCE($F187,Models!$L$2:$L$40,_xlfn.LAMBDA(_xlpm.a,_xlpm.r,IF(_xlpm.r="",_xlpm.a,SUBSTITUTE(_xlpm.a,_xlpm.r,"")))))))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IF(CPU_Formula!U187&lt;&gt;"",CPU_Formula!U187,IF(OR(WindowsReports!G187="",WindowsReports!G187=0),"",WindowsReports!G187))</f>
        <v/>
      </c>
      <c r="K187" s="49" t="str">
        <f>WindowsReports!H187&amp;""</f>
        <v/>
      </c>
      <c r="L187" t="str">
        <f t="shared" si="4"/>
        <v/>
      </c>
      <c r="M187" s="13" t="str">
        <f>WindowsReports!I187&amp;""</f>
        <v/>
      </c>
      <c r="N187" s="14" t="str" cm="1">
        <f t="array" ref="N187">IFERROR(_xlfn.IFS(WindowsReports!J187="","",$AF187&lt;55,"Battery Defect",$AF187&lt;=69,"Battery D",$AF187&lt;=80,"Battery C",$AF187&gt;80,""),"")</f>
        <v/>
      </c>
      <c r="O187" s="14"/>
      <c r="P187" s="11" t="str">
        <f>WindowsReports!K187&amp;""</f>
        <v/>
      </c>
      <c r="Q187" s="11"/>
      <c r="R187" s="11"/>
      <c r="S187" t="str">
        <f t="shared" si="5"/>
        <v/>
      </c>
      <c r="T187" t="str" cm="1">
        <f t="array" ref="T187">IF($AE187=0,"",INDEX(Disk_Pivot!$N$2:$N$500,$AE187))</f>
        <v/>
      </c>
      <c r="AC187">
        <f>IFERROR(MATCH($B187,WindowsReports!$B$2:$B$243,0),0)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  <c r="AF187" s="53">
        <f>IFERROR(IF(--WindowsReports!J187&lt;=1,--WindowsReports!J187*100,--WindowsReports!J187),"")</f>
        <v>0</v>
      </c>
      <c r="AG187">
        <f>IFERROR(MATCH(WindowsReports!D187,Models!$H$2:$H$605,0),0)</f>
        <v>0</v>
      </c>
    </row>
    <row r="188" spans="1:33">
      <c r="A188" t="str">
        <f>WindowsReports!A188</f>
        <v/>
      </c>
      <c r="B188" t="str">
        <f>WindowsReports!B188&amp;""</f>
        <v/>
      </c>
      <c r="C188" t="str" cm="1">
        <f t="array" ref="C188">IF($AG188=0,WindowsReports!D188&amp;"",INDEX(Models!$G$2:$G$605,$AG188))</f>
        <v/>
      </c>
      <c r="D188" t="str">
        <f>WindowsReports!C188&amp;""</f>
        <v/>
      </c>
      <c r="E188" t="str" cm="1">
        <f t="array" ref="E188">IF($AC188=0,"",INDEX(WindowsReports!$E$2:$E$243,$AC188))</f>
        <v/>
      </c>
      <c r="F188" s="11" t="str">
        <f>WindowsReports!F188&amp;""</f>
        <v/>
      </c>
      <c r="G188" t="str" cm="1">
        <f t="array" ref="G188">IF($AD188&gt;0,INDEX(Models!$B$2:$B$605,$AD188),IF(OR($F188="",$F188=0),"",TRIM(_xlfn.REDUCE($F188,Models!$L$2:$L$40,_xlfn.LAMBDA(_xlpm.a,_xlpm.r,IF(_xlpm.r="",_xlpm.a,SUBSTITUTE(_xlpm.a,_xlpm.r,"")))))))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IF(CPU_Formula!U188&lt;&gt;"",CPU_Formula!U188,IF(OR(WindowsReports!G188="",WindowsReports!G188=0),"",WindowsReports!G188))</f>
        <v/>
      </c>
      <c r="K188" s="49" t="str">
        <f>WindowsReports!H188&amp;""</f>
        <v/>
      </c>
      <c r="L188" t="str">
        <f t="shared" si="4"/>
        <v/>
      </c>
      <c r="M188" s="13" t="str">
        <f>WindowsReports!I188&amp;""</f>
        <v/>
      </c>
      <c r="N188" s="14" t="str" cm="1">
        <f t="array" ref="N188">IFERROR(_xlfn.IFS(WindowsReports!J188="","",$AF188&lt;55,"Battery Defect",$AF188&lt;=69,"Battery D",$AF188&lt;=80,"Battery C",$AF188&gt;80,""),"")</f>
        <v/>
      </c>
      <c r="O188" s="14"/>
      <c r="P188" s="11" t="str">
        <f>WindowsReports!K188&amp;""</f>
        <v/>
      </c>
      <c r="Q188" s="11"/>
      <c r="R188" s="11"/>
      <c r="S188" t="str">
        <f t="shared" si="5"/>
        <v/>
      </c>
      <c r="T188" t="str" cm="1">
        <f t="array" ref="T188">IF($AE188=0,"",INDEX(Disk_Pivot!$N$2:$N$500,$AE188))</f>
        <v/>
      </c>
      <c r="AC188">
        <f>IFERROR(MATCH($B188,WindowsReports!$B$2:$B$243,0),0)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  <c r="AF188" s="53">
        <f>IFERROR(IF(--WindowsReports!J188&lt;=1,--WindowsReports!J188*100,--WindowsReports!J188),"")</f>
        <v>0</v>
      </c>
      <c r="AG188">
        <f>IFERROR(MATCH(WindowsReports!D188,Models!$H$2:$H$605,0),0)</f>
        <v>0</v>
      </c>
    </row>
    <row r="189" spans="1:33">
      <c r="A189" t="str">
        <f>WindowsReports!A189</f>
        <v/>
      </c>
      <c r="B189" t="str">
        <f>WindowsReports!B189&amp;""</f>
        <v/>
      </c>
      <c r="C189" t="str" cm="1">
        <f t="array" ref="C189">IF($AG189=0,WindowsReports!D189&amp;"",INDEX(Models!$G$2:$G$605,$AG189))</f>
        <v/>
      </c>
      <c r="D189" t="str">
        <f>WindowsReports!C189&amp;""</f>
        <v/>
      </c>
      <c r="E189" t="str" cm="1">
        <f t="array" ref="E189">IF($AC189=0,"",INDEX(WindowsReports!$E$2:$E$243,$AC189))</f>
        <v/>
      </c>
      <c r="F189" s="11" t="str">
        <f>WindowsReports!F189&amp;""</f>
        <v/>
      </c>
      <c r="G189" t="str" cm="1">
        <f t="array" ref="G189">IF($AD189&gt;0,INDEX(Models!$B$2:$B$605,$AD189),IF(OR($F189="",$F189=0),"",TRIM(_xlfn.REDUCE($F189,Models!$L$2:$L$40,_xlfn.LAMBDA(_xlpm.a,_xlpm.r,IF(_xlpm.r="",_xlpm.a,SUBSTITUTE(_xlpm.a,_xlpm.r,"")))))))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IF(CPU_Formula!U189&lt;&gt;"",CPU_Formula!U189,IF(OR(WindowsReports!G189="",WindowsReports!G189=0),"",WindowsReports!G189))</f>
        <v/>
      </c>
      <c r="K189" s="49" t="str">
        <f>WindowsReports!H189&amp;""</f>
        <v/>
      </c>
      <c r="L189" t="str">
        <f t="shared" si="4"/>
        <v/>
      </c>
      <c r="M189" s="13" t="str">
        <f>WindowsReports!I189&amp;""</f>
        <v/>
      </c>
      <c r="N189" s="14" t="str" cm="1">
        <f t="array" ref="N189">IFERROR(_xlfn.IFS(WindowsReports!J189="","",$AF189&lt;55,"Battery Defect",$AF189&lt;=69,"Battery D",$AF189&lt;=80,"Battery C",$AF189&gt;80,""),"")</f>
        <v/>
      </c>
      <c r="O189" s="14"/>
      <c r="P189" s="11" t="str">
        <f>WindowsReports!K189&amp;""</f>
        <v/>
      </c>
      <c r="Q189" s="11"/>
      <c r="R189" s="11"/>
      <c r="S189" t="str">
        <f t="shared" si="5"/>
        <v/>
      </c>
      <c r="T189" t="str" cm="1">
        <f t="array" ref="T189">IF($AE189=0,"",INDEX(Disk_Pivot!$N$2:$N$500,$AE189))</f>
        <v/>
      </c>
      <c r="AC189">
        <f>IFERROR(MATCH($B189,WindowsReports!$B$2:$B$243,0),0)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  <c r="AF189" s="53">
        <f>IFERROR(IF(--WindowsReports!J189&lt;=1,--WindowsReports!J189*100,--WindowsReports!J189),"")</f>
        <v>0</v>
      </c>
      <c r="AG189">
        <f>IFERROR(MATCH(WindowsReports!D189,Models!$H$2:$H$605,0),0)</f>
        <v>0</v>
      </c>
    </row>
    <row r="190" spans="1:33">
      <c r="A190" t="str">
        <f>WindowsReports!A190</f>
        <v/>
      </c>
      <c r="B190" t="str">
        <f>WindowsReports!B190&amp;""</f>
        <v/>
      </c>
      <c r="C190" t="str" cm="1">
        <f t="array" ref="C190">IF($AG190=0,WindowsReports!D190&amp;"",INDEX(Models!$G$2:$G$605,$AG190))</f>
        <v/>
      </c>
      <c r="D190" t="str">
        <f>WindowsReports!C190&amp;""</f>
        <v/>
      </c>
      <c r="E190" t="str" cm="1">
        <f t="array" ref="E190">IF($AC190=0,"",INDEX(WindowsReports!$E$2:$E$243,$AC190))</f>
        <v/>
      </c>
      <c r="F190" s="11" t="str">
        <f>WindowsReports!F190&amp;""</f>
        <v/>
      </c>
      <c r="G190" t="str" cm="1">
        <f t="array" ref="G190">IF($AD190&gt;0,INDEX(Models!$B$2:$B$605,$AD190),IF(OR($F190="",$F190=0),"",TRIM(_xlfn.REDUCE($F190,Models!$L$2:$L$40,_xlfn.LAMBDA(_xlpm.a,_xlpm.r,IF(_xlpm.r="",_xlpm.a,SUBSTITUTE(_xlpm.a,_xlpm.r,"")))))))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IF(CPU_Formula!U190&lt;&gt;"",CPU_Formula!U190,IF(OR(WindowsReports!G190="",WindowsReports!G190=0),"",WindowsReports!G190))</f>
        <v/>
      </c>
      <c r="K190" s="49" t="str">
        <f>WindowsReports!H190&amp;""</f>
        <v/>
      </c>
      <c r="L190" t="str">
        <f t="shared" si="4"/>
        <v/>
      </c>
      <c r="M190" s="13" t="str">
        <f>WindowsReports!I190&amp;""</f>
        <v/>
      </c>
      <c r="N190" s="14" t="str" cm="1">
        <f t="array" ref="N190">IFERROR(_xlfn.IFS(WindowsReports!J190="","",$AF190&lt;55,"Battery Defect",$AF190&lt;=69,"Battery D",$AF190&lt;=80,"Battery C",$AF190&gt;80,""),"")</f>
        <v/>
      </c>
      <c r="O190" s="14"/>
      <c r="P190" s="11" t="str">
        <f>WindowsReports!K190&amp;""</f>
        <v/>
      </c>
      <c r="Q190" s="11"/>
      <c r="R190" s="11"/>
      <c r="S190" t="str">
        <f t="shared" si="5"/>
        <v/>
      </c>
      <c r="T190" t="str" cm="1">
        <f t="array" ref="T190">IF($AE190=0,"",INDEX(Disk_Pivot!$N$2:$N$500,$AE190))</f>
        <v/>
      </c>
      <c r="AC190">
        <f>IFERROR(MATCH($B190,WindowsReports!$B$2:$B$243,0),0)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  <c r="AF190" s="53">
        <f>IFERROR(IF(--WindowsReports!J190&lt;=1,--WindowsReports!J190*100,--WindowsReports!J190),"")</f>
        <v>0</v>
      </c>
      <c r="AG190">
        <f>IFERROR(MATCH(WindowsReports!D190,Models!$H$2:$H$605,0),0)</f>
        <v>0</v>
      </c>
    </row>
    <row r="191" spans="1:33">
      <c r="A191" t="str">
        <f>WindowsReports!A191</f>
        <v/>
      </c>
      <c r="B191" t="str">
        <f>WindowsReports!B191&amp;""</f>
        <v/>
      </c>
      <c r="C191" t="str" cm="1">
        <f t="array" ref="C191">IF($AG191=0,WindowsReports!D191&amp;"",INDEX(Models!$G$2:$G$605,$AG191))</f>
        <v/>
      </c>
      <c r="D191" t="str">
        <f>WindowsReports!C191&amp;""</f>
        <v/>
      </c>
      <c r="E191" t="str" cm="1">
        <f t="array" ref="E191">IF($AC191=0,"",INDEX(WindowsReports!$E$2:$E$243,$AC191))</f>
        <v/>
      </c>
      <c r="F191" s="11" t="str">
        <f>WindowsReports!F191&amp;""</f>
        <v/>
      </c>
      <c r="G191" t="str" cm="1">
        <f t="array" ref="G191">IF($AD191&gt;0,INDEX(Models!$B$2:$B$605,$AD191),IF(OR($F191="",$F191=0),"",TRIM(_xlfn.REDUCE($F191,Models!$L$2:$L$40,_xlfn.LAMBDA(_xlpm.a,_xlpm.r,IF(_xlpm.r="",_xlpm.a,SUBSTITUTE(_xlpm.a,_xlpm.r,"")))))))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IF(CPU_Formula!U191&lt;&gt;"",CPU_Formula!U191,IF(OR(WindowsReports!G191="",WindowsReports!G191=0),"",WindowsReports!G191))</f>
        <v/>
      </c>
      <c r="K191" s="49" t="str">
        <f>WindowsReports!H191&amp;""</f>
        <v/>
      </c>
      <c r="L191" t="str">
        <f t="shared" si="4"/>
        <v/>
      </c>
      <c r="M191" s="13" t="str">
        <f>WindowsReports!I191&amp;""</f>
        <v/>
      </c>
      <c r="N191" s="14" t="str" cm="1">
        <f t="array" ref="N191">IFERROR(_xlfn.IFS(WindowsReports!J191="","",$AF191&lt;55,"Battery Defect",$AF191&lt;=69,"Battery D",$AF191&lt;=80,"Battery C",$AF191&gt;80,""),"")</f>
        <v/>
      </c>
      <c r="O191" s="14"/>
      <c r="P191" s="11" t="str">
        <f>WindowsReports!K191&amp;""</f>
        <v/>
      </c>
      <c r="Q191" s="11"/>
      <c r="R191" s="11"/>
      <c r="S191" t="str">
        <f t="shared" si="5"/>
        <v/>
      </c>
      <c r="T191" t="str" cm="1">
        <f t="array" ref="T191">IF($AE191=0,"",INDEX(Disk_Pivot!$N$2:$N$500,$AE191))</f>
        <v/>
      </c>
      <c r="AC191">
        <f>IFERROR(MATCH($B191,WindowsReports!$B$2:$B$243,0),0)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  <c r="AF191" s="53">
        <f>IFERROR(IF(--WindowsReports!J191&lt;=1,--WindowsReports!J191*100,--WindowsReports!J191),"")</f>
        <v>0</v>
      </c>
      <c r="AG191">
        <f>IFERROR(MATCH(WindowsReports!D191,Models!$H$2:$H$605,0),0)</f>
        <v>0</v>
      </c>
    </row>
    <row r="192" spans="1:33">
      <c r="A192" t="str">
        <f>WindowsReports!A192</f>
        <v/>
      </c>
      <c r="B192" t="str">
        <f>WindowsReports!B192&amp;""</f>
        <v/>
      </c>
      <c r="C192" t="str" cm="1">
        <f t="array" ref="C192">IF($AG192=0,WindowsReports!D192&amp;"",INDEX(Models!$G$2:$G$605,$AG192))</f>
        <v/>
      </c>
      <c r="D192" t="str">
        <f>WindowsReports!C192&amp;""</f>
        <v/>
      </c>
      <c r="E192" t="str" cm="1">
        <f t="array" ref="E192">IF($AC192=0,"",INDEX(WindowsReports!$E$2:$E$243,$AC192))</f>
        <v/>
      </c>
      <c r="F192" s="11" t="str">
        <f>WindowsReports!F192&amp;""</f>
        <v/>
      </c>
      <c r="G192" t="str" cm="1">
        <f t="array" ref="G192">IF($AD192&gt;0,INDEX(Models!$B$2:$B$605,$AD192),IF(OR($F192="",$F192=0),"",TRIM(_xlfn.REDUCE($F192,Models!$L$2:$L$40,_xlfn.LAMBDA(_xlpm.a,_xlpm.r,IF(_xlpm.r="",_xlpm.a,SUBSTITUTE(_xlpm.a,_xlpm.r,"")))))))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IF(CPU_Formula!U192&lt;&gt;"",CPU_Formula!U192,IF(OR(WindowsReports!G192="",WindowsReports!G192=0),"",WindowsReports!G192))</f>
        <v/>
      </c>
      <c r="K192" s="49" t="str">
        <f>WindowsReports!H192&amp;""</f>
        <v/>
      </c>
      <c r="L192" t="str">
        <f t="shared" si="4"/>
        <v/>
      </c>
      <c r="M192" s="13" t="str">
        <f>WindowsReports!I192&amp;""</f>
        <v/>
      </c>
      <c r="N192" s="14" t="str" cm="1">
        <f t="array" ref="N192">IFERROR(_xlfn.IFS(WindowsReports!J192="","",$AF192&lt;55,"Battery Defect",$AF192&lt;=69,"Battery D",$AF192&lt;=80,"Battery C",$AF192&gt;80,""),"")</f>
        <v/>
      </c>
      <c r="O192" s="14"/>
      <c r="P192" s="11" t="str">
        <f>WindowsReports!K192&amp;""</f>
        <v/>
      </c>
      <c r="Q192" s="11"/>
      <c r="R192" s="11"/>
      <c r="S192" t="str">
        <f t="shared" si="5"/>
        <v/>
      </c>
      <c r="T192" t="str" cm="1">
        <f t="array" ref="T192">IF($AE192=0,"",INDEX(Disk_Pivot!$N$2:$N$500,$AE192))</f>
        <v/>
      </c>
      <c r="AC192">
        <f>IFERROR(MATCH($B192,WindowsReports!$B$2:$B$243,0),0)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  <c r="AF192" s="53">
        <f>IFERROR(IF(--WindowsReports!J192&lt;=1,--WindowsReports!J192*100,--WindowsReports!J192),"")</f>
        <v>0</v>
      </c>
      <c r="AG192">
        <f>IFERROR(MATCH(WindowsReports!D192,Models!$H$2:$H$605,0),0)</f>
        <v>0</v>
      </c>
    </row>
    <row r="193" spans="1:33">
      <c r="A193" t="str">
        <f>WindowsReports!A193</f>
        <v/>
      </c>
      <c r="B193" t="str">
        <f>WindowsReports!B193&amp;""</f>
        <v/>
      </c>
      <c r="C193" t="str" cm="1">
        <f t="array" ref="C193">IF($AG193=0,WindowsReports!D193&amp;"",INDEX(Models!$G$2:$G$605,$AG193))</f>
        <v/>
      </c>
      <c r="D193" t="str">
        <f>WindowsReports!C193&amp;""</f>
        <v/>
      </c>
      <c r="E193" t="str" cm="1">
        <f t="array" ref="E193">IF($AC193=0,"",INDEX(WindowsReports!$E$2:$E$243,$AC193))</f>
        <v/>
      </c>
      <c r="F193" s="11" t="str">
        <f>WindowsReports!F193&amp;""</f>
        <v/>
      </c>
      <c r="G193" t="str" cm="1">
        <f t="array" ref="G193">IF($AD193&gt;0,INDEX(Models!$B$2:$B$605,$AD193),IF(OR($F193="",$F193=0),"",TRIM(_xlfn.REDUCE($F193,Models!$L$2:$L$40,_xlfn.LAMBDA(_xlpm.a,_xlpm.r,IF(_xlpm.r="",_xlpm.a,SUBSTITUTE(_xlpm.a,_xlpm.r,"")))))))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IF(CPU_Formula!U193&lt;&gt;"",CPU_Formula!U193,IF(OR(WindowsReports!G193="",WindowsReports!G193=0),"",WindowsReports!G193))</f>
        <v/>
      </c>
      <c r="K193" s="49" t="str">
        <f>WindowsReports!H193&amp;""</f>
        <v/>
      </c>
      <c r="L193" t="str">
        <f t="shared" si="4"/>
        <v/>
      </c>
      <c r="M193" s="13" t="str">
        <f>WindowsReports!I193&amp;""</f>
        <v/>
      </c>
      <c r="N193" s="14" t="str" cm="1">
        <f t="array" ref="N193">IFERROR(_xlfn.IFS(WindowsReports!J193="","",$AF193&lt;55,"Battery Defect",$AF193&lt;=69,"Battery D",$AF193&lt;=80,"Battery C",$AF193&gt;80,""),"")</f>
        <v/>
      </c>
      <c r="O193" s="14"/>
      <c r="P193" s="11" t="str">
        <f>WindowsReports!K193&amp;""</f>
        <v/>
      </c>
      <c r="Q193" s="11"/>
      <c r="R193" s="11"/>
      <c r="S193" t="str">
        <f t="shared" si="5"/>
        <v/>
      </c>
      <c r="T193" t="str" cm="1">
        <f t="array" ref="T193">IF($AE193=0,"",INDEX(Disk_Pivot!$N$2:$N$500,$AE193))</f>
        <v/>
      </c>
      <c r="AC193">
        <f>IFERROR(MATCH($B193,WindowsReports!$B$2:$B$243,0),0)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  <c r="AF193" s="53">
        <f>IFERROR(IF(--WindowsReports!J193&lt;=1,--WindowsReports!J193*100,--WindowsReports!J193),"")</f>
        <v>0</v>
      </c>
      <c r="AG193">
        <f>IFERROR(MATCH(WindowsReports!D193,Models!$H$2:$H$605,0),0)</f>
        <v>0</v>
      </c>
    </row>
    <row r="194" spans="1:33">
      <c r="A194" t="str">
        <f>WindowsReports!A194</f>
        <v/>
      </c>
      <c r="B194" t="str">
        <f>WindowsReports!B194&amp;""</f>
        <v/>
      </c>
      <c r="C194" t="str" cm="1">
        <f t="array" ref="C194">IF($AG194=0,WindowsReports!D194&amp;"",INDEX(Models!$G$2:$G$605,$AG194))</f>
        <v/>
      </c>
      <c r="D194" t="str">
        <f>WindowsReports!C194&amp;""</f>
        <v/>
      </c>
      <c r="E194" t="str" cm="1">
        <f t="array" ref="E194">IF($AC194=0,"",INDEX(WindowsReports!$E$2:$E$243,$AC194))</f>
        <v/>
      </c>
      <c r="F194" s="11" t="str">
        <f>WindowsReports!F194&amp;""</f>
        <v/>
      </c>
      <c r="G194" t="str" cm="1">
        <f t="array" ref="G194">IF($AD194&gt;0,INDEX(Models!$B$2:$B$605,$AD194),IF(OR($F194="",$F194=0),"",TRIM(_xlfn.REDUCE($F194,Models!$L$2:$L$40,_xlfn.LAMBDA(_xlpm.a,_xlpm.r,IF(_xlpm.r="",_xlpm.a,SUBSTITUTE(_xlpm.a,_xlpm.r,"")))))))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IF(CPU_Formula!U194&lt;&gt;"",CPU_Formula!U194,IF(OR(WindowsReports!G194="",WindowsReports!G194=0),"",WindowsReports!G194))</f>
        <v/>
      </c>
      <c r="K194" s="49" t="str">
        <f>WindowsReports!H194&amp;""</f>
        <v/>
      </c>
      <c r="L194" t="str">
        <f t="shared" si="4"/>
        <v/>
      </c>
      <c r="M194" s="13" t="str">
        <f>WindowsReports!I194&amp;""</f>
        <v/>
      </c>
      <c r="N194" s="14" t="str" cm="1">
        <f t="array" ref="N194">IFERROR(_xlfn.IFS(WindowsReports!J194="","",$AF194&lt;55,"Battery Defect",$AF194&lt;=69,"Battery D",$AF194&lt;=80,"Battery C",$AF194&gt;80,""),"")</f>
        <v/>
      </c>
      <c r="O194" s="14"/>
      <c r="P194" s="11" t="str">
        <f>WindowsReports!K194&amp;""</f>
        <v/>
      </c>
      <c r="Q194" s="11"/>
      <c r="R194" s="11"/>
      <c r="S194" t="str">
        <f t="shared" si="5"/>
        <v/>
      </c>
      <c r="T194" t="str" cm="1">
        <f t="array" ref="T194">IF($AE194=0,"",INDEX(Disk_Pivot!$N$2:$N$500,$AE194))</f>
        <v/>
      </c>
      <c r="AC194">
        <f>IFERROR(MATCH($B194,WindowsReports!$B$2:$B$243,0),0)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  <c r="AF194" s="53">
        <f>IFERROR(IF(--WindowsReports!J194&lt;=1,--WindowsReports!J194*100,--WindowsReports!J194),"")</f>
        <v>0</v>
      </c>
      <c r="AG194">
        <f>IFERROR(MATCH(WindowsReports!D194,Models!$H$2:$H$605,0),0)</f>
        <v>0</v>
      </c>
    </row>
    <row r="195" spans="1:33">
      <c r="A195" t="str">
        <f>WindowsReports!A195</f>
        <v/>
      </c>
      <c r="B195" t="str">
        <f>WindowsReports!B195&amp;""</f>
        <v/>
      </c>
      <c r="C195" t="str" cm="1">
        <f t="array" ref="C195">IF($AG195=0,WindowsReports!D195&amp;"",INDEX(Models!$G$2:$G$605,$AG195))</f>
        <v/>
      </c>
      <c r="D195" t="str">
        <f>WindowsReports!C195&amp;""</f>
        <v/>
      </c>
      <c r="E195" t="str" cm="1">
        <f t="array" ref="E195">IF($AC195=0,"",INDEX(WindowsReports!$E$2:$E$243,$AC195))</f>
        <v/>
      </c>
      <c r="F195" s="11" t="str">
        <f>WindowsReports!F195&amp;""</f>
        <v/>
      </c>
      <c r="G195" t="str" cm="1">
        <f t="array" ref="G195">IF($AD195&gt;0,INDEX(Models!$B$2:$B$605,$AD195),IF(OR($F195="",$F195=0),"",TRIM(_xlfn.REDUCE($F195,Models!$L$2:$L$40,_xlfn.LAMBDA(_xlpm.a,_xlpm.r,IF(_xlpm.r="",_xlpm.a,SUBSTITUTE(_xlpm.a,_xlpm.r,"")))))))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IF(CPU_Formula!U195&lt;&gt;"",CPU_Formula!U195,IF(OR(WindowsReports!G195="",WindowsReports!G195=0),"",WindowsReports!G195))</f>
        <v/>
      </c>
      <c r="K195" s="49" t="str">
        <f>WindowsReports!H195&amp;""</f>
        <v/>
      </c>
      <c r="L195" t="str">
        <f t="shared" ref="L195:L243" si="6">IF(OR($K195="",$K195=0),"",IFERROR(_xlfn.LET(_xlpm.raw,$K195,_xlpm.size,LEFT(_xlpm.raw,FIND("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",TRUE,_xlpm.size,"GB",_xlpm.mult,_xlpm.ddr)),$K195&amp;""))</f>
        <v/>
      </c>
      <c r="M195" s="13" t="str">
        <f>WindowsReports!I195&amp;""</f>
        <v/>
      </c>
      <c r="N195" s="14" t="str" cm="1">
        <f t="array" ref="N195">IFERROR(_xlfn.IFS(WindowsReports!J195="","",$AF195&lt;55,"Battery Defect",$AF195&lt;=69,"Battery D",$AF195&lt;=80,"Battery C",$AF195&gt;80,""),"")</f>
        <v/>
      </c>
      <c r="O195" s="14"/>
      <c r="P195" s="11" t="str">
        <f>WindowsReports!K195&amp;""</f>
        <v/>
      </c>
      <c r="Q195" s="11"/>
      <c r="R195" s="11"/>
      <c r="S195" t="str">
        <f t="shared" ref="S195:S243" si="7">_xlfn.TEXTJOIN(", ",TRUE,N195,P195)</f>
        <v/>
      </c>
      <c r="T195" t="str" cm="1">
        <f t="array" ref="T195">IF($AE195=0,"",INDEX(Disk_Pivot!$N$2:$N$500,$AE195))</f>
        <v/>
      </c>
      <c r="AC195">
        <f>IFERROR(MATCH($B195,WindowsReports!$B$2:$B$243,0),0)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  <c r="AF195" s="53">
        <f>IFERROR(IF(--WindowsReports!J195&lt;=1,--WindowsReports!J195*100,--WindowsReports!J195),"")</f>
        <v>0</v>
      </c>
      <c r="AG195">
        <f>IFERROR(MATCH(WindowsReports!D195,Models!$H$2:$H$605,0),0)</f>
        <v>0</v>
      </c>
    </row>
    <row r="196" spans="1:33">
      <c r="A196" t="str">
        <f>WindowsReports!A196</f>
        <v/>
      </c>
      <c r="B196" t="str">
        <f>WindowsReports!B196&amp;""</f>
        <v/>
      </c>
      <c r="C196" t="str" cm="1">
        <f t="array" ref="C196">IF($AG196=0,WindowsReports!D196&amp;"",INDEX(Models!$G$2:$G$605,$AG196))</f>
        <v/>
      </c>
      <c r="D196" t="str">
        <f>WindowsReports!C196&amp;""</f>
        <v/>
      </c>
      <c r="E196" t="str" cm="1">
        <f t="array" ref="E196">IF($AC196=0,"",INDEX(WindowsReports!$E$2:$E$243,$AC196))</f>
        <v/>
      </c>
      <c r="F196" s="11" t="str">
        <f>WindowsReports!F196&amp;""</f>
        <v/>
      </c>
      <c r="G196" t="str" cm="1">
        <f t="array" ref="G196">IF($AD196&gt;0,INDEX(Models!$B$2:$B$605,$AD196),IF(OR($F196="",$F196=0),"",TRIM(_xlfn.REDUCE($F196,Models!$L$2:$L$40,_xlfn.LAMBDA(_xlpm.a,_xlpm.r,IF(_xlpm.r="",_xlpm.a,SUBSTITUTE(_xlpm.a,_xlpm.r,"")))))))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IF(CPU_Formula!U196&lt;&gt;"",CPU_Formula!U196,IF(OR(WindowsReports!G196="",WindowsReports!G196=0),"",WindowsReports!G196))</f>
        <v/>
      </c>
      <c r="K196" s="49" t="str">
        <f>WindowsReports!H196&amp;""</f>
        <v/>
      </c>
      <c r="L196" t="str">
        <f t="shared" si="6"/>
        <v/>
      </c>
      <c r="M196" s="13" t="str">
        <f>WindowsReports!I196&amp;""</f>
        <v/>
      </c>
      <c r="N196" s="14" t="str" cm="1">
        <f t="array" ref="N196">IFERROR(_xlfn.IFS(WindowsReports!J196="","",$AF196&lt;55,"Battery Defect",$AF196&lt;=69,"Battery D",$AF196&lt;=80,"Battery C",$AF196&gt;80,""),"")</f>
        <v/>
      </c>
      <c r="O196" s="14"/>
      <c r="P196" s="11" t="str">
        <f>WindowsReports!K196&amp;""</f>
        <v/>
      </c>
      <c r="Q196" s="11"/>
      <c r="R196" s="11"/>
      <c r="S196" t="str">
        <f t="shared" si="7"/>
        <v/>
      </c>
      <c r="T196" t="str" cm="1">
        <f t="array" ref="T196">IF($AE196=0,"",INDEX(Disk_Pivot!$N$2:$N$500,$AE196))</f>
        <v/>
      </c>
      <c r="AC196">
        <f>IFERROR(MATCH($B196,WindowsReports!$B$2:$B$243,0),0)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  <c r="AF196" s="53">
        <f>IFERROR(IF(--WindowsReports!J196&lt;=1,--WindowsReports!J196*100,--WindowsReports!J196),"")</f>
        <v>0</v>
      </c>
      <c r="AG196">
        <f>IFERROR(MATCH(WindowsReports!D196,Models!$H$2:$H$605,0),0)</f>
        <v>0</v>
      </c>
    </row>
    <row r="197" spans="1:33">
      <c r="A197" t="str">
        <f>WindowsReports!A197</f>
        <v/>
      </c>
      <c r="B197" t="str">
        <f>WindowsReports!B197&amp;""</f>
        <v/>
      </c>
      <c r="C197" t="str" cm="1">
        <f t="array" ref="C197">IF($AG197=0,WindowsReports!D197&amp;"",INDEX(Models!$G$2:$G$605,$AG197))</f>
        <v/>
      </c>
      <c r="D197" t="str">
        <f>WindowsReports!C197&amp;""</f>
        <v/>
      </c>
      <c r="E197" t="str" cm="1">
        <f t="array" ref="E197">IF($AC197=0,"",INDEX(WindowsReports!$E$2:$E$243,$AC197))</f>
        <v/>
      </c>
      <c r="F197" s="11" t="str">
        <f>WindowsReports!F197&amp;""</f>
        <v/>
      </c>
      <c r="G197" t="str" cm="1">
        <f t="array" ref="G197">IF($AD197&gt;0,INDEX(Models!$B$2:$B$605,$AD197),IF(OR($F197="",$F197=0),"",TRIM(_xlfn.REDUCE($F197,Models!$L$2:$L$40,_xlfn.LAMBDA(_xlpm.a,_xlpm.r,IF(_xlpm.r="",_xlpm.a,SUBSTITUTE(_xlpm.a,_xlpm.r,"")))))))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IF(CPU_Formula!U197&lt;&gt;"",CPU_Formula!U197,IF(OR(WindowsReports!G197="",WindowsReports!G197=0),"",WindowsReports!G197))</f>
        <v/>
      </c>
      <c r="K197" s="49" t="str">
        <f>WindowsReports!H197&amp;""</f>
        <v/>
      </c>
      <c r="L197" t="str">
        <f t="shared" si="6"/>
        <v/>
      </c>
      <c r="M197" s="13" t="str">
        <f>WindowsReports!I197&amp;""</f>
        <v/>
      </c>
      <c r="N197" s="14" t="str" cm="1">
        <f t="array" ref="N197">IFERROR(_xlfn.IFS(WindowsReports!J197="","",$AF197&lt;55,"Battery Defect",$AF197&lt;=69,"Battery D",$AF197&lt;=80,"Battery C",$AF197&gt;80,""),"")</f>
        <v/>
      </c>
      <c r="O197" s="14"/>
      <c r="P197" s="11" t="str">
        <f>WindowsReports!K197&amp;""</f>
        <v/>
      </c>
      <c r="Q197" s="11"/>
      <c r="R197" s="11"/>
      <c r="S197" t="str">
        <f t="shared" si="7"/>
        <v/>
      </c>
      <c r="T197" t="str" cm="1">
        <f t="array" ref="T197">IF($AE197=0,"",INDEX(Disk_Pivot!$N$2:$N$500,$AE197))</f>
        <v/>
      </c>
      <c r="AC197">
        <f>IFERROR(MATCH($B197,WindowsReports!$B$2:$B$243,0),0)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  <c r="AF197" s="53">
        <f>IFERROR(IF(--WindowsReports!J197&lt;=1,--WindowsReports!J197*100,--WindowsReports!J197),"")</f>
        <v>0</v>
      </c>
      <c r="AG197">
        <f>IFERROR(MATCH(WindowsReports!D197,Models!$H$2:$H$605,0),0)</f>
        <v>0</v>
      </c>
    </row>
    <row r="198" spans="1:33">
      <c r="A198" t="str">
        <f>WindowsReports!A198</f>
        <v/>
      </c>
      <c r="B198" t="str">
        <f>WindowsReports!B198&amp;""</f>
        <v/>
      </c>
      <c r="C198" t="str" cm="1">
        <f t="array" ref="C198">IF($AG198=0,WindowsReports!D198&amp;"",INDEX(Models!$G$2:$G$605,$AG198))</f>
        <v/>
      </c>
      <c r="D198" t="str">
        <f>WindowsReports!C198&amp;""</f>
        <v/>
      </c>
      <c r="E198" t="str" cm="1">
        <f t="array" ref="E198">IF($AC198=0,"",INDEX(WindowsReports!$E$2:$E$243,$AC198))</f>
        <v/>
      </c>
      <c r="F198" s="11" t="str">
        <f>WindowsReports!F198&amp;""</f>
        <v/>
      </c>
      <c r="G198" t="str" cm="1">
        <f t="array" ref="G198">IF($AD198&gt;0,INDEX(Models!$B$2:$B$605,$AD198),IF(OR($F198="",$F198=0),"",TRIM(_xlfn.REDUCE($F198,Models!$L$2:$L$40,_xlfn.LAMBDA(_xlpm.a,_xlpm.r,IF(_xlpm.r="",_xlpm.a,SUBSTITUTE(_xlpm.a,_xlpm.r,"")))))))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IF(CPU_Formula!U198&lt;&gt;"",CPU_Formula!U198,IF(OR(WindowsReports!G198="",WindowsReports!G198=0),"",WindowsReports!G198))</f>
        <v/>
      </c>
      <c r="K198" s="49" t="str">
        <f>WindowsReports!H198&amp;""</f>
        <v/>
      </c>
      <c r="L198" t="str">
        <f t="shared" si="6"/>
        <v/>
      </c>
      <c r="M198" s="13" t="str">
        <f>WindowsReports!I198&amp;""</f>
        <v/>
      </c>
      <c r="N198" s="14" t="str" cm="1">
        <f t="array" ref="N198">IFERROR(_xlfn.IFS(WindowsReports!J198="","",$AF198&lt;55,"Battery Defect",$AF198&lt;=69,"Battery D",$AF198&lt;=80,"Battery C",$AF198&gt;80,""),"")</f>
        <v/>
      </c>
      <c r="O198" s="14"/>
      <c r="P198" s="11" t="str">
        <f>WindowsReports!K198&amp;""</f>
        <v/>
      </c>
      <c r="Q198" s="11"/>
      <c r="R198" s="11"/>
      <c r="S198" t="str">
        <f t="shared" si="7"/>
        <v/>
      </c>
      <c r="T198" t="str" cm="1">
        <f t="array" ref="T198">IF($AE198=0,"",INDEX(Disk_Pivot!$N$2:$N$500,$AE198))</f>
        <v/>
      </c>
      <c r="AC198">
        <f>IFERROR(MATCH($B198,WindowsReports!$B$2:$B$243,0),0)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  <c r="AF198" s="53">
        <f>IFERROR(IF(--WindowsReports!J198&lt;=1,--WindowsReports!J198*100,--WindowsReports!J198),"")</f>
        <v>0</v>
      </c>
      <c r="AG198">
        <f>IFERROR(MATCH(WindowsReports!D198,Models!$H$2:$H$605,0),0)</f>
        <v>0</v>
      </c>
    </row>
    <row r="199" spans="1:33">
      <c r="A199" t="str">
        <f>WindowsReports!A199</f>
        <v/>
      </c>
      <c r="B199" t="str">
        <f>WindowsReports!B199&amp;""</f>
        <v/>
      </c>
      <c r="C199" t="str" cm="1">
        <f t="array" ref="C199">IF($AG199=0,WindowsReports!D199&amp;"",INDEX(Models!$G$2:$G$605,$AG199))</f>
        <v/>
      </c>
      <c r="D199" t="str">
        <f>WindowsReports!C199&amp;""</f>
        <v/>
      </c>
      <c r="E199" t="str" cm="1">
        <f t="array" ref="E199">IF($AC199=0,"",INDEX(WindowsReports!$E$2:$E$243,$AC199))</f>
        <v/>
      </c>
      <c r="F199" s="11" t="str">
        <f>WindowsReports!F199&amp;""</f>
        <v/>
      </c>
      <c r="G199" t="str" cm="1">
        <f t="array" ref="G199">IF($AD199&gt;0,INDEX(Models!$B$2:$B$605,$AD199),IF(OR($F199="",$F199=0),"",TRIM(_xlfn.REDUCE($F199,Models!$L$2:$L$40,_xlfn.LAMBDA(_xlpm.a,_xlpm.r,IF(_xlpm.r="",_xlpm.a,SUBSTITUTE(_xlpm.a,_xlpm.r,"")))))))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IF(CPU_Formula!U199&lt;&gt;"",CPU_Formula!U199,IF(OR(WindowsReports!G199="",WindowsReports!G199=0),"",WindowsReports!G199))</f>
        <v/>
      </c>
      <c r="K199" s="49" t="str">
        <f>WindowsReports!H199&amp;""</f>
        <v/>
      </c>
      <c r="L199" t="str">
        <f t="shared" si="6"/>
        <v/>
      </c>
      <c r="M199" s="13" t="str">
        <f>WindowsReports!I199&amp;""</f>
        <v/>
      </c>
      <c r="N199" s="14" t="str" cm="1">
        <f t="array" ref="N199">IFERROR(_xlfn.IFS(WindowsReports!J199="","",$AF199&lt;55,"Battery Defect",$AF199&lt;=69,"Battery D",$AF199&lt;=80,"Battery C",$AF199&gt;80,""),"")</f>
        <v/>
      </c>
      <c r="O199" s="14"/>
      <c r="P199" s="11" t="str">
        <f>WindowsReports!K199&amp;""</f>
        <v/>
      </c>
      <c r="Q199" s="11"/>
      <c r="R199" s="11"/>
      <c r="S199" t="str">
        <f t="shared" si="7"/>
        <v/>
      </c>
      <c r="T199" t="str" cm="1">
        <f t="array" ref="T199">IF($AE199=0,"",INDEX(Disk_Pivot!$N$2:$N$500,$AE199))</f>
        <v/>
      </c>
      <c r="AC199">
        <f>IFERROR(MATCH($B199,WindowsReports!$B$2:$B$243,0),0)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  <c r="AF199" s="53">
        <f>IFERROR(IF(--WindowsReports!J199&lt;=1,--WindowsReports!J199*100,--WindowsReports!J199),"")</f>
        <v>0</v>
      </c>
      <c r="AG199">
        <f>IFERROR(MATCH(WindowsReports!D199,Models!$H$2:$H$605,0),0)</f>
        <v>0</v>
      </c>
    </row>
    <row r="200" spans="1:33">
      <c r="A200" t="str">
        <f>WindowsReports!A200</f>
        <v/>
      </c>
      <c r="B200" t="str">
        <f>WindowsReports!B200&amp;""</f>
        <v/>
      </c>
      <c r="C200" t="str" cm="1">
        <f t="array" ref="C200">IF($AG200=0,WindowsReports!D200&amp;"",INDEX(Models!$G$2:$G$605,$AG200))</f>
        <v/>
      </c>
      <c r="D200" t="str">
        <f>WindowsReports!C200&amp;""</f>
        <v/>
      </c>
      <c r="E200" t="str" cm="1">
        <f t="array" ref="E200">IF($AC200=0,"",INDEX(WindowsReports!$E$2:$E$243,$AC200))</f>
        <v/>
      </c>
      <c r="F200" s="11" t="str">
        <f>WindowsReports!F200&amp;""</f>
        <v/>
      </c>
      <c r="G200" t="str" cm="1">
        <f t="array" ref="G200">IF($AD200&gt;0,INDEX(Models!$B$2:$B$605,$AD200),IF(OR($F200="",$F200=0),"",TRIM(_xlfn.REDUCE($F200,Models!$L$2:$L$40,_xlfn.LAMBDA(_xlpm.a,_xlpm.r,IF(_xlpm.r="",_xlpm.a,SUBSTITUTE(_xlpm.a,_xlpm.r,"")))))))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IF(CPU_Formula!U200&lt;&gt;"",CPU_Formula!U200,IF(OR(WindowsReports!G200="",WindowsReports!G200=0),"",WindowsReports!G200))</f>
        <v/>
      </c>
      <c r="K200" s="49" t="str">
        <f>WindowsReports!H200&amp;""</f>
        <v/>
      </c>
      <c r="L200" t="str">
        <f t="shared" si="6"/>
        <v/>
      </c>
      <c r="M200" s="13" t="str">
        <f>WindowsReports!I200&amp;""</f>
        <v/>
      </c>
      <c r="N200" s="14" t="str" cm="1">
        <f t="array" ref="N200">IFERROR(_xlfn.IFS(WindowsReports!J200="","",$AF200&lt;55,"Battery Defect",$AF200&lt;=69,"Battery D",$AF200&lt;=80,"Battery C",$AF200&gt;80,""),"")</f>
        <v/>
      </c>
      <c r="O200" s="14"/>
      <c r="P200" s="11" t="str">
        <f>WindowsReports!K200&amp;""</f>
        <v/>
      </c>
      <c r="Q200" s="11"/>
      <c r="R200" s="11"/>
      <c r="S200" t="str">
        <f t="shared" si="7"/>
        <v/>
      </c>
      <c r="T200" t="str" cm="1">
        <f t="array" ref="T200">IF($AE200=0,"",INDEX(Disk_Pivot!$N$2:$N$500,$AE200))</f>
        <v/>
      </c>
      <c r="AC200">
        <f>IFERROR(MATCH($B200,WindowsReports!$B$2:$B$243,0),0)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  <c r="AF200" s="53">
        <f>IFERROR(IF(--WindowsReports!J200&lt;=1,--WindowsReports!J200*100,--WindowsReports!J200),"")</f>
        <v>0</v>
      </c>
      <c r="AG200">
        <f>IFERROR(MATCH(WindowsReports!D200,Models!$H$2:$H$605,0),0)</f>
        <v>0</v>
      </c>
    </row>
    <row r="201" spans="1:33">
      <c r="A201" t="str">
        <f>WindowsReports!A201</f>
        <v/>
      </c>
      <c r="B201" t="str">
        <f>WindowsReports!B201&amp;""</f>
        <v/>
      </c>
      <c r="C201" t="str" cm="1">
        <f t="array" ref="C201">IF($AG201=0,WindowsReports!D201&amp;"",INDEX(Models!$G$2:$G$605,$AG201))</f>
        <v/>
      </c>
      <c r="D201" t="str">
        <f>WindowsReports!C201&amp;""</f>
        <v/>
      </c>
      <c r="E201" t="str" cm="1">
        <f t="array" ref="E201">IF($AC201=0,"",INDEX(WindowsReports!$E$2:$E$243,$AC201))</f>
        <v/>
      </c>
      <c r="F201" s="11" t="str">
        <f>WindowsReports!F201&amp;""</f>
        <v/>
      </c>
      <c r="G201" t="str" cm="1">
        <f t="array" ref="G201">IF($AD201&gt;0,INDEX(Models!$B$2:$B$605,$AD201),IF(OR($F201="",$F201=0),"",TRIM(_xlfn.REDUCE($F201,Models!$L$2:$L$40,_xlfn.LAMBDA(_xlpm.a,_xlpm.r,IF(_xlpm.r="",_xlpm.a,SUBSTITUTE(_xlpm.a,_xlpm.r,"")))))))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IF(CPU_Formula!U201&lt;&gt;"",CPU_Formula!U201,IF(OR(WindowsReports!G201="",WindowsReports!G201=0),"",WindowsReports!G201))</f>
        <v/>
      </c>
      <c r="K201" s="49" t="str">
        <f>WindowsReports!H201&amp;""</f>
        <v/>
      </c>
      <c r="L201" t="str">
        <f t="shared" si="6"/>
        <v/>
      </c>
      <c r="M201" s="13" t="str">
        <f>WindowsReports!I201&amp;""</f>
        <v/>
      </c>
      <c r="N201" s="14" t="str" cm="1">
        <f t="array" ref="N201">IFERROR(_xlfn.IFS(WindowsReports!J201="","",$AF201&lt;55,"Battery Defect",$AF201&lt;=69,"Battery D",$AF201&lt;=80,"Battery C",$AF201&gt;80,""),"")</f>
        <v/>
      </c>
      <c r="O201" s="14"/>
      <c r="P201" s="11" t="str">
        <f>WindowsReports!K201&amp;""</f>
        <v/>
      </c>
      <c r="Q201" s="11"/>
      <c r="R201" s="11"/>
      <c r="S201" t="str">
        <f t="shared" si="7"/>
        <v/>
      </c>
      <c r="T201" t="str" cm="1">
        <f t="array" ref="T201">IF($AE201=0,"",INDEX(Disk_Pivot!$N$2:$N$500,$AE201))</f>
        <v/>
      </c>
      <c r="AC201">
        <f>IFERROR(MATCH($B201,WindowsReports!$B$2:$B$243,0),0)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  <c r="AF201" s="53">
        <f>IFERROR(IF(--WindowsReports!J201&lt;=1,--WindowsReports!J201*100,--WindowsReports!J201),"")</f>
        <v>0</v>
      </c>
      <c r="AG201">
        <f>IFERROR(MATCH(WindowsReports!D201,Models!$H$2:$H$605,0),0)</f>
        <v>0</v>
      </c>
    </row>
    <row r="202" spans="1:33">
      <c r="A202" t="str">
        <f>WindowsReports!A202</f>
        <v/>
      </c>
      <c r="B202" t="str">
        <f>WindowsReports!B202&amp;""</f>
        <v/>
      </c>
      <c r="C202" t="str" cm="1">
        <f t="array" ref="C202">IF($AG202=0,WindowsReports!D202&amp;"",INDEX(Models!$G$2:$G$605,$AG202))</f>
        <v/>
      </c>
      <c r="D202" t="str">
        <f>WindowsReports!C202&amp;""</f>
        <v/>
      </c>
      <c r="E202" t="str" cm="1">
        <f t="array" ref="E202">IF($AC202=0,"",INDEX(WindowsReports!$E$2:$E$243,$AC202))</f>
        <v/>
      </c>
      <c r="F202" s="11" t="str">
        <f>WindowsReports!F202&amp;""</f>
        <v/>
      </c>
      <c r="G202" t="str" cm="1">
        <f t="array" ref="G202">IF($AD202&gt;0,INDEX(Models!$B$2:$B$605,$AD202),IF(OR($F202="",$F202=0),"",TRIM(_xlfn.REDUCE($F202,Models!$L$2:$L$40,_xlfn.LAMBDA(_xlpm.a,_xlpm.r,IF(_xlpm.r="",_xlpm.a,SUBSTITUTE(_xlpm.a,_xlpm.r,"")))))))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IF(CPU_Formula!U202&lt;&gt;"",CPU_Formula!U202,IF(OR(WindowsReports!G202="",WindowsReports!G202=0),"",WindowsReports!G202))</f>
        <v/>
      </c>
      <c r="K202" s="49" t="str">
        <f>WindowsReports!H202&amp;""</f>
        <v/>
      </c>
      <c r="L202" t="str">
        <f t="shared" si="6"/>
        <v/>
      </c>
      <c r="M202" s="13" t="str">
        <f>WindowsReports!I202&amp;""</f>
        <v/>
      </c>
      <c r="N202" s="14" t="str" cm="1">
        <f t="array" ref="N202">IFERROR(_xlfn.IFS(WindowsReports!J202="","",$AF202&lt;55,"Battery Defect",$AF202&lt;=69,"Battery D",$AF202&lt;=80,"Battery C",$AF202&gt;80,""),"")</f>
        <v/>
      </c>
      <c r="O202" s="14"/>
      <c r="P202" s="11" t="str">
        <f>WindowsReports!K202&amp;""</f>
        <v/>
      </c>
      <c r="Q202" s="11"/>
      <c r="R202" s="11"/>
      <c r="S202" t="str">
        <f t="shared" si="7"/>
        <v/>
      </c>
      <c r="T202" t="str" cm="1">
        <f t="array" ref="T202">IF($AE202=0,"",INDEX(Disk_Pivot!$N$2:$N$500,$AE202))</f>
        <v/>
      </c>
      <c r="AC202">
        <f>IFERROR(MATCH($B202,WindowsReports!$B$2:$B$243,0),0)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  <c r="AF202" s="53">
        <f>IFERROR(IF(--WindowsReports!J202&lt;=1,--WindowsReports!J202*100,--WindowsReports!J202),"")</f>
        <v>0</v>
      </c>
      <c r="AG202">
        <f>IFERROR(MATCH(WindowsReports!D202,Models!$H$2:$H$605,0),0)</f>
        <v>0</v>
      </c>
    </row>
    <row r="203" spans="1:33">
      <c r="A203" t="str">
        <f>WindowsReports!A203</f>
        <v/>
      </c>
      <c r="B203" t="str">
        <f>WindowsReports!B203&amp;""</f>
        <v/>
      </c>
      <c r="C203" t="str" cm="1">
        <f t="array" ref="C203">IF($AG203=0,WindowsReports!D203&amp;"",INDEX(Models!$G$2:$G$605,$AG203))</f>
        <v/>
      </c>
      <c r="D203" t="str">
        <f>WindowsReports!C203&amp;""</f>
        <v/>
      </c>
      <c r="E203" t="str" cm="1">
        <f t="array" ref="E203">IF($AC203=0,"",INDEX(WindowsReports!$E$2:$E$243,$AC203))</f>
        <v/>
      </c>
      <c r="F203" s="11" t="str">
        <f>WindowsReports!F203&amp;""</f>
        <v/>
      </c>
      <c r="G203" t="str" cm="1">
        <f t="array" ref="G203">IF($AD203&gt;0,INDEX(Models!$B$2:$B$605,$AD203),IF(OR($F203="",$F203=0),"",TRIM(_xlfn.REDUCE($F203,Models!$L$2:$L$40,_xlfn.LAMBDA(_xlpm.a,_xlpm.r,IF(_xlpm.r="",_xlpm.a,SUBSTITUTE(_xlpm.a,_xlpm.r,"")))))))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IF(CPU_Formula!U203&lt;&gt;"",CPU_Formula!U203,IF(OR(WindowsReports!G203="",WindowsReports!G203=0),"",WindowsReports!G203))</f>
        <v/>
      </c>
      <c r="K203" s="49" t="str">
        <f>WindowsReports!H203&amp;""</f>
        <v/>
      </c>
      <c r="L203" t="str">
        <f t="shared" si="6"/>
        <v/>
      </c>
      <c r="M203" s="13" t="str">
        <f>WindowsReports!I203&amp;""</f>
        <v/>
      </c>
      <c r="N203" s="14" t="str" cm="1">
        <f t="array" ref="N203">IFERROR(_xlfn.IFS(WindowsReports!J203="","",$AF203&lt;55,"Battery Defect",$AF203&lt;=69,"Battery D",$AF203&lt;=80,"Battery C",$AF203&gt;80,""),"")</f>
        <v/>
      </c>
      <c r="O203" s="14"/>
      <c r="P203" s="11" t="str">
        <f>WindowsReports!K203&amp;""</f>
        <v/>
      </c>
      <c r="Q203" s="11"/>
      <c r="R203" s="11"/>
      <c r="S203" t="str">
        <f t="shared" si="7"/>
        <v/>
      </c>
      <c r="T203" t="str" cm="1">
        <f t="array" ref="T203">IF($AE203=0,"",INDEX(Disk_Pivot!$N$2:$N$500,$AE203))</f>
        <v/>
      </c>
      <c r="AC203">
        <f>IFERROR(MATCH($B203,WindowsReports!$B$2:$B$243,0),0)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  <c r="AF203" s="53">
        <f>IFERROR(IF(--WindowsReports!J203&lt;=1,--WindowsReports!J203*100,--WindowsReports!J203),"")</f>
        <v>0</v>
      </c>
      <c r="AG203">
        <f>IFERROR(MATCH(WindowsReports!D203,Models!$H$2:$H$605,0),0)</f>
        <v>0</v>
      </c>
    </row>
    <row r="204" spans="1:33">
      <c r="A204" t="str">
        <f>WindowsReports!A204</f>
        <v/>
      </c>
      <c r="B204" t="str">
        <f>WindowsReports!B204&amp;""</f>
        <v/>
      </c>
      <c r="C204" t="str" cm="1">
        <f t="array" ref="C204">IF($AG204=0,WindowsReports!D204&amp;"",INDEX(Models!$G$2:$G$605,$AG204))</f>
        <v/>
      </c>
      <c r="D204" t="str">
        <f>WindowsReports!C204&amp;""</f>
        <v/>
      </c>
      <c r="E204" t="str" cm="1">
        <f t="array" ref="E204">IF($AC204=0,"",INDEX(WindowsReports!$E$2:$E$243,$AC204))</f>
        <v/>
      </c>
      <c r="F204" s="11" t="str">
        <f>WindowsReports!F204&amp;""</f>
        <v/>
      </c>
      <c r="G204" t="str" cm="1">
        <f t="array" ref="G204">IF($AD204&gt;0,INDEX(Models!$B$2:$B$605,$AD204),IF(OR($F204="",$F204=0),"",TRIM(_xlfn.REDUCE($F204,Models!$L$2:$L$40,_xlfn.LAMBDA(_xlpm.a,_xlpm.r,IF(_xlpm.r="",_xlpm.a,SUBSTITUTE(_xlpm.a,_xlpm.r,"")))))))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IF(CPU_Formula!U204&lt;&gt;"",CPU_Formula!U204,IF(OR(WindowsReports!G204="",WindowsReports!G204=0),"",WindowsReports!G204))</f>
        <v/>
      </c>
      <c r="K204" s="49" t="str">
        <f>WindowsReports!H204&amp;""</f>
        <v/>
      </c>
      <c r="L204" t="str">
        <f t="shared" si="6"/>
        <v/>
      </c>
      <c r="M204" s="13" t="str">
        <f>WindowsReports!I204&amp;""</f>
        <v/>
      </c>
      <c r="N204" s="14" t="str" cm="1">
        <f t="array" ref="N204">IFERROR(_xlfn.IFS(WindowsReports!J204="","",$AF204&lt;55,"Battery Defect",$AF204&lt;=69,"Battery D",$AF204&lt;=80,"Battery C",$AF204&gt;80,""),"")</f>
        <v/>
      </c>
      <c r="O204" s="14"/>
      <c r="P204" s="11" t="str">
        <f>WindowsReports!K204&amp;""</f>
        <v/>
      </c>
      <c r="Q204" s="11"/>
      <c r="R204" s="11"/>
      <c r="S204" t="str">
        <f t="shared" si="7"/>
        <v/>
      </c>
      <c r="T204" t="str" cm="1">
        <f t="array" ref="T204">IF($AE204=0,"",INDEX(Disk_Pivot!$N$2:$N$500,$AE204))</f>
        <v/>
      </c>
      <c r="AC204">
        <f>IFERROR(MATCH($B204,WindowsReports!$B$2:$B$243,0),0)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  <c r="AF204" s="53">
        <f>IFERROR(IF(--WindowsReports!J204&lt;=1,--WindowsReports!J204*100,--WindowsReports!J204),"")</f>
        <v>0</v>
      </c>
      <c r="AG204">
        <f>IFERROR(MATCH(WindowsReports!D204,Models!$H$2:$H$605,0),0)</f>
        <v>0</v>
      </c>
    </row>
    <row r="205" spans="1:33">
      <c r="A205" t="str">
        <f>WindowsReports!A205</f>
        <v/>
      </c>
      <c r="B205" t="str">
        <f>WindowsReports!B205&amp;""</f>
        <v/>
      </c>
      <c r="C205" t="str" cm="1">
        <f t="array" ref="C205">IF($AG205=0,WindowsReports!D205&amp;"",INDEX(Models!$G$2:$G$605,$AG205))</f>
        <v/>
      </c>
      <c r="D205" t="str">
        <f>WindowsReports!C205&amp;""</f>
        <v/>
      </c>
      <c r="E205" t="str" cm="1">
        <f t="array" ref="E205">IF($AC205=0,"",INDEX(WindowsReports!$E$2:$E$243,$AC205))</f>
        <v/>
      </c>
      <c r="F205" s="11" t="str">
        <f>WindowsReports!F205&amp;""</f>
        <v/>
      </c>
      <c r="G205" t="str" cm="1">
        <f t="array" ref="G205">IF($AD205&gt;0,INDEX(Models!$B$2:$B$605,$AD205),IF(OR($F205="",$F205=0),"",TRIM(_xlfn.REDUCE($F205,Models!$L$2:$L$40,_xlfn.LAMBDA(_xlpm.a,_xlpm.r,IF(_xlpm.r="",_xlpm.a,SUBSTITUTE(_xlpm.a,_xlpm.r,"")))))))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IF(CPU_Formula!U205&lt;&gt;"",CPU_Formula!U205,IF(OR(WindowsReports!G205="",WindowsReports!G205=0),"",WindowsReports!G205))</f>
        <v/>
      </c>
      <c r="K205" s="49" t="str">
        <f>WindowsReports!H205&amp;""</f>
        <v/>
      </c>
      <c r="L205" t="str">
        <f t="shared" si="6"/>
        <v/>
      </c>
      <c r="M205" s="13" t="str">
        <f>WindowsReports!I205&amp;""</f>
        <v/>
      </c>
      <c r="N205" s="14" t="str" cm="1">
        <f t="array" ref="N205">IFERROR(_xlfn.IFS(WindowsReports!J205="","",$AF205&lt;55,"Battery Defect",$AF205&lt;=69,"Battery D",$AF205&lt;=80,"Battery C",$AF205&gt;80,""),"")</f>
        <v/>
      </c>
      <c r="O205" s="14"/>
      <c r="P205" s="11" t="str">
        <f>WindowsReports!K205&amp;""</f>
        <v/>
      </c>
      <c r="Q205" s="11"/>
      <c r="R205" s="11"/>
      <c r="S205" t="str">
        <f t="shared" si="7"/>
        <v/>
      </c>
      <c r="T205" t="str" cm="1">
        <f t="array" ref="T205">IF($AE205=0,"",INDEX(Disk_Pivot!$N$2:$N$500,$AE205))</f>
        <v/>
      </c>
      <c r="AC205">
        <f>IFERROR(MATCH($B205,WindowsReports!$B$2:$B$243,0),0)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  <c r="AF205" s="53">
        <f>IFERROR(IF(--WindowsReports!J205&lt;=1,--WindowsReports!J205*100,--WindowsReports!J205),"")</f>
        <v>0</v>
      </c>
      <c r="AG205">
        <f>IFERROR(MATCH(WindowsReports!D205,Models!$H$2:$H$605,0),0)</f>
        <v>0</v>
      </c>
    </row>
    <row r="206" spans="1:33">
      <c r="A206" t="str">
        <f>WindowsReports!A206</f>
        <v/>
      </c>
      <c r="B206" t="str">
        <f>WindowsReports!B206&amp;""</f>
        <v/>
      </c>
      <c r="C206" t="str" cm="1">
        <f t="array" ref="C206">IF($AG206=0,WindowsReports!D206&amp;"",INDEX(Models!$G$2:$G$605,$AG206))</f>
        <v/>
      </c>
      <c r="D206" t="str">
        <f>WindowsReports!C206&amp;""</f>
        <v/>
      </c>
      <c r="E206" t="str" cm="1">
        <f t="array" ref="E206">IF($AC206=0,"",INDEX(WindowsReports!$E$2:$E$243,$AC206))</f>
        <v/>
      </c>
      <c r="F206" s="11" t="str">
        <f>WindowsReports!F206&amp;""</f>
        <v/>
      </c>
      <c r="G206" t="str" cm="1">
        <f t="array" ref="G206">IF($AD206&gt;0,INDEX(Models!$B$2:$B$605,$AD206),IF(OR($F206="",$F206=0),"",TRIM(_xlfn.REDUCE($F206,Models!$L$2:$L$40,_xlfn.LAMBDA(_xlpm.a,_xlpm.r,IF(_xlpm.r="",_xlpm.a,SUBSTITUTE(_xlpm.a,_xlpm.r,"")))))))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IF(CPU_Formula!U206&lt;&gt;"",CPU_Formula!U206,IF(OR(WindowsReports!G206="",WindowsReports!G206=0),"",WindowsReports!G206))</f>
        <v/>
      </c>
      <c r="K206" s="49" t="str">
        <f>WindowsReports!H206&amp;""</f>
        <v/>
      </c>
      <c r="L206" t="str">
        <f t="shared" si="6"/>
        <v/>
      </c>
      <c r="M206" s="13" t="str">
        <f>WindowsReports!I206&amp;""</f>
        <v/>
      </c>
      <c r="N206" s="14" t="str" cm="1">
        <f t="array" ref="N206">IFERROR(_xlfn.IFS(WindowsReports!J206="","",$AF206&lt;55,"Battery Defect",$AF206&lt;=69,"Battery D",$AF206&lt;=80,"Battery C",$AF206&gt;80,""),"")</f>
        <v/>
      </c>
      <c r="O206" s="14"/>
      <c r="P206" s="11" t="str">
        <f>WindowsReports!K206&amp;""</f>
        <v/>
      </c>
      <c r="Q206" s="11"/>
      <c r="R206" s="11"/>
      <c r="S206" t="str">
        <f t="shared" si="7"/>
        <v/>
      </c>
      <c r="T206" t="str" cm="1">
        <f t="array" ref="T206">IF($AE206=0,"",INDEX(Disk_Pivot!$N$2:$N$500,$AE206))</f>
        <v/>
      </c>
      <c r="AC206">
        <f>IFERROR(MATCH($B206,WindowsReports!$B$2:$B$243,0),0)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  <c r="AF206" s="53">
        <f>IFERROR(IF(--WindowsReports!J206&lt;=1,--WindowsReports!J206*100,--WindowsReports!J206),"")</f>
        <v>0</v>
      </c>
      <c r="AG206">
        <f>IFERROR(MATCH(WindowsReports!D206,Models!$H$2:$H$605,0),0)</f>
        <v>0</v>
      </c>
    </row>
    <row r="207" spans="1:33">
      <c r="A207" t="str">
        <f>WindowsReports!A207</f>
        <v/>
      </c>
      <c r="B207" t="str">
        <f>WindowsReports!B207&amp;""</f>
        <v/>
      </c>
      <c r="C207" t="str" cm="1">
        <f t="array" ref="C207">IF($AG207=0,WindowsReports!D207&amp;"",INDEX(Models!$G$2:$G$605,$AG207))</f>
        <v/>
      </c>
      <c r="D207" t="str">
        <f>WindowsReports!C207&amp;""</f>
        <v/>
      </c>
      <c r="E207" t="str" cm="1">
        <f t="array" ref="E207">IF($AC207=0,"",INDEX(WindowsReports!$E$2:$E$243,$AC207))</f>
        <v/>
      </c>
      <c r="F207" s="11" t="str">
        <f>WindowsReports!F207&amp;""</f>
        <v/>
      </c>
      <c r="G207" t="str" cm="1">
        <f t="array" ref="G207">IF($AD207&gt;0,INDEX(Models!$B$2:$B$605,$AD207),IF(OR($F207="",$F207=0),"",TRIM(_xlfn.REDUCE($F207,Models!$L$2:$L$40,_xlfn.LAMBDA(_xlpm.a,_xlpm.r,IF(_xlpm.r="",_xlpm.a,SUBSTITUTE(_xlpm.a,_xlpm.r,"")))))))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IF(CPU_Formula!U207&lt;&gt;"",CPU_Formula!U207,IF(OR(WindowsReports!G207="",WindowsReports!G207=0),"",WindowsReports!G207))</f>
        <v/>
      </c>
      <c r="K207" s="49" t="str">
        <f>WindowsReports!H207&amp;""</f>
        <v/>
      </c>
      <c r="L207" t="str">
        <f t="shared" si="6"/>
        <v/>
      </c>
      <c r="M207" s="13" t="str">
        <f>WindowsReports!I207&amp;""</f>
        <v/>
      </c>
      <c r="N207" s="14" t="str" cm="1">
        <f t="array" ref="N207">IFERROR(_xlfn.IFS(WindowsReports!J207="","",$AF207&lt;55,"Battery Defect",$AF207&lt;=69,"Battery D",$AF207&lt;=80,"Battery C",$AF207&gt;80,""),"")</f>
        <v/>
      </c>
      <c r="O207" s="14"/>
      <c r="P207" s="11" t="str">
        <f>WindowsReports!K207&amp;""</f>
        <v/>
      </c>
      <c r="Q207" s="11"/>
      <c r="R207" s="11"/>
      <c r="S207" t="str">
        <f t="shared" si="7"/>
        <v/>
      </c>
      <c r="T207" t="str" cm="1">
        <f t="array" ref="T207">IF($AE207=0,"",INDEX(Disk_Pivot!$N$2:$N$500,$AE207))</f>
        <v/>
      </c>
      <c r="AC207">
        <f>IFERROR(MATCH($B207,WindowsReports!$B$2:$B$243,0),0)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  <c r="AF207" s="53">
        <f>IFERROR(IF(--WindowsReports!J207&lt;=1,--WindowsReports!J207*100,--WindowsReports!J207),"")</f>
        <v>0</v>
      </c>
      <c r="AG207">
        <f>IFERROR(MATCH(WindowsReports!D207,Models!$H$2:$H$605,0),0)</f>
        <v>0</v>
      </c>
    </row>
    <row r="208" spans="1:33">
      <c r="A208" t="str">
        <f>WindowsReports!A208</f>
        <v/>
      </c>
      <c r="B208" t="str">
        <f>WindowsReports!B208&amp;""</f>
        <v/>
      </c>
      <c r="C208" t="str" cm="1">
        <f t="array" ref="C208">IF($AG208=0,WindowsReports!D208&amp;"",INDEX(Models!$G$2:$G$605,$AG208))</f>
        <v/>
      </c>
      <c r="D208" t="str">
        <f>WindowsReports!C208&amp;""</f>
        <v/>
      </c>
      <c r="E208" t="str" cm="1">
        <f t="array" ref="E208">IF($AC208=0,"",INDEX(WindowsReports!$E$2:$E$243,$AC208))</f>
        <v/>
      </c>
      <c r="F208" s="11" t="str">
        <f>WindowsReports!F208&amp;""</f>
        <v/>
      </c>
      <c r="G208" t="str" cm="1">
        <f t="array" ref="G208">IF($AD208&gt;0,INDEX(Models!$B$2:$B$605,$AD208),IF(OR($F208="",$F208=0),"",TRIM(_xlfn.REDUCE($F208,Models!$L$2:$L$40,_xlfn.LAMBDA(_xlpm.a,_xlpm.r,IF(_xlpm.r="",_xlpm.a,SUBSTITUTE(_xlpm.a,_xlpm.r,"")))))))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IF(CPU_Formula!U208&lt;&gt;"",CPU_Formula!U208,IF(OR(WindowsReports!G208="",WindowsReports!G208=0),"",WindowsReports!G208))</f>
        <v/>
      </c>
      <c r="K208" s="49" t="str">
        <f>WindowsReports!H208&amp;""</f>
        <v/>
      </c>
      <c r="L208" t="str">
        <f t="shared" si="6"/>
        <v/>
      </c>
      <c r="M208" s="13" t="str">
        <f>WindowsReports!I208&amp;""</f>
        <v/>
      </c>
      <c r="N208" s="14" t="str" cm="1">
        <f t="array" ref="N208">IFERROR(_xlfn.IFS(WindowsReports!J208="","",$AF208&lt;55,"Battery Defect",$AF208&lt;=69,"Battery D",$AF208&lt;=80,"Battery C",$AF208&gt;80,""),"")</f>
        <v/>
      </c>
      <c r="O208" s="14"/>
      <c r="P208" s="11" t="str">
        <f>WindowsReports!K208&amp;""</f>
        <v/>
      </c>
      <c r="Q208" s="11"/>
      <c r="R208" s="11"/>
      <c r="S208" t="str">
        <f t="shared" si="7"/>
        <v/>
      </c>
      <c r="T208" t="str" cm="1">
        <f t="array" ref="T208">IF($AE208=0,"",INDEX(Disk_Pivot!$N$2:$N$500,$AE208))</f>
        <v/>
      </c>
      <c r="AC208">
        <f>IFERROR(MATCH($B208,WindowsReports!$B$2:$B$243,0),0)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  <c r="AF208" s="53">
        <f>IFERROR(IF(--WindowsReports!J208&lt;=1,--WindowsReports!J208*100,--WindowsReports!J208),"")</f>
        <v>0</v>
      </c>
      <c r="AG208">
        <f>IFERROR(MATCH(WindowsReports!D208,Models!$H$2:$H$605,0),0)</f>
        <v>0</v>
      </c>
    </row>
    <row r="209" spans="1:33">
      <c r="A209" t="str">
        <f>WindowsReports!A209</f>
        <v/>
      </c>
      <c r="B209" t="str">
        <f>WindowsReports!B209&amp;""</f>
        <v/>
      </c>
      <c r="C209" t="str" cm="1">
        <f t="array" ref="C209">IF($AG209=0,WindowsReports!D209&amp;"",INDEX(Models!$G$2:$G$605,$AG209))</f>
        <v/>
      </c>
      <c r="D209" t="str">
        <f>WindowsReports!C209&amp;""</f>
        <v/>
      </c>
      <c r="E209" t="str" cm="1">
        <f t="array" ref="E209">IF($AC209=0,"",INDEX(WindowsReports!$E$2:$E$243,$AC209))</f>
        <v/>
      </c>
      <c r="F209" s="11" t="str">
        <f>WindowsReports!F209&amp;""</f>
        <v/>
      </c>
      <c r="G209" t="str" cm="1">
        <f t="array" ref="G209">IF($AD209&gt;0,INDEX(Models!$B$2:$B$605,$AD209),IF(OR($F209="",$F209=0),"",TRIM(_xlfn.REDUCE($F209,Models!$L$2:$L$40,_xlfn.LAMBDA(_xlpm.a,_xlpm.r,IF(_xlpm.r="",_xlpm.a,SUBSTITUTE(_xlpm.a,_xlpm.r,"")))))))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IF(CPU_Formula!U209&lt;&gt;"",CPU_Formula!U209,IF(OR(WindowsReports!G209="",WindowsReports!G209=0),"",WindowsReports!G209))</f>
        <v/>
      </c>
      <c r="K209" s="49" t="str">
        <f>WindowsReports!H209&amp;""</f>
        <v/>
      </c>
      <c r="L209" t="str">
        <f t="shared" si="6"/>
        <v/>
      </c>
      <c r="M209" s="13" t="str">
        <f>WindowsReports!I209&amp;""</f>
        <v/>
      </c>
      <c r="N209" s="14" t="str" cm="1">
        <f t="array" ref="N209">IFERROR(_xlfn.IFS(WindowsReports!J209="","",$AF209&lt;55,"Battery Defect",$AF209&lt;=69,"Battery D",$AF209&lt;=80,"Battery C",$AF209&gt;80,""),"")</f>
        <v/>
      </c>
      <c r="O209" s="14"/>
      <c r="P209" s="11" t="str">
        <f>WindowsReports!K209&amp;""</f>
        <v/>
      </c>
      <c r="Q209" s="11"/>
      <c r="R209" s="11"/>
      <c r="S209" t="str">
        <f t="shared" si="7"/>
        <v/>
      </c>
      <c r="T209" t="str" cm="1">
        <f t="array" ref="T209">IF($AE209=0,"",INDEX(Disk_Pivot!$N$2:$N$500,$AE209))</f>
        <v/>
      </c>
      <c r="AC209">
        <f>IFERROR(MATCH($B209,WindowsReports!$B$2:$B$243,0),0)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  <c r="AF209" s="53">
        <f>IFERROR(IF(--WindowsReports!J209&lt;=1,--WindowsReports!J209*100,--WindowsReports!J209),"")</f>
        <v>0</v>
      </c>
      <c r="AG209">
        <f>IFERROR(MATCH(WindowsReports!D209,Models!$H$2:$H$605,0),0)</f>
        <v>0</v>
      </c>
    </row>
    <row r="210" spans="1:33">
      <c r="A210" t="str">
        <f>WindowsReports!A210</f>
        <v/>
      </c>
      <c r="B210" t="str">
        <f>WindowsReports!B210&amp;""</f>
        <v/>
      </c>
      <c r="C210" t="str" cm="1">
        <f t="array" ref="C210">IF($AG210=0,WindowsReports!D210&amp;"",INDEX(Models!$G$2:$G$605,$AG210))</f>
        <v/>
      </c>
      <c r="D210" t="str">
        <f>WindowsReports!C210&amp;""</f>
        <v/>
      </c>
      <c r="E210" t="str" cm="1">
        <f t="array" ref="E210">IF($AC210=0,"",INDEX(WindowsReports!$E$2:$E$243,$AC210))</f>
        <v/>
      </c>
      <c r="F210" s="11" t="str">
        <f>WindowsReports!F210&amp;""</f>
        <v/>
      </c>
      <c r="G210" t="str" cm="1">
        <f t="array" ref="G210">IF($AD210&gt;0,INDEX(Models!$B$2:$B$605,$AD210),IF(OR($F210="",$F210=0),"",TRIM(_xlfn.REDUCE($F210,Models!$L$2:$L$40,_xlfn.LAMBDA(_xlpm.a,_xlpm.r,IF(_xlpm.r="",_xlpm.a,SUBSTITUTE(_xlpm.a,_xlpm.r,"")))))))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IF(CPU_Formula!U210&lt;&gt;"",CPU_Formula!U210,IF(OR(WindowsReports!G210="",WindowsReports!G210=0),"",WindowsReports!G210))</f>
        <v/>
      </c>
      <c r="K210" s="49" t="str">
        <f>WindowsReports!H210&amp;""</f>
        <v/>
      </c>
      <c r="L210" t="str">
        <f t="shared" si="6"/>
        <v/>
      </c>
      <c r="M210" s="13" t="str">
        <f>WindowsReports!I210&amp;""</f>
        <v/>
      </c>
      <c r="N210" s="14" t="str" cm="1">
        <f t="array" ref="N210">IFERROR(_xlfn.IFS(WindowsReports!J210="","",$AF210&lt;55,"Battery Defect",$AF210&lt;=69,"Battery D",$AF210&lt;=80,"Battery C",$AF210&gt;80,""),"")</f>
        <v/>
      </c>
      <c r="O210" s="14"/>
      <c r="P210" s="11" t="str">
        <f>WindowsReports!K210&amp;""</f>
        <v/>
      </c>
      <c r="Q210" s="11"/>
      <c r="R210" s="11"/>
      <c r="S210" t="str">
        <f t="shared" si="7"/>
        <v/>
      </c>
      <c r="T210" t="str" cm="1">
        <f t="array" ref="T210">IF($AE210=0,"",INDEX(Disk_Pivot!$N$2:$N$500,$AE210))</f>
        <v/>
      </c>
      <c r="AC210">
        <f>IFERROR(MATCH($B210,WindowsReports!$B$2:$B$243,0),0)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  <c r="AF210" s="53">
        <f>IFERROR(IF(--WindowsReports!J210&lt;=1,--WindowsReports!J210*100,--WindowsReports!J210),"")</f>
        <v>0</v>
      </c>
      <c r="AG210">
        <f>IFERROR(MATCH(WindowsReports!D210,Models!$H$2:$H$605,0),0)</f>
        <v>0</v>
      </c>
    </row>
    <row r="211" spans="1:33">
      <c r="A211" t="str">
        <f>WindowsReports!A211</f>
        <v/>
      </c>
      <c r="B211" t="str">
        <f>WindowsReports!B211&amp;""</f>
        <v/>
      </c>
      <c r="C211" t="str" cm="1">
        <f t="array" ref="C211">IF($AG211=0,WindowsReports!D211&amp;"",INDEX(Models!$G$2:$G$605,$AG211))</f>
        <v/>
      </c>
      <c r="D211" t="str">
        <f>WindowsReports!C211&amp;""</f>
        <v/>
      </c>
      <c r="E211" t="str" cm="1">
        <f t="array" ref="E211">IF($AC211=0,"",INDEX(WindowsReports!$E$2:$E$243,$AC211))</f>
        <v/>
      </c>
      <c r="F211" s="11" t="str">
        <f>WindowsReports!F211&amp;""</f>
        <v/>
      </c>
      <c r="G211" t="str" cm="1">
        <f t="array" ref="G211">IF($AD211&gt;0,INDEX(Models!$B$2:$B$605,$AD211),IF(OR($F211="",$F211=0),"",TRIM(_xlfn.REDUCE($F211,Models!$L$2:$L$40,_xlfn.LAMBDA(_xlpm.a,_xlpm.r,IF(_xlpm.r="",_xlpm.a,SUBSTITUTE(_xlpm.a,_xlpm.r,"")))))))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IF(CPU_Formula!U211&lt;&gt;"",CPU_Formula!U211,IF(OR(WindowsReports!G211="",WindowsReports!G211=0),"",WindowsReports!G211))</f>
        <v/>
      </c>
      <c r="K211" s="49" t="str">
        <f>WindowsReports!H211&amp;""</f>
        <v/>
      </c>
      <c r="L211" t="str">
        <f t="shared" si="6"/>
        <v/>
      </c>
      <c r="M211" s="13" t="str">
        <f>WindowsReports!I211&amp;""</f>
        <v/>
      </c>
      <c r="N211" s="14" t="str" cm="1">
        <f t="array" ref="N211">IFERROR(_xlfn.IFS(WindowsReports!J211="","",$AF211&lt;55,"Battery Defect",$AF211&lt;=69,"Battery D",$AF211&lt;=80,"Battery C",$AF211&gt;80,""),"")</f>
        <v/>
      </c>
      <c r="O211" s="14"/>
      <c r="P211" s="11" t="str">
        <f>WindowsReports!K211&amp;""</f>
        <v/>
      </c>
      <c r="Q211" s="11"/>
      <c r="R211" s="11"/>
      <c r="S211" t="str">
        <f t="shared" si="7"/>
        <v/>
      </c>
      <c r="T211" t="str" cm="1">
        <f t="array" ref="T211">IF($AE211=0,"",INDEX(Disk_Pivot!$N$2:$N$500,$AE211))</f>
        <v/>
      </c>
      <c r="AC211">
        <f>IFERROR(MATCH($B211,WindowsReports!$B$2:$B$243,0),0)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  <c r="AF211" s="53">
        <f>IFERROR(IF(--WindowsReports!J211&lt;=1,--WindowsReports!J211*100,--WindowsReports!J211),"")</f>
        <v>0</v>
      </c>
      <c r="AG211">
        <f>IFERROR(MATCH(WindowsReports!D211,Models!$H$2:$H$605,0),0)</f>
        <v>0</v>
      </c>
    </row>
    <row r="212" spans="1:33">
      <c r="A212" t="str">
        <f>WindowsReports!A212</f>
        <v/>
      </c>
      <c r="B212" t="str">
        <f>WindowsReports!B212&amp;""</f>
        <v/>
      </c>
      <c r="C212" t="str" cm="1">
        <f t="array" ref="C212">IF($AG212=0,WindowsReports!D212&amp;"",INDEX(Models!$G$2:$G$605,$AG212))</f>
        <v/>
      </c>
      <c r="D212" t="str">
        <f>WindowsReports!C212&amp;""</f>
        <v/>
      </c>
      <c r="E212" t="str" cm="1">
        <f t="array" ref="E212">IF($AC212=0,"",INDEX(WindowsReports!$E$2:$E$243,$AC212))</f>
        <v/>
      </c>
      <c r="F212" s="11" t="str">
        <f>WindowsReports!F212&amp;""</f>
        <v/>
      </c>
      <c r="G212" t="str" cm="1">
        <f t="array" ref="G212">IF($AD212&gt;0,INDEX(Models!$B$2:$B$605,$AD212),IF(OR($F212="",$F212=0),"",TRIM(_xlfn.REDUCE($F212,Models!$L$2:$L$40,_xlfn.LAMBDA(_xlpm.a,_xlpm.r,IF(_xlpm.r="",_xlpm.a,SUBSTITUTE(_xlpm.a,_xlpm.r,"")))))))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IF(CPU_Formula!U212&lt;&gt;"",CPU_Formula!U212,IF(OR(WindowsReports!G212="",WindowsReports!G212=0),"",WindowsReports!G212))</f>
        <v/>
      </c>
      <c r="K212" s="49" t="str">
        <f>WindowsReports!H212&amp;""</f>
        <v/>
      </c>
      <c r="L212" t="str">
        <f t="shared" si="6"/>
        <v/>
      </c>
      <c r="M212" s="13" t="str">
        <f>WindowsReports!I212&amp;""</f>
        <v/>
      </c>
      <c r="N212" s="14" t="str" cm="1">
        <f t="array" ref="N212">IFERROR(_xlfn.IFS(WindowsReports!J212="","",$AF212&lt;55,"Battery Defect",$AF212&lt;=69,"Battery D",$AF212&lt;=80,"Battery C",$AF212&gt;80,""),"")</f>
        <v/>
      </c>
      <c r="O212" s="14"/>
      <c r="P212" s="11" t="str">
        <f>WindowsReports!K212&amp;""</f>
        <v/>
      </c>
      <c r="Q212" s="11"/>
      <c r="R212" s="11"/>
      <c r="S212" t="str">
        <f t="shared" si="7"/>
        <v/>
      </c>
      <c r="T212" t="str" cm="1">
        <f t="array" ref="T212">IF($AE212=0,"",INDEX(Disk_Pivot!$N$2:$N$500,$AE212))</f>
        <v/>
      </c>
      <c r="AC212">
        <f>IFERROR(MATCH($B212,WindowsReports!$B$2:$B$243,0),0)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  <c r="AF212" s="53">
        <f>IFERROR(IF(--WindowsReports!J212&lt;=1,--WindowsReports!J212*100,--WindowsReports!J212),"")</f>
        <v>0</v>
      </c>
      <c r="AG212">
        <f>IFERROR(MATCH(WindowsReports!D212,Models!$H$2:$H$605,0),0)</f>
        <v>0</v>
      </c>
    </row>
    <row r="213" spans="1:33">
      <c r="A213" t="str">
        <f>WindowsReports!A213</f>
        <v/>
      </c>
      <c r="B213" t="str">
        <f>WindowsReports!B213&amp;""</f>
        <v/>
      </c>
      <c r="C213" t="str" cm="1">
        <f t="array" ref="C213">IF($AG213=0,WindowsReports!D213&amp;"",INDEX(Models!$G$2:$G$605,$AG213))</f>
        <v/>
      </c>
      <c r="D213" t="str">
        <f>WindowsReports!C213&amp;""</f>
        <v/>
      </c>
      <c r="E213" t="str" cm="1">
        <f t="array" ref="E213">IF($AC213=0,"",INDEX(WindowsReports!$E$2:$E$243,$AC213))</f>
        <v/>
      </c>
      <c r="F213" s="11" t="str">
        <f>WindowsReports!F213&amp;""</f>
        <v/>
      </c>
      <c r="G213" t="str" cm="1">
        <f t="array" ref="G213">IF($AD213&gt;0,INDEX(Models!$B$2:$B$605,$AD213),IF(OR($F213="",$F213=0),"",TRIM(_xlfn.REDUCE($F213,Models!$L$2:$L$40,_xlfn.LAMBDA(_xlpm.a,_xlpm.r,IF(_xlpm.r="",_xlpm.a,SUBSTITUTE(_xlpm.a,_xlpm.r,"")))))))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IF(CPU_Formula!U213&lt;&gt;"",CPU_Formula!U213,IF(OR(WindowsReports!G213="",WindowsReports!G213=0),"",WindowsReports!G213))</f>
        <v/>
      </c>
      <c r="K213" s="49" t="str">
        <f>WindowsReports!H213&amp;""</f>
        <v/>
      </c>
      <c r="L213" t="str">
        <f t="shared" si="6"/>
        <v/>
      </c>
      <c r="M213" s="13" t="str">
        <f>WindowsReports!I213&amp;""</f>
        <v/>
      </c>
      <c r="N213" s="14" t="str" cm="1">
        <f t="array" ref="N213">IFERROR(_xlfn.IFS(WindowsReports!J213="","",$AF213&lt;55,"Battery Defect",$AF213&lt;=69,"Battery D",$AF213&lt;=80,"Battery C",$AF213&gt;80,""),"")</f>
        <v/>
      </c>
      <c r="O213" s="14"/>
      <c r="P213" s="11" t="str">
        <f>WindowsReports!K213&amp;""</f>
        <v/>
      </c>
      <c r="Q213" s="11"/>
      <c r="R213" s="11"/>
      <c r="S213" t="str">
        <f t="shared" si="7"/>
        <v/>
      </c>
      <c r="T213" t="str" cm="1">
        <f t="array" ref="T213">IF($AE213=0,"",INDEX(Disk_Pivot!$N$2:$N$500,$AE213))</f>
        <v/>
      </c>
      <c r="AC213">
        <f>IFERROR(MATCH($B213,WindowsReports!$B$2:$B$243,0),0)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  <c r="AF213" s="53">
        <f>IFERROR(IF(--WindowsReports!J213&lt;=1,--WindowsReports!J213*100,--WindowsReports!J213),"")</f>
        <v>0</v>
      </c>
      <c r="AG213">
        <f>IFERROR(MATCH(WindowsReports!D213,Models!$H$2:$H$605,0),0)</f>
        <v>0</v>
      </c>
    </row>
    <row r="214" spans="1:33">
      <c r="A214" t="str">
        <f>WindowsReports!A214</f>
        <v/>
      </c>
      <c r="B214" t="str">
        <f>WindowsReports!B214&amp;""</f>
        <v/>
      </c>
      <c r="C214" t="str" cm="1">
        <f t="array" ref="C214">IF($AG214=0,WindowsReports!D214&amp;"",INDEX(Models!$G$2:$G$605,$AG214))</f>
        <v/>
      </c>
      <c r="D214" t="str">
        <f>WindowsReports!C214&amp;""</f>
        <v/>
      </c>
      <c r="E214" t="str" cm="1">
        <f t="array" ref="E214">IF($AC214=0,"",INDEX(WindowsReports!$E$2:$E$243,$AC214))</f>
        <v/>
      </c>
      <c r="F214" s="11" t="str">
        <f>WindowsReports!F214&amp;""</f>
        <v/>
      </c>
      <c r="G214" t="str" cm="1">
        <f t="array" ref="G214">IF($AD214&gt;0,INDEX(Models!$B$2:$B$605,$AD214),IF(OR($F214="",$F214=0),"",TRIM(_xlfn.REDUCE($F214,Models!$L$2:$L$40,_xlfn.LAMBDA(_xlpm.a,_xlpm.r,IF(_xlpm.r="",_xlpm.a,SUBSTITUTE(_xlpm.a,_xlpm.r,"")))))))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IF(CPU_Formula!U214&lt;&gt;"",CPU_Formula!U214,IF(OR(WindowsReports!G214="",WindowsReports!G214=0),"",WindowsReports!G214))</f>
        <v/>
      </c>
      <c r="K214" s="49" t="str">
        <f>WindowsReports!H214&amp;""</f>
        <v/>
      </c>
      <c r="L214" t="str">
        <f t="shared" si="6"/>
        <v/>
      </c>
      <c r="M214" s="13" t="str">
        <f>WindowsReports!I214&amp;""</f>
        <v/>
      </c>
      <c r="N214" s="14" t="str" cm="1">
        <f t="array" ref="N214">IFERROR(_xlfn.IFS(WindowsReports!J214="","",$AF214&lt;55,"Battery Defect",$AF214&lt;=69,"Battery D",$AF214&lt;=80,"Battery C",$AF214&gt;80,""),"")</f>
        <v/>
      </c>
      <c r="O214" s="14"/>
      <c r="P214" s="11" t="str">
        <f>WindowsReports!K214&amp;""</f>
        <v/>
      </c>
      <c r="Q214" s="11"/>
      <c r="R214" s="11"/>
      <c r="S214" t="str">
        <f t="shared" si="7"/>
        <v/>
      </c>
      <c r="T214" t="str" cm="1">
        <f t="array" ref="T214">IF($AE214=0,"",INDEX(Disk_Pivot!$N$2:$N$500,$AE214))</f>
        <v/>
      </c>
      <c r="AC214">
        <f>IFERROR(MATCH($B214,WindowsReports!$B$2:$B$243,0),0)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  <c r="AF214" s="53">
        <f>IFERROR(IF(--WindowsReports!J214&lt;=1,--WindowsReports!J214*100,--WindowsReports!J214),"")</f>
        <v>0</v>
      </c>
      <c r="AG214">
        <f>IFERROR(MATCH(WindowsReports!D214,Models!$H$2:$H$605,0),0)</f>
        <v>0</v>
      </c>
    </row>
    <row r="215" spans="1:33">
      <c r="A215" t="str">
        <f>WindowsReports!A215</f>
        <v/>
      </c>
      <c r="B215" t="str">
        <f>WindowsReports!B215&amp;""</f>
        <v/>
      </c>
      <c r="C215" t="str" cm="1">
        <f t="array" ref="C215">IF($AG215=0,WindowsReports!D215&amp;"",INDEX(Models!$G$2:$G$605,$AG215))</f>
        <v/>
      </c>
      <c r="D215" t="str">
        <f>WindowsReports!C215&amp;""</f>
        <v/>
      </c>
      <c r="E215" t="str" cm="1">
        <f t="array" ref="E215">IF($AC215=0,"",INDEX(WindowsReports!$E$2:$E$243,$AC215))</f>
        <v/>
      </c>
      <c r="F215" s="11" t="str">
        <f>WindowsReports!F215&amp;""</f>
        <v/>
      </c>
      <c r="G215" t="str" cm="1">
        <f t="array" ref="G215">IF($AD215&gt;0,INDEX(Models!$B$2:$B$605,$AD215),IF(OR($F215="",$F215=0),"",TRIM(_xlfn.REDUCE($F215,Models!$L$2:$L$40,_xlfn.LAMBDA(_xlpm.a,_xlpm.r,IF(_xlpm.r="",_xlpm.a,SUBSTITUTE(_xlpm.a,_xlpm.r,"")))))))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IF(CPU_Formula!U215&lt;&gt;"",CPU_Formula!U215,IF(OR(WindowsReports!G215="",WindowsReports!G215=0),"",WindowsReports!G215))</f>
        <v/>
      </c>
      <c r="K215" s="49" t="str">
        <f>WindowsReports!H215&amp;""</f>
        <v/>
      </c>
      <c r="L215" t="str">
        <f t="shared" si="6"/>
        <v/>
      </c>
      <c r="M215" s="13" t="str">
        <f>WindowsReports!I215&amp;""</f>
        <v/>
      </c>
      <c r="N215" s="14" t="str" cm="1">
        <f t="array" ref="N215">IFERROR(_xlfn.IFS(WindowsReports!J215="","",$AF215&lt;55,"Battery Defect",$AF215&lt;=69,"Battery D",$AF215&lt;=80,"Battery C",$AF215&gt;80,""),"")</f>
        <v/>
      </c>
      <c r="O215" s="14"/>
      <c r="P215" s="11" t="str">
        <f>WindowsReports!K215&amp;""</f>
        <v/>
      </c>
      <c r="Q215" s="11"/>
      <c r="R215" s="11"/>
      <c r="S215" t="str">
        <f t="shared" si="7"/>
        <v/>
      </c>
      <c r="T215" t="str" cm="1">
        <f t="array" ref="T215">IF($AE215=0,"",INDEX(Disk_Pivot!$N$2:$N$500,$AE215))</f>
        <v/>
      </c>
      <c r="AC215">
        <f>IFERROR(MATCH($B215,WindowsReports!$B$2:$B$243,0),0)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  <c r="AF215" s="53">
        <f>IFERROR(IF(--WindowsReports!J215&lt;=1,--WindowsReports!J215*100,--WindowsReports!J215),"")</f>
        <v>0</v>
      </c>
      <c r="AG215">
        <f>IFERROR(MATCH(WindowsReports!D215,Models!$H$2:$H$605,0),0)</f>
        <v>0</v>
      </c>
    </row>
    <row r="216" spans="1:33">
      <c r="A216" t="str">
        <f>WindowsReports!A216</f>
        <v/>
      </c>
      <c r="B216" t="str">
        <f>WindowsReports!B216&amp;""</f>
        <v/>
      </c>
      <c r="C216" t="str" cm="1">
        <f t="array" ref="C216">IF($AG216=0,WindowsReports!D216&amp;"",INDEX(Models!$G$2:$G$605,$AG216))</f>
        <v/>
      </c>
      <c r="D216" t="str">
        <f>WindowsReports!C216&amp;""</f>
        <v/>
      </c>
      <c r="E216" t="str" cm="1">
        <f t="array" ref="E216">IF($AC216=0,"",INDEX(WindowsReports!$E$2:$E$243,$AC216))</f>
        <v/>
      </c>
      <c r="F216" s="11" t="str">
        <f>WindowsReports!F216&amp;""</f>
        <v/>
      </c>
      <c r="G216" t="str" cm="1">
        <f t="array" ref="G216">IF($AD216&gt;0,INDEX(Models!$B$2:$B$605,$AD216),IF(OR($F216="",$F216=0),"",TRIM(_xlfn.REDUCE($F216,Models!$L$2:$L$40,_xlfn.LAMBDA(_xlpm.a,_xlpm.r,IF(_xlpm.r="",_xlpm.a,SUBSTITUTE(_xlpm.a,_xlpm.r,"")))))))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IF(CPU_Formula!U216&lt;&gt;"",CPU_Formula!U216,IF(OR(WindowsReports!G216="",WindowsReports!G216=0),"",WindowsReports!G216))</f>
        <v/>
      </c>
      <c r="K216" s="49" t="str">
        <f>WindowsReports!H216&amp;""</f>
        <v/>
      </c>
      <c r="L216" t="str">
        <f t="shared" si="6"/>
        <v/>
      </c>
      <c r="M216" s="13" t="str">
        <f>WindowsReports!I216&amp;""</f>
        <v/>
      </c>
      <c r="N216" s="14" t="str" cm="1">
        <f t="array" ref="N216">IFERROR(_xlfn.IFS(WindowsReports!J216="","",$AF216&lt;55,"Battery Defect",$AF216&lt;=69,"Battery D",$AF216&lt;=80,"Battery C",$AF216&gt;80,""),"")</f>
        <v/>
      </c>
      <c r="O216" s="14"/>
      <c r="P216" s="11" t="str">
        <f>WindowsReports!K216&amp;""</f>
        <v/>
      </c>
      <c r="Q216" s="11"/>
      <c r="R216" s="11"/>
      <c r="S216" t="str">
        <f t="shared" si="7"/>
        <v/>
      </c>
      <c r="T216" t="str" cm="1">
        <f t="array" ref="T216">IF($AE216=0,"",INDEX(Disk_Pivot!$N$2:$N$500,$AE216))</f>
        <v/>
      </c>
      <c r="AC216">
        <f>IFERROR(MATCH($B216,WindowsReports!$B$2:$B$243,0),0)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  <c r="AF216" s="53">
        <f>IFERROR(IF(--WindowsReports!J216&lt;=1,--WindowsReports!J216*100,--WindowsReports!J216),"")</f>
        <v>0</v>
      </c>
      <c r="AG216">
        <f>IFERROR(MATCH(WindowsReports!D216,Models!$H$2:$H$605,0),0)</f>
        <v>0</v>
      </c>
    </row>
    <row r="217" spans="1:33">
      <c r="A217" t="str">
        <f>WindowsReports!A217</f>
        <v/>
      </c>
      <c r="B217" t="str">
        <f>WindowsReports!B217&amp;""</f>
        <v/>
      </c>
      <c r="C217" t="str" cm="1">
        <f t="array" ref="C217">IF($AG217=0,WindowsReports!D217&amp;"",INDEX(Models!$G$2:$G$605,$AG217))</f>
        <v/>
      </c>
      <c r="D217" t="str">
        <f>WindowsReports!C217&amp;""</f>
        <v/>
      </c>
      <c r="E217" t="str" cm="1">
        <f t="array" ref="E217">IF($AC217=0,"",INDEX(WindowsReports!$E$2:$E$243,$AC217))</f>
        <v/>
      </c>
      <c r="F217" s="11" t="str">
        <f>WindowsReports!F217&amp;""</f>
        <v/>
      </c>
      <c r="G217" t="str" cm="1">
        <f t="array" ref="G217">IF($AD217&gt;0,INDEX(Models!$B$2:$B$605,$AD217),IF(OR($F217="",$F217=0),"",TRIM(_xlfn.REDUCE($F217,Models!$L$2:$L$40,_xlfn.LAMBDA(_xlpm.a,_xlpm.r,IF(_xlpm.r="",_xlpm.a,SUBSTITUTE(_xlpm.a,_xlpm.r,"")))))))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IF(CPU_Formula!U217&lt;&gt;"",CPU_Formula!U217,IF(OR(WindowsReports!G217="",WindowsReports!G217=0),"",WindowsReports!G217))</f>
        <v/>
      </c>
      <c r="K217" s="49" t="str">
        <f>WindowsReports!H217&amp;""</f>
        <v/>
      </c>
      <c r="L217" t="str">
        <f t="shared" si="6"/>
        <v/>
      </c>
      <c r="M217" s="13" t="str">
        <f>WindowsReports!I217&amp;""</f>
        <v/>
      </c>
      <c r="N217" s="14" t="str" cm="1">
        <f t="array" ref="N217">IFERROR(_xlfn.IFS(WindowsReports!J217="","",$AF217&lt;55,"Battery Defect",$AF217&lt;=69,"Battery D",$AF217&lt;=80,"Battery C",$AF217&gt;80,""),"")</f>
        <v/>
      </c>
      <c r="O217" s="14"/>
      <c r="P217" s="11" t="str">
        <f>WindowsReports!K217&amp;""</f>
        <v/>
      </c>
      <c r="Q217" s="11"/>
      <c r="R217" s="11"/>
      <c r="S217" t="str">
        <f t="shared" si="7"/>
        <v/>
      </c>
      <c r="T217" t="str" cm="1">
        <f t="array" ref="T217">IF($AE217=0,"",INDEX(Disk_Pivot!$N$2:$N$500,$AE217))</f>
        <v/>
      </c>
      <c r="AC217">
        <f>IFERROR(MATCH($B217,WindowsReports!$B$2:$B$243,0),0)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  <c r="AF217" s="53">
        <f>IFERROR(IF(--WindowsReports!J217&lt;=1,--WindowsReports!J217*100,--WindowsReports!J217),"")</f>
        <v>0</v>
      </c>
      <c r="AG217">
        <f>IFERROR(MATCH(WindowsReports!D217,Models!$H$2:$H$605,0),0)</f>
        <v>0</v>
      </c>
    </row>
    <row r="218" spans="1:33">
      <c r="A218" t="str">
        <f>WindowsReports!A218</f>
        <v/>
      </c>
      <c r="B218" t="str">
        <f>WindowsReports!B218&amp;""</f>
        <v/>
      </c>
      <c r="C218" t="str" cm="1">
        <f t="array" ref="C218">IF($AG218=0,WindowsReports!D218&amp;"",INDEX(Models!$G$2:$G$605,$AG218))</f>
        <v/>
      </c>
      <c r="D218" t="str">
        <f>WindowsReports!C218&amp;""</f>
        <v/>
      </c>
      <c r="E218" t="str" cm="1">
        <f t="array" ref="E218">IF($AC218=0,"",INDEX(WindowsReports!$E$2:$E$243,$AC218))</f>
        <v/>
      </c>
      <c r="F218" s="11" t="str">
        <f>WindowsReports!F218&amp;""</f>
        <v/>
      </c>
      <c r="G218" t="str" cm="1">
        <f t="array" ref="G218">IF($AD218&gt;0,INDEX(Models!$B$2:$B$605,$AD218),IF(OR($F218="",$F218=0),"",TRIM(_xlfn.REDUCE($F218,Models!$L$2:$L$40,_xlfn.LAMBDA(_xlpm.a,_xlpm.r,IF(_xlpm.r="",_xlpm.a,SUBSTITUTE(_xlpm.a,_xlpm.r,"")))))))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IF(CPU_Formula!U218&lt;&gt;"",CPU_Formula!U218,IF(OR(WindowsReports!G218="",WindowsReports!G218=0),"",WindowsReports!G218))</f>
        <v/>
      </c>
      <c r="K218" s="49" t="str">
        <f>WindowsReports!H218&amp;""</f>
        <v/>
      </c>
      <c r="L218" t="str">
        <f t="shared" si="6"/>
        <v/>
      </c>
      <c r="M218" s="13" t="str">
        <f>WindowsReports!I218&amp;""</f>
        <v/>
      </c>
      <c r="N218" s="14" t="str" cm="1">
        <f t="array" ref="N218">IFERROR(_xlfn.IFS(WindowsReports!J218="","",$AF218&lt;55,"Battery Defect",$AF218&lt;=69,"Battery D",$AF218&lt;=80,"Battery C",$AF218&gt;80,""),"")</f>
        <v/>
      </c>
      <c r="O218" s="14"/>
      <c r="P218" s="11" t="str">
        <f>WindowsReports!K218&amp;""</f>
        <v/>
      </c>
      <c r="Q218" s="11"/>
      <c r="R218" s="11"/>
      <c r="S218" t="str">
        <f t="shared" si="7"/>
        <v/>
      </c>
      <c r="T218" t="str" cm="1">
        <f t="array" ref="T218">IF($AE218=0,"",INDEX(Disk_Pivot!$N$2:$N$500,$AE218))</f>
        <v/>
      </c>
      <c r="AC218">
        <f>IFERROR(MATCH($B218,WindowsReports!$B$2:$B$243,0),0)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  <c r="AF218" s="53">
        <f>IFERROR(IF(--WindowsReports!J218&lt;=1,--WindowsReports!J218*100,--WindowsReports!J218),"")</f>
        <v>0</v>
      </c>
      <c r="AG218">
        <f>IFERROR(MATCH(WindowsReports!D218,Models!$H$2:$H$605,0),0)</f>
        <v>0</v>
      </c>
    </row>
    <row r="219" spans="1:33">
      <c r="A219" t="str">
        <f>WindowsReports!A219</f>
        <v/>
      </c>
      <c r="B219" t="str">
        <f>WindowsReports!B219&amp;""</f>
        <v/>
      </c>
      <c r="C219" t="str" cm="1">
        <f t="array" ref="C219">IF($AG219=0,WindowsReports!D219&amp;"",INDEX(Models!$G$2:$G$605,$AG219))</f>
        <v/>
      </c>
      <c r="D219" t="str">
        <f>WindowsReports!C219&amp;""</f>
        <v/>
      </c>
      <c r="E219" t="str" cm="1">
        <f t="array" ref="E219">IF($AC219=0,"",INDEX(WindowsReports!$E$2:$E$243,$AC219))</f>
        <v/>
      </c>
      <c r="F219" s="11" t="str">
        <f>WindowsReports!F219&amp;""</f>
        <v/>
      </c>
      <c r="G219" t="str" cm="1">
        <f t="array" ref="G219">IF($AD219&gt;0,INDEX(Models!$B$2:$B$605,$AD219),IF(OR($F219="",$F219=0),"",TRIM(_xlfn.REDUCE($F219,Models!$L$2:$L$40,_xlfn.LAMBDA(_xlpm.a,_xlpm.r,IF(_xlpm.r="",_xlpm.a,SUBSTITUTE(_xlpm.a,_xlpm.r,"")))))))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IF(CPU_Formula!U219&lt;&gt;"",CPU_Formula!U219,IF(OR(WindowsReports!G219="",WindowsReports!G219=0),"",WindowsReports!G219))</f>
        <v/>
      </c>
      <c r="K219" s="49" t="str">
        <f>WindowsReports!H219&amp;""</f>
        <v/>
      </c>
      <c r="L219" t="str">
        <f t="shared" si="6"/>
        <v/>
      </c>
      <c r="M219" s="13" t="str">
        <f>WindowsReports!I219&amp;""</f>
        <v/>
      </c>
      <c r="N219" s="14" t="str" cm="1">
        <f t="array" ref="N219">IFERROR(_xlfn.IFS(WindowsReports!J219="","",$AF219&lt;55,"Battery Defect",$AF219&lt;=69,"Battery D",$AF219&lt;=80,"Battery C",$AF219&gt;80,""),"")</f>
        <v/>
      </c>
      <c r="O219" s="14"/>
      <c r="P219" s="11" t="str">
        <f>WindowsReports!K219&amp;""</f>
        <v/>
      </c>
      <c r="Q219" s="11"/>
      <c r="R219" s="11"/>
      <c r="S219" t="str">
        <f t="shared" si="7"/>
        <v/>
      </c>
      <c r="T219" t="str" cm="1">
        <f t="array" ref="T219">IF($AE219=0,"",INDEX(Disk_Pivot!$N$2:$N$500,$AE219))</f>
        <v/>
      </c>
      <c r="AC219">
        <f>IFERROR(MATCH($B219,WindowsReports!$B$2:$B$243,0),0)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  <c r="AF219" s="53">
        <f>IFERROR(IF(--WindowsReports!J219&lt;=1,--WindowsReports!J219*100,--WindowsReports!J219),"")</f>
        <v>0</v>
      </c>
      <c r="AG219">
        <f>IFERROR(MATCH(WindowsReports!D219,Models!$H$2:$H$605,0),0)</f>
        <v>0</v>
      </c>
    </row>
    <row r="220" spans="1:33">
      <c r="A220" t="str">
        <f>WindowsReports!A220</f>
        <v/>
      </c>
      <c r="B220" t="str">
        <f>WindowsReports!B220&amp;""</f>
        <v/>
      </c>
      <c r="C220" t="str" cm="1">
        <f t="array" ref="C220">IF($AG220=0,WindowsReports!D220&amp;"",INDEX(Models!$G$2:$G$605,$AG220))</f>
        <v/>
      </c>
      <c r="D220" t="str">
        <f>WindowsReports!C220&amp;""</f>
        <v/>
      </c>
      <c r="E220" t="str" cm="1">
        <f t="array" ref="E220">IF($AC220=0,"",INDEX(WindowsReports!$E$2:$E$243,$AC220))</f>
        <v/>
      </c>
      <c r="F220" s="11" t="str">
        <f>WindowsReports!F220&amp;""</f>
        <v/>
      </c>
      <c r="G220" t="str" cm="1">
        <f t="array" ref="G220">IF($AD220&gt;0,INDEX(Models!$B$2:$B$605,$AD220),IF(OR($F220="",$F220=0),"",TRIM(_xlfn.REDUCE($F220,Models!$L$2:$L$40,_xlfn.LAMBDA(_xlpm.a,_xlpm.r,IF(_xlpm.r="",_xlpm.a,SUBSTITUTE(_xlpm.a,_xlpm.r,"")))))))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IF(CPU_Formula!U220&lt;&gt;"",CPU_Formula!U220,IF(OR(WindowsReports!G220="",WindowsReports!G220=0),"",WindowsReports!G220))</f>
        <v/>
      </c>
      <c r="K220" s="49" t="str">
        <f>WindowsReports!H220&amp;""</f>
        <v/>
      </c>
      <c r="L220" t="str">
        <f t="shared" si="6"/>
        <v/>
      </c>
      <c r="M220" s="13" t="str">
        <f>WindowsReports!I220&amp;""</f>
        <v/>
      </c>
      <c r="N220" s="14" t="str" cm="1">
        <f t="array" ref="N220">IFERROR(_xlfn.IFS(WindowsReports!J220="","",$AF220&lt;55,"Battery Defect",$AF220&lt;=69,"Battery D",$AF220&lt;=80,"Battery C",$AF220&gt;80,""),"")</f>
        <v/>
      </c>
      <c r="O220" s="14"/>
      <c r="P220" s="11" t="str">
        <f>WindowsReports!K220&amp;""</f>
        <v/>
      </c>
      <c r="Q220" s="11"/>
      <c r="R220" s="11"/>
      <c r="S220" t="str">
        <f t="shared" si="7"/>
        <v/>
      </c>
      <c r="T220" t="str" cm="1">
        <f t="array" ref="T220">IF($AE220=0,"",INDEX(Disk_Pivot!$N$2:$N$500,$AE220))</f>
        <v/>
      </c>
      <c r="AC220">
        <f>IFERROR(MATCH($B220,WindowsReports!$B$2:$B$243,0),0)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  <c r="AF220" s="53">
        <f>IFERROR(IF(--WindowsReports!J220&lt;=1,--WindowsReports!J220*100,--WindowsReports!J220),"")</f>
        <v>0</v>
      </c>
      <c r="AG220">
        <f>IFERROR(MATCH(WindowsReports!D220,Models!$H$2:$H$605,0),0)</f>
        <v>0</v>
      </c>
    </row>
    <row r="221" spans="1:33">
      <c r="A221" t="str">
        <f>WindowsReports!A221</f>
        <v/>
      </c>
      <c r="B221" t="str">
        <f>WindowsReports!B221&amp;""</f>
        <v/>
      </c>
      <c r="C221" t="str" cm="1">
        <f t="array" ref="C221">IF($AG221=0,WindowsReports!D221&amp;"",INDEX(Models!$G$2:$G$605,$AG221))</f>
        <v/>
      </c>
      <c r="D221" t="str">
        <f>WindowsReports!C221&amp;""</f>
        <v/>
      </c>
      <c r="E221" t="str" cm="1">
        <f t="array" ref="E221">IF($AC221=0,"",INDEX(WindowsReports!$E$2:$E$243,$AC221))</f>
        <v/>
      </c>
      <c r="F221" s="11" t="str">
        <f>WindowsReports!F221&amp;""</f>
        <v/>
      </c>
      <c r="G221" t="str" cm="1">
        <f t="array" ref="G221">IF($AD221&gt;0,INDEX(Models!$B$2:$B$605,$AD221),IF(OR($F221="",$F221=0),"",TRIM(_xlfn.REDUCE($F221,Models!$L$2:$L$40,_xlfn.LAMBDA(_xlpm.a,_xlpm.r,IF(_xlpm.r="",_xlpm.a,SUBSTITUTE(_xlpm.a,_xlpm.r,"")))))))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IF(CPU_Formula!U221&lt;&gt;"",CPU_Formula!U221,IF(OR(WindowsReports!G221="",WindowsReports!G221=0),"",WindowsReports!G221))</f>
        <v/>
      </c>
      <c r="K221" s="49" t="str">
        <f>WindowsReports!H221&amp;""</f>
        <v/>
      </c>
      <c r="L221" t="str">
        <f t="shared" si="6"/>
        <v/>
      </c>
      <c r="M221" s="13" t="str">
        <f>WindowsReports!I221&amp;""</f>
        <v/>
      </c>
      <c r="N221" s="14" t="str" cm="1">
        <f t="array" ref="N221">IFERROR(_xlfn.IFS(WindowsReports!J221="","",$AF221&lt;55,"Battery Defect",$AF221&lt;=69,"Battery D",$AF221&lt;=80,"Battery C",$AF221&gt;80,""),"")</f>
        <v/>
      </c>
      <c r="O221" s="14"/>
      <c r="P221" s="11" t="str">
        <f>WindowsReports!K221&amp;""</f>
        <v/>
      </c>
      <c r="Q221" s="11"/>
      <c r="R221" s="11"/>
      <c r="S221" t="str">
        <f t="shared" si="7"/>
        <v/>
      </c>
      <c r="T221" t="str" cm="1">
        <f t="array" ref="T221">IF($AE221=0,"",INDEX(Disk_Pivot!$N$2:$N$500,$AE221))</f>
        <v/>
      </c>
      <c r="AC221">
        <f>IFERROR(MATCH($B221,WindowsReports!$B$2:$B$243,0),0)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  <c r="AF221" s="53">
        <f>IFERROR(IF(--WindowsReports!J221&lt;=1,--WindowsReports!J221*100,--WindowsReports!J221),"")</f>
        <v>0</v>
      </c>
      <c r="AG221">
        <f>IFERROR(MATCH(WindowsReports!D221,Models!$H$2:$H$605,0),0)</f>
        <v>0</v>
      </c>
    </row>
    <row r="222" spans="1:33">
      <c r="A222" t="str">
        <f>WindowsReports!A222</f>
        <v/>
      </c>
      <c r="B222" t="str">
        <f>WindowsReports!B222&amp;""</f>
        <v/>
      </c>
      <c r="C222" t="str" cm="1">
        <f t="array" ref="C222">IF($AG222=0,WindowsReports!D222&amp;"",INDEX(Models!$G$2:$G$605,$AG222))</f>
        <v/>
      </c>
      <c r="D222" t="str">
        <f>WindowsReports!C222&amp;""</f>
        <v/>
      </c>
      <c r="E222" t="str" cm="1">
        <f t="array" ref="E222">IF($AC222=0,"",INDEX(WindowsReports!$E$2:$E$243,$AC222))</f>
        <v/>
      </c>
      <c r="F222" s="11" t="str">
        <f>WindowsReports!F222&amp;""</f>
        <v/>
      </c>
      <c r="G222" t="str" cm="1">
        <f t="array" ref="G222">IF($AD222&gt;0,INDEX(Models!$B$2:$B$605,$AD222),IF(OR($F222="",$F222=0),"",TRIM(_xlfn.REDUCE($F222,Models!$L$2:$L$40,_xlfn.LAMBDA(_xlpm.a,_xlpm.r,IF(_xlpm.r="",_xlpm.a,SUBSTITUTE(_xlpm.a,_xlpm.r,"")))))))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IF(CPU_Formula!U222&lt;&gt;"",CPU_Formula!U222,IF(OR(WindowsReports!G222="",WindowsReports!G222=0),"",WindowsReports!G222))</f>
        <v/>
      </c>
      <c r="K222" s="49" t="str">
        <f>WindowsReports!H222&amp;""</f>
        <v/>
      </c>
      <c r="L222" t="str">
        <f t="shared" si="6"/>
        <v/>
      </c>
      <c r="M222" s="13" t="str">
        <f>WindowsReports!I222&amp;""</f>
        <v/>
      </c>
      <c r="N222" s="14" t="str" cm="1">
        <f t="array" ref="N222">IFERROR(_xlfn.IFS(WindowsReports!J222="","",$AF222&lt;55,"Battery Defect",$AF222&lt;=69,"Battery D",$AF222&lt;=80,"Battery C",$AF222&gt;80,""),"")</f>
        <v/>
      </c>
      <c r="O222" s="14"/>
      <c r="P222" s="11" t="str">
        <f>WindowsReports!K222&amp;""</f>
        <v/>
      </c>
      <c r="Q222" s="11"/>
      <c r="R222" s="11"/>
      <c r="S222" t="str">
        <f t="shared" si="7"/>
        <v/>
      </c>
      <c r="T222" t="str" cm="1">
        <f t="array" ref="T222">IF($AE222=0,"",INDEX(Disk_Pivot!$N$2:$N$500,$AE222))</f>
        <v/>
      </c>
      <c r="AC222">
        <f>IFERROR(MATCH($B222,WindowsReports!$B$2:$B$243,0),0)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  <c r="AF222" s="53">
        <f>IFERROR(IF(--WindowsReports!J222&lt;=1,--WindowsReports!J222*100,--WindowsReports!J222),"")</f>
        <v>0</v>
      </c>
      <c r="AG222">
        <f>IFERROR(MATCH(WindowsReports!D222,Models!$H$2:$H$605,0),0)</f>
        <v>0</v>
      </c>
    </row>
    <row r="223" spans="1:33">
      <c r="A223" t="str">
        <f>WindowsReports!A223</f>
        <v/>
      </c>
      <c r="B223" t="str">
        <f>WindowsReports!B223&amp;""</f>
        <v/>
      </c>
      <c r="C223" t="str" cm="1">
        <f t="array" ref="C223">IF($AG223=0,WindowsReports!D223&amp;"",INDEX(Models!$G$2:$G$605,$AG223))</f>
        <v/>
      </c>
      <c r="D223" t="str">
        <f>WindowsReports!C223&amp;""</f>
        <v/>
      </c>
      <c r="E223" t="str" cm="1">
        <f t="array" ref="E223">IF($AC223=0,"",INDEX(WindowsReports!$E$2:$E$243,$AC223))</f>
        <v/>
      </c>
      <c r="F223" s="11" t="str">
        <f>WindowsReports!F223&amp;""</f>
        <v/>
      </c>
      <c r="G223" t="str" cm="1">
        <f t="array" ref="G223">IF($AD223&gt;0,INDEX(Models!$B$2:$B$605,$AD223),IF(OR($F223="",$F223=0),"",TRIM(_xlfn.REDUCE($F223,Models!$L$2:$L$40,_xlfn.LAMBDA(_xlpm.a,_xlpm.r,IF(_xlpm.r="",_xlpm.a,SUBSTITUTE(_xlpm.a,_xlpm.r,"")))))))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IF(CPU_Formula!U223&lt;&gt;"",CPU_Formula!U223,IF(OR(WindowsReports!G223="",WindowsReports!G223=0),"",WindowsReports!G223))</f>
        <v/>
      </c>
      <c r="K223" s="49" t="str">
        <f>WindowsReports!H223&amp;""</f>
        <v/>
      </c>
      <c r="L223" t="str">
        <f t="shared" si="6"/>
        <v/>
      </c>
      <c r="M223" s="13" t="str">
        <f>WindowsReports!I223&amp;""</f>
        <v/>
      </c>
      <c r="N223" s="14" t="str" cm="1">
        <f t="array" ref="N223">IFERROR(_xlfn.IFS(WindowsReports!J223="","",$AF223&lt;55,"Battery Defect",$AF223&lt;=69,"Battery D",$AF223&lt;=80,"Battery C",$AF223&gt;80,""),"")</f>
        <v/>
      </c>
      <c r="O223" s="14"/>
      <c r="P223" s="11" t="str">
        <f>WindowsReports!K223&amp;""</f>
        <v/>
      </c>
      <c r="Q223" s="11"/>
      <c r="R223" s="11"/>
      <c r="S223" t="str">
        <f t="shared" si="7"/>
        <v/>
      </c>
      <c r="T223" t="str" cm="1">
        <f t="array" ref="T223">IF($AE223=0,"",INDEX(Disk_Pivot!$N$2:$N$500,$AE223))</f>
        <v/>
      </c>
      <c r="AC223">
        <f>IFERROR(MATCH($B223,WindowsReports!$B$2:$B$243,0),0)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  <c r="AF223" s="53">
        <f>IFERROR(IF(--WindowsReports!J223&lt;=1,--WindowsReports!J223*100,--WindowsReports!J223),"")</f>
        <v>0</v>
      </c>
      <c r="AG223">
        <f>IFERROR(MATCH(WindowsReports!D223,Models!$H$2:$H$605,0),0)</f>
        <v>0</v>
      </c>
    </row>
    <row r="224" spans="1:33">
      <c r="A224" t="str">
        <f>WindowsReports!A224</f>
        <v/>
      </c>
      <c r="B224" t="str">
        <f>WindowsReports!B224&amp;""</f>
        <v/>
      </c>
      <c r="C224" t="str" cm="1">
        <f t="array" ref="C224">IF($AG224=0,WindowsReports!D224&amp;"",INDEX(Models!$G$2:$G$605,$AG224))</f>
        <v/>
      </c>
      <c r="D224" t="str">
        <f>WindowsReports!C224&amp;""</f>
        <v/>
      </c>
      <c r="E224" t="str" cm="1">
        <f t="array" ref="E224">IF($AC224=0,"",INDEX(WindowsReports!$E$2:$E$243,$AC224))</f>
        <v/>
      </c>
      <c r="F224" s="11" t="str">
        <f>WindowsReports!F224&amp;""</f>
        <v/>
      </c>
      <c r="G224" t="str" cm="1">
        <f t="array" ref="G224">IF($AD224&gt;0,INDEX(Models!$B$2:$B$605,$AD224),IF(OR($F224="",$F224=0),"",TRIM(_xlfn.REDUCE($F224,Models!$L$2:$L$40,_xlfn.LAMBDA(_xlpm.a,_xlpm.r,IF(_xlpm.r="",_xlpm.a,SUBSTITUTE(_xlpm.a,_xlpm.r,"")))))))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IF(CPU_Formula!U224&lt;&gt;"",CPU_Formula!U224,IF(OR(WindowsReports!G224="",WindowsReports!G224=0),"",WindowsReports!G224))</f>
        <v/>
      </c>
      <c r="K224" s="49" t="str">
        <f>WindowsReports!H224&amp;""</f>
        <v/>
      </c>
      <c r="L224" t="str">
        <f t="shared" si="6"/>
        <v/>
      </c>
      <c r="M224" s="13" t="str">
        <f>WindowsReports!I224&amp;""</f>
        <v/>
      </c>
      <c r="N224" s="14" t="str" cm="1">
        <f t="array" ref="N224">IFERROR(_xlfn.IFS(WindowsReports!J224="","",$AF224&lt;55,"Battery Defect",$AF224&lt;=69,"Battery D",$AF224&lt;=80,"Battery C",$AF224&gt;80,""),"")</f>
        <v/>
      </c>
      <c r="O224" s="14"/>
      <c r="P224" s="11" t="str">
        <f>WindowsReports!K224&amp;""</f>
        <v/>
      </c>
      <c r="Q224" s="11"/>
      <c r="R224" s="11"/>
      <c r="S224" t="str">
        <f t="shared" si="7"/>
        <v/>
      </c>
      <c r="T224" t="str" cm="1">
        <f t="array" ref="T224">IF($AE224=0,"",INDEX(Disk_Pivot!$N$2:$N$500,$AE224))</f>
        <v/>
      </c>
      <c r="AC224">
        <f>IFERROR(MATCH($B224,WindowsReports!$B$2:$B$243,0),0)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  <c r="AF224" s="53">
        <f>IFERROR(IF(--WindowsReports!J224&lt;=1,--WindowsReports!J224*100,--WindowsReports!J224),"")</f>
        <v>0</v>
      </c>
      <c r="AG224">
        <f>IFERROR(MATCH(WindowsReports!D224,Models!$H$2:$H$605,0),0)</f>
        <v>0</v>
      </c>
    </row>
    <row r="225" spans="1:33">
      <c r="A225" t="str">
        <f>WindowsReports!A225</f>
        <v/>
      </c>
      <c r="B225" t="str">
        <f>WindowsReports!B225&amp;""</f>
        <v/>
      </c>
      <c r="C225" t="str" cm="1">
        <f t="array" ref="C225">IF($AG225=0,WindowsReports!D225&amp;"",INDEX(Models!$G$2:$G$605,$AG225))</f>
        <v/>
      </c>
      <c r="D225" t="str">
        <f>WindowsReports!C225&amp;""</f>
        <v/>
      </c>
      <c r="E225" t="str" cm="1">
        <f t="array" ref="E225">IF($AC225=0,"",INDEX(WindowsReports!$E$2:$E$243,$AC225))</f>
        <v/>
      </c>
      <c r="F225" s="11" t="str">
        <f>WindowsReports!F225&amp;""</f>
        <v/>
      </c>
      <c r="G225" t="str" cm="1">
        <f t="array" ref="G225">IF($AD225&gt;0,INDEX(Models!$B$2:$B$605,$AD225),IF(OR($F225="",$F225=0),"",TRIM(_xlfn.REDUCE($F225,Models!$L$2:$L$40,_xlfn.LAMBDA(_xlpm.a,_xlpm.r,IF(_xlpm.r="",_xlpm.a,SUBSTITUTE(_xlpm.a,_xlpm.r,"")))))))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IF(CPU_Formula!U225&lt;&gt;"",CPU_Formula!U225,IF(OR(WindowsReports!G225="",WindowsReports!G225=0),"",WindowsReports!G225))</f>
        <v/>
      </c>
      <c r="K225" s="49" t="str">
        <f>WindowsReports!H225&amp;""</f>
        <v/>
      </c>
      <c r="L225" t="str">
        <f t="shared" si="6"/>
        <v/>
      </c>
      <c r="M225" s="13" t="str">
        <f>WindowsReports!I225&amp;""</f>
        <v/>
      </c>
      <c r="N225" s="14" t="str" cm="1">
        <f t="array" ref="N225">IFERROR(_xlfn.IFS(WindowsReports!J225="","",$AF225&lt;55,"Battery Defect",$AF225&lt;=69,"Battery D",$AF225&lt;=80,"Battery C",$AF225&gt;80,""),"")</f>
        <v/>
      </c>
      <c r="O225" s="14"/>
      <c r="P225" s="11" t="str">
        <f>WindowsReports!K225&amp;""</f>
        <v/>
      </c>
      <c r="Q225" s="11"/>
      <c r="R225" s="11"/>
      <c r="S225" t="str">
        <f t="shared" si="7"/>
        <v/>
      </c>
      <c r="T225" t="str" cm="1">
        <f t="array" ref="T225">IF($AE225=0,"",INDEX(Disk_Pivot!$N$2:$N$500,$AE225))</f>
        <v/>
      </c>
      <c r="AC225">
        <f>IFERROR(MATCH($B225,WindowsReports!$B$2:$B$243,0),0)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  <c r="AF225" s="53">
        <f>IFERROR(IF(--WindowsReports!J225&lt;=1,--WindowsReports!J225*100,--WindowsReports!J225),"")</f>
        <v>0</v>
      </c>
      <c r="AG225">
        <f>IFERROR(MATCH(WindowsReports!D225,Models!$H$2:$H$605,0),0)</f>
        <v>0</v>
      </c>
    </row>
    <row r="226" spans="1:33">
      <c r="A226" t="str">
        <f>WindowsReports!A226</f>
        <v/>
      </c>
      <c r="B226" t="str">
        <f>WindowsReports!B226&amp;""</f>
        <v/>
      </c>
      <c r="C226" t="str" cm="1">
        <f t="array" ref="C226">IF($AG226=0,WindowsReports!D226&amp;"",INDEX(Models!$G$2:$G$605,$AG226))</f>
        <v/>
      </c>
      <c r="D226" t="str">
        <f>WindowsReports!C226&amp;""</f>
        <v/>
      </c>
      <c r="E226" t="str" cm="1">
        <f t="array" ref="E226">IF($AC226=0,"",INDEX(WindowsReports!$E$2:$E$243,$AC226))</f>
        <v/>
      </c>
      <c r="F226" s="11" t="str">
        <f>WindowsReports!F226&amp;""</f>
        <v/>
      </c>
      <c r="G226" t="str" cm="1">
        <f t="array" ref="G226">IF($AD226&gt;0,INDEX(Models!$B$2:$B$605,$AD226),IF(OR($F226="",$F226=0),"",TRIM(_xlfn.REDUCE($F226,Models!$L$2:$L$40,_xlfn.LAMBDA(_xlpm.a,_xlpm.r,IF(_xlpm.r="",_xlpm.a,SUBSTITUTE(_xlpm.a,_xlpm.r,"")))))))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IF(CPU_Formula!U226&lt;&gt;"",CPU_Formula!U226,IF(OR(WindowsReports!G226="",WindowsReports!G226=0),"",WindowsReports!G226))</f>
        <v/>
      </c>
      <c r="K226" s="49" t="str">
        <f>WindowsReports!H226&amp;""</f>
        <v/>
      </c>
      <c r="L226" t="str">
        <f t="shared" si="6"/>
        <v/>
      </c>
      <c r="M226" s="13" t="str">
        <f>WindowsReports!I226&amp;""</f>
        <v/>
      </c>
      <c r="N226" s="14" t="str" cm="1">
        <f t="array" ref="N226">IFERROR(_xlfn.IFS(WindowsReports!J226="","",$AF226&lt;55,"Battery Defect",$AF226&lt;=69,"Battery D",$AF226&lt;=80,"Battery C",$AF226&gt;80,""),"")</f>
        <v/>
      </c>
      <c r="O226" s="14"/>
      <c r="P226" s="11" t="str">
        <f>WindowsReports!K226&amp;""</f>
        <v/>
      </c>
      <c r="Q226" s="11"/>
      <c r="R226" s="11"/>
      <c r="S226" t="str">
        <f t="shared" si="7"/>
        <v/>
      </c>
      <c r="T226" t="str" cm="1">
        <f t="array" ref="T226">IF($AE226=0,"",INDEX(Disk_Pivot!$N$2:$N$500,$AE226))</f>
        <v/>
      </c>
      <c r="AC226">
        <f>IFERROR(MATCH($B226,WindowsReports!$B$2:$B$243,0),0)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  <c r="AF226" s="53">
        <f>IFERROR(IF(--WindowsReports!J226&lt;=1,--WindowsReports!J226*100,--WindowsReports!J226),"")</f>
        <v>0</v>
      </c>
      <c r="AG226">
        <f>IFERROR(MATCH(WindowsReports!D226,Models!$H$2:$H$605,0),0)</f>
        <v>0</v>
      </c>
    </row>
    <row r="227" spans="1:33">
      <c r="A227" t="str">
        <f>WindowsReports!A227</f>
        <v/>
      </c>
      <c r="B227" t="str">
        <f>WindowsReports!B227&amp;""</f>
        <v/>
      </c>
      <c r="C227" t="str" cm="1">
        <f t="array" ref="C227">IF($AG227=0,WindowsReports!D227&amp;"",INDEX(Models!$G$2:$G$605,$AG227))</f>
        <v/>
      </c>
      <c r="D227" t="str">
        <f>WindowsReports!C227&amp;""</f>
        <v/>
      </c>
      <c r="E227" t="str" cm="1">
        <f t="array" ref="E227">IF($AC227=0,"",INDEX(WindowsReports!$E$2:$E$243,$AC227))</f>
        <v/>
      </c>
      <c r="F227" s="11" t="str">
        <f>WindowsReports!F227&amp;""</f>
        <v/>
      </c>
      <c r="G227" t="str" cm="1">
        <f t="array" ref="G227">IF($AD227&gt;0,INDEX(Models!$B$2:$B$605,$AD227),IF(OR($F227="",$F227=0),"",TRIM(_xlfn.REDUCE($F227,Models!$L$2:$L$40,_xlfn.LAMBDA(_xlpm.a,_xlpm.r,IF(_xlpm.r="",_xlpm.a,SUBSTITUTE(_xlpm.a,_xlpm.r,"")))))))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IF(CPU_Formula!U227&lt;&gt;"",CPU_Formula!U227,IF(OR(WindowsReports!G227="",WindowsReports!G227=0),"",WindowsReports!G227))</f>
        <v/>
      </c>
      <c r="K227" s="49" t="str">
        <f>WindowsReports!H227&amp;""</f>
        <v/>
      </c>
      <c r="L227" t="str">
        <f t="shared" si="6"/>
        <v/>
      </c>
      <c r="M227" s="13" t="str">
        <f>WindowsReports!I227&amp;""</f>
        <v/>
      </c>
      <c r="N227" s="14" t="str" cm="1">
        <f t="array" ref="N227">IFERROR(_xlfn.IFS(WindowsReports!J227="","",$AF227&lt;55,"Battery Defect",$AF227&lt;=69,"Battery D",$AF227&lt;=80,"Battery C",$AF227&gt;80,""),"")</f>
        <v/>
      </c>
      <c r="O227" s="14"/>
      <c r="P227" s="11" t="str">
        <f>WindowsReports!K227&amp;""</f>
        <v/>
      </c>
      <c r="Q227" s="11"/>
      <c r="R227" s="11"/>
      <c r="S227" t="str">
        <f t="shared" si="7"/>
        <v/>
      </c>
      <c r="T227" t="str" cm="1">
        <f t="array" ref="T227">IF($AE227=0,"",INDEX(Disk_Pivot!$N$2:$N$500,$AE227))</f>
        <v/>
      </c>
      <c r="AC227">
        <f>IFERROR(MATCH($B227,WindowsReports!$B$2:$B$243,0),0)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  <c r="AF227" s="53">
        <f>IFERROR(IF(--WindowsReports!J227&lt;=1,--WindowsReports!J227*100,--WindowsReports!J227),"")</f>
        <v>0</v>
      </c>
      <c r="AG227">
        <f>IFERROR(MATCH(WindowsReports!D227,Models!$H$2:$H$605,0),0)</f>
        <v>0</v>
      </c>
    </row>
    <row r="228" spans="1:33">
      <c r="A228" t="str">
        <f>WindowsReports!A228</f>
        <v/>
      </c>
      <c r="B228" t="str">
        <f>WindowsReports!B228&amp;""</f>
        <v/>
      </c>
      <c r="C228" t="str" cm="1">
        <f t="array" ref="C228">IF($AG228=0,WindowsReports!D228&amp;"",INDEX(Models!$G$2:$G$605,$AG228))</f>
        <v/>
      </c>
      <c r="D228" t="str">
        <f>WindowsReports!C228&amp;""</f>
        <v/>
      </c>
      <c r="E228" t="str" cm="1">
        <f t="array" ref="E228">IF($AC228=0,"",INDEX(WindowsReports!$E$2:$E$243,$AC228))</f>
        <v/>
      </c>
      <c r="F228" s="11" t="str">
        <f>WindowsReports!F228&amp;""</f>
        <v/>
      </c>
      <c r="G228" t="str" cm="1">
        <f t="array" ref="G228">IF($AD228&gt;0,INDEX(Models!$B$2:$B$605,$AD228),IF(OR($F228="",$F228=0),"",TRIM(_xlfn.REDUCE($F228,Models!$L$2:$L$40,_xlfn.LAMBDA(_xlpm.a,_xlpm.r,IF(_xlpm.r="",_xlpm.a,SUBSTITUTE(_xlpm.a,_xlpm.r,"")))))))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IF(CPU_Formula!U228&lt;&gt;"",CPU_Formula!U228,IF(OR(WindowsReports!G228="",WindowsReports!G228=0),"",WindowsReports!G228))</f>
        <v/>
      </c>
      <c r="K228" s="49" t="str">
        <f>WindowsReports!H228&amp;""</f>
        <v/>
      </c>
      <c r="L228" t="str">
        <f t="shared" si="6"/>
        <v/>
      </c>
      <c r="M228" s="13" t="str">
        <f>WindowsReports!I228&amp;""</f>
        <v/>
      </c>
      <c r="N228" s="14" t="str" cm="1">
        <f t="array" ref="N228">IFERROR(_xlfn.IFS(WindowsReports!J228="","",$AF228&lt;55,"Battery Defect",$AF228&lt;=69,"Battery D",$AF228&lt;=80,"Battery C",$AF228&gt;80,""),"")</f>
        <v/>
      </c>
      <c r="O228" s="14"/>
      <c r="P228" s="11" t="str">
        <f>WindowsReports!K228&amp;""</f>
        <v/>
      </c>
      <c r="Q228" s="11"/>
      <c r="R228" s="11"/>
      <c r="S228" t="str">
        <f t="shared" si="7"/>
        <v/>
      </c>
      <c r="T228" t="str" cm="1">
        <f t="array" ref="T228">IF($AE228=0,"",INDEX(Disk_Pivot!$N$2:$N$500,$AE228))</f>
        <v/>
      </c>
      <c r="AC228">
        <f>IFERROR(MATCH($B228,WindowsReports!$B$2:$B$243,0),0)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  <c r="AF228" s="53">
        <f>IFERROR(IF(--WindowsReports!J228&lt;=1,--WindowsReports!J228*100,--WindowsReports!J228),"")</f>
        <v>0</v>
      </c>
      <c r="AG228">
        <f>IFERROR(MATCH(WindowsReports!D228,Models!$H$2:$H$605,0),0)</f>
        <v>0</v>
      </c>
    </row>
    <row r="229" spans="1:33">
      <c r="A229" t="str">
        <f>WindowsReports!A229</f>
        <v/>
      </c>
      <c r="B229" t="str">
        <f>WindowsReports!B229&amp;""</f>
        <v/>
      </c>
      <c r="C229" t="str" cm="1">
        <f t="array" ref="C229">IF($AG229=0,WindowsReports!D229&amp;"",INDEX(Models!$G$2:$G$605,$AG229))</f>
        <v/>
      </c>
      <c r="D229" t="str">
        <f>WindowsReports!C229&amp;""</f>
        <v/>
      </c>
      <c r="E229" t="str" cm="1">
        <f t="array" ref="E229">IF($AC229=0,"",INDEX(WindowsReports!$E$2:$E$243,$AC229))</f>
        <v/>
      </c>
      <c r="F229" s="11" t="str">
        <f>WindowsReports!F229&amp;""</f>
        <v/>
      </c>
      <c r="G229" t="str" cm="1">
        <f t="array" ref="G229">IF($AD229&gt;0,INDEX(Models!$B$2:$B$605,$AD229),IF(OR($F229="",$F229=0),"",TRIM(_xlfn.REDUCE($F229,Models!$L$2:$L$40,_xlfn.LAMBDA(_xlpm.a,_xlpm.r,IF(_xlpm.r="",_xlpm.a,SUBSTITUTE(_xlpm.a,_xlpm.r,"")))))))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IF(CPU_Formula!U229&lt;&gt;"",CPU_Formula!U229,IF(OR(WindowsReports!G229="",WindowsReports!G229=0),"",WindowsReports!G229))</f>
        <v/>
      </c>
      <c r="K229" s="49" t="str">
        <f>WindowsReports!H229&amp;""</f>
        <v/>
      </c>
      <c r="L229" t="str">
        <f t="shared" si="6"/>
        <v/>
      </c>
      <c r="M229" s="13" t="str">
        <f>WindowsReports!I229&amp;""</f>
        <v/>
      </c>
      <c r="N229" s="14" t="str" cm="1">
        <f t="array" ref="N229">IFERROR(_xlfn.IFS(WindowsReports!J229="","",$AF229&lt;55,"Battery Defect",$AF229&lt;=69,"Battery D",$AF229&lt;=80,"Battery C",$AF229&gt;80,""),"")</f>
        <v/>
      </c>
      <c r="O229" s="14"/>
      <c r="P229" s="11" t="str">
        <f>WindowsReports!K229&amp;""</f>
        <v/>
      </c>
      <c r="Q229" s="11"/>
      <c r="R229" s="11"/>
      <c r="S229" t="str">
        <f t="shared" si="7"/>
        <v/>
      </c>
      <c r="T229" t="str" cm="1">
        <f t="array" ref="T229">IF($AE229=0,"",INDEX(Disk_Pivot!$N$2:$N$500,$AE229))</f>
        <v/>
      </c>
      <c r="AC229">
        <f>IFERROR(MATCH($B229,WindowsReports!$B$2:$B$243,0),0)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  <c r="AF229" s="53">
        <f>IFERROR(IF(--WindowsReports!J229&lt;=1,--WindowsReports!J229*100,--WindowsReports!J229),"")</f>
        <v>0</v>
      </c>
      <c r="AG229">
        <f>IFERROR(MATCH(WindowsReports!D229,Models!$H$2:$H$605,0),0)</f>
        <v>0</v>
      </c>
    </row>
    <row r="230" spans="1:33">
      <c r="A230" t="str">
        <f>WindowsReports!A230</f>
        <v/>
      </c>
      <c r="B230" t="str">
        <f>WindowsReports!B230&amp;""</f>
        <v/>
      </c>
      <c r="C230" t="str" cm="1">
        <f t="array" ref="C230">IF($AG230=0,WindowsReports!D230&amp;"",INDEX(Models!$G$2:$G$605,$AG230))</f>
        <v/>
      </c>
      <c r="D230" t="str">
        <f>WindowsReports!C230&amp;""</f>
        <v/>
      </c>
      <c r="E230" t="str" cm="1">
        <f t="array" ref="E230">IF($AC230=0,"",INDEX(WindowsReports!$E$2:$E$243,$AC230))</f>
        <v/>
      </c>
      <c r="F230" s="11" t="str">
        <f>WindowsReports!F230&amp;""</f>
        <v/>
      </c>
      <c r="G230" t="str" cm="1">
        <f t="array" ref="G230">IF($AD230&gt;0,INDEX(Models!$B$2:$B$605,$AD230),IF(OR($F230="",$F230=0),"",TRIM(_xlfn.REDUCE($F230,Models!$L$2:$L$40,_xlfn.LAMBDA(_xlpm.a,_xlpm.r,IF(_xlpm.r="",_xlpm.a,SUBSTITUTE(_xlpm.a,_xlpm.r,"")))))))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IF(CPU_Formula!U230&lt;&gt;"",CPU_Formula!U230,IF(OR(WindowsReports!G230="",WindowsReports!G230=0),"",WindowsReports!G230))</f>
        <v/>
      </c>
      <c r="K230" s="49" t="str">
        <f>WindowsReports!H230&amp;""</f>
        <v/>
      </c>
      <c r="L230" t="str">
        <f t="shared" si="6"/>
        <v/>
      </c>
      <c r="M230" s="13" t="str">
        <f>WindowsReports!I230&amp;""</f>
        <v/>
      </c>
      <c r="N230" s="14" t="str" cm="1">
        <f t="array" ref="N230">IFERROR(_xlfn.IFS(WindowsReports!J230="","",$AF230&lt;55,"Battery Defect",$AF230&lt;=69,"Battery D",$AF230&lt;=80,"Battery C",$AF230&gt;80,""),"")</f>
        <v/>
      </c>
      <c r="O230" s="14"/>
      <c r="P230" s="11" t="str">
        <f>WindowsReports!K230&amp;""</f>
        <v/>
      </c>
      <c r="Q230" s="11"/>
      <c r="R230" s="11"/>
      <c r="S230" t="str">
        <f t="shared" si="7"/>
        <v/>
      </c>
      <c r="T230" t="str" cm="1">
        <f t="array" ref="T230">IF($AE230=0,"",INDEX(Disk_Pivot!$N$2:$N$500,$AE230))</f>
        <v/>
      </c>
      <c r="AC230">
        <f>IFERROR(MATCH($B230,WindowsReports!$B$2:$B$243,0),0)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  <c r="AF230" s="53">
        <f>IFERROR(IF(--WindowsReports!J230&lt;=1,--WindowsReports!J230*100,--WindowsReports!J230),"")</f>
        <v>0</v>
      </c>
      <c r="AG230">
        <f>IFERROR(MATCH(WindowsReports!D230,Models!$H$2:$H$605,0),0)</f>
        <v>0</v>
      </c>
    </row>
    <row r="231" spans="1:33">
      <c r="A231" t="str">
        <f>WindowsReports!A231</f>
        <v/>
      </c>
      <c r="B231" t="str">
        <f>WindowsReports!B231&amp;""</f>
        <v/>
      </c>
      <c r="C231" t="str" cm="1">
        <f t="array" ref="C231">IF($AG231=0,WindowsReports!D231&amp;"",INDEX(Models!$G$2:$G$605,$AG231))</f>
        <v/>
      </c>
      <c r="D231" t="str">
        <f>WindowsReports!C231&amp;""</f>
        <v/>
      </c>
      <c r="E231" t="str" cm="1">
        <f t="array" ref="E231">IF($AC231=0,"",INDEX(WindowsReports!$E$2:$E$243,$AC231))</f>
        <v/>
      </c>
      <c r="F231" s="11" t="str">
        <f>WindowsReports!F231&amp;""</f>
        <v/>
      </c>
      <c r="G231" t="str" cm="1">
        <f t="array" ref="G231">IF($AD231&gt;0,INDEX(Models!$B$2:$B$605,$AD231),IF(OR($F231="",$F231=0),"",TRIM(_xlfn.REDUCE($F231,Models!$L$2:$L$40,_xlfn.LAMBDA(_xlpm.a,_xlpm.r,IF(_xlpm.r="",_xlpm.a,SUBSTITUTE(_xlpm.a,_xlpm.r,"")))))))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IF(CPU_Formula!U231&lt;&gt;"",CPU_Formula!U231,IF(OR(WindowsReports!G231="",WindowsReports!G231=0),"",WindowsReports!G231))</f>
        <v/>
      </c>
      <c r="K231" s="49" t="str">
        <f>WindowsReports!H231&amp;""</f>
        <v/>
      </c>
      <c r="L231" t="str">
        <f t="shared" si="6"/>
        <v/>
      </c>
      <c r="M231" s="13" t="str">
        <f>WindowsReports!I231&amp;""</f>
        <v/>
      </c>
      <c r="N231" s="14" t="str" cm="1">
        <f t="array" ref="N231">IFERROR(_xlfn.IFS(WindowsReports!J231="","",$AF231&lt;55,"Battery Defect",$AF231&lt;=69,"Battery D",$AF231&lt;=80,"Battery C",$AF231&gt;80,""),"")</f>
        <v/>
      </c>
      <c r="O231" s="14"/>
      <c r="P231" s="11" t="str">
        <f>WindowsReports!K231&amp;""</f>
        <v/>
      </c>
      <c r="Q231" s="11"/>
      <c r="R231" s="11"/>
      <c r="S231" t="str">
        <f t="shared" si="7"/>
        <v/>
      </c>
      <c r="T231" t="str" cm="1">
        <f t="array" ref="T231">IF($AE231=0,"",INDEX(Disk_Pivot!$N$2:$N$500,$AE231))</f>
        <v/>
      </c>
      <c r="AC231">
        <f>IFERROR(MATCH($B231,WindowsReports!$B$2:$B$243,0),0)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  <c r="AF231" s="53">
        <f>IFERROR(IF(--WindowsReports!J231&lt;=1,--WindowsReports!J231*100,--WindowsReports!J231),"")</f>
        <v>0</v>
      </c>
      <c r="AG231">
        <f>IFERROR(MATCH(WindowsReports!D231,Models!$H$2:$H$605,0),0)</f>
        <v>0</v>
      </c>
    </row>
    <row r="232" spans="1:33">
      <c r="A232" t="str">
        <f>WindowsReports!A232</f>
        <v/>
      </c>
      <c r="B232" t="str">
        <f>WindowsReports!B232&amp;""</f>
        <v/>
      </c>
      <c r="C232" t="str" cm="1">
        <f t="array" ref="C232">IF($AG232=0,WindowsReports!D232&amp;"",INDEX(Models!$G$2:$G$605,$AG232))</f>
        <v/>
      </c>
      <c r="D232" t="str">
        <f>WindowsReports!C232&amp;""</f>
        <v/>
      </c>
      <c r="E232" t="str" cm="1">
        <f t="array" ref="E232">IF($AC232=0,"",INDEX(WindowsReports!$E$2:$E$243,$AC232))</f>
        <v/>
      </c>
      <c r="F232" s="11" t="str">
        <f>WindowsReports!F232&amp;""</f>
        <v/>
      </c>
      <c r="G232" t="str" cm="1">
        <f t="array" ref="G232">IF($AD232&gt;0,INDEX(Models!$B$2:$B$605,$AD232),IF(OR($F232="",$F232=0),"",TRIM(_xlfn.REDUCE($F232,Models!$L$2:$L$40,_xlfn.LAMBDA(_xlpm.a,_xlpm.r,IF(_xlpm.r="",_xlpm.a,SUBSTITUTE(_xlpm.a,_xlpm.r,"")))))))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IF(CPU_Formula!U232&lt;&gt;"",CPU_Formula!U232,IF(OR(WindowsReports!G232="",WindowsReports!G232=0),"",WindowsReports!G232))</f>
        <v/>
      </c>
      <c r="K232" s="49" t="str">
        <f>WindowsReports!H232&amp;""</f>
        <v/>
      </c>
      <c r="L232" t="str">
        <f t="shared" si="6"/>
        <v/>
      </c>
      <c r="M232" s="13" t="str">
        <f>WindowsReports!I232&amp;""</f>
        <v/>
      </c>
      <c r="N232" s="14" t="str" cm="1">
        <f t="array" ref="N232">IFERROR(_xlfn.IFS(WindowsReports!J232="","",$AF232&lt;55,"Battery Defect",$AF232&lt;=69,"Battery D",$AF232&lt;=80,"Battery C",$AF232&gt;80,""),"")</f>
        <v/>
      </c>
      <c r="O232" s="14"/>
      <c r="P232" s="11" t="str">
        <f>WindowsReports!K232&amp;""</f>
        <v/>
      </c>
      <c r="Q232" s="11"/>
      <c r="R232" s="11"/>
      <c r="S232" t="str">
        <f t="shared" si="7"/>
        <v/>
      </c>
      <c r="T232" t="str" cm="1">
        <f t="array" ref="T232">IF($AE232=0,"",INDEX(Disk_Pivot!$N$2:$N$500,$AE232))</f>
        <v/>
      </c>
      <c r="AC232">
        <f>IFERROR(MATCH($B232,WindowsReports!$B$2:$B$243,0),0)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  <c r="AF232" s="53">
        <f>IFERROR(IF(--WindowsReports!J232&lt;=1,--WindowsReports!J232*100,--WindowsReports!J232),"")</f>
        <v>0</v>
      </c>
      <c r="AG232">
        <f>IFERROR(MATCH(WindowsReports!D232,Models!$H$2:$H$605,0),0)</f>
        <v>0</v>
      </c>
    </row>
    <row r="233" spans="1:33">
      <c r="A233" t="str">
        <f>WindowsReports!A233</f>
        <v/>
      </c>
      <c r="B233" t="str">
        <f>WindowsReports!B233&amp;""</f>
        <v/>
      </c>
      <c r="C233" t="str" cm="1">
        <f t="array" ref="C233">IF($AG233=0,WindowsReports!D233&amp;"",INDEX(Models!$G$2:$G$605,$AG233))</f>
        <v/>
      </c>
      <c r="D233" t="str">
        <f>WindowsReports!C233&amp;""</f>
        <v/>
      </c>
      <c r="E233" t="str" cm="1">
        <f t="array" ref="E233">IF($AC233=0,"",INDEX(WindowsReports!$E$2:$E$243,$AC233))</f>
        <v/>
      </c>
      <c r="F233" s="11" t="str">
        <f>WindowsReports!F233&amp;""</f>
        <v/>
      </c>
      <c r="G233" t="str" cm="1">
        <f t="array" ref="G233">IF($AD233&gt;0,INDEX(Models!$B$2:$B$605,$AD233),IF(OR($F233="",$F233=0),"",TRIM(_xlfn.REDUCE($F233,Models!$L$2:$L$40,_xlfn.LAMBDA(_xlpm.a,_xlpm.r,IF(_xlpm.r="",_xlpm.a,SUBSTITUTE(_xlpm.a,_xlpm.r,"")))))))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IF(CPU_Formula!U233&lt;&gt;"",CPU_Formula!U233,IF(OR(WindowsReports!G233="",WindowsReports!G233=0),"",WindowsReports!G233))</f>
        <v/>
      </c>
      <c r="K233" s="49" t="str">
        <f>WindowsReports!H233&amp;""</f>
        <v/>
      </c>
      <c r="L233" t="str">
        <f t="shared" si="6"/>
        <v/>
      </c>
      <c r="M233" s="13" t="str">
        <f>WindowsReports!I233&amp;""</f>
        <v/>
      </c>
      <c r="N233" s="14" t="str" cm="1">
        <f t="array" ref="N233">IFERROR(_xlfn.IFS(WindowsReports!J233="","",$AF233&lt;55,"Battery Defect",$AF233&lt;=69,"Battery D",$AF233&lt;=80,"Battery C",$AF233&gt;80,""),"")</f>
        <v/>
      </c>
      <c r="O233" s="14"/>
      <c r="P233" s="11" t="str">
        <f>WindowsReports!K233&amp;""</f>
        <v/>
      </c>
      <c r="Q233" s="11"/>
      <c r="R233" s="11"/>
      <c r="S233" t="str">
        <f t="shared" si="7"/>
        <v/>
      </c>
      <c r="T233" t="str" cm="1">
        <f t="array" ref="T233">IF($AE233=0,"",INDEX(Disk_Pivot!$N$2:$N$500,$AE233))</f>
        <v/>
      </c>
      <c r="AC233">
        <f>IFERROR(MATCH($B233,WindowsReports!$B$2:$B$243,0),0)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  <c r="AF233" s="53">
        <f>IFERROR(IF(--WindowsReports!J233&lt;=1,--WindowsReports!J233*100,--WindowsReports!J233),"")</f>
        <v>0</v>
      </c>
      <c r="AG233">
        <f>IFERROR(MATCH(WindowsReports!D233,Models!$H$2:$H$605,0),0)</f>
        <v>0</v>
      </c>
    </row>
    <row r="234" spans="1:33">
      <c r="A234" t="str">
        <f>WindowsReports!A234</f>
        <v/>
      </c>
      <c r="B234" t="str">
        <f>WindowsReports!B234&amp;""</f>
        <v/>
      </c>
      <c r="C234" t="str" cm="1">
        <f t="array" ref="C234">IF($AG234=0,WindowsReports!D234&amp;"",INDEX(Models!$G$2:$G$605,$AG234))</f>
        <v/>
      </c>
      <c r="D234" t="str">
        <f>WindowsReports!C234&amp;""</f>
        <v/>
      </c>
      <c r="E234" t="str" cm="1">
        <f t="array" ref="E234">IF($AC234=0,"",INDEX(WindowsReports!$E$2:$E$243,$AC234))</f>
        <v/>
      </c>
      <c r="F234" s="11" t="str">
        <f>WindowsReports!F234&amp;""</f>
        <v/>
      </c>
      <c r="G234" t="str" cm="1">
        <f t="array" ref="G234">IF($AD234&gt;0,INDEX(Models!$B$2:$B$605,$AD234),IF(OR($F234="",$F234=0),"",TRIM(_xlfn.REDUCE($F234,Models!$L$2:$L$40,_xlfn.LAMBDA(_xlpm.a,_xlpm.r,IF(_xlpm.r="",_xlpm.a,SUBSTITUTE(_xlpm.a,_xlpm.r,"")))))))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IF(CPU_Formula!U234&lt;&gt;"",CPU_Formula!U234,IF(OR(WindowsReports!G234="",WindowsReports!G234=0),"",WindowsReports!G234))</f>
        <v/>
      </c>
      <c r="K234" s="49" t="str">
        <f>WindowsReports!H234&amp;""</f>
        <v/>
      </c>
      <c r="L234" t="str">
        <f t="shared" si="6"/>
        <v/>
      </c>
      <c r="M234" s="13" t="str">
        <f>WindowsReports!I234&amp;""</f>
        <v/>
      </c>
      <c r="N234" s="14" t="str" cm="1">
        <f t="array" ref="N234">IFERROR(_xlfn.IFS(WindowsReports!J234="","",$AF234&lt;55,"Battery Defect",$AF234&lt;=69,"Battery D",$AF234&lt;=80,"Battery C",$AF234&gt;80,""),"")</f>
        <v/>
      </c>
      <c r="O234" s="14"/>
      <c r="P234" s="11" t="str">
        <f>WindowsReports!K234&amp;""</f>
        <v/>
      </c>
      <c r="Q234" s="11"/>
      <c r="R234" s="11"/>
      <c r="S234" t="str">
        <f t="shared" si="7"/>
        <v/>
      </c>
      <c r="T234" t="str" cm="1">
        <f t="array" ref="T234">IF($AE234=0,"",INDEX(Disk_Pivot!$N$2:$N$500,$AE234))</f>
        <v/>
      </c>
      <c r="AC234">
        <f>IFERROR(MATCH($B234,WindowsReports!$B$2:$B$243,0),0)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  <c r="AF234" s="53">
        <f>IFERROR(IF(--WindowsReports!J234&lt;=1,--WindowsReports!J234*100,--WindowsReports!J234),"")</f>
        <v>0</v>
      </c>
      <c r="AG234">
        <f>IFERROR(MATCH(WindowsReports!D234,Models!$H$2:$H$605,0),0)</f>
        <v>0</v>
      </c>
    </row>
    <row r="235" spans="1:33">
      <c r="A235" t="str">
        <f>WindowsReports!A235</f>
        <v/>
      </c>
      <c r="B235" t="str">
        <f>WindowsReports!B235&amp;""</f>
        <v/>
      </c>
      <c r="C235" t="str" cm="1">
        <f t="array" ref="C235">IF($AG235=0,WindowsReports!D235&amp;"",INDEX(Models!$G$2:$G$605,$AG235))</f>
        <v/>
      </c>
      <c r="D235" t="str">
        <f>WindowsReports!C235&amp;""</f>
        <v/>
      </c>
      <c r="E235" t="str" cm="1">
        <f t="array" ref="E235">IF($AC235=0,"",INDEX(WindowsReports!$E$2:$E$243,$AC235))</f>
        <v/>
      </c>
      <c r="F235" s="11" t="str">
        <f>WindowsReports!F235&amp;""</f>
        <v/>
      </c>
      <c r="G235" t="str" cm="1">
        <f t="array" ref="G235">IF($AD235&gt;0,INDEX(Models!$B$2:$B$605,$AD235),IF(OR($F235="",$F235=0),"",TRIM(_xlfn.REDUCE($F235,Models!$L$2:$L$40,_xlfn.LAMBDA(_xlpm.a,_xlpm.r,IF(_xlpm.r="",_xlpm.a,SUBSTITUTE(_xlpm.a,_xlpm.r,"")))))))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IF(CPU_Formula!U235&lt;&gt;"",CPU_Formula!U235,IF(OR(WindowsReports!G235="",WindowsReports!G235=0),"",WindowsReports!G235))</f>
        <v/>
      </c>
      <c r="K235" s="49" t="str">
        <f>WindowsReports!H235&amp;""</f>
        <v/>
      </c>
      <c r="L235" t="str">
        <f t="shared" si="6"/>
        <v/>
      </c>
      <c r="M235" s="13" t="str">
        <f>WindowsReports!I235&amp;""</f>
        <v/>
      </c>
      <c r="N235" s="14" t="str" cm="1">
        <f t="array" ref="N235">IFERROR(_xlfn.IFS(WindowsReports!J235="","",$AF235&lt;55,"Battery Defect",$AF235&lt;=69,"Battery D",$AF235&lt;=80,"Battery C",$AF235&gt;80,""),"")</f>
        <v/>
      </c>
      <c r="O235" s="14"/>
      <c r="P235" s="11" t="str">
        <f>WindowsReports!K235&amp;""</f>
        <v/>
      </c>
      <c r="Q235" s="11"/>
      <c r="R235" s="11"/>
      <c r="S235" t="str">
        <f t="shared" si="7"/>
        <v/>
      </c>
      <c r="T235" t="str" cm="1">
        <f t="array" ref="T235">IF($AE235=0,"",INDEX(Disk_Pivot!$N$2:$N$500,$AE235))</f>
        <v/>
      </c>
      <c r="AC235">
        <f>IFERROR(MATCH($B235,WindowsReports!$B$2:$B$243,0),0)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  <c r="AF235" s="53">
        <f>IFERROR(IF(--WindowsReports!J235&lt;=1,--WindowsReports!J235*100,--WindowsReports!J235),"")</f>
        <v>0</v>
      </c>
      <c r="AG235">
        <f>IFERROR(MATCH(WindowsReports!D235,Models!$H$2:$H$605,0),0)</f>
        <v>0</v>
      </c>
    </row>
    <row r="236" spans="1:33">
      <c r="A236" t="str">
        <f>WindowsReports!A236</f>
        <v/>
      </c>
      <c r="B236" t="str">
        <f>WindowsReports!B236&amp;""</f>
        <v/>
      </c>
      <c r="C236" t="str" cm="1">
        <f t="array" ref="C236">IF($AG236=0,WindowsReports!D236&amp;"",INDEX(Models!$G$2:$G$605,$AG236))</f>
        <v/>
      </c>
      <c r="D236" t="str">
        <f>WindowsReports!C236&amp;""</f>
        <v/>
      </c>
      <c r="E236" t="str" cm="1">
        <f t="array" ref="E236">IF($AC236=0,"",INDEX(WindowsReports!$E$2:$E$243,$AC236))</f>
        <v/>
      </c>
      <c r="F236" s="11" t="str">
        <f>WindowsReports!F236&amp;""</f>
        <v/>
      </c>
      <c r="G236" t="str" cm="1">
        <f t="array" ref="G236">IF($AD236&gt;0,INDEX(Models!$B$2:$B$605,$AD236),IF(OR($F236="",$F236=0),"",TRIM(_xlfn.REDUCE($F236,Models!$L$2:$L$40,_xlfn.LAMBDA(_xlpm.a,_xlpm.r,IF(_xlpm.r="",_xlpm.a,SUBSTITUTE(_xlpm.a,_xlpm.r,"")))))))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IF(CPU_Formula!U236&lt;&gt;"",CPU_Formula!U236,IF(OR(WindowsReports!G236="",WindowsReports!G236=0),"",WindowsReports!G236))</f>
        <v/>
      </c>
      <c r="K236" s="49" t="str">
        <f>WindowsReports!H236&amp;""</f>
        <v/>
      </c>
      <c r="L236" t="str">
        <f t="shared" si="6"/>
        <v/>
      </c>
      <c r="M236" s="13" t="str">
        <f>WindowsReports!I236&amp;""</f>
        <v/>
      </c>
      <c r="N236" s="14" t="str" cm="1">
        <f t="array" ref="N236">IFERROR(_xlfn.IFS(WindowsReports!J236="","",$AF236&lt;55,"Battery Defect",$AF236&lt;=69,"Battery D",$AF236&lt;=80,"Battery C",$AF236&gt;80,""),"")</f>
        <v/>
      </c>
      <c r="O236" s="14"/>
      <c r="P236" s="11" t="str">
        <f>WindowsReports!K236&amp;""</f>
        <v/>
      </c>
      <c r="Q236" s="11"/>
      <c r="R236" s="11"/>
      <c r="S236" t="str">
        <f t="shared" si="7"/>
        <v/>
      </c>
      <c r="T236" t="str" cm="1">
        <f t="array" ref="T236">IF($AE236=0,"",INDEX(Disk_Pivot!$N$2:$N$500,$AE236))</f>
        <v/>
      </c>
      <c r="AC236">
        <f>IFERROR(MATCH($B236,WindowsReports!$B$2:$B$243,0),0)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  <c r="AF236" s="53">
        <f>IFERROR(IF(--WindowsReports!J236&lt;=1,--WindowsReports!J236*100,--WindowsReports!J236),"")</f>
        <v>0</v>
      </c>
      <c r="AG236">
        <f>IFERROR(MATCH(WindowsReports!D236,Models!$H$2:$H$605,0),0)</f>
        <v>0</v>
      </c>
    </row>
    <row r="237" spans="1:33">
      <c r="A237" t="str">
        <f>WindowsReports!A237</f>
        <v/>
      </c>
      <c r="B237" t="str">
        <f>WindowsReports!B237&amp;""</f>
        <v/>
      </c>
      <c r="C237" t="str" cm="1">
        <f t="array" ref="C237">IF($AG237=0,WindowsReports!D237&amp;"",INDEX(Models!$G$2:$G$605,$AG237))</f>
        <v/>
      </c>
      <c r="D237" t="str">
        <f>WindowsReports!C237&amp;""</f>
        <v/>
      </c>
      <c r="E237" t="str" cm="1">
        <f t="array" ref="E237">IF($AC237=0,"",INDEX(WindowsReports!$E$2:$E$243,$AC237))</f>
        <v/>
      </c>
      <c r="F237" s="11" t="str">
        <f>WindowsReports!F237&amp;""</f>
        <v/>
      </c>
      <c r="G237" t="str" cm="1">
        <f t="array" ref="G237">IF($AD237&gt;0,INDEX(Models!$B$2:$B$605,$AD237),IF(OR($F237="",$F237=0),"",TRIM(_xlfn.REDUCE($F237,Models!$L$2:$L$40,_xlfn.LAMBDA(_xlpm.a,_xlpm.r,IF(_xlpm.r="",_xlpm.a,SUBSTITUTE(_xlpm.a,_xlpm.r,"")))))))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IF(CPU_Formula!U237&lt;&gt;"",CPU_Formula!U237,IF(OR(WindowsReports!G237="",WindowsReports!G237=0),"",WindowsReports!G237))</f>
        <v/>
      </c>
      <c r="K237" s="49" t="str">
        <f>WindowsReports!H237&amp;""</f>
        <v/>
      </c>
      <c r="L237" t="str">
        <f t="shared" si="6"/>
        <v/>
      </c>
      <c r="M237" s="13" t="str">
        <f>WindowsReports!I237&amp;""</f>
        <v/>
      </c>
      <c r="N237" s="14" t="str" cm="1">
        <f t="array" ref="N237">IFERROR(_xlfn.IFS(WindowsReports!J237="","",$AF237&lt;55,"Battery Defect",$AF237&lt;=69,"Battery D",$AF237&lt;=80,"Battery C",$AF237&gt;80,""),"")</f>
        <v/>
      </c>
      <c r="O237" s="14"/>
      <c r="P237" s="11" t="str">
        <f>WindowsReports!K237&amp;""</f>
        <v/>
      </c>
      <c r="Q237" s="11"/>
      <c r="R237" s="11"/>
      <c r="S237" t="str">
        <f t="shared" si="7"/>
        <v/>
      </c>
      <c r="T237" t="str" cm="1">
        <f t="array" ref="T237">IF($AE237=0,"",INDEX(Disk_Pivot!$N$2:$N$500,$AE237))</f>
        <v/>
      </c>
      <c r="AC237">
        <f>IFERROR(MATCH($B237,WindowsReports!$B$2:$B$243,0),0)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  <c r="AF237" s="53">
        <f>IFERROR(IF(--WindowsReports!J237&lt;=1,--WindowsReports!J237*100,--WindowsReports!J237),"")</f>
        <v>0</v>
      </c>
      <c r="AG237">
        <f>IFERROR(MATCH(WindowsReports!D237,Models!$H$2:$H$605,0),0)</f>
        <v>0</v>
      </c>
    </row>
    <row r="238" spans="1:33">
      <c r="A238" t="str">
        <f>WindowsReports!A238</f>
        <v/>
      </c>
      <c r="B238" t="str">
        <f>WindowsReports!B238&amp;""</f>
        <v/>
      </c>
      <c r="C238" t="str" cm="1">
        <f t="array" ref="C238">IF($AG238=0,WindowsReports!D238&amp;"",INDEX(Models!$G$2:$G$605,$AG238))</f>
        <v/>
      </c>
      <c r="D238" t="str">
        <f>WindowsReports!C238&amp;""</f>
        <v/>
      </c>
      <c r="E238" t="str" cm="1">
        <f t="array" ref="E238">IF($AC238=0,"",INDEX(WindowsReports!$E$2:$E$243,$AC238))</f>
        <v/>
      </c>
      <c r="F238" s="11" t="str">
        <f>WindowsReports!F238&amp;""</f>
        <v/>
      </c>
      <c r="G238" t="str" cm="1">
        <f t="array" ref="G238">IF($AD238&gt;0,INDEX(Models!$B$2:$B$605,$AD238),IF(OR($F238="",$F238=0),"",TRIM(_xlfn.REDUCE($F238,Models!$L$2:$L$40,_xlfn.LAMBDA(_xlpm.a,_xlpm.r,IF(_xlpm.r="",_xlpm.a,SUBSTITUTE(_xlpm.a,_xlpm.r,"")))))))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IF(CPU_Formula!U238&lt;&gt;"",CPU_Formula!U238,IF(OR(WindowsReports!G238="",WindowsReports!G238=0),"",WindowsReports!G238))</f>
        <v/>
      </c>
      <c r="K238" s="49" t="str">
        <f>WindowsReports!H238&amp;""</f>
        <v/>
      </c>
      <c r="L238" t="str">
        <f t="shared" si="6"/>
        <v/>
      </c>
      <c r="M238" s="13" t="str">
        <f>WindowsReports!I238&amp;""</f>
        <v/>
      </c>
      <c r="N238" s="14" t="str" cm="1">
        <f t="array" ref="N238">IFERROR(_xlfn.IFS(WindowsReports!J238="","",$AF238&lt;55,"Battery Defect",$AF238&lt;=69,"Battery D",$AF238&lt;=80,"Battery C",$AF238&gt;80,""),"")</f>
        <v/>
      </c>
      <c r="O238" s="14"/>
      <c r="P238" s="11" t="str">
        <f>WindowsReports!K238&amp;""</f>
        <v/>
      </c>
      <c r="Q238" s="11"/>
      <c r="R238" s="11"/>
      <c r="S238" t="str">
        <f t="shared" si="7"/>
        <v/>
      </c>
      <c r="T238" t="str" cm="1">
        <f t="array" ref="T238">IF($AE238=0,"",INDEX(Disk_Pivot!$N$2:$N$500,$AE238))</f>
        <v/>
      </c>
      <c r="AC238">
        <f>IFERROR(MATCH($B238,WindowsReports!$B$2:$B$243,0),0)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  <c r="AF238" s="53">
        <f>IFERROR(IF(--WindowsReports!J238&lt;=1,--WindowsReports!J238*100,--WindowsReports!J238),"")</f>
        <v>0</v>
      </c>
      <c r="AG238">
        <f>IFERROR(MATCH(WindowsReports!D238,Models!$H$2:$H$605,0),0)</f>
        <v>0</v>
      </c>
    </row>
    <row r="239" spans="1:33">
      <c r="A239" t="str">
        <f>WindowsReports!A239</f>
        <v/>
      </c>
      <c r="B239" t="str">
        <f>WindowsReports!B239&amp;""</f>
        <v/>
      </c>
      <c r="C239" t="str" cm="1">
        <f t="array" ref="C239">IF($AG239=0,WindowsReports!D239&amp;"",INDEX(Models!$G$2:$G$605,$AG239))</f>
        <v/>
      </c>
      <c r="D239" t="str">
        <f>WindowsReports!C239&amp;""</f>
        <v/>
      </c>
      <c r="E239" t="str" cm="1">
        <f t="array" ref="E239">IF($AC239=0,"",INDEX(WindowsReports!$E$2:$E$243,$AC239))</f>
        <v/>
      </c>
      <c r="F239" s="11" t="str">
        <f>WindowsReports!F239&amp;""</f>
        <v/>
      </c>
      <c r="G239" t="str" cm="1">
        <f t="array" ref="G239">IF($AD239&gt;0,INDEX(Models!$B$2:$B$605,$AD239),IF(OR($F239="",$F239=0),"",TRIM(_xlfn.REDUCE($F239,Models!$L$2:$L$40,_xlfn.LAMBDA(_xlpm.a,_xlpm.r,IF(_xlpm.r="",_xlpm.a,SUBSTITUTE(_xlpm.a,_xlpm.r,"")))))))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IF(CPU_Formula!U239&lt;&gt;"",CPU_Formula!U239,IF(OR(WindowsReports!G239="",WindowsReports!G239=0),"",WindowsReports!G239))</f>
        <v/>
      </c>
      <c r="K239" s="49" t="str">
        <f>WindowsReports!H239&amp;""</f>
        <v/>
      </c>
      <c r="L239" t="str">
        <f t="shared" si="6"/>
        <v/>
      </c>
      <c r="M239" s="13" t="str">
        <f>WindowsReports!I239&amp;""</f>
        <v/>
      </c>
      <c r="N239" s="14" t="str" cm="1">
        <f t="array" ref="N239">IFERROR(_xlfn.IFS(WindowsReports!J239="","",$AF239&lt;55,"Battery Defect",$AF239&lt;=69,"Battery D",$AF239&lt;=80,"Battery C",$AF239&gt;80,""),"")</f>
        <v/>
      </c>
      <c r="O239" s="14"/>
      <c r="P239" s="11" t="str">
        <f>WindowsReports!K239&amp;""</f>
        <v/>
      </c>
      <c r="Q239" s="11"/>
      <c r="R239" s="11"/>
      <c r="S239" t="str">
        <f t="shared" si="7"/>
        <v/>
      </c>
      <c r="T239" t="str" cm="1">
        <f t="array" ref="T239">IF($AE239=0,"",INDEX(Disk_Pivot!$N$2:$N$500,$AE239))</f>
        <v/>
      </c>
      <c r="AC239">
        <f>IFERROR(MATCH($B239,WindowsReports!$B$2:$B$243,0),0)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  <c r="AF239" s="53">
        <f>IFERROR(IF(--WindowsReports!J239&lt;=1,--WindowsReports!J239*100,--WindowsReports!J239),"")</f>
        <v>0</v>
      </c>
      <c r="AG239">
        <f>IFERROR(MATCH(WindowsReports!D239,Models!$H$2:$H$605,0),0)</f>
        <v>0</v>
      </c>
    </row>
    <row r="240" spans="1:33">
      <c r="A240" t="str">
        <f>WindowsReports!A240</f>
        <v/>
      </c>
      <c r="B240" t="str">
        <f>WindowsReports!B240&amp;""</f>
        <v/>
      </c>
      <c r="C240" t="str" cm="1">
        <f t="array" ref="C240">IF($AG240=0,WindowsReports!D240&amp;"",INDEX(Models!$G$2:$G$605,$AG240))</f>
        <v/>
      </c>
      <c r="D240" t="str">
        <f>WindowsReports!C240&amp;""</f>
        <v/>
      </c>
      <c r="E240" t="str" cm="1">
        <f t="array" ref="E240">IF($AC240=0,"",INDEX(WindowsReports!$E$2:$E$243,$AC240))</f>
        <v/>
      </c>
      <c r="F240" s="11" t="str">
        <f>WindowsReports!F240&amp;""</f>
        <v/>
      </c>
      <c r="G240" t="str" cm="1">
        <f t="array" ref="G240">IF($AD240&gt;0,INDEX(Models!$B$2:$B$605,$AD240),IF(OR($F240="",$F240=0),"",TRIM(_xlfn.REDUCE($F240,Models!$L$2:$L$40,_xlfn.LAMBDA(_xlpm.a,_xlpm.r,IF(_xlpm.r="",_xlpm.a,SUBSTITUTE(_xlpm.a,_xlpm.r,"")))))))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IF(CPU_Formula!U240&lt;&gt;"",CPU_Formula!U240,IF(OR(WindowsReports!G240="",WindowsReports!G240=0),"",WindowsReports!G240))</f>
        <v/>
      </c>
      <c r="K240" s="49" t="str">
        <f>WindowsReports!H240&amp;""</f>
        <v/>
      </c>
      <c r="L240" t="str">
        <f t="shared" si="6"/>
        <v/>
      </c>
      <c r="M240" s="13" t="str">
        <f>WindowsReports!I240&amp;""</f>
        <v/>
      </c>
      <c r="N240" s="14" t="str" cm="1">
        <f t="array" ref="N240">IFERROR(_xlfn.IFS(WindowsReports!J240="","",$AF240&lt;55,"Battery Defect",$AF240&lt;=69,"Battery D",$AF240&lt;=80,"Battery C",$AF240&gt;80,""),"")</f>
        <v/>
      </c>
      <c r="O240" s="14"/>
      <c r="P240" s="11" t="str">
        <f>WindowsReports!K240&amp;""</f>
        <v/>
      </c>
      <c r="Q240" s="11"/>
      <c r="R240" s="11"/>
      <c r="S240" t="str">
        <f t="shared" si="7"/>
        <v/>
      </c>
      <c r="T240" t="str" cm="1">
        <f t="array" ref="T240">IF($AE240=0,"",INDEX(Disk_Pivot!$N$2:$N$500,$AE240))</f>
        <v/>
      </c>
      <c r="AC240">
        <f>IFERROR(MATCH($B240,WindowsReports!$B$2:$B$243,0),0)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  <c r="AF240" s="53">
        <f>IFERROR(IF(--WindowsReports!J240&lt;=1,--WindowsReports!J240*100,--WindowsReports!J240),"")</f>
        <v>0</v>
      </c>
      <c r="AG240">
        <f>IFERROR(MATCH(WindowsReports!D240,Models!$H$2:$H$605,0),0)</f>
        <v>0</v>
      </c>
    </row>
    <row r="241" spans="1:33">
      <c r="A241" t="str">
        <f>WindowsReports!A241</f>
        <v/>
      </c>
      <c r="B241" t="str">
        <f>WindowsReports!B241&amp;""</f>
        <v/>
      </c>
      <c r="C241" t="str" cm="1">
        <f t="array" ref="C241">IF($AG241=0,WindowsReports!D241&amp;"",INDEX(Models!$G$2:$G$605,$AG241))</f>
        <v/>
      </c>
      <c r="D241" t="str">
        <f>WindowsReports!C241&amp;""</f>
        <v/>
      </c>
      <c r="E241" t="str" cm="1">
        <f t="array" ref="E241">IF($AC241=0,"",INDEX(WindowsReports!$E$2:$E$243,$AC241))</f>
        <v/>
      </c>
      <c r="F241" s="11" t="str">
        <f>WindowsReports!F241&amp;""</f>
        <v/>
      </c>
      <c r="G241" t="str" cm="1">
        <f t="array" ref="G241">IF($AD241&gt;0,INDEX(Models!$B$2:$B$605,$AD241),IF(OR($F241="",$F241=0),"",TRIM(_xlfn.REDUCE($F241,Models!$L$2:$L$40,_xlfn.LAMBDA(_xlpm.a,_xlpm.r,IF(_xlpm.r="",_xlpm.a,SUBSTITUTE(_xlpm.a,_xlpm.r,"")))))))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IF(CPU_Formula!U241&lt;&gt;"",CPU_Formula!U241,IF(OR(WindowsReports!G241="",WindowsReports!G241=0),"",WindowsReports!G241))</f>
        <v/>
      </c>
      <c r="K241" s="49" t="str">
        <f>WindowsReports!H241&amp;""</f>
        <v/>
      </c>
      <c r="L241" t="str">
        <f t="shared" si="6"/>
        <v/>
      </c>
      <c r="M241" s="13" t="str">
        <f>WindowsReports!I241&amp;""</f>
        <v/>
      </c>
      <c r="N241" s="14" t="str" cm="1">
        <f t="array" ref="N241">IFERROR(_xlfn.IFS(WindowsReports!J241="","",$AF241&lt;55,"Battery Defect",$AF241&lt;=69,"Battery D",$AF241&lt;=80,"Battery C",$AF241&gt;80,""),"")</f>
        <v/>
      </c>
      <c r="O241" s="14"/>
      <c r="P241" s="11" t="str">
        <f>WindowsReports!K241&amp;""</f>
        <v/>
      </c>
      <c r="Q241" s="11"/>
      <c r="R241" s="11"/>
      <c r="S241" t="str">
        <f t="shared" si="7"/>
        <v/>
      </c>
      <c r="T241" t="str" cm="1">
        <f t="array" ref="T241">IF($AE241=0,"",INDEX(Disk_Pivot!$N$2:$N$500,$AE241))</f>
        <v/>
      </c>
      <c r="AC241">
        <f>IFERROR(MATCH($B241,WindowsReports!$B$2:$B$243,0),0)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  <c r="AF241" s="53">
        <f>IFERROR(IF(--WindowsReports!J241&lt;=1,--WindowsReports!J241*100,--WindowsReports!J241),"")</f>
        <v>0</v>
      </c>
      <c r="AG241">
        <f>IFERROR(MATCH(WindowsReports!D241,Models!$H$2:$H$605,0),0)</f>
        <v>0</v>
      </c>
    </row>
    <row r="242" spans="1:33">
      <c r="A242" t="str">
        <f>WindowsReports!A242</f>
        <v/>
      </c>
      <c r="B242" t="str">
        <f>WindowsReports!B242&amp;""</f>
        <v/>
      </c>
      <c r="C242" t="str" cm="1">
        <f t="array" ref="C242">IF($AG242=0,WindowsReports!D242&amp;"",INDEX(Models!$G$2:$G$605,$AG242))</f>
        <v/>
      </c>
      <c r="D242" t="str">
        <f>WindowsReports!C242&amp;""</f>
        <v/>
      </c>
      <c r="E242" t="str" cm="1">
        <f t="array" ref="E242">IF($AC242=0,"",INDEX(WindowsReports!$E$2:$E$243,$AC242))</f>
        <v/>
      </c>
      <c r="F242" s="11" t="str">
        <f>WindowsReports!F242&amp;""</f>
        <v/>
      </c>
      <c r="G242" t="str" cm="1">
        <f t="array" ref="G242">IF($AD242&gt;0,INDEX(Models!$B$2:$B$605,$AD242),IF(OR($F242="",$F242=0),"",TRIM(_xlfn.REDUCE($F242,Models!$L$2:$L$40,_xlfn.LAMBDA(_xlpm.a,_xlpm.r,IF(_xlpm.r="",_xlpm.a,SUBSTITUTE(_xlpm.a,_xlpm.r,"")))))))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IF(CPU_Formula!U242&lt;&gt;"",CPU_Formula!U242,IF(OR(WindowsReports!G242="",WindowsReports!G242=0),"",WindowsReports!G242))</f>
        <v/>
      </c>
      <c r="K242" s="49" t="str">
        <f>WindowsReports!H242&amp;""</f>
        <v/>
      </c>
      <c r="L242" t="str">
        <f t="shared" si="6"/>
        <v/>
      </c>
      <c r="M242" s="13" t="str">
        <f>WindowsReports!I242&amp;""</f>
        <v/>
      </c>
      <c r="N242" s="14" t="str" cm="1">
        <f t="array" ref="N242">IFERROR(_xlfn.IFS(WindowsReports!J242="","",$AF242&lt;55,"Battery Defect",$AF242&lt;=69,"Battery D",$AF242&lt;=80,"Battery C",$AF242&gt;80,""),"")</f>
        <v/>
      </c>
      <c r="O242" s="14"/>
      <c r="P242" s="11" t="str">
        <f>WindowsReports!K242&amp;""</f>
        <v/>
      </c>
      <c r="Q242" s="11"/>
      <c r="R242" s="11"/>
      <c r="S242" t="str">
        <f t="shared" si="7"/>
        <v/>
      </c>
      <c r="T242" t="str" cm="1">
        <f t="array" ref="T242">IF($AE242=0,"",INDEX(Disk_Pivot!$N$2:$N$500,$AE242))</f>
        <v/>
      </c>
      <c r="AC242">
        <f>IFERROR(MATCH($B242,WindowsReports!$B$2:$B$243,0),0)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  <c r="AF242" s="53">
        <f>IFERROR(IF(--WindowsReports!J242&lt;=1,--WindowsReports!J242*100,--WindowsReports!J242),"")</f>
        <v>0</v>
      </c>
      <c r="AG242">
        <f>IFERROR(MATCH(WindowsReports!D242,Models!$H$2:$H$605,0),0)</f>
        <v>0</v>
      </c>
    </row>
    <row r="243" spans="1:33">
      <c r="A243" t="str">
        <f>WindowsReports!A243</f>
        <v/>
      </c>
      <c r="B243" t="str">
        <f>WindowsReports!B243&amp;""</f>
        <v/>
      </c>
      <c r="C243" t="str" cm="1">
        <f t="array" ref="C243">IF($AG243=0,WindowsReports!D243&amp;"",INDEX(Models!$G$2:$G$605,$AG243))</f>
        <v/>
      </c>
      <c r="D243" t="str">
        <f>WindowsReports!C243&amp;""</f>
        <v/>
      </c>
      <c r="E243" t="str" cm="1">
        <f t="array" ref="E243">IF($AC243=0,"",INDEX(WindowsReports!$E$2:$E$243,$AC243))</f>
        <v/>
      </c>
      <c r="F243" s="11" t="str">
        <f>WindowsReports!F243&amp;""</f>
        <v/>
      </c>
      <c r="G243" t="str" cm="1">
        <f t="array" ref="G243">IF($AD243&gt;0,INDEX(Models!$B$2:$B$605,$AD243),IF(OR($F243="",$F243=0),"",TRIM(_xlfn.REDUCE($F243,Models!$L$2:$L$40,_xlfn.LAMBDA(_xlpm.a,_xlpm.r,IF(_xlpm.r="",_xlpm.a,SUBSTITUTE(_xlpm.a,_xlpm.r,"")))))))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IF(CPU_Formula!U243&lt;&gt;"",CPU_Formula!U243,IF(OR(WindowsReports!G243="",WindowsReports!G243=0),"",WindowsReports!G243))</f>
        <v/>
      </c>
      <c r="K243" s="49" t="str">
        <f>WindowsReports!H243&amp;""</f>
        <v/>
      </c>
      <c r="L243" t="str">
        <f t="shared" si="6"/>
        <v/>
      </c>
      <c r="M243" s="13" t="str">
        <f>WindowsReports!I243&amp;""</f>
        <v/>
      </c>
      <c r="N243" s="14" t="str" cm="1">
        <f t="array" ref="N243">IFERROR(_xlfn.IFS(WindowsReports!J243="","",$AF243&lt;55,"Battery Defect",$AF243&lt;=69,"Battery D",$AF243&lt;=80,"Battery C",$AF243&gt;80,""),"")</f>
        <v/>
      </c>
      <c r="O243" s="14"/>
      <c r="P243" s="11" t="str">
        <f>WindowsReports!K243&amp;""</f>
        <v/>
      </c>
      <c r="Q243" s="11"/>
      <c r="R243" s="11"/>
      <c r="S243" t="str">
        <f t="shared" si="7"/>
        <v/>
      </c>
      <c r="T243" t="str" cm="1">
        <f t="array" ref="T243">IF($AE243=0,"",INDEX(Disk_Pivot!$N$2:$N$500,$AE243))</f>
        <v/>
      </c>
      <c r="AC243">
        <f>IFERROR(MATCH($B243,WindowsReports!$B$2:$B$243,0),0)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  <c r="AF243" s="53">
        <f>IFERROR(IF(--WindowsReports!J243&lt;=1,--WindowsReports!J243*100,--WindowsReports!J243),"")</f>
        <v>0</v>
      </c>
      <c r="AG243">
        <f>IFERROR(MATCH(WindowsReports!D243,Models!$H$2:$H$605,0),0)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500"/>
  <sheetViews>
    <sheetView workbookViewId="0">
      <selection activeCell="A37" sqref="A37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1" customWidth="1"/>
    <col min="9" max="9" width="17.28515625" bestFit="1" customWidth="1"/>
    <col min="10" max="13" width="17.28515625" style="11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28" t="s">
        <v>288</v>
      </c>
      <c r="B1" s="28" t="s">
        <v>287</v>
      </c>
      <c r="G1" s="30" t="s">
        <v>53</v>
      </c>
      <c r="H1" s="10" t="s">
        <v>284</v>
      </c>
      <c r="I1" s="1" t="s">
        <v>13</v>
      </c>
      <c r="J1" s="10" t="s">
        <v>289</v>
      </c>
      <c r="K1" s="10" t="s">
        <v>290</v>
      </c>
      <c r="L1" s="10" t="s">
        <v>291</v>
      </c>
      <c r="M1" s="10" t="s">
        <v>292</v>
      </c>
      <c r="N1" s="1" t="s">
        <v>14</v>
      </c>
    </row>
    <row r="2" spans="1:14" ht="15.75" thickTop="1">
      <c r="A2" s="28" t="s">
        <v>285</v>
      </c>
      <c r="B2" t="s">
        <v>531</v>
      </c>
      <c r="C2" t="s">
        <v>532</v>
      </c>
      <c r="D2" t="s">
        <v>286</v>
      </c>
      <c r="G2" t="str" cm="1">
        <f t="array" ref="G2:G31">_xlfn.UNIQUE(_xlfn._xlws.FILTER(Input!J2:J500,Input!J2:J500&lt;&gt;""))</f>
        <v>XFQ4MHQD27</v>
      </c>
      <c r="H2" s="11">
        <f>IFERROR(GETPIVOTDATA("Successful / Failed",$A$1,"System serial",G2),0)</f>
        <v>1</v>
      </c>
      <c r="I2" t="str" cm="1">
        <f t="array" ref="I2">_xlfn.IFS(H2&lt;1,"No",H2=1,"Yes",H2&gt;1,_xlfn.TEXTJOIN("",TRUE,"Yes x",H2))</f>
        <v>Yes</v>
      </c>
      <c r="J2" s="11">
        <f>IFERROR(GETPIVOTDATA("Successful / Failed",$A$1,"System serial",G2,"Successful / Failed","Successful"),0)</f>
        <v>1</v>
      </c>
      <c r="K2" s="11">
        <f>IFERROR(GETPIVOTDATA("Successful / Failed",$A$1,"System serial",G2,"Successful / Failed","Failed"),0)</f>
        <v>0</v>
      </c>
      <c r="L2" s="11" t="str" cm="1">
        <f t="array" ref="L2">_xlfn.IFS(J2&lt;1,"",J2=1,"Pass",J2&gt;1,_xlfn.TEXTJOIN("",TRUE,"Pass x",J2))</f>
        <v>Pass</v>
      </c>
      <c r="M2" s="11" t="str" cm="1">
        <f t="array" ref="M2">_xlfn.IFS(K2&lt;1,"",K2=1,"Fail",K2&gt;1,_xlfn.TEXTJOIN("",TRUE,"Fail x",K2))</f>
        <v/>
      </c>
      <c r="N2" t="str">
        <f>_xlfn.TEXTJOIN(", ",TRUE, L2, M2)</f>
        <v>Pass</v>
      </c>
    </row>
    <row r="3" spans="1:14">
      <c r="A3" s="29"/>
      <c r="B3" s="85">
        <v>1</v>
      </c>
      <c r="C3" s="85">
        <v>1</v>
      </c>
      <c r="D3" s="85">
        <v>2</v>
      </c>
      <c r="G3" t="str">
        <v>PHKV2CY7M9</v>
      </c>
      <c r="H3" s="11">
        <f t="shared" ref="H3:H66" si="0">IFERROR(GETPIVOTDATA("Successful / Failed",$A$1,"System serial",G3),0)</f>
        <v>1</v>
      </c>
      <c r="I3" t="str" cm="1">
        <f t="array" ref="I3">_xlfn.IFS(H3&lt;1,"No",H3=1,"Yes",H3&gt;1,_xlfn.TEXTJOIN("",TRUE,"Yes x",H3))</f>
        <v>Yes</v>
      </c>
      <c r="J3" s="11">
        <f t="shared" ref="J3:J66" si="1">IFERROR(GETPIVOTDATA("Successful / Failed",$A$1,"System serial",G3,"Successful / Failed","Successful"),0)</f>
        <v>1</v>
      </c>
      <c r="K3" s="11">
        <f t="shared" ref="K3:K66" si="2">IFERROR(GETPIVOTDATA("Successful / Failed",$A$1,"System serial",G3,"Successful / Failed","Failed"),0)</f>
        <v>0</v>
      </c>
      <c r="L3" s="11" t="str" cm="1">
        <f t="array" ref="L3">_xlfn.IFS(J3&lt;1,"",J3=1,"Pass",J3&gt;1,_xlfn.TEXTJOIN("",TRUE,"Pass x",J3))</f>
        <v>Pass</v>
      </c>
      <c r="M3" s="11" t="str" cm="1">
        <f t="array" ref="M3">_xlfn.IFS(K3&lt;1,"",K3=1,"Fail",K3&gt;1,_xlfn.TEXTJOIN("",TRUE,"Fail x",K3))</f>
        <v/>
      </c>
      <c r="N3" t="str">
        <f t="shared" ref="N3:N66" si="3">_xlfn.TEXTJOIN(", ",TRUE, L3, M3)</f>
        <v>Pass</v>
      </c>
    </row>
    <row r="4" spans="1:14">
      <c r="A4" s="29" t="s">
        <v>686</v>
      </c>
      <c r="B4" s="85"/>
      <c r="C4" s="85">
        <v>1</v>
      </c>
      <c r="D4" s="85">
        <v>1</v>
      </c>
      <c r="G4" t="str">
        <v>Q06P02GDJ2</v>
      </c>
      <c r="H4" s="11">
        <f t="shared" si="0"/>
        <v>1</v>
      </c>
      <c r="I4" t="str" cm="1">
        <f t="array" ref="I4">_xlfn.IFS(H4&lt;1,"No",H4=1,"Yes",H4&gt;1,_xlfn.TEXTJOIN("",TRUE,"Yes x",H4))</f>
        <v>Yes</v>
      </c>
      <c r="J4" s="11">
        <f t="shared" si="1"/>
        <v>1</v>
      </c>
      <c r="K4" s="11">
        <f t="shared" si="2"/>
        <v>0</v>
      </c>
      <c r="L4" s="11" t="str" cm="1">
        <f t="array" ref="L4">_xlfn.IFS(J4&lt;1,"",J4=1,"Pass",J4&gt;1,_xlfn.TEXTJOIN("",TRUE,"Pass x",J4))</f>
        <v>Pass</v>
      </c>
      <c r="M4" s="11" t="str" cm="1">
        <f t="array" ref="M4">_xlfn.IFS(K4&lt;1,"",K4=1,"Fail",K4&gt;1,_xlfn.TEXTJOIN("",TRUE,"Fail x",K4))</f>
        <v/>
      </c>
      <c r="N4" t="str">
        <f t="shared" si="3"/>
        <v>Pass</v>
      </c>
    </row>
    <row r="5" spans="1:14">
      <c r="A5" s="29" t="s">
        <v>691</v>
      </c>
      <c r="B5" s="85"/>
      <c r="C5" s="85">
        <v>1</v>
      </c>
      <c r="D5" s="85">
        <v>1</v>
      </c>
      <c r="G5" t="str">
        <v>C02FT32JMD6R</v>
      </c>
      <c r="H5" s="11">
        <f t="shared" si="0"/>
        <v>1</v>
      </c>
      <c r="I5" t="str" cm="1">
        <f t="array" ref="I5">_xlfn.IFS(H5&lt;1,"No",H5=1,"Yes",H5&gt;1,_xlfn.TEXTJOIN("",TRUE,"Yes x",H5))</f>
        <v>Yes</v>
      </c>
      <c r="J5" s="11">
        <f t="shared" si="1"/>
        <v>1</v>
      </c>
      <c r="K5" s="11">
        <f t="shared" si="2"/>
        <v>0</v>
      </c>
      <c r="L5" s="11" t="str" cm="1">
        <f t="array" ref="L5">_xlfn.IFS(J5&lt;1,"",J5=1,"Pass",J5&gt;1,_xlfn.TEXTJOIN("",TRUE,"Pass x",J5))</f>
        <v>Pass</v>
      </c>
      <c r="M5" s="11" t="str" cm="1">
        <f t="array" ref="M5">_xlfn.IFS(K5&lt;1,"",K5=1,"Fail",K5&gt;1,_xlfn.TEXTJOIN("",TRUE,"Fail x",K5))</f>
        <v/>
      </c>
      <c r="N5" t="str">
        <f t="shared" si="3"/>
        <v>Pass</v>
      </c>
    </row>
    <row r="6" spans="1:14">
      <c r="A6" s="29" t="s">
        <v>695</v>
      </c>
      <c r="B6" s="85"/>
      <c r="C6" s="85">
        <v>1</v>
      </c>
      <c r="D6" s="85">
        <v>1</v>
      </c>
      <c r="G6" t="str">
        <v>PF3MYS6D</v>
      </c>
      <c r="H6" s="11">
        <f t="shared" si="0"/>
        <v>1</v>
      </c>
      <c r="I6" t="str" cm="1">
        <f t="array" ref="I6">_xlfn.IFS(H6&lt;1,"No",H6=1,"Yes",H6&gt;1,_xlfn.TEXTJOIN("",TRUE,"Yes x",H6))</f>
        <v>Yes</v>
      </c>
      <c r="J6" s="11">
        <f t="shared" si="1"/>
        <v>1</v>
      </c>
      <c r="K6" s="11">
        <f t="shared" si="2"/>
        <v>0</v>
      </c>
      <c r="L6" s="11" t="str" cm="1">
        <f t="array" ref="L6">_xlfn.IFS(J6&lt;1,"",J6=1,"Pass",J6&gt;1,_xlfn.TEXTJOIN("",TRUE,"Pass x",J6))</f>
        <v>Pass</v>
      </c>
      <c r="M6" s="11" t="str" cm="1">
        <f t="array" ref="M6">_xlfn.IFS(K6&lt;1,"",K6=1,"Fail",K6&gt;1,_xlfn.TEXTJOIN("",TRUE,"Fail x",K6))</f>
        <v/>
      </c>
      <c r="N6" t="str">
        <f t="shared" si="3"/>
        <v>Pass</v>
      </c>
    </row>
    <row r="7" spans="1:14">
      <c r="A7" s="29" t="s">
        <v>699</v>
      </c>
      <c r="B7" s="85"/>
      <c r="C7" s="85">
        <v>1</v>
      </c>
      <c r="D7" s="85">
        <v>1</v>
      </c>
      <c r="G7" t="str">
        <v>DV457GF5V6</v>
      </c>
      <c r="H7" s="11">
        <f t="shared" si="0"/>
        <v>1</v>
      </c>
      <c r="I7" t="str" cm="1">
        <f t="array" ref="I7">_xlfn.IFS(H7&lt;1,"No",H7=1,"Yes",H7&gt;1,_xlfn.TEXTJOIN("",TRUE,"Yes x",H7))</f>
        <v>Yes</v>
      </c>
      <c r="J7" s="11">
        <f t="shared" si="1"/>
        <v>1</v>
      </c>
      <c r="K7" s="11">
        <f t="shared" si="2"/>
        <v>0</v>
      </c>
      <c r="L7" s="11" t="str" cm="1">
        <f t="array" ref="L7">_xlfn.IFS(J7&lt;1,"",J7=1,"Pass",J7&gt;1,_xlfn.TEXTJOIN("",TRUE,"Pass x",J7))</f>
        <v>Pass</v>
      </c>
      <c r="M7" s="11" t="str" cm="1">
        <f t="array" ref="M7">_xlfn.IFS(K7&lt;1,"",K7=1,"Fail",K7&gt;1,_xlfn.TEXTJOIN("",TRUE,"Fail x",K7))</f>
        <v/>
      </c>
      <c r="N7" t="str">
        <f t="shared" si="3"/>
        <v>Pass</v>
      </c>
    </row>
    <row r="8" spans="1:14">
      <c r="A8" s="29" t="s">
        <v>710</v>
      </c>
      <c r="B8" s="85"/>
      <c r="C8" s="85">
        <v>1</v>
      </c>
      <c r="D8" s="85">
        <v>1</v>
      </c>
      <c r="G8" t="str">
        <v>KX1VQ1F02Q</v>
      </c>
      <c r="H8" s="11">
        <f t="shared" si="0"/>
        <v>1</v>
      </c>
      <c r="I8" t="str" cm="1">
        <f t="array" ref="I8">_xlfn.IFS(H8&lt;1,"No",H8=1,"Yes",H8&gt;1,_xlfn.TEXTJOIN("",TRUE,"Yes x",H8))</f>
        <v>Yes</v>
      </c>
      <c r="J8" s="11">
        <f t="shared" si="1"/>
        <v>1</v>
      </c>
      <c r="K8" s="11">
        <f t="shared" si="2"/>
        <v>0</v>
      </c>
      <c r="L8" s="11" t="str" cm="1">
        <f t="array" ref="L8">_xlfn.IFS(J8&lt;1,"",J8=1,"Pass",J8&gt;1,_xlfn.TEXTJOIN("",TRUE,"Pass x",J8))</f>
        <v>Pass</v>
      </c>
      <c r="M8" s="11" t="str" cm="1">
        <f t="array" ref="M8">_xlfn.IFS(K8&lt;1,"",K8=1,"Fail",K8&gt;1,_xlfn.TEXTJOIN("",TRUE,"Fail x",K8))</f>
        <v/>
      </c>
      <c r="N8" t="str">
        <f t="shared" si="3"/>
        <v>Pass</v>
      </c>
    </row>
    <row r="9" spans="1:14">
      <c r="A9" s="29" t="s">
        <v>721</v>
      </c>
      <c r="B9" s="85"/>
      <c r="C9" s="85">
        <v>1</v>
      </c>
      <c r="D9" s="85">
        <v>1</v>
      </c>
      <c r="G9" t="str">
        <v>LGF29NYGFD</v>
      </c>
      <c r="H9" s="11">
        <f t="shared" si="0"/>
        <v>1</v>
      </c>
      <c r="I9" t="str" cm="1">
        <f t="array" ref="I9">_xlfn.IFS(H9&lt;1,"No",H9=1,"Yes",H9&gt;1,_xlfn.TEXTJOIN("",TRUE,"Yes x",H9))</f>
        <v>Yes</v>
      </c>
      <c r="J9" s="11">
        <f t="shared" si="1"/>
        <v>1</v>
      </c>
      <c r="K9" s="11">
        <f t="shared" si="2"/>
        <v>0</v>
      </c>
      <c r="L9" s="11" t="str" cm="1">
        <f t="array" ref="L9">_xlfn.IFS(J9&lt;1,"",J9=1,"Pass",J9&gt;1,_xlfn.TEXTJOIN("",TRUE,"Pass x",J9))</f>
        <v>Pass</v>
      </c>
      <c r="M9" s="11" t="str" cm="1">
        <f t="array" ref="M9">_xlfn.IFS(K9&lt;1,"",K9=1,"Fail",K9&gt;1,_xlfn.TEXTJOIN("",TRUE,"Fail x",K9))</f>
        <v/>
      </c>
      <c r="N9" t="str">
        <f t="shared" si="3"/>
        <v>Pass</v>
      </c>
    </row>
    <row r="10" spans="1:14">
      <c r="A10" s="29" t="s">
        <v>725</v>
      </c>
      <c r="B10" s="85"/>
      <c r="C10" s="85">
        <v>1</v>
      </c>
      <c r="D10" s="85">
        <v>1</v>
      </c>
      <c r="G10" t="str">
        <v>C02Z312ALVDM</v>
      </c>
      <c r="H10" s="11">
        <f t="shared" si="0"/>
        <v>1</v>
      </c>
      <c r="I10" t="str" cm="1">
        <f t="array" ref="I10">_xlfn.IFS(H10&lt;1,"No",H10=1,"Yes",H10&gt;1,_xlfn.TEXTJOIN("",TRUE,"Yes x",H10))</f>
        <v>Yes</v>
      </c>
      <c r="J10" s="11">
        <f t="shared" si="1"/>
        <v>1</v>
      </c>
      <c r="K10" s="11">
        <f t="shared" si="2"/>
        <v>0</v>
      </c>
      <c r="L10" s="11" t="str" cm="1">
        <f t="array" ref="L10">_xlfn.IFS(J10&lt;1,"",J10=1,"Pass",J10&gt;1,_xlfn.TEXTJOIN("",TRUE,"Pass x",J10))</f>
        <v>Pass</v>
      </c>
      <c r="M10" s="11" t="str" cm="1">
        <f t="array" ref="M10">_xlfn.IFS(K10&lt;1,"",K10=1,"Fail",K10&gt;1,_xlfn.TEXTJOIN("",TRUE,"Fail x",K10))</f>
        <v/>
      </c>
      <c r="N10" t="str">
        <f t="shared" si="3"/>
        <v>Pass</v>
      </c>
    </row>
    <row r="11" spans="1:14">
      <c r="A11" s="29" t="s">
        <v>728</v>
      </c>
      <c r="B11" s="85"/>
      <c r="C11" s="85">
        <v>1</v>
      </c>
      <c r="D11" s="85">
        <v>1</v>
      </c>
      <c r="G11" t="str">
        <v>C02F41YRMD6R</v>
      </c>
      <c r="H11" s="11">
        <f t="shared" si="0"/>
        <v>1</v>
      </c>
      <c r="I11" t="str" cm="1">
        <f t="array" ref="I11">_xlfn.IFS(H11&lt;1,"No",H11=1,"Yes",H11&gt;1,_xlfn.TEXTJOIN("",TRUE,"Yes x",H11))</f>
        <v>Yes</v>
      </c>
      <c r="J11" s="11">
        <f t="shared" si="1"/>
        <v>1</v>
      </c>
      <c r="K11" s="11">
        <f t="shared" si="2"/>
        <v>0</v>
      </c>
      <c r="L11" s="11" t="str" cm="1">
        <f t="array" ref="L11">_xlfn.IFS(J11&lt;1,"",J11=1,"Pass",J11&gt;1,_xlfn.TEXTJOIN("",TRUE,"Pass x",J11))</f>
        <v>Pass</v>
      </c>
      <c r="M11" s="11" t="str" cm="1">
        <f t="array" ref="M11">_xlfn.IFS(K11&lt;1,"",K11=1,"Fail",K11&gt;1,_xlfn.TEXTJOIN("",TRUE,"Fail x",K11))</f>
        <v/>
      </c>
      <c r="N11" t="str">
        <f t="shared" si="3"/>
        <v>Pass</v>
      </c>
    </row>
    <row r="12" spans="1:14">
      <c r="A12" s="29" t="s">
        <v>731</v>
      </c>
      <c r="B12" s="85"/>
      <c r="C12" s="85">
        <v>1</v>
      </c>
      <c r="D12" s="85">
        <v>1</v>
      </c>
      <c r="G12" t="str">
        <v>WP604DDYQV</v>
      </c>
      <c r="H12" s="11">
        <f t="shared" si="0"/>
        <v>1</v>
      </c>
      <c r="I12" t="str" cm="1">
        <f t="array" ref="I12">_xlfn.IFS(H12&lt;1,"No",H12=1,"Yes",H12&gt;1,_xlfn.TEXTJOIN("",TRUE,"Yes x",H12))</f>
        <v>Yes</v>
      </c>
      <c r="J12" s="11">
        <f t="shared" si="1"/>
        <v>1</v>
      </c>
      <c r="K12" s="11">
        <f t="shared" si="2"/>
        <v>0</v>
      </c>
      <c r="L12" s="11" t="str" cm="1">
        <f t="array" ref="L12">_xlfn.IFS(J12&lt;1,"",J12=1,"Pass",J12&gt;1,_xlfn.TEXTJOIN("",TRUE,"Pass x",J12))</f>
        <v>Pass</v>
      </c>
      <c r="M12" s="11" t="str" cm="1">
        <f t="array" ref="M12">_xlfn.IFS(K12&lt;1,"",K12=1,"Fail",K12&gt;1,_xlfn.TEXTJOIN("",TRUE,"Fail x",K12))</f>
        <v/>
      </c>
      <c r="N12" t="str">
        <f t="shared" si="3"/>
        <v>Pass</v>
      </c>
    </row>
    <row r="13" spans="1:14">
      <c r="A13" s="29" t="s">
        <v>739</v>
      </c>
      <c r="B13" s="85"/>
      <c r="C13" s="85">
        <v>1</v>
      </c>
      <c r="D13" s="85">
        <v>1</v>
      </c>
      <c r="G13" t="str">
        <v>LJTX9MN4DK</v>
      </c>
      <c r="H13" s="11">
        <f t="shared" si="0"/>
        <v>1</v>
      </c>
      <c r="I13" t="str" cm="1">
        <f t="array" ref="I13">_xlfn.IFS(H13&lt;1,"No",H13=1,"Yes",H13&gt;1,_xlfn.TEXTJOIN("",TRUE,"Yes x",H13))</f>
        <v>Yes</v>
      </c>
      <c r="J13" s="11">
        <f t="shared" si="1"/>
        <v>1</v>
      </c>
      <c r="K13" s="11">
        <f t="shared" si="2"/>
        <v>0</v>
      </c>
      <c r="L13" s="11" t="str" cm="1">
        <f t="array" ref="L13">_xlfn.IFS(J13&lt;1,"",J13=1,"Pass",J13&gt;1,_xlfn.TEXTJOIN("",TRUE,"Pass x",J13))</f>
        <v>Pass</v>
      </c>
      <c r="M13" s="11" t="str" cm="1">
        <f t="array" ref="M13">_xlfn.IFS(K13&lt;1,"",K13=1,"Fail",K13&gt;1,_xlfn.TEXTJOIN("",TRUE,"Fail x",K13))</f>
        <v/>
      </c>
      <c r="N13" t="str">
        <f t="shared" si="3"/>
        <v>Pass</v>
      </c>
    </row>
    <row r="14" spans="1:14">
      <c r="A14" s="29" t="s">
        <v>744</v>
      </c>
      <c r="B14" s="85"/>
      <c r="C14" s="85">
        <v>1</v>
      </c>
      <c r="D14" s="85">
        <v>1</v>
      </c>
      <c r="G14" t="str">
        <v>XD3YH0QH7M</v>
      </c>
      <c r="H14" s="11">
        <f t="shared" si="0"/>
        <v>1</v>
      </c>
      <c r="I14" t="str" cm="1">
        <f t="array" ref="I14">_xlfn.IFS(H14&lt;1,"No",H14=1,"Yes",H14&gt;1,_xlfn.TEXTJOIN("",TRUE,"Yes x",H14))</f>
        <v>Yes</v>
      </c>
      <c r="J14" s="11">
        <f t="shared" si="1"/>
        <v>1</v>
      </c>
      <c r="K14" s="11">
        <f t="shared" si="2"/>
        <v>0</v>
      </c>
      <c r="L14" s="11" t="str" cm="1">
        <f t="array" ref="L14">_xlfn.IFS(J14&lt;1,"",J14=1,"Pass",J14&gt;1,_xlfn.TEXTJOIN("",TRUE,"Pass x",J14))</f>
        <v>Pass</v>
      </c>
      <c r="M14" s="11" t="str" cm="1">
        <f t="array" ref="M14">_xlfn.IFS(K14&lt;1,"",K14=1,"Fail",K14&gt;1,_xlfn.TEXTJOIN("",TRUE,"Fail x",K14))</f>
        <v/>
      </c>
      <c r="N14" t="str">
        <f t="shared" si="3"/>
        <v>Pass</v>
      </c>
    </row>
    <row r="15" spans="1:14">
      <c r="A15" s="29" t="s">
        <v>747</v>
      </c>
      <c r="B15" s="85"/>
      <c r="C15" s="85">
        <v>1</v>
      </c>
      <c r="D15" s="85">
        <v>1</v>
      </c>
      <c r="G15" t="str">
        <v>K4G92C4XG9</v>
      </c>
      <c r="H15" s="11">
        <f t="shared" si="0"/>
        <v>1</v>
      </c>
      <c r="I15" t="str" cm="1">
        <f t="array" ref="I15">_xlfn.IFS(H15&lt;1,"No",H15=1,"Yes",H15&gt;1,_xlfn.TEXTJOIN("",TRUE,"Yes x",H15))</f>
        <v>Yes</v>
      </c>
      <c r="J15" s="11">
        <f t="shared" si="1"/>
        <v>1</v>
      </c>
      <c r="K15" s="11">
        <f t="shared" si="2"/>
        <v>0</v>
      </c>
      <c r="L15" s="11" t="str" cm="1">
        <f t="array" ref="L15">_xlfn.IFS(J15&lt;1,"",J15=1,"Pass",J15&gt;1,_xlfn.TEXTJOIN("",TRUE,"Pass x",J15))</f>
        <v>Pass</v>
      </c>
      <c r="M15" s="11" t="str" cm="1">
        <f t="array" ref="M15">_xlfn.IFS(K15&lt;1,"",K15=1,"Fail",K15&gt;1,_xlfn.TEXTJOIN("",TRUE,"Fail x",K15))</f>
        <v/>
      </c>
      <c r="N15" t="str">
        <f t="shared" si="3"/>
        <v>Pass</v>
      </c>
    </row>
    <row r="16" spans="1:14">
      <c r="A16" s="29" t="s">
        <v>751</v>
      </c>
      <c r="B16" s="85"/>
      <c r="C16" s="85">
        <v>1</v>
      </c>
      <c r="D16" s="85">
        <v>1</v>
      </c>
      <c r="G16" t="str">
        <v>F7XJQWJ75Q</v>
      </c>
      <c r="H16" s="11">
        <f t="shared" si="0"/>
        <v>1</v>
      </c>
      <c r="I16" t="str" cm="1">
        <f t="array" ref="I16">_xlfn.IFS(H16&lt;1,"No",H16=1,"Yes",H16&gt;1,_xlfn.TEXTJOIN("",TRUE,"Yes x",H16))</f>
        <v>Yes</v>
      </c>
      <c r="J16" s="11">
        <f t="shared" si="1"/>
        <v>1</v>
      </c>
      <c r="K16" s="11">
        <f t="shared" si="2"/>
        <v>0</v>
      </c>
      <c r="L16" s="11" t="str" cm="1">
        <f t="array" ref="L16">_xlfn.IFS(J16&lt;1,"",J16=1,"Pass",J16&gt;1,_xlfn.TEXTJOIN("",TRUE,"Pass x",J16))</f>
        <v>Pass</v>
      </c>
      <c r="M16" s="11" t="str" cm="1">
        <f t="array" ref="M16">_xlfn.IFS(K16&lt;1,"",K16=1,"Fail",K16&gt;1,_xlfn.TEXTJOIN("",TRUE,"Fail x",K16))</f>
        <v/>
      </c>
      <c r="N16" t="str">
        <f t="shared" si="3"/>
        <v>Pass</v>
      </c>
    </row>
    <row r="17" spans="1:14">
      <c r="A17" s="29" t="s">
        <v>754</v>
      </c>
      <c r="B17" s="85"/>
      <c r="C17" s="85">
        <v>1</v>
      </c>
      <c r="D17" s="85">
        <v>1</v>
      </c>
      <c r="G17" t="str">
        <v>46RFNN2</v>
      </c>
      <c r="H17" s="11">
        <f t="shared" si="0"/>
        <v>1</v>
      </c>
      <c r="I17" t="str" cm="1">
        <f t="array" ref="I17">_xlfn.IFS(H17&lt;1,"No",H17=1,"Yes",H17&gt;1,_xlfn.TEXTJOIN("",TRUE,"Yes x",H17))</f>
        <v>Yes</v>
      </c>
      <c r="J17" s="11">
        <f t="shared" si="1"/>
        <v>1</v>
      </c>
      <c r="K17" s="11">
        <f t="shared" si="2"/>
        <v>0</v>
      </c>
      <c r="L17" s="11" t="str" cm="1">
        <f t="array" ref="L17">_xlfn.IFS(J17&lt;1,"",J17=1,"Pass",J17&gt;1,_xlfn.TEXTJOIN("",TRUE,"Pass x",J17))</f>
        <v>Pass</v>
      </c>
      <c r="M17" s="11" t="str" cm="1">
        <f t="array" ref="M17">_xlfn.IFS(K17&lt;1,"",K17=1,"Fail",K17&gt;1,_xlfn.TEXTJOIN("",TRUE,"Fail x",K17))</f>
        <v/>
      </c>
      <c r="N17" t="str">
        <f t="shared" si="3"/>
        <v>Pass</v>
      </c>
    </row>
    <row r="18" spans="1:14">
      <c r="A18" s="29" t="s">
        <v>757</v>
      </c>
      <c r="B18" s="85"/>
      <c r="C18" s="85">
        <v>1</v>
      </c>
      <c r="D18" s="85">
        <v>1</v>
      </c>
      <c r="G18" t="str">
        <v>PF3P3QYM</v>
      </c>
      <c r="H18" s="11">
        <f t="shared" si="0"/>
        <v>1</v>
      </c>
      <c r="I18" t="str" cm="1">
        <f t="array" ref="I18">_xlfn.IFS(H18&lt;1,"No",H18=1,"Yes",H18&gt;1,_xlfn.TEXTJOIN("",TRUE,"Yes x",H18))</f>
        <v>Yes</v>
      </c>
      <c r="J18" s="11">
        <f t="shared" si="1"/>
        <v>1</v>
      </c>
      <c r="K18" s="11">
        <f t="shared" si="2"/>
        <v>0</v>
      </c>
      <c r="L18" s="11" t="str" cm="1">
        <f t="array" ref="L18">_xlfn.IFS(J18&lt;1,"",J18=1,"Pass",J18&gt;1,_xlfn.TEXTJOIN("",TRUE,"Pass x",J18))</f>
        <v>Pass</v>
      </c>
      <c r="M18" s="11" t="str" cm="1">
        <f t="array" ref="M18">_xlfn.IFS(K18&lt;1,"",K18=1,"Fail",K18&gt;1,_xlfn.TEXTJOIN("",TRUE,"Fail x",K18))</f>
        <v/>
      </c>
      <c r="N18" t="str">
        <f t="shared" si="3"/>
        <v>Pass</v>
      </c>
    </row>
    <row r="19" spans="1:14">
      <c r="A19" s="29" t="s">
        <v>760</v>
      </c>
      <c r="B19" s="85"/>
      <c r="C19" s="85">
        <v>1</v>
      </c>
      <c r="D19" s="85">
        <v>1</v>
      </c>
      <c r="G19" t="str">
        <v>V2L2Q9990T</v>
      </c>
      <c r="H19" s="11">
        <f t="shared" si="0"/>
        <v>1</v>
      </c>
      <c r="I19" t="str" cm="1">
        <f t="array" ref="I19">_xlfn.IFS(H19&lt;1,"No",H19=1,"Yes",H19&gt;1,_xlfn.TEXTJOIN("",TRUE,"Yes x",H19))</f>
        <v>Yes</v>
      </c>
      <c r="J19" s="11">
        <f t="shared" si="1"/>
        <v>1</v>
      </c>
      <c r="K19" s="11">
        <f t="shared" si="2"/>
        <v>0</v>
      </c>
      <c r="L19" s="11" t="str" cm="1">
        <f t="array" ref="L19">_xlfn.IFS(J19&lt;1,"",J19=1,"Pass",J19&gt;1,_xlfn.TEXTJOIN("",TRUE,"Pass x",J19))</f>
        <v>Pass</v>
      </c>
      <c r="M19" s="11" t="str" cm="1">
        <f t="array" ref="M19">_xlfn.IFS(K19&lt;1,"",K19=1,"Fail",K19&gt;1,_xlfn.TEXTJOIN("",TRUE,"Fail x",K19))</f>
        <v/>
      </c>
      <c r="N19" t="str">
        <f t="shared" si="3"/>
        <v>Pass</v>
      </c>
    </row>
    <row r="20" spans="1:14">
      <c r="A20" s="29" t="s">
        <v>770</v>
      </c>
      <c r="B20" s="85"/>
      <c r="C20" s="85">
        <v>1</v>
      </c>
      <c r="D20" s="85">
        <v>1</v>
      </c>
      <c r="G20" t="str">
        <v>D7DY5V7RQD</v>
      </c>
      <c r="H20" s="11">
        <f t="shared" si="0"/>
        <v>1</v>
      </c>
      <c r="I20" t="str" cm="1">
        <f t="array" ref="I20">_xlfn.IFS(H20&lt;1,"No",H20=1,"Yes",H20&gt;1,_xlfn.TEXTJOIN("",TRUE,"Yes x",H20))</f>
        <v>Yes</v>
      </c>
      <c r="J20" s="11">
        <f t="shared" si="1"/>
        <v>1</v>
      </c>
      <c r="K20" s="11">
        <f t="shared" si="2"/>
        <v>0</v>
      </c>
      <c r="L20" s="11" t="str" cm="1">
        <f t="array" ref="L20">_xlfn.IFS(J20&lt;1,"",J20=1,"Pass",J20&gt;1,_xlfn.TEXTJOIN("",TRUE,"Pass x",J20))</f>
        <v>Pass</v>
      </c>
      <c r="M20" s="11" t="str" cm="1">
        <f t="array" ref="M20">_xlfn.IFS(K20&lt;1,"",K20=1,"Fail",K20&gt;1,_xlfn.TEXTJOIN("",TRUE,"Fail x",K20))</f>
        <v/>
      </c>
      <c r="N20" t="str">
        <f t="shared" si="3"/>
        <v>Pass</v>
      </c>
    </row>
    <row r="21" spans="1:14">
      <c r="A21" s="29" t="s">
        <v>779</v>
      </c>
      <c r="B21" s="85"/>
      <c r="C21" s="85">
        <v>1</v>
      </c>
      <c r="D21" s="85">
        <v>1</v>
      </c>
      <c r="G21" t="str">
        <v>V2R932Y231</v>
      </c>
      <c r="H21" s="11">
        <f t="shared" si="0"/>
        <v>1</v>
      </c>
      <c r="I21" t="str" cm="1">
        <f t="array" ref="I21">_xlfn.IFS(H21&lt;1,"No",H21=1,"Yes",H21&gt;1,_xlfn.TEXTJOIN("",TRUE,"Yes x",H21))</f>
        <v>Yes</v>
      </c>
      <c r="J21" s="11">
        <f t="shared" si="1"/>
        <v>1</v>
      </c>
      <c r="K21" s="11">
        <f t="shared" si="2"/>
        <v>0</v>
      </c>
      <c r="L21" s="11" t="str" cm="1">
        <f t="array" ref="L21">_xlfn.IFS(J21&lt;1,"",J21=1,"Pass",J21&gt;1,_xlfn.TEXTJOIN("",TRUE,"Pass x",J21))</f>
        <v>Pass</v>
      </c>
      <c r="M21" s="11" t="str" cm="1">
        <f t="array" ref="M21">_xlfn.IFS(K21&lt;1,"",K21=1,"Fail",K21&gt;1,_xlfn.TEXTJOIN("",TRUE,"Fail x",K21))</f>
        <v/>
      </c>
      <c r="N21" t="str">
        <f t="shared" si="3"/>
        <v>Pass</v>
      </c>
    </row>
    <row r="22" spans="1:14">
      <c r="A22" s="29" t="s">
        <v>782</v>
      </c>
      <c r="B22" s="85"/>
      <c r="C22" s="85">
        <v>1</v>
      </c>
      <c r="D22" s="85">
        <v>1</v>
      </c>
      <c r="G22" t="str">
        <v>LCP64VP4QR</v>
      </c>
      <c r="H22" s="11">
        <f t="shared" si="0"/>
        <v>1</v>
      </c>
      <c r="I22" t="str" cm="1">
        <f t="array" ref="I22">_xlfn.IFS(H22&lt;1,"No",H22=1,"Yes",H22&gt;1,_xlfn.TEXTJOIN("",TRUE,"Yes x",H22))</f>
        <v>Yes</v>
      </c>
      <c r="J22" s="11">
        <f t="shared" si="1"/>
        <v>1</v>
      </c>
      <c r="K22" s="11">
        <f t="shared" si="2"/>
        <v>0</v>
      </c>
      <c r="L22" s="11" t="str" cm="1">
        <f t="array" ref="L22">_xlfn.IFS(J22&lt;1,"",J22=1,"Pass",J22&gt;1,_xlfn.TEXTJOIN("",TRUE,"Pass x",J22))</f>
        <v>Pass</v>
      </c>
      <c r="M22" s="11" t="str" cm="1">
        <f t="array" ref="M22">_xlfn.IFS(K22&lt;1,"",K22=1,"Fail",K22&gt;1,_xlfn.TEXTJOIN("",TRUE,"Fail x",K22))</f>
        <v/>
      </c>
      <c r="N22" t="str">
        <f t="shared" si="3"/>
        <v>Pass</v>
      </c>
    </row>
    <row r="23" spans="1:14">
      <c r="A23" s="29" t="s">
        <v>786</v>
      </c>
      <c r="B23" s="85"/>
      <c r="C23" s="85">
        <v>1</v>
      </c>
      <c r="D23" s="85">
        <v>1</v>
      </c>
      <c r="G23" t="str">
        <v>X59PT731XL</v>
      </c>
      <c r="H23" s="11">
        <f t="shared" si="0"/>
        <v>1</v>
      </c>
      <c r="I23" t="str" cm="1">
        <f t="array" ref="I23">_xlfn.IFS(H23&lt;1,"No",H23=1,"Yes",H23&gt;1,_xlfn.TEXTJOIN("",TRUE,"Yes x",H23))</f>
        <v>Yes</v>
      </c>
      <c r="J23" s="11">
        <f t="shared" si="1"/>
        <v>1</v>
      </c>
      <c r="K23" s="11">
        <f t="shared" si="2"/>
        <v>0</v>
      </c>
      <c r="L23" s="11" t="str" cm="1">
        <f t="array" ref="L23">_xlfn.IFS(J23&lt;1,"",J23=1,"Pass",J23&gt;1,_xlfn.TEXTJOIN("",TRUE,"Pass x",J23))</f>
        <v>Pass</v>
      </c>
      <c r="M23" s="11" t="str" cm="1">
        <f t="array" ref="M23">_xlfn.IFS(K23&lt;1,"",K23=1,"Fail",K23&gt;1,_xlfn.TEXTJOIN("",TRUE,"Fail x",K23))</f>
        <v/>
      </c>
      <c r="N23" t="str">
        <f t="shared" si="3"/>
        <v>Pass</v>
      </c>
    </row>
    <row r="24" spans="1:14">
      <c r="A24" s="29" t="s">
        <v>789</v>
      </c>
      <c r="B24" s="85"/>
      <c r="C24" s="85">
        <v>1</v>
      </c>
      <c r="D24" s="85">
        <v>1</v>
      </c>
      <c r="G24" t="str">
        <v>L3PX459P65</v>
      </c>
      <c r="H24" s="11">
        <f t="shared" si="0"/>
        <v>1</v>
      </c>
      <c r="I24" t="str" cm="1">
        <f t="array" ref="I24">_xlfn.IFS(H24&lt;1,"No",H24=1,"Yes",H24&gt;1,_xlfn.TEXTJOIN("",TRUE,"Yes x",H24))</f>
        <v>Yes</v>
      </c>
      <c r="J24" s="11">
        <f t="shared" si="1"/>
        <v>1</v>
      </c>
      <c r="K24" s="11">
        <f t="shared" si="2"/>
        <v>0</v>
      </c>
      <c r="L24" s="11" t="str" cm="1">
        <f t="array" ref="L24">_xlfn.IFS(J24&lt;1,"",J24=1,"Pass",J24&gt;1,_xlfn.TEXTJOIN("",TRUE,"Pass x",J24))</f>
        <v>Pass</v>
      </c>
      <c r="M24" s="11" t="str" cm="1">
        <f t="array" ref="M24">_xlfn.IFS(K24&lt;1,"",K24=1,"Fail",K24&gt;1,_xlfn.TEXTJOIN("",TRUE,"Fail x",K24))</f>
        <v/>
      </c>
      <c r="N24" t="str">
        <f t="shared" si="3"/>
        <v>Pass</v>
      </c>
    </row>
    <row r="25" spans="1:14">
      <c r="A25" s="29" t="s">
        <v>792</v>
      </c>
      <c r="B25" s="85"/>
      <c r="C25" s="85">
        <v>1</v>
      </c>
      <c r="D25" s="85">
        <v>1</v>
      </c>
      <c r="G25" t="str">
        <v>PWX92MN2FR</v>
      </c>
      <c r="H25" s="11">
        <f t="shared" si="0"/>
        <v>1</v>
      </c>
      <c r="I25" t="str" cm="1">
        <f t="array" ref="I25">_xlfn.IFS(H25&lt;1,"No",H25=1,"Yes",H25&gt;1,_xlfn.TEXTJOIN("",TRUE,"Yes x",H25))</f>
        <v>Yes</v>
      </c>
      <c r="J25" s="11">
        <f t="shared" si="1"/>
        <v>1</v>
      </c>
      <c r="K25" s="11">
        <f t="shared" si="2"/>
        <v>0</v>
      </c>
      <c r="L25" s="11" t="str" cm="1">
        <f t="array" ref="L25">_xlfn.IFS(J25&lt;1,"",J25=1,"Pass",J25&gt;1,_xlfn.TEXTJOIN("",TRUE,"Pass x",J25))</f>
        <v>Pass</v>
      </c>
      <c r="M25" s="11" t="str" cm="1">
        <f t="array" ref="M25">_xlfn.IFS(K25&lt;1,"",K25=1,"Fail",K25&gt;1,_xlfn.TEXTJOIN("",TRUE,"Fail x",K25))</f>
        <v/>
      </c>
      <c r="N25" t="str">
        <f t="shared" si="3"/>
        <v>Pass</v>
      </c>
    </row>
    <row r="26" spans="1:14">
      <c r="A26" s="29" t="s">
        <v>795</v>
      </c>
      <c r="B26" s="85"/>
      <c r="C26" s="85">
        <v>1</v>
      </c>
      <c r="D26" s="85">
        <v>1</v>
      </c>
      <c r="G26" t="str">
        <v>DP2VJM9J42</v>
      </c>
      <c r="H26" s="11">
        <f t="shared" si="0"/>
        <v>1</v>
      </c>
      <c r="I26" t="str" cm="1">
        <f t="array" ref="I26">_xlfn.IFS(H26&lt;1,"No",H26=1,"Yes",H26&gt;1,_xlfn.TEXTJOIN("",TRUE,"Yes x",H26))</f>
        <v>Yes</v>
      </c>
      <c r="J26" s="11">
        <f t="shared" si="1"/>
        <v>1</v>
      </c>
      <c r="K26" s="11">
        <f t="shared" si="2"/>
        <v>0</v>
      </c>
      <c r="L26" s="11" t="str" cm="1">
        <f t="array" ref="L26">_xlfn.IFS(J26&lt;1,"",J26=1,"Pass",J26&gt;1,_xlfn.TEXTJOIN("",TRUE,"Pass x",J26))</f>
        <v>Pass</v>
      </c>
      <c r="M26" s="11" t="str" cm="1">
        <f t="array" ref="M26">_xlfn.IFS(K26&lt;1,"",K26=1,"Fail",K26&gt;1,_xlfn.TEXTJOIN("",TRUE,"Fail x",K26))</f>
        <v/>
      </c>
      <c r="N26" t="str">
        <f t="shared" si="3"/>
        <v>Pass</v>
      </c>
    </row>
    <row r="27" spans="1:14">
      <c r="A27" s="29" t="s">
        <v>798</v>
      </c>
      <c r="B27" s="85"/>
      <c r="C27" s="85">
        <v>1</v>
      </c>
      <c r="D27" s="85">
        <v>1</v>
      </c>
      <c r="G27" t="str">
        <v>PF2CM5PY</v>
      </c>
      <c r="H27" s="11">
        <f t="shared" si="0"/>
        <v>1</v>
      </c>
      <c r="I27" t="str" cm="1">
        <f t="array" ref="I27">_xlfn.IFS(H27&lt;1,"No",H27=1,"Yes",H27&gt;1,_xlfn.TEXTJOIN("",TRUE,"Yes x",H27))</f>
        <v>Yes</v>
      </c>
      <c r="J27" s="11">
        <f t="shared" si="1"/>
        <v>1</v>
      </c>
      <c r="K27" s="11">
        <f t="shared" si="2"/>
        <v>0</v>
      </c>
      <c r="L27" s="11" t="str" cm="1">
        <f t="array" ref="L27">_xlfn.IFS(J27&lt;1,"",J27=1,"Pass",J27&gt;1,_xlfn.TEXTJOIN("",TRUE,"Pass x",J27))</f>
        <v>Pass</v>
      </c>
      <c r="M27" s="11" t="str" cm="1">
        <f t="array" ref="M27">_xlfn.IFS(K27&lt;1,"",K27=1,"Fail",K27&gt;1,_xlfn.TEXTJOIN("",TRUE,"Fail x",K27))</f>
        <v/>
      </c>
      <c r="N27" t="str">
        <f t="shared" si="3"/>
        <v>Pass</v>
      </c>
    </row>
    <row r="28" spans="1:14">
      <c r="A28" s="29" t="s">
        <v>801</v>
      </c>
      <c r="B28" s="85"/>
      <c r="C28" s="85">
        <v>1</v>
      </c>
      <c r="D28" s="85">
        <v>1</v>
      </c>
      <c r="G28" t="str">
        <v>LVV7KQN07D</v>
      </c>
      <c r="H28" s="11">
        <f t="shared" si="0"/>
        <v>1</v>
      </c>
      <c r="I28" t="str" cm="1">
        <f t="array" ref="I28">_xlfn.IFS(H28&lt;1,"No",H28=1,"Yes",H28&gt;1,_xlfn.TEXTJOIN("",TRUE,"Yes x",H28))</f>
        <v>Yes</v>
      </c>
      <c r="J28" s="11">
        <f t="shared" si="1"/>
        <v>1</v>
      </c>
      <c r="K28" s="11">
        <f t="shared" si="2"/>
        <v>0</v>
      </c>
      <c r="L28" s="11" t="str" cm="1">
        <f t="array" ref="L28">_xlfn.IFS(J28&lt;1,"",J28=1,"Pass",J28&gt;1,_xlfn.TEXTJOIN("",TRUE,"Pass x",J28))</f>
        <v>Pass</v>
      </c>
      <c r="M28" s="11" t="str" cm="1">
        <f t="array" ref="M28">_xlfn.IFS(K28&lt;1,"",K28=1,"Fail",K28&gt;1,_xlfn.TEXTJOIN("",TRUE,"Fail x",K28))</f>
        <v/>
      </c>
      <c r="N28" t="str">
        <f t="shared" si="3"/>
        <v>Pass</v>
      </c>
    </row>
    <row r="29" spans="1:14">
      <c r="A29" s="29" t="s">
        <v>804</v>
      </c>
      <c r="B29" s="85"/>
      <c r="C29" s="85">
        <v>1</v>
      </c>
      <c r="D29" s="85">
        <v>1</v>
      </c>
      <c r="G29" t="str">
        <v>MMPXYQRJGM</v>
      </c>
      <c r="H29" s="11">
        <f t="shared" si="0"/>
        <v>1</v>
      </c>
      <c r="I29" t="str" cm="1">
        <f t="array" ref="I29">_xlfn.IFS(H29&lt;1,"No",H29=1,"Yes",H29&gt;1,_xlfn.TEXTJOIN("",TRUE,"Yes x",H29))</f>
        <v>Yes</v>
      </c>
      <c r="J29" s="11">
        <f t="shared" si="1"/>
        <v>1</v>
      </c>
      <c r="K29" s="11">
        <f t="shared" si="2"/>
        <v>0</v>
      </c>
      <c r="L29" s="11" t="str" cm="1">
        <f t="array" ref="L29">_xlfn.IFS(J29&lt;1,"",J29=1,"Pass",J29&gt;1,_xlfn.TEXTJOIN("",TRUE,"Pass x",J29))</f>
        <v>Pass</v>
      </c>
      <c r="M29" s="11" t="str" cm="1">
        <f t="array" ref="M29">_xlfn.IFS(K29&lt;1,"",K29=1,"Fail",K29&gt;1,_xlfn.TEXTJOIN("",TRUE,"Fail x",K29))</f>
        <v/>
      </c>
      <c r="N29" t="str">
        <f t="shared" si="3"/>
        <v>Pass</v>
      </c>
    </row>
    <row r="30" spans="1:14">
      <c r="A30" s="29" t="s">
        <v>813</v>
      </c>
      <c r="B30" s="85"/>
      <c r="C30" s="85">
        <v>1</v>
      </c>
      <c r="D30" s="85">
        <v>1</v>
      </c>
      <c r="G30" t="str">
        <v>MYCDK2HF6J</v>
      </c>
      <c r="H30" s="11">
        <f t="shared" si="0"/>
        <v>1</v>
      </c>
      <c r="I30" t="str" cm="1">
        <f t="array" ref="I30">_xlfn.IFS(H30&lt;1,"No",H30=1,"Yes",H30&gt;1,_xlfn.TEXTJOIN("",TRUE,"Yes x",H30))</f>
        <v>Yes</v>
      </c>
      <c r="J30" s="11">
        <f t="shared" si="1"/>
        <v>1</v>
      </c>
      <c r="K30" s="11">
        <f t="shared" si="2"/>
        <v>0</v>
      </c>
      <c r="L30" s="11" t="str" cm="1">
        <f t="array" ref="L30">_xlfn.IFS(J30&lt;1,"",J30=1,"Pass",J30&gt;1,_xlfn.TEXTJOIN("",TRUE,"Pass x",J30))</f>
        <v>Pass</v>
      </c>
      <c r="M30" s="11" t="str" cm="1">
        <f t="array" ref="M30">_xlfn.IFS(K30&lt;1,"",K30=1,"Fail",K30&gt;1,_xlfn.TEXTJOIN("",TRUE,"Fail x",K30))</f>
        <v/>
      </c>
      <c r="N30" t="str">
        <f t="shared" si="3"/>
        <v>Pass</v>
      </c>
    </row>
    <row r="31" spans="1:14">
      <c r="A31" s="29" t="s">
        <v>816</v>
      </c>
      <c r="B31" s="85"/>
      <c r="C31" s="85">
        <v>1</v>
      </c>
      <c r="D31" s="85">
        <v>1</v>
      </c>
      <c r="G31" t="str">
        <v>PQVQ6PGD9W</v>
      </c>
      <c r="H31" s="11">
        <f t="shared" si="0"/>
        <v>1</v>
      </c>
      <c r="I31" t="str" cm="1">
        <f t="array" ref="I31">_xlfn.IFS(H31&lt;1,"No",H31=1,"Yes",H31&gt;1,_xlfn.TEXTJOIN("",TRUE,"Yes x",H31))</f>
        <v>Yes</v>
      </c>
      <c r="J31" s="11">
        <f t="shared" si="1"/>
        <v>1</v>
      </c>
      <c r="K31" s="11">
        <f t="shared" si="2"/>
        <v>0</v>
      </c>
      <c r="L31" s="11" t="str" cm="1">
        <f t="array" ref="L31">_xlfn.IFS(J31&lt;1,"",J31=1,"Pass",J31&gt;1,_xlfn.TEXTJOIN("",TRUE,"Pass x",J31))</f>
        <v>Pass</v>
      </c>
      <c r="M31" s="11" t="str" cm="1">
        <f t="array" ref="M31">_xlfn.IFS(K31&lt;1,"",K31=1,"Fail",K31&gt;1,_xlfn.TEXTJOIN("",TRUE,"Fail x",K31))</f>
        <v/>
      </c>
      <c r="N31" t="str">
        <f t="shared" si="3"/>
        <v>Pass</v>
      </c>
    </row>
    <row r="32" spans="1:14">
      <c r="A32" s="29" t="s">
        <v>819</v>
      </c>
      <c r="B32" s="85"/>
      <c r="C32" s="85">
        <v>1</v>
      </c>
      <c r="D32" s="85">
        <v>1</v>
      </c>
      <c r="H32" s="11">
        <f t="shared" si="0"/>
        <v>0</v>
      </c>
      <c r="I32" t="str" cm="1">
        <f t="array" ref="I32">_xlfn.IFS(H32&lt;1,"No",H32=1,"Yes",H32&gt;1,_xlfn.TEXTJOIN("",TRUE,"Yes x",H32))</f>
        <v>No</v>
      </c>
      <c r="J32" s="11">
        <f t="shared" si="1"/>
        <v>0</v>
      </c>
      <c r="K32" s="11">
        <f t="shared" si="2"/>
        <v>0</v>
      </c>
      <c r="L32" s="11" t="str" cm="1">
        <f t="array" ref="L32">_xlfn.IFS(J32&lt;1,"",J32=1,"Pass",J32&gt;1,_xlfn.TEXTJOIN("",TRUE,"Pass x",J32))</f>
        <v/>
      </c>
      <c r="M32" s="11" t="str" cm="1">
        <f t="array" ref="M32">_xlfn.IFS(K32&lt;1,"",K32=1,"Fail",K32&gt;1,_xlfn.TEXTJOIN("",TRUE,"Fail x",K32))</f>
        <v/>
      </c>
      <c r="N32" t="str">
        <f t="shared" si="3"/>
        <v/>
      </c>
    </row>
    <row r="33" spans="1:14">
      <c r="A33" s="29" t="s">
        <v>822</v>
      </c>
      <c r="B33" s="85"/>
      <c r="C33" s="85">
        <v>1</v>
      </c>
      <c r="D33" s="85">
        <v>1</v>
      </c>
      <c r="H33" s="11">
        <f t="shared" si="0"/>
        <v>0</v>
      </c>
      <c r="I33" t="str" cm="1">
        <f t="array" ref="I33">_xlfn.IFS(H33&lt;1,"No",H33=1,"Yes",H33&gt;1,_xlfn.TEXTJOIN("",TRUE,"Yes x",H33))</f>
        <v>No</v>
      </c>
      <c r="J33" s="11">
        <f t="shared" si="1"/>
        <v>0</v>
      </c>
      <c r="K33" s="11">
        <f t="shared" si="2"/>
        <v>0</v>
      </c>
      <c r="L33" s="11" t="str" cm="1">
        <f t="array" ref="L33">_xlfn.IFS(J33&lt;1,"",J33=1,"Pass",J33&gt;1,_xlfn.TEXTJOIN("",TRUE,"Pass x",J33))</f>
        <v/>
      </c>
      <c r="M33" s="11" t="str" cm="1">
        <f t="array" ref="M33">_xlfn.IFS(K33&lt;1,"",K33=1,"Fail",K33&gt;1,_xlfn.TEXTJOIN("",TRUE,"Fail x",K33))</f>
        <v/>
      </c>
      <c r="N33" t="str">
        <f t="shared" si="3"/>
        <v/>
      </c>
    </row>
    <row r="34" spans="1:14">
      <c r="A34" s="29" t="s">
        <v>286</v>
      </c>
      <c r="B34" s="85">
        <v>1</v>
      </c>
      <c r="C34" s="85">
        <v>31</v>
      </c>
      <c r="D34" s="85">
        <v>32</v>
      </c>
      <c r="H34" s="11">
        <f t="shared" si="0"/>
        <v>0</v>
      </c>
      <c r="I34" t="str" cm="1">
        <f t="array" ref="I34">_xlfn.IFS(H34&lt;1,"No",H34=1,"Yes",H34&gt;1,_xlfn.TEXTJOIN("",TRUE,"Yes x",H34))</f>
        <v>No</v>
      </c>
      <c r="J34" s="11">
        <f t="shared" si="1"/>
        <v>0</v>
      </c>
      <c r="K34" s="11">
        <f t="shared" si="2"/>
        <v>0</v>
      </c>
      <c r="L34" s="11" t="str" cm="1">
        <f t="array" ref="L34">_xlfn.IFS(J34&lt;1,"",J34=1,"Pass",J34&gt;1,_xlfn.TEXTJOIN("",TRUE,"Pass x",J34))</f>
        <v/>
      </c>
      <c r="M34" s="11" t="str" cm="1">
        <f t="array" ref="M34">_xlfn.IFS(K34&lt;1,"",K34=1,"Fail",K34&gt;1,_xlfn.TEXTJOIN("",TRUE,"Fail x",K34))</f>
        <v/>
      </c>
      <c r="N34" t="str">
        <f t="shared" si="3"/>
        <v/>
      </c>
    </row>
    <row r="35" spans="1:14">
      <c r="H35" s="11">
        <f t="shared" si="0"/>
        <v>0</v>
      </c>
      <c r="I35" t="str" cm="1">
        <f t="array" ref="I35">_xlfn.IFS(H35&lt;1,"No",H35=1,"Yes",H35&gt;1,_xlfn.TEXTJOIN("",TRUE,"Yes x",H35))</f>
        <v>No</v>
      </c>
      <c r="J35" s="11">
        <f t="shared" si="1"/>
        <v>0</v>
      </c>
      <c r="K35" s="11">
        <f t="shared" si="2"/>
        <v>0</v>
      </c>
      <c r="L35" s="11" t="str" cm="1">
        <f t="array" ref="L35">_xlfn.IFS(J35&lt;1,"",J35=1,"Pass",J35&gt;1,_xlfn.TEXTJOIN("",TRUE,"Pass x",J35))</f>
        <v/>
      </c>
      <c r="M35" s="11" t="str" cm="1">
        <f t="array" ref="M35">_xlfn.IFS(K35&lt;1,"",K35=1,"Fail",K35&gt;1,_xlfn.TEXTJOIN("",TRUE,"Fail x",K35))</f>
        <v/>
      </c>
      <c r="N35" t="str">
        <f t="shared" si="3"/>
        <v/>
      </c>
    </row>
    <row r="36" spans="1:14">
      <c r="H36" s="11">
        <f t="shared" si="0"/>
        <v>0</v>
      </c>
      <c r="I36" t="str" cm="1">
        <f t="array" ref="I36">_xlfn.IFS(H36&lt;1,"No",H36=1,"Yes",H36&gt;1,_xlfn.TEXTJOIN("",TRUE,"Yes x",H36))</f>
        <v>No</v>
      </c>
      <c r="J36" s="11">
        <f t="shared" si="1"/>
        <v>0</v>
      </c>
      <c r="K36" s="11">
        <f t="shared" si="2"/>
        <v>0</v>
      </c>
      <c r="L36" s="11" t="str" cm="1">
        <f t="array" ref="L36">_xlfn.IFS(J36&lt;1,"",J36=1,"Pass",J36&gt;1,_xlfn.TEXTJOIN("",TRUE,"Pass x",J36))</f>
        <v/>
      </c>
      <c r="M36" s="11" t="str" cm="1">
        <f t="array" ref="M36">_xlfn.IFS(K36&lt;1,"",K36=1,"Fail",K36&gt;1,_xlfn.TEXTJOIN("",TRUE,"Fail x",K36))</f>
        <v/>
      </c>
      <c r="N36" t="str">
        <f t="shared" si="3"/>
        <v/>
      </c>
    </row>
    <row r="37" spans="1:14">
      <c r="H37" s="11">
        <f t="shared" si="0"/>
        <v>0</v>
      </c>
      <c r="I37" t="str" cm="1">
        <f t="array" ref="I37">_xlfn.IFS(H37&lt;1,"No",H37=1,"Yes",H37&gt;1,_xlfn.TEXTJOIN("",TRUE,"Yes x",H37))</f>
        <v>No</v>
      </c>
      <c r="J37" s="11">
        <f t="shared" si="1"/>
        <v>0</v>
      </c>
      <c r="K37" s="11">
        <f t="shared" si="2"/>
        <v>0</v>
      </c>
      <c r="L37" s="11" t="str" cm="1">
        <f t="array" ref="L37">_xlfn.IFS(J37&lt;1,"",J37=1,"Pass",J37&gt;1,_xlfn.TEXTJOIN("",TRUE,"Pass x",J37))</f>
        <v/>
      </c>
      <c r="M37" s="11" t="str" cm="1">
        <f t="array" ref="M37">_xlfn.IFS(K37&lt;1,"",K37=1,"Fail",K37&gt;1,_xlfn.TEXTJOIN("",TRUE,"Fail x",K37))</f>
        <v/>
      </c>
      <c r="N37" t="str">
        <f t="shared" si="3"/>
        <v/>
      </c>
    </row>
    <row r="38" spans="1:14">
      <c r="H38" s="11">
        <f t="shared" si="0"/>
        <v>0</v>
      </c>
      <c r="I38" t="str" cm="1">
        <f t="array" ref="I38">_xlfn.IFS(H38&lt;1,"No",H38=1,"Yes",H38&gt;1,_xlfn.TEXTJOIN("",TRUE,"Yes x",H38))</f>
        <v>No</v>
      </c>
      <c r="J38" s="11">
        <f t="shared" si="1"/>
        <v>0</v>
      </c>
      <c r="K38" s="11">
        <f t="shared" si="2"/>
        <v>0</v>
      </c>
      <c r="L38" s="11" t="str" cm="1">
        <f t="array" ref="L38">_xlfn.IFS(J38&lt;1,"",J38=1,"Pass",J38&gt;1,_xlfn.TEXTJOIN("",TRUE,"Pass x",J38))</f>
        <v/>
      </c>
      <c r="M38" s="11" t="str" cm="1">
        <f t="array" ref="M38">_xlfn.IFS(K38&lt;1,"",K38=1,"Fail",K38&gt;1,_xlfn.TEXTJOIN("",TRUE,"Fail x",K38))</f>
        <v/>
      </c>
      <c r="N38" t="str">
        <f t="shared" si="3"/>
        <v/>
      </c>
    </row>
    <row r="39" spans="1:14">
      <c r="H39" s="11">
        <f t="shared" si="0"/>
        <v>0</v>
      </c>
      <c r="I39" t="str" cm="1">
        <f t="array" ref="I39">_xlfn.IFS(H39&lt;1,"No",H39=1,"Yes",H39&gt;1,_xlfn.TEXTJOIN("",TRUE,"Yes x",H39))</f>
        <v>No</v>
      </c>
      <c r="J39" s="11">
        <f t="shared" si="1"/>
        <v>0</v>
      </c>
      <c r="K39" s="11">
        <f t="shared" si="2"/>
        <v>0</v>
      </c>
      <c r="L39" s="11" t="str" cm="1">
        <f t="array" ref="L39">_xlfn.IFS(J39&lt;1,"",J39=1,"Pass",J39&gt;1,_xlfn.TEXTJOIN("",TRUE,"Pass x",J39))</f>
        <v/>
      </c>
      <c r="M39" s="11" t="str" cm="1">
        <f t="array" ref="M39">_xlfn.IFS(K39&lt;1,"",K39=1,"Fail",K39&gt;1,_xlfn.TEXTJOIN("",TRUE,"Fail x",K39))</f>
        <v/>
      </c>
      <c r="N39" t="str">
        <f t="shared" si="3"/>
        <v/>
      </c>
    </row>
    <row r="40" spans="1:14">
      <c r="H40" s="11">
        <f t="shared" si="0"/>
        <v>0</v>
      </c>
      <c r="I40" t="str" cm="1">
        <f t="array" ref="I40">_xlfn.IFS(H40&lt;1,"No",H40=1,"Yes",H40&gt;1,_xlfn.TEXTJOIN("",TRUE,"Yes x",H40))</f>
        <v>No</v>
      </c>
      <c r="J40" s="11">
        <f t="shared" si="1"/>
        <v>0</v>
      </c>
      <c r="K40" s="11">
        <f t="shared" si="2"/>
        <v>0</v>
      </c>
      <c r="L40" s="11" t="str" cm="1">
        <f t="array" ref="L40">_xlfn.IFS(J40&lt;1,"",J40=1,"Pass",J40&gt;1,_xlfn.TEXTJOIN("",TRUE,"Pass x",J40))</f>
        <v/>
      </c>
      <c r="M40" s="11" t="str" cm="1">
        <f t="array" ref="M40">_xlfn.IFS(K40&lt;1,"",K40=1,"Fail",K40&gt;1,_xlfn.TEXTJOIN("",TRUE,"Fail x",K40))</f>
        <v/>
      </c>
      <c r="N40" t="str">
        <f t="shared" si="3"/>
        <v/>
      </c>
    </row>
    <row r="41" spans="1:14">
      <c r="H41" s="11">
        <f t="shared" si="0"/>
        <v>0</v>
      </c>
      <c r="I41" t="str" cm="1">
        <f t="array" ref="I41">_xlfn.IFS(H41&lt;1,"No",H41=1,"Yes",H41&gt;1,_xlfn.TEXTJOIN("",TRUE,"Yes x",H41))</f>
        <v>No</v>
      </c>
      <c r="J41" s="11">
        <f t="shared" si="1"/>
        <v>0</v>
      </c>
      <c r="K41" s="11">
        <f t="shared" si="2"/>
        <v>0</v>
      </c>
      <c r="L41" s="11" t="str" cm="1">
        <f t="array" ref="L41">_xlfn.IFS(J41&lt;1,"",J41=1,"Pass",J41&gt;1,_xlfn.TEXTJOIN("",TRUE,"Pass x",J41))</f>
        <v/>
      </c>
      <c r="M41" s="11" t="str" cm="1">
        <f t="array" ref="M41">_xlfn.IFS(K41&lt;1,"",K41=1,"Fail",K41&gt;1,_xlfn.TEXTJOIN("",TRUE,"Fail x",K41))</f>
        <v/>
      </c>
      <c r="N41" t="str">
        <f t="shared" si="3"/>
        <v/>
      </c>
    </row>
    <row r="42" spans="1:14">
      <c r="H42" s="11">
        <f t="shared" si="0"/>
        <v>0</v>
      </c>
      <c r="I42" t="str" cm="1">
        <f t="array" ref="I42">_xlfn.IFS(H42&lt;1,"No",H42=1,"Yes",H42&gt;1,_xlfn.TEXTJOIN("",TRUE,"Yes x",H42))</f>
        <v>No</v>
      </c>
      <c r="J42" s="11">
        <f t="shared" si="1"/>
        <v>0</v>
      </c>
      <c r="K42" s="11">
        <f t="shared" si="2"/>
        <v>0</v>
      </c>
      <c r="L42" s="11" t="str" cm="1">
        <f t="array" ref="L42">_xlfn.IFS(J42&lt;1,"",J42=1,"Pass",J42&gt;1,_xlfn.TEXTJOIN("",TRUE,"Pass x",J42))</f>
        <v/>
      </c>
      <c r="M42" s="11" t="str" cm="1">
        <f t="array" ref="M42">_xlfn.IFS(K42&lt;1,"",K42=1,"Fail",K42&gt;1,_xlfn.TEXTJOIN("",TRUE,"Fail x",K42))</f>
        <v/>
      </c>
      <c r="N42" t="str">
        <f t="shared" si="3"/>
        <v/>
      </c>
    </row>
    <row r="43" spans="1:14">
      <c r="H43" s="11">
        <f t="shared" si="0"/>
        <v>0</v>
      </c>
      <c r="I43" t="str" cm="1">
        <f t="array" ref="I43">_xlfn.IFS(H43&lt;1,"No",H43=1,"Yes",H43&gt;1,_xlfn.TEXTJOIN("",TRUE,"Yes x",H43))</f>
        <v>No</v>
      </c>
      <c r="J43" s="11">
        <f t="shared" si="1"/>
        <v>0</v>
      </c>
      <c r="K43" s="11">
        <f t="shared" si="2"/>
        <v>0</v>
      </c>
      <c r="L43" s="11" t="str" cm="1">
        <f t="array" ref="L43">_xlfn.IFS(J43&lt;1,"",J43=1,"Pass",J43&gt;1,_xlfn.TEXTJOIN("",TRUE,"Pass x",J43))</f>
        <v/>
      </c>
      <c r="M43" s="11" t="str" cm="1">
        <f t="array" ref="M43">_xlfn.IFS(K43&lt;1,"",K43=1,"Fail",K43&gt;1,_xlfn.TEXTJOIN("",TRUE,"Fail x",K43))</f>
        <v/>
      </c>
      <c r="N43" t="str">
        <f t="shared" si="3"/>
        <v/>
      </c>
    </row>
    <row r="44" spans="1:14">
      <c r="H44" s="11">
        <f t="shared" si="0"/>
        <v>0</v>
      </c>
      <c r="I44" t="str" cm="1">
        <f t="array" ref="I44">_xlfn.IFS(H44&lt;1,"No",H44=1,"Yes",H44&gt;1,_xlfn.TEXTJOIN("",TRUE,"Yes x",H44))</f>
        <v>No</v>
      </c>
      <c r="J44" s="11">
        <f t="shared" si="1"/>
        <v>0</v>
      </c>
      <c r="K44" s="11">
        <f t="shared" si="2"/>
        <v>0</v>
      </c>
      <c r="L44" s="11" t="str" cm="1">
        <f t="array" ref="L44">_xlfn.IFS(J44&lt;1,"",J44=1,"Pass",J44&gt;1,_xlfn.TEXTJOIN("",TRUE,"Pass x",J44))</f>
        <v/>
      </c>
      <c r="M44" s="11" t="str" cm="1">
        <f t="array" ref="M44">_xlfn.IFS(K44&lt;1,"",K44=1,"Fail",K44&gt;1,_xlfn.TEXTJOIN("",TRUE,"Fail x",K44))</f>
        <v/>
      </c>
      <c r="N44" t="str">
        <f t="shared" si="3"/>
        <v/>
      </c>
    </row>
    <row r="45" spans="1:14">
      <c r="H45" s="11">
        <f t="shared" si="0"/>
        <v>0</v>
      </c>
      <c r="I45" t="str" cm="1">
        <f t="array" ref="I45">_xlfn.IFS(H45&lt;1,"No",H45=1,"Yes",H45&gt;1,_xlfn.TEXTJOIN("",TRUE,"Yes x",H45))</f>
        <v>No</v>
      </c>
      <c r="J45" s="11">
        <f t="shared" si="1"/>
        <v>0</v>
      </c>
      <c r="K45" s="11">
        <f t="shared" si="2"/>
        <v>0</v>
      </c>
      <c r="L45" s="11" t="str" cm="1">
        <f t="array" ref="L45">_xlfn.IFS(J45&lt;1,"",J45=1,"Pass",J45&gt;1,_xlfn.TEXTJOIN("",TRUE,"Pass x",J45))</f>
        <v/>
      </c>
      <c r="M45" s="11" t="str" cm="1">
        <f t="array" ref="M45">_xlfn.IFS(K45&lt;1,"",K45=1,"Fail",K45&gt;1,_xlfn.TEXTJOIN("",TRUE,"Fail x",K45))</f>
        <v/>
      </c>
      <c r="N45" t="str">
        <f t="shared" si="3"/>
        <v/>
      </c>
    </row>
    <row r="46" spans="1:14">
      <c r="H46" s="11">
        <f t="shared" si="0"/>
        <v>0</v>
      </c>
      <c r="I46" t="str" cm="1">
        <f t="array" ref="I46">_xlfn.IFS(H46&lt;1,"No",H46=1,"Yes",H46&gt;1,_xlfn.TEXTJOIN("",TRUE,"Yes x",H46))</f>
        <v>No</v>
      </c>
      <c r="J46" s="11">
        <f t="shared" si="1"/>
        <v>0</v>
      </c>
      <c r="K46" s="11">
        <f t="shared" si="2"/>
        <v>0</v>
      </c>
      <c r="L46" s="11" t="str" cm="1">
        <f t="array" ref="L46">_xlfn.IFS(J46&lt;1,"",J46=1,"Pass",J46&gt;1,_xlfn.TEXTJOIN("",TRUE,"Pass x",J46))</f>
        <v/>
      </c>
      <c r="M46" s="11" t="str" cm="1">
        <f t="array" ref="M46">_xlfn.IFS(K46&lt;1,"",K46=1,"Fail",K46&gt;1,_xlfn.TEXTJOIN("",TRUE,"Fail x",K46))</f>
        <v/>
      </c>
      <c r="N46" t="str">
        <f t="shared" si="3"/>
        <v/>
      </c>
    </row>
    <row r="47" spans="1:14">
      <c r="H47" s="11">
        <f t="shared" si="0"/>
        <v>0</v>
      </c>
      <c r="I47" t="str" cm="1">
        <f t="array" ref="I47">_xlfn.IFS(H47&lt;1,"No",H47=1,"Yes",H47&gt;1,_xlfn.TEXTJOIN("",TRUE,"Yes x",H47))</f>
        <v>No</v>
      </c>
      <c r="J47" s="11">
        <f t="shared" si="1"/>
        <v>0</v>
      </c>
      <c r="K47" s="11">
        <f t="shared" si="2"/>
        <v>0</v>
      </c>
      <c r="L47" s="11" t="str" cm="1">
        <f t="array" ref="L47">_xlfn.IFS(J47&lt;1,"",J47=1,"Pass",J47&gt;1,_xlfn.TEXTJOIN("",TRUE,"Pass x",J47))</f>
        <v/>
      </c>
      <c r="M47" s="11" t="str" cm="1">
        <f t="array" ref="M47">_xlfn.IFS(K47&lt;1,"",K47=1,"Fail",K47&gt;1,_xlfn.TEXTJOIN("",TRUE,"Fail x",K47))</f>
        <v/>
      </c>
      <c r="N47" t="str">
        <f t="shared" si="3"/>
        <v/>
      </c>
    </row>
    <row r="48" spans="1:14">
      <c r="H48" s="11">
        <f t="shared" si="0"/>
        <v>0</v>
      </c>
      <c r="I48" t="str" cm="1">
        <f t="array" ref="I48">_xlfn.IFS(H48&lt;1,"No",H48=1,"Yes",H48&gt;1,_xlfn.TEXTJOIN("",TRUE,"Yes x",H48))</f>
        <v>No</v>
      </c>
      <c r="J48" s="11">
        <f t="shared" si="1"/>
        <v>0</v>
      </c>
      <c r="K48" s="11">
        <f t="shared" si="2"/>
        <v>0</v>
      </c>
      <c r="L48" s="11" t="str" cm="1">
        <f t="array" ref="L48">_xlfn.IFS(J48&lt;1,"",J48=1,"Pass",J48&gt;1,_xlfn.TEXTJOIN("",TRUE,"Pass x",J48))</f>
        <v/>
      </c>
      <c r="M48" s="11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1">
        <f t="shared" si="0"/>
        <v>0</v>
      </c>
      <c r="I49" t="str" cm="1">
        <f t="array" ref="I49">_xlfn.IFS(H49&lt;1,"No",H49=1,"Yes",H49&gt;1,_xlfn.TEXTJOIN("",TRUE,"Yes x",H49))</f>
        <v>No</v>
      </c>
      <c r="J49" s="11">
        <f t="shared" si="1"/>
        <v>0</v>
      </c>
      <c r="K49" s="11">
        <f t="shared" si="2"/>
        <v>0</v>
      </c>
      <c r="L49" s="11" t="str" cm="1">
        <f t="array" ref="L49">_xlfn.IFS(J49&lt;1,"",J49=1,"Pass",J49&gt;1,_xlfn.TEXTJOIN("",TRUE,"Pass x",J49))</f>
        <v/>
      </c>
      <c r="M49" s="11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1">
        <f t="shared" si="0"/>
        <v>0</v>
      </c>
      <c r="I50" t="str" cm="1">
        <f t="array" ref="I50">_xlfn.IFS(H50&lt;1,"No",H50=1,"Yes",H50&gt;1,_xlfn.TEXTJOIN("",TRUE,"Yes x",H50))</f>
        <v>No</v>
      </c>
      <c r="J50" s="11">
        <f t="shared" si="1"/>
        <v>0</v>
      </c>
      <c r="K50" s="11">
        <f t="shared" si="2"/>
        <v>0</v>
      </c>
      <c r="L50" s="11" t="str" cm="1">
        <f t="array" ref="L50">_xlfn.IFS(J50&lt;1,"",J50=1,"Pass",J50&gt;1,_xlfn.TEXTJOIN("",TRUE,"Pass x",J50))</f>
        <v/>
      </c>
      <c r="M50" s="11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1">
        <f t="shared" si="0"/>
        <v>0</v>
      </c>
      <c r="I51" t="str" cm="1">
        <f t="array" ref="I51">_xlfn.IFS(H51&lt;1,"No",H51=1,"Yes",H51&gt;1,_xlfn.TEXTJOIN("",TRUE,"Yes x",H51))</f>
        <v>No</v>
      </c>
      <c r="J51" s="11">
        <f t="shared" si="1"/>
        <v>0</v>
      </c>
      <c r="K51" s="11">
        <f t="shared" si="2"/>
        <v>0</v>
      </c>
      <c r="L51" s="11" t="str" cm="1">
        <f t="array" ref="L51">_xlfn.IFS(J51&lt;1,"",J51=1,"Pass",J51&gt;1,_xlfn.TEXTJOIN("",TRUE,"Pass x",J51))</f>
        <v/>
      </c>
      <c r="M51" s="11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1">
        <f t="shared" si="0"/>
        <v>0</v>
      </c>
      <c r="I52" t="str" cm="1">
        <f t="array" ref="I52">_xlfn.IFS(H52&lt;1,"No",H52=1,"Yes",H52&gt;1,_xlfn.TEXTJOIN("",TRUE,"Yes x",H52))</f>
        <v>No</v>
      </c>
      <c r="J52" s="11">
        <f t="shared" si="1"/>
        <v>0</v>
      </c>
      <c r="K52" s="11">
        <f t="shared" si="2"/>
        <v>0</v>
      </c>
      <c r="L52" s="11" t="str" cm="1">
        <f t="array" ref="L52">_xlfn.IFS(J52&lt;1,"",J52=1,"Pass",J52&gt;1,_xlfn.TEXTJOIN("",TRUE,"Pass x",J52))</f>
        <v/>
      </c>
      <c r="M52" s="11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1">
        <f t="shared" si="0"/>
        <v>0</v>
      </c>
      <c r="I53" t="str" cm="1">
        <f t="array" ref="I53">_xlfn.IFS(H53&lt;1,"No",H53=1,"Yes",H53&gt;1,_xlfn.TEXTJOIN("",TRUE,"Yes x",H53))</f>
        <v>No</v>
      </c>
      <c r="J53" s="11">
        <f t="shared" si="1"/>
        <v>0</v>
      </c>
      <c r="K53" s="11">
        <f t="shared" si="2"/>
        <v>0</v>
      </c>
      <c r="L53" s="11" t="str" cm="1">
        <f t="array" ref="L53">_xlfn.IFS(J53&lt;1,"",J53=1,"Pass",J53&gt;1,_xlfn.TEXTJOIN("",TRUE,"Pass x",J53))</f>
        <v/>
      </c>
      <c r="M53" s="11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1">
        <f t="shared" si="0"/>
        <v>0</v>
      </c>
      <c r="I54" t="str" cm="1">
        <f t="array" ref="I54">_xlfn.IFS(H54&lt;1,"No",H54=1,"Yes",H54&gt;1,_xlfn.TEXTJOIN("",TRUE,"Yes x",H54))</f>
        <v>No</v>
      </c>
      <c r="J54" s="11">
        <f t="shared" si="1"/>
        <v>0</v>
      </c>
      <c r="K54" s="11">
        <f t="shared" si="2"/>
        <v>0</v>
      </c>
      <c r="L54" s="11" t="str" cm="1">
        <f t="array" ref="L54">_xlfn.IFS(J54&lt;1,"",J54=1,"Pass",J54&gt;1,_xlfn.TEXTJOIN("",TRUE,"Pass x",J54))</f>
        <v/>
      </c>
      <c r="M54" s="11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1">
        <f t="shared" si="0"/>
        <v>0</v>
      </c>
      <c r="I55" t="str" cm="1">
        <f t="array" ref="I55">_xlfn.IFS(H55&lt;1,"No",H55=1,"Yes",H55&gt;1,_xlfn.TEXTJOIN("",TRUE,"Yes x",H55))</f>
        <v>No</v>
      </c>
      <c r="J55" s="11">
        <f t="shared" si="1"/>
        <v>0</v>
      </c>
      <c r="K55" s="11">
        <f t="shared" si="2"/>
        <v>0</v>
      </c>
      <c r="L55" s="11" t="str" cm="1">
        <f t="array" ref="L55">_xlfn.IFS(J55&lt;1,"",J55=1,"Pass",J55&gt;1,_xlfn.TEXTJOIN("",TRUE,"Pass x",J55))</f>
        <v/>
      </c>
      <c r="M55" s="11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1">
        <f t="shared" si="0"/>
        <v>0</v>
      </c>
      <c r="I56" t="str" cm="1">
        <f t="array" ref="I56">_xlfn.IFS(H56&lt;1,"No",H56=1,"Yes",H56&gt;1,_xlfn.TEXTJOIN("",TRUE,"Yes x",H56))</f>
        <v>No</v>
      </c>
      <c r="J56" s="11">
        <f t="shared" si="1"/>
        <v>0</v>
      </c>
      <c r="K56" s="11">
        <f t="shared" si="2"/>
        <v>0</v>
      </c>
      <c r="L56" s="11" t="str" cm="1">
        <f t="array" ref="L56">_xlfn.IFS(J56&lt;1,"",J56=1,"Pass",J56&gt;1,_xlfn.TEXTJOIN("",TRUE,"Pass x",J56))</f>
        <v/>
      </c>
      <c r="M56" s="11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1">
        <f t="shared" si="0"/>
        <v>0</v>
      </c>
      <c r="I57" t="str" cm="1">
        <f t="array" ref="I57">_xlfn.IFS(H57&lt;1,"No",H57=1,"Yes",H57&gt;1,_xlfn.TEXTJOIN("",TRUE,"Yes x",H57))</f>
        <v>No</v>
      </c>
      <c r="J57" s="11">
        <f t="shared" si="1"/>
        <v>0</v>
      </c>
      <c r="K57" s="11">
        <f t="shared" si="2"/>
        <v>0</v>
      </c>
      <c r="L57" s="11" t="str" cm="1">
        <f t="array" ref="L57">_xlfn.IFS(J57&lt;1,"",J57=1,"Pass",J57&gt;1,_xlfn.TEXTJOIN("",TRUE,"Pass x",J57))</f>
        <v/>
      </c>
      <c r="M57" s="11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1">
        <f t="shared" si="0"/>
        <v>0</v>
      </c>
      <c r="I58" t="str" cm="1">
        <f t="array" ref="I58">_xlfn.IFS(H58&lt;1,"No",H58=1,"Yes",H58&gt;1,_xlfn.TEXTJOIN("",TRUE,"Yes x",H58))</f>
        <v>No</v>
      </c>
      <c r="J58" s="11">
        <f t="shared" si="1"/>
        <v>0</v>
      </c>
      <c r="K58" s="11">
        <f t="shared" si="2"/>
        <v>0</v>
      </c>
      <c r="L58" s="11" t="str" cm="1">
        <f t="array" ref="L58">_xlfn.IFS(J58&lt;1,"",J58=1,"Pass",J58&gt;1,_xlfn.TEXTJOIN("",TRUE,"Pass x",J58))</f>
        <v/>
      </c>
      <c r="M58" s="11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1">
        <f t="shared" si="0"/>
        <v>0</v>
      </c>
      <c r="I59" t="str" cm="1">
        <f t="array" ref="I59">_xlfn.IFS(H59&lt;1,"No",H59=1,"Yes",H59&gt;1,_xlfn.TEXTJOIN("",TRUE,"Yes x",H59))</f>
        <v>No</v>
      </c>
      <c r="J59" s="11">
        <f t="shared" si="1"/>
        <v>0</v>
      </c>
      <c r="K59" s="11">
        <f t="shared" si="2"/>
        <v>0</v>
      </c>
      <c r="L59" s="11" t="str" cm="1">
        <f t="array" ref="L59">_xlfn.IFS(J59&lt;1,"",J59=1,"Pass",J59&gt;1,_xlfn.TEXTJOIN("",TRUE,"Pass x",J59))</f>
        <v/>
      </c>
      <c r="M59" s="11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1">
        <f t="shared" si="0"/>
        <v>0</v>
      </c>
      <c r="I60" t="str" cm="1">
        <f t="array" ref="I60">_xlfn.IFS(H60&lt;1,"No",H60=1,"Yes",H60&gt;1,_xlfn.TEXTJOIN("",TRUE,"Yes x",H60))</f>
        <v>No</v>
      </c>
      <c r="J60" s="11">
        <f t="shared" si="1"/>
        <v>0</v>
      </c>
      <c r="K60" s="11">
        <f t="shared" si="2"/>
        <v>0</v>
      </c>
      <c r="L60" s="11" t="str" cm="1">
        <f t="array" ref="L60">_xlfn.IFS(J60&lt;1,"",J60=1,"Pass",J60&gt;1,_xlfn.TEXTJOIN("",TRUE,"Pass x",J60))</f>
        <v/>
      </c>
      <c r="M60" s="11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1">
        <f t="shared" si="0"/>
        <v>0</v>
      </c>
      <c r="I61" t="str" cm="1">
        <f t="array" ref="I61">_xlfn.IFS(H61&lt;1,"No",H61=1,"Yes",H61&gt;1,_xlfn.TEXTJOIN("",TRUE,"Yes x",H61))</f>
        <v>No</v>
      </c>
      <c r="J61" s="11">
        <f t="shared" si="1"/>
        <v>0</v>
      </c>
      <c r="K61" s="11">
        <f t="shared" si="2"/>
        <v>0</v>
      </c>
      <c r="L61" s="11" t="str" cm="1">
        <f t="array" ref="L61">_xlfn.IFS(J61&lt;1,"",J61=1,"Pass",J61&gt;1,_xlfn.TEXTJOIN("",TRUE,"Pass x",J61))</f>
        <v/>
      </c>
      <c r="M61" s="11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1">
        <f t="shared" si="0"/>
        <v>0</v>
      </c>
      <c r="I62" t="str" cm="1">
        <f t="array" ref="I62">_xlfn.IFS(H62&lt;1,"No",H62=1,"Yes",H62&gt;1,_xlfn.TEXTJOIN("",TRUE,"Yes x",H62))</f>
        <v>No</v>
      </c>
      <c r="J62" s="11">
        <f t="shared" si="1"/>
        <v>0</v>
      </c>
      <c r="K62" s="11">
        <f t="shared" si="2"/>
        <v>0</v>
      </c>
      <c r="L62" s="11" t="str" cm="1">
        <f t="array" ref="L62">_xlfn.IFS(J62&lt;1,"",J62=1,"Pass",J62&gt;1,_xlfn.TEXTJOIN("",TRUE,"Pass x",J62))</f>
        <v/>
      </c>
      <c r="M62" s="11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1">
        <f t="shared" si="0"/>
        <v>0</v>
      </c>
      <c r="I63" t="str" cm="1">
        <f t="array" ref="I63">_xlfn.IFS(H63&lt;1,"No",H63=1,"Yes",H63&gt;1,_xlfn.TEXTJOIN("",TRUE,"Yes x",H63))</f>
        <v>No</v>
      </c>
      <c r="J63" s="11">
        <f t="shared" si="1"/>
        <v>0</v>
      </c>
      <c r="K63" s="11">
        <f t="shared" si="2"/>
        <v>0</v>
      </c>
      <c r="L63" s="11" t="str" cm="1">
        <f t="array" ref="L63">_xlfn.IFS(J63&lt;1,"",J63=1,"Pass",J63&gt;1,_xlfn.TEXTJOIN("",TRUE,"Pass x",J63))</f>
        <v/>
      </c>
      <c r="M63" s="11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1">
        <f t="shared" si="0"/>
        <v>0</v>
      </c>
      <c r="I64" t="str" cm="1">
        <f t="array" ref="I64">_xlfn.IFS(H64&lt;1,"No",H64=1,"Yes",H64&gt;1,_xlfn.TEXTJOIN("",TRUE,"Yes x",H64))</f>
        <v>No</v>
      </c>
      <c r="J64" s="11">
        <f t="shared" si="1"/>
        <v>0</v>
      </c>
      <c r="K64" s="11">
        <f t="shared" si="2"/>
        <v>0</v>
      </c>
      <c r="L64" s="11" t="str" cm="1">
        <f t="array" ref="L64">_xlfn.IFS(J64&lt;1,"",J64=1,"Pass",J64&gt;1,_xlfn.TEXTJOIN("",TRUE,"Pass x",J64))</f>
        <v/>
      </c>
      <c r="M64" s="11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1">
        <f t="shared" si="0"/>
        <v>0</v>
      </c>
      <c r="I65" t="str" cm="1">
        <f t="array" ref="I65">_xlfn.IFS(H65&lt;1,"No",H65=1,"Yes",H65&gt;1,_xlfn.TEXTJOIN("",TRUE,"Yes x",H65))</f>
        <v>No</v>
      </c>
      <c r="J65" s="11">
        <f t="shared" si="1"/>
        <v>0</v>
      </c>
      <c r="K65" s="11">
        <f t="shared" si="2"/>
        <v>0</v>
      </c>
      <c r="L65" s="11" t="str" cm="1">
        <f t="array" ref="L65">_xlfn.IFS(J65&lt;1,"",J65=1,"Pass",J65&gt;1,_xlfn.TEXTJOIN("",TRUE,"Pass x",J65))</f>
        <v/>
      </c>
      <c r="M65" s="11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1">
        <f t="shared" si="0"/>
        <v>0</v>
      </c>
      <c r="I66" t="str" cm="1">
        <f t="array" ref="I66">_xlfn.IFS(H66&lt;1,"No",H66=1,"Yes",H66&gt;1,_xlfn.TEXTJOIN("",TRUE,"Yes x",H66))</f>
        <v>No</v>
      </c>
      <c r="J66" s="11">
        <f t="shared" si="1"/>
        <v>0</v>
      </c>
      <c r="K66" s="11">
        <f t="shared" si="2"/>
        <v>0</v>
      </c>
      <c r="L66" s="11" t="str" cm="1">
        <f t="array" ref="L66">_xlfn.IFS(J66&lt;1,"",J66=1,"Pass",J66&gt;1,_xlfn.TEXTJOIN("",TRUE,"Pass x",J66))</f>
        <v/>
      </c>
      <c r="M66" s="11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1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1">
        <f t="shared" ref="J67:J130" si="5">IFERROR(GETPIVOTDATA("Successful / Failed",$A$1,"System serial",G67,"Successful / Failed","Successful"),0)</f>
        <v>0</v>
      </c>
      <c r="K67" s="11">
        <f t="shared" ref="K67:K130" si="6">IFERROR(GETPIVOTDATA("Successful / Failed",$A$1,"System serial",G67,"Successful / Failed","Failed"),0)</f>
        <v>0</v>
      </c>
      <c r="L67" s="11" t="str" cm="1">
        <f t="array" ref="L67">_xlfn.IFS(J67&lt;1,"",J67=1,"Pass",J67&gt;1,_xlfn.TEXTJOIN("",TRUE,"Pass x",J67))</f>
        <v/>
      </c>
      <c r="M67" s="11" t="str" cm="1">
        <f t="array" ref="M67">_xlfn.IFS(K67&lt;1,"",K67=1,"Fail",K67&gt;1,_xlfn.TEXTJOIN("",TRUE,"Fail x",K67))</f>
        <v/>
      </c>
      <c r="N67" t="str">
        <f t="shared" ref="N67:N130" si="7">_xlfn.TEXTJOIN(", ",TRUE, L67, M67)</f>
        <v/>
      </c>
    </row>
    <row r="68" spans="8:14">
      <c r="H68" s="11">
        <f t="shared" si="4"/>
        <v>0</v>
      </c>
      <c r="I68" t="str" cm="1">
        <f t="array" ref="I68">_xlfn.IFS(H68&lt;1,"No",H68=1,"Yes",H68&gt;1,_xlfn.TEXTJOIN("",TRUE,"Yes x",H68))</f>
        <v>No</v>
      </c>
      <c r="J68" s="11">
        <f t="shared" si="5"/>
        <v>0</v>
      </c>
      <c r="K68" s="11">
        <f t="shared" si="6"/>
        <v>0</v>
      </c>
      <c r="L68" s="11" t="str" cm="1">
        <f t="array" ref="L68">_xlfn.IFS(J68&lt;1,"",J68=1,"Pass",J68&gt;1,_xlfn.TEXTJOIN("",TRUE,"Pass x",J68))</f>
        <v/>
      </c>
      <c r="M68" s="11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1">
        <f t="shared" si="4"/>
        <v>0</v>
      </c>
      <c r="I69" t="str" cm="1">
        <f t="array" ref="I69">_xlfn.IFS(H69&lt;1,"No",H69=1,"Yes",H69&gt;1,_xlfn.TEXTJOIN("",TRUE,"Yes x",H69))</f>
        <v>No</v>
      </c>
      <c r="J69" s="11">
        <f t="shared" si="5"/>
        <v>0</v>
      </c>
      <c r="K69" s="11">
        <f t="shared" si="6"/>
        <v>0</v>
      </c>
      <c r="L69" s="11" t="str" cm="1">
        <f t="array" ref="L69">_xlfn.IFS(J69&lt;1,"",J69=1,"Pass",J69&gt;1,_xlfn.TEXTJOIN("",TRUE,"Pass x",J69))</f>
        <v/>
      </c>
      <c r="M69" s="11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1">
        <f t="shared" si="4"/>
        <v>0</v>
      </c>
      <c r="I70" t="str" cm="1">
        <f t="array" ref="I70">_xlfn.IFS(H70&lt;1,"No",H70=1,"Yes",H70&gt;1,_xlfn.TEXTJOIN("",TRUE,"Yes x",H70))</f>
        <v>No</v>
      </c>
      <c r="J70" s="11">
        <f t="shared" si="5"/>
        <v>0</v>
      </c>
      <c r="K70" s="11">
        <f t="shared" si="6"/>
        <v>0</v>
      </c>
      <c r="L70" s="11" t="str" cm="1">
        <f t="array" ref="L70">_xlfn.IFS(J70&lt;1,"",J70=1,"Pass",J70&gt;1,_xlfn.TEXTJOIN("",TRUE,"Pass x",J70))</f>
        <v/>
      </c>
      <c r="M70" s="11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1">
        <f t="shared" si="4"/>
        <v>0</v>
      </c>
      <c r="I71" t="str" cm="1">
        <f t="array" ref="I71">_xlfn.IFS(H71&lt;1,"No",H71=1,"Yes",H71&gt;1,_xlfn.TEXTJOIN("",TRUE,"Yes x",H71))</f>
        <v>No</v>
      </c>
      <c r="J71" s="11">
        <f t="shared" si="5"/>
        <v>0</v>
      </c>
      <c r="K71" s="11">
        <f t="shared" si="6"/>
        <v>0</v>
      </c>
      <c r="L71" s="11" t="str" cm="1">
        <f t="array" ref="L71">_xlfn.IFS(J71&lt;1,"",J71=1,"Pass",J71&gt;1,_xlfn.TEXTJOIN("",TRUE,"Pass x",J71))</f>
        <v/>
      </c>
      <c r="M71" s="11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1">
        <f t="shared" si="4"/>
        <v>0</v>
      </c>
      <c r="I72" t="str" cm="1">
        <f t="array" ref="I72">_xlfn.IFS(H72&lt;1,"No",H72=1,"Yes",H72&gt;1,_xlfn.TEXTJOIN("",TRUE,"Yes x",H72))</f>
        <v>No</v>
      </c>
      <c r="J72" s="11">
        <f t="shared" si="5"/>
        <v>0</v>
      </c>
      <c r="K72" s="11">
        <f t="shared" si="6"/>
        <v>0</v>
      </c>
      <c r="L72" s="11" t="str" cm="1">
        <f t="array" ref="L72">_xlfn.IFS(J72&lt;1,"",J72=1,"Pass",J72&gt;1,_xlfn.TEXTJOIN("",TRUE,"Pass x",J72))</f>
        <v/>
      </c>
      <c r="M72" s="11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1">
        <f t="shared" si="4"/>
        <v>0</v>
      </c>
      <c r="I73" t="str" cm="1">
        <f t="array" ref="I73">_xlfn.IFS(H73&lt;1,"No",H73=1,"Yes",H73&gt;1,_xlfn.TEXTJOIN("",TRUE,"Yes x",H73))</f>
        <v>No</v>
      </c>
      <c r="J73" s="11">
        <f t="shared" si="5"/>
        <v>0</v>
      </c>
      <c r="K73" s="11">
        <f t="shared" si="6"/>
        <v>0</v>
      </c>
      <c r="L73" s="11" t="str" cm="1">
        <f t="array" ref="L73">_xlfn.IFS(J73&lt;1,"",J73=1,"Pass",J73&gt;1,_xlfn.TEXTJOIN("",TRUE,"Pass x",J73))</f>
        <v/>
      </c>
      <c r="M73" s="11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1">
        <f t="shared" si="4"/>
        <v>0</v>
      </c>
      <c r="I74" t="str" cm="1">
        <f t="array" ref="I74">_xlfn.IFS(H74&lt;1,"No",H74=1,"Yes",H74&gt;1,_xlfn.TEXTJOIN("",TRUE,"Yes x",H74))</f>
        <v>No</v>
      </c>
      <c r="J74" s="11">
        <f t="shared" si="5"/>
        <v>0</v>
      </c>
      <c r="K74" s="11">
        <f t="shared" si="6"/>
        <v>0</v>
      </c>
      <c r="L74" s="11" t="str" cm="1">
        <f t="array" ref="L74">_xlfn.IFS(J74&lt;1,"",J74=1,"Pass",J74&gt;1,_xlfn.TEXTJOIN("",TRUE,"Pass x",J74))</f>
        <v/>
      </c>
      <c r="M74" s="11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1">
        <f t="shared" si="4"/>
        <v>0</v>
      </c>
      <c r="I75" t="str" cm="1">
        <f t="array" ref="I75">_xlfn.IFS(H75&lt;1,"No",H75=1,"Yes",H75&gt;1,_xlfn.TEXTJOIN("",TRUE,"Yes x",H75))</f>
        <v>No</v>
      </c>
      <c r="J75" s="11">
        <f t="shared" si="5"/>
        <v>0</v>
      </c>
      <c r="K75" s="11">
        <f t="shared" si="6"/>
        <v>0</v>
      </c>
      <c r="L75" s="11" t="str" cm="1">
        <f t="array" ref="L75">_xlfn.IFS(J75&lt;1,"",J75=1,"Pass",J75&gt;1,_xlfn.TEXTJOIN("",TRUE,"Pass x",J75))</f>
        <v/>
      </c>
      <c r="M75" s="11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1">
        <f t="shared" si="4"/>
        <v>0</v>
      </c>
      <c r="I76" t="str" cm="1">
        <f t="array" ref="I76">_xlfn.IFS(H76&lt;1,"No",H76=1,"Yes",H76&gt;1,_xlfn.TEXTJOIN("",TRUE,"Yes x",H76))</f>
        <v>No</v>
      </c>
      <c r="J76" s="11">
        <f t="shared" si="5"/>
        <v>0</v>
      </c>
      <c r="K76" s="11">
        <f t="shared" si="6"/>
        <v>0</v>
      </c>
      <c r="L76" s="11" t="str" cm="1">
        <f t="array" ref="L76">_xlfn.IFS(J76&lt;1,"",J76=1,"Pass",J76&gt;1,_xlfn.TEXTJOIN("",TRUE,"Pass x",J76))</f>
        <v/>
      </c>
      <c r="M76" s="11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1">
        <f t="shared" si="4"/>
        <v>0</v>
      </c>
      <c r="I77" t="str" cm="1">
        <f t="array" ref="I77">_xlfn.IFS(H77&lt;1,"No",H77=1,"Yes",H77&gt;1,_xlfn.TEXTJOIN("",TRUE,"Yes x",H77))</f>
        <v>No</v>
      </c>
      <c r="J77" s="11">
        <f t="shared" si="5"/>
        <v>0</v>
      </c>
      <c r="K77" s="11">
        <f t="shared" si="6"/>
        <v>0</v>
      </c>
      <c r="L77" s="11" t="str" cm="1">
        <f t="array" ref="L77">_xlfn.IFS(J77&lt;1,"",J77=1,"Pass",J77&gt;1,_xlfn.TEXTJOIN("",TRUE,"Pass x",J77))</f>
        <v/>
      </c>
      <c r="M77" s="11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1">
        <f t="shared" si="4"/>
        <v>0</v>
      </c>
      <c r="I78" t="str" cm="1">
        <f t="array" ref="I78">_xlfn.IFS(H78&lt;1,"No",H78=1,"Yes",H78&gt;1,_xlfn.TEXTJOIN("",TRUE,"Yes x",H78))</f>
        <v>No</v>
      </c>
      <c r="J78" s="11">
        <f t="shared" si="5"/>
        <v>0</v>
      </c>
      <c r="K78" s="11">
        <f t="shared" si="6"/>
        <v>0</v>
      </c>
      <c r="L78" s="11" t="str" cm="1">
        <f t="array" ref="L78">_xlfn.IFS(J78&lt;1,"",J78=1,"Pass",J78&gt;1,_xlfn.TEXTJOIN("",TRUE,"Pass x",J78))</f>
        <v/>
      </c>
      <c r="M78" s="11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1">
        <f t="shared" si="4"/>
        <v>0</v>
      </c>
      <c r="I79" t="str" cm="1">
        <f t="array" ref="I79">_xlfn.IFS(H79&lt;1,"No",H79=1,"Yes",H79&gt;1,_xlfn.TEXTJOIN("",TRUE,"Yes x",H79))</f>
        <v>No</v>
      </c>
      <c r="J79" s="11">
        <f t="shared" si="5"/>
        <v>0</v>
      </c>
      <c r="K79" s="11">
        <f t="shared" si="6"/>
        <v>0</v>
      </c>
      <c r="L79" s="11" t="str" cm="1">
        <f t="array" ref="L79">_xlfn.IFS(J79&lt;1,"",J79=1,"Pass",J79&gt;1,_xlfn.TEXTJOIN("",TRUE,"Pass x",J79))</f>
        <v/>
      </c>
      <c r="M79" s="11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1">
        <f t="shared" si="4"/>
        <v>0</v>
      </c>
      <c r="I80" t="str" cm="1">
        <f t="array" ref="I80">_xlfn.IFS(H80&lt;1,"No",H80=1,"Yes",H80&gt;1,_xlfn.TEXTJOIN("",TRUE,"Yes x",H80))</f>
        <v>No</v>
      </c>
      <c r="J80" s="11">
        <f t="shared" si="5"/>
        <v>0</v>
      </c>
      <c r="K80" s="11">
        <f t="shared" si="6"/>
        <v>0</v>
      </c>
      <c r="L80" s="11" t="str" cm="1">
        <f t="array" ref="L80">_xlfn.IFS(J80&lt;1,"",J80=1,"Pass",J80&gt;1,_xlfn.TEXTJOIN("",TRUE,"Pass x",J80))</f>
        <v/>
      </c>
      <c r="M80" s="11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1">
        <f t="shared" si="4"/>
        <v>0</v>
      </c>
      <c r="I81" t="str" cm="1">
        <f t="array" ref="I81">_xlfn.IFS(H81&lt;1,"No",H81=1,"Yes",H81&gt;1,_xlfn.TEXTJOIN("",TRUE,"Yes x",H81))</f>
        <v>No</v>
      </c>
      <c r="J81" s="11">
        <f t="shared" si="5"/>
        <v>0</v>
      </c>
      <c r="K81" s="11">
        <f t="shared" si="6"/>
        <v>0</v>
      </c>
      <c r="L81" s="11" t="str" cm="1">
        <f t="array" ref="L81">_xlfn.IFS(J81&lt;1,"",J81=1,"Pass",J81&gt;1,_xlfn.TEXTJOIN("",TRUE,"Pass x",J81))</f>
        <v/>
      </c>
      <c r="M81" s="11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1">
        <f t="shared" si="4"/>
        <v>0</v>
      </c>
      <c r="I82" t="str" cm="1">
        <f t="array" ref="I82">_xlfn.IFS(H82&lt;1,"No",H82=1,"Yes",H82&gt;1,_xlfn.TEXTJOIN("",TRUE,"Yes x",H82))</f>
        <v>No</v>
      </c>
      <c r="J82" s="11">
        <f t="shared" si="5"/>
        <v>0</v>
      </c>
      <c r="K82" s="11">
        <f t="shared" si="6"/>
        <v>0</v>
      </c>
      <c r="L82" s="11" t="str" cm="1">
        <f t="array" ref="L82">_xlfn.IFS(J82&lt;1,"",J82=1,"Pass",J82&gt;1,_xlfn.TEXTJOIN("",TRUE,"Pass x",J82))</f>
        <v/>
      </c>
      <c r="M82" s="11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1">
        <f t="shared" si="4"/>
        <v>0</v>
      </c>
      <c r="I83" t="str" cm="1">
        <f t="array" ref="I83">_xlfn.IFS(H83&lt;1,"No",H83=1,"Yes",H83&gt;1,_xlfn.TEXTJOIN("",TRUE,"Yes x",H83))</f>
        <v>No</v>
      </c>
      <c r="J83" s="11">
        <f t="shared" si="5"/>
        <v>0</v>
      </c>
      <c r="K83" s="11">
        <f t="shared" si="6"/>
        <v>0</v>
      </c>
      <c r="L83" s="11" t="str" cm="1">
        <f t="array" ref="L83">_xlfn.IFS(J83&lt;1,"",J83=1,"Pass",J83&gt;1,_xlfn.TEXTJOIN("",TRUE,"Pass x",J83))</f>
        <v/>
      </c>
      <c r="M83" s="11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1">
        <f t="shared" si="4"/>
        <v>0</v>
      </c>
      <c r="I84" t="str" cm="1">
        <f t="array" ref="I84">_xlfn.IFS(H84&lt;1,"No",H84=1,"Yes",H84&gt;1,_xlfn.TEXTJOIN("",TRUE,"Yes x",H84))</f>
        <v>No</v>
      </c>
      <c r="J84" s="11">
        <f t="shared" si="5"/>
        <v>0</v>
      </c>
      <c r="K84" s="11">
        <f t="shared" si="6"/>
        <v>0</v>
      </c>
      <c r="L84" s="11" t="str" cm="1">
        <f t="array" ref="L84">_xlfn.IFS(J84&lt;1,"",J84=1,"Pass",J84&gt;1,_xlfn.TEXTJOIN("",TRUE,"Pass x",J84))</f>
        <v/>
      </c>
      <c r="M84" s="11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1">
        <f t="shared" si="4"/>
        <v>0</v>
      </c>
      <c r="I85" t="str" cm="1">
        <f t="array" ref="I85">_xlfn.IFS(H85&lt;1,"No",H85=1,"Yes",H85&gt;1,_xlfn.TEXTJOIN("",TRUE,"Yes x",H85))</f>
        <v>No</v>
      </c>
      <c r="J85" s="11">
        <f t="shared" si="5"/>
        <v>0</v>
      </c>
      <c r="K85" s="11">
        <f t="shared" si="6"/>
        <v>0</v>
      </c>
      <c r="L85" s="11" t="str" cm="1">
        <f t="array" ref="L85">_xlfn.IFS(J85&lt;1,"",J85=1,"Pass",J85&gt;1,_xlfn.TEXTJOIN("",TRUE,"Pass x",J85))</f>
        <v/>
      </c>
      <c r="M85" s="11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1">
        <f t="shared" si="4"/>
        <v>0</v>
      </c>
      <c r="I86" t="str" cm="1">
        <f t="array" ref="I86">_xlfn.IFS(H86&lt;1,"No",H86=1,"Yes",H86&gt;1,_xlfn.TEXTJOIN("",TRUE,"Yes x",H86))</f>
        <v>No</v>
      </c>
      <c r="J86" s="11">
        <f t="shared" si="5"/>
        <v>0</v>
      </c>
      <c r="K86" s="11">
        <f t="shared" si="6"/>
        <v>0</v>
      </c>
      <c r="L86" s="11" t="str" cm="1">
        <f t="array" ref="L86">_xlfn.IFS(J86&lt;1,"",J86=1,"Pass",J86&gt;1,_xlfn.TEXTJOIN("",TRUE,"Pass x",J86))</f>
        <v/>
      </c>
      <c r="M86" s="11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1">
        <f t="shared" si="4"/>
        <v>0</v>
      </c>
      <c r="I87" t="str" cm="1">
        <f t="array" ref="I87">_xlfn.IFS(H87&lt;1,"No",H87=1,"Yes",H87&gt;1,_xlfn.TEXTJOIN("",TRUE,"Yes x",H87))</f>
        <v>No</v>
      </c>
      <c r="J87" s="11">
        <f t="shared" si="5"/>
        <v>0</v>
      </c>
      <c r="K87" s="11">
        <f t="shared" si="6"/>
        <v>0</v>
      </c>
      <c r="L87" s="11" t="str" cm="1">
        <f t="array" ref="L87">_xlfn.IFS(J87&lt;1,"",J87=1,"Pass",J87&gt;1,_xlfn.TEXTJOIN("",TRUE,"Pass x",J87))</f>
        <v/>
      </c>
      <c r="M87" s="11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1">
        <f t="shared" si="4"/>
        <v>0</v>
      </c>
      <c r="I88" t="str" cm="1">
        <f t="array" ref="I88">_xlfn.IFS(H88&lt;1,"No",H88=1,"Yes",H88&gt;1,_xlfn.TEXTJOIN("",TRUE,"Yes x",H88))</f>
        <v>No</v>
      </c>
      <c r="J88" s="11">
        <f t="shared" si="5"/>
        <v>0</v>
      </c>
      <c r="K88" s="11">
        <f t="shared" si="6"/>
        <v>0</v>
      </c>
      <c r="L88" s="11" t="str" cm="1">
        <f t="array" ref="L88">_xlfn.IFS(J88&lt;1,"",J88=1,"Pass",J88&gt;1,_xlfn.TEXTJOIN("",TRUE,"Pass x",J88))</f>
        <v/>
      </c>
      <c r="M88" s="11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1">
        <f t="shared" si="4"/>
        <v>0</v>
      </c>
      <c r="I89" t="str" cm="1">
        <f t="array" ref="I89">_xlfn.IFS(H89&lt;1,"No",H89=1,"Yes",H89&gt;1,_xlfn.TEXTJOIN("",TRUE,"Yes x",H89))</f>
        <v>No</v>
      </c>
      <c r="J89" s="11">
        <f t="shared" si="5"/>
        <v>0</v>
      </c>
      <c r="K89" s="11">
        <f t="shared" si="6"/>
        <v>0</v>
      </c>
      <c r="L89" s="11" t="str" cm="1">
        <f t="array" ref="L89">_xlfn.IFS(J89&lt;1,"",J89=1,"Pass",J89&gt;1,_xlfn.TEXTJOIN("",TRUE,"Pass x",J89))</f>
        <v/>
      </c>
      <c r="M89" s="11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1">
        <f t="shared" si="4"/>
        <v>0</v>
      </c>
      <c r="I90" t="str" cm="1">
        <f t="array" ref="I90">_xlfn.IFS(H90&lt;1,"No",H90=1,"Yes",H90&gt;1,_xlfn.TEXTJOIN("",TRUE,"Yes x",H90))</f>
        <v>No</v>
      </c>
      <c r="J90" s="11">
        <f t="shared" si="5"/>
        <v>0</v>
      </c>
      <c r="K90" s="11">
        <f t="shared" si="6"/>
        <v>0</v>
      </c>
      <c r="L90" s="11" t="str" cm="1">
        <f t="array" ref="L90">_xlfn.IFS(J90&lt;1,"",J90=1,"Pass",J90&gt;1,_xlfn.TEXTJOIN("",TRUE,"Pass x",J90))</f>
        <v/>
      </c>
      <c r="M90" s="11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1">
        <f t="shared" si="4"/>
        <v>0</v>
      </c>
      <c r="I91" t="str" cm="1">
        <f t="array" ref="I91">_xlfn.IFS(H91&lt;1,"No",H91=1,"Yes",H91&gt;1,_xlfn.TEXTJOIN("",TRUE,"Yes x",H91))</f>
        <v>No</v>
      </c>
      <c r="J91" s="11">
        <f t="shared" si="5"/>
        <v>0</v>
      </c>
      <c r="K91" s="11">
        <f t="shared" si="6"/>
        <v>0</v>
      </c>
      <c r="L91" s="11" t="str" cm="1">
        <f t="array" ref="L91">_xlfn.IFS(J91&lt;1,"",J91=1,"Pass",J91&gt;1,_xlfn.TEXTJOIN("",TRUE,"Pass x",J91))</f>
        <v/>
      </c>
      <c r="M91" s="11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1">
        <f t="shared" si="4"/>
        <v>0</v>
      </c>
      <c r="I92" t="str" cm="1">
        <f t="array" ref="I92">_xlfn.IFS(H92&lt;1,"No",H92=1,"Yes",H92&gt;1,_xlfn.TEXTJOIN("",TRUE,"Yes x",H92))</f>
        <v>No</v>
      </c>
      <c r="J92" s="11">
        <f t="shared" si="5"/>
        <v>0</v>
      </c>
      <c r="K92" s="11">
        <f t="shared" si="6"/>
        <v>0</v>
      </c>
      <c r="L92" s="11" t="str" cm="1">
        <f t="array" ref="L92">_xlfn.IFS(J92&lt;1,"",J92=1,"Pass",J92&gt;1,_xlfn.TEXTJOIN("",TRUE,"Pass x",J92))</f>
        <v/>
      </c>
      <c r="M92" s="11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1">
        <f t="shared" si="4"/>
        <v>0</v>
      </c>
      <c r="I93" t="str" cm="1">
        <f t="array" ref="I93">_xlfn.IFS(H93&lt;1,"No",H93=1,"Yes",H93&gt;1,_xlfn.TEXTJOIN("",TRUE,"Yes x",H93))</f>
        <v>No</v>
      </c>
      <c r="J93" s="11">
        <f t="shared" si="5"/>
        <v>0</v>
      </c>
      <c r="K93" s="11">
        <f t="shared" si="6"/>
        <v>0</v>
      </c>
      <c r="L93" s="11" t="str" cm="1">
        <f t="array" ref="L93">_xlfn.IFS(J93&lt;1,"",J93=1,"Pass",J93&gt;1,_xlfn.TEXTJOIN("",TRUE,"Pass x",J93))</f>
        <v/>
      </c>
      <c r="M93" s="11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1">
        <f t="shared" si="4"/>
        <v>0</v>
      </c>
      <c r="I94" t="str" cm="1">
        <f t="array" ref="I94">_xlfn.IFS(H94&lt;1,"No",H94=1,"Yes",H94&gt;1,_xlfn.TEXTJOIN("",TRUE,"Yes x",H94))</f>
        <v>No</v>
      </c>
      <c r="J94" s="11">
        <f t="shared" si="5"/>
        <v>0</v>
      </c>
      <c r="K94" s="11">
        <f t="shared" si="6"/>
        <v>0</v>
      </c>
      <c r="L94" s="11" t="str" cm="1">
        <f t="array" ref="L94">_xlfn.IFS(J94&lt;1,"",J94=1,"Pass",J94&gt;1,_xlfn.TEXTJOIN("",TRUE,"Pass x",J94))</f>
        <v/>
      </c>
      <c r="M94" s="11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1">
        <f t="shared" si="4"/>
        <v>0</v>
      </c>
      <c r="I95" t="str" cm="1">
        <f t="array" ref="I95">_xlfn.IFS(H95&lt;1,"No",H95=1,"Yes",H95&gt;1,_xlfn.TEXTJOIN("",TRUE,"Yes x",H95))</f>
        <v>No</v>
      </c>
      <c r="J95" s="11">
        <f t="shared" si="5"/>
        <v>0</v>
      </c>
      <c r="K95" s="11">
        <f t="shared" si="6"/>
        <v>0</v>
      </c>
      <c r="L95" s="11" t="str" cm="1">
        <f t="array" ref="L95">_xlfn.IFS(J95&lt;1,"",J95=1,"Pass",J95&gt;1,_xlfn.TEXTJOIN("",TRUE,"Pass x",J95))</f>
        <v/>
      </c>
      <c r="M95" s="11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1">
        <f t="shared" si="4"/>
        <v>0</v>
      </c>
      <c r="I96" t="str" cm="1">
        <f t="array" ref="I96">_xlfn.IFS(H96&lt;1,"No",H96=1,"Yes",H96&gt;1,_xlfn.TEXTJOIN("",TRUE,"Yes x",H96))</f>
        <v>No</v>
      </c>
      <c r="J96" s="11">
        <f t="shared" si="5"/>
        <v>0</v>
      </c>
      <c r="K96" s="11">
        <f t="shared" si="6"/>
        <v>0</v>
      </c>
      <c r="L96" s="11" t="str" cm="1">
        <f t="array" ref="L96">_xlfn.IFS(J96&lt;1,"",J96=1,"Pass",J96&gt;1,_xlfn.TEXTJOIN("",TRUE,"Pass x",J96))</f>
        <v/>
      </c>
      <c r="M96" s="11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1">
        <f t="shared" si="4"/>
        <v>0</v>
      </c>
      <c r="I97" t="str" cm="1">
        <f t="array" ref="I97">_xlfn.IFS(H97&lt;1,"No",H97=1,"Yes",H97&gt;1,_xlfn.TEXTJOIN("",TRUE,"Yes x",H97))</f>
        <v>No</v>
      </c>
      <c r="J97" s="11">
        <f t="shared" si="5"/>
        <v>0</v>
      </c>
      <c r="K97" s="11">
        <f t="shared" si="6"/>
        <v>0</v>
      </c>
      <c r="L97" s="11" t="str" cm="1">
        <f t="array" ref="L97">_xlfn.IFS(J97&lt;1,"",J97=1,"Pass",J97&gt;1,_xlfn.TEXTJOIN("",TRUE,"Pass x",J97))</f>
        <v/>
      </c>
      <c r="M97" s="11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1">
        <f t="shared" si="4"/>
        <v>0</v>
      </c>
      <c r="I98" t="str" cm="1">
        <f t="array" ref="I98">_xlfn.IFS(H98&lt;1,"No",H98=1,"Yes",H98&gt;1,_xlfn.TEXTJOIN("",TRUE,"Yes x",H98))</f>
        <v>No</v>
      </c>
      <c r="J98" s="11">
        <f t="shared" si="5"/>
        <v>0</v>
      </c>
      <c r="K98" s="11">
        <f t="shared" si="6"/>
        <v>0</v>
      </c>
      <c r="L98" s="11" t="str" cm="1">
        <f t="array" ref="L98">_xlfn.IFS(J98&lt;1,"",J98=1,"Pass",J98&gt;1,_xlfn.TEXTJOIN("",TRUE,"Pass x",J98))</f>
        <v/>
      </c>
      <c r="M98" s="11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1">
        <f t="shared" si="4"/>
        <v>0</v>
      </c>
      <c r="I99" t="str" cm="1">
        <f t="array" ref="I99">_xlfn.IFS(H99&lt;1,"No",H99=1,"Yes",H99&gt;1,_xlfn.TEXTJOIN("",TRUE,"Yes x",H99))</f>
        <v>No</v>
      </c>
      <c r="J99" s="11">
        <f t="shared" si="5"/>
        <v>0</v>
      </c>
      <c r="K99" s="11">
        <f t="shared" si="6"/>
        <v>0</v>
      </c>
      <c r="L99" s="11" t="str" cm="1">
        <f t="array" ref="L99">_xlfn.IFS(J99&lt;1,"",J99=1,"Pass",J99&gt;1,_xlfn.TEXTJOIN("",TRUE,"Pass x",J99))</f>
        <v/>
      </c>
      <c r="M99" s="11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1">
        <f t="shared" si="4"/>
        <v>0</v>
      </c>
      <c r="I100" t="str" cm="1">
        <f t="array" ref="I100">_xlfn.IFS(H100&lt;1,"No",H100=1,"Yes",H100&gt;1,_xlfn.TEXTJOIN("",TRUE,"Yes x",H100))</f>
        <v>No</v>
      </c>
      <c r="J100" s="11">
        <f t="shared" si="5"/>
        <v>0</v>
      </c>
      <c r="K100" s="11">
        <f t="shared" si="6"/>
        <v>0</v>
      </c>
      <c r="L100" s="11" t="str" cm="1">
        <f t="array" ref="L100">_xlfn.IFS(J100&lt;1,"",J100=1,"Pass",J100&gt;1,_xlfn.TEXTJOIN("",TRUE,"Pass x",J100))</f>
        <v/>
      </c>
      <c r="M100" s="11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1">
        <f t="shared" si="4"/>
        <v>0</v>
      </c>
      <c r="I101" t="str" cm="1">
        <f t="array" ref="I101">_xlfn.IFS(H101&lt;1,"No",H101=1,"Yes",H101&gt;1,_xlfn.TEXTJOIN("",TRUE,"Yes x",H101))</f>
        <v>No</v>
      </c>
      <c r="J101" s="11">
        <f t="shared" si="5"/>
        <v>0</v>
      </c>
      <c r="K101" s="11">
        <f t="shared" si="6"/>
        <v>0</v>
      </c>
      <c r="L101" s="11" t="str" cm="1">
        <f t="array" ref="L101">_xlfn.IFS(J101&lt;1,"",J101=1,"Pass",J101&gt;1,_xlfn.TEXTJOIN("",TRUE,"Pass x",J101))</f>
        <v/>
      </c>
      <c r="M101" s="11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1">
        <f t="shared" si="4"/>
        <v>0</v>
      </c>
      <c r="I102" t="str" cm="1">
        <f t="array" ref="I102">_xlfn.IFS(H102&lt;1,"No",H102=1,"Yes",H102&gt;1,_xlfn.TEXTJOIN("",TRUE,"Yes x",H102))</f>
        <v>No</v>
      </c>
      <c r="J102" s="11">
        <f t="shared" si="5"/>
        <v>0</v>
      </c>
      <c r="K102" s="11">
        <f t="shared" si="6"/>
        <v>0</v>
      </c>
      <c r="L102" s="11" t="str" cm="1">
        <f t="array" ref="L102">_xlfn.IFS(J102&lt;1,"",J102=1,"Pass",J102&gt;1,_xlfn.TEXTJOIN("",TRUE,"Pass x",J102))</f>
        <v/>
      </c>
      <c r="M102" s="11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1">
        <f t="shared" si="4"/>
        <v>0</v>
      </c>
      <c r="I103" t="str" cm="1">
        <f t="array" ref="I103">_xlfn.IFS(H103&lt;1,"No",H103=1,"Yes",H103&gt;1,_xlfn.TEXTJOIN("",TRUE,"Yes x",H103))</f>
        <v>No</v>
      </c>
      <c r="J103" s="11">
        <f t="shared" si="5"/>
        <v>0</v>
      </c>
      <c r="K103" s="11">
        <f t="shared" si="6"/>
        <v>0</v>
      </c>
      <c r="L103" s="11" t="str" cm="1">
        <f t="array" ref="L103">_xlfn.IFS(J103&lt;1,"",J103=1,"Pass",J103&gt;1,_xlfn.TEXTJOIN("",TRUE,"Pass x",J103))</f>
        <v/>
      </c>
      <c r="M103" s="11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1">
        <f t="shared" si="4"/>
        <v>0</v>
      </c>
      <c r="I104" t="str" cm="1">
        <f t="array" ref="I104">_xlfn.IFS(H104&lt;1,"No",H104=1,"Yes",H104&gt;1,_xlfn.TEXTJOIN("",TRUE,"Yes x",H104))</f>
        <v>No</v>
      </c>
      <c r="J104" s="11">
        <f t="shared" si="5"/>
        <v>0</v>
      </c>
      <c r="K104" s="11">
        <f t="shared" si="6"/>
        <v>0</v>
      </c>
      <c r="L104" s="11" t="str" cm="1">
        <f t="array" ref="L104">_xlfn.IFS(J104&lt;1,"",J104=1,"Pass",J104&gt;1,_xlfn.TEXTJOIN("",TRUE,"Pass x",J104))</f>
        <v/>
      </c>
      <c r="M104" s="11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1">
        <f t="shared" si="4"/>
        <v>0</v>
      </c>
      <c r="I105" t="str" cm="1">
        <f t="array" ref="I105">_xlfn.IFS(H105&lt;1,"No",H105=1,"Yes",H105&gt;1,_xlfn.TEXTJOIN("",TRUE,"Yes x",H105))</f>
        <v>No</v>
      </c>
      <c r="J105" s="11">
        <f t="shared" si="5"/>
        <v>0</v>
      </c>
      <c r="K105" s="11">
        <f t="shared" si="6"/>
        <v>0</v>
      </c>
      <c r="L105" s="11" t="str" cm="1">
        <f t="array" ref="L105">_xlfn.IFS(J105&lt;1,"",J105=1,"Pass",J105&gt;1,_xlfn.TEXTJOIN("",TRUE,"Pass x",J105))</f>
        <v/>
      </c>
      <c r="M105" s="11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1">
        <f t="shared" si="4"/>
        <v>0</v>
      </c>
      <c r="I106" t="str" cm="1">
        <f t="array" ref="I106">_xlfn.IFS(H106&lt;1,"No",H106=1,"Yes",H106&gt;1,_xlfn.TEXTJOIN("",TRUE,"Yes x",H106))</f>
        <v>No</v>
      </c>
      <c r="J106" s="11">
        <f t="shared" si="5"/>
        <v>0</v>
      </c>
      <c r="K106" s="11">
        <f t="shared" si="6"/>
        <v>0</v>
      </c>
      <c r="L106" s="11" t="str" cm="1">
        <f t="array" ref="L106">_xlfn.IFS(J106&lt;1,"",J106=1,"Pass",J106&gt;1,_xlfn.TEXTJOIN("",TRUE,"Pass x",J106))</f>
        <v/>
      </c>
      <c r="M106" s="11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1">
        <f t="shared" si="4"/>
        <v>0</v>
      </c>
      <c r="I107" t="str" cm="1">
        <f t="array" ref="I107">_xlfn.IFS(H107&lt;1,"No",H107=1,"Yes",H107&gt;1,_xlfn.TEXTJOIN("",TRUE,"Yes x",H107))</f>
        <v>No</v>
      </c>
      <c r="J107" s="11">
        <f t="shared" si="5"/>
        <v>0</v>
      </c>
      <c r="K107" s="11">
        <f t="shared" si="6"/>
        <v>0</v>
      </c>
      <c r="L107" s="11" t="str" cm="1">
        <f t="array" ref="L107">_xlfn.IFS(J107&lt;1,"",J107=1,"Pass",J107&gt;1,_xlfn.TEXTJOIN("",TRUE,"Pass x",J107))</f>
        <v/>
      </c>
      <c r="M107" s="11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1">
        <f t="shared" si="4"/>
        <v>0</v>
      </c>
      <c r="I108" t="str" cm="1">
        <f t="array" ref="I108">_xlfn.IFS(H108&lt;1,"No",H108=1,"Yes",H108&gt;1,_xlfn.TEXTJOIN("",TRUE,"Yes x",H108))</f>
        <v>No</v>
      </c>
      <c r="J108" s="11">
        <f t="shared" si="5"/>
        <v>0</v>
      </c>
      <c r="K108" s="11">
        <f t="shared" si="6"/>
        <v>0</v>
      </c>
      <c r="L108" s="11" t="str" cm="1">
        <f t="array" ref="L108">_xlfn.IFS(J108&lt;1,"",J108=1,"Pass",J108&gt;1,_xlfn.TEXTJOIN("",TRUE,"Pass x",J108))</f>
        <v/>
      </c>
      <c r="M108" s="11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1">
        <f t="shared" si="4"/>
        <v>0</v>
      </c>
      <c r="I109" t="str" cm="1">
        <f t="array" ref="I109">_xlfn.IFS(H109&lt;1,"No",H109=1,"Yes",H109&gt;1,_xlfn.TEXTJOIN("",TRUE,"Yes x",H109))</f>
        <v>No</v>
      </c>
      <c r="J109" s="11">
        <f t="shared" si="5"/>
        <v>0</v>
      </c>
      <c r="K109" s="11">
        <f t="shared" si="6"/>
        <v>0</v>
      </c>
      <c r="L109" s="11" t="str" cm="1">
        <f t="array" ref="L109">_xlfn.IFS(J109&lt;1,"",J109=1,"Pass",J109&gt;1,_xlfn.TEXTJOIN("",TRUE,"Pass x",J109))</f>
        <v/>
      </c>
      <c r="M109" s="11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1">
        <f t="shared" si="4"/>
        <v>0</v>
      </c>
      <c r="I110" t="str" cm="1">
        <f t="array" ref="I110">_xlfn.IFS(H110&lt;1,"No",H110=1,"Yes",H110&gt;1,_xlfn.TEXTJOIN("",TRUE,"Yes x",H110))</f>
        <v>No</v>
      </c>
      <c r="J110" s="11">
        <f t="shared" si="5"/>
        <v>0</v>
      </c>
      <c r="K110" s="11">
        <f t="shared" si="6"/>
        <v>0</v>
      </c>
      <c r="L110" s="11" t="str" cm="1">
        <f t="array" ref="L110">_xlfn.IFS(J110&lt;1,"",J110=1,"Pass",J110&gt;1,_xlfn.TEXTJOIN("",TRUE,"Pass x",J110))</f>
        <v/>
      </c>
      <c r="M110" s="11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1">
        <f t="shared" si="4"/>
        <v>0</v>
      </c>
      <c r="I111" t="str" cm="1">
        <f t="array" ref="I111">_xlfn.IFS(H111&lt;1,"No",H111=1,"Yes",H111&gt;1,_xlfn.TEXTJOIN("",TRUE,"Yes x",H111))</f>
        <v>No</v>
      </c>
      <c r="J111" s="11">
        <f t="shared" si="5"/>
        <v>0</v>
      </c>
      <c r="K111" s="11">
        <f t="shared" si="6"/>
        <v>0</v>
      </c>
      <c r="L111" s="11" t="str" cm="1">
        <f t="array" ref="L111">_xlfn.IFS(J111&lt;1,"",J111=1,"Pass",J111&gt;1,_xlfn.TEXTJOIN("",TRUE,"Pass x",J111))</f>
        <v/>
      </c>
      <c r="M111" s="11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1">
        <f t="shared" si="4"/>
        <v>0</v>
      </c>
      <c r="I112" t="str" cm="1">
        <f t="array" ref="I112">_xlfn.IFS(H112&lt;1,"No",H112=1,"Yes",H112&gt;1,_xlfn.TEXTJOIN("",TRUE,"Yes x",H112))</f>
        <v>No</v>
      </c>
      <c r="J112" s="11">
        <f t="shared" si="5"/>
        <v>0</v>
      </c>
      <c r="K112" s="11">
        <f t="shared" si="6"/>
        <v>0</v>
      </c>
      <c r="L112" s="11" t="str" cm="1">
        <f t="array" ref="L112">_xlfn.IFS(J112&lt;1,"",J112=1,"Pass",J112&gt;1,_xlfn.TEXTJOIN("",TRUE,"Pass x",J112))</f>
        <v/>
      </c>
      <c r="M112" s="11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1">
        <f t="shared" si="4"/>
        <v>0</v>
      </c>
      <c r="I113" t="str" cm="1">
        <f t="array" ref="I113">_xlfn.IFS(H113&lt;1,"No",H113=1,"Yes",H113&gt;1,_xlfn.TEXTJOIN("",TRUE,"Yes x",H113))</f>
        <v>No</v>
      </c>
      <c r="J113" s="11">
        <f t="shared" si="5"/>
        <v>0</v>
      </c>
      <c r="K113" s="11">
        <f t="shared" si="6"/>
        <v>0</v>
      </c>
      <c r="L113" s="11" t="str" cm="1">
        <f t="array" ref="L113">_xlfn.IFS(J113&lt;1,"",J113=1,"Pass",J113&gt;1,_xlfn.TEXTJOIN("",TRUE,"Pass x",J113))</f>
        <v/>
      </c>
      <c r="M113" s="11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1">
        <f t="shared" si="4"/>
        <v>0</v>
      </c>
      <c r="I114" t="str" cm="1">
        <f t="array" ref="I114">_xlfn.IFS(H114&lt;1,"No",H114=1,"Yes",H114&gt;1,_xlfn.TEXTJOIN("",TRUE,"Yes x",H114))</f>
        <v>No</v>
      </c>
      <c r="J114" s="11">
        <f t="shared" si="5"/>
        <v>0</v>
      </c>
      <c r="K114" s="11">
        <f t="shared" si="6"/>
        <v>0</v>
      </c>
      <c r="L114" s="11" t="str" cm="1">
        <f t="array" ref="L114">_xlfn.IFS(J114&lt;1,"",J114=1,"Pass",J114&gt;1,_xlfn.TEXTJOIN("",TRUE,"Pass x",J114))</f>
        <v/>
      </c>
      <c r="M114" s="11" t="str" cm="1">
        <f t="array" ref="M114">_xlfn.IFS(K114&lt;1,"",K114=1,"Fail",K114&gt;1,_xlfn.TEXTJOIN("",TRUE,"Fail x",K114))</f>
        <v/>
      </c>
      <c r="N114" t="str">
        <f t="shared" si="7"/>
        <v/>
      </c>
    </row>
    <row r="115" spans="8:14">
      <c r="H115" s="11">
        <f t="shared" si="4"/>
        <v>0</v>
      </c>
      <c r="I115" t="str" cm="1">
        <f t="array" ref="I115">_xlfn.IFS(H115&lt;1,"No",H115=1,"Yes",H115&gt;1,_xlfn.TEXTJOIN("",TRUE,"Yes x",H115))</f>
        <v>No</v>
      </c>
      <c r="J115" s="11">
        <f t="shared" si="5"/>
        <v>0</v>
      </c>
      <c r="K115" s="11">
        <f t="shared" si="6"/>
        <v>0</v>
      </c>
      <c r="L115" s="11" t="str" cm="1">
        <f t="array" ref="L115">_xlfn.IFS(J115&lt;1,"",J115=1,"Pass",J115&gt;1,_xlfn.TEXTJOIN("",TRUE,"Pass x",J115))</f>
        <v/>
      </c>
      <c r="M115" s="11" t="str" cm="1">
        <f t="array" ref="M115">_xlfn.IFS(K115&lt;1,"",K115=1,"Fail",K115&gt;1,_xlfn.TEXTJOIN("",TRUE,"Fail x",K115))</f>
        <v/>
      </c>
      <c r="N115" t="str">
        <f t="shared" si="7"/>
        <v/>
      </c>
    </row>
    <row r="116" spans="8:14">
      <c r="H116" s="11">
        <f t="shared" si="4"/>
        <v>0</v>
      </c>
      <c r="I116" t="str" cm="1">
        <f t="array" ref="I116">_xlfn.IFS(H116&lt;1,"No",H116=1,"Yes",H116&gt;1,_xlfn.TEXTJOIN("",TRUE,"Yes x",H116))</f>
        <v>No</v>
      </c>
      <c r="J116" s="11">
        <f t="shared" si="5"/>
        <v>0</v>
      </c>
      <c r="K116" s="11">
        <f t="shared" si="6"/>
        <v>0</v>
      </c>
      <c r="L116" s="11" t="str" cm="1">
        <f t="array" ref="L116">_xlfn.IFS(J116&lt;1,"",J116=1,"Pass",J116&gt;1,_xlfn.TEXTJOIN("",TRUE,"Pass x",J116))</f>
        <v/>
      </c>
      <c r="M116" s="11" t="str" cm="1">
        <f t="array" ref="M116">_xlfn.IFS(K116&lt;1,"",K116=1,"Fail",K116&gt;1,_xlfn.TEXTJOIN("",TRUE,"Fail x",K116))</f>
        <v/>
      </c>
      <c r="N116" t="str">
        <f t="shared" si="7"/>
        <v/>
      </c>
    </row>
    <row r="117" spans="8:14">
      <c r="H117" s="11">
        <f t="shared" si="4"/>
        <v>0</v>
      </c>
      <c r="I117" t="str" cm="1">
        <f t="array" ref="I117">_xlfn.IFS(H117&lt;1,"No",H117=1,"Yes",H117&gt;1,_xlfn.TEXTJOIN("",TRUE,"Yes x",H117))</f>
        <v>No</v>
      </c>
      <c r="J117" s="11">
        <f t="shared" si="5"/>
        <v>0</v>
      </c>
      <c r="K117" s="11">
        <f t="shared" si="6"/>
        <v>0</v>
      </c>
      <c r="L117" s="11" t="str" cm="1">
        <f t="array" ref="L117">_xlfn.IFS(J117&lt;1,"",J117=1,"Pass",J117&gt;1,_xlfn.TEXTJOIN("",TRUE,"Pass x",J117))</f>
        <v/>
      </c>
      <c r="M117" s="11" t="str" cm="1">
        <f t="array" ref="M117">_xlfn.IFS(K117&lt;1,"",K117=1,"Fail",K117&gt;1,_xlfn.TEXTJOIN("",TRUE,"Fail x",K117))</f>
        <v/>
      </c>
      <c r="N117" t="str">
        <f t="shared" si="7"/>
        <v/>
      </c>
    </row>
    <row r="118" spans="8:14">
      <c r="H118" s="11">
        <f t="shared" si="4"/>
        <v>0</v>
      </c>
      <c r="I118" t="str" cm="1">
        <f t="array" ref="I118">_xlfn.IFS(H118&lt;1,"No",H118=1,"Yes",H118&gt;1,_xlfn.TEXTJOIN("",TRUE,"Yes x",H118))</f>
        <v>No</v>
      </c>
      <c r="J118" s="11">
        <f t="shared" si="5"/>
        <v>0</v>
      </c>
      <c r="K118" s="11">
        <f t="shared" si="6"/>
        <v>0</v>
      </c>
      <c r="L118" s="11" t="str" cm="1">
        <f t="array" ref="L118">_xlfn.IFS(J118&lt;1,"",J118=1,"Pass",J118&gt;1,_xlfn.TEXTJOIN("",TRUE,"Pass x",J118))</f>
        <v/>
      </c>
      <c r="M118" s="11" t="str" cm="1">
        <f t="array" ref="M118">_xlfn.IFS(K118&lt;1,"",K118=1,"Fail",K118&gt;1,_xlfn.TEXTJOIN("",TRUE,"Fail x",K118))</f>
        <v/>
      </c>
      <c r="N118" t="str">
        <f t="shared" si="7"/>
        <v/>
      </c>
    </row>
    <row r="119" spans="8:14">
      <c r="H119" s="11">
        <f t="shared" si="4"/>
        <v>0</v>
      </c>
      <c r="I119" t="str" cm="1">
        <f t="array" ref="I119">_xlfn.IFS(H119&lt;1,"No",H119=1,"Yes",H119&gt;1,_xlfn.TEXTJOIN("",TRUE,"Yes x",H119))</f>
        <v>No</v>
      </c>
      <c r="J119" s="11">
        <f t="shared" si="5"/>
        <v>0</v>
      </c>
      <c r="K119" s="11">
        <f t="shared" si="6"/>
        <v>0</v>
      </c>
      <c r="L119" s="11" t="str" cm="1">
        <f t="array" ref="L119">_xlfn.IFS(J119&lt;1,"",J119=1,"Pass",J119&gt;1,_xlfn.TEXTJOIN("",TRUE,"Pass x",J119))</f>
        <v/>
      </c>
      <c r="M119" s="11" t="str" cm="1">
        <f t="array" ref="M119">_xlfn.IFS(K119&lt;1,"",K119=1,"Fail",K119&gt;1,_xlfn.TEXTJOIN("",TRUE,"Fail x",K119))</f>
        <v/>
      </c>
      <c r="N119" t="str">
        <f t="shared" si="7"/>
        <v/>
      </c>
    </row>
    <row r="120" spans="8:14">
      <c r="H120" s="11">
        <f t="shared" si="4"/>
        <v>0</v>
      </c>
      <c r="I120" t="str" cm="1">
        <f t="array" ref="I120">_xlfn.IFS(H120&lt;1,"No",H120=1,"Yes",H120&gt;1,_xlfn.TEXTJOIN("",TRUE,"Yes x",H120))</f>
        <v>No</v>
      </c>
      <c r="J120" s="11">
        <f t="shared" si="5"/>
        <v>0</v>
      </c>
      <c r="K120" s="11">
        <f t="shared" si="6"/>
        <v>0</v>
      </c>
      <c r="L120" s="11" t="str" cm="1">
        <f t="array" ref="L120">_xlfn.IFS(J120&lt;1,"",J120=1,"Pass",J120&gt;1,_xlfn.TEXTJOIN("",TRUE,"Pass x",J120))</f>
        <v/>
      </c>
      <c r="M120" s="11" t="str" cm="1">
        <f t="array" ref="M120">_xlfn.IFS(K120&lt;1,"",K120=1,"Fail",K120&gt;1,_xlfn.TEXTJOIN("",TRUE,"Fail x",K120))</f>
        <v/>
      </c>
      <c r="N120" t="str">
        <f t="shared" si="7"/>
        <v/>
      </c>
    </row>
    <row r="121" spans="8:14">
      <c r="H121" s="11">
        <f t="shared" si="4"/>
        <v>0</v>
      </c>
      <c r="I121" t="str" cm="1">
        <f t="array" ref="I121">_xlfn.IFS(H121&lt;1,"No",H121=1,"Yes",H121&gt;1,_xlfn.TEXTJOIN("",TRUE,"Yes x",H121))</f>
        <v>No</v>
      </c>
      <c r="J121" s="11">
        <f t="shared" si="5"/>
        <v>0</v>
      </c>
      <c r="K121" s="11">
        <f t="shared" si="6"/>
        <v>0</v>
      </c>
      <c r="L121" s="11" t="str" cm="1">
        <f t="array" ref="L121">_xlfn.IFS(J121&lt;1,"",J121=1,"Pass",J121&gt;1,_xlfn.TEXTJOIN("",TRUE,"Pass x",J121))</f>
        <v/>
      </c>
      <c r="M121" s="11" t="str" cm="1">
        <f t="array" ref="M121">_xlfn.IFS(K121&lt;1,"",K121=1,"Fail",K121&gt;1,_xlfn.TEXTJOIN("",TRUE,"Fail x",K121))</f>
        <v/>
      </c>
      <c r="N121" t="str">
        <f t="shared" si="7"/>
        <v/>
      </c>
    </row>
    <row r="122" spans="8:14">
      <c r="H122" s="11">
        <f t="shared" si="4"/>
        <v>0</v>
      </c>
      <c r="I122" t="str" cm="1">
        <f t="array" ref="I122">_xlfn.IFS(H122&lt;1,"No",H122=1,"Yes",H122&gt;1,_xlfn.TEXTJOIN("",TRUE,"Yes x",H122))</f>
        <v>No</v>
      </c>
      <c r="J122" s="11">
        <f t="shared" si="5"/>
        <v>0</v>
      </c>
      <c r="K122" s="11">
        <f t="shared" si="6"/>
        <v>0</v>
      </c>
      <c r="L122" s="11" t="str" cm="1">
        <f t="array" ref="L122">_xlfn.IFS(J122&lt;1,"",J122=1,"Pass",J122&gt;1,_xlfn.TEXTJOIN("",TRUE,"Pass x",J122))</f>
        <v/>
      </c>
      <c r="M122" s="11" t="str" cm="1">
        <f t="array" ref="M122">_xlfn.IFS(K122&lt;1,"",K122=1,"Fail",K122&gt;1,_xlfn.TEXTJOIN("",TRUE,"Fail x",K122))</f>
        <v/>
      </c>
      <c r="N122" t="str">
        <f t="shared" si="7"/>
        <v/>
      </c>
    </row>
    <row r="123" spans="8:14">
      <c r="H123" s="11">
        <f t="shared" si="4"/>
        <v>0</v>
      </c>
      <c r="I123" t="str" cm="1">
        <f t="array" ref="I123">_xlfn.IFS(H123&lt;1,"No",H123=1,"Yes",H123&gt;1,_xlfn.TEXTJOIN("",TRUE,"Yes x",H123))</f>
        <v>No</v>
      </c>
      <c r="J123" s="11">
        <f t="shared" si="5"/>
        <v>0</v>
      </c>
      <c r="K123" s="11">
        <f t="shared" si="6"/>
        <v>0</v>
      </c>
      <c r="L123" s="11" t="str" cm="1">
        <f t="array" ref="L123">_xlfn.IFS(J123&lt;1,"",J123=1,"Pass",J123&gt;1,_xlfn.TEXTJOIN("",TRUE,"Pass x",J123))</f>
        <v/>
      </c>
      <c r="M123" s="11" t="str" cm="1">
        <f t="array" ref="M123">_xlfn.IFS(K123&lt;1,"",K123=1,"Fail",K123&gt;1,_xlfn.TEXTJOIN("",TRUE,"Fail x",K123))</f>
        <v/>
      </c>
      <c r="N123" t="str">
        <f t="shared" si="7"/>
        <v/>
      </c>
    </row>
    <row r="124" spans="8:14">
      <c r="H124" s="11">
        <f t="shared" si="4"/>
        <v>0</v>
      </c>
      <c r="I124" t="str" cm="1">
        <f t="array" ref="I124">_xlfn.IFS(H124&lt;1,"No",H124=1,"Yes",H124&gt;1,_xlfn.TEXTJOIN("",TRUE,"Yes x",H124))</f>
        <v>No</v>
      </c>
      <c r="J124" s="11">
        <f t="shared" si="5"/>
        <v>0</v>
      </c>
      <c r="K124" s="11">
        <f t="shared" si="6"/>
        <v>0</v>
      </c>
      <c r="L124" s="11" t="str" cm="1">
        <f t="array" ref="L124">_xlfn.IFS(J124&lt;1,"",J124=1,"Pass",J124&gt;1,_xlfn.TEXTJOIN("",TRUE,"Pass x",J124))</f>
        <v/>
      </c>
      <c r="M124" s="11" t="str" cm="1">
        <f t="array" ref="M124">_xlfn.IFS(K124&lt;1,"",K124=1,"Fail",K124&gt;1,_xlfn.TEXTJOIN("",TRUE,"Fail x",K124))</f>
        <v/>
      </c>
      <c r="N124" t="str">
        <f t="shared" si="7"/>
        <v/>
      </c>
    </row>
    <row r="125" spans="8:14">
      <c r="H125" s="11">
        <f t="shared" si="4"/>
        <v>0</v>
      </c>
      <c r="I125" t="str" cm="1">
        <f t="array" ref="I125">_xlfn.IFS(H125&lt;1,"No",H125=1,"Yes",H125&gt;1,_xlfn.TEXTJOIN("",TRUE,"Yes x",H125))</f>
        <v>No</v>
      </c>
      <c r="J125" s="11">
        <f t="shared" si="5"/>
        <v>0</v>
      </c>
      <c r="K125" s="11">
        <f t="shared" si="6"/>
        <v>0</v>
      </c>
      <c r="L125" s="11" t="str" cm="1">
        <f t="array" ref="L125">_xlfn.IFS(J125&lt;1,"",J125=1,"Pass",J125&gt;1,_xlfn.TEXTJOIN("",TRUE,"Pass x",J125))</f>
        <v/>
      </c>
      <c r="M125" s="11" t="str" cm="1">
        <f t="array" ref="M125">_xlfn.IFS(K125&lt;1,"",K125=1,"Fail",K125&gt;1,_xlfn.TEXTJOIN("",TRUE,"Fail x",K125))</f>
        <v/>
      </c>
      <c r="N125" t="str">
        <f t="shared" si="7"/>
        <v/>
      </c>
    </row>
    <row r="126" spans="8:14">
      <c r="H126" s="11">
        <f t="shared" si="4"/>
        <v>0</v>
      </c>
      <c r="I126" t="str" cm="1">
        <f t="array" ref="I126">_xlfn.IFS(H126&lt;1,"No",H126=1,"Yes",H126&gt;1,_xlfn.TEXTJOIN("",TRUE,"Yes x",H126))</f>
        <v>No</v>
      </c>
      <c r="J126" s="11">
        <f t="shared" si="5"/>
        <v>0</v>
      </c>
      <c r="K126" s="11">
        <f t="shared" si="6"/>
        <v>0</v>
      </c>
      <c r="L126" s="11" t="str" cm="1">
        <f t="array" ref="L126">_xlfn.IFS(J126&lt;1,"",J126=1,"Pass",J126&gt;1,_xlfn.TEXTJOIN("",TRUE,"Pass x",J126))</f>
        <v/>
      </c>
      <c r="M126" s="11" t="str" cm="1">
        <f t="array" ref="M126">_xlfn.IFS(K126&lt;1,"",K126=1,"Fail",K126&gt;1,_xlfn.TEXTJOIN("",TRUE,"Fail x",K126))</f>
        <v/>
      </c>
      <c r="N126" t="str">
        <f t="shared" si="7"/>
        <v/>
      </c>
    </row>
    <row r="127" spans="8:14">
      <c r="H127" s="11">
        <f t="shared" si="4"/>
        <v>0</v>
      </c>
      <c r="I127" t="str" cm="1">
        <f t="array" ref="I127">_xlfn.IFS(H127&lt;1,"No",H127=1,"Yes",H127&gt;1,_xlfn.TEXTJOIN("",TRUE,"Yes x",H127))</f>
        <v>No</v>
      </c>
      <c r="J127" s="11">
        <f t="shared" si="5"/>
        <v>0</v>
      </c>
      <c r="K127" s="11">
        <f t="shared" si="6"/>
        <v>0</v>
      </c>
      <c r="L127" s="11" t="str" cm="1">
        <f t="array" ref="L127">_xlfn.IFS(J127&lt;1,"",J127=1,"Pass",J127&gt;1,_xlfn.TEXTJOIN("",TRUE,"Pass x",J127))</f>
        <v/>
      </c>
      <c r="M127" s="11" t="str" cm="1">
        <f t="array" ref="M127">_xlfn.IFS(K127&lt;1,"",K127=1,"Fail",K127&gt;1,_xlfn.TEXTJOIN("",TRUE,"Fail x",K127))</f>
        <v/>
      </c>
      <c r="N127" t="str">
        <f t="shared" si="7"/>
        <v/>
      </c>
    </row>
    <row r="128" spans="8:14">
      <c r="H128" s="11">
        <f t="shared" si="4"/>
        <v>0</v>
      </c>
      <c r="I128" t="str" cm="1">
        <f t="array" ref="I128">_xlfn.IFS(H128&lt;1,"No",H128=1,"Yes",H128&gt;1,_xlfn.TEXTJOIN("",TRUE,"Yes x",H128))</f>
        <v>No</v>
      </c>
      <c r="J128" s="11">
        <f t="shared" si="5"/>
        <v>0</v>
      </c>
      <c r="K128" s="11">
        <f t="shared" si="6"/>
        <v>0</v>
      </c>
      <c r="L128" s="11" t="str" cm="1">
        <f t="array" ref="L128">_xlfn.IFS(J128&lt;1,"",J128=1,"Pass",J128&gt;1,_xlfn.TEXTJOIN("",TRUE,"Pass x",J128))</f>
        <v/>
      </c>
      <c r="M128" s="11" t="str" cm="1">
        <f t="array" ref="M128">_xlfn.IFS(K128&lt;1,"",K128=1,"Fail",K128&gt;1,_xlfn.TEXTJOIN("",TRUE,"Fail x",K128))</f>
        <v/>
      </c>
      <c r="N128" t="str">
        <f t="shared" si="7"/>
        <v/>
      </c>
    </row>
    <row r="129" spans="8:14">
      <c r="H129" s="11">
        <f t="shared" si="4"/>
        <v>0</v>
      </c>
      <c r="I129" t="str" cm="1">
        <f t="array" ref="I129">_xlfn.IFS(H129&lt;1,"No",H129=1,"Yes",H129&gt;1,_xlfn.TEXTJOIN("",TRUE,"Yes x",H129))</f>
        <v>No</v>
      </c>
      <c r="J129" s="11">
        <f t="shared" si="5"/>
        <v>0</v>
      </c>
      <c r="K129" s="11">
        <f t="shared" si="6"/>
        <v>0</v>
      </c>
      <c r="L129" s="11" t="str" cm="1">
        <f t="array" ref="L129">_xlfn.IFS(J129&lt;1,"",J129=1,"Pass",J129&gt;1,_xlfn.TEXTJOIN("",TRUE,"Pass x",J129))</f>
        <v/>
      </c>
      <c r="M129" s="11" t="str" cm="1">
        <f t="array" ref="M129">_xlfn.IFS(K129&lt;1,"",K129=1,"Fail",K129&gt;1,_xlfn.TEXTJOIN("",TRUE,"Fail x",K129))</f>
        <v/>
      </c>
      <c r="N129" t="str">
        <f t="shared" si="7"/>
        <v/>
      </c>
    </row>
    <row r="130" spans="8:14">
      <c r="H130" s="11">
        <f t="shared" si="4"/>
        <v>0</v>
      </c>
      <c r="I130" t="str" cm="1">
        <f t="array" ref="I130">_xlfn.IFS(H130&lt;1,"No",H130=1,"Yes",H130&gt;1,_xlfn.TEXTJOIN("",TRUE,"Yes x",H130))</f>
        <v>No</v>
      </c>
      <c r="J130" s="11">
        <f t="shared" si="5"/>
        <v>0</v>
      </c>
      <c r="K130" s="11">
        <f t="shared" si="6"/>
        <v>0</v>
      </c>
      <c r="L130" s="11" t="str" cm="1">
        <f t="array" ref="L130">_xlfn.IFS(J130&lt;1,"",J130=1,"Pass",J130&gt;1,_xlfn.TEXTJOIN("",TRUE,"Pass x",J130))</f>
        <v/>
      </c>
      <c r="M130" s="11" t="str" cm="1">
        <f t="array" ref="M130">_xlfn.IFS(K130&lt;1,"",K130=1,"Fail",K130&gt;1,_xlfn.TEXTJOIN("",TRUE,"Fail x",K130))</f>
        <v/>
      </c>
      <c r="N130" t="str">
        <f t="shared" si="7"/>
        <v/>
      </c>
    </row>
    <row r="131" spans="8:14">
      <c r="H131" s="11">
        <f t="shared" ref="H131:H194" si="8">IFERROR(GETPIVOTDATA("Successful / Failed",$A$1,"System serial",G131),0)</f>
        <v>0</v>
      </c>
      <c r="I131" t="str" cm="1">
        <f t="array" ref="I131">_xlfn.IFS(H131&lt;1,"No",H131=1,"Yes",H131&gt;1,_xlfn.TEXTJOIN("",TRUE,"Yes x",H131))</f>
        <v>No</v>
      </c>
      <c r="J131" s="11">
        <f t="shared" ref="J131:J194" si="9">IFERROR(GETPIVOTDATA("Successful / Failed",$A$1,"System serial",G131,"Successful / Failed","Successful"),0)</f>
        <v>0</v>
      </c>
      <c r="K131" s="11">
        <f t="shared" ref="K131:K194" si="10">IFERROR(GETPIVOTDATA("Successful / Failed",$A$1,"System serial",G131,"Successful / Failed","Failed"),0)</f>
        <v>0</v>
      </c>
      <c r="L131" s="11" t="str" cm="1">
        <f t="array" ref="L131">_xlfn.IFS(J131&lt;1,"",J131=1,"Pass",J131&gt;1,_xlfn.TEXTJOIN("",TRUE,"Pass x",J131))</f>
        <v/>
      </c>
      <c r="M131" s="11" t="str" cm="1">
        <f t="array" ref="M131">_xlfn.IFS(K131&lt;1,"",K131=1,"Fail",K131&gt;1,_xlfn.TEXTJOIN("",TRUE,"Fail x",K131))</f>
        <v/>
      </c>
      <c r="N131" t="str">
        <f t="shared" ref="N131:N194" si="11">_xlfn.TEXTJOIN(", ",TRUE, L131, M131)</f>
        <v/>
      </c>
    </row>
    <row r="132" spans="8:14">
      <c r="H132" s="11">
        <f t="shared" si="8"/>
        <v>0</v>
      </c>
      <c r="I132" t="str" cm="1">
        <f t="array" ref="I132">_xlfn.IFS(H132&lt;1,"No",H132=1,"Yes",H132&gt;1,_xlfn.TEXTJOIN("",TRUE,"Yes x",H132))</f>
        <v>No</v>
      </c>
      <c r="J132" s="11">
        <f t="shared" si="9"/>
        <v>0</v>
      </c>
      <c r="K132" s="11">
        <f t="shared" si="10"/>
        <v>0</v>
      </c>
      <c r="L132" s="11" t="str" cm="1">
        <f t="array" ref="L132">_xlfn.IFS(J132&lt;1,"",J132=1,"Pass",J132&gt;1,_xlfn.TEXTJOIN("",TRUE,"Pass x",J132))</f>
        <v/>
      </c>
      <c r="M132" s="11" t="str" cm="1">
        <f t="array" ref="M132">_xlfn.IFS(K132&lt;1,"",K132=1,"Fail",K132&gt;1,_xlfn.TEXTJOIN("",TRUE,"Fail x",K132))</f>
        <v/>
      </c>
      <c r="N132" t="str">
        <f t="shared" si="11"/>
        <v/>
      </c>
    </row>
    <row r="133" spans="8:14">
      <c r="H133" s="11">
        <f t="shared" si="8"/>
        <v>0</v>
      </c>
      <c r="I133" t="str" cm="1">
        <f t="array" ref="I133">_xlfn.IFS(H133&lt;1,"No",H133=1,"Yes",H133&gt;1,_xlfn.TEXTJOIN("",TRUE,"Yes x",H133))</f>
        <v>No</v>
      </c>
      <c r="J133" s="11">
        <f t="shared" si="9"/>
        <v>0</v>
      </c>
      <c r="K133" s="11">
        <f t="shared" si="10"/>
        <v>0</v>
      </c>
      <c r="L133" s="11" t="str" cm="1">
        <f t="array" ref="L133">_xlfn.IFS(J133&lt;1,"",J133=1,"Pass",J133&gt;1,_xlfn.TEXTJOIN("",TRUE,"Pass x",J133))</f>
        <v/>
      </c>
      <c r="M133" s="11" t="str" cm="1">
        <f t="array" ref="M133">_xlfn.IFS(K133&lt;1,"",K133=1,"Fail",K133&gt;1,_xlfn.TEXTJOIN("",TRUE,"Fail x",K133))</f>
        <v/>
      </c>
      <c r="N133" t="str">
        <f t="shared" si="11"/>
        <v/>
      </c>
    </row>
    <row r="134" spans="8:14">
      <c r="H134" s="11">
        <f t="shared" si="8"/>
        <v>0</v>
      </c>
      <c r="I134" t="str" cm="1">
        <f t="array" ref="I134">_xlfn.IFS(H134&lt;1,"No",H134=1,"Yes",H134&gt;1,_xlfn.TEXTJOIN("",TRUE,"Yes x",H134))</f>
        <v>No</v>
      </c>
      <c r="J134" s="11">
        <f t="shared" si="9"/>
        <v>0</v>
      </c>
      <c r="K134" s="11">
        <f t="shared" si="10"/>
        <v>0</v>
      </c>
      <c r="L134" s="11" t="str" cm="1">
        <f t="array" ref="L134">_xlfn.IFS(J134&lt;1,"",J134=1,"Pass",J134&gt;1,_xlfn.TEXTJOIN("",TRUE,"Pass x",J134))</f>
        <v/>
      </c>
      <c r="M134" s="11" t="str" cm="1">
        <f t="array" ref="M134">_xlfn.IFS(K134&lt;1,"",K134=1,"Fail",K134&gt;1,_xlfn.TEXTJOIN("",TRUE,"Fail x",K134))</f>
        <v/>
      </c>
      <c r="N134" t="str">
        <f t="shared" si="11"/>
        <v/>
      </c>
    </row>
    <row r="135" spans="8:14">
      <c r="H135" s="11">
        <f t="shared" si="8"/>
        <v>0</v>
      </c>
      <c r="I135" t="str" cm="1">
        <f t="array" ref="I135">_xlfn.IFS(H135&lt;1,"No",H135=1,"Yes",H135&gt;1,_xlfn.TEXTJOIN("",TRUE,"Yes x",H135))</f>
        <v>No</v>
      </c>
      <c r="J135" s="11">
        <f t="shared" si="9"/>
        <v>0</v>
      </c>
      <c r="K135" s="11">
        <f t="shared" si="10"/>
        <v>0</v>
      </c>
      <c r="L135" s="11" t="str" cm="1">
        <f t="array" ref="L135">_xlfn.IFS(J135&lt;1,"",J135=1,"Pass",J135&gt;1,_xlfn.TEXTJOIN("",TRUE,"Pass x",J135))</f>
        <v/>
      </c>
      <c r="M135" s="11" t="str" cm="1">
        <f t="array" ref="M135">_xlfn.IFS(K135&lt;1,"",K135=1,"Fail",K135&gt;1,_xlfn.TEXTJOIN("",TRUE,"Fail x",K135))</f>
        <v/>
      </c>
      <c r="N135" t="str">
        <f t="shared" si="11"/>
        <v/>
      </c>
    </row>
    <row r="136" spans="8:14">
      <c r="H136" s="11">
        <f t="shared" si="8"/>
        <v>0</v>
      </c>
      <c r="I136" t="str" cm="1">
        <f t="array" ref="I136">_xlfn.IFS(H136&lt;1,"No",H136=1,"Yes",H136&gt;1,_xlfn.TEXTJOIN("",TRUE,"Yes x",H136))</f>
        <v>No</v>
      </c>
      <c r="J136" s="11">
        <f t="shared" si="9"/>
        <v>0</v>
      </c>
      <c r="K136" s="11">
        <f t="shared" si="10"/>
        <v>0</v>
      </c>
      <c r="L136" s="11" t="str" cm="1">
        <f t="array" ref="L136">_xlfn.IFS(J136&lt;1,"",J136=1,"Pass",J136&gt;1,_xlfn.TEXTJOIN("",TRUE,"Pass x",J136))</f>
        <v/>
      </c>
      <c r="M136" s="11" t="str" cm="1">
        <f t="array" ref="M136">_xlfn.IFS(K136&lt;1,"",K136=1,"Fail",K136&gt;1,_xlfn.TEXTJOIN("",TRUE,"Fail x",K136))</f>
        <v/>
      </c>
      <c r="N136" t="str">
        <f t="shared" si="11"/>
        <v/>
      </c>
    </row>
    <row r="137" spans="8:14">
      <c r="H137" s="11">
        <f t="shared" si="8"/>
        <v>0</v>
      </c>
      <c r="I137" t="str" cm="1">
        <f t="array" ref="I137">_xlfn.IFS(H137&lt;1,"No",H137=1,"Yes",H137&gt;1,_xlfn.TEXTJOIN("",TRUE,"Yes x",H137))</f>
        <v>No</v>
      </c>
      <c r="J137" s="11">
        <f t="shared" si="9"/>
        <v>0</v>
      </c>
      <c r="K137" s="11">
        <f t="shared" si="10"/>
        <v>0</v>
      </c>
      <c r="L137" s="11" t="str" cm="1">
        <f t="array" ref="L137">_xlfn.IFS(J137&lt;1,"",J137=1,"Pass",J137&gt;1,_xlfn.TEXTJOIN("",TRUE,"Pass x",J137))</f>
        <v/>
      </c>
      <c r="M137" s="11" t="str" cm="1">
        <f t="array" ref="M137">_xlfn.IFS(K137&lt;1,"",K137=1,"Fail",K137&gt;1,_xlfn.TEXTJOIN("",TRUE,"Fail x",K137))</f>
        <v/>
      </c>
      <c r="N137" t="str">
        <f t="shared" si="11"/>
        <v/>
      </c>
    </row>
    <row r="138" spans="8:14">
      <c r="H138" s="11">
        <f t="shared" si="8"/>
        <v>0</v>
      </c>
      <c r="I138" t="str" cm="1">
        <f t="array" ref="I138">_xlfn.IFS(H138&lt;1,"No",H138=1,"Yes",H138&gt;1,_xlfn.TEXTJOIN("",TRUE,"Yes x",H138))</f>
        <v>No</v>
      </c>
      <c r="J138" s="11">
        <f t="shared" si="9"/>
        <v>0</v>
      </c>
      <c r="K138" s="11">
        <f t="shared" si="10"/>
        <v>0</v>
      </c>
      <c r="L138" s="11" t="str" cm="1">
        <f t="array" ref="L138">_xlfn.IFS(J138&lt;1,"",J138=1,"Pass",J138&gt;1,_xlfn.TEXTJOIN("",TRUE,"Pass x",J138))</f>
        <v/>
      </c>
      <c r="M138" s="11" t="str" cm="1">
        <f t="array" ref="M138">_xlfn.IFS(K138&lt;1,"",K138=1,"Fail",K138&gt;1,_xlfn.TEXTJOIN("",TRUE,"Fail x",K138))</f>
        <v/>
      </c>
      <c r="N138" t="str">
        <f t="shared" si="11"/>
        <v/>
      </c>
    </row>
    <row r="139" spans="8:14">
      <c r="H139" s="11">
        <f t="shared" si="8"/>
        <v>0</v>
      </c>
      <c r="I139" t="str" cm="1">
        <f t="array" ref="I139">_xlfn.IFS(H139&lt;1,"No",H139=1,"Yes",H139&gt;1,_xlfn.TEXTJOIN("",TRUE,"Yes x",H139))</f>
        <v>No</v>
      </c>
      <c r="J139" s="11">
        <f t="shared" si="9"/>
        <v>0</v>
      </c>
      <c r="K139" s="11">
        <f t="shared" si="10"/>
        <v>0</v>
      </c>
      <c r="L139" s="11" t="str" cm="1">
        <f t="array" ref="L139">_xlfn.IFS(J139&lt;1,"",J139=1,"Pass",J139&gt;1,_xlfn.TEXTJOIN("",TRUE,"Pass x",J139))</f>
        <v/>
      </c>
      <c r="M139" s="11" t="str" cm="1">
        <f t="array" ref="M139">_xlfn.IFS(K139&lt;1,"",K139=1,"Fail",K139&gt;1,_xlfn.TEXTJOIN("",TRUE,"Fail x",K139))</f>
        <v/>
      </c>
      <c r="N139" t="str">
        <f t="shared" si="11"/>
        <v/>
      </c>
    </row>
    <row r="140" spans="8:14">
      <c r="H140" s="11">
        <f t="shared" si="8"/>
        <v>0</v>
      </c>
      <c r="I140" t="str" cm="1">
        <f t="array" ref="I140">_xlfn.IFS(H140&lt;1,"No",H140=1,"Yes",H140&gt;1,_xlfn.TEXTJOIN("",TRUE,"Yes x",H140))</f>
        <v>No</v>
      </c>
      <c r="J140" s="11">
        <f t="shared" si="9"/>
        <v>0</v>
      </c>
      <c r="K140" s="11">
        <f t="shared" si="10"/>
        <v>0</v>
      </c>
      <c r="L140" s="11" t="str" cm="1">
        <f t="array" ref="L140">_xlfn.IFS(J140&lt;1,"",J140=1,"Pass",J140&gt;1,_xlfn.TEXTJOIN("",TRUE,"Pass x",J140))</f>
        <v/>
      </c>
      <c r="M140" s="11" t="str" cm="1">
        <f t="array" ref="M140">_xlfn.IFS(K140&lt;1,"",K140=1,"Fail",K140&gt;1,_xlfn.TEXTJOIN("",TRUE,"Fail x",K140))</f>
        <v/>
      </c>
      <c r="N140" t="str">
        <f t="shared" si="11"/>
        <v/>
      </c>
    </row>
    <row r="141" spans="8:14">
      <c r="H141" s="11">
        <f t="shared" si="8"/>
        <v>0</v>
      </c>
      <c r="I141" t="str" cm="1">
        <f t="array" ref="I141">_xlfn.IFS(H141&lt;1,"No",H141=1,"Yes",H141&gt;1,_xlfn.TEXTJOIN("",TRUE,"Yes x",H141))</f>
        <v>No</v>
      </c>
      <c r="J141" s="11">
        <f t="shared" si="9"/>
        <v>0</v>
      </c>
      <c r="K141" s="11">
        <f t="shared" si="10"/>
        <v>0</v>
      </c>
      <c r="L141" s="11" t="str" cm="1">
        <f t="array" ref="L141">_xlfn.IFS(J141&lt;1,"",J141=1,"Pass",J141&gt;1,_xlfn.TEXTJOIN("",TRUE,"Pass x",J141))</f>
        <v/>
      </c>
      <c r="M141" s="11" t="str" cm="1">
        <f t="array" ref="M141">_xlfn.IFS(K141&lt;1,"",K141=1,"Fail",K141&gt;1,_xlfn.TEXTJOIN("",TRUE,"Fail x",K141))</f>
        <v/>
      </c>
      <c r="N141" t="str">
        <f t="shared" si="11"/>
        <v/>
      </c>
    </row>
    <row r="142" spans="8:14">
      <c r="H142" s="11">
        <f t="shared" si="8"/>
        <v>0</v>
      </c>
      <c r="I142" t="str" cm="1">
        <f t="array" ref="I142">_xlfn.IFS(H142&lt;1,"No",H142=1,"Yes",H142&gt;1,_xlfn.TEXTJOIN("",TRUE,"Yes x",H142))</f>
        <v>No</v>
      </c>
      <c r="J142" s="11">
        <f t="shared" si="9"/>
        <v>0</v>
      </c>
      <c r="K142" s="11">
        <f t="shared" si="10"/>
        <v>0</v>
      </c>
      <c r="L142" s="11" t="str" cm="1">
        <f t="array" ref="L142">_xlfn.IFS(J142&lt;1,"",J142=1,"Pass",J142&gt;1,_xlfn.TEXTJOIN("",TRUE,"Pass x",J142))</f>
        <v/>
      </c>
      <c r="M142" s="11" t="str" cm="1">
        <f t="array" ref="M142">_xlfn.IFS(K142&lt;1,"",K142=1,"Fail",K142&gt;1,_xlfn.TEXTJOIN("",TRUE,"Fail x",K142))</f>
        <v/>
      </c>
      <c r="N142" t="str">
        <f t="shared" si="11"/>
        <v/>
      </c>
    </row>
    <row r="143" spans="8:14">
      <c r="H143" s="11">
        <f t="shared" si="8"/>
        <v>0</v>
      </c>
      <c r="I143" t="str" cm="1">
        <f t="array" ref="I143">_xlfn.IFS(H143&lt;1,"No",H143=1,"Yes",H143&gt;1,_xlfn.TEXTJOIN("",TRUE,"Yes x",H143))</f>
        <v>No</v>
      </c>
      <c r="J143" s="11">
        <f t="shared" si="9"/>
        <v>0</v>
      </c>
      <c r="K143" s="11">
        <f t="shared" si="10"/>
        <v>0</v>
      </c>
      <c r="L143" s="11" t="str" cm="1">
        <f t="array" ref="L143">_xlfn.IFS(J143&lt;1,"",J143=1,"Pass",J143&gt;1,_xlfn.TEXTJOIN("",TRUE,"Pass x",J143))</f>
        <v/>
      </c>
      <c r="M143" s="11" t="str" cm="1">
        <f t="array" ref="M143">_xlfn.IFS(K143&lt;1,"",K143=1,"Fail",K143&gt;1,_xlfn.TEXTJOIN("",TRUE,"Fail x",K143))</f>
        <v/>
      </c>
      <c r="N143" t="str">
        <f t="shared" si="11"/>
        <v/>
      </c>
    </row>
    <row r="144" spans="8:14">
      <c r="H144" s="11">
        <f t="shared" si="8"/>
        <v>0</v>
      </c>
      <c r="I144" t="str" cm="1">
        <f t="array" ref="I144">_xlfn.IFS(H144&lt;1,"No",H144=1,"Yes",H144&gt;1,_xlfn.TEXTJOIN("",TRUE,"Yes x",H144))</f>
        <v>No</v>
      </c>
      <c r="J144" s="11">
        <f t="shared" si="9"/>
        <v>0</v>
      </c>
      <c r="K144" s="11">
        <f t="shared" si="10"/>
        <v>0</v>
      </c>
      <c r="L144" s="11" t="str" cm="1">
        <f t="array" ref="L144">_xlfn.IFS(J144&lt;1,"",J144=1,"Pass",J144&gt;1,_xlfn.TEXTJOIN("",TRUE,"Pass x",J144))</f>
        <v/>
      </c>
      <c r="M144" s="11" t="str" cm="1">
        <f t="array" ref="M144">_xlfn.IFS(K144&lt;1,"",K144=1,"Fail",K144&gt;1,_xlfn.TEXTJOIN("",TRUE,"Fail x",K144))</f>
        <v/>
      </c>
      <c r="N144" t="str">
        <f t="shared" si="11"/>
        <v/>
      </c>
    </row>
    <row r="145" spans="8:14">
      <c r="H145" s="11">
        <f t="shared" si="8"/>
        <v>0</v>
      </c>
      <c r="I145" t="str" cm="1">
        <f t="array" ref="I145">_xlfn.IFS(H145&lt;1,"No",H145=1,"Yes",H145&gt;1,_xlfn.TEXTJOIN("",TRUE,"Yes x",H145))</f>
        <v>No</v>
      </c>
      <c r="J145" s="11">
        <f t="shared" si="9"/>
        <v>0</v>
      </c>
      <c r="K145" s="11">
        <f t="shared" si="10"/>
        <v>0</v>
      </c>
      <c r="L145" s="11" t="str" cm="1">
        <f t="array" ref="L145">_xlfn.IFS(J145&lt;1,"",J145=1,"Pass",J145&gt;1,_xlfn.TEXTJOIN("",TRUE,"Pass x",J145))</f>
        <v/>
      </c>
      <c r="M145" s="11" t="str" cm="1">
        <f t="array" ref="M145">_xlfn.IFS(K145&lt;1,"",K145=1,"Fail",K145&gt;1,_xlfn.TEXTJOIN("",TRUE,"Fail x",K145))</f>
        <v/>
      </c>
      <c r="N145" t="str">
        <f t="shared" si="11"/>
        <v/>
      </c>
    </row>
    <row r="146" spans="8:14">
      <c r="H146" s="11">
        <f t="shared" si="8"/>
        <v>0</v>
      </c>
      <c r="I146" t="str" cm="1">
        <f t="array" ref="I146">_xlfn.IFS(H146&lt;1,"No",H146=1,"Yes",H146&gt;1,_xlfn.TEXTJOIN("",TRUE,"Yes x",H146))</f>
        <v>No</v>
      </c>
      <c r="J146" s="11">
        <f t="shared" si="9"/>
        <v>0</v>
      </c>
      <c r="K146" s="11">
        <f t="shared" si="10"/>
        <v>0</v>
      </c>
      <c r="L146" s="11" t="str" cm="1">
        <f t="array" ref="L146">_xlfn.IFS(J146&lt;1,"",J146=1,"Pass",J146&gt;1,_xlfn.TEXTJOIN("",TRUE,"Pass x",J146))</f>
        <v/>
      </c>
      <c r="M146" s="11" t="str" cm="1">
        <f t="array" ref="M146">_xlfn.IFS(K146&lt;1,"",K146=1,"Fail",K146&gt;1,_xlfn.TEXTJOIN("",TRUE,"Fail x",K146))</f>
        <v/>
      </c>
      <c r="N146" t="str">
        <f t="shared" si="11"/>
        <v/>
      </c>
    </row>
    <row r="147" spans="8:14">
      <c r="H147" s="11">
        <f t="shared" si="8"/>
        <v>0</v>
      </c>
      <c r="I147" t="str" cm="1">
        <f t="array" ref="I147">_xlfn.IFS(H147&lt;1,"No",H147=1,"Yes",H147&gt;1,_xlfn.TEXTJOIN("",TRUE,"Yes x",H147))</f>
        <v>No</v>
      </c>
      <c r="J147" s="11">
        <f t="shared" si="9"/>
        <v>0</v>
      </c>
      <c r="K147" s="11">
        <f t="shared" si="10"/>
        <v>0</v>
      </c>
      <c r="L147" s="11" t="str" cm="1">
        <f t="array" ref="L147">_xlfn.IFS(J147&lt;1,"",J147=1,"Pass",J147&gt;1,_xlfn.TEXTJOIN("",TRUE,"Pass x",J147))</f>
        <v/>
      </c>
      <c r="M147" s="11" t="str" cm="1">
        <f t="array" ref="M147">_xlfn.IFS(K147&lt;1,"",K147=1,"Fail",K147&gt;1,_xlfn.TEXTJOIN("",TRUE,"Fail x",K147))</f>
        <v/>
      </c>
      <c r="N147" t="str">
        <f t="shared" si="11"/>
        <v/>
      </c>
    </row>
    <row r="148" spans="8:14">
      <c r="H148" s="11">
        <f t="shared" si="8"/>
        <v>0</v>
      </c>
      <c r="I148" t="str" cm="1">
        <f t="array" ref="I148">_xlfn.IFS(H148&lt;1,"No",H148=1,"Yes",H148&gt;1,_xlfn.TEXTJOIN("",TRUE,"Yes x",H148))</f>
        <v>No</v>
      </c>
      <c r="J148" s="11">
        <f t="shared" si="9"/>
        <v>0</v>
      </c>
      <c r="K148" s="11">
        <f t="shared" si="10"/>
        <v>0</v>
      </c>
      <c r="L148" s="11" t="str" cm="1">
        <f t="array" ref="L148">_xlfn.IFS(J148&lt;1,"",J148=1,"Pass",J148&gt;1,_xlfn.TEXTJOIN("",TRUE,"Pass x",J148))</f>
        <v/>
      </c>
      <c r="M148" s="11" t="str" cm="1">
        <f t="array" ref="M148">_xlfn.IFS(K148&lt;1,"",K148=1,"Fail",K148&gt;1,_xlfn.TEXTJOIN("",TRUE,"Fail x",K148))</f>
        <v/>
      </c>
      <c r="N148" t="str">
        <f t="shared" si="11"/>
        <v/>
      </c>
    </row>
    <row r="149" spans="8:14">
      <c r="H149" s="11">
        <f t="shared" si="8"/>
        <v>0</v>
      </c>
      <c r="I149" t="str" cm="1">
        <f t="array" ref="I149">_xlfn.IFS(H149&lt;1,"No",H149=1,"Yes",H149&gt;1,_xlfn.TEXTJOIN("",TRUE,"Yes x",H149))</f>
        <v>No</v>
      </c>
      <c r="J149" s="11">
        <f t="shared" si="9"/>
        <v>0</v>
      </c>
      <c r="K149" s="11">
        <f t="shared" si="10"/>
        <v>0</v>
      </c>
      <c r="L149" s="11" t="str" cm="1">
        <f t="array" ref="L149">_xlfn.IFS(J149&lt;1,"",J149=1,"Pass",J149&gt;1,_xlfn.TEXTJOIN("",TRUE,"Pass x",J149))</f>
        <v/>
      </c>
      <c r="M149" s="11" t="str" cm="1">
        <f t="array" ref="M149">_xlfn.IFS(K149&lt;1,"",K149=1,"Fail",K149&gt;1,_xlfn.TEXTJOIN("",TRUE,"Fail x",K149))</f>
        <v/>
      </c>
      <c r="N149" t="str">
        <f t="shared" si="11"/>
        <v/>
      </c>
    </row>
    <row r="150" spans="8:14">
      <c r="H150" s="11">
        <f t="shared" si="8"/>
        <v>0</v>
      </c>
      <c r="I150" t="str" cm="1">
        <f t="array" ref="I150">_xlfn.IFS(H150&lt;1,"No",H150=1,"Yes",H150&gt;1,_xlfn.TEXTJOIN("",TRUE,"Yes x",H150))</f>
        <v>No</v>
      </c>
      <c r="J150" s="11">
        <f t="shared" si="9"/>
        <v>0</v>
      </c>
      <c r="K150" s="11">
        <f t="shared" si="10"/>
        <v>0</v>
      </c>
      <c r="L150" s="11" t="str" cm="1">
        <f t="array" ref="L150">_xlfn.IFS(J150&lt;1,"",J150=1,"Pass",J150&gt;1,_xlfn.TEXTJOIN("",TRUE,"Pass x",J150))</f>
        <v/>
      </c>
      <c r="M150" s="11" t="str" cm="1">
        <f t="array" ref="M150">_xlfn.IFS(K150&lt;1,"",K150=1,"Fail",K150&gt;1,_xlfn.TEXTJOIN("",TRUE,"Fail x",K150))</f>
        <v/>
      </c>
      <c r="N150" t="str">
        <f t="shared" si="11"/>
        <v/>
      </c>
    </row>
    <row r="151" spans="8:14">
      <c r="H151" s="11">
        <f t="shared" si="8"/>
        <v>0</v>
      </c>
      <c r="I151" t="str" cm="1">
        <f t="array" ref="I151">_xlfn.IFS(H151&lt;1,"No",H151=1,"Yes",H151&gt;1,_xlfn.TEXTJOIN("",TRUE,"Yes x",H151))</f>
        <v>No</v>
      </c>
      <c r="J151" s="11">
        <f t="shared" si="9"/>
        <v>0</v>
      </c>
      <c r="K151" s="11">
        <f t="shared" si="10"/>
        <v>0</v>
      </c>
      <c r="L151" s="11" t="str" cm="1">
        <f t="array" ref="L151">_xlfn.IFS(J151&lt;1,"",J151=1,"Pass",J151&gt;1,_xlfn.TEXTJOIN("",TRUE,"Pass x",J151))</f>
        <v/>
      </c>
      <c r="M151" s="11" t="str" cm="1">
        <f t="array" ref="M151">_xlfn.IFS(K151&lt;1,"",K151=1,"Fail",K151&gt;1,_xlfn.TEXTJOIN("",TRUE,"Fail x",K151))</f>
        <v/>
      </c>
      <c r="N151" t="str">
        <f t="shared" si="11"/>
        <v/>
      </c>
    </row>
    <row r="152" spans="8:14">
      <c r="H152" s="11">
        <f t="shared" si="8"/>
        <v>0</v>
      </c>
      <c r="I152" t="str" cm="1">
        <f t="array" ref="I152">_xlfn.IFS(H152&lt;1,"No",H152=1,"Yes",H152&gt;1,_xlfn.TEXTJOIN("",TRUE,"Yes x",H152))</f>
        <v>No</v>
      </c>
      <c r="J152" s="11">
        <f t="shared" si="9"/>
        <v>0</v>
      </c>
      <c r="K152" s="11">
        <f t="shared" si="10"/>
        <v>0</v>
      </c>
      <c r="L152" s="11" t="str" cm="1">
        <f t="array" ref="L152">_xlfn.IFS(J152&lt;1,"",J152=1,"Pass",J152&gt;1,_xlfn.TEXTJOIN("",TRUE,"Pass x",J152))</f>
        <v/>
      </c>
      <c r="M152" s="11" t="str" cm="1">
        <f t="array" ref="M152">_xlfn.IFS(K152&lt;1,"",K152=1,"Fail",K152&gt;1,_xlfn.TEXTJOIN("",TRUE,"Fail x",K152))</f>
        <v/>
      </c>
      <c r="N152" t="str">
        <f t="shared" si="11"/>
        <v/>
      </c>
    </row>
    <row r="153" spans="8:14">
      <c r="H153" s="11">
        <f t="shared" si="8"/>
        <v>0</v>
      </c>
      <c r="I153" t="str" cm="1">
        <f t="array" ref="I153">_xlfn.IFS(H153&lt;1,"No",H153=1,"Yes",H153&gt;1,_xlfn.TEXTJOIN("",TRUE,"Yes x",H153))</f>
        <v>No</v>
      </c>
      <c r="J153" s="11">
        <f t="shared" si="9"/>
        <v>0</v>
      </c>
      <c r="K153" s="11">
        <f t="shared" si="10"/>
        <v>0</v>
      </c>
      <c r="L153" s="11" t="str" cm="1">
        <f t="array" ref="L153">_xlfn.IFS(J153&lt;1,"",J153=1,"Pass",J153&gt;1,_xlfn.TEXTJOIN("",TRUE,"Pass x",J153))</f>
        <v/>
      </c>
      <c r="M153" s="11" t="str" cm="1">
        <f t="array" ref="M153">_xlfn.IFS(K153&lt;1,"",K153=1,"Fail",K153&gt;1,_xlfn.TEXTJOIN("",TRUE,"Fail x",K153))</f>
        <v/>
      </c>
      <c r="N153" t="str">
        <f t="shared" si="11"/>
        <v/>
      </c>
    </row>
    <row r="154" spans="8:14">
      <c r="H154" s="11">
        <f t="shared" si="8"/>
        <v>0</v>
      </c>
      <c r="I154" t="str" cm="1">
        <f t="array" ref="I154">_xlfn.IFS(H154&lt;1,"No",H154=1,"Yes",H154&gt;1,_xlfn.TEXTJOIN("",TRUE,"Yes x",H154))</f>
        <v>No</v>
      </c>
      <c r="J154" s="11">
        <f t="shared" si="9"/>
        <v>0</v>
      </c>
      <c r="K154" s="11">
        <f t="shared" si="10"/>
        <v>0</v>
      </c>
      <c r="L154" s="11" t="str" cm="1">
        <f t="array" ref="L154">_xlfn.IFS(J154&lt;1,"",J154=1,"Pass",J154&gt;1,_xlfn.TEXTJOIN("",TRUE,"Pass x",J154))</f>
        <v/>
      </c>
      <c r="M154" s="11" t="str" cm="1">
        <f t="array" ref="M154">_xlfn.IFS(K154&lt;1,"",K154=1,"Fail",K154&gt;1,_xlfn.TEXTJOIN("",TRUE,"Fail x",K154))</f>
        <v/>
      </c>
      <c r="N154" t="str">
        <f t="shared" si="11"/>
        <v/>
      </c>
    </row>
    <row r="155" spans="8:14">
      <c r="H155" s="11">
        <f t="shared" si="8"/>
        <v>0</v>
      </c>
      <c r="I155" t="str" cm="1">
        <f t="array" ref="I155">_xlfn.IFS(H155&lt;1,"No",H155=1,"Yes",H155&gt;1,_xlfn.TEXTJOIN("",TRUE,"Yes x",H155))</f>
        <v>No</v>
      </c>
      <c r="J155" s="11">
        <f t="shared" si="9"/>
        <v>0</v>
      </c>
      <c r="K155" s="11">
        <f t="shared" si="10"/>
        <v>0</v>
      </c>
      <c r="L155" s="11" t="str" cm="1">
        <f t="array" ref="L155">_xlfn.IFS(J155&lt;1,"",J155=1,"Pass",J155&gt;1,_xlfn.TEXTJOIN("",TRUE,"Pass x",J155))</f>
        <v/>
      </c>
      <c r="M155" s="11" t="str" cm="1">
        <f t="array" ref="M155">_xlfn.IFS(K155&lt;1,"",K155=1,"Fail",K155&gt;1,_xlfn.TEXTJOIN("",TRUE,"Fail x",K155))</f>
        <v/>
      </c>
      <c r="N155" t="str">
        <f t="shared" si="11"/>
        <v/>
      </c>
    </row>
    <row r="156" spans="8:14">
      <c r="H156" s="11">
        <f t="shared" si="8"/>
        <v>0</v>
      </c>
      <c r="I156" t="str" cm="1">
        <f t="array" ref="I156">_xlfn.IFS(H156&lt;1,"No",H156=1,"Yes",H156&gt;1,_xlfn.TEXTJOIN("",TRUE,"Yes x",H156))</f>
        <v>No</v>
      </c>
      <c r="J156" s="11">
        <f t="shared" si="9"/>
        <v>0</v>
      </c>
      <c r="K156" s="11">
        <f t="shared" si="10"/>
        <v>0</v>
      </c>
      <c r="L156" s="11" t="str" cm="1">
        <f t="array" ref="L156">_xlfn.IFS(J156&lt;1,"",J156=1,"Pass",J156&gt;1,_xlfn.TEXTJOIN("",TRUE,"Pass x",J156))</f>
        <v/>
      </c>
      <c r="M156" s="11" t="str" cm="1">
        <f t="array" ref="M156">_xlfn.IFS(K156&lt;1,"",K156=1,"Fail",K156&gt;1,_xlfn.TEXTJOIN("",TRUE,"Fail x",K156))</f>
        <v/>
      </c>
      <c r="N156" t="str">
        <f t="shared" si="11"/>
        <v/>
      </c>
    </row>
    <row r="157" spans="8:14">
      <c r="H157" s="11">
        <f t="shared" si="8"/>
        <v>0</v>
      </c>
      <c r="I157" t="str" cm="1">
        <f t="array" ref="I157">_xlfn.IFS(H157&lt;1,"No",H157=1,"Yes",H157&gt;1,_xlfn.TEXTJOIN("",TRUE,"Yes x",H157))</f>
        <v>No</v>
      </c>
      <c r="J157" s="11">
        <f t="shared" si="9"/>
        <v>0</v>
      </c>
      <c r="K157" s="11">
        <f t="shared" si="10"/>
        <v>0</v>
      </c>
      <c r="L157" s="11" t="str" cm="1">
        <f t="array" ref="L157">_xlfn.IFS(J157&lt;1,"",J157=1,"Pass",J157&gt;1,_xlfn.TEXTJOIN("",TRUE,"Pass x",J157))</f>
        <v/>
      </c>
      <c r="M157" s="11" t="str" cm="1">
        <f t="array" ref="M157">_xlfn.IFS(K157&lt;1,"",K157=1,"Fail",K157&gt;1,_xlfn.TEXTJOIN("",TRUE,"Fail x",K157))</f>
        <v/>
      </c>
      <c r="N157" t="str">
        <f t="shared" si="11"/>
        <v/>
      </c>
    </row>
    <row r="158" spans="8:14">
      <c r="H158" s="11">
        <f t="shared" si="8"/>
        <v>0</v>
      </c>
      <c r="I158" t="str" cm="1">
        <f t="array" ref="I158">_xlfn.IFS(H158&lt;1,"No",H158=1,"Yes",H158&gt;1,_xlfn.TEXTJOIN("",TRUE,"Yes x",H158))</f>
        <v>No</v>
      </c>
      <c r="J158" s="11">
        <f t="shared" si="9"/>
        <v>0</v>
      </c>
      <c r="K158" s="11">
        <f t="shared" si="10"/>
        <v>0</v>
      </c>
      <c r="L158" s="11" t="str" cm="1">
        <f t="array" ref="L158">_xlfn.IFS(J158&lt;1,"",J158=1,"Pass",J158&gt;1,_xlfn.TEXTJOIN("",TRUE,"Pass x",J158))</f>
        <v/>
      </c>
      <c r="M158" s="11" t="str" cm="1">
        <f t="array" ref="M158">_xlfn.IFS(K158&lt;1,"",K158=1,"Fail",K158&gt;1,_xlfn.TEXTJOIN("",TRUE,"Fail x",K158))</f>
        <v/>
      </c>
      <c r="N158" t="str">
        <f t="shared" si="11"/>
        <v/>
      </c>
    </row>
    <row r="159" spans="8:14">
      <c r="H159" s="11">
        <f t="shared" si="8"/>
        <v>0</v>
      </c>
      <c r="I159" t="str" cm="1">
        <f t="array" ref="I159">_xlfn.IFS(H159&lt;1,"No",H159=1,"Yes",H159&gt;1,_xlfn.TEXTJOIN("",TRUE,"Yes x",H159))</f>
        <v>No</v>
      </c>
      <c r="J159" s="11">
        <f t="shared" si="9"/>
        <v>0</v>
      </c>
      <c r="K159" s="11">
        <f t="shared" si="10"/>
        <v>0</v>
      </c>
      <c r="L159" s="11" t="str" cm="1">
        <f t="array" ref="L159">_xlfn.IFS(J159&lt;1,"",J159=1,"Pass",J159&gt;1,_xlfn.TEXTJOIN("",TRUE,"Pass x",J159))</f>
        <v/>
      </c>
      <c r="M159" s="11" t="str" cm="1">
        <f t="array" ref="M159">_xlfn.IFS(K159&lt;1,"",K159=1,"Fail",K159&gt;1,_xlfn.TEXTJOIN("",TRUE,"Fail x",K159))</f>
        <v/>
      </c>
      <c r="N159" t="str">
        <f t="shared" si="11"/>
        <v/>
      </c>
    </row>
    <row r="160" spans="8:14">
      <c r="H160" s="11">
        <f t="shared" si="8"/>
        <v>0</v>
      </c>
      <c r="I160" t="str" cm="1">
        <f t="array" ref="I160">_xlfn.IFS(H160&lt;1,"No",H160=1,"Yes",H160&gt;1,_xlfn.TEXTJOIN("",TRUE,"Yes x",H160))</f>
        <v>No</v>
      </c>
      <c r="J160" s="11">
        <f t="shared" si="9"/>
        <v>0</v>
      </c>
      <c r="K160" s="11">
        <f t="shared" si="10"/>
        <v>0</v>
      </c>
      <c r="L160" s="11" t="str" cm="1">
        <f t="array" ref="L160">_xlfn.IFS(J160&lt;1,"",J160=1,"Pass",J160&gt;1,_xlfn.TEXTJOIN("",TRUE,"Pass x",J160))</f>
        <v/>
      </c>
      <c r="M160" s="11" t="str" cm="1">
        <f t="array" ref="M160">_xlfn.IFS(K160&lt;1,"",K160=1,"Fail",K160&gt;1,_xlfn.TEXTJOIN("",TRUE,"Fail x",K160))</f>
        <v/>
      </c>
      <c r="N160" t="str">
        <f t="shared" si="11"/>
        <v/>
      </c>
    </row>
    <row r="161" spans="8:14">
      <c r="H161" s="11">
        <f t="shared" si="8"/>
        <v>0</v>
      </c>
      <c r="I161" t="str" cm="1">
        <f t="array" ref="I161">_xlfn.IFS(H161&lt;1,"No",H161=1,"Yes",H161&gt;1,_xlfn.TEXTJOIN("",TRUE,"Yes x",H161))</f>
        <v>No</v>
      </c>
      <c r="J161" s="11">
        <f t="shared" si="9"/>
        <v>0</v>
      </c>
      <c r="K161" s="11">
        <f t="shared" si="10"/>
        <v>0</v>
      </c>
      <c r="L161" s="11" t="str" cm="1">
        <f t="array" ref="L161">_xlfn.IFS(J161&lt;1,"",J161=1,"Pass",J161&gt;1,_xlfn.TEXTJOIN("",TRUE,"Pass x",J161))</f>
        <v/>
      </c>
      <c r="M161" s="11" t="str" cm="1">
        <f t="array" ref="M161">_xlfn.IFS(K161&lt;1,"",K161=1,"Fail",K161&gt;1,_xlfn.TEXTJOIN("",TRUE,"Fail x",K161))</f>
        <v/>
      </c>
      <c r="N161" t="str">
        <f t="shared" si="11"/>
        <v/>
      </c>
    </row>
    <row r="162" spans="8:14">
      <c r="H162" s="11">
        <f t="shared" si="8"/>
        <v>0</v>
      </c>
      <c r="I162" t="str" cm="1">
        <f t="array" ref="I162">_xlfn.IFS(H162&lt;1,"No",H162=1,"Yes",H162&gt;1,_xlfn.TEXTJOIN("",TRUE,"Yes x",H162))</f>
        <v>No</v>
      </c>
      <c r="J162" s="11">
        <f t="shared" si="9"/>
        <v>0</v>
      </c>
      <c r="K162" s="11">
        <f t="shared" si="10"/>
        <v>0</v>
      </c>
      <c r="L162" s="11" t="str" cm="1">
        <f t="array" ref="L162">_xlfn.IFS(J162&lt;1,"",J162=1,"Pass",J162&gt;1,_xlfn.TEXTJOIN("",TRUE,"Pass x",J162))</f>
        <v/>
      </c>
      <c r="M162" s="11" t="str" cm="1">
        <f t="array" ref="M162">_xlfn.IFS(K162&lt;1,"",K162=1,"Fail",K162&gt;1,_xlfn.TEXTJOIN("",TRUE,"Fail x",K162))</f>
        <v/>
      </c>
      <c r="N162" t="str">
        <f t="shared" si="11"/>
        <v/>
      </c>
    </row>
    <row r="163" spans="8:14">
      <c r="H163" s="11">
        <f t="shared" si="8"/>
        <v>0</v>
      </c>
      <c r="I163" t="str" cm="1">
        <f t="array" ref="I163">_xlfn.IFS(H163&lt;1,"No",H163=1,"Yes",H163&gt;1,_xlfn.TEXTJOIN("",TRUE,"Yes x",H163))</f>
        <v>No</v>
      </c>
      <c r="J163" s="11">
        <f t="shared" si="9"/>
        <v>0</v>
      </c>
      <c r="K163" s="11">
        <f t="shared" si="10"/>
        <v>0</v>
      </c>
      <c r="L163" s="11" t="str" cm="1">
        <f t="array" ref="L163">_xlfn.IFS(J163&lt;1,"",J163=1,"Pass",J163&gt;1,_xlfn.TEXTJOIN("",TRUE,"Pass x",J163))</f>
        <v/>
      </c>
      <c r="M163" s="11" t="str" cm="1">
        <f t="array" ref="M163">_xlfn.IFS(K163&lt;1,"",K163=1,"Fail",K163&gt;1,_xlfn.TEXTJOIN("",TRUE,"Fail x",K163))</f>
        <v/>
      </c>
      <c r="N163" t="str">
        <f t="shared" si="11"/>
        <v/>
      </c>
    </row>
    <row r="164" spans="8:14">
      <c r="H164" s="11">
        <f t="shared" si="8"/>
        <v>0</v>
      </c>
      <c r="I164" t="str" cm="1">
        <f t="array" ref="I164">_xlfn.IFS(H164&lt;1,"No",H164=1,"Yes",H164&gt;1,_xlfn.TEXTJOIN("",TRUE,"Yes x",H164))</f>
        <v>No</v>
      </c>
      <c r="J164" s="11">
        <f t="shared" si="9"/>
        <v>0</v>
      </c>
      <c r="K164" s="11">
        <f t="shared" si="10"/>
        <v>0</v>
      </c>
      <c r="L164" s="11" t="str" cm="1">
        <f t="array" ref="L164">_xlfn.IFS(J164&lt;1,"",J164=1,"Pass",J164&gt;1,_xlfn.TEXTJOIN("",TRUE,"Pass x",J164))</f>
        <v/>
      </c>
      <c r="M164" s="11" t="str" cm="1">
        <f t="array" ref="M164">_xlfn.IFS(K164&lt;1,"",K164=1,"Fail",K164&gt;1,_xlfn.TEXTJOIN("",TRUE,"Fail x",K164))</f>
        <v/>
      </c>
      <c r="N164" t="str">
        <f t="shared" si="11"/>
        <v/>
      </c>
    </row>
    <row r="165" spans="8:14">
      <c r="H165" s="11">
        <f t="shared" si="8"/>
        <v>0</v>
      </c>
      <c r="I165" t="str" cm="1">
        <f t="array" ref="I165">_xlfn.IFS(H165&lt;1,"No",H165=1,"Yes",H165&gt;1,_xlfn.TEXTJOIN("",TRUE,"Yes x",H165))</f>
        <v>No</v>
      </c>
      <c r="J165" s="11">
        <f t="shared" si="9"/>
        <v>0</v>
      </c>
      <c r="K165" s="11">
        <f t="shared" si="10"/>
        <v>0</v>
      </c>
      <c r="L165" s="11" t="str" cm="1">
        <f t="array" ref="L165">_xlfn.IFS(J165&lt;1,"",J165=1,"Pass",J165&gt;1,_xlfn.TEXTJOIN("",TRUE,"Pass x",J165))</f>
        <v/>
      </c>
      <c r="M165" s="11" t="str" cm="1">
        <f t="array" ref="M165">_xlfn.IFS(K165&lt;1,"",K165=1,"Fail",K165&gt;1,_xlfn.TEXTJOIN("",TRUE,"Fail x",K165))</f>
        <v/>
      </c>
      <c r="N165" t="str">
        <f t="shared" si="11"/>
        <v/>
      </c>
    </row>
    <row r="166" spans="8:14">
      <c r="H166" s="11">
        <f t="shared" si="8"/>
        <v>0</v>
      </c>
      <c r="I166" t="str" cm="1">
        <f t="array" ref="I166">_xlfn.IFS(H166&lt;1,"No",H166=1,"Yes",H166&gt;1,_xlfn.TEXTJOIN("",TRUE,"Yes x",H166))</f>
        <v>No</v>
      </c>
      <c r="J166" s="11">
        <f t="shared" si="9"/>
        <v>0</v>
      </c>
      <c r="K166" s="11">
        <f t="shared" si="10"/>
        <v>0</v>
      </c>
      <c r="L166" s="11" t="str" cm="1">
        <f t="array" ref="L166">_xlfn.IFS(J166&lt;1,"",J166=1,"Pass",J166&gt;1,_xlfn.TEXTJOIN("",TRUE,"Pass x",J166))</f>
        <v/>
      </c>
      <c r="M166" s="11" t="str" cm="1">
        <f t="array" ref="M166">_xlfn.IFS(K166&lt;1,"",K166=1,"Fail",K166&gt;1,_xlfn.TEXTJOIN("",TRUE,"Fail x",K166))</f>
        <v/>
      </c>
      <c r="N166" t="str">
        <f t="shared" si="11"/>
        <v/>
      </c>
    </row>
    <row r="167" spans="8:14">
      <c r="H167" s="11">
        <f t="shared" si="8"/>
        <v>0</v>
      </c>
      <c r="I167" t="str" cm="1">
        <f t="array" ref="I167">_xlfn.IFS(H167&lt;1,"No",H167=1,"Yes",H167&gt;1,_xlfn.TEXTJOIN("",TRUE,"Yes x",H167))</f>
        <v>No</v>
      </c>
      <c r="J167" s="11">
        <f t="shared" si="9"/>
        <v>0</v>
      </c>
      <c r="K167" s="11">
        <f t="shared" si="10"/>
        <v>0</v>
      </c>
      <c r="L167" s="11" t="str" cm="1">
        <f t="array" ref="L167">_xlfn.IFS(J167&lt;1,"",J167=1,"Pass",J167&gt;1,_xlfn.TEXTJOIN("",TRUE,"Pass x",J167))</f>
        <v/>
      </c>
      <c r="M167" s="11" t="str" cm="1">
        <f t="array" ref="M167">_xlfn.IFS(K167&lt;1,"",K167=1,"Fail",K167&gt;1,_xlfn.TEXTJOIN("",TRUE,"Fail x",K167))</f>
        <v/>
      </c>
      <c r="N167" t="str">
        <f t="shared" si="11"/>
        <v/>
      </c>
    </row>
    <row r="168" spans="8:14">
      <c r="H168" s="11">
        <f t="shared" si="8"/>
        <v>0</v>
      </c>
      <c r="I168" t="str" cm="1">
        <f t="array" ref="I168">_xlfn.IFS(H168&lt;1,"No",H168=1,"Yes",H168&gt;1,_xlfn.TEXTJOIN("",TRUE,"Yes x",H168))</f>
        <v>No</v>
      </c>
      <c r="J168" s="11">
        <f t="shared" si="9"/>
        <v>0</v>
      </c>
      <c r="K168" s="11">
        <f t="shared" si="10"/>
        <v>0</v>
      </c>
      <c r="L168" s="11" t="str" cm="1">
        <f t="array" ref="L168">_xlfn.IFS(J168&lt;1,"",J168=1,"Pass",J168&gt;1,_xlfn.TEXTJOIN("",TRUE,"Pass x",J168))</f>
        <v/>
      </c>
      <c r="M168" s="11" t="str" cm="1">
        <f t="array" ref="M168">_xlfn.IFS(K168&lt;1,"",K168=1,"Fail",K168&gt;1,_xlfn.TEXTJOIN("",TRUE,"Fail x",K168))</f>
        <v/>
      </c>
      <c r="N168" t="str">
        <f t="shared" si="11"/>
        <v/>
      </c>
    </row>
    <row r="169" spans="8:14">
      <c r="H169" s="11">
        <f t="shared" si="8"/>
        <v>0</v>
      </c>
      <c r="I169" t="str" cm="1">
        <f t="array" ref="I169">_xlfn.IFS(H169&lt;1,"No",H169=1,"Yes",H169&gt;1,_xlfn.TEXTJOIN("",TRUE,"Yes x",H169))</f>
        <v>No</v>
      </c>
      <c r="J169" s="11">
        <f t="shared" si="9"/>
        <v>0</v>
      </c>
      <c r="K169" s="11">
        <f t="shared" si="10"/>
        <v>0</v>
      </c>
      <c r="L169" s="11" t="str" cm="1">
        <f t="array" ref="L169">_xlfn.IFS(J169&lt;1,"",J169=1,"Pass",J169&gt;1,_xlfn.TEXTJOIN("",TRUE,"Pass x",J169))</f>
        <v/>
      </c>
      <c r="M169" s="11" t="str" cm="1">
        <f t="array" ref="M169">_xlfn.IFS(K169&lt;1,"",K169=1,"Fail",K169&gt;1,_xlfn.TEXTJOIN("",TRUE,"Fail x",K169))</f>
        <v/>
      </c>
      <c r="N169" t="str">
        <f t="shared" si="11"/>
        <v/>
      </c>
    </row>
    <row r="170" spans="8:14">
      <c r="H170" s="11">
        <f t="shared" si="8"/>
        <v>0</v>
      </c>
      <c r="I170" t="str" cm="1">
        <f t="array" ref="I170">_xlfn.IFS(H170&lt;1,"No",H170=1,"Yes",H170&gt;1,_xlfn.TEXTJOIN("",TRUE,"Yes x",H170))</f>
        <v>No</v>
      </c>
      <c r="J170" s="11">
        <f t="shared" si="9"/>
        <v>0</v>
      </c>
      <c r="K170" s="11">
        <f t="shared" si="10"/>
        <v>0</v>
      </c>
      <c r="L170" s="11" t="str" cm="1">
        <f t="array" ref="L170">_xlfn.IFS(J170&lt;1,"",J170=1,"Pass",J170&gt;1,_xlfn.TEXTJOIN("",TRUE,"Pass x",J170))</f>
        <v/>
      </c>
      <c r="M170" s="11" t="str" cm="1">
        <f t="array" ref="M170">_xlfn.IFS(K170&lt;1,"",K170=1,"Fail",K170&gt;1,_xlfn.TEXTJOIN("",TRUE,"Fail x",K170))</f>
        <v/>
      </c>
      <c r="N170" t="str">
        <f t="shared" si="11"/>
        <v/>
      </c>
    </row>
    <row r="171" spans="8:14">
      <c r="H171" s="11">
        <f t="shared" si="8"/>
        <v>0</v>
      </c>
      <c r="I171" t="str" cm="1">
        <f t="array" ref="I171">_xlfn.IFS(H171&lt;1,"No",H171=1,"Yes",H171&gt;1,_xlfn.TEXTJOIN("",TRUE,"Yes x",H171))</f>
        <v>No</v>
      </c>
      <c r="J171" s="11">
        <f t="shared" si="9"/>
        <v>0</v>
      </c>
      <c r="K171" s="11">
        <f t="shared" si="10"/>
        <v>0</v>
      </c>
      <c r="L171" s="11" t="str" cm="1">
        <f t="array" ref="L171">_xlfn.IFS(J171&lt;1,"",J171=1,"Pass",J171&gt;1,_xlfn.TEXTJOIN("",TRUE,"Pass x",J171))</f>
        <v/>
      </c>
      <c r="M171" s="11" t="str" cm="1">
        <f t="array" ref="M171">_xlfn.IFS(K171&lt;1,"",K171=1,"Fail",K171&gt;1,_xlfn.TEXTJOIN("",TRUE,"Fail x",K171))</f>
        <v/>
      </c>
      <c r="N171" t="str">
        <f t="shared" si="11"/>
        <v/>
      </c>
    </row>
    <row r="172" spans="8:14">
      <c r="H172" s="11">
        <f t="shared" si="8"/>
        <v>0</v>
      </c>
      <c r="I172" t="str" cm="1">
        <f t="array" ref="I172">_xlfn.IFS(H172&lt;1,"No",H172=1,"Yes",H172&gt;1,_xlfn.TEXTJOIN("",TRUE,"Yes x",H172))</f>
        <v>No</v>
      </c>
      <c r="J172" s="11">
        <f t="shared" si="9"/>
        <v>0</v>
      </c>
      <c r="K172" s="11">
        <f t="shared" si="10"/>
        <v>0</v>
      </c>
      <c r="L172" s="11" t="str" cm="1">
        <f t="array" ref="L172">_xlfn.IFS(J172&lt;1,"",J172=1,"Pass",J172&gt;1,_xlfn.TEXTJOIN("",TRUE,"Pass x",J172))</f>
        <v/>
      </c>
      <c r="M172" s="11" t="str" cm="1">
        <f t="array" ref="M172">_xlfn.IFS(K172&lt;1,"",K172=1,"Fail",K172&gt;1,_xlfn.TEXTJOIN("",TRUE,"Fail x",K172))</f>
        <v/>
      </c>
      <c r="N172" t="str">
        <f t="shared" si="11"/>
        <v/>
      </c>
    </row>
    <row r="173" spans="8:14">
      <c r="H173" s="11">
        <f t="shared" si="8"/>
        <v>0</v>
      </c>
      <c r="I173" t="str" cm="1">
        <f t="array" ref="I173">_xlfn.IFS(H173&lt;1,"No",H173=1,"Yes",H173&gt;1,_xlfn.TEXTJOIN("",TRUE,"Yes x",H173))</f>
        <v>No</v>
      </c>
      <c r="J173" s="11">
        <f t="shared" si="9"/>
        <v>0</v>
      </c>
      <c r="K173" s="11">
        <f t="shared" si="10"/>
        <v>0</v>
      </c>
      <c r="L173" s="11" t="str" cm="1">
        <f t="array" ref="L173">_xlfn.IFS(J173&lt;1,"",J173=1,"Pass",J173&gt;1,_xlfn.TEXTJOIN("",TRUE,"Pass x",J173))</f>
        <v/>
      </c>
      <c r="M173" s="11" t="str" cm="1">
        <f t="array" ref="M173">_xlfn.IFS(K173&lt;1,"",K173=1,"Fail",K173&gt;1,_xlfn.TEXTJOIN("",TRUE,"Fail x",K173))</f>
        <v/>
      </c>
      <c r="N173" t="str">
        <f t="shared" si="11"/>
        <v/>
      </c>
    </row>
    <row r="174" spans="8:14">
      <c r="H174" s="11">
        <f t="shared" si="8"/>
        <v>0</v>
      </c>
      <c r="I174" t="str" cm="1">
        <f t="array" ref="I174">_xlfn.IFS(H174&lt;1,"No",H174=1,"Yes",H174&gt;1,_xlfn.TEXTJOIN("",TRUE,"Yes x",H174))</f>
        <v>No</v>
      </c>
      <c r="J174" s="11">
        <f t="shared" si="9"/>
        <v>0</v>
      </c>
      <c r="K174" s="11">
        <f t="shared" si="10"/>
        <v>0</v>
      </c>
      <c r="L174" s="11" t="str" cm="1">
        <f t="array" ref="L174">_xlfn.IFS(J174&lt;1,"",J174=1,"Pass",J174&gt;1,_xlfn.TEXTJOIN("",TRUE,"Pass x",J174))</f>
        <v/>
      </c>
      <c r="M174" s="11" t="str" cm="1">
        <f t="array" ref="M174">_xlfn.IFS(K174&lt;1,"",K174=1,"Fail",K174&gt;1,_xlfn.TEXTJOIN("",TRUE,"Fail x",K174))</f>
        <v/>
      </c>
      <c r="N174" t="str">
        <f t="shared" si="11"/>
        <v/>
      </c>
    </row>
    <row r="175" spans="8:14">
      <c r="H175" s="11">
        <f t="shared" si="8"/>
        <v>0</v>
      </c>
      <c r="I175" t="str" cm="1">
        <f t="array" ref="I175">_xlfn.IFS(H175&lt;1,"No",H175=1,"Yes",H175&gt;1,_xlfn.TEXTJOIN("",TRUE,"Yes x",H175))</f>
        <v>No</v>
      </c>
      <c r="J175" s="11">
        <f t="shared" si="9"/>
        <v>0</v>
      </c>
      <c r="K175" s="11">
        <f t="shared" si="10"/>
        <v>0</v>
      </c>
      <c r="L175" s="11" t="str" cm="1">
        <f t="array" ref="L175">_xlfn.IFS(J175&lt;1,"",J175=1,"Pass",J175&gt;1,_xlfn.TEXTJOIN("",TRUE,"Pass x",J175))</f>
        <v/>
      </c>
      <c r="M175" s="11" t="str" cm="1">
        <f t="array" ref="M175">_xlfn.IFS(K175&lt;1,"",K175=1,"Fail",K175&gt;1,_xlfn.TEXTJOIN("",TRUE,"Fail x",K175))</f>
        <v/>
      </c>
      <c r="N175" t="str">
        <f t="shared" si="11"/>
        <v/>
      </c>
    </row>
    <row r="176" spans="8:14">
      <c r="H176" s="11">
        <f t="shared" si="8"/>
        <v>0</v>
      </c>
      <c r="I176" t="str" cm="1">
        <f t="array" ref="I176">_xlfn.IFS(H176&lt;1,"No",H176=1,"Yes",H176&gt;1,_xlfn.TEXTJOIN("",TRUE,"Yes x",H176))</f>
        <v>No</v>
      </c>
      <c r="J176" s="11">
        <f t="shared" si="9"/>
        <v>0</v>
      </c>
      <c r="K176" s="11">
        <f t="shared" si="10"/>
        <v>0</v>
      </c>
      <c r="L176" s="11" t="str" cm="1">
        <f t="array" ref="L176">_xlfn.IFS(J176&lt;1,"",J176=1,"Pass",J176&gt;1,_xlfn.TEXTJOIN("",TRUE,"Pass x",J176))</f>
        <v/>
      </c>
      <c r="M176" s="11" t="str" cm="1">
        <f t="array" ref="M176">_xlfn.IFS(K176&lt;1,"",K176=1,"Fail",K176&gt;1,_xlfn.TEXTJOIN("",TRUE,"Fail x",K176))</f>
        <v/>
      </c>
      <c r="N176" t="str">
        <f t="shared" si="11"/>
        <v/>
      </c>
    </row>
    <row r="177" spans="8:14">
      <c r="H177" s="11">
        <f t="shared" si="8"/>
        <v>0</v>
      </c>
      <c r="I177" t="str" cm="1">
        <f t="array" ref="I177">_xlfn.IFS(H177&lt;1,"No",H177=1,"Yes",H177&gt;1,_xlfn.TEXTJOIN("",TRUE,"Yes x",H177))</f>
        <v>No</v>
      </c>
      <c r="J177" s="11">
        <f t="shared" si="9"/>
        <v>0</v>
      </c>
      <c r="K177" s="11">
        <f t="shared" si="10"/>
        <v>0</v>
      </c>
      <c r="L177" s="11" t="str" cm="1">
        <f t="array" ref="L177">_xlfn.IFS(J177&lt;1,"",J177=1,"Pass",J177&gt;1,_xlfn.TEXTJOIN("",TRUE,"Pass x",J177))</f>
        <v/>
      </c>
      <c r="M177" s="11" t="str" cm="1">
        <f t="array" ref="M177">_xlfn.IFS(K177&lt;1,"",K177=1,"Fail",K177&gt;1,_xlfn.TEXTJOIN("",TRUE,"Fail x",K177))</f>
        <v/>
      </c>
      <c r="N177" t="str">
        <f t="shared" si="11"/>
        <v/>
      </c>
    </row>
    <row r="178" spans="8:14">
      <c r="H178" s="11">
        <f t="shared" si="8"/>
        <v>0</v>
      </c>
      <c r="I178" t="str" cm="1">
        <f t="array" ref="I178">_xlfn.IFS(H178&lt;1,"No",H178=1,"Yes",H178&gt;1,_xlfn.TEXTJOIN("",TRUE,"Yes x",H178))</f>
        <v>No</v>
      </c>
      <c r="J178" s="11">
        <f t="shared" si="9"/>
        <v>0</v>
      </c>
      <c r="K178" s="11">
        <f t="shared" si="10"/>
        <v>0</v>
      </c>
      <c r="L178" s="11" t="str" cm="1">
        <f t="array" ref="L178">_xlfn.IFS(J178&lt;1,"",J178=1,"Pass",J178&gt;1,_xlfn.TEXTJOIN("",TRUE,"Pass x",J178))</f>
        <v/>
      </c>
      <c r="M178" s="11" t="str" cm="1">
        <f t="array" ref="M178">_xlfn.IFS(K178&lt;1,"",K178=1,"Fail",K178&gt;1,_xlfn.TEXTJOIN("",TRUE,"Fail x",K178))</f>
        <v/>
      </c>
      <c r="N178" t="str">
        <f t="shared" si="11"/>
        <v/>
      </c>
    </row>
    <row r="179" spans="8:14">
      <c r="H179" s="11">
        <f t="shared" si="8"/>
        <v>0</v>
      </c>
      <c r="I179" t="str" cm="1">
        <f t="array" ref="I179">_xlfn.IFS(H179&lt;1,"No",H179=1,"Yes",H179&gt;1,_xlfn.TEXTJOIN("",TRUE,"Yes x",H179))</f>
        <v>No</v>
      </c>
      <c r="J179" s="11">
        <f t="shared" si="9"/>
        <v>0</v>
      </c>
      <c r="K179" s="11">
        <f t="shared" si="10"/>
        <v>0</v>
      </c>
      <c r="L179" s="11" t="str" cm="1">
        <f t="array" ref="L179">_xlfn.IFS(J179&lt;1,"",J179=1,"Pass",J179&gt;1,_xlfn.TEXTJOIN("",TRUE,"Pass x",J179))</f>
        <v/>
      </c>
      <c r="M179" s="11" t="str" cm="1">
        <f t="array" ref="M179">_xlfn.IFS(K179&lt;1,"",K179=1,"Fail",K179&gt;1,_xlfn.TEXTJOIN("",TRUE,"Fail x",K179))</f>
        <v/>
      </c>
      <c r="N179" t="str">
        <f t="shared" si="11"/>
        <v/>
      </c>
    </row>
    <row r="180" spans="8:14">
      <c r="H180" s="11">
        <f t="shared" si="8"/>
        <v>0</v>
      </c>
      <c r="I180" t="str" cm="1">
        <f t="array" ref="I180">_xlfn.IFS(H180&lt;1,"No",H180=1,"Yes",H180&gt;1,_xlfn.TEXTJOIN("",TRUE,"Yes x",H180))</f>
        <v>No</v>
      </c>
      <c r="J180" s="11">
        <f t="shared" si="9"/>
        <v>0</v>
      </c>
      <c r="K180" s="11">
        <f t="shared" si="10"/>
        <v>0</v>
      </c>
      <c r="L180" s="11" t="str" cm="1">
        <f t="array" ref="L180">_xlfn.IFS(J180&lt;1,"",J180=1,"Pass",J180&gt;1,_xlfn.TEXTJOIN("",TRUE,"Pass x",J180))</f>
        <v/>
      </c>
      <c r="M180" s="11" t="str" cm="1">
        <f t="array" ref="M180">_xlfn.IFS(K180&lt;1,"",K180=1,"Fail",K180&gt;1,_xlfn.TEXTJOIN("",TRUE,"Fail x",K180))</f>
        <v/>
      </c>
      <c r="N180" t="str">
        <f t="shared" si="11"/>
        <v/>
      </c>
    </row>
    <row r="181" spans="8:14">
      <c r="H181" s="11">
        <f t="shared" si="8"/>
        <v>0</v>
      </c>
      <c r="I181" t="str" cm="1">
        <f t="array" ref="I181">_xlfn.IFS(H181&lt;1,"No",H181=1,"Yes",H181&gt;1,_xlfn.TEXTJOIN("",TRUE,"Yes x",H181))</f>
        <v>No</v>
      </c>
      <c r="J181" s="11">
        <f t="shared" si="9"/>
        <v>0</v>
      </c>
      <c r="K181" s="11">
        <f t="shared" si="10"/>
        <v>0</v>
      </c>
      <c r="L181" s="11" t="str" cm="1">
        <f t="array" ref="L181">_xlfn.IFS(J181&lt;1,"",J181=1,"Pass",J181&gt;1,_xlfn.TEXTJOIN("",TRUE,"Pass x",J181))</f>
        <v/>
      </c>
      <c r="M181" s="11" t="str" cm="1">
        <f t="array" ref="M181">_xlfn.IFS(K181&lt;1,"",K181=1,"Fail",K181&gt;1,_xlfn.TEXTJOIN("",TRUE,"Fail x",K181))</f>
        <v/>
      </c>
      <c r="N181" t="str">
        <f t="shared" si="11"/>
        <v/>
      </c>
    </row>
    <row r="182" spans="8:14">
      <c r="H182" s="11">
        <f t="shared" si="8"/>
        <v>0</v>
      </c>
      <c r="I182" t="str" cm="1">
        <f t="array" ref="I182">_xlfn.IFS(H182&lt;1,"No",H182=1,"Yes",H182&gt;1,_xlfn.TEXTJOIN("",TRUE,"Yes x",H182))</f>
        <v>No</v>
      </c>
      <c r="J182" s="11">
        <f t="shared" si="9"/>
        <v>0</v>
      </c>
      <c r="K182" s="11">
        <f t="shared" si="10"/>
        <v>0</v>
      </c>
      <c r="L182" s="11" t="str" cm="1">
        <f t="array" ref="L182">_xlfn.IFS(J182&lt;1,"",J182=1,"Pass",J182&gt;1,_xlfn.TEXTJOIN("",TRUE,"Pass x",J182))</f>
        <v/>
      </c>
      <c r="M182" s="11" t="str" cm="1">
        <f t="array" ref="M182">_xlfn.IFS(K182&lt;1,"",K182=1,"Fail",K182&gt;1,_xlfn.TEXTJOIN("",TRUE,"Fail x",K182))</f>
        <v/>
      </c>
      <c r="N182" t="str">
        <f t="shared" si="11"/>
        <v/>
      </c>
    </row>
    <row r="183" spans="8:14">
      <c r="H183" s="11">
        <f t="shared" si="8"/>
        <v>0</v>
      </c>
      <c r="I183" t="str" cm="1">
        <f t="array" ref="I183">_xlfn.IFS(H183&lt;1,"No",H183=1,"Yes",H183&gt;1,_xlfn.TEXTJOIN("",TRUE,"Yes x",H183))</f>
        <v>No</v>
      </c>
      <c r="J183" s="11">
        <f t="shared" si="9"/>
        <v>0</v>
      </c>
      <c r="K183" s="11">
        <f t="shared" si="10"/>
        <v>0</v>
      </c>
      <c r="L183" s="11" t="str" cm="1">
        <f t="array" ref="L183">_xlfn.IFS(J183&lt;1,"",J183=1,"Pass",J183&gt;1,_xlfn.TEXTJOIN("",TRUE,"Pass x",J183))</f>
        <v/>
      </c>
      <c r="M183" s="11" t="str" cm="1">
        <f t="array" ref="M183">_xlfn.IFS(K183&lt;1,"",K183=1,"Fail",K183&gt;1,_xlfn.TEXTJOIN("",TRUE,"Fail x",K183))</f>
        <v/>
      </c>
      <c r="N183" t="str">
        <f t="shared" si="11"/>
        <v/>
      </c>
    </row>
    <row r="184" spans="8:14">
      <c r="H184" s="11">
        <f t="shared" si="8"/>
        <v>0</v>
      </c>
      <c r="I184" t="str" cm="1">
        <f t="array" ref="I184">_xlfn.IFS(H184&lt;1,"No",H184=1,"Yes",H184&gt;1,_xlfn.TEXTJOIN("",TRUE,"Yes x",H184))</f>
        <v>No</v>
      </c>
      <c r="J184" s="11">
        <f t="shared" si="9"/>
        <v>0</v>
      </c>
      <c r="K184" s="11">
        <f t="shared" si="10"/>
        <v>0</v>
      </c>
      <c r="L184" s="11" t="str" cm="1">
        <f t="array" ref="L184">_xlfn.IFS(J184&lt;1,"",J184=1,"Pass",J184&gt;1,_xlfn.TEXTJOIN("",TRUE,"Pass x",J184))</f>
        <v/>
      </c>
      <c r="M184" s="11" t="str" cm="1">
        <f t="array" ref="M184">_xlfn.IFS(K184&lt;1,"",K184=1,"Fail",K184&gt;1,_xlfn.TEXTJOIN("",TRUE,"Fail x",K184))</f>
        <v/>
      </c>
      <c r="N184" t="str">
        <f t="shared" si="11"/>
        <v/>
      </c>
    </row>
    <row r="185" spans="8:14">
      <c r="H185" s="11">
        <f t="shared" si="8"/>
        <v>0</v>
      </c>
      <c r="I185" t="str" cm="1">
        <f t="array" ref="I185">_xlfn.IFS(H185&lt;1,"No",H185=1,"Yes",H185&gt;1,_xlfn.TEXTJOIN("",TRUE,"Yes x",H185))</f>
        <v>No</v>
      </c>
      <c r="J185" s="11">
        <f t="shared" si="9"/>
        <v>0</v>
      </c>
      <c r="K185" s="11">
        <f t="shared" si="10"/>
        <v>0</v>
      </c>
      <c r="L185" s="11" t="str" cm="1">
        <f t="array" ref="L185">_xlfn.IFS(J185&lt;1,"",J185=1,"Pass",J185&gt;1,_xlfn.TEXTJOIN("",TRUE,"Pass x",J185))</f>
        <v/>
      </c>
      <c r="M185" s="11" t="str" cm="1">
        <f t="array" ref="M185">_xlfn.IFS(K185&lt;1,"",K185=1,"Fail",K185&gt;1,_xlfn.TEXTJOIN("",TRUE,"Fail x",K185))</f>
        <v/>
      </c>
      <c r="N185" t="str">
        <f t="shared" si="11"/>
        <v/>
      </c>
    </row>
    <row r="186" spans="8:14">
      <c r="H186" s="11">
        <f t="shared" si="8"/>
        <v>0</v>
      </c>
      <c r="I186" t="str" cm="1">
        <f t="array" ref="I186">_xlfn.IFS(H186&lt;1,"No",H186=1,"Yes",H186&gt;1,_xlfn.TEXTJOIN("",TRUE,"Yes x",H186))</f>
        <v>No</v>
      </c>
      <c r="J186" s="11">
        <f t="shared" si="9"/>
        <v>0</v>
      </c>
      <c r="K186" s="11">
        <f t="shared" si="10"/>
        <v>0</v>
      </c>
      <c r="L186" s="11" t="str" cm="1">
        <f t="array" ref="L186">_xlfn.IFS(J186&lt;1,"",J186=1,"Pass",J186&gt;1,_xlfn.TEXTJOIN("",TRUE,"Pass x",J186))</f>
        <v/>
      </c>
      <c r="M186" s="11" t="str" cm="1">
        <f t="array" ref="M186">_xlfn.IFS(K186&lt;1,"",K186=1,"Fail",K186&gt;1,_xlfn.TEXTJOIN("",TRUE,"Fail x",K186))</f>
        <v/>
      </c>
      <c r="N186" t="str">
        <f t="shared" si="11"/>
        <v/>
      </c>
    </row>
    <row r="187" spans="8:14">
      <c r="H187" s="11">
        <f t="shared" si="8"/>
        <v>0</v>
      </c>
      <c r="I187" t="str" cm="1">
        <f t="array" ref="I187">_xlfn.IFS(H187&lt;1,"No",H187=1,"Yes",H187&gt;1,_xlfn.TEXTJOIN("",TRUE,"Yes x",H187))</f>
        <v>No</v>
      </c>
      <c r="J187" s="11">
        <f t="shared" si="9"/>
        <v>0</v>
      </c>
      <c r="K187" s="11">
        <f t="shared" si="10"/>
        <v>0</v>
      </c>
      <c r="L187" s="11" t="str" cm="1">
        <f t="array" ref="L187">_xlfn.IFS(J187&lt;1,"",J187=1,"Pass",J187&gt;1,_xlfn.TEXTJOIN("",TRUE,"Pass x",J187))</f>
        <v/>
      </c>
      <c r="M187" s="11" t="str" cm="1">
        <f t="array" ref="M187">_xlfn.IFS(K187&lt;1,"",K187=1,"Fail",K187&gt;1,_xlfn.TEXTJOIN("",TRUE,"Fail x",K187))</f>
        <v/>
      </c>
      <c r="N187" t="str">
        <f t="shared" si="11"/>
        <v/>
      </c>
    </row>
    <row r="188" spans="8:14">
      <c r="H188" s="11">
        <f t="shared" si="8"/>
        <v>0</v>
      </c>
      <c r="I188" t="str" cm="1">
        <f t="array" ref="I188">_xlfn.IFS(H188&lt;1,"No",H188=1,"Yes",H188&gt;1,_xlfn.TEXTJOIN("",TRUE,"Yes x",H188))</f>
        <v>No</v>
      </c>
      <c r="J188" s="11">
        <f t="shared" si="9"/>
        <v>0</v>
      </c>
      <c r="K188" s="11">
        <f t="shared" si="10"/>
        <v>0</v>
      </c>
      <c r="L188" s="11" t="str" cm="1">
        <f t="array" ref="L188">_xlfn.IFS(J188&lt;1,"",J188=1,"Pass",J188&gt;1,_xlfn.TEXTJOIN("",TRUE,"Pass x",J188))</f>
        <v/>
      </c>
      <c r="M188" s="11" t="str" cm="1">
        <f t="array" ref="M188">_xlfn.IFS(K188&lt;1,"",K188=1,"Fail",K188&gt;1,_xlfn.TEXTJOIN("",TRUE,"Fail x",K188))</f>
        <v/>
      </c>
      <c r="N188" t="str">
        <f t="shared" si="11"/>
        <v/>
      </c>
    </row>
    <row r="189" spans="8:14">
      <c r="H189" s="11">
        <f t="shared" si="8"/>
        <v>0</v>
      </c>
      <c r="I189" t="str" cm="1">
        <f t="array" ref="I189">_xlfn.IFS(H189&lt;1,"No",H189=1,"Yes",H189&gt;1,_xlfn.TEXTJOIN("",TRUE,"Yes x",H189))</f>
        <v>No</v>
      </c>
      <c r="J189" s="11">
        <f t="shared" si="9"/>
        <v>0</v>
      </c>
      <c r="K189" s="11">
        <f t="shared" si="10"/>
        <v>0</v>
      </c>
      <c r="L189" s="11" t="str" cm="1">
        <f t="array" ref="L189">_xlfn.IFS(J189&lt;1,"",J189=1,"Pass",J189&gt;1,_xlfn.TEXTJOIN("",TRUE,"Pass x",J189))</f>
        <v/>
      </c>
      <c r="M189" s="11" t="str" cm="1">
        <f t="array" ref="M189">_xlfn.IFS(K189&lt;1,"",K189=1,"Fail",K189&gt;1,_xlfn.TEXTJOIN("",TRUE,"Fail x",K189))</f>
        <v/>
      </c>
      <c r="N189" t="str">
        <f t="shared" si="11"/>
        <v/>
      </c>
    </row>
    <row r="190" spans="8:14">
      <c r="H190" s="11">
        <f t="shared" si="8"/>
        <v>0</v>
      </c>
      <c r="I190" t="str" cm="1">
        <f t="array" ref="I190">_xlfn.IFS(H190&lt;1,"No",H190=1,"Yes",H190&gt;1,_xlfn.TEXTJOIN("",TRUE,"Yes x",H190))</f>
        <v>No</v>
      </c>
      <c r="J190" s="11">
        <f t="shared" si="9"/>
        <v>0</v>
      </c>
      <c r="K190" s="11">
        <f t="shared" si="10"/>
        <v>0</v>
      </c>
      <c r="L190" s="11" t="str" cm="1">
        <f t="array" ref="L190">_xlfn.IFS(J190&lt;1,"",J190=1,"Pass",J190&gt;1,_xlfn.TEXTJOIN("",TRUE,"Pass x",J190))</f>
        <v/>
      </c>
      <c r="M190" s="11" t="str" cm="1">
        <f t="array" ref="M190">_xlfn.IFS(K190&lt;1,"",K190=1,"Fail",K190&gt;1,_xlfn.TEXTJOIN("",TRUE,"Fail x",K190))</f>
        <v/>
      </c>
      <c r="N190" t="str">
        <f t="shared" si="11"/>
        <v/>
      </c>
    </row>
    <row r="191" spans="8:14">
      <c r="H191" s="11">
        <f t="shared" si="8"/>
        <v>0</v>
      </c>
      <c r="I191" t="str" cm="1">
        <f t="array" ref="I191">_xlfn.IFS(H191&lt;1,"No",H191=1,"Yes",H191&gt;1,_xlfn.TEXTJOIN("",TRUE,"Yes x",H191))</f>
        <v>No</v>
      </c>
      <c r="J191" s="11">
        <f t="shared" si="9"/>
        <v>0</v>
      </c>
      <c r="K191" s="11">
        <f t="shared" si="10"/>
        <v>0</v>
      </c>
      <c r="L191" s="11" t="str" cm="1">
        <f t="array" ref="L191">_xlfn.IFS(J191&lt;1,"",J191=1,"Pass",J191&gt;1,_xlfn.TEXTJOIN("",TRUE,"Pass x",J191))</f>
        <v/>
      </c>
      <c r="M191" s="11" t="str" cm="1">
        <f t="array" ref="M191">_xlfn.IFS(K191&lt;1,"",K191=1,"Fail",K191&gt;1,_xlfn.TEXTJOIN("",TRUE,"Fail x",K191))</f>
        <v/>
      </c>
      <c r="N191" t="str">
        <f t="shared" si="11"/>
        <v/>
      </c>
    </row>
    <row r="192" spans="8:14">
      <c r="H192" s="11">
        <f t="shared" si="8"/>
        <v>0</v>
      </c>
      <c r="I192" t="str" cm="1">
        <f t="array" ref="I192">_xlfn.IFS(H192&lt;1,"No",H192=1,"Yes",H192&gt;1,_xlfn.TEXTJOIN("",TRUE,"Yes x",H192))</f>
        <v>No</v>
      </c>
      <c r="J192" s="11">
        <f t="shared" si="9"/>
        <v>0</v>
      </c>
      <c r="K192" s="11">
        <f t="shared" si="10"/>
        <v>0</v>
      </c>
      <c r="L192" s="11" t="str" cm="1">
        <f t="array" ref="L192">_xlfn.IFS(J192&lt;1,"",J192=1,"Pass",J192&gt;1,_xlfn.TEXTJOIN("",TRUE,"Pass x",J192))</f>
        <v/>
      </c>
      <c r="M192" s="11" t="str" cm="1">
        <f t="array" ref="M192">_xlfn.IFS(K192&lt;1,"",K192=1,"Fail",K192&gt;1,_xlfn.TEXTJOIN("",TRUE,"Fail x",K192))</f>
        <v/>
      </c>
      <c r="N192" t="str">
        <f t="shared" si="11"/>
        <v/>
      </c>
    </row>
    <row r="193" spans="8:14">
      <c r="H193" s="11">
        <f t="shared" si="8"/>
        <v>0</v>
      </c>
      <c r="I193" t="str" cm="1">
        <f t="array" ref="I193">_xlfn.IFS(H193&lt;1,"No",H193=1,"Yes",H193&gt;1,_xlfn.TEXTJOIN("",TRUE,"Yes x",H193))</f>
        <v>No</v>
      </c>
      <c r="J193" s="11">
        <f t="shared" si="9"/>
        <v>0</v>
      </c>
      <c r="K193" s="11">
        <f t="shared" si="10"/>
        <v>0</v>
      </c>
      <c r="L193" s="11" t="str" cm="1">
        <f t="array" ref="L193">_xlfn.IFS(J193&lt;1,"",J193=1,"Pass",J193&gt;1,_xlfn.TEXTJOIN("",TRUE,"Pass x",J193))</f>
        <v/>
      </c>
      <c r="M193" s="11" t="str" cm="1">
        <f t="array" ref="M193">_xlfn.IFS(K193&lt;1,"",K193=1,"Fail",K193&gt;1,_xlfn.TEXTJOIN("",TRUE,"Fail x",K193))</f>
        <v/>
      </c>
      <c r="N193" t="str">
        <f t="shared" si="11"/>
        <v/>
      </c>
    </row>
    <row r="194" spans="8:14">
      <c r="H194" s="11">
        <f t="shared" si="8"/>
        <v>0</v>
      </c>
      <c r="I194" t="str" cm="1">
        <f t="array" ref="I194">_xlfn.IFS(H194&lt;1,"No",H194=1,"Yes",H194&gt;1,_xlfn.TEXTJOIN("",TRUE,"Yes x",H194))</f>
        <v>No</v>
      </c>
      <c r="J194" s="11">
        <f t="shared" si="9"/>
        <v>0</v>
      </c>
      <c r="K194" s="11">
        <f t="shared" si="10"/>
        <v>0</v>
      </c>
      <c r="L194" s="11" t="str" cm="1">
        <f t="array" ref="L194">_xlfn.IFS(J194&lt;1,"",J194=1,"Pass",J194&gt;1,_xlfn.TEXTJOIN("",TRUE,"Pass x",J194))</f>
        <v/>
      </c>
      <c r="M194" s="11" t="str" cm="1">
        <f t="array" ref="M194">_xlfn.IFS(K194&lt;1,"",K194=1,"Fail",K194&gt;1,_xlfn.TEXTJOIN("",TRUE,"Fail x",K194))</f>
        <v/>
      </c>
      <c r="N194" t="str">
        <f t="shared" si="11"/>
        <v/>
      </c>
    </row>
    <row r="195" spans="8:14">
      <c r="H195" s="11">
        <f t="shared" ref="H195:H258" si="12">IFERROR(GETPIVOTDATA("Successful / Failed",$A$1,"System serial",G195),0)</f>
        <v>0</v>
      </c>
      <c r="I195" t="str" cm="1">
        <f t="array" ref="I195">_xlfn.IFS(H195&lt;1,"No",H195=1,"Yes",H195&gt;1,_xlfn.TEXTJOIN("",TRUE,"Yes x",H195))</f>
        <v>No</v>
      </c>
      <c r="J195" s="11">
        <f t="shared" ref="J195:J258" si="13">IFERROR(GETPIVOTDATA("Successful / Failed",$A$1,"System serial",G195,"Successful / Failed","Successful"),0)</f>
        <v>0</v>
      </c>
      <c r="K195" s="11">
        <f t="shared" ref="K195:K258" si="14">IFERROR(GETPIVOTDATA("Successful / Failed",$A$1,"System serial",G195,"Successful / Failed","Failed"),0)</f>
        <v>0</v>
      </c>
      <c r="L195" s="11" t="str" cm="1">
        <f t="array" ref="L195">_xlfn.IFS(J195&lt;1,"",J195=1,"Pass",J195&gt;1,_xlfn.TEXTJOIN("",TRUE,"Pass x",J195))</f>
        <v/>
      </c>
      <c r="M195" s="11" t="str" cm="1">
        <f t="array" ref="M195">_xlfn.IFS(K195&lt;1,"",K195=1,"Fail",K195&gt;1,_xlfn.TEXTJOIN("",TRUE,"Fail x",K195))</f>
        <v/>
      </c>
      <c r="N195" t="str">
        <f t="shared" ref="N195:N258" si="15">_xlfn.TEXTJOIN(", ",TRUE, L195, M195)</f>
        <v/>
      </c>
    </row>
    <row r="196" spans="8:14">
      <c r="H196" s="11">
        <f t="shared" si="12"/>
        <v>0</v>
      </c>
      <c r="I196" t="str" cm="1">
        <f t="array" ref="I196">_xlfn.IFS(H196&lt;1,"No",H196=1,"Yes",H196&gt;1,_xlfn.TEXTJOIN("",TRUE,"Yes x",H196))</f>
        <v>No</v>
      </c>
      <c r="J196" s="11">
        <f t="shared" si="13"/>
        <v>0</v>
      </c>
      <c r="K196" s="11">
        <f t="shared" si="14"/>
        <v>0</v>
      </c>
      <c r="L196" s="11" t="str" cm="1">
        <f t="array" ref="L196">_xlfn.IFS(J196&lt;1,"",J196=1,"Pass",J196&gt;1,_xlfn.TEXTJOIN("",TRUE,"Pass x",J196))</f>
        <v/>
      </c>
      <c r="M196" s="11" t="str" cm="1">
        <f t="array" ref="M196">_xlfn.IFS(K196&lt;1,"",K196=1,"Fail",K196&gt;1,_xlfn.TEXTJOIN("",TRUE,"Fail x",K196))</f>
        <v/>
      </c>
      <c r="N196" t="str">
        <f t="shared" si="15"/>
        <v/>
      </c>
    </row>
    <row r="197" spans="8:14">
      <c r="H197" s="11">
        <f t="shared" si="12"/>
        <v>0</v>
      </c>
      <c r="I197" t="str" cm="1">
        <f t="array" ref="I197">_xlfn.IFS(H197&lt;1,"No",H197=1,"Yes",H197&gt;1,_xlfn.TEXTJOIN("",TRUE,"Yes x",H197))</f>
        <v>No</v>
      </c>
      <c r="J197" s="11">
        <f t="shared" si="13"/>
        <v>0</v>
      </c>
      <c r="K197" s="11">
        <f t="shared" si="14"/>
        <v>0</v>
      </c>
      <c r="L197" s="11" t="str" cm="1">
        <f t="array" ref="L197">_xlfn.IFS(J197&lt;1,"",J197=1,"Pass",J197&gt;1,_xlfn.TEXTJOIN("",TRUE,"Pass x",J197))</f>
        <v/>
      </c>
      <c r="M197" s="11" t="str" cm="1">
        <f t="array" ref="M197">_xlfn.IFS(K197&lt;1,"",K197=1,"Fail",K197&gt;1,_xlfn.TEXTJOIN("",TRUE,"Fail x",K197))</f>
        <v/>
      </c>
      <c r="N197" t="str">
        <f t="shared" si="15"/>
        <v/>
      </c>
    </row>
    <row r="198" spans="8:14">
      <c r="H198" s="11">
        <f t="shared" si="12"/>
        <v>0</v>
      </c>
      <c r="I198" t="str" cm="1">
        <f t="array" ref="I198">_xlfn.IFS(H198&lt;1,"No",H198=1,"Yes",H198&gt;1,_xlfn.TEXTJOIN("",TRUE,"Yes x",H198))</f>
        <v>No</v>
      </c>
      <c r="J198" s="11">
        <f t="shared" si="13"/>
        <v>0</v>
      </c>
      <c r="K198" s="11">
        <f t="shared" si="14"/>
        <v>0</v>
      </c>
      <c r="L198" s="11" t="str" cm="1">
        <f t="array" ref="L198">_xlfn.IFS(J198&lt;1,"",J198=1,"Pass",J198&gt;1,_xlfn.TEXTJOIN("",TRUE,"Pass x",J198))</f>
        <v/>
      </c>
      <c r="M198" s="11" t="str" cm="1">
        <f t="array" ref="M198">_xlfn.IFS(K198&lt;1,"",K198=1,"Fail",K198&gt;1,_xlfn.TEXTJOIN("",TRUE,"Fail x",K198))</f>
        <v/>
      </c>
      <c r="N198" t="str">
        <f t="shared" si="15"/>
        <v/>
      </c>
    </row>
    <row r="199" spans="8:14">
      <c r="H199" s="11">
        <f t="shared" si="12"/>
        <v>0</v>
      </c>
      <c r="I199" t="str" cm="1">
        <f t="array" ref="I199">_xlfn.IFS(H199&lt;1,"No",H199=1,"Yes",H199&gt;1,_xlfn.TEXTJOIN("",TRUE,"Yes x",H199))</f>
        <v>No</v>
      </c>
      <c r="J199" s="11">
        <f t="shared" si="13"/>
        <v>0</v>
      </c>
      <c r="K199" s="11">
        <f t="shared" si="14"/>
        <v>0</v>
      </c>
      <c r="L199" s="11" t="str" cm="1">
        <f t="array" ref="L199">_xlfn.IFS(J199&lt;1,"",J199=1,"Pass",J199&gt;1,_xlfn.TEXTJOIN("",TRUE,"Pass x",J199))</f>
        <v/>
      </c>
      <c r="M199" s="11" t="str" cm="1">
        <f t="array" ref="M199">_xlfn.IFS(K199&lt;1,"",K199=1,"Fail",K199&gt;1,_xlfn.TEXTJOIN("",TRUE,"Fail x",K199))</f>
        <v/>
      </c>
      <c r="N199" t="str">
        <f t="shared" si="15"/>
        <v/>
      </c>
    </row>
    <row r="200" spans="8:14">
      <c r="H200" s="11">
        <f t="shared" si="12"/>
        <v>0</v>
      </c>
      <c r="I200" t="str" cm="1">
        <f t="array" ref="I200">_xlfn.IFS(H200&lt;1,"No",H200=1,"Yes",H200&gt;1,_xlfn.TEXTJOIN("",TRUE,"Yes x",H200))</f>
        <v>No</v>
      </c>
      <c r="J200" s="11">
        <f t="shared" si="13"/>
        <v>0</v>
      </c>
      <c r="K200" s="11">
        <f t="shared" si="14"/>
        <v>0</v>
      </c>
      <c r="L200" s="11" t="str" cm="1">
        <f t="array" ref="L200">_xlfn.IFS(J200&lt;1,"",J200=1,"Pass",J200&gt;1,_xlfn.TEXTJOIN("",TRUE,"Pass x",J200))</f>
        <v/>
      </c>
      <c r="M200" s="11" t="str" cm="1">
        <f t="array" ref="M200">_xlfn.IFS(K200&lt;1,"",K200=1,"Fail",K200&gt;1,_xlfn.TEXTJOIN("",TRUE,"Fail x",K200))</f>
        <v/>
      </c>
      <c r="N200" t="str">
        <f t="shared" si="15"/>
        <v/>
      </c>
    </row>
    <row r="201" spans="8:14">
      <c r="H201" s="11">
        <f t="shared" si="12"/>
        <v>0</v>
      </c>
      <c r="I201" t="str" cm="1">
        <f t="array" ref="I201">_xlfn.IFS(H201&lt;1,"No",H201=1,"Yes",H201&gt;1,_xlfn.TEXTJOIN("",TRUE,"Yes x",H201))</f>
        <v>No</v>
      </c>
      <c r="J201" s="11">
        <f t="shared" si="13"/>
        <v>0</v>
      </c>
      <c r="K201" s="11">
        <f t="shared" si="14"/>
        <v>0</v>
      </c>
      <c r="L201" s="11" t="str" cm="1">
        <f t="array" ref="L201">_xlfn.IFS(J201&lt;1,"",J201=1,"Pass",J201&gt;1,_xlfn.TEXTJOIN("",TRUE,"Pass x",J201))</f>
        <v/>
      </c>
      <c r="M201" s="11" t="str" cm="1">
        <f t="array" ref="M201">_xlfn.IFS(K201&lt;1,"",K201=1,"Fail",K201&gt;1,_xlfn.TEXTJOIN("",TRUE,"Fail x",K201))</f>
        <v/>
      </c>
      <c r="N201" t="str">
        <f t="shared" si="15"/>
        <v/>
      </c>
    </row>
    <row r="202" spans="8:14">
      <c r="H202" s="11">
        <f t="shared" si="12"/>
        <v>0</v>
      </c>
      <c r="I202" t="str" cm="1">
        <f t="array" ref="I202">_xlfn.IFS(H202&lt;1,"No",H202=1,"Yes",H202&gt;1,_xlfn.TEXTJOIN("",TRUE,"Yes x",H202))</f>
        <v>No</v>
      </c>
      <c r="J202" s="11">
        <f t="shared" si="13"/>
        <v>0</v>
      </c>
      <c r="K202" s="11">
        <f t="shared" si="14"/>
        <v>0</v>
      </c>
      <c r="L202" s="11" t="str" cm="1">
        <f t="array" ref="L202">_xlfn.IFS(J202&lt;1,"",J202=1,"Pass",J202&gt;1,_xlfn.TEXTJOIN("",TRUE,"Pass x",J202))</f>
        <v/>
      </c>
      <c r="M202" s="11" t="str" cm="1">
        <f t="array" ref="M202">_xlfn.IFS(K202&lt;1,"",K202=1,"Fail",K202&gt;1,_xlfn.TEXTJOIN("",TRUE,"Fail x",K202))</f>
        <v/>
      </c>
      <c r="N202" t="str">
        <f t="shared" si="15"/>
        <v/>
      </c>
    </row>
    <row r="203" spans="8:14">
      <c r="H203" s="11">
        <f t="shared" si="12"/>
        <v>0</v>
      </c>
      <c r="I203" t="str" cm="1">
        <f t="array" ref="I203">_xlfn.IFS(H203&lt;1,"No",H203=1,"Yes",H203&gt;1,_xlfn.TEXTJOIN("",TRUE,"Yes x",H203))</f>
        <v>No</v>
      </c>
      <c r="J203" s="11">
        <f t="shared" si="13"/>
        <v>0</v>
      </c>
      <c r="K203" s="11">
        <f t="shared" si="14"/>
        <v>0</v>
      </c>
      <c r="L203" s="11" t="str" cm="1">
        <f t="array" ref="L203">_xlfn.IFS(J203&lt;1,"",J203=1,"Pass",J203&gt;1,_xlfn.TEXTJOIN("",TRUE,"Pass x",J203))</f>
        <v/>
      </c>
      <c r="M203" s="11" t="str" cm="1">
        <f t="array" ref="M203">_xlfn.IFS(K203&lt;1,"",K203=1,"Fail",K203&gt;1,_xlfn.TEXTJOIN("",TRUE,"Fail x",K203))</f>
        <v/>
      </c>
      <c r="N203" t="str">
        <f t="shared" si="15"/>
        <v/>
      </c>
    </row>
    <row r="204" spans="8:14">
      <c r="H204" s="11">
        <f t="shared" si="12"/>
        <v>0</v>
      </c>
      <c r="I204" t="str" cm="1">
        <f t="array" ref="I204">_xlfn.IFS(H204&lt;1,"No",H204=1,"Yes",H204&gt;1,_xlfn.TEXTJOIN("",TRUE,"Yes x",H204))</f>
        <v>No</v>
      </c>
      <c r="J204" s="11">
        <f t="shared" si="13"/>
        <v>0</v>
      </c>
      <c r="K204" s="11">
        <f t="shared" si="14"/>
        <v>0</v>
      </c>
      <c r="L204" s="11" t="str" cm="1">
        <f t="array" ref="L204">_xlfn.IFS(J204&lt;1,"",J204=1,"Pass",J204&gt;1,_xlfn.TEXTJOIN("",TRUE,"Pass x",J204))</f>
        <v/>
      </c>
      <c r="M204" s="11" t="str" cm="1">
        <f t="array" ref="M204">_xlfn.IFS(K204&lt;1,"",K204=1,"Fail",K204&gt;1,_xlfn.TEXTJOIN("",TRUE,"Fail x",K204))</f>
        <v/>
      </c>
      <c r="N204" t="str">
        <f t="shared" si="15"/>
        <v/>
      </c>
    </row>
    <row r="205" spans="8:14">
      <c r="H205" s="11">
        <f t="shared" si="12"/>
        <v>0</v>
      </c>
      <c r="I205" t="str" cm="1">
        <f t="array" ref="I205">_xlfn.IFS(H205&lt;1,"No",H205=1,"Yes",H205&gt;1,_xlfn.TEXTJOIN("",TRUE,"Yes x",H205))</f>
        <v>No</v>
      </c>
      <c r="J205" s="11">
        <f t="shared" si="13"/>
        <v>0</v>
      </c>
      <c r="K205" s="11">
        <f t="shared" si="14"/>
        <v>0</v>
      </c>
      <c r="L205" s="11" t="str" cm="1">
        <f t="array" ref="L205">_xlfn.IFS(J205&lt;1,"",J205=1,"Pass",J205&gt;1,_xlfn.TEXTJOIN("",TRUE,"Pass x",J205))</f>
        <v/>
      </c>
      <c r="M205" s="11" t="str" cm="1">
        <f t="array" ref="M205">_xlfn.IFS(K205&lt;1,"",K205=1,"Fail",K205&gt;1,_xlfn.TEXTJOIN("",TRUE,"Fail x",K205))</f>
        <v/>
      </c>
      <c r="N205" t="str">
        <f t="shared" si="15"/>
        <v/>
      </c>
    </row>
    <row r="206" spans="8:14">
      <c r="H206" s="11">
        <f t="shared" si="12"/>
        <v>0</v>
      </c>
      <c r="I206" t="str" cm="1">
        <f t="array" ref="I206">_xlfn.IFS(H206&lt;1,"No",H206=1,"Yes",H206&gt;1,_xlfn.TEXTJOIN("",TRUE,"Yes x",H206))</f>
        <v>No</v>
      </c>
      <c r="J206" s="11">
        <f t="shared" si="13"/>
        <v>0</v>
      </c>
      <c r="K206" s="11">
        <f t="shared" si="14"/>
        <v>0</v>
      </c>
      <c r="L206" s="11" t="str" cm="1">
        <f t="array" ref="L206">_xlfn.IFS(J206&lt;1,"",J206=1,"Pass",J206&gt;1,_xlfn.TEXTJOIN("",TRUE,"Pass x",J206))</f>
        <v/>
      </c>
      <c r="M206" s="11" t="str" cm="1">
        <f t="array" ref="M206">_xlfn.IFS(K206&lt;1,"",K206=1,"Fail",K206&gt;1,_xlfn.TEXTJOIN("",TRUE,"Fail x",K206))</f>
        <v/>
      </c>
      <c r="N206" t="str">
        <f t="shared" si="15"/>
        <v/>
      </c>
    </row>
    <row r="207" spans="8:14">
      <c r="H207" s="11">
        <f t="shared" si="12"/>
        <v>0</v>
      </c>
      <c r="I207" t="str" cm="1">
        <f t="array" ref="I207">_xlfn.IFS(H207&lt;1,"No",H207=1,"Yes",H207&gt;1,_xlfn.TEXTJOIN("",TRUE,"Yes x",H207))</f>
        <v>No</v>
      </c>
      <c r="J207" s="11">
        <f t="shared" si="13"/>
        <v>0</v>
      </c>
      <c r="K207" s="11">
        <f t="shared" si="14"/>
        <v>0</v>
      </c>
      <c r="L207" s="11" t="str" cm="1">
        <f t="array" ref="L207">_xlfn.IFS(J207&lt;1,"",J207=1,"Pass",J207&gt;1,_xlfn.TEXTJOIN("",TRUE,"Pass x",J207))</f>
        <v/>
      </c>
      <c r="M207" s="11" t="str" cm="1">
        <f t="array" ref="M207">_xlfn.IFS(K207&lt;1,"",K207=1,"Fail",K207&gt;1,_xlfn.TEXTJOIN("",TRUE,"Fail x",K207))</f>
        <v/>
      </c>
      <c r="N207" t="str">
        <f t="shared" si="15"/>
        <v/>
      </c>
    </row>
    <row r="208" spans="8:14">
      <c r="H208" s="11">
        <f t="shared" si="12"/>
        <v>0</v>
      </c>
      <c r="I208" t="str" cm="1">
        <f t="array" ref="I208">_xlfn.IFS(H208&lt;1,"No",H208=1,"Yes",H208&gt;1,_xlfn.TEXTJOIN("",TRUE,"Yes x",H208))</f>
        <v>No</v>
      </c>
      <c r="J208" s="11">
        <f t="shared" si="13"/>
        <v>0</v>
      </c>
      <c r="K208" s="11">
        <f t="shared" si="14"/>
        <v>0</v>
      </c>
      <c r="L208" s="11" t="str" cm="1">
        <f t="array" ref="L208">_xlfn.IFS(J208&lt;1,"",J208=1,"Pass",J208&gt;1,_xlfn.TEXTJOIN("",TRUE,"Pass x",J208))</f>
        <v/>
      </c>
      <c r="M208" s="11" t="str" cm="1">
        <f t="array" ref="M208">_xlfn.IFS(K208&lt;1,"",K208=1,"Fail",K208&gt;1,_xlfn.TEXTJOIN("",TRUE,"Fail x",K208))</f>
        <v/>
      </c>
      <c r="N208" t="str">
        <f t="shared" si="15"/>
        <v/>
      </c>
    </row>
    <row r="209" spans="8:14">
      <c r="H209" s="11">
        <f t="shared" si="12"/>
        <v>0</v>
      </c>
      <c r="I209" t="str" cm="1">
        <f t="array" ref="I209">_xlfn.IFS(H209&lt;1,"No",H209=1,"Yes",H209&gt;1,_xlfn.TEXTJOIN("",TRUE,"Yes x",H209))</f>
        <v>No</v>
      </c>
      <c r="J209" s="11">
        <f t="shared" si="13"/>
        <v>0</v>
      </c>
      <c r="K209" s="11">
        <f t="shared" si="14"/>
        <v>0</v>
      </c>
      <c r="L209" s="11" t="str" cm="1">
        <f t="array" ref="L209">_xlfn.IFS(J209&lt;1,"",J209=1,"Pass",J209&gt;1,_xlfn.TEXTJOIN("",TRUE,"Pass x",J209))</f>
        <v/>
      </c>
      <c r="M209" s="11" t="str" cm="1">
        <f t="array" ref="M209">_xlfn.IFS(K209&lt;1,"",K209=1,"Fail",K209&gt;1,_xlfn.TEXTJOIN("",TRUE,"Fail x",K209))</f>
        <v/>
      </c>
      <c r="N209" t="str">
        <f t="shared" si="15"/>
        <v/>
      </c>
    </row>
    <row r="210" spans="8:14">
      <c r="H210" s="11">
        <f t="shared" si="12"/>
        <v>0</v>
      </c>
      <c r="I210" t="str" cm="1">
        <f t="array" ref="I210">_xlfn.IFS(H210&lt;1,"No",H210=1,"Yes",H210&gt;1,_xlfn.TEXTJOIN("",TRUE,"Yes x",H210))</f>
        <v>No</v>
      </c>
      <c r="J210" s="11">
        <f t="shared" si="13"/>
        <v>0</v>
      </c>
      <c r="K210" s="11">
        <f t="shared" si="14"/>
        <v>0</v>
      </c>
      <c r="L210" s="11" t="str" cm="1">
        <f t="array" ref="L210">_xlfn.IFS(J210&lt;1,"",J210=1,"Pass",J210&gt;1,_xlfn.TEXTJOIN("",TRUE,"Pass x",J210))</f>
        <v/>
      </c>
      <c r="M210" s="11" t="str" cm="1">
        <f t="array" ref="M210">_xlfn.IFS(K210&lt;1,"",K210=1,"Fail",K210&gt;1,_xlfn.TEXTJOIN("",TRUE,"Fail x",K210))</f>
        <v/>
      </c>
      <c r="N210" t="str">
        <f t="shared" si="15"/>
        <v/>
      </c>
    </row>
    <row r="211" spans="8:14">
      <c r="H211" s="11">
        <f t="shared" si="12"/>
        <v>0</v>
      </c>
      <c r="I211" t="str" cm="1">
        <f t="array" ref="I211">_xlfn.IFS(H211&lt;1,"No",H211=1,"Yes",H211&gt;1,_xlfn.TEXTJOIN("",TRUE,"Yes x",H211))</f>
        <v>No</v>
      </c>
      <c r="J211" s="11">
        <f t="shared" si="13"/>
        <v>0</v>
      </c>
      <c r="K211" s="11">
        <f t="shared" si="14"/>
        <v>0</v>
      </c>
      <c r="L211" s="11" t="str" cm="1">
        <f t="array" ref="L211">_xlfn.IFS(J211&lt;1,"",J211=1,"Pass",J211&gt;1,_xlfn.TEXTJOIN("",TRUE,"Pass x",J211))</f>
        <v/>
      </c>
      <c r="M211" s="11" t="str" cm="1">
        <f t="array" ref="M211">_xlfn.IFS(K211&lt;1,"",K211=1,"Fail",K211&gt;1,_xlfn.TEXTJOIN("",TRUE,"Fail x",K211))</f>
        <v/>
      </c>
      <c r="N211" t="str">
        <f t="shared" si="15"/>
        <v/>
      </c>
    </row>
    <row r="212" spans="8:14">
      <c r="H212" s="11">
        <f t="shared" si="12"/>
        <v>0</v>
      </c>
      <c r="I212" t="str" cm="1">
        <f t="array" ref="I212">_xlfn.IFS(H212&lt;1,"No",H212=1,"Yes",H212&gt;1,_xlfn.TEXTJOIN("",TRUE,"Yes x",H212))</f>
        <v>No</v>
      </c>
      <c r="J212" s="11">
        <f t="shared" si="13"/>
        <v>0</v>
      </c>
      <c r="K212" s="11">
        <f t="shared" si="14"/>
        <v>0</v>
      </c>
      <c r="L212" s="11" t="str" cm="1">
        <f t="array" ref="L212">_xlfn.IFS(J212&lt;1,"",J212=1,"Pass",J212&gt;1,_xlfn.TEXTJOIN("",TRUE,"Pass x",J212))</f>
        <v/>
      </c>
      <c r="M212" s="11" t="str" cm="1">
        <f t="array" ref="M212">_xlfn.IFS(K212&lt;1,"",K212=1,"Fail",K212&gt;1,_xlfn.TEXTJOIN("",TRUE,"Fail x",K212))</f>
        <v/>
      </c>
      <c r="N212" t="str">
        <f t="shared" si="15"/>
        <v/>
      </c>
    </row>
    <row r="213" spans="8:14">
      <c r="H213" s="11">
        <f t="shared" si="12"/>
        <v>0</v>
      </c>
      <c r="I213" t="str" cm="1">
        <f t="array" ref="I213">_xlfn.IFS(H213&lt;1,"No",H213=1,"Yes",H213&gt;1,_xlfn.TEXTJOIN("",TRUE,"Yes x",H213))</f>
        <v>No</v>
      </c>
      <c r="J213" s="11">
        <f t="shared" si="13"/>
        <v>0</v>
      </c>
      <c r="K213" s="11">
        <f t="shared" si="14"/>
        <v>0</v>
      </c>
      <c r="L213" s="11" t="str" cm="1">
        <f t="array" ref="L213">_xlfn.IFS(J213&lt;1,"",J213=1,"Pass",J213&gt;1,_xlfn.TEXTJOIN("",TRUE,"Pass x",J213))</f>
        <v/>
      </c>
      <c r="M213" s="11" t="str" cm="1">
        <f t="array" ref="M213">_xlfn.IFS(K213&lt;1,"",K213=1,"Fail",K213&gt;1,_xlfn.TEXTJOIN("",TRUE,"Fail x",K213))</f>
        <v/>
      </c>
      <c r="N213" t="str">
        <f t="shared" si="15"/>
        <v/>
      </c>
    </row>
    <row r="214" spans="8:14">
      <c r="H214" s="11">
        <f t="shared" si="12"/>
        <v>0</v>
      </c>
      <c r="I214" t="str" cm="1">
        <f t="array" ref="I214">_xlfn.IFS(H214&lt;1,"No",H214=1,"Yes",H214&gt;1,_xlfn.TEXTJOIN("",TRUE,"Yes x",H214))</f>
        <v>No</v>
      </c>
      <c r="J214" s="11">
        <f t="shared" si="13"/>
        <v>0</v>
      </c>
      <c r="K214" s="11">
        <f t="shared" si="14"/>
        <v>0</v>
      </c>
      <c r="L214" s="11" t="str" cm="1">
        <f t="array" ref="L214">_xlfn.IFS(J214&lt;1,"",J214=1,"Pass",J214&gt;1,_xlfn.TEXTJOIN("",TRUE,"Pass x",J214))</f>
        <v/>
      </c>
      <c r="M214" s="11" t="str" cm="1">
        <f t="array" ref="M214">_xlfn.IFS(K214&lt;1,"",K214=1,"Fail",K214&gt;1,_xlfn.TEXTJOIN("",TRUE,"Fail x",K214))</f>
        <v/>
      </c>
      <c r="N214" t="str">
        <f t="shared" si="15"/>
        <v/>
      </c>
    </row>
    <row r="215" spans="8:14">
      <c r="H215" s="11">
        <f t="shared" si="12"/>
        <v>0</v>
      </c>
      <c r="I215" t="str" cm="1">
        <f t="array" ref="I215">_xlfn.IFS(H215&lt;1,"No",H215=1,"Yes",H215&gt;1,_xlfn.TEXTJOIN("",TRUE,"Yes x",H215))</f>
        <v>No</v>
      </c>
      <c r="J215" s="11">
        <f t="shared" si="13"/>
        <v>0</v>
      </c>
      <c r="K215" s="11">
        <f t="shared" si="14"/>
        <v>0</v>
      </c>
      <c r="L215" s="11" t="str" cm="1">
        <f t="array" ref="L215">_xlfn.IFS(J215&lt;1,"",J215=1,"Pass",J215&gt;1,_xlfn.TEXTJOIN("",TRUE,"Pass x",J215))</f>
        <v/>
      </c>
      <c r="M215" s="11" t="str" cm="1">
        <f t="array" ref="M215">_xlfn.IFS(K215&lt;1,"",K215=1,"Fail",K215&gt;1,_xlfn.TEXTJOIN("",TRUE,"Fail x",K215))</f>
        <v/>
      </c>
      <c r="N215" t="str">
        <f t="shared" si="15"/>
        <v/>
      </c>
    </row>
    <row r="216" spans="8:14">
      <c r="H216" s="11">
        <f t="shared" si="12"/>
        <v>0</v>
      </c>
      <c r="I216" t="str" cm="1">
        <f t="array" ref="I216">_xlfn.IFS(H216&lt;1,"No",H216=1,"Yes",H216&gt;1,_xlfn.TEXTJOIN("",TRUE,"Yes x",H216))</f>
        <v>No</v>
      </c>
      <c r="J216" s="11">
        <f t="shared" si="13"/>
        <v>0</v>
      </c>
      <c r="K216" s="11">
        <f t="shared" si="14"/>
        <v>0</v>
      </c>
      <c r="L216" s="11" t="str" cm="1">
        <f t="array" ref="L216">_xlfn.IFS(J216&lt;1,"",J216=1,"Pass",J216&gt;1,_xlfn.TEXTJOIN("",TRUE,"Pass x",J216))</f>
        <v/>
      </c>
      <c r="M216" s="11" t="str" cm="1">
        <f t="array" ref="M216">_xlfn.IFS(K216&lt;1,"",K216=1,"Fail",K216&gt;1,_xlfn.TEXTJOIN("",TRUE,"Fail x",K216))</f>
        <v/>
      </c>
      <c r="N216" t="str">
        <f t="shared" si="15"/>
        <v/>
      </c>
    </row>
    <row r="217" spans="8:14">
      <c r="H217" s="11">
        <f t="shared" si="12"/>
        <v>0</v>
      </c>
      <c r="I217" t="str" cm="1">
        <f t="array" ref="I217">_xlfn.IFS(H217&lt;1,"No",H217=1,"Yes",H217&gt;1,_xlfn.TEXTJOIN("",TRUE,"Yes x",H217))</f>
        <v>No</v>
      </c>
      <c r="J217" s="11">
        <f t="shared" si="13"/>
        <v>0</v>
      </c>
      <c r="K217" s="11">
        <f t="shared" si="14"/>
        <v>0</v>
      </c>
      <c r="L217" s="11" t="str" cm="1">
        <f t="array" ref="L217">_xlfn.IFS(J217&lt;1,"",J217=1,"Pass",J217&gt;1,_xlfn.TEXTJOIN("",TRUE,"Pass x",J217))</f>
        <v/>
      </c>
      <c r="M217" s="11" t="str" cm="1">
        <f t="array" ref="M217">_xlfn.IFS(K217&lt;1,"",K217=1,"Fail",K217&gt;1,_xlfn.TEXTJOIN("",TRUE,"Fail x",K217))</f>
        <v/>
      </c>
      <c r="N217" t="str">
        <f t="shared" si="15"/>
        <v/>
      </c>
    </row>
    <row r="218" spans="8:14">
      <c r="H218" s="11">
        <f t="shared" si="12"/>
        <v>0</v>
      </c>
      <c r="I218" t="str" cm="1">
        <f t="array" ref="I218">_xlfn.IFS(H218&lt;1,"No",H218=1,"Yes",H218&gt;1,_xlfn.TEXTJOIN("",TRUE,"Yes x",H218))</f>
        <v>No</v>
      </c>
      <c r="J218" s="11">
        <f t="shared" si="13"/>
        <v>0</v>
      </c>
      <c r="K218" s="11">
        <f t="shared" si="14"/>
        <v>0</v>
      </c>
      <c r="L218" s="11" t="str" cm="1">
        <f t="array" ref="L218">_xlfn.IFS(J218&lt;1,"",J218=1,"Pass",J218&gt;1,_xlfn.TEXTJOIN("",TRUE,"Pass x",J218))</f>
        <v/>
      </c>
      <c r="M218" s="11" t="str" cm="1">
        <f t="array" ref="M218">_xlfn.IFS(K218&lt;1,"",K218=1,"Fail",K218&gt;1,_xlfn.TEXTJOIN("",TRUE,"Fail x",K218))</f>
        <v/>
      </c>
      <c r="N218" t="str">
        <f t="shared" si="15"/>
        <v/>
      </c>
    </row>
    <row r="219" spans="8:14">
      <c r="H219" s="11">
        <f t="shared" si="12"/>
        <v>0</v>
      </c>
      <c r="I219" t="str" cm="1">
        <f t="array" ref="I219">_xlfn.IFS(H219&lt;1,"No",H219=1,"Yes",H219&gt;1,_xlfn.TEXTJOIN("",TRUE,"Yes x",H219))</f>
        <v>No</v>
      </c>
      <c r="J219" s="11">
        <f t="shared" si="13"/>
        <v>0</v>
      </c>
      <c r="K219" s="11">
        <f t="shared" si="14"/>
        <v>0</v>
      </c>
      <c r="L219" s="11" t="str" cm="1">
        <f t="array" ref="L219">_xlfn.IFS(J219&lt;1,"",J219=1,"Pass",J219&gt;1,_xlfn.TEXTJOIN("",TRUE,"Pass x",J219))</f>
        <v/>
      </c>
      <c r="M219" s="11" t="str" cm="1">
        <f t="array" ref="M219">_xlfn.IFS(K219&lt;1,"",K219=1,"Fail",K219&gt;1,_xlfn.TEXTJOIN("",TRUE,"Fail x",K219))</f>
        <v/>
      </c>
      <c r="N219" t="str">
        <f t="shared" si="15"/>
        <v/>
      </c>
    </row>
    <row r="220" spans="8:14">
      <c r="H220" s="11">
        <f t="shared" si="12"/>
        <v>0</v>
      </c>
      <c r="I220" t="str" cm="1">
        <f t="array" ref="I220">_xlfn.IFS(H220&lt;1,"No",H220=1,"Yes",H220&gt;1,_xlfn.TEXTJOIN("",TRUE,"Yes x",H220))</f>
        <v>No</v>
      </c>
      <c r="J220" s="11">
        <f t="shared" si="13"/>
        <v>0</v>
      </c>
      <c r="K220" s="11">
        <f t="shared" si="14"/>
        <v>0</v>
      </c>
      <c r="L220" s="11" t="str" cm="1">
        <f t="array" ref="L220">_xlfn.IFS(J220&lt;1,"",J220=1,"Pass",J220&gt;1,_xlfn.TEXTJOIN("",TRUE,"Pass x",J220))</f>
        <v/>
      </c>
      <c r="M220" s="11" t="str" cm="1">
        <f t="array" ref="M220">_xlfn.IFS(K220&lt;1,"",K220=1,"Fail",K220&gt;1,_xlfn.TEXTJOIN("",TRUE,"Fail x",K220))</f>
        <v/>
      </c>
      <c r="N220" t="str">
        <f t="shared" si="15"/>
        <v/>
      </c>
    </row>
    <row r="221" spans="8:14">
      <c r="H221" s="11">
        <f t="shared" si="12"/>
        <v>0</v>
      </c>
      <c r="I221" t="str" cm="1">
        <f t="array" ref="I221">_xlfn.IFS(H221&lt;1,"No",H221=1,"Yes",H221&gt;1,_xlfn.TEXTJOIN("",TRUE,"Yes x",H221))</f>
        <v>No</v>
      </c>
      <c r="J221" s="11">
        <f t="shared" si="13"/>
        <v>0</v>
      </c>
      <c r="K221" s="11">
        <f t="shared" si="14"/>
        <v>0</v>
      </c>
      <c r="L221" s="11" t="str" cm="1">
        <f t="array" ref="L221">_xlfn.IFS(J221&lt;1,"",J221=1,"Pass",J221&gt;1,_xlfn.TEXTJOIN("",TRUE,"Pass x",J221))</f>
        <v/>
      </c>
      <c r="M221" s="11" t="str" cm="1">
        <f t="array" ref="M221">_xlfn.IFS(K221&lt;1,"",K221=1,"Fail",K221&gt;1,_xlfn.TEXTJOIN("",TRUE,"Fail x",K221))</f>
        <v/>
      </c>
      <c r="N221" t="str">
        <f t="shared" si="15"/>
        <v/>
      </c>
    </row>
    <row r="222" spans="8:14">
      <c r="H222" s="11">
        <f t="shared" si="12"/>
        <v>0</v>
      </c>
      <c r="I222" t="str" cm="1">
        <f t="array" ref="I222">_xlfn.IFS(H222&lt;1,"No",H222=1,"Yes",H222&gt;1,_xlfn.TEXTJOIN("",TRUE,"Yes x",H222))</f>
        <v>No</v>
      </c>
      <c r="J222" s="11">
        <f t="shared" si="13"/>
        <v>0</v>
      </c>
      <c r="K222" s="11">
        <f t="shared" si="14"/>
        <v>0</v>
      </c>
      <c r="L222" s="11" t="str" cm="1">
        <f t="array" ref="L222">_xlfn.IFS(J222&lt;1,"",J222=1,"Pass",J222&gt;1,_xlfn.TEXTJOIN("",TRUE,"Pass x",J222))</f>
        <v/>
      </c>
      <c r="M222" s="11" t="str" cm="1">
        <f t="array" ref="M222">_xlfn.IFS(K222&lt;1,"",K222=1,"Fail",K222&gt;1,_xlfn.TEXTJOIN("",TRUE,"Fail x",K222))</f>
        <v/>
      </c>
      <c r="N222" t="str">
        <f t="shared" si="15"/>
        <v/>
      </c>
    </row>
    <row r="223" spans="8:14">
      <c r="H223" s="11">
        <f t="shared" si="12"/>
        <v>0</v>
      </c>
      <c r="I223" t="str" cm="1">
        <f t="array" ref="I223">_xlfn.IFS(H223&lt;1,"No",H223=1,"Yes",H223&gt;1,_xlfn.TEXTJOIN("",TRUE,"Yes x",H223))</f>
        <v>No</v>
      </c>
      <c r="J223" s="11">
        <f t="shared" si="13"/>
        <v>0</v>
      </c>
      <c r="K223" s="11">
        <f t="shared" si="14"/>
        <v>0</v>
      </c>
      <c r="L223" s="11" t="str" cm="1">
        <f t="array" ref="L223">_xlfn.IFS(J223&lt;1,"",J223=1,"Pass",J223&gt;1,_xlfn.TEXTJOIN("",TRUE,"Pass x",J223))</f>
        <v/>
      </c>
      <c r="M223" s="11" t="str" cm="1">
        <f t="array" ref="M223">_xlfn.IFS(K223&lt;1,"",K223=1,"Fail",K223&gt;1,_xlfn.TEXTJOIN("",TRUE,"Fail x",K223))</f>
        <v/>
      </c>
      <c r="N223" t="str">
        <f t="shared" si="15"/>
        <v/>
      </c>
    </row>
    <row r="224" spans="8:14">
      <c r="H224" s="11">
        <f t="shared" si="12"/>
        <v>0</v>
      </c>
      <c r="I224" t="str" cm="1">
        <f t="array" ref="I224">_xlfn.IFS(H224&lt;1,"No",H224=1,"Yes",H224&gt;1,_xlfn.TEXTJOIN("",TRUE,"Yes x",H224))</f>
        <v>No</v>
      </c>
      <c r="J224" s="11">
        <f t="shared" si="13"/>
        <v>0</v>
      </c>
      <c r="K224" s="11">
        <f t="shared" si="14"/>
        <v>0</v>
      </c>
      <c r="L224" s="11" t="str" cm="1">
        <f t="array" ref="L224">_xlfn.IFS(J224&lt;1,"",J224=1,"Pass",J224&gt;1,_xlfn.TEXTJOIN("",TRUE,"Pass x",J224))</f>
        <v/>
      </c>
      <c r="M224" s="11" t="str" cm="1">
        <f t="array" ref="M224">_xlfn.IFS(K224&lt;1,"",K224=1,"Fail",K224&gt;1,_xlfn.TEXTJOIN("",TRUE,"Fail x",K224))</f>
        <v/>
      </c>
      <c r="N224" t="str">
        <f t="shared" si="15"/>
        <v/>
      </c>
    </row>
    <row r="225" spans="8:14">
      <c r="H225" s="11">
        <f t="shared" si="12"/>
        <v>0</v>
      </c>
      <c r="I225" t="str" cm="1">
        <f t="array" ref="I225">_xlfn.IFS(H225&lt;1,"No",H225=1,"Yes",H225&gt;1,_xlfn.TEXTJOIN("",TRUE,"Yes x",H225))</f>
        <v>No</v>
      </c>
      <c r="J225" s="11">
        <f t="shared" si="13"/>
        <v>0</v>
      </c>
      <c r="K225" s="11">
        <f t="shared" si="14"/>
        <v>0</v>
      </c>
      <c r="L225" s="11" t="str" cm="1">
        <f t="array" ref="L225">_xlfn.IFS(J225&lt;1,"",J225=1,"Pass",J225&gt;1,_xlfn.TEXTJOIN("",TRUE,"Pass x",J225))</f>
        <v/>
      </c>
      <c r="M225" s="11" t="str" cm="1">
        <f t="array" ref="M225">_xlfn.IFS(K225&lt;1,"",K225=1,"Fail",K225&gt;1,_xlfn.TEXTJOIN("",TRUE,"Fail x",K225))</f>
        <v/>
      </c>
      <c r="N225" t="str">
        <f t="shared" si="15"/>
        <v/>
      </c>
    </row>
    <row r="226" spans="8:14">
      <c r="H226" s="11">
        <f t="shared" si="12"/>
        <v>0</v>
      </c>
      <c r="I226" t="str" cm="1">
        <f t="array" ref="I226">_xlfn.IFS(H226&lt;1,"No",H226=1,"Yes",H226&gt;1,_xlfn.TEXTJOIN("",TRUE,"Yes x",H226))</f>
        <v>No</v>
      </c>
      <c r="J226" s="11">
        <f t="shared" si="13"/>
        <v>0</v>
      </c>
      <c r="K226" s="11">
        <f t="shared" si="14"/>
        <v>0</v>
      </c>
      <c r="L226" s="11" t="str" cm="1">
        <f t="array" ref="L226">_xlfn.IFS(J226&lt;1,"",J226=1,"Pass",J226&gt;1,_xlfn.TEXTJOIN("",TRUE,"Pass x",J226))</f>
        <v/>
      </c>
      <c r="M226" s="11" t="str" cm="1">
        <f t="array" ref="M226">_xlfn.IFS(K226&lt;1,"",K226=1,"Fail",K226&gt;1,_xlfn.TEXTJOIN("",TRUE,"Fail x",K226))</f>
        <v/>
      </c>
      <c r="N226" t="str">
        <f t="shared" si="15"/>
        <v/>
      </c>
    </row>
    <row r="227" spans="8:14">
      <c r="H227" s="11">
        <f t="shared" si="12"/>
        <v>0</v>
      </c>
      <c r="I227" t="str" cm="1">
        <f t="array" ref="I227">_xlfn.IFS(H227&lt;1,"No",H227=1,"Yes",H227&gt;1,_xlfn.TEXTJOIN("",TRUE,"Yes x",H227))</f>
        <v>No</v>
      </c>
      <c r="J227" s="11">
        <f t="shared" si="13"/>
        <v>0</v>
      </c>
      <c r="K227" s="11">
        <f t="shared" si="14"/>
        <v>0</v>
      </c>
      <c r="L227" s="11" t="str" cm="1">
        <f t="array" ref="L227">_xlfn.IFS(J227&lt;1,"",J227=1,"Pass",J227&gt;1,_xlfn.TEXTJOIN("",TRUE,"Pass x",J227))</f>
        <v/>
      </c>
      <c r="M227" s="11" t="str" cm="1">
        <f t="array" ref="M227">_xlfn.IFS(K227&lt;1,"",K227=1,"Fail",K227&gt;1,_xlfn.TEXTJOIN("",TRUE,"Fail x",K227))</f>
        <v/>
      </c>
      <c r="N227" t="str">
        <f t="shared" si="15"/>
        <v/>
      </c>
    </row>
    <row r="228" spans="8:14">
      <c r="H228" s="11">
        <f t="shared" si="12"/>
        <v>0</v>
      </c>
      <c r="I228" t="str" cm="1">
        <f t="array" ref="I228">_xlfn.IFS(H228&lt;1,"No",H228=1,"Yes",H228&gt;1,_xlfn.TEXTJOIN("",TRUE,"Yes x",H228))</f>
        <v>No</v>
      </c>
      <c r="J228" s="11">
        <f t="shared" si="13"/>
        <v>0</v>
      </c>
      <c r="K228" s="11">
        <f t="shared" si="14"/>
        <v>0</v>
      </c>
      <c r="L228" s="11" t="str" cm="1">
        <f t="array" ref="L228">_xlfn.IFS(J228&lt;1,"",J228=1,"Pass",J228&gt;1,_xlfn.TEXTJOIN("",TRUE,"Pass x",J228))</f>
        <v/>
      </c>
      <c r="M228" s="11" t="str" cm="1">
        <f t="array" ref="M228">_xlfn.IFS(K228&lt;1,"",K228=1,"Fail",K228&gt;1,_xlfn.TEXTJOIN("",TRUE,"Fail x",K228))</f>
        <v/>
      </c>
      <c r="N228" t="str">
        <f t="shared" si="15"/>
        <v/>
      </c>
    </row>
    <row r="229" spans="8:14">
      <c r="H229" s="11">
        <f t="shared" si="12"/>
        <v>0</v>
      </c>
      <c r="I229" t="str" cm="1">
        <f t="array" ref="I229">_xlfn.IFS(H229&lt;1,"No",H229=1,"Yes",H229&gt;1,_xlfn.TEXTJOIN("",TRUE,"Yes x",H229))</f>
        <v>No</v>
      </c>
      <c r="J229" s="11">
        <f t="shared" si="13"/>
        <v>0</v>
      </c>
      <c r="K229" s="11">
        <f t="shared" si="14"/>
        <v>0</v>
      </c>
      <c r="L229" s="11" t="str" cm="1">
        <f t="array" ref="L229">_xlfn.IFS(J229&lt;1,"",J229=1,"Pass",J229&gt;1,_xlfn.TEXTJOIN("",TRUE,"Pass x",J229))</f>
        <v/>
      </c>
      <c r="M229" s="11" t="str" cm="1">
        <f t="array" ref="M229">_xlfn.IFS(K229&lt;1,"",K229=1,"Fail",K229&gt;1,_xlfn.TEXTJOIN("",TRUE,"Fail x",K229))</f>
        <v/>
      </c>
      <c r="N229" t="str">
        <f t="shared" si="15"/>
        <v/>
      </c>
    </row>
    <row r="230" spans="8:14">
      <c r="H230" s="11">
        <f t="shared" si="12"/>
        <v>0</v>
      </c>
      <c r="I230" t="str" cm="1">
        <f t="array" ref="I230">_xlfn.IFS(H230&lt;1,"No",H230=1,"Yes",H230&gt;1,_xlfn.TEXTJOIN("",TRUE,"Yes x",H230))</f>
        <v>No</v>
      </c>
      <c r="J230" s="11">
        <f t="shared" si="13"/>
        <v>0</v>
      </c>
      <c r="K230" s="11">
        <f t="shared" si="14"/>
        <v>0</v>
      </c>
      <c r="L230" s="11" t="str" cm="1">
        <f t="array" ref="L230">_xlfn.IFS(J230&lt;1,"",J230=1,"Pass",J230&gt;1,_xlfn.TEXTJOIN("",TRUE,"Pass x",J230))</f>
        <v/>
      </c>
      <c r="M230" s="11" t="str" cm="1">
        <f t="array" ref="M230">_xlfn.IFS(K230&lt;1,"",K230=1,"Fail",K230&gt;1,_xlfn.TEXTJOIN("",TRUE,"Fail x",K230))</f>
        <v/>
      </c>
      <c r="N230" t="str">
        <f t="shared" si="15"/>
        <v/>
      </c>
    </row>
    <row r="231" spans="8:14">
      <c r="H231" s="11">
        <f t="shared" si="12"/>
        <v>0</v>
      </c>
      <c r="I231" t="str" cm="1">
        <f t="array" ref="I231">_xlfn.IFS(H231&lt;1,"No",H231=1,"Yes",H231&gt;1,_xlfn.TEXTJOIN("",TRUE,"Yes x",H231))</f>
        <v>No</v>
      </c>
      <c r="J231" s="11">
        <f t="shared" si="13"/>
        <v>0</v>
      </c>
      <c r="K231" s="11">
        <f t="shared" si="14"/>
        <v>0</v>
      </c>
      <c r="L231" s="11" t="str" cm="1">
        <f t="array" ref="L231">_xlfn.IFS(J231&lt;1,"",J231=1,"Pass",J231&gt;1,_xlfn.TEXTJOIN("",TRUE,"Pass x",J231))</f>
        <v/>
      </c>
      <c r="M231" s="11" t="str" cm="1">
        <f t="array" ref="M231">_xlfn.IFS(K231&lt;1,"",K231=1,"Fail",K231&gt;1,_xlfn.TEXTJOIN("",TRUE,"Fail x",K231))</f>
        <v/>
      </c>
      <c r="N231" t="str">
        <f t="shared" si="15"/>
        <v/>
      </c>
    </row>
    <row r="232" spans="8:14">
      <c r="H232" s="11">
        <f t="shared" si="12"/>
        <v>0</v>
      </c>
      <c r="I232" t="str" cm="1">
        <f t="array" ref="I232">_xlfn.IFS(H232&lt;1,"No",H232=1,"Yes",H232&gt;1,_xlfn.TEXTJOIN("",TRUE,"Yes x",H232))</f>
        <v>No</v>
      </c>
      <c r="J232" s="11">
        <f t="shared" si="13"/>
        <v>0</v>
      </c>
      <c r="K232" s="11">
        <f t="shared" si="14"/>
        <v>0</v>
      </c>
      <c r="L232" s="11" t="str" cm="1">
        <f t="array" ref="L232">_xlfn.IFS(J232&lt;1,"",J232=1,"Pass",J232&gt;1,_xlfn.TEXTJOIN("",TRUE,"Pass x",J232))</f>
        <v/>
      </c>
      <c r="M232" s="11" t="str" cm="1">
        <f t="array" ref="M232">_xlfn.IFS(K232&lt;1,"",K232=1,"Fail",K232&gt;1,_xlfn.TEXTJOIN("",TRUE,"Fail x",K232))</f>
        <v/>
      </c>
      <c r="N232" t="str">
        <f t="shared" si="15"/>
        <v/>
      </c>
    </row>
    <row r="233" spans="8:14">
      <c r="H233" s="11">
        <f t="shared" si="12"/>
        <v>0</v>
      </c>
      <c r="I233" t="str" cm="1">
        <f t="array" ref="I233">_xlfn.IFS(H233&lt;1,"No",H233=1,"Yes",H233&gt;1,_xlfn.TEXTJOIN("",TRUE,"Yes x",H233))</f>
        <v>No</v>
      </c>
      <c r="J233" s="11">
        <f t="shared" si="13"/>
        <v>0</v>
      </c>
      <c r="K233" s="11">
        <f t="shared" si="14"/>
        <v>0</v>
      </c>
      <c r="L233" s="11" t="str" cm="1">
        <f t="array" ref="L233">_xlfn.IFS(J233&lt;1,"",J233=1,"Pass",J233&gt;1,_xlfn.TEXTJOIN("",TRUE,"Pass x",J233))</f>
        <v/>
      </c>
      <c r="M233" s="11" t="str" cm="1">
        <f t="array" ref="M233">_xlfn.IFS(K233&lt;1,"",K233=1,"Fail",K233&gt;1,_xlfn.TEXTJOIN("",TRUE,"Fail x",K233))</f>
        <v/>
      </c>
      <c r="N233" t="str">
        <f t="shared" si="15"/>
        <v/>
      </c>
    </row>
    <row r="234" spans="8:14">
      <c r="H234" s="11">
        <f t="shared" si="12"/>
        <v>0</v>
      </c>
      <c r="I234" t="str" cm="1">
        <f t="array" ref="I234">_xlfn.IFS(H234&lt;1,"No",H234=1,"Yes",H234&gt;1,_xlfn.TEXTJOIN("",TRUE,"Yes x",H234))</f>
        <v>No</v>
      </c>
      <c r="J234" s="11">
        <f t="shared" si="13"/>
        <v>0</v>
      </c>
      <c r="K234" s="11">
        <f t="shared" si="14"/>
        <v>0</v>
      </c>
      <c r="L234" s="11" t="str" cm="1">
        <f t="array" ref="L234">_xlfn.IFS(J234&lt;1,"",J234=1,"Pass",J234&gt;1,_xlfn.TEXTJOIN("",TRUE,"Pass x",J234))</f>
        <v/>
      </c>
      <c r="M234" s="11" t="str" cm="1">
        <f t="array" ref="M234">_xlfn.IFS(K234&lt;1,"",K234=1,"Fail",K234&gt;1,_xlfn.TEXTJOIN("",TRUE,"Fail x",K234))</f>
        <v/>
      </c>
      <c r="N234" t="str">
        <f t="shared" si="15"/>
        <v/>
      </c>
    </row>
    <row r="235" spans="8:14">
      <c r="H235" s="11">
        <f t="shared" si="12"/>
        <v>0</v>
      </c>
      <c r="I235" t="str" cm="1">
        <f t="array" ref="I235">_xlfn.IFS(H235&lt;1,"No",H235=1,"Yes",H235&gt;1,_xlfn.TEXTJOIN("",TRUE,"Yes x",H235))</f>
        <v>No</v>
      </c>
      <c r="J235" s="11">
        <f t="shared" si="13"/>
        <v>0</v>
      </c>
      <c r="K235" s="11">
        <f t="shared" si="14"/>
        <v>0</v>
      </c>
      <c r="L235" s="11" t="str" cm="1">
        <f t="array" ref="L235">_xlfn.IFS(J235&lt;1,"",J235=1,"Pass",J235&gt;1,_xlfn.TEXTJOIN("",TRUE,"Pass x",J235))</f>
        <v/>
      </c>
      <c r="M235" s="11" t="str" cm="1">
        <f t="array" ref="M235">_xlfn.IFS(K235&lt;1,"",K235=1,"Fail",K235&gt;1,_xlfn.TEXTJOIN("",TRUE,"Fail x",K235))</f>
        <v/>
      </c>
      <c r="N235" t="str">
        <f t="shared" si="15"/>
        <v/>
      </c>
    </row>
    <row r="236" spans="8:14">
      <c r="H236" s="11">
        <f t="shared" si="12"/>
        <v>0</v>
      </c>
      <c r="I236" t="str" cm="1">
        <f t="array" ref="I236">_xlfn.IFS(H236&lt;1,"No",H236=1,"Yes",H236&gt;1,_xlfn.TEXTJOIN("",TRUE,"Yes x",H236))</f>
        <v>No</v>
      </c>
      <c r="J236" s="11">
        <f t="shared" si="13"/>
        <v>0</v>
      </c>
      <c r="K236" s="11">
        <f t="shared" si="14"/>
        <v>0</v>
      </c>
      <c r="L236" s="11" t="str" cm="1">
        <f t="array" ref="L236">_xlfn.IFS(J236&lt;1,"",J236=1,"Pass",J236&gt;1,_xlfn.TEXTJOIN("",TRUE,"Pass x",J236))</f>
        <v/>
      </c>
      <c r="M236" s="11" t="str" cm="1">
        <f t="array" ref="M236">_xlfn.IFS(K236&lt;1,"",K236=1,"Fail",K236&gt;1,_xlfn.TEXTJOIN("",TRUE,"Fail x",K236))</f>
        <v/>
      </c>
      <c r="N236" t="str">
        <f t="shared" si="15"/>
        <v/>
      </c>
    </row>
    <row r="237" spans="8:14">
      <c r="H237" s="11">
        <f t="shared" si="12"/>
        <v>0</v>
      </c>
      <c r="I237" t="str" cm="1">
        <f t="array" ref="I237">_xlfn.IFS(H237&lt;1,"No",H237=1,"Yes",H237&gt;1,_xlfn.TEXTJOIN("",TRUE,"Yes x",H237))</f>
        <v>No</v>
      </c>
      <c r="J237" s="11">
        <f t="shared" si="13"/>
        <v>0</v>
      </c>
      <c r="K237" s="11">
        <f t="shared" si="14"/>
        <v>0</v>
      </c>
      <c r="L237" s="11" t="str" cm="1">
        <f t="array" ref="L237">_xlfn.IFS(J237&lt;1,"",J237=1,"Pass",J237&gt;1,_xlfn.TEXTJOIN("",TRUE,"Pass x",J237))</f>
        <v/>
      </c>
      <c r="M237" s="11" t="str" cm="1">
        <f t="array" ref="M237">_xlfn.IFS(K237&lt;1,"",K237=1,"Fail",K237&gt;1,_xlfn.TEXTJOIN("",TRUE,"Fail x",K237))</f>
        <v/>
      </c>
      <c r="N237" t="str">
        <f t="shared" si="15"/>
        <v/>
      </c>
    </row>
    <row r="238" spans="8:14">
      <c r="H238" s="11">
        <f t="shared" si="12"/>
        <v>0</v>
      </c>
      <c r="I238" t="str" cm="1">
        <f t="array" ref="I238">_xlfn.IFS(H238&lt;1,"No",H238=1,"Yes",H238&gt;1,_xlfn.TEXTJOIN("",TRUE,"Yes x",H238))</f>
        <v>No</v>
      </c>
      <c r="J238" s="11">
        <f t="shared" si="13"/>
        <v>0</v>
      </c>
      <c r="K238" s="11">
        <f t="shared" si="14"/>
        <v>0</v>
      </c>
      <c r="L238" s="11" t="str" cm="1">
        <f t="array" ref="L238">_xlfn.IFS(J238&lt;1,"",J238=1,"Pass",J238&gt;1,_xlfn.TEXTJOIN("",TRUE,"Pass x",J238))</f>
        <v/>
      </c>
      <c r="M238" s="11" t="str" cm="1">
        <f t="array" ref="M238">_xlfn.IFS(K238&lt;1,"",K238=1,"Fail",K238&gt;1,_xlfn.TEXTJOIN("",TRUE,"Fail x",K238))</f>
        <v/>
      </c>
      <c r="N238" t="str">
        <f t="shared" si="15"/>
        <v/>
      </c>
    </row>
    <row r="239" spans="8:14">
      <c r="H239" s="11">
        <f t="shared" si="12"/>
        <v>0</v>
      </c>
      <c r="I239" t="str" cm="1">
        <f t="array" ref="I239">_xlfn.IFS(H239&lt;1,"No",H239=1,"Yes",H239&gt;1,_xlfn.TEXTJOIN("",TRUE,"Yes x",H239))</f>
        <v>No</v>
      </c>
      <c r="J239" s="11">
        <f t="shared" si="13"/>
        <v>0</v>
      </c>
      <c r="K239" s="11">
        <f t="shared" si="14"/>
        <v>0</v>
      </c>
      <c r="L239" s="11" t="str" cm="1">
        <f t="array" ref="L239">_xlfn.IFS(J239&lt;1,"",J239=1,"Pass",J239&gt;1,_xlfn.TEXTJOIN("",TRUE,"Pass x",J239))</f>
        <v/>
      </c>
      <c r="M239" s="11" t="str" cm="1">
        <f t="array" ref="M239">_xlfn.IFS(K239&lt;1,"",K239=1,"Fail",K239&gt;1,_xlfn.TEXTJOIN("",TRUE,"Fail x",K239))</f>
        <v/>
      </c>
      <c r="N239" t="str">
        <f t="shared" si="15"/>
        <v/>
      </c>
    </row>
    <row r="240" spans="8:14">
      <c r="H240" s="11">
        <f t="shared" si="12"/>
        <v>0</v>
      </c>
      <c r="I240" t="str" cm="1">
        <f t="array" ref="I240">_xlfn.IFS(H240&lt;1,"No",H240=1,"Yes",H240&gt;1,_xlfn.TEXTJOIN("",TRUE,"Yes x",H240))</f>
        <v>No</v>
      </c>
      <c r="J240" s="11">
        <f t="shared" si="13"/>
        <v>0</v>
      </c>
      <c r="K240" s="11">
        <f t="shared" si="14"/>
        <v>0</v>
      </c>
      <c r="L240" s="11" t="str" cm="1">
        <f t="array" ref="L240">_xlfn.IFS(J240&lt;1,"",J240=1,"Pass",J240&gt;1,_xlfn.TEXTJOIN("",TRUE,"Pass x",J240))</f>
        <v/>
      </c>
      <c r="M240" s="11" t="str" cm="1">
        <f t="array" ref="M240">_xlfn.IFS(K240&lt;1,"",K240=1,"Fail",K240&gt;1,_xlfn.TEXTJOIN("",TRUE,"Fail x",K240))</f>
        <v/>
      </c>
      <c r="N240" t="str">
        <f t="shared" si="15"/>
        <v/>
      </c>
    </row>
    <row r="241" spans="8:14">
      <c r="H241" s="11">
        <f t="shared" si="12"/>
        <v>0</v>
      </c>
      <c r="I241" t="str" cm="1">
        <f t="array" ref="I241">_xlfn.IFS(H241&lt;1,"No",H241=1,"Yes",H241&gt;1,_xlfn.TEXTJOIN("",TRUE,"Yes x",H241))</f>
        <v>No</v>
      </c>
      <c r="J241" s="11">
        <f t="shared" si="13"/>
        <v>0</v>
      </c>
      <c r="K241" s="11">
        <f t="shared" si="14"/>
        <v>0</v>
      </c>
      <c r="L241" s="11" t="str" cm="1">
        <f t="array" ref="L241">_xlfn.IFS(J241&lt;1,"",J241=1,"Pass",J241&gt;1,_xlfn.TEXTJOIN("",TRUE,"Pass x",J241))</f>
        <v/>
      </c>
      <c r="M241" s="11" t="str" cm="1">
        <f t="array" ref="M241">_xlfn.IFS(K241&lt;1,"",K241=1,"Fail",K241&gt;1,_xlfn.TEXTJOIN("",TRUE,"Fail x",K241))</f>
        <v/>
      </c>
      <c r="N241" t="str">
        <f t="shared" si="15"/>
        <v/>
      </c>
    </row>
    <row r="242" spans="8:14">
      <c r="H242" s="11">
        <f t="shared" si="12"/>
        <v>0</v>
      </c>
      <c r="I242" t="str" cm="1">
        <f t="array" ref="I242">_xlfn.IFS(H242&lt;1,"No",H242=1,"Yes",H242&gt;1,_xlfn.TEXTJOIN("",TRUE,"Yes x",H242))</f>
        <v>No</v>
      </c>
      <c r="J242" s="11">
        <f t="shared" si="13"/>
        <v>0</v>
      </c>
      <c r="K242" s="11">
        <f t="shared" si="14"/>
        <v>0</v>
      </c>
      <c r="L242" s="11" t="str" cm="1">
        <f t="array" ref="L242">_xlfn.IFS(J242&lt;1,"",J242=1,"Pass",J242&gt;1,_xlfn.TEXTJOIN("",TRUE,"Pass x",J242))</f>
        <v/>
      </c>
      <c r="M242" s="11" t="str" cm="1">
        <f t="array" ref="M242">_xlfn.IFS(K242&lt;1,"",K242=1,"Fail",K242&gt;1,_xlfn.TEXTJOIN("",TRUE,"Fail x",K242))</f>
        <v/>
      </c>
      <c r="N242" t="str">
        <f t="shared" si="15"/>
        <v/>
      </c>
    </row>
    <row r="243" spans="8:14">
      <c r="H243" s="11">
        <f t="shared" si="12"/>
        <v>0</v>
      </c>
      <c r="I243" t="str" cm="1">
        <f t="array" ref="I243">_xlfn.IFS(H243&lt;1,"No",H243=1,"Yes",H243&gt;1,_xlfn.TEXTJOIN("",TRUE,"Yes x",H243))</f>
        <v>No</v>
      </c>
      <c r="J243" s="11">
        <f t="shared" si="13"/>
        <v>0</v>
      </c>
      <c r="K243" s="11">
        <f t="shared" si="14"/>
        <v>0</v>
      </c>
      <c r="L243" s="11" t="str" cm="1">
        <f t="array" ref="L243">_xlfn.IFS(J243&lt;1,"",J243=1,"Pass",J243&gt;1,_xlfn.TEXTJOIN("",TRUE,"Pass x",J243))</f>
        <v/>
      </c>
      <c r="M243" s="11" t="str" cm="1">
        <f t="array" ref="M243">_xlfn.IFS(K243&lt;1,"",K243=1,"Fail",K243&gt;1,_xlfn.TEXTJOIN("",TRUE,"Fail x",K243))</f>
        <v/>
      </c>
      <c r="N243" t="str">
        <f t="shared" si="15"/>
        <v/>
      </c>
    </row>
    <row r="244" spans="8:14">
      <c r="H244" s="11">
        <f t="shared" si="12"/>
        <v>0</v>
      </c>
      <c r="I244" t="str" cm="1">
        <f t="array" ref="I244">_xlfn.IFS(H244&lt;1,"No",H244=1,"Yes",H244&gt;1,_xlfn.TEXTJOIN("",TRUE,"Yes x",H244))</f>
        <v>No</v>
      </c>
      <c r="J244" s="11">
        <f t="shared" si="13"/>
        <v>0</v>
      </c>
      <c r="K244" s="11">
        <f t="shared" si="14"/>
        <v>0</v>
      </c>
      <c r="L244" s="11" t="str" cm="1">
        <f t="array" ref="L244">_xlfn.IFS(J244&lt;1,"",J244=1,"Pass",J244&gt;1,_xlfn.TEXTJOIN("",TRUE,"Pass x",J244))</f>
        <v/>
      </c>
      <c r="M244" s="11" t="str" cm="1">
        <f t="array" ref="M244">_xlfn.IFS(K244&lt;1,"",K244=1,"Fail",K244&gt;1,_xlfn.TEXTJOIN("",TRUE,"Fail x",K244))</f>
        <v/>
      </c>
      <c r="N244" t="str">
        <f t="shared" si="15"/>
        <v/>
      </c>
    </row>
    <row r="245" spans="8:14">
      <c r="H245" s="11">
        <f t="shared" si="12"/>
        <v>0</v>
      </c>
      <c r="I245" t="str" cm="1">
        <f t="array" ref="I245">_xlfn.IFS(H245&lt;1,"No",H245=1,"Yes",H245&gt;1,_xlfn.TEXTJOIN("",TRUE,"Yes x",H245))</f>
        <v>No</v>
      </c>
      <c r="J245" s="11">
        <f t="shared" si="13"/>
        <v>0</v>
      </c>
      <c r="K245" s="11">
        <f t="shared" si="14"/>
        <v>0</v>
      </c>
      <c r="L245" s="11" t="str" cm="1">
        <f t="array" ref="L245">_xlfn.IFS(J245&lt;1,"",J245=1,"Pass",J245&gt;1,_xlfn.TEXTJOIN("",TRUE,"Pass x",J245))</f>
        <v/>
      </c>
      <c r="M245" s="11" t="str" cm="1">
        <f t="array" ref="M245">_xlfn.IFS(K245&lt;1,"",K245=1,"Fail",K245&gt;1,_xlfn.TEXTJOIN("",TRUE,"Fail x",K245))</f>
        <v/>
      </c>
      <c r="N245" t="str">
        <f t="shared" si="15"/>
        <v/>
      </c>
    </row>
    <row r="246" spans="8:14">
      <c r="H246" s="11">
        <f t="shared" si="12"/>
        <v>0</v>
      </c>
      <c r="I246" t="str" cm="1">
        <f t="array" ref="I246">_xlfn.IFS(H246&lt;1,"No",H246=1,"Yes",H246&gt;1,_xlfn.TEXTJOIN("",TRUE,"Yes x",H246))</f>
        <v>No</v>
      </c>
      <c r="J246" s="11">
        <f t="shared" si="13"/>
        <v>0</v>
      </c>
      <c r="K246" s="11">
        <f t="shared" si="14"/>
        <v>0</v>
      </c>
      <c r="L246" s="11" t="str" cm="1">
        <f t="array" ref="L246">_xlfn.IFS(J246&lt;1,"",J246=1,"Pass",J246&gt;1,_xlfn.TEXTJOIN("",TRUE,"Pass x",J246))</f>
        <v/>
      </c>
      <c r="M246" s="11" t="str" cm="1">
        <f t="array" ref="M246">_xlfn.IFS(K246&lt;1,"",K246=1,"Fail",K246&gt;1,_xlfn.TEXTJOIN("",TRUE,"Fail x",K246))</f>
        <v/>
      </c>
      <c r="N246" t="str">
        <f t="shared" si="15"/>
        <v/>
      </c>
    </row>
    <row r="247" spans="8:14">
      <c r="H247" s="11">
        <f t="shared" si="12"/>
        <v>0</v>
      </c>
      <c r="I247" t="str" cm="1">
        <f t="array" ref="I247">_xlfn.IFS(H247&lt;1,"No",H247=1,"Yes",H247&gt;1,_xlfn.TEXTJOIN("",TRUE,"Yes x",H247))</f>
        <v>No</v>
      </c>
      <c r="J247" s="11">
        <f t="shared" si="13"/>
        <v>0</v>
      </c>
      <c r="K247" s="11">
        <f t="shared" si="14"/>
        <v>0</v>
      </c>
      <c r="L247" s="11" t="str" cm="1">
        <f t="array" ref="L247">_xlfn.IFS(J247&lt;1,"",J247=1,"Pass",J247&gt;1,_xlfn.TEXTJOIN("",TRUE,"Pass x",J247))</f>
        <v/>
      </c>
      <c r="M247" s="11" t="str" cm="1">
        <f t="array" ref="M247">_xlfn.IFS(K247&lt;1,"",K247=1,"Fail",K247&gt;1,_xlfn.TEXTJOIN("",TRUE,"Fail x",K247))</f>
        <v/>
      </c>
      <c r="N247" t="str">
        <f t="shared" si="15"/>
        <v/>
      </c>
    </row>
    <row r="248" spans="8:14">
      <c r="H248" s="11">
        <f t="shared" si="12"/>
        <v>0</v>
      </c>
      <c r="I248" t="str" cm="1">
        <f t="array" ref="I248">_xlfn.IFS(H248&lt;1,"No",H248=1,"Yes",H248&gt;1,_xlfn.TEXTJOIN("",TRUE,"Yes x",H248))</f>
        <v>No</v>
      </c>
      <c r="J248" s="11">
        <f t="shared" si="13"/>
        <v>0</v>
      </c>
      <c r="K248" s="11">
        <f t="shared" si="14"/>
        <v>0</v>
      </c>
      <c r="L248" s="11" t="str" cm="1">
        <f t="array" ref="L248">_xlfn.IFS(J248&lt;1,"",J248=1,"Pass",J248&gt;1,_xlfn.TEXTJOIN("",TRUE,"Pass x",J248))</f>
        <v/>
      </c>
      <c r="M248" s="11" t="str" cm="1">
        <f t="array" ref="M248">_xlfn.IFS(K248&lt;1,"",K248=1,"Fail",K248&gt;1,_xlfn.TEXTJOIN("",TRUE,"Fail x",K248))</f>
        <v/>
      </c>
      <c r="N248" t="str">
        <f t="shared" si="15"/>
        <v/>
      </c>
    </row>
    <row r="249" spans="8:14">
      <c r="H249" s="11">
        <f t="shared" si="12"/>
        <v>0</v>
      </c>
      <c r="I249" t="str" cm="1">
        <f t="array" ref="I249">_xlfn.IFS(H249&lt;1,"No",H249=1,"Yes",H249&gt;1,_xlfn.TEXTJOIN("",TRUE,"Yes x",H249))</f>
        <v>No</v>
      </c>
      <c r="J249" s="11">
        <f t="shared" si="13"/>
        <v>0</v>
      </c>
      <c r="K249" s="11">
        <f t="shared" si="14"/>
        <v>0</v>
      </c>
      <c r="L249" s="11" t="str" cm="1">
        <f t="array" ref="L249">_xlfn.IFS(J249&lt;1,"",J249=1,"Pass",J249&gt;1,_xlfn.TEXTJOIN("",TRUE,"Pass x",J249))</f>
        <v/>
      </c>
      <c r="M249" s="11" t="str" cm="1">
        <f t="array" ref="M249">_xlfn.IFS(K249&lt;1,"",K249=1,"Fail",K249&gt;1,_xlfn.TEXTJOIN("",TRUE,"Fail x",K249))</f>
        <v/>
      </c>
      <c r="N249" t="str">
        <f t="shared" si="15"/>
        <v/>
      </c>
    </row>
    <row r="250" spans="8:14">
      <c r="H250" s="11">
        <f t="shared" si="12"/>
        <v>0</v>
      </c>
      <c r="I250" t="str" cm="1">
        <f t="array" ref="I250">_xlfn.IFS(H250&lt;1,"No",H250=1,"Yes",H250&gt;1,_xlfn.TEXTJOIN("",TRUE,"Yes x",H250))</f>
        <v>No</v>
      </c>
      <c r="J250" s="11">
        <f t="shared" si="13"/>
        <v>0</v>
      </c>
      <c r="K250" s="11">
        <f t="shared" si="14"/>
        <v>0</v>
      </c>
      <c r="L250" s="11" t="str" cm="1">
        <f t="array" ref="L250">_xlfn.IFS(J250&lt;1,"",J250=1,"Pass",J250&gt;1,_xlfn.TEXTJOIN("",TRUE,"Pass x",J250))</f>
        <v/>
      </c>
      <c r="M250" s="11" t="str" cm="1">
        <f t="array" ref="M250">_xlfn.IFS(K250&lt;1,"",K250=1,"Fail",K250&gt;1,_xlfn.TEXTJOIN("",TRUE,"Fail x",K250))</f>
        <v/>
      </c>
      <c r="N250" t="str">
        <f t="shared" si="15"/>
        <v/>
      </c>
    </row>
    <row r="251" spans="8:14">
      <c r="H251" s="11">
        <f t="shared" si="12"/>
        <v>0</v>
      </c>
      <c r="I251" t="str" cm="1">
        <f t="array" ref="I251">_xlfn.IFS(H251&lt;1,"No",H251=1,"Yes",H251&gt;1,_xlfn.TEXTJOIN("",TRUE,"Yes x",H251))</f>
        <v>No</v>
      </c>
      <c r="J251" s="11">
        <f t="shared" si="13"/>
        <v>0</v>
      </c>
      <c r="K251" s="11">
        <f t="shared" si="14"/>
        <v>0</v>
      </c>
      <c r="L251" s="11" t="str" cm="1">
        <f t="array" ref="L251">_xlfn.IFS(J251&lt;1,"",J251=1,"Pass",J251&gt;1,_xlfn.TEXTJOIN("",TRUE,"Pass x",J251))</f>
        <v/>
      </c>
      <c r="M251" s="11" t="str" cm="1">
        <f t="array" ref="M251">_xlfn.IFS(K251&lt;1,"",K251=1,"Fail",K251&gt;1,_xlfn.TEXTJOIN("",TRUE,"Fail x",K251))</f>
        <v/>
      </c>
      <c r="N251" t="str">
        <f t="shared" si="15"/>
        <v/>
      </c>
    </row>
    <row r="252" spans="8:14">
      <c r="H252" s="11">
        <f t="shared" si="12"/>
        <v>0</v>
      </c>
      <c r="I252" t="str" cm="1">
        <f t="array" ref="I252">_xlfn.IFS(H252&lt;1,"No",H252=1,"Yes",H252&gt;1,_xlfn.TEXTJOIN("",TRUE,"Yes x",H252))</f>
        <v>No</v>
      </c>
      <c r="J252" s="11">
        <f t="shared" si="13"/>
        <v>0</v>
      </c>
      <c r="K252" s="11">
        <f t="shared" si="14"/>
        <v>0</v>
      </c>
      <c r="L252" s="11" t="str" cm="1">
        <f t="array" ref="L252">_xlfn.IFS(J252&lt;1,"",J252=1,"Pass",J252&gt;1,_xlfn.TEXTJOIN("",TRUE,"Pass x",J252))</f>
        <v/>
      </c>
      <c r="M252" s="11" t="str" cm="1">
        <f t="array" ref="M252">_xlfn.IFS(K252&lt;1,"",K252=1,"Fail",K252&gt;1,_xlfn.TEXTJOIN("",TRUE,"Fail x",K252))</f>
        <v/>
      </c>
      <c r="N252" t="str">
        <f t="shared" si="15"/>
        <v/>
      </c>
    </row>
    <row r="253" spans="8:14">
      <c r="H253" s="11">
        <f t="shared" si="12"/>
        <v>0</v>
      </c>
      <c r="I253" t="str" cm="1">
        <f t="array" ref="I253">_xlfn.IFS(H253&lt;1,"No",H253=1,"Yes",H253&gt;1,_xlfn.TEXTJOIN("",TRUE,"Yes x",H253))</f>
        <v>No</v>
      </c>
      <c r="J253" s="11">
        <f t="shared" si="13"/>
        <v>0</v>
      </c>
      <c r="K253" s="11">
        <f t="shared" si="14"/>
        <v>0</v>
      </c>
      <c r="L253" s="11" t="str" cm="1">
        <f t="array" ref="L253">_xlfn.IFS(J253&lt;1,"",J253=1,"Pass",J253&gt;1,_xlfn.TEXTJOIN("",TRUE,"Pass x",J253))</f>
        <v/>
      </c>
      <c r="M253" s="11" t="str" cm="1">
        <f t="array" ref="M253">_xlfn.IFS(K253&lt;1,"",K253=1,"Fail",K253&gt;1,_xlfn.TEXTJOIN("",TRUE,"Fail x",K253))</f>
        <v/>
      </c>
      <c r="N253" t="str">
        <f t="shared" si="15"/>
        <v/>
      </c>
    </row>
    <row r="254" spans="8:14">
      <c r="H254" s="11">
        <f t="shared" si="12"/>
        <v>0</v>
      </c>
      <c r="I254" t="str" cm="1">
        <f t="array" ref="I254">_xlfn.IFS(H254&lt;1,"No",H254=1,"Yes",H254&gt;1,_xlfn.TEXTJOIN("",TRUE,"Yes x",H254))</f>
        <v>No</v>
      </c>
      <c r="J254" s="11">
        <f t="shared" si="13"/>
        <v>0</v>
      </c>
      <c r="K254" s="11">
        <f t="shared" si="14"/>
        <v>0</v>
      </c>
      <c r="L254" s="11" t="str" cm="1">
        <f t="array" ref="L254">_xlfn.IFS(J254&lt;1,"",J254=1,"Pass",J254&gt;1,_xlfn.TEXTJOIN("",TRUE,"Pass x",J254))</f>
        <v/>
      </c>
      <c r="M254" s="11" t="str" cm="1">
        <f t="array" ref="M254">_xlfn.IFS(K254&lt;1,"",K254=1,"Fail",K254&gt;1,_xlfn.TEXTJOIN("",TRUE,"Fail x",K254))</f>
        <v/>
      </c>
      <c r="N254" t="str">
        <f t="shared" si="15"/>
        <v/>
      </c>
    </row>
    <row r="255" spans="8:14">
      <c r="H255" s="11">
        <f t="shared" si="12"/>
        <v>0</v>
      </c>
      <c r="I255" t="str" cm="1">
        <f t="array" ref="I255">_xlfn.IFS(H255&lt;1,"No",H255=1,"Yes",H255&gt;1,_xlfn.TEXTJOIN("",TRUE,"Yes x",H255))</f>
        <v>No</v>
      </c>
      <c r="J255" s="11">
        <f t="shared" si="13"/>
        <v>0</v>
      </c>
      <c r="K255" s="11">
        <f t="shared" si="14"/>
        <v>0</v>
      </c>
      <c r="L255" s="11" t="str" cm="1">
        <f t="array" ref="L255">_xlfn.IFS(J255&lt;1,"",J255=1,"Pass",J255&gt;1,_xlfn.TEXTJOIN("",TRUE,"Pass x",J255))</f>
        <v/>
      </c>
      <c r="M255" s="11" t="str" cm="1">
        <f t="array" ref="M255">_xlfn.IFS(K255&lt;1,"",K255=1,"Fail",K255&gt;1,_xlfn.TEXTJOIN("",TRUE,"Fail x",K255))</f>
        <v/>
      </c>
      <c r="N255" t="str">
        <f t="shared" si="15"/>
        <v/>
      </c>
    </row>
    <row r="256" spans="8:14">
      <c r="H256" s="11">
        <f t="shared" si="12"/>
        <v>0</v>
      </c>
      <c r="I256" t="str" cm="1">
        <f t="array" ref="I256">_xlfn.IFS(H256&lt;1,"No",H256=1,"Yes",H256&gt;1,_xlfn.TEXTJOIN("",TRUE,"Yes x",H256))</f>
        <v>No</v>
      </c>
      <c r="J256" s="11">
        <f t="shared" si="13"/>
        <v>0</v>
      </c>
      <c r="K256" s="11">
        <f t="shared" si="14"/>
        <v>0</v>
      </c>
      <c r="L256" s="11" t="str" cm="1">
        <f t="array" ref="L256">_xlfn.IFS(J256&lt;1,"",J256=1,"Pass",J256&gt;1,_xlfn.TEXTJOIN("",TRUE,"Pass x",J256))</f>
        <v/>
      </c>
      <c r="M256" s="11" t="str" cm="1">
        <f t="array" ref="M256">_xlfn.IFS(K256&lt;1,"",K256=1,"Fail",K256&gt;1,_xlfn.TEXTJOIN("",TRUE,"Fail x",K256))</f>
        <v/>
      </c>
      <c r="N256" t="str">
        <f t="shared" si="15"/>
        <v/>
      </c>
    </row>
    <row r="257" spans="8:14">
      <c r="H257" s="11">
        <f t="shared" si="12"/>
        <v>0</v>
      </c>
      <c r="I257" t="str" cm="1">
        <f t="array" ref="I257">_xlfn.IFS(H257&lt;1,"No",H257=1,"Yes",H257&gt;1,_xlfn.TEXTJOIN("",TRUE,"Yes x",H257))</f>
        <v>No</v>
      </c>
      <c r="J257" s="11">
        <f t="shared" si="13"/>
        <v>0</v>
      </c>
      <c r="K257" s="11">
        <f t="shared" si="14"/>
        <v>0</v>
      </c>
      <c r="L257" s="11" t="str" cm="1">
        <f t="array" ref="L257">_xlfn.IFS(J257&lt;1,"",J257=1,"Pass",J257&gt;1,_xlfn.TEXTJOIN("",TRUE,"Pass x",J257))</f>
        <v/>
      </c>
      <c r="M257" s="11" t="str" cm="1">
        <f t="array" ref="M257">_xlfn.IFS(K257&lt;1,"",K257=1,"Fail",K257&gt;1,_xlfn.TEXTJOIN("",TRUE,"Fail x",K257))</f>
        <v/>
      </c>
      <c r="N257" t="str">
        <f t="shared" si="15"/>
        <v/>
      </c>
    </row>
    <row r="258" spans="8:14">
      <c r="H258" s="11">
        <f t="shared" si="12"/>
        <v>0</v>
      </c>
      <c r="I258" t="str" cm="1">
        <f t="array" ref="I258">_xlfn.IFS(H258&lt;1,"No",H258=1,"Yes",H258&gt;1,_xlfn.TEXTJOIN("",TRUE,"Yes x",H258))</f>
        <v>No</v>
      </c>
      <c r="J258" s="11">
        <f t="shared" si="13"/>
        <v>0</v>
      </c>
      <c r="K258" s="11">
        <f t="shared" si="14"/>
        <v>0</v>
      </c>
      <c r="L258" s="11" t="str" cm="1">
        <f t="array" ref="L258">_xlfn.IFS(J258&lt;1,"",J258=1,"Pass",J258&gt;1,_xlfn.TEXTJOIN("",TRUE,"Pass x",J258))</f>
        <v/>
      </c>
      <c r="M258" s="11" t="str" cm="1">
        <f t="array" ref="M258">_xlfn.IFS(K258&lt;1,"",K258=1,"Fail",K258&gt;1,_xlfn.TEXTJOIN("",TRUE,"Fail x",K258))</f>
        <v/>
      </c>
      <c r="N258" t="str">
        <f t="shared" si="15"/>
        <v/>
      </c>
    </row>
    <row r="259" spans="8:14">
      <c r="H259" s="11">
        <f t="shared" ref="H259:H322" si="16">IFERROR(GETPIVOTDATA("Successful / Failed",$A$1,"System serial",G259),0)</f>
        <v>0</v>
      </c>
      <c r="I259" t="str" cm="1">
        <f t="array" ref="I259">_xlfn.IFS(H259&lt;1,"No",H259=1,"Yes",H259&gt;1,_xlfn.TEXTJOIN("",TRUE,"Yes x",H259))</f>
        <v>No</v>
      </c>
      <c r="J259" s="11">
        <f t="shared" ref="J259:J322" si="17">IFERROR(GETPIVOTDATA("Successful / Failed",$A$1,"System serial",G259,"Successful / Failed","Successful"),0)</f>
        <v>0</v>
      </c>
      <c r="K259" s="11">
        <f t="shared" ref="K259:K322" si="18">IFERROR(GETPIVOTDATA("Successful / Failed",$A$1,"System serial",G259,"Successful / Failed","Failed"),0)</f>
        <v>0</v>
      </c>
      <c r="L259" s="11" t="str" cm="1">
        <f t="array" ref="L259">_xlfn.IFS(J259&lt;1,"",J259=1,"Pass",J259&gt;1,_xlfn.TEXTJOIN("",TRUE,"Pass x",J259))</f>
        <v/>
      </c>
      <c r="M259" s="11" t="str" cm="1">
        <f t="array" ref="M259">_xlfn.IFS(K259&lt;1,"",K259=1,"Fail",K259&gt;1,_xlfn.TEXTJOIN("",TRUE,"Fail x",K259))</f>
        <v/>
      </c>
      <c r="N259" t="str">
        <f t="shared" ref="N259:N322" si="19">_xlfn.TEXTJOIN(", ",TRUE, L259, M259)</f>
        <v/>
      </c>
    </row>
    <row r="260" spans="8:14">
      <c r="H260" s="11">
        <f t="shared" si="16"/>
        <v>0</v>
      </c>
      <c r="I260" t="str" cm="1">
        <f t="array" ref="I260">_xlfn.IFS(H260&lt;1,"No",H260=1,"Yes",H260&gt;1,_xlfn.TEXTJOIN("",TRUE,"Yes x",H260))</f>
        <v>No</v>
      </c>
      <c r="J260" s="11">
        <f t="shared" si="17"/>
        <v>0</v>
      </c>
      <c r="K260" s="11">
        <f t="shared" si="18"/>
        <v>0</v>
      </c>
      <c r="L260" s="11" t="str" cm="1">
        <f t="array" ref="L260">_xlfn.IFS(J260&lt;1,"",J260=1,"Pass",J260&gt;1,_xlfn.TEXTJOIN("",TRUE,"Pass x",J260))</f>
        <v/>
      </c>
      <c r="M260" s="11" t="str" cm="1">
        <f t="array" ref="M260">_xlfn.IFS(K260&lt;1,"",K260=1,"Fail",K260&gt;1,_xlfn.TEXTJOIN("",TRUE,"Fail x",K260))</f>
        <v/>
      </c>
      <c r="N260" t="str">
        <f t="shared" si="19"/>
        <v/>
      </c>
    </row>
    <row r="261" spans="8:14">
      <c r="H261" s="11">
        <f t="shared" si="16"/>
        <v>0</v>
      </c>
      <c r="I261" t="str" cm="1">
        <f t="array" ref="I261">_xlfn.IFS(H261&lt;1,"No",H261=1,"Yes",H261&gt;1,_xlfn.TEXTJOIN("",TRUE,"Yes x",H261))</f>
        <v>No</v>
      </c>
      <c r="J261" s="11">
        <f t="shared" si="17"/>
        <v>0</v>
      </c>
      <c r="K261" s="11">
        <f t="shared" si="18"/>
        <v>0</v>
      </c>
      <c r="L261" s="11" t="str" cm="1">
        <f t="array" ref="L261">_xlfn.IFS(J261&lt;1,"",J261=1,"Pass",J261&gt;1,_xlfn.TEXTJOIN("",TRUE,"Pass x",J261))</f>
        <v/>
      </c>
      <c r="M261" s="11" t="str" cm="1">
        <f t="array" ref="M261">_xlfn.IFS(K261&lt;1,"",K261=1,"Fail",K261&gt;1,_xlfn.TEXTJOIN("",TRUE,"Fail x",K261))</f>
        <v/>
      </c>
      <c r="N261" t="str">
        <f t="shared" si="19"/>
        <v/>
      </c>
    </row>
    <row r="262" spans="8:14">
      <c r="H262" s="11">
        <f t="shared" si="16"/>
        <v>0</v>
      </c>
      <c r="I262" t="str" cm="1">
        <f t="array" ref="I262">_xlfn.IFS(H262&lt;1,"No",H262=1,"Yes",H262&gt;1,_xlfn.TEXTJOIN("",TRUE,"Yes x",H262))</f>
        <v>No</v>
      </c>
      <c r="J262" s="11">
        <f t="shared" si="17"/>
        <v>0</v>
      </c>
      <c r="K262" s="11">
        <f t="shared" si="18"/>
        <v>0</v>
      </c>
      <c r="L262" s="11" t="str" cm="1">
        <f t="array" ref="L262">_xlfn.IFS(J262&lt;1,"",J262=1,"Pass",J262&gt;1,_xlfn.TEXTJOIN("",TRUE,"Pass x",J262))</f>
        <v/>
      </c>
      <c r="M262" s="11" t="str" cm="1">
        <f t="array" ref="M262">_xlfn.IFS(K262&lt;1,"",K262=1,"Fail",K262&gt;1,_xlfn.TEXTJOIN("",TRUE,"Fail x",K262))</f>
        <v/>
      </c>
      <c r="N262" t="str">
        <f t="shared" si="19"/>
        <v/>
      </c>
    </row>
    <row r="263" spans="8:14">
      <c r="H263" s="11">
        <f t="shared" si="16"/>
        <v>0</v>
      </c>
      <c r="I263" t="str" cm="1">
        <f t="array" ref="I263">_xlfn.IFS(H263&lt;1,"No",H263=1,"Yes",H263&gt;1,_xlfn.TEXTJOIN("",TRUE,"Yes x",H263))</f>
        <v>No</v>
      </c>
      <c r="J263" s="11">
        <f t="shared" si="17"/>
        <v>0</v>
      </c>
      <c r="K263" s="11">
        <f t="shared" si="18"/>
        <v>0</v>
      </c>
      <c r="L263" s="11" t="str" cm="1">
        <f t="array" ref="L263">_xlfn.IFS(J263&lt;1,"",J263=1,"Pass",J263&gt;1,_xlfn.TEXTJOIN("",TRUE,"Pass x",J263))</f>
        <v/>
      </c>
      <c r="M263" s="11" t="str" cm="1">
        <f t="array" ref="M263">_xlfn.IFS(K263&lt;1,"",K263=1,"Fail",K263&gt;1,_xlfn.TEXTJOIN("",TRUE,"Fail x",K263))</f>
        <v/>
      </c>
      <c r="N263" t="str">
        <f t="shared" si="19"/>
        <v/>
      </c>
    </row>
    <row r="264" spans="8:14">
      <c r="H264" s="11">
        <f t="shared" si="16"/>
        <v>0</v>
      </c>
      <c r="I264" t="str" cm="1">
        <f t="array" ref="I264">_xlfn.IFS(H264&lt;1,"No",H264=1,"Yes",H264&gt;1,_xlfn.TEXTJOIN("",TRUE,"Yes x",H264))</f>
        <v>No</v>
      </c>
      <c r="J264" s="11">
        <f t="shared" si="17"/>
        <v>0</v>
      </c>
      <c r="K264" s="11">
        <f t="shared" si="18"/>
        <v>0</v>
      </c>
      <c r="L264" s="11" t="str" cm="1">
        <f t="array" ref="L264">_xlfn.IFS(J264&lt;1,"",J264=1,"Pass",J264&gt;1,_xlfn.TEXTJOIN("",TRUE,"Pass x",J264))</f>
        <v/>
      </c>
      <c r="M264" s="11" t="str" cm="1">
        <f t="array" ref="M264">_xlfn.IFS(K264&lt;1,"",K264=1,"Fail",K264&gt;1,_xlfn.TEXTJOIN("",TRUE,"Fail x",K264))</f>
        <v/>
      </c>
      <c r="N264" t="str">
        <f t="shared" si="19"/>
        <v/>
      </c>
    </row>
    <row r="265" spans="8:14">
      <c r="H265" s="11">
        <f t="shared" si="16"/>
        <v>0</v>
      </c>
      <c r="I265" t="str" cm="1">
        <f t="array" ref="I265">_xlfn.IFS(H265&lt;1,"No",H265=1,"Yes",H265&gt;1,_xlfn.TEXTJOIN("",TRUE,"Yes x",H265))</f>
        <v>No</v>
      </c>
      <c r="J265" s="11">
        <f t="shared" si="17"/>
        <v>0</v>
      </c>
      <c r="K265" s="11">
        <f t="shared" si="18"/>
        <v>0</v>
      </c>
      <c r="L265" s="11" t="str" cm="1">
        <f t="array" ref="L265">_xlfn.IFS(J265&lt;1,"",J265=1,"Pass",J265&gt;1,_xlfn.TEXTJOIN("",TRUE,"Pass x",J265))</f>
        <v/>
      </c>
      <c r="M265" s="11" t="str" cm="1">
        <f t="array" ref="M265">_xlfn.IFS(K265&lt;1,"",K265=1,"Fail",K265&gt;1,_xlfn.TEXTJOIN("",TRUE,"Fail x",K265))</f>
        <v/>
      </c>
      <c r="N265" t="str">
        <f t="shared" si="19"/>
        <v/>
      </c>
    </row>
    <row r="266" spans="8:14">
      <c r="H266" s="11">
        <f t="shared" si="16"/>
        <v>0</v>
      </c>
      <c r="I266" t="str" cm="1">
        <f t="array" ref="I266">_xlfn.IFS(H266&lt;1,"No",H266=1,"Yes",H266&gt;1,_xlfn.TEXTJOIN("",TRUE,"Yes x",H266))</f>
        <v>No</v>
      </c>
      <c r="J266" s="11">
        <f t="shared" si="17"/>
        <v>0</v>
      </c>
      <c r="K266" s="11">
        <f t="shared" si="18"/>
        <v>0</v>
      </c>
      <c r="L266" s="11" t="str" cm="1">
        <f t="array" ref="L266">_xlfn.IFS(J266&lt;1,"",J266=1,"Pass",J266&gt;1,_xlfn.TEXTJOIN("",TRUE,"Pass x",J266))</f>
        <v/>
      </c>
      <c r="M266" s="11" t="str" cm="1">
        <f t="array" ref="M266">_xlfn.IFS(K266&lt;1,"",K266=1,"Fail",K266&gt;1,_xlfn.TEXTJOIN("",TRUE,"Fail x",K266))</f>
        <v/>
      </c>
      <c r="N266" t="str">
        <f t="shared" si="19"/>
        <v/>
      </c>
    </row>
    <row r="267" spans="8:14">
      <c r="H267" s="11">
        <f t="shared" si="16"/>
        <v>0</v>
      </c>
      <c r="I267" t="str" cm="1">
        <f t="array" ref="I267">_xlfn.IFS(H267&lt;1,"No",H267=1,"Yes",H267&gt;1,_xlfn.TEXTJOIN("",TRUE,"Yes x",H267))</f>
        <v>No</v>
      </c>
      <c r="J267" s="11">
        <f t="shared" si="17"/>
        <v>0</v>
      </c>
      <c r="K267" s="11">
        <f t="shared" si="18"/>
        <v>0</v>
      </c>
      <c r="L267" s="11" t="str" cm="1">
        <f t="array" ref="L267">_xlfn.IFS(J267&lt;1,"",J267=1,"Pass",J267&gt;1,_xlfn.TEXTJOIN("",TRUE,"Pass x",J267))</f>
        <v/>
      </c>
      <c r="M267" s="11" t="str" cm="1">
        <f t="array" ref="M267">_xlfn.IFS(K267&lt;1,"",K267=1,"Fail",K267&gt;1,_xlfn.TEXTJOIN("",TRUE,"Fail x",K267))</f>
        <v/>
      </c>
      <c r="N267" t="str">
        <f t="shared" si="19"/>
        <v/>
      </c>
    </row>
    <row r="268" spans="8:14">
      <c r="H268" s="11">
        <f t="shared" si="16"/>
        <v>0</v>
      </c>
      <c r="I268" t="str" cm="1">
        <f t="array" ref="I268">_xlfn.IFS(H268&lt;1,"No",H268=1,"Yes",H268&gt;1,_xlfn.TEXTJOIN("",TRUE,"Yes x",H268))</f>
        <v>No</v>
      </c>
      <c r="J268" s="11">
        <f t="shared" si="17"/>
        <v>0</v>
      </c>
      <c r="K268" s="11">
        <f t="shared" si="18"/>
        <v>0</v>
      </c>
      <c r="L268" s="11" t="str" cm="1">
        <f t="array" ref="L268">_xlfn.IFS(J268&lt;1,"",J268=1,"Pass",J268&gt;1,_xlfn.TEXTJOIN("",TRUE,"Pass x",J268))</f>
        <v/>
      </c>
      <c r="M268" s="11" t="str" cm="1">
        <f t="array" ref="M268">_xlfn.IFS(K268&lt;1,"",K268=1,"Fail",K268&gt;1,_xlfn.TEXTJOIN("",TRUE,"Fail x",K268))</f>
        <v/>
      </c>
      <c r="N268" t="str">
        <f t="shared" si="19"/>
        <v/>
      </c>
    </row>
    <row r="269" spans="8:14">
      <c r="H269" s="11">
        <f t="shared" si="16"/>
        <v>0</v>
      </c>
      <c r="I269" t="str" cm="1">
        <f t="array" ref="I269">_xlfn.IFS(H269&lt;1,"No",H269=1,"Yes",H269&gt;1,_xlfn.TEXTJOIN("",TRUE,"Yes x",H269))</f>
        <v>No</v>
      </c>
      <c r="J269" s="11">
        <f t="shared" si="17"/>
        <v>0</v>
      </c>
      <c r="K269" s="11">
        <f t="shared" si="18"/>
        <v>0</v>
      </c>
      <c r="L269" s="11" t="str" cm="1">
        <f t="array" ref="L269">_xlfn.IFS(J269&lt;1,"",J269=1,"Pass",J269&gt;1,_xlfn.TEXTJOIN("",TRUE,"Pass x",J269))</f>
        <v/>
      </c>
      <c r="M269" s="11" t="str" cm="1">
        <f t="array" ref="M269">_xlfn.IFS(K269&lt;1,"",K269=1,"Fail",K269&gt;1,_xlfn.TEXTJOIN("",TRUE,"Fail x",K269))</f>
        <v/>
      </c>
      <c r="N269" t="str">
        <f t="shared" si="19"/>
        <v/>
      </c>
    </row>
    <row r="270" spans="8:14">
      <c r="H270" s="11">
        <f t="shared" si="16"/>
        <v>0</v>
      </c>
      <c r="I270" t="str" cm="1">
        <f t="array" ref="I270">_xlfn.IFS(H270&lt;1,"No",H270=1,"Yes",H270&gt;1,_xlfn.TEXTJOIN("",TRUE,"Yes x",H270))</f>
        <v>No</v>
      </c>
      <c r="J270" s="11">
        <f t="shared" si="17"/>
        <v>0</v>
      </c>
      <c r="K270" s="11">
        <f t="shared" si="18"/>
        <v>0</v>
      </c>
      <c r="L270" s="11" t="str" cm="1">
        <f t="array" ref="L270">_xlfn.IFS(J270&lt;1,"",J270=1,"Pass",J270&gt;1,_xlfn.TEXTJOIN("",TRUE,"Pass x",J270))</f>
        <v/>
      </c>
      <c r="M270" s="11" t="str" cm="1">
        <f t="array" ref="M270">_xlfn.IFS(K270&lt;1,"",K270=1,"Fail",K270&gt;1,_xlfn.TEXTJOIN("",TRUE,"Fail x",K270))</f>
        <v/>
      </c>
      <c r="N270" t="str">
        <f t="shared" si="19"/>
        <v/>
      </c>
    </row>
    <row r="271" spans="8:14">
      <c r="H271" s="11">
        <f t="shared" si="16"/>
        <v>0</v>
      </c>
      <c r="I271" t="str" cm="1">
        <f t="array" ref="I271">_xlfn.IFS(H271&lt;1,"No",H271=1,"Yes",H271&gt;1,_xlfn.TEXTJOIN("",TRUE,"Yes x",H271))</f>
        <v>No</v>
      </c>
      <c r="J271" s="11">
        <f t="shared" si="17"/>
        <v>0</v>
      </c>
      <c r="K271" s="11">
        <f t="shared" si="18"/>
        <v>0</v>
      </c>
      <c r="L271" s="11" t="str" cm="1">
        <f t="array" ref="L271">_xlfn.IFS(J271&lt;1,"",J271=1,"Pass",J271&gt;1,_xlfn.TEXTJOIN("",TRUE,"Pass x",J271))</f>
        <v/>
      </c>
      <c r="M271" s="11" t="str" cm="1">
        <f t="array" ref="M271">_xlfn.IFS(K271&lt;1,"",K271=1,"Fail",K271&gt;1,_xlfn.TEXTJOIN("",TRUE,"Fail x",K271))</f>
        <v/>
      </c>
      <c r="N271" t="str">
        <f t="shared" si="19"/>
        <v/>
      </c>
    </row>
    <row r="272" spans="8:14">
      <c r="H272" s="11">
        <f t="shared" si="16"/>
        <v>0</v>
      </c>
      <c r="I272" t="str" cm="1">
        <f t="array" ref="I272">_xlfn.IFS(H272&lt;1,"No",H272=1,"Yes",H272&gt;1,_xlfn.TEXTJOIN("",TRUE,"Yes x",H272))</f>
        <v>No</v>
      </c>
      <c r="J272" s="11">
        <f t="shared" si="17"/>
        <v>0</v>
      </c>
      <c r="K272" s="11">
        <f t="shared" si="18"/>
        <v>0</v>
      </c>
      <c r="L272" s="11" t="str" cm="1">
        <f t="array" ref="L272">_xlfn.IFS(J272&lt;1,"",J272=1,"Pass",J272&gt;1,_xlfn.TEXTJOIN("",TRUE,"Pass x",J272))</f>
        <v/>
      </c>
      <c r="M272" s="11" t="str" cm="1">
        <f t="array" ref="M272">_xlfn.IFS(K272&lt;1,"",K272=1,"Fail",K272&gt;1,_xlfn.TEXTJOIN("",TRUE,"Fail x",K272))</f>
        <v/>
      </c>
      <c r="N272" t="str">
        <f t="shared" si="19"/>
        <v/>
      </c>
    </row>
    <row r="273" spans="8:14">
      <c r="H273" s="11">
        <f t="shared" si="16"/>
        <v>0</v>
      </c>
      <c r="I273" t="str" cm="1">
        <f t="array" ref="I273">_xlfn.IFS(H273&lt;1,"No",H273=1,"Yes",H273&gt;1,_xlfn.TEXTJOIN("",TRUE,"Yes x",H273))</f>
        <v>No</v>
      </c>
      <c r="J273" s="11">
        <f t="shared" si="17"/>
        <v>0</v>
      </c>
      <c r="K273" s="11">
        <f t="shared" si="18"/>
        <v>0</v>
      </c>
      <c r="L273" s="11" t="str" cm="1">
        <f t="array" ref="L273">_xlfn.IFS(J273&lt;1,"",J273=1,"Pass",J273&gt;1,_xlfn.TEXTJOIN("",TRUE,"Pass x",J273))</f>
        <v/>
      </c>
      <c r="M273" s="11" t="str" cm="1">
        <f t="array" ref="M273">_xlfn.IFS(K273&lt;1,"",K273=1,"Fail",K273&gt;1,_xlfn.TEXTJOIN("",TRUE,"Fail x",K273))</f>
        <v/>
      </c>
      <c r="N273" t="str">
        <f t="shared" si="19"/>
        <v/>
      </c>
    </row>
    <row r="274" spans="8:14">
      <c r="H274" s="11">
        <f t="shared" si="16"/>
        <v>0</v>
      </c>
      <c r="I274" t="str" cm="1">
        <f t="array" ref="I274">_xlfn.IFS(H274&lt;1,"No",H274=1,"Yes",H274&gt;1,_xlfn.TEXTJOIN("",TRUE,"Yes x",H274))</f>
        <v>No</v>
      </c>
      <c r="J274" s="11">
        <f t="shared" si="17"/>
        <v>0</v>
      </c>
      <c r="K274" s="11">
        <f t="shared" si="18"/>
        <v>0</v>
      </c>
      <c r="L274" s="11" t="str" cm="1">
        <f t="array" ref="L274">_xlfn.IFS(J274&lt;1,"",J274=1,"Pass",J274&gt;1,_xlfn.TEXTJOIN("",TRUE,"Pass x",J274))</f>
        <v/>
      </c>
      <c r="M274" s="11" t="str" cm="1">
        <f t="array" ref="M274">_xlfn.IFS(K274&lt;1,"",K274=1,"Fail",K274&gt;1,_xlfn.TEXTJOIN("",TRUE,"Fail x",K274))</f>
        <v/>
      </c>
      <c r="N274" t="str">
        <f t="shared" si="19"/>
        <v/>
      </c>
    </row>
    <row r="275" spans="8:14">
      <c r="H275" s="11">
        <f t="shared" si="16"/>
        <v>0</v>
      </c>
      <c r="I275" t="str" cm="1">
        <f t="array" ref="I275">_xlfn.IFS(H275&lt;1,"No",H275=1,"Yes",H275&gt;1,_xlfn.TEXTJOIN("",TRUE,"Yes x",H275))</f>
        <v>No</v>
      </c>
      <c r="J275" s="11">
        <f t="shared" si="17"/>
        <v>0</v>
      </c>
      <c r="K275" s="11">
        <f t="shared" si="18"/>
        <v>0</v>
      </c>
      <c r="L275" s="11" t="str" cm="1">
        <f t="array" ref="L275">_xlfn.IFS(J275&lt;1,"",J275=1,"Pass",J275&gt;1,_xlfn.TEXTJOIN("",TRUE,"Pass x",J275))</f>
        <v/>
      </c>
      <c r="M275" s="11" t="str" cm="1">
        <f t="array" ref="M275">_xlfn.IFS(K275&lt;1,"",K275=1,"Fail",K275&gt;1,_xlfn.TEXTJOIN("",TRUE,"Fail x",K275))</f>
        <v/>
      </c>
      <c r="N275" t="str">
        <f t="shared" si="19"/>
        <v/>
      </c>
    </row>
    <row r="276" spans="8:14">
      <c r="H276" s="11">
        <f t="shared" si="16"/>
        <v>0</v>
      </c>
      <c r="I276" t="str" cm="1">
        <f t="array" ref="I276">_xlfn.IFS(H276&lt;1,"No",H276=1,"Yes",H276&gt;1,_xlfn.TEXTJOIN("",TRUE,"Yes x",H276))</f>
        <v>No</v>
      </c>
      <c r="J276" s="11">
        <f t="shared" si="17"/>
        <v>0</v>
      </c>
      <c r="K276" s="11">
        <f t="shared" si="18"/>
        <v>0</v>
      </c>
      <c r="L276" s="11" t="str" cm="1">
        <f t="array" ref="L276">_xlfn.IFS(J276&lt;1,"",J276=1,"Pass",J276&gt;1,_xlfn.TEXTJOIN("",TRUE,"Pass x",J276))</f>
        <v/>
      </c>
      <c r="M276" s="11" t="str" cm="1">
        <f t="array" ref="M276">_xlfn.IFS(K276&lt;1,"",K276=1,"Fail",K276&gt;1,_xlfn.TEXTJOIN("",TRUE,"Fail x",K276))</f>
        <v/>
      </c>
      <c r="N276" t="str">
        <f t="shared" si="19"/>
        <v/>
      </c>
    </row>
    <row r="277" spans="8:14">
      <c r="H277" s="11">
        <f t="shared" si="16"/>
        <v>0</v>
      </c>
      <c r="I277" t="str" cm="1">
        <f t="array" ref="I277">_xlfn.IFS(H277&lt;1,"No",H277=1,"Yes",H277&gt;1,_xlfn.TEXTJOIN("",TRUE,"Yes x",H277))</f>
        <v>No</v>
      </c>
      <c r="J277" s="11">
        <f t="shared" si="17"/>
        <v>0</v>
      </c>
      <c r="K277" s="11">
        <f t="shared" si="18"/>
        <v>0</v>
      </c>
      <c r="L277" s="11" t="str" cm="1">
        <f t="array" ref="L277">_xlfn.IFS(J277&lt;1,"",J277=1,"Pass",J277&gt;1,_xlfn.TEXTJOIN("",TRUE,"Pass x",J277))</f>
        <v/>
      </c>
      <c r="M277" s="11" t="str" cm="1">
        <f t="array" ref="M277">_xlfn.IFS(K277&lt;1,"",K277=1,"Fail",K277&gt;1,_xlfn.TEXTJOIN("",TRUE,"Fail x",K277))</f>
        <v/>
      </c>
      <c r="N277" t="str">
        <f t="shared" si="19"/>
        <v/>
      </c>
    </row>
    <row r="278" spans="8:14">
      <c r="H278" s="11">
        <f t="shared" si="16"/>
        <v>0</v>
      </c>
      <c r="I278" t="str" cm="1">
        <f t="array" ref="I278">_xlfn.IFS(H278&lt;1,"No",H278=1,"Yes",H278&gt;1,_xlfn.TEXTJOIN("",TRUE,"Yes x",H278))</f>
        <v>No</v>
      </c>
      <c r="J278" s="11">
        <f t="shared" si="17"/>
        <v>0</v>
      </c>
      <c r="K278" s="11">
        <f t="shared" si="18"/>
        <v>0</v>
      </c>
      <c r="L278" s="11" t="str" cm="1">
        <f t="array" ref="L278">_xlfn.IFS(J278&lt;1,"",J278=1,"Pass",J278&gt;1,_xlfn.TEXTJOIN("",TRUE,"Pass x",J278))</f>
        <v/>
      </c>
      <c r="M278" s="11" t="str" cm="1">
        <f t="array" ref="M278">_xlfn.IFS(K278&lt;1,"",K278=1,"Fail",K278&gt;1,_xlfn.TEXTJOIN("",TRUE,"Fail x",K278))</f>
        <v/>
      </c>
      <c r="N278" t="str">
        <f t="shared" si="19"/>
        <v/>
      </c>
    </row>
    <row r="279" spans="8:14">
      <c r="H279" s="11">
        <f t="shared" si="16"/>
        <v>0</v>
      </c>
      <c r="I279" t="str" cm="1">
        <f t="array" ref="I279">_xlfn.IFS(H279&lt;1,"No",H279=1,"Yes",H279&gt;1,_xlfn.TEXTJOIN("",TRUE,"Yes x",H279))</f>
        <v>No</v>
      </c>
      <c r="J279" s="11">
        <f t="shared" si="17"/>
        <v>0</v>
      </c>
      <c r="K279" s="11">
        <f t="shared" si="18"/>
        <v>0</v>
      </c>
      <c r="L279" s="11" t="str" cm="1">
        <f t="array" ref="L279">_xlfn.IFS(J279&lt;1,"",J279=1,"Pass",J279&gt;1,_xlfn.TEXTJOIN("",TRUE,"Pass x",J279))</f>
        <v/>
      </c>
      <c r="M279" s="11" t="str" cm="1">
        <f t="array" ref="M279">_xlfn.IFS(K279&lt;1,"",K279=1,"Fail",K279&gt;1,_xlfn.TEXTJOIN("",TRUE,"Fail x",K279))</f>
        <v/>
      </c>
      <c r="N279" t="str">
        <f t="shared" si="19"/>
        <v/>
      </c>
    </row>
    <row r="280" spans="8:14">
      <c r="H280" s="11">
        <f t="shared" si="16"/>
        <v>0</v>
      </c>
      <c r="I280" t="str" cm="1">
        <f t="array" ref="I280">_xlfn.IFS(H280&lt;1,"No",H280=1,"Yes",H280&gt;1,_xlfn.TEXTJOIN("",TRUE,"Yes x",H280))</f>
        <v>No</v>
      </c>
      <c r="J280" s="11">
        <f t="shared" si="17"/>
        <v>0</v>
      </c>
      <c r="K280" s="11">
        <f t="shared" si="18"/>
        <v>0</v>
      </c>
      <c r="L280" s="11" t="str" cm="1">
        <f t="array" ref="L280">_xlfn.IFS(J280&lt;1,"",J280=1,"Pass",J280&gt;1,_xlfn.TEXTJOIN("",TRUE,"Pass x",J280))</f>
        <v/>
      </c>
      <c r="M280" s="11" t="str" cm="1">
        <f t="array" ref="M280">_xlfn.IFS(K280&lt;1,"",K280=1,"Fail",K280&gt;1,_xlfn.TEXTJOIN("",TRUE,"Fail x",K280))</f>
        <v/>
      </c>
      <c r="N280" t="str">
        <f t="shared" si="19"/>
        <v/>
      </c>
    </row>
    <row r="281" spans="8:14">
      <c r="H281" s="11">
        <f t="shared" si="16"/>
        <v>0</v>
      </c>
      <c r="I281" t="str" cm="1">
        <f t="array" ref="I281">_xlfn.IFS(H281&lt;1,"No",H281=1,"Yes",H281&gt;1,_xlfn.TEXTJOIN("",TRUE,"Yes x",H281))</f>
        <v>No</v>
      </c>
      <c r="J281" s="11">
        <f t="shared" si="17"/>
        <v>0</v>
      </c>
      <c r="K281" s="11">
        <f t="shared" si="18"/>
        <v>0</v>
      </c>
      <c r="L281" s="11" t="str" cm="1">
        <f t="array" ref="L281">_xlfn.IFS(J281&lt;1,"",J281=1,"Pass",J281&gt;1,_xlfn.TEXTJOIN("",TRUE,"Pass x",J281))</f>
        <v/>
      </c>
      <c r="M281" s="11" t="str" cm="1">
        <f t="array" ref="M281">_xlfn.IFS(K281&lt;1,"",K281=1,"Fail",K281&gt;1,_xlfn.TEXTJOIN("",TRUE,"Fail x",K281))</f>
        <v/>
      </c>
      <c r="N281" t="str">
        <f t="shared" si="19"/>
        <v/>
      </c>
    </row>
    <row r="282" spans="8:14">
      <c r="H282" s="11">
        <f t="shared" si="16"/>
        <v>0</v>
      </c>
      <c r="I282" t="str" cm="1">
        <f t="array" ref="I282">_xlfn.IFS(H282&lt;1,"No",H282=1,"Yes",H282&gt;1,_xlfn.TEXTJOIN("",TRUE,"Yes x",H282))</f>
        <v>No</v>
      </c>
      <c r="J282" s="11">
        <f t="shared" si="17"/>
        <v>0</v>
      </c>
      <c r="K282" s="11">
        <f t="shared" si="18"/>
        <v>0</v>
      </c>
      <c r="L282" s="11" t="str" cm="1">
        <f t="array" ref="L282">_xlfn.IFS(J282&lt;1,"",J282=1,"Pass",J282&gt;1,_xlfn.TEXTJOIN("",TRUE,"Pass x",J282))</f>
        <v/>
      </c>
      <c r="M282" s="11" t="str" cm="1">
        <f t="array" ref="M282">_xlfn.IFS(K282&lt;1,"",K282=1,"Fail",K282&gt;1,_xlfn.TEXTJOIN("",TRUE,"Fail x",K282))</f>
        <v/>
      </c>
      <c r="N282" t="str">
        <f t="shared" si="19"/>
        <v/>
      </c>
    </row>
    <row r="283" spans="8:14">
      <c r="H283" s="11">
        <f t="shared" si="16"/>
        <v>0</v>
      </c>
      <c r="I283" t="str" cm="1">
        <f t="array" ref="I283">_xlfn.IFS(H283&lt;1,"No",H283=1,"Yes",H283&gt;1,_xlfn.TEXTJOIN("",TRUE,"Yes x",H283))</f>
        <v>No</v>
      </c>
      <c r="J283" s="11">
        <f t="shared" si="17"/>
        <v>0</v>
      </c>
      <c r="K283" s="11">
        <f t="shared" si="18"/>
        <v>0</v>
      </c>
      <c r="L283" s="11" t="str" cm="1">
        <f t="array" ref="L283">_xlfn.IFS(J283&lt;1,"",J283=1,"Pass",J283&gt;1,_xlfn.TEXTJOIN("",TRUE,"Pass x",J283))</f>
        <v/>
      </c>
      <c r="M283" s="11" t="str" cm="1">
        <f t="array" ref="M283">_xlfn.IFS(K283&lt;1,"",K283=1,"Fail",K283&gt;1,_xlfn.TEXTJOIN("",TRUE,"Fail x",K283))</f>
        <v/>
      </c>
      <c r="N283" t="str">
        <f t="shared" si="19"/>
        <v/>
      </c>
    </row>
    <row r="284" spans="8:14">
      <c r="H284" s="11">
        <f t="shared" si="16"/>
        <v>0</v>
      </c>
      <c r="I284" t="str" cm="1">
        <f t="array" ref="I284">_xlfn.IFS(H284&lt;1,"No",H284=1,"Yes",H284&gt;1,_xlfn.TEXTJOIN("",TRUE,"Yes x",H284))</f>
        <v>No</v>
      </c>
      <c r="J284" s="11">
        <f t="shared" si="17"/>
        <v>0</v>
      </c>
      <c r="K284" s="11">
        <f t="shared" si="18"/>
        <v>0</v>
      </c>
      <c r="L284" s="11" t="str" cm="1">
        <f t="array" ref="L284">_xlfn.IFS(J284&lt;1,"",J284=1,"Pass",J284&gt;1,_xlfn.TEXTJOIN("",TRUE,"Pass x",J284))</f>
        <v/>
      </c>
      <c r="M284" s="11" t="str" cm="1">
        <f t="array" ref="M284">_xlfn.IFS(K284&lt;1,"",K284=1,"Fail",K284&gt;1,_xlfn.TEXTJOIN("",TRUE,"Fail x",K284))</f>
        <v/>
      </c>
      <c r="N284" t="str">
        <f t="shared" si="19"/>
        <v/>
      </c>
    </row>
    <row r="285" spans="8:14">
      <c r="H285" s="11">
        <f t="shared" si="16"/>
        <v>0</v>
      </c>
      <c r="I285" t="str" cm="1">
        <f t="array" ref="I285">_xlfn.IFS(H285&lt;1,"No",H285=1,"Yes",H285&gt;1,_xlfn.TEXTJOIN("",TRUE,"Yes x",H285))</f>
        <v>No</v>
      </c>
      <c r="J285" s="11">
        <f t="shared" si="17"/>
        <v>0</v>
      </c>
      <c r="K285" s="11">
        <f t="shared" si="18"/>
        <v>0</v>
      </c>
      <c r="L285" s="11" t="str" cm="1">
        <f t="array" ref="L285">_xlfn.IFS(J285&lt;1,"",J285=1,"Pass",J285&gt;1,_xlfn.TEXTJOIN("",TRUE,"Pass x",J285))</f>
        <v/>
      </c>
      <c r="M285" s="11" t="str" cm="1">
        <f t="array" ref="M285">_xlfn.IFS(K285&lt;1,"",K285=1,"Fail",K285&gt;1,_xlfn.TEXTJOIN("",TRUE,"Fail x",K285))</f>
        <v/>
      </c>
      <c r="N285" t="str">
        <f t="shared" si="19"/>
        <v/>
      </c>
    </row>
    <row r="286" spans="8:14">
      <c r="H286" s="11">
        <f t="shared" si="16"/>
        <v>0</v>
      </c>
      <c r="I286" t="str" cm="1">
        <f t="array" ref="I286">_xlfn.IFS(H286&lt;1,"No",H286=1,"Yes",H286&gt;1,_xlfn.TEXTJOIN("",TRUE,"Yes x",H286))</f>
        <v>No</v>
      </c>
      <c r="J286" s="11">
        <f t="shared" si="17"/>
        <v>0</v>
      </c>
      <c r="K286" s="11">
        <f t="shared" si="18"/>
        <v>0</v>
      </c>
      <c r="L286" s="11" t="str" cm="1">
        <f t="array" ref="L286">_xlfn.IFS(J286&lt;1,"",J286=1,"Pass",J286&gt;1,_xlfn.TEXTJOIN("",TRUE,"Pass x",J286))</f>
        <v/>
      </c>
      <c r="M286" s="11" t="str" cm="1">
        <f t="array" ref="M286">_xlfn.IFS(K286&lt;1,"",K286=1,"Fail",K286&gt;1,_xlfn.TEXTJOIN("",TRUE,"Fail x",K286))</f>
        <v/>
      </c>
      <c r="N286" t="str">
        <f t="shared" si="19"/>
        <v/>
      </c>
    </row>
    <row r="287" spans="8:14">
      <c r="H287" s="11">
        <f t="shared" si="16"/>
        <v>0</v>
      </c>
      <c r="I287" t="str" cm="1">
        <f t="array" ref="I287">_xlfn.IFS(H287&lt;1,"No",H287=1,"Yes",H287&gt;1,_xlfn.TEXTJOIN("",TRUE,"Yes x",H287))</f>
        <v>No</v>
      </c>
      <c r="J287" s="11">
        <f t="shared" si="17"/>
        <v>0</v>
      </c>
      <c r="K287" s="11">
        <f t="shared" si="18"/>
        <v>0</v>
      </c>
      <c r="L287" s="11" t="str" cm="1">
        <f t="array" ref="L287">_xlfn.IFS(J287&lt;1,"",J287=1,"Pass",J287&gt;1,_xlfn.TEXTJOIN("",TRUE,"Pass x",J287))</f>
        <v/>
      </c>
      <c r="M287" s="11" t="str" cm="1">
        <f t="array" ref="M287">_xlfn.IFS(K287&lt;1,"",K287=1,"Fail",K287&gt;1,_xlfn.TEXTJOIN("",TRUE,"Fail x",K287))</f>
        <v/>
      </c>
      <c r="N287" t="str">
        <f t="shared" si="19"/>
        <v/>
      </c>
    </row>
    <row r="288" spans="8:14">
      <c r="H288" s="11">
        <f t="shared" si="16"/>
        <v>0</v>
      </c>
      <c r="I288" t="str" cm="1">
        <f t="array" ref="I288">_xlfn.IFS(H288&lt;1,"No",H288=1,"Yes",H288&gt;1,_xlfn.TEXTJOIN("",TRUE,"Yes x",H288))</f>
        <v>No</v>
      </c>
      <c r="J288" s="11">
        <f t="shared" si="17"/>
        <v>0</v>
      </c>
      <c r="K288" s="11">
        <f t="shared" si="18"/>
        <v>0</v>
      </c>
      <c r="L288" s="11" t="str" cm="1">
        <f t="array" ref="L288">_xlfn.IFS(J288&lt;1,"",J288=1,"Pass",J288&gt;1,_xlfn.TEXTJOIN("",TRUE,"Pass x",J288))</f>
        <v/>
      </c>
      <c r="M288" s="11" t="str" cm="1">
        <f t="array" ref="M288">_xlfn.IFS(K288&lt;1,"",K288=1,"Fail",K288&gt;1,_xlfn.TEXTJOIN("",TRUE,"Fail x",K288))</f>
        <v/>
      </c>
      <c r="N288" t="str">
        <f t="shared" si="19"/>
        <v/>
      </c>
    </row>
    <row r="289" spans="8:14">
      <c r="H289" s="11">
        <f t="shared" si="16"/>
        <v>0</v>
      </c>
      <c r="I289" t="str" cm="1">
        <f t="array" ref="I289">_xlfn.IFS(H289&lt;1,"No",H289=1,"Yes",H289&gt;1,_xlfn.TEXTJOIN("",TRUE,"Yes x",H289))</f>
        <v>No</v>
      </c>
      <c r="J289" s="11">
        <f t="shared" si="17"/>
        <v>0</v>
      </c>
      <c r="K289" s="11">
        <f t="shared" si="18"/>
        <v>0</v>
      </c>
      <c r="L289" s="11" t="str" cm="1">
        <f t="array" ref="L289">_xlfn.IFS(J289&lt;1,"",J289=1,"Pass",J289&gt;1,_xlfn.TEXTJOIN("",TRUE,"Pass x",J289))</f>
        <v/>
      </c>
      <c r="M289" s="11" t="str" cm="1">
        <f t="array" ref="M289">_xlfn.IFS(K289&lt;1,"",K289=1,"Fail",K289&gt;1,_xlfn.TEXTJOIN("",TRUE,"Fail x",K289))</f>
        <v/>
      </c>
      <c r="N289" t="str">
        <f t="shared" si="19"/>
        <v/>
      </c>
    </row>
    <row r="290" spans="8:14">
      <c r="H290" s="11">
        <f t="shared" si="16"/>
        <v>0</v>
      </c>
      <c r="I290" t="str" cm="1">
        <f t="array" ref="I290">_xlfn.IFS(H290&lt;1,"No",H290=1,"Yes",H290&gt;1,_xlfn.TEXTJOIN("",TRUE,"Yes x",H290))</f>
        <v>No</v>
      </c>
      <c r="J290" s="11">
        <f t="shared" si="17"/>
        <v>0</v>
      </c>
      <c r="K290" s="11">
        <f t="shared" si="18"/>
        <v>0</v>
      </c>
      <c r="L290" s="11" t="str" cm="1">
        <f t="array" ref="L290">_xlfn.IFS(J290&lt;1,"",J290=1,"Pass",J290&gt;1,_xlfn.TEXTJOIN("",TRUE,"Pass x",J290))</f>
        <v/>
      </c>
      <c r="M290" s="11" t="str" cm="1">
        <f t="array" ref="M290">_xlfn.IFS(K290&lt;1,"",K290=1,"Fail",K290&gt;1,_xlfn.TEXTJOIN("",TRUE,"Fail x",K290))</f>
        <v/>
      </c>
      <c r="N290" t="str">
        <f t="shared" si="19"/>
        <v/>
      </c>
    </row>
    <row r="291" spans="8:14">
      <c r="H291" s="11">
        <f t="shared" si="16"/>
        <v>0</v>
      </c>
      <c r="I291" t="str" cm="1">
        <f t="array" ref="I291">_xlfn.IFS(H291&lt;1,"No",H291=1,"Yes",H291&gt;1,_xlfn.TEXTJOIN("",TRUE,"Yes x",H291))</f>
        <v>No</v>
      </c>
      <c r="J291" s="11">
        <f t="shared" si="17"/>
        <v>0</v>
      </c>
      <c r="K291" s="11">
        <f t="shared" si="18"/>
        <v>0</v>
      </c>
      <c r="L291" s="11" t="str" cm="1">
        <f t="array" ref="L291">_xlfn.IFS(J291&lt;1,"",J291=1,"Pass",J291&gt;1,_xlfn.TEXTJOIN("",TRUE,"Pass x",J291))</f>
        <v/>
      </c>
      <c r="M291" s="11" t="str" cm="1">
        <f t="array" ref="M291">_xlfn.IFS(K291&lt;1,"",K291=1,"Fail",K291&gt;1,_xlfn.TEXTJOIN("",TRUE,"Fail x",K291))</f>
        <v/>
      </c>
      <c r="N291" t="str">
        <f t="shared" si="19"/>
        <v/>
      </c>
    </row>
    <row r="292" spans="8:14">
      <c r="H292" s="11">
        <f t="shared" si="16"/>
        <v>0</v>
      </c>
      <c r="I292" t="str" cm="1">
        <f t="array" ref="I292">_xlfn.IFS(H292&lt;1,"No",H292=1,"Yes",H292&gt;1,_xlfn.TEXTJOIN("",TRUE,"Yes x",H292))</f>
        <v>No</v>
      </c>
      <c r="J292" s="11">
        <f t="shared" si="17"/>
        <v>0</v>
      </c>
      <c r="K292" s="11">
        <f t="shared" si="18"/>
        <v>0</v>
      </c>
      <c r="L292" s="11" t="str" cm="1">
        <f t="array" ref="L292">_xlfn.IFS(J292&lt;1,"",J292=1,"Pass",J292&gt;1,_xlfn.TEXTJOIN("",TRUE,"Pass x",J292))</f>
        <v/>
      </c>
      <c r="M292" s="11" t="str" cm="1">
        <f t="array" ref="M292">_xlfn.IFS(K292&lt;1,"",K292=1,"Fail",K292&gt;1,_xlfn.TEXTJOIN("",TRUE,"Fail x",K292))</f>
        <v/>
      </c>
      <c r="N292" t="str">
        <f t="shared" si="19"/>
        <v/>
      </c>
    </row>
    <row r="293" spans="8:14">
      <c r="H293" s="11">
        <f t="shared" si="16"/>
        <v>0</v>
      </c>
      <c r="I293" t="str" cm="1">
        <f t="array" ref="I293">_xlfn.IFS(H293&lt;1,"No",H293=1,"Yes",H293&gt;1,_xlfn.TEXTJOIN("",TRUE,"Yes x",H293))</f>
        <v>No</v>
      </c>
      <c r="J293" s="11">
        <f t="shared" si="17"/>
        <v>0</v>
      </c>
      <c r="K293" s="11">
        <f t="shared" si="18"/>
        <v>0</v>
      </c>
      <c r="L293" s="11" t="str" cm="1">
        <f t="array" ref="L293">_xlfn.IFS(J293&lt;1,"",J293=1,"Pass",J293&gt;1,_xlfn.TEXTJOIN("",TRUE,"Pass x",J293))</f>
        <v/>
      </c>
      <c r="M293" s="11" t="str" cm="1">
        <f t="array" ref="M293">_xlfn.IFS(K293&lt;1,"",K293=1,"Fail",K293&gt;1,_xlfn.TEXTJOIN("",TRUE,"Fail x",K293))</f>
        <v/>
      </c>
      <c r="N293" t="str">
        <f t="shared" si="19"/>
        <v/>
      </c>
    </row>
    <row r="294" spans="8:14">
      <c r="H294" s="11">
        <f t="shared" si="16"/>
        <v>0</v>
      </c>
      <c r="I294" t="str" cm="1">
        <f t="array" ref="I294">_xlfn.IFS(H294&lt;1,"No",H294=1,"Yes",H294&gt;1,_xlfn.TEXTJOIN("",TRUE,"Yes x",H294))</f>
        <v>No</v>
      </c>
      <c r="J294" s="11">
        <f t="shared" si="17"/>
        <v>0</v>
      </c>
      <c r="K294" s="11">
        <f t="shared" si="18"/>
        <v>0</v>
      </c>
      <c r="L294" s="11" t="str" cm="1">
        <f t="array" ref="L294">_xlfn.IFS(J294&lt;1,"",J294=1,"Pass",J294&gt;1,_xlfn.TEXTJOIN("",TRUE,"Pass x",J294))</f>
        <v/>
      </c>
      <c r="M294" s="11" t="str" cm="1">
        <f t="array" ref="M294">_xlfn.IFS(K294&lt;1,"",K294=1,"Fail",K294&gt;1,_xlfn.TEXTJOIN("",TRUE,"Fail x",K294))</f>
        <v/>
      </c>
      <c r="N294" t="str">
        <f t="shared" si="19"/>
        <v/>
      </c>
    </row>
    <row r="295" spans="8:14">
      <c r="H295" s="11">
        <f t="shared" si="16"/>
        <v>0</v>
      </c>
      <c r="I295" t="str" cm="1">
        <f t="array" ref="I295">_xlfn.IFS(H295&lt;1,"No",H295=1,"Yes",H295&gt;1,_xlfn.TEXTJOIN("",TRUE,"Yes x",H295))</f>
        <v>No</v>
      </c>
      <c r="J295" s="11">
        <f t="shared" si="17"/>
        <v>0</v>
      </c>
      <c r="K295" s="11">
        <f t="shared" si="18"/>
        <v>0</v>
      </c>
      <c r="L295" s="11" t="str" cm="1">
        <f t="array" ref="L295">_xlfn.IFS(J295&lt;1,"",J295=1,"Pass",J295&gt;1,_xlfn.TEXTJOIN("",TRUE,"Pass x",J295))</f>
        <v/>
      </c>
      <c r="M295" s="11" t="str" cm="1">
        <f t="array" ref="M295">_xlfn.IFS(K295&lt;1,"",K295=1,"Fail",K295&gt;1,_xlfn.TEXTJOIN("",TRUE,"Fail x",K295))</f>
        <v/>
      </c>
      <c r="N295" t="str">
        <f t="shared" si="19"/>
        <v/>
      </c>
    </row>
    <row r="296" spans="8:14">
      <c r="H296" s="11">
        <f t="shared" si="16"/>
        <v>0</v>
      </c>
      <c r="I296" t="str" cm="1">
        <f t="array" ref="I296">_xlfn.IFS(H296&lt;1,"No",H296=1,"Yes",H296&gt;1,_xlfn.TEXTJOIN("",TRUE,"Yes x",H296))</f>
        <v>No</v>
      </c>
      <c r="J296" s="11">
        <f t="shared" si="17"/>
        <v>0</v>
      </c>
      <c r="K296" s="11">
        <f t="shared" si="18"/>
        <v>0</v>
      </c>
      <c r="L296" s="11" t="str" cm="1">
        <f t="array" ref="L296">_xlfn.IFS(J296&lt;1,"",J296=1,"Pass",J296&gt;1,_xlfn.TEXTJOIN("",TRUE,"Pass x",J296))</f>
        <v/>
      </c>
      <c r="M296" s="11" t="str" cm="1">
        <f t="array" ref="M296">_xlfn.IFS(K296&lt;1,"",K296=1,"Fail",K296&gt;1,_xlfn.TEXTJOIN("",TRUE,"Fail x",K296))</f>
        <v/>
      </c>
      <c r="N296" t="str">
        <f t="shared" si="19"/>
        <v/>
      </c>
    </row>
    <row r="297" spans="8:14">
      <c r="H297" s="11">
        <f t="shared" si="16"/>
        <v>0</v>
      </c>
      <c r="I297" t="str" cm="1">
        <f t="array" ref="I297">_xlfn.IFS(H297&lt;1,"No",H297=1,"Yes",H297&gt;1,_xlfn.TEXTJOIN("",TRUE,"Yes x",H297))</f>
        <v>No</v>
      </c>
      <c r="J297" s="11">
        <f t="shared" si="17"/>
        <v>0</v>
      </c>
      <c r="K297" s="11">
        <f t="shared" si="18"/>
        <v>0</v>
      </c>
      <c r="L297" s="11" t="str" cm="1">
        <f t="array" ref="L297">_xlfn.IFS(J297&lt;1,"",J297=1,"Pass",J297&gt;1,_xlfn.TEXTJOIN("",TRUE,"Pass x",J297))</f>
        <v/>
      </c>
      <c r="M297" s="11" t="str" cm="1">
        <f t="array" ref="M297">_xlfn.IFS(K297&lt;1,"",K297=1,"Fail",K297&gt;1,_xlfn.TEXTJOIN("",TRUE,"Fail x",K297))</f>
        <v/>
      </c>
      <c r="N297" t="str">
        <f t="shared" si="19"/>
        <v/>
      </c>
    </row>
    <row r="298" spans="8:14">
      <c r="H298" s="11">
        <f t="shared" si="16"/>
        <v>0</v>
      </c>
      <c r="I298" t="str" cm="1">
        <f t="array" ref="I298">_xlfn.IFS(H298&lt;1,"No",H298=1,"Yes",H298&gt;1,_xlfn.TEXTJOIN("",TRUE,"Yes x",H298))</f>
        <v>No</v>
      </c>
      <c r="J298" s="11">
        <f t="shared" si="17"/>
        <v>0</v>
      </c>
      <c r="K298" s="11">
        <f t="shared" si="18"/>
        <v>0</v>
      </c>
      <c r="L298" s="11" t="str" cm="1">
        <f t="array" ref="L298">_xlfn.IFS(J298&lt;1,"",J298=1,"Pass",J298&gt;1,_xlfn.TEXTJOIN("",TRUE,"Pass x",J298))</f>
        <v/>
      </c>
      <c r="M298" s="11" t="str" cm="1">
        <f t="array" ref="M298">_xlfn.IFS(K298&lt;1,"",K298=1,"Fail",K298&gt;1,_xlfn.TEXTJOIN("",TRUE,"Fail x",K298))</f>
        <v/>
      </c>
      <c r="N298" t="str">
        <f t="shared" si="19"/>
        <v/>
      </c>
    </row>
    <row r="299" spans="8:14">
      <c r="H299" s="11">
        <f t="shared" si="16"/>
        <v>0</v>
      </c>
      <c r="I299" t="str" cm="1">
        <f t="array" ref="I299">_xlfn.IFS(H299&lt;1,"No",H299=1,"Yes",H299&gt;1,_xlfn.TEXTJOIN("",TRUE,"Yes x",H299))</f>
        <v>No</v>
      </c>
      <c r="J299" s="11">
        <f t="shared" si="17"/>
        <v>0</v>
      </c>
      <c r="K299" s="11">
        <f t="shared" si="18"/>
        <v>0</v>
      </c>
      <c r="L299" s="11" t="str" cm="1">
        <f t="array" ref="L299">_xlfn.IFS(J299&lt;1,"",J299=1,"Pass",J299&gt;1,_xlfn.TEXTJOIN("",TRUE,"Pass x",J299))</f>
        <v/>
      </c>
      <c r="M299" s="11" t="str" cm="1">
        <f t="array" ref="M299">_xlfn.IFS(K299&lt;1,"",K299=1,"Fail",K299&gt;1,_xlfn.TEXTJOIN("",TRUE,"Fail x",K299))</f>
        <v/>
      </c>
      <c r="N299" t="str">
        <f t="shared" si="19"/>
        <v/>
      </c>
    </row>
    <row r="300" spans="8:14">
      <c r="H300" s="11">
        <f t="shared" si="16"/>
        <v>0</v>
      </c>
      <c r="I300" t="str" cm="1">
        <f t="array" ref="I300">_xlfn.IFS(H300&lt;1,"No",H300=1,"Yes",H300&gt;1,_xlfn.TEXTJOIN("",TRUE,"Yes x",H300))</f>
        <v>No</v>
      </c>
      <c r="J300" s="11">
        <f t="shared" si="17"/>
        <v>0</v>
      </c>
      <c r="K300" s="11">
        <f t="shared" si="18"/>
        <v>0</v>
      </c>
      <c r="L300" s="11" t="str" cm="1">
        <f t="array" ref="L300">_xlfn.IFS(J300&lt;1,"",J300=1,"Pass",J300&gt;1,_xlfn.TEXTJOIN("",TRUE,"Pass x",J300))</f>
        <v/>
      </c>
      <c r="M300" s="11" t="str" cm="1">
        <f t="array" ref="M300">_xlfn.IFS(K300&lt;1,"",K300=1,"Fail",K300&gt;1,_xlfn.TEXTJOIN("",TRUE,"Fail x",K300))</f>
        <v/>
      </c>
      <c r="N300" t="str">
        <f t="shared" si="19"/>
        <v/>
      </c>
    </row>
    <row r="301" spans="8:14">
      <c r="H301" s="11">
        <f t="shared" si="16"/>
        <v>0</v>
      </c>
      <c r="I301" t="str" cm="1">
        <f t="array" ref="I301">_xlfn.IFS(H301&lt;1,"No",H301=1,"Yes",H301&gt;1,_xlfn.TEXTJOIN("",TRUE,"Yes x",H301))</f>
        <v>No</v>
      </c>
      <c r="J301" s="11">
        <f t="shared" si="17"/>
        <v>0</v>
      </c>
      <c r="K301" s="11">
        <f t="shared" si="18"/>
        <v>0</v>
      </c>
      <c r="L301" s="11" t="str" cm="1">
        <f t="array" ref="L301">_xlfn.IFS(J301&lt;1,"",J301=1,"Pass",J301&gt;1,_xlfn.TEXTJOIN("",TRUE,"Pass x",J301))</f>
        <v/>
      </c>
      <c r="M301" s="11" t="str" cm="1">
        <f t="array" ref="M301">_xlfn.IFS(K301&lt;1,"",K301=1,"Fail",K301&gt;1,_xlfn.TEXTJOIN("",TRUE,"Fail x",K301))</f>
        <v/>
      </c>
      <c r="N301" t="str">
        <f t="shared" si="19"/>
        <v/>
      </c>
    </row>
    <row r="302" spans="8:14">
      <c r="H302" s="11">
        <f t="shared" si="16"/>
        <v>0</v>
      </c>
      <c r="I302" t="str" cm="1">
        <f t="array" ref="I302">_xlfn.IFS(H302&lt;1,"No",H302=1,"Yes",H302&gt;1,_xlfn.TEXTJOIN("",TRUE,"Yes x",H302))</f>
        <v>No</v>
      </c>
      <c r="J302" s="11">
        <f t="shared" si="17"/>
        <v>0</v>
      </c>
      <c r="K302" s="11">
        <f t="shared" si="18"/>
        <v>0</v>
      </c>
      <c r="L302" s="11" t="str" cm="1">
        <f t="array" ref="L302">_xlfn.IFS(J302&lt;1,"",J302=1,"Pass",J302&gt;1,_xlfn.TEXTJOIN("",TRUE,"Pass x",J302))</f>
        <v/>
      </c>
      <c r="M302" s="11" t="str" cm="1">
        <f t="array" ref="M302">_xlfn.IFS(K302&lt;1,"",K302=1,"Fail",K302&gt;1,_xlfn.TEXTJOIN("",TRUE,"Fail x",K302))</f>
        <v/>
      </c>
      <c r="N302" t="str">
        <f t="shared" si="19"/>
        <v/>
      </c>
    </row>
    <row r="303" spans="8:14">
      <c r="H303" s="11">
        <f t="shared" si="16"/>
        <v>0</v>
      </c>
      <c r="I303" t="str" cm="1">
        <f t="array" ref="I303">_xlfn.IFS(H303&lt;1,"No",H303=1,"Yes",H303&gt;1,_xlfn.TEXTJOIN("",TRUE,"Yes x",H303))</f>
        <v>No</v>
      </c>
      <c r="J303" s="11">
        <f t="shared" si="17"/>
        <v>0</v>
      </c>
      <c r="K303" s="11">
        <f t="shared" si="18"/>
        <v>0</v>
      </c>
      <c r="L303" s="11" t="str" cm="1">
        <f t="array" ref="L303">_xlfn.IFS(J303&lt;1,"",J303=1,"Pass",J303&gt;1,_xlfn.TEXTJOIN("",TRUE,"Pass x",J303))</f>
        <v/>
      </c>
      <c r="M303" s="11" t="str" cm="1">
        <f t="array" ref="M303">_xlfn.IFS(K303&lt;1,"",K303=1,"Fail",K303&gt;1,_xlfn.TEXTJOIN("",TRUE,"Fail x",K303))</f>
        <v/>
      </c>
      <c r="N303" t="str">
        <f t="shared" si="19"/>
        <v/>
      </c>
    </row>
    <row r="304" spans="8:14">
      <c r="H304" s="11">
        <f t="shared" si="16"/>
        <v>0</v>
      </c>
      <c r="I304" t="str" cm="1">
        <f t="array" ref="I304">_xlfn.IFS(H304&lt;1,"No",H304=1,"Yes",H304&gt;1,_xlfn.TEXTJOIN("",TRUE,"Yes x",H304))</f>
        <v>No</v>
      </c>
      <c r="J304" s="11">
        <f t="shared" si="17"/>
        <v>0</v>
      </c>
      <c r="K304" s="11">
        <f t="shared" si="18"/>
        <v>0</v>
      </c>
      <c r="L304" s="11" t="str" cm="1">
        <f t="array" ref="L304">_xlfn.IFS(J304&lt;1,"",J304=1,"Pass",J304&gt;1,_xlfn.TEXTJOIN("",TRUE,"Pass x",J304))</f>
        <v/>
      </c>
      <c r="M304" s="11" t="str" cm="1">
        <f t="array" ref="M304">_xlfn.IFS(K304&lt;1,"",K304=1,"Fail",K304&gt;1,_xlfn.TEXTJOIN("",TRUE,"Fail x",K304))</f>
        <v/>
      </c>
      <c r="N304" t="str">
        <f t="shared" si="19"/>
        <v/>
      </c>
    </row>
    <row r="305" spans="8:14">
      <c r="H305" s="11">
        <f t="shared" si="16"/>
        <v>0</v>
      </c>
      <c r="I305" t="str" cm="1">
        <f t="array" ref="I305">_xlfn.IFS(H305&lt;1,"No",H305=1,"Yes",H305&gt;1,_xlfn.TEXTJOIN("",TRUE,"Yes x",H305))</f>
        <v>No</v>
      </c>
      <c r="J305" s="11">
        <f t="shared" si="17"/>
        <v>0</v>
      </c>
      <c r="K305" s="11">
        <f t="shared" si="18"/>
        <v>0</v>
      </c>
      <c r="L305" s="11" t="str" cm="1">
        <f t="array" ref="L305">_xlfn.IFS(J305&lt;1,"",J305=1,"Pass",J305&gt;1,_xlfn.TEXTJOIN("",TRUE,"Pass x",J305))</f>
        <v/>
      </c>
      <c r="M305" s="11" t="str" cm="1">
        <f t="array" ref="M305">_xlfn.IFS(K305&lt;1,"",K305=1,"Fail",K305&gt;1,_xlfn.TEXTJOIN("",TRUE,"Fail x",K305))</f>
        <v/>
      </c>
      <c r="N305" t="str">
        <f t="shared" si="19"/>
        <v/>
      </c>
    </row>
    <row r="306" spans="8:14">
      <c r="H306" s="11">
        <f t="shared" si="16"/>
        <v>0</v>
      </c>
      <c r="I306" t="str" cm="1">
        <f t="array" ref="I306">_xlfn.IFS(H306&lt;1,"No",H306=1,"Yes",H306&gt;1,_xlfn.TEXTJOIN("",TRUE,"Yes x",H306))</f>
        <v>No</v>
      </c>
      <c r="J306" s="11">
        <f t="shared" si="17"/>
        <v>0</v>
      </c>
      <c r="K306" s="11">
        <f t="shared" si="18"/>
        <v>0</v>
      </c>
      <c r="L306" s="11" t="str" cm="1">
        <f t="array" ref="L306">_xlfn.IFS(J306&lt;1,"",J306=1,"Pass",J306&gt;1,_xlfn.TEXTJOIN("",TRUE,"Pass x",J306))</f>
        <v/>
      </c>
      <c r="M306" s="11" t="str" cm="1">
        <f t="array" ref="M306">_xlfn.IFS(K306&lt;1,"",K306=1,"Fail",K306&gt;1,_xlfn.TEXTJOIN("",TRUE,"Fail x",K306))</f>
        <v/>
      </c>
      <c r="N306" t="str">
        <f t="shared" si="19"/>
        <v/>
      </c>
    </row>
    <row r="307" spans="8:14">
      <c r="H307" s="11">
        <f t="shared" si="16"/>
        <v>0</v>
      </c>
      <c r="I307" t="str" cm="1">
        <f t="array" ref="I307">_xlfn.IFS(H307&lt;1,"No",H307=1,"Yes",H307&gt;1,_xlfn.TEXTJOIN("",TRUE,"Yes x",H307))</f>
        <v>No</v>
      </c>
      <c r="J307" s="11">
        <f t="shared" si="17"/>
        <v>0</v>
      </c>
      <c r="K307" s="11">
        <f t="shared" si="18"/>
        <v>0</v>
      </c>
      <c r="L307" s="11" t="str" cm="1">
        <f t="array" ref="L307">_xlfn.IFS(J307&lt;1,"",J307=1,"Pass",J307&gt;1,_xlfn.TEXTJOIN("",TRUE,"Pass x",J307))</f>
        <v/>
      </c>
      <c r="M307" s="11" t="str" cm="1">
        <f t="array" ref="M307">_xlfn.IFS(K307&lt;1,"",K307=1,"Fail",K307&gt;1,_xlfn.TEXTJOIN("",TRUE,"Fail x",K307))</f>
        <v/>
      </c>
      <c r="N307" t="str">
        <f t="shared" si="19"/>
        <v/>
      </c>
    </row>
    <row r="308" spans="8:14">
      <c r="H308" s="11">
        <f t="shared" si="16"/>
        <v>0</v>
      </c>
      <c r="I308" t="str" cm="1">
        <f t="array" ref="I308">_xlfn.IFS(H308&lt;1,"No",H308=1,"Yes",H308&gt;1,_xlfn.TEXTJOIN("",TRUE,"Yes x",H308))</f>
        <v>No</v>
      </c>
      <c r="J308" s="11">
        <f t="shared" si="17"/>
        <v>0</v>
      </c>
      <c r="K308" s="11">
        <f t="shared" si="18"/>
        <v>0</v>
      </c>
      <c r="L308" s="11" t="str" cm="1">
        <f t="array" ref="L308">_xlfn.IFS(J308&lt;1,"",J308=1,"Pass",J308&gt;1,_xlfn.TEXTJOIN("",TRUE,"Pass x",J308))</f>
        <v/>
      </c>
      <c r="M308" s="11" t="str" cm="1">
        <f t="array" ref="M308">_xlfn.IFS(K308&lt;1,"",K308=1,"Fail",K308&gt;1,_xlfn.TEXTJOIN("",TRUE,"Fail x",K308))</f>
        <v/>
      </c>
      <c r="N308" t="str">
        <f t="shared" si="19"/>
        <v/>
      </c>
    </row>
    <row r="309" spans="8:14">
      <c r="H309" s="11">
        <f t="shared" si="16"/>
        <v>0</v>
      </c>
      <c r="I309" t="str" cm="1">
        <f t="array" ref="I309">_xlfn.IFS(H309&lt;1,"No",H309=1,"Yes",H309&gt;1,_xlfn.TEXTJOIN("",TRUE,"Yes x",H309))</f>
        <v>No</v>
      </c>
      <c r="J309" s="11">
        <f t="shared" si="17"/>
        <v>0</v>
      </c>
      <c r="K309" s="11">
        <f t="shared" si="18"/>
        <v>0</v>
      </c>
      <c r="L309" s="11" t="str" cm="1">
        <f t="array" ref="L309">_xlfn.IFS(J309&lt;1,"",J309=1,"Pass",J309&gt;1,_xlfn.TEXTJOIN("",TRUE,"Pass x",J309))</f>
        <v/>
      </c>
      <c r="M309" s="11" t="str" cm="1">
        <f t="array" ref="M309">_xlfn.IFS(K309&lt;1,"",K309=1,"Fail",K309&gt;1,_xlfn.TEXTJOIN("",TRUE,"Fail x",K309))</f>
        <v/>
      </c>
      <c r="N309" t="str">
        <f t="shared" si="19"/>
        <v/>
      </c>
    </row>
    <row r="310" spans="8:14">
      <c r="H310" s="11">
        <f t="shared" si="16"/>
        <v>0</v>
      </c>
      <c r="I310" t="str" cm="1">
        <f t="array" ref="I310">_xlfn.IFS(H310&lt;1,"No",H310=1,"Yes",H310&gt;1,_xlfn.TEXTJOIN("",TRUE,"Yes x",H310))</f>
        <v>No</v>
      </c>
      <c r="J310" s="11">
        <f t="shared" si="17"/>
        <v>0</v>
      </c>
      <c r="K310" s="11">
        <f t="shared" si="18"/>
        <v>0</v>
      </c>
      <c r="L310" s="11" t="str" cm="1">
        <f t="array" ref="L310">_xlfn.IFS(J310&lt;1,"",J310=1,"Pass",J310&gt;1,_xlfn.TEXTJOIN("",TRUE,"Pass x",J310))</f>
        <v/>
      </c>
      <c r="M310" s="11" t="str" cm="1">
        <f t="array" ref="M310">_xlfn.IFS(K310&lt;1,"",K310=1,"Fail",K310&gt;1,_xlfn.TEXTJOIN("",TRUE,"Fail x",K310))</f>
        <v/>
      </c>
      <c r="N310" t="str">
        <f t="shared" si="19"/>
        <v/>
      </c>
    </row>
    <row r="311" spans="8:14">
      <c r="H311" s="11">
        <f t="shared" si="16"/>
        <v>0</v>
      </c>
      <c r="I311" t="str" cm="1">
        <f t="array" ref="I311">_xlfn.IFS(H311&lt;1,"No",H311=1,"Yes",H311&gt;1,_xlfn.TEXTJOIN("",TRUE,"Yes x",H311))</f>
        <v>No</v>
      </c>
      <c r="J311" s="11">
        <f t="shared" si="17"/>
        <v>0</v>
      </c>
      <c r="K311" s="11">
        <f t="shared" si="18"/>
        <v>0</v>
      </c>
      <c r="L311" s="11" t="str" cm="1">
        <f t="array" ref="L311">_xlfn.IFS(J311&lt;1,"",J311=1,"Pass",J311&gt;1,_xlfn.TEXTJOIN("",TRUE,"Pass x",J311))</f>
        <v/>
      </c>
      <c r="M311" s="11" t="str" cm="1">
        <f t="array" ref="M311">_xlfn.IFS(K311&lt;1,"",K311=1,"Fail",K311&gt;1,_xlfn.TEXTJOIN("",TRUE,"Fail x",K311))</f>
        <v/>
      </c>
      <c r="N311" t="str">
        <f t="shared" si="19"/>
        <v/>
      </c>
    </row>
    <row r="312" spans="8:14">
      <c r="H312" s="11">
        <f t="shared" si="16"/>
        <v>0</v>
      </c>
      <c r="I312" t="str" cm="1">
        <f t="array" ref="I312">_xlfn.IFS(H312&lt;1,"No",H312=1,"Yes",H312&gt;1,_xlfn.TEXTJOIN("",TRUE,"Yes x",H312))</f>
        <v>No</v>
      </c>
      <c r="J312" s="11">
        <f t="shared" si="17"/>
        <v>0</v>
      </c>
      <c r="K312" s="11">
        <f t="shared" si="18"/>
        <v>0</v>
      </c>
      <c r="L312" s="11" t="str" cm="1">
        <f t="array" ref="L312">_xlfn.IFS(J312&lt;1,"",J312=1,"Pass",J312&gt;1,_xlfn.TEXTJOIN("",TRUE,"Pass x",J312))</f>
        <v/>
      </c>
      <c r="M312" s="11" t="str" cm="1">
        <f t="array" ref="M312">_xlfn.IFS(K312&lt;1,"",K312=1,"Fail",K312&gt;1,_xlfn.TEXTJOIN("",TRUE,"Fail x",K312))</f>
        <v/>
      </c>
      <c r="N312" t="str">
        <f t="shared" si="19"/>
        <v/>
      </c>
    </row>
    <row r="313" spans="8:14">
      <c r="H313" s="11">
        <f t="shared" si="16"/>
        <v>0</v>
      </c>
      <c r="I313" t="str" cm="1">
        <f t="array" ref="I313">_xlfn.IFS(H313&lt;1,"No",H313=1,"Yes",H313&gt;1,_xlfn.TEXTJOIN("",TRUE,"Yes x",H313))</f>
        <v>No</v>
      </c>
      <c r="J313" s="11">
        <f t="shared" si="17"/>
        <v>0</v>
      </c>
      <c r="K313" s="11">
        <f t="shared" si="18"/>
        <v>0</v>
      </c>
      <c r="L313" s="11" t="str" cm="1">
        <f t="array" ref="L313">_xlfn.IFS(J313&lt;1,"",J313=1,"Pass",J313&gt;1,_xlfn.TEXTJOIN("",TRUE,"Pass x",J313))</f>
        <v/>
      </c>
      <c r="M313" s="11" t="str" cm="1">
        <f t="array" ref="M313">_xlfn.IFS(K313&lt;1,"",K313=1,"Fail",K313&gt;1,_xlfn.TEXTJOIN("",TRUE,"Fail x",K313))</f>
        <v/>
      </c>
      <c r="N313" t="str">
        <f t="shared" si="19"/>
        <v/>
      </c>
    </row>
    <row r="314" spans="8:14">
      <c r="H314" s="11">
        <f t="shared" si="16"/>
        <v>0</v>
      </c>
      <c r="I314" t="str" cm="1">
        <f t="array" ref="I314">_xlfn.IFS(H314&lt;1,"No",H314=1,"Yes",H314&gt;1,_xlfn.TEXTJOIN("",TRUE,"Yes x",H314))</f>
        <v>No</v>
      </c>
      <c r="J314" s="11">
        <f t="shared" si="17"/>
        <v>0</v>
      </c>
      <c r="K314" s="11">
        <f t="shared" si="18"/>
        <v>0</v>
      </c>
      <c r="L314" s="11" t="str" cm="1">
        <f t="array" ref="L314">_xlfn.IFS(J314&lt;1,"",J314=1,"Pass",J314&gt;1,_xlfn.TEXTJOIN("",TRUE,"Pass x",J314))</f>
        <v/>
      </c>
      <c r="M314" s="11" t="str" cm="1">
        <f t="array" ref="M314">_xlfn.IFS(K314&lt;1,"",K314=1,"Fail",K314&gt;1,_xlfn.TEXTJOIN("",TRUE,"Fail x",K314))</f>
        <v/>
      </c>
      <c r="N314" t="str">
        <f t="shared" si="19"/>
        <v/>
      </c>
    </row>
    <row r="315" spans="8:14">
      <c r="H315" s="11">
        <f t="shared" si="16"/>
        <v>0</v>
      </c>
      <c r="I315" t="str" cm="1">
        <f t="array" ref="I315">_xlfn.IFS(H315&lt;1,"No",H315=1,"Yes",H315&gt;1,_xlfn.TEXTJOIN("",TRUE,"Yes x",H315))</f>
        <v>No</v>
      </c>
      <c r="J315" s="11">
        <f t="shared" si="17"/>
        <v>0</v>
      </c>
      <c r="K315" s="11">
        <f t="shared" si="18"/>
        <v>0</v>
      </c>
      <c r="L315" s="11" t="str" cm="1">
        <f t="array" ref="L315">_xlfn.IFS(J315&lt;1,"",J315=1,"Pass",J315&gt;1,_xlfn.TEXTJOIN("",TRUE,"Pass x",J315))</f>
        <v/>
      </c>
      <c r="M315" s="11" t="str" cm="1">
        <f t="array" ref="M315">_xlfn.IFS(K315&lt;1,"",K315=1,"Fail",K315&gt;1,_xlfn.TEXTJOIN("",TRUE,"Fail x",K315))</f>
        <v/>
      </c>
      <c r="N315" t="str">
        <f t="shared" si="19"/>
        <v/>
      </c>
    </row>
    <row r="316" spans="8:14">
      <c r="H316" s="11">
        <f t="shared" si="16"/>
        <v>0</v>
      </c>
      <c r="I316" t="str" cm="1">
        <f t="array" ref="I316">_xlfn.IFS(H316&lt;1,"No",H316=1,"Yes",H316&gt;1,_xlfn.TEXTJOIN("",TRUE,"Yes x",H316))</f>
        <v>No</v>
      </c>
      <c r="J316" s="11">
        <f t="shared" si="17"/>
        <v>0</v>
      </c>
      <c r="K316" s="11">
        <f t="shared" si="18"/>
        <v>0</v>
      </c>
      <c r="L316" s="11" t="str" cm="1">
        <f t="array" ref="L316">_xlfn.IFS(J316&lt;1,"",J316=1,"Pass",J316&gt;1,_xlfn.TEXTJOIN("",TRUE,"Pass x",J316))</f>
        <v/>
      </c>
      <c r="M316" s="11" t="str" cm="1">
        <f t="array" ref="M316">_xlfn.IFS(K316&lt;1,"",K316=1,"Fail",K316&gt;1,_xlfn.TEXTJOIN("",TRUE,"Fail x",K316))</f>
        <v/>
      </c>
      <c r="N316" t="str">
        <f t="shared" si="19"/>
        <v/>
      </c>
    </row>
    <row r="317" spans="8:14">
      <c r="H317" s="11">
        <f t="shared" si="16"/>
        <v>0</v>
      </c>
      <c r="I317" t="str" cm="1">
        <f t="array" ref="I317">_xlfn.IFS(H317&lt;1,"No",H317=1,"Yes",H317&gt;1,_xlfn.TEXTJOIN("",TRUE,"Yes x",H317))</f>
        <v>No</v>
      </c>
      <c r="J317" s="11">
        <f t="shared" si="17"/>
        <v>0</v>
      </c>
      <c r="K317" s="11">
        <f t="shared" si="18"/>
        <v>0</v>
      </c>
      <c r="L317" s="11" t="str" cm="1">
        <f t="array" ref="L317">_xlfn.IFS(J317&lt;1,"",J317=1,"Pass",J317&gt;1,_xlfn.TEXTJOIN("",TRUE,"Pass x",J317))</f>
        <v/>
      </c>
      <c r="M317" s="11" t="str" cm="1">
        <f t="array" ref="M317">_xlfn.IFS(K317&lt;1,"",K317=1,"Fail",K317&gt;1,_xlfn.TEXTJOIN("",TRUE,"Fail x",K317))</f>
        <v/>
      </c>
      <c r="N317" t="str">
        <f t="shared" si="19"/>
        <v/>
      </c>
    </row>
    <row r="318" spans="8:14">
      <c r="H318" s="11">
        <f t="shared" si="16"/>
        <v>0</v>
      </c>
      <c r="I318" t="str" cm="1">
        <f t="array" ref="I318">_xlfn.IFS(H318&lt;1,"No",H318=1,"Yes",H318&gt;1,_xlfn.TEXTJOIN("",TRUE,"Yes x",H318))</f>
        <v>No</v>
      </c>
      <c r="J318" s="11">
        <f t="shared" si="17"/>
        <v>0</v>
      </c>
      <c r="K318" s="11">
        <f t="shared" si="18"/>
        <v>0</v>
      </c>
      <c r="L318" s="11" t="str" cm="1">
        <f t="array" ref="L318">_xlfn.IFS(J318&lt;1,"",J318=1,"Pass",J318&gt;1,_xlfn.TEXTJOIN("",TRUE,"Pass x",J318))</f>
        <v/>
      </c>
      <c r="M318" s="11" t="str" cm="1">
        <f t="array" ref="M318">_xlfn.IFS(K318&lt;1,"",K318=1,"Fail",K318&gt;1,_xlfn.TEXTJOIN("",TRUE,"Fail x",K318))</f>
        <v/>
      </c>
      <c r="N318" t="str">
        <f t="shared" si="19"/>
        <v/>
      </c>
    </row>
    <row r="319" spans="8:14">
      <c r="H319" s="11">
        <f t="shared" si="16"/>
        <v>0</v>
      </c>
      <c r="I319" t="str" cm="1">
        <f t="array" ref="I319">_xlfn.IFS(H319&lt;1,"No",H319=1,"Yes",H319&gt;1,_xlfn.TEXTJOIN("",TRUE,"Yes x",H319))</f>
        <v>No</v>
      </c>
      <c r="J319" s="11">
        <f t="shared" si="17"/>
        <v>0</v>
      </c>
      <c r="K319" s="11">
        <f t="shared" si="18"/>
        <v>0</v>
      </c>
      <c r="L319" s="11" t="str" cm="1">
        <f t="array" ref="L319">_xlfn.IFS(J319&lt;1,"",J319=1,"Pass",J319&gt;1,_xlfn.TEXTJOIN("",TRUE,"Pass x",J319))</f>
        <v/>
      </c>
      <c r="M319" s="11" t="str" cm="1">
        <f t="array" ref="M319">_xlfn.IFS(K319&lt;1,"",K319=1,"Fail",K319&gt;1,_xlfn.TEXTJOIN("",TRUE,"Fail x",K319))</f>
        <v/>
      </c>
      <c r="N319" t="str">
        <f t="shared" si="19"/>
        <v/>
      </c>
    </row>
    <row r="320" spans="8:14">
      <c r="H320" s="11">
        <f t="shared" si="16"/>
        <v>0</v>
      </c>
      <c r="I320" t="str" cm="1">
        <f t="array" ref="I320">_xlfn.IFS(H320&lt;1,"No",H320=1,"Yes",H320&gt;1,_xlfn.TEXTJOIN("",TRUE,"Yes x",H320))</f>
        <v>No</v>
      </c>
      <c r="J320" s="11">
        <f t="shared" si="17"/>
        <v>0</v>
      </c>
      <c r="K320" s="11">
        <f t="shared" si="18"/>
        <v>0</v>
      </c>
      <c r="L320" s="11" t="str" cm="1">
        <f t="array" ref="L320">_xlfn.IFS(J320&lt;1,"",J320=1,"Pass",J320&gt;1,_xlfn.TEXTJOIN("",TRUE,"Pass x",J320))</f>
        <v/>
      </c>
      <c r="M320" s="11" t="str" cm="1">
        <f t="array" ref="M320">_xlfn.IFS(K320&lt;1,"",K320=1,"Fail",K320&gt;1,_xlfn.TEXTJOIN("",TRUE,"Fail x",K320))</f>
        <v/>
      </c>
      <c r="N320" t="str">
        <f t="shared" si="19"/>
        <v/>
      </c>
    </row>
    <row r="321" spans="8:14">
      <c r="H321" s="11">
        <f t="shared" si="16"/>
        <v>0</v>
      </c>
      <c r="I321" t="str" cm="1">
        <f t="array" ref="I321">_xlfn.IFS(H321&lt;1,"No",H321=1,"Yes",H321&gt;1,_xlfn.TEXTJOIN("",TRUE,"Yes x",H321))</f>
        <v>No</v>
      </c>
      <c r="J321" s="11">
        <f t="shared" si="17"/>
        <v>0</v>
      </c>
      <c r="K321" s="11">
        <f t="shared" si="18"/>
        <v>0</v>
      </c>
      <c r="L321" s="11" t="str" cm="1">
        <f t="array" ref="L321">_xlfn.IFS(J321&lt;1,"",J321=1,"Pass",J321&gt;1,_xlfn.TEXTJOIN("",TRUE,"Pass x",J321))</f>
        <v/>
      </c>
      <c r="M321" s="11" t="str" cm="1">
        <f t="array" ref="M321">_xlfn.IFS(K321&lt;1,"",K321=1,"Fail",K321&gt;1,_xlfn.TEXTJOIN("",TRUE,"Fail x",K321))</f>
        <v/>
      </c>
      <c r="N321" t="str">
        <f t="shared" si="19"/>
        <v/>
      </c>
    </row>
    <row r="322" spans="8:14">
      <c r="H322" s="11">
        <f t="shared" si="16"/>
        <v>0</v>
      </c>
      <c r="I322" t="str" cm="1">
        <f t="array" ref="I322">_xlfn.IFS(H322&lt;1,"No",H322=1,"Yes",H322&gt;1,_xlfn.TEXTJOIN("",TRUE,"Yes x",H322))</f>
        <v>No</v>
      </c>
      <c r="J322" s="11">
        <f t="shared" si="17"/>
        <v>0</v>
      </c>
      <c r="K322" s="11">
        <f t="shared" si="18"/>
        <v>0</v>
      </c>
      <c r="L322" s="11" t="str" cm="1">
        <f t="array" ref="L322">_xlfn.IFS(J322&lt;1,"",J322=1,"Pass",J322&gt;1,_xlfn.TEXTJOIN("",TRUE,"Pass x",J322))</f>
        <v/>
      </c>
      <c r="M322" s="11" t="str" cm="1">
        <f t="array" ref="M322">_xlfn.IFS(K322&lt;1,"",K322=1,"Fail",K322&gt;1,_xlfn.TEXTJOIN("",TRUE,"Fail x",K322))</f>
        <v/>
      </c>
      <c r="N322" t="str">
        <f t="shared" si="19"/>
        <v/>
      </c>
    </row>
    <row r="323" spans="8:14">
      <c r="H323" s="11">
        <f t="shared" ref="H323:H386" si="20">IFERROR(GETPIVOTDATA("Successful / Failed",$A$1,"System serial",G323),0)</f>
        <v>0</v>
      </c>
      <c r="I323" t="str" cm="1">
        <f t="array" ref="I323">_xlfn.IFS(H323&lt;1,"No",H323=1,"Yes",H323&gt;1,_xlfn.TEXTJOIN("",TRUE,"Yes x",H323))</f>
        <v>No</v>
      </c>
      <c r="J323" s="11">
        <f t="shared" ref="J323:J386" si="21">IFERROR(GETPIVOTDATA("Successful / Failed",$A$1,"System serial",G323,"Successful / Failed","Successful"),0)</f>
        <v>0</v>
      </c>
      <c r="K323" s="11">
        <f t="shared" ref="K323:K386" si="22">IFERROR(GETPIVOTDATA("Successful / Failed",$A$1,"System serial",G323,"Successful / Failed","Failed"),0)</f>
        <v>0</v>
      </c>
      <c r="L323" s="11" t="str" cm="1">
        <f t="array" ref="L323">_xlfn.IFS(J323&lt;1,"",J323=1,"Pass",J323&gt;1,_xlfn.TEXTJOIN("",TRUE,"Pass x",J323))</f>
        <v/>
      </c>
      <c r="M323" s="11" t="str" cm="1">
        <f t="array" ref="M323">_xlfn.IFS(K323&lt;1,"",K323=1,"Fail",K323&gt;1,_xlfn.TEXTJOIN("",TRUE,"Fail x",K323))</f>
        <v/>
      </c>
      <c r="N323" t="str">
        <f t="shared" ref="N323:N386" si="23">_xlfn.TEXTJOIN(", ",TRUE, L323, M323)</f>
        <v/>
      </c>
    </row>
    <row r="324" spans="8:14">
      <c r="H324" s="11">
        <f t="shared" si="20"/>
        <v>0</v>
      </c>
      <c r="I324" t="str" cm="1">
        <f t="array" ref="I324">_xlfn.IFS(H324&lt;1,"No",H324=1,"Yes",H324&gt;1,_xlfn.TEXTJOIN("",TRUE,"Yes x",H324))</f>
        <v>No</v>
      </c>
      <c r="J324" s="11">
        <f t="shared" si="21"/>
        <v>0</v>
      </c>
      <c r="K324" s="11">
        <f t="shared" si="22"/>
        <v>0</v>
      </c>
      <c r="L324" s="11" t="str" cm="1">
        <f t="array" ref="L324">_xlfn.IFS(J324&lt;1,"",J324=1,"Pass",J324&gt;1,_xlfn.TEXTJOIN("",TRUE,"Pass x",J324))</f>
        <v/>
      </c>
      <c r="M324" s="11" t="str" cm="1">
        <f t="array" ref="M324">_xlfn.IFS(K324&lt;1,"",K324=1,"Fail",K324&gt;1,_xlfn.TEXTJOIN("",TRUE,"Fail x",K324))</f>
        <v/>
      </c>
      <c r="N324" t="str">
        <f t="shared" si="23"/>
        <v/>
      </c>
    </row>
    <row r="325" spans="8:14">
      <c r="H325" s="11">
        <f t="shared" si="20"/>
        <v>0</v>
      </c>
      <c r="I325" t="str" cm="1">
        <f t="array" ref="I325">_xlfn.IFS(H325&lt;1,"No",H325=1,"Yes",H325&gt;1,_xlfn.TEXTJOIN("",TRUE,"Yes x",H325))</f>
        <v>No</v>
      </c>
      <c r="J325" s="11">
        <f t="shared" si="21"/>
        <v>0</v>
      </c>
      <c r="K325" s="11">
        <f t="shared" si="22"/>
        <v>0</v>
      </c>
      <c r="L325" s="11" t="str" cm="1">
        <f t="array" ref="L325">_xlfn.IFS(J325&lt;1,"",J325=1,"Pass",J325&gt;1,_xlfn.TEXTJOIN("",TRUE,"Pass x",J325))</f>
        <v/>
      </c>
      <c r="M325" s="11" t="str" cm="1">
        <f t="array" ref="M325">_xlfn.IFS(K325&lt;1,"",K325=1,"Fail",K325&gt;1,_xlfn.TEXTJOIN("",TRUE,"Fail x",K325))</f>
        <v/>
      </c>
      <c r="N325" t="str">
        <f t="shared" si="23"/>
        <v/>
      </c>
    </row>
    <row r="326" spans="8:14">
      <c r="H326" s="11">
        <f t="shared" si="20"/>
        <v>0</v>
      </c>
      <c r="I326" t="str" cm="1">
        <f t="array" ref="I326">_xlfn.IFS(H326&lt;1,"No",H326=1,"Yes",H326&gt;1,_xlfn.TEXTJOIN("",TRUE,"Yes x",H326))</f>
        <v>No</v>
      </c>
      <c r="J326" s="11">
        <f t="shared" si="21"/>
        <v>0</v>
      </c>
      <c r="K326" s="11">
        <f t="shared" si="22"/>
        <v>0</v>
      </c>
      <c r="L326" s="11" t="str" cm="1">
        <f t="array" ref="L326">_xlfn.IFS(J326&lt;1,"",J326=1,"Pass",J326&gt;1,_xlfn.TEXTJOIN("",TRUE,"Pass x",J326))</f>
        <v/>
      </c>
      <c r="M326" s="11" t="str" cm="1">
        <f t="array" ref="M326">_xlfn.IFS(K326&lt;1,"",K326=1,"Fail",K326&gt;1,_xlfn.TEXTJOIN("",TRUE,"Fail x",K326))</f>
        <v/>
      </c>
      <c r="N326" t="str">
        <f t="shared" si="23"/>
        <v/>
      </c>
    </row>
    <row r="327" spans="8:14">
      <c r="H327" s="11">
        <f t="shared" si="20"/>
        <v>0</v>
      </c>
      <c r="I327" t="str" cm="1">
        <f t="array" ref="I327">_xlfn.IFS(H327&lt;1,"No",H327=1,"Yes",H327&gt;1,_xlfn.TEXTJOIN("",TRUE,"Yes x",H327))</f>
        <v>No</v>
      </c>
      <c r="J327" s="11">
        <f t="shared" si="21"/>
        <v>0</v>
      </c>
      <c r="K327" s="11">
        <f t="shared" si="22"/>
        <v>0</v>
      </c>
      <c r="L327" s="11" t="str" cm="1">
        <f t="array" ref="L327">_xlfn.IFS(J327&lt;1,"",J327=1,"Pass",J327&gt;1,_xlfn.TEXTJOIN("",TRUE,"Pass x",J327))</f>
        <v/>
      </c>
      <c r="M327" s="11" t="str" cm="1">
        <f t="array" ref="M327">_xlfn.IFS(K327&lt;1,"",K327=1,"Fail",K327&gt;1,_xlfn.TEXTJOIN("",TRUE,"Fail x",K327))</f>
        <v/>
      </c>
      <c r="N327" t="str">
        <f t="shared" si="23"/>
        <v/>
      </c>
    </row>
    <row r="328" spans="8:14">
      <c r="H328" s="11">
        <f t="shared" si="20"/>
        <v>0</v>
      </c>
      <c r="I328" t="str" cm="1">
        <f t="array" ref="I328">_xlfn.IFS(H328&lt;1,"No",H328=1,"Yes",H328&gt;1,_xlfn.TEXTJOIN("",TRUE,"Yes x",H328))</f>
        <v>No</v>
      </c>
      <c r="J328" s="11">
        <f t="shared" si="21"/>
        <v>0</v>
      </c>
      <c r="K328" s="11">
        <f t="shared" si="22"/>
        <v>0</v>
      </c>
      <c r="L328" s="11" t="str" cm="1">
        <f t="array" ref="L328">_xlfn.IFS(J328&lt;1,"",J328=1,"Pass",J328&gt;1,_xlfn.TEXTJOIN("",TRUE,"Pass x",J328))</f>
        <v/>
      </c>
      <c r="M328" s="11" t="str" cm="1">
        <f t="array" ref="M328">_xlfn.IFS(K328&lt;1,"",K328=1,"Fail",K328&gt;1,_xlfn.TEXTJOIN("",TRUE,"Fail x",K328))</f>
        <v/>
      </c>
      <c r="N328" t="str">
        <f t="shared" si="23"/>
        <v/>
      </c>
    </row>
    <row r="329" spans="8:14">
      <c r="H329" s="11">
        <f t="shared" si="20"/>
        <v>0</v>
      </c>
      <c r="I329" t="str" cm="1">
        <f t="array" ref="I329">_xlfn.IFS(H329&lt;1,"No",H329=1,"Yes",H329&gt;1,_xlfn.TEXTJOIN("",TRUE,"Yes x",H329))</f>
        <v>No</v>
      </c>
      <c r="J329" s="11">
        <f t="shared" si="21"/>
        <v>0</v>
      </c>
      <c r="K329" s="11">
        <f t="shared" si="22"/>
        <v>0</v>
      </c>
      <c r="L329" s="11" t="str" cm="1">
        <f t="array" ref="L329">_xlfn.IFS(J329&lt;1,"",J329=1,"Pass",J329&gt;1,_xlfn.TEXTJOIN("",TRUE,"Pass x",J329))</f>
        <v/>
      </c>
      <c r="M329" s="11" t="str" cm="1">
        <f t="array" ref="M329">_xlfn.IFS(K329&lt;1,"",K329=1,"Fail",K329&gt;1,_xlfn.TEXTJOIN("",TRUE,"Fail x",K329))</f>
        <v/>
      </c>
      <c r="N329" t="str">
        <f t="shared" si="23"/>
        <v/>
      </c>
    </row>
    <row r="330" spans="8:14">
      <c r="H330" s="11">
        <f t="shared" si="20"/>
        <v>0</v>
      </c>
      <c r="I330" t="str" cm="1">
        <f t="array" ref="I330">_xlfn.IFS(H330&lt;1,"No",H330=1,"Yes",H330&gt;1,_xlfn.TEXTJOIN("",TRUE,"Yes x",H330))</f>
        <v>No</v>
      </c>
      <c r="J330" s="11">
        <f t="shared" si="21"/>
        <v>0</v>
      </c>
      <c r="K330" s="11">
        <f t="shared" si="22"/>
        <v>0</v>
      </c>
      <c r="L330" s="11" t="str" cm="1">
        <f t="array" ref="L330">_xlfn.IFS(J330&lt;1,"",J330=1,"Pass",J330&gt;1,_xlfn.TEXTJOIN("",TRUE,"Pass x",J330))</f>
        <v/>
      </c>
      <c r="M330" s="11" t="str" cm="1">
        <f t="array" ref="M330">_xlfn.IFS(K330&lt;1,"",K330=1,"Fail",K330&gt;1,_xlfn.TEXTJOIN("",TRUE,"Fail x",K330))</f>
        <v/>
      </c>
      <c r="N330" t="str">
        <f t="shared" si="23"/>
        <v/>
      </c>
    </row>
    <row r="331" spans="8:14">
      <c r="H331" s="11">
        <f t="shared" si="20"/>
        <v>0</v>
      </c>
      <c r="I331" t="str" cm="1">
        <f t="array" ref="I331">_xlfn.IFS(H331&lt;1,"No",H331=1,"Yes",H331&gt;1,_xlfn.TEXTJOIN("",TRUE,"Yes x",H331))</f>
        <v>No</v>
      </c>
      <c r="J331" s="11">
        <f t="shared" si="21"/>
        <v>0</v>
      </c>
      <c r="K331" s="11">
        <f t="shared" si="22"/>
        <v>0</v>
      </c>
      <c r="L331" s="11" t="str" cm="1">
        <f t="array" ref="L331">_xlfn.IFS(J331&lt;1,"",J331=1,"Pass",J331&gt;1,_xlfn.TEXTJOIN("",TRUE,"Pass x",J331))</f>
        <v/>
      </c>
      <c r="M331" s="11" t="str" cm="1">
        <f t="array" ref="M331">_xlfn.IFS(K331&lt;1,"",K331=1,"Fail",K331&gt;1,_xlfn.TEXTJOIN("",TRUE,"Fail x",K331))</f>
        <v/>
      </c>
      <c r="N331" t="str">
        <f t="shared" si="23"/>
        <v/>
      </c>
    </row>
    <row r="332" spans="8:14">
      <c r="H332" s="11">
        <f t="shared" si="20"/>
        <v>0</v>
      </c>
      <c r="I332" t="str" cm="1">
        <f t="array" ref="I332">_xlfn.IFS(H332&lt;1,"No",H332=1,"Yes",H332&gt;1,_xlfn.TEXTJOIN("",TRUE,"Yes x",H332))</f>
        <v>No</v>
      </c>
      <c r="J332" s="11">
        <f t="shared" si="21"/>
        <v>0</v>
      </c>
      <c r="K332" s="11">
        <f t="shared" si="22"/>
        <v>0</v>
      </c>
      <c r="L332" s="11" t="str" cm="1">
        <f t="array" ref="L332">_xlfn.IFS(J332&lt;1,"",J332=1,"Pass",J332&gt;1,_xlfn.TEXTJOIN("",TRUE,"Pass x",J332))</f>
        <v/>
      </c>
      <c r="M332" s="11" t="str" cm="1">
        <f t="array" ref="M332">_xlfn.IFS(K332&lt;1,"",K332=1,"Fail",K332&gt;1,_xlfn.TEXTJOIN("",TRUE,"Fail x",K332))</f>
        <v/>
      </c>
      <c r="N332" t="str">
        <f t="shared" si="23"/>
        <v/>
      </c>
    </row>
    <row r="333" spans="8:14">
      <c r="H333" s="11">
        <f t="shared" si="20"/>
        <v>0</v>
      </c>
      <c r="I333" t="str" cm="1">
        <f t="array" ref="I333">_xlfn.IFS(H333&lt;1,"No",H333=1,"Yes",H333&gt;1,_xlfn.TEXTJOIN("",TRUE,"Yes x",H333))</f>
        <v>No</v>
      </c>
      <c r="J333" s="11">
        <f t="shared" si="21"/>
        <v>0</v>
      </c>
      <c r="K333" s="11">
        <f t="shared" si="22"/>
        <v>0</v>
      </c>
      <c r="L333" s="11" t="str" cm="1">
        <f t="array" ref="L333">_xlfn.IFS(J333&lt;1,"",J333=1,"Pass",J333&gt;1,_xlfn.TEXTJOIN("",TRUE,"Pass x",J333))</f>
        <v/>
      </c>
      <c r="M333" s="11" t="str" cm="1">
        <f t="array" ref="M333">_xlfn.IFS(K333&lt;1,"",K333=1,"Fail",K333&gt;1,_xlfn.TEXTJOIN("",TRUE,"Fail x",K333))</f>
        <v/>
      </c>
      <c r="N333" t="str">
        <f t="shared" si="23"/>
        <v/>
      </c>
    </row>
    <row r="334" spans="8:14">
      <c r="H334" s="11">
        <f t="shared" si="20"/>
        <v>0</v>
      </c>
      <c r="I334" t="str" cm="1">
        <f t="array" ref="I334">_xlfn.IFS(H334&lt;1,"No",H334=1,"Yes",H334&gt;1,_xlfn.TEXTJOIN("",TRUE,"Yes x",H334))</f>
        <v>No</v>
      </c>
      <c r="J334" s="11">
        <f t="shared" si="21"/>
        <v>0</v>
      </c>
      <c r="K334" s="11">
        <f t="shared" si="22"/>
        <v>0</v>
      </c>
      <c r="L334" s="11" t="str" cm="1">
        <f t="array" ref="L334">_xlfn.IFS(J334&lt;1,"",J334=1,"Pass",J334&gt;1,_xlfn.TEXTJOIN("",TRUE,"Pass x",J334))</f>
        <v/>
      </c>
      <c r="M334" s="11" t="str" cm="1">
        <f t="array" ref="M334">_xlfn.IFS(K334&lt;1,"",K334=1,"Fail",K334&gt;1,_xlfn.TEXTJOIN("",TRUE,"Fail x",K334))</f>
        <v/>
      </c>
      <c r="N334" t="str">
        <f t="shared" si="23"/>
        <v/>
      </c>
    </row>
    <row r="335" spans="8:14">
      <c r="H335" s="11">
        <f t="shared" si="20"/>
        <v>0</v>
      </c>
      <c r="I335" t="str" cm="1">
        <f t="array" ref="I335">_xlfn.IFS(H335&lt;1,"No",H335=1,"Yes",H335&gt;1,_xlfn.TEXTJOIN("",TRUE,"Yes x",H335))</f>
        <v>No</v>
      </c>
      <c r="J335" s="11">
        <f t="shared" si="21"/>
        <v>0</v>
      </c>
      <c r="K335" s="11">
        <f t="shared" si="22"/>
        <v>0</v>
      </c>
      <c r="L335" s="11" t="str" cm="1">
        <f t="array" ref="L335">_xlfn.IFS(J335&lt;1,"",J335=1,"Pass",J335&gt;1,_xlfn.TEXTJOIN("",TRUE,"Pass x",J335))</f>
        <v/>
      </c>
      <c r="M335" s="11" t="str" cm="1">
        <f t="array" ref="M335">_xlfn.IFS(K335&lt;1,"",K335=1,"Fail",K335&gt;1,_xlfn.TEXTJOIN("",TRUE,"Fail x",K335))</f>
        <v/>
      </c>
      <c r="N335" t="str">
        <f t="shared" si="23"/>
        <v/>
      </c>
    </row>
    <row r="336" spans="8:14">
      <c r="H336" s="11">
        <f t="shared" si="20"/>
        <v>0</v>
      </c>
      <c r="I336" t="str" cm="1">
        <f t="array" ref="I336">_xlfn.IFS(H336&lt;1,"No",H336=1,"Yes",H336&gt;1,_xlfn.TEXTJOIN("",TRUE,"Yes x",H336))</f>
        <v>No</v>
      </c>
      <c r="J336" s="11">
        <f t="shared" si="21"/>
        <v>0</v>
      </c>
      <c r="K336" s="11">
        <f t="shared" si="22"/>
        <v>0</v>
      </c>
      <c r="L336" s="11" t="str" cm="1">
        <f t="array" ref="L336">_xlfn.IFS(J336&lt;1,"",J336=1,"Pass",J336&gt;1,_xlfn.TEXTJOIN("",TRUE,"Pass x",J336))</f>
        <v/>
      </c>
      <c r="M336" s="11" t="str" cm="1">
        <f t="array" ref="M336">_xlfn.IFS(K336&lt;1,"",K336=1,"Fail",K336&gt;1,_xlfn.TEXTJOIN("",TRUE,"Fail x",K336))</f>
        <v/>
      </c>
      <c r="N336" t="str">
        <f t="shared" si="23"/>
        <v/>
      </c>
    </row>
    <row r="337" spans="8:14">
      <c r="H337" s="11">
        <f t="shared" si="20"/>
        <v>0</v>
      </c>
      <c r="I337" t="str" cm="1">
        <f t="array" ref="I337">_xlfn.IFS(H337&lt;1,"No",H337=1,"Yes",H337&gt;1,_xlfn.TEXTJOIN("",TRUE,"Yes x",H337))</f>
        <v>No</v>
      </c>
      <c r="J337" s="11">
        <f t="shared" si="21"/>
        <v>0</v>
      </c>
      <c r="K337" s="11">
        <f t="shared" si="22"/>
        <v>0</v>
      </c>
      <c r="L337" s="11" t="str" cm="1">
        <f t="array" ref="L337">_xlfn.IFS(J337&lt;1,"",J337=1,"Pass",J337&gt;1,_xlfn.TEXTJOIN("",TRUE,"Pass x",J337))</f>
        <v/>
      </c>
      <c r="M337" s="11" t="str" cm="1">
        <f t="array" ref="M337">_xlfn.IFS(K337&lt;1,"",K337=1,"Fail",K337&gt;1,_xlfn.TEXTJOIN("",TRUE,"Fail x",K337))</f>
        <v/>
      </c>
      <c r="N337" t="str">
        <f t="shared" si="23"/>
        <v/>
      </c>
    </row>
    <row r="338" spans="8:14">
      <c r="H338" s="11">
        <f t="shared" si="20"/>
        <v>0</v>
      </c>
      <c r="I338" t="str" cm="1">
        <f t="array" ref="I338">_xlfn.IFS(H338&lt;1,"No",H338=1,"Yes",H338&gt;1,_xlfn.TEXTJOIN("",TRUE,"Yes x",H338))</f>
        <v>No</v>
      </c>
      <c r="J338" s="11">
        <f t="shared" si="21"/>
        <v>0</v>
      </c>
      <c r="K338" s="11">
        <f t="shared" si="22"/>
        <v>0</v>
      </c>
      <c r="L338" s="11" t="str" cm="1">
        <f t="array" ref="L338">_xlfn.IFS(J338&lt;1,"",J338=1,"Pass",J338&gt;1,_xlfn.TEXTJOIN("",TRUE,"Pass x",J338))</f>
        <v/>
      </c>
      <c r="M338" s="11" t="str" cm="1">
        <f t="array" ref="M338">_xlfn.IFS(K338&lt;1,"",K338=1,"Fail",K338&gt;1,_xlfn.TEXTJOIN("",TRUE,"Fail x",K338))</f>
        <v/>
      </c>
      <c r="N338" t="str">
        <f t="shared" si="23"/>
        <v/>
      </c>
    </row>
    <row r="339" spans="8:14">
      <c r="H339" s="11">
        <f t="shared" si="20"/>
        <v>0</v>
      </c>
      <c r="I339" t="str" cm="1">
        <f t="array" ref="I339">_xlfn.IFS(H339&lt;1,"No",H339=1,"Yes",H339&gt;1,_xlfn.TEXTJOIN("",TRUE,"Yes x",H339))</f>
        <v>No</v>
      </c>
      <c r="J339" s="11">
        <f t="shared" si="21"/>
        <v>0</v>
      </c>
      <c r="K339" s="11">
        <f t="shared" si="22"/>
        <v>0</v>
      </c>
      <c r="L339" s="11" t="str" cm="1">
        <f t="array" ref="L339">_xlfn.IFS(J339&lt;1,"",J339=1,"Pass",J339&gt;1,_xlfn.TEXTJOIN("",TRUE,"Pass x",J339))</f>
        <v/>
      </c>
      <c r="M339" s="11" t="str" cm="1">
        <f t="array" ref="M339">_xlfn.IFS(K339&lt;1,"",K339=1,"Fail",K339&gt;1,_xlfn.TEXTJOIN("",TRUE,"Fail x",K339))</f>
        <v/>
      </c>
      <c r="N339" t="str">
        <f t="shared" si="23"/>
        <v/>
      </c>
    </row>
    <row r="340" spans="8:14">
      <c r="H340" s="11">
        <f t="shared" si="20"/>
        <v>0</v>
      </c>
      <c r="I340" t="str" cm="1">
        <f t="array" ref="I340">_xlfn.IFS(H340&lt;1,"No",H340=1,"Yes",H340&gt;1,_xlfn.TEXTJOIN("",TRUE,"Yes x",H340))</f>
        <v>No</v>
      </c>
      <c r="J340" s="11">
        <f t="shared" si="21"/>
        <v>0</v>
      </c>
      <c r="K340" s="11">
        <f t="shared" si="22"/>
        <v>0</v>
      </c>
      <c r="L340" s="11" t="str" cm="1">
        <f t="array" ref="L340">_xlfn.IFS(J340&lt;1,"",J340=1,"Pass",J340&gt;1,_xlfn.TEXTJOIN("",TRUE,"Pass x",J340))</f>
        <v/>
      </c>
      <c r="M340" s="11" t="str" cm="1">
        <f t="array" ref="M340">_xlfn.IFS(K340&lt;1,"",K340=1,"Fail",K340&gt;1,_xlfn.TEXTJOIN("",TRUE,"Fail x",K340))</f>
        <v/>
      </c>
      <c r="N340" t="str">
        <f t="shared" si="23"/>
        <v/>
      </c>
    </row>
    <row r="341" spans="8:14">
      <c r="H341" s="11">
        <f t="shared" si="20"/>
        <v>0</v>
      </c>
      <c r="I341" t="str" cm="1">
        <f t="array" ref="I341">_xlfn.IFS(H341&lt;1,"No",H341=1,"Yes",H341&gt;1,_xlfn.TEXTJOIN("",TRUE,"Yes x",H341))</f>
        <v>No</v>
      </c>
      <c r="J341" s="11">
        <f t="shared" si="21"/>
        <v>0</v>
      </c>
      <c r="K341" s="11">
        <f t="shared" si="22"/>
        <v>0</v>
      </c>
      <c r="L341" s="11" t="str" cm="1">
        <f t="array" ref="L341">_xlfn.IFS(J341&lt;1,"",J341=1,"Pass",J341&gt;1,_xlfn.TEXTJOIN("",TRUE,"Pass x",J341))</f>
        <v/>
      </c>
      <c r="M341" s="11" t="str" cm="1">
        <f t="array" ref="M341">_xlfn.IFS(K341&lt;1,"",K341=1,"Fail",K341&gt;1,_xlfn.TEXTJOIN("",TRUE,"Fail x",K341))</f>
        <v/>
      </c>
      <c r="N341" t="str">
        <f t="shared" si="23"/>
        <v/>
      </c>
    </row>
    <row r="342" spans="8:14">
      <c r="H342" s="11">
        <f t="shared" si="20"/>
        <v>0</v>
      </c>
      <c r="I342" t="str" cm="1">
        <f t="array" ref="I342">_xlfn.IFS(H342&lt;1,"No",H342=1,"Yes",H342&gt;1,_xlfn.TEXTJOIN("",TRUE,"Yes x",H342))</f>
        <v>No</v>
      </c>
      <c r="J342" s="11">
        <f t="shared" si="21"/>
        <v>0</v>
      </c>
      <c r="K342" s="11">
        <f t="shared" si="22"/>
        <v>0</v>
      </c>
      <c r="L342" s="11" t="str" cm="1">
        <f t="array" ref="L342">_xlfn.IFS(J342&lt;1,"",J342=1,"Pass",J342&gt;1,_xlfn.TEXTJOIN("",TRUE,"Pass x",J342))</f>
        <v/>
      </c>
      <c r="M342" s="11" t="str" cm="1">
        <f t="array" ref="M342">_xlfn.IFS(K342&lt;1,"",K342=1,"Fail",K342&gt;1,_xlfn.TEXTJOIN("",TRUE,"Fail x",K342))</f>
        <v/>
      </c>
      <c r="N342" t="str">
        <f t="shared" si="23"/>
        <v/>
      </c>
    </row>
    <row r="343" spans="8:14">
      <c r="H343" s="11">
        <f t="shared" si="20"/>
        <v>0</v>
      </c>
      <c r="I343" t="str" cm="1">
        <f t="array" ref="I343">_xlfn.IFS(H343&lt;1,"No",H343=1,"Yes",H343&gt;1,_xlfn.TEXTJOIN("",TRUE,"Yes x",H343))</f>
        <v>No</v>
      </c>
      <c r="J343" s="11">
        <f t="shared" si="21"/>
        <v>0</v>
      </c>
      <c r="K343" s="11">
        <f t="shared" si="22"/>
        <v>0</v>
      </c>
      <c r="L343" s="11" t="str" cm="1">
        <f t="array" ref="L343">_xlfn.IFS(J343&lt;1,"",J343=1,"Pass",J343&gt;1,_xlfn.TEXTJOIN("",TRUE,"Pass x",J343))</f>
        <v/>
      </c>
      <c r="M343" s="11" t="str" cm="1">
        <f t="array" ref="M343">_xlfn.IFS(K343&lt;1,"",K343=1,"Fail",K343&gt;1,_xlfn.TEXTJOIN("",TRUE,"Fail x",K343))</f>
        <v/>
      </c>
      <c r="N343" t="str">
        <f t="shared" si="23"/>
        <v/>
      </c>
    </row>
    <row r="344" spans="8:14">
      <c r="H344" s="11">
        <f t="shared" si="20"/>
        <v>0</v>
      </c>
      <c r="I344" t="str" cm="1">
        <f t="array" ref="I344">_xlfn.IFS(H344&lt;1,"No",H344=1,"Yes",H344&gt;1,_xlfn.TEXTJOIN("",TRUE,"Yes x",H344))</f>
        <v>No</v>
      </c>
      <c r="J344" s="11">
        <f t="shared" si="21"/>
        <v>0</v>
      </c>
      <c r="K344" s="11">
        <f t="shared" si="22"/>
        <v>0</v>
      </c>
      <c r="L344" s="11" t="str" cm="1">
        <f t="array" ref="L344">_xlfn.IFS(J344&lt;1,"",J344=1,"Pass",J344&gt;1,_xlfn.TEXTJOIN("",TRUE,"Pass x",J344))</f>
        <v/>
      </c>
      <c r="M344" s="11" t="str" cm="1">
        <f t="array" ref="M344">_xlfn.IFS(K344&lt;1,"",K344=1,"Fail",K344&gt;1,_xlfn.TEXTJOIN("",TRUE,"Fail x",K344))</f>
        <v/>
      </c>
      <c r="N344" t="str">
        <f t="shared" si="23"/>
        <v/>
      </c>
    </row>
    <row r="345" spans="8:14">
      <c r="H345" s="11">
        <f t="shared" si="20"/>
        <v>0</v>
      </c>
      <c r="I345" t="str" cm="1">
        <f t="array" ref="I345">_xlfn.IFS(H345&lt;1,"No",H345=1,"Yes",H345&gt;1,_xlfn.TEXTJOIN("",TRUE,"Yes x",H345))</f>
        <v>No</v>
      </c>
      <c r="J345" s="11">
        <f t="shared" si="21"/>
        <v>0</v>
      </c>
      <c r="K345" s="11">
        <f t="shared" si="22"/>
        <v>0</v>
      </c>
      <c r="L345" s="11" t="str" cm="1">
        <f t="array" ref="L345">_xlfn.IFS(J345&lt;1,"",J345=1,"Pass",J345&gt;1,_xlfn.TEXTJOIN("",TRUE,"Pass x",J345))</f>
        <v/>
      </c>
      <c r="M345" s="11" t="str" cm="1">
        <f t="array" ref="M345">_xlfn.IFS(K345&lt;1,"",K345=1,"Fail",K345&gt;1,_xlfn.TEXTJOIN("",TRUE,"Fail x",K345))</f>
        <v/>
      </c>
      <c r="N345" t="str">
        <f t="shared" si="23"/>
        <v/>
      </c>
    </row>
    <row r="346" spans="8:14">
      <c r="H346" s="11">
        <f t="shared" si="20"/>
        <v>0</v>
      </c>
      <c r="I346" t="str" cm="1">
        <f t="array" ref="I346">_xlfn.IFS(H346&lt;1,"No",H346=1,"Yes",H346&gt;1,_xlfn.TEXTJOIN("",TRUE,"Yes x",H346))</f>
        <v>No</v>
      </c>
      <c r="J346" s="11">
        <f t="shared" si="21"/>
        <v>0</v>
      </c>
      <c r="K346" s="11">
        <f t="shared" si="22"/>
        <v>0</v>
      </c>
      <c r="L346" s="11" t="str" cm="1">
        <f t="array" ref="L346">_xlfn.IFS(J346&lt;1,"",J346=1,"Pass",J346&gt;1,_xlfn.TEXTJOIN("",TRUE,"Pass x",J346))</f>
        <v/>
      </c>
      <c r="M346" s="11" t="str" cm="1">
        <f t="array" ref="M346">_xlfn.IFS(K346&lt;1,"",K346=1,"Fail",K346&gt;1,_xlfn.TEXTJOIN("",TRUE,"Fail x",K346))</f>
        <v/>
      </c>
      <c r="N346" t="str">
        <f t="shared" si="23"/>
        <v/>
      </c>
    </row>
    <row r="347" spans="8:14">
      <c r="H347" s="11">
        <f t="shared" si="20"/>
        <v>0</v>
      </c>
      <c r="I347" t="str" cm="1">
        <f t="array" ref="I347">_xlfn.IFS(H347&lt;1,"No",H347=1,"Yes",H347&gt;1,_xlfn.TEXTJOIN("",TRUE,"Yes x",H347))</f>
        <v>No</v>
      </c>
      <c r="J347" s="11">
        <f t="shared" si="21"/>
        <v>0</v>
      </c>
      <c r="K347" s="11">
        <f t="shared" si="22"/>
        <v>0</v>
      </c>
      <c r="L347" s="11" t="str" cm="1">
        <f t="array" ref="L347">_xlfn.IFS(J347&lt;1,"",J347=1,"Pass",J347&gt;1,_xlfn.TEXTJOIN("",TRUE,"Pass x",J347))</f>
        <v/>
      </c>
      <c r="M347" s="11" t="str" cm="1">
        <f t="array" ref="M347">_xlfn.IFS(K347&lt;1,"",K347=1,"Fail",K347&gt;1,_xlfn.TEXTJOIN("",TRUE,"Fail x",K347))</f>
        <v/>
      </c>
      <c r="N347" t="str">
        <f t="shared" si="23"/>
        <v/>
      </c>
    </row>
    <row r="348" spans="8:14">
      <c r="H348" s="11">
        <f t="shared" si="20"/>
        <v>0</v>
      </c>
      <c r="I348" t="str" cm="1">
        <f t="array" ref="I348">_xlfn.IFS(H348&lt;1,"No",H348=1,"Yes",H348&gt;1,_xlfn.TEXTJOIN("",TRUE,"Yes x",H348))</f>
        <v>No</v>
      </c>
      <c r="J348" s="11">
        <f t="shared" si="21"/>
        <v>0</v>
      </c>
      <c r="K348" s="11">
        <f t="shared" si="22"/>
        <v>0</v>
      </c>
      <c r="L348" s="11" t="str" cm="1">
        <f t="array" ref="L348">_xlfn.IFS(J348&lt;1,"",J348=1,"Pass",J348&gt;1,_xlfn.TEXTJOIN("",TRUE,"Pass x",J348))</f>
        <v/>
      </c>
      <c r="M348" s="11" t="str" cm="1">
        <f t="array" ref="M348">_xlfn.IFS(K348&lt;1,"",K348=1,"Fail",K348&gt;1,_xlfn.TEXTJOIN("",TRUE,"Fail x",K348))</f>
        <v/>
      </c>
      <c r="N348" t="str">
        <f t="shared" si="23"/>
        <v/>
      </c>
    </row>
    <row r="349" spans="8:14">
      <c r="H349" s="11">
        <f t="shared" si="20"/>
        <v>0</v>
      </c>
      <c r="I349" t="str" cm="1">
        <f t="array" ref="I349">_xlfn.IFS(H349&lt;1,"No",H349=1,"Yes",H349&gt;1,_xlfn.TEXTJOIN("",TRUE,"Yes x",H349))</f>
        <v>No</v>
      </c>
      <c r="J349" s="11">
        <f t="shared" si="21"/>
        <v>0</v>
      </c>
      <c r="K349" s="11">
        <f t="shared" si="22"/>
        <v>0</v>
      </c>
      <c r="L349" s="11" t="str" cm="1">
        <f t="array" ref="L349">_xlfn.IFS(J349&lt;1,"",J349=1,"Pass",J349&gt;1,_xlfn.TEXTJOIN("",TRUE,"Pass x",J349))</f>
        <v/>
      </c>
      <c r="M349" s="11" t="str" cm="1">
        <f t="array" ref="M349">_xlfn.IFS(K349&lt;1,"",K349=1,"Fail",K349&gt;1,_xlfn.TEXTJOIN("",TRUE,"Fail x",K349))</f>
        <v/>
      </c>
      <c r="N349" t="str">
        <f t="shared" si="23"/>
        <v/>
      </c>
    </row>
    <row r="350" spans="8:14">
      <c r="H350" s="11">
        <f t="shared" si="20"/>
        <v>0</v>
      </c>
      <c r="I350" t="str" cm="1">
        <f t="array" ref="I350">_xlfn.IFS(H350&lt;1,"No",H350=1,"Yes",H350&gt;1,_xlfn.TEXTJOIN("",TRUE,"Yes x",H350))</f>
        <v>No</v>
      </c>
      <c r="J350" s="11">
        <f t="shared" si="21"/>
        <v>0</v>
      </c>
      <c r="K350" s="11">
        <f t="shared" si="22"/>
        <v>0</v>
      </c>
      <c r="L350" s="11" t="str" cm="1">
        <f t="array" ref="L350">_xlfn.IFS(J350&lt;1,"",J350=1,"Pass",J350&gt;1,_xlfn.TEXTJOIN("",TRUE,"Pass x",J350))</f>
        <v/>
      </c>
      <c r="M350" s="11" t="str" cm="1">
        <f t="array" ref="M350">_xlfn.IFS(K350&lt;1,"",K350=1,"Fail",K350&gt;1,_xlfn.TEXTJOIN("",TRUE,"Fail x",K350))</f>
        <v/>
      </c>
      <c r="N350" t="str">
        <f t="shared" si="23"/>
        <v/>
      </c>
    </row>
    <row r="351" spans="8:14">
      <c r="H351" s="11">
        <f t="shared" si="20"/>
        <v>0</v>
      </c>
      <c r="I351" t="str" cm="1">
        <f t="array" ref="I351">_xlfn.IFS(H351&lt;1,"No",H351=1,"Yes",H351&gt;1,_xlfn.TEXTJOIN("",TRUE,"Yes x",H351))</f>
        <v>No</v>
      </c>
      <c r="J351" s="11">
        <f t="shared" si="21"/>
        <v>0</v>
      </c>
      <c r="K351" s="11">
        <f t="shared" si="22"/>
        <v>0</v>
      </c>
      <c r="L351" s="11" t="str" cm="1">
        <f t="array" ref="L351">_xlfn.IFS(J351&lt;1,"",J351=1,"Pass",J351&gt;1,_xlfn.TEXTJOIN("",TRUE,"Pass x",J351))</f>
        <v/>
      </c>
      <c r="M351" s="11" t="str" cm="1">
        <f t="array" ref="M351">_xlfn.IFS(K351&lt;1,"",K351=1,"Fail",K351&gt;1,_xlfn.TEXTJOIN("",TRUE,"Fail x",K351))</f>
        <v/>
      </c>
      <c r="N351" t="str">
        <f t="shared" si="23"/>
        <v/>
      </c>
    </row>
    <row r="352" spans="8:14">
      <c r="H352" s="11">
        <f t="shared" si="20"/>
        <v>0</v>
      </c>
      <c r="I352" t="str" cm="1">
        <f t="array" ref="I352">_xlfn.IFS(H352&lt;1,"No",H352=1,"Yes",H352&gt;1,_xlfn.TEXTJOIN("",TRUE,"Yes x",H352))</f>
        <v>No</v>
      </c>
      <c r="J352" s="11">
        <f t="shared" si="21"/>
        <v>0</v>
      </c>
      <c r="K352" s="11">
        <f t="shared" si="22"/>
        <v>0</v>
      </c>
      <c r="L352" s="11" t="str" cm="1">
        <f t="array" ref="L352">_xlfn.IFS(J352&lt;1,"",J352=1,"Pass",J352&gt;1,_xlfn.TEXTJOIN("",TRUE,"Pass x",J352))</f>
        <v/>
      </c>
      <c r="M352" s="11" t="str" cm="1">
        <f t="array" ref="M352">_xlfn.IFS(K352&lt;1,"",K352=1,"Fail",K352&gt;1,_xlfn.TEXTJOIN("",TRUE,"Fail x",K352))</f>
        <v/>
      </c>
      <c r="N352" t="str">
        <f t="shared" si="23"/>
        <v/>
      </c>
    </row>
    <row r="353" spans="8:14">
      <c r="H353" s="11">
        <f t="shared" si="20"/>
        <v>0</v>
      </c>
      <c r="I353" t="str" cm="1">
        <f t="array" ref="I353">_xlfn.IFS(H353&lt;1,"No",H353=1,"Yes",H353&gt;1,_xlfn.TEXTJOIN("",TRUE,"Yes x",H353))</f>
        <v>No</v>
      </c>
      <c r="J353" s="11">
        <f t="shared" si="21"/>
        <v>0</v>
      </c>
      <c r="K353" s="11">
        <f t="shared" si="22"/>
        <v>0</v>
      </c>
      <c r="L353" s="11" t="str" cm="1">
        <f t="array" ref="L353">_xlfn.IFS(J353&lt;1,"",J353=1,"Pass",J353&gt;1,_xlfn.TEXTJOIN("",TRUE,"Pass x",J353))</f>
        <v/>
      </c>
      <c r="M353" s="11" t="str" cm="1">
        <f t="array" ref="M353">_xlfn.IFS(K353&lt;1,"",K353=1,"Fail",K353&gt;1,_xlfn.TEXTJOIN("",TRUE,"Fail x",K353))</f>
        <v/>
      </c>
      <c r="N353" t="str">
        <f t="shared" si="23"/>
        <v/>
      </c>
    </row>
    <row r="354" spans="8:14">
      <c r="H354" s="11">
        <f t="shared" si="20"/>
        <v>0</v>
      </c>
      <c r="I354" t="str" cm="1">
        <f t="array" ref="I354">_xlfn.IFS(H354&lt;1,"No",H354=1,"Yes",H354&gt;1,_xlfn.TEXTJOIN("",TRUE,"Yes x",H354))</f>
        <v>No</v>
      </c>
      <c r="J354" s="11">
        <f t="shared" si="21"/>
        <v>0</v>
      </c>
      <c r="K354" s="11">
        <f t="shared" si="22"/>
        <v>0</v>
      </c>
      <c r="L354" s="11" t="str" cm="1">
        <f t="array" ref="L354">_xlfn.IFS(J354&lt;1,"",J354=1,"Pass",J354&gt;1,_xlfn.TEXTJOIN("",TRUE,"Pass x",J354))</f>
        <v/>
      </c>
      <c r="M354" s="11" t="str" cm="1">
        <f t="array" ref="M354">_xlfn.IFS(K354&lt;1,"",K354=1,"Fail",K354&gt;1,_xlfn.TEXTJOIN("",TRUE,"Fail x",K354))</f>
        <v/>
      </c>
      <c r="N354" t="str">
        <f t="shared" si="23"/>
        <v/>
      </c>
    </row>
    <row r="355" spans="8:14">
      <c r="H355" s="11">
        <f t="shared" si="20"/>
        <v>0</v>
      </c>
      <c r="I355" t="str" cm="1">
        <f t="array" ref="I355">_xlfn.IFS(H355&lt;1,"No",H355=1,"Yes",H355&gt;1,_xlfn.TEXTJOIN("",TRUE,"Yes x",H355))</f>
        <v>No</v>
      </c>
      <c r="J355" s="11">
        <f t="shared" si="21"/>
        <v>0</v>
      </c>
      <c r="K355" s="11">
        <f t="shared" si="22"/>
        <v>0</v>
      </c>
      <c r="L355" s="11" t="str" cm="1">
        <f t="array" ref="L355">_xlfn.IFS(J355&lt;1,"",J355=1,"Pass",J355&gt;1,_xlfn.TEXTJOIN("",TRUE,"Pass x",J355))</f>
        <v/>
      </c>
      <c r="M355" s="11" t="str" cm="1">
        <f t="array" ref="M355">_xlfn.IFS(K355&lt;1,"",K355=1,"Fail",K355&gt;1,_xlfn.TEXTJOIN("",TRUE,"Fail x",K355))</f>
        <v/>
      </c>
      <c r="N355" t="str">
        <f t="shared" si="23"/>
        <v/>
      </c>
    </row>
    <row r="356" spans="8:14">
      <c r="H356" s="11">
        <f t="shared" si="20"/>
        <v>0</v>
      </c>
      <c r="I356" t="str" cm="1">
        <f t="array" ref="I356">_xlfn.IFS(H356&lt;1,"No",H356=1,"Yes",H356&gt;1,_xlfn.TEXTJOIN("",TRUE,"Yes x",H356))</f>
        <v>No</v>
      </c>
      <c r="J356" s="11">
        <f t="shared" si="21"/>
        <v>0</v>
      </c>
      <c r="K356" s="11">
        <f t="shared" si="22"/>
        <v>0</v>
      </c>
      <c r="L356" s="11" t="str" cm="1">
        <f t="array" ref="L356">_xlfn.IFS(J356&lt;1,"",J356=1,"Pass",J356&gt;1,_xlfn.TEXTJOIN("",TRUE,"Pass x",J356))</f>
        <v/>
      </c>
      <c r="M356" s="11" t="str" cm="1">
        <f t="array" ref="M356">_xlfn.IFS(K356&lt;1,"",K356=1,"Fail",K356&gt;1,_xlfn.TEXTJOIN("",TRUE,"Fail x",K356))</f>
        <v/>
      </c>
      <c r="N356" t="str">
        <f t="shared" si="23"/>
        <v/>
      </c>
    </row>
    <row r="357" spans="8:14">
      <c r="H357" s="11">
        <f t="shared" si="20"/>
        <v>0</v>
      </c>
      <c r="I357" t="str" cm="1">
        <f t="array" ref="I357">_xlfn.IFS(H357&lt;1,"No",H357=1,"Yes",H357&gt;1,_xlfn.TEXTJOIN("",TRUE,"Yes x",H357))</f>
        <v>No</v>
      </c>
      <c r="J357" s="11">
        <f t="shared" si="21"/>
        <v>0</v>
      </c>
      <c r="K357" s="11">
        <f t="shared" si="22"/>
        <v>0</v>
      </c>
      <c r="L357" s="11" t="str" cm="1">
        <f t="array" ref="L357">_xlfn.IFS(J357&lt;1,"",J357=1,"Pass",J357&gt;1,_xlfn.TEXTJOIN("",TRUE,"Pass x",J357))</f>
        <v/>
      </c>
      <c r="M357" s="11" t="str" cm="1">
        <f t="array" ref="M357">_xlfn.IFS(K357&lt;1,"",K357=1,"Fail",K357&gt;1,_xlfn.TEXTJOIN("",TRUE,"Fail x",K357))</f>
        <v/>
      </c>
      <c r="N357" t="str">
        <f t="shared" si="23"/>
        <v/>
      </c>
    </row>
    <row r="358" spans="8:14">
      <c r="H358" s="11">
        <f t="shared" si="20"/>
        <v>0</v>
      </c>
      <c r="I358" t="str" cm="1">
        <f t="array" ref="I358">_xlfn.IFS(H358&lt;1,"No",H358=1,"Yes",H358&gt;1,_xlfn.TEXTJOIN("",TRUE,"Yes x",H358))</f>
        <v>No</v>
      </c>
      <c r="J358" s="11">
        <f t="shared" si="21"/>
        <v>0</v>
      </c>
      <c r="K358" s="11">
        <f t="shared" si="22"/>
        <v>0</v>
      </c>
      <c r="L358" s="11" t="str" cm="1">
        <f t="array" ref="L358">_xlfn.IFS(J358&lt;1,"",J358=1,"Pass",J358&gt;1,_xlfn.TEXTJOIN("",TRUE,"Pass x",J358))</f>
        <v/>
      </c>
      <c r="M358" s="11" t="str" cm="1">
        <f t="array" ref="M358">_xlfn.IFS(K358&lt;1,"",K358=1,"Fail",K358&gt;1,_xlfn.TEXTJOIN("",TRUE,"Fail x",K358))</f>
        <v/>
      </c>
      <c r="N358" t="str">
        <f t="shared" si="23"/>
        <v/>
      </c>
    </row>
    <row r="359" spans="8:14">
      <c r="H359" s="11">
        <f t="shared" si="20"/>
        <v>0</v>
      </c>
      <c r="I359" t="str" cm="1">
        <f t="array" ref="I359">_xlfn.IFS(H359&lt;1,"No",H359=1,"Yes",H359&gt;1,_xlfn.TEXTJOIN("",TRUE,"Yes x",H359))</f>
        <v>No</v>
      </c>
      <c r="J359" s="11">
        <f t="shared" si="21"/>
        <v>0</v>
      </c>
      <c r="K359" s="11">
        <f t="shared" si="22"/>
        <v>0</v>
      </c>
      <c r="L359" s="11" t="str" cm="1">
        <f t="array" ref="L359">_xlfn.IFS(J359&lt;1,"",J359=1,"Pass",J359&gt;1,_xlfn.TEXTJOIN("",TRUE,"Pass x",J359))</f>
        <v/>
      </c>
      <c r="M359" s="11" t="str" cm="1">
        <f t="array" ref="M359">_xlfn.IFS(K359&lt;1,"",K359=1,"Fail",K359&gt;1,_xlfn.TEXTJOIN("",TRUE,"Fail x",K359))</f>
        <v/>
      </c>
      <c r="N359" t="str">
        <f t="shared" si="23"/>
        <v/>
      </c>
    </row>
    <row r="360" spans="8:14">
      <c r="H360" s="11">
        <f t="shared" si="20"/>
        <v>0</v>
      </c>
      <c r="I360" t="str" cm="1">
        <f t="array" ref="I360">_xlfn.IFS(H360&lt;1,"No",H360=1,"Yes",H360&gt;1,_xlfn.TEXTJOIN("",TRUE,"Yes x",H360))</f>
        <v>No</v>
      </c>
      <c r="J360" s="11">
        <f t="shared" si="21"/>
        <v>0</v>
      </c>
      <c r="K360" s="11">
        <f t="shared" si="22"/>
        <v>0</v>
      </c>
      <c r="L360" s="11" t="str" cm="1">
        <f t="array" ref="L360">_xlfn.IFS(J360&lt;1,"",J360=1,"Pass",J360&gt;1,_xlfn.TEXTJOIN("",TRUE,"Pass x",J360))</f>
        <v/>
      </c>
      <c r="M360" s="11" t="str" cm="1">
        <f t="array" ref="M360">_xlfn.IFS(K360&lt;1,"",K360=1,"Fail",K360&gt;1,_xlfn.TEXTJOIN("",TRUE,"Fail x",K360))</f>
        <v/>
      </c>
      <c r="N360" t="str">
        <f t="shared" si="23"/>
        <v/>
      </c>
    </row>
    <row r="361" spans="8:14">
      <c r="H361" s="11">
        <f t="shared" si="20"/>
        <v>0</v>
      </c>
      <c r="I361" t="str" cm="1">
        <f t="array" ref="I361">_xlfn.IFS(H361&lt;1,"No",H361=1,"Yes",H361&gt;1,_xlfn.TEXTJOIN("",TRUE,"Yes x",H361))</f>
        <v>No</v>
      </c>
      <c r="J361" s="11">
        <f t="shared" si="21"/>
        <v>0</v>
      </c>
      <c r="K361" s="11">
        <f t="shared" si="22"/>
        <v>0</v>
      </c>
      <c r="L361" s="11" t="str" cm="1">
        <f t="array" ref="L361">_xlfn.IFS(J361&lt;1,"",J361=1,"Pass",J361&gt;1,_xlfn.TEXTJOIN("",TRUE,"Pass x",J361))</f>
        <v/>
      </c>
      <c r="M361" s="11" t="str" cm="1">
        <f t="array" ref="M361">_xlfn.IFS(K361&lt;1,"",K361=1,"Fail",K361&gt;1,_xlfn.TEXTJOIN("",TRUE,"Fail x",K361))</f>
        <v/>
      </c>
      <c r="N361" t="str">
        <f t="shared" si="23"/>
        <v/>
      </c>
    </row>
    <row r="362" spans="8:14">
      <c r="H362" s="11">
        <f t="shared" si="20"/>
        <v>0</v>
      </c>
      <c r="I362" t="str" cm="1">
        <f t="array" ref="I362">_xlfn.IFS(H362&lt;1,"No",H362=1,"Yes",H362&gt;1,_xlfn.TEXTJOIN("",TRUE,"Yes x",H362))</f>
        <v>No</v>
      </c>
      <c r="J362" s="11">
        <f t="shared" si="21"/>
        <v>0</v>
      </c>
      <c r="K362" s="11">
        <f t="shared" si="22"/>
        <v>0</v>
      </c>
      <c r="L362" s="11" t="str" cm="1">
        <f t="array" ref="L362">_xlfn.IFS(J362&lt;1,"",J362=1,"Pass",J362&gt;1,_xlfn.TEXTJOIN("",TRUE,"Pass x",J362))</f>
        <v/>
      </c>
      <c r="M362" s="11" t="str" cm="1">
        <f t="array" ref="M362">_xlfn.IFS(K362&lt;1,"",K362=1,"Fail",K362&gt;1,_xlfn.TEXTJOIN("",TRUE,"Fail x",K362))</f>
        <v/>
      </c>
      <c r="N362" t="str">
        <f t="shared" si="23"/>
        <v/>
      </c>
    </row>
    <row r="363" spans="8:14">
      <c r="H363" s="11">
        <f t="shared" si="20"/>
        <v>0</v>
      </c>
      <c r="I363" t="str" cm="1">
        <f t="array" ref="I363">_xlfn.IFS(H363&lt;1,"No",H363=1,"Yes",H363&gt;1,_xlfn.TEXTJOIN("",TRUE,"Yes x",H363))</f>
        <v>No</v>
      </c>
      <c r="J363" s="11">
        <f t="shared" si="21"/>
        <v>0</v>
      </c>
      <c r="K363" s="11">
        <f t="shared" si="22"/>
        <v>0</v>
      </c>
      <c r="L363" s="11" t="str" cm="1">
        <f t="array" ref="L363">_xlfn.IFS(J363&lt;1,"",J363=1,"Pass",J363&gt;1,_xlfn.TEXTJOIN("",TRUE,"Pass x",J363))</f>
        <v/>
      </c>
      <c r="M363" s="11" t="str" cm="1">
        <f t="array" ref="M363">_xlfn.IFS(K363&lt;1,"",K363=1,"Fail",K363&gt;1,_xlfn.TEXTJOIN("",TRUE,"Fail x",K363))</f>
        <v/>
      </c>
      <c r="N363" t="str">
        <f t="shared" si="23"/>
        <v/>
      </c>
    </row>
    <row r="364" spans="8:14">
      <c r="H364" s="11">
        <f t="shared" si="20"/>
        <v>0</v>
      </c>
      <c r="I364" t="str" cm="1">
        <f t="array" ref="I364">_xlfn.IFS(H364&lt;1,"No",H364=1,"Yes",H364&gt;1,_xlfn.TEXTJOIN("",TRUE,"Yes x",H364))</f>
        <v>No</v>
      </c>
      <c r="J364" s="11">
        <f t="shared" si="21"/>
        <v>0</v>
      </c>
      <c r="K364" s="11">
        <f t="shared" si="22"/>
        <v>0</v>
      </c>
      <c r="L364" s="11" t="str" cm="1">
        <f t="array" ref="L364">_xlfn.IFS(J364&lt;1,"",J364=1,"Pass",J364&gt;1,_xlfn.TEXTJOIN("",TRUE,"Pass x",J364))</f>
        <v/>
      </c>
      <c r="M364" s="11" t="str" cm="1">
        <f t="array" ref="M364">_xlfn.IFS(K364&lt;1,"",K364=1,"Fail",K364&gt;1,_xlfn.TEXTJOIN("",TRUE,"Fail x",K364))</f>
        <v/>
      </c>
      <c r="N364" t="str">
        <f t="shared" si="23"/>
        <v/>
      </c>
    </row>
    <row r="365" spans="8:14">
      <c r="H365" s="11">
        <f t="shared" si="20"/>
        <v>0</v>
      </c>
      <c r="I365" t="str" cm="1">
        <f t="array" ref="I365">_xlfn.IFS(H365&lt;1,"No",H365=1,"Yes",H365&gt;1,_xlfn.TEXTJOIN("",TRUE,"Yes x",H365))</f>
        <v>No</v>
      </c>
      <c r="J365" s="11">
        <f t="shared" si="21"/>
        <v>0</v>
      </c>
      <c r="K365" s="11">
        <f t="shared" si="22"/>
        <v>0</v>
      </c>
      <c r="L365" s="11" t="str" cm="1">
        <f t="array" ref="L365">_xlfn.IFS(J365&lt;1,"",J365=1,"Pass",J365&gt;1,_xlfn.TEXTJOIN("",TRUE,"Pass x",J365))</f>
        <v/>
      </c>
      <c r="M365" s="11" t="str" cm="1">
        <f t="array" ref="M365">_xlfn.IFS(K365&lt;1,"",K365=1,"Fail",K365&gt;1,_xlfn.TEXTJOIN("",TRUE,"Fail x",K365))</f>
        <v/>
      </c>
      <c r="N365" t="str">
        <f t="shared" si="23"/>
        <v/>
      </c>
    </row>
    <row r="366" spans="8:14">
      <c r="H366" s="11">
        <f t="shared" si="20"/>
        <v>0</v>
      </c>
      <c r="I366" t="str" cm="1">
        <f t="array" ref="I366">_xlfn.IFS(H366&lt;1,"No",H366=1,"Yes",H366&gt;1,_xlfn.TEXTJOIN("",TRUE,"Yes x",H366))</f>
        <v>No</v>
      </c>
      <c r="J366" s="11">
        <f t="shared" si="21"/>
        <v>0</v>
      </c>
      <c r="K366" s="11">
        <f t="shared" si="22"/>
        <v>0</v>
      </c>
      <c r="L366" s="11" t="str" cm="1">
        <f t="array" ref="L366">_xlfn.IFS(J366&lt;1,"",J366=1,"Pass",J366&gt;1,_xlfn.TEXTJOIN("",TRUE,"Pass x",J366))</f>
        <v/>
      </c>
      <c r="M366" s="11" t="str" cm="1">
        <f t="array" ref="M366">_xlfn.IFS(K366&lt;1,"",K366=1,"Fail",K366&gt;1,_xlfn.TEXTJOIN("",TRUE,"Fail x",K366))</f>
        <v/>
      </c>
      <c r="N366" t="str">
        <f t="shared" si="23"/>
        <v/>
      </c>
    </row>
    <row r="367" spans="8:14">
      <c r="H367" s="11">
        <f t="shared" si="20"/>
        <v>0</v>
      </c>
      <c r="I367" t="str" cm="1">
        <f t="array" ref="I367">_xlfn.IFS(H367&lt;1,"No",H367=1,"Yes",H367&gt;1,_xlfn.TEXTJOIN("",TRUE,"Yes x",H367))</f>
        <v>No</v>
      </c>
      <c r="J367" s="11">
        <f t="shared" si="21"/>
        <v>0</v>
      </c>
      <c r="K367" s="11">
        <f t="shared" si="22"/>
        <v>0</v>
      </c>
      <c r="L367" s="11" t="str" cm="1">
        <f t="array" ref="L367">_xlfn.IFS(J367&lt;1,"",J367=1,"Pass",J367&gt;1,_xlfn.TEXTJOIN("",TRUE,"Pass x",J367))</f>
        <v/>
      </c>
      <c r="M367" s="11" t="str" cm="1">
        <f t="array" ref="M367">_xlfn.IFS(K367&lt;1,"",K367=1,"Fail",K367&gt;1,_xlfn.TEXTJOIN("",TRUE,"Fail x",K367))</f>
        <v/>
      </c>
      <c r="N367" t="str">
        <f t="shared" si="23"/>
        <v/>
      </c>
    </row>
    <row r="368" spans="8:14">
      <c r="H368" s="11">
        <f t="shared" si="20"/>
        <v>0</v>
      </c>
      <c r="I368" t="str" cm="1">
        <f t="array" ref="I368">_xlfn.IFS(H368&lt;1,"No",H368=1,"Yes",H368&gt;1,_xlfn.TEXTJOIN("",TRUE,"Yes x",H368))</f>
        <v>No</v>
      </c>
      <c r="J368" s="11">
        <f t="shared" si="21"/>
        <v>0</v>
      </c>
      <c r="K368" s="11">
        <f t="shared" si="22"/>
        <v>0</v>
      </c>
      <c r="L368" s="11" t="str" cm="1">
        <f t="array" ref="L368">_xlfn.IFS(J368&lt;1,"",J368=1,"Pass",J368&gt;1,_xlfn.TEXTJOIN("",TRUE,"Pass x",J368))</f>
        <v/>
      </c>
      <c r="M368" s="11" t="str" cm="1">
        <f t="array" ref="M368">_xlfn.IFS(K368&lt;1,"",K368=1,"Fail",K368&gt;1,_xlfn.TEXTJOIN("",TRUE,"Fail x",K368))</f>
        <v/>
      </c>
      <c r="N368" t="str">
        <f t="shared" si="23"/>
        <v/>
      </c>
    </row>
    <row r="369" spans="8:14">
      <c r="H369" s="11">
        <f t="shared" si="20"/>
        <v>0</v>
      </c>
      <c r="I369" t="str" cm="1">
        <f t="array" ref="I369">_xlfn.IFS(H369&lt;1,"No",H369=1,"Yes",H369&gt;1,_xlfn.TEXTJOIN("",TRUE,"Yes x",H369))</f>
        <v>No</v>
      </c>
      <c r="J369" s="11">
        <f t="shared" si="21"/>
        <v>0</v>
      </c>
      <c r="K369" s="11">
        <f t="shared" si="22"/>
        <v>0</v>
      </c>
      <c r="L369" s="11" t="str" cm="1">
        <f t="array" ref="L369">_xlfn.IFS(J369&lt;1,"",J369=1,"Pass",J369&gt;1,_xlfn.TEXTJOIN("",TRUE,"Pass x",J369))</f>
        <v/>
      </c>
      <c r="M369" s="11" t="str" cm="1">
        <f t="array" ref="M369">_xlfn.IFS(K369&lt;1,"",K369=1,"Fail",K369&gt;1,_xlfn.TEXTJOIN("",TRUE,"Fail x",K369))</f>
        <v/>
      </c>
      <c r="N369" t="str">
        <f t="shared" si="23"/>
        <v/>
      </c>
    </row>
    <row r="370" spans="8:14">
      <c r="H370" s="11">
        <f t="shared" si="20"/>
        <v>0</v>
      </c>
      <c r="I370" t="str" cm="1">
        <f t="array" ref="I370">_xlfn.IFS(H370&lt;1,"No",H370=1,"Yes",H370&gt;1,_xlfn.TEXTJOIN("",TRUE,"Yes x",H370))</f>
        <v>No</v>
      </c>
      <c r="J370" s="11">
        <f t="shared" si="21"/>
        <v>0</v>
      </c>
      <c r="K370" s="11">
        <f t="shared" si="22"/>
        <v>0</v>
      </c>
      <c r="L370" s="11" t="str" cm="1">
        <f t="array" ref="L370">_xlfn.IFS(J370&lt;1,"",J370=1,"Pass",J370&gt;1,_xlfn.TEXTJOIN("",TRUE,"Pass x",J370))</f>
        <v/>
      </c>
      <c r="M370" s="11" t="str" cm="1">
        <f t="array" ref="M370">_xlfn.IFS(K370&lt;1,"",K370=1,"Fail",K370&gt;1,_xlfn.TEXTJOIN("",TRUE,"Fail x",K370))</f>
        <v/>
      </c>
      <c r="N370" t="str">
        <f t="shared" si="23"/>
        <v/>
      </c>
    </row>
    <row r="371" spans="8:14">
      <c r="H371" s="11">
        <f t="shared" si="20"/>
        <v>0</v>
      </c>
      <c r="I371" t="str" cm="1">
        <f t="array" ref="I371">_xlfn.IFS(H371&lt;1,"No",H371=1,"Yes",H371&gt;1,_xlfn.TEXTJOIN("",TRUE,"Yes x",H371))</f>
        <v>No</v>
      </c>
      <c r="J371" s="11">
        <f t="shared" si="21"/>
        <v>0</v>
      </c>
      <c r="K371" s="11">
        <f t="shared" si="22"/>
        <v>0</v>
      </c>
      <c r="L371" s="11" t="str" cm="1">
        <f t="array" ref="L371">_xlfn.IFS(J371&lt;1,"",J371=1,"Pass",J371&gt;1,_xlfn.TEXTJOIN("",TRUE,"Pass x",J371))</f>
        <v/>
      </c>
      <c r="M371" s="11" t="str" cm="1">
        <f t="array" ref="M371">_xlfn.IFS(K371&lt;1,"",K371=1,"Fail",K371&gt;1,_xlfn.TEXTJOIN("",TRUE,"Fail x",K371))</f>
        <v/>
      </c>
      <c r="N371" t="str">
        <f t="shared" si="23"/>
        <v/>
      </c>
    </row>
    <row r="372" spans="8:14">
      <c r="H372" s="11">
        <f t="shared" si="20"/>
        <v>0</v>
      </c>
      <c r="I372" t="str" cm="1">
        <f t="array" ref="I372">_xlfn.IFS(H372&lt;1,"No",H372=1,"Yes",H372&gt;1,_xlfn.TEXTJOIN("",TRUE,"Yes x",H372))</f>
        <v>No</v>
      </c>
      <c r="J372" s="11">
        <f t="shared" si="21"/>
        <v>0</v>
      </c>
      <c r="K372" s="11">
        <f t="shared" si="22"/>
        <v>0</v>
      </c>
      <c r="L372" s="11" t="str" cm="1">
        <f t="array" ref="L372">_xlfn.IFS(J372&lt;1,"",J372=1,"Pass",J372&gt;1,_xlfn.TEXTJOIN("",TRUE,"Pass x",J372))</f>
        <v/>
      </c>
      <c r="M372" s="11" t="str" cm="1">
        <f t="array" ref="M372">_xlfn.IFS(K372&lt;1,"",K372=1,"Fail",K372&gt;1,_xlfn.TEXTJOIN("",TRUE,"Fail x",K372))</f>
        <v/>
      </c>
      <c r="N372" t="str">
        <f t="shared" si="23"/>
        <v/>
      </c>
    </row>
    <row r="373" spans="8:14">
      <c r="H373" s="11">
        <f t="shared" si="20"/>
        <v>0</v>
      </c>
      <c r="I373" t="str" cm="1">
        <f t="array" ref="I373">_xlfn.IFS(H373&lt;1,"No",H373=1,"Yes",H373&gt;1,_xlfn.TEXTJOIN("",TRUE,"Yes x",H373))</f>
        <v>No</v>
      </c>
      <c r="J373" s="11">
        <f t="shared" si="21"/>
        <v>0</v>
      </c>
      <c r="K373" s="11">
        <f t="shared" si="22"/>
        <v>0</v>
      </c>
      <c r="L373" s="11" t="str" cm="1">
        <f t="array" ref="L373">_xlfn.IFS(J373&lt;1,"",J373=1,"Pass",J373&gt;1,_xlfn.TEXTJOIN("",TRUE,"Pass x",J373))</f>
        <v/>
      </c>
      <c r="M373" s="11" t="str" cm="1">
        <f t="array" ref="M373">_xlfn.IFS(K373&lt;1,"",K373=1,"Fail",K373&gt;1,_xlfn.TEXTJOIN("",TRUE,"Fail x",K373))</f>
        <v/>
      </c>
      <c r="N373" t="str">
        <f t="shared" si="23"/>
        <v/>
      </c>
    </row>
    <row r="374" spans="8:14">
      <c r="H374" s="11">
        <f t="shared" si="20"/>
        <v>0</v>
      </c>
      <c r="I374" t="str" cm="1">
        <f t="array" ref="I374">_xlfn.IFS(H374&lt;1,"No",H374=1,"Yes",H374&gt;1,_xlfn.TEXTJOIN("",TRUE,"Yes x",H374))</f>
        <v>No</v>
      </c>
      <c r="J374" s="11">
        <f t="shared" si="21"/>
        <v>0</v>
      </c>
      <c r="K374" s="11">
        <f t="shared" si="22"/>
        <v>0</v>
      </c>
      <c r="L374" s="11" t="str" cm="1">
        <f t="array" ref="L374">_xlfn.IFS(J374&lt;1,"",J374=1,"Pass",J374&gt;1,_xlfn.TEXTJOIN("",TRUE,"Pass x",J374))</f>
        <v/>
      </c>
      <c r="M374" s="11" t="str" cm="1">
        <f t="array" ref="M374">_xlfn.IFS(K374&lt;1,"",K374=1,"Fail",K374&gt;1,_xlfn.TEXTJOIN("",TRUE,"Fail x",K374))</f>
        <v/>
      </c>
      <c r="N374" t="str">
        <f t="shared" si="23"/>
        <v/>
      </c>
    </row>
    <row r="375" spans="8:14">
      <c r="H375" s="11">
        <f t="shared" si="20"/>
        <v>0</v>
      </c>
      <c r="I375" t="str" cm="1">
        <f t="array" ref="I375">_xlfn.IFS(H375&lt;1,"No",H375=1,"Yes",H375&gt;1,_xlfn.TEXTJOIN("",TRUE,"Yes x",H375))</f>
        <v>No</v>
      </c>
      <c r="J375" s="11">
        <f t="shared" si="21"/>
        <v>0</v>
      </c>
      <c r="K375" s="11">
        <f t="shared" si="22"/>
        <v>0</v>
      </c>
      <c r="L375" s="11" t="str" cm="1">
        <f t="array" ref="L375">_xlfn.IFS(J375&lt;1,"",J375=1,"Pass",J375&gt;1,_xlfn.TEXTJOIN("",TRUE,"Pass x",J375))</f>
        <v/>
      </c>
      <c r="M375" s="11" t="str" cm="1">
        <f t="array" ref="M375">_xlfn.IFS(K375&lt;1,"",K375=1,"Fail",K375&gt;1,_xlfn.TEXTJOIN("",TRUE,"Fail x",K375))</f>
        <v/>
      </c>
      <c r="N375" t="str">
        <f t="shared" si="23"/>
        <v/>
      </c>
    </row>
    <row r="376" spans="8:14">
      <c r="H376" s="11">
        <f t="shared" si="20"/>
        <v>0</v>
      </c>
      <c r="I376" t="str" cm="1">
        <f t="array" ref="I376">_xlfn.IFS(H376&lt;1,"No",H376=1,"Yes",H376&gt;1,_xlfn.TEXTJOIN("",TRUE,"Yes x",H376))</f>
        <v>No</v>
      </c>
      <c r="J376" s="11">
        <f t="shared" si="21"/>
        <v>0</v>
      </c>
      <c r="K376" s="11">
        <f t="shared" si="22"/>
        <v>0</v>
      </c>
      <c r="L376" s="11" t="str" cm="1">
        <f t="array" ref="L376">_xlfn.IFS(J376&lt;1,"",J376=1,"Pass",J376&gt;1,_xlfn.TEXTJOIN("",TRUE,"Pass x",J376))</f>
        <v/>
      </c>
      <c r="M376" s="11" t="str" cm="1">
        <f t="array" ref="M376">_xlfn.IFS(K376&lt;1,"",K376=1,"Fail",K376&gt;1,_xlfn.TEXTJOIN("",TRUE,"Fail x",K376))</f>
        <v/>
      </c>
      <c r="N376" t="str">
        <f t="shared" si="23"/>
        <v/>
      </c>
    </row>
    <row r="377" spans="8:14">
      <c r="H377" s="11">
        <f t="shared" si="20"/>
        <v>0</v>
      </c>
      <c r="I377" t="str" cm="1">
        <f t="array" ref="I377">_xlfn.IFS(H377&lt;1,"No",H377=1,"Yes",H377&gt;1,_xlfn.TEXTJOIN("",TRUE,"Yes x",H377))</f>
        <v>No</v>
      </c>
      <c r="J377" s="11">
        <f t="shared" si="21"/>
        <v>0</v>
      </c>
      <c r="K377" s="11">
        <f t="shared" si="22"/>
        <v>0</v>
      </c>
      <c r="L377" s="11" t="str" cm="1">
        <f t="array" ref="L377">_xlfn.IFS(J377&lt;1,"",J377=1,"Pass",J377&gt;1,_xlfn.TEXTJOIN("",TRUE,"Pass x",J377))</f>
        <v/>
      </c>
      <c r="M377" s="11" t="str" cm="1">
        <f t="array" ref="M377">_xlfn.IFS(K377&lt;1,"",K377=1,"Fail",K377&gt;1,_xlfn.TEXTJOIN("",TRUE,"Fail x",K377))</f>
        <v/>
      </c>
      <c r="N377" t="str">
        <f t="shared" si="23"/>
        <v/>
      </c>
    </row>
    <row r="378" spans="8:14">
      <c r="H378" s="11">
        <f t="shared" si="20"/>
        <v>0</v>
      </c>
      <c r="I378" t="str" cm="1">
        <f t="array" ref="I378">_xlfn.IFS(H378&lt;1,"No",H378=1,"Yes",H378&gt;1,_xlfn.TEXTJOIN("",TRUE,"Yes x",H378))</f>
        <v>No</v>
      </c>
      <c r="J378" s="11">
        <f t="shared" si="21"/>
        <v>0</v>
      </c>
      <c r="K378" s="11">
        <f t="shared" si="22"/>
        <v>0</v>
      </c>
      <c r="L378" s="11" t="str" cm="1">
        <f t="array" ref="L378">_xlfn.IFS(J378&lt;1,"",J378=1,"Pass",J378&gt;1,_xlfn.TEXTJOIN("",TRUE,"Pass x",J378))</f>
        <v/>
      </c>
      <c r="M378" s="11" t="str" cm="1">
        <f t="array" ref="M378">_xlfn.IFS(K378&lt;1,"",K378=1,"Fail",K378&gt;1,_xlfn.TEXTJOIN("",TRUE,"Fail x",K378))</f>
        <v/>
      </c>
      <c r="N378" t="str">
        <f t="shared" si="23"/>
        <v/>
      </c>
    </row>
    <row r="379" spans="8:14">
      <c r="H379" s="11">
        <f t="shared" si="20"/>
        <v>0</v>
      </c>
      <c r="I379" t="str" cm="1">
        <f t="array" ref="I379">_xlfn.IFS(H379&lt;1,"No",H379=1,"Yes",H379&gt;1,_xlfn.TEXTJOIN("",TRUE,"Yes x",H379))</f>
        <v>No</v>
      </c>
      <c r="J379" s="11">
        <f t="shared" si="21"/>
        <v>0</v>
      </c>
      <c r="K379" s="11">
        <f t="shared" si="22"/>
        <v>0</v>
      </c>
      <c r="L379" s="11" t="str" cm="1">
        <f t="array" ref="L379">_xlfn.IFS(J379&lt;1,"",J379=1,"Pass",J379&gt;1,_xlfn.TEXTJOIN("",TRUE,"Pass x",J379))</f>
        <v/>
      </c>
      <c r="M379" s="11" t="str" cm="1">
        <f t="array" ref="M379">_xlfn.IFS(K379&lt;1,"",K379=1,"Fail",K379&gt;1,_xlfn.TEXTJOIN("",TRUE,"Fail x",K379))</f>
        <v/>
      </c>
      <c r="N379" t="str">
        <f t="shared" si="23"/>
        <v/>
      </c>
    </row>
    <row r="380" spans="8:14">
      <c r="H380" s="11">
        <f t="shared" si="20"/>
        <v>0</v>
      </c>
      <c r="I380" t="str" cm="1">
        <f t="array" ref="I380">_xlfn.IFS(H380&lt;1,"No",H380=1,"Yes",H380&gt;1,_xlfn.TEXTJOIN("",TRUE,"Yes x",H380))</f>
        <v>No</v>
      </c>
      <c r="J380" s="11">
        <f t="shared" si="21"/>
        <v>0</v>
      </c>
      <c r="K380" s="11">
        <f t="shared" si="22"/>
        <v>0</v>
      </c>
      <c r="L380" s="11" t="str" cm="1">
        <f t="array" ref="L380">_xlfn.IFS(J380&lt;1,"",J380=1,"Pass",J380&gt;1,_xlfn.TEXTJOIN("",TRUE,"Pass x",J380))</f>
        <v/>
      </c>
      <c r="M380" s="11" t="str" cm="1">
        <f t="array" ref="M380">_xlfn.IFS(K380&lt;1,"",K380=1,"Fail",K380&gt;1,_xlfn.TEXTJOIN("",TRUE,"Fail x",K380))</f>
        <v/>
      </c>
      <c r="N380" t="str">
        <f t="shared" si="23"/>
        <v/>
      </c>
    </row>
    <row r="381" spans="8:14">
      <c r="H381" s="11">
        <f t="shared" si="20"/>
        <v>0</v>
      </c>
      <c r="I381" t="str" cm="1">
        <f t="array" ref="I381">_xlfn.IFS(H381&lt;1,"No",H381=1,"Yes",H381&gt;1,_xlfn.TEXTJOIN("",TRUE,"Yes x",H381))</f>
        <v>No</v>
      </c>
      <c r="J381" s="11">
        <f t="shared" si="21"/>
        <v>0</v>
      </c>
      <c r="K381" s="11">
        <f t="shared" si="22"/>
        <v>0</v>
      </c>
      <c r="L381" s="11" t="str" cm="1">
        <f t="array" ref="L381">_xlfn.IFS(J381&lt;1,"",J381=1,"Pass",J381&gt;1,_xlfn.TEXTJOIN("",TRUE,"Pass x",J381))</f>
        <v/>
      </c>
      <c r="M381" s="11" t="str" cm="1">
        <f t="array" ref="M381">_xlfn.IFS(K381&lt;1,"",K381=1,"Fail",K381&gt;1,_xlfn.TEXTJOIN("",TRUE,"Fail x",K381))</f>
        <v/>
      </c>
      <c r="N381" t="str">
        <f t="shared" si="23"/>
        <v/>
      </c>
    </row>
    <row r="382" spans="8:14">
      <c r="H382" s="11">
        <f t="shared" si="20"/>
        <v>0</v>
      </c>
      <c r="I382" t="str" cm="1">
        <f t="array" ref="I382">_xlfn.IFS(H382&lt;1,"No",H382=1,"Yes",H382&gt;1,_xlfn.TEXTJOIN("",TRUE,"Yes x",H382))</f>
        <v>No</v>
      </c>
      <c r="J382" s="11">
        <f t="shared" si="21"/>
        <v>0</v>
      </c>
      <c r="K382" s="11">
        <f t="shared" si="22"/>
        <v>0</v>
      </c>
      <c r="L382" s="11" t="str" cm="1">
        <f t="array" ref="L382">_xlfn.IFS(J382&lt;1,"",J382=1,"Pass",J382&gt;1,_xlfn.TEXTJOIN("",TRUE,"Pass x",J382))</f>
        <v/>
      </c>
      <c r="M382" s="11" t="str" cm="1">
        <f t="array" ref="M382">_xlfn.IFS(K382&lt;1,"",K382=1,"Fail",K382&gt;1,_xlfn.TEXTJOIN("",TRUE,"Fail x",K382))</f>
        <v/>
      </c>
      <c r="N382" t="str">
        <f t="shared" si="23"/>
        <v/>
      </c>
    </row>
    <row r="383" spans="8:14">
      <c r="H383" s="11">
        <f t="shared" si="20"/>
        <v>0</v>
      </c>
      <c r="I383" t="str" cm="1">
        <f t="array" ref="I383">_xlfn.IFS(H383&lt;1,"No",H383=1,"Yes",H383&gt;1,_xlfn.TEXTJOIN("",TRUE,"Yes x",H383))</f>
        <v>No</v>
      </c>
      <c r="J383" s="11">
        <f t="shared" si="21"/>
        <v>0</v>
      </c>
      <c r="K383" s="11">
        <f t="shared" si="22"/>
        <v>0</v>
      </c>
      <c r="L383" s="11" t="str" cm="1">
        <f t="array" ref="L383">_xlfn.IFS(J383&lt;1,"",J383=1,"Pass",J383&gt;1,_xlfn.TEXTJOIN("",TRUE,"Pass x",J383))</f>
        <v/>
      </c>
      <c r="M383" s="11" t="str" cm="1">
        <f t="array" ref="M383">_xlfn.IFS(K383&lt;1,"",K383=1,"Fail",K383&gt;1,_xlfn.TEXTJOIN("",TRUE,"Fail x",K383))</f>
        <v/>
      </c>
      <c r="N383" t="str">
        <f t="shared" si="23"/>
        <v/>
      </c>
    </row>
    <row r="384" spans="8:14">
      <c r="H384" s="11">
        <f t="shared" si="20"/>
        <v>0</v>
      </c>
      <c r="I384" t="str" cm="1">
        <f t="array" ref="I384">_xlfn.IFS(H384&lt;1,"No",H384=1,"Yes",H384&gt;1,_xlfn.TEXTJOIN("",TRUE,"Yes x",H384))</f>
        <v>No</v>
      </c>
      <c r="J384" s="11">
        <f t="shared" si="21"/>
        <v>0</v>
      </c>
      <c r="K384" s="11">
        <f t="shared" si="22"/>
        <v>0</v>
      </c>
      <c r="L384" s="11" t="str" cm="1">
        <f t="array" ref="L384">_xlfn.IFS(J384&lt;1,"",J384=1,"Pass",J384&gt;1,_xlfn.TEXTJOIN("",TRUE,"Pass x",J384))</f>
        <v/>
      </c>
      <c r="M384" s="11" t="str" cm="1">
        <f t="array" ref="M384">_xlfn.IFS(K384&lt;1,"",K384=1,"Fail",K384&gt;1,_xlfn.TEXTJOIN("",TRUE,"Fail x",K384))</f>
        <v/>
      </c>
      <c r="N384" t="str">
        <f t="shared" si="23"/>
        <v/>
      </c>
    </row>
    <row r="385" spans="8:14">
      <c r="H385" s="11">
        <f t="shared" si="20"/>
        <v>0</v>
      </c>
      <c r="I385" t="str" cm="1">
        <f t="array" ref="I385">_xlfn.IFS(H385&lt;1,"No",H385=1,"Yes",H385&gt;1,_xlfn.TEXTJOIN("",TRUE,"Yes x",H385))</f>
        <v>No</v>
      </c>
      <c r="J385" s="11">
        <f t="shared" si="21"/>
        <v>0</v>
      </c>
      <c r="K385" s="11">
        <f t="shared" si="22"/>
        <v>0</v>
      </c>
      <c r="L385" s="11" t="str" cm="1">
        <f t="array" ref="L385">_xlfn.IFS(J385&lt;1,"",J385=1,"Pass",J385&gt;1,_xlfn.TEXTJOIN("",TRUE,"Pass x",J385))</f>
        <v/>
      </c>
      <c r="M385" s="11" t="str" cm="1">
        <f t="array" ref="M385">_xlfn.IFS(K385&lt;1,"",K385=1,"Fail",K385&gt;1,_xlfn.TEXTJOIN("",TRUE,"Fail x",K385))</f>
        <v/>
      </c>
      <c r="N385" t="str">
        <f t="shared" si="23"/>
        <v/>
      </c>
    </row>
    <row r="386" spans="8:14">
      <c r="H386" s="11">
        <f t="shared" si="20"/>
        <v>0</v>
      </c>
      <c r="I386" t="str" cm="1">
        <f t="array" ref="I386">_xlfn.IFS(H386&lt;1,"No",H386=1,"Yes",H386&gt;1,_xlfn.TEXTJOIN("",TRUE,"Yes x",H386))</f>
        <v>No</v>
      </c>
      <c r="J386" s="11">
        <f t="shared" si="21"/>
        <v>0</v>
      </c>
      <c r="K386" s="11">
        <f t="shared" si="22"/>
        <v>0</v>
      </c>
      <c r="L386" s="11" t="str" cm="1">
        <f t="array" ref="L386">_xlfn.IFS(J386&lt;1,"",J386=1,"Pass",J386&gt;1,_xlfn.TEXTJOIN("",TRUE,"Pass x",J386))</f>
        <v/>
      </c>
      <c r="M386" s="11" t="str" cm="1">
        <f t="array" ref="M386">_xlfn.IFS(K386&lt;1,"",K386=1,"Fail",K386&gt;1,_xlfn.TEXTJOIN("",TRUE,"Fail x",K386))</f>
        <v/>
      </c>
      <c r="N386" t="str">
        <f t="shared" si="23"/>
        <v/>
      </c>
    </row>
    <row r="387" spans="8:14">
      <c r="H387" s="11">
        <f t="shared" ref="H387:H450" si="24">IFERROR(GETPIVOTDATA("Successful / Failed",$A$1,"System serial",G387),0)</f>
        <v>0</v>
      </c>
      <c r="I387" t="str" cm="1">
        <f t="array" ref="I387">_xlfn.IFS(H387&lt;1,"No",H387=1,"Yes",H387&gt;1,_xlfn.TEXTJOIN("",TRUE,"Yes x",H387))</f>
        <v>No</v>
      </c>
      <c r="J387" s="11">
        <f t="shared" ref="J387:J450" si="25">IFERROR(GETPIVOTDATA("Successful / Failed",$A$1,"System serial",G387,"Successful / Failed","Successful"),0)</f>
        <v>0</v>
      </c>
      <c r="K387" s="11">
        <f t="shared" ref="K387:K450" si="26">IFERROR(GETPIVOTDATA("Successful / Failed",$A$1,"System serial",G387,"Successful / Failed","Failed"),0)</f>
        <v>0</v>
      </c>
      <c r="L387" s="11" t="str" cm="1">
        <f t="array" ref="L387">_xlfn.IFS(J387&lt;1,"",J387=1,"Pass",J387&gt;1,_xlfn.TEXTJOIN("",TRUE,"Pass x",J387))</f>
        <v/>
      </c>
      <c r="M387" s="11" t="str" cm="1">
        <f t="array" ref="M387">_xlfn.IFS(K387&lt;1,"",K387=1,"Fail",K387&gt;1,_xlfn.TEXTJOIN("",TRUE,"Fail x",K387))</f>
        <v/>
      </c>
      <c r="N387" t="str">
        <f t="shared" ref="N387:N450" si="27">_xlfn.TEXTJOIN(", ",TRUE, L387, M387)</f>
        <v/>
      </c>
    </row>
    <row r="388" spans="8:14">
      <c r="H388" s="11">
        <f t="shared" si="24"/>
        <v>0</v>
      </c>
      <c r="I388" t="str" cm="1">
        <f t="array" ref="I388">_xlfn.IFS(H388&lt;1,"No",H388=1,"Yes",H388&gt;1,_xlfn.TEXTJOIN("",TRUE,"Yes x",H388))</f>
        <v>No</v>
      </c>
      <c r="J388" s="11">
        <f t="shared" si="25"/>
        <v>0</v>
      </c>
      <c r="K388" s="11">
        <f t="shared" si="26"/>
        <v>0</v>
      </c>
      <c r="L388" s="11" t="str" cm="1">
        <f t="array" ref="L388">_xlfn.IFS(J388&lt;1,"",J388=1,"Pass",J388&gt;1,_xlfn.TEXTJOIN("",TRUE,"Pass x",J388))</f>
        <v/>
      </c>
      <c r="M388" s="11" t="str" cm="1">
        <f t="array" ref="M388">_xlfn.IFS(K388&lt;1,"",K388=1,"Fail",K388&gt;1,_xlfn.TEXTJOIN("",TRUE,"Fail x",K388))</f>
        <v/>
      </c>
      <c r="N388" t="str">
        <f t="shared" si="27"/>
        <v/>
      </c>
    </row>
    <row r="389" spans="8:14">
      <c r="H389" s="11">
        <f t="shared" si="24"/>
        <v>0</v>
      </c>
      <c r="I389" t="str" cm="1">
        <f t="array" ref="I389">_xlfn.IFS(H389&lt;1,"No",H389=1,"Yes",H389&gt;1,_xlfn.TEXTJOIN("",TRUE,"Yes x",H389))</f>
        <v>No</v>
      </c>
      <c r="J389" s="11">
        <f t="shared" si="25"/>
        <v>0</v>
      </c>
      <c r="K389" s="11">
        <f t="shared" si="26"/>
        <v>0</v>
      </c>
      <c r="L389" s="11" t="str" cm="1">
        <f t="array" ref="L389">_xlfn.IFS(J389&lt;1,"",J389=1,"Pass",J389&gt;1,_xlfn.TEXTJOIN("",TRUE,"Pass x",J389))</f>
        <v/>
      </c>
      <c r="M389" s="11" t="str" cm="1">
        <f t="array" ref="M389">_xlfn.IFS(K389&lt;1,"",K389=1,"Fail",K389&gt;1,_xlfn.TEXTJOIN("",TRUE,"Fail x",K389))</f>
        <v/>
      </c>
      <c r="N389" t="str">
        <f t="shared" si="27"/>
        <v/>
      </c>
    </row>
    <row r="390" spans="8:14">
      <c r="H390" s="11">
        <f t="shared" si="24"/>
        <v>0</v>
      </c>
      <c r="I390" t="str" cm="1">
        <f t="array" ref="I390">_xlfn.IFS(H390&lt;1,"No",H390=1,"Yes",H390&gt;1,_xlfn.TEXTJOIN("",TRUE,"Yes x",H390))</f>
        <v>No</v>
      </c>
      <c r="J390" s="11">
        <f t="shared" si="25"/>
        <v>0</v>
      </c>
      <c r="K390" s="11">
        <f t="shared" si="26"/>
        <v>0</v>
      </c>
      <c r="L390" s="11" t="str" cm="1">
        <f t="array" ref="L390">_xlfn.IFS(J390&lt;1,"",J390=1,"Pass",J390&gt;1,_xlfn.TEXTJOIN("",TRUE,"Pass x",J390))</f>
        <v/>
      </c>
      <c r="M390" s="11" t="str" cm="1">
        <f t="array" ref="M390">_xlfn.IFS(K390&lt;1,"",K390=1,"Fail",K390&gt;1,_xlfn.TEXTJOIN("",TRUE,"Fail x",K390))</f>
        <v/>
      </c>
      <c r="N390" t="str">
        <f t="shared" si="27"/>
        <v/>
      </c>
    </row>
    <row r="391" spans="8:14">
      <c r="H391" s="11">
        <f t="shared" si="24"/>
        <v>0</v>
      </c>
      <c r="I391" t="str" cm="1">
        <f t="array" ref="I391">_xlfn.IFS(H391&lt;1,"No",H391=1,"Yes",H391&gt;1,_xlfn.TEXTJOIN("",TRUE,"Yes x",H391))</f>
        <v>No</v>
      </c>
      <c r="J391" s="11">
        <f t="shared" si="25"/>
        <v>0</v>
      </c>
      <c r="K391" s="11">
        <f t="shared" si="26"/>
        <v>0</v>
      </c>
      <c r="L391" s="11" t="str" cm="1">
        <f t="array" ref="L391">_xlfn.IFS(J391&lt;1,"",J391=1,"Pass",J391&gt;1,_xlfn.TEXTJOIN("",TRUE,"Pass x",J391))</f>
        <v/>
      </c>
      <c r="M391" s="11" t="str" cm="1">
        <f t="array" ref="M391">_xlfn.IFS(K391&lt;1,"",K391=1,"Fail",K391&gt;1,_xlfn.TEXTJOIN("",TRUE,"Fail x",K391))</f>
        <v/>
      </c>
      <c r="N391" t="str">
        <f t="shared" si="27"/>
        <v/>
      </c>
    </row>
    <row r="392" spans="8:14">
      <c r="H392" s="11">
        <f t="shared" si="24"/>
        <v>0</v>
      </c>
      <c r="I392" t="str" cm="1">
        <f t="array" ref="I392">_xlfn.IFS(H392&lt;1,"No",H392=1,"Yes",H392&gt;1,_xlfn.TEXTJOIN("",TRUE,"Yes x",H392))</f>
        <v>No</v>
      </c>
      <c r="J392" s="11">
        <f t="shared" si="25"/>
        <v>0</v>
      </c>
      <c r="K392" s="11">
        <f t="shared" si="26"/>
        <v>0</v>
      </c>
      <c r="L392" s="11" t="str" cm="1">
        <f t="array" ref="L392">_xlfn.IFS(J392&lt;1,"",J392=1,"Pass",J392&gt;1,_xlfn.TEXTJOIN("",TRUE,"Pass x",J392))</f>
        <v/>
      </c>
      <c r="M392" s="11" t="str" cm="1">
        <f t="array" ref="M392">_xlfn.IFS(K392&lt;1,"",K392=1,"Fail",K392&gt;1,_xlfn.TEXTJOIN("",TRUE,"Fail x",K392))</f>
        <v/>
      </c>
      <c r="N392" t="str">
        <f t="shared" si="27"/>
        <v/>
      </c>
    </row>
    <row r="393" spans="8:14">
      <c r="H393" s="11">
        <f t="shared" si="24"/>
        <v>0</v>
      </c>
      <c r="I393" t="str" cm="1">
        <f t="array" ref="I393">_xlfn.IFS(H393&lt;1,"No",H393=1,"Yes",H393&gt;1,_xlfn.TEXTJOIN("",TRUE,"Yes x",H393))</f>
        <v>No</v>
      </c>
      <c r="J393" s="11">
        <f t="shared" si="25"/>
        <v>0</v>
      </c>
      <c r="K393" s="11">
        <f t="shared" si="26"/>
        <v>0</v>
      </c>
      <c r="L393" s="11" t="str" cm="1">
        <f t="array" ref="L393">_xlfn.IFS(J393&lt;1,"",J393=1,"Pass",J393&gt;1,_xlfn.TEXTJOIN("",TRUE,"Pass x",J393))</f>
        <v/>
      </c>
      <c r="M393" s="11" t="str" cm="1">
        <f t="array" ref="M393">_xlfn.IFS(K393&lt;1,"",K393=1,"Fail",K393&gt;1,_xlfn.TEXTJOIN("",TRUE,"Fail x",K393))</f>
        <v/>
      </c>
      <c r="N393" t="str">
        <f t="shared" si="27"/>
        <v/>
      </c>
    </row>
    <row r="394" spans="8:14">
      <c r="H394" s="11">
        <f t="shared" si="24"/>
        <v>0</v>
      </c>
      <c r="I394" t="str" cm="1">
        <f t="array" ref="I394">_xlfn.IFS(H394&lt;1,"No",H394=1,"Yes",H394&gt;1,_xlfn.TEXTJOIN("",TRUE,"Yes x",H394))</f>
        <v>No</v>
      </c>
      <c r="J394" s="11">
        <f t="shared" si="25"/>
        <v>0</v>
      </c>
      <c r="K394" s="11">
        <f t="shared" si="26"/>
        <v>0</v>
      </c>
      <c r="L394" s="11" t="str" cm="1">
        <f t="array" ref="L394">_xlfn.IFS(J394&lt;1,"",J394=1,"Pass",J394&gt;1,_xlfn.TEXTJOIN("",TRUE,"Pass x",J394))</f>
        <v/>
      </c>
      <c r="M394" s="11" t="str" cm="1">
        <f t="array" ref="M394">_xlfn.IFS(K394&lt;1,"",K394=1,"Fail",K394&gt;1,_xlfn.TEXTJOIN("",TRUE,"Fail x",K394))</f>
        <v/>
      </c>
      <c r="N394" t="str">
        <f t="shared" si="27"/>
        <v/>
      </c>
    </row>
    <row r="395" spans="8:14">
      <c r="H395" s="11">
        <f t="shared" si="24"/>
        <v>0</v>
      </c>
      <c r="I395" t="str" cm="1">
        <f t="array" ref="I395">_xlfn.IFS(H395&lt;1,"No",H395=1,"Yes",H395&gt;1,_xlfn.TEXTJOIN("",TRUE,"Yes x",H395))</f>
        <v>No</v>
      </c>
      <c r="J395" s="11">
        <f t="shared" si="25"/>
        <v>0</v>
      </c>
      <c r="K395" s="11">
        <f t="shared" si="26"/>
        <v>0</v>
      </c>
      <c r="L395" s="11" t="str" cm="1">
        <f t="array" ref="L395">_xlfn.IFS(J395&lt;1,"",J395=1,"Pass",J395&gt;1,_xlfn.TEXTJOIN("",TRUE,"Pass x",J395))</f>
        <v/>
      </c>
      <c r="M395" s="11" t="str" cm="1">
        <f t="array" ref="M395">_xlfn.IFS(K395&lt;1,"",K395=1,"Fail",K395&gt;1,_xlfn.TEXTJOIN("",TRUE,"Fail x",K395))</f>
        <v/>
      </c>
      <c r="N395" t="str">
        <f t="shared" si="27"/>
        <v/>
      </c>
    </row>
    <row r="396" spans="8:14">
      <c r="H396" s="11">
        <f t="shared" si="24"/>
        <v>0</v>
      </c>
      <c r="I396" t="str" cm="1">
        <f t="array" ref="I396">_xlfn.IFS(H396&lt;1,"No",H396=1,"Yes",H396&gt;1,_xlfn.TEXTJOIN("",TRUE,"Yes x",H396))</f>
        <v>No</v>
      </c>
      <c r="J396" s="11">
        <f t="shared" si="25"/>
        <v>0</v>
      </c>
      <c r="K396" s="11">
        <f t="shared" si="26"/>
        <v>0</v>
      </c>
      <c r="L396" s="11" t="str" cm="1">
        <f t="array" ref="L396">_xlfn.IFS(J396&lt;1,"",J396=1,"Pass",J396&gt;1,_xlfn.TEXTJOIN("",TRUE,"Pass x",J396))</f>
        <v/>
      </c>
      <c r="M396" s="11" t="str" cm="1">
        <f t="array" ref="M396">_xlfn.IFS(K396&lt;1,"",K396=1,"Fail",K396&gt;1,_xlfn.TEXTJOIN("",TRUE,"Fail x",K396))</f>
        <v/>
      </c>
      <c r="N396" t="str">
        <f t="shared" si="27"/>
        <v/>
      </c>
    </row>
    <row r="397" spans="8:14">
      <c r="H397" s="11">
        <f t="shared" si="24"/>
        <v>0</v>
      </c>
      <c r="I397" t="str" cm="1">
        <f t="array" ref="I397">_xlfn.IFS(H397&lt;1,"No",H397=1,"Yes",H397&gt;1,_xlfn.TEXTJOIN("",TRUE,"Yes x",H397))</f>
        <v>No</v>
      </c>
      <c r="J397" s="11">
        <f t="shared" si="25"/>
        <v>0</v>
      </c>
      <c r="K397" s="11">
        <f t="shared" si="26"/>
        <v>0</v>
      </c>
      <c r="L397" s="11" t="str" cm="1">
        <f t="array" ref="L397">_xlfn.IFS(J397&lt;1,"",J397=1,"Pass",J397&gt;1,_xlfn.TEXTJOIN("",TRUE,"Pass x",J397))</f>
        <v/>
      </c>
      <c r="M397" s="11" t="str" cm="1">
        <f t="array" ref="M397">_xlfn.IFS(K397&lt;1,"",K397=1,"Fail",K397&gt;1,_xlfn.TEXTJOIN("",TRUE,"Fail x",K397))</f>
        <v/>
      </c>
      <c r="N397" t="str">
        <f t="shared" si="27"/>
        <v/>
      </c>
    </row>
    <row r="398" spans="8:14">
      <c r="H398" s="11">
        <f t="shared" si="24"/>
        <v>0</v>
      </c>
      <c r="I398" t="str" cm="1">
        <f t="array" ref="I398">_xlfn.IFS(H398&lt;1,"No",H398=1,"Yes",H398&gt;1,_xlfn.TEXTJOIN("",TRUE,"Yes x",H398))</f>
        <v>No</v>
      </c>
      <c r="J398" s="11">
        <f t="shared" si="25"/>
        <v>0</v>
      </c>
      <c r="K398" s="11">
        <f t="shared" si="26"/>
        <v>0</v>
      </c>
      <c r="L398" s="11" t="str" cm="1">
        <f t="array" ref="L398">_xlfn.IFS(J398&lt;1,"",J398=1,"Pass",J398&gt;1,_xlfn.TEXTJOIN("",TRUE,"Pass x",J398))</f>
        <v/>
      </c>
      <c r="M398" s="11" t="str" cm="1">
        <f t="array" ref="M398">_xlfn.IFS(K398&lt;1,"",K398=1,"Fail",K398&gt;1,_xlfn.TEXTJOIN("",TRUE,"Fail x",K398))</f>
        <v/>
      </c>
      <c r="N398" t="str">
        <f t="shared" si="27"/>
        <v/>
      </c>
    </row>
    <row r="399" spans="8:14">
      <c r="H399" s="11">
        <f t="shared" si="24"/>
        <v>0</v>
      </c>
      <c r="I399" t="str" cm="1">
        <f t="array" ref="I399">_xlfn.IFS(H399&lt;1,"No",H399=1,"Yes",H399&gt;1,_xlfn.TEXTJOIN("",TRUE,"Yes x",H399))</f>
        <v>No</v>
      </c>
      <c r="J399" s="11">
        <f t="shared" si="25"/>
        <v>0</v>
      </c>
      <c r="K399" s="11">
        <f t="shared" si="26"/>
        <v>0</v>
      </c>
      <c r="L399" s="11" t="str" cm="1">
        <f t="array" ref="L399">_xlfn.IFS(J399&lt;1,"",J399=1,"Pass",J399&gt;1,_xlfn.TEXTJOIN("",TRUE,"Pass x",J399))</f>
        <v/>
      </c>
      <c r="M399" s="11" t="str" cm="1">
        <f t="array" ref="M399">_xlfn.IFS(K399&lt;1,"",K399=1,"Fail",K399&gt;1,_xlfn.TEXTJOIN("",TRUE,"Fail x",K399))</f>
        <v/>
      </c>
      <c r="N399" t="str">
        <f t="shared" si="27"/>
        <v/>
      </c>
    </row>
    <row r="400" spans="8:14">
      <c r="H400" s="11">
        <f t="shared" si="24"/>
        <v>0</v>
      </c>
      <c r="I400" t="str" cm="1">
        <f t="array" ref="I400">_xlfn.IFS(H400&lt;1,"No",H400=1,"Yes",H400&gt;1,_xlfn.TEXTJOIN("",TRUE,"Yes x",H400))</f>
        <v>No</v>
      </c>
      <c r="J400" s="11">
        <f t="shared" si="25"/>
        <v>0</v>
      </c>
      <c r="K400" s="11">
        <f t="shared" si="26"/>
        <v>0</v>
      </c>
      <c r="L400" s="11" t="str" cm="1">
        <f t="array" ref="L400">_xlfn.IFS(J400&lt;1,"",J400=1,"Pass",J400&gt;1,_xlfn.TEXTJOIN("",TRUE,"Pass x",J400))</f>
        <v/>
      </c>
      <c r="M400" s="11" t="str" cm="1">
        <f t="array" ref="M400">_xlfn.IFS(K400&lt;1,"",K400=1,"Fail",K400&gt;1,_xlfn.TEXTJOIN("",TRUE,"Fail x",K400))</f>
        <v/>
      </c>
      <c r="N400" t="str">
        <f t="shared" si="27"/>
        <v/>
      </c>
    </row>
    <row r="401" spans="8:14">
      <c r="H401" s="11">
        <f t="shared" si="24"/>
        <v>0</v>
      </c>
      <c r="I401" t="str" cm="1">
        <f t="array" ref="I401">_xlfn.IFS(H401&lt;1,"No",H401=1,"Yes",H401&gt;1,_xlfn.TEXTJOIN("",TRUE,"Yes x",H401))</f>
        <v>No</v>
      </c>
      <c r="J401" s="11">
        <f t="shared" si="25"/>
        <v>0</v>
      </c>
      <c r="K401" s="11">
        <f t="shared" si="26"/>
        <v>0</v>
      </c>
      <c r="L401" s="11" t="str" cm="1">
        <f t="array" ref="L401">_xlfn.IFS(J401&lt;1,"",J401=1,"Pass",J401&gt;1,_xlfn.TEXTJOIN("",TRUE,"Pass x",J401))</f>
        <v/>
      </c>
      <c r="M401" s="11" t="str" cm="1">
        <f t="array" ref="M401">_xlfn.IFS(K401&lt;1,"",K401=1,"Fail",K401&gt;1,_xlfn.TEXTJOIN("",TRUE,"Fail x",K401))</f>
        <v/>
      </c>
      <c r="N401" t="str">
        <f t="shared" si="27"/>
        <v/>
      </c>
    </row>
    <row r="402" spans="8:14">
      <c r="H402" s="11">
        <f t="shared" si="24"/>
        <v>0</v>
      </c>
      <c r="I402" t="str" cm="1">
        <f t="array" ref="I402">_xlfn.IFS(H402&lt;1,"No",H402=1,"Yes",H402&gt;1,_xlfn.TEXTJOIN("",TRUE,"Yes x",H402))</f>
        <v>No</v>
      </c>
      <c r="J402" s="11">
        <f t="shared" si="25"/>
        <v>0</v>
      </c>
      <c r="K402" s="11">
        <f t="shared" si="26"/>
        <v>0</v>
      </c>
      <c r="L402" s="11" t="str" cm="1">
        <f t="array" ref="L402">_xlfn.IFS(J402&lt;1,"",J402=1,"Pass",J402&gt;1,_xlfn.TEXTJOIN("",TRUE,"Pass x",J402))</f>
        <v/>
      </c>
      <c r="M402" s="11" t="str" cm="1">
        <f t="array" ref="M402">_xlfn.IFS(K402&lt;1,"",K402=1,"Fail",K402&gt;1,_xlfn.TEXTJOIN("",TRUE,"Fail x",K402))</f>
        <v/>
      </c>
      <c r="N402" t="str">
        <f t="shared" si="27"/>
        <v/>
      </c>
    </row>
    <row r="403" spans="8:14">
      <c r="H403" s="11">
        <f t="shared" si="24"/>
        <v>0</v>
      </c>
      <c r="I403" t="str" cm="1">
        <f t="array" ref="I403">_xlfn.IFS(H403&lt;1,"No",H403=1,"Yes",H403&gt;1,_xlfn.TEXTJOIN("",TRUE,"Yes x",H403))</f>
        <v>No</v>
      </c>
      <c r="J403" s="11">
        <f t="shared" si="25"/>
        <v>0</v>
      </c>
      <c r="K403" s="11">
        <f t="shared" si="26"/>
        <v>0</v>
      </c>
      <c r="L403" s="11" t="str" cm="1">
        <f t="array" ref="L403">_xlfn.IFS(J403&lt;1,"",J403=1,"Pass",J403&gt;1,_xlfn.TEXTJOIN("",TRUE,"Pass x",J403))</f>
        <v/>
      </c>
      <c r="M403" s="11" t="str" cm="1">
        <f t="array" ref="M403">_xlfn.IFS(K403&lt;1,"",K403=1,"Fail",K403&gt;1,_xlfn.TEXTJOIN("",TRUE,"Fail x",K403))</f>
        <v/>
      </c>
      <c r="N403" t="str">
        <f t="shared" si="27"/>
        <v/>
      </c>
    </row>
    <row r="404" spans="8:14">
      <c r="H404" s="11">
        <f t="shared" si="24"/>
        <v>0</v>
      </c>
      <c r="I404" t="str" cm="1">
        <f t="array" ref="I404">_xlfn.IFS(H404&lt;1,"No",H404=1,"Yes",H404&gt;1,_xlfn.TEXTJOIN("",TRUE,"Yes x",H404))</f>
        <v>No</v>
      </c>
      <c r="J404" s="11">
        <f t="shared" si="25"/>
        <v>0</v>
      </c>
      <c r="K404" s="11">
        <f t="shared" si="26"/>
        <v>0</v>
      </c>
      <c r="L404" s="11" t="str" cm="1">
        <f t="array" ref="L404">_xlfn.IFS(J404&lt;1,"",J404=1,"Pass",J404&gt;1,_xlfn.TEXTJOIN("",TRUE,"Pass x",J404))</f>
        <v/>
      </c>
      <c r="M404" s="11" t="str" cm="1">
        <f t="array" ref="M404">_xlfn.IFS(K404&lt;1,"",K404=1,"Fail",K404&gt;1,_xlfn.TEXTJOIN("",TRUE,"Fail x",K404))</f>
        <v/>
      </c>
      <c r="N404" t="str">
        <f t="shared" si="27"/>
        <v/>
      </c>
    </row>
    <row r="405" spans="8:14">
      <c r="H405" s="11">
        <f t="shared" si="24"/>
        <v>0</v>
      </c>
      <c r="I405" t="str" cm="1">
        <f t="array" ref="I405">_xlfn.IFS(H405&lt;1,"No",H405=1,"Yes",H405&gt;1,_xlfn.TEXTJOIN("",TRUE,"Yes x",H405))</f>
        <v>No</v>
      </c>
      <c r="J405" s="11">
        <f t="shared" si="25"/>
        <v>0</v>
      </c>
      <c r="K405" s="11">
        <f t="shared" si="26"/>
        <v>0</v>
      </c>
      <c r="L405" s="11" t="str" cm="1">
        <f t="array" ref="L405">_xlfn.IFS(J405&lt;1,"",J405=1,"Pass",J405&gt;1,_xlfn.TEXTJOIN("",TRUE,"Pass x",J405))</f>
        <v/>
      </c>
      <c r="M405" s="11" t="str" cm="1">
        <f t="array" ref="M405">_xlfn.IFS(K405&lt;1,"",K405=1,"Fail",K405&gt;1,_xlfn.TEXTJOIN("",TRUE,"Fail x",K405))</f>
        <v/>
      </c>
      <c r="N405" t="str">
        <f t="shared" si="27"/>
        <v/>
      </c>
    </row>
    <row r="406" spans="8:14">
      <c r="H406" s="11">
        <f t="shared" si="24"/>
        <v>0</v>
      </c>
      <c r="I406" t="str" cm="1">
        <f t="array" ref="I406">_xlfn.IFS(H406&lt;1,"No",H406=1,"Yes",H406&gt;1,_xlfn.TEXTJOIN("",TRUE,"Yes x",H406))</f>
        <v>No</v>
      </c>
      <c r="J406" s="11">
        <f t="shared" si="25"/>
        <v>0</v>
      </c>
      <c r="K406" s="11">
        <f t="shared" si="26"/>
        <v>0</v>
      </c>
      <c r="L406" s="11" t="str" cm="1">
        <f t="array" ref="L406">_xlfn.IFS(J406&lt;1,"",J406=1,"Pass",J406&gt;1,_xlfn.TEXTJOIN("",TRUE,"Pass x",J406))</f>
        <v/>
      </c>
      <c r="M406" s="11" t="str" cm="1">
        <f t="array" ref="M406">_xlfn.IFS(K406&lt;1,"",K406=1,"Fail",K406&gt;1,_xlfn.TEXTJOIN("",TRUE,"Fail x",K406))</f>
        <v/>
      </c>
      <c r="N406" t="str">
        <f t="shared" si="27"/>
        <v/>
      </c>
    </row>
    <row r="407" spans="8:14">
      <c r="H407" s="11">
        <f t="shared" si="24"/>
        <v>0</v>
      </c>
      <c r="I407" t="str" cm="1">
        <f t="array" ref="I407">_xlfn.IFS(H407&lt;1,"No",H407=1,"Yes",H407&gt;1,_xlfn.TEXTJOIN("",TRUE,"Yes x",H407))</f>
        <v>No</v>
      </c>
      <c r="J407" s="11">
        <f t="shared" si="25"/>
        <v>0</v>
      </c>
      <c r="K407" s="11">
        <f t="shared" si="26"/>
        <v>0</v>
      </c>
      <c r="L407" s="11" t="str" cm="1">
        <f t="array" ref="L407">_xlfn.IFS(J407&lt;1,"",J407=1,"Pass",J407&gt;1,_xlfn.TEXTJOIN("",TRUE,"Pass x",J407))</f>
        <v/>
      </c>
      <c r="M407" s="11" t="str" cm="1">
        <f t="array" ref="M407">_xlfn.IFS(K407&lt;1,"",K407=1,"Fail",K407&gt;1,_xlfn.TEXTJOIN("",TRUE,"Fail x",K407))</f>
        <v/>
      </c>
      <c r="N407" t="str">
        <f t="shared" si="27"/>
        <v/>
      </c>
    </row>
    <row r="408" spans="8:14">
      <c r="H408" s="11">
        <f t="shared" si="24"/>
        <v>0</v>
      </c>
      <c r="I408" t="str" cm="1">
        <f t="array" ref="I408">_xlfn.IFS(H408&lt;1,"No",H408=1,"Yes",H408&gt;1,_xlfn.TEXTJOIN("",TRUE,"Yes x",H408))</f>
        <v>No</v>
      </c>
      <c r="J408" s="11">
        <f t="shared" si="25"/>
        <v>0</v>
      </c>
      <c r="K408" s="11">
        <f t="shared" si="26"/>
        <v>0</v>
      </c>
      <c r="L408" s="11" t="str" cm="1">
        <f t="array" ref="L408">_xlfn.IFS(J408&lt;1,"",J408=1,"Pass",J408&gt;1,_xlfn.TEXTJOIN("",TRUE,"Pass x",J408))</f>
        <v/>
      </c>
      <c r="M408" s="11" t="str" cm="1">
        <f t="array" ref="M408">_xlfn.IFS(K408&lt;1,"",K408=1,"Fail",K408&gt;1,_xlfn.TEXTJOIN("",TRUE,"Fail x",K408))</f>
        <v/>
      </c>
      <c r="N408" t="str">
        <f t="shared" si="27"/>
        <v/>
      </c>
    </row>
    <row r="409" spans="8:14">
      <c r="H409" s="11">
        <f t="shared" si="24"/>
        <v>0</v>
      </c>
      <c r="I409" t="str" cm="1">
        <f t="array" ref="I409">_xlfn.IFS(H409&lt;1,"No",H409=1,"Yes",H409&gt;1,_xlfn.TEXTJOIN("",TRUE,"Yes x",H409))</f>
        <v>No</v>
      </c>
      <c r="J409" s="11">
        <f t="shared" si="25"/>
        <v>0</v>
      </c>
      <c r="K409" s="11">
        <f t="shared" si="26"/>
        <v>0</v>
      </c>
      <c r="L409" s="11" t="str" cm="1">
        <f t="array" ref="L409">_xlfn.IFS(J409&lt;1,"",J409=1,"Pass",J409&gt;1,_xlfn.TEXTJOIN("",TRUE,"Pass x",J409))</f>
        <v/>
      </c>
      <c r="M409" s="11" t="str" cm="1">
        <f t="array" ref="M409">_xlfn.IFS(K409&lt;1,"",K409=1,"Fail",K409&gt;1,_xlfn.TEXTJOIN("",TRUE,"Fail x",K409))</f>
        <v/>
      </c>
      <c r="N409" t="str">
        <f t="shared" si="27"/>
        <v/>
      </c>
    </row>
    <row r="410" spans="8:14">
      <c r="H410" s="11">
        <f t="shared" si="24"/>
        <v>0</v>
      </c>
      <c r="I410" t="str" cm="1">
        <f t="array" ref="I410">_xlfn.IFS(H410&lt;1,"No",H410=1,"Yes",H410&gt;1,_xlfn.TEXTJOIN("",TRUE,"Yes x",H410))</f>
        <v>No</v>
      </c>
      <c r="J410" s="11">
        <f t="shared" si="25"/>
        <v>0</v>
      </c>
      <c r="K410" s="11">
        <f t="shared" si="26"/>
        <v>0</v>
      </c>
      <c r="L410" s="11" t="str" cm="1">
        <f t="array" ref="L410">_xlfn.IFS(J410&lt;1,"",J410=1,"Pass",J410&gt;1,_xlfn.TEXTJOIN("",TRUE,"Pass x",J410))</f>
        <v/>
      </c>
      <c r="M410" s="11" t="str" cm="1">
        <f t="array" ref="M410">_xlfn.IFS(K410&lt;1,"",K410=1,"Fail",K410&gt;1,_xlfn.TEXTJOIN("",TRUE,"Fail x",K410))</f>
        <v/>
      </c>
      <c r="N410" t="str">
        <f t="shared" si="27"/>
        <v/>
      </c>
    </row>
    <row r="411" spans="8:14">
      <c r="H411" s="11">
        <f t="shared" si="24"/>
        <v>0</v>
      </c>
      <c r="I411" t="str" cm="1">
        <f t="array" ref="I411">_xlfn.IFS(H411&lt;1,"No",H411=1,"Yes",H411&gt;1,_xlfn.TEXTJOIN("",TRUE,"Yes x",H411))</f>
        <v>No</v>
      </c>
      <c r="J411" s="11">
        <f t="shared" si="25"/>
        <v>0</v>
      </c>
      <c r="K411" s="11">
        <f t="shared" si="26"/>
        <v>0</v>
      </c>
      <c r="L411" s="11" t="str" cm="1">
        <f t="array" ref="L411">_xlfn.IFS(J411&lt;1,"",J411=1,"Pass",J411&gt;1,_xlfn.TEXTJOIN("",TRUE,"Pass x",J411))</f>
        <v/>
      </c>
      <c r="M411" s="11" t="str" cm="1">
        <f t="array" ref="M411">_xlfn.IFS(K411&lt;1,"",K411=1,"Fail",K411&gt;1,_xlfn.TEXTJOIN("",TRUE,"Fail x",K411))</f>
        <v/>
      </c>
      <c r="N411" t="str">
        <f t="shared" si="27"/>
        <v/>
      </c>
    </row>
    <row r="412" spans="8:14">
      <c r="H412" s="11">
        <f t="shared" si="24"/>
        <v>0</v>
      </c>
      <c r="I412" t="str" cm="1">
        <f t="array" ref="I412">_xlfn.IFS(H412&lt;1,"No",H412=1,"Yes",H412&gt;1,_xlfn.TEXTJOIN("",TRUE,"Yes x",H412))</f>
        <v>No</v>
      </c>
      <c r="J412" s="11">
        <f t="shared" si="25"/>
        <v>0</v>
      </c>
      <c r="K412" s="11">
        <f t="shared" si="26"/>
        <v>0</v>
      </c>
      <c r="L412" s="11" t="str" cm="1">
        <f t="array" ref="L412">_xlfn.IFS(J412&lt;1,"",J412=1,"Pass",J412&gt;1,_xlfn.TEXTJOIN("",TRUE,"Pass x",J412))</f>
        <v/>
      </c>
      <c r="M412" s="11" t="str" cm="1">
        <f t="array" ref="M412">_xlfn.IFS(K412&lt;1,"",K412=1,"Fail",K412&gt;1,_xlfn.TEXTJOIN("",TRUE,"Fail x",K412))</f>
        <v/>
      </c>
      <c r="N412" t="str">
        <f t="shared" si="27"/>
        <v/>
      </c>
    </row>
    <row r="413" spans="8:14">
      <c r="H413" s="11">
        <f t="shared" si="24"/>
        <v>0</v>
      </c>
      <c r="I413" t="str" cm="1">
        <f t="array" ref="I413">_xlfn.IFS(H413&lt;1,"No",H413=1,"Yes",H413&gt;1,_xlfn.TEXTJOIN("",TRUE,"Yes x",H413))</f>
        <v>No</v>
      </c>
      <c r="J413" s="11">
        <f t="shared" si="25"/>
        <v>0</v>
      </c>
      <c r="K413" s="11">
        <f t="shared" si="26"/>
        <v>0</v>
      </c>
      <c r="L413" s="11" t="str" cm="1">
        <f t="array" ref="L413">_xlfn.IFS(J413&lt;1,"",J413=1,"Pass",J413&gt;1,_xlfn.TEXTJOIN("",TRUE,"Pass x",J413))</f>
        <v/>
      </c>
      <c r="M413" s="11" t="str" cm="1">
        <f t="array" ref="M413">_xlfn.IFS(K413&lt;1,"",K413=1,"Fail",K413&gt;1,_xlfn.TEXTJOIN("",TRUE,"Fail x",K413))</f>
        <v/>
      </c>
      <c r="N413" t="str">
        <f t="shared" si="27"/>
        <v/>
      </c>
    </row>
    <row r="414" spans="8:14">
      <c r="H414" s="11">
        <f t="shared" si="24"/>
        <v>0</v>
      </c>
      <c r="I414" t="str" cm="1">
        <f t="array" ref="I414">_xlfn.IFS(H414&lt;1,"No",H414=1,"Yes",H414&gt;1,_xlfn.TEXTJOIN("",TRUE,"Yes x",H414))</f>
        <v>No</v>
      </c>
      <c r="J414" s="11">
        <f t="shared" si="25"/>
        <v>0</v>
      </c>
      <c r="K414" s="11">
        <f t="shared" si="26"/>
        <v>0</v>
      </c>
      <c r="L414" s="11" t="str" cm="1">
        <f t="array" ref="L414">_xlfn.IFS(J414&lt;1,"",J414=1,"Pass",J414&gt;1,_xlfn.TEXTJOIN("",TRUE,"Pass x",J414))</f>
        <v/>
      </c>
      <c r="M414" s="11" t="str" cm="1">
        <f t="array" ref="M414">_xlfn.IFS(K414&lt;1,"",K414=1,"Fail",K414&gt;1,_xlfn.TEXTJOIN("",TRUE,"Fail x",K414))</f>
        <v/>
      </c>
      <c r="N414" t="str">
        <f t="shared" si="27"/>
        <v/>
      </c>
    </row>
    <row r="415" spans="8:14">
      <c r="H415" s="11">
        <f t="shared" si="24"/>
        <v>0</v>
      </c>
      <c r="I415" t="str" cm="1">
        <f t="array" ref="I415">_xlfn.IFS(H415&lt;1,"No",H415=1,"Yes",H415&gt;1,_xlfn.TEXTJOIN("",TRUE,"Yes x",H415))</f>
        <v>No</v>
      </c>
      <c r="J415" s="11">
        <f t="shared" si="25"/>
        <v>0</v>
      </c>
      <c r="K415" s="11">
        <f t="shared" si="26"/>
        <v>0</v>
      </c>
      <c r="L415" s="11" t="str" cm="1">
        <f t="array" ref="L415">_xlfn.IFS(J415&lt;1,"",J415=1,"Pass",J415&gt;1,_xlfn.TEXTJOIN("",TRUE,"Pass x",J415))</f>
        <v/>
      </c>
      <c r="M415" s="11" t="str" cm="1">
        <f t="array" ref="M415">_xlfn.IFS(K415&lt;1,"",K415=1,"Fail",K415&gt;1,_xlfn.TEXTJOIN("",TRUE,"Fail x",K415))</f>
        <v/>
      </c>
      <c r="N415" t="str">
        <f t="shared" si="27"/>
        <v/>
      </c>
    </row>
    <row r="416" spans="8:14">
      <c r="H416" s="11">
        <f t="shared" si="24"/>
        <v>0</v>
      </c>
      <c r="I416" t="str" cm="1">
        <f t="array" ref="I416">_xlfn.IFS(H416&lt;1,"No",H416=1,"Yes",H416&gt;1,_xlfn.TEXTJOIN("",TRUE,"Yes x",H416))</f>
        <v>No</v>
      </c>
      <c r="J416" s="11">
        <f t="shared" si="25"/>
        <v>0</v>
      </c>
      <c r="K416" s="11">
        <f t="shared" si="26"/>
        <v>0</v>
      </c>
      <c r="L416" s="11" t="str" cm="1">
        <f t="array" ref="L416">_xlfn.IFS(J416&lt;1,"",J416=1,"Pass",J416&gt;1,_xlfn.TEXTJOIN("",TRUE,"Pass x",J416))</f>
        <v/>
      </c>
      <c r="M416" s="11" t="str" cm="1">
        <f t="array" ref="M416">_xlfn.IFS(K416&lt;1,"",K416=1,"Fail",K416&gt;1,_xlfn.TEXTJOIN("",TRUE,"Fail x",K416))</f>
        <v/>
      </c>
      <c r="N416" t="str">
        <f t="shared" si="27"/>
        <v/>
      </c>
    </row>
    <row r="417" spans="8:14">
      <c r="H417" s="11">
        <f t="shared" si="24"/>
        <v>0</v>
      </c>
      <c r="I417" t="str" cm="1">
        <f t="array" ref="I417">_xlfn.IFS(H417&lt;1,"No",H417=1,"Yes",H417&gt;1,_xlfn.TEXTJOIN("",TRUE,"Yes x",H417))</f>
        <v>No</v>
      </c>
      <c r="J417" s="11">
        <f t="shared" si="25"/>
        <v>0</v>
      </c>
      <c r="K417" s="11">
        <f t="shared" si="26"/>
        <v>0</v>
      </c>
      <c r="L417" s="11" t="str" cm="1">
        <f t="array" ref="L417">_xlfn.IFS(J417&lt;1,"",J417=1,"Pass",J417&gt;1,_xlfn.TEXTJOIN("",TRUE,"Pass x",J417))</f>
        <v/>
      </c>
      <c r="M417" s="11" t="str" cm="1">
        <f t="array" ref="M417">_xlfn.IFS(K417&lt;1,"",K417=1,"Fail",K417&gt;1,_xlfn.TEXTJOIN("",TRUE,"Fail x",K417))</f>
        <v/>
      </c>
      <c r="N417" t="str">
        <f t="shared" si="27"/>
        <v/>
      </c>
    </row>
    <row r="418" spans="8:14">
      <c r="H418" s="11">
        <f t="shared" si="24"/>
        <v>0</v>
      </c>
      <c r="I418" t="str" cm="1">
        <f t="array" ref="I418">_xlfn.IFS(H418&lt;1,"No",H418=1,"Yes",H418&gt;1,_xlfn.TEXTJOIN("",TRUE,"Yes x",H418))</f>
        <v>No</v>
      </c>
      <c r="J418" s="11">
        <f t="shared" si="25"/>
        <v>0</v>
      </c>
      <c r="K418" s="11">
        <f t="shared" si="26"/>
        <v>0</v>
      </c>
      <c r="L418" s="11" t="str" cm="1">
        <f t="array" ref="L418">_xlfn.IFS(J418&lt;1,"",J418=1,"Pass",J418&gt;1,_xlfn.TEXTJOIN("",TRUE,"Pass x",J418))</f>
        <v/>
      </c>
      <c r="M418" s="11" t="str" cm="1">
        <f t="array" ref="M418">_xlfn.IFS(K418&lt;1,"",K418=1,"Fail",K418&gt;1,_xlfn.TEXTJOIN("",TRUE,"Fail x",K418))</f>
        <v/>
      </c>
      <c r="N418" t="str">
        <f t="shared" si="27"/>
        <v/>
      </c>
    </row>
    <row r="419" spans="8:14">
      <c r="H419" s="11">
        <f t="shared" si="24"/>
        <v>0</v>
      </c>
      <c r="I419" t="str" cm="1">
        <f t="array" ref="I419">_xlfn.IFS(H419&lt;1,"No",H419=1,"Yes",H419&gt;1,_xlfn.TEXTJOIN("",TRUE,"Yes x",H419))</f>
        <v>No</v>
      </c>
      <c r="J419" s="11">
        <f t="shared" si="25"/>
        <v>0</v>
      </c>
      <c r="K419" s="11">
        <f t="shared" si="26"/>
        <v>0</v>
      </c>
      <c r="L419" s="11" t="str" cm="1">
        <f t="array" ref="L419">_xlfn.IFS(J419&lt;1,"",J419=1,"Pass",J419&gt;1,_xlfn.TEXTJOIN("",TRUE,"Pass x",J419))</f>
        <v/>
      </c>
      <c r="M419" s="11" t="str" cm="1">
        <f t="array" ref="M419">_xlfn.IFS(K419&lt;1,"",K419=1,"Fail",K419&gt;1,_xlfn.TEXTJOIN("",TRUE,"Fail x",K419))</f>
        <v/>
      </c>
      <c r="N419" t="str">
        <f t="shared" si="27"/>
        <v/>
      </c>
    </row>
    <row r="420" spans="8:14">
      <c r="H420" s="11">
        <f t="shared" si="24"/>
        <v>0</v>
      </c>
      <c r="I420" t="str" cm="1">
        <f t="array" ref="I420">_xlfn.IFS(H420&lt;1,"No",H420=1,"Yes",H420&gt;1,_xlfn.TEXTJOIN("",TRUE,"Yes x",H420))</f>
        <v>No</v>
      </c>
      <c r="J420" s="11">
        <f t="shared" si="25"/>
        <v>0</v>
      </c>
      <c r="K420" s="11">
        <f t="shared" si="26"/>
        <v>0</v>
      </c>
      <c r="L420" s="11" t="str" cm="1">
        <f t="array" ref="L420">_xlfn.IFS(J420&lt;1,"",J420=1,"Pass",J420&gt;1,_xlfn.TEXTJOIN("",TRUE,"Pass x",J420))</f>
        <v/>
      </c>
      <c r="M420" s="11" t="str" cm="1">
        <f t="array" ref="M420">_xlfn.IFS(K420&lt;1,"",K420=1,"Fail",K420&gt;1,_xlfn.TEXTJOIN("",TRUE,"Fail x",K420))</f>
        <v/>
      </c>
      <c r="N420" t="str">
        <f t="shared" si="27"/>
        <v/>
      </c>
    </row>
    <row r="421" spans="8:14">
      <c r="H421" s="11">
        <f t="shared" si="24"/>
        <v>0</v>
      </c>
      <c r="I421" t="str" cm="1">
        <f t="array" ref="I421">_xlfn.IFS(H421&lt;1,"No",H421=1,"Yes",H421&gt;1,_xlfn.TEXTJOIN("",TRUE,"Yes x",H421))</f>
        <v>No</v>
      </c>
      <c r="J421" s="11">
        <f t="shared" si="25"/>
        <v>0</v>
      </c>
      <c r="K421" s="11">
        <f t="shared" si="26"/>
        <v>0</v>
      </c>
      <c r="L421" s="11" t="str" cm="1">
        <f t="array" ref="L421">_xlfn.IFS(J421&lt;1,"",J421=1,"Pass",J421&gt;1,_xlfn.TEXTJOIN("",TRUE,"Pass x",J421))</f>
        <v/>
      </c>
      <c r="M421" s="11" t="str" cm="1">
        <f t="array" ref="M421">_xlfn.IFS(K421&lt;1,"",K421=1,"Fail",K421&gt;1,_xlfn.TEXTJOIN("",TRUE,"Fail x",K421))</f>
        <v/>
      </c>
      <c r="N421" t="str">
        <f t="shared" si="27"/>
        <v/>
      </c>
    </row>
    <row r="422" spans="8:14">
      <c r="H422" s="11">
        <f t="shared" si="24"/>
        <v>0</v>
      </c>
      <c r="I422" t="str" cm="1">
        <f t="array" ref="I422">_xlfn.IFS(H422&lt;1,"No",H422=1,"Yes",H422&gt;1,_xlfn.TEXTJOIN("",TRUE,"Yes x",H422))</f>
        <v>No</v>
      </c>
      <c r="J422" s="11">
        <f t="shared" si="25"/>
        <v>0</v>
      </c>
      <c r="K422" s="11">
        <f t="shared" si="26"/>
        <v>0</v>
      </c>
      <c r="L422" s="11" t="str" cm="1">
        <f t="array" ref="L422">_xlfn.IFS(J422&lt;1,"",J422=1,"Pass",J422&gt;1,_xlfn.TEXTJOIN("",TRUE,"Pass x",J422))</f>
        <v/>
      </c>
      <c r="M422" s="11" t="str" cm="1">
        <f t="array" ref="M422">_xlfn.IFS(K422&lt;1,"",K422=1,"Fail",K422&gt;1,_xlfn.TEXTJOIN("",TRUE,"Fail x",K422))</f>
        <v/>
      </c>
      <c r="N422" t="str">
        <f t="shared" si="27"/>
        <v/>
      </c>
    </row>
    <row r="423" spans="8:14">
      <c r="H423" s="11">
        <f t="shared" si="24"/>
        <v>0</v>
      </c>
      <c r="I423" t="str" cm="1">
        <f t="array" ref="I423">_xlfn.IFS(H423&lt;1,"No",H423=1,"Yes",H423&gt;1,_xlfn.TEXTJOIN("",TRUE,"Yes x",H423))</f>
        <v>No</v>
      </c>
      <c r="J423" s="11">
        <f t="shared" si="25"/>
        <v>0</v>
      </c>
      <c r="K423" s="11">
        <f t="shared" si="26"/>
        <v>0</v>
      </c>
      <c r="L423" s="11" t="str" cm="1">
        <f t="array" ref="L423">_xlfn.IFS(J423&lt;1,"",J423=1,"Pass",J423&gt;1,_xlfn.TEXTJOIN("",TRUE,"Pass x",J423))</f>
        <v/>
      </c>
      <c r="M423" s="11" t="str" cm="1">
        <f t="array" ref="M423">_xlfn.IFS(K423&lt;1,"",K423=1,"Fail",K423&gt;1,_xlfn.TEXTJOIN("",TRUE,"Fail x",K423))</f>
        <v/>
      </c>
      <c r="N423" t="str">
        <f t="shared" si="27"/>
        <v/>
      </c>
    </row>
    <row r="424" spans="8:14">
      <c r="H424" s="11">
        <f t="shared" si="24"/>
        <v>0</v>
      </c>
      <c r="I424" t="str" cm="1">
        <f t="array" ref="I424">_xlfn.IFS(H424&lt;1,"No",H424=1,"Yes",H424&gt;1,_xlfn.TEXTJOIN("",TRUE,"Yes x",H424))</f>
        <v>No</v>
      </c>
      <c r="J424" s="11">
        <f t="shared" si="25"/>
        <v>0</v>
      </c>
      <c r="K424" s="11">
        <f t="shared" si="26"/>
        <v>0</v>
      </c>
      <c r="L424" s="11" t="str" cm="1">
        <f t="array" ref="L424">_xlfn.IFS(J424&lt;1,"",J424=1,"Pass",J424&gt;1,_xlfn.TEXTJOIN("",TRUE,"Pass x",J424))</f>
        <v/>
      </c>
      <c r="M424" s="11" t="str" cm="1">
        <f t="array" ref="M424">_xlfn.IFS(K424&lt;1,"",K424=1,"Fail",K424&gt;1,_xlfn.TEXTJOIN("",TRUE,"Fail x",K424))</f>
        <v/>
      </c>
      <c r="N424" t="str">
        <f t="shared" si="27"/>
        <v/>
      </c>
    </row>
    <row r="425" spans="8:14">
      <c r="H425" s="11">
        <f t="shared" si="24"/>
        <v>0</v>
      </c>
      <c r="I425" t="str" cm="1">
        <f t="array" ref="I425">_xlfn.IFS(H425&lt;1,"No",H425=1,"Yes",H425&gt;1,_xlfn.TEXTJOIN("",TRUE,"Yes x",H425))</f>
        <v>No</v>
      </c>
      <c r="J425" s="11">
        <f t="shared" si="25"/>
        <v>0</v>
      </c>
      <c r="K425" s="11">
        <f t="shared" si="26"/>
        <v>0</v>
      </c>
      <c r="L425" s="11" t="str" cm="1">
        <f t="array" ref="L425">_xlfn.IFS(J425&lt;1,"",J425=1,"Pass",J425&gt;1,_xlfn.TEXTJOIN("",TRUE,"Pass x",J425))</f>
        <v/>
      </c>
      <c r="M425" s="11" t="str" cm="1">
        <f t="array" ref="M425">_xlfn.IFS(K425&lt;1,"",K425=1,"Fail",K425&gt;1,_xlfn.TEXTJOIN("",TRUE,"Fail x",K425))</f>
        <v/>
      </c>
      <c r="N425" t="str">
        <f t="shared" si="27"/>
        <v/>
      </c>
    </row>
    <row r="426" spans="8:14">
      <c r="H426" s="11">
        <f t="shared" si="24"/>
        <v>0</v>
      </c>
      <c r="I426" t="str" cm="1">
        <f t="array" ref="I426">_xlfn.IFS(H426&lt;1,"No",H426=1,"Yes",H426&gt;1,_xlfn.TEXTJOIN("",TRUE,"Yes x",H426))</f>
        <v>No</v>
      </c>
      <c r="J426" s="11">
        <f t="shared" si="25"/>
        <v>0</v>
      </c>
      <c r="K426" s="11">
        <f t="shared" si="26"/>
        <v>0</v>
      </c>
      <c r="L426" s="11" t="str" cm="1">
        <f t="array" ref="L426">_xlfn.IFS(J426&lt;1,"",J426=1,"Pass",J426&gt;1,_xlfn.TEXTJOIN("",TRUE,"Pass x",J426))</f>
        <v/>
      </c>
      <c r="M426" s="11" t="str" cm="1">
        <f t="array" ref="M426">_xlfn.IFS(K426&lt;1,"",K426=1,"Fail",K426&gt;1,_xlfn.TEXTJOIN("",TRUE,"Fail x",K426))</f>
        <v/>
      </c>
      <c r="N426" t="str">
        <f t="shared" si="27"/>
        <v/>
      </c>
    </row>
    <row r="427" spans="8:14">
      <c r="H427" s="11">
        <f t="shared" si="24"/>
        <v>0</v>
      </c>
      <c r="I427" t="str" cm="1">
        <f t="array" ref="I427">_xlfn.IFS(H427&lt;1,"No",H427=1,"Yes",H427&gt;1,_xlfn.TEXTJOIN("",TRUE,"Yes x",H427))</f>
        <v>No</v>
      </c>
      <c r="J427" s="11">
        <f t="shared" si="25"/>
        <v>0</v>
      </c>
      <c r="K427" s="11">
        <f t="shared" si="26"/>
        <v>0</v>
      </c>
      <c r="L427" s="11" t="str" cm="1">
        <f t="array" ref="L427">_xlfn.IFS(J427&lt;1,"",J427=1,"Pass",J427&gt;1,_xlfn.TEXTJOIN("",TRUE,"Pass x",J427))</f>
        <v/>
      </c>
      <c r="M427" s="11" t="str" cm="1">
        <f t="array" ref="M427">_xlfn.IFS(K427&lt;1,"",K427=1,"Fail",K427&gt;1,_xlfn.TEXTJOIN("",TRUE,"Fail x",K427))</f>
        <v/>
      </c>
      <c r="N427" t="str">
        <f t="shared" si="27"/>
        <v/>
      </c>
    </row>
    <row r="428" spans="8:14">
      <c r="H428" s="11">
        <f t="shared" si="24"/>
        <v>0</v>
      </c>
      <c r="I428" t="str" cm="1">
        <f t="array" ref="I428">_xlfn.IFS(H428&lt;1,"No",H428=1,"Yes",H428&gt;1,_xlfn.TEXTJOIN("",TRUE,"Yes x",H428))</f>
        <v>No</v>
      </c>
      <c r="J428" s="11">
        <f t="shared" si="25"/>
        <v>0</v>
      </c>
      <c r="K428" s="11">
        <f t="shared" si="26"/>
        <v>0</v>
      </c>
      <c r="L428" s="11" t="str" cm="1">
        <f t="array" ref="L428">_xlfn.IFS(J428&lt;1,"",J428=1,"Pass",J428&gt;1,_xlfn.TEXTJOIN("",TRUE,"Pass x",J428))</f>
        <v/>
      </c>
      <c r="M428" s="11" t="str" cm="1">
        <f t="array" ref="M428">_xlfn.IFS(K428&lt;1,"",K428=1,"Fail",K428&gt;1,_xlfn.TEXTJOIN("",TRUE,"Fail x",K428))</f>
        <v/>
      </c>
      <c r="N428" t="str">
        <f t="shared" si="27"/>
        <v/>
      </c>
    </row>
    <row r="429" spans="8:14">
      <c r="H429" s="11">
        <f t="shared" si="24"/>
        <v>0</v>
      </c>
      <c r="I429" t="str" cm="1">
        <f t="array" ref="I429">_xlfn.IFS(H429&lt;1,"No",H429=1,"Yes",H429&gt;1,_xlfn.TEXTJOIN("",TRUE,"Yes x",H429))</f>
        <v>No</v>
      </c>
      <c r="J429" s="11">
        <f t="shared" si="25"/>
        <v>0</v>
      </c>
      <c r="K429" s="11">
        <f t="shared" si="26"/>
        <v>0</v>
      </c>
      <c r="L429" s="11" t="str" cm="1">
        <f t="array" ref="L429">_xlfn.IFS(J429&lt;1,"",J429=1,"Pass",J429&gt;1,_xlfn.TEXTJOIN("",TRUE,"Pass x",J429))</f>
        <v/>
      </c>
      <c r="M429" s="11" t="str" cm="1">
        <f t="array" ref="M429">_xlfn.IFS(K429&lt;1,"",K429=1,"Fail",K429&gt;1,_xlfn.TEXTJOIN("",TRUE,"Fail x",K429))</f>
        <v/>
      </c>
      <c r="N429" t="str">
        <f t="shared" si="27"/>
        <v/>
      </c>
    </row>
    <row r="430" spans="8:14">
      <c r="H430" s="11">
        <f t="shared" si="24"/>
        <v>0</v>
      </c>
      <c r="I430" t="str" cm="1">
        <f t="array" ref="I430">_xlfn.IFS(H430&lt;1,"No",H430=1,"Yes",H430&gt;1,_xlfn.TEXTJOIN("",TRUE,"Yes x",H430))</f>
        <v>No</v>
      </c>
      <c r="J430" s="11">
        <f t="shared" si="25"/>
        <v>0</v>
      </c>
      <c r="K430" s="11">
        <f t="shared" si="26"/>
        <v>0</v>
      </c>
      <c r="L430" s="11" t="str" cm="1">
        <f t="array" ref="L430">_xlfn.IFS(J430&lt;1,"",J430=1,"Pass",J430&gt;1,_xlfn.TEXTJOIN("",TRUE,"Pass x",J430))</f>
        <v/>
      </c>
      <c r="M430" s="11" t="str" cm="1">
        <f t="array" ref="M430">_xlfn.IFS(K430&lt;1,"",K430=1,"Fail",K430&gt;1,_xlfn.TEXTJOIN("",TRUE,"Fail x",K430))</f>
        <v/>
      </c>
      <c r="N430" t="str">
        <f t="shared" si="27"/>
        <v/>
      </c>
    </row>
    <row r="431" spans="8:14">
      <c r="H431" s="11">
        <f t="shared" si="24"/>
        <v>0</v>
      </c>
      <c r="I431" t="str" cm="1">
        <f t="array" ref="I431">_xlfn.IFS(H431&lt;1,"No",H431=1,"Yes",H431&gt;1,_xlfn.TEXTJOIN("",TRUE,"Yes x",H431))</f>
        <v>No</v>
      </c>
      <c r="J431" s="11">
        <f t="shared" si="25"/>
        <v>0</v>
      </c>
      <c r="K431" s="11">
        <f t="shared" si="26"/>
        <v>0</v>
      </c>
      <c r="L431" s="11" t="str" cm="1">
        <f t="array" ref="L431">_xlfn.IFS(J431&lt;1,"",J431=1,"Pass",J431&gt;1,_xlfn.TEXTJOIN("",TRUE,"Pass x",J431))</f>
        <v/>
      </c>
      <c r="M431" s="11" t="str" cm="1">
        <f t="array" ref="M431">_xlfn.IFS(K431&lt;1,"",K431=1,"Fail",K431&gt;1,_xlfn.TEXTJOIN("",TRUE,"Fail x",K431))</f>
        <v/>
      </c>
      <c r="N431" t="str">
        <f t="shared" si="27"/>
        <v/>
      </c>
    </row>
    <row r="432" spans="8:14">
      <c r="H432" s="11">
        <f t="shared" si="24"/>
        <v>0</v>
      </c>
      <c r="I432" t="str" cm="1">
        <f t="array" ref="I432">_xlfn.IFS(H432&lt;1,"No",H432=1,"Yes",H432&gt;1,_xlfn.TEXTJOIN("",TRUE,"Yes x",H432))</f>
        <v>No</v>
      </c>
      <c r="J432" s="11">
        <f t="shared" si="25"/>
        <v>0</v>
      </c>
      <c r="K432" s="11">
        <f t="shared" si="26"/>
        <v>0</v>
      </c>
      <c r="L432" s="11" t="str" cm="1">
        <f t="array" ref="L432">_xlfn.IFS(J432&lt;1,"",J432=1,"Pass",J432&gt;1,_xlfn.TEXTJOIN("",TRUE,"Pass x",J432))</f>
        <v/>
      </c>
      <c r="M432" s="11" t="str" cm="1">
        <f t="array" ref="M432">_xlfn.IFS(K432&lt;1,"",K432=1,"Fail",K432&gt;1,_xlfn.TEXTJOIN("",TRUE,"Fail x",K432))</f>
        <v/>
      </c>
      <c r="N432" t="str">
        <f t="shared" si="27"/>
        <v/>
      </c>
    </row>
    <row r="433" spans="8:14">
      <c r="H433" s="11">
        <f t="shared" si="24"/>
        <v>0</v>
      </c>
      <c r="I433" t="str" cm="1">
        <f t="array" ref="I433">_xlfn.IFS(H433&lt;1,"No",H433=1,"Yes",H433&gt;1,_xlfn.TEXTJOIN("",TRUE,"Yes x",H433))</f>
        <v>No</v>
      </c>
      <c r="J433" s="11">
        <f t="shared" si="25"/>
        <v>0</v>
      </c>
      <c r="K433" s="11">
        <f t="shared" si="26"/>
        <v>0</v>
      </c>
      <c r="L433" s="11" t="str" cm="1">
        <f t="array" ref="L433">_xlfn.IFS(J433&lt;1,"",J433=1,"Pass",J433&gt;1,_xlfn.TEXTJOIN("",TRUE,"Pass x",J433))</f>
        <v/>
      </c>
      <c r="M433" s="11" t="str" cm="1">
        <f t="array" ref="M433">_xlfn.IFS(K433&lt;1,"",K433=1,"Fail",K433&gt;1,_xlfn.TEXTJOIN("",TRUE,"Fail x",K433))</f>
        <v/>
      </c>
      <c r="N433" t="str">
        <f t="shared" si="27"/>
        <v/>
      </c>
    </row>
    <row r="434" spans="8:14">
      <c r="H434" s="11">
        <f t="shared" si="24"/>
        <v>0</v>
      </c>
      <c r="I434" t="str" cm="1">
        <f t="array" ref="I434">_xlfn.IFS(H434&lt;1,"No",H434=1,"Yes",H434&gt;1,_xlfn.TEXTJOIN("",TRUE,"Yes x",H434))</f>
        <v>No</v>
      </c>
      <c r="J434" s="11">
        <f t="shared" si="25"/>
        <v>0</v>
      </c>
      <c r="K434" s="11">
        <f t="shared" si="26"/>
        <v>0</v>
      </c>
      <c r="L434" s="11" t="str" cm="1">
        <f t="array" ref="L434">_xlfn.IFS(J434&lt;1,"",J434=1,"Pass",J434&gt;1,_xlfn.TEXTJOIN("",TRUE,"Pass x",J434))</f>
        <v/>
      </c>
      <c r="M434" s="11" t="str" cm="1">
        <f t="array" ref="M434">_xlfn.IFS(K434&lt;1,"",K434=1,"Fail",K434&gt;1,_xlfn.TEXTJOIN("",TRUE,"Fail x",K434))</f>
        <v/>
      </c>
      <c r="N434" t="str">
        <f t="shared" si="27"/>
        <v/>
      </c>
    </row>
    <row r="435" spans="8:14">
      <c r="H435" s="11">
        <f t="shared" si="24"/>
        <v>0</v>
      </c>
      <c r="I435" t="str" cm="1">
        <f t="array" ref="I435">_xlfn.IFS(H435&lt;1,"No",H435=1,"Yes",H435&gt;1,_xlfn.TEXTJOIN("",TRUE,"Yes x",H435))</f>
        <v>No</v>
      </c>
      <c r="J435" s="11">
        <f t="shared" si="25"/>
        <v>0</v>
      </c>
      <c r="K435" s="11">
        <f t="shared" si="26"/>
        <v>0</v>
      </c>
      <c r="L435" s="11" t="str" cm="1">
        <f t="array" ref="L435">_xlfn.IFS(J435&lt;1,"",J435=1,"Pass",J435&gt;1,_xlfn.TEXTJOIN("",TRUE,"Pass x",J435))</f>
        <v/>
      </c>
      <c r="M435" s="11" t="str" cm="1">
        <f t="array" ref="M435">_xlfn.IFS(K435&lt;1,"",K435=1,"Fail",K435&gt;1,_xlfn.TEXTJOIN("",TRUE,"Fail x",K435))</f>
        <v/>
      </c>
      <c r="N435" t="str">
        <f t="shared" si="27"/>
        <v/>
      </c>
    </row>
    <row r="436" spans="8:14">
      <c r="H436" s="11">
        <f t="shared" si="24"/>
        <v>0</v>
      </c>
      <c r="I436" t="str" cm="1">
        <f t="array" ref="I436">_xlfn.IFS(H436&lt;1,"No",H436=1,"Yes",H436&gt;1,_xlfn.TEXTJOIN("",TRUE,"Yes x",H436))</f>
        <v>No</v>
      </c>
      <c r="J436" s="11">
        <f t="shared" si="25"/>
        <v>0</v>
      </c>
      <c r="K436" s="11">
        <f t="shared" si="26"/>
        <v>0</v>
      </c>
      <c r="L436" s="11" t="str" cm="1">
        <f t="array" ref="L436">_xlfn.IFS(J436&lt;1,"",J436=1,"Pass",J436&gt;1,_xlfn.TEXTJOIN("",TRUE,"Pass x",J436))</f>
        <v/>
      </c>
      <c r="M436" s="11" t="str" cm="1">
        <f t="array" ref="M436">_xlfn.IFS(K436&lt;1,"",K436=1,"Fail",K436&gt;1,_xlfn.TEXTJOIN("",TRUE,"Fail x",K436))</f>
        <v/>
      </c>
      <c r="N436" t="str">
        <f t="shared" si="27"/>
        <v/>
      </c>
    </row>
    <row r="437" spans="8:14">
      <c r="H437" s="11">
        <f t="shared" si="24"/>
        <v>0</v>
      </c>
      <c r="I437" t="str" cm="1">
        <f t="array" ref="I437">_xlfn.IFS(H437&lt;1,"No",H437=1,"Yes",H437&gt;1,_xlfn.TEXTJOIN("",TRUE,"Yes x",H437))</f>
        <v>No</v>
      </c>
      <c r="J437" s="11">
        <f t="shared" si="25"/>
        <v>0</v>
      </c>
      <c r="K437" s="11">
        <f t="shared" si="26"/>
        <v>0</v>
      </c>
      <c r="L437" s="11" t="str" cm="1">
        <f t="array" ref="L437">_xlfn.IFS(J437&lt;1,"",J437=1,"Pass",J437&gt;1,_xlfn.TEXTJOIN("",TRUE,"Pass x",J437))</f>
        <v/>
      </c>
      <c r="M437" s="11" t="str" cm="1">
        <f t="array" ref="M437">_xlfn.IFS(K437&lt;1,"",K437=1,"Fail",K437&gt;1,_xlfn.TEXTJOIN("",TRUE,"Fail x",K437))</f>
        <v/>
      </c>
      <c r="N437" t="str">
        <f t="shared" si="27"/>
        <v/>
      </c>
    </row>
    <row r="438" spans="8:14">
      <c r="H438" s="11">
        <f t="shared" si="24"/>
        <v>0</v>
      </c>
      <c r="I438" t="str" cm="1">
        <f t="array" ref="I438">_xlfn.IFS(H438&lt;1,"No",H438=1,"Yes",H438&gt;1,_xlfn.TEXTJOIN("",TRUE,"Yes x",H438))</f>
        <v>No</v>
      </c>
      <c r="J438" s="11">
        <f t="shared" si="25"/>
        <v>0</v>
      </c>
      <c r="K438" s="11">
        <f t="shared" si="26"/>
        <v>0</v>
      </c>
      <c r="L438" s="11" t="str" cm="1">
        <f t="array" ref="L438">_xlfn.IFS(J438&lt;1,"",J438=1,"Pass",J438&gt;1,_xlfn.TEXTJOIN("",TRUE,"Pass x",J438))</f>
        <v/>
      </c>
      <c r="M438" s="11" t="str" cm="1">
        <f t="array" ref="M438">_xlfn.IFS(K438&lt;1,"",K438=1,"Fail",K438&gt;1,_xlfn.TEXTJOIN("",TRUE,"Fail x",K438))</f>
        <v/>
      </c>
      <c r="N438" t="str">
        <f t="shared" si="27"/>
        <v/>
      </c>
    </row>
    <row r="439" spans="8:14">
      <c r="H439" s="11">
        <f t="shared" si="24"/>
        <v>0</v>
      </c>
      <c r="I439" t="str" cm="1">
        <f t="array" ref="I439">_xlfn.IFS(H439&lt;1,"No",H439=1,"Yes",H439&gt;1,_xlfn.TEXTJOIN("",TRUE,"Yes x",H439))</f>
        <v>No</v>
      </c>
      <c r="J439" s="11">
        <f t="shared" si="25"/>
        <v>0</v>
      </c>
      <c r="K439" s="11">
        <f t="shared" si="26"/>
        <v>0</v>
      </c>
      <c r="L439" s="11" t="str" cm="1">
        <f t="array" ref="L439">_xlfn.IFS(J439&lt;1,"",J439=1,"Pass",J439&gt;1,_xlfn.TEXTJOIN("",TRUE,"Pass x",J439))</f>
        <v/>
      </c>
      <c r="M439" s="11" t="str" cm="1">
        <f t="array" ref="M439">_xlfn.IFS(K439&lt;1,"",K439=1,"Fail",K439&gt;1,_xlfn.TEXTJOIN("",TRUE,"Fail x",K439))</f>
        <v/>
      </c>
      <c r="N439" t="str">
        <f t="shared" si="27"/>
        <v/>
      </c>
    </row>
    <row r="440" spans="8:14">
      <c r="H440" s="11">
        <f t="shared" si="24"/>
        <v>0</v>
      </c>
      <c r="I440" t="str" cm="1">
        <f t="array" ref="I440">_xlfn.IFS(H440&lt;1,"No",H440=1,"Yes",H440&gt;1,_xlfn.TEXTJOIN("",TRUE,"Yes x",H440))</f>
        <v>No</v>
      </c>
      <c r="J440" s="11">
        <f t="shared" si="25"/>
        <v>0</v>
      </c>
      <c r="K440" s="11">
        <f t="shared" si="26"/>
        <v>0</v>
      </c>
      <c r="L440" s="11" t="str" cm="1">
        <f t="array" ref="L440">_xlfn.IFS(J440&lt;1,"",J440=1,"Pass",J440&gt;1,_xlfn.TEXTJOIN("",TRUE,"Pass x",J440))</f>
        <v/>
      </c>
      <c r="M440" s="11" t="str" cm="1">
        <f t="array" ref="M440">_xlfn.IFS(K440&lt;1,"",K440=1,"Fail",K440&gt;1,_xlfn.TEXTJOIN("",TRUE,"Fail x",K440))</f>
        <v/>
      </c>
      <c r="N440" t="str">
        <f t="shared" si="27"/>
        <v/>
      </c>
    </row>
    <row r="441" spans="8:14">
      <c r="H441" s="11">
        <f t="shared" si="24"/>
        <v>0</v>
      </c>
      <c r="I441" t="str" cm="1">
        <f t="array" ref="I441">_xlfn.IFS(H441&lt;1,"No",H441=1,"Yes",H441&gt;1,_xlfn.TEXTJOIN("",TRUE,"Yes x",H441))</f>
        <v>No</v>
      </c>
      <c r="J441" s="11">
        <f t="shared" si="25"/>
        <v>0</v>
      </c>
      <c r="K441" s="11">
        <f t="shared" si="26"/>
        <v>0</v>
      </c>
      <c r="L441" s="11" t="str" cm="1">
        <f t="array" ref="L441">_xlfn.IFS(J441&lt;1,"",J441=1,"Pass",J441&gt;1,_xlfn.TEXTJOIN("",TRUE,"Pass x",J441))</f>
        <v/>
      </c>
      <c r="M441" s="11" t="str" cm="1">
        <f t="array" ref="M441">_xlfn.IFS(K441&lt;1,"",K441=1,"Fail",K441&gt;1,_xlfn.TEXTJOIN("",TRUE,"Fail x",K441))</f>
        <v/>
      </c>
      <c r="N441" t="str">
        <f t="shared" si="27"/>
        <v/>
      </c>
    </row>
    <row r="442" spans="8:14">
      <c r="H442" s="11">
        <f t="shared" si="24"/>
        <v>0</v>
      </c>
      <c r="I442" t="str" cm="1">
        <f t="array" ref="I442">_xlfn.IFS(H442&lt;1,"No",H442=1,"Yes",H442&gt;1,_xlfn.TEXTJOIN("",TRUE,"Yes x",H442))</f>
        <v>No</v>
      </c>
      <c r="J442" s="11">
        <f t="shared" si="25"/>
        <v>0</v>
      </c>
      <c r="K442" s="11">
        <f t="shared" si="26"/>
        <v>0</v>
      </c>
      <c r="L442" s="11" t="str" cm="1">
        <f t="array" ref="L442">_xlfn.IFS(J442&lt;1,"",J442=1,"Pass",J442&gt;1,_xlfn.TEXTJOIN("",TRUE,"Pass x",J442))</f>
        <v/>
      </c>
      <c r="M442" s="11" t="str" cm="1">
        <f t="array" ref="M442">_xlfn.IFS(K442&lt;1,"",K442=1,"Fail",K442&gt;1,_xlfn.TEXTJOIN("",TRUE,"Fail x",K442))</f>
        <v/>
      </c>
      <c r="N442" t="str">
        <f t="shared" si="27"/>
        <v/>
      </c>
    </row>
    <row r="443" spans="8:14">
      <c r="H443" s="11">
        <f t="shared" si="24"/>
        <v>0</v>
      </c>
      <c r="I443" t="str" cm="1">
        <f t="array" ref="I443">_xlfn.IFS(H443&lt;1,"No",H443=1,"Yes",H443&gt;1,_xlfn.TEXTJOIN("",TRUE,"Yes x",H443))</f>
        <v>No</v>
      </c>
      <c r="J443" s="11">
        <f t="shared" si="25"/>
        <v>0</v>
      </c>
      <c r="K443" s="11">
        <f t="shared" si="26"/>
        <v>0</v>
      </c>
      <c r="L443" s="11" t="str" cm="1">
        <f t="array" ref="L443">_xlfn.IFS(J443&lt;1,"",J443=1,"Pass",J443&gt;1,_xlfn.TEXTJOIN("",TRUE,"Pass x",J443))</f>
        <v/>
      </c>
      <c r="M443" s="11" t="str" cm="1">
        <f t="array" ref="M443">_xlfn.IFS(K443&lt;1,"",K443=1,"Fail",K443&gt;1,_xlfn.TEXTJOIN("",TRUE,"Fail x",K443))</f>
        <v/>
      </c>
      <c r="N443" t="str">
        <f t="shared" si="27"/>
        <v/>
      </c>
    </row>
    <row r="444" spans="8:14">
      <c r="H444" s="11">
        <f t="shared" si="24"/>
        <v>0</v>
      </c>
      <c r="I444" t="str" cm="1">
        <f t="array" ref="I444">_xlfn.IFS(H444&lt;1,"No",H444=1,"Yes",H444&gt;1,_xlfn.TEXTJOIN("",TRUE,"Yes x",H444))</f>
        <v>No</v>
      </c>
      <c r="J444" s="11">
        <f t="shared" si="25"/>
        <v>0</v>
      </c>
      <c r="K444" s="11">
        <f t="shared" si="26"/>
        <v>0</v>
      </c>
      <c r="L444" s="11" t="str" cm="1">
        <f t="array" ref="L444">_xlfn.IFS(J444&lt;1,"",J444=1,"Pass",J444&gt;1,_xlfn.TEXTJOIN("",TRUE,"Pass x",J444))</f>
        <v/>
      </c>
      <c r="M444" s="11" t="str" cm="1">
        <f t="array" ref="M444">_xlfn.IFS(K444&lt;1,"",K444=1,"Fail",K444&gt;1,_xlfn.TEXTJOIN("",TRUE,"Fail x",K444))</f>
        <v/>
      </c>
      <c r="N444" t="str">
        <f t="shared" si="27"/>
        <v/>
      </c>
    </row>
    <row r="445" spans="8:14">
      <c r="H445" s="11">
        <f t="shared" si="24"/>
        <v>0</v>
      </c>
      <c r="I445" t="str" cm="1">
        <f t="array" ref="I445">_xlfn.IFS(H445&lt;1,"No",H445=1,"Yes",H445&gt;1,_xlfn.TEXTJOIN("",TRUE,"Yes x",H445))</f>
        <v>No</v>
      </c>
      <c r="J445" s="11">
        <f t="shared" si="25"/>
        <v>0</v>
      </c>
      <c r="K445" s="11">
        <f t="shared" si="26"/>
        <v>0</v>
      </c>
      <c r="L445" s="11" t="str" cm="1">
        <f t="array" ref="L445">_xlfn.IFS(J445&lt;1,"",J445=1,"Pass",J445&gt;1,_xlfn.TEXTJOIN("",TRUE,"Pass x",J445))</f>
        <v/>
      </c>
      <c r="M445" s="11" t="str" cm="1">
        <f t="array" ref="M445">_xlfn.IFS(K445&lt;1,"",K445=1,"Fail",K445&gt;1,_xlfn.TEXTJOIN("",TRUE,"Fail x",K445))</f>
        <v/>
      </c>
      <c r="N445" t="str">
        <f t="shared" si="27"/>
        <v/>
      </c>
    </row>
    <row r="446" spans="8:14">
      <c r="H446" s="11">
        <f t="shared" si="24"/>
        <v>0</v>
      </c>
      <c r="I446" t="str" cm="1">
        <f t="array" ref="I446">_xlfn.IFS(H446&lt;1,"No",H446=1,"Yes",H446&gt;1,_xlfn.TEXTJOIN("",TRUE,"Yes x",H446))</f>
        <v>No</v>
      </c>
      <c r="J446" s="11">
        <f t="shared" si="25"/>
        <v>0</v>
      </c>
      <c r="K446" s="11">
        <f t="shared" si="26"/>
        <v>0</v>
      </c>
      <c r="L446" s="11" t="str" cm="1">
        <f t="array" ref="L446">_xlfn.IFS(J446&lt;1,"",J446=1,"Pass",J446&gt;1,_xlfn.TEXTJOIN("",TRUE,"Pass x",J446))</f>
        <v/>
      </c>
      <c r="M446" s="11" t="str" cm="1">
        <f t="array" ref="M446">_xlfn.IFS(K446&lt;1,"",K446=1,"Fail",K446&gt;1,_xlfn.TEXTJOIN("",TRUE,"Fail x",K446))</f>
        <v/>
      </c>
      <c r="N446" t="str">
        <f t="shared" si="27"/>
        <v/>
      </c>
    </row>
    <row r="447" spans="8:14">
      <c r="H447" s="11">
        <f t="shared" si="24"/>
        <v>0</v>
      </c>
      <c r="I447" t="str" cm="1">
        <f t="array" ref="I447">_xlfn.IFS(H447&lt;1,"No",H447=1,"Yes",H447&gt;1,_xlfn.TEXTJOIN("",TRUE,"Yes x",H447))</f>
        <v>No</v>
      </c>
      <c r="J447" s="11">
        <f t="shared" si="25"/>
        <v>0</v>
      </c>
      <c r="K447" s="11">
        <f t="shared" si="26"/>
        <v>0</v>
      </c>
      <c r="L447" s="11" t="str" cm="1">
        <f t="array" ref="L447">_xlfn.IFS(J447&lt;1,"",J447=1,"Pass",J447&gt;1,_xlfn.TEXTJOIN("",TRUE,"Pass x",J447))</f>
        <v/>
      </c>
      <c r="M447" s="11" t="str" cm="1">
        <f t="array" ref="M447">_xlfn.IFS(K447&lt;1,"",K447=1,"Fail",K447&gt;1,_xlfn.TEXTJOIN("",TRUE,"Fail x",K447))</f>
        <v/>
      </c>
      <c r="N447" t="str">
        <f t="shared" si="27"/>
        <v/>
      </c>
    </row>
    <row r="448" spans="8:14">
      <c r="H448" s="11">
        <f t="shared" si="24"/>
        <v>0</v>
      </c>
      <c r="I448" t="str" cm="1">
        <f t="array" ref="I448">_xlfn.IFS(H448&lt;1,"No",H448=1,"Yes",H448&gt;1,_xlfn.TEXTJOIN("",TRUE,"Yes x",H448))</f>
        <v>No</v>
      </c>
      <c r="J448" s="11">
        <f t="shared" si="25"/>
        <v>0</v>
      </c>
      <c r="K448" s="11">
        <f t="shared" si="26"/>
        <v>0</v>
      </c>
      <c r="L448" s="11" t="str" cm="1">
        <f t="array" ref="L448">_xlfn.IFS(J448&lt;1,"",J448=1,"Pass",J448&gt;1,_xlfn.TEXTJOIN("",TRUE,"Pass x",J448))</f>
        <v/>
      </c>
      <c r="M448" s="11" t="str" cm="1">
        <f t="array" ref="M448">_xlfn.IFS(K448&lt;1,"",K448=1,"Fail",K448&gt;1,_xlfn.TEXTJOIN("",TRUE,"Fail x",K448))</f>
        <v/>
      </c>
      <c r="N448" t="str">
        <f t="shared" si="27"/>
        <v/>
      </c>
    </row>
    <row r="449" spans="8:14">
      <c r="H449" s="11">
        <f t="shared" si="24"/>
        <v>0</v>
      </c>
      <c r="I449" t="str" cm="1">
        <f t="array" ref="I449">_xlfn.IFS(H449&lt;1,"No",H449=1,"Yes",H449&gt;1,_xlfn.TEXTJOIN("",TRUE,"Yes x",H449))</f>
        <v>No</v>
      </c>
      <c r="J449" s="11">
        <f t="shared" si="25"/>
        <v>0</v>
      </c>
      <c r="K449" s="11">
        <f t="shared" si="26"/>
        <v>0</v>
      </c>
      <c r="L449" s="11" t="str" cm="1">
        <f t="array" ref="L449">_xlfn.IFS(J449&lt;1,"",J449=1,"Pass",J449&gt;1,_xlfn.TEXTJOIN("",TRUE,"Pass x",J449))</f>
        <v/>
      </c>
      <c r="M449" s="11" t="str" cm="1">
        <f t="array" ref="M449">_xlfn.IFS(K449&lt;1,"",K449=1,"Fail",K449&gt;1,_xlfn.TEXTJOIN("",TRUE,"Fail x",K449))</f>
        <v/>
      </c>
      <c r="N449" t="str">
        <f t="shared" si="27"/>
        <v/>
      </c>
    </row>
    <row r="450" spans="8:14">
      <c r="H450" s="11">
        <f t="shared" si="24"/>
        <v>0</v>
      </c>
      <c r="I450" t="str" cm="1">
        <f t="array" ref="I450">_xlfn.IFS(H450&lt;1,"No",H450=1,"Yes",H450&gt;1,_xlfn.TEXTJOIN("",TRUE,"Yes x",H450))</f>
        <v>No</v>
      </c>
      <c r="J450" s="11">
        <f t="shared" si="25"/>
        <v>0</v>
      </c>
      <c r="K450" s="11">
        <f t="shared" si="26"/>
        <v>0</v>
      </c>
      <c r="L450" s="11" t="str" cm="1">
        <f t="array" ref="L450">_xlfn.IFS(J450&lt;1,"",J450=1,"Pass",J450&gt;1,_xlfn.TEXTJOIN("",TRUE,"Pass x",J450))</f>
        <v/>
      </c>
      <c r="M450" s="11" t="str" cm="1">
        <f t="array" ref="M450">_xlfn.IFS(K450&lt;1,"",K450=1,"Fail",K450&gt;1,_xlfn.TEXTJOIN("",TRUE,"Fail x",K450))</f>
        <v/>
      </c>
      <c r="N450" t="str">
        <f t="shared" si="27"/>
        <v/>
      </c>
    </row>
    <row r="451" spans="8:14">
      <c r="H451" s="11">
        <f t="shared" ref="H451:H500" si="28">IFERROR(GETPIVOTDATA("Successful / Failed",$A$1,"System serial",G451),0)</f>
        <v>0</v>
      </c>
      <c r="I451" t="str" cm="1">
        <f t="array" ref="I451">_xlfn.IFS(H451&lt;1,"No",H451=1,"Yes",H451&gt;1,_xlfn.TEXTJOIN("",TRUE,"Yes x",H451))</f>
        <v>No</v>
      </c>
      <c r="J451" s="11">
        <f t="shared" ref="J451:J500" si="29">IFERROR(GETPIVOTDATA("Successful / Failed",$A$1,"System serial",G451,"Successful / Failed","Successful"),0)</f>
        <v>0</v>
      </c>
      <c r="K451" s="11">
        <f t="shared" ref="K451:K500" si="30">IFERROR(GETPIVOTDATA("Successful / Failed",$A$1,"System serial",G451,"Successful / Failed","Failed"),0)</f>
        <v>0</v>
      </c>
      <c r="L451" s="11" t="str" cm="1">
        <f t="array" ref="L451">_xlfn.IFS(J451&lt;1,"",J451=1,"Pass",J451&gt;1,_xlfn.TEXTJOIN("",TRUE,"Pass x",J451))</f>
        <v/>
      </c>
      <c r="M451" s="11" t="str" cm="1">
        <f t="array" ref="M451">_xlfn.IFS(K451&lt;1,"",K451=1,"Fail",K451&gt;1,_xlfn.TEXTJOIN("",TRUE,"Fail x",K451))</f>
        <v/>
      </c>
      <c r="N451" t="str">
        <f t="shared" ref="N451:N500" si="31">_xlfn.TEXTJOIN(", ",TRUE, L451, M451)</f>
        <v/>
      </c>
    </row>
    <row r="452" spans="8:14">
      <c r="H452" s="11">
        <f t="shared" si="28"/>
        <v>0</v>
      </c>
      <c r="I452" t="str" cm="1">
        <f t="array" ref="I452">_xlfn.IFS(H452&lt;1,"No",H452=1,"Yes",H452&gt;1,_xlfn.TEXTJOIN("",TRUE,"Yes x",H452))</f>
        <v>No</v>
      </c>
      <c r="J452" s="11">
        <f t="shared" si="29"/>
        <v>0</v>
      </c>
      <c r="K452" s="11">
        <f t="shared" si="30"/>
        <v>0</v>
      </c>
      <c r="L452" s="11" t="str" cm="1">
        <f t="array" ref="L452">_xlfn.IFS(J452&lt;1,"",J452=1,"Pass",J452&gt;1,_xlfn.TEXTJOIN("",TRUE,"Pass x",J452))</f>
        <v/>
      </c>
      <c r="M452" s="11" t="str" cm="1">
        <f t="array" ref="M452">_xlfn.IFS(K452&lt;1,"",K452=1,"Fail",K452&gt;1,_xlfn.TEXTJOIN("",TRUE,"Fail x",K452))</f>
        <v/>
      </c>
      <c r="N452" t="str">
        <f t="shared" si="31"/>
        <v/>
      </c>
    </row>
    <row r="453" spans="8:14">
      <c r="H453" s="11">
        <f t="shared" si="28"/>
        <v>0</v>
      </c>
      <c r="I453" t="str" cm="1">
        <f t="array" ref="I453">_xlfn.IFS(H453&lt;1,"No",H453=1,"Yes",H453&gt;1,_xlfn.TEXTJOIN("",TRUE,"Yes x",H453))</f>
        <v>No</v>
      </c>
      <c r="J453" s="11">
        <f t="shared" si="29"/>
        <v>0</v>
      </c>
      <c r="K453" s="11">
        <f t="shared" si="30"/>
        <v>0</v>
      </c>
      <c r="L453" s="11" t="str" cm="1">
        <f t="array" ref="L453">_xlfn.IFS(J453&lt;1,"",J453=1,"Pass",J453&gt;1,_xlfn.TEXTJOIN("",TRUE,"Pass x",J453))</f>
        <v/>
      </c>
      <c r="M453" s="11" t="str" cm="1">
        <f t="array" ref="M453">_xlfn.IFS(K453&lt;1,"",K453=1,"Fail",K453&gt;1,_xlfn.TEXTJOIN("",TRUE,"Fail x",K453))</f>
        <v/>
      </c>
      <c r="N453" t="str">
        <f t="shared" si="31"/>
        <v/>
      </c>
    </row>
    <row r="454" spans="8:14">
      <c r="H454" s="11">
        <f t="shared" si="28"/>
        <v>0</v>
      </c>
      <c r="I454" t="str" cm="1">
        <f t="array" ref="I454">_xlfn.IFS(H454&lt;1,"No",H454=1,"Yes",H454&gt;1,_xlfn.TEXTJOIN("",TRUE,"Yes x",H454))</f>
        <v>No</v>
      </c>
      <c r="J454" s="11">
        <f t="shared" si="29"/>
        <v>0</v>
      </c>
      <c r="K454" s="11">
        <f t="shared" si="30"/>
        <v>0</v>
      </c>
      <c r="L454" s="11" t="str" cm="1">
        <f t="array" ref="L454">_xlfn.IFS(J454&lt;1,"",J454=1,"Pass",J454&gt;1,_xlfn.TEXTJOIN("",TRUE,"Pass x",J454))</f>
        <v/>
      </c>
      <c r="M454" s="11" t="str" cm="1">
        <f t="array" ref="M454">_xlfn.IFS(K454&lt;1,"",K454=1,"Fail",K454&gt;1,_xlfn.TEXTJOIN("",TRUE,"Fail x",K454))</f>
        <v/>
      </c>
      <c r="N454" t="str">
        <f t="shared" si="31"/>
        <v/>
      </c>
    </row>
    <row r="455" spans="8:14">
      <c r="H455" s="11">
        <f t="shared" si="28"/>
        <v>0</v>
      </c>
      <c r="I455" t="str" cm="1">
        <f t="array" ref="I455">_xlfn.IFS(H455&lt;1,"No",H455=1,"Yes",H455&gt;1,_xlfn.TEXTJOIN("",TRUE,"Yes x",H455))</f>
        <v>No</v>
      </c>
      <c r="J455" s="11">
        <f t="shared" si="29"/>
        <v>0</v>
      </c>
      <c r="K455" s="11">
        <f t="shared" si="30"/>
        <v>0</v>
      </c>
      <c r="L455" s="11" t="str" cm="1">
        <f t="array" ref="L455">_xlfn.IFS(J455&lt;1,"",J455=1,"Pass",J455&gt;1,_xlfn.TEXTJOIN("",TRUE,"Pass x",J455))</f>
        <v/>
      </c>
      <c r="M455" s="11" t="str" cm="1">
        <f t="array" ref="M455">_xlfn.IFS(K455&lt;1,"",K455=1,"Fail",K455&gt;1,_xlfn.TEXTJOIN("",TRUE,"Fail x",K455))</f>
        <v/>
      </c>
      <c r="N455" t="str">
        <f t="shared" si="31"/>
        <v/>
      </c>
    </row>
    <row r="456" spans="8:14">
      <c r="H456" s="11">
        <f t="shared" si="28"/>
        <v>0</v>
      </c>
      <c r="I456" t="str" cm="1">
        <f t="array" ref="I456">_xlfn.IFS(H456&lt;1,"No",H456=1,"Yes",H456&gt;1,_xlfn.TEXTJOIN("",TRUE,"Yes x",H456))</f>
        <v>No</v>
      </c>
      <c r="J456" s="11">
        <f t="shared" si="29"/>
        <v>0</v>
      </c>
      <c r="K456" s="11">
        <f t="shared" si="30"/>
        <v>0</v>
      </c>
      <c r="L456" s="11" t="str" cm="1">
        <f t="array" ref="L456">_xlfn.IFS(J456&lt;1,"",J456=1,"Pass",J456&gt;1,_xlfn.TEXTJOIN("",TRUE,"Pass x",J456))</f>
        <v/>
      </c>
      <c r="M456" s="11" t="str" cm="1">
        <f t="array" ref="M456">_xlfn.IFS(K456&lt;1,"",K456=1,"Fail",K456&gt;1,_xlfn.TEXTJOIN("",TRUE,"Fail x",K456))</f>
        <v/>
      </c>
      <c r="N456" t="str">
        <f t="shared" si="31"/>
        <v/>
      </c>
    </row>
    <row r="457" spans="8:14">
      <c r="H457" s="11">
        <f t="shared" si="28"/>
        <v>0</v>
      </c>
      <c r="I457" t="str" cm="1">
        <f t="array" ref="I457">_xlfn.IFS(H457&lt;1,"No",H457=1,"Yes",H457&gt;1,_xlfn.TEXTJOIN("",TRUE,"Yes x",H457))</f>
        <v>No</v>
      </c>
      <c r="J457" s="11">
        <f t="shared" si="29"/>
        <v>0</v>
      </c>
      <c r="K457" s="11">
        <f t="shared" si="30"/>
        <v>0</v>
      </c>
      <c r="L457" s="11" t="str" cm="1">
        <f t="array" ref="L457">_xlfn.IFS(J457&lt;1,"",J457=1,"Pass",J457&gt;1,_xlfn.TEXTJOIN("",TRUE,"Pass x",J457))</f>
        <v/>
      </c>
      <c r="M457" s="11" t="str" cm="1">
        <f t="array" ref="M457">_xlfn.IFS(K457&lt;1,"",K457=1,"Fail",K457&gt;1,_xlfn.TEXTJOIN("",TRUE,"Fail x",K457))</f>
        <v/>
      </c>
      <c r="N457" t="str">
        <f t="shared" si="31"/>
        <v/>
      </c>
    </row>
    <row r="458" spans="8:14">
      <c r="H458" s="11">
        <f t="shared" si="28"/>
        <v>0</v>
      </c>
      <c r="I458" t="str" cm="1">
        <f t="array" ref="I458">_xlfn.IFS(H458&lt;1,"No",H458=1,"Yes",H458&gt;1,_xlfn.TEXTJOIN("",TRUE,"Yes x",H458))</f>
        <v>No</v>
      </c>
      <c r="J458" s="11">
        <f t="shared" si="29"/>
        <v>0</v>
      </c>
      <c r="K458" s="11">
        <f t="shared" si="30"/>
        <v>0</v>
      </c>
      <c r="L458" s="11" t="str" cm="1">
        <f t="array" ref="L458">_xlfn.IFS(J458&lt;1,"",J458=1,"Pass",J458&gt;1,_xlfn.TEXTJOIN("",TRUE,"Pass x",J458))</f>
        <v/>
      </c>
      <c r="M458" s="11" t="str" cm="1">
        <f t="array" ref="M458">_xlfn.IFS(K458&lt;1,"",K458=1,"Fail",K458&gt;1,_xlfn.TEXTJOIN("",TRUE,"Fail x",K458))</f>
        <v/>
      </c>
      <c r="N458" t="str">
        <f t="shared" si="31"/>
        <v/>
      </c>
    </row>
    <row r="459" spans="8:14">
      <c r="H459" s="11">
        <f t="shared" si="28"/>
        <v>0</v>
      </c>
      <c r="I459" t="str" cm="1">
        <f t="array" ref="I459">_xlfn.IFS(H459&lt;1,"No",H459=1,"Yes",H459&gt;1,_xlfn.TEXTJOIN("",TRUE,"Yes x",H459))</f>
        <v>No</v>
      </c>
      <c r="J459" s="11">
        <f t="shared" si="29"/>
        <v>0</v>
      </c>
      <c r="K459" s="11">
        <f t="shared" si="30"/>
        <v>0</v>
      </c>
      <c r="L459" s="11" t="str" cm="1">
        <f t="array" ref="L459">_xlfn.IFS(J459&lt;1,"",J459=1,"Pass",J459&gt;1,_xlfn.TEXTJOIN("",TRUE,"Pass x",J459))</f>
        <v/>
      </c>
      <c r="M459" s="11" t="str" cm="1">
        <f t="array" ref="M459">_xlfn.IFS(K459&lt;1,"",K459=1,"Fail",K459&gt;1,_xlfn.TEXTJOIN("",TRUE,"Fail x",K459))</f>
        <v/>
      </c>
      <c r="N459" t="str">
        <f t="shared" si="31"/>
        <v/>
      </c>
    </row>
    <row r="460" spans="8:14">
      <c r="H460" s="11">
        <f t="shared" si="28"/>
        <v>0</v>
      </c>
      <c r="I460" t="str" cm="1">
        <f t="array" ref="I460">_xlfn.IFS(H460&lt;1,"No",H460=1,"Yes",H460&gt;1,_xlfn.TEXTJOIN("",TRUE,"Yes x",H460))</f>
        <v>No</v>
      </c>
      <c r="J460" s="11">
        <f t="shared" si="29"/>
        <v>0</v>
      </c>
      <c r="K460" s="11">
        <f t="shared" si="30"/>
        <v>0</v>
      </c>
      <c r="L460" s="11" t="str" cm="1">
        <f t="array" ref="L460">_xlfn.IFS(J460&lt;1,"",J460=1,"Pass",J460&gt;1,_xlfn.TEXTJOIN("",TRUE,"Pass x",J460))</f>
        <v/>
      </c>
      <c r="M460" s="11" t="str" cm="1">
        <f t="array" ref="M460">_xlfn.IFS(K460&lt;1,"",K460=1,"Fail",K460&gt;1,_xlfn.TEXTJOIN("",TRUE,"Fail x",K460))</f>
        <v/>
      </c>
      <c r="N460" t="str">
        <f t="shared" si="31"/>
        <v/>
      </c>
    </row>
    <row r="461" spans="8:14">
      <c r="H461" s="11">
        <f t="shared" si="28"/>
        <v>0</v>
      </c>
      <c r="I461" t="str" cm="1">
        <f t="array" ref="I461">_xlfn.IFS(H461&lt;1,"No",H461=1,"Yes",H461&gt;1,_xlfn.TEXTJOIN("",TRUE,"Yes x",H461))</f>
        <v>No</v>
      </c>
      <c r="J461" s="11">
        <f t="shared" si="29"/>
        <v>0</v>
      </c>
      <c r="K461" s="11">
        <f t="shared" si="30"/>
        <v>0</v>
      </c>
      <c r="L461" s="11" t="str" cm="1">
        <f t="array" ref="L461">_xlfn.IFS(J461&lt;1,"",J461=1,"Pass",J461&gt;1,_xlfn.TEXTJOIN("",TRUE,"Pass x",J461))</f>
        <v/>
      </c>
      <c r="M461" s="11" t="str" cm="1">
        <f t="array" ref="M461">_xlfn.IFS(K461&lt;1,"",K461=1,"Fail",K461&gt;1,_xlfn.TEXTJOIN("",TRUE,"Fail x",K461))</f>
        <v/>
      </c>
      <c r="N461" t="str">
        <f t="shared" si="31"/>
        <v/>
      </c>
    </row>
    <row r="462" spans="8:14">
      <c r="H462" s="11">
        <f t="shared" si="28"/>
        <v>0</v>
      </c>
      <c r="I462" t="str" cm="1">
        <f t="array" ref="I462">_xlfn.IFS(H462&lt;1,"No",H462=1,"Yes",H462&gt;1,_xlfn.TEXTJOIN("",TRUE,"Yes x",H462))</f>
        <v>No</v>
      </c>
      <c r="J462" s="11">
        <f t="shared" si="29"/>
        <v>0</v>
      </c>
      <c r="K462" s="11">
        <f t="shared" si="30"/>
        <v>0</v>
      </c>
      <c r="L462" s="11" t="str" cm="1">
        <f t="array" ref="L462">_xlfn.IFS(J462&lt;1,"",J462=1,"Pass",J462&gt;1,_xlfn.TEXTJOIN("",TRUE,"Pass x",J462))</f>
        <v/>
      </c>
      <c r="M462" s="11" t="str" cm="1">
        <f t="array" ref="M462">_xlfn.IFS(K462&lt;1,"",K462=1,"Fail",K462&gt;1,_xlfn.TEXTJOIN("",TRUE,"Fail x",K462))</f>
        <v/>
      </c>
      <c r="N462" t="str">
        <f t="shared" si="31"/>
        <v/>
      </c>
    </row>
    <row r="463" spans="8:14">
      <c r="H463" s="11">
        <f t="shared" si="28"/>
        <v>0</v>
      </c>
      <c r="I463" t="str" cm="1">
        <f t="array" ref="I463">_xlfn.IFS(H463&lt;1,"No",H463=1,"Yes",H463&gt;1,_xlfn.TEXTJOIN("",TRUE,"Yes x",H463))</f>
        <v>No</v>
      </c>
      <c r="J463" s="11">
        <f t="shared" si="29"/>
        <v>0</v>
      </c>
      <c r="K463" s="11">
        <f t="shared" si="30"/>
        <v>0</v>
      </c>
      <c r="L463" s="11" t="str" cm="1">
        <f t="array" ref="L463">_xlfn.IFS(J463&lt;1,"",J463=1,"Pass",J463&gt;1,_xlfn.TEXTJOIN("",TRUE,"Pass x",J463))</f>
        <v/>
      </c>
      <c r="M463" s="11" t="str" cm="1">
        <f t="array" ref="M463">_xlfn.IFS(K463&lt;1,"",K463=1,"Fail",K463&gt;1,_xlfn.TEXTJOIN("",TRUE,"Fail x",K463))</f>
        <v/>
      </c>
      <c r="N463" t="str">
        <f t="shared" si="31"/>
        <v/>
      </c>
    </row>
    <row r="464" spans="8:14">
      <c r="H464" s="11">
        <f t="shared" si="28"/>
        <v>0</v>
      </c>
      <c r="I464" t="str" cm="1">
        <f t="array" ref="I464">_xlfn.IFS(H464&lt;1,"No",H464=1,"Yes",H464&gt;1,_xlfn.TEXTJOIN("",TRUE,"Yes x",H464))</f>
        <v>No</v>
      </c>
      <c r="J464" s="11">
        <f t="shared" si="29"/>
        <v>0</v>
      </c>
      <c r="K464" s="11">
        <f t="shared" si="30"/>
        <v>0</v>
      </c>
      <c r="L464" s="11" t="str" cm="1">
        <f t="array" ref="L464">_xlfn.IFS(J464&lt;1,"",J464=1,"Pass",J464&gt;1,_xlfn.TEXTJOIN("",TRUE,"Pass x",J464))</f>
        <v/>
      </c>
      <c r="M464" s="11" t="str" cm="1">
        <f t="array" ref="M464">_xlfn.IFS(K464&lt;1,"",K464=1,"Fail",K464&gt;1,_xlfn.TEXTJOIN("",TRUE,"Fail x",K464))</f>
        <v/>
      </c>
      <c r="N464" t="str">
        <f t="shared" si="31"/>
        <v/>
      </c>
    </row>
    <row r="465" spans="8:14">
      <c r="H465" s="11">
        <f t="shared" si="28"/>
        <v>0</v>
      </c>
      <c r="I465" t="str" cm="1">
        <f t="array" ref="I465">_xlfn.IFS(H465&lt;1,"No",H465=1,"Yes",H465&gt;1,_xlfn.TEXTJOIN("",TRUE,"Yes x",H465))</f>
        <v>No</v>
      </c>
      <c r="J465" s="11">
        <f t="shared" si="29"/>
        <v>0</v>
      </c>
      <c r="K465" s="11">
        <f t="shared" si="30"/>
        <v>0</v>
      </c>
      <c r="L465" s="11" t="str" cm="1">
        <f t="array" ref="L465">_xlfn.IFS(J465&lt;1,"",J465=1,"Pass",J465&gt;1,_xlfn.TEXTJOIN("",TRUE,"Pass x",J465))</f>
        <v/>
      </c>
      <c r="M465" s="11" t="str" cm="1">
        <f t="array" ref="M465">_xlfn.IFS(K465&lt;1,"",K465=1,"Fail",K465&gt;1,_xlfn.TEXTJOIN("",TRUE,"Fail x",K465))</f>
        <v/>
      </c>
      <c r="N465" t="str">
        <f t="shared" si="31"/>
        <v/>
      </c>
    </row>
    <row r="466" spans="8:14">
      <c r="H466" s="11">
        <f t="shared" si="28"/>
        <v>0</v>
      </c>
      <c r="I466" t="str" cm="1">
        <f t="array" ref="I466">_xlfn.IFS(H466&lt;1,"No",H466=1,"Yes",H466&gt;1,_xlfn.TEXTJOIN("",TRUE,"Yes x",H466))</f>
        <v>No</v>
      </c>
      <c r="J466" s="11">
        <f t="shared" si="29"/>
        <v>0</v>
      </c>
      <c r="K466" s="11">
        <f t="shared" si="30"/>
        <v>0</v>
      </c>
      <c r="L466" s="11" t="str" cm="1">
        <f t="array" ref="L466">_xlfn.IFS(J466&lt;1,"",J466=1,"Pass",J466&gt;1,_xlfn.TEXTJOIN("",TRUE,"Pass x",J466))</f>
        <v/>
      </c>
      <c r="M466" s="11" t="str" cm="1">
        <f t="array" ref="M466">_xlfn.IFS(K466&lt;1,"",K466=1,"Fail",K466&gt;1,_xlfn.TEXTJOIN("",TRUE,"Fail x",K466))</f>
        <v/>
      </c>
      <c r="N466" t="str">
        <f t="shared" si="31"/>
        <v/>
      </c>
    </row>
    <row r="467" spans="8:14">
      <c r="H467" s="11">
        <f t="shared" si="28"/>
        <v>0</v>
      </c>
      <c r="I467" t="str" cm="1">
        <f t="array" ref="I467">_xlfn.IFS(H467&lt;1,"No",H467=1,"Yes",H467&gt;1,_xlfn.TEXTJOIN("",TRUE,"Yes x",H467))</f>
        <v>No</v>
      </c>
      <c r="J467" s="11">
        <f t="shared" si="29"/>
        <v>0</v>
      </c>
      <c r="K467" s="11">
        <f t="shared" si="30"/>
        <v>0</v>
      </c>
      <c r="L467" s="11" t="str" cm="1">
        <f t="array" ref="L467">_xlfn.IFS(J467&lt;1,"",J467=1,"Pass",J467&gt;1,_xlfn.TEXTJOIN("",TRUE,"Pass x",J467))</f>
        <v/>
      </c>
      <c r="M467" s="11" t="str" cm="1">
        <f t="array" ref="M467">_xlfn.IFS(K467&lt;1,"",K467=1,"Fail",K467&gt;1,_xlfn.TEXTJOIN("",TRUE,"Fail x",K467))</f>
        <v/>
      </c>
      <c r="N467" t="str">
        <f t="shared" si="31"/>
        <v/>
      </c>
    </row>
    <row r="468" spans="8:14">
      <c r="H468" s="11">
        <f t="shared" si="28"/>
        <v>0</v>
      </c>
      <c r="I468" t="str" cm="1">
        <f t="array" ref="I468">_xlfn.IFS(H468&lt;1,"No",H468=1,"Yes",H468&gt;1,_xlfn.TEXTJOIN("",TRUE,"Yes x",H468))</f>
        <v>No</v>
      </c>
      <c r="J468" s="11">
        <f t="shared" si="29"/>
        <v>0</v>
      </c>
      <c r="K468" s="11">
        <f t="shared" si="30"/>
        <v>0</v>
      </c>
      <c r="L468" s="11" t="str" cm="1">
        <f t="array" ref="L468">_xlfn.IFS(J468&lt;1,"",J468=1,"Pass",J468&gt;1,_xlfn.TEXTJOIN("",TRUE,"Pass x",J468))</f>
        <v/>
      </c>
      <c r="M468" s="11" t="str" cm="1">
        <f t="array" ref="M468">_xlfn.IFS(K468&lt;1,"",K468=1,"Fail",K468&gt;1,_xlfn.TEXTJOIN("",TRUE,"Fail x",K468))</f>
        <v/>
      </c>
      <c r="N468" t="str">
        <f t="shared" si="31"/>
        <v/>
      </c>
    </row>
    <row r="469" spans="8:14">
      <c r="H469" s="11">
        <f t="shared" si="28"/>
        <v>0</v>
      </c>
      <c r="I469" t="str" cm="1">
        <f t="array" ref="I469">_xlfn.IFS(H469&lt;1,"No",H469=1,"Yes",H469&gt;1,_xlfn.TEXTJOIN("",TRUE,"Yes x",H469))</f>
        <v>No</v>
      </c>
      <c r="J469" s="11">
        <f t="shared" si="29"/>
        <v>0</v>
      </c>
      <c r="K469" s="11">
        <f t="shared" si="30"/>
        <v>0</v>
      </c>
      <c r="L469" s="11" t="str" cm="1">
        <f t="array" ref="L469">_xlfn.IFS(J469&lt;1,"",J469=1,"Pass",J469&gt;1,_xlfn.TEXTJOIN("",TRUE,"Pass x",J469))</f>
        <v/>
      </c>
      <c r="M469" s="11" t="str" cm="1">
        <f t="array" ref="M469">_xlfn.IFS(K469&lt;1,"",K469=1,"Fail",K469&gt;1,_xlfn.TEXTJOIN("",TRUE,"Fail x",K469))</f>
        <v/>
      </c>
      <c r="N469" t="str">
        <f t="shared" si="31"/>
        <v/>
      </c>
    </row>
    <row r="470" spans="8:14">
      <c r="H470" s="11">
        <f t="shared" si="28"/>
        <v>0</v>
      </c>
      <c r="I470" t="str" cm="1">
        <f t="array" ref="I470">_xlfn.IFS(H470&lt;1,"No",H470=1,"Yes",H470&gt;1,_xlfn.TEXTJOIN("",TRUE,"Yes x",H470))</f>
        <v>No</v>
      </c>
      <c r="J470" s="11">
        <f t="shared" si="29"/>
        <v>0</v>
      </c>
      <c r="K470" s="11">
        <f t="shared" si="30"/>
        <v>0</v>
      </c>
      <c r="L470" s="11" t="str" cm="1">
        <f t="array" ref="L470">_xlfn.IFS(J470&lt;1,"",J470=1,"Pass",J470&gt;1,_xlfn.TEXTJOIN("",TRUE,"Pass x",J470))</f>
        <v/>
      </c>
      <c r="M470" s="11" t="str" cm="1">
        <f t="array" ref="M470">_xlfn.IFS(K470&lt;1,"",K470=1,"Fail",K470&gt;1,_xlfn.TEXTJOIN("",TRUE,"Fail x",K470))</f>
        <v/>
      </c>
      <c r="N470" t="str">
        <f t="shared" si="31"/>
        <v/>
      </c>
    </row>
    <row r="471" spans="8:14">
      <c r="H471" s="11">
        <f t="shared" si="28"/>
        <v>0</v>
      </c>
      <c r="I471" t="str" cm="1">
        <f t="array" ref="I471">_xlfn.IFS(H471&lt;1,"No",H471=1,"Yes",H471&gt;1,_xlfn.TEXTJOIN("",TRUE,"Yes x",H471))</f>
        <v>No</v>
      </c>
      <c r="J471" s="11">
        <f t="shared" si="29"/>
        <v>0</v>
      </c>
      <c r="K471" s="11">
        <f t="shared" si="30"/>
        <v>0</v>
      </c>
      <c r="L471" s="11" t="str" cm="1">
        <f t="array" ref="L471">_xlfn.IFS(J471&lt;1,"",J471=1,"Pass",J471&gt;1,_xlfn.TEXTJOIN("",TRUE,"Pass x",J471))</f>
        <v/>
      </c>
      <c r="M471" s="11" t="str" cm="1">
        <f t="array" ref="M471">_xlfn.IFS(K471&lt;1,"",K471=1,"Fail",K471&gt;1,_xlfn.TEXTJOIN("",TRUE,"Fail x",K471))</f>
        <v/>
      </c>
      <c r="N471" t="str">
        <f t="shared" si="31"/>
        <v/>
      </c>
    </row>
    <row r="472" spans="8:14">
      <c r="H472" s="11">
        <f t="shared" si="28"/>
        <v>0</v>
      </c>
      <c r="I472" t="str" cm="1">
        <f t="array" ref="I472">_xlfn.IFS(H472&lt;1,"No",H472=1,"Yes",H472&gt;1,_xlfn.TEXTJOIN("",TRUE,"Yes x",H472))</f>
        <v>No</v>
      </c>
      <c r="J472" s="11">
        <f t="shared" si="29"/>
        <v>0</v>
      </c>
      <c r="K472" s="11">
        <f t="shared" si="30"/>
        <v>0</v>
      </c>
      <c r="L472" s="11" t="str" cm="1">
        <f t="array" ref="L472">_xlfn.IFS(J472&lt;1,"",J472=1,"Pass",J472&gt;1,_xlfn.TEXTJOIN("",TRUE,"Pass x",J472))</f>
        <v/>
      </c>
      <c r="M472" s="11" t="str" cm="1">
        <f t="array" ref="M472">_xlfn.IFS(K472&lt;1,"",K472=1,"Fail",K472&gt;1,_xlfn.TEXTJOIN("",TRUE,"Fail x",K472))</f>
        <v/>
      </c>
      <c r="N472" t="str">
        <f t="shared" si="31"/>
        <v/>
      </c>
    </row>
    <row r="473" spans="8:14">
      <c r="H473" s="11">
        <f t="shared" si="28"/>
        <v>0</v>
      </c>
      <c r="I473" t="str" cm="1">
        <f t="array" ref="I473">_xlfn.IFS(H473&lt;1,"No",H473=1,"Yes",H473&gt;1,_xlfn.TEXTJOIN("",TRUE,"Yes x",H473))</f>
        <v>No</v>
      </c>
      <c r="J473" s="11">
        <f t="shared" si="29"/>
        <v>0</v>
      </c>
      <c r="K473" s="11">
        <f t="shared" si="30"/>
        <v>0</v>
      </c>
      <c r="L473" s="11" t="str" cm="1">
        <f t="array" ref="L473">_xlfn.IFS(J473&lt;1,"",J473=1,"Pass",J473&gt;1,_xlfn.TEXTJOIN("",TRUE,"Pass x",J473))</f>
        <v/>
      </c>
      <c r="M473" s="11" t="str" cm="1">
        <f t="array" ref="M473">_xlfn.IFS(K473&lt;1,"",K473=1,"Fail",K473&gt;1,_xlfn.TEXTJOIN("",TRUE,"Fail x",K473))</f>
        <v/>
      </c>
      <c r="N473" t="str">
        <f t="shared" si="31"/>
        <v/>
      </c>
    </row>
    <row r="474" spans="8:14">
      <c r="H474" s="11">
        <f t="shared" si="28"/>
        <v>0</v>
      </c>
      <c r="I474" t="str" cm="1">
        <f t="array" ref="I474">_xlfn.IFS(H474&lt;1,"No",H474=1,"Yes",H474&gt;1,_xlfn.TEXTJOIN("",TRUE,"Yes x",H474))</f>
        <v>No</v>
      </c>
      <c r="J474" s="11">
        <f t="shared" si="29"/>
        <v>0</v>
      </c>
      <c r="K474" s="11">
        <f t="shared" si="30"/>
        <v>0</v>
      </c>
      <c r="L474" s="11" t="str" cm="1">
        <f t="array" ref="L474">_xlfn.IFS(J474&lt;1,"",J474=1,"Pass",J474&gt;1,_xlfn.TEXTJOIN("",TRUE,"Pass x",J474))</f>
        <v/>
      </c>
      <c r="M474" s="11" t="str" cm="1">
        <f t="array" ref="M474">_xlfn.IFS(K474&lt;1,"",K474=1,"Fail",K474&gt;1,_xlfn.TEXTJOIN("",TRUE,"Fail x",K474))</f>
        <v/>
      </c>
      <c r="N474" t="str">
        <f t="shared" si="31"/>
        <v/>
      </c>
    </row>
    <row r="475" spans="8:14">
      <c r="H475" s="11">
        <f t="shared" si="28"/>
        <v>0</v>
      </c>
      <c r="I475" t="str" cm="1">
        <f t="array" ref="I475">_xlfn.IFS(H475&lt;1,"No",H475=1,"Yes",H475&gt;1,_xlfn.TEXTJOIN("",TRUE,"Yes x",H475))</f>
        <v>No</v>
      </c>
      <c r="J475" s="11">
        <f t="shared" si="29"/>
        <v>0</v>
      </c>
      <c r="K475" s="11">
        <f t="shared" si="30"/>
        <v>0</v>
      </c>
      <c r="L475" s="11" t="str" cm="1">
        <f t="array" ref="L475">_xlfn.IFS(J475&lt;1,"",J475=1,"Pass",J475&gt;1,_xlfn.TEXTJOIN("",TRUE,"Pass x",J475))</f>
        <v/>
      </c>
      <c r="M475" s="11" t="str" cm="1">
        <f t="array" ref="M475">_xlfn.IFS(K475&lt;1,"",K475=1,"Fail",K475&gt;1,_xlfn.TEXTJOIN("",TRUE,"Fail x",K475))</f>
        <v/>
      </c>
      <c r="N475" t="str">
        <f t="shared" si="31"/>
        <v/>
      </c>
    </row>
    <row r="476" spans="8:14">
      <c r="H476" s="11">
        <f t="shared" si="28"/>
        <v>0</v>
      </c>
      <c r="I476" t="str" cm="1">
        <f t="array" ref="I476">_xlfn.IFS(H476&lt;1,"No",H476=1,"Yes",H476&gt;1,_xlfn.TEXTJOIN("",TRUE,"Yes x",H476))</f>
        <v>No</v>
      </c>
      <c r="J476" s="11">
        <f t="shared" si="29"/>
        <v>0</v>
      </c>
      <c r="K476" s="11">
        <f t="shared" si="30"/>
        <v>0</v>
      </c>
      <c r="L476" s="11" t="str" cm="1">
        <f t="array" ref="L476">_xlfn.IFS(J476&lt;1,"",J476=1,"Pass",J476&gt;1,_xlfn.TEXTJOIN("",TRUE,"Pass x",J476))</f>
        <v/>
      </c>
      <c r="M476" s="11" t="str" cm="1">
        <f t="array" ref="M476">_xlfn.IFS(K476&lt;1,"",K476=1,"Fail",K476&gt;1,_xlfn.TEXTJOIN("",TRUE,"Fail x",K476))</f>
        <v/>
      </c>
      <c r="N476" t="str">
        <f t="shared" si="31"/>
        <v/>
      </c>
    </row>
    <row r="477" spans="8:14">
      <c r="H477" s="11">
        <f t="shared" si="28"/>
        <v>0</v>
      </c>
      <c r="I477" t="str" cm="1">
        <f t="array" ref="I477">_xlfn.IFS(H477&lt;1,"No",H477=1,"Yes",H477&gt;1,_xlfn.TEXTJOIN("",TRUE,"Yes x",H477))</f>
        <v>No</v>
      </c>
      <c r="J477" s="11">
        <f t="shared" si="29"/>
        <v>0</v>
      </c>
      <c r="K477" s="11">
        <f t="shared" si="30"/>
        <v>0</v>
      </c>
      <c r="L477" s="11" t="str" cm="1">
        <f t="array" ref="L477">_xlfn.IFS(J477&lt;1,"",J477=1,"Pass",J477&gt;1,_xlfn.TEXTJOIN("",TRUE,"Pass x",J477))</f>
        <v/>
      </c>
      <c r="M477" s="11" t="str" cm="1">
        <f t="array" ref="M477">_xlfn.IFS(K477&lt;1,"",K477=1,"Fail",K477&gt;1,_xlfn.TEXTJOIN("",TRUE,"Fail x",K477))</f>
        <v/>
      </c>
      <c r="N477" t="str">
        <f t="shared" si="31"/>
        <v/>
      </c>
    </row>
    <row r="478" spans="8:14">
      <c r="H478" s="11">
        <f t="shared" si="28"/>
        <v>0</v>
      </c>
      <c r="I478" t="str" cm="1">
        <f t="array" ref="I478">_xlfn.IFS(H478&lt;1,"No",H478=1,"Yes",H478&gt;1,_xlfn.TEXTJOIN("",TRUE,"Yes x",H478))</f>
        <v>No</v>
      </c>
      <c r="J478" s="11">
        <f t="shared" si="29"/>
        <v>0</v>
      </c>
      <c r="K478" s="11">
        <f t="shared" si="30"/>
        <v>0</v>
      </c>
      <c r="L478" s="11" t="str" cm="1">
        <f t="array" ref="L478">_xlfn.IFS(J478&lt;1,"",J478=1,"Pass",J478&gt;1,_xlfn.TEXTJOIN("",TRUE,"Pass x",J478))</f>
        <v/>
      </c>
      <c r="M478" s="11" t="str" cm="1">
        <f t="array" ref="M478">_xlfn.IFS(K478&lt;1,"",K478=1,"Fail",K478&gt;1,_xlfn.TEXTJOIN("",TRUE,"Fail x",K478))</f>
        <v/>
      </c>
      <c r="N478" t="str">
        <f t="shared" si="31"/>
        <v/>
      </c>
    </row>
    <row r="479" spans="8:14">
      <c r="H479" s="11">
        <f t="shared" si="28"/>
        <v>0</v>
      </c>
      <c r="I479" t="str" cm="1">
        <f t="array" ref="I479">_xlfn.IFS(H479&lt;1,"No",H479=1,"Yes",H479&gt;1,_xlfn.TEXTJOIN("",TRUE,"Yes x",H479))</f>
        <v>No</v>
      </c>
      <c r="J479" s="11">
        <f t="shared" si="29"/>
        <v>0</v>
      </c>
      <c r="K479" s="11">
        <f t="shared" si="30"/>
        <v>0</v>
      </c>
      <c r="L479" s="11" t="str" cm="1">
        <f t="array" ref="L479">_xlfn.IFS(J479&lt;1,"",J479=1,"Pass",J479&gt;1,_xlfn.TEXTJOIN("",TRUE,"Pass x",J479))</f>
        <v/>
      </c>
      <c r="M479" s="11" t="str" cm="1">
        <f t="array" ref="M479">_xlfn.IFS(K479&lt;1,"",K479=1,"Fail",K479&gt;1,_xlfn.TEXTJOIN("",TRUE,"Fail x",K479))</f>
        <v/>
      </c>
      <c r="N479" t="str">
        <f t="shared" si="31"/>
        <v/>
      </c>
    </row>
    <row r="480" spans="8:14">
      <c r="H480" s="11">
        <f t="shared" si="28"/>
        <v>0</v>
      </c>
      <c r="I480" t="str" cm="1">
        <f t="array" ref="I480">_xlfn.IFS(H480&lt;1,"No",H480=1,"Yes",H480&gt;1,_xlfn.TEXTJOIN("",TRUE,"Yes x",H480))</f>
        <v>No</v>
      </c>
      <c r="J480" s="11">
        <f t="shared" si="29"/>
        <v>0</v>
      </c>
      <c r="K480" s="11">
        <f t="shared" si="30"/>
        <v>0</v>
      </c>
      <c r="L480" s="11" t="str" cm="1">
        <f t="array" ref="L480">_xlfn.IFS(J480&lt;1,"",J480=1,"Pass",J480&gt;1,_xlfn.TEXTJOIN("",TRUE,"Pass x",J480))</f>
        <v/>
      </c>
      <c r="M480" s="11" t="str" cm="1">
        <f t="array" ref="M480">_xlfn.IFS(K480&lt;1,"",K480=1,"Fail",K480&gt;1,_xlfn.TEXTJOIN("",TRUE,"Fail x",K480))</f>
        <v/>
      </c>
      <c r="N480" t="str">
        <f t="shared" si="31"/>
        <v/>
      </c>
    </row>
    <row r="481" spans="8:14">
      <c r="H481" s="11">
        <f t="shared" si="28"/>
        <v>0</v>
      </c>
      <c r="I481" t="str" cm="1">
        <f t="array" ref="I481">_xlfn.IFS(H481&lt;1,"No",H481=1,"Yes",H481&gt;1,_xlfn.TEXTJOIN("",TRUE,"Yes x",H481))</f>
        <v>No</v>
      </c>
      <c r="J481" s="11">
        <f t="shared" si="29"/>
        <v>0</v>
      </c>
      <c r="K481" s="11">
        <f t="shared" si="30"/>
        <v>0</v>
      </c>
      <c r="L481" s="11" t="str" cm="1">
        <f t="array" ref="L481">_xlfn.IFS(J481&lt;1,"",J481=1,"Pass",J481&gt;1,_xlfn.TEXTJOIN("",TRUE,"Pass x",J481))</f>
        <v/>
      </c>
      <c r="M481" s="11" t="str" cm="1">
        <f t="array" ref="M481">_xlfn.IFS(K481&lt;1,"",K481=1,"Fail",K481&gt;1,_xlfn.TEXTJOIN("",TRUE,"Fail x",K481))</f>
        <v/>
      </c>
      <c r="N481" t="str">
        <f t="shared" si="31"/>
        <v/>
      </c>
    </row>
    <row r="482" spans="8:14">
      <c r="H482" s="11">
        <f t="shared" si="28"/>
        <v>0</v>
      </c>
      <c r="I482" t="str" cm="1">
        <f t="array" ref="I482">_xlfn.IFS(H482&lt;1,"No",H482=1,"Yes",H482&gt;1,_xlfn.TEXTJOIN("",TRUE,"Yes x",H482))</f>
        <v>No</v>
      </c>
      <c r="J482" s="11">
        <f t="shared" si="29"/>
        <v>0</v>
      </c>
      <c r="K482" s="11">
        <f t="shared" si="30"/>
        <v>0</v>
      </c>
      <c r="L482" s="11" t="str" cm="1">
        <f t="array" ref="L482">_xlfn.IFS(J482&lt;1,"",J482=1,"Pass",J482&gt;1,_xlfn.TEXTJOIN("",TRUE,"Pass x",J482))</f>
        <v/>
      </c>
      <c r="M482" s="11" t="str" cm="1">
        <f t="array" ref="M482">_xlfn.IFS(K482&lt;1,"",K482=1,"Fail",K482&gt;1,_xlfn.TEXTJOIN("",TRUE,"Fail x",K482))</f>
        <v/>
      </c>
      <c r="N482" t="str">
        <f t="shared" si="31"/>
        <v/>
      </c>
    </row>
    <row r="483" spans="8:14">
      <c r="H483" s="11">
        <f t="shared" si="28"/>
        <v>0</v>
      </c>
      <c r="I483" t="str" cm="1">
        <f t="array" ref="I483">_xlfn.IFS(H483&lt;1,"No",H483=1,"Yes",H483&gt;1,_xlfn.TEXTJOIN("",TRUE,"Yes x",H483))</f>
        <v>No</v>
      </c>
      <c r="J483" s="11">
        <f t="shared" si="29"/>
        <v>0</v>
      </c>
      <c r="K483" s="11">
        <f t="shared" si="30"/>
        <v>0</v>
      </c>
      <c r="L483" s="11" t="str" cm="1">
        <f t="array" ref="L483">_xlfn.IFS(J483&lt;1,"",J483=1,"Pass",J483&gt;1,_xlfn.TEXTJOIN("",TRUE,"Pass x",J483))</f>
        <v/>
      </c>
      <c r="M483" s="11" t="str" cm="1">
        <f t="array" ref="M483">_xlfn.IFS(K483&lt;1,"",K483=1,"Fail",K483&gt;1,_xlfn.TEXTJOIN("",TRUE,"Fail x",K483))</f>
        <v/>
      </c>
      <c r="N483" t="str">
        <f t="shared" si="31"/>
        <v/>
      </c>
    </row>
    <row r="484" spans="8:14">
      <c r="H484" s="11">
        <f t="shared" si="28"/>
        <v>0</v>
      </c>
      <c r="I484" t="str" cm="1">
        <f t="array" ref="I484">_xlfn.IFS(H484&lt;1,"No",H484=1,"Yes",H484&gt;1,_xlfn.TEXTJOIN("",TRUE,"Yes x",H484))</f>
        <v>No</v>
      </c>
      <c r="J484" s="11">
        <f t="shared" si="29"/>
        <v>0</v>
      </c>
      <c r="K484" s="11">
        <f t="shared" si="30"/>
        <v>0</v>
      </c>
      <c r="L484" s="11" t="str" cm="1">
        <f t="array" ref="L484">_xlfn.IFS(J484&lt;1,"",J484=1,"Pass",J484&gt;1,_xlfn.TEXTJOIN("",TRUE,"Pass x",J484))</f>
        <v/>
      </c>
      <c r="M484" s="11" t="str" cm="1">
        <f t="array" ref="M484">_xlfn.IFS(K484&lt;1,"",K484=1,"Fail",K484&gt;1,_xlfn.TEXTJOIN("",TRUE,"Fail x",K484))</f>
        <v/>
      </c>
      <c r="N484" t="str">
        <f t="shared" si="31"/>
        <v/>
      </c>
    </row>
    <row r="485" spans="8:14">
      <c r="H485" s="11">
        <f t="shared" si="28"/>
        <v>0</v>
      </c>
      <c r="I485" t="str" cm="1">
        <f t="array" ref="I485">_xlfn.IFS(H485&lt;1,"No",H485=1,"Yes",H485&gt;1,_xlfn.TEXTJOIN("",TRUE,"Yes x",H485))</f>
        <v>No</v>
      </c>
      <c r="J485" s="11">
        <f t="shared" si="29"/>
        <v>0</v>
      </c>
      <c r="K485" s="11">
        <f t="shared" si="30"/>
        <v>0</v>
      </c>
      <c r="L485" s="11" t="str" cm="1">
        <f t="array" ref="L485">_xlfn.IFS(J485&lt;1,"",J485=1,"Pass",J485&gt;1,_xlfn.TEXTJOIN("",TRUE,"Pass x",J485))</f>
        <v/>
      </c>
      <c r="M485" s="11" t="str" cm="1">
        <f t="array" ref="M485">_xlfn.IFS(K485&lt;1,"",K485=1,"Fail",K485&gt;1,_xlfn.TEXTJOIN("",TRUE,"Fail x",K485))</f>
        <v/>
      </c>
      <c r="N485" t="str">
        <f t="shared" si="31"/>
        <v/>
      </c>
    </row>
    <row r="486" spans="8:14">
      <c r="H486" s="11">
        <f t="shared" si="28"/>
        <v>0</v>
      </c>
      <c r="I486" t="str" cm="1">
        <f t="array" ref="I486">_xlfn.IFS(H486&lt;1,"No",H486=1,"Yes",H486&gt;1,_xlfn.TEXTJOIN("",TRUE,"Yes x",H486))</f>
        <v>No</v>
      </c>
      <c r="J486" s="11">
        <f t="shared" si="29"/>
        <v>0</v>
      </c>
      <c r="K486" s="11">
        <f t="shared" si="30"/>
        <v>0</v>
      </c>
      <c r="L486" s="11" t="str" cm="1">
        <f t="array" ref="L486">_xlfn.IFS(J486&lt;1,"",J486=1,"Pass",J486&gt;1,_xlfn.TEXTJOIN("",TRUE,"Pass x",J486))</f>
        <v/>
      </c>
      <c r="M486" s="11" t="str" cm="1">
        <f t="array" ref="M486">_xlfn.IFS(K486&lt;1,"",K486=1,"Fail",K486&gt;1,_xlfn.TEXTJOIN("",TRUE,"Fail x",K486))</f>
        <v/>
      </c>
      <c r="N486" t="str">
        <f t="shared" si="31"/>
        <v/>
      </c>
    </row>
    <row r="487" spans="8:14">
      <c r="H487" s="11">
        <f t="shared" si="28"/>
        <v>0</v>
      </c>
      <c r="I487" t="str" cm="1">
        <f t="array" ref="I487">_xlfn.IFS(H487&lt;1,"No",H487=1,"Yes",H487&gt;1,_xlfn.TEXTJOIN("",TRUE,"Yes x",H487))</f>
        <v>No</v>
      </c>
      <c r="J487" s="11">
        <f t="shared" si="29"/>
        <v>0</v>
      </c>
      <c r="K487" s="11">
        <f t="shared" si="30"/>
        <v>0</v>
      </c>
      <c r="L487" s="11" t="str" cm="1">
        <f t="array" ref="L487">_xlfn.IFS(J487&lt;1,"",J487=1,"Pass",J487&gt;1,_xlfn.TEXTJOIN("",TRUE,"Pass x",J487))</f>
        <v/>
      </c>
      <c r="M487" s="11" t="str" cm="1">
        <f t="array" ref="M487">_xlfn.IFS(K487&lt;1,"",K487=1,"Fail",K487&gt;1,_xlfn.TEXTJOIN("",TRUE,"Fail x",K487))</f>
        <v/>
      </c>
      <c r="N487" t="str">
        <f t="shared" si="31"/>
        <v/>
      </c>
    </row>
    <row r="488" spans="8:14">
      <c r="H488" s="11">
        <f t="shared" si="28"/>
        <v>0</v>
      </c>
      <c r="I488" t="str" cm="1">
        <f t="array" ref="I488">_xlfn.IFS(H488&lt;1,"No",H488=1,"Yes",H488&gt;1,_xlfn.TEXTJOIN("",TRUE,"Yes x",H488))</f>
        <v>No</v>
      </c>
      <c r="J488" s="11">
        <f t="shared" si="29"/>
        <v>0</v>
      </c>
      <c r="K488" s="11">
        <f t="shared" si="30"/>
        <v>0</v>
      </c>
      <c r="L488" s="11" t="str" cm="1">
        <f t="array" ref="L488">_xlfn.IFS(J488&lt;1,"",J488=1,"Pass",J488&gt;1,_xlfn.TEXTJOIN("",TRUE,"Pass x",J488))</f>
        <v/>
      </c>
      <c r="M488" s="11" t="str" cm="1">
        <f t="array" ref="M488">_xlfn.IFS(K488&lt;1,"",K488=1,"Fail",K488&gt;1,_xlfn.TEXTJOIN("",TRUE,"Fail x",K488))</f>
        <v/>
      </c>
      <c r="N488" t="str">
        <f t="shared" si="31"/>
        <v/>
      </c>
    </row>
    <row r="489" spans="8:14">
      <c r="H489" s="11">
        <f t="shared" si="28"/>
        <v>0</v>
      </c>
      <c r="I489" t="str" cm="1">
        <f t="array" ref="I489">_xlfn.IFS(H489&lt;1,"No",H489=1,"Yes",H489&gt;1,_xlfn.TEXTJOIN("",TRUE,"Yes x",H489))</f>
        <v>No</v>
      </c>
      <c r="J489" s="11">
        <f t="shared" si="29"/>
        <v>0</v>
      </c>
      <c r="K489" s="11">
        <f t="shared" si="30"/>
        <v>0</v>
      </c>
      <c r="L489" s="11" t="str" cm="1">
        <f t="array" ref="L489">_xlfn.IFS(J489&lt;1,"",J489=1,"Pass",J489&gt;1,_xlfn.TEXTJOIN("",TRUE,"Pass x",J489))</f>
        <v/>
      </c>
      <c r="M489" s="11" t="str" cm="1">
        <f t="array" ref="M489">_xlfn.IFS(K489&lt;1,"",K489=1,"Fail",K489&gt;1,_xlfn.TEXTJOIN("",TRUE,"Fail x",K489))</f>
        <v/>
      </c>
      <c r="N489" t="str">
        <f t="shared" si="31"/>
        <v/>
      </c>
    </row>
    <row r="490" spans="8:14">
      <c r="H490" s="11">
        <f t="shared" si="28"/>
        <v>0</v>
      </c>
      <c r="I490" t="str" cm="1">
        <f t="array" ref="I490">_xlfn.IFS(H490&lt;1,"No",H490=1,"Yes",H490&gt;1,_xlfn.TEXTJOIN("",TRUE,"Yes x",H490))</f>
        <v>No</v>
      </c>
      <c r="J490" s="11">
        <f t="shared" si="29"/>
        <v>0</v>
      </c>
      <c r="K490" s="11">
        <f t="shared" si="30"/>
        <v>0</v>
      </c>
      <c r="L490" s="11" t="str" cm="1">
        <f t="array" ref="L490">_xlfn.IFS(J490&lt;1,"",J490=1,"Pass",J490&gt;1,_xlfn.TEXTJOIN("",TRUE,"Pass x",J490))</f>
        <v/>
      </c>
      <c r="M490" s="11" t="str" cm="1">
        <f t="array" ref="M490">_xlfn.IFS(K490&lt;1,"",K490=1,"Fail",K490&gt;1,_xlfn.TEXTJOIN("",TRUE,"Fail x",K490))</f>
        <v/>
      </c>
      <c r="N490" t="str">
        <f t="shared" si="31"/>
        <v/>
      </c>
    </row>
    <row r="491" spans="8:14">
      <c r="H491" s="11">
        <f t="shared" si="28"/>
        <v>0</v>
      </c>
      <c r="I491" t="str" cm="1">
        <f t="array" ref="I491">_xlfn.IFS(H491&lt;1,"No",H491=1,"Yes",H491&gt;1,_xlfn.TEXTJOIN("",TRUE,"Yes x",H491))</f>
        <v>No</v>
      </c>
      <c r="J491" s="11">
        <f t="shared" si="29"/>
        <v>0</v>
      </c>
      <c r="K491" s="11">
        <f t="shared" si="30"/>
        <v>0</v>
      </c>
      <c r="L491" s="11" t="str" cm="1">
        <f t="array" ref="L491">_xlfn.IFS(J491&lt;1,"",J491=1,"Pass",J491&gt;1,_xlfn.TEXTJOIN("",TRUE,"Pass x",J491))</f>
        <v/>
      </c>
      <c r="M491" s="11" t="str" cm="1">
        <f t="array" ref="M491">_xlfn.IFS(K491&lt;1,"",K491=1,"Fail",K491&gt;1,_xlfn.TEXTJOIN("",TRUE,"Fail x",K491))</f>
        <v/>
      </c>
      <c r="N491" t="str">
        <f t="shared" si="31"/>
        <v/>
      </c>
    </row>
    <row r="492" spans="8:14">
      <c r="H492" s="11">
        <f t="shared" si="28"/>
        <v>0</v>
      </c>
      <c r="I492" t="str" cm="1">
        <f t="array" ref="I492">_xlfn.IFS(H492&lt;1,"No",H492=1,"Yes",H492&gt;1,_xlfn.TEXTJOIN("",TRUE,"Yes x",H492))</f>
        <v>No</v>
      </c>
      <c r="J492" s="11">
        <f t="shared" si="29"/>
        <v>0</v>
      </c>
      <c r="K492" s="11">
        <f t="shared" si="30"/>
        <v>0</v>
      </c>
      <c r="L492" s="11" t="str" cm="1">
        <f t="array" ref="L492">_xlfn.IFS(J492&lt;1,"",J492=1,"Pass",J492&gt;1,_xlfn.TEXTJOIN("",TRUE,"Pass x",J492))</f>
        <v/>
      </c>
      <c r="M492" s="11" t="str" cm="1">
        <f t="array" ref="M492">_xlfn.IFS(K492&lt;1,"",K492=1,"Fail",K492&gt;1,_xlfn.TEXTJOIN("",TRUE,"Fail x",K492))</f>
        <v/>
      </c>
      <c r="N492" t="str">
        <f t="shared" si="31"/>
        <v/>
      </c>
    </row>
    <row r="493" spans="8:14">
      <c r="H493" s="11">
        <f t="shared" si="28"/>
        <v>0</v>
      </c>
      <c r="I493" t="str" cm="1">
        <f t="array" ref="I493">_xlfn.IFS(H493&lt;1,"No",H493=1,"Yes",H493&gt;1,_xlfn.TEXTJOIN("",TRUE,"Yes x",H493))</f>
        <v>No</v>
      </c>
      <c r="J493" s="11">
        <f t="shared" si="29"/>
        <v>0</v>
      </c>
      <c r="K493" s="11">
        <f t="shared" si="30"/>
        <v>0</v>
      </c>
      <c r="L493" s="11" t="str" cm="1">
        <f t="array" ref="L493">_xlfn.IFS(J493&lt;1,"",J493=1,"Pass",J493&gt;1,_xlfn.TEXTJOIN("",TRUE,"Pass x",J493))</f>
        <v/>
      </c>
      <c r="M493" s="11" t="str" cm="1">
        <f t="array" ref="M493">_xlfn.IFS(K493&lt;1,"",K493=1,"Fail",K493&gt;1,_xlfn.TEXTJOIN("",TRUE,"Fail x",K493))</f>
        <v/>
      </c>
      <c r="N493" t="str">
        <f t="shared" si="31"/>
        <v/>
      </c>
    </row>
    <row r="494" spans="8:14">
      <c r="H494" s="11">
        <f t="shared" si="28"/>
        <v>0</v>
      </c>
      <c r="I494" t="str" cm="1">
        <f t="array" ref="I494">_xlfn.IFS(H494&lt;1,"No",H494=1,"Yes",H494&gt;1,_xlfn.TEXTJOIN("",TRUE,"Yes x",H494))</f>
        <v>No</v>
      </c>
      <c r="J494" s="11">
        <f t="shared" si="29"/>
        <v>0</v>
      </c>
      <c r="K494" s="11">
        <f t="shared" si="30"/>
        <v>0</v>
      </c>
      <c r="L494" s="11" t="str" cm="1">
        <f t="array" ref="L494">_xlfn.IFS(J494&lt;1,"",J494=1,"Pass",J494&gt;1,_xlfn.TEXTJOIN("",TRUE,"Pass x",J494))</f>
        <v/>
      </c>
      <c r="M494" s="11" t="str" cm="1">
        <f t="array" ref="M494">_xlfn.IFS(K494&lt;1,"",K494=1,"Fail",K494&gt;1,_xlfn.TEXTJOIN("",TRUE,"Fail x",K494))</f>
        <v/>
      </c>
      <c r="N494" t="str">
        <f t="shared" si="31"/>
        <v/>
      </c>
    </row>
    <row r="495" spans="8:14">
      <c r="H495" s="11">
        <f t="shared" si="28"/>
        <v>0</v>
      </c>
      <c r="I495" t="str" cm="1">
        <f t="array" ref="I495">_xlfn.IFS(H495&lt;1,"No",H495=1,"Yes",H495&gt;1,_xlfn.TEXTJOIN("",TRUE,"Yes x",H495))</f>
        <v>No</v>
      </c>
      <c r="J495" s="11">
        <f t="shared" si="29"/>
        <v>0</v>
      </c>
      <c r="K495" s="11">
        <f t="shared" si="30"/>
        <v>0</v>
      </c>
      <c r="L495" s="11" t="str" cm="1">
        <f t="array" ref="L495">_xlfn.IFS(J495&lt;1,"",J495=1,"Pass",J495&gt;1,_xlfn.TEXTJOIN("",TRUE,"Pass x",J495))</f>
        <v/>
      </c>
      <c r="M495" s="11" t="str" cm="1">
        <f t="array" ref="M495">_xlfn.IFS(K495&lt;1,"",K495=1,"Fail",K495&gt;1,_xlfn.TEXTJOIN("",TRUE,"Fail x",K495))</f>
        <v/>
      </c>
      <c r="N495" t="str">
        <f t="shared" si="31"/>
        <v/>
      </c>
    </row>
    <row r="496" spans="8:14">
      <c r="H496" s="11">
        <f t="shared" si="28"/>
        <v>0</v>
      </c>
      <c r="I496" t="str" cm="1">
        <f t="array" ref="I496">_xlfn.IFS(H496&lt;1,"No",H496=1,"Yes",H496&gt;1,_xlfn.TEXTJOIN("",TRUE,"Yes x",H496))</f>
        <v>No</v>
      </c>
      <c r="J496" s="11">
        <f t="shared" si="29"/>
        <v>0</v>
      </c>
      <c r="K496" s="11">
        <f t="shared" si="30"/>
        <v>0</v>
      </c>
      <c r="L496" s="11" t="str" cm="1">
        <f t="array" ref="L496">_xlfn.IFS(J496&lt;1,"",J496=1,"Pass",J496&gt;1,_xlfn.TEXTJOIN("",TRUE,"Pass x",J496))</f>
        <v/>
      </c>
      <c r="M496" s="11" t="str" cm="1">
        <f t="array" ref="M496">_xlfn.IFS(K496&lt;1,"",K496=1,"Fail",K496&gt;1,_xlfn.TEXTJOIN("",TRUE,"Fail x",K496))</f>
        <v/>
      </c>
      <c r="N496" t="str">
        <f t="shared" si="31"/>
        <v/>
      </c>
    </row>
    <row r="497" spans="8:14">
      <c r="H497" s="11">
        <f t="shared" si="28"/>
        <v>0</v>
      </c>
      <c r="I497" t="str" cm="1">
        <f t="array" ref="I497">_xlfn.IFS(H497&lt;1,"No",H497=1,"Yes",H497&gt;1,_xlfn.TEXTJOIN("",TRUE,"Yes x",H497))</f>
        <v>No</v>
      </c>
      <c r="J497" s="11">
        <f t="shared" si="29"/>
        <v>0</v>
      </c>
      <c r="K497" s="11">
        <f t="shared" si="30"/>
        <v>0</v>
      </c>
      <c r="L497" s="11" t="str" cm="1">
        <f t="array" ref="L497">_xlfn.IFS(J497&lt;1,"",J497=1,"Pass",J497&gt;1,_xlfn.TEXTJOIN("",TRUE,"Pass x",J497))</f>
        <v/>
      </c>
      <c r="M497" s="11" t="str" cm="1">
        <f t="array" ref="M497">_xlfn.IFS(K497&lt;1,"",K497=1,"Fail",K497&gt;1,_xlfn.TEXTJOIN("",TRUE,"Fail x",K497))</f>
        <v/>
      </c>
      <c r="N497" t="str">
        <f t="shared" si="31"/>
        <v/>
      </c>
    </row>
    <row r="498" spans="8:14">
      <c r="H498" s="11">
        <f t="shared" si="28"/>
        <v>0</v>
      </c>
      <c r="I498" t="str" cm="1">
        <f t="array" ref="I498">_xlfn.IFS(H498&lt;1,"No",H498=1,"Yes",H498&gt;1,_xlfn.TEXTJOIN("",TRUE,"Yes x",H498))</f>
        <v>No</v>
      </c>
      <c r="J498" s="11">
        <f t="shared" si="29"/>
        <v>0</v>
      </c>
      <c r="K498" s="11">
        <f t="shared" si="30"/>
        <v>0</v>
      </c>
      <c r="L498" s="11" t="str" cm="1">
        <f t="array" ref="L498">_xlfn.IFS(J498&lt;1,"",J498=1,"Pass",J498&gt;1,_xlfn.TEXTJOIN("",TRUE,"Pass x",J498))</f>
        <v/>
      </c>
      <c r="M498" s="11" t="str" cm="1">
        <f t="array" ref="M498">_xlfn.IFS(K498&lt;1,"",K498=1,"Fail",K498&gt;1,_xlfn.TEXTJOIN("",TRUE,"Fail x",K498))</f>
        <v/>
      </c>
      <c r="N498" t="str">
        <f t="shared" si="31"/>
        <v/>
      </c>
    </row>
    <row r="499" spans="8:14">
      <c r="H499" s="11">
        <f t="shared" si="28"/>
        <v>0</v>
      </c>
      <c r="I499" t="str" cm="1">
        <f t="array" ref="I499">_xlfn.IFS(H499&lt;1,"No",H499=1,"Yes",H499&gt;1,_xlfn.TEXTJOIN("",TRUE,"Yes x",H499))</f>
        <v>No</v>
      </c>
      <c r="J499" s="11">
        <f t="shared" si="29"/>
        <v>0</v>
      </c>
      <c r="K499" s="11">
        <f t="shared" si="30"/>
        <v>0</v>
      </c>
      <c r="L499" s="11" t="str" cm="1">
        <f t="array" ref="L499">_xlfn.IFS(J499&lt;1,"",J499=1,"Pass",J499&gt;1,_xlfn.TEXTJOIN("",TRUE,"Pass x",J499))</f>
        <v/>
      </c>
      <c r="M499" s="11" t="str" cm="1">
        <f t="array" ref="M499">_xlfn.IFS(K499&lt;1,"",K499=1,"Fail",K499&gt;1,_xlfn.TEXTJOIN("",TRUE,"Fail x",K499))</f>
        <v/>
      </c>
      <c r="N499" t="str">
        <f t="shared" si="31"/>
        <v/>
      </c>
    </row>
    <row r="500" spans="8:14">
      <c r="H500" s="11">
        <f t="shared" si="28"/>
        <v>0</v>
      </c>
      <c r="I500" t="str" cm="1">
        <f t="array" ref="I500">_xlfn.IFS(H500&lt;1,"No",H500=1,"Yes",H500&gt;1,_xlfn.TEXTJOIN("",TRUE,"Yes x",H500))</f>
        <v>No</v>
      </c>
      <c r="J500" s="11">
        <f t="shared" si="29"/>
        <v>0</v>
      </c>
      <c r="K500" s="11">
        <f t="shared" si="30"/>
        <v>0</v>
      </c>
      <c r="L500" s="11" t="str" cm="1">
        <f t="array" ref="L500">_xlfn.IFS(J500&lt;1,"",J500=1,"Pass",J500&gt;1,_xlfn.TEXTJOIN("",TRUE,"Pass x",J500))</f>
        <v/>
      </c>
      <c r="M500" s="11" t="str" cm="1">
        <f t="array" ref="M500">_xlfn.IFS(K500&lt;1,"",K500=1,"Fail",K500&gt;1,_xlfn.TEXTJOIN("",TRUE,"Fail x",K500))</f>
        <v/>
      </c>
      <c r="N500" t="str">
        <f t="shared" si="31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IF(Input!D1:AD1000="","",Input!D1:AD1000)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45</v>
      </c>
    </row>
    <row r="2" spans="1:28">
      <c r="A2" t="str">
        <v>WIX</v>
      </c>
      <c r="B2" t="str">
        <v>Apple, Inc.</v>
      </c>
      <c r="C2" t="str">
        <v>Laptop</v>
      </c>
      <c r="D2" t="str">
        <v>W4396</v>
      </c>
      <c r="E2" t="str">
        <v/>
      </c>
      <c r="F2" t="str">
        <v>Successful</v>
      </c>
      <c r="G2" t="str">
        <v>XFQ4MHQD27</v>
      </c>
      <c r="H2" t="str">
        <v/>
      </c>
      <c r="I2" t="str">
        <v>MacBook Pro (M1 Mac, 14-inch, 2021)</v>
      </c>
      <c r="J2" t="str">
        <v/>
      </c>
      <c r="K2" t="str">
        <v/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/>
      </c>
      <c r="T2" t="str">
        <v/>
      </c>
      <c r="U2" t="str">
        <v/>
      </c>
      <c r="V2" t="str">
        <v/>
      </c>
      <c r="W2" t="str">
        <v/>
      </c>
      <c r="X2" t="str">
        <v/>
      </c>
      <c r="Y2" t="str">
        <v/>
      </c>
      <c r="Z2">
        <v>46271.6253125</v>
      </c>
      <c r="AA2" t="str">
        <v/>
      </c>
      <c r="AB2" t="str">
        <f>IF(ISNUMBER(SEARCH("Successful",F2)),
   "Successful",
   IF(ISNUMBER(SEARCH("Failed",F2)),"Failed",""))</f>
        <v>Successful</v>
      </c>
    </row>
    <row r="3" spans="1:28">
      <c r="A3" t="str">
        <v>WIX</v>
      </c>
      <c r="B3" t="str">
        <v>Apple, Inc.</v>
      </c>
      <c r="C3" t="str">
        <v>Laptop</v>
      </c>
      <c r="D3" t="str">
        <v>W4408</v>
      </c>
      <c r="E3" t="str">
        <v/>
      </c>
      <c r="F3" t="str">
        <v>Successful</v>
      </c>
      <c r="G3" t="str">
        <v>PHKV2CY7M9</v>
      </c>
      <c r="H3" t="str">
        <v/>
      </c>
      <c r="I3" t="str">
        <v>MacBook Pro (M1 Pro, 16-inch, 2021)</v>
      </c>
      <c r="J3" t="str">
        <v/>
      </c>
      <c r="K3" t="str">
        <v/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/>
      </c>
      <c r="T3" t="str">
        <v/>
      </c>
      <c r="U3" t="str">
        <v/>
      </c>
      <c r="V3" t="str">
        <v/>
      </c>
      <c r="W3" t="str">
        <v/>
      </c>
      <c r="X3" t="str">
        <v/>
      </c>
      <c r="Y3" t="str">
        <v/>
      </c>
      <c r="Z3">
        <v>46272.479201388887</v>
      </c>
      <c r="AA3" t="str">
        <v/>
      </c>
      <c r="AB3" t="str">
        <f t="shared" ref="AB3:AB66" si="0">IF(ISNUMBER(SEARCH("Successful",F3)),
   "Successful",
   IF(ISNUMBER(SEARCH("Failed",F3)),"Failed",""))</f>
        <v>Successful</v>
      </c>
    </row>
    <row r="4" spans="1:28">
      <c r="A4" t="str">
        <v>WIX</v>
      </c>
      <c r="B4" t="str">
        <v>Apple, Inc.</v>
      </c>
      <c r="C4" t="str">
        <v>Laptop</v>
      </c>
      <c r="D4" t="str">
        <v>W4409</v>
      </c>
      <c r="E4" t="str">
        <v/>
      </c>
      <c r="F4" t="str">
        <v>Successful</v>
      </c>
      <c r="G4" t="str">
        <v>Q06P02GDJ2</v>
      </c>
      <c r="H4" t="str">
        <v/>
      </c>
      <c r="I4" t="str">
        <v>MacBook Pro (M1 Pro, 16-inch, 2021)</v>
      </c>
      <c r="J4" t="str">
        <v/>
      </c>
      <c r="K4" t="str">
        <v/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  <c r="T4" t="str">
        <v/>
      </c>
      <c r="U4" t="str">
        <v/>
      </c>
      <c r="V4" t="str">
        <v/>
      </c>
      <c r="W4" t="str">
        <v/>
      </c>
      <c r="X4" t="str">
        <v/>
      </c>
      <c r="Y4" t="str">
        <v/>
      </c>
      <c r="Z4">
        <v>46272.502256944441</v>
      </c>
      <c r="AA4" t="str">
        <v/>
      </c>
      <c r="AB4" t="str">
        <f t="shared" si="0"/>
        <v>Successful</v>
      </c>
    </row>
    <row r="5" spans="1:28">
      <c r="A5" t="str">
        <v>WIX</v>
      </c>
      <c r="B5" t="str">
        <v>Apple Inc.</v>
      </c>
      <c r="C5" t="str">
        <v>Laptop</v>
      </c>
      <c r="D5" t="str">
        <v>W4414</v>
      </c>
      <c r="E5" t="str">
        <v/>
      </c>
      <c r="F5" t="str">
        <v>Successful / Failed</v>
      </c>
      <c r="G5" t="str">
        <v>C02FT32JMD6R</v>
      </c>
      <c r="H5">
        <v>1</v>
      </c>
      <c r="I5" t="str">
        <v>MacBookPro16,1</v>
      </c>
      <c r="J5">
        <v>79</v>
      </c>
      <c r="K5" t="str">
        <v/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>Intel(R) Core(TM) i9-9980HK CPU @ 2.40GHz</v>
      </c>
      <c r="T5" t="str">
        <v>32 GiB</v>
      </c>
      <c r="U5" t="str">
        <v>DDR4 / DDR4</v>
      </c>
      <c r="V5" t="str">
        <v>500.3 GB</v>
      </c>
      <c r="W5" t="str">
        <v>NVMe</v>
      </c>
      <c r="X5" t="str">
        <v>C02119200AANNKH1L</v>
      </c>
      <c r="Y5" t="str">
        <v>APPLE SSD AP0512N</v>
      </c>
      <c r="Z5" t="str">
        <v>2026-09-08T07:37:16+0000 / 2026-09-08T07:36:36+0000</v>
      </c>
      <c r="AA5" t="str">
        <v/>
      </c>
      <c r="AB5" t="str">
        <f t="shared" si="0"/>
        <v>Successful</v>
      </c>
    </row>
    <row r="6" spans="1:28">
      <c r="A6" t="str">
        <v>WIX</v>
      </c>
      <c r="B6" t="str">
        <v>LENOVO</v>
      </c>
      <c r="C6" t="str">
        <v>Notebook</v>
      </c>
      <c r="D6" t="str">
        <v>W4420</v>
      </c>
      <c r="E6" t="str">
        <v/>
      </c>
      <c r="F6" t="str">
        <v>Successful</v>
      </c>
      <c r="G6" t="str">
        <v>PF3MYS6D</v>
      </c>
      <c r="H6" t="str">
        <v>ThinkPad T14 Gen 2i</v>
      </c>
      <c r="I6" t="str">
        <v>20W000T5US</v>
      </c>
      <c r="J6">
        <v>91</v>
      </c>
      <c r="K6" t="str">
        <v>DI C</v>
      </c>
      <c r="L6" t="str">
        <v/>
      </c>
      <c r="M6" t="str">
        <v/>
      </c>
      <c r="N6" t="str">
        <v/>
      </c>
      <c r="O6" t="str">
        <v>TPD</v>
      </c>
      <c r="P6" t="str">
        <v/>
      </c>
      <c r="Q6" t="str">
        <v/>
      </c>
      <c r="R6" t="str">
        <v/>
      </c>
      <c r="S6" t="str">
        <v>11th Gen Intel(R) Core(TM) i7-1165G7 @ 2.80GHz</v>
      </c>
      <c r="T6" t="str">
        <v>16 GiB</v>
      </c>
      <c r="U6" t="str">
        <v>DDR4 / DDR4</v>
      </c>
      <c r="V6" t="str">
        <v>512.1 GB</v>
      </c>
      <c r="W6" t="str">
        <v>NVMe</v>
      </c>
      <c r="X6" t="str">
        <v>BTNH213105AF512A</v>
      </c>
      <c r="Y6" t="str">
        <v>INTEL SSDPEKNW512G8</v>
      </c>
      <c r="Z6" t="str">
        <v>2026-09-08T12:18:57+0000</v>
      </c>
      <c r="AA6" t="str">
        <v/>
      </c>
      <c r="AB6" t="str">
        <f t="shared" si="0"/>
        <v>Successful</v>
      </c>
    </row>
    <row r="7" spans="1:28">
      <c r="A7" t="str">
        <v>WIX</v>
      </c>
      <c r="B7" t="str">
        <v>Apple, Inc.</v>
      </c>
      <c r="C7" t="str">
        <v>Laptop</v>
      </c>
      <c r="D7" t="str">
        <v>W4390</v>
      </c>
      <c r="E7" t="str">
        <v/>
      </c>
      <c r="F7" t="str">
        <v>Successful</v>
      </c>
      <c r="G7" t="str">
        <v>DV457GF5V6</v>
      </c>
      <c r="H7" t="str">
        <v/>
      </c>
      <c r="I7" t="str">
        <v>MacBook Pro (M1 Pro, 14-inch, 2021)</v>
      </c>
      <c r="J7" t="str">
        <v/>
      </c>
      <c r="K7" t="str">
        <v/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>
        <v>46271.515335648146</v>
      </c>
      <c r="AA7" t="str">
        <v/>
      </c>
      <c r="AB7" t="str">
        <f t="shared" si="0"/>
        <v>Successful</v>
      </c>
    </row>
    <row r="8" spans="1:28">
      <c r="A8" t="str">
        <v>WIX</v>
      </c>
      <c r="B8" t="str">
        <v>Apple, Inc.</v>
      </c>
      <c r="C8" t="str">
        <v>Laptop</v>
      </c>
      <c r="D8" t="str">
        <v>W4400</v>
      </c>
      <c r="E8" t="str">
        <v/>
      </c>
      <c r="F8" t="str">
        <v>Successful</v>
      </c>
      <c r="G8" t="str">
        <v>KX1VQ1F02Q</v>
      </c>
      <c r="H8" t="str">
        <v/>
      </c>
      <c r="I8" t="str">
        <v>MacBook Pro (M1 Mac, 14-inch, 2021)</v>
      </c>
      <c r="J8" t="str">
        <v/>
      </c>
      <c r="K8" t="str">
        <v/>
      </c>
      <c r="L8" t="str">
        <v/>
      </c>
      <c r="M8" t="str">
        <v/>
      </c>
      <c r="N8" t="str">
        <v/>
      </c>
      <c r="O8" t="str">
        <v/>
      </c>
      <c r="P8" t="str">
        <v/>
      </c>
      <c r="Q8" t="str">
        <v/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>
        <v>46271.662129629629</v>
      </c>
      <c r="AA8" t="str">
        <v/>
      </c>
      <c r="AB8" t="str">
        <f t="shared" si="0"/>
        <v>Successful</v>
      </c>
    </row>
    <row r="9" spans="1:28">
      <c r="A9" t="str">
        <v>WIX</v>
      </c>
      <c r="B9" t="str">
        <v>Apple, Inc.</v>
      </c>
      <c r="C9" t="str">
        <v>Laptop</v>
      </c>
      <c r="D9" t="str">
        <v>W4397</v>
      </c>
      <c r="E9" t="str">
        <v/>
      </c>
      <c r="F9" t="str">
        <v>Successful</v>
      </c>
      <c r="G9" t="str">
        <v>LGF29NYGFD</v>
      </c>
      <c r="H9" t="str">
        <v/>
      </c>
      <c r="I9" t="str">
        <v>MacBook Pro (M1 Pro, 14-inch, 2021)</v>
      </c>
      <c r="J9" t="str">
        <v/>
      </c>
      <c r="K9" t="str">
        <v/>
      </c>
      <c r="L9" t="str">
        <v/>
      </c>
      <c r="M9" t="str">
        <v/>
      </c>
      <c r="N9" t="str">
        <v/>
      </c>
      <c r="O9" t="str">
        <v/>
      </c>
      <c r="P9" t="str">
        <v/>
      </c>
      <c r="Q9" t="str">
        <v/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>
        <v>46271.641192129631</v>
      </c>
      <c r="AA9" t="str">
        <v/>
      </c>
      <c r="AB9" t="str">
        <f t="shared" si="0"/>
        <v>Successful</v>
      </c>
    </row>
    <row r="10" spans="1:28">
      <c r="A10" t="str">
        <v>WIX</v>
      </c>
      <c r="B10" t="str">
        <v>Apple Inc.</v>
      </c>
      <c r="C10" t="str">
        <v>Laptop</v>
      </c>
      <c r="D10" t="str">
        <v>W4416</v>
      </c>
      <c r="E10" t="str">
        <v/>
      </c>
      <c r="F10" t="str">
        <v>Successful / Failed</v>
      </c>
      <c r="G10" t="str">
        <v>C02Z312ALVDM</v>
      </c>
      <c r="H10">
        <v>1</v>
      </c>
      <c r="I10" t="str">
        <v>MacBookPro15,2</v>
      </c>
      <c r="J10">
        <v>75</v>
      </c>
      <c r="K10" t="str">
        <v/>
      </c>
      <c r="L10" t="str">
        <v/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>Intel(R) Core(TM) i7-8569U CPU @ 2.80GHz</v>
      </c>
      <c r="T10" t="str">
        <v>16 GiB</v>
      </c>
      <c r="U10" t="str">
        <v>LPDDR3 / LPDDR3</v>
      </c>
      <c r="V10" t="str">
        <v>500.3 GB</v>
      </c>
      <c r="W10" t="str">
        <v>NVMe</v>
      </c>
      <c r="X10" t="str">
        <v>C02927600AFLYHW1F</v>
      </c>
      <c r="Y10" t="str">
        <v>APPLE SSD AP0512M</v>
      </c>
      <c r="Z10" t="str">
        <v>2026-09-08T10:45:24+0000 / 2026-09-08T10:44:53+0000</v>
      </c>
      <c r="AA10" t="str">
        <v/>
      </c>
      <c r="AB10" t="str">
        <f t="shared" si="0"/>
        <v>Successful</v>
      </c>
    </row>
    <row r="11" spans="1:28">
      <c r="A11" t="str">
        <v>WIX</v>
      </c>
      <c r="B11" t="str">
        <v>Apple Inc.</v>
      </c>
      <c r="C11" t="str">
        <v>Laptop</v>
      </c>
      <c r="D11" t="str">
        <v>W4415</v>
      </c>
      <c r="E11" t="str">
        <v/>
      </c>
      <c r="F11" t="str">
        <v>Successful / Failed</v>
      </c>
      <c r="G11" t="str">
        <v>C02F41YRMD6R</v>
      </c>
      <c r="H11">
        <v>1</v>
      </c>
      <c r="I11" t="str">
        <v>MacBookPro16,1</v>
      </c>
      <c r="J11">
        <v>77</v>
      </c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>Intel(R) Core(TM) i9-9980HK CPU @ 2.40GHz</v>
      </c>
      <c r="T11" t="str">
        <v>16 GiB</v>
      </c>
      <c r="U11" t="str">
        <v>DDR4 / DDR4</v>
      </c>
      <c r="V11" t="str">
        <v>500.3 GB</v>
      </c>
      <c r="W11" t="str">
        <v>NVMe</v>
      </c>
      <c r="X11" t="str">
        <v>C0210230013NM1K1S</v>
      </c>
      <c r="Y11" t="str">
        <v>APPLE SSD AP0512N</v>
      </c>
      <c r="Z11" t="str">
        <v>2026-09-08T09:20:35+0000 / 2026-09-08T09:19:56+0000</v>
      </c>
      <c r="AA11" t="str">
        <v/>
      </c>
      <c r="AB11" t="str">
        <f t="shared" si="0"/>
        <v>Successful</v>
      </c>
    </row>
    <row r="12" spans="1:28">
      <c r="A12" t="str">
        <v>WIX</v>
      </c>
      <c r="B12" t="str">
        <v>Apple, Inc.</v>
      </c>
      <c r="C12" t="str">
        <v>Laptop</v>
      </c>
      <c r="D12" t="str">
        <v>W4402</v>
      </c>
      <c r="E12" t="str">
        <v/>
      </c>
      <c r="F12" t="str">
        <v>Successful</v>
      </c>
      <c r="G12" t="str">
        <v>WP604DDYQV</v>
      </c>
      <c r="H12" t="str">
        <v/>
      </c>
      <c r="I12" t="str">
        <v>MacBook Pro (M1 Pro, 16-inch, 2021)</v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>
        <v>46272.423634259256</v>
      </c>
      <c r="AA12" t="str">
        <v/>
      </c>
      <c r="AB12" t="str">
        <f t="shared" si="0"/>
        <v>Successful</v>
      </c>
    </row>
    <row r="13" spans="1:28">
      <c r="A13" t="str">
        <v>WIX</v>
      </c>
      <c r="B13" t="str">
        <v>Apple, Inc.</v>
      </c>
      <c r="C13" t="str">
        <v>Laptop</v>
      </c>
      <c r="D13" t="str">
        <v>W4411</v>
      </c>
      <c r="E13" t="str">
        <v/>
      </c>
      <c r="F13" t="str">
        <v>Successful</v>
      </c>
      <c r="G13" t="str">
        <v>LJTX9MN4DK</v>
      </c>
      <c r="H13" t="str">
        <v/>
      </c>
      <c r="I13" t="str">
        <v>MacBook Pro (M1 Max, 16-inch, 2021)</v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>
        <v>46272.567430555559</v>
      </c>
      <c r="AA13" t="str">
        <v/>
      </c>
      <c r="AB13" t="str">
        <f t="shared" si="0"/>
        <v>Successful</v>
      </c>
    </row>
    <row r="14" spans="1:28">
      <c r="A14" t="str">
        <v>WIX</v>
      </c>
      <c r="B14" t="str">
        <v>Apple, Inc.</v>
      </c>
      <c r="C14" t="str">
        <v>Laptop</v>
      </c>
      <c r="D14" t="str">
        <v>W4404</v>
      </c>
      <c r="E14" t="str">
        <v/>
      </c>
      <c r="F14" t="str">
        <v>Successful</v>
      </c>
      <c r="G14" t="str">
        <v>XD3YH0QH7M</v>
      </c>
      <c r="H14" t="str">
        <v/>
      </c>
      <c r="I14" t="str">
        <v>MacBook Pro (M1 Pro, 16-inch, 2021)</v>
      </c>
      <c r="J14" t="str">
        <v/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>
        <v>46272.438321759262</v>
      </c>
      <c r="AA14" t="str">
        <v/>
      </c>
      <c r="AB14" t="str">
        <f t="shared" si="0"/>
        <v>Successful</v>
      </c>
    </row>
    <row r="15" spans="1:28">
      <c r="A15" t="str">
        <v>WIX</v>
      </c>
      <c r="B15" t="str">
        <v>Apple, Inc.</v>
      </c>
      <c r="C15" t="str">
        <v>Laptop</v>
      </c>
      <c r="D15" t="str">
        <v>W4401</v>
      </c>
      <c r="E15" t="str">
        <v/>
      </c>
      <c r="F15" t="str">
        <v>Successful</v>
      </c>
      <c r="G15" t="str">
        <v>K4G92C4XG9</v>
      </c>
      <c r="H15" t="str">
        <v/>
      </c>
      <c r="I15" t="str">
        <v>MacBook Pro (M1 Pro, 16-inch, 2021)</v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>
        <v>46272.423402777778</v>
      </c>
      <c r="AA15" t="str">
        <v/>
      </c>
      <c r="AB15" t="str">
        <f t="shared" si="0"/>
        <v>Successful</v>
      </c>
    </row>
    <row r="16" spans="1:28">
      <c r="A16" t="str">
        <v>WIX</v>
      </c>
      <c r="B16" t="str">
        <v>Apple, Inc.</v>
      </c>
      <c r="C16" t="str">
        <v>Laptop</v>
      </c>
      <c r="D16" t="str">
        <v>W4394</v>
      </c>
      <c r="E16" t="str">
        <v/>
      </c>
      <c r="F16" t="str">
        <v>Successful</v>
      </c>
      <c r="G16" t="str">
        <v>F7XJQWJ75Q</v>
      </c>
      <c r="H16" t="str">
        <v/>
      </c>
      <c r="I16" t="str">
        <v>MacBook Pro (M1 Mac, 14-inch, 2021)</v>
      </c>
      <c r="J16" t="str">
        <v/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>
        <v>46271.595358796294</v>
      </c>
      <c r="AA16" t="str">
        <v/>
      </c>
      <c r="AB16" t="str">
        <f t="shared" si="0"/>
        <v>Successful</v>
      </c>
    </row>
    <row r="17" spans="1:28">
      <c r="A17" t="str">
        <v>WIX</v>
      </c>
      <c r="B17" t="str">
        <v>Dell Inc.</v>
      </c>
      <c r="C17" t="str">
        <v>Notebook</v>
      </c>
      <c r="D17" t="str">
        <v>W4419</v>
      </c>
      <c r="E17" t="str">
        <v/>
      </c>
      <c r="F17" t="str">
        <v>Successful / Failed</v>
      </c>
      <c r="G17" t="str">
        <v>46RFNN2</v>
      </c>
      <c r="H17" t="str">
        <v>A00</v>
      </c>
      <c r="I17" t="str">
        <v>Latitude 7390</v>
      </c>
      <c r="J17">
        <v>100</v>
      </c>
      <c r="K17" t="str">
        <v>LM D, DI B</v>
      </c>
      <c r="L17" t="str">
        <v/>
      </c>
      <c r="M17" t="str">
        <v/>
      </c>
      <c r="N17" t="str">
        <v/>
      </c>
      <c r="O17" t="str">
        <v/>
      </c>
      <c r="P17" t="str">
        <v/>
      </c>
      <c r="Q17" t="str">
        <v/>
      </c>
      <c r="R17" t="str">
        <v/>
      </c>
      <c r="S17" t="str">
        <v>Intel(R) Core(TM) i7-8650U CPU @ 1.90GHz</v>
      </c>
      <c r="T17" t="str">
        <v>16 GiB</v>
      </c>
      <c r="U17" t="str">
        <v>DDR4 / Empty slot</v>
      </c>
      <c r="V17" t="str">
        <v>512.1 GB</v>
      </c>
      <c r="W17" t="str">
        <v>NVMe</v>
      </c>
      <c r="X17" t="str">
        <v>S3ZHNF0K218668</v>
      </c>
      <c r="Y17" t="str">
        <v>PM981 NVMe Samsung 512GB</v>
      </c>
      <c r="Z17" t="str">
        <v>2026-09-08T11:24:37+0000 / 2026-09-08T11:23:30+0000</v>
      </c>
      <c r="AA17" t="str">
        <v/>
      </c>
      <c r="AB17" t="str">
        <f t="shared" si="0"/>
        <v>Successful</v>
      </c>
    </row>
    <row r="18" spans="1:28">
      <c r="A18" t="str">
        <v>WIX</v>
      </c>
      <c r="B18" t="str">
        <v>LENOVO</v>
      </c>
      <c r="C18" t="str">
        <v>Notebook</v>
      </c>
      <c r="D18" t="str">
        <v>W4418</v>
      </c>
      <c r="E18" t="str">
        <v/>
      </c>
      <c r="F18" t="str">
        <v>Successful</v>
      </c>
      <c r="G18" t="str">
        <v>PF3P3QYM</v>
      </c>
      <c r="H18" t="str">
        <v>ThinkPad X1 Carbon Gen 9</v>
      </c>
      <c r="I18" t="str">
        <v>20XXS1AC00</v>
      </c>
      <c r="J18">
        <v>99</v>
      </c>
      <c r="K18" t="str">
        <v>CD B, DI C</v>
      </c>
      <c r="L18" t="str">
        <v/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>11th Gen Intel(R) Core(TM) i7-1165G7 @ 2.80GHz</v>
      </c>
      <c r="T18" t="str">
        <v>16 GiB</v>
      </c>
      <c r="U18" t="str">
        <v>LPDDR4 / LPDDR4 / LPDDR4 / LPDDR4 / LPDDR4 / LPDDR4 / LPDDR4 / LPDDR4</v>
      </c>
      <c r="V18" t="str">
        <v>512.1 GB</v>
      </c>
      <c r="W18" t="str">
        <v>NVMe</v>
      </c>
      <c r="X18" t="str">
        <v>S64KNX1R800103</v>
      </c>
      <c r="Y18" t="str">
        <v>SAMSUNG MZVL2512HCJQ-00BL7</v>
      </c>
      <c r="Z18" t="str">
        <v>2026-09-08T11:11:02+0000</v>
      </c>
      <c r="AA18" t="str">
        <v/>
      </c>
      <c r="AB18" t="str">
        <f t="shared" si="0"/>
        <v>Successful</v>
      </c>
    </row>
    <row r="19" spans="1:28">
      <c r="A19" t="str">
        <v>WIX</v>
      </c>
      <c r="B19" t="str">
        <v>Apple, Inc.</v>
      </c>
      <c r="C19" t="str">
        <v>Laptop</v>
      </c>
      <c r="D19" t="str">
        <v>W4406</v>
      </c>
      <c r="E19" t="str">
        <v/>
      </c>
      <c r="F19" t="str">
        <v>Successful</v>
      </c>
      <c r="G19" t="str">
        <v>V2L2Q9990T</v>
      </c>
      <c r="H19" t="str">
        <v/>
      </c>
      <c r="I19" t="str">
        <v>MacBook Pro (M1 Pro, 16-inch, 2021)</v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>
        <v>46272.462546296294</v>
      </c>
      <c r="AA19" t="str">
        <v/>
      </c>
      <c r="AB19" t="str">
        <f t="shared" si="0"/>
        <v>Successful</v>
      </c>
    </row>
    <row r="20" spans="1:28">
      <c r="A20" t="str">
        <v>WIX</v>
      </c>
      <c r="B20" t="str">
        <v>Apple, Inc.</v>
      </c>
      <c r="C20" t="str">
        <v>Laptop</v>
      </c>
      <c r="D20" t="str">
        <v>W4392</v>
      </c>
      <c r="E20" t="str">
        <v/>
      </c>
      <c r="F20" t="str">
        <v>Successful</v>
      </c>
      <c r="G20" t="str">
        <v>D7DY5V7RQD</v>
      </c>
      <c r="H20" t="str">
        <v/>
      </c>
      <c r="I20" t="str">
        <v>MacBook Pro (14-inch, M3 Pro, Late 2023)</v>
      </c>
      <c r="J20" t="str">
        <v/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>
        <v>46271.577916666669</v>
      </c>
      <c r="AA20" t="str">
        <v/>
      </c>
      <c r="AB20" t="str">
        <f t="shared" si="0"/>
        <v>Successful</v>
      </c>
    </row>
    <row r="21" spans="1:28">
      <c r="A21" t="str">
        <v>WIX</v>
      </c>
      <c r="B21" t="str">
        <v>Apple, Inc.</v>
      </c>
      <c r="C21" t="str">
        <v>Laptop</v>
      </c>
      <c r="D21" t="str">
        <v>W4412</v>
      </c>
      <c r="E21" t="str">
        <v/>
      </c>
      <c r="F21" t="str">
        <v>Successful</v>
      </c>
      <c r="G21" t="str">
        <v>V2R932Y231</v>
      </c>
      <c r="H21" t="str">
        <v/>
      </c>
      <c r="I21" t="str">
        <v>MacBook Pro (M1 Pro, 16-inch, 2021)</v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>
        <v>46272.575972222221</v>
      </c>
      <c r="AA21" t="str">
        <v/>
      </c>
      <c r="AB21" t="str">
        <f t="shared" si="0"/>
        <v>Successful</v>
      </c>
    </row>
    <row r="22" spans="1:28">
      <c r="A22" t="str">
        <v>WIX</v>
      </c>
      <c r="B22" t="str">
        <v>Apple, Inc.</v>
      </c>
      <c r="C22" t="str">
        <v>Laptop</v>
      </c>
      <c r="D22" t="str">
        <v>W4395</v>
      </c>
      <c r="E22" t="str">
        <v/>
      </c>
      <c r="F22" t="str">
        <v>Successful</v>
      </c>
      <c r="G22" t="str">
        <v>LCP64VP4QR</v>
      </c>
      <c r="H22" t="str">
        <v/>
      </c>
      <c r="I22" t="str">
        <v>MacBook Pro (M1 Pro, 14-inch, 2021)</v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>
        <v>46271.625208333331</v>
      </c>
      <c r="AA22" t="str">
        <v/>
      </c>
      <c r="AB22" t="str">
        <f t="shared" si="0"/>
        <v>Successful</v>
      </c>
    </row>
    <row r="23" spans="1:28">
      <c r="A23" t="str">
        <v>WIX</v>
      </c>
      <c r="B23" t="str">
        <v>Apple, Inc.</v>
      </c>
      <c r="C23" t="str">
        <v>Laptop</v>
      </c>
      <c r="D23" t="str">
        <v>W4410</v>
      </c>
      <c r="E23" t="str">
        <v/>
      </c>
      <c r="F23" t="str">
        <v>Successful</v>
      </c>
      <c r="G23" t="str">
        <v>X59PT731XL</v>
      </c>
      <c r="H23" t="str">
        <v/>
      </c>
      <c r="I23" t="str">
        <v>MacBook Pro (M1 Pro, 16-inch, 2021)</v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>
        <v>46272.502337962964</v>
      </c>
      <c r="AA23" t="str">
        <v/>
      </c>
      <c r="AB23" t="str">
        <f t="shared" si="0"/>
        <v>Successful</v>
      </c>
    </row>
    <row r="24" spans="1:28">
      <c r="A24" t="str">
        <v>WIX</v>
      </c>
      <c r="B24" t="str">
        <v>Apple, Inc.</v>
      </c>
      <c r="C24" t="str">
        <v>Laptop</v>
      </c>
      <c r="D24" t="str">
        <v>W4407</v>
      </c>
      <c r="E24" t="str">
        <v/>
      </c>
      <c r="F24" t="str">
        <v>Successful</v>
      </c>
      <c r="G24" t="str">
        <v>L3PX459P65</v>
      </c>
      <c r="H24" t="str">
        <v/>
      </c>
      <c r="I24" t="str">
        <v>MacBook Pro (M1 Max, 16-inch, 2021)</v>
      </c>
      <c r="J24" t="str">
        <v/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>
        <v>46272.479108796295</v>
      </c>
      <c r="AA24" t="str">
        <v/>
      </c>
      <c r="AB24" t="str">
        <f>IF(ISNUMBER(SEARCH("Successful",F24)),
   "Successful",
   IF(ISNUMBER(SEARCH("Failed",F24)),"Failed",""))</f>
        <v>Successful</v>
      </c>
    </row>
    <row r="25" spans="1:28">
      <c r="A25" t="str">
        <v>WIX</v>
      </c>
      <c r="B25" t="str">
        <v>Apple, Inc.</v>
      </c>
      <c r="C25" t="str">
        <v>Laptop</v>
      </c>
      <c r="D25" t="str">
        <v>W4405</v>
      </c>
      <c r="E25" t="str">
        <v/>
      </c>
      <c r="F25" t="str">
        <v>Successful</v>
      </c>
      <c r="G25" t="str">
        <v>PWX92MN2FR</v>
      </c>
      <c r="H25" t="str">
        <v/>
      </c>
      <c r="I25" t="str">
        <v>MacBook Pro (M1 Pro, 16-inch, 2021)</v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>
        <v>46272.456817129627</v>
      </c>
      <c r="AA25" t="str">
        <v/>
      </c>
      <c r="AB25" t="str">
        <f t="shared" si="0"/>
        <v>Successful</v>
      </c>
    </row>
    <row r="26" spans="1:28">
      <c r="A26" t="str">
        <v>WIX</v>
      </c>
      <c r="B26" t="str">
        <v>Apple, Inc.</v>
      </c>
      <c r="C26" t="str">
        <v>Laptop</v>
      </c>
      <c r="D26" t="str">
        <v>W4389</v>
      </c>
      <c r="E26" t="str">
        <v/>
      </c>
      <c r="F26" t="str">
        <v>Successful</v>
      </c>
      <c r="G26" t="str">
        <v>DP2VJM9J42</v>
      </c>
      <c r="H26" t="str">
        <v/>
      </c>
      <c r="I26" t="str">
        <v>MacBook Pro (M1 Pro, 14-inch, 2021)</v>
      </c>
      <c r="J26" t="str">
        <v/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>
        <v>46271.515335648146</v>
      </c>
      <c r="AA26" t="str">
        <v/>
      </c>
      <c r="AB26" t="str">
        <f t="shared" si="0"/>
        <v>Successful</v>
      </c>
    </row>
    <row r="27" spans="1:28">
      <c r="A27" t="str">
        <v>WIX</v>
      </c>
      <c r="B27" t="str">
        <v>LENOVO</v>
      </c>
      <c r="C27" t="str">
        <v>Notebook</v>
      </c>
      <c r="D27" t="str">
        <v>W4417</v>
      </c>
      <c r="E27" t="str">
        <v/>
      </c>
      <c r="F27" t="str">
        <v>Successful</v>
      </c>
      <c r="G27" t="str">
        <v>PF2CM5PY</v>
      </c>
      <c r="H27" t="str">
        <v>ThinkPad T14 Gen 1</v>
      </c>
      <c r="I27" t="str">
        <v>20S00034US</v>
      </c>
      <c r="J27">
        <v>83</v>
      </c>
      <c r="K27" t="str">
        <v>DI C, LM C</v>
      </c>
      <c r="L27" t="str">
        <v/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>Intel(R) Core(TM) i7-10510U CPU @ 1.80GHz</v>
      </c>
      <c r="T27" t="str">
        <v>16 GiB</v>
      </c>
      <c r="U27" t="str">
        <v>DDR4 / DDR4</v>
      </c>
      <c r="V27" t="str">
        <v>512.1 GB</v>
      </c>
      <c r="W27" t="str">
        <v>NVMe</v>
      </c>
      <c r="X27" t="str">
        <v>S4ENNX0N567915</v>
      </c>
      <c r="Y27" t="str">
        <v>SAMSUNG MZVLB512HBJQ-000L7</v>
      </c>
      <c r="Z27" t="str">
        <v>2026-09-08T10:59:25+0000</v>
      </c>
      <c r="AA27" t="str">
        <v/>
      </c>
      <c r="AB27" t="str">
        <f t="shared" si="0"/>
        <v>Successful</v>
      </c>
    </row>
    <row r="28" spans="1:28">
      <c r="A28" t="str">
        <v>WIX</v>
      </c>
      <c r="B28" t="str">
        <v>Apple, Inc.</v>
      </c>
      <c r="C28" t="str">
        <v>Laptop</v>
      </c>
      <c r="D28" t="str">
        <v>W4391</v>
      </c>
      <c r="E28" t="str">
        <v/>
      </c>
      <c r="F28" t="str">
        <v>Successful</v>
      </c>
      <c r="G28" t="str">
        <v>LVV7KQN07D</v>
      </c>
      <c r="H28" t="str">
        <v/>
      </c>
      <c r="I28" t="str">
        <v>MacBook Pro (M1 Pro, 14-inch, 2021)</v>
      </c>
      <c r="J28" t="str">
        <v/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>
        <v>46271.553449074076</v>
      </c>
      <c r="AA28" t="str">
        <v/>
      </c>
      <c r="AB28" t="str">
        <f t="shared" si="0"/>
        <v>Successful</v>
      </c>
    </row>
    <row r="29" spans="1:28">
      <c r="A29" t="str">
        <v>WIX</v>
      </c>
      <c r="B29" t="str">
        <v>Apple, Inc.</v>
      </c>
      <c r="C29" t="str">
        <v>Laptop</v>
      </c>
      <c r="D29" t="str">
        <v>W4399</v>
      </c>
      <c r="E29" t="str">
        <v/>
      </c>
      <c r="F29" t="str">
        <v>Successful</v>
      </c>
      <c r="G29" t="str">
        <v>MMPXYQRJGM</v>
      </c>
      <c r="H29" t="str">
        <v/>
      </c>
      <c r="I29" t="str">
        <v>MacBook Pro (M1 Pro, 14-inch, 2021)</v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>
        <v>46271.658935185187</v>
      </c>
      <c r="AA29" t="str">
        <v/>
      </c>
      <c r="AB29" t="str">
        <f t="shared" si="0"/>
        <v>Successful</v>
      </c>
    </row>
    <row r="30" spans="1:28">
      <c r="A30" t="str">
        <v>WIX</v>
      </c>
      <c r="B30" t="str">
        <v>Apple, Inc.</v>
      </c>
      <c r="C30" t="str">
        <v>Laptop</v>
      </c>
      <c r="D30" t="str">
        <v>W4403</v>
      </c>
      <c r="E30" t="str">
        <v/>
      </c>
      <c r="F30" t="str">
        <v>Successful</v>
      </c>
      <c r="G30" t="str">
        <v>MYCDK2HF6J</v>
      </c>
      <c r="H30" t="str">
        <v/>
      </c>
      <c r="I30" t="str">
        <v>MacBook Pro (M1 Pro, 16-inch, 2021)</v>
      </c>
      <c r="J30" t="str">
        <v/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>
        <v>46272.438240740739</v>
      </c>
      <c r="AA30" t="str">
        <v/>
      </c>
      <c r="AB30" t="str">
        <f t="shared" si="0"/>
        <v>Successful</v>
      </c>
    </row>
    <row r="31" spans="1:28">
      <c r="A31" t="str">
        <v>WIX</v>
      </c>
      <c r="B31" t="str">
        <v>Apple, Inc.</v>
      </c>
      <c r="C31" t="str">
        <v>Laptop</v>
      </c>
      <c r="D31" t="str">
        <v>W4413</v>
      </c>
      <c r="E31" t="str">
        <v/>
      </c>
      <c r="F31" t="str">
        <v>Successful</v>
      </c>
      <c r="G31" t="str">
        <v>PQVQ6PGD9W</v>
      </c>
      <c r="H31" t="str">
        <v/>
      </c>
      <c r="I31" t="str">
        <v>MacBook Pro (M1 Pro, 16-inch, 2021)</v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>
        <v>46273.40457175926</v>
      </c>
      <c r="AA31" t="str">
        <v/>
      </c>
      <c r="AB31" t="str">
        <f t="shared" si="0"/>
        <v>Successful</v>
      </c>
    </row>
    <row r="32" spans="1:28">
      <c r="A32" t="str">
        <v/>
      </c>
      <c r="B32" t="str">
        <v/>
      </c>
      <c r="C32" t="str">
        <v/>
      </c>
      <c r="D32" t="str">
        <v/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  <c r="K32" t="str">
        <v/>
      </c>
      <c r="L32" t="str">
        <v/>
      </c>
      <c r="M32" t="str">
        <v/>
      </c>
      <c r="N32" t="str">
        <v/>
      </c>
      <c r="O32" t="str">
        <v/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f t="shared" si="0"/>
        <v/>
      </c>
    </row>
    <row r="33" spans="1:28">
      <c r="A33" t="str">
        <v/>
      </c>
      <c r="B33" t="str">
        <v/>
      </c>
      <c r="C33" t="str">
        <v/>
      </c>
      <c r="D33" t="str">
        <v/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  <c r="K33" t="str">
        <v/>
      </c>
      <c r="L33" t="str">
        <v/>
      </c>
      <c r="M33" t="str">
        <v/>
      </c>
      <c r="N33" t="str">
        <v/>
      </c>
      <c r="O33" t="str">
        <v/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f t="shared" si="0"/>
        <v/>
      </c>
    </row>
    <row r="34" spans="1:28">
      <c r="A34" t="str">
        <v/>
      </c>
      <c r="B34" t="str">
        <v/>
      </c>
      <c r="C34" t="str">
        <v/>
      </c>
      <c r="D34" t="str">
        <v/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  <c r="K34" t="str">
        <v/>
      </c>
      <c r="L34" t="str">
        <v/>
      </c>
      <c r="M34" t="str">
        <v/>
      </c>
      <c r="N34" t="str">
        <v/>
      </c>
      <c r="O34" t="str">
        <v/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f t="shared" si="0"/>
        <v/>
      </c>
    </row>
    <row r="35" spans="1:28">
      <c r="A35" t="str">
        <v/>
      </c>
      <c r="B35" t="str">
        <v/>
      </c>
      <c r="C35" t="str">
        <v/>
      </c>
      <c r="D35" t="str">
        <v/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  <c r="K35" t="str">
        <v/>
      </c>
      <c r="L35" t="str">
        <v/>
      </c>
      <c r="M35" t="str">
        <v/>
      </c>
      <c r="N35" t="str">
        <v/>
      </c>
      <c r="O35" t="str">
        <v/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f t="shared" si="0"/>
        <v/>
      </c>
    </row>
    <row r="36" spans="1:28">
      <c r="A36" t="str">
        <v/>
      </c>
      <c r="B36" t="str">
        <v/>
      </c>
      <c r="C36" t="str">
        <v/>
      </c>
      <c r="D36" t="str">
        <v/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  <c r="K36" t="str">
        <v/>
      </c>
      <c r="L36" t="str">
        <v/>
      </c>
      <c r="M36" t="str">
        <v/>
      </c>
      <c r="N36" t="str">
        <v/>
      </c>
      <c r="O36" t="str">
        <v/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f t="shared" si="0"/>
        <v/>
      </c>
    </row>
    <row r="37" spans="1:28">
      <c r="A37" t="str">
        <v/>
      </c>
      <c r="B37" t="str">
        <v/>
      </c>
      <c r="C37" t="str">
        <v/>
      </c>
      <c r="D37" t="str">
        <v/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  <c r="K37" t="str">
        <v/>
      </c>
      <c r="L37" t="str">
        <v/>
      </c>
      <c r="M37" t="str">
        <v/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f t="shared" si="0"/>
        <v/>
      </c>
    </row>
    <row r="38" spans="1:28">
      <c r="A38" t="str">
        <v/>
      </c>
      <c r="B38" t="str">
        <v/>
      </c>
      <c r="C38" t="str">
        <v/>
      </c>
      <c r="D38" t="str">
        <v/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  <c r="K38" t="str">
        <v/>
      </c>
      <c r="L38" t="str">
        <v/>
      </c>
      <c r="M38" t="str">
        <v/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f t="shared" si="0"/>
        <v/>
      </c>
    </row>
    <row r="39" spans="1:28">
      <c r="A39" t="str">
        <v/>
      </c>
      <c r="B39" t="str">
        <v/>
      </c>
      <c r="C39" t="str"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f t="shared" si="0"/>
        <v/>
      </c>
    </row>
    <row r="40" spans="1:28">
      <c r="A40" t="str">
        <v/>
      </c>
      <c r="B40" t="str">
        <v/>
      </c>
      <c r="C40" t="str"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f t="shared" si="0"/>
        <v/>
      </c>
    </row>
    <row r="41" spans="1:28">
      <c r="A41" t="str">
        <v/>
      </c>
      <c r="B41" t="str">
        <v/>
      </c>
      <c r="C41" t="str"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f t="shared" si="0"/>
        <v/>
      </c>
    </row>
    <row r="42" spans="1:28">
      <c r="A42" t="str">
        <v/>
      </c>
      <c r="B42" t="str">
        <v/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f t="shared" si="0"/>
        <v/>
      </c>
    </row>
    <row r="43" spans="1:28">
      <c r="A43" t="str">
        <v/>
      </c>
      <c r="B43" t="str">
        <v/>
      </c>
      <c r="C43" t="str">
        <v/>
      </c>
      <c r="D43" t="str">
        <v/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f t="shared" si="0"/>
        <v/>
      </c>
    </row>
    <row r="44" spans="1:28">
      <c r="A44" t="str">
        <v/>
      </c>
      <c r="B44" t="str">
        <v/>
      </c>
      <c r="C44" t="str">
        <v/>
      </c>
      <c r="D44" t="str">
        <v/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f t="shared" si="0"/>
        <v/>
      </c>
    </row>
    <row r="45" spans="1:28">
      <c r="A45" t="str">
        <v/>
      </c>
      <c r="B45" t="str">
        <v/>
      </c>
      <c r="C45" t="str">
        <v/>
      </c>
      <c r="D45" t="str">
        <v/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f t="shared" si="0"/>
        <v/>
      </c>
    </row>
    <row r="46" spans="1:28">
      <c r="A46" t="str">
        <v/>
      </c>
      <c r="B46" t="str">
        <v/>
      </c>
      <c r="C46" t="str">
        <v/>
      </c>
      <c r="D46" t="str">
        <v/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f t="shared" si="0"/>
        <v/>
      </c>
    </row>
    <row r="47" spans="1:28">
      <c r="A47" t="str">
        <v/>
      </c>
      <c r="B47" t="str">
        <v/>
      </c>
      <c r="C47" t="str">
        <v/>
      </c>
      <c r="D47" t="str">
        <v/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f t="shared" si="0"/>
        <v/>
      </c>
    </row>
    <row r="48" spans="1:28">
      <c r="A48" t="str">
        <v/>
      </c>
      <c r="B48" t="str">
        <v/>
      </c>
      <c r="C48" t="str">
        <v/>
      </c>
      <c r="D48" t="str">
        <v/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f t="shared" si="0"/>
        <v/>
      </c>
    </row>
    <row r="49" spans="1:28">
      <c r="A49" t="str">
        <v/>
      </c>
      <c r="B49" t="str">
        <v/>
      </c>
      <c r="C49" t="str">
        <v/>
      </c>
      <c r="D49" t="str">
        <v/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f t="shared" si="0"/>
        <v/>
      </c>
    </row>
    <row r="50" spans="1:28">
      <c r="A50" t="str">
        <v/>
      </c>
      <c r="B50" t="str">
        <v/>
      </c>
      <c r="C50" t="str">
        <v/>
      </c>
      <c r="D50" t="str">
        <v/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f t="shared" si="0"/>
        <v/>
      </c>
    </row>
    <row r="51" spans="1:28">
      <c r="A51" t="str">
        <v/>
      </c>
      <c r="B51" t="str">
        <v/>
      </c>
      <c r="C51" t="str">
        <v/>
      </c>
      <c r="D51" t="str">
        <v/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f t="shared" si="0"/>
        <v/>
      </c>
    </row>
    <row r="52" spans="1:28">
      <c r="A52" t="str">
        <v/>
      </c>
      <c r="B52" t="str">
        <v/>
      </c>
      <c r="C52" t="str">
        <v/>
      </c>
      <c r="D52" t="str">
        <v/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f t="shared" si="0"/>
        <v/>
      </c>
    </row>
    <row r="53" spans="1:28">
      <c r="A53" t="str">
        <v/>
      </c>
      <c r="B53" t="str">
        <v/>
      </c>
      <c r="C53" t="str">
        <v/>
      </c>
      <c r="D53" t="str">
        <v/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f t="shared" si="0"/>
        <v/>
      </c>
    </row>
    <row r="54" spans="1:28">
      <c r="A54" t="str">
        <v/>
      </c>
      <c r="B54" t="str">
        <v/>
      </c>
      <c r="C54" t="str">
        <v/>
      </c>
      <c r="D54" t="str">
        <v/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f t="shared" si="0"/>
        <v/>
      </c>
    </row>
    <row r="55" spans="1:28">
      <c r="A55" t="str">
        <v/>
      </c>
      <c r="B55" t="str">
        <v/>
      </c>
      <c r="C55" t="str">
        <v/>
      </c>
      <c r="D55" t="str">
        <v/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f t="shared" si="0"/>
        <v/>
      </c>
    </row>
    <row r="56" spans="1:28">
      <c r="A56" t="str">
        <v/>
      </c>
      <c r="B56" t="str">
        <v/>
      </c>
      <c r="C56" t="str">
        <v/>
      </c>
      <c r="D56" t="str">
        <v/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f t="shared" si="0"/>
        <v/>
      </c>
    </row>
    <row r="57" spans="1:28">
      <c r="A57" t="str">
        <v/>
      </c>
      <c r="B57" t="str">
        <v/>
      </c>
      <c r="C57" t="str">
        <v/>
      </c>
      <c r="D57" t="str">
        <v/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f t="shared" si="0"/>
        <v/>
      </c>
    </row>
    <row r="58" spans="1:28">
      <c r="A58" t="str">
        <v/>
      </c>
      <c r="B58" t="str">
        <v/>
      </c>
      <c r="C58" t="str">
        <v/>
      </c>
      <c r="D58" t="str">
        <v/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f t="shared" si="0"/>
        <v/>
      </c>
    </row>
    <row r="59" spans="1:28">
      <c r="A59" t="str">
        <v/>
      </c>
      <c r="B59" t="str">
        <v/>
      </c>
      <c r="C59" t="str">
        <v/>
      </c>
      <c r="D59" t="str">
        <v/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f t="shared" si="0"/>
        <v/>
      </c>
    </row>
    <row r="60" spans="1:28">
      <c r="A60" t="str">
        <v/>
      </c>
      <c r="B60" t="str">
        <v/>
      </c>
      <c r="C60" t="str">
        <v/>
      </c>
      <c r="D60" t="str">
        <v/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f t="shared" si="0"/>
        <v/>
      </c>
    </row>
    <row r="61" spans="1:28">
      <c r="A61" t="str">
        <v/>
      </c>
      <c r="B61" t="str">
        <v/>
      </c>
      <c r="C61" t="str">
        <v/>
      </c>
      <c r="D61" t="str">
        <v/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f t="shared" si="0"/>
        <v/>
      </c>
    </row>
    <row r="62" spans="1:28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f t="shared" si="0"/>
        <v/>
      </c>
    </row>
    <row r="63" spans="1:28">
      <c r="A63" t="str">
        <v/>
      </c>
      <c r="B63" t="str">
        <v/>
      </c>
      <c r="C63" t="str">
        <v/>
      </c>
      <c r="D63" t="str">
        <v/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f t="shared" si="0"/>
        <v/>
      </c>
    </row>
    <row r="64" spans="1:28">
      <c r="A64" t="str">
        <v/>
      </c>
      <c r="B64" t="str">
        <v/>
      </c>
      <c r="C64" t="str">
        <v/>
      </c>
      <c r="D64" t="str">
        <v/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f t="shared" si="0"/>
        <v/>
      </c>
    </row>
    <row r="65" spans="1:28">
      <c r="A65" t="str">
        <v/>
      </c>
      <c r="B65" t="str">
        <v/>
      </c>
      <c r="C65" t="str">
        <v/>
      </c>
      <c r="D65" t="str">
        <v/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f t="shared" si="0"/>
        <v/>
      </c>
    </row>
    <row r="66" spans="1:28">
      <c r="A66" t="str">
        <v/>
      </c>
      <c r="B66" t="str">
        <v/>
      </c>
      <c r="C66" t="str">
        <v/>
      </c>
      <c r="D66" t="str">
        <v/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f t="shared" si="0"/>
        <v/>
      </c>
    </row>
    <row r="67" spans="1:28">
      <c r="A67" t="str">
        <v/>
      </c>
      <c r="B67" t="str">
        <v/>
      </c>
      <c r="C67" t="str">
        <v/>
      </c>
      <c r="D67" t="str">
        <v/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f t="shared" ref="AB67:AB130" si="1">IF(ISNUMBER(SEARCH("Successful",F67)),
   "Successful",
   IF(ISNUMBER(SEARCH("Failed",F67)),"Failed",""))</f>
        <v/>
      </c>
    </row>
    <row r="68" spans="1:28">
      <c r="A68" t="str">
        <v/>
      </c>
      <c r="B68" t="str">
        <v/>
      </c>
      <c r="C68" t="str">
        <v/>
      </c>
      <c r="D68" t="str">
        <v/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f t="shared" si="1"/>
        <v/>
      </c>
    </row>
    <row r="69" spans="1:28">
      <c r="A69" t="str">
        <v/>
      </c>
      <c r="B69" t="str">
        <v/>
      </c>
      <c r="C69" t="str">
        <v/>
      </c>
      <c r="D69" t="str">
        <v/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f t="shared" si="1"/>
        <v/>
      </c>
    </row>
    <row r="70" spans="1:28">
      <c r="A70" t="str">
        <v/>
      </c>
      <c r="B70" t="str">
        <v/>
      </c>
      <c r="C70" t="str">
        <v/>
      </c>
      <c r="D70" t="str">
        <v/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f t="shared" si="1"/>
        <v/>
      </c>
    </row>
    <row r="71" spans="1:28">
      <c r="A71" t="str">
        <v/>
      </c>
      <c r="B71" t="str">
        <v/>
      </c>
      <c r="C71" t="str">
        <v/>
      </c>
      <c r="D71" t="str">
        <v/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f t="shared" si="1"/>
        <v/>
      </c>
    </row>
    <row r="72" spans="1:28">
      <c r="A72" t="str">
        <v/>
      </c>
      <c r="B72" t="str">
        <v/>
      </c>
      <c r="C72" t="str">
        <v/>
      </c>
      <c r="D72" t="str">
        <v/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f t="shared" si="1"/>
        <v/>
      </c>
    </row>
    <row r="73" spans="1:28">
      <c r="A73" t="str">
        <v/>
      </c>
      <c r="B73" t="str">
        <v/>
      </c>
      <c r="C73" t="str">
        <v/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f t="shared" si="1"/>
        <v/>
      </c>
    </row>
    <row r="74" spans="1:28">
      <c r="A74" t="str">
        <v/>
      </c>
      <c r="B74" t="str">
        <v/>
      </c>
      <c r="C74" t="str">
        <v/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f t="shared" si="1"/>
        <v/>
      </c>
    </row>
    <row r="75" spans="1:28">
      <c r="A75" t="str">
        <v/>
      </c>
      <c r="B75" t="str">
        <v/>
      </c>
      <c r="C75" t="str">
        <v/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f t="shared" si="1"/>
        <v/>
      </c>
    </row>
    <row r="76" spans="1:28">
      <c r="A76" t="str">
        <v/>
      </c>
      <c r="B76" t="str">
        <v/>
      </c>
      <c r="C76" t="str">
        <v/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f t="shared" si="1"/>
        <v/>
      </c>
    </row>
    <row r="77" spans="1:28">
      <c r="A77" t="str">
        <v/>
      </c>
      <c r="B77" t="str">
        <v/>
      </c>
      <c r="C77" t="str">
        <v/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f t="shared" si="1"/>
        <v/>
      </c>
    </row>
    <row r="78" spans="1:28">
      <c r="A78" t="str">
        <v/>
      </c>
      <c r="B78" t="str">
        <v/>
      </c>
      <c r="C78" t="str">
        <v/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f t="shared" si="1"/>
        <v/>
      </c>
    </row>
    <row r="79" spans="1:28">
      <c r="A79" t="str">
        <v/>
      </c>
      <c r="B79" t="str">
        <v/>
      </c>
      <c r="C79" t="str">
        <v/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f t="shared" si="1"/>
        <v/>
      </c>
    </row>
    <row r="80" spans="1:28">
      <c r="A80" t="str">
        <v/>
      </c>
      <c r="B80" t="str">
        <v/>
      </c>
      <c r="C80" t="str">
        <v/>
      </c>
      <c r="D80" t="str">
        <v/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f t="shared" si="1"/>
        <v/>
      </c>
    </row>
    <row r="81" spans="1:28">
      <c r="A81" t="str">
        <v/>
      </c>
      <c r="B81" t="str">
        <v/>
      </c>
      <c r="C81" t="str">
        <v/>
      </c>
      <c r="D81" t="str">
        <v/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f t="shared" si="1"/>
        <v/>
      </c>
    </row>
    <row r="82" spans="1:28">
      <c r="A82" t="str">
        <v/>
      </c>
      <c r="B82" t="str">
        <v/>
      </c>
      <c r="C82" t="str">
        <v/>
      </c>
      <c r="D82" t="str">
        <v/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f t="shared" si="1"/>
        <v/>
      </c>
    </row>
    <row r="83" spans="1:28">
      <c r="A83" t="str">
        <v/>
      </c>
      <c r="B83" t="str">
        <v/>
      </c>
      <c r="C83" t="str">
        <v/>
      </c>
      <c r="D83" t="str">
        <v/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f t="shared" si="1"/>
        <v/>
      </c>
    </row>
    <row r="84" spans="1:28">
      <c r="A84" t="str">
        <v/>
      </c>
      <c r="B84" t="str">
        <v/>
      </c>
      <c r="C84" t="str">
        <v/>
      </c>
      <c r="D84" t="str">
        <v/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f t="shared" si="1"/>
        <v/>
      </c>
    </row>
    <row r="85" spans="1:28">
      <c r="A85" t="str">
        <v/>
      </c>
      <c r="B85" t="str">
        <v/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f t="shared" si="1"/>
        <v/>
      </c>
    </row>
    <row r="86" spans="1:28">
      <c r="A86" t="str">
        <v/>
      </c>
      <c r="B86" t="str">
        <v/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f t="shared" si="1"/>
        <v/>
      </c>
    </row>
    <row r="87" spans="1:28">
      <c r="A87" t="str">
        <v/>
      </c>
      <c r="B87" t="str">
        <v/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f t="shared" si="1"/>
        <v/>
      </c>
    </row>
    <row r="88" spans="1:28">
      <c r="A88" t="str">
        <v/>
      </c>
      <c r="B88" t="str">
        <v/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f t="shared" si="1"/>
        <v/>
      </c>
    </row>
    <row r="89" spans="1:28">
      <c r="A89" t="str">
        <v/>
      </c>
      <c r="B89" t="str">
        <v/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f t="shared" si="1"/>
        <v/>
      </c>
    </row>
    <row r="90" spans="1:28">
      <c r="A90" t="str">
        <v/>
      </c>
      <c r="B90" t="str">
        <v/>
      </c>
      <c r="C90" t="str">
        <v/>
      </c>
      <c r="D90" t="str">
        <v/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f t="shared" si="1"/>
        <v/>
      </c>
    </row>
    <row r="91" spans="1:28">
      <c r="A91" t="str">
        <v/>
      </c>
      <c r="B91" t="str">
        <v/>
      </c>
      <c r="C91" t="str">
        <v/>
      </c>
      <c r="D91" t="str">
        <v/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f t="shared" si="1"/>
        <v/>
      </c>
    </row>
    <row r="92" spans="1:28">
      <c r="A92" t="str">
        <v/>
      </c>
      <c r="B92" t="str">
        <v/>
      </c>
      <c r="C92" t="str">
        <v/>
      </c>
      <c r="D92" t="str">
        <v/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f t="shared" si="1"/>
        <v/>
      </c>
    </row>
    <row r="93" spans="1:28">
      <c r="A93" t="str">
        <v/>
      </c>
      <c r="B93" t="str">
        <v/>
      </c>
      <c r="C93" t="str">
        <v/>
      </c>
      <c r="D93" t="str">
        <v/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f t="shared" si="1"/>
        <v/>
      </c>
    </row>
    <row r="94" spans="1:28">
      <c r="A94" t="str">
        <v/>
      </c>
      <c r="B94" t="str">
        <v/>
      </c>
      <c r="C94" t="str">
        <v/>
      </c>
      <c r="D94" t="str">
        <v/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f t="shared" si="1"/>
        <v/>
      </c>
    </row>
    <row r="95" spans="1:28">
      <c r="A95" t="str">
        <v/>
      </c>
      <c r="B95" t="str">
        <v/>
      </c>
      <c r="C95" t="str">
        <v/>
      </c>
      <c r="D95" t="str">
        <v/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f t="shared" si="1"/>
        <v/>
      </c>
    </row>
    <row r="96" spans="1:28">
      <c r="A96" t="str">
        <v/>
      </c>
      <c r="B96" t="str">
        <v/>
      </c>
      <c r="C96" t="str">
        <v/>
      </c>
      <c r="D96" t="str">
        <v/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f t="shared" si="1"/>
        <v/>
      </c>
    </row>
    <row r="97" spans="1:28">
      <c r="A97" t="str">
        <v/>
      </c>
      <c r="B97" t="str">
        <v/>
      </c>
      <c r="C97" t="str">
        <v/>
      </c>
      <c r="D97" t="str">
        <v/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f t="shared" si="1"/>
        <v/>
      </c>
    </row>
    <row r="98" spans="1:28">
      <c r="A98" t="str">
        <v/>
      </c>
      <c r="B98" t="str">
        <v/>
      </c>
      <c r="C98" t="str">
        <v/>
      </c>
      <c r="D98" t="str">
        <v/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f t="shared" si="1"/>
        <v/>
      </c>
    </row>
    <row r="99" spans="1:28">
      <c r="A99" t="str">
        <v/>
      </c>
      <c r="B99" t="str">
        <v/>
      </c>
      <c r="C99" t="str">
        <v/>
      </c>
      <c r="D99" t="str">
        <v/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f t="shared" si="1"/>
        <v/>
      </c>
    </row>
    <row r="100" spans="1:28">
      <c r="A100" t="str">
        <v/>
      </c>
      <c r="B100" t="str">
        <v/>
      </c>
      <c r="C100" t="str">
        <v/>
      </c>
      <c r="D100" t="str">
        <v/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f t="shared" si="1"/>
        <v/>
      </c>
    </row>
    <row r="101" spans="1:28">
      <c r="A101" t="str">
        <v/>
      </c>
      <c r="B101" t="str">
        <v/>
      </c>
      <c r="C101" t="str">
        <v/>
      </c>
      <c r="D101" t="str">
        <v/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f t="shared" si="1"/>
        <v/>
      </c>
    </row>
    <row r="102" spans="1:28">
      <c r="A102" t="str">
        <v/>
      </c>
      <c r="B102" t="str">
        <v/>
      </c>
      <c r="C102" t="str">
        <v/>
      </c>
      <c r="D102" t="str">
        <v/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f t="shared" si="1"/>
        <v/>
      </c>
    </row>
    <row r="103" spans="1:28">
      <c r="A103" t="str">
        <v/>
      </c>
      <c r="B103" t="str">
        <v/>
      </c>
      <c r="C103" t="str">
        <v/>
      </c>
      <c r="D103" t="str">
        <v/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f t="shared" si="1"/>
        <v/>
      </c>
    </row>
    <row r="104" spans="1:28">
      <c r="A104" t="str">
        <v/>
      </c>
      <c r="B104" t="str">
        <v/>
      </c>
      <c r="C104" t="str">
        <v/>
      </c>
      <c r="D104" t="str">
        <v/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f t="shared" si="1"/>
        <v/>
      </c>
    </row>
    <row r="105" spans="1:28">
      <c r="A105" t="str">
        <v/>
      </c>
      <c r="B105" t="str">
        <v/>
      </c>
      <c r="C105" t="str">
        <v/>
      </c>
      <c r="D105" t="str">
        <v/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f t="shared" si="1"/>
        <v/>
      </c>
    </row>
    <row r="106" spans="1:28">
      <c r="A106" t="str">
        <v/>
      </c>
      <c r="B106" t="str">
        <v/>
      </c>
      <c r="C106" t="str">
        <v/>
      </c>
      <c r="D106" t="str">
        <v/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f t="shared" si="1"/>
        <v/>
      </c>
    </row>
    <row r="107" spans="1:28">
      <c r="A107" t="str">
        <v/>
      </c>
      <c r="B107" t="str">
        <v/>
      </c>
      <c r="C107" t="str">
        <v/>
      </c>
      <c r="D107" t="str">
        <v/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f t="shared" si="1"/>
        <v/>
      </c>
    </row>
    <row r="108" spans="1:28">
      <c r="A108" t="str">
        <v/>
      </c>
      <c r="B108" t="str">
        <v/>
      </c>
      <c r="C108" t="str">
        <v/>
      </c>
      <c r="D108" t="str">
        <v/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f t="shared" si="1"/>
        <v/>
      </c>
    </row>
    <row r="109" spans="1:28">
      <c r="A109" t="str">
        <v/>
      </c>
      <c r="B109" t="str">
        <v/>
      </c>
      <c r="C109" t="str">
        <v/>
      </c>
      <c r="D109" t="str">
        <v/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f t="shared" si="1"/>
        <v/>
      </c>
    </row>
    <row r="110" spans="1:28">
      <c r="A110" t="str">
        <v/>
      </c>
      <c r="B110" t="str">
        <v/>
      </c>
      <c r="C110" t="str">
        <v/>
      </c>
      <c r="D110" t="str">
        <v/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f t="shared" si="1"/>
        <v/>
      </c>
    </row>
    <row r="111" spans="1:28">
      <c r="A111" t="str">
        <v/>
      </c>
      <c r="B111" t="str">
        <v/>
      </c>
      <c r="C111" t="str">
        <v/>
      </c>
      <c r="D111" t="str">
        <v/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f t="shared" si="1"/>
        <v/>
      </c>
    </row>
    <row r="112" spans="1:28">
      <c r="A112" t="str">
        <v/>
      </c>
      <c r="B112" t="str">
        <v/>
      </c>
      <c r="C112" t="str">
        <v/>
      </c>
      <c r="D112" t="str">
        <v/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f t="shared" si="1"/>
        <v/>
      </c>
    </row>
    <row r="113" spans="1:28">
      <c r="A113" t="str">
        <v/>
      </c>
      <c r="B113" t="str">
        <v/>
      </c>
      <c r="C113" t="str">
        <v/>
      </c>
      <c r="D113" t="str">
        <v/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f t="shared" si="1"/>
        <v/>
      </c>
    </row>
    <row r="114" spans="1:28">
      <c r="A114" t="str">
        <v/>
      </c>
      <c r="B114" t="str">
        <v/>
      </c>
      <c r="C114" t="str">
        <v/>
      </c>
      <c r="D114" t="str">
        <v/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f t="shared" si="1"/>
        <v/>
      </c>
    </row>
    <row r="115" spans="1:28">
      <c r="A115" t="str">
        <v/>
      </c>
      <c r="B115" t="str">
        <v/>
      </c>
      <c r="C115" t="str">
        <v/>
      </c>
      <c r="D115" t="str">
        <v/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f t="shared" si="1"/>
        <v/>
      </c>
    </row>
    <row r="116" spans="1:28">
      <c r="A116" t="str">
        <v/>
      </c>
      <c r="B116" t="str">
        <v/>
      </c>
      <c r="C116" t="str">
        <v/>
      </c>
      <c r="D116" t="str">
        <v/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f t="shared" si="1"/>
        <v/>
      </c>
    </row>
    <row r="117" spans="1:28">
      <c r="A117" t="str">
        <v/>
      </c>
      <c r="B117" t="str">
        <v/>
      </c>
      <c r="C117" t="str">
        <v/>
      </c>
      <c r="D117" t="str">
        <v/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f t="shared" si="1"/>
        <v/>
      </c>
    </row>
    <row r="118" spans="1:28">
      <c r="A118" t="str">
        <v/>
      </c>
      <c r="B118" t="str">
        <v/>
      </c>
      <c r="C118" t="str">
        <v/>
      </c>
      <c r="D118" t="str">
        <v/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f t="shared" si="1"/>
        <v/>
      </c>
    </row>
    <row r="119" spans="1:28">
      <c r="A119" t="str">
        <v/>
      </c>
      <c r="B119" t="str">
        <v/>
      </c>
      <c r="C119" t="str">
        <v/>
      </c>
      <c r="D119" t="str">
        <v/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f t="shared" si="1"/>
        <v/>
      </c>
    </row>
    <row r="120" spans="1:28">
      <c r="A120" t="str">
        <v/>
      </c>
      <c r="B120" t="str">
        <v/>
      </c>
      <c r="C120" t="str">
        <v/>
      </c>
      <c r="D120" t="str">
        <v/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f t="shared" si="1"/>
        <v/>
      </c>
    </row>
    <row r="121" spans="1:28">
      <c r="A121" t="str">
        <v/>
      </c>
      <c r="B121" t="str">
        <v/>
      </c>
      <c r="C121" t="str">
        <v/>
      </c>
      <c r="D121" t="str">
        <v/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f t="shared" si="1"/>
        <v/>
      </c>
    </row>
    <row r="122" spans="1:28">
      <c r="A122" t="str">
        <v/>
      </c>
      <c r="B122" t="str">
        <v/>
      </c>
      <c r="C122" t="str">
        <v/>
      </c>
      <c r="D122" t="str">
        <v/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f t="shared" si="1"/>
        <v/>
      </c>
    </row>
    <row r="123" spans="1:28">
      <c r="A123" t="str">
        <v/>
      </c>
      <c r="B123" t="str">
        <v/>
      </c>
      <c r="C123" t="str">
        <v/>
      </c>
      <c r="D123" t="str">
        <v/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f t="shared" si="1"/>
        <v/>
      </c>
    </row>
    <row r="124" spans="1:28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f t="shared" si="1"/>
        <v/>
      </c>
    </row>
    <row r="125" spans="1:28">
      <c r="A125" t="str">
        <v/>
      </c>
      <c r="B125" t="str">
        <v/>
      </c>
      <c r="C125" t="str">
        <v/>
      </c>
      <c r="D125" t="str">
        <v/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f t="shared" si="1"/>
        <v/>
      </c>
    </row>
    <row r="126" spans="1:28">
      <c r="A126" t="str">
        <v/>
      </c>
      <c r="B126" t="str">
        <v/>
      </c>
      <c r="C126" t="str">
        <v/>
      </c>
      <c r="D126" t="str">
        <v/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f t="shared" si="1"/>
        <v/>
      </c>
    </row>
    <row r="127" spans="1:28">
      <c r="A127" t="str">
        <v/>
      </c>
      <c r="B127" t="str">
        <v/>
      </c>
      <c r="C127" t="str">
        <v/>
      </c>
      <c r="D127" t="str">
        <v/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f t="shared" si="1"/>
        <v/>
      </c>
    </row>
    <row r="128" spans="1:28">
      <c r="A128" t="str">
        <v/>
      </c>
      <c r="B128" t="str">
        <v/>
      </c>
      <c r="C128" t="str">
        <v/>
      </c>
      <c r="D128" t="str">
        <v/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f t="shared" si="1"/>
        <v/>
      </c>
    </row>
    <row r="129" spans="1:28">
      <c r="A129" t="str">
        <v/>
      </c>
      <c r="B129" t="str">
        <v/>
      </c>
      <c r="C129" t="str">
        <v/>
      </c>
      <c r="D129" t="str">
        <v/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f t="shared" si="1"/>
        <v/>
      </c>
    </row>
    <row r="130" spans="1:28">
      <c r="A130" t="str">
        <v/>
      </c>
      <c r="B130" t="str">
        <v/>
      </c>
      <c r="C130" t="str">
        <v/>
      </c>
      <c r="D130" t="str">
        <v/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f t="shared" si="1"/>
        <v/>
      </c>
    </row>
    <row r="131" spans="1:28">
      <c r="A131" t="str">
        <v/>
      </c>
      <c r="B131" t="str">
        <v/>
      </c>
      <c r="C131" t="str">
        <v/>
      </c>
      <c r="D131" t="str">
        <v/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 t="str">
        <v/>
      </c>
      <c r="B132" t="str">
        <v/>
      </c>
      <c r="C132" t="str">
        <v/>
      </c>
      <c r="D132" t="str">
        <v/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f t="shared" si="2"/>
        <v/>
      </c>
    </row>
    <row r="133" spans="1:28">
      <c r="A133" t="str">
        <v/>
      </c>
      <c r="B133" t="str">
        <v/>
      </c>
      <c r="C133" t="str">
        <v/>
      </c>
      <c r="D133" t="str">
        <v/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f t="shared" si="2"/>
        <v/>
      </c>
    </row>
    <row r="134" spans="1:28">
      <c r="A134" t="str">
        <v/>
      </c>
      <c r="B134" t="str">
        <v/>
      </c>
      <c r="C134" t="str">
        <v/>
      </c>
      <c r="D134" t="str">
        <v/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f t="shared" si="2"/>
        <v/>
      </c>
    </row>
    <row r="135" spans="1:28">
      <c r="A135" t="str">
        <v/>
      </c>
      <c r="B135" t="str">
        <v/>
      </c>
      <c r="C135" t="str">
        <v/>
      </c>
      <c r="D135" t="str">
        <v/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f t="shared" si="2"/>
        <v/>
      </c>
    </row>
    <row r="136" spans="1:28">
      <c r="A136" t="str">
        <v/>
      </c>
      <c r="B136" t="str">
        <v/>
      </c>
      <c r="C136" t="str">
        <v/>
      </c>
      <c r="D136" t="str">
        <v/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f t="shared" si="2"/>
        <v/>
      </c>
    </row>
    <row r="137" spans="1:28">
      <c r="A137" t="str">
        <v/>
      </c>
      <c r="B137" t="str">
        <v/>
      </c>
      <c r="C137" t="str">
        <v/>
      </c>
      <c r="D137" t="str">
        <v/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f t="shared" si="2"/>
        <v/>
      </c>
    </row>
    <row r="138" spans="1:28">
      <c r="A138" t="str">
        <v/>
      </c>
      <c r="B138" t="str">
        <v/>
      </c>
      <c r="C138" t="str">
        <v/>
      </c>
      <c r="D138" t="str">
        <v/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f t="shared" si="2"/>
        <v/>
      </c>
    </row>
    <row r="139" spans="1:28">
      <c r="A139" t="str">
        <v/>
      </c>
      <c r="B139" t="str">
        <v/>
      </c>
      <c r="C139" t="str">
        <v/>
      </c>
      <c r="D139" t="str">
        <v/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f t="shared" si="2"/>
        <v/>
      </c>
    </row>
    <row r="140" spans="1:28">
      <c r="A140" t="str">
        <v/>
      </c>
      <c r="B140" t="str">
        <v/>
      </c>
      <c r="C140" t="str">
        <v/>
      </c>
      <c r="D140" t="str">
        <v/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f t="shared" si="2"/>
        <v/>
      </c>
    </row>
    <row r="141" spans="1:28">
      <c r="A141" t="str">
        <v/>
      </c>
      <c r="B141" t="str">
        <v/>
      </c>
      <c r="C141" t="str">
        <v/>
      </c>
      <c r="D141" t="str">
        <v/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f t="shared" si="2"/>
        <v/>
      </c>
    </row>
    <row r="142" spans="1:28">
      <c r="A142" t="str">
        <v/>
      </c>
      <c r="B142" t="str">
        <v/>
      </c>
      <c r="C142" t="str">
        <v/>
      </c>
      <c r="D142" t="str">
        <v/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f t="shared" si="2"/>
        <v/>
      </c>
    </row>
    <row r="143" spans="1:28">
      <c r="A143" t="str">
        <v/>
      </c>
      <c r="B143" t="str">
        <v/>
      </c>
      <c r="C143" t="str">
        <v/>
      </c>
      <c r="D143" t="str">
        <v/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f t="shared" si="2"/>
        <v/>
      </c>
    </row>
    <row r="144" spans="1:28">
      <c r="A144" t="str">
        <v/>
      </c>
      <c r="B144" t="str">
        <v/>
      </c>
      <c r="C144" t="str">
        <v/>
      </c>
      <c r="D144" t="str">
        <v/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f t="shared" si="2"/>
        <v/>
      </c>
    </row>
    <row r="145" spans="1:28">
      <c r="A145" t="str">
        <v/>
      </c>
      <c r="B145" t="str">
        <v/>
      </c>
      <c r="C145" t="str">
        <v/>
      </c>
      <c r="D145" t="str">
        <v/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f t="shared" si="2"/>
        <v/>
      </c>
    </row>
    <row r="146" spans="1:28">
      <c r="A146" t="str">
        <v/>
      </c>
      <c r="B146" t="str">
        <v/>
      </c>
      <c r="C146" t="str">
        <v/>
      </c>
      <c r="D146" t="str">
        <v/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f t="shared" si="2"/>
        <v/>
      </c>
    </row>
    <row r="147" spans="1:28">
      <c r="A147" t="str">
        <v/>
      </c>
      <c r="B147" t="str">
        <v/>
      </c>
      <c r="C147" t="str">
        <v/>
      </c>
      <c r="D147" t="str">
        <v/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f t="shared" si="2"/>
        <v/>
      </c>
    </row>
    <row r="148" spans="1:28">
      <c r="A148" t="str">
        <v/>
      </c>
      <c r="B148" t="str">
        <v/>
      </c>
      <c r="C148" t="str">
        <v/>
      </c>
      <c r="D148" t="str">
        <v/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f t="shared" si="2"/>
        <v/>
      </c>
    </row>
    <row r="149" spans="1:28">
      <c r="A149" t="str">
        <v/>
      </c>
      <c r="B149" t="str">
        <v/>
      </c>
      <c r="C149" t="str">
        <v/>
      </c>
      <c r="D149" t="str">
        <v/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f t="shared" si="2"/>
        <v/>
      </c>
    </row>
    <row r="150" spans="1:28">
      <c r="A150" t="str">
        <v/>
      </c>
      <c r="B150" t="str">
        <v/>
      </c>
      <c r="C150" t="str">
        <v/>
      </c>
      <c r="D150" t="str">
        <v/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f t="shared" si="2"/>
        <v/>
      </c>
    </row>
    <row r="151" spans="1:28">
      <c r="A151" t="str">
        <v/>
      </c>
      <c r="B151" t="str">
        <v/>
      </c>
      <c r="C151" t="str">
        <v/>
      </c>
      <c r="D151" t="str">
        <v/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f t="shared" si="2"/>
        <v/>
      </c>
    </row>
    <row r="152" spans="1:28">
      <c r="A152" t="str">
        <v/>
      </c>
      <c r="B152" t="str">
        <v/>
      </c>
      <c r="C152" t="str">
        <v/>
      </c>
      <c r="D152" t="str">
        <v/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f t="shared" si="2"/>
        <v/>
      </c>
    </row>
    <row r="153" spans="1:28">
      <c r="A153" t="str">
        <v/>
      </c>
      <c r="B153" t="str">
        <v/>
      </c>
      <c r="C153" t="str">
        <v/>
      </c>
      <c r="D153" t="str">
        <v/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f t="shared" si="2"/>
        <v/>
      </c>
    </row>
    <row r="154" spans="1:28">
      <c r="A154" t="str">
        <v/>
      </c>
      <c r="B154" t="str">
        <v/>
      </c>
      <c r="C154" t="str">
        <v/>
      </c>
      <c r="D154" t="str">
        <v/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f t="shared" si="2"/>
        <v/>
      </c>
    </row>
    <row r="155" spans="1:28">
      <c r="A155" t="str">
        <v/>
      </c>
      <c r="B155" t="str">
        <v/>
      </c>
      <c r="C155" t="str">
        <v/>
      </c>
      <c r="D155" t="str">
        <v/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f t="shared" si="2"/>
        <v/>
      </c>
    </row>
    <row r="156" spans="1:28">
      <c r="A156" t="str">
        <v/>
      </c>
      <c r="B156" t="str">
        <v/>
      </c>
      <c r="C156" t="str">
        <v/>
      </c>
      <c r="D156" t="str">
        <v/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f t="shared" si="2"/>
        <v/>
      </c>
    </row>
    <row r="157" spans="1:28">
      <c r="A157" t="str">
        <v/>
      </c>
      <c r="B157" t="str">
        <v/>
      </c>
      <c r="C157" t="str">
        <v/>
      </c>
      <c r="D157" t="str">
        <v/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f t="shared" si="2"/>
        <v/>
      </c>
    </row>
    <row r="158" spans="1:28">
      <c r="A158" t="str">
        <v/>
      </c>
      <c r="B158" t="str">
        <v/>
      </c>
      <c r="C158" t="str">
        <v/>
      </c>
      <c r="D158" t="str">
        <v/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f t="shared" si="2"/>
        <v/>
      </c>
    </row>
    <row r="159" spans="1:28">
      <c r="A159" t="str">
        <v/>
      </c>
      <c r="B159" t="str">
        <v/>
      </c>
      <c r="C159" t="str">
        <v/>
      </c>
      <c r="D159" t="str">
        <v/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f t="shared" si="2"/>
        <v/>
      </c>
    </row>
    <row r="160" spans="1:28">
      <c r="A160" t="str">
        <v/>
      </c>
      <c r="B160" t="str">
        <v/>
      </c>
      <c r="C160" t="str">
        <v/>
      </c>
      <c r="D160" t="str">
        <v/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f t="shared" si="2"/>
        <v/>
      </c>
    </row>
    <row r="161" spans="1:28">
      <c r="A161" t="str">
        <v/>
      </c>
      <c r="B161" t="str">
        <v/>
      </c>
      <c r="C161" t="str">
        <v/>
      </c>
      <c r="D161" t="str">
        <v/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f t="shared" si="2"/>
        <v/>
      </c>
    </row>
    <row r="162" spans="1:28">
      <c r="A162" t="str">
        <v/>
      </c>
      <c r="B162" t="str">
        <v/>
      </c>
      <c r="C162" t="str">
        <v/>
      </c>
      <c r="D162" t="str">
        <v/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f t="shared" si="2"/>
        <v/>
      </c>
    </row>
    <row r="163" spans="1:28">
      <c r="A163" t="str">
        <v/>
      </c>
      <c r="B163" t="str">
        <v/>
      </c>
      <c r="C163" t="str">
        <v/>
      </c>
      <c r="D163" t="str">
        <v/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f t="shared" si="2"/>
        <v/>
      </c>
    </row>
    <row r="164" spans="1:28">
      <c r="A164" t="str">
        <v/>
      </c>
      <c r="B164" t="str">
        <v/>
      </c>
      <c r="C164" t="str">
        <v/>
      </c>
      <c r="D164" t="str">
        <v/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f t="shared" si="2"/>
        <v/>
      </c>
    </row>
    <row r="165" spans="1:28">
      <c r="A165" t="str">
        <v/>
      </c>
      <c r="B165" t="str">
        <v/>
      </c>
      <c r="C165" t="str">
        <v/>
      </c>
      <c r="D165" t="str">
        <v/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f t="shared" si="2"/>
        <v/>
      </c>
    </row>
    <row r="166" spans="1:28">
      <c r="A166" t="str">
        <v/>
      </c>
      <c r="B166" t="str">
        <v/>
      </c>
      <c r="C166" t="str">
        <v/>
      </c>
      <c r="D166" t="str">
        <v/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f t="shared" si="2"/>
        <v/>
      </c>
    </row>
    <row r="167" spans="1:28">
      <c r="A167" t="str">
        <v/>
      </c>
      <c r="B167" t="str">
        <v/>
      </c>
      <c r="C167" t="str">
        <v/>
      </c>
      <c r="D167" t="str">
        <v/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f t="shared" si="2"/>
        <v/>
      </c>
    </row>
    <row r="168" spans="1:28">
      <c r="A168" t="str">
        <v/>
      </c>
      <c r="B168" t="str">
        <v/>
      </c>
      <c r="C168" t="str">
        <v/>
      </c>
      <c r="D168" t="str">
        <v/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f t="shared" si="2"/>
        <v/>
      </c>
    </row>
    <row r="169" spans="1:28">
      <c r="A169" t="str">
        <v/>
      </c>
      <c r="B169" t="str">
        <v/>
      </c>
      <c r="C169" t="str">
        <v/>
      </c>
      <c r="D169" t="str">
        <v/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f t="shared" si="2"/>
        <v/>
      </c>
    </row>
    <row r="170" spans="1:28">
      <c r="A170" t="str">
        <v/>
      </c>
      <c r="B170" t="str">
        <v/>
      </c>
      <c r="C170" t="str">
        <v/>
      </c>
      <c r="D170" t="str">
        <v/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f t="shared" si="2"/>
        <v/>
      </c>
    </row>
    <row r="171" spans="1:28">
      <c r="A171" t="str">
        <v/>
      </c>
      <c r="B171" t="str">
        <v/>
      </c>
      <c r="C171" t="str">
        <v/>
      </c>
      <c r="D171" t="str">
        <v/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f t="shared" si="2"/>
        <v/>
      </c>
    </row>
    <row r="172" spans="1:28">
      <c r="A172" t="str">
        <v/>
      </c>
      <c r="B172" t="str">
        <v/>
      </c>
      <c r="C172" t="str">
        <v/>
      </c>
      <c r="D172" t="str">
        <v/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f t="shared" si="2"/>
        <v/>
      </c>
    </row>
    <row r="173" spans="1:28">
      <c r="A173" t="str">
        <v/>
      </c>
      <c r="B173" t="str">
        <v/>
      </c>
      <c r="C173" t="str">
        <v/>
      </c>
      <c r="D173" t="str">
        <v/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f t="shared" si="2"/>
        <v/>
      </c>
    </row>
    <row r="174" spans="1:28">
      <c r="A174" t="str">
        <v/>
      </c>
      <c r="B174" t="str">
        <v/>
      </c>
      <c r="C174" t="str">
        <v/>
      </c>
      <c r="D174" t="str">
        <v/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f t="shared" si="2"/>
        <v/>
      </c>
    </row>
    <row r="175" spans="1:28">
      <c r="A175" t="str">
        <v/>
      </c>
      <c r="B175" t="str">
        <v/>
      </c>
      <c r="C175" t="str">
        <v/>
      </c>
      <c r="D175" t="str">
        <v/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f t="shared" si="2"/>
        <v/>
      </c>
    </row>
    <row r="176" spans="1:28">
      <c r="A176" t="str">
        <v/>
      </c>
      <c r="B176" t="str">
        <v/>
      </c>
      <c r="C176" t="str">
        <v/>
      </c>
      <c r="D176" t="str">
        <v/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f t="shared" si="2"/>
        <v/>
      </c>
    </row>
    <row r="177" spans="1:28">
      <c r="A177" t="str">
        <v/>
      </c>
      <c r="B177" t="str">
        <v/>
      </c>
      <c r="C177" t="str">
        <v/>
      </c>
      <c r="D177" t="str">
        <v/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f t="shared" si="2"/>
        <v/>
      </c>
    </row>
    <row r="178" spans="1:28">
      <c r="A178" t="str">
        <v/>
      </c>
      <c r="B178" t="str">
        <v/>
      </c>
      <c r="C178" t="str">
        <v/>
      </c>
      <c r="D178" t="str">
        <v/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f t="shared" si="2"/>
        <v/>
      </c>
    </row>
    <row r="179" spans="1:28">
      <c r="A179" t="str">
        <v/>
      </c>
      <c r="B179" t="str">
        <v/>
      </c>
      <c r="C179" t="str">
        <v/>
      </c>
      <c r="D179" t="str">
        <v/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f t="shared" si="2"/>
        <v/>
      </c>
    </row>
    <row r="180" spans="1:28">
      <c r="A180" t="str">
        <v/>
      </c>
      <c r="B180" t="str">
        <v/>
      </c>
      <c r="C180" t="str">
        <v/>
      </c>
      <c r="D180" t="str">
        <v/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f t="shared" si="2"/>
        <v/>
      </c>
    </row>
    <row r="181" spans="1:28">
      <c r="A181" t="str">
        <v/>
      </c>
      <c r="B181" t="str">
        <v/>
      </c>
      <c r="C181" t="str">
        <v/>
      </c>
      <c r="D181" t="str">
        <v/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f t="shared" si="2"/>
        <v/>
      </c>
    </row>
    <row r="182" spans="1:28">
      <c r="A182" t="str">
        <v/>
      </c>
      <c r="B182" t="str">
        <v/>
      </c>
      <c r="C182" t="str">
        <v/>
      </c>
      <c r="D182" t="str">
        <v/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f t="shared" si="2"/>
        <v/>
      </c>
    </row>
    <row r="183" spans="1:28">
      <c r="A183" t="str">
        <v/>
      </c>
      <c r="B183" t="str">
        <v/>
      </c>
      <c r="C183" t="str">
        <v/>
      </c>
      <c r="D183" t="str">
        <v/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f t="shared" si="2"/>
        <v/>
      </c>
    </row>
    <row r="184" spans="1:28">
      <c r="A184" t="str">
        <v/>
      </c>
      <c r="B184" t="str">
        <v/>
      </c>
      <c r="C184" t="str">
        <v/>
      </c>
      <c r="D184" t="str">
        <v/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f t="shared" si="2"/>
        <v/>
      </c>
    </row>
    <row r="185" spans="1:28">
      <c r="A185" t="str">
        <v/>
      </c>
      <c r="B185" t="str">
        <v/>
      </c>
      <c r="C185" t="str">
        <v/>
      </c>
      <c r="D185" t="str">
        <v/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f t="shared" si="2"/>
        <v/>
      </c>
    </row>
    <row r="186" spans="1:28">
      <c r="A186" t="str">
        <v/>
      </c>
      <c r="B186" t="str">
        <v/>
      </c>
      <c r="C186" t="str">
        <v/>
      </c>
      <c r="D186" t="str">
        <v/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f t="shared" si="2"/>
        <v/>
      </c>
    </row>
    <row r="187" spans="1:28">
      <c r="A187" t="str">
        <v/>
      </c>
      <c r="B187" t="str">
        <v/>
      </c>
      <c r="C187" t="str">
        <v/>
      </c>
      <c r="D187" t="str">
        <v/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f t="shared" si="2"/>
        <v/>
      </c>
    </row>
    <row r="188" spans="1:28">
      <c r="A188" t="str">
        <v/>
      </c>
      <c r="B188" t="str">
        <v/>
      </c>
      <c r="C188" t="str">
        <v/>
      </c>
      <c r="D188" t="str">
        <v/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f t="shared" si="2"/>
        <v/>
      </c>
    </row>
    <row r="189" spans="1:28">
      <c r="A189" t="str">
        <v/>
      </c>
      <c r="B189" t="str">
        <v/>
      </c>
      <c r="C189" t="str">
        <v/>
      </c>
      <c r="D189" t="str">
        <v/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f t="shared" si="2"/>
        <v/>
      </c>
    </row>
    <row r="190" spans="1:28">
      <c r="A190" t="str">
        <v/>
      </c>
      <c r="B190" t="str">
        <v/>
      </c>
      <c r="C190" t="str">
        <v/>
      </c>
      <c r="D190" t="str">
        <v/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f t="shared" si="2"/>
        <v/>
      </c>
    </row>
    <row r="191" spans="1:28">
      <c r="A191" t="str">
        <v/>
      </c>
      <c r="B191" t="str">
        <v/>
      </c>
      <c r="C191" t="str">
        <v/>
      </c>
      <c r="D191" t="str">
        <v/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f t="shared" si="2"/>
        <v/>
      </c>
    </row>
    <row r="192" spans="1:28">
      <c r="A192" t="str">
        <v/>
      </c>
      <c r="B192" t="str">
        <v/>
      </c>
      <c r="C192" t="str">
        <v/>
      </c>
      <c r="D192" t="str">
        <v/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f t="shared" si="2"/>
        <v/>
      </c>
    </row>
    <row r="193" spans="1:28">
      <c r="A193" t="str">
        <v/>
      </c>
      <c r="B193" t="str">
        <v/>
      </c>
      <c r="C193" t="str">
        <v/>
      </c>
      <c r="D193" t="str">
        <v/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f t="shared" si="2"/>
        <v/>
      </c>
    </row>
    <row r="194" spans="1:28">
      <c r="A194" t="str">
        <v/>
      </c>
      <c r="B194" t="str">
        <v/>
      </c>
      <c r="C194" t="str">
        <v/>
      </c>
      <c r="D194" t="str">
        <v/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f t="shared" si="2"/>
        <v/>
      </c>
    </row>
    <row r="195" spans="1:28">
      <c r="A195" t="str">
        <v/>
      </c>
      <c r="B195" t="str">
        <v/>
      </c>
      <c r="C195" t="str">
        <v/>
      </c>
      <c r="D195" t="str">
        <v/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 t="str">
        <v/>
      </c>
      <c r="B196" t="str">
        <v/>
      </c>
      <c r="C196" t="str">
        <v/>
      </c>
      <c r="D196" t="str">
        <v/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f t="shared" si="3"/>
        <v/>
      </c>
    </row>
    <row r="197" spans="1:28">
      <c r="A197" t="str">
        <v/>
      </c>
      <c r="B197" t="str">
        <v/>
      </c>
      <c r="C197" t="str">
        <v/>
      </c>
      <c r="D197" t="str">
        <v/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f t="shared" si="3"/>
        <v/>
      </c>
    </row>
    <row r="198" spans="1:28">
      <c r="A198" t="str">
        <v/>
      </c>
      <c r="B198" t="str">
        <v/>
      </c>
      <c r="C198" t="str">
        <v/>
      </c>
      <c r="D198" t="str">
        <v/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f t="shared" si="3"/>
        <v/>
      </c>
    </row>
    <row r="199" spans="1:28">
      <c r="A199" t="str">
        <v/>
      </c>
      <c r="B199" t="str">
        <v/>
      </c>
      <c r="C199" t="str">
        <v/>
      </c>
      <c r="D199" t="str">
        <v/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f t="shared" si="3"/>
        <v/>
      </c>
    </row>
    <row r="200" spans="1:28">
      <c r="A200" t="str">
        <v/>
      </c>
      <c r="B200" t="str">
        <v/>
      </c>
      <c r="C200" t="str">
        <v/>
      </c>
      <c r="D200" t="str">
        <v/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t="str">
        <v/>
      </c>
      <c r="AB200" t="str">
        <f t="shared" si="3"/>
        <v/>
      </c>
    </row>
    <row r="201" spans="1:28">
      <c r="A201" t="str">
        <v/>
      </c>
      <c r="B201" t="str">
        <v/>
      </c>
      <c r="C201" t="str">
        <v/>
      </c>
      <c r="D201" t="str">
        <v/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Q201" t="str"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A201" t="str">
        <v/>
      </c>
      <c r="AB201" t="str">
        <f t="shared" si="3"/>
        <v/>
      </c>
    </row>
    <row r="202" spans="1:28">
      <c r="A202" t="str">
        <v/>
      </c>
      <c r="B202" t="str">
        <v/>
      </c>
      <c r="C202" t="str">
        <v/>
      </c>
      <c r="D202" t="str">
        <v/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Q202" t="str"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A202" t="str">
        <v/>
      </c>
      <c r="AB202" t="str">
        <f t="shared" si="3"/>
        <v/>
      </c>
    </row>
    <row r="203" spans="1:28">
      <c r="A203" t="str">
        <v/>
      </c>
      <c r="B203" t="str">
        <v/>
      </c>
      <c r="C203" t="str">
        <v/>
      </c>
      <c r="D203" t="str">
        <v/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Q203" t="str"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A203" t="str">
        <v/>
      </c>
      <c r="AB203" t="str">
        <f t="shared" si="3"/>
        <v/>
      </c>
    </row>
    <row r="204" spans="1:28">
      <c r="A204" t="str">
        <v/>
      </c>
      <c r="B204" t="str">
        <v/>
      </c>
      <c r="C204" t="str">
        <v/>
      </c>
      <c r="D204" t="str">
        <v/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Q204" t="str"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A204" t="str">
        <v/>
      </c>
      <c r="AB204" t="str">
        <f t="shared" si="3"/>
        <v/>
      </c>
    </row>
    <row r="205" spans="1:28">
      <c r="A205" t="str">
        <v/>
      </c>
      <c r="B205" t="str">
        <v/>
      </c>
      <c r="C205" t="str">
        <v/>
      </c>
      <c r="D205" t="str">
        <v/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Q205" t="str"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A205" t="str">
        <v/>
      </c>
      <c r="AB205" t="str">
        <f t="shared" si="3"/>
        <v/>
      </c>
    </row>
    <row r="206" spans="1:28">
      <c r="A206" t="str">
        <v/>
      </c>
      <c r="B206" t="str">
        <v/>
      </c>
      <c r="C206" t="str">
        <v/>
      </c>
      <c r="D206" t="str">
        <v/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Q206" t="str"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A206" t="str">
        <v/>
      </c>
      <c r="AB206" t="str">
        <f t="shared" si="3"/>
        <v/>
      </c>
    </row>
    <row r="207" spans="1:28">
      <c r="A207" t="str">
        <v/>
      </c>
      <c r="B207" t="str">
        <v/>
      </c>
      <c r="C207" t="str">
        <v/>
      </c>
      <c r="D207" t="str">
        <v/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Q207" t="str"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A207" t="str">
        <v/>
      </c>
      <c r="AB207" t="str">
        <f t="shared" si="3"/>
        <v/>
      </c>
    </row>
    <row r="208" spans="1:28">
      <c r="A208" t="str">
        <v/>
      </c>
      <c r="B208" t="str">
        <v/>
      </c>
      <c r="C208" t="str">
        <v/>
      </c>
      <c r="D208" t="str">
        <v/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Q208" t="str"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A208" t="str">
        <v/>
      </c>
      <c r="AB208" t="str">
        <f t="shared" si="3"/>
        <v/>
      </c>
    </row>
    <row r="209" spans="1:28">
      <c r="A209" t="str">
        <v/>
      </c>
      <c r="B209" t="str">
        <v/>
      </c>
      <c r="C209" t="str">
        <v/>
      </c>
      <c r="D209" t="str">
        <v/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Q209" t="str"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A209" t="str">
        <v/>
      </c>
      <c r="AB209" t="str">
        <f t="shared" si="3"/>
        <v/>
      </c>
    </row>
    <row r="210" spans="1:28">
      <c r="A210" t="str">
        <v/>
      </c>
      <c r="B210" t="str">
        <v/>
      </c>
      <c r="C210" t="str">
        <v/>
      </c>
      <c r="D210" t="str">
        <v/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Q210" t="str"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A210" t="str">
        <v/>
      </c>
      <c r="AB210" t="str">
        <f t="shared" si="3"/>
        <v/>
      </c>
    </row>
    <row r="211" spans="1:28">
      <c r="A211" t="str">
        <v/>
      </c>
      <c r="B211" t="str">
        <v/>
      </c>
      <c r="C211" t="str">
        <v/>
      </c>
      <c r="D211" t="str">
        <v/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Q211" t="str"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A211" t="str">
        <v/>
      </c>
      <c r="AB211" t="str">
        <f t="shared" si="3"/>
        <v/>
      </c>
    </row>
    <row r="212" spans="1:28">
      <c r="A212" t="str">
        <v/>
      </c>
      <c r="B212" t="str">
        <v/>
      </c>
      <c r="C212" t="str">
        <v/>
      </c>
      <c r="D212" t="str">
        <v/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Q212" t="str"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A212" t="str">
        <v/>
      </c>
      <c r="AB212" t="str">
        <f t="shared" si="3"/>
        <v/>
      </c>
    </row>
    <row r="213" spans="1:28">
      <c r="A213" t="str">
        <v/>
      </c>
      <c r="B213" t="str">
        <v/>
      </c>
      <c r="C213" t="str">
        <v/>
      </c>
      <c r="D213" t="str">
        <v/>
      </c>
      <c r="E213" t="str">
        <v/>
      </c>
      <c r="F213" t="str">
        <v/>
      </c>
      <c r="G213" t="str">
        <v/>
      </c>
      <c r="H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  <c r="O213" t="str">
        <v/>
      </c>
      <c r="P213" t="str">
        <v/>
      </c>
      <c r="Q213" t="str"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A213" t="str">
        <v/>
      </c>
      <c r="AB213" t="str">
        <f t="shared" si="3"/>
        <v/>
      </c>
    </row>
    <row r="214" spans="1:28">
      <c r="A214" t="str">
        <v/>
      </c>
      <c r="B214" t="str">
        <v/>
      </c>
      <c r="C214" t="str">
        <v/>
      </c>
      <c r="D214" t="str">
        <v/>
      </c>
      <c r="E214" t="str">
        <v/>
      </c>
      <c r="F214" t="str">
        <v/>
      </c>
      <c r="G214" t="str">
        <v/>
      </c>
      <c r="H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  <c r="O214" t="str">
        <v/>
      </c>
      <c r="P214" t="str">
        <v/>
      </c>
      <c r="Q214" t="str"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A214" t="str">
        <v/>
      </c>
      <c r="AB214" t="str">
        <f t="shared" si="3"/>
        <v/>
      </c>
    </row>
    <row r="215" spans="1:28">
      <c r="A215" t="str">
        <v/>
      </c>
      <c r="B215" t="str">
        <v/>
      </c>
      <c r="C215" t="str">
        <v/>
      </c>
      <c r="D215" t="str">
        <v/>
      </c>
      <c r="E215" t="str">
        <v/>
      </c>
      <c r="F215" t="str">
        <v/>
      </c>
      <c r="G215" t="str">
        <v/>
      </c>
      <c r="H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  <c r="O215" t="str">
        <v/>
      </c>
      <c r="P215" t="str">
        <v/>
      </c>
      <c r="Q215" t="str"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A215" t="str">
        <v/>
      </c>
      <c r="AB215" t="str">
        <f t="shared" si="3"/>
        <v/>
      </c>
    </row>
    <row r="216" spans="1:28">
      <c r="A216" t="str">
        <v/>
      </c>
      <c r="B216" t="str">
        <v/>
      </c>
      <c r="C216" t="str">
        <v/>
      </c>
      <c r="D216" t="str">
        <v/>
      </c>
      <c r="E216" t="str">
        <v/>
      </c>
      <c r="F216" t="str">
        <v/>
      </c>
      <c r="G216" t="str">
        <v/>
      </c>
      <c r="H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  <c r="O216" t="str">
        <v/>
      </c>
      <c r="P216" t="str">
        <v/>
      </c>
      <c r="Q216" t="str"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A216" t="str">
        <v/>
      </c>
      <c r="AB216" t="str">
        <f t="shared" si="3"/>
        <v/>
      </c>
    </row>
    <row r="217" spans="1:28">
      <c r="A217" t="str">
        <v/>
      </c>
      <c r="B217" t="str">
        <v/>
      </c>
      <c r="C217" t="str">
        <v/>
      </c>
      <c r="D217" t="str">
        <v/>
      </c>
      <c r="E217" t="str">
        <v/>
      </c>
      <c r="F217" t="str">
        <v/>
      </c>
      <c r="G217" t="str">
        <v/>
      </c>
      <c r="H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  <c r="O217" t="str">
        <v/>
      </c>
      <c r="P217" t="str">
        <v/>
      </c>
      <c r="Q217" t="str"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A217" t="str">
        <v/>
      </c>
      <c r="AB217" t="str">
        <f t="shared" si="3"/>
        <v/>
      </c>
    </row>
    <row r="218" spans="1:28">
      <c r="A218" t="str">
        <v/>
      </c>
      <c r="B218" t="str">
        <v/>
      </c>
      <c r="C218" t="str">
        <v/>
      </c>
      <c r="D218" t="str">
        <v/>
      </c>
      <c r="E218" t="str">
        <v/>
      </c>
      <c r="F218" t="str">
        <v/>
      </c>
      <c r="G218" t="str">
        <v/>
      </c>
      <c r="H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  <c r="O218" t="str">
        <v/>
      </c>
      <c r="P218" t="str">
        <v/>
      </c>
      <c r="Q218" t="str"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A218" t="str">
        <v/>
      </c>
      <c r="AB218" t="str">
        <f t="shared" si="3"/>
        <v/>
      </c>
    </row>
    <row r="219" spans="1:28">
      <c r="A219" t="str">
        <v/>
      </c>
      <c r="B219" t="str">
        <v/>
      </c>
      <c r="C219" t="str">
        <v/>
      </c>
      <c r="D219" t="str">
        <v/>
      </c>
      <c r="E219" t="str">
        <v/>
      </c>
      <c r="F219" t="str">
        <v/>
      </c>
      <c r="G219" t="str">
        <v/>
      </c>
      <c r="H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  <c r="O219" t="str">
        <v/>
      </c>
      <c r="P219" t="str">
        <v/>
      </c>
      <c r="Q219" t="str"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A219" t="str">
        <v/>
      </c>
      <c r="AB219" t="str">
        <f t="shared" si="3"/>
        <v/>
      </c>
    </row>
    <row r="220" spans="1:28">
      <c r="A220" t="str">
        <v/>
      </c>
      <c r="B220" t="str">
        <v/>
      </c>
      <c r="C220" t="str">
        <v/>
      </c>
      <c r="D220" t="str">
        <v/>
      </c>
      <c r="E220" t="str">
        <v/>
      </c>
      <c r="F220" t="str">
        <v/>
      </c>
      <c r="G220" t="str">
        <v/>
      </c>
      <c r="H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  <c r="O220" t="str">
        <v/>
      </c>
      <c r="P220" t="str">
        <v/>
      </c>
      <c r="Q220" t="str"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A220" t="str">
        <v/>
      </c>
      <c r="AB220" t="str">
        <f t="shared" si="3"/>
        <v/>
      </c>
    </row>
    <row r="221" spans="1:28">
      <c r="A221" t="str">
        <v/>
      </c>
      <c r="B221" t="str">
        <v/>
      </c>
      <c r="C221" t="str">
        <v/>
      </c>
      <c r="D221" t="str">
        <v/>
      </c>
      <c r="E221" t="str">
        <v/>
      </c>
      <c r="F221" t="str">
        <v/>
      </c>
      <c r="G221" t="str">
        <v/>
      </c>
      <c r="H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  <c r="O221" t="str">
        <v/>
      </c>
      <c r="P221" t="str">
        <v/>
      </c>
      <c r="Q221" t="str"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A221" t="str">
        <v/>
      </c>
      <c r="AB221" t="str">
        <f t="shared" si="3"/>
        <v/>
      </c>
    </row>
    <row r="222" spans="1:28">
      <c r="A222" t="str">
        <v/>
      </c>
      <c r="B222" t="str">
        <v/>
      </c>
      <c r="C222" t="str">
        <v/>
      </c>
      <c r="D222" t="str">
        <v/>
      </c>
      <c r="E222" t="str">
        <v/>
      </c>
      <c r="F222" t="str">
        <v/>
      </c>
      <c r="G222" t="str">
        <v/>
      </c>
      <c r="H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  <c r="O222" t="str">
        <v/>
      </c>
      <c r="P222" t="str">
        <v/>
      </c>
      <c r="Q222" t="str"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A222" t="str">
        <v/>
      </c>
      <c r="AB222" t="str">
        <f t="shared" si="3"/>
        <v/>
      </c>
    </row>
    <row r="223" spans="1:28">
      <c r="A223" t="str">
        <v/>
      </c>
      <c r="B223" t="str">
        <v/>
      </c>
      <c r="C223" t="str">
        <v/>
      </c>
      <c r="D223" t="str">
        <v/>
      </c>
      <c r="E223" t="str">
        <v/>
      </c>
      <c r="F223" t="str">
        <v/>
      </c>
      <c r="G223" t="str">
        <v/>
      </c>
      <c r="H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  <c r="O223" t="str">
        <v/>
      </c>
      <c r="P223" t="str">
        <v/>
      </c>
      <c r="Q223" t="str"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A223" t="str">
        <v/>
      </c>
      <c r="AB223" t="str">
        <f t="shared" si="3"/>
        <v/>
      </c>
    </row>
    <row r="224" spans="1:28">
      <c r="A224" t="str">
        <v/>
      </c>
      <c r="B224" t="str">
        <v/>
      </c>
      <c r="C224" t="str">
        <v/>
      </c>
      <c r="D224" t="str">
        <v/>
      </c>
      <c r="E224" t="str">
        <v/>
      </c>
      <c r="F224" t="str">
        <v/>
      </c>
      <c r="G224" t="str">
        <v/>
      </c>
      <c r="H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  <c r="O224" t="str">
        <v/>
      </c>
      <c r="P224" t="str">
        <v/>
      </c>
      <c r="Q224" t="str"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A224" t="str">
        <v/>
      </c>
      <c r="AB224" t="str">
        <f t="shared" si="3"/>
        <v/>
      </c>
    </row>
    <row r="225" spans="1:28">
      <c r="A225" t="str">
        <v/>
      </c>
      <c r="B225" t="str">
        <v/>
      </c>
      <c r="C225" t="str">
        <v/>
      </c>
      <c r="D225" t="str">
        <v/>
      </c>
      <c r="E225" t="str">
        <v/>
      </c>
      <c r="F225" t="str">
        <v/>
      </c>
      <c r="G225" t="str">
        <v/>
      </c>
      <c r="H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  <c r="O225" t="str">
        <v/>
      </c>
      <c r="P225" t="str">
        <v/>
      </c>
      <c r="Q225" t="str"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A225" t="str">
        <v/>
      </c>
      <c r="AB225" t="str">
        <f t="shared" si="3"/>
        <v/>
      </c>
    </row>
    <row r="226" spans="1:28">
      <c r="A226" t="str">
        <v/>
      </c>
      <c r="B226" t="str">
        <v/>
      </c>
      <c r="C226" t="str">
        <v/>
      </c>
      <c r="D226" t="str">
        <v/>
      </c>
      <c r="E226" t="str">
        <v/>
      </c>
      <c r="F226" t="str">
        <v/>
      </c>
      <c r="G226" t="str">
        <v/>
      </c>
      <c r="H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  <c r="O226" t="str">
        <v/>
      </c>
      <c r="P226" t="str">
        <v/>
      </c>
      <c r="Q226" t="str"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A226" t="str">
        <v/>
      </c>
      <c r="AB226" t="str">
        <f t="shared" si="3"/>
        <v/>
      </c>
    </row>
    <row r="227" spans="1:28">
      <c r="A227" t="str">
        <v/>
      </c>
      <c r="B227" t="str">
        <v/>
      </c>
      <c r="C227" t="str">
        <v/>
      </c>
      <c r="D227" t="str">
        <v/>
      </c>
      <c r="E227" t="str">
        <v/>
      </c>
      <c r="F227" t="str">
        <v/>
      </c>
      <c r="G227" t="str">
        <v/>
      </c>
      <c r="H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  <c r="O227" t="str">
        <v/>
      </c>
      <c r="P227" t="str">
        <v/>
      </c>
      <c r="Q227" t="str"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A227" t="str">
        <v/>
      </c>
      <c r="AB227" t="str">
        <f t="shared" si="3"/>
        <v/>
      </c>
    </row>
    <row r="228" spans="1:28">
      <c r="A228" t="str">
        <v/>
      </c>
      <c r="B228" t="str">
        <v/>
      </c>
      <c r="C228" t="str">
        <v/>
      </c>
      <c r="D228" t="str">
        <v/>
      </c>
      <c r="E228" t="str">
        <v/>
      </c>
      <c r="F228" t="str">
        <v/>
      </c>
      <c r="G228" t="str">
        <v/>
      </c>
      <c r="H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  <c r="O228" t="str">
        <v/>
      </c>
      <c r="P228" t="str">
        <v/>
      </c>
      <c r="Q228" t="str"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A228" t="str">
        <v/>
      </c>
      <c r="AB228" t="str">
        <f t="shared" si="3"/>
        <v/>
      </c>
    </row>
    <row r="229" spans="1:28">
      <c r="A229" t="str">
        <v/>
      </c>
      <c r="B229" t="str">
        <v/>
      </c>
      <c r="C229" t="str">
        <v/>
      </c>
      <c r="D229" t="str">
        <v/>
      </c>
      <c r="E229" t="str">
        <v/>
      </c>
      <c r="F229" t="str">
        <v/>
      </c>
      <c r="G229" t="str">
        <v/>
      </c>
      <c r="H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  <c r="O229" t="str">
        <v/>
      </c>
      <c r="P229" t="str">
        <v/>
      </c>
      <c r="Q229" t="str"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A229" t="str">
        <v/>
      </c>
      <c r="AB229" t="str">
        <f t="shared" si="3"/>
        <v/>
      </c>
    </row>
    <row r="230" spans="1:28">
      <c r="A230" t="str">
        <v/>
      </c>
      <c r="B230" t="str">
        <v/>
      </c>
      <c r="C230" t="str">
        <v/>
      </c>
      <c r="D230" t="str">
        <v/>
      </c>
      <c r="E230" t="str">
        <v/>
      </c>
      <c r="F230" t="str">
        <v/>
      </c>
      <c r="G230" t="str">
        <v/>
      </c>
      <c r="H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  <c r="O230" t="str">
        <v/>
      </c>
      <c r="P230" t="str">
        <v/>
      </c>
      <c r="Q230" t="str"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A230" t="str">
        <v/>
      </c>
      <c r="AB230" t="str">
        <f t="shared" si="3"/>
        <v/>
      </c>
    </row>
    <row r="231" spans="1:28">
      <c r="A231" t="str">
        <v/>
      </c>
      <c r="B231" t="str">
        <v/>
      </c>
      <c r="C231" t="str">
        <v/>
      </c>
      <c r="D231" t="str">
        <v/>
      </c>
      <c r="E231" t="str">
        <v/>
      </c>
      <c r="F231" t="str">
        <v/>
      </c>
      <c r="G231" t="str">
        <v/>
      </c>
      <c r="H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  <c r="O231" t="str">
        <v/>
      </c>
      <c r="P231" t="str">
        <v/>
      </c>
      <c r="Q231" t="str"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A231" t="str">
        <v/>
      </c>
      <c r="AB231" t="str">
        <f t="shared" si="3"/>
        <v/>
      </c>
    </row>
    <row r="232" spans="1:28">
      <c r="A232" t="str">
        <v/>
      </c>
      <c r="B232" t="str">
        <v/>
      </c>
      <c r="C232" t="str">
        <v/>
      </c>
      <c r="D232" t="str">
        <v/>
      </c>
      <c r="E232" t="str">
        <v/>
      </c>
      <c r="F232" t="str">
        <v/>
      </c>
      <c r="G232" t="str">
        <v/>
      </c>
      <c r="H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  <c r="O232" t="str">
        <v/>
      </c>
      <c r="P232" t="str">
        <v/>
      </c>
      <c r="Q232" t="str"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A232" t="str">
        <v/>
      </c>
      <c r="AB232" t="str">
        <f t="shared" si="3"/>
        <v/>
      </c>
    </row>
    <row r="233" spans="1:28">
      <c r="A233" t="str">
        <v/>
      </c>
      <c r="B233" t="str">
        <v/>
      </c>
      <c r="C233" t="str">
        <v/>
      </c>
      <c r="D233" t="str">
        <v/>
      </c>
      <c r="E233" t="str">
        <v/>
      </c>
      <c r="F233" t="str">
        <v/>
      </c>
      <c r="G233" t="str">
        <v/>
      </c>
      <c r="H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  <c r="O233" t="str">
        <v/>
      </c>
      <c r="P233" t="str">
        <v/>
      </c>
      <c r="Q233" t="str"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A233" t="str">
        <v/>
      </c>
      <c r="AB233" t="str">
        <f t="shared" si="3"/>
        <v/>
      </c>
    </row>
    <row r="234" spans="1:28">
      <c r="A234" t="str">
        <v/>
      </c>
      <c r="B234" t="str">
        <v/>
      </c>
      <c r="C234" t="str">
        <v/>
      </c>
      <c r="D234" t="str">
        <v/>
      </c>
      <c r="E234" t="str">
        <v/>
      </c>
      <c r="F234" t="str">
        <v/>
      </c>
      <c r="G234" t="str">
        <v/>
      </c>
      <c r="H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  <c r="O234" t="str">
        <v/>
      </c>
      <c r="P234" t="str">
        <v/>
      </c>
      <c r="Q234" t="str"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A234" t="str">
        <v/>
      </c>
      <c r="AB234" t="str">
        <f t="shared" si="3"/>
        <v/>
      </c>
    </row>
    <row r="235" spans="1:28">
      <c r="A235" t="str">
        <v/>
      </c>
      <c r="B235" t="str">
        <v/>
      </c>
      <c r="C235" t="str">
        <v/>
      </c>
      <c r="D235" t="str">
        <v/>
      </c>
      <c r="E235" t="str">
        <v/>
      </c>
      <c r="F235" t="str">
        <v/>
      </c>
      <c r="G235" t="str">
        <v/>
      </c>
      <c r="H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  <c r="O235" t="str">
        <v/>
      </c>
      <c r="P235" t="str">
        <v/>
      </c>
      <c r="Q235" t="str"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A235" t="str">
        <v/>
      </c>
      <c r="AB235" t="str">
        <f t="shared" si="3"/>
        <v/>
      </c>
    </row>
    <row r="236" spans="1:28">
      <c r="A236" t="str">
        <v/>
      </c>
      <c r="B236" t="str">
        <v/>
      </c>
      <c r="C236" t="str">
        <v/>
      </c>
      <c r="D236" t="str">
        <v/>
      </c>
      <c r="E236" t="str">
        <v/>
      </c>
      <c r="F236" t="str">
        <v/>
      </c>
      <c r="G236" t="str">
        <v/>
      </c>
      <c r="H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  <c r="O236" t="str">
        <v/>
      </c>
      <c r="P236" t="str">
        <v/>
      </c>
      <c r="Q236" t="str"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A236" t="str">
        <v/>
      </c>
      <c r="AB236" t="str">
        <f t="shared" si="3"/>
        <v/>
      </c>
    </row>
    <row r="237" spans="1:28">
      <c r="A237" t="str">
        <v/>
      </c>
      <c r="B237" t="str">
        <v/>
      </c>
      <c r="C237" t="str">
        <v/>
      </c>
      <c r="D237" t="str">
        <v/>
      </c>
      <c r="E237" t="str">
        <v/>
      </c>
      <c r="F237" t="str">
        <v/>
      </c>
      <c r="G237" t="str">
        <v/>
      </c>
      <c r="H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  <c r="O237" t="str">
        <v/>
      </c>
      <c r="P237" t="str">
        <v/>
      </c>
      <c r="Q237" t="str"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A237" t="str">
        <v/>
      </c>
      <c r="AB237" t="str">
        <f t="shared" si="3"/>
        <v/>
      </c>
    </row>
    <row r="238" spans="1:28">
      <c r="A238" t="str">
        <v/>
      </c>
      <c r="B238" t="str">
        <v/>
      </c>
      <c r="C238" t="str">
        <v/>
      </c>
      <c r="D238" t="str">
        <v/>
      </c>
      <c r="E238" t="str">
        <v/>
      </c>
      <c r="F238" t="str">
        <v/>
      </c>
      <c r="G238" t="str">
        <v/>
      </c>
      <c r="H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  <c r="O238" t="str">
        <v/>
      </c>
      <c r="P238" t="str">
        <v/>
      </c>
      <c r="Q238" t="str"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A238" t="str">
        <v/>
      </c>
      <c r="AB238" t="str">
        <f t="shared" si="3"/>
        <v/>
      </c>
    </row>
    <row r="239" spans="1:28">
      <c r="A239" t="str">
        <v/>
      </c>
      <c r="B239" t="str">
        <v/>
      </c>
      <c r="C239" t="str">
        <v/>
      </c>
      <c r="D239" t="str">
        <v/>
      </c>
      <c r="E239" t="str">
        <v/>
      </c>
      <c r="F239" t="str">
        <v/>
      </c>
      <c r="G239" t="str">
        <v/>
      </c>
      <c r="H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  <c r="O239" t="str">
        <v/>
      </c>
      <c r="P239" t="str">
        <v/>
      </c>
      <c r="Q239" t="str"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A239" t="str">
        <v/>
      </c>
      <c r="AB239" t="str">
        <f t="shared" si="3"/>
        <v/>
      </c>
    </row>
    <row r="240" spans="1:28">
      <c r="A240" t="str">
        <v/>
      </c>
      <c r="B240" t="str">
        <v/>
      </c>
      <c r="C240" t="str">
        <v/>
      </c>
      <c r="D240" t="str">
        <v/>
      </c>
      <c r="E240" t="str">
        <v/>
      </c>
      <c r="F240" t="str">
        <v/>
      </c>
      <c r="G240" t="str">
        <v/>
      </c>
      <c r="H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  <c r="O240" t="str">
        <v/>
      </c>
      <c r="P240" t="str">
        <v/>
      </c>
      <c r="Q240" t="str"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A240" t="str">
        <v/>
      </c>
      <c r="AB240" t="str">
        <f t="shared" si="3"/>
        <v/>
      </c>
    </row>
    <row r="241" spans="1:28">
      <c r="A241" t="str">
        <v/>
      </c>
      <c r="B241" t="str">
        <v/>
      </c>
      <c r="C241" t="str">
        <v/>
      </c>
      <c r="D241" t="str">
        <v/>
      </c>
      <c r="E241" t="str">
        <v/>
      </c>
      <c r="F241" t="str">
        <v/>
      </c>
      <c r="G241" t="str">
        <v/>
      </c>
      <c r="H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  <c r="O241" t="str">
        <v/>
      </c>
      <c r="P241" t="str">
        <v/>
      </c>
      <c r="Q241" t="str"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A241" t="str">
        <v/>
      </c>
      <c r="AB241" t="str">
        <f t="shared" si="3"/>
        <v/>
      </c>
    </row>
    <row r="242" spans="1:28">
      <c r="A242" t="str">
        <v/>
      </c>
      <c r="B242" t="str">
        <v/>
      </c>
      <c r="C242" t="str">
        <v/>
      </c>
      <c r="D242" t="str">
        <v/>
      </c>
      <c r="E242" t="str">
        <v/>
      </c>
      <c r="F242" t="str">
        <v/>
      </c>
      <c r="G242" t="str">
        <v/>
      </c>
      <c r="H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  <c r="O242" t="str">
        <v/>
      </c>
      <c r="P242" t="str">
        <v/>
      </c>
      <c r="Q242" t="str"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A242" t="str">
        <v/>
      </c>
      <c r="AB242" t="str">
        <f t="shared" si="3"/>
        <v/>
      </c>
    </row>
    <row r="243" spans="1:28">
      <c r="A243" t="str">
        <v/>
      </c>
      <c r="B243" t="str">
        <v/>
      </c>
      <c r="C243" t="str">
        <v/>
      </c>
      <c r="D243" t="str">
        <v/>
      </c>
      <c r="E243" t="str">
        <v/>
      </c>
      <c r="F243" t="str">
        <v/>
      </c>
      <c r="G243" t="str">
        <v/>
      </c>
      <c r="H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  <c r="O243" t="str">
        <v/>
      </c>
      <c r="P243" t="str">
        <v/>
      </c>
      <c r="Q243" t="str"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A243" t="str">
        <v/>
      </c>
      <c r="AB243" t="str">
        <f t="shared" si="3"/>
        <v/>
      </c>
    </row>
    <row r="244" spans="1:28">
      <c r="A244" t="str">
        <v/>
      </c>
      <c r="B244" t="str">
        <v/>
      </c>
      <c r="C244" t="str">
        <v/>
      </c>
      <c r="D244" t="str">
        <v/>
      </c>
      <c r="E244" t="str">
        <v/>
      </c>
      <c r="F244" t="str">
        <v/>
      </c>
      <c r="G244" t="str">
        <v/>
      </c>
      <c r="H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  <c r="O244" t="str">
        <v/>
      </c>
      <c r="P244" t="str">
        <v/>
      </c>
      <c r="Q244" t="str"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A244" t="str">
        <v/>
      </c>
      <c r="AB244" t="str">
        <f t="shared" si="3"/>
        <v/>
      </c>
    </row>
    <row r="245" spans="1:28">
      <c r="A245" t="str">
        <v/>
      </c>
      <c r="B245" t="str">
        <v/>
      </c>
      <c r="C245" t="str">
        <v/>
      </c>
      <c r="D245" t="str">
        <v/>
      </c>
      <c r="E245" t="str">
        <v/>
      </c>
      <c r="F245" t="str">
        <v/>
      </c>
      <c r="G245" t="str">
        <v/>
      </c>
      <c r="H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  <c r="O245" t="str">
        <v/>
      </c>
      <c r="P245" t="str">
        <v/>
      </c>
      <c r="Q245" t="str"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A245" t="str">
        <v/>
      </c>
      <c r="AB245" t="str">
        <f t="shared" si="3"/>
        <v/>
      </c>
    </row>
    <row r="246" spans="1:28">
      <c r="A246" t="str">
        <v/>
      </c>
      <c r="B246" t="str">
        <v/>
      </c>
      <c r="C246" t="str">
        <v/>
      </c>
      <c r="D246" t="str">
        <v/>
      </c>
      <c r="E246" t="str">
        <v/>
      </c>
      <c r="F246" t="str">
        <v/>
      </c>
      <c r="G246" t="str">
        <v/>
      </c>
      <c r="H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  <c r="O246" t="str">
        <v/>
      </c>
      <c r="P246" t="str">
        <v/>
      </c>
      <c r="Q246" t="str"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A246" t="str">
        <v/>
      </c>
      <c r="AB246" t="str">
        <f t="shared" si="3"/>
        <v/>
      </c>
    </row>
    <row r="247" spans="1:28">
      <c r="A247" t="str">
        <v/>
      </c>
      <c r="B247" t="str">
        <v/>
      </c>
      <c r="C247" t="str">
        <v/>
      </c>
      <c r="D247" t="str">
        <v/>
      </c>
      <c r="E247" t="str">
        <v/>
      </c>
      <c r="F247" t="str">
        <v/>
      </c>
      <c r="G247" t="str">
        <v/>
      </c>
      <c r="H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  <c r="O247" t="str">
        <v/>
      </c>
      <c r="P247" t="str">
        <v/>
      </c>
      <c r="Q247" t="str"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A247" t="str">
        <v/>
      </c>
      <c r="AB247" t="str">
        <f t="shared" si="3"/>
        <v/>
      </c>
    </row>
    <row r="248" spans="1:28">
      <c r="A248" t="str">
        <v/>
      </c>
      <c r="B248" t="str">
        <v/>
      </c>
      <c r="C248" t="str">
        <v/>
      </c>
      <c r="D248" t="str">
        <v/>
      </c>
      <c r="E248" t="str">
        <v/>
      </c>
      <c r="F248" t="str">
        <v/>
      </c>
      <c r="G248" t="str">
        <v/>
      </c>
      <c r="H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  <c r="O248" t="str">
        <v/>
      </c>
      <c r="P248" t="str">
        <v/>
      </c>
      <c r="Q248" t="str"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A248" t="str">
        <v/>
      </c>
      <c r="AB248" t="str">
        <f t="shared" si="3"/>
        <v/>
      </c>
    </row>
    <row r="249" spans="1:28">
      <c r="A249" t="str">
        <v/>
      </c>
      <c r="B249" t="str">
        <v/>
      </c>
      <c r="C249" t="str">
        <v/>
      </c>
      <c r="D249" t="str">
        <v/>
      </c>
      <c r="E249" t="str">
        <v/>
      </c>
      <c r="F249" t="str">
        <v/>
      </c>
      <c r="G249" t="str">
        <v/>
      </c>
      <c r="H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  <c r="O249" t="str">
        <v/>
      </c>
      <c r="P249" t="str">
        <v/>
      </c>
      <c r="Q249" t="str"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A249" t="str">
        <v/>
      </c>
      <c r="AB249" t="str">
        <f t="shared" si="3"/>
        <v/>
      </c>
    </row>
    <row r="250" spans="1:28">
      <c r="A250" t="str">
        <v/>
      </c>
      <c r="B250" t="str">
        <v/>
      </c>
      <c r="C250" t="str">
        <v/>
      </c>
      <c r="D250" t="str">
        <v/>
      </c>
      <c r="E250" t="str">
        <v/>
      </c>
      <c r="F250" t="str">
        <v/>
      </c>
      <c r="G250" t="str">
        <v/>
      </c>
      <c r="H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  <c r="O250" t="str">
        <v/>
      </c>
      <c r="P250" t="str">
        <v/>
      </c>
      <c r="Q250" t="str"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A250" t="str">
        <v/>
      </c>
      <c r="AB250" t="str">
        <f t="shared" si="3"/>
        <v/>
      </c>
    </row>
    <row r="251" spans="1:28">
      <c r="A251" t="str">
        <v/>
      </c>
      <c r="B251" t="str">
        <v/>
      </c>
      <c r="C251" t="str">
        <v/>
      </c>
      <c r="D251" t="str">
        <v/>
      </c>
      <c r="E251" t="str">
        <v/>
      </c>
      <c r="F251" t="str">
        <v/>
      </c>
      <c r="G251" t="str">
        <v/>
      </c>
      <c r="H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  <c r="O251" t="str">
        <v/>
      </c>
      <c r="P251" t="str">
        <v/>
      </c>
      <c r="Q251" t="str"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A251" t="str">
        <v/>
      </c>
      <c r="AB251" t="str">
        <f t="shared" si="3"/>
        <v/>
      </c>
    </row>
    <row r="252" spans="1:28">
      <c r="A252" t="str">
        <v/>
      </c>
      <c r="B252" t="str">
        <v/>
      </c>
      <c r="C252" t="str">
        <v/>
      </c>
      <c r="D252" t="str">
        <v/>
      </c>
      <c r="E252" t="str">
        <v/>
      </c>
      <c r="F252" t="str">
        <v/>
      </c>
      <c r="G252" t="str">
        <v/>
      </c>
      <c r="H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  <c r="O252" t="str">
        <v/>
      </c>
      <c r="P252" t="str">
        <v/>
      </c>
      <c r="Q252" t="str"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A252" t="str">
        <v/>
      </c>
      <c r="AB252" t="str">
        <f t="shared" si="3"/>
        <v/>
      </c>
    </row>
    <row r="253" spans="1:28">
      <c r="A253" t="str">
        <v/>
      </c>
      <c r="B253" t="str">
        <v/>
      </c>
      <c r="C253" t="str">
        <v/>
      </c>
      <c r="D253" t="str">
        <v/>
      </c>
      <c r="E253" t="str">
        <v/>
      </c>
      <c r="F253" t="str">
        <v/>
      </c>
      <c r="G253" t="str">
        <v/>
      </c>
      <c r="H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  <c r="O253" t="str">
        <v/>
      </c>
      <c r="P253" t="str">
        <v/>
      </c>
      <c r="Q253" t="str"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A253" t="str">
        <v/>
      </c>
      <c r="AB253" t="str">
        <f t="shared" si="3"/>
        <v/>
      </c>
    </row>
    <row r="254" spans="1:28">
      <c r="A254" t="str">
        <v/>
      </c>
      <c r="B254" t="str">
        <v/>
      </c>
      <c r="C254" t="str">
        <v/>
      </c>
      <c r="D254" t="str">
        <v/>
      </c>
      <c r="E254" t="str">
        <v/>
      </c>
      <c r="F254" t="str">
        <v/>
      </c>
      <c r="G254" t="str">
        <v/>
      </c>
      <c r="H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  <c r="O254" t="str">
        <v/>
      </c>
      <c r="P254" t="str">
        <v/>
      </c>
      <c r="Q254" t="str"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A254" t="str">
        <v/>
      </c>
      <c r="AB254" t="str">
        <f t="shared" si="3"/>
        <v/>
      </c>
    </row>
    <row r="255" spans="1:28">
      <c r="A255" t="str">
        <v/>
      </c>
      <c r="B255" t="str">
        <v/>
      </c>
      <c r="C255" t="str">
        <v/>
      </c>
      <c r="D255" t="str">
        <v/>
      </c>
      <c r="E255" t="str">
        <v/>
      </c>
      <c r="F255" t="str">
        <v/>
      </c>
      <c r="G255" t="str">
        <v/>
      </c>
      <c r="H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  <c r="O255" t="str">
        <v/>
      </c>
      <c r="P255" t="str">
        <v/>
      </c>
      <c r="Q255" t="str"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A255" t="str">
        <v/>
      </c>
      <c r="AB255" t="str">
        <f t="shared" si="3"/>
        <v/>
      </c>
    </row>
    <row r="256" spans="1:28">
      <c r="A256" t="str">
        <v/>
      </c>
      <c r="B256" t="str">
        <v/>
      </c>
      <c r="C256" t="str">
        <v/>
      </c>
      <c r="D256" t="str">
        <v/>
      </c>
      <c r="E256" t="str">
        <v/>
      </c>
      <c r="F256" t="str">
        <v/>
      </c>
      <c r="G256" t="str">
        <v/>
      </c>
      <c r="H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  <c r="O256" t="str">
        <v/>
      </c>
      <c r="P256" t="str">
        <v/>
      </c>
      <c r="Q256" t="str"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A256" t="str">
        <v/>
      </c>
      <c r="AB256" t="str">
        <f t="shared" si="3"/>
        <v/>
      </c>
    </row>
    <row r="257" spans="1:28">
      <c r="A257" t="str">
        <v/>
      </c>
      <c r="B257" t="str">
        <v/>
      </c>
      <c r="C257" t="str">
        <v/>
      </c>
      <c r="D257" t="str">
        <v/>
      </c>
      <c r="E257" t="str">
        <v/>
      </c>
      <c r="F257" t="str">
        <v/>
      </c>
      <c r="G257" t="str">
        <v/>
      </c>
      <c r="H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  <c r="O257" t="str">
        <v/>
      </c>
      <c r="P257" t="str">
        <v/>
      </c>
      <c r="Q257" t="str"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A257" t="str">
        <v/>
      </c>
      <c r="AB257" t="str">
        <f t="shared" si="3"/>
        <v/>
      </c>
    </row>
    <row r="258" spans="1:28">
      <c r="A258" t="str">
        <v/>
      </c>
      <c r="B258" t="str">
        <v/>
      </c>
      <c r="C258" t="str">
        <v/>
      </c>
      <c r="D258" t="str">
        <v/>
      </c>
      <c r="E258" t="str">
        <v/>
      </c>
      <c r="F258" t="str">
        <v/>
      </c>
      <c r="G258" t="str">
        <v/>
      </c>
      <c r="H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  <c r="O258" t="str">
        <v/>
      </c>
      <c r="P258" t="str">
        <v/>
      </c>
      <c r="Q258" t="str"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A258" t="str">
        <v/>
      </c>
      <c r="AB258" t="str">
        <f t="shared" si="3"/>
        <v/>
      </c>
    </row>
    <row r="259" spans="1:28">
      <c r="A259" t="str">
        <v/>
      </c>
      <c r="B259" t="str">
        <v/>
      </c>
      <c r="C259" t="str">
        <v/>
      </c>
      <c r="D259" t="str">
        <v/>
      </c>
      <c r="E259" t="str">
        <v/>
      </c>
      <c r="F259" t="str">
        <v/>
      </c>
      <c r="G259" t="str">
        <v/>
      </c>
      <c r="H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  <c r="O259" t="str">
        <v/>
      </c>
      <c r="P259" t="str">
        <v/>
      </c>
      <c r="Q259" t="str"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A259" t="str">
        <v/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 t="str">
        <v/>
      </c>
      <c r="B260" t="str">
        <v/>
      </c>
      <c r="C260" t="str">
        <v/>
      </c>
      <c r="D260" t="str">
        <v/>
      </c>
      <c r="E260" t="str">
        <v/>
      </c>
      <c r="F260" t="str">
        <v/>
      </c>
      <c r="G260" t="str">
        <v/>
      </c>
      <c r="H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  <c r="O260" t="str">
        <v/>
      </c>
      <c r="P260" t="str">
        <v/>
      </c>
      <c r="Q260" t="str"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A260" t="str">
        <v/>
      </c>
      <c r="AB260" t="str">
        <f t="shared" si="4"/>
        <v/>
      </c>
    </row>
    <row r="261" spans="1:28">
      <c r="A261" t="str">
        <v/>
      </c>
      <c r="B261" t="str">
        <v/>
      </c>
      <c r="C261" t="str">
        <v/>
      </c>
      <c r="D261" t="str">
        <v/>
      </c>
      <c r="E261" t="str">
        <v/>
      </c>
      <c r="F261" t="str">
        <v/>
      </c>
      <c r="G261" t="str">
        <v/>
      </c>
      <c r="H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  <c r="O261" t="str">
        <v/>
      </c>
      <c r="P261" t="str">
        <v/>
      </c>
      <c r="Q261" t="str"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A261" t="str">
        <v/>
      </c>
      <c r="AB261" t="str">
        <f t="shared" si="4"/>
        <v/>
      </c>
    </row>
    <row r="262" spans="1:28">
      <c r="A262" t="str">
        <v/>
      </c>
      <c r="B262" t="str">
        <v/>
      </c>
      <c r="C262" t="str">
        <v/>
      </c>
      <c r="D262" t="str">
        <v/>
      </c>
      <c r="E262" t="str">
        <v/>
      </c>
      <c r="F262" t="str">
        <v/>
      </c>
      <c r="G262" t="str">
        <v/>
      </c>
      <c r="H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  <c r="O262" t="str">
        <v/>
      </c>
      <c r="P262" t="str">
        <v/>
      </c>
      <c r="Q262" t="str"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A262" t="str">
        <v/>
      </c>
      <c r="AB262" t="str">
        <f t="shared" si="4"/>
        <v/>
      </c>
    </row>
    <row r="263" spans="1:28">
      <c r="A263" t="str">
        <v/>
      </c>
      <c r="B263" t="str">
        <v/>
      </c>
      <c r="C263" t="str">
        <v/>
      </c>
      <c r="D263" t="str">
        <v/>
      </c>
      <c r="E263" t="str">
        <v/>
      </c>
      <c r="F263" t="str">
        <v/>
      </c>
      <c r="G263" t="str">
        <v/>
      </c>
      <c r="H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  <c r="O263" t="str">
        <v/>
      </c>
      <c r="P263" t="str">
        <v/>
      </c>
      <c r="Q263" t="str"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A263" t="str">
        <v/>
      </c>
      <c r="AB263" t="str">
        <f t="shared" si="4"/>
        <v/>
      </c>
    </row>
    <row r="264" spans="1:28">
      <c r="A264" t="str">
        <v/>
      </c>
      <c r="B264" t="str">
        <v/>
      </c>
      <c r="C264" t="str">
        <v/>
      </c>
      <c r="D264" t="str">
        <v/>
      </c>
      <c r="E264" t="str">
        <v/>
      </c>
      <c r="F264" t="str">
        <v/>
      </c>
      <c r="G264" t="str">
        <v/>
      </c>
      <c r="H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  <c r="O264" t="str">
        <v/>
      </c>
      <c r="P264" t="str">
        <v/>
      </c>
      <c r="Q264" t="str"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A264" t="str">
        <v/>
      </c>
      <c r="AB264" t="str">
        <f t="shared" si="4"/>
        <v/>
      </c>
    </row>
    <row r="265" spans="1:28">
      <c r="A265" t="str">
        <v/>
      </c>
      <c r="B265" t="str">
        <v/>
      </c>
      <c r="C265" t="str">
        <v/>
      </c>
      <c r="D265" t="str">
        <v/>
      </c>
      <c r="E265" t="str">
        <v/>
      </c>
      <c r="F265" t="str">
        <v/>
      </c>
      <c r="G265" t="str">
        <v/>
      </c>
      <c r="H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  <c r="O265" t="str">
        <v/>
      </c>
      <c r="P265" t="str">
        <v/>
      </c>
      <c r="Q265" t="str"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A265" t="str">
        <v/>
      </c>
      <c r="AB265" t="str">
        <f t="shared" si="4"/>
        <v/>
      </c>
    </row>
    <row r="266" spans="1:28">
      <c r="A266" t="str">
        <v/>
      </c>
      <c r="B266" t="str">
        <v/>
      </c>
      <c r="C266" t="str">
        <v/>
      </c>
      <c r="D266" t="str">
        <v/>
      </c>
      <c r="E266" t="str">
        <v/>
      </c>
      <c r="F266" t="str">
        <v/>
      </c>
      <c r="G266" t="str">
        <v/>
      </c>
      <c r="H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  <c r="O266" t="str">
        <v/>
      </c>
      <c r="P266" t="str">
        <v/>
      </c>
      <c r="Q266" t="str"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A266" t="str">
        <v/>
      </c>
      <c r="AB266" t="str">
        <f t="shared" si="4"/>
        <v/>
      </c>
    </row>
    <row r="267" spans="1:28">
      <c r="A267" t="str">
        <v/>
      </c>
      <c r="B267" t="str">
        <v/>
      </c>
      <c r="C267" t="str">
        <v/>
      </c>
      <c r="D267" t="str">
        <v/>
      </c>
      <c r="E267" t="str">
        <v/>
      </c>
      <c r="F267" t="str">
        <v/>
      </c>
      <c r="G267" t="str">
        <v/>
      </c>
      <c r="H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  <c r="O267" t="str">
        <v/>
      </c>
      <c r="P267" t="str">
        <v/>
      </c>
      <c r="Q267" t="str"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A267" t="str">
        <v/>
      </c>
      <c r="AB267" t="str">
        <f t="shared" si="4"/>
        <v/>
      </c>
    </row>
    <row r="268" spans="1:28">
      <c r="A268" t="str">
        <v/>
      </c>
      <c r="B268" t="str">
        <v/>
      </c>
      <c r="C268" t="str">
        <v/>
      </c>
      <c r="D268" t="str">
        <v/>
      </c>
      <c r="E268" t="str">
        <v/>
      </c>
      <c r="F268" t="str">
        <v/>
      </c>
      <c r="G268" t="str">
        <v/>
      </c>
      <c r="H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  <c r="O268" t="str">
        <v/>
      </c>
      <c r="P268" t="str">
        <v/>
      </c>
      <c r="Q268" t="str"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A268" t="str">
        <v/>
      </c>
      <c r="AB268" t="str">
        <f t="shared" si="4"/>
        <v/>
      </c>
    </row>
    <row r="269" spans="1:28">
      <c r="A269" t="str">
        <v/>
      </c>
      <c r="B269" t="str">
        <v/>
      </c>
      <c r="C269" t="str">
        <v/>
      </c>
      <c r="D269" t="str">
        <v/>
      </c>
      <c r="E269" t="str">
        <v/>
      </c>
      <c r="F269" t="str">
        <v/>
      </c>
      <c r="G269" t="str">
        <v/>
      </c>
      <c r="H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  <c r="O269" t="str">
        <v/>
      </c>
      <c r="P269" t="str">
        <v/>
      </c>
      <c r="Q269" t="str"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A269" t="str">
        <v/>
      </c>
      <c r="AB269" t="str">
        <f t="shared" si="4"/>
        <v/>
      </c>
    </row>
    <row r="270" spans="1:28">
      <c r="A270" t="str">
        <v/>
      </c>
      <c r="B270" t="str">
        <v/>
      </c>
      <c r="C270" t="str">
        <v/>
      </c>
      <c r="D270" t="str">
        <v/>
      </c>
      <c r="E270" t="str">
        <v/>
      </c>
      <c r="F270" t="str">
        <v/>
      </c>
      <c r="G270" t="str">
        <v/>
      </c>
      <c r="H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  <c r="O270" t="str">
        <v/>
      </c>
      <c r="P270" t="str">
        <v/>
      </c>
      <c r="Q270" t="str"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A270" t="str">
        <v/>
      </c>
      <c r="AB270" t="str">
        <f t="shared" si="4"/>
        <v/>
      </c>
    </row>
    <row r="271" spans="1:28">
      <c r="A271" t="str">
        <v/>
      </c>
      <c r="B271" t="str">
        <v/>
      </c>
      <c r="C271" t="str">
        <v/>
      </c>
      <c r="D271" t="str">
        <v/>
      </c>
      <c r="E271" t="str">
        <v/>
      </c>
      <c r="F271" t="str">
        <v/>
      </c>
      <c r="G271" t="str">
        <v/>
      </c>
      <c r="H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  <c r="O271" t="str">
        <v/>
      </c>
      <c r="P271" t="str">
        <v/>
      </c>
      <c r="Q271" t="str"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A271" t="str">
        <v/>
      </c>
      <c r="AB271" t="str">
        <f t="shared" si="4"/>
        <v/>
      </c>
    </row>
    <row r="272" spans="1:28">
      <c r="A272" t="str">
        <v/>
      </c>
      <c r="B272" t="str">
        <v/>
      </c>
      <c r="C272" t="str">
        <v/>
      </c>
      <c r="D272" t="str">
        <v/>
      </c>
      <c r="E272" t="str">
        <v/>
      </c>
      <c r="F272" t="str">
        <v/>
      </c>
      <c r="G272" t="str">
        <v/>
      </c>
      <c r="H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  <c r="O272" t="str">
        <v/>
      </c>
      <c r="P272" t="str">
        <v/>
      </c>
      <c r="Q272" t="str"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A272" t="str">
        <v/>
      </c>
      <c r="AB272" t="str">
        <f t="shared" si="4"/>
        <v/>
      </c>
    </row>
    <row r="273" spans="1:28">
      <c r="A273" t="str">
        <v/>
      </c>
      <c r="B273" t="str">
        <v/>
      </c>
      <c r="C273" t="str">
        <v/>
      </c>
      <c r="D273" t="str">
        <v/>
      </c>
      <c r="E273" t="str">
        <v/>
      </c>
      <c r="F273" t="str">
        <v/>
      </c>
      <c r="G273" t="str">
        <v/>
      </c>
      <c r="H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  <c r="O273" t="str">
        <v/>
      </c>
      <c r="P273" t="str">
        <v/>
      </c>
      <c r="Q273" t="str"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A273" t="str">
        <v/>
      </c>
      <c r="AB273" t="str">
        <f t="shared" si="4"/>
        <v/>
      </c>
    </row>
    <row r="274" spans="1:28">
      <c r="A274" t="str">
        <v/>
      </c>
      <c r="B274" t="str">
        <v/>
      </c>
      <c r="C274" t="str">
        <v/>
      </c>
      <c r="D274" t="str">
        <v/>
      </c>
      <c r="E274" t="str">
        <v/>
      </c>
      <c r="F274" t="str">
        <v/>
      </c>
      <c r="G274" t="str">
        <v/>
      </c>
      <c r="H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  <c r="O274" t="str">
        <v/>
      </c>
      <c r="P274" t="str">
        <v/>
      </c>
      <c r="Q274" t="str"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A274" t="str">
        <v/>
      </c>
      <c r="AB274" t="str">
        <f t="shared" si="4"/>
        <v/>
      </c>
    </row>
    <row r="275" spans="1:28">
      <c r="A275" t="str">
        <v/>
      </c>
      <c r="B275" t="str">
        <v/>
      </c>
      <c r="C275" t="str">
        <v/>
      </c>
      <c r="D275" t="str">
        <v/>
      </c>
      <c r="E275" t="str">
        <v/>
      </c>
      <c r="F275" t="str">
        <v/>
      </c>
      <c r="G275" t="str">
        <v/>
      </c>
      <c r="H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  <c r="O275" t="str">
        <v/>
      </c>
      <c r="P275" t="str">
        <v/>
      </c>
      <c r="Q275" t="str"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A275" t="str">
        <v/>
      </c>
      <c r="AB275" t="str">
        <f t="shared" si="4"/>
        <v/>
      </c>
    </row>
    <row r="276" spans="1:28">
      <c r="A276" t="str">
        <v/>
      </c>
      <c r="B276" t="str">
        <v/>
      </c>
      <c r="C276" t="str">
        <v/>
      </c>
      <c r="D276" t="str">
        <v/>
      </c>
      <c r="E276" t="str">
        <v/>
      </c>
      <c r="F276" t="str">
        <v/>
      </c>
      <c r="G276" t="str">
        <v/>
      </c>
      <c r="H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  <c r="O276" t="str">
        <v/>
      </c>
      <c r="P276" t="str">
        <v/>
      </c>
      <c r="Q276" t="str"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A276" t="str">
        <v/>
      </c>
      <c r="AB276" t="str">
        <f t="shared" si="4"/>
        <v/>
      </c>
    </row>
    <row r="277" spans="1:28">
      <c r="A277" t="str">
        <v/>
      </c>
      <c r="B277" t="str">
        <v/>
      </c>
      <c r="C277" t="str">
        <v/>
      </c>
      <c r="D277" t="str">
        <v/>
      </c>
      <c r="E277" t="str">
        <v/>
      </c>
      <c r="F277" t="str">
        <v/>
      </c>
      <c r="G277" t="str">
        <v/>
      </c>
      <c r="H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  <c r="O277" t="str">
        <v/>
      </c>
      <c r="P277" t="str">
        <v/>
      </c>
      <c r="Q277" t="str"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A277" t="str">
        <v/>
      </c>
      <c r="AB277" t="str">
        <f t="shared" si="4"/>
        <v/>
      </c>
    </row>
    <row r="278" spans="1:28">
      <c r="A278" t="str">
        <v/>
      </c>
      <c r="B278" t="str">
        <v/>
      </c>
      <c r="C278" t="str">
        <v/>
      </c>
      <c r="D278" t="str">
        <v/>
      </c>
      <c r="E278" t="str">
        <v/>
      </c>
      <c r="F278" t="str">
        <v/>
      </c>
      <c r="G278" t="str">
        <v/>
      </c>
      <c r="H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  <c r="O278" t="str">
        <v/>
      </c>
      <c r="P278" t="str">
        <v/>
      </c>
      <c r="Q278" t="str"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A278" t="str">
        <v/>
      </c>
      <c r="AB278" t="str">
        <f t="shared" si="4"/>
        <v/>
      </c>
    </row>
    <row r="279" spans="1:28">
      <c r="A279" t="str">
        <v/>
      </c>
      <c r="B279" t="str">
        <v/>
      </c>
      <c r="C279" t="str">
        <v/>
      </c>
      <c r="D279" t="str">
        <v/>
      </c>
      <c r="E279" t="str">
        <v/>
      </c>
      <c r="F279" t="str">
        <v/>
      </c>
      <c r="G279" t="str">
        <v/>
      </c>
      <c r="H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  <c r="O279" t="str">
        <v/>
      </c>
      <c r="P279" t="str">
        <v/>
      </c>
      <c r="Q279" t="str"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A279" t="str">
        <v/>
      </c>
      <c r="AB279" t="str">
        <f t="shared" si="4"/>
        <v/>
      </c>
    </row>
    <row r="280" spans="1:28">
      <c r="A280" t="str">
        <v/>
      </c>
      <c r="B280" t="str">
        <v/>
      </c>
      <c r="C280" t="str">
        <v/>
      </c>
      <c r="D280" t="str">
        <v/>
      </c>
      <c r="E280" t="str">
        <v/>
      </c>
      <c r="F280" t="str">
        <v/>
      </c>
      <c r="G280" t="str">
        <v/>
      </c>
      <c r="H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  <c r="O280" t="str">
        <v/>
      </c>
      <c r="P280" t="str">
        <v/>
      </c>
      <c r="Q280" t="str"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A280" t="str">
        <v/>
      </c>
      <c r="AB280" t="str">
        <f t="shared" si="4"/>
        <v/>
      </c>
    </row>
    <row r="281" spans="1:28">
      <c r="A281" t="str">
        <v/>
      </c>
      <c r="B281" t="str">
        <v/>
      </c>
      <c r="C281" t="str">
        <v/>
      </c>
      <c r="D281" t="str">
        <v/>
      </c>
      <c r="E281" t="str">
        <v/>
      </c>
      <c r="F281" t="str">
        <v/>
      </c>
      <c r="G281" t="str">
        <v/>
      </c>
      <c r="H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  <c r="O281" t="str">
        <v/>
      </c>
      <c r="P281" t="str">
        <v/>
      </c>
      <c r="Q281" t="str"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A281" t="str">
        <v/>
      </c>
      <c r="AB281" t="str">
        <f t="shared" si="4"/>
        <v/>
      </c>
    </row>
    <row r="282" spans="1:28">
      <c r="A282" t="str">
        <v/>
      </c>
      <c r="B282" t="str">
        <v/>
      </c>
      <c r="C282" t="str">
        <v/>
      </c>
      <c r="D282" t="str">
        <v/>
      </c>
      <c r="E282" t="str">
        <v/>
      </c>
      <c r="F282" t="str">
        <v/>
      </c>
      <c r="G282" t="str">
        <v/>
      </c>
      <c r="H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  <c r="O282" t="str">
        <v/>
      </c>
      <c r="P282" t="str">
        <v/>
      </c>
      <c r="Q282" t="str"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A282" t="str">
        <v/>
      </c>
      <c r="AB282" t="str">
        <f t="shared" si="4"/>
        <v/>
      </c>
    </row>
    <row r="283" spans="1:28">
      <c r="A283" t="str">
        <v/>
      </c>
      <c r="B283" t="str">
        <v/>
      </c>
      <c r="C283" t="str">
        <v/>
      </c>
      <c r="D283" t="str">
        <v/>
      </c>
      <c r="E283" t="str">
        <v/>
      </c>
      <c r="F283" t="str">
        <v/>
      </c>
      <c r="G283" t="str">
        <v/>
      </c>
      <c r="H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  <c r="O283" t="str">
        <v/>
      </c>
      <c r="P283" t="str">
        <v/>
      </c>
      <c r="Q283" t="str"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A283" t="str">
        <v/>
      </c>
      <c r="AB283" t="str">
        <f t="shared" si="4"/>
        <v/>
      </c>
    </row>
    <row r="284" spans="1:28">
      <c r="A284" t="str">
        <v/>
      </c>
      <c r="B284" t="str">
        <v/>
      </c>
      <c r="C284" t="str">
        <v/>
      </c>
      <c r="D284" t="str">
        <v/>
      </c>
      <c r="E284" t="str">
        <v/>
      </c>
      <c r="F284" t="str">
        <v/>
      </c>
      <c r="G284" t="str">
        <v/>
      </c>
      <c r="H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  <c r="O284" t="str">
        <v/>
      </c>
      <c r="P284" t="str">
        <v/>
      </c>
      <c r="Q284" t="str"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A284" t="str">
        <v/>
      </c>
      <c r="AB284" t="str">
        <f t="shared" si="4"/>
        <v/>
      </c>
    </row>
    <row r="285" spans="1:28">
      <c r="A285" t="str">
        <v/>
      </c>
      <c r="B285" t="str">
        <v/>
      </c>
      <c r="C285" t="str">
        <v/>
      </c>
      <c r="D285" t="str">
        <v/>
      </c>
      <c r="E285" t="str">
        <v/>
      </c>
      <c r="F285" t="str">
        <v/>
      </c>
      <c r="G285" t="str">
        <v/>
      </c>
      <c r="H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  <c r="O285" t="str">
        <v/>
      </c>
      <c r="P285" t="str">
        <v/>
      </c>
      <c r="Q285" t="str"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A285" t="str">
        <v/>
      </c>
      <c r="AB285" t="str">
        <f t="shared" si="4"/>
        <v/>
      </c>
    </row>
    <row r="286" spans="1:28">
      <c r="A286" t="str">
        <v/>
      </c>
      <c r="B286" t="str">
        <v/>
      </c>
      <c r="C286" t="str">
        <v/>
      </c>
      <c r="D286" t="str">
        <v/>
      </c>
      <c r="E286" t="str">
        <v/>
      </c>
      <c r="F286" t="str">
        <v/>
      </c>
      <c r="G286" t="str">
        <v/>
      </c>
      <c r="H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  <c r="O286" t="str">
        <v/>
      </c>
      <c r="P286" t="str">
        <v/>
      </c>
      <c r="Q286" t="str"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A286" t="str">
        <v/>
      </c>
      <c r="AB286" t="str">
        <f t="shared" si="4"/>
        <v/>
      </c>
    </row>
    <row r="287" spans="1:28">
      <c r="A287" t="str">
        <v/>
      </c>
      <c r="B287" t="str">
        <v/>
      </c>
      <c r="C287" t="str">
        <v/>
      </c>
      <c r="D287" t="str">
        <v/>
      </c>
      <c r="E287" t="str">
        <v/>
      </c>
      <c r="F287" t="str">
        <v/>
      </c>
      <c r="G287" t="str">
        <v/>
      </c>
      <c r="H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  <c r="O287" t="str">
        <v/>
      </c>
      <c r="P287" t="str">
        <v/>
      </c>
      <c r="Q287" t="str"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A287" t="str">
        <v/>
      </c>
      <c r="AB287" t="str">
        <f t="shared" si="4"/>
        <v/>
      </c>
    </row>
    <row r="288" spans="1:28">
      <c r="A288" t="str">
        <v/>
      </c>
      <c r="B288" t="str">
        <v/>
      </c>
      <c r="C288" t="str">
        <v/>
      </c>
      <c r="D288" t="str">
        <v/>
      </c>
      <c r="E288" t="str">
        <v/>
      </c>
      <c r="F288" t="str">
        <v/>
      </c>
      <c r="G288" t="str">
        <v/>
      </c>
      <c r="H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  <c r="O288" t="str">
        <v/>
      </c>
      <c r="P288" t="str">
        <v/>
      </c>
      <c r="Q288" t="str"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A288" t="str">
        <v/>
      </c>
      <c r="AB288" t="str">
        <f t="shared" si="4"/>
        <v/>
      </c>
    </row>
    <row r="289" spans="1:28">
      <c r="A289" t="str">
        <v/>
      </c>
      <c r="B289" t="str">
        <v/>
      </c>
      <c r="C289" t="str">
        <v/>
      </c>
      <c r="D289" t="str">
        <v/>
      </c>
      <c r="E289" t="str">
        <v/>
      </c>
      <c r="F289" t="str">
        <v/>
      </c>
      <c r="G289" t="str">
        <v/>
      </c>
      <c r="H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  <c r="O289" t="str">
        <v/>
      </c>
      <c r="P289" t="str">
        <v/>
      </c>
      <c r="Q289" t="str"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A289" t="str">
        <v/>
      </c>
      <c r="AB289" t="str">
        <f t="shared" si="4"/>
        <v/>
      </c>
    </row>
    <row r="290" spans="1:28">
      <c r="A290" t="str">
        <v/>
      </c>
      <c r="B290" t="str">
        <v/>
      </c>
      <c r="C290" t="str">
        <v/>
      </c>
      <c r="D290" t="str">
        <v/>
      </c>
      <c r="E290" t="str">
        <v/>
      </c>
      <c r="F290" t="str">
        <v/>
      </c>
      <c r="G290" t="str">
        <v/>
      </c>
      <c r="H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  <c r="O290" t="str">
        <v/>
      </c>
      <c r="P290" t="str">
        <v/>
      </c>
      <c r="Q290" t="str"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A290" t="str">
        <v/>
      </c>
      <c r="AB290" t="str">
        <f t="shared" si="4"/>
        <v/>
      </c>
    </row>
    <row r="291" spans="1:28">
      <c r="A291" t="str">
        <v/>
      </c>
      <c r="B291" t="str">
        <v/>
      </c>
      <c r="C291" t="str">
        <v/>
      </c>
      <c r="D291" t="str">
        <v/>
      </c>
      <c r="E291" t="str">
        <v/>
      </c>
      <c r="F291" t="str">
        <v/>
      </c>
      <c r="G291" t="str">
        <v/>
      </c>
      <c r="H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  <c r="O291" t="str">
        <v/>
      </c>
      <c r="P291" t="str">
        <v/>
      </c>
      <c r="Q291" t="str"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A291" t="str">
        <v/>
      </c>
      <c r="AB291" t="str">
        <f t="shared" si="4"/>
        <v/>
      </c>
    </row>
    <row r="292" spans="1:28">
      <c r="A292" t="str">
        <v/>
      </c>
      <c r="B292" t="str">
        <v/>
      </c>
      <c r="C292" t="str">
        <v/>
      </c>
      <c r="D292" t="str">
        <v/>
      </c>
      <c r="E292" t="str">
        <v/>
      </c>
      <c r="F292" t="str">
        <v/>
      </c>
      <c r="G292" t="str">
        <v/>
      </c>
      <c r="H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  <c r="O292" t="str">
        <v/>
      </c>
      <c r="P292" t="str">
        <v/>
      </c>
      <c r="Q292" t="str"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A292" t="str">
        <v/>
      </c>
      <c r="AB292" t="str">
        <f t="shared" si="4"/>
        <v/>
      </c>
    </row>
    <row r="293" spans="1:28">
      <c r="A293" t="str">
        <v/>
      </c>
      <c r="B293" t="str">
        <v/>
      </c>
      <c r="C293" t="str">
        <v/>
      </c>
      <c r="D293" t="str">
        <v/>
      </c>
      <c r="E293" t="str">
        <v/>
      </c>
      <c r="F293" t="str">
        <v/>
      </c>
      <c r="G293" t="str">
        <v/>
      </c>
      <c r="H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  <c r="O293" t="str">
        <v/>
      </c>
      <c r="P293" t="str">
        <v/>
      </c>
      <c r="Q293" t="str"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A293" t="str">
        <v/>
      </c>
      <c r="AB293" t="str">
        <f t="shared" si="4"/>
        <v/>
      </c>
    </row>
    <row r="294" spans="1:28">
      <c r="A294" t="str">
        <v/>
      </c>
      <c r="B294" t="str">
        <v/>
      </c>
      <c r="C294" t="str">
        <v/>
      </c>
      <c r="D294" t="str">
        <v/>
      </c>
      <c r="E294" t="str">
        <v/>
      </c>
      <c r="F294" t="str">
        <v/>
      </c>
      <c r="G294" t="str">
        <v/>
      </c>
      <c r="H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  <c r="O294" t="str">
        <v/>
      </c>
      <c r="P294" t="str">
        <v/>
      </c>
      <c r="Q294" t="str"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A294" t="str">
        <v/>
      </c>
      <c r="AB294" t="str">
        <f t="shared" si="4"/>
        <v/>
      </c>
    </row>
    <row r="295" spans="1:28">
      <c r="A295" t="str">
        <v/>
      </c>
      <c r="B295" t="str">
        <v/>
      </c>
      <c r="C295" t="str">
        <v/>
      </c>
      <c r="D295" t="str">
        <v/>
      </c>
      <c r="E295" t="str">
        <v/>
      </c>
      <c r="F295" t="str">
        <v/>
      </c>
      <c r="G295" t="str">
        <v/>
      </c>
      <c r="H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  <c r="O295" t="str">
        <v/>
      </c>
      <c r="P295" t="str">
        <v/>
      </c>
      <c r="Q295" t="str"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A295" t="str">
        <v/>
      </c>
      <c r="AB295" t="str">
        <f t="shared" si="4"/>
        <v/>
      </c>
    </row>
    <row r="296" spans="1:28">
      <c r="A296" t="str">
        <v/>
      </c>
      <c r="B296" t="str">
        <v/>
      </c>
      <c r="C296" t="str">
        <v/>
      </c>
      <c r="D296" t="str">
        <v/>
      </c>
      <c r="E296" t="str">
        <v/>
      </c>
      <c r="F296" t="str">
        <v/>
      </c>
      <c r="G296" t="str">
        <v/>
      </c>
      <c r="H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  <c r="O296" t="str">
        <v/>
      </c>
      <c r="P296" t="str">
        <v/>
      </c>
      <c r="Q296" t="str"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A296" t="str">
        <v/>
      </c>
      <c r="AB296" t="str">
        <f t="shared" si="4"/>
        <v/>
      </c>
    </row>
    <row r="297" spans="1:28">
      <c r="A297" t="str">
        <v/>
      </c>
      <c r="B297" t="str">
        <v/>
      </c>
      <c r="C297" t="str">
        <v/>
      </c>
      <c r="D297" t="str">
        <v/>
      </c>
      <c r="E297" t="str">
        <v/>
      </c>
      <c r="F297" t="str">
        <v/>
      </c>
      <c r="G297" t="str">
        <v/>
      </c>
      <c r="H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  <c r="O297" t="str">
        <v/>
      </c>
      <c r="P297" t="str">
        <v/>
      </c>
      <c r="Q297" t="str"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A297" t="str">
        <v/>
      </c>
      <c r="AB297" t="str">
        <f t="shared" si="4"/>
        <v/>
      </c>
    </row>
    <row r="298" spans="1:28">
      <c r="A298" t="str">
        <v/>
      </c>
      <c r="B298" t="str">
        <v/>
      </c>
      <c r="C298" t="str">
        <v/>
      </c>
      <c r="D298" t="str">
        <v/>
      </c>
      <c r="E298" t="str">
        <v/>
      </c>
      <c r="F298" t="str">
        <v/>
      </c>
      <c r="G298" t="str">
        <v/>
      </c>
      <c r="H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  <c r="O298" t="str">
        <v/>
      </c>
      <c r="P298" t="str">
        <v/>
      </c>
      <c r="Q298" t="str"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A298" t="str">
        <v/>
      </c>
      <c r="AB298" t="str">
        <f t="shared" si="4"/>
        <v/>
      </c>
    </row>
    <row r="299" spans="1:28">
      <c r="A299" t="str">
        <v/>
      </c>
      <c r="B299" t="str">
        <v/>
      </c>
      <c r="C299" t="str">
        <v/>
      </c>
      <c r="D299" t="str">
        <v/>
      </c>
      <c r="E299" t="str">
        <v/>
      </c>
      <c r="F299" t="str">
        <v/>
      </c>
      <c r="G299" t="str">
        <v/>
      </c>
      <c r="H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  <c r="O299" t="str">
        <v/>
      </c>
      <c r="P299" t="str">
        <v/>
      </c>
      <c r="Q299" t="str"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A299" t="str">
        <v/>
      </c>
      <c r="AB299" t="str">
        <f t="shared" si="4"/>
        <v/>
      </c>
    </row>
    <row r="300" spans="1:28">
      <c r="A300" t="str">
        <v/>
      </c>
      <c r="B300" t="str">
        <v/>
      </c>
      <c r="C300" t="str">
        <v/>
      </c>
      <c r="D300" t="str">
        <v/>
      </c>
      <c r="E300" t="str">
        <v/>
      </c>
      <c r="F300" t="str">
        <v/>
      </c>
      <c r="G300" t="str">
        <v/>
      </c>
      <c r="H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  <c r="O300" t="str">
        <v/>
      </c>
      <c r="P300" t="str">
        <v/>
      </c>
      <c r="Q300" t="str"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A300" t="str">
        <v/>
      </c>
      <c r="AB300" t="str">
        <f t="shared" si="4"/>
        <v/>
      </c>
    </row>
    <row r="301" spans="1:28">
      <c r="A301" t="str">
        <v/>
      </c>
      <c r="B301" t="str">
        <v/>
      </c>
      <c r="C301" t="str">
        <v/>
      </c>
      <c r="D301" t="str">
        <v/>
      </c>
      <c r="E301" t="str">
        <v/>
      </c>
      <c r="F301" t="str">
        <v/>
      </c>
      <c r="G301" t="str">
        <v/>
      </c>
      <c r="H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  <c r="O301" t="str">
        <v/>
      </c>
      <c r="P301" t="str">
        <v/>
      </c>
      <c r="Q301" t="str"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A301" t="str">
        <v/>
      </c>
      <c r="AB301" t="str">
        <f t="shared" si="4"/>
        <v/>
      </c>
    </row>
    <row r="302" spans="1:28">
      <c r="A302" t="str">
        <v/>
      </c>
      <c r="B302" t="str">
        <v/>
      </c>
      <c r="C302" t="str">
        <v/>
      </c>
      <c r="D302" t="str">
        <v/>
      </c>
      <c r="E302" t="str">
        <v/>
      </c>
      <c r="F302" t="str">
        <v/>
      </c>
      <c r="G302" t="str">
        <v/>
      </c>
      <c r="H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  <c r="O302" t="str">
        <v/>
      </c>
      <c r="P302" t="str">
        <v/>
      </c>
      <c r="Q302" t="str"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A302" t="str">
        <v/>
      </c>
      <c r="AB302" t="str">
        <f t="shared" si="4"/>
        <v/>
      </c>
    </row>
    <row r="303" spans="1:28">
      <c r="A303" t="str">
        <v/>
      </c>
      <c r="B303" t="str">
        <v/>
      </c>
      <c r="C303" t="str">
        <v/>
      </c>
      <c r="D303" t="str">
        <v/>
      </c>
      <c r="E303" t="str">
        <v/>
      </c>
      <c r="F303" t="str">
        <v/>
      </c>
      <c r="G303" t="str">
        <v/>
      </c>
      <c r="H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  <c r="O303" t="str">
        <v/>
      </c>
      <c r="P303" t="str">
        <v/>
      </c>
      <c r="Q303" t="str"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A303" t="str">
        <v/>
      </c>
      <c r="AB303" t="str">
        <f t="shared" si="4"/>
        <v/>
      </c>
    </row>
    <row r="304" spans="1:28">
      <c r="A304" t="str">
        <v/>
      </c>
      <c r="B304" t="str">
        <v/>
      </c>
      <c r="C304" t="str">
        <v/>
      </c>
      <c r="D304" t="str">
        <v/>
      </c>
      <c r="E304" t="str">
        <v/>
      </c>
      <c r="F304" t="str">
        <v/>
      </c>
      <c r="G304" t="str">
        <v/>
      </c>
      <c r="H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  <c r="O304" t="str">
        <v/>
      </c>
      <c r="P304" t="str">
        <v/>
      </c>
      <c r="Q304" t="str"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A304" t="str">
        <v/>
      </c>
      <c r="AB304" t="str">
        <f t="shared" si="4"/>
        <v/>
      </c>
    </row>
    <row r="305" spans="1:28">
      <c r="A305" t="str">
        <v/>
      </c>
      <c r="B305" t="str">
        <v/>
      </c>
      <c r="C305" t="str">
        <v/>
      </c>
      <c r="D305" t="str">
        <v/>
      </c>
      <c r="E305" t="str">
        <v/>
      </c>
      <c r="F305" t="str">
        <v/>
      </c>
      <c r="G305" t="str">
        <v/>
      </c>
      <c r="H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  <c r="O305" t="str">
        <v/>
      </c>
      <c r="P305" t="str">
        <v/>
      </c>
      <c r="Q305" t="str"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A305" t="str">
        <v/>
      </c>
      <c r="AB305" t="str">
        <f t="shared" si="4"/>
        <v/>
      </c>
    </row>
    <row r="306" spans="1:28">
      <c r="A306" t="str">
        <v/>
      </c>
      <c r="B306" t="str">
        <v/>
      </c>
      <c r="C306" t="str">
        <v/>
      </c>
      <c r="D306" t="str">
        <v/>
      </c>
      <c r="E306" t="str">
        <v/>
      </c>
      <c r="F306" t="str">
        <v/>
      </c>
      <c r="G306" t="str">
        <v/>
      </c>
      <c r="H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  <c r="O306" t="str">
        <v/>
      </c>
      <c r="P306" t="str">
        <v/>
      </c>
      <c r="Q306" t="str"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A306" t="str">
        <v/>
      </c>
      <c r="AB306" t="str">
        <f t="shared" si="4"/>
        <v/>
      </c>
    </row>
    <row r="307" spans="1:28">
      <c r="A307" t="str">
        <v/>
      </c>
      <c r="B307" t="str">
        <v/>
      </c>
      <c r="C307" t="str">
        <v/>
      </c>
      <c r="D307" t="str">
        <v/>
      </c>
      <c r="E307" t="str">
        <v/>
      </c>
      <c r="F307" t="str">
        <v/>
      </c>
      <c r="G307" t="str">
        <v/>
      </c>
      <c r="H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  <c r="O307" t="str">
        <v/>
      </c>
      <c r="P307" t="str">
        <v/>
      </c>
      <c r="Q307" t="str"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A307" t="str">
        <v/>
      </c>
      <c r="AB307" t="str">
        <f t="shared" si="4"/>
        <v/>
      </c>
    </row>
    <row r="308" spans="1:28">
      <c r="A308" t="str">
        <v/>
      </c>
      <c r="B308" t="str">
        <v/>
      </c>
      <c r="C308" t="str">
        <v/>
      </c>
      <c r="D308" t="str">
        <v/>
      </c>
      <c r="E308" t="str">
        <v/>
      </c>
      <c r="F308" t="str">
        <v/>
      </c>
      <c r="G308" t="str">
        <v/>
      </c>
      <c r="H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  <c r="O308" t="str">
        <v/>
      </c>
      <c r="P308" t="str">
        <v/>
      </c>
      <c r="Q308" t="str"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A308" t="str">
        <v/>
      </c>
      <c r="AB308" t="str">
        <f t="shared" si="4"/>
        <v/>
      </c>
    </row>
    <row r="309" spans="1:28">
      <c r="A309" t="str">
        <v/>
      </c>
      <c r="B309" t="str">
        <v/>
      </c>
      <c r="C309" t="str">
        <v/>
      </c>
      <c r="D309" t="str">
        <v/>
      </c>
      <c r="E309" t="str">
        <v/>
      </c>
      <c r="F309" t="str">
        <v/>
      </c>
      <c r="G309" t="str">
        <v/>
      </c>
      <c r="H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  <c r="O309" t="str">
        <v/>
      </c>
      <c r="P309" t="str">
        <v/>
      </c>
      <c r="Q309" t="str"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A309" t="str">
        <v/>
      </c>
      <c r="AB309" t="str">
        <f t="shared" si="4"/>
        <v/>
      </c>
    </row>
    <row r="310" spans="1:28">
      <c r="A310" t="str">
        <v/>
      </c>
      <c r="B310" t="str">
        <v/>
      </c>
      <c r="C310" t="str">
        <v/>
      </c>
      <c r="D310" t="str">
        <v/>
      </c>
      <c r="E310" t="str">
        <v/>
      </c>
      <c r="F310" t="str">
        <v/>
      </c>
      <c r="G310" t="str">
        <v/>
      </c>
      <c r="H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  <c r="O310" t="str">
        <v/>
      </c>
      <c r="P310" t="str">
        <v/>
      </c>
      <c r="Q310" t="str"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A310" t="str">
        <v/>
      </c>
      <c r="AB310" t="str">
        <f t="shared" si="4"/>
        <v/>
      </c>
    </row>
    <row r="311" spans="1:28">
      <c r="A311" t="str">
        <v/>
      </c>
      <c r="B311" t="str">
        <v/>
      </c>
      <c r="C311" t="str">
        <v/>
      </c>
      <c r="D311" t="str">
        <v/>
      </c>
      <c r="E311" t="str">
        <v/>
      </c>
      <c r="F311" t="str">
        <v/>
      </c>
      <c r="G311" t="str">
        <v/>
      </c>
      <c r="H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  <c r="O311" t="str">
        <v/>
      </c>
      <c r="P311" t="str">
        <v/>
      </c>
      <c r="Q311" t="str"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A311" t="str">
        <v/>
      </c>
      <c r="AB311" t="str">
        <f t="shared" si="4"/>
        <v/>
      </c>
    </row>
    <row r="312" spans="1:28">
      <c r="A312" t="str">
        <v/>
      </c>
      <c r="B312" t="str">
        <v/>
      </c>
      <c r="C312" t="str">
        <v/>
      </c>
      <c r="D312" t="str">
        <v/>
      </c>
      <c r="E312" t="str">
        <v/>
      </c>
      <c r="F312" t="str">
        <v/>
      </c>
      <c r="G312" t="str">
        <v/>
      </c>
      <c r="H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  <c r="O312" t="str">
        <v/>
      </c>
      <c r="P312" t="str">
        <v/>
      </c>
      <c r="Q312" t="str"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A312" t="str">
        <v/>
      </c>
      <c r="AB312" t="str">
        <f t="shared" si="4"/>
        <v/>
      </c>
    </row>
    <row r="313" spans="1:28">
      <c r="A313" t="str">
        <v/>
      </c>
      <c r="B313" t="str">
        <v/>
      </c>
      <c r="C313" t="str">
        <v/>
      </c>
      <c r="D313" t="str">
        <v/>
      </c>
      <c r="E313" t="str">
        <v/>
      </c>
      <c r="F313" t="str">
        <v/>
      </c>
      <c r="G313" t="str">
        <v/>
      </c>
      <c r="H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  <c r="O313" t="str">
        <v/>
      </c>
      <c r="P313" t="str">
        <v/>
      </c>
      <c r="Q313" t="str"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A313" t="str">
        <v/>
      </c>
      <c r="AB313" t="str">
        <f t="shared" si="4"/>
        <v/>
      </c>
    </row>
    <row r="314" spans="1:28">
      <c r="A314" t="str">
        <v/>
      </c>
      <c r="B314" t="str">
        <v/>
      </c>
      <c r="C314" t="str">
        <v/>
      </c>
      <c r="D314" t="str">
        <v/>
      </c>
      <c r="E314" t="str">
        <v/>
      </c>
      <c r="F314" t="str">
        <v/>
      </c>
      <c r="G314" t="str">
        <v/>
      </c>
      <c r="H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  <c r="O314" t="str">
        <v/>
      </c>
      <c r="P314" t="str">
        <v/>
      </c>
      <c r="Q314" t="str"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A314" t="str">
        <v/>
      </c>
      <c r="AB314" t="str">
        <f t="shared" si="4"/>
        <v/>
      </c>
    </row>
    <row r="315" spans="1:28">
      <c r="A315" t="str">
        <v/>
      </c>
      <c r="B315" t="str">
        <v/>
      </c>
      <c r="C315" t="str">
        <v/>
      </c>
      <c r="D315" t="str">
        <v/>
      </c>
      <c r="E315" t="str">
        <v/>
      </c>
      <c r="F315" t="str">
        <v/>
      </c>
      <c r="G315" t="str">
        <v/>
      </c>
      <c r="H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  <c r="O315" t="str">
        <v/>
      </c>
      <c r="P315" t="str">
        <v/>
      </c>
      <c r="Q315" t="str"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A315" t="str">
        <v/>
      </c>
      <c r="AB315" t="str">
        <f t="shared" si="4"/>
        <v/>
      </c>
    </row>
    <row r="316" spans="1:28">
      <c r="A316" t="str">
        <v/>
      </c>
      <c r="B316" t="str">
        <v/>
      </c>
      <c r="C316" t="str">
        <v/>
      </c>
      <c r="D316" t="str">
        <v/>
      </c>
      <c r="E316" t="str">
        <v/>
      </c>
      <c r="F316" t="str">
        <v/>
      </c>
      <c r="G316" t="str">
        <v/>
      </c>
      <c r="H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  <c r="O316" t="str">
        <v/>
      </c>
      <c r="P316" t="str">
        <v/>
      </c>
      <c r="Q316" t="str"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A316" t="str">
        <v/>
      </c>
      <c r="AB316" t="str">
        <f t="shared" si="4"/>
        <v/>
      </c>
    </row>
    <row r="317" spans="1:28">
      <c r="A317" t="str">
        <v/>
      </c>
      <c r="B317" t="str">
        <v/>
      </c>
      <c r="C317" t="str">
        <v/>
      </c>
      <c r="D317" t="str">
        <v/>
      </c>
      <c r="E317" t="str">
        <v/>
      </c>
      <c r="F317" t="str">
        <v/>
      </c>
      <c r="G317" t="str">
        <v/>
      </c>
      <c r="H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  <c r="O317" t="str">
        <v/>
      </c>
      <c r="P317" t="str">
        <v/>
      </c>
      <c r="Q317" t="str"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A317" t="str">
        <v/>
      </c>
      <c r="AB317" t="str">
        <f t="shared" si="4"/>
        <v/>
      </c>
    </row>
    <row r="318" spans="1:28">
      <c r="A318" t="str">
        <v/>
      </c>
      <c r="B318" t="str">
        <v/>
      </c>
      <c r="C318" t="str">
        <v/>
      </c>
      <c r="D318" t="str">
        <v/>
      </c>
      <c r="E318" t="str">
        <v/>
      </c>
      <c r="F318" t="str">
        <v/>
      </c>
      <c r="G318" t="str">
        <v/>
      </c>
      <c r="H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  <c r="O318" t="str">
        <v/>
      </c>
      <c r="P318" t="str">
        <v/>
      </c>
      <c r="Q318" t="str"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A318" t="str">
        <v/>
      </c>
      <c r="AB318" t="str">
        <f t="shared" si="4"/>
        <v/>
      </c>
    </row>
    <row r="319" spans="1:28">
      <c r="A319" t="str">
        <v/>
      </c>
      <c r="B319" t="str">
        <v/>
      </c>
      <c r="C319" t="str">
        <v/>
      </c>
      <c r="D319" t="str">
        <v/>
      </c>
      <c r="E319" t="str">
        <v/>
      </c>
      <c r="F319" t="str">
        <v/>
      </c>
      <c r="G319" t="str">
        <v/>
      </c>
      <c r="H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  <c r="O319" t="str">
        <v/>
      </c>
      <c r="P319" t="str">
        <v/>
      </c>
      <c r="Q319" t="str"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A319" t="str">
        <v/>
      </c>
      <c r="AB319" t="str">
        <f t="shared" si="4"/>
        <v/>
      </c>
    </row>
    <row r="320" spans="1:28">
      <c r="A320" t="str">
        <v/>
      </c>
      <c r="B320" t="str">
        <v/>
      </c>
      <c r="C320" t="str">
        <v/>
      </c>
      <c r="D320" t="str">
        <v/>
      </c>
      <c r="E320" t="str">
        <v/>
      </c>
      <c r="F320" t="str">
        <v/>
      </c>
      <c r="G320" t="str">
        <v/>
      </c>
      <c r="H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  <c r="O320" t="str">
        <v/>
      </c>
      <c r="P320" t="str">
        <v/>
      </c>
      <c r="Q320" t="str"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A320" t="str">
        <v/>
      </c>
      <c r="AB320" t="str">
        <f t="shared" si="4"/>
        <v/>
      </c>
    </row>
    <row r="321" spans="1:28">
      <c r="A321" t="str">
        <v/>
      </c>
      <c r="B321" t="str">
        <v/>
      </c>
      <c r="C321" t="str">
        <v/>
      </c>
      <c r="D321" t="str">
        <v/>
      </c>
      <c r="E321" t="str">
        <v/>
      </c>
      <c r="F321" t="str">
        <v/>
      </c>
      <c r="G321" t="str">
        <v/>
      </c>
      <c r="H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  <c r="O321" t="str">
        <v/>
      </c>
      <c r="P321" t="str">
        <v/>
      </c>
      <c r="Q321" t="str"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A321" t="str">
        <v/>
      </c>
      <c r="AB321" t="str">
        <f t="shared" si="4"/>
        <v/>
      </c>
    </row>
    <row r="322" spans="1:28">
      <c r="A322" t="str">
        <v/>
      </c>
      <c r="B322" t="str">
        <v/>
      </c>
      <c r="C322" t="str">
        <v/>
      </c>
      <c r="D322" t="str">
        <v/>
      </c>
      <c r="E322" t="str">
        <v/>
      </c>
      <c r="F322" t="str">
        <v/>
      </c>
      <c r="G322" t="str">
        <v/>
      </c>
      <c r="H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  <c r="O322" t="str">
        <v/>
      </c>
      <c r="P322" t="str">
        <v/>
      </c>
      <c r="Q322" t="str"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A322" t="str">
        <v/>
      </c>
      <c r="AB322" t="str">
        <f t="shared" si="4"/>
        <v/>
      </c>
    </row>
    <row r="323" spans="1:28">
      <c r="A323" t="str">
        <v/>
      </c>
      <c r="B323" t="str">
        <v/>
      </c>
      <c r="C323" t="str">
        <v/>
      </c>
      <c r="D323" t="str">
        <v/>
      </c>
      <c r="E323" t="str">
        <v/>
      </c>
      <c r="F323" t="str">
        <v/>
      </c>
      <c r="G323" t="str">
        <v/>
      </c>
      <c r="H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  <c r="O323" t="str">
        <v/>
      </c>
      <c r="P323" t="str">
        <v/>
      </c>
      <c r="Q323" t="str"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A323" t="str">
        <v/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 t="str">
        <v/>
      </c>
      <c r="B324" t="str">
        <v/>
      </c>
      <c r="C324" t="str">
        <v/>
      </c>
      <c r="D324" t="str">
        <v/>
      </c>
      <c r="E324" t="str">
        <v/>
      </c>
      <c r="F324" t="str">
        <v/>
      </c>
      <c r="G324" t="str">
        <v/>
      </c>
      <c r="H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  <c r="O324" t="str">
        <v/>
      </c>
      <c r="P324" t="str">
        <v/>
      </c>
      <c r="Q324" t="str"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A324" t="str">
        <v/>
      </c>
      <c r="AB324" t="str">
        <f t="shared" si="5"/>
        <v/>
      </c>
    </row>
    <row r="325" spans="1:28">
      <c r="A325" t="str">
        <v/>
      </c>
      <c r="B325" t="str">
        <v/>
      </c>
      <c r="C325" t="str">
        <v/>
      </c>
      <c r="D325" t="str">
        <v/>
      </c>
      <c r="E325" t="str">
        <v/>
      </c>
      <c r="F325" t="str">
        <v/>
      </c>
      <c r="G325" t="str">
        <v/>
      </c>
      <c r="H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  <c r="O325" t="str">
        <v/>
      </c>
      <c r="P325" t="str">
        <v/>
      </c>
      <c r="Q325" t="str"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A325" t="str">
        <v/>
      </c>
      <c r="AB325" t="str">
        <f t="shared" si="5"/>
        <v/>
      </c>
    </row>
    <row r="326" spans="1:28">
      <c r="A326" t="str">
        <v/>
      </c>
      <c r="B326" t="str">
        <v/>
      </c>
      <c r="C326" t="str">
        <v/>
      </c>
      <c r="D326" t="str">
        <v/>
      </c>
      <c r="E326" t="str">
        <v/>
      </c>
      <c r="F326" t="str">
        <v/>
      </c>
      <c r="G326" t="str">
        <v/>
      </c>
      <c r="H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  <c r="O326" t="str">
        <v/>
      </c>
      <c r="P326" t="str">
        <v/>
      </c>
      <c r="Q326" t="str"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A326" t="str">
        <v/>
      </c>
      <c r="AB326" t="str">
        <f t="shared" si="5"/>
        <v/>
      </c>
    </row>
    <row r="327" spans="1:28">
      <c r="A327" t="str">
        <v/>
      </c>
      <c r="B327" t="str">
        <v/>
      </c>
      <c r="C327" t="str">
        <v/>
      </c>
      <c r="D327" t="str">
        <v/>
      </c>
      <c r="E327" t="str">
        <v/>
      </c>
      <c r="F327" t="str">
        <v/>
      </c>
      <c r="G327" t="str">
        <v/>
      </c>
      <c r="H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  <c r="O327" t="str">
        <v/>
      </c>
      <c r="P327" t="str">
        <v/>
      </c>
      <c r="Q327" t="str"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A327" t="str">
        <v/>
      </c>
      <c r="AB327" t="str">
        <f t="shared" si="5"/>
        <v/>
      </c>
    </row>
    <row r="328" spans="1:28">
      <c r="A328" t="str">
        <v/>
      </c>
      <c r="B328" t="str">
        <v/>
      </c>
      <c r="C328" t="str">
        <v/>
      </c>
      <c r="D328" t="str">
        <v/>
      </c>
      <c r="E328" t="str">
        <v/>
      </c>
      <c r="F328" t="str">
        <v/>
      </c>
      <c r="G328" t="str">
        <v/>
      </c>
      <c r="H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  <c r="O328" t="str">
        <v/>
      </c>
      <c r="P328" t="str">
        <v/>
      </c>
      <c r="Q328" t="str"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A328" t="str">
        <v/>
      </c>
      <c r="AB328" t="str">
        <f t="shared" si="5"/>
        <v/>
      </c>
    </row>
    <row r="329" spans="1:28">
      <c r="A329" t="str">
        <v/>
      </c>
      <c r="B329" t="str">
        <v/>
      </c>
      <c r="C329" t="str">
        <v/>
      </c>
      <c r="D329" t="str">
        <v/>
      </c>
      <c r="E329" t="str">
        <v/>
      </c>
      <c r="F329" t="str">
        <v/>
      </c>
      <c r="G329" t="str">
        <v/>
      </c>
      <c r="H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  <c r="O329" t="str">
        <v/>
      </c>
      <c r="P329" t="str">
        <v/>
      </c>
      <c r="Q329" t="str"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A329" t="str">
        <v/>
      </c>
      <c r="AB329" t="str">
        <f t="shared" si="5"/>
        <v/>
      </c>
    </row>
    <row r="330" spans="1:28">
      <c r="A330" t="str">
        <v/>
      </c>
      <c r="B330" t="str">
        <v/>
      </c>
      <c r="C330" t="str">
        <v/>
      </c>
      <c r="D330" t="str">
        <v/>
      </c>
      <c r="E330" t="str">
        <v/>
      </c>
      <c r="F330" t="str">
        <v/>
      </c>
      <c r="G330" t="str">
        <v/>
      </c>
      <c r="H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  <c r="O330" t="str">
        <v/>
      </c>
      <c r="P330" t="str">
        <v/>
      </c>
      <c r="Q330" t="str"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A330" t="str">
        <v/>
      </c>
      <c r="AB330" t="str">
        <f t="shared" si="5"/>
        <v/>
      </c>
    </row>
    <row r="331" spans="1:28">
      <c r="A331" t="str">
        <v/>
      </c>
      <c r="B331" t="str">
        <v/>
      </c>
      <c r="C331" t="str">
        <v/>
      </c>
      <c r="D331" t="str">
        <v/>
      </c>
      <c r="E331" t="str">
        <v/>
      </c>
      <c r="F331" t="str">
        <v/>
      </c>
      <c r="G331" t="str">
        <v/>
      </c>
      <c r="H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  <c r="O331" t="str">
        <v/>
      </c>
      <c r="P331" t="str">
        <v/>
      </c>
      <c r="Q331" t="str"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A331" t="str">
        <v/>
      </c>
      <c r="AB331" t="str">
        <f t="shared" si="5"/>
        <v/>
      </c>
    </row>
    <row r="332" spans="1:28">
      <c r="A332" t="str">
        <v/>
      </c>
      <c r="B332" t="str">
        <v/>
      </c>
      <c r="C332" t="str">
        <v/>
      </c>
      <c r="D332" t="str">
        <v/>
      </c>
      <c r="E332" t="str">
        <v/>
      </c>
      <c r="F332" t="str">
        <v/>
      </c>
      <c r="G332" t="str">
        <v/>
      </c>
      <c r="H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  <c r="O332" t="str">
        <v/>
      </c>
      <c r="P332" t="str">
        <v/>
      </c>
      <c r="Q332" t="str"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A332" t="str">
        <v/>
      </c>
      <c r="AB332" t="str">
        <f t="shared" si="5"/>
        <v/>
      </c>
    </row>
    <row r="333" spans="1:28">
      <c r="A333" t="str">
        <v/>
      </c>
      <c r="B333" t="str">
        <v/>
      </c>
      <c r="C333" t="str">
        <v/>
      </c>
      <c r="D333" t="str">
        <v/>
      </c>
      <c r="E333" t="str">
        <v/>
      </c>
      <c r="F333" t="str">
        <v/>
      </c>
      <c r="G333" t="str">
        <v/>
      </c>
      <c r="H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  <c r="O333" t="str">
        <v/>
      </c>
      <c r="P333" t="str">
        <v/>
      </c>
      <c r="Q333" t="str"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A333" t="str">
        <v/>
      </c>
      <c r="AB333" t="str">
        <f t="shared" si="5"/>
        <v/>
      </c>
    </row>
    <row r="334" spans="1:28">
      <c r="A334" t="str">
        <v/>
      </c>
      <c r="B334" t="str">
        <v/>
      </c>
      <c r="C334" t="str">
        <v/>
      </c>
      <c r="D334" t="str">
        <v/>
      </c>
      <c r="E334" t="str">
        <v/>
      </c>
      <c r="F334" t="str">
        <v/>
      </c>
      <c r="G334" t="str">
        <v/>
      </c>
      <c r="H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  <c r="O334" t="str">
        <v/>
      </c>
      <c r="P334" t="str">
        <v/>
      </c>
      <c r="Q334" t="str"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A334" t="str">
        <v/>
      </c>
      <c r="AB334" t="str">
        <f t="shared" si="5"/>
        <v/>
      </c>
    </row>
    <row r="335" spans="1:28">
      <c r="A335" t="str">
        <v/>
      </c>
      <c r="B335" t="str">
        <v/>
      </c>
      <c r="C335" t="str">
        <v/>
      </c>
      <c r="D335" t="str">
        <v/>
      </c>
      <c r="E335" t="str">
        <v/>
      </c>
      <c r="F335" t="str">
        <v/>
      </c>
      <c r="G335" t="str">
        <v/>
      </c>
      <c r="H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  <c r="O335" t="str">
        <v/>
      </c>
      <c r="P335" t="str">
        <v/>
      </c>
      <c r="Q335" t="str"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A335" t="str">
        <v/>
      </c>
      <c r="AB335" t="str">
        <f t="shared" si="5"/>
        <v/>
      </c>
    </row>
    <row r="336" spans="1:28">
      <c r="A336" t="str">
        <v/>
      </c>
      <c r="B336" t="str">
        <v/>
      </c>
      <c r="C336" t="str">
        <v/>
      </c>
      <c r="D336" t="str">
        <v/>
      </c>
      <c r="E336" t="str">
        <v/>
      </c>
      <c r="F336" t="str">
        <v/>
      </c>
      <c r="G336" t="str">
        <v/>
      </c>
      <c r="H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  <c r="O336" t="str">
        <v/>
      </c>
      <c r="P336" t="str">
        <v/>
      </c>
      <c r="Q336" t="str"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A336" t="str">
        <v/>
      </c>
      <c r="AB336" t="str">
        <f t="shared" si="5"/>
        <v/>
      </c>
    </row>
    <row r="337" spans="1:28">
      <c r="A337" t="str">
        <v/>
      </c>
      <c r="B337" t="str">
        <v/>
      </c>
      <c r="C337" t="str">
        <v/>
      </c>
      <c r="D337" t="str">
        <v/>
      </c>
      <c r="E337" t="str">
        <v/>
      </c>
      <c r="F337" t="str">
        <v/>
      </c>
      <c r="G337" t="str">
        <v/>
      </c>
      <c r="H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  <c r="O337" t="str">
        <v/>
      </c>
      <c r="P337" t="str">
        <v/>
      </c>
      <c r="Q337" t="str"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A337" t="str">
        <v/>
      </c>
      <c r="AB337" t="str">
        <f t="shared" si="5"/>
        <v/>
      </c>
    </row>
    <row r="338" spans="1:28">
      <c r="A338" t="str">
        <v/>
      </c>
      <c r="B338" t="str">
        <v/>
      </c>
      <c r="C338" t="str">
        <v/>
      </c>
      <c r="D338" t="str">
        <v/>
      </c>
      <c r="E338" t="str">
        <v/>
      </c>
      <c r="F338" t="str">
        <v/>
      </c>
      <c r="G338" t="str">
        <v/>
      </c>
      <c r="H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  <c r="O338" t="str">
        <v/>
      </c>
      <c r="P338" t="str">
        <v/>
      </c>
      <c r="Q338" t="str"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A338" t="str">
        <v/>
      </c>
      <c r="AB338" t="str">
        <f t="shared" si="5"/>
        <v/>
      </c>
    </row>
    <row r="339" spans="1:28">
      <c r="A339" t="str">
        <v/>
      </c>
      <c r="B339" t="str">
        <v/>
      </c>
      <c r="C339" t="str">
        <v/>
      </c>
      <c r="D339" t="str">
        <v/>
      </c>
      <c r="E339" t="str">
        <v/>
      </c>
      <c r="F339" t="str">
        <v/>
      </c>
      <c r="G339" t="str">
        <v/>
      </c>
      <c r="H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  <c r="O339" t="str">
        <v/>
      </c>
      <c r="P339" t="str">
        <v/>
      </c>
      <c r="Q339" t="str"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A339" t="str">
        <v/>
      </c>
      <c r="AB339" t="str">
        <f t="shared" si="5"/>
        <v/>
      </c>
    </row>
    <row r="340" spans="1:28">
      <c r="A340" t="str">
        <v/>
      </c>
      <c r="B340" t="str">
        <v/>
      </c>
      <c r="C340" t="str">
        <v/>
      </c>
      <c r="D340" t="str">
        <v/>
      </c>
      <c r="E340" t="str">
        <v/>
      </c>
      <c r="F340" t="str">
        <v/>
      </c>
      <c r="G340" t="str">
        <v/>
      </c>
      <c r="H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  <c r="O340" t="str">
        <v/>
      </c>
      <c r="P340" t="str">
        <v/>
      </c>
      <c r="Q340" t="str"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A340" t="str">
        <v/>
      </c>
      <c r="AB340" t="str">
        <f t="shared" si="5"/>
        <v/>
      </c>
    </row>
    <row r="341" spans="1:28">
      <c r="A341" t="str">
        <v/>
      </c>
      <c r="B341" t="str">
        <v/>
      </c>
      <c r="C341" t="str">
        <v/>
      </c>
      <c r="D341" t="str">
        <v/>
      </c>
      <c r="E341" t="str">
        <v/>
      </c>
      <c r="F341" t="str">
        <v/>
      </c>
      <c r="G341" t="str">
        <v/>
      </c>
      <c r="H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  <c r="O341" t="str">
        <v/>
      </c>
      <c r="P341" t="str">
        <v/>
      </c>
      <c r="Q341" t="str"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A341" t="str">
        <v/>
      </c>
      <c r="AB341" t="str">
        <f t="shared" si="5"/>
        <v/>
      </c>
    </row>
    <row r="342" spans="1:28">
      <c r="A342" t="str">
        <v/>
      </c>
      <c r="B342" t="str">
        <v/>
      </c>
      <c r="C342" t="str">
        <v/>
      </c>
      <c r="D342" t="str">
        <v/>
      </c>
      <c r="E342" t="str">
        <v/>
      </c>
      <c r="F342" t="str">
        <v/>
      </c>
      <c r="G342" t="str">
        <v/>
      </c>
      <c r="H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  <c r="O342" t="str">
        <v/>
      </c>
      <c r="P342" t="str">
        <v/>
      </c>
      <c r="Q342" t="str"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A342" t="str">
        <v/>
      </c>
      <c r="AB342" t="str">
        <f t="shared" si="5"/>
        <v/>
      </c>
    </row>
    <row r="343" spans="1:28">
      <c r="A343" t="str">
        <v/>
      </c>
      <c r="B343" t="str">
        <v/>
      </c>
      <c r="C343" t="str">
        <v/>
      </c>
      <c r="D343" t="str">
        <v/>
      </c>
      <c r="E343" t="str">
        <v/>
      </c>
      <c r="F343" t="str">
        <v/>
      </c>
      <c r="G343" t="str">
        <v/>
      </c>
      <c r="H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  <c r="O343" t="str">
        <v/>
      </c>
      <c r="P343" t="str">
        <v/>
      </c>
      <c r="Q343" t="str"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A343" t="str">
        <v/>
      </c>
      <c r="AB343" t="str">
        <f t="shared" si="5"/>
        <v/>
      </c>
    </row>
    <row r="344" spans="1:28">
      <c r="A344" t="str">
        <v/>
      </c>
      <c r="B344" t="str">
        <v/>
      </c>
      <c r="C344" t="str">
        <v/>
      </c>
      <c r="D344" t="str">
        <v/>
      </c>
      <c r="E344" t="str">
        <v/>
      </c>
      <c r="F344" t="str">
        <v/>
      </c>
      <c r="G344" t="str">
        <v/>
      </c>
      <c r="H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  <c r="O344" t="str">
        <v/>
      </c>
      <c r="P344" t="str">
        <v/>
      </c>
      <c r="Q344" t="str"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A344" t="str">
        <v/>
      </c>
      <c r="AB344" t="str">
        <f t="shared" si="5"/>
        <v/>
      </c>
    </row>
    <row r="345" spans="1:28">
      <c r="A345" t="str">
        <v/>
      </c>
      <c r="B345" t="str">
        <v/>
      </c>
      <c r="C345" t="str">
        <v/>
      </c>
      <c r="D345" t="str">
        <v/>
      </c>
      <c r="E345" t="str">
        <v/>
      </c>
      <c r="F345" t="str">
        <v/>
      </c>
      <c r="G345" t="str">
        <v/>
      </c>
      <c r="H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  <c r="O345" t="str">
        <v/>
      </c>
      <c r="P345" t="str">
        <v/>
      </c>
      <c r="Q345" t="str"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A345" t="str">
        <v/>
      </c>
      <c r="AB345" t="str">
        <f t="shared" si="5"/>
        <v/>
      </c>
    </row>
    <row r="346" spans="1:28">
      <c r="A346" t="str">
        <v/>
      </c>
      <c r="B346" t="str">
        <v/>
      </c>
      <c r="C346" t="str">
        <v/>
      </c>
      <c r="D346" t="str">
        <v/>
      </c>
      <c r="E346" t="str">
        <v/>
      </c>
      <c r="F346" t="str">
        <v/>
      </c>
      <c r="G346" t="str">
        <v/>
      </c>
      <c r="H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  <c r="O346" t="str">
        <v/>
      </c>
      <c r="P346" t="str">
        <v/>
      </c>
      <c r="Q346" t="str"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A346" t="str">
        <v/>
      </c>
      <c r="AB346" t="str">
        <f t="shared" si="5"/>
        <v/>
      </c>
    </row>
    <row r="347" spans="1:28">
      <c r="A347" t="str">
        <v/>
      </c>
      <c r="B347" t="str">
        <v/>
      </c>
      <c r="C347" t="str">
        <v/>
      </c>
      <c r="D347" t="str">
        <v/>
      </c>
      <c r="E347" t="str">
        <v/>
      </c>
      <c r="F347" t="str">
        <v/>
      </c>
      <c r="G347" t="str">
        <v/>
      </c>
      <c r="H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  <c r="O347" t="str">
        <v/>
      </c>
      <c r="P347" t="str">
        <v/>
      </c>
      <c r="Q347" t="str"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A347" t="str">
        <v/>
      </c>
      <c r="AB347" t="str">
        <f t="shared" si="5"/>
        <v/>
      </c>
    </row>
    <row r="348" spans="1:28">
      <c r="A348" t="str">
        <v/>
      </c>
      <c r="B348" t="str">
        <v/>
      </c>
      <c r="C348" t="str">
        <v/>
      </c>
      <c r="D348" t="str">
        <v/>
      </c>
      <c r="E348" t="str">
        <v/>
      </c>
      <c r="F348" t="str">
        <v/>
      </c>
      <c r="G348" t="str">
        <v/>
      </c>
      <c r="H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  <c r="O348" t="str">
        <v/>
      </c>
      <c r="P348" t="str">
        <v/>
      </c>
      <c r="Q348" t="str"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A348" t="str">
        <v/>
      </c>
      <c r="AB348" t="str">
        <f t="shared" si="5"/>
        <v/>
      </c>
    </row>
    <row r="349" spans="1:28">
      <c r="A349" t="str">
        <v/>
      </c>
      <c r="B349" t="str">
        <v/>
      </c>
      <c r="C349" t="str">
        <v/>
      </c>
      <c r="D349" t="str">
        <v/>
      </c>
      <c r="E349" t="str">
        <v/>
      </c>
      <c r="F349" t="str">
        <v/>
      </c>
      <c r="G349" t="str">
        <v/>
      </c>
      <c r="H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  <c r="O349" t="str">
        <v/>
      </c>
      <c r="P349" t="str">
        <v/>
      </c>
      <c r="Q349" t="str"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A349" t="str">
        <v/>
      </c>
      <c r="AB349" t="str">
        <f t="shared" si="5"/>
        <v/>
      </c>
    </row>
    <row r="350" spans="1:28">
      <c r="A350" t="str">
        <v/>
      </c>
      <c r="B350" t="str">
        <v/>
      </c>
      <c r="C350" t="str">
        <v/>
      </c>
      <c r="D350" t="str">
        <v/>
      </c>
      <c r="E350" t="str">
        <v/>
      </c>
      <c r="F350" t="str">
        <v/>
      </c>
      <c r="G350" t="str">
        <v/>
      </c>
      <c r="H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  <c r="O350" t="str">
        <v/>
      </c>
      <c r="P350" t="str">
        <v/>
      </c>
      <c r="Q350" t="str"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A350" t="str">
        <v/>
      </c>
      <c r="AB350" t="str">
        <f t="shared" si="5"/>
        <v/>
      </c>
    </row>
    <row r="351" spans="1:28">
      <c r="A351" t="str">
        <v/>
      </c>
      <c r="B351" t="str">
        <v/>
      </c>
      <c r="C351" t="str">
        <v/>
      </c>
      <c r="D351" t="str">
        <v/>
      </c>
      <c r="E351" t="str">
        <v/>
      </c>
      <c r="F351" t="str">
        <v/>
      </c>
      <c r="G351" t="str">
        <v/>
      </c>
      <c r="H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  <c r="O351" t="str">
        <v/>
      </c>
      <c r="P351" t="str">
        <v/>
      </c>
      <c r="Q351" t="str"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A351" t="str">
        <v/>
      </c>
      <c r="AB351" t="str">
        <f t="shared" si="5"/>
        <v/>
      </c>
    </row>
    <row r="352" spans="1:28">
      <c r="A352" t="str">
        <v/>
      </c>
      <c r="B352" t="str">
        <v/>
      </c>
      <c r="C352" t="str">
        <v/>
      </c>
      <c r="D352" t="str">
        <v/>
      </c>
      <c r="E352" t="str">
        <v/>
      </c>
      <c r="F352" t="str">
        <v/>
      </c>
      <c r="G352" t="str">
        <v/>
      </c>
      <c r="H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  <c r="O352" t="str">
        <v/>
      </c>
      <c r="P352" t="str">
        <v/>
      </c>
      <c r="Q352" t="str"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A352" t="str">
        <v/>
      </c>
      <c r="AB352" t="str">
        <f t="shared" si="5"/>
        <v/>
      </c>
    </row>
    <row r="353" spans="1:28">
      <c r="A353" t="str">
        <v/>
      </c>
      <c r="B353" t="str">
        <v/>
      </c>
      <c r="C353" t="str">
        <v/>
      </c>
      <c r="D353" t="str">
        <v/>
      </c>
      <c r="E353" t="str">
        <v/>
      </c>
      <c r="F353" t="str">
        <v/>
      </c>
      <c r="G353" t="str">
        <v/>
      </c>
      <c r="H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  <c r="O353" t="str">
        <v/>
      </c>
      <c r="P353" t="str">
        <v/>
      </c>
      <c r="Q353" t="str"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A353" t="str">
        <v/>
      </c>
      <c r="AB353" t="str">
        <f t="shared" si="5"/>
        <v/>
      </c>
    </row>
    <row r="354" spans="1:28">
      <c r="A354" t="str">
        <v/>
      </c>
      <c r="B354" t="str">
        <v/>
      </c>
      <c r="C354" t="str">
        <v/>
      </c>
      <c r="D354" t="str">
        <v/>
      </c>
      <c r="E354" t="str">
        <v/>
      </c>
      <c r="F354" t="str">
        <v/>
      </c>
      <c r="G354" t="str">
        <v/>
      </c>
      <c r="H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  <c r="O354" t="str">
        <v/>
      </c>
      <c r="P354" t="str">
        <v/>
      </c>
      <c r="Q354" t="str"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A354" t="str">
        <v/>
      </c>
      <c r="AB354" t="str">
        <f t="shared" si="5"/>
        <v/>
      </c>
    </row>
    <row r="355" spans="1:28">
      <c r="A355" t="str">
        <v/>
      </c>
      <c r="B355" t="str">
        <v/>
      </c>
      <c r="C355" t="str">
        <v/>
      </c>
      <c r="D355" t="str">
        <v/>
      </c>
      <c r="E355" t="str">
        <v/>
      </c>
      <c r="F355" t="str">
        <v/>
      </c>
      <c r="G355" t="str">
        <v/>
      </c>
      <c r="H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  <c r="O355" t="str">
        <v/>
      </c>
      <c r="P355" t="str">
        <v/>
      </c>
      <c r="Q355" t="str"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A355" t="str">
        <v/>
      </c>
      <c r="AB355" t="str">
        <f t="shared" si="5"/>
        <v/>
      </c>
    </row>
    <row r="356" spans="1:28">
      <c r="A356" t="str">
        <v/>
      </c>
      <c r="B356" t="str">
        <v/>
      </c>
      <c r="C356" t="str">
        <v/>
      </c>
      <c r="D356" t="str">
        <v/>
      </c>
      <c r="E356" t="str">
        <v/>
      </c>
      <c r="F356" t="str">
        <v/>
      </c>
      <c r="G356" t="str">
        <v/>
      </c>
      <c r="H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  <c r="O356" t="str">
        <v/>
      </c>
      <c r="P356" t="str">
        <v/>
      </c>
      <c r="Q356" t="str"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A356" t="str">
        <v/>
      </c>
      <c r="AB356" t="str">
        <f t="shared" si="5"/>
        <v/>
      </c>
    </row>
    <row r="357" spans="1:28">
      <c r="A357" t="str">
        <v/>
      </c>
      <c r="B357" t="str">
        <v/>
      </c>
      <c r="C357" t="str">
        <v/>
      </c>
      <c r="D357" t="str">
        <v/>
      </c>
      <c r="E357" t="str">
        <v/>
      </c>
      <c r="F357" t="str">
        <v/>
      </c>
      <c r="G357" t="str">
        <v/>
      </c>
      <c r="H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  <c r="O357" t="str">
        <v/>
      </c>
      <c r="P357" t="str">
        <v/>
      </c>
      <c r="Q357" t="str"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A357" t="str">
        <v/>
      </c>
      <c r="AB357" t="str">
        <f t="shared" si="5"/>
        <v/>
      </c>
    </row>
    <row r="358" spans="1:28">
      <c r="A358" t="str">
        <v/>
      </c>
      <c r="B358" t="str">
        <v/>
      </c>
      <c r="C358" t="str">
        <v/>
      </c>
      <c r="D358" t="str">
        <v/>
      </c>
      <c r="E358" t="str">
        <v/>
      </c>
      <c r="F358" t="str">
        <v/>
      </c>
      <c r="G358" t="str">
        <v/>
      </c>
      <c r="H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  <c r="O358" t="str">
        <v/>
      </c>
      <c r="P358" t="str">
        <v/>
      </c>
      <c r="Q358" t="str"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A358" t="str">
        <v/>
      </c>
      <c r="AB358" t="str">
        <f t="shared" si="5"/>
        <v/>
      </c>
    </row>
    <row r="359" spans="1:28">
      <c r="A359" t="str">
        <v/>
      </c>
      <c r="B359" t="str">
        <v/>
      </c>
      <c r="C359" t="str">
        <v/>
      </c>
      <c r="D359" t="str">
        <v/>
      </c>
      <c r="E359" t="str">
        <v/>
      </c>
      <c r="F359" t="str">
        <v/>
      </c>
      <c r="G359" t="str">
        <v/>
      </c>
      <c r="H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  <c r="O359" t="str">
        <v/>
      </c>
      <c r="P359" t="str">
        <v/>
      </c>
      <c r="Q359" t="str"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A359" t="str">
        <v/>
      </c>
      <c r="AB359" t="str">
        <f t="shared" si="5"/>
        <v/>
      </c>
    </row>
    <row r="360" spans="1:28">
      <c r="A360" t="str">
        <v/>
      </c>
      <c r="B360" t="str">
        <v/>
      </c>
      <c r="C360" t="str">
        <v/>
      </c>
      <c r="D360" t="str">
        <v/>
      </c>
      <c r="E360" t="str">
        <v/>
      </c>
      <c r="F360" t="str">
        <v/>
      </c>
      <c r="G360" t="str">
        <v/>
      </c>
      <c r="H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  <c r="O360" t="str">
        <v/>
      </c>
      <c r="P360" t="str">
        <v/>
      </c>
      <c r="Q360" t="str"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A360" t="str">
        <v/>
      </c>
      <c r="AB360" t="str">
        <f t="shared" si="5"/>
        <v/>
      </c>
    </row>
    <row r="361" spans="1:28">
      <c r="A361" t="str">
        <v/>
      </c>
      <c r="B361" t="str">
        <v/>
      </c>
      <c r="C361" t="str">
        <v/>
      </c>
      <c r="D361" t="str">
        <v/>
      </c>
      <c r="E361" t="str">
        <v/>
      </c>
      <c r="F361" t="str">
        <v/>
      </c>
      <c r="G361" t="str">
        <v/>
      </c>
      <c r="H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  <c r="O361" t="str">
        <v/>
      </c>
      <c r="P361" t="str">
        <v/>
      </c>
      <c r="Q361" t="str"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A361" t="str">
        <v/>
      </c>
      <c r="AB361" t="str">
        <f t="shared" si="5"/>
        <v/>
      </c>
    </row>
    <row r="362" spans="1:28">
      <c r="A362" t="str">
        <v/>
      </c>
      <c r="B362" t="str">
        <v/>
      </c>
      <c r="C362" t="str">
        <v/>
      </c>
      <c r="D362" t="str">
        <v/>
      </c>
      <c r="E362" t="str">
        <v/>
      </c>
      <c r="F362" t="str">
        <v/>
      </c>
      <c r="G362" t="str">
        <v/>
      </c>
      <c r="H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  <c r="O362" t="str">
        <v/>
      </c>
      <c r="P362" t="str">
        <v/>
      </c>
      <c r="Q362" t="str"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A362" t="str">
        <v/>
      </c>
      <c r="AB362" t="str">
        <f t="shared" si="5"/>
        <v/>
      </c>
    </row>
    <row r="363" spans="1:28">
      <c r="A363" t="str">
        <v/>
      </c>
      <c r="B363" t="str">
        <v/>
      </c>
      <c r="C363" t="str">
        <v/>
      </c>
      <c r="D363" t="str">
        <v/>
      </c>
      <c r="E363" t="str">
        <v/>
      </c>
      <c r="F363" t="str">
        <v/>
      </c>
      <c r="G363" t="str">
        <v/>
      </c>
      <c r="H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  <c r="O363" t="str">
        <v/>
      </c>
      <c r="P363" t="str">
        <v/>
      </c>
      <c r="Q363" t="str"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A363" t="str">
        <v/>
      </c>
      <c r="AB363" t="str">
        <f t="shared" si="5"/>
        <v/>
      </c>
    </row>
    <row r="364" spans="1:28">
      <c r="A364" t="str">
        <v/>
      </c>
      <c r="B364" t="str">
        <v/>
      </c>
      <c r="C364" t="str">
        <v/>
      </c>
      <c r="D364" t="str">
        <v/>
      </c>
      <c r="E364" t="str">
        <v/>
      </c>
      <c r="F364" t="str">
        <v/>
      </c>
      <c r="G364" t="str">
        <v/>
      </c>
      <c r="H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  <c r="O364" t="str">
        <v/>
      </c>
      <c r="P364" t="str">
        <v/>
      </c>
      <c r="Q364" t="str"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A364" t="str">
        <v/>
      </c>
      <c r="AB364" t="str">
        <f t="shared" si="5"/>
        <v/>
      </c>
    </row>
    <row r="365" spans="1:28">
      <c r="A365" t="str">
        <v/>
      </c>
      <c r="B365" t="str">
        <v/>
      </c>
      <c r="C365" t="str">
        <v/>
      </c>
      <c r="D365" t="str">
        <v/>
      </c>
      <c r="E365" t="str">
        <v/>
      </c>
      <c r="F365" t="str">
        <v/>
      </c>
      <c r="G365" t="str">
        <v/>
      </c>
      <c r="H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  <c r="O365" t="str">
        <v/>
      </c>
      <c r="P365" t="str">
        <v/>
      </c>
      <c r="Q365" t="str"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A365" t="str">
        <v/>
      </c>
      <c r="AB365" t="str">
        <f t="shared" si="5"/>
        <v/>
      </c>
    </row>
    <row r="366" spans="1:28">
      <c r="A366" t="str">
        <v/>
      </c>
      <c r="B366" t="str">
        <v/>
      </c>
      <c r="C366" t="str">
        <v/>
      </c>
      <c r="D366" t="str">
        <v/>
      </c>
      <c r="E366" t="str">
        <v/>
      </c>
      <c r="F366" t="str">
        <v/>
      </c>
      <c r="G366" t="str">
        <v/>
      </c>
      <c r="H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  <c r="O366" t="str">
        <v/>
      </c>
      <c r="P366" t="str">
        <v/>
      </c>
      <c r="Q366" t="str"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A366" t="str">
        <v/>
      </c>
      <c r="AB366" t="str">
        <f t="shared" si="5"/>
        <v/>
      </c>
    </row>
    <row r="367" spans="1:28">
      <c r="A367" t="str">
        <v/>
      </c>
      <c r="B367" t="str">
        <v/>
      </c>
      <c r="C367" t="str">
        <v/>
      </c>
      <c r="D367" t="str">
        <v/>
      </c>
      <c r="E367" t="str">
        <v/>
      </c>
      <c r="F367" t="str">
        <v/>
      </c>
      <c r="G367" t="str">
        <v/>
      </c>
      <c r="H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  <c r="O367" t="str">
        <v/>
      </c>
      <c r="P367" t="str">
        <v/>
      </c>
      <c r="Q367" t="str"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A367" t="str">
        <v/>
      </c>
      <c r="AB367" t="str">
        <f t="shared" si="5"/>
        <v/>
      </c>
    </row>
    <row r="368" spans="1:28">
      <c r="A368" t="str">
        <v/>
      </c>
      <c r="B368" t="str">
        <v/>
      </c>
      <c r="C368" t="str">
        <v/>
      </c>
      <c r="D368" t="str">
        <v/>
      </c>
      <c r="E368" t="str">
        <v/>
      </c>
      <c r="F368" t="str">
        <v/>
      </c>
      <c r="G368" t="str">
        <v/>
      </c>
      <c r="H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  <c r="O368" t="str">
        <v/>
      </c>
      <c r="P368" t="str">
        <v/>
      </c>
      <c r="Q368" t="str"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A368" t="str">
        <v/>
      </c>
      <c r="AB368" t="str">
        <f t="shared" si="5"/>
        <v/>
      </c>
    </row>
    <row r="369" spans="1:28">
      <c r="A369" t="str">
        <v/>
      </c>
      <c r="B369" t="str">
        <v/>
      </c>
      <c r="C369" t="str">
        <v/>
      </c>
      <c r="D369" t="str">
        <v/>
      </c>
      <c r="E369" t="str">
        <v/>
      </c>
      <c r="F369" t="str">
        <v/>
      </c>
      <c r="G369" t="str">
        <v/>
      </c>
      <c r="H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  <c r="O369" t="str">
        <v/>
      </c>
      <c r="P369" t="str">
        <v/>
      </c>
      <c r="Q369" t="str"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A369" t="str">
        <v/>
      </c>
      <c r="AB369" t="str">
        <f t="shared" si="5"/>
        <v/>
      </c>
    </row>
    <row r="370" spans="1:28">
      <c r="A370" t="str">
        <v/>
      </c>
      <c r="B370" t="str">
        <v/>
      </c>
      <c r="C370" t="str">
        <v/>
      </c>
      <c r="D370" t="str">
        <v/>
      </c>
      <c r="E370" t="str">
        <v/>
      </c>
      <c r="F370" t="str">
        <v/>
      </c>
      <c r="G370" t="str">
        <v/>
      </c>
      <c r="H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  <c r="O370" t="str">
        <v/>
      </c>
      <c r="P370" t="str">
        <v/>
      </c>
      <c r="Q370" t="str"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A370" t="str">
        <v/>
      </c>
      <c r="AB370" t="str">
        <f t="shared" si="5"/>
        <v/>
      </c>
    </row>
    <row r="371" spans="1:28">
      <c r="A371" t="str">
        <v/>
      </c>
      <c r="B371" t="str">
        <v/>
      </c>
      <c r="C371" t="str">
        <v/>
      </c>
      <c r="D371" t="str">
        <v/>
      </c>
      <c r="E371" t="str">
        <v/>
      </c>
      <c r="F371" t="str">
        <v/>
      </c>
      <c r="G371" t="str">
        <v/>
      </c>
      <c r="H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  <c r="O371" t="str">
        <v/>
      </c>
      <c r="P371" t="str">
        <v/>
      </c>
      <c r="Q371" t="str"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A371" t="str">
        <v/>
      </c>
      <c r="AB371" t="str">
        <f t="shared" si="5"/>
        <v/>
      </c>
    </row>
    <row r="372" spans="1:28">
      <c r="A372" t="str">
        <v/>
      </c>
      <c r="B372" t="str">
        <v/>
      </c>
      <c r="C372" t="str">
        <v/>
      </c>
      <c r="D372" t="str">
        <v/>
      </c>
      <c r="E372" t="str">
        <v/>
      </c>
      <c r="F372" t="str">
        <v/>
      </c>
      <c r="G372" t="str">
        <v/>
      </c>
      <c r="H372" t="str">
        <v/>
      </c>
      <c r="I372" t="str">
        <v/>
      </c>
      <c r="J372" t="str">
        <v/>
      </c>
      <c r="K372" t="str">
        <v/>
      </c>
      <c r="L372" t="str">
        <v/>
      </c>
      <c r="M372" t="str">
        <v/>
      </c>
      <c r="N372" t="str">
        <v/>
      </c>
      <c r="O372" t="str">
        <v/>
      </c>
      <c r="P372" t="str">
        <v/>
      </c>
      <c r="Q372" t="str">
        <v/>
      </c>
      <c r="R372" t="str">
        <v/>
      </c>
      <c r="S372" t="str">
        <v/>
      </c>
      <c r="T372" t="str">
        <v/>
      </c>
      <c r="U372" t="str">
        <v/>
      </c>
      <c r="V372" t="str">
        <v/>
      </c>
      <c r="W372" t="str">
        <v/>
      </c>
      <c r="X372" t="str">
        <v/>
      </c>
      <c r="Y372" t="str">
        <v/>
      </c>
      <c r="Z372" t="str">
        <v/>
      </c>
      <c r="AA372" t="str">
        <v/>
      </c>
      <c r="AB372" t="str">
        <f t="shared" si="5"/>
        <v/>
      </c>
    </row>
    <row r="373" spans="1:28">
      <c r="A373" t="str">
        <v/>
      </c>
      <c r="B373" t="str">
        <v/>
      </c>
      <c r="C373" t="str">
        <v/>
      </c>
      <c r="D373" t="str">
        <v/>
      </c>
      <c r="E373" t="str">
        <v/>
      </c>
      <c r="F373" t="str">
        <v/>
      </c>
      <c r="G373" t="str">
        <v/>
      </c>
      <c r="H373" t="str">
        <v/>
      </c>
      <c r="I373" t="str">
        <v/>
      </c>
      <c r="J373" t="str">
        <v/>
      </c>
      <c r="K373" t="str">
        <v/>
      </c>
      <c r="L373" t="str">
        <v/>
      </c>
      <c r="M373" t="str">
        <v/>
      </c>
      <c r="N373" t="str">
        <v/>
      </c>
      <c r="O373" t="str">
        <v/>
      </c>
      <c r="P373" t="str">
        <v/>
      </c>
      <c r="Q373" t="str">
        <v/>
      </c>
      <c r="R373" t="str">
        <v/>
      </c>
      <c r="S373" t="str">
        <v/>
      </c>
      <c r="T373" t="str">
        <v/>
      </c>
      <c r="U373" t="str">
        <v/>
      </c>
      <c r="V373" t="str">
        <v/>
      </c>
      <c r="W373" t="str">
        <v/>
      </c>
      <c r="X373" t="str">
        <v/>
      </c>
      <c r="Y373" t="str">
        <v/>
      </c>
      <c r="Z373" t="str">
        <v/>
      </c>
      <c r="AA373" t="str">
        <v/>
      </c>
      <c r="AB373" t="str">
        <f t="shared" si="5"/>
        <v/>
      </c>
    </row>
    <row r="374" spans="1:28">
      <c r="A374" t="str">
        <v/>
      </c>
      <c r="B374" t="str">
        <v/>
      </c>
      <c r="C374" t="str">
        <v/>
      </c>
      <c r="D374" t="str">
        <v/>
      </c>
      <c r="E374" t="str">
        <v/>
      </c>
      <c r="F374" t="str">
        <v/>
      </c>
      <c r="G374" t="str">
        <v/>
      </c>
      <c r="H374" t="str">
        <v/>
      </c>
      <c r="I374" t="str">
        <v/>
      </c>
      <c r="J374" t="str">
        <v/>
      </c>
      <c r="K374" t="str">
        <v/>
      </c>
      <c r="L374" t="str">
        <v/>
      </c>
      <c r="M374" t="str">
        <v/>
      </c>
      <c r="N374" t="str">
        <v/>
      </c>
      <c r="O374" t="str">
        <v/>
      </c>
      <c r="P374" t="str">
        <v/>
      </c>
      <c r="Q374" t="str">
        <v/>
      </c>
      <c r="R374" t="str">
        <v/>
      </c>
      <c r="S374" t="str">
        <v/>
      </c>
      <c r="T374" t="str">
        <v/>
      </c>
      <c r="U374" t="str">
        <v/>
      </c>
      <c r="V374" t="str">
        <v/>
      </c>
      <c r="W374" t="str">
        <v/>
      </c>
      <c r="X374" t="str">
        <v/>
      </c>
      <c r="Y374" t="str">
        <v/>
      </c>
      <c r="Z374" t="str">
        <v/>
      </c>
      <c r="AA374" t="str">
        <v/>
      </c>
      <c r="AB374" t="str">
        <f t="shared" si="5"/>
        <v/>
      </c>
    </row>
    <row r="375" spans="1:28">
      <c r="A375" t="str">
        <v/>
      </c>
      <c r="B375" t="str">
        <v/>
      </c>
      <c r="C375" t="str">
        <v/>
      </c>
      <c r="D375" t="str">
        <v/>
      </c>
      <c r="E375" t="str">
        <v/>
      </c>
      <c r="F375" t="str">
        <v/>
      </c>
      <c r="G375" t="str">
        <v/>
      </c>
      <c r="H375" t="str">
        <v/>
      </c>
      <c r="I375" t="str">
        <v/>
      </c>
      <c r="J375" t="str">
        <v/>
      </c>
      <c r="K375" t="str">
        <v/>
      </c>
      <c r="L375" t="str">
        <v/>
      </c>
      <c r="M375" t="str">
        <v/>
      </c>
      <c r="N375" t="str">
        <v/>
      </c>
      <c r="O375" t="str">
        <v/>
      </c>
      <c r="P375" t="str">
        <v/>
      </c>
      <c r="Q375" t="str">
        <v/>
      </c>
      <c r="R375" t="str">
        <v/>
      </c>
      <c r="S375" t="str">
        <v/>
      </c>
      <c r="T375" t="str">
        <v/>
      </c>
      <c r="U375" t="str">
        <v/>
      </c>
      <c r="V375" t="str">
        <v/>
      </c>
      <c r="W375" t="str">
        <v/>
      </c>
      <c r="X375" t="str">
        <v/>
      </c>
      <c r="Y375" t="str">
        <v/>
      </c>
      <c r="Z375" t="str">
        <v/>
      </c>
      <c r="AA375" t="str">
        <v/>
      </c>
      <c r="AB375" t="str">
        <f t="shared" si="5"/>
        <v/>
      </c>
    </row>
    <row r="376" spans="1:28">
      <c r="A376" t="str">
        <v/>
      </c>
      <c r="B376" t="str">
        <v/>
      </c>
      <c r="C376" t="str">
        <v/>
      </c>
      <c r="D376" t="str">
        <v/>
      </c>
      <c r="E376" t="str">
        <v/>
      </c>
      <c r="F376" t="str">
        <v/>
      </c>
      <c r="G376" t="str">
        <v/>
      </c>
      <c r="H376" t="str">
        <v/>
      </c>
      <c r="I376" t="str">
        <v/>
      </c>
      <c r="J376" t="str">
        <v/>
      </c>
      <c r="K376" t="str">
        <v/>
      </c>
      <c r="L376" t="str">
        <v/>
      </c>
      <c r="M376" t="str">
        <v/>
      </c>
      <c r="N376" t="str">
        <v/>
      </c>
      <c r="O376" t="str">
        <v/>
      </c>
      <c r="P376" t="str">
        <v/>
      </c>
      <c r="Q376" t="str">
        <v/>
      </c>
      <c r="R376" t="str">
        <v/>
      </c>
      <c r="S376" t="str">
        <v/>
      </c>
      <c r="T376" t="str">
        <v/>
      </c>
      <c r="U376" t="str">
        <v/>
      </c>
      <c r="V376" t="str">
        <v/>
      </c>
      <c r="W376" t="str">
        <v/>
      </c>
      <c r="X376" t="str">
        <v/>
      </c>
      <c r="Y376" t="str">
        <v/>
      </c>
      <c r="Z376" t="str">
        <v/>
      </c>
      <c r="AA376" t="str">
        <v/>
      </c>
      <c r="AB376" t="str">
        <f t="shared" si="5"/>
        <v/>
      </c>
    </row>
    <row r="377" spans="1:28">
      <c r="A377" t="str">
        <v/>
      </c>
      <c r="B377" t="str">
        <v/>
      </c>
      <c r="C377" t="str">
        <v/>
      </c>
      <c r="D377" t="str">
        <v/>
      </c>
      <c r="E377" t="str">
        <v/>
      </c>
      <c r="F377" t="str">
        <v/>
      </c>
      <c r="G377" t="str">
        <v/>
      </c>
      <c r="H377" t="str">
        <v/>
      </c>
      <c r="I377" t="str">
        <v/>
      </c>
      <c r="J377" t="str">
        <v/>
      </c>
      <c r="K377" t="str">
        <v/>
      </c>
      <c r="L377" t="str">
        <v/>
      </c>
      <c r="M377" t="str">
        <v/>
      </c>
      <c r="N377" t="str">
        <v/>
      </c>
      <c r="O377" t="str">
        <v/>
      </c>
      <c r="P377" t="str">
        <v/>
      </c>
      <c r="Q377" t="str">
        <v/>
      </c>
      <c r="R377" t="str">
        <v/>
      </c>
      <c r="S377" t="str">
        <v/>
      </c>
      <c r="T377" t="str">
        <v/>
      </c>
      <c r="U377" t="str">
        <v/>
      </c>
      <c r="V377" t="str">
        <v/>
      </c>
      <c r="W377" t="str">
        <v/>
      </c>
      <c r="X377" t="str">
        <v/>
      </c>
      <c r="Y377" t="str">
        <v/>
      </c>
      <c r="Z377" t="str">
        <v/>
      </c>
      <c r="AA377" t="str">
        <v/>
      </c>
      <c r="AB377" t="str">
        <f t="shared" si="5"/>
        <v/>
      </c>
    </row>
    <row r="378" spans="1:28">
      <c r="A378" t="str">
        <v/>
      </c>
      <c r="B378" t="str">
        <v/>
      </c>
      <c r="C378" t="str">
        <v/>
      </c>
      <c r="D378" t="str">
        <v/>
      </c>
      <c r="E378" t="str">
        <v/>
      </c>
      <c r="F378" t="str">
        <v/>
      </c>
      <c r="G378" t="str">
        <v/>
      </c>
      <c r="H378" t="str">
        <v/>
      </c>
      <c r="I378" t="str">
        <v/>
      </c>
      <c r="J378" t="str">
        <v/>
      </c>
      <c r="K378" t="str">
        <v/>
      </c>
      <c r="L378" t="str">
        <v/>
      </c>
      <c r="M378" t="str">
        <v/>
      </c>
      <c r="N378" t="str">
        <v/>
      </c>
      <c r="O378" t="str">
        <v/>
      </c>
      <c r="P378" t="str">
        <v/>
      </c>
      <c r="Q378" t="str">
        <v/>
      </c>
      <c r="R378" t="str">
        <v/>
      </c>
      <c r="S378" t="str">
        <v/>
      </c>
      <c r="T378" t="str">
        <v/>
      </c>
      <c r="U378" t="str">
        <v/>
      </c>
      <c r="V378" t="str">
        <v/>
      </c>
      <c r="W378" t="str">
        <v/>
      </c>
      <c r="X378" t="str">
        <v/>
      </c>
      <c r="Y378" t="str">
        <v/>
      </c>
      <c r="Z378" t="str">
        <v/>
      </c>
      <c r="AA378" t="str">
        <v/>
      </c>
      <c r="AB378" t="str">
        <f t="shared" si="5"/>
        <v/>
      </c>
    </row>
    <row r="379" spans="1:28">
      <c r="A379" t="str">
        <v/>
      </c>
      <c r="B379" t="str">
        <v/>
      </c>
      <c r="C379" t="str">
        <v/>
      </c>
      <c r="D379" t="str">
        <v/>
      </c>
      <c r="E379" t="str">
        <v/>
      </c>
      <c r="F379" t="str">
        <v/>
      </c>
      <c r="G379" t="str">
        <v/>
      </c>
      <c r="H379" t="str">
        <v/>
      </c>
      <c r="I379" t="str">
        <v/>
      </c>
      <c r="J379" t="str">
        <v/>
      </c>
      <c r="K379" t="str">
        <v/>
      </c>
      <c r="L379" t="str">
        <v/>
      </c>
      <c r="M379" t="str">
        <v/>
      </c>
      <c r="N379" t="str">
        <v/>
      </c>
      <c r="O379" t="str">
        <v/>
      </c>
      <c r="P379" t="str">
        <v/>
      </c>
      <c r="Q379" t="str">
        <v/>
      </c>
      <c r="R379" t="str">
        <v/>
      </c>
      <c r="S379" t="str">
        <v/>
      </c>
      <c r="T379" t="str">
        <v/>
      </c>
      <c r="U379" t="str">
        <v/>
      </c>
      <c r="V379" t="str">
        <v/>
      </c>
      <c r="W379" t="str">
        <v/>
      </c>
      <c r="X379" t="str">
        <v/>
      </c>
      <c r="Y379" t="str">
        <v/>
      </c>
      <c r="Z379" t="str">
        <v/>
      </c>
      <c r="AA379" t="str">
        <v/>
      </c>
      <c r="AB379" t="str">
        <f t="shared" si="5"/>
        <v/>
      </c>
    </row>
    <row r="380" spans="1:28">
      <c r="A380" t="str">
        <v/>
      </c>
      <c r="B380" t="str">
        <v/>
      </c>
      <c r="C380" t="str">
        <v/>
      </c>
      <c r="D380" t="str">
        <v/>
      </c>
      <c r="E380" t="str">
        <v/>
      </c>
      <c r="F380" t="str">
        <v/>
      </c>
      <c r="G380" t="str">
        <v/>
      </c>
      <c r="H380" t="str">
        <v/>
      </c>
      <c r="I380" t="str">
        <v/>
      </c>
      <c r="J380" t="str">
        <v/>
      </c>
      <c r="K380" t="str">
        <v/>
      </c>
      <c r="L380" t="str">
        <v/>
      </c>
      <c r="M380" t="str">
        <v/>
      </c>
      <c r="N380" t="str">
        <v/>
      </c>
      <c r="O380" t="str">
        <v/>
      </c>
      <c r="P380" t="str">
        <v/>
      </c>
      <c r="Q380" t="str">
        <v/>
      </c>
      <c r="R380" t="str">
        <v/>
      </c>
      <c r="S380" t="str">
        <v/>
      </c>
      <c r="T380" t="str">
        <v/>
      </c>
      <c r="U380" t="str">
        <v/>
      </c>
      <c r="V380" t="str">
        <v/>
      </c>
      <c r="W380" t="str">
        <v/>
      </c>
      <c r="X380" t="str">
        <v/>
      </c>
      <c r="Y380" t="str">
        <v/>
      </c>
      <c r="Z380" t="str">
        <v/>
      </c>
      <c r="AA380" t="str">
        <v/>
      </c>
      <c r="AB380" t="str">
        <f t="shared" si="5"/>
        <v/>
      </c>
    </row>
    <row r="381" spans="1:28">
      <c r="A381" t="str">
        <v/>
      </c>
      <c r="B381" t="str">
        <v/>
      </c>
      <c r="C381" t="str">
        <v/>
      </c>
      <c r="D381" t="str">
        <v/>
      </c>
      <c r="E381" t="str">
        <v/>
      </c>
      <c r="F381" t="str">
        <v/>
      </c>
      <c r="G381" t="str">
        <v/>
      </c>
      <c r="H381" t="str">
        <v/>
      </c>
      <c r="I381" t="str">
        <v/>
      </c>
      <c r="J381" t="str">
        <v/>
      </c>
      <c r="K381" t="str">
        <v/>
      </c>
      <c r="L381" t="str">
        <v/>
      </c>
      <c r="M381" t="str">
        <v/>
      </c>
      <c r="N381" t="str">
        <v/>
      </c>
      <c r="O381" t="str">
        <v/>
      </c>
      <c r="P381" t="str">
        <v/>
      </c>
      <c r="Q381" t="str">
        <v/>
      </c>
      <c r="R381" t="str">
        <v/>
      </c>
      <c r="S381" t="str">
        <v/>
      </c>
      <c r="T381" t="str">
        <v/>
      </c>
      <c r="U381" t="str">
        <v/>
      </c>
      <c r="V381" t="str">
        <v/>
      </c>
      <c r="W381" t="str">
        <v/>
      </c>
      <c r="X381" t="str">
        <v/>
      </c>
      <c r="Y381" t="str">
        <v/>
      </c>
      <c r="Z381" t="str">
        <v/>
      </c>
      <c r="AA381" t="str">
        <v/>
      </c>
      <c r="AB381" t="str">
        <f t="shared" si="5"/>
        <v/>
      </c>
    </row>
    <row r="382" spans="1:28">
      <c r="A382" t="str">
        <v/>
      </c>
      <c r="B382" t="str">
        <v/>
      </c>
      <c r="C382" t="str">
        <v/>
      </c>
      <c r="D382" t="str">
        <v/>
      </c>
      <c r="E382" t="str">
        <v/>
      </c>
      <c r="F382" t="str">
        <v/>
      </c>
      <c r="G382" t="str">
        <v/>
      </c>
      <c r="H382" t="str">
        <v/>
      </c>
      <c r="I382" t="str">
        <v/>
      </c>
      <c r="J382" t="str">
        <v/>
      </c>
      <c r="K382" t="str">
        <v/>
      </c>
      <c r="L382" t="str">
        <v/>
      </c>
      <c r="M382" t="str">
        <v/>
      </c>
      <c r="N382" t="str">
        <v/>
      </c>
      <c r="O382" t="str">
        <v/>
      </c>
      <c r="P382" t="str">
        <v/>
      </c>
      <c r="Q382" t="str">
        <v/>
      </c>
      <c r="R382" t="str">
        <v/>
      </c>
      <c r="S382" t="str">
        <v/>
      </c>
      <c r="T382" t="str">
        <v/>
      </c>
      <c r="U382" t="str">
        <v/>
      </c>
      <c r="V382" t="str">
        <v/>
      </c>
      <c r="W382" t="str">
        <v/>
      </c>
      <c r="X382" t="str">
        <v/>
      </c>
      <c r="Y382" t="str">
        <v/>
      </c>
      <c r="Z382" t="str">
        <v/>
      </c>
      <c r="AA382" t="str">
        <v/>
      </c>
      <c r="AB382" t="str">
        <f t="shared" si="5"/>
        <v/>
      </c>
    </row>
    <row r="383" spans="1:28">
      <c r="A383" t="str">
        <v/>
      </c>
      <c r="B383" t="str">
        <v/>
      </c>
      <c r="C383" t="str">
        <v/>
      </c>
      <c r="D383" t="str">
        <v/>
      </c>
      <c r="E383" t="str">
        <v/>
      </c>
      <c r="F383" t="str">
        <v/>
      </c>
      <c r="G383" t="str">
        <v/>
      </c>
      <c r="H383" t="str">
        <v/>
      </c>
      <c r="I383" t="str">
        <v/>
      </c>
      <c r="J383" t="str">
        <v/>
      </c>
      <c r="K383" t="str">
        <v/>
      </c>
      <c r="L383" t="str">
        <v/>
      </c>
      <c r="M383" t="str">
        <v/>
      </c>
      <c r="N383" t="str">
        <v/>
      </c>
      <c r="O383" t="str">
        <v/>
      </c>
      <c r="P383" t="str">
        <v/>
      </c>
      <c r="Q383" t="str">
        <v/>
      </c>
      <c r="R383" t="str">
        <v/>
      </c>
      <c r="S383" t="str">
        <v/>
      </c>
      <c r="T383" t="str">
        <v/>
      </c>
      <c r="U383" t="str">
        <v/>
      </c>
      <c r="V383" t="str">
        <v/>
      </c>
      <c r="W383" t="str">
        <v/>
      </c>
      <c r="X383" t="str">
        <v/>
      </c>
      <c r="Y383" t="str">
        <v/>
      </c>
      <c r="Z383" t="str">
        <v/>
      </c>
      <c r="AA383" t="str">
        <v/>
      </c>
      <c r="AB383" t="str">
        <f t="shared" si="5"/>
        <v/>
      </c>
    </row>
    <row r="384" spans="1:28">
      <c r="A384" t="str">
        <v/>
      </c>
      <c r="B384" t="str">
        <v/>
      </c>
      <c r="C384" t="str">
        <v/>
      </c>
      <c r="D384" t="str">
        <v/>
      </c>
      <c r="E384" t="str">
        <v/>
      </c>
      <c r="F384" t="str">
        <v/>
      </c>
      <c r="G384" t="str">
        <v/>
      </c>
      <c r="H384" t="str">
        <v/>
      </c>
      <c r="I384" t="str">
        <v/>
      </c>
      <c r="J384" t="str">
        <v/>
      </c>
      <c r="K384" t="str">
        <v/>
      </c>
      <c r="L384" t="str">
        <v/>
      </c>
      <c r="M384" t="str">
        <v/>
      </c>
      <c r="N384" t="str">
        <v/>
      </c>
      <c r="O384" t="str">
        <v/>
      </c>
      <c r="P384" t="str">
        <v/>
      </c>
      <c r="Q384" t="str">
        <v/>
      </c>
      <c r="R384" t="str">
        <v/>
      </c>
      <c r="S384" t="str">
        <v/>
      </c>
      <c r="T384" t="str">
        <v/>
      </c>
      <c r="U384" t="str">
        <v/>
      </c>
      <c r="V384" t="str">
        <v/>
      </c>
      <c r="W384" t="str">
        <v/>
      </c>
      <c r="X384" t="str">
        <v/>
      </c>
      <c r="Y384" t="str">
        <v/>
      </c>
      <c r="Z384" t="str">
        <v/>
      </c>
      <c r="AA384" t="str">
        <v/>
      </c>
      <c r="AB384" t="str">
        <f t="shared" si="5"/>
        <v/>
      </c>
    </row>
    <row r="385" spans="1:28">
      <c r="A385" t="str">
        <v/>
      </c>
      <c r="B385" t="str">
        <v/>
      </c>
      <c r="C385" t="str">
        <v/>
      </c>
      <c r="D385" t="str">
        <v/>
      </c>
      <c r="E385" t="str">
        <v/>
      </c>
      <c r="F385" t="str">
        <v/>
      </c>
      <c r="G385" t="str">
        <v/>
      </c>
      <c r="H385" t="str">
        <v/>
      </c>
      <c r="I385" t="str">
        <v/>
      </c>
      <c r="J385" t="str">
        <v/>
      </c>
      <c r="K385" t="str">
        <v/>
      </c>
      <c r="L385" t="str">
        <v/>
      </c>
      <c r="M385" t="str">
        <v/>
      </c>
      <c r="N385" t="str">
        <v/>
      </c>
      <c r="O385" t="str">
        <v/>
      </c>
      <c r="P385" t="str">
        <v/>
      </c>
      <c r="Q385" t="str">
        <v/>
      </c>
      <c r="R385" t="str">
        <v/>
      </c>
      <c r="S385" t="str">
        <v/>
      </c>
      <c r="T385" t="str">
        <v/>
      </c>
      <c r="U385" t="str">
        <v/>
      </c>
      <c r="V385" t="str">
        <v/>
      </c>
      <c r="W385" t="str">
        <v/>
      </c>
      <c r="X385" t="str">
        <v/>
      </c>
      <c r="Y385" t="str">
        <v/>
      </c>
      <c r="Z385" t="str">
        <v/>
      </c>
      <c r="AA385" t="str">
        <v/>
      </c>
      <c r="AB385" t="str">
        <f t="shared" si="5"/>
        <v/>
      </c>
    </row>
    <row r="386" spans="1:28">
      <c r="A386" t="str">
        <v/>
      </c>
      <c r="B386" t="str">
        <v/>
      </c>
      <c r="C386" t="str">
        <v/>
      </c>
      <c r="D386" t="str">
        <v/>
      </c>
      <c r="E386" t="str">
        <v/>
      </c>
      <c r="F386" t="str">
        <v/>
      </c>
      <c r="G386" t="str">
        <v/>
      </c>
      <c r="H386" t="str">
        <v/>
      </c>
      <c r="I386" t="str">
        <v/>
      </c>
      <c r="J386" t="str">
        <v/>
      </c>
      <c r="K386" t="str">
        <v/>
      </c>
      <c r="L386" t="str">
        <v/>
      </c>
      <c r="M386" t="str">
        <v/>
      </c>
      <c r="N386" t="str">
        <v/>
      </c>
      <c r="O386" t="str">
        <v/>
      </c>
      <c r="P386" t="str">
        <v/>
      </c>
      <c r="Q386" t="str">
        <v/>
      </c>
      <c r="R386" t="str">
        <v/>
      </c>
      <c r="S386" t="str">
        <v/>
      </c>
      <c r="T386" t="str">
        <v/>
      </c>
      <c r="U386" t="str">
        <v/>
      </c>
      <c r="V386" t="str">
        <v/>
      </c>
      <c r="W386" t="str">
        <v/>
      </c>
      <c r="X386" t="str">
        <v/>
      </c>
      <c r="Y386" t="str">
        <v/>
      </c>
      <c r="Z386" t="str">
        <v/>
      </c>
      <c r="AA386" t="str">
        <v/>
      </c>
      <c r="AB386" t="str">
        <f t="shared" si="5"/>
        <v/>
      </c>
    </row>
    <row r="387" spans="1:28">
      <c r="A387" t="str">
        <v/>
      </c>
      <c r="B387" t="str">
        <v/>
      </c>
      <c r="C387" t="str">
        <v/>
      </c>
      <c r="D387" t="str">
        <v/>
      </c>
      <c r="E387" t="str">
        <v/>
      </c>
      <c r="F387" t="str">
        <v/>
      </c>
      <c r="G387" t="str">
        <v/>
      </c>
      <c r="H387" t="str">
        <v/>
      </c>
      <c r="I387" t="str">
        <v/>
      </c>
      <c r="J387" t="str">
        <v/>
      </c>
      <c r="K387" t="str">
        <v/>
      </c>
      <c r="L387" t="str">
        <v/>
      </c>
      <c r="M387" t="str">
        <v/>
      </c>
      <c r="N387" t="str">
        <v/>
      </c>
      <c r="O387" t="str">
        <v/>
      </c>
      <c r="P387" t="str">
        <v/>
      </c>
      <c r="Q387" t="str">
        <v/>
      </c>
      <c r="R387" t="str">
        <v/>
      </c>
      <c r="S387" t="str">
        <v/>
      </c>
      <c r="T387" t="str">
        <v/>
      </c>
      <c r="U387" t="str">
        <v/>
      </c>
      <c r="V387" t="str">
        <v/>
      </c>
      <c r="W387" t="str">
        <v/>
      </c>
      <c r="X387" t="str">
        <v/>
      </c>
      <c r="Y387" t="str">
        <v/>
      </c>
      <c r="Z387" t="str">
        <v/>
      </c>
      <c r="AA387" t="str">
        <v/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 t="str">
        <v/>
      </c>
      <c r="B388" t="str">
        <v/>
      </c>
      <c r="C388" t="str">
        <v/>
      </c>
      <c r="D388" t="str">
        <v/>
      </c>
      <c r="E388" t="str">
        <v/>
      </c>
      <c r="F388" t="str">
        <v/>
      </c>
      <c r="G388" t="str">
        <v/>
      </c>
      <c r="H388" t="str">
        <v/>
      </c>
      <c r="I388" t="str">
        <v/>
      </c>
      <c r="J388" t="str">
        <v/>
      </c>
      <c r="K388" t="str">
        <v/>
      </c>
      <c r="L388" t="str">
        <v/>
      </c>
      <c r="M388" t="str">
        <v/>
      </c>
      <c r="N388" t="str">
        <v/>
      </c>
      <c r="O388" t="str">
        <v/>
      </c>
      <c r="P388" t="str">
        <v/>
      </c>
      <c r="Q388" t="str">
        <v/>
      </c>
      <c r="R388" t="str">
        <v/>
      </c>
      <c r="S388" t="str">
        <v/>
      </c>
      <c r="T388" t="str">
        <v/>
      </c>
      <c r="U388" t="str">
        <v/>
      </c>
      <c r="V388" t="str">
        <v/>
      </c>
      <c r="W388" t="str">
        <v/>
      </c>
      <c r="X388" t="str">
        <v/>
      </c>
      <c r="Y388" t="str">
        <v/>
      </c>
      <c r="Z388" t="str">
        <v/>
      </c>
      <c r="AA388" t="str">
        <v/>
      </c>
      <c r="AB388" t="str">
        <f t="shared" si="6"/>
        <v/>
      </c>
    </row>
    <row r="389" spans="1:28">
      <c r="A389" t="str">
        <v/>
      </c>
      <c r="B389" t="str">
        <v/>
      </c>
      <c r="C389" t="str">
        <v/>
      </c>
      <c r="D389" t="str">
        <v/>
      </c>
      <c r="E389" t="str">
        <v/>
      </c>
      <c r="F389" t="str">
        <v/>
      </c>
      <c r="G389" t="str">
        <v/>
      </c>
      <c r="H389" t="str">
        <v/>
      </c>
      <c r="I389" t="str">
        <v/>
      </c>
      <c r="J389" t="str">
        <v/>
      </c>
      <c r="K389" t="str">
        <v/>
      </c>
      <c r="L389" t="str">
        <v/>
      </c>
      <c r="M389" t="str">
        <v/>
      </c>
      <c r="N389" t="str">
        <v/>
      </c>
      <c r="O389" t="str">
        <v/>
      </c>
      <c r="P389" t="str">
        <v/>
      </c>
      <c r="Q389" t="str">
        <v/>
      </c>
      <c r="R389" t="str">
        <v/>
      </c>
      <c r="S389" t="str">
        <v/>
      </c>
      <c r="T389" t="str">
        <v/>
      </c>
      <c r="U389" t="str">
        <v/>
      </c>
      <c r="V389" t="str">
        <v/>
      </c>
      <c r="W389" t="str">
        <v/>
      </c>
      <c r="X389" t="str">
        <v/>
      </c>
      <c r="Y389" t="str">
        <v/>
      </c>
      <c r="Z389" t="str">
        <v/>
      </c>
      <c r="AA389" t="str">
        <v/>
      </c>
      <c r="AB389" t="str">
        <f t="shared" si="6"/>
        <v/>
      </c>
    </row>
    <row r="390" spans="1:28">
      <c r="A390" t="str">
        <v/>
      </c>
      <c r="B390" t="str">
        <v/>
      </c>
      <c r="C390" t="str">
        <v/>
      </c>
      <c r="D390" t="str">
        <v/>
      </c>
      <c r="E390" t="str">
        <v/>
      </c>
      <c r="F390" t="str">
        <v/>
      </c>
      <c r="G390" t="str">
        <v/>
      </c>
      <c r="H390" t="str">
        <v/>
      </c>
      <c r="I390" t="str">
        <v/>
      </c>
      <c r="J390" t="str">
        <v/>
      </c>
      <c r="K390" t="str">
        <v/>
      </c>
      <c r="L390" t="str">
        <v/>
      </c>
      <c r="M390" t="str">
        <v/>
      </c>
      <c r="N390" t="str">
        <v/>
      </c>
      <c r="O390" t="str">
        <v/>
      </c>
      <c r="P390" t="str">
        <v/>
      </c>
      <c r="Q390" t="str">
        <v/>
      </c>
      <c r="R390" t="str">
        <v/>
      </c>
      <c r="S390" t="str">
        <v/>
      </c>
      <c r="T390" t="str">
        <v/>
      </c>
      <c r="U390" t="str">
        <v/>
      </c>
      <c r="V390" t="str">
        <v/>
      </c>
      <c r="W390" t="str">
        <v/>
      </c>
      <c r="X390" t="str">
        <v/>
      </c>
      <c r="Y390" t="str">
        <v/>
      </c>
      <c r="Z390" t="str">
        <v/>
      </c>
      <c r="AA390" t="str">
        <v/>
      </c>
      <c r="AB390" t="str">
        <f t="shared" si="6"/>
        <v/>
      </c>
    </row>
    <row r="391" spans="1:28">
      <c r="A391" t="str">
        <v/>
      </c>
      <c r="B391" t="str">
        <v/>
      </c>
      <c r="C391" t="str">
        <v/>
      </c>
      <c r="D391" t="str">
        <v/>
      </c>
      <c r="E391" t="str">
        <v/>
      </c>
      <c r="F391" t="str">
        <v/>
      </c>
      <c r="G391" t="str">
        <v/>
      </c>
      <c r="H391" t="str">
        <v/>
      </c>
      <c r="I391" t="str">
        <v/>
      </c>
      <c r="J391" t="str">
        <v/>
      </c>
      <c r="K391" t="str">
        <v/>
      </c>
      <c r="L391" t="str">
        <v/>
      </c>
      <c r="M391" t="str">
        <v/>
      </c>
      <c r="N391" t="str">
        <v/>
      </c>
      <c r="O391" t="str">
        <v/>
      </c>
      <c r="P391" t="str">
        <v/>
      </c>
      <c r="Q391" t="str">
        <v/>
      </c>
      <c r="R391" t="str">
        <v/>
      </c>
      <c r="S391" t="str">
        <v/>
      </c>
      <c r="T391" t="str">
        <v/>
      </c>
      <c r="U391" t="str">
        <v/>
      </c>
      <c r="V391" t="str">
        <v/>
      </c>
      <c r="W391" t="str">
        <v/>
      </c>
      <c r="X391" t="str">
        <v/>
      </c>
      <c r="Y391" t="str">
        <v/>
      </c>
      <c r="Z391" t="str">
        <v/>
      </c>
      <c r="AA391" t="str">
        <v/>
      </c>
      <c r="AB391" t="str">
        <f t="shared" si="6"/>
        <v/>
      </c>
    </row>
    <row r="392" spans="1:28">
      <c r="A392" t="str">
        <v/>
      </c>
      <c r="B392" t="str">
        <v/>
      </c>
      <c r="C392" t="str">
        <v/>
      </c>
      <c r="D392" t="str">
        <v/>
      </c>
      <c r="E392" t="str">
        <v/>
      </c>
      <c r="F392" t="str">
        <v/>
      </c>
      <c r="G392" t="str">
        <v/>
      </c>
      <c r="H392" t="str">
        <v/>
      </c>
      <c r="I392" t="str">
        <v/>
      </c>
      <c r="J392" t="str">
        <v/>
      </c>
      <c r="K392" t="str">
        <v/>
      </c>
      <c r="L392" t="str">
        <v/>
      </c>
      <c r="M392" t="str">
        <v/>
      </c>
      <c r="N392" t="str">
        <v/>
      </c>
      <c r="O392" t="str">
        <v/>
      </c>
      <c r="P392" t="str">
        <v/>
      </c>
      <c r="Q392" t="str">
        <v/>
      </c>
      <c r="R392" t="str">
        <v/>
      </c>
      <c r="S392" t="str">
        <v/>
      </c>
      <c r="T392" t="str">
        <v/>
      </c>
      <c r="U392" t="str">
        <v/>
      </c>
      <c r="V392" t="str">
        <v/>
      </c>
      <c r="W392" t="str">
        <v/>
      </c>
      <c r="X392" t="str">
        <v/>
      </c>
      <c r="Y392" t="str">
        <v/>
      </c>
      <c r="Z392" t="str">
        <v/>
      </c>
      <c r="AA392" t="str">
        <v/>
      </c>
      <c r="AB392" t="str">
        <f t="shared" si="6"/>
        <v/>
      </c>
    </row>
    <row r="393" spans="1:28">
      <c r="A393" t="str">
        <v/>
      </c>
      <c r="B393" t="str">
        <v/>
      </c>
      <c r="C393" t="str">
        <v/>
      </c>
      <c r="D393" t="str">
        <v/>
      </c>
      <c r="E393" t="str">
        <v/>
      </c>
      <c r="F393" t="str">
        <v/>
      </c>
      <c r="G393" t="str">
        <v/>
      </c>
      <c r="H393" t="str">
        <v/>
      </c>
      <c r="I393" t="str">
        <v/>
      </c>
      <c r="J393" t="str">
        <v/>
      </c>
      <c r="K393" t="str">
        <v/>
      </c>
      <c r="L393" t="str">
        <v/>
      </c>
      <c r="M393" t="str">
        <v/>
      </c>
      <c r="N393" t="str">
        <v/>
      </c>
      <c r="O393" t="str">
        <v/>
      </c>
      <c r="P393" t="str">
        <v/>
      </c>
      <c r="Q393" t="str">
        <v/>
      </c>
      <c r="R393" t="str">
        <v/>
      </c>
      <c r="S393" t="str">
        <v/>
      </c>
      <c r="T393" t="str">
        <v/>
      </c>
      <c r="U393" t="str">
        <v/>
      </c>
      <c r="V393" t="str">
        <v/>
      </c>
      <c r="W393" t="str">
        <v/>
      </c>
      <c r="X393" t="str">
        <v/>
      </c>
      <c r="Y393" t="str">
        <v/>
      </c>
      <c r="Z393" t="str">
        <v/>
      </c>
      <c r="AA393" t="str">
        <v/>
      </c>
      <c r="AB393" t="str">
        <f t="shared" si="6"/>
        <v/>
      </c>
    </row>
    <row r="394" spans="1:28">
      <c r="A394" t="str">
        <v/>
      </c>
      <c r="B394" t="str">
        <v/>
      </c>
      <c r="C394" t="str">
        <v/>
      </c>
      <c r="D394" t="str">
        <v/>
      </c>
      <c r="E394" t="str">
        <v/>
      </c>
      <c r="F394" t="str">
        <v/>
      </c>
      <c r="G394" t="str">
        <v/>
      </c>
      <c r="H394" t="str">
        <v/>
      </c>
      <c r="I394" t="str">
        <v/>
      </c>
      <c r="J394" t="str">
        <v/>
      </c>
      <c r="K394" t="str">
        <v/>
      </c>
      <c r="L394" t="str">
        <v/>
      </c>
      <c r="M394" t="str">
        <v/>
      </c>
      <c r="N394" t="str">
        <v/>
      </c>
      <c r="O394" t="str">
        <v/>
      </c>
      <c r="P394" t="str">
        <v/>
      </c>
      <c r="Q394" t="str">
        <v/>
      </c>
      <c r="R394" t="str">
        <v/>
      </c>
      <c r="S394" t="str">
        <v/>
      </c>
      <c r="T394" t="str">
        <v/>
      </c>
      <c r="U394" t="str">
        <v/>
      </c>
      <c r="V394" t="str">
        <v/>
      </c>
      <c r="W394" t="str">
        <v/>
      </c>
      <c r="X394" t="str">
        <v/>
      </c>
      <c r="Y394" t="str">
        <v/>
      </c>
      <c r="Z394" t="str">
        <v/>
      </c>
      <c r="AA394" t="str">
        <v/>
      </c>
      <c r="AB394" t="str">
        <f t="shared" si="6"/>
        <v/>
      </c>
    </row>
    <row r="395" spans="1:28">
      <c r="A395" t="str">
        <v/>
      </c>
      <c r="B395" t="str">
        <v/>
      </c>
      <c r="C395" t="str">
        <v/>
      </c>
      <c r="D395" t="str">
        <v/>
      </c>
      <c r="E395" t="str">
        <v/>
      </c>
      <c r="F395" t="str">
        <v/>
      </c>
      <c r="G395" t="str">
        <v/>
      </c>
      <c r="H395" t="str">
        <v/>
      </c>
      <c r="I395" t="str">
        <v/>
      </c>
      <c r="J395" t="str">
        <v/>
      </c>
      <c r="K395" t="str">
        <v/>
      </c>
      <c r="L395" t="str">
        <v/>
      </c>
      <c r="M395" t="str">
        <v/>
      </c>
      <c r="N395" t="str">
        <v/>
      </c>
      <c r="O395" t="str">
        <v/>
      </c>
      <c r="P395" t="str">
        <v/>
      </c>
      <c r="Q395" t="str">
        <v/>
      </c>
      <c r="R395" t="str">
        <v/>
      </c>
      <c r="S395" t="str">
        <v/>
      </c>
      <c r="T395" t="str">
        <v/>
      </c>
      <c r="U395" t="str">
        <v/>
      </c>
      <c r="V395" t="str">
        <v/>
      </c>
      <c r="W395" t="str">
        <v/>
      </c>
      <c r="X395" t="str">
        <v/>
      </c>
      <c r="Y395" t="str">
        <v/>
      </c>
      <c r="Z395" t="str">
        <v/>
      </c>
      <c r="AA395" t="str">
        <v/>
      </c>
      <c r="AB395" t="str">
        <f t="shared" si="6"/>
        <v/>
      </c>
    </row>
    <row r="396" spans="1:28">
      <c r="A396" t="str">
        <v/>
      </c>
      <c r="B396" t="str">
        <v/>
      </c>
      <c r="C396" t="str">
        <v/>
      </c>
      <c r="D396" t="str">
        <v/>
      </c>
      <c r="E396" t="str">
        <v/>
      </c>
      <c r="F396" t="str">
        <v/>
      </c>
      <c r="G396" t="str">
        <v/>
      </c>
      <c r="H396" t="str">
        <v/>
      </c>
      <c r="I396" t="str">
        <v/>
      </c>
      <c r="J396" t="str">
        <v/>
      </c>
      <c r="K396" t="str">
        <v/>
      </c>
      <c r="L396" t="str">
        <v/>
      </c>
      <c r="M396" t="str">
        <v/>
      </c>
      <c r="N396" t="str">
        <v/>
      </c>
      <c r="O396" t="str">
        <v/>
      </c>
      <c r="P396" t="str">
        <v/>
      </c>
      <c r="Q396" t="str">
        <v/>
      </c>
      <c r="R396" t="str">
        <v/>
      </c>
      <c r="S396" t="str">
        <v/>
      </c>
      <c r="T396" t="str">
        <v/>
      </c>
      <c r="U396" t="str">
        <v/>
      </c>
      <c r="V396" t="str">
        <v/>
      </c>
      <c r="W396" t="str">
        <v/>
      </c>
      <c r="X396" t="str">
        <v/>
      </c>
      <c r="Y396" t="str">
        <v/>
      </c>
      <c r="Z396" t="str">
        <v/>
      </c>
      <c r="AA396" t="str">
        <v/>
      </c>
      <c r="AB396" t="str">
        <f t="shared" si="6"/>
        <v/>
      </c>
    </row>
    <row r="397" spans="1:28">
      <c r="A397" t="str">
        <v/>
      </c>
      <c r="B397" t="str">
        <v/>
      </c>
      <c r="C397" t="str">
        <v/>
      </c>
      <c r="D397" t="str">
        <v/>
      </c>
      <c r="E397" t="str">
        <v/>
      </c>
      <c r="F397" t="str">
        <v/>
      </c>
      <c r="G397" t="str">
        <v/>
      </c>
      <c r="H397" t="str">
        <v/>
      </c>
      <c r="I397" t="str">
        <v/>
      </c>
      <c r="J397" t="str">
        <v/>
      </c>
      <c r="K397" t="str">
        <v/>
      </c>
      <c r="L397" t="str">
        <v/>
      </c>
      <c r="M397" t="str">
        <v/>
      </c>
      <c r="N397" t="str">
        <v/>
      </c>
      <c r="O397" t="str">
        <v/>
      </c>
      <c r="P397" t="str">
        <v/>
      </c>
      <c r="Q397" t="str">
        <v/>
      </c>
      <c r="R397" t="str">
        <v/>
      </c>
      <c r="S397" t="str">
        <v/>
      </c>
      <c r="T397" t="str">
        <v/>
      </c>
      <c r="U397" t="str">
        <v/>
      </c>
      <c r="V397" t="str">
        <v/>
      </c>
      <c r="W397" t="str">
        <v/>
      </c>
      <c r="X397" t="str">
        <v/>
      </c>
      <c r="Y397" t="str">
        <v/>
      </c>
      <c r="Z397" t="str">
        <v/>
      </c>
      <c r="AA397" t="str">
        <v/>
      </c>
      <c r="AB397" t="str">
        <f t="shared" si="6"/>
        <v/>
      </c>
    </row>
    <row r="398" spans="1:28">
      <c r="A398" t="str">
        <v/>
      </c>
      <c r="B398" t="str">
        <v/>
      </c>
      <c r="C398" t="str">
        <v/>
      </c>
      <c r="D398" t="str">
        <v/>
      </c>
      <c r="E398" t="str">
        <v/>
      </c>
      <c r="F398" t="str">
        <v/>
      </c>
      <c r="G398" t="str">
        <v/>
      </c>
      <c r="H398" t="str">
        <v/>
      </c>
      <c r="I398" t="str">
        <v/>
      </c>
      <c r="J398" t="str">
        <v/>
      </c>
      <c r="K398" t="str">
        <v/>
      </c>
      <c r="L398" t="str">
        <v/>
      </c>
      <c r="M398" t="str">
        <v/>
      </c>
      <c r="N398" t="str">
        <v/>
      </c>
      <c r="O398" t="str">
        <v/>
      </c>
      <c r="P398" t="str">
        <v/>
      </c>
      <c r="Q398" t="str">
        <v/>
      </c>
      <c r="R398" t="str">
        <v/>
      </c>
      <c r="S398" t="str">
        <v/>
      </c>
      <c r="T398" t="str">
        <v/>
      </c>
      <c r="U398" t="str">
        <v/>
      </c>
      <c r="V398" t="str">
        <v/>
      </c>
      <c r="W398" t="str">
        <v/>
      </c>
      <c r="X398" t="str">
        <v/>
      </c>
      <c r="Y398" t="str">
        <v/>
      </c>
      <c r="Z398" t="str">
        <v/>
      </c>
      <c r="AA398" t="str">
        <v/>
      </c>
      <c r="AB398" t="str">
        <f t="shared" si="6"/>
        <v/>
      </c>
    </row>
    <row r="399" spans="1:28">
      <c r="A399" t="str">
        <v/>
      </c>
      <c r="B399" t="str">
        <v/>
      </c>
      <c r="C399" t="str">
        <v/>
      </c>
      <c r="D399" t="str">
        <v/>
      </c>
      <c r="E399" t="str">
        <v/>
      </c>
      <c r="F399" t="str">
        <v/>
      </c>
      <c r="G399" t="str">
        <v/>
      </c>
      <c r="H399" t="str">
        <v/>
      </c>
      <c r="I399" t="str">
        <v/>
      </c>
      <c r="J399" t="str">
        <v/>
      </c>
      <c r="K399" t="str">
        <v/>
      </c>
      <c r="L399" t="str">
        <v/>
      </c>
      <c r="M399" t="str">
        <v/>
      </c>
      <c r="N399" t="str">
        <v/>
      </c>
      <c r="O399" t="str">
        <v/>
      </c>
      <c r="P399" t="str">
        <v/>
      </c>
      <c r="Q399" t="str">
        <v/>
      </c>
      <c r="R399" t="str">
        <v/>
      </c>
      <c r="S399" t="str">
        <v/>
      </c>
      <c r="T399" t="str">
        <v/>
      </c>
      <c r="U399" t="str">
        <v/>
      </c>
      <c r="V399" t="str">
        <v/>
      </c>
      <c r="W399" t="str">
        <v/>
      </c>
      <c r="X399" t="str">
        <v/>
      </c>
      <c r="Y399" t="str">
        <v/>
      </c>
      <c r="Z399" t="str">
        <v/>
      </c>
      <c r="AA399" t="str">
        <v/>
      </c>
      <c r="AB399" t="str">
        <f t="shared" si="6"/>
        <v/>
      </c>
    </row>
    <row r="400" spans="1:28">
      <c r="A400" t="str">
        <v/>
      </c>
      <c r="B400" t="str">
        <v/>
      </c>
      <c r="C400" t="str">
        <v/>
      </c>
      <c r="D400" t="str">
        <v/>
      </c>
      <c r="E400" t="str">
        <v/>
      </c>
      <c r="F400" t="str">
        <v/>
      </c>
      <c r="G400" t="str">
        <v/>
      </c>
      <c r="H400" t="str">
        <v/>
      </c>
      <c r="I400" t="str">
        <v/>
      </c>
      <c r="J400" t="str">
        <v/>
      </c>
      <c r="K400" t="str">
        <v/>
      </c>
      <c r="L400" t="str">
        <v/>
      </c>
      <c r="M400" t="str">
        <v/>
      </c>
      <c r="N400" t="str">
        <v/>
      </c>
      <c r="O400" t="str">
        <v/>
      </c>
      <c r="P400" t="str">
        <v/>
      </c>
      <c r="Q400" t="str">
        <v/>
      </c>
      <c r="R400" t="str">
        <v/>
      </c>
      <c r="S400" t="str">
        <v/>
      </c>
      <c r="T400" t="str">
        <v/>
      </c>
      <c r="U400" t="str">
        <v/>
      </c>
      <c r="V400" t="str">
        <v/>
      </c>
      <c r="W400" t="str">
        <v/>
      </c>
      <c r="X400" t="str">
        <v/>
      </c>
      <c r="Y400" t="str">
        <v/>
      </c>
      <c r="Z400" t="str">
        <v/>
      </c>
      <c r="AA400" t="str">
        <v/>
      </c>
      <c r="AB400" t="str">
        <f t="shared" si="6"/>
        <v/>
      </c>
    </row>
    <row r="401" spans="1:28">
      <c r="A401" t="str">
        <v/>
      </c>
      <c r="B401" t="str">
        <v/>
      </c>
      <c r="C401" t="str">
        <v/>
      </c>
      <c r="D401" t="str">
        <v/>
      </c>
      <c r="E401" t="str">
        <v/>
      </c>
      <c r="F401" t="str">
        <v/>
      </c>
      <c r="G401" t="str">
        <v/>
      </c>
      <c r="H401" t="str">
        <v/>
      </c>
      <c r="I401" t="str">
        <v/>
      </c>
      <c r="J401" t="str">
        <v/>
      </c>
      <c r="K401" t="str">
        <v/>
      </c>
      <c r="L401" t="str">
        <v/>
      </c>
      <c r="M401" t="str">
        <v/>
      </c>
      <c r="N401" t="str">
        <v/>
      </c>
      <c r="O401" t="str">
        <v/>
      </c>
      <c r="P401" t="str">
        <v/>
      </c>
      <c r="Q401" t="str">
        <v/>
      </c>
      <c r="R401" t="str">
        <v/>
      </c>
      <c r="S401" t="str">
        <v/>
      </c>
      <c r="T401" t="str">
        <v/>
      </c>
      <c r="U401" t="str">
        <v/>
      </c>
      <c r="V401" t="str">
        <v/>
      </c>
      <c r="W401" t="str">
        <v/>
      </c>
      <c r="X401" t="str">
        <v/>
      </c>
      <c r="Y401" t="str">
        <v/>
      </c>
      <c r="Z401" t="str">
        <v/>
      </c>
      <c r="AA401" t="str">
        <v/>
      </c>
      <c r="AB401" t="str">
        <f t="shared" si="6"/>
        <v/>
      </c>
    </row>
    <row r="402" spans="1:28">
      <c r="A402" t="str">
        <v/>
      </c>
      <c r="B402" t="str">
        <v/>
      </c>
      <c r="C402" t="str">
        <v/>
      </c>
      <c r="D402" t="str">
        <v/>
      </c>
      <c r="E402" t="str">
        <v/>
      </c>
      <c r="F402" t="str">
        <v/>
      </c>
      <c r="G402" t="str">
        <v/>
      </c>
      <c r="H402" t="str">
        <v/>
      </c>
      <c r="I402" t="str">
        <v/>
      </c>
      <c r="J402" t="str">
        <v/>
      </c>
      <c r="K402" t="str">
        <v/>
      </c>
      <c r="L402" t="str">
        <v/>
      </c>
      <c r="M402" t="str">
        <v/>
      </c>
      <c r="N402" t="str">
        <v/>
      </c>
      <c r="O402" t="str">
        <v/>
      </c>
      <c r="P402" t="str">
        <v/>
      </c>
      <c r="Q402" t="str">
        <v/>
      </c>
      <c r="R402" t="str">
        <v/>
      </c>
      <c r="S402" t="str">
        <v/>
      </c>
      <c r="T402" t="str">
        <v/>
      </c>
      <c r="U402" t="str">
        <v/>
      </c>
      <c r="V402" t="str">
        <v/>
      </c>
      <c r="W402" t="str">
        <v/>
      </c>
      <c r="X402" t="str">
        <v/>
      </c>
      <c r="Y402" t="str">
        <v/>
      </c>
      <c r="Z402" t="str">
        <v/>
      </c>
      <c r="AA402" t="str">
        <v/>
      </c>
      <c r="AB402" t="str">
        <f t="shared" si="6"/>
        <v/>
      </c>
    </row>
    <row r="403" spans="1:28">
      <c r="A403" t="str">
        <v/>
      </c>
      <c r="B403" t="str">
        <v/>
      </c>
      <c r="C403" t="str">
        <v/>
      </c>
      <c r="D403" t="str">
        <v/>
      </c>
      <c r="E403" t="str">
        <v/>
      </c>
      <c r="F403" t="str">
        <v/>
      </c>
      <c r="G403" t="str">
        <v/>
      </c>
      <c r="H403" t="str">
        <v/>
      </c>
      <c r="I403" t="str">
        <v/>
      </c>
      <c r="J403" t="str">
        <v/>
      </c>
      <c r="K403" t="str">
        <v/>
      </c>
      <c r="L403" t="str">
        <v/>
      </c>
      <c r="M403" t="str">
        <v/>
      </c>
      <c r="N403" t="str">
        <v/>
      </c>
      <c r="O403" t="str">
        <v/>
      </c>
      <c r="P403" t="str">
        <v/>
      </c>
      <c r="Q403" t="str">
        <v/>
      </c>
      <c r="R403" t="str">
        <v/>
      </c>
      <c r="S403" t="str">
        <v/>
      </c>
      <c r="T403" t="str">
        <v/>
      </c>
      <c r="U403" t="str">
        <v/>
      </c>
      <c r="V403" t="str">
        <v/>
      </c>
      <c r="W403" t="str">
        <v/>
      </c>
      <c r="X403" t="str">
        <v/>
      </c>
      <c r="Y403" t="str">
        <v/>
      </c>
      <c r="Z403" t="str">
        <v/>
      </c>
      <c r="AA403" t="str">
        <v/>
      </c>
      <c r="AB403" t="str">
        <f t="shared" si="6"/>
        <v/>
      </c>
    </row>
    <row r="404" spans="1:28">
      <c r="A404" t="str">
        <v/>
      </c>
      <c r="B404" t="str">
        <v/>
      </c>
      <c r="C404" t="str">
        <v/>
      </c>
      <c r="D404" t="str">
        <v/>
      </c>
      <c r="E404" t="str">
        <v/>
      </c>
      <c r="F404" t="str">
        <v/>
      </c>
      <c r="G404" t="str">
        <v/>
      </c>
      <c r="H404" t="str">
        <v/>
      </c>
      <c r="I404" t="str">
        <v/>
      </c>
      <c r="J404" t="str">
        <v/>
      </c>
      <c r="K404" t="str">
        <v/>
      </c>
      <c r="L404" t="str">
        <v/>
      </c>
      <c r="M404" t="str">
        <v/>
      </c>
      <c r="N404" t="str">
        <v/>
      </c>
      <c r="O404" t="str">
        <v/>
      </c>
      <c r="P404" t="str">
        <v/>
      </c>
      <c r="Q404" t="str">
        <v/>
      </c>
      <c r="R404" t="str">
        <v/>
      </c>
      <c r="S404" t="str">
        <v/>
      </c>
      <c r="T404" t="str">
        <v/>
      </c>
      <c r="U404" t="str">
        <v/>
      </c>
      <c r="V404" t="str">
        <v/>
      </c>
      <c r="W404" t="str">
        <v/>
      </c>
      <c r="X404" t="str">
        <v/>
      </c>
      <c r="Y404" t="str">
        <v/>
      </c>
      <c r="Z404" t="str">
        <v/>
      </c>
      <c r="AA404" t="str">
        <v/>
      </c>
      <c r="AB404" t="str">
        <f t="shared" si="6"/>
        <v/>
      </c>
    </row>
    <row r="405" spans="1:28">
      <c r="A405" t="str">
        <v/>
      </c>
      <c r="B405" t="str">
        <v/>
      </c>
      <c r="C405" t="str">
        <v/>
      </c>
      <c r="D405" t="str">
        <v/>
      </c>
      <c r="E405" t="str">
        <v/>
      </c>
      <c r="F405" t="str">
        <v/>
      </c>
      <c r="G405" t="str">
        <v/>
      </c>
      <c r="H405" t="str">
        <v/>
      </c>
      <c r="I405" t="str">
        <v/>
      </c>
      <c r="J405" t="str">
        <v/>
      </c>
      <c r="K405" t="str">
        <v/>
      </c>
      <c r="L405" t="str">
        <v/>
      </c>
      <c r="M405" t="str">
        <v/>
      </c>
      <c r="N405" t="str">
        <v/>
      </c>
      <c r="O405" t="str">
        <v/>
      </c>
      <c r="P405" t="str">
        <v/>
      </c>
      <c r="Q405" t="str">
        <v/>
      </c>
      <c r="R405" t="str">
        <v/>
      </c>
      <c r="S405" t="str">
        <v/>
      </c>
      <c r="T405" t="str">
        <v/>
      </c>
      <c r="U405" t="str">
        <v/>
      </c>
      <c r="V405" t="str">
        <v/>
      </c>
      <c r="W405" t="str">
        <v/>
      </c>
      <c r="X405" t="str">
        <v/>
      </c>
      <c r="Y405" t="str">
        <v/>
      </c>
      <c r="Z405" t="str">
        <v/>
      </c>
      <c r="AA405" t="str">
        <v/>
      </c>
      <c r="AB405" t="str">
        <f t="shared" si="6"/>
        <v/>
      </c>
    </row>
    <row r="406" spans="1:28">
      <c r="A406" t="str">
        <v/>
      </c>
      <c r="B406" t="str">
        <v/>
      </c>
      <c r="C406" t="str">
        <v/>
      </c>
      <c r="D406" t="str">
        <v/>
      </c>
      <c r="E406" t="str">
        <v/>
      </c>
      <c r="F406" t="str">
        <v/>
      </c>
      <c r="G406" t="str">
        <v/>
      </c>
      <c r="H406" t="str">
        <v/>
      </c>
      <c r="I406" t="str">
        <v/>
      </c>
      <c r="J406" t="str">
        <v/>
      </c>
      <c r="K406" t="str">
        <v/>
      </c>
      <c r="L406" t="str">
        <v/>
      </c>
      <c r="M406" t="str">
        <v/>
      </c>
      <c r="N406" t="str">
        <v/>
      </c>
      <c r="O406" t="str">
        <v/>
      </c>
      <c r="P406" t="str">
        <v/>
      </c>
      <c r="Q406" t="str">
        <v/>
      </c>
      <c r="R406" t="str">
        <v/>
      </c>
      <c r="S406" t="str">
        <v/>
      </c>
      <c r="T406" t="str">
        <v/>
      </c>
      <c r="U406" t="str">
        <v/>
      </c>
      <c r="V406" t="str">
        <v/>
      </c>
      <c r="W406" t="str">
        <v/>
      </c>
      <c r="X406" t="str">
        <v/>
      </c>
      <c r="Y406" t="str">
        <v/>
      </c>
      <c r="Z406" t="str">
        <v/>
      </c>
      <c r="AA406" t="str">
        <v/>
      </c>
      <c r="AB406" t="str">
        <f t="shared" si="6"/>
        <v/>
      </c>
    </row>
    <row r="407" spans="1:28">
      <c r="A407" t="str">
        <v/>
      </c>
      <c r="B407" t="str">
        <v/>
      </c>
      <c r="C407" t="str">
        <v/>
      </c>
      <c r="D407" t="str">
        <v/>
      </c>
      <c r="E407" t="str">
        <v/>
      </c>
      <c r="F407" t="str">
        <v/>
      </c>
      <c r="G407" t="str">
        <v/>
      </c>
      <c r="H407" t="str">
        <v/>
      </c>
      <c r="I407" t="str">
        <v/>
      </c>
      <c r="J407" t="str">
        <v/>
      </c>
      <c r="K407" t="str">
        <v/>
      </c>
      <c r="L407" t="str">
        <v/>
      </c>
      <c r="M407" t="str">
        <v/>
      </c>
      <c r="N407" t="str">
        <v/>
      </c>
      <c r="O407" t="str">
        <v/>
      </c>
      <c r="P407" t="str">
        <v/>
      </c>
      <c r="Q407" t="str">
        <v/>
      </c>
      <c r="R407" t="str">
        <v/>
      </c>
      <c r="S407" t="str">
        <v/>
      </c>
      <c r="T407" t="str">
        <v/>
      </c>
      <c r="U407" t="str">
        <v/>
      </c>
      <c r="V407" t="str">
        <v/>
      </c>
      <c r="W407" t="str">
        <v/>
      </c>
      <c r="X407" t="str">
        <v/>
      </c>
      <c r="Y407" t="str">
        <v/>
      </c>
      <c r="Z407" t="str">
        <v/>
      </c>
      <c r="AA407" t="str">
        <v/>
      </c>
      <c r="AB407" t="str">
        <f t="shared" si="6"/>
        <v/>
      </c>
    </row>
    <row r="408" spans="1:28">
      <c r="A408" t="str">
        <v/>
      </c>
      <c r="B408" t="str">
        <v/>
      </c>
      <c r="C408" t="str">
        <v/>
      </c>
      <c r="D408" t="str">
        <v/>
      </c>
      <c r="E408" t="str">
        <v/>
      </c>
      <c r="F408" t="str">
        <v/>
      </c>
      <c r="G408" t="str">
        <v/>
      </c>
      <c r="H408" t="str">
        <v/>
      </c>
      <c r="I408" t="str">
        <v/>
      </c>
      <c r="J408" t="str">
        <v/>
      </c>
      <c r="K408" t="str">
        <v/>
      </c>
      <c r="L408" t="str">
        <v/>
      </c>
      <c r="M408" t="str">
        <v/>
      </c>
      <c r="N408" t="str">
        <v/>
      </c>
      <c r="O408" t="str">
        <v/>
      </c>
      <c r="P408" t="str">
        <v/>
      </c>
      <c r="Q408" t="str">
        <v/>
      </c>
      <c r="R408" t="str">
        <v/>
      </c>
      <c r="S408" t="str">
        <v/>
      </c>
      <c r="T408" t="str">
        <v/>
      </c>
      <c r="U408" t="str">
        <v/>
      </c>
      <c r="V408" t="str">
        <v/>
      </c>
      <c r="W408" t="str">
        <v/>
      </c>
      <c r="X408" t="str">
        <v/>
      </c>
      <c r="Y408" t="str">
        <v/>
      </c>
      <c r="Z408" t="str">
        <v/>
      </c>
      <c r="AA408" t="str">
        <v/>
      </c>
      <c r="AB408" t="str">
        <f t="shared" si="6"/>
        <v/>
      </c>
    </row>
    <row r="409" spans="1:28">
      <c r="A409" t="str">
        <v/>
      </c>
      <c r="B409" t="str">
        <v/>
      </c>
      <c r="C409" t="str">
        <v/>
      </c>
      <c r="D409" t="str">
        <v/>
      </c>
      <c r="E409" t="str">
        <v/>
      </c>
      <c r="F409" t="str">
        <v/>
      </c>
      <c r="G409" t="str">
        <v/>
      </c>
      <c r="H409" t="str">
        <v/>
      </c>
      <c r="I409" t="str">
        <v/>
      </c>
      <c r="J409" t="str">
        <v/>
      </c>
      <c r="K409" t="str">
        <v/>
      </c>
      <c r="L409" t="str">
        <v/>
      </c>
      <c r="M409" t="str">
        <v/>
      </c>
      <c r="N409" t="str">
        <v/>
      </c>
      <c r="O409" t="str">
        <v/>
      </c>
      <c r="P409" t="str">
        <v/>
      </c>
      <c r="Q409" t="str">
        <v/>
      </c>
      <c r="R409" t="str">
        <v/>
      </c>
      <c r="S409" t="str">
        <v/>
      </c>
      <c r="T409" t="str">
        <v/>
      </c>
      <c r="U409" t="str">
        <v/>
      </c>
      <c r="V409" t="str">
        <v/>
      </c>
      <c r="W409" t="str">
        <v/>
      </c>
      <c r="X409" t="str">
        <v/>
      </c>
      <c r="Y409" t="str">
        <v/>
      </c>
      <c r="Z409" t="str">
        <v/>
      </c>
      <c r="AA409" t="str">
        <v/>
      </c>
      <c r="AB409" t="str">
        <f t="shared" si="6"/>
        <v/>
      </c>
    </row>
    <row r="410" spans="1:28">
      <c r="A410" t="str">
        <v/>
      </c>
      <c r="B410" t="str">
        <v/>
      </c>
      <c r="C410" t="str">
        <v/>
      </c>
      <c r="D410" t="str">
        <v/>
      </c>
      <c r="E410" t="str">
        <v/>
      </c>
      <c r="F410" t="str">
        <v/>
      </c>
      <c r="G410" t="str">
        <v/>
      </c>
      <c r="H410" t="str">
        <v/>
      </c>
      <c r="I410" t="str">
        <v/>
      </c>
      <c r="J410" t="str">
        <v/>
      </c>
      <c r="K410" t="str">
        <v/>
      </c>
      <c r="L410" t="str">
        <v/>
      </c>
      <c r="M410" t="str">
        <v/>
      </c>
      <c r="N410" t="str">
        <v/>
      </c>
      <c r="O410" t="str">
        <v/>
      </c>
      <c r="P410" t="str">
        <v/>
      </c>
      <c r="Q410" t="str">
        <v/>
      </c>
      <c r="R410" t="str">
        <v/>
      </c>
      <c r="S410" t="str">
        <v/>
      </c>
      <c r="T410" t="str">
        <v/>
      </c>
      <c r="U410" t="str">
        <v/>
      </c>
      <c r="V410" t="str">
        <v/>
      </c>
      <c r="W410" t="str">
        <v/>
      </c>
      <c r="X410" t="str">
        <v/>
      </c>
      <c r="Y410" t="str">
        <v/>
      </c>
      <c r="Z410" t="str">
        <v/>
      </c>
      <c r="AA410" t="str">
        <v/>
      </c>
      <c r="AB410" t="str">
        <f t="shared" si="6"/>
        <v/>
      </c>
    </row>
    <row r="411" spans="1:28">
      <c r="A411" t="str">
        <v/>
      </c>
      <c r="B411" t="str">
        <v/>
      </c>
      <c r="C411" t="str">
        <v/>
      </c>
      <c r="D411" t="str">
        <v/>
      </c>
      <c r="E411" t="str">
        <v/>
      </c>
      <c r="F411" t="str">
        <v/>
      </c>
      <c r="G411" t="str">
        <v/>
      </c>
      <c r="H411" t="str">
        <v/>
      </c>
      <c r="I411" t="str">
        <v/>
      </c>
      <c r="J411" t="str">
        <v/>
      </c>
      <c r="K411" t="str">
        <v/>
      </c>
      <c r="L411" t="str">
        <v/>
      </c>
      <c r="M411" t="str">
        <v/>
      </c>
      <c r="N411" t="str">
        <v/>
      </c>
      <c r="O411" t="str">
        <v/>
      </c>
      <c r="P411" t="str">
        <v/>
      </c>
      <c r="Q411" t="str">
        <v/>
      </c>
      <c r="R411" t="str">
        <v/>
      </c>
      <c r="S411" t="str">
        <v/>
      </c>
      <c r="T411" t="str">
        <v/>
      </c>
      <c r="U411" t="str">
        <v/>
      </c>
      <c r="V411" t="str">
        <v/>
      </c>
      <c r="W411" t="str">
        <v/>
      </c>
      <c r="X411" t="str">
        <v/>
      </c>
      <c r="Y411" t="str">
        <v/>
      </c>
      <c r="Z411" t="str">
        <v/>
      </c>
      <c r="AA411" t="str">
        <v/>
      </c>
      <c r="AB411" t="str">
        <f t="shared" si="6"/>
        <v/>
      </c>
    </row>
    <row r="412" spans="1:28">
      <c r="A412" t="str">
        <v/>
      </c>
      <c r="B412" t="str">
        <v/>
      </c>
      <c r="C412" t="str">
        <v/>
      </c>
      <c r="D412" t="str">
        <v/>
      </c>
      <c r="E412" t="str">
        <v/>
      </c>
      <c r="F412" t="str">
        <v/>
      </c>
      <c r="G412" t="str">
        <v/>
      </c>
      <c r="H412" t="str">
        <v/>
      </c>
      <c r="I412" t="str">
        <v/>
      </c>
      <c r="J412" t="str">
        <v/>
      </c>
      <c r="K412" t="str">
        <v/>
      </c>
      <c r="L412" t="str">
        <v/>
      </c>
      <c r="M412" t="str">
        <v/>
      </c>
      <c r="N412" t="str">
        <v/>
      </c>
      <c r="O412" t="str">
        <v/>
      </c>
      <c r="P412" t="str">
        <v/>
      </c>
      <c r="Q412" t="str">
        <v/>
      </c>
      <c r="R412" t="str">
        <v/>
      </c>
      <c r="S412" t="str">
        <v/>
      </c>
      <c r="T412" t="str">
        <v/>
      </c>
      <c r="U412" t="str">
        <v/>
      </c>
      <c r="V412" t="str">
        <v/>
      </c>
      <c r="W412" t="str">
        <v/>
      </c>
      <c r="X412" t="str">
        <v/>
      </c>
      <c r="Y412" t="str">
        <v/>
      </c>
      <c r="Z412" t="str">
        <v/>
      </c>
      <c r="AA412" t="str">
        <v/>
      </c>
      <c r="AB412" t="str">
        <f t="shared" si="6"/>
        <v/>
      </c>
    </row>
    <row r="413" spans="1:28">
      <c r="A413" t="str">
        <v/>
      </c>
      <c r="B413" t="str">
        <v/>
      </c>
      <c r="C413" t="str">
        <v/>
      </c>
      <c r="D413" t="str">
        <v/>
      </c>
      <c r="E413" t="str">
        <v/>
      </c>
      <c r="F413" t="str">
        <v/>
      </c>
      <c r="G413" t="str">
        <v/>
      </c>
      <c r="H413" t="str">
        <v/>
      </c>
      <c r="I413" t="str">
        <v/>
      </c>
      <c r="J413" t="str">
        <v/>
      </c>
      <c r="K413" t="str">
        <v/>
      </c>
      <c r="L413" t="str">
        <v/>
      </c>
      <c r="M413" t="str">
        <v/>
      </c>
      <c r="N413" t="str">
        <v/>
      </c>
      <c r="O413" t="str">
        <v/>
      </c>
      <c r="P413" t="str">
        <v/>
      </c>
      <c r="Q413" t="str">
        <v/>
      </c>
      <c r="R413" t="str">
        <v/>
      </c>
      <c r="S413" t="str">
        <v/>
      </c>
      <c r="T413" t="str">
        <v/>
      </c>
      <c r="U413" t="str">
        <v/>
      </c>
      <c r="V413" t="str">
        <v/>
      </c>
      <c r="W413" t="str">
        <v/>
      </c>
      <c r="X413" t="str">
        <v/>
      </c>
      <c r="Y413" t="str">
        <v/>
      </c>
      <c r="Z413" t="str">
        <v/>
      </c>
      <c r="AA413" t="str">
        <v/>
      </c>
      <c r="AB413" t="str">
        <f t="shared" si="6"/>
        <v/>
      </c>
    </row>
    <row r="414" spans="1:28">
      <c r="A414" t="str">
        <v/>
      </c>
      <c r="B414" t="str">
        <v/>
      </c>
      <c r="C414" t="str">
        <v/>
      </c>
      <c r="D414" t="str">
        <v/>
      </c>
      <c r="E414" t="str">
        <v/>
      </c>
      <c r="F414" t="str">
        <v/>
      </c>
      <c r="G414" t="str">
        <v/>
      </c>
      <c r="H414" t="str">
        <v/>
      </c>
      <c r="I414" t="str">
        <v/>
      </c>
      <c r="J414" t="str">
        <v/>
      </c>
      <c r="K414" t="str">
        <v/>
      </c>
      <c r="L414" t="str">
        <v/>
      </c>
      <c r="M414" t="str">
        <v/>
      </c>
      <c r="N414" t="str">
        <v/>
      </c>
      <c r="O414" t="str">
        <v/>
      </c>
      <c r="P414" t="str">
        <v/>
      </c>
      <c r="Q414" t="str">
        <v/>
      </c>
      <c r="R414" t="str">
        <v/>
      </c>
      <c r="S414" t="str">
        <v/>
      </c>
      <c r="T414" t="str">
        <v/>
      </c>
      <c r="U414" t="str">
        <v/>
      </c>
      <c r="V414" t="str">
        <v/>
      </c>
      <c r="W414" t="str">
        <v/>
      </c>
      <c r="X414" t="str">
        <v/>
      </c>
      <c r="Y414" t="str">
        <v/>
      </c>
      <c r="Z414" t="str">
        <v/>
      </c>
      <c r="AA414" t="str">
        <v/>
      </c>
      <c r="AB414" t="str">
        <f t="shared" si="6"/>
        <v/>
      </c>
    </row>
    <row r="415" spans="1:28">
      <c r="A415" t="str">
        <v/>
      </c>
      <c r="B415" t="str">
        <v/>
      </c>
      <c r="C415" t="str">
        <v/>
      </c>
      <c r="D415" t="str">
        <v/>
      </c>
      <c r="E415" t="str">
        <v/>
      </c>
      <c r="F415" t="str">
        <v/>
      </c>
      <c r="G415" t="str">
        <v/>
      </c>
      <c r="H415" t="str">
        <v/>
      </c>
      <c r="I415" t="str">
        <v/>
      </c>
      <c r="J415" t="str">
        <v/>
      </c>
      <c r="K415" t="str">
        <v/>
      </c>
      <c r="L415" t="str">
        <v/>
      </c>
      <c r="M415" t="str">
        <v/>
      </c>
      <c r="N415" t="str">
        <v/>
      </c>
      <c r="O415" t="str">
        <v/>
      </c>
      <c r="P415" t="str">
        <v/>
      </c>
      <c r="Q415" t="str">
        <v/>
      </c>
      <c r="R415" t="str">
        <v/>
      </c>
      <c r="S415" t="str">
        <v/>
      </c>
      <c r="T415" t="str">
        <v/>
      </c>
      <c r="U415" t="str">
        <v/>
      </c>
      <c r="V415" t="str">
        <v/>
      </c>
      <c r="W415" t="str">
        <v/>
      </c>
      <c r="X415" t="str">
        <v/>
      </c>
      <c r="Y415" t="str">
        <v/>
      </c>
      <c r="Z415" t="str">
        <v/>
      </c>
      <c r="AA415" t="str">
        <v/>
      </c>
      <c r="AB415" t="str">
        <f t="shared" si="6"/>
        <v/>
      </c>
    </row>
    <row r="416" spans="1:28">
      <c r="A416" t="str">
        <v/>
      </c>
      <c r="B416" t="str">
        <v/>
      </c>
      <c r="C416" t="str">
        <v/>
      </c>
      <c r="D416" t="str">
        <v/>
      </c>
      <c r="E416" t="str">
        <v/>
      </c>
      <c r="F416" t="str">
        <v/>
      </c>
      <c r="G416" t="str">
        <v/>
      </c>
      <c r="H416" t="str">
        <v/>
      </c>
      <c r="I416" t="str">
        <v/>
      </c>
      <c r="J416" t="str">
        <v/>
      </c>
      <c r="K416" t="str">
        <v/>
      </c>
      <c r="L416" t="str">
        <v/>
      </c>
      <c r="M416" t="str">
        <v/>
      </c>
      <c r="N416" t="str">
        <v/>
      </c>
      <c r="O416" t="str">
        <v/>
      </c>
      <c r="P416" t="str">
        <v/>
      </c>
      <c r="Q416" t="str">
        <v/>
      </c>
      <c r="R416" t="str">
        <v/>
      </c>
      <c r="S416" t="str">
        <v/>
      </c>
      <c r="T416" t="str">
        <v/>
      </c>
      <c r="U416" t="str">
        <v/>
      </c>
      <c r="V416" t="str">
        <v/>
      </c>
      <c r="W416" t="str">
        <v/>
      </c>
      <c r="X416" t="str">
        <v/>
      </c>
      <c r="Y416" t="str">
        <v/>
      </c>
      <c r="Z416" t="str">
        <v/>
      </c>
      <c r="AA416" t="str">
        <v/>
      </c>
      <c r="AB416" t="str">
        <f t="shared" si="6"/>
        <v/>
      </c>
    </row>
    <row r="417" spans="1:28">
      <c r="A417" t="str">
        <v/>
      </c>
      <c r="B417" t="str">
        <v/>
      </c>
      <c r="C417" t="str">
        <v/>
      </c>
      <c r="D417" t="str">
        <v/>
      </c>
      <c r="E417" t="str">
        <v/>
      </c>
      <c r="F417" t="str">
        <v/>
      </c>
      <c r="G417" t="str">
        <v/>
      </c>
      <c r="H417" t="str">
        <v/>
      </c>
      <c r="I417" t="str">
        <v/>
      </c>
      <c r="J417" t="str">
        <v/>
      </c>
      <c r="K417" t="str">
        <v/>
      </c>
      <c r="L417" t="str">
        <v/>
      </c>
      <c r="M417" t="str">
        <v/>
      </c>
      <c r="N417" t="str">
        <v/>
      </c>
      <c r="O417" t="str">
        <v/>
      </c>
      <c r="P417" t="str">
        <v/>
      </c>
      <c r="Q417" t="str">
        <v/>
      </c>
      <c r="R417" t="str">
        <v/>
      </c>
      <c r="S417" t="str">
        <v/>
      </c>
      <c r="T417" t="str">
        <v/>
      </c>
      <c r="U417" t="str">
        <v/>
      </c>
      <c r="V417" t="str">
        <v/>
      </c>
      <c r="W417" t="str">
        <v/>
      </c>
      <c r="X417" t="str">
        <v/>
      </c>
      <c r="Y417" t="str">
        <v/>
      </c>
      <c r="Z417" t="str">
        <v/>
      </c>
      <c r="AA417" t="str">
        <v/>
      </c>
      <c r="AB417" t="str">
        <f t="shared" si="6"/>
        <v/>
      </c>
    </row>
    <row r="418" spans="1:28">
      <c r="A418" t="str">
        <v/>
      </c>
      <c r="B418" t="str">
        <v/>
      </c>
      <c r="C418" t="str">
        <v/>
      </c>
      <c r="D418" t="str">
        <v/>
      </c>
      <c r="E418" t="str">
        <v/>
      </c>
      <c r="F418" t="str">
        <v/>
      </c>
      <c r="G418" t="str">
        <v/>
      </c>
      <c r="H418" t="str">
        <v/>
      </c>
      <c r="I418" t="str">
        <v/>
      </c>
      <c r="J418" t="str">
        <v/>
      </c>
      <c r="K418" t="str">
        <v/>
      </c>
      <c r="L418" t="str">
        <v/>
      </c>
      <c r="M418" t="str">
        <v/>
      </c>
      <c r="N418" t="str">
        <v/>
      </c>
      <c r="O418" t="str">
        <v/>
      </c>
      <c r="P418" t="str">
        <v/>
      </c>
      <c r="Q418" t="str">
        <v/>
      </c>
      <c r="R418" t="str">
        <v/>
      </c>
      <c r="S418" t="str">
        <v/>
      </c>
      <c r="T418" t="str">
        <v/>
      </c>
      <c r="U418" t="str">
        <v/>
      </c>
      <c r="V418" t="str">
        <v/>
      </c>
      <c r="W418" t="str">
        <v/>
      </c>
      <c r="X418" t="str">
        <v/>
      </c>
      <c r="Y418" t="str">
        <v/>
      </c>
      <c r="Z418" t="str">
        <v/>
      </c>
      <c r="AA418" t="str">
        <v/>
      </c>
      <c r="AB418" t="str">
        <f t="shared" si="6"/>
        <v/>
      </c>
    </row>
    <row r="419" spans="1:28">
      <c r="A419" t="str">
        <v/>
      </c>
      <c r="B419" t="str">
        <v/>
      </c>
      <c r="C419" t="str">
        <v/>
      </c>
      <c r="D419" t="str">
        <v/>
      </c>
      <c r="E419" t="str">
        <v/>
      </c>
      <c r="F419" t="str">
        <v/>
      </c>
      <c r="G419" t="str">
        <v/>
      </c>
      <c r="H419" t="str">
        <v/>
      </c>
      <c r="I419" t="str">
        <v/>
      </c>
      <c r="J419" t="str">
        <v/>
      </c>
      <c r="K419" t="str">
        <v/>
      </c>
      <c r="L419" t="str">
        <v/>
      </c>
      <c r="M419" t="str">
        <v/>
      </c>
      <c r="N419" t="str">
        <v/>
      </c>
      <c r="O419" t="str">
        <v/>
      </c>
      <c r="P419" t="str">
        <v/>
      </c>
      <c r="Q419" t="str">
        <v/>
      </c>
      <c r="R419" t="str">
        <v/>
      </c>
      <c r="S419" t="str">
        <v/>
      </c>
      <c r="T419" t="str">
        <v/>
      </c>
      <c r="U419" t="str">
        <v/>
      </c>
      <c r="V419" t="str">
        <v/>
      </c>
      <c r="W419" t="str">
        <v/>
      </c>
      <c r="X419" t="str">
        <v/>
      </c>
      <c r="Y419" t="str">
        <v/>
      </c>
      <c r="Z419" t="str">
        <v/>
      </c>
      <c r="AA419" t="str">
        <v/>
      </c>
      <c r="AB419" t="str">
        <f t="shared" si="6"/>
        <v/>
      </c>
    </row>
    <row r="420" spans="1:28">
      <c r="A420" t="str">
        <v/>
      </c>
      <c r="B420" t="str">
        <v/>
      </c>
      <c r="C420" t="str">
        <v/>
      </c>
      <c r="D420" t="str">
        <v/>
      </c>
      <c r="E420" t="str">
        <v/>
      </c>
      <c r="F420" t="str">
        <v/>
      </c>
      <c r="G420" t="str">
        <v/>
      </c>
      <c r="H420" t="str">
        <v/>
      </c>
      <c r="I420" t="str">
        <v/>
      </c>
      <c r="J420" t="str">
        <v/>
      </c>
      <c r="K420" t="str">
        <v/>
      </c>
      <c r="L420" t="str">
        <v/>
      </c>
      <c r="M420" t="str">
        <v/>
      </c>
      <c r="N420" t="str">
        <v/>
      </c>
      <c r="O420" t="str">
        <v/>
      </c>
      <c r="P420" t="str">
        <v/>
      </c>
      <c r="Q420" t="str">
        <v/>
      </c>
      <c r="R420" t="str">
        <v/>
      </c>
      <c r="S420" t="str">
        <v/>
      </c>
      <c r="T420" t="str">
        <v/>
      </c>
      <c r="U420" t="str">
        <v/>
      </c>
      <c r="V420" t="str">
        <v/>
      </c>
      <c r="W420" t="str">
        <v/>
      </c>
      <c r="X420" t="str">
        <v/>
      </c>
      <c r="Y420" t="str">
        <v/>
      </c>
      <c r="Z420" t="str">
        <v/>
      </c>
      <c r="AA420" t="str">
        <v/>
      </c>
      <c r="AB420" t="str">
        <f t="shared" si="6"/>
        <v/>
      </c>
    </row>
    <row r="421" spans="1:28">
      <c r="A421" t="str">
        <v/>
      </c>
      <c r="B421" t="str">
        <v/>
      </c>
      <c r="C421" t="str">
        <v/>
      </c>
      <c r="D421" t="str">
        <v/>
      </c>
      <c r="E421" t="str">
        <v/>
      </c>
      <c r="F421" t="str">
        <v/>
      </c>
      <c r="G421" t="str">
        <v/>
      </c>
      <c r="H421" t="str">
        <v/>
      </c>
      <c r="I421" t="str">
        <v/>
      </c>
      <c r="J421" t="str">
        <v/>
      </c>
      <c r="K421" t="str">
        <v/>
      </c>
      <c r="L421" t="str">
        <v/>
      </c>
      <c r="M421" t="str">
        <v/>
      </c>
      <c r="N421" t="str">
        <v/>
      </c>
      <c r="O421" t="str">
        <v/>
      </c>
      <c r="P421" t="str">
        <v/>
      </c>
      <c r="Q421" t="str">
        <v/>
      </c>
      <c r="R421" t="str">
        <v/>
      </c>
      <c r="S421" t="str">
        <v/>
      </c>
      <c r="T421" t="str">
        <v/>
      </c>
      <c r="U421" t="str">
        <v/>
      </c>
      <c r="V421" t="str">
        <v/>
      </c>
      <c r="W421" t="str">
        <v/>
      </c>
      <c r="X421" t="str">
        <v/>
      </c>
      <c r="Y421" t="str">
        <v/>
      </c>
      <c r="Z421" t="str">
        <v/>
      </c>
      <c r="AA421" t="str">
        <v/>
      </c>
      <c r="AB421" t="str">
        <f t="shared" si="6"/>
        <v/>
      </c>
    </row>
    <row r="422" spans="1:28">
      <c r="A422" t="str">
        <v/>
      </c>
      <c r="B422" t="str">
        <v/>
      </c>
      <c r="C422" t="str">
        <v/>
      </c>
      <c r="D422" t="str">
        <v/>
      </c>
      <c r="E422" t="str">
        <v/>
      </c>
      <c r="F422" t="str">
        <v/>
      </c>
      <c r="G422" t="str">
        <v/>
      </c>
      <c r="H422" t="str">
        <v/>
      </c>
      <c r="I422" t="str">
        <v/>
      </c>
      <c r="J422" t="str">
        <v/>
      </c>
      <c r="K422" t="str">
        <v/>
      </c>
      <c r="L422" t="str">
        <v/>
      </c>
      <c r="M422" t="str">
        <v/>
      </c>
      <c r="N422" t="str">
        <v/>
      </c>
      <c r="O422" t="str">
        <v/>
      </c>
      <c r="P422" t="str">
        <v/>
      </c>
      <c r="Q422" t="str">
        <v/>
      </c>
      <c r="R422" t="str">
        <v/>
      </c>
      <c r="S422" t="str">
        <v/>
      </c>
      <c r="T422" t="str">
        <v/>
      </c>
      <c r="U422" t="str">
        <v/>
      </c>
      <c r="V422" t="str">
        <v/>
      </c>
      <c r="W422" t="str">
        <v/>
      </c>
      <c r="X422" t="str">
        <v/>
      </c>
      <c r="Y422" t="str">
        <v/>
      </c>
      <c r="Z422" t="str">
        <v/>
      </c>
      <c r="AA422" t="str">
        <v/>
      </c>
      <c r="AB422" t="str">
        <f t="shared" si="6"/>
        <v/>
      </c>
    </row>
    <row r="423" spans="1:28">
      <c r="A423" t="str">
        <v/>
      </c>
      <c r="B423" t="str">
        <v/>
      </c>
      <c r="C423" t="str">
        <v/>
      </c>
      <c r="D423" t="str">
        <v/>
      </c>
      <c r="E423" t="str">
        <v/>
      </c>
      <c r="F423" t="str">
        <v/>
      </c>
      <c r="G423" t="str">
        <v/>
      </c>
      <c r="H423" t="str">
        <v/>
      </c>
      <c r="I423" t="str">
        <v/>
      </c>
      <c r="J423" t="str">
        <v/>
      </c>
      <c r="K423" t="str">
        <v/>
      </c>
      <c r="L423" t="str">
        <v/>
      </c>
      <c r="M423" t="str">
        <v/>
      </c>
      <c r="N423" t="str">
        <v/>
      </c>
      <c r="O423" t="str">
        <v/>
      </c>
      <c r="P423" t="str">
        <v/>
      </c>
      <c r="Q423" t="str">
        <v/>
      </c>
      <c r="R423" t="str">
        <v/>
      </c>
      <c r="S423" t="str">
        <v/>
      </c>
      <c r="T423" t="str">
        <v/>
      </c>
      <c r="U423" t="str">
        <v/>
      </c>
      <c r="V423" t="str">
        <v/>
      </c>
      <c r="W423" t="str">
        <v/>
      </c>
      <c r="X423" t="str">
        <v/>
      </c>
      <c r="Y423" t="str">
        <v/>
      </c>
      <c r="Z423" t="str">
        <v/>
      </c>
      <c r="AA423" t="str">
        <v/>
      </c>
      <c r="AB423" t="str">
        <f t="shared" si="6"/>
        <v/>
      </c>
    </row>
    <row r="424" spans="1:28">
      <c r="A424" t="str">
        <v/>
      </c>
      <c r="B424" t="str">
        <v/>
      </c>
      <c r="C424" t="str">
        <v/>
      </c>
      <c r="D424" t="str">
        <v/>
      </c>
      <c r="E424" t="str">
        <v/>
      </c>
      <c r="F424" t="str">
        <v/>
      </c>
      <c r="G424" t="str">
        <v/>
      </c>
      <c r="H424" t="str">
        <v/>
      </c>
      <c r="I424" t="str">
        <v/>
      </c>
      <c r="J424" t="str">
        <v/>
      </c>
      <c r="K424" t="str">
        <v/>
      </c>
      <c r="L424" t="str">
        <v/>
      </c>
      <c r="M424" t="str">
        <v/>
      </c>
      <c r="N424" t="str">
        <v/>
      </c>
      <c r="O424" t="str">
        <v/>
      </c>
      <c r="P424" t="str">
        <v/>
      </c>
      <c r="Q424" t="str">
        <v/>
      </c>
      <c r="R424" t="str">
        <v/>
      </c>
      <c r="S424" t="str">
        <v/>
      </c>
      <c r="T424" t="str">
        <v/>
      </c>
      <c r="U424" t="str">
        <v/>
      </c>
      <c r="V424" t="str">
        <v/>
      </c>
      <c r="W424" t="str">
        <v/>
      </c>
      <c r="X424" t="str">
        <v/>
      </c>
      <c r="Y424" t="str">
        <v/>
      </c>
      <c r="Z424" t="str">
        <v/>
      </c>
      <c r="AA424" t="str">
        <v/>
      </c>
      <c r="AB424" t="str">
        <f t="shared" si="6"/>
        <v/>
      </c>
    </row>
    <row r="425" spans="1:28">
      <c r="A425" t="str">
        <v/>
      </c>
      <c r="B425" t="str">
        <v/>
      </c>
      <c r="C425" t="str">
        <v/>
      </c>
      <c r="D425" t="str">
        <v/>
      </c>
      <c r="E425" t="str">
        <v/>
      </c>
      <c r="F425" t="str">
        <v/>
      </c>
      <c r="G425" t="str">
        <v/>
      </c>
      <c r="H425" t="str">
        <v/>
      </c>
      <c r="I425" t="str">
        <v/>
      </c>
      <c r="J425" t="str">
        <v/>
      </c>
      <c r="K425" t="str">
        <v/>
      </c>
      <c r="L425" t="str">
        <v/>
      </c>
      <c r="M425" t="str">
        <v/>
      </c>
      <c r="N425" t="str">
        <v/>
      </c>
      <c r="O425" t="str">
        <v/>
      </c>
      <c r="P425" t="str">
        <v/>
      </c>
      <c r="Q425" t="str">
        <v/>
      </c>
      <c r="R425" t="str">
        <v/>
      </c>
      <c r="S425" t="str">
        <v/>
      </c>
      <c r="T425" t="str">
        <v/>
      </c>
      <c r="U425" t="str">
        <v/>
      </c>
      <c r="V425" t="str">
        <v/>
      </c>
      <c r="W425" t="str">
        <v/>
      </c>
      <c r="X425" t="str">
        <v/>
      </c>
      <c r="Y425" t="str">
        <v/>
      </c>
      <c r="Z425" t="str">
        <v/>
      </c>
      <c r="AA425" t="str">
        <v/>
      </c>
      <c r="AB425" t="str">
        <f t="shared" si="6"/>
        <v/>
      </c>
    </row>
    <row r="426" spans="1:28">
      <c r="A426" t="str">
        <v/>
      </c>
      <c r="B426" t="str">
        <v/>
      </c>
      <c r="C426" t="str">
        <v/>
      </c>
      <c r="D426" t="str">
        <v/>
      </c>
      <c r="E426" t="str">
        <v/>
      </c>
      <c r="F426" t="str">
        <v/>
      </c>
      <c r="G426" t="str">
        <v/>
      </c>
      <c r="H426" t="str">
        <v/>
      </c>
      <c r="I426" t="str">
        <v/>
      </c>
      <c r="J426" t="str">
        <v/>
      </c>
      <c r="K426" t="str">
        <v/>
      </c>
      <c r="L426" t="str">
        <v/>
      </c>
      <c r="M426" t="str">
        <v/>
      </c>
      <c r="N426" t="str">
        <v/>
      </c>
      <c r="O426" t="str">
        <v/>
      </c>
      <c r="P426" t="str">
        <v/>
      </c>
      <c r="Q426" t="str">
        <v/>
      </c>
      <c r="R426" t="str">
        <v/>
      </c>
      <c r="S426" t="str">
        <v/>
      </c>
      <c r="T426" t="str">
        <v/>
      </c>
      <c r="U426" t="str">
        <v/>
      </c>
      <c r="V426" t="str">
        <v/>
      </c>
      <c r="W426" t="str">
        <v/>
      </c>
      <c r="X426" t="str">
        <v/>
      </c>
      <c r="Y426" t="str">
        <v/>
      </c>
      <c r="Z426" t="str">
        <v/>
      </c>
      <c r="AA426" t="str">
        <v/>
      </c>
      <c r="AB426" t="str">
        <f t="shared" si="6"/>
        <v/>
      </c>
    </row>
    <row r="427" spans="1:28">
      <c r="A427" t="str">
        <v/>
      </c>
      <c r="B427" t="str">
        <v/>
      </c>
      <c r="C427" t="str">
        <v/>
      </c>
      <c r="D427" t="str">
        <v/>
      </c>
      <c r="E427" t="str">
        <v/>
      </c>
      <c r="F427" t="str">
        <v/>
      </c>
      <c r="G427" t="str">
        <v/>
      </c>
      <c r="H427" t="str">
        <v/>
      </c>
      <c r="I427" t="str">
        <v/>
      </c>
      <c r="J427" t="str">
        <v/>
      </c>
      <c r="K427" t="str">
        <v/>
      </c>
      <c r="L427" t="str">
        <v/>
      </c>
      <c r="M427" t="str">
        <v/>
      </c>
      <c r="N427" t="str">
        <v/>
      </c>
      <c r="O427" t="str">
        <v/>
      </c>
      <c r="P427" t="str">
        <v/>
      </c>
      <c r="Q427" t="str">
        <v/>
      </c>
      <c r="R427" t="str">
        <v/>
      </c>
      <c r="S427" t="str">
        <v/>
      </c>
      <c r="T427" t="str">
        <v/>
      </c>
      <c r="U427" t="str">
        <v/>
      </c>
      <c r="V427" t="str">
        <v/>
      </c>
      <c r="W427" t="str">
        <v/>
      </c>
      <c r="X427" t="str">
        <v/>
      </c>
      <c r="Y427" t="str">
        <v/>
      </c>
      <c r="Z427" t="str">
        <v/>
      </c>
      <c r="AA427" t="str">
        <v/>
      </c>
      <c r="AB427" t="str">
        <f t="shared" si="6"/>
        <v/>
      </c>
    </row>
    <row r="428" spans="1:28">
      <c r="A428" t="str">
        <v/>
      </c>
      <c r="B428" t="str">
        <v/>
      </c>
      <c r="C428" t="str">
        <v/>
      </c>
      <c r="D428" t="str">
        <v/>
      </c>
      <c r="E428" t="str">
        <v/>
      </c>
      <c r="F428" t="str">
        <v/>
      </c>
      <c r="G428" t="str">
        <v/>
      </c>
      <c r="H428" t="str">
        <v/>
      </c>
      <c r="I428" t="str">
        <v/>
      </c>
      <c r="J428" t="str">
        <v/>
      </c>
      <c r="K428" t="str">
        <v/>
      </c>
      <c r="L428" t="str">
        <v/>
      </c>
      <c r="M428" t="str">
        <v/>
      </c>
      <c r="N428" t="str">
        <v/>
      </c>
      <c r="O428" t="str">
        <v/>
      </c>
      <c r="P428" t="str">
        <v/>
      </c>
      <c r="Q428" t="str">
        <v/>
      </c>
      <c r="R428" t="str">
        <v/>
      </c>
      <c r="S428" t="str">
        <v/>
      </c>
      <c r="T428" t="str">
        <v/>
      </c>
      <c r="U428" t="str">
        <v/>
      </c>
      <c r="V428" t="str">
        <v/>
      </c>
      <c r="W428" t="str">
        <v/>
      </c>
      <c r="X428" t="str">
        <v/>
      </c>
      <c r="Y428" t="str">
        <v/>
      </c>
      <c r="Z428" t="str">
        <v/>
      </c>
      <c r="AA428" t="str">
        <v/>
      </c>
      <c r="AB428" t="str">
        <f t="shared" si="6"/>
        <v/>
      </c>
    </row>
    <row r="429" spans="1:28">
      <c r="A429" t="str">
        <v/>
      </c>
      <c r="B429" t="str">
        <v/>
      </c>
      <c r="C429" t="str">
        <v/>
      </c>
      <c r="D429" t="str">
        <v/>
      </c>
      <c r="E429" t="str">
        <v/>
      </c>
      <c r="F429" t="str">
        <v/>
      </c>
      <c r="G429" t="str">
        <v/>
      </c>
      <c r="H429" t="str">
        <v/>
      </c>
      <c r="I429" t="str">
        <v/>
      </c>
      <c r="J429" t="str">
        <v/>
      </c>
      <c r="K429" t="str">
        <v/>
      </c>
      <c r="L429" t="str">
        <v/>
      </c>
      <c r="M429" t="str">
        <v/>
      </c>
      <c r="N429" t="str">
        <v/>
      </c>
      <c r="O429" t="str">
        <v/>
      </c>
      <c r="P429" t="str">
        <v/>
      </c>
      <c r="Q429" t="str">
        <v/>
      </c>
      <c r="R429" t="str">
        <v/>
      </c>
      <c r="S429" t="str">
        <v/>
      </c>
      <c r="T429" t="str">
        <v/>
      </c>
      <c r="U429" t="str">
        <v/>
      </c>
      <c r="V429" t="str">
        <v/>
      </c>
      <c r="W429" t="str">
        <v/>
      </c>
      <c r="X429" t="str">
        <v/>
      </c>
      <c r="Y429" t="str">
        <v/>
      </c>
      <c r="Z429" t="str">
        <v/>
      </c>
      <c r="AA429" t="str">
        <v/>
      </c>
      <c r="AB429" t="str">
        <f t="shared" si="6"/>
        <v/>
      </c>
    </row>
    <row r="430" spans="1:28">
      <c r="A430" t="str">
        <v/>
      </c>
      <c r="B430" t="str">
        <v/>
      </c>
      <c r="C430" t="str">
        <v/>
      </c>
      <c r="D430" t="str">
        <v/>
      </c>
      <c r="E430" t="str">
        <v/>
      </c>
      <c r="F430" t="str">
        <v/>
      </c>
      <c r="G430" t="str">
        <v/>
      </c>
      <c r="H430" t="str">
        <v/>
      </c>
      <c r="I430" t="str">
        <v/>
      </c>
      <c r="J430" t="str">
        <v/>
      </c>
      <c r="K430" t="str">
        <v/>
      </c>
      <c r="L430" t="str">
        <v/>
      </c>
      <c r="M430" t="str">
        <v/>
      </c>
      <c r="N430" t="str">
        <v/>
      </c>
      <c r="O430" t="str">
        <v/>
      </c>
      <c r="P430" t="str">
        <v/>
      </c>
      <c r="Q430" t="str">
        <v/>
      </c>
      <c r="R430" t="str">
        <v/>
      </c>
      <c r="S430" t="str">
        <v/>
      </c>
      <c r="T430" t="str">
        <v/>
      </c>
      <c r="U430" t="str">
        <v/>
      </c>
      <c r="V430" t="str">
        <v/>
      </c>
      <c r="W430" t="str">
        <v/>
      </c>
      <c r="X430" t="str">
        <v/>
      </c>
      <c r="Y430" t="str">
        <v/>
      </c>
      <c r="Z430" t="str">
        <v/>
      </c>
      <c r="AA430" t="str">
        <v/>
      </c>
      <c r="AB430" t="str">
        <f t="shared" si="6"/>
        <v/>
      </c>
    </row>
    <row r="431" spans="1:28">
      <c r="A431" t="str">
        <v/>
      </c>
      <c r="B431" t="str">
        <v/>
      </c>
      <c r="C431" t="str">
        <v/>
      </c>
      <c r="D431" t="str">
        <v/>
      </c>
      <c r="E431" t="str">
        <v/>
      </c>
      <c r="F431" t="str">
        <v/>
      </c>
      <c r="G431" t="str">
        <v/>
      </c>
      <c r="H431" t="str">
        <v/>
      </c>
      <c r="I431" t="str">
        <v/>
      </c>
      <c r="J431" t="str">
        <v/>
      </c>
      <c r="K431" t="str">
        <v/>
      </c>
      <c r="L431" t="str">
        <v/>
      </c>
      <c r="M431" t="str">
        <v/>
      </c>
      <c r="N431" t="str">
        <v/>
      </c>
      <c r="O431" t="str">
        <v/>
      </c>
      <c r="P431" t="str">
        <v/>
      </c>
      <c r="Q431" t="str">
        <v/>
      </c>
      <c r="R431" t="str">
        <v/>
      </c>
      <c r="S431" t="str">
        <v/>
      </c>
      <c r="T431" t="str">
        <v/>
      </c>
      <c r="U431" t="str">
        <v/>
      </c>
      <c r="V431" t="str">
        <v/>
      </c>
      <c r="W431" t="str">
        <v/>
      </c>
      <c r="X431" t="str">
        <v/>
      </c>
      <c r="Y431" t="str">
        <v/>
      </c>
      <c r="Z431" t="str">
        <v/>
      </c>
      <c r="AA431" t="str">
        <v/>
      </c>
      <c r="AB431" t="str">
        <f t="shared" si="6"/>
        <v/>
      </c>
    </row>
    <row r="432" spans="1:28">
      <c r="A432" t="str">
        <v/>
      </c>
      <c r="B432" t="str">
        <v/>
      </c>
      <c r="C432" t="str">
        <v/>
      </c>
      <c r="D432" t="str">
        <v/>
      </c>
      <c r="E432" t="str">
        <v/>
      </c>
      <c r="F432" t="str">
        <v/>
      </c>
      <c r="G432" t="str">
        <v/>
      </c>
      <c r="H432" t="str">
        <v/>
      </c>
      <c r="I432" t="str">
        <v/>
      </c>
      <c r="J432" t="str">
        <v/>
      </c>
      <c r="K432" t="str">
        <v/>
      </c>
      <c r="L432" t="str">
        <v/>
      </c>
      <c r="M432" t="str">
        <v/>
      </c>
      <c r="N432" t="str">
        <v/>
      </c>
      <c r="O432" t="str">
        <v/>
      </c>
      <c r="P432" t="str">
        <v/>
      </c>
      <c r="Q432" t="str">
        <v/>
      </c>
      <c r="R432" t="str">
        <v/>
      </c>
      <c r="S432" t="str">
        <v/>
      </c>
      <c r="T432" t="str">
        <v/>
      </c>
      <c r="U432" t="str">
        <v/>
      </c>
      <c r="V432" t="str">
        <v/>
      </c>
      <c r="W432" t="str">
        <v/>
      </c>
      <c r="X432" t="str">
        <v/>
      </c>
      <c r="Y432" t="str">
        <v/>
      </c>
      <c r="Z432" t="str">
        <v/>
      </c>
      <c r="AA432" t="str">
        <v/>
      </c>
      <c r="AB432" t="str">
        <f t="shared" si="6"/>
        <v/>
      </c>
    </row>
    <row r="433" spans="1:28">
      <c r="A433" t="str">
        <v/>
      </c>
      <c r="B433" t="str">
        <v/>
      </c>
      <c r="C433" t="str">
        <v/>
      </c>
      <c r="D433" t="str">
        <v/>
      </c>
      <c r="E433" t="str">
        <v/>
      </c>
      <c r="F433" t="str">
        <v/>
      </c>
      <c r="G433" t="str">
        <v/>
      </c>
      <c r="H433" t="str">
        <v/>
      </c>
      <c r="I433" t="str">
        <v/>
      </c>
      <c r="J433" t="str">
        <v/>
      </c>
      <c r="K433" t="str">
        <v/>
      </c>
      <c r="L433" t="str">
        <v/>
      </c>
      <c r="M433" t="str">
        <v/>
      </c>
      <c r="N433" t="str">
        <v/>
      </c>
      <c r="O433" t="str">
        <v/>
      </c>
      <c r="P433" t="str">
        <v/>
      </c>
      <c r="Q433" t="str">
        <v/>
      </c>
      <c r="R433" t="str">
        <v/>
      </c>
      <c r="S433" t="str">
        <v/>
      </c>
      <c r="T433" t="str">
        <v/>
      </c>
      <c r="U433" t="str">
        <v/>
      </c>
      <c r="V433" t="str">
        <v/>
      </c>
      <c r="W433" t="str">
        <v/>
      </c>
      <c r="X433" t="str">
        <v/>
      </c>
      <c r="Y433" t="str">
        <v/>
      </c>
      <c r="Z433" t="str">
        <v/>
      </c>
      <c r="AA433" t="str">
        <v/>
      </c>
      <c r="AB433" t="str">
        <f t="shared" si="6"/>
        <v/>
      </c>
    </row>
    <row r="434" spans="1:28">
      <c r="A434" t="str">
        <v/>
      </c>
      <c r="B434" t="str">
        <v/>
      </c>
      <c r="C434" t="str">
        <v/>
      </c>
      <c r="D434" t="str">
        <v/>
      </c>
      <c r="E434" t="str">
        <v/>
      </c>
      <c r="F434" t="str">
        <v/>
      </c>
      <c r="G434" t="str">
        <v/>
      </c>
      <c r="H434" t="str">
        <v/>
      </c>
      <c r="I434" t="str">
        <v/>
      </c>
      <c r="J434" t="str">
        <v/>
      </c>
      <c r="K434" t="str">
        <v/>
      </c>
      <c r="L434" t="str">
        <v/>
      </c>
      <c r="M434" t="str">
        <v/>
      </c>
      <c r="N434" t="str">
        <v/>
      </c>
      <c r="O434" t="str">
        <v/>
      </c>
      <c r="P434" t="str">
        <v/>
      </c>
      <c r="Q434" t="str">
        <v/>
      </c>
      <c r="R434" t="str">
        <v/>
      </c>
      <c r="S434" t="str">
        <v/>
      </c>
      <c r="T434" t="str">
        <v/>
      </c>
      <c r="U434" t="str">
        <v/>
      </c>
      <c r="V434" t="str">
        <v/>
      </c>
      <c r="W434" t="str">
        <v/>
      </c>
      <c r="X434" t="str">
        <v/>
      </c>
      <c r="Y434" t="str">
        <v/>
      </c>
      <c r="Z434" t="str">
        <v/>
      </c>
      <c r="AA434" t="str">
        <v/>
      </c>
      <c r="AB434" t="str">
        <f t="shared" si="6"/>
        <v/>
      </c>
    </row>
    <row r="435" spans="1:28">
      <c r="A435" t="str">
        <v/>
      </c>
      <c r="B435" t="str">
        <v/>
      </c>
      <c r="C435" t="str">
        <v/>
      </c>
      <c r="D435" t="str">
        <v/>
      </c>
      <c r="E435" t="str">
        <v/>
      </c>
      <c r="F435" t="str">
        <v/>
      </c>
      <c r="G435" t="str">
        <v/>
      </c>
      <c r="H435" t="str">
        <v/>
      </c>
      <c r="I435" t="str">
        <v/>
      </c>
      <c r="J435" t="str">
        <v/>
      </c>
      <c r="K435" t="str">
        <v/>
      </c>
      <c r="L435" t="str">
        <v/>
      </c>
      <c r="M435" t="str">
        <v/>
      </c>
      <c r="N435" t="str">
        <v/>
      </c>
      <c r="O435" t="str">
        <v/>
      </c>
      <c r="P435" t="str">
        <v/>
      </c>
      <c r="Q435" t="str">
        <v/>
      </c>
      <c r="R435" t="str">
        <v/>
      </c>
      <c r="S435" t="str">
        <v/>
      </c>
      <c r="T435" t="str">
        <v/>
      </c>
      <c r="U435" t="str">
        <v/>
      </c>
      <c r="V435" t="str">
        <v/>
      </c>
      <c r="W435" t="str">
        <v/>
      </c>
      <c r="X435" t="str">
        <v/>
      </c>
      <c r="Y435" t="str">
        <v/>
      </c>
      <c r="Z435" t="str">
        <v/>
      </c>
      <c r="AA435" t="str">
        <v/>
      </c>
      <c r="AB435" t="str">
        <f t="shared" si="6"/>
        <v/>
      </c>
    </row>
    <row r="436" spans="1:28">
      <c r="A436" t="str">
        <v/>
      </c>
      <c r="B436" t="str">
        <v/>
      </c>
      <c r="C436" t="str">
        <v/>
      </c>
      <c r="D436" t="str">
        <v/>
      </c>
      <c r="E436" t="str">
        <v/>
      </c>
      <c r="F436" t="str">
        <v/>
      </c>
      <c r="G436" t="str">
        <v/>
      </c>
      <c r="H436" t="str">
        <v/>
      </c>
      <c r="I436" t="str">
        <v/>
      </c>
      <c r="J436" t="str">
        <v/>
      </c>
      <c r="K436" t="str">
        <v/>
      </c>
      <c r="L436" t="str">
        <v/>
      </c>
      <c r="M436" t="str">
        <v/>
      </c>
      <c r="N436" t="str">
        <v/>
      </c>
      <c r="O436" t="str">
        <v/>
      </c>
      <c r="P436" t="str">
        <v/>
      </c>
      <c r="Q436" t="str">
        <v/>
      </c>
      <c r="R436" t="str">
        <v/>
      </c>
      <c r="S436" t="str">
        <v/>
      </c>
      <c r="T436" t="str">
        <v/>
      </c>
      <c r="U436" t="str">
        <v/>
      </c>
      <c r="V436" t="str">
        <v/>
      </c>
      <c r="W436" t="str">
        <v/>
      </c>
      <c r="X436" t="str">
        <v/>
      </c>
      <c r="Y436" t="str">
        <v/>
      </c>
      <c r="Z436" t="str">
        <v/>
      </c>
      <c r="AA436" t="str">
        <v/>
      </c>
      <c r="AB436" t="str">
        <f t="shared" si="6"/>
        <v/>
      </c>
    </row>
    <row r="437" spans="1:28">
      <c r="A437" t="str">
        <v/>
      </c>
      <c r="B437" t="str">
        <v/>
      </c>
      <c r="C437" t="str">
        <v/>
      </c>
      <c r="D437" t="str">
        <v/>
      </c>
      <c r="E437" t="str">
        <v/>
      </c>
      <c r="F437" t="str">
        <v/>
      </c>
      <c r="G437" t="str">
        <v/>
      </c>
      <c r="H437" t="str">
        <v/>
      </c>
      <c r="I437" t="str">
        <v/>
      </c>
      <c r="J437" t="str">
        <v/>
      </c>
      <c r="K437" t="str">
        <v/>
      </c>
      <c r="L437" t="str">
        <v/>
      </c>
      <c r="M437" t="str">
        <v/>
      </c>
      <c r="N437" t="str">
        <v/>
      </c>
      <c r="O437" t="str">
        <v/>
      </c>
      <c r="P437" t="str">
        <v/>
      </c>
      <c r="Q437" t="str">
        <v/>
      </c>
      <c r="R437" t="str">
        <v/>
      </c>
      <c r="S437" t="str">
        <v/>
      </c>
      <c r="T437" t="str">
        <v/>
      </c>
      <c r="U437" t="str">
        <v/>
      </c>
      <c r="V437" t="str">
        <v/>
      </c>
      <c r="W437" t="str">
        <v/>
      </c>
      <c r="X437" t="str">
        <v/>
      </c>
      <c r="Y437" t="str">
        <v/>
      </c>
      <c r="Z437" t="str">
        <v/>
      </c>
      <c r="AA437" t="str">
        <v/>
      </c>
      <c r="AB437" t="str">
        <f t="shared" si="6"/>
        <v/>
      </c>
    </row>
    <row r="438" spans="1:28">
      <c r="A438" t="str">
        <v/>
      </c>
      <c r="B438" t="str">
        <v/>
      </c>
      <c r="C438" t="str">
        <v/>
      </c>
      <c r="D438" t="str">
        <v/>
      </c>
      <c r="E438" t="str">
        <v/>
      </c>
      <c r="F438" t="str">
        <v/>
      </c>
      <c r="G438" t="str">
        <v/>
      </c>
      <c r="H438" t="str">
        <v/>
      </c>
      <c r="I438" t="str">
        <v/>
      </c>
      <c r="J438" t="str">
        <v/>
      </c>
      <c r="K438" t="str">
        <v/>
      </c>
      <c r="L438" t="str">
        <v/>
      </c>
      <c r="M438" t="str">
        <v/>
      </c>
      <c r="N438" t="str">
        <v/>
      </c>
      <c r="O438" t="str">
        <v/>
      </c>
      <c r="P438" t="str">
        <v/>
      </c>
      <c r="Q438" t="str">
        <v/>
      </c>
      <c r="R438" t="str">
        <v/>
      </c>
      <c r="S438" t="str">
        <v/>
      </c>
      <c r="T438" t="str">
        <v/>
      </c>
      <c r="U438" t="str">
        <v/>
      </c>
      <c r="V438" t="str">
        <v/>
      </c>
      <c r="W438" t="str">
        <v/>
      </c>
      <c r="X438" t="str">
        <v/>
      </c>
      <c r="Y438" t="str">
        <v/>
      </c>
      <c r="Z438" t="str">
        <v/>
      </c>
      <c r="AA438" t="str">
        <v/>
      </c>
      <c r="AB438" t="str">
        <f t="shared" si="6"/>
        <v/>
      </c>
    </row>
    <row r="439" spans="1:28">
      <c r="A439" t="str">
        <v/>
      </c>
      <c r="B439" t="str">
        <v/>
      </c>
      <c r="C439" t="str">
        <v/>
      </c>
      <c r="D439" t="str">
        <v/>
      </c>
      <c r="E439" t="str">
        <v/>
      </c>
      <c r="F439" t="str">
        <v/>
      </c>
      <c r="G439" t="str">
        <v/>
      </c>
      <c r="H439" t="str">
        <v/>
      </c>
      <c r="I439" t="str">
        <v/>
      </c>
      <c r="J439" t="str">
        <v/>
      </c>
      <c r="K439" t="str">
        <v/>
      </c>
      <c r="L439" t="str">
        <v/>
      </c>
      <c r="M439" t="str">
        <v/>
      </c>
      <c r="N439" t="str">
        <v/>
      </c>
      <c r="O439" t="str">
        <v/>
      </c>
      <c r="P439" t="str">
        <v/>
      </c>
      <c r="Q439" t="str">
        <v/>
      </c>
      <c r="R439" t="str">
        <v/>
      </c>
      <c r="S439" t="str">
        <v/>
      </c>
      <c r="T439" t="str">
        <v/>
      </c>
      <c r="U439" t="str">
        <v/>
      </c>
      <c r="V439" t="str">
        <v/>
      </c>
      <c r="W439" t="str">
        <v/>
      </c>
      <c r="X439" t="str">
        <v/>
      </c>
      <c r="Y439" t="str">
        <v/>
      </c>
      <c r="Z439" t="str">
        <v/>
      </c>
      <c r="AA439" t="str">
        <v/>
      </c>
      <c r="AB439" t="str">
        <f t="shared" si="6"/>
        <v/>
      </c>
    </row>
    <row r="440" spans="1:28">
      <c r="A440" t="str">
        <v/>
      </c>
      <c r="B440" t="str">
        <v/>
      </c>
      <c r="C440" t="str">
        <v/>
      </c>
      <c r="D440" t="str">
        <v/>
      </c>
      <c r="E440" t="str">
        <v/>
      </c>
      <c r="F440" t="str">
        <v/>
      </c>
      <c r="G440" t="str">
        <v/>
      </c>
      <c r="H440" t="str">
        <v/>
      </c>
      <c r="I440" t="str">
        <v/>
      </c>
      <c r="J440" t="str">
        <v/>
      </c>
      <c r="K440" t="str">
        <v/>
      </c>
      <c r="L440" t="str">
        <v/>
      </c>
      <c r="M440" t="str">
        <v/>
      </c>
      <c r="N440" t="str">
        <v/>
      </c>
      <c r="O440" t="str">
        <v/>
      </c>
      <c r="P440" t="str">
        <v/>
      </c>
      <c r="Q440" t="str">
        <v/>
      </c>
      <c r="R440" t="str">
        <v/>
      </c>
      <c r="S440" t="str">
        <v/>
      </c>
      <c r="T440" t="str">
        <v/>
      </c>
      <c r="U440" t="str">
        <v/>
      </c>
      <c r="V440" t="str">
        <v/>
      </c>
      <c r="W440" t="str">
        <v/>
      </c>
      <c r="X440" t="str">
        <v/>
      </c>
      <c r="Y440" t="str">
        <v/>
      </c>
      <c r="Z440" t="str">
        <v/>
      </c>
      <c r="AA440" t="str">
        <v/>
      </c>
      <c r="AB440" t="str">
        <f t="shared" si="6"/>
        <v/>
      </c>
    </row>
    <row r="441" spans="1:28">
      <c r="A441" t="str">
        <v/>
      </c>
      <c r="B441" t="str">
        <v/>
      </c>
      <c r="C441" t="str">
        <v/>
      </c>
      <c r="D441" t="str">
        <v/>
      </c>
      <c r="E441" t="str">
        <v/>
      </c>
      <c r="F441" t="str">
        <v/>
      </c>
      <c r="G441" t="str">
        <v/>
      </c>
      <c r="H441" t="str">
        <v/>
      </c>
      <c r="I441" t="str">
        <v/>
      </c>
      <c r="J441" t="str">
        <v/>
      </c>
      <c r="K441" t="str">
        <v/>
      </c>
      <c r="L441" t="str">
        <v/>
      </c>
      <c r="M441" t="str">
        <v/>
      </c>
      <c r="N441" t="str">
        <v/>
      </c>
      <c r="O441" t="str">
        <v/>
      </c>
      <c r="P441" t="str">
        <v/>
      </c>
      <c r="Q441" t="str">
        <v/>
      </c>
      <c r="R441" t="str">
        <v/>
      </c>
      <c r="S441" t="str">
        <v/>
      </c>
      <c r="T441" t="str">
        <v/>
      </c>
      <c r="U441" t="str">
        <v/>
      </c>
      <c r="V441" t="str">
        <v/>
      </c>
      <c r="W441" t="str">
        <v/>
      </c>
      <c r="X441" t="str">
        <v/>
      </c>
      <c r="Y441" t="str">
        <v/>
      </c>
      <c r="Z441" t="str">
        <v/>
      </c>
      <c r="AA441" t="str">
        <v/>
      </c>
      <c r="AB441" t="str">
        <f t="shared" si="6"/>
        <v/>
      </c>
    </row>
    <row r="442" spans="1:28">
      <c r="A442" t="str">
        <v/>
      </c>
      <c r="B442" t="str">
        <v/>
      </c>
      <c r="C442" t="str">
        <v/>
      </c>
      <c r="D442" t="str">
        <v/>
      </c>
      <c r="E442" t="str">
        <v/>
      </c>
      <c r="F442" t="str">
        <v/>
      </c>
      <c r="G442" t="str">
        <v/>
      </c>
      <c r="H442" t="str">
        <v/>
      </c>
      <c r="I442" t="str">
        <v/>
      </c>
      <c r="J442" t="str">
        <v/>
      </c>
      <c r="K442" t="str">
        <v/>
      </c>
      <c r="L442" t="str">
        <v/>
      </c>
      <c r="M442" t="str">
        <v/>
      </c>
      <c r="N442" t="str">
        <v/>
      </c>
      <c r="O442" t="str">
        <v/>
      </c>
      <c r="P442" t="str">
        <v/>
      </c>
      <c r="Q442" t="str">
        <v/>
      </c>
      <c r="R442" t="str">
        <v/>
      </c>
      <c r="S442" t="str">
        <v/>
      </c>
      <c r="T442" t="str">
        <v/>
      </c>
      <c r="U442" t="str">
        <v/>
      </c>
      <c r="V442" t="str">
        <v/>
      </c>
      <c r="W442" t="str">
        <v/>
      </c>
      <c r="X442" t="str">
        <v/>
      </c>
      <c r="Y442" t="str">
        <v/>
      </c>
      <c r="Z442" t="str">
        <v/>
      </c>
      <c r="AA442" t="str">
        <v/>
      </c>
      <c r="AB442" t="str">
        <f t="shared" si="6"/>
        <v/>
      </c>
    </row>
    <row r="443" spans="1:28">
      <c r="A443" t="str">
        <v/>
      </c>
      <c r="B443" t="str">
        <v/>
      </c>
      <c r="C443" t="str">
        <v/>
      </c>
      <c r="D443" t="str">
        <v/>
      </c>
      <c r="E443" t="str">
        <v/>
      </c>
      <c r="F443" t="str">
        <v/>
      </c>
      <c r="G443" t="str">
        <v/>
      </c>
      <c r="H443" t="str">
        <v/>
      </c>
      <c r="I443" t="str">
        <v/>
      </c>
      <c r="J443" t="str">
        <v/>
      </c>
      <c r="K443" t="str">
        <v/>
      </c>
      <c r="L443" t="str">
        <v/>
      </c>
      <c r="M443" t="str">
        <v/>
      </c>
      <c r="N443" t="str">
        <v/>
      </c>
      <c r="O443" t="str">
        <v/>
      </c>
      <c r="P443" t="str">
        <v/>
      </c>
      <c r="Q443" t="str">
        <v/>
      </c>
      <c r="R443" t="str">
        <v/>
      </c>
      <c r="S443" t="str">
        <v/>
      </c>
      <c r="T443" t="str">
        <v/>
      </c>
      <c r="U443" t="str">
        <v/>
      </c>
      <c r="V443" t="str">
        <v/>
      </c>
      <c r="W443" t="str">
        <v/>
      </c>
      <c r="X443" t="str">
        <v/>
      </c>
      <c r="Y443" t="str">
        <v/>
      </c>
      <c r="Z443" t="str">
        <v/>
      </c>
      <c r="AA443" t="str">
        <v/>
      </c>
      <c r="AB443" t="str">
        <f t="shared" si="6"/>
        <v/>
      </c>
    </row>
    <row r="444" spans="1:28">
      <c r="A444" t="str">
        <v/>
      </c>
      <c r="B444" t="str">
        <v/>
      </c>
      <c r="C444" t="str">
        <v/>
      </c>
      <c r="D444" t="str">
        <v/>
      </c>
      <c r="E444" t="str">
        <v/>
      </c>
      <c r="F444" t="str">
        <v/>
      </c>
      <c r="G444" t="str">
        <v/>
      </c>
      <c r="H444" t="str">
        <v/>
      </c>
      <c r="I444" t="str">
        <v/>
      </c>
      <c r="J444" t="str">
        <v/>
      </c>
      <c r="K444" t="str">
        <v/>
      </c>
      <c r="L444" t="str">
        <v/>
      </c>
      <c r="M444" t="str">
        <v/>
      </c>
      <c r="N444" t="str">
        <v/>
      </c>
      <c r="O444" t="str">
        <v/>
      </c>
      <c r="P444" t="str">
        <v/>
      </c>
      <c r="Q444" t="str">
        <v/>
      </c>
      <c r="R444" t="str">
        <v/>
      </c>
      <c r="S444" t="str">
        <v/>
      </c>
      <c r="T444" t="str">
        <v/>
      </c>
      <c r="U444" t="str">
        <v/>
      </c>
      <c r="V444" t="str">
        <v/>
      </c>
      <c r="W444" t="str">
        <v/>
      </c>
      <c r="X444" t="str">
        <v/>
      </c>
      <c r="Y444" t="str">
        <v/>
      </c>
      <c r="Z444" t="str">
        <v/>
      </c>
      <c r="AA444" t="str">
        <v/>
      </c>
      <c r="AB444" t="str">
        <f t="shared" si="6"/>
        <v/>
      </c>
    </row>
    <row r="445" spans="1:28">
      <c r="A445" t="str">
        <v/>
      </c>
      <c r="B445" t="str">
        <v/>
      </c>
      <c r="C445" t="str">
        <v/>
      </c>
      <c r="D445" t="str">
        <v/>
      </c>
      <c r="E445" t="str">
        <v/>
      </c>
      <c r="F445" t="str">
        <v/>
      </c>
      <c r="G445" t="str">
        <v/>
      </c>
      <c r="H445" t="str">
        <v/>
      </c>
      <c r="I445" t="str">
        <v/>
      </c>
      <c r="J445" t="str">
        <v/>
      </c>
      <c r="K445" t="str">
        <v/>
      </c>
      <c r="L445" t="str">
        <v/>
      </c>
      <c r="M445" t="str">
        <v/>
      </c>
      <c r="N445" t="str">
        <v/>
      </c>
      <c r="O445" t="str">
        <v/>
      </c>
      <c r="P445" t="str">
        <v/>
      </c>
      <c r="Q445" t="str">
        <v/>
      </c>
      <c r="R445" t="str">
        <v/>
      </c>
      <c r="S445" t="str">
        <v/>
      </c>
      <c r="T445" t="str">
        <v/>
      </c>
      <c r="U445" t="str">
        <v/>
      </c>
      <c r="V445" t="str">
        <v/>
      </c>
      <c r="W445" t="str">
        <v/>
      </c>
      <c r="X445" t="str">
        <v/>
      </c>
      <c r="Y445" t="str">
        <v/>
      </c>
      <c r="Z445" t="str">
        <v/>
      </c>
      <c r="AA445" t="str">
        <v/>
      </c>
      <c r="AB445" t="str">
        <f t="shared" si="6"/>
        <v/>
      </c>
    </row>
    <row r="446" spans="1:28">
      <c r="A446" t="str">
        <v/>
      </c>
      <c r="B446" t="str">
        <v/>
      </c>
      <c r="C446" t="str">
        <v/>
      </c>
      <c r="D446" t="str">
        <v/>
      </c>
      <c r="E446" t="str">
        <v/>
      </c>
      <c r="F446" t="str">
        <v/>
      </c>
      <c r="G446" t="str">
        <v/>
      </c>
      <c r="H446" t="str">
        <v/>
      </c>
      <c r="I446" t="str">
        <v/>
      </c>
      <c r="J446" t="str">
        <v/>
      </c>
      <c r="K446" t="str">
        <v/>
      </c>
      <c r="L446" t="str">
        <v/>
      </c>
      <c r="M446" t="str">
        <v/>
      </c>
      <c r="N446" t="str">
        <v/>
      </c>
      <c r="O446" t="str">
        <v/>
      </c>
      <c r="P446" t="str">
        <v/>
      </c>
      <c r="Q446" t="str">
        <v/>
      </c>
      <c r="R446" t="str">
        <v/>
      </c>
      <c r="S446" t="str">
        <v/>
      </c>
      <c r="T446" t="str">
        <v/>
      </c>
      <c r="U446" t="str">
        <v/>
      </c>
      <c r="V446" t="str">
        <v/>
      </c>
      <c r="W446" t="str">
        <v/>
      </c>
      <c r="X446" t="str">
        <v/>
      </c>
      <c r="Y446" t="str">
        <v/>
      </c>
      <c r="Z446" t="str">
        <v/>
      </c>
      <c r="AA446" t="str">
        <v/>
      </c>
      <c r="AB446" t="str">
        <f t="shared" si="6"/>
        <v/>
      </c>
    </row>
    <row r="447" spans="1:28">
      <c r="A447" t="str">
        <v/>
      </c>
      <c r="B447" t="str">
        <v/>
      </c>
      <c r="C447" t="str">
        <v/>
      </c>
      <c r="D447" t="str">
        <v/>
      </c>
      <c r="E447" t="str">
        <v/>
      </c>
      <c r="F447" t="str">
        <v/>
      </c>
      <c r="G447" t="str">
        <v/>
      </c>
      <c r="H447" t="str">
        <v/>
      </c>
      <c r="I447" t="str">
        <v/>
      </c>
      <c r="J447" t="str">
        <v/>
      </c>
      <c r="K447" t="str">
        <v/>
      </c>
      <c r="L447" t="str">
        <v/>
      </c>
      <c r="M447" t="str">
        <v/>
      </c>
      <c r="N447" t="str">
        <v/>
      </c>
      <c r="O447" t="str">
        <v/>
      </c>
      <c r="P447" t="str">
        <v/>
      </c>
      <c r="Q447" t="str">
        <v/>
      </c>
      <c r="R447" t="str">
        <v/>
      </c>
      <c r="S447" t="str">
        <v/>
      </c>
      <c r="T447" t="str">
        <v/>
      </c>
      <c r="U447" t="str">
        <v/>
      </c>
      <c r="V447" t="str">
        <v/>
      </c>
      <c r="W447" t="str">
        <v/>
      </c>
      <c r="X447" t="str">
        <v/>
      </c>
      <c r="Y447" t="str">
        <v/>
      </c>
      <c r="Z447" t="str">
        <v/>
      </c>
      <c r="AA447" t="str">
        <v/>
      </c>
      <c r="AB447" t="str">
        <f t="shared" si="6"/>
        <v/>
      </c>
    </row>
    <row r="448" spans="1:28">
      <c r="A448" t="str">
        <v/>
      </c>
      <c r="B448" t="str">
        <v/>
      </c>
      <c r="C448" t="str">
        <v/>
      </c>
      <c r="D448" t="str">
        <v/>
      </c>
      <c r="E448" t="str">
        <v/>
      </c>
      <c r="F448" t="str">
        <v/>
      </c>
      <c r="G448" t="str">
        <v/>
      </c>
      <c r="H448" t="str">
        <v/>
      </c>
      <c r="I448" t="str">
        <v/>
      </c>
      <c r="J448" t="str">
        <v/>
      </c>
      <c r="K448" t="str">
        <v/>
      </c>
      <c r="L448" t="str">
        <v/>
      </c>
      <c r="M448" t="str">
        <v/>
      </c>
      <c r="N448" t="str">
        <v/>
      </c>
      <c r="O448" t="str">
        <v/>
      </c>
      <c r="P448" t="str">
        <v/>
      </c>
      <c r="Q448" t="str">
        <v/>
      </c>
      <c r="R448" t="str">
        <v/>
      </c>
      <c r="S448" t="str">
        <v/>
      </c>
      <c r="T448" t="str">
        <v/>
      </c>
      <c r="U448" t="str">
        <v/>
      </c>
      <c r="V448" t="str">
        <v/>
      </c>
      <c r="W448" t="str">
        <v/>
      </c>
      <c r="X448" t="str">
        <v/>
      </c>
      <c r="Y448" t="str">
        <v/>
      </c>
      <c r="Z448" t="str">
        <v/>
      </c>
      <c r="AA448" t="str">
        <v/>
      </c>
      <c r="AB448" t="str">
        <f t="shared" si="6"/>
        <v/>
      </c>
    </row>
    <row r="449" spans="1:28">
      <c r="A449" t="str">
        <v/>
      </c>
      <c r="B449" t="str">
        <v/>
      </c>
      <c r="C449" t="str">
        <v/>
      </c>
      <c r="D449" t="str">
        <v/>
      </c>
      <c r="E449" t="str">
        <v/>
      </c>
      <c r="F449" t="str">
        <v/>
      </c>
      <c r="G449" t="str">
        <v/>
      </c>
      <c r="H449" t="str">
        <v/>
      </c>
      <c r="I449" t="str">
        <v/>
      </c>
      <c r="J449" t="str">
        <v/>
      </c>
      <c r="K449" t="str">
        <v/>
      </c>
      <c r="L449" t="str">
        <v/>
      </c>
      <c r="M449" t="str">
        <v/>
      </c>
      <c r="N449" t="str">
        <v/>
      </c>
      <c r="O449" t="str">
        <v/>
      </c>
      <c r="P449" t="str">
        <v/>
      </c>
      <c r="Q449" t="str">
        <v/>
      </c>
      <c r="R449" t="str">
        <v/>
      </c>
      <c r="S449" t="str">
        <v/>
      </c>
      <c r="T449" t="str">
        <v/>
      </c>
      <c r="U449" t="str">
        <v/>
      </c>
      <c r="V449" t="str">
        <v/>
      </c>
      <c r="W449" t="str">
        <v/>
      </c>
      <c r="X449" t="str">
        <v/>
      </c>
      <c r="Y449" t="str">
        <v/>
      </c>
      <c r="Z449" t="str">
        <v/>
      </c>
      <c r="AA449" t="str">
        <v/>
      </c>
      <c r="AB449" t="str">
        <f t="shared" si="6"/>
        <v/>
      </c>
    </row>
    <row r="450" spans="1:28">
      <c r="A450" t="str">
        <v/>
      </c>
      <c r="B450" t="str">
        <v/>
      </c>
      <c r="C450" t="str">
        <v/>
      </c>
      <c r="D450" t="str">
        <v/>
      </c>
      <c r="E450" t="str">
        <v/>
      </c>
      <c r="F450" t="str">
        <v/>
      </c>
      <c r="G450" t="str">
        <v/>
      </c>
      <c r="H450" t="str">
        <v/>
      </c>
      <c r="I450" t="str">
        <v/>
      </c>
      <c r="J450" t="str">
        <v/>
      </c>
      <c r="K450" t="str">
        <v/>
      </c>
      <c r="L450" t="str">
        <v/>
      </c>
      <c r="M450" t="str">
        <v/>
      </c>
      <c r="N450" t="str">
        <v/>
      </c>
      <c r="O450" t="str">
        <v/>
      </c>
      <c r="P450" t="str">
        <v/>
      </c>
      <c r="Q450" t="str">
        <v/>
      </c>
      <c r="R450" t="str">
        <v/>
      </c>
      <c r="S450" t="str">
        <v/>
      </c>
      <c r="T450" t="str">
        <v/>
      </c>
      <c r="U450" t="str">
        <v/>
      </c>
      <c r="V450" t="str">
        <v/>
      </c>
      <c r="W450" t="str">
        <v/>
      </c>
      <c r="X450" t="str">
        <v/>
      </c>
      <c r="Y450" t="str">
        <v/>
      </c>
      <c r="Z450" t="str">
        <v/>
      </c>
      <c r="AA450" t="str">
        <v/>
      </c>
      <c r="AB450" t="str">
        <f t="shared" si="6"/>
        <v/>
      </c>
    </row>
    <row r="451" spans="1:28">
      <c r="A451" t="str">
        <v/>
      </c>
      <c r="B451" t="str">
        <v/>
      </c>
      <c r="C451" t="str">
        <v/>
      </c>
      <c r="D451" t="str">
        <v/>
      </c>
      <c r="E451" t="str">
        <v/>
      </c>
      <c r="F451" t="str">
        <v/>
      </c>
      <c r="G451" t="str">
        <v/>
      </c>
      <c r="H451" t="str">
        <v/>
      </c>
      <c r="I451" t="str">
        <v/>
      </c>
      <c r="J451" t="str">
        <v/>
      </c>
      <c r="K451" t="str">
        <v/>
      </c>
      <c r="L451" t="str">
        <v/>
      </c>
      <c r="M451" t="str">
        <v/>
      </c>
      <c r="N451" t="str">
        <v/>
      </c>
      <c r="O451" t="str">
        <v/>
      </c>
      <c r="P451" t="str">
        <v/>
      </c>
      <c r="Q451" t="str">
        <v/>
      </c>
      <c r="R451" t="str">
        <v/>
      </c>
      <c r="S451" t="str">
        <v/>
      </c>
      <c r="T451" t="str">
        <v/>
      </c>
      <c r="U451" t="str">
        <v/>
      </c>
      <c r="V451" t="str">
        <v/>
      </c>
      <c r="W451" t="str">
        <v/>
      </c>
      <c r="X451" t="str">
        <v/>
      </c>
      <c r="Y451" t="str">
        <v/>
      </c>
      <c r="Z451" t="str">
        <v/>
      </c>
      <c r="AA451" t="str">
        <v/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 t="str">
        <v/>
      </c>
      <c r="B452" t="str">
        <v/>
      </c>
      <c r="C452" t="str">
        <v/>
      </c>
      <c r="D452" t="str">
        <v/>
      </c>
      <c r="E452" t="str">
        <v/>
      </c>
      <c r="F452" t="str">
        <v/>
      </c>
      <c r="G452" t="str">
        <v/>
      </c>
      <c r="H452" t="str">
        <v/>
      </c>
      <c r="I452" t="str">
        <v/>
      </c>
      <c r="J452" t="str">
        <v/>
      </c>
      <c r="K452" t="str">
        <v/>
      </c>
      <c r="L452" t="str">
        <v/>
      </c>
      <c r="M452" t="str">
        <v/>
      </c>
      <c r="N452" t="str">
        <v/>
      </c>
      <c r="O452" t="str">
        <v/>
      </c>
      <c r="P452" t="str">
        <v/>
      </c>
      <c r="Q452" t="str">
        <v/>
      </c>
      <c r="R452" t="str">
        <v/>
      </c>
      <c r="S452" t="str">
        <v/>
      </c>
      <c r="T452" t="str">
        <v/>
      </c>
      <c r="U452" t="str">
        <v/>
      </c>
      <c r="V452" t="str">
        <v/>
      </c>
      <c r="W452" t="str">
        <v/>
      </c>
      <c r="X452" t="str">
        <v/>
      </c>
      <c r="Y452" t="str">
        <v/>
      </c>
      <c r="Z452" t="str">
        <v/>
      </c>
      <c r="AA452" t="str">
        <v/>
      </c>
      <c r="AB452" t="str">
        <f t="shared" si="7"/>
        <v/>
      </c>
    </row>
    <row r="453" spans="1:28">
      <c r="A453" t="str">
        <v/>
      </c>
      <c r="B453" t="str">
        <v/>
      </c>
      <c r="C453" t="str">
        <v/>
      </c>
      <c r="D453" t="str">
        <v/>
      </c>
      <c r="E453" t="str">
        <v/>
      </c>
      <c r="F453" t="str">
        <v/>
      </c>
      <c r="G453" t="str">
        <v/>
      </c>
      <c r="H453" t="str">
        <v/>
      </c>
      <c r="I453" t="str">
        <v/>
      </c>
      <c r="J453" t="str">
        <v/>
      </c>
      <c r="K453" t="str">
        <v/>
      </c>
      <c r="L453" t="str">
        <v/>
      </c>
      <c r="M453" t="str">
        <v/>
      </c>
      <c r="N453" t="str">
        <v/>
      </c>
      <c r="O453" t="str">
        <v/>
      </c>
      <c r="P453" t="str">
        <v/>
      </c>
      <c r="Q453" t="str">
        <v/>
      </c>
      <c r="R453" t="str">
        <v/>
      </c>
      <c r="S453" t="str">
        <v/>
      </c>
      <c r="T453" t="str">
        <v/>
      </c>
      <c r="U453" t="str">
        <v/>
      </c>
      <c r="V453" t="str">
        <v/>
      </c>
      <c r="W453" t="str">
        <v/>
      </c>
      <c r="X453" t="str">
        <v/>
      </c>
      <c r="Y453" t="str">
        <v/>
      </c>
      <c r="Z453" t="str">
        <v/>
      </c>
      <c r="AA453" t="str">
        <v/>
      </c>
      <c r="AB453" t="str">
        <f t="shared" si="7"/>
        <v/>
      </c>
    </row>
    <row r="454" spans="1:28">
      <c r="A454" t="str">
        <v/>
      </c>
      <c r="B454" t="str">
        <v/>
      </c>
      <c r="C454" t="str">
        <v/>
      </c>
      <c r="D454" t="str">
        <v/>
      </c>
      <c r="E454" t="str">
        <v/>
      </c>
      <c r="F454" t="str">
        <v/>
      </c>
      <c r="G454" t="str">
        <v/>
      </c>
      <c r="H454" t="str">
        <v/>
      </c>
      <c r="I454" t="str">
        <v/>
      </c>
      <c r="J454" t="str">
        <v/>
      </c>
      <c r="K454" t="str">
        <v/>
      </c>
      <c r="L454" t="str">
        <v/>
      </c>
      <c r="M454" t="str">
        <v/>
      </c>
      <c r="N454" t="str">
        <v/>
      </c>
      <c r="O454" t="str">
        <v/>
      </c>
      <c r="P454" t="str">
        <v/>
      </c>
      <c r="Q454" t="str">
        <v/>
      </c>
      <c r="R454" t="str">
        <v/>
      </c>
      <c r="S454" t="str">
        <v/>
      </c>
      <c r="T454" t="str">
        <v/>
      </c>
      <c r="U454" t="str">
        <v/>
      </c>
      <c r="V454" t="str">
        <v/>
      </c>
      <c r="W454" t="str">
        <v/>
      </c>
      <c r="X454" t="str">
        <v/>
      </c>
      <c r="Y454" t="str">
        <v/>
      </c>
      <c r="Z454" t="str">
        <v/>
      </c>
      <c r="AA454" t="str">
        <v/>
      </c>
      <c r="AB454" t="str">
        <f t="shared" si="7"/>
        <v/>
      </c>
    </row>
    <row r="455" spans="1:28">
      <c r="A455" t="str">
        <v/>
      </c>
      <c r="B455" t="str">
        <v/>
      </c>
      <c r="C455" t="str">
        <v/>
      </c>
      <c r="D455" t="str">
        <v/>
      </c>
      <c r="E455" t="str">
        <v/>
      </c>
      <c r="F455" t="str">
        <v/>
      </c>
      <c r="G455" t="str">
        <v/>
      </c>
      <c r="H455" t="str">
        <v/>
      </c>
      <c r="I455" t="str">
        <v/>
      </c>
      <c r="J455" t="str">
        <v/>
      </c>
      <c r="K455" t="str">
        <v/>
      </c>
      <c r="L455" t="str">
        <v/>
      </c>
      <c r="M455" t="str">
        <v/>
      </c>
      <c r="N455" t="str">
        <v/>
      </c>
      <c r="O455" t="str">
        <v/>
      </c>
      <c r="P455" t="str">
        <v/>
      </c>
      <c r="Q455" t="str">
        <v/>
      </c>
      <c r="R455" t="str">
        <v/>
      </c>
      <c r="S455" t="str">
        <v/>
      </c>
      <c r="T455" t="str">
        <v/>
      </c>
      <c r="U455" t="str">
        <v/>
      </c>
      <c r="V455" t="str">
        <v/>
      </c>
      <c r="W455" t="str">
        <v/>
      </c>
      <c r="X455" t="str">
        <v/>
      </c>
      <c r="Y455" t="str">
        <v/>
      </c>
      <c r="Z455" t="str">
        <v/>
      </c>
      <c r="AA455" t="str">
        <v/>
      </c>
      <c r="AB455" t="str">
        <f t="shared" si="7"/>
        <v/>
      </c>
    </row>
    <row r="456" spans="1:28">
      <c r="A456" t="str">
        <v/>
      </c>
      <c r="B456" t="str">
        <v/>
      </c>
      <c r="C456" t="str">
        <v/>
      </c>
      <c r="D456" t="str">
        <v/>
      </c>
      <c r="E456" t="str">
        <v/>
      </c>
      <c r="F456" t="str">
        <v/>
      </c>
      <c r="G456" t="str">
        <v/>
      </c>
      <c r="H456" t="str">
        <v/>
      </c>
      <c r="I456" t="str">
        <v/>
      </c>
      <c r="J456" t="str">
        <v/>
      </c>
      <c r="K456" t="str">
        <v/>
      </c>
      <c r="L456" t="str">
        <v/>
      </c>
      <c r="M456" t="str">
        <v/>
      </c>
      <c r="N456" t="str">
        <v/>
      </c>
      <c r="O456" t="str">
        <v/>
      </c>
      <c r="P456" t="str">
        <v/>
      </c>
      <c r="Q456" t="str">
        <v/>
      </c>
      <c r="R456" t="str">
        <v/>
      </c>
      <c r="S456" t="str">
        <v/>
      </c>
      <c r="T456" t="str">
        <v/>
      </c>
      <c r="U456" t="str">
        <v/>
      </c>
      <c r="V456" t="str">
        <v/>
      </c>
      <c r="W456" t="str">
        <v/>
      </c>
      <c r="X456" t="str">
        <v/>
      </c>
      <c r="Y456" t="str">
        <v/>
      </c>
      <c r="Z456" t="str">
        <v/>
      </c>
      <c r="AA456" t="str">
        <v/>
      </c>
      <c r="AB456" t="str">
        <f t="shared" si="7"/>
        <v/>
      </c>
    </row>
    <row r="457" spans="1:28">
      <c r="A457" t="str">
        <v/>
      </c>
      <c r="B457" t="str">
        <v/>
      </c>
      <c r="C457" t="str">
        <v/>
      </c>
      <c r="D457" t="str">
        <v/>
      </c>
      <c r="E457" t="str">
        <v/>
      </c>
      <c r="F457" t="str">
        <v/>
      </c>
      <c r="G457" t="str">
        <v/>
      </c>
      <c r="H457" t="str">
        <v/>
      </c>
      <c r="I457" t="str">
        <v/>
      </c>
      <c r="J457" t="str">
        <v/>
      </c>
      <c r="K457" t="str">
        <v/>
      </c>
      <c r="L457" t="str">
        <v/>
      </c>
      <c r="M457" t="str">
        <v/>
      </c>
      <c r="N457" t="str">
        <v/>
      </c>
      <c r="O457" t="str">
        <v/>
      </c>
      <c r="P457" t="str">
        <v/>
      </c>
      <c r="Q457" t="str">
        <v/>
      </c>
      <c r="R457" t="str">
        <v/>
      </c>
      <c r="S457" t="str">
        <v/>
      </c>
      <c r="T457" t="str">
        <v/>
      </c>
      <c r="U457" t="str">
        <v/>
      </c>
      <c r="V457" t="str">
        <v/>
      </c>
      <c r="W457" t="str">
        <v/>
      </c>
      <c r="X457" t="str">
        <v/>
      </c>
      <c r="Y457" t="str">
        <v/>
      </c>
      <c r="Z457" t="str">
        <v/>
      </c>
      <c r="AA457" t="str">
        <v/>
      </c>
      <c r="AB457" t="str">
        <f t="shared" si="7"/>
        <v/>
      </c>
    </row>
    <row r="458" spans="1:28">
      <c r="A458" t="str">
        <v/>
      </c>
      <c r="B458" t="str">
        <v/>
      </c>
      <c r="C458" t="str">
        <v/>
      </c>
      <c r="D458" t="str">
        <v/>
      </c>
      <c r="E458" t="str">
        <v/>
      </c>
      <c r="F458" t="str">
        <v/>
      </c>
      <c r="G458" t="str">
        <v/>
      </c>
      <c r="H458" t="str">
        <v/>
      </c>
      <c r="I458" t="str">
        <v/>
      </c>
      <c r="J458" t="str">
        <v/>
      </c>
      <c r="K458" t="str">
        <v/>
      </c>
      <c r="L458" t="str">
        <v/>
      </c>
      <c r="M458" t="str">
        <v/>
      </c>
      <c r="N458" t="str">
        <v/>
      </c>
      <c r="O458" t="str">
        <v/>
      </c>
      <c r="P458" t="str">
        <v/>
      </c>
      <c r="Q458" t="str">
        <v/>
      </c>
      <c r="R458" t="str">
        <v/>
      </c>
      <c r="S458" t="str">
        <v/>
      </c>
      <c r="T458" t="str">
        <v/>
      </c>
      <c r="U458" t="str">
        <v/>
      </c>
      <c r="V458" t="str">
        <v/>
      </c>
      <c r="W458" t="str">
        <v/>
      </c>
      <c r="X458" t="str">
        <v/>
      </c>
      <c r="Y458" t="str">
        <v/>
      </c>
      <c r="Z458" t="str">
        <v/>
      </c>
      <c r="AA458" t="str">
        <v/>
      </c>
      <c r="AB458" t="str">
        <f t="shared" si="7"/>
        <v/>
      </c>
    </row>
    <row r="459" spans="1:28">
      <c r="A459" t="str">
        <v/>
      </c>
      <c r="B459" t="str">
        <v/>
      </c>
      <c r="C459" t="str">
        <v/>
      </c>
      <c r="D459" t="str">
        <v/>
      </c>
      <c r="E459" t="str">
        <v/>
      </c>
      <c r="F459" t="str">
        <v/>
      </c>
      <c r="G459" t="str">
        <v/>
      </c>
      <c r="H459" t="str">
        <v/>
      </c>
      <c r="I459" t="str">
        <v/>
      </c>
      <c r="J459" t="str">
        <v/>
      </c>
      <c r="K459" t="str">
        <v/>
      </c>
      <c r="L459" t="str">
        <v/>
      </c>
      <c r="M459" t="str">
        <v/>
      </c>
      <c r="N459" t="str">
        <v/>
      </c>
      <c r="O459" t="str">
        <v/>
      </c>
      <c r="P459" t="str">
        <v/>
      </c>
      <c r="Q459" t="str">
        <v/>
      </c>
      <c r="R459" t="str">
        <v/>
      </c>
      <c r="S459" t="str">
        <v/>
      </c>
      <c r="T459" t="str">
        <v/>
      </c>
      <c r="U459" t="str">
        <v/>
      </c>
      <c r="V459" t="str">
        <v/>
      </c>
      <c r="W459" t="str">
        <v/>
      </c>
      <c r="X459" t="str">
        <v/>
      </c>
      <c r="Y459" t="str">
        <v/>
      </c>
      <c r="Z459" t="str">
        <v/>
      </c>
      <c r="AA459" t="str">
        <v/>
      </c>
      <c r="AB459" t="str">
        <f t="shared" si="7"/>
        <v/>
      </c>
    </row>
    <row r="460" spans="1:28">
      <c r="A460" t="str">
        <v/>
      </c>
      <c r="B460" t="str">
        <v/>
      </c>
      <c r="C460" t="str">
        <v/>
      </c>
      <c r="D460" t="str">
        <v/>
      </c>
      <c r="E460" t="str">
        <v/>
      </c>
      <c r="F460" t="str">
        <v/>
      </c>
      <c r="G460" t="str">
        <v/>
      </c>
      <c r="H460" t="str">
        <v/>
      </c>
      <c r="I460" t="str">
        <v/>
      </c>
      <c r="J460" t="str">
        <v/>
      </c>
      <c r="K460" t="str">
        <v/>
      </c>
      <c r="L460" t="str">
        <v/>
      </c>
      <c r="M460" t="str">
        <v/>
      </c>
      <c r="N460" t="str">
        <v/>
      </c>
      <c r="O460" t="str">
        <v/>
      </c>
      <c r="P460" t="str">
        <v/>
      </c>
      <c r="Q460" t="str">
        <v/>
      </c>
      <c r="R460" t="str">
        <v/>
      </c>
      <c r="S460" t="str">
        <v/>
      </c>
      <c r="T460" t="str">
        <v/>
      </c>
      <c r="U460" t="str">
        <v/>
      </c>
      <c r="V460" t="str">
        <v/>
      </c>
      <c r="W460" t="str">
        <v/>
      </c>
      <c r="X460" t="str">
        <v/>
      </c>
      <c r="Y460" t="str">
        <v/>
      </c>
      <c r="Z460" t="str">
        <v/>
      </c>
      <c r="AA460" t="str">
        <v/>
      </c>
      <c r="AB460" t="str">
        <f t="shared" si="7"/>
        <v/>
      </c>
    </row>
    <row r="461" spans="1:28">
      <c r="A461" t="str">
        <v/>
      </c>
      <c r="B461" t="str">
        <v/>
      </c>
      <c r="C461" t="str">
        <v/>
      </c>
      <c r="D461" t="str">
        <v/>
      </c>
      <c r="E461" t="str">
        <v/>
      </c>
      <c r="F461" t="str">
        <v/>
      </c>
      <c r="G461" t="str">
        <v/>
      </c>
      <c r="H461" t="str">
        <v/>
      </c>
      <c r="I461" t="str">
        <v/>
      </c>
      <c r="J461" t="str">
        <v/>
      </c>
      <c r="K461" t="str">
        <v/>
      </c>
      <c r="L461" t="str">
        <v/>
      </c>
      <c r="M461" t="str">
        <v/>
      </c>
      <c r="N461" t="str">
        <v/>
      </c>
      <c r="O461" t="str">
        <v/>
      </c>
      <c r="P461" t="str">
        <v/>
      </c>
      <c r="Q461" t="str">
        <v/>
      </c>
      <c r="R461" t="str">
        <v/>
      </c>
      <c r="S461" t="str">
        <v/>
      </c>
      <c r="T461" t="str">
        <v/>
      </c>
      <c r="U461" t="str">
        <v/>
      </c>
      <c r="V461" t="str">
        <v/>
      </c>
      <c r="W461" t="str">
        <v/>
      </c>
      <c r="X461" t="str">
        <v/>
      </c>
      <c r="Y461" t="str">
        <v/>
      </c>
      <c r="Z461" t="str">
        <v/>
      </c>
      <c r="AA461" t="str">
        <v/>
      </c>
      <c r="AB461" t="str">
        <f t="shared" si="7"/>
        <v/>
      </c>
    </row>
    <row r="462" spans="1:28">
      <c r="A462" t="str">
        <v/>
      </c>
      <c r="B462" t="str">
        <v/>
      </c>
      <c r="C462" t="str">
        <v/>
      </c>
      <c r="D462" t="str">
        <v/>
      </c>
      <c r="E462" t="str">
        <v/>
      </c>
      <c r="F462" t="str">
        <v/>
      </c>
      <c r="G462" t="str">
        <v/>
      </c>
      <c r="H462" t="str">
        <v/>
      </c>
      <c r="I462" t="str">
        <v/>
      </c>
      <c r="J462" t="str">
        <v/>
      </c>
      <c r="K462" t="str">
        <v/>
      </c>
      <c r="L462" t="str">
        <v/>
      </c>
      <c r="M462" t="str">
        <v/>
      </c>
      <c r="N462" t="str">
        <v/>
      </c>
      <c r="O462" t="str">
        <v/>
      </c>
      <c r="P462" t="str">
        <v/>
      </c>
      <c r="Q462" t="str">
        <v/>
      </c>
      <c r="R462" t="str">
        <v/>
      </c>
      <c r="S462" t="str">
        <v/>
      </c>
      <c r="T462" t="str">
        <v/>
      </c>
      <c r="U462" t="str">
        <v/>
      </c>
      <c r="V462" t="str">
        <v/>
      </c>
      <c r="W462" t="str">
        <v/>
      </c>
      <c r="X462" t="str">
        <v/>
      </c>
      <c r="Y462" t="str">
        <v/>
      </c>
      <c r="Z462" t="str">
        <v/>
      </c>
      <c r="AA462" t="str">
        <v/>
      </c>
      <c r="AB462" t="str">
        <f t="shared" si="7"/>
        <v/>
      </c>
    </row>
    <row r="463" spans="1:28">
      <c r="A463" t="str">
        <v/>
      </c>
      <c r="B463" t="str">
        <v/>
      </c>
      <c r="C463" t="str">
        <v/>
      </c>
      <c r="D463" t="str">
        <v/>
      </c>
      <c r="E463" t="str">
        <v/>
      </c>
      <c r="F463" t="str">
        <v/>
      </c>
      <c r="G463" t="str">
        <v/>
      </c>
      <c r="H463" t="str">
        <v/>
      </c>
      <c r="I463" t="str">
        <v/>
      </c>
      <c r="J463" t="str">
        <v/>
      </c>
      <c r="K463" t="str">
        <v/>
      </c>
      <c r="L463" t="str">
        <v/>
      </c>
      <c r="M463" t="str">
        <v/>
      </c>
      <c r="N463" t="str">
        <v/>
      </c>
      <c r="O463" t="str">
        <v/>
      </c>
      <c r="P463" t="str">
        <v/>
      </c>
      <c r="Q463" t="str">
        <v/>
      </c>
      <c r="R463" t="str">
        <v/>
      </c>
      <c r="S463" t="str">
        <v/>
      </c>
      <c r="T463" t="str">
        <v/>
      </c>
      <c r="U463" t="str">
        <v/>
      </c>
      <c r="V463" t="str">
        <v/>
      </c>
      <c r="W463" t="str">
        <v/>
      </c>
      <c r="X463" t="str">
        <v/>
      </c>
      <c r="Y463" t="str">
        <v/>
      </c>
      <c r="Z463" t="str">
        <v/>
      </c>
      <c r="AA463" t="str">
        <v/>
      </c>
      <c r="AB463" t="str">
        <f t="shared" si="7"/>
        <v/>
      </c>
    </row>
    <row r="464" spans="1:28">
      <c r="A464" t="str">
        <v/>
      </c>
      <c r="B464" t="str">
        <v/>
      </c>
      <c r="C464" t="str">
        <v/>
      </c>
      <c r="D464" t="str">
        <v/>
      </c>
      <c r="E464" t="str">
        <v/>
      </c>
      <c r="F464" t="str">
        <v/>
      </c>
      <c r="G464" t="str">
        <v/>
      </c>
      <c r="H464" t="str">
        <v/>
      </c>
      <c r="I464" t="str">
        <v/>
      </c>
      <c r="J464" t="str">
        <v/>
      </c>
      <c r="K464" t="str">
        <v/>
      </c>
      <c r="L464" t="str">
        <v/>
      </c>
      <c r="M464" t="str">
        <v/>
      </c>
      <c r="N464" t="str">
        <v/>
      </c>
      <c r="O464" t="str">
        <v/>
      </c>
      <c r="P464" t="str">
        <v/>
      </c>
      <c r="Q464" t="str">
        <v/>
      </c>
      <c r="R464" t="str">
        <v/>
      </c>
      <c r="S464" t="str">
        <v/>
      </c>
      <c r="T464" t="str">
        <v/>
      </c>
      <c r="U464" t="str">
        <v/>
      </c>
      <c r="V464" t="str">
        <v/>
      </c>
      <c r="W464" t="str">
        <v/>
      </c>
      <c r="X464" t="str">
        <v/>
      </c>
      <c r="Y464" t="str">
        <v/>
      </c>
      <c r="Z464" t="str">
        <v/>
      </c>
      <c r="AA464" t="str">
        <v/>
      </c>
      <c r="AB464" t="str">
        <f t="shared" si="7"/>
        <v/>
      </c>
    </row>
    <row r="465" spans="1:28">
      <c r="A465" t="str">
        <v/>
      </c>
      <c r="B465" t="str">
        <v/>
      </c>
      <c r="C465" t="str">
        <v/>
      </c>
      <c r="D465" t="str">
        <v/>
      </c>
      <c r="E465" t="str">
        <v/>
      </c>
      <c r="F465" t="str">
        <v/>
      </c>
      <c r="G465" t="str">
        <v/>
      </c>
      <c r="H465" t="str">
        <v/>
      </c>
      <c r="I465" t="str">
        <v/>
      </c>
      <c r="J465" t="str">
        <v/>
      </c>
      <c r="K465" t="str">
        <v/>
      </c>
      <c r="L465" t="str">
        <v/>
      </c>
      <c r="M465" t="str">
        <v/>
      </c>
      <c r="N465" t="str">
        <v/>
      </c>
      <c r="O465" t="str">
        <v/>
      </c>
      <c r="P465" t="str">
        <v/>
      </c>
      <c r="Q465" t="str">
        <v/>
      </c>
      <c r="R465" t="str">
        <v/>
      </c>
      <c r="S465" t="str">
        <v/>
      </c>
      <c r="T465" t="str">
        <v/>
      </c>
      <c r="U465" t="str">
        <v/>
      </c>
      <c r="V465" t="str">
        <v/>
      </c>
      <c r="W465" t="str">
        <v/>
      </c>
      <c r="X465" t="str">
        <v/>
      </c>
      <c r="Y465" t="str">
        <v/>
      </c>
      <c r="Z465" t="str">
        <v/>
      </c>
      <c r="AA465" t="str">
        <v/>
      </c>
      <c r="AB465" t="str">
        <f t="shared" si="7"/>
        <v/>
      </c>
    </row>
    <row r="466" spans="1:28">
      <c r="A466" t="str">
        <v/>
      </c>
      <c r="B466" t="str">
        <v/>
      </c>
      <c r="C466" t="str">
        <v/>
      </c>
      <c r="D466" t="str">
        <v/>
      </c>
      <c r="E466" t="str">
        <v/>
      </c>
      <c r="F466" t="str">
        <v/>
      </c>
      <c r="G466" t="str">
        <v/>
      </c>
      <c r="H466" t="str">
        <v/>
      </c>
      <c r="I466" t="str">
        <v/>
      </c>
      <c r="J466" t="str">
        <v/>
      </c>
      <c r="K466" t="str">
        <v/>
      </c>
      <c r="L466" t="str">
        <v/>
      </c>
      <c r="M466" t="str">
        <v/>
      </c>
      <c r="N466" t="str">
        <v/>
      </c>
      <c r="O466" t="str">
        <v/>
      </c>
      <c r="P466" t="str">
        <v/>
      </c>
      <c r="Q466" t="str">
        <v/>
      </c>
      <c r="R466" t="str">
        <v/>
      </c>
      <c r="S466" t="str">
        <v/>
      </c>
      <c r="T466" t="str">
        <v/>
      </c>
      <c r="U466" t="str">
        <v/>
      </c>
      <c r="V466" t="str">
        <v/>
      </c>
      <c r="W466" t="str">
        <v/>
      </c>
      <c r="X466" t="str">
        <v/>
      </c>
      <c r="Y466" t="str">
        <v/>
      </c>
      <c r="Z466" t="str">
        <v/>
      </c>
      <c r="AA466" t="str">
        <v/>
      </c>
      <c r="AB466" t="str">
        <f t="shared" si="7"/>
        <v/>
      </c>
    </row>
    <row r="467" spans="1:28">
      <c r="A467" t="str">
        <v/>
      </c>
      <c r="B467" t="str">
        <v/>
      </c>
      <c r="C467" t="str">
        <v/>
      </c>
      <c r="D467" t="str">
        <v/>
      </c>
      <c r="E467" t="str">
        <v/>
      </c>
      <c r="F467" t="str">
        <v/>
      </c>
      <c r="G467" t="str">
        <v/>
      </c>
      <c r="H467" t="str">
        <v/>
      </c>
      <c r="I467" t="str">
        <v/>
      </c>
      <c r="J467" t="str">
        <v/>
      </c>
      <c r="K467" t="str">
        <v/>
      </c>
      <c r="L467" t="str">
        <v/>
      </c>
      <c r="M467" t="str">
        <v/>
      </c>
      <c r="N467" t="str">
        <v/>
      </c>
      <c r="O467" t="str">
        <v/>
      </c>
      <c r="P467" t="str">
        <v/>
      </c>
      <c r="Q467" t="str">
        <v/>
      </c>
      <c r="R467" t="str">
        <v/>
      </c>
      <c r="S467" t="str">
        <v/>
      </c>
      <c r="T467" t="str">
        <v/>
      </c>
      <c r="U467" t="str">
        <v/>
      </c>
      <c r="V467" t="str">
        <v/>
      </c>
      <c r="W467" t="str">
        <v/>
      </c>
      <c r="X467" t="str">
        <v/>
      </c>
      <c r="Y467" t="str">
        <v/>
      </c>
      <c r="Z467" t="str">
        <v/>
      </c>
      <c r="AA467" t="str">
        <v/>
      </c>
      <c r="AB467" t="str">
        <f t="shared" si="7"/>
        <v/>
      </c>
    </row>
    <row r="468" spans="1:28">
      <c r="A468" t="str">
        <v/>
      </c>
      <c r="B468" t="str">
        <v/>
      </c>
      <c r="C468" t="str">
        <v/>
      </c>
      <c r="D468" t="str">
        <v/>
      </c>
      <c r="E468" t="str">
        <v/>
      </c>
      <c r="F468" t="str">
        <v/>
      </c>
      <c r="G468" t="str">
        <v/>
      </c>
      <c r="H468" t="str">
        <v/>
      </c>
      <c r="I468" t="str">
        <v/>
      </c>
      <c r="J468" t="str">
        <v/>
      </c>
      <c r="K468" t="str">
        <v/>
      </c>
      <c r="L468" t="str">
        <v/>
      </c>
      <c r="M468" t="str">
        <v/>
      </c>
      <c r="N468" t="str">
        <v/>
      </c>
      <c r="O468" t="str">
        <v/>
      </c>
      <c r="P468" t="str">
        <v/>
      </c>
      <c r="Q468" t="str">
        <v/>
      </c>
      <c r="R468" t="str">
        <v/>
      </c>
      <c r="S468" t="str">
        <v/>
      </c>
      <c r="T468" t="str">
        <v/>
      </c>
      <c r="U468" t="str">
        <v/>
      </c>
      <c r="V468" t="str">
        <v/>
      </c>
      <c r="W468" t="str">
        <v/>
      </c>
      <c r="X468" t="str">
        <v/>
      </c>
      <c r="Y468" t="str">
        <v/>
      </c>
      <c r="Z468" t="str">
        <v/>
      </c>
      <c r="AA468" t="str">
        <v/>
      </c>
      <c r="AB468" t="str">
        <f t="shared" si="7"/>
        <v/>
      </c>
    </row>
    <row r="469" spans="1:28">
      <c r="A469" t="str">
        <v/>
      </c>
      <c r="B469" t="str">
        <v/>
      </c>
      <c r="C469" t="str">
        <v/>
      </c>
      <c r="D469" t="str">
        <v/>
      </c>
      <c r="E469" t="str">
        <v/>
      </c>
      <c r="F469" t="str">
        <v/>
      </c>
      <c r="G469" t="str">
        <v/>
      </c>
      <c r="H469" t="str">
        <v/>
      </c>
      <c r="I469" t="str">
        <v/>
      </c>
      <c r="J469" t="str">
        <v/>
      </c>
      <c r="K469" t="str">
        <v/>
      </c>
      <c r="L469" t="str">
        <v/>
      </c>
      <c r="M469" t="str">
        <v/>
      </c>
      <c r="N469" t="str">
        <v/>
      </c>
      <c r="O469" t="str">
        <v/>
      </c>
      <c r="P469" t="str">
        <v/>
      </c>
      <c r="Q469" t="str">
        <v/>
      </c>
      <c r="R469" t="str">
        <v/>
      </c>
      <c r="S469" t="str">
        <v/>
      </c>
      <c r="T469" t="str">
        <v/>
      </c>
      <c r="U469" t="str">
        <v/>
      </c>
      <c r="V469" t="str">
        <v/>
      </c>
      <c r="W469" t="str">
        <v/>
      </c>
      <c r="X469" t="str">
        <v/>
      </c>
      <c r="Y469" t="str">
        <v/>
      </c>
      <c r="Z469" t="str">
        <v/>
      </c>
      <c r="AA469" t="str">
        <v/>
      </c>
      <c r="AB469" t="str">
        <f t="shared" si="7"/>
        <v/>
      </c>
    </row>
    <row r="470" spans="1:28">
      <c r="A470" t="str">
        <v/>
      </c>
      <c r="B470" t="str">
        <v/>
      </c>
      <c r="C470" t="str">
        <v/>
      </c>
      <c r="D470" t="str">
        <v/>
      </c>
      <c r="E470" t="str">
        <v/>
      </c>
      <c r="F470" t="str">
        <v/>
      </c>
      <c r="G470" t="str">
        <v/>
      </c>
      <c r="H470" t="str">
        <v/>
      </c>
      <c r="I470" t="str">
        <v/>
      </c>
      <c r="J470" t="str">
        <v/>
      </c>
      <c r="K470" t="str">
        <v/>
      </c>
      <c r="L470" t="str">
        <v/>
      </c>
      <c r="M470" t="str">
        <v/>
      </c>
      <c r="N470" t="str">
        <v/>
      </c>
      <c r="O470" t="str">
        <v/>
      </c>
      <c r="P470" t="str">
        <v/>
      </c>
      <c r="Q470" t="str">
        <v/>
      </c>
      <c r="R470" t="str">
        <v/>
      </c>
      <c r="S470" t="str">
        <v/>
      </c>
      <c r="T470" t="str">
        <v/>
      </c>
      <c r="U470" t="str">
        <v/>
      </c>
      <c r="V470" t="str">
        <v/>
      </c>
      <c r="W470" t="str">
        <v/>
      </c>
      <c r="X470" t="str">
        <v/>
      </c>
      <c r="Y470" t="str">
        <v/>
      </c>
      <c r="Z470" t="str">
        <v/>
      </c>
      <c r="AA470" t="str">
        <v/>
      </c>
      <c r="AB470" t="str">
        <f t="shared" si="7"/>
        <v/>
      </c>
    </row>
    <row r="471" spans="1:28">
      <c r="A471" t="str">
        <v/>
      </c>
      <c r="B471" t="str">
        <v/>
      </c>
      <c r="C471" t="str">
        <v/>
      </c>
      <c r="D471" t="str">
        <v/>
      </c>
      <c r="E471" t="str">
        <v/>
      </c>
      <c r="F471" t="str">
        <v/>
      </c>
      <c r="G471" t="str">
        <v/>
      </c>
      <c r="H471" t="str">
        <v/>
      </c>
      <c r="I471" t="str">
        <v/>
      </c>
      <c r="J471" t="str">
        <v/>
      </c>
      <c r="K471" t="str">
        <v/>
      </c>
      <c r="L471" t="str">
        <v/>
      </c>
      <c r="M471" t="str">
        <v/>
      </c>
      <c r="N471" t="str">
        <v/>
      </c>
      <c r="O471" t="str">
        <v/>
      </c>
      <c r="P471" t="str">
        <v/>
      </c>
      <c r="Q471" t="str">
        <v/>
      </c>
      <c r="R471" t="str">
        <v/>
      </c>
      <c r="S471" t="str">
        <v/>
      </c>
      <c r="T471" t="str">
        <v/>
      </c>
      <c r="U471" t="str">
        <v/>
      </c>
      <c r="V471" t="str">
        <v/>
      </c>
      <c r="W471" t="str">
        <v/>
      </c>
      <c r="X471" t="str">
        <v/>
      </c>
      <c r="Y471" t="str">
        <v/>
      </c>
      <c r="Z471" t="str">
        <v/>
      </c>
      <c r="AA471" t="str">
        <v/>
      </c>
      <c r="AB471" t="str">
        <f t="shared" si="7"/>
        <v/>
      </c>
    </row>
    <row r="472" spans="1:28">
      <c r="A472" t="str">
        <v/>
      </c>
      <c r="B472" t="str">
        <v/>
      </c>
      <c r="C472" t="str">
        <v/>
      </c>
      <c r="D472" t="str">
        <v/>
      </c>
      <c r="E472" t="str">
        <v/>
      </c>
      <c r="F472" t="str">
        <v/>
      </c>
      <c r="G472" t="str">
        <v/>
      </c>
      <c r="H472" t="str">
        <v/>
      </c>
      <c r="I472" t="str">
        <v/>
      </c>
      <c r="J472" t="str">
        <v/>
      </c>
      <c r="K472" t="str">
        <v/>
      </c>
      <c r="L472" t="str">
        <v/>
      </c>
      <c r="M472" t="str">
        <v/>
      </c>
      <c r="N472" t="str">
        <v/>
      </c>
      <c r="O472" t="str">
        <v/>
      </c>
      <c r="P472" t="str">
        <v/>
      </c>
      <c r="Q472" t="str">
        <v/>
      </c>
      <c r="R472" t="str">
        <v/>
      </c>
      <c r="S472" t="str">
        <v/>
      </c>
      <c r="T472" t="str">
        <v/>
      </c>
      <c r="U472" t="str">
        <v/>
      </c>
      <c r="V472" t="str">
        <v/>
      </c>
      <c r="W472" t="str">
        <v/>
      </c>
      <c r="X472" t="str">
        <v/>
      </c>
      <c r="Y472" t="str">
        <v/>
      </c>
      <c r="Z472" t="str">
        <v/>
      </c>
      <c r="AA472" t="str">
        <v/>
      </c>
      <c r="AB472" t="str">
        <f t="shared" si="7"/>
        <v/>
      </c>
    </row>
    <row r="473" spans="1:28">
      <c r="A473" t="str">
        <v/>
      </c>
      <c r="B473" t="str">
        <v/>
      </c>
      <c r="C473" t="str">
        <v/>
      </c>
      <c r="D473" t="str">
        <v/>
      </c>
      <c r="E473" t="str">
        <v/>
      </c>
      <c r="F473" t="str">
        <v/>
      </c>
      <c r="G473" t="str">
        <v/>
      </c>
      <c r="H473" t="str">
        <v/>
      </c>
      <c r="I473" t="str">
        <v/>
      </c>
      <c r="J473" t="str">
        <v/>
      </c>
      <c r="K473" t="str">
        <v/>
      </c>
      <c r="L473" t="str">
        <v/>
      </c>
      <c r="M473" t="str">
        <v/>
      </c>
      <c r="N473" t="str">
        <v/>
      </c>
      <c r="O473" t="str">
        <v/>
      </c>
      <c r="P473" t="str">
        <v/>
      </c>
      <c r="Q473" t="str">
        <v/>
      </c>
      <c r="R473" t="str">
        <v/>
      </c>
      <c r="S473" t="str">
        <v/>
      </c>
      <c r="T473" t="str">
        <v/>
      </c>
      <c r="U473" t="str">
        <v/>
      </c>
      <c r="V473" t="str">
        <v/>
      </c>
      <c r="W473" t="str">
        <v/>
      </c>
      <c r="X473" t="str">
        <v/>
      </c>
      <c r="Y473" t="str">
        <v/>
      </c>
      <c r="Z473" t="str">
        <v/>
      </c>
      <c r="AA473" t="str">
        <v/>
      </c>
      <c r="AB473" t="str">
        <f t="shared" si="7"/>
        <v/>
      </c>
    </row>
    <row r="474" spans="1:28">
      <c r="A474" t="str">
        <v/>
      </c>
      <c r="B474" t="str">
        <v/>
      </c>
      <c r="C474" t="str">
        <v/>
      </c>
      <c r="D474" t="str">
        <v/>
      </c>
      <c r="E474" t="str">
        <v/>
      </c>
      <c r="F474" t="str">
        <v/>
      </c>
      <c r="G474" t="str">
        <v/>
      </c>
      <c r="H474" t="str">
        <v/>
      </c>
      <c r="I474" t="str">
        <v/>
      </c>
      <c r="J474" t="str">
        <v/>
      </c>
      <c r="K474" t="str">
        <v/>
      </c>
      <c r="L474" t="str">
        <v/>
      </c>
      <c r="M474" t="str">
        <v/>
      </c>
      <c r="N474" t="str">
        <v/>
      </c>
      <c r="O474" t="str">
        <v/>
      </c>
      <c r="P474" t="str">
        <v/>
      </c>
      <c r="Q474" t="str">
        <v/>
      </c>
      <c r="R474" t="str">
        <v/>
      </c>
      <c r="S474" t="str">
        <v/>
      </c>
      <c r="T474" t="str">
        <v/>
      </c>
      <c r="U474" t="str">
        <v/>
      </c>
      <c r="V474" t="str">
        <v/>
      </c>
      <c r="W474" t="str">
        <v/>
      </c>
      <c r="X474" t="str">
        <v/>
      </c>
      <c r="Y474" t="str">
        <v/>
      </c>
      <c r="Z474" t="str">
        <v/>
      </c>
      <c r="AA474" t="str">
        <v/>
      </c>
      <c r="AB474" t="str">
        <f t="shared" si="7"/>
        <v/>
      </c>
    </row>
    <row r="475" spans="1:28">
      <c r="A475" t="str">
        <v/>
      </c>
      <c r="B475" t="str">
        <v/>
      </c>
      <c r="C475" t="str">
        <v/>
      </c>
      <c r="D475" t="str">
        <v/>
      </c>
      <c r="E475" t="str">
        <v/>
      </c>
      <c r="F475" t="str">
        <v/>
      </c>
      <c r="G475" t="str">
        <v/>
      </c>
      <c r="H475" t="str">
        <v/>
      </c>
      <c r="I475" t="str">
        <v/>
      </c>
      <c r="J475" t="str">
        <v/>
      </c>
      <c r="K475" t="str">
        <v/>
      </c>
      <c r="L475" t="str">
        <v/>
      </c>
      <c r="M475" t="str">
        <v/>
      </c>
      <c r="N475" t="str">
        <v/>
      </c>
      <c r="O475" t="str">
        <v/>
      </c>
      <c r="P475" t="str">
        <v/>
      </c>
      <c r="Q475" t="str">
        <v/>
      </c>
      <c r="R475" t="str">
        <v/>
      </c>
      <c r="S475" t="str">
        <v/>
      </c>
      <c r="T475" t="str">
        <v/>
      </c>
      <c r="U475" t="str">
        <v/>
      </c>
      <c r="V475" t="str">
        <v/>
      </c>
      <c r="W475" t="str">
        <v/>
      </c>
      <c r="X475" t="str">
        <v/>
      </c>
      <c r="Y475" t="str">
        <v/>
      </c>
      <c r="Z475" t="str">
        <v/>
      </c>
      <c r="AA475" t="str">
        <v/>
      </c>
      <c r="AB475" t="str">
        <f t="shared" si="7"/>
        <v/>
      </c>
    </row>
    <row r="476" spans="1:28">
      <c r="A476" t="str">
        <v/>
      </c>
      <c r="B476" t="str">
        <v/>
      </c>
      <c r="C476" t="str">
        <v/>
      </c>
      <c r="D476" t="str">
        <v/>
      </c>
      <c r="E476" t="str">
        <v/>
      </c>
      <c r="F476" t="str">
        <v/>
      </c>
      <c r="G476" t="str">
        <v/>
      </c>
      <c r="H476" t="str">
        <v/>
      </c>
      <c r="I476" t="str">
        <v/>
      </c>
      <c r="J476" t="str">
        <v/>
      </c>
      <c r="K476" t="str">
        <v/>
      </c>
      <c r="L476" t="str">
        <v/>
      </c>
      <c r="M476" t="str">
        <v/>
      </c>
      <c r="N476" t="str">
        <v/>
      </c>
      <c r="O476" t="str">
        <v/>
      </c>
      <c r="P476" t="str">
        <v/>
      </c>
      <c r="Q476" t="str">
        <v/>
      </c>
      <c r="R476" t="str">
        <v/>
      </c>
      <c r="S476" t="str">
        <v/>
      </c>
      <c r="T476" t="str">
        <v/>
      </c>
      <c r="U476" t="str">
        <v/>
      </c>
      <c r="V476" t="str">
        <v/>
      </c>
      <c r="W476" t="str">
        <v/>
      </c>
      <c r="X476" t="str">
        <v/>
      </c>
      <c r="Y476" t="str">
        <v/>
      </c>
      <c r="Z476" t="str">
        <v/>
      </c>
      <c r="AA476" t="str">
        <v/>
      </c>
      <c r="AB476" t="str">
        <f t="shared" si="7"/>
        <v/>
      </c>
    </row>
    <row r="477" spans="1:28">
      <c r="A477" t="str">
        <v/>
      </c>
      <c r="B477" t="str">
        <v/>
      </c>
      <c r="C477" t="str">
        <v/>
      </c>
      <c r="D477" t="str">
        <v/>
      </c>
      <c r="E477" t="str">
        <v/>
      </c>
      <c r="F477" t="str">
        <v/>
      </c>
      <c r="G477" t="str">
        <v/>
      </c>
      <c r="H477" t="str">
        <v/>
      </c>
      <c r="I477" t="str">
        <v/>
      </c>
      <c r="J477" t="str">
        <v/>
      </c>
      <c r="K477" t="str">
        <v/>
      </c>
      <c r="L477" t="str">
        <v/>
      </c>
      <c r="M477" t="str">
        <v/>
      </c>
      <c r="N477" t="str">
        <v/>
      </c>
      <c r="O477" t="str">
        <v/>
      </c>
      <c r="P477" t="str">
        <v/>
      </c>
      <c r="Q477" t="str">
        <v/>
      </c>
      <c r="R477" t="str">
        <v/>
      </c>
      <c r="S477" t="str">
        <v/>
      </c>
      <c r="T477" t="str">
        <v/>
      </c>
      <c r="U477" t="str">
        <v/>
      </c>
      <c r="V477" t="str">
        <v/>
      </c>
      <c r="W477" t="str">
        <v/>
      </c>
      <c r="X477" t="str">
        <v/>
      </c>
      <c r="Y477" t="str">
        <v/>
      </c>
      <c r="Z477" t="str">
        <v/>
      </c>
      <c r="AA477" t="str">
        <v/>
      </c>
      <c r="AB477" t="str">
        <f t="shared" si="7"/>
        <v/>
      </c>
    </row>
    <row r="478" spans="1:28">
      <c r="A478" t="str">
        <v/>
      </c>
      <c r="B478" t="str">
        <v/>
      </c>
      <c r="C478" t="str">
        <v/>
      </c>
      <c r="D478" t="str">
        <v/>
      </c>
      <c r="E478" t="str">
        <v/>
      </c>
      <c r="F478" t="str">
        <v/>
      </c>
      <c r="G478" t="str">
        <v/>
      </c>
      <c r="H478" t="str">
        <v/>
      </c>
      <c r="I478" t="str">
        <v/>
      </c>
      <c r="J478" t="str">
        <v/>
      </c>
      <c r="K478" t="str">
        <v/>
      </c>
      <c r="L478" t="str">
        <v/>
      </c>
      <c r="M478" t="str">
        <v/>
      </c>
      <c r="N478" t="str">
        <v/>
      </c>
      <c r="O478" t="str">
        <v/>
      </c>
      <c r="P478" t="str">
        <v/>
      </c>
      <c r="Q478" t="str">
        <v/>
      </c>
      <c r="R478" t="str">
        <v/>
      </c>
      <c r="S478" t="str">
        <v/>
      </c>
      <c r="T478" t="str">
        <v/>
      </c>
      <c r="U478" t="str">
        <v/>
      </c>
      <c r="V478" t="str">
        <v/>
      </c>
      <c r="W478" t="str">
        <v/>
      </c>
      <c r="X478" t="str">
        <v/>
      </c>
      <c r="Y478" t="str">
        <v/>
      </c>
      <c r="Z478" t="str">
        <v/>
      </c>
      <c r="AA478" t="str">
        <v/>
      </c>
      <c r="AB478" t="str">
        <f t="shared" si="7"/>
        <v/>
      </c>
    </row>
    <row r="479" spans="1:28">
      <c r="A479" t="str">
        <v/>
      </c>
      <c r="B479" t="str">
        <v/>
      </c>
      <c r="C479" t="str">
        <v/>
      </c>
      <c r="D479" t="str">
        <v/>
      </c>
      <c r="E479" t="str">
        <v/>
      </c>
      <c r="F479" t="str">
        <v/>
      </c>
      <c r="G479" t="str">
        <v/>
      </c>
      <c r="H479" t="str">
        <v/>
      </c>
      <c r="I479" t="str">
        <v/>
      </c>
      <c r="J479" t="str">
        <v/>
      </c>
      <c r="K479" t="str">
        <v/>
      </c>
      <c r="L479" t="str">
        <v/>
      </c>
      <c r="M479" t="str">
        <v/>
      </c>
      <c r="N479" t="str">
        <v/>
      </c>
      <c r="O479" t="str">
        <v/>
      </c>
      <c r="P479" t="str">
        <v/>
      </c>
      <c r="Q479" t="str">
        <v/>
      </c>
      <c r="R479" t="str">
        <v/>
      </c>
      <c r="S479" t="str">
        <v/>
      </c>
      <c r="T479" t="str">
        <v/>
      </c>
      <c r="U479" t="str">
        <v/>
      </c>
      <c r="V479" t="str">
        <v/>
      </c>
      <c r="W479" t="str">
        <v/>
      </c>
      <c r="X479" t="str">
        <v/>
      </c>
      <c r="Y479" t="str">
        <v/>
      </c>
      <c r="Z479" t="str">
        <v/>
      </c>
      <c r="AA479" t="str">
        <v/>
      </c>
      <c r="AB479" t="str">
        <f t="shared" si="7"/>
        <v/>
      </c>
    </row>
    <row r="480" spans="1:28">
      <c r="A480" t="str">
        <v/>
      </c>
      <c r="B480" t="str">
        <v/>
      </c>
      <c r="C480" t="str">
        <v/>
      </c>
      <c r="D480" t="str">
        <v/>
      </c>
      <c r="E480" t="str">
        <v/>
      </c>
      <c r="F480" t="str">
        <v/>
      </c>
      <c r="G480" t="str">
        <v/>
      </c>
      <c r="H480" t="str">
        <v/>
      </c>
      <c r="I480" t="str">
        <v/>
      </c>
      <c r="J480" t="str">
        <v/>
      </c>
      <c r="K480" t="str">
        <v/>
      </c>
      <c r="L480" t="str">
        <v/>
      </c>
      <c r="M480" t="str">
        <v/>
      </c>
      <c r="N480" t="str">
        <v/>
      </c>
      <c r="O480" t="str">
        <v/>
      </c>
      <c r="P480" t="str">
        <v/>
      </c>
      <c r="Q480" t="str">
        <v/>
      </c>
      <c r="R480" t="str">
        <v/>
      </c>
      <c r="S480" t="str">
        <v/>
      </c>
      <c r="T480" t="str">
        <v/>
      </c>
      <c r="U480" t="str">
        <v/>
      </c>
      <c r="V480" t="str">
        <v/>
      </c>
      <c r="W480" t="str">
        <v/>
      </c>
      <c r="X480" t="str">
        <v/>
      </c>
      <c r="Y480" t="str">
        <v/>
      </c>
      <c r="Z480" t="str">
        <v/>
      </c>
      <c r="AA480" t="str">
        <v/>
      </c>
      <c r="AB480" t="str">
        <f t="shared" si="7"/>
        <v/>
      </c>
    </row>
    <row r="481" spans="1:28">
      <c r="A481" t="str">
        <v/>
      </c>
      <c r="B481" t="str">
        <v/>
      </c>
      <c r="C481" t="str">
        <v/>
      </c>
      <c r="D481" t="str">
        <v/>
      </c>
      <c r="E481" t="str">
        <v/>
      </c>
      <c r="F481" t="str">
        <v/>
      </c>
      <c r="G481" t="str">
        <v/>
      </c>
      <c r="H481" t="str">
        <v/>
      </c>
      <c r="I481" t="str">
        <v/>
      </c>
      <c r="J481" t="str">
        <v/>
      </c>
      <c r="K481" t="str">
        <v/>
      </c>
      <c r="L481" t="str">
        <v/>
      </c>
      <c r="M481" t="str">
        <v/>
      </c>
      <c r="N481" t="str">
        <v/>
      </c>
      <c r="O481" t="str">
        <v/>
      </c>
      <c r="P481" t="str">
        <v/>
      </c>
      <c r="Q481" t="str">
        <v/>
      </c>
      <c r="R481" t="str">
        <v/>
      </c>
      <c r="S481" t="str">
        <v/>
      </c>
      <c r="T481" t="str">
        <v/>
      </c>
      <c r="U481" t="str">
        <v/>
      </c>
      <c r="V481" t="str">
        <v/>
      </c>
      <c r="W481" t="str">
        <v/>
      </c>
      <c r="X481" t="str">
        <v/>
      </c>
      <c r="Y481" t="str">
        <v/>
      </c>
      <c r="Z481" t="str">
        <v/>
      </c>
      <c r="AA481" t="str">
        <v/>
      </c>
      <c r="AB481" t="str">
        <f t="shared" si="7"/>
        <v/>
      </c>
    </row>
    <row r="482" spans="1:28">
      <c r="A482" t="str">
        <v/>
      </c>
      <c r="B482" t="str">
        <v/>
      </c>
      <c r="C482" t="str">
        <v/>
      </c>
      <c r="D482" t="str">
        <v/>
      </c>
      <c r="E482" t="str">
        <v/>
      </c>
      <c r="F482" t="str">
        <v/>
      </c>
      <c r="G482" t="str">
        <v/>
      </c>
      <c r="H482" t="str">
        <v/>
      </c>
      <c r="I482" t="str">
        <v/>
      </c>
      <c r="J482" t="str">
        <v/>
      </c>
      <c r="K482" t="str">
        <v/>
      </c>
      <c r="L482" t="str">
        <v/>
      </c>
      <c r="M482" t="str">
        <v/>
      </c>
      <c r="N482" t="str">
        <v/>
      </c>
      <c r="O482" t="str">
        <v/>
      </c>
      <c r="P482" t="str">
        <v/>
      </c>
      <c r="Q482" t="str">
        <v/>
      </c>
      <c r="R482" t="str">
        <v/>
      </c>
      <c r="S482" t="str">
        <v/>
      </c>
      <c r="T482" t="str">
        <v/>
      </c>
      <c r="U482" t="str">
        <v/>
      </c>
      <c r="V482" t="str">
        <v/>
      </c>
      <c r="W482" t="str">
        <v/>
      </c>
      <c r="X482" t="str">
        <v/>
      </c>
      <c r="Y482" t="str">
        <v/>
      </c>
      <c r="Z482" t="str">
        <v/>
      </c>
      <c r="AA482" t="str">
        <v/>
      </c>
      <c r="AB482" t="str">
        <f t="shared" si="7"/>
        <v/>
      </c>
    </row>
    <row r="483" spans="1:28">
      <c r="A483" t="str">
        <v/>
      </c>
      <c r="B483" t="str">
        <v/>
      </c>
      <c r="C483" t="str">
        <v/>
      </c>
      <c r="D483" t="str">
        <v/>
      </c>
      <c r="E483" t="str">
        <v/>
      </c>
      <c r="F483" t="str">
        <v/>
      </c>
      <c r="G483" t="str">
        <v/>
      </c>
      <c r="H483" t="str">
        <v/>
      </c>
      <c r="I483" t="str">
        <v/>
      </c>
      <c r="J483" t="str">
        <v/>
      </c>
      <c r="K483" t="str">
        <v/>
      </c>
      <c r="L483" t="str">
        <v/>
      </c>
      <c r="M483" t="str">
        <v/>
      </c>
      <c r="N483" t="str">
        <v/>
      </c>
      <c r="O483" t="str">
        <v/>
      </c>
      <c r="P483" t="str">
        <v/>
      </c>
      <c r="Q483" t="str">
        <v/>
      </c>
      <c r="R483" t="str">
        <v/>
      </c>
      <c r="S483" t="str">
        <v/>
      </c>
      <c r="T483" t="str">
        <v/>
      </c>
      <c r="U483" t="str">
        <v/>
      </c>
      <c r="V483" t="str">
        <v/>
      </c>
      <c r="W483" t="str">
        <v/>
      </c>
      <c r="X483" t="str">
        <v/>
      </c>
      <c r="Y483" t="str">
        <v/>
      </c>
      <c r="Z483" t="str">
        <v/>
      </c>
      <c r="AA483" t="str">
        <v/>
      </c>
      <c r="AB483" t="str">
        <f t="shared" si="7"/>
        <v/>
      </c>
    </row>
    <row r="484" spans="1:28">
      <c r="A484" t="str">
        <v/>
      </c>
      <c r="B484" t="str">
        <v/>
      </c>
      <c r="C484" t="str">
        <v/>
      </c>
      <c r="D484" t="str">
        <v/>
      </c>
      <c r="E484" t="str">
        <v/>
      </c>
      <c r="F484" t="str">
        <v/>
      </c>
      <c r="G484" t="str">
        <v/>
      </c>
      <c r="H484" t="str">
        <v/>
      </c>
      <c r="I484" t="str">
        <v/>
      </c>
      <c r="J484" t="str">
        <v/>
      </c>
      <c r="K484" t="str">
        <v/>
      </c>
      <c r="L484" t="str">
        <v/>
      </c>
      <c r="M484" t="str">
        <v/>
      </c>
      <c r="N484" t="str">
        <v/>
      </c>
      <c r="O484" t="str">
        <v/>
      </c>
      <c r="P484" t="str">
        <v/>
      </c>
      <c r="Q484" t="str">
        <v/>
      </c>
      <c r="R484" t="str">
        <v/>
      </c>
      <c r="S484" t="str">
        <v/>
      </c>
      <c r="T484" t="str">
        <v/>
      </c>
      <c r="U484" t="str">
        <v/>
      </c>
      <c r="V484" t="str">
        <v/>
      </c>
      <c r="W484" t="str">
        <v/>
      </c>
      <c r="X484" t="str">
        <v/>
      </c>
      <c r="Y484" t="str">
        <v/>
      </c>
      <c r="Z484" t="str">
        <v/>
      </c>
      <c r="AA484" t="str">
        <v/>
      </c>
      <c r="AB484" t="str">
        <f t="shared" si="7"/>
        <v/>
      </c>
    </row>
    <row r="485" spans="1:28">
      <c r="A485" t="str">
        <v/>
      </c>
      <c r="B485" t="str">
        <v/>
      </c>
      <c r="C485" t="str">
        <v/>
      </c>
      <c r="D485" t="str">
        <v/>
      </c>
      <c r="E485" t="str">
        <v/>
      </c>
      <c r="F485" t="str">
        <v/>
      </c>
      <c r="G485" t="str">
        <v/>
      </c>
      <c r="H485" t="str">
        <v/>
      </c>
      <c r="I485" t="str">
        <v/>
      </c>
      <c r="J485" t="str">
        <v/>
      </c>
      <c r="K485" t="str">
        <v/>
      </c>
      <c r="L485" t="str">
        <v/>
      </c>
      <c r="M485" t="str">
        <v/>
      </c>
      <c r="N485" t="str">
        <v/>
      </c>
      <c r="O485" t="str">
        <v/>
      </c>
      <c r="P485" t="str">
        <v/>
      </c>
      <c r="Q485" t="str">
        <v/>
      </c>
      <c r="R485" t="str">
        <v/>
      </c>
      <c r="S485" t="str">
        <v/>
      </c>
      <c r="T485" t="str">
        <v/>
      </c>
      <c r="U485" t="str">
        <v/>
      </c>
      <c r="V485" t="str">
        <v/>
      </c>
      <c r="W485" t="str">
        <v/>
      </c>
      <c r="X485" t="str">
        <v/>
      </c>
      <c r="Y485" t="str">
        <v/>
      </c>
      <c r="Z485" t="str">
        <v/>
      </c>
      <c r="AA485" t="str">
        <v/>
      </c>
      <c r="AB485" t="str">
        <f t="shared" si="7"/>
        <v/>
      </c>
    </row>
    <row r="486" spans="1:28">
      <c r="A486" t="str">
        <v/>
      </c>
      <c r="B486" t="str">
        <v/>
      </c>
      <c r="C486" t="str">
        <v/>
      </c>
      <c r="D486" t="str">
        <v/>
      </c>
      <c r="E486" t="str">
        <v/>
      </c>
      <c r="F486" t="str">
        <v/>
      </c>
      <c r="G486" t="str">
        <v/>
      </c>
      <c r="H486" t="str">
        <v/>
      </c>
      <c r="I486" t="str">
        <v/>
      </c>
      <c r="J486" t="str">
        <v/>
      </c>
      <c r="K486" t="str">
        <v/>
      </c>
      <c r="L486" t="str">
        <v/>
      </c>
      <c r="M486" t="str">
        <v/>
      </c>
      <c r="N486" t="str">
        <v/>
      </c>
      <c r="O486" t="str">
        <v/>
      </c>
      <c r="P486" t="str">
        <v/>
      </c>
      <c r="Q486" t="str">
        <v/>
      </c>
      <c r="R486" t="str">
        <v/>
      </c>
      <c r="S486" t="str">
        <v/>
      </c>
      <c r="T486" t="str">
        <v/>
      </c>
      <c r="U486" t="str">
        <v/>
      </c>
      <c r="V486" t="str">
        <v/>
      </c>
      <c r="W486" t="str">
        <v/>
      </c>
      <c r="X486" t="str">
        <v/>
      </c>
      <c r="Y486" t="str">
        <v/>
      </c>
      <c r="Z486" t="str">
        <v/>
      </c>
      <c r="AA486" t="str">
        <v/>
      </c>
      <c r="AB486" t="str">
        <f t="shared" si="7"/>
        <v/>
      </c>
    </row>
    <row r="487" spans="1:28">
      <c r="A487" t="str">
        <v/>
      </c>
      <c r="B487" t="str">
        <v/>
      </c>
      <c r="C487" t="str">
        <v/>
      </c>
      <c r="D487" t="str">
        <v/>
      </c>
      <c r="E487" t="str">
        <v/>
      </c>
      <c r="F487" t="str">
        <v/>
      </c>
      <c r="G487" t="str">
        <v/>
      </c>
      <c r="H487" t="str">
        <v/>
      </c>
      <c r="I487" t="str">
        <v/>
      </c>
      <c r="J487" t="str">
        <v/>
      </c>
      <c r="K487" t="str">
        <v/>
      </c>
      <c r="L487" t="str">
        <v/>
      </c>
      <c r="M487" t="str">
        <v/>
      </c>
      <c r="N487" t="str">
        <v/>
      </c>
      <c r="O487" t="str">
        <v/>
      </c>
      <c r="P487" t="str">
        <v/>
      </c>
      <c r="Q487" t="str">
        <v/>
      </c>
      <c r="R487" t="str">
        <v/>
      </c>
      <c r="S487" t="str">
        <v/>
      </c>
      <c r="T487" t="str">
        <v/>
      </c>
      <c r="U487" t="str">
        <v/>
      </c>
      <c r="V487" t="str">
        <v/>
      </c>
      <c r="W487" t="str">
        <v/>
      </c>
      <c r="X487" t="str">
        <v/>
      </c>
      <c r="Y487" t="str">
        <v/>
      </c>
      <c r="Z487" t="str">
        <v/>
      </c>
      <c r="AA487" t="str">
        <v/>
      </c>
      <c r="AB487" t="str">
        <f t="shared" si="7"/>
        <v/>
      </c>
    </row>
    <row r="488" spans="1:28">
      <c r="A488" t="str">
        <v/>
      </c>
      <c r="B488" t="str">
        <v/>
      </c>
      <c r="C488" t="str">
        <v/>
      </c>
      <c r="D488" t="str">
        <v/>
      </c>
      <c r="E488" t="str">
        <v/>
      </c>
      <c r="F488" t="str">
        <v/>
      </c>
      <c r="G488" t="str">
        <v/>
      </c>
      <c r="H488" t="str">
        <v/>
      </c>
      <c r="I488" t="str">
        <v/>
      </c>
      <c r="J488" t="str">
        <v/>
      </c>
      <c r="K488" t="str">
        <v/>
      </c>
      <c r="L488" t="str">
        <v/>
      </c>
      <c r="M488" t="str">
        <v/>
      </c>
      <c r="N488" t="str">
        <v/>
      </c>
      <c r="O488" t="str">
        <v/>
      </c>
      <c r="P488" t="str">
        <v/>
      </c>
      <c r="Q488" t="str">
        <v/>
      </c>
      <c r="R488" t="str">
        <v/>
      </c>
      <c r="S488" t="str">
        <v/>
      </c>
      <c r="T488" t="str">
        <v/>
      </c>
      <c r="U488" t="str">
        <v/>
      </c>
      <c r="V488" t="str">
        <v/>
      </c>
      <c r="W488" t="str">
        <v/>
      </c>
      <c r="X488" t="str">
        <v/>
      </c>
      <c r="Y488" t="str">
        <v/>
      </c>
      <c r="Z488" t="str">
        <v/>
      </c>
      <c r="AA488" t="str">
        <v/>
      </c>
      <c r="AB488" t="str">
        <f t="shared" si="7"/>
        <v/>
      </c>
    </row>
    <row r="489" spans="1:28">
      <c r="A489" t="str">
        <v/>
      </c>
      <c r="B489" t="str">
        <v/>
      </c>
      <c r="C489" t="str">
        <v/>
      </c>
      <c r="D489" t="str">
        <v/>
      </c>
      <c r="E489" t="str">
        <v/>
      </c>
      <c r="F489" t="str">
        <v/>
      </c>
      <c r="G489" t="str">
        <v/>
      </c>
      <c r="H489" t="str">
        <v/>
      </c>
      <c r="I489" t="str">
        <v/>
      </c>
      <c r="J489" t="str">
        <v/>
      </c>
      <c r="K489" t="str">
        <v/>
      </c>
      <c r="L489" t="str">
        <v/>
      </c>
      <c r="M489" t="str">
        <v/>
      </c>
      <c r="N489" t="str">
        <v/>
      </c>
      <c r="O489" t="str">
        <v/>
      </c>
      <c r="P489" t="str">
        <v/>
      </c>
      <c r="Q489" t="str">
        <v/>
      </c>
      <c r="R489" t="str">
        <v/>
      </c>
      <c r="S489" t="str">
        <v/>
      </c>
      <c r="T489" t="str">
        <v/>
      </c>
      <c r="U489" t="str">
        <v/>
      </c>
      <c r="V489" t="str">
        <v/>
      </c>
      <c r="W489" t="str">
        <v/>
      </c>
      <c r="X489" t="str">
        <v/>
      </c>
      <c r="Y489" t="str">
        <v/>
      </c>
      <c r="Z489" t="str">
        <v/>
      </c>
      <c r="AA489" t="str">
        <v/>
      </c>
      <c r="AB489" t="str">
        <f t="shared" si="7"/>
        <v/>
      </c>
    </row>
    <row r="490" spans="1:28">
      <c r="A490" t="str">
        <v/>
      </c>
      <c r="B490" t="str">
        <v/>
      </c>
      <c r="C490" t="str">
        <v/>
      </c>
      <c r="D490" t="str">
        <v/>
      </c>
      <c r="E490" t="str">
        <v/>
      </c>
      <c r="F490" t="str">
        <v/>
      </c>
      <c r="G490" t="str">
        <v/>
      </c>
      <c r="H490" t="str">
        <v/>
      </c>
      <c r="I490" t="str">
        <v/>
      </c>
      <c r="J490" t="str">
        <v/>
      </c>
      <c r="K490" t="str">
        <v/>
      </c>
      <c r="L490" t="str">
        <v/>
      </c>
      <c r="M490" t="str">
        <v/>
      </c>
      <c r="N490" t="str">
        <v/>
      </c>
      <c r="O490" t="str">
        <v/>
      </c>
      <c r="P490" t="str">
        <v/>
      </c>
      <c r="Q490" t="str">
        <v/>
      </c>
      <c r="R490" t="str">
        <v/>
      </c>
      <c r="S490" t="str">
        <v/>
      </c>
      <c r="T490" t="str">
        <v/>
      </c>
      <c r="U490" t="str">
        <v/>
      </c>
      <c r="V490" t="str">
        <v/>
      </c>
      <c r="W490" t="str">
        <v/>
      </c>
      <c r="X490" t="str">
        <v/>
      </c>
      <c r="Y490" t="str">
        <v/>
      </c>
      <c r="Z490" t="str">
        <v/>
      </c>
      <c r="AA490" t="str">
        <v/>
      </c>
      <c r="AB490" t="str">
        <f t="shared" si="7"/>
        <v/>
      </c>
    </row>
    <row r="491" spans="1:28">
      <c r="A491" t="str">
        <v/>
      </c>
      <c r="B491" t="str">
        <v/>
      </c>
      <c r="C491" t="str">
        <v/>
      </c>
      <c r="D491" t="str">
        <v/>
      </c>
      <c r="E491" t="str">
        <v/>
      </c>
      <c r="F491" t="str">
        <v/>
      </c>
      <c r="G491" t="str">
        <v/>
      </c>
      <c r="H491" t="str">
        <v/>
      </c>
      <c r="I491" t="str">
        <v/>
      </c>
      <c r="J491" t="str">
        <v/>
      </c>
      <c r="K491" t="str">
        <v/>
      </c>
      <c r="L491" t="str">
        <v/>
      </c>
      <c r="M491" t="str">
        <v/>
      </c>
      <c r="N491" t="str">
        <v/>
      </c>
      <c r="O491" t="str">
        <v/>
      </c>
      <c r="P491" t="str">
        <v/>
      </c>
      <c r="Q491" t="str">
        <v/>
      </c>
      <c r="R491" t="str">
        <v/>
      </c>
      <c r="S491" t="str">
        <v/>
      </c>
      <c r="T491" t="str">
        <v/>
      </c>
      <c r="U491" t="str">
        <v/>
      </c>
      <c r="V491" t="str">
        <v/>
      </c>
      <c r="W491" t="str">
        <v/>
      </c>
      <c r="X491" t="str">
        <v/>
      </c>
      <c r="Y491" t="str">
        <v/>
      </c>
      <c r="Z491" t="str">
        <v/>
      </c>
      <c r="AA491" t="str">
        <v/>
      </c>
      <c r="AB491" t="str">
        <f t="shared" si="7"/>
        <v/>
      </c>
    </row>
    <row r="492" spans="1:28">
      <c r="A492" t="str">
        <v/>
      </c>
      <c r="B492" t="str">
        <v/>
      </c>
      <c r="C492" t="str">
        <v/>
      </c>
      <c r="D492" t="str">
        <v/>
      </c>
      <c r="E492" t="str">
        <v/>
      </c>
      <c r="F492" t="str">
        <v/>
      </c>
      <c r="G492" t="str">
        <v/>
      </c>
      <c r="H492" t="str">
        <v/>
      </c>
      <c r="I492" t="str">
        <v/>
      </c>
      <c r="J492" t="str">
        <v/>
      </c>
      <c r="K492" t="str">
        <v/>
      </c>
      <c r="L492" t="str">
        <v/>
      </c>
      <c r="M492" t="str">
        <v/>
      </c>
      <c r="N492" t="str">
        <v/>
      </c>
      <c r="O492" t="str">
        <v/>
      </c>
      <c r="P492" t="str">
        <v/>
      </c>
      <c r="Q492" t="str">
        <v/>
      </c>
      <c r="R492" t="str">
        <v/>
      </c>
      <c r="S492" t="str">
        <v/>
      </c>
      <c r="T492" t="str">
        <v/>
      </c>
      <c r="U492" t="str">
        <v/>
      </c>
      <c r="V492" t="str">
        <v/>
      </c>
      <c r="W492" t="str">
        <v/>
      </c>
      <c r="X492" t="str">
        <v/>
      </c>
      <c r="Y492" t="str">
        <v/>
      </c>
      <c r="Z492" t="str">
        <v/>
      </c>
      <c r="AA492" t="str">
        <v/>
      </c>
      <c r="AB492" t="str">
        <f t="shared" si="7"/>
        <v/>
      </c>
    </row>
    <row r="493" spans="1:28">
      <c r="A493" t="str">
        <v/>
      </c>
      <c r="B493" t="str">
        <v/>
      </c>
      <c r="C493" t="str">
        <v/>
      </c>
      <c r="D493" t="str">
        <v/>
      </c>
      <c r="E493" t="str">
        <v/>
      </c>
      <c r="F493" t="str">
        <v/>
      </c>
      <c r="G493" t="str">
        <v/>
      </c>
      <c r="H493" t="str">
        <v/>
      </c>
      <c r="I493" t="str">
        <v/>
      </c>
      <c r="J493" t="str">
        <v/>
      </c>
      <c r="K493" t="str">
        <v/>
      </c>
      <c r="L493" t="str">
        <v/>
      </c>
      <c r="M493" t="str">
        <v/>
      </c>
      <c r="N493" t="str">
        <v/>
      </c>
      <c r="O493" t="str">
        <v/>
      </c>
      <c r="P493" t="str">
        <v/>
      </c>
      <c r="Q493" t="str">
        <v/>
      </c>
      <c r="R493" t="str">
        <v/>
      </c>
      <c r="S493" t="str">
        <v/>
      </c>
      <c r="T493" t="str">
        <v/>
      </c>
      <c r="U493" t="str">
        <v/>
      </c>
      <c r="V493" t="str">
        <v/>
      </c>
      <c r="W493" t="str">
        <v/>
      </c>
      <c r="X493" t="str">
        <v/>
      </c>
      <c r="Y493" t="str">
        <v/>
      </c>
      <c r="Z493" t="str">
        <v/>
      </c>
      <c r="AA493" t="str">
        <v/>
      </c>
      <c r="AB493" t="str">
        <f t="shared" si="7"/>
        <v/>
      </c>
    </row>
    <row r="494" spans="1:28">
      <c r="A494" t="str">
        <v/>
      </c>
      <c r="B494" t="str">
        <v/>
      </c>
      <c r="C494" t="str">
        <v/>
      </c>
      <c r="D494" t="str">
        <v/>
      </c>
      <c r="E494" t="str">
        <v/>
      </c>
      <c r="F494" t="str">
        <v/>
      </c>
      <c r="G494" t="str">
        <v/>
      </c>
      <c r="H494" t="str">
        <v/>
      </c>
      <c r="I494" t="str">
        <v/>
      </c>
      <c r="J494" t="str">
        <v/>
      </c>
      <c r="K494" t="str">
        <v/>
      </c>
      <c r="L494" t="str">
        <v/>
      </c>
      <c r="M494" t="str">
        <v/>
      </c>
      <c r="N494" t="str">
        <v/>
      </c>
      <c r="O494" t="str">
        <v/>
      </c>
      <c r="P494" t="str">
        <v/>
      </c>
      <c r="Q494" t="str">
        <v/>
      </c>
      <c r="R494" t="str">
        <v/>
      </c>
      <c r="S494" t="str">
        <v/>
      </c>
      <c r="T494" t="str">
        <v/>
      </c>
      <c r="U494" t="str">
        <v/>
      </c>
      <c r="V494" t="str">
        <v/>
      </c>
      <c r="W494" t="str">
        <v/>
      </c>
      <c r="X494" t="str">
        <v/>
      </c>
      <c r="Y494" t="str">
        <v/>
      </c>
      <c r="Z494" t="str">
        <v/>
      </c>
      <c r="AA494" t="str">
        <v/>
      </c>
      <c r="AB494" t="str">
        <f t="shared" si="7"/>
        <v/>
      </c>
    </row>
    <row r="495" spans="1:28">
      <c r="A495" t="str">
        <v/>
      </c>
      <c r="B495" t="str">
        <v/>
      </c>
      <c r="C495" t="str">
        <v/>
      </c>
      <c r="D495" t="str">
        <v/>
      </c>
      <c r="E495" t="str">
        <v/>
      </c>
      <c r="F495" t="str">
        <v/>
      </c>
      <c r="G495" t="str">
        <v/>
      </c>
      <c r="H495" t="str">
        <v/>
      </c>
      <c r="I495" t="str">
        <v/>
      </c>
      <c r="J495" t="str">
        <v/>
      </c>
      <c r="K495" t="str">
        <v/>
      </c>
      <c r="L495" t="str">
        <v/>
      </c>
      <c r="M495" t="str">
        <v/>
      </c>
      <c r="N495" t="str">
        <v/>
      </c>
      <c r="O495" t="str">
        <v/>
      </c>
      <c r="P495" t="str">
        <v/>
      </c>
      <c r="Q495" t="str">
        <v/>
      </c>
      <c r="R495" t="str">
        <v/>
      </c>
      <c r="S495" t="str">
        <v/>
      </c>
      <c r="T495" t="str">
        <v/>
      </c>
      <c r="U495" t="str">
        <v/>
      </c>
      <c r="V495" t="str">
        <v/>
      </c>
      <c r="W495" t="str">
        <v/>
      </c>
      <c r="X495" t="str">
        <v/>
      </c>
      <c r="Y495" t="str">
        <v/>
      </c>
      <c r="Z495" t="str">
        <v/>
      </c>
      <c r="AA495" t="str">
        <v/>
      </c>
      <c r="AB495" t="str">
        <f t="shared" si="7"/>
        <v/>
      </c>
    </row>
    <row r="496" spans="1:28">
      <c r="A496" t="str">
        <v/>
      </c>
      <c r="B496" t="str">
        <v/>
      </c>
      <c r="C496" t="str">
        <v/>
      </c>
      <c r="D496" t="str">
        <v/>
      </c>
      <c r="E496" t="str">
        <v/>
      </c>
      <c r="F496" t="str">
        <v/>
      </c>
      <c r="G496" t="str">
        <v/>
      </c>
      <c r="H496" t="str">
        <v/>
      </c>
      <c r="I496" t="str">
        <v/>
      </c>
      <c r="J496" t="str">
        <v/>
      </c>
      <c r="K496" t="str">
        <v/>
      </c>
      <c r="L496" t="str">
        <v/>
      </c>
      <c r="M496" t="str">
        <v/>
      </c>
      <c r="N496" t="str">
        <v/>
      </c>
      <c r="O496" t="str">
        <v/>
      </c>
      <c r="P496" t="str">
        <v/>
      </c>
      <c r="Q496" t="str">
        <v/>
      </c>
      <c r="R496" t="str">
        <v/>
      </c>
      <c r="S496" t="str">
        <v/>
      </c>
      <c r="T496" t="str">
        <v/>
      </c>
      <c r="U496" t="str">
        <v/>
      </c>
      <c r="V496" t="str">
        <v/>
      </c>
      <c r="W496" t="str">
        <v/>
      </c>
      <c r="X496" t="str">
        <v/>
      </c>
      <c r="Y496" t="str">
        <v/>
      </c>
      <c r="Z496" t="str">
        <v/>
      </c>
      <c r="AA496" t="str">
        <v/>
      </c>
      <c r="AB496" t="str">
        <f t="shared" si="7"/>
        <v/>
      </c>
    </row>
    <row r="497" spans="1:28">
      <c r="A497" t="str">
        <v/>
      </c>
      <c r="B497" t="str">
        <v/>
      </c>
      <c r="C497" t="str">
        <v/>
      </c>
      <c r="D497" t="str">
        <v/>
      </c>
      <c r="E497" t="str">
        <v/>
      </c>
      <c r="F497" t="str">
        <v/>
      </c>
      <c r="G497" t="str">
        <v/>
      </c>
      <c r="H497" t="str">
        <v/>
      </c>
      <c r="I497" t="str">
        <v/>
      </c>
      <c r="J497" t="str">
        <v/>
      </c>
      <c r="K497" t="str">
        <v/>
      </c>
      <c r="L497" t="str">
        <v/>
      </c>
      <c r="M497" t="str">
        <v/>
      </c>
      <c r="N497" t="str">
        <v/>
      </c>
      <c r="O497" t="str">
        <v/>
      </c>
      <c r="P497" t="str">
        <v/>
      </c>
      <c r="Q497" t="str">
        <v/>
      </c>
      <c r="R497" t="str">
        <v/>
      </c>
      <c r="S497" t="str">
        <v/>
      </c>
      <c r="T497" t="str">
        <v/>
      </c>
      <c r="U497" t="str">
        <v/>
      </c>
      <c r="V497" t="str">
        <v/>
      </c>
      <c r="W497" t="str">
        <v/>
      </c>
      <c r="X497" t="str">
        <v/>
      </c>
      <c r="Y497" t="str">
        <v/>
      </c>
      <c r="Z497" t="str">
        <v/>
      </c>
      <c r="AA497" t="str">
        <v/>
      </c>
      <c r="AB497" t="str">
        <f t="shared" si="7"/>
        <v/>
      </c>
    </row>
    <row r="498" spans="1:28">
      <c r="A498" t="str">
        <v/>
      </c>
      <c r="B498" t="str">
        <v/>
      </c>
      <c r="C498" t="str">
        <v/>
      </c>
      <c r="D498" t="str">
        <v/>
      </c>
      <c r="E498" t="str">
        <v/>
      </c>
      <c r="F498" t="str">
        <v/>
      </c>
      <c r="G498" t="str">
        <v/>
      </c>
      <c r="H498" t="str">
        <v/>
      </c>
      <c r="I498" t="str">
        <v/>
      </c>
      <c r="J498" t="str">
        <v/>
      </c>
      <c r="K498" t="str">
        <v/>
      </c>
      <c r="L498" t="str">
        <v/>
      </c>
      <c r="M498" t="str">
        <v/>
      </c>
      <c r="N498" t="str">
        <v/>
      </c>
      <c r="O498" t="str">
        <v/>
      </c>
      <c r="P498" t="str">
        <v/>
      </c>
      <c r="Q498" t="str">
        <v/>
      </c>
      <c r="R498" t="str">
        <v/>
      </c>
      <c r="S498" t="str">
        <v/>
      </c>
      <c r="T498" t="str">
        <v/>
      </c>
      <c r="U498" t="str">
        <v/>
      </c>
      <c r="V498" t="str">
        <v/>
      </c>
      <c r="W498" t="str">
        <v/>
      </c>
      <c r="X498" t="str">
        <v/>
      </c>
      <c r="Y498" t="str">
        <v/>
      </c>
      <c r="Z498" t="str">
        <v/>
      </c>
      <c r="AA498" t="str">
        <v/>
      </c>
      <c r="AB498" t="str">
        <f t="shared" si="7"/>
        <v/>
      </c>
    </row>
    <row r="499" spans="1:28">
      <c r="A499" t="str">
        <v/>
      </c>
      <c r="B499" t="str">
        <v/>
      </c>
      <c r="C499" t="str">
        <v/>
      </c>
      <c r="D499" t="str">
        <v/>
      </c>
      <c r="E499" t="str">
        <v/>
      </c>
      <c r="F499" t="str">
        <v/>
      </c>
      <c r="G499" t="str">
        <v/>
      </c>
      <c r="H499" t="str">
        <v/>
      </c>
      <c r="I499" t="str">
        <v/>
      </c>
      <c r="J499" t="str">
        <v/>
      </c>
      <c r="K499" t="str">
        <v/>
      </c>
      <c r="L499" t="str">
        <v/>
      </c>
      <c r="M499" t="str">
        <v/>
      </c>
      <c r="N499" t="str">
        <v/>
      </c>
      <c r="O499" t="str">
        <v/>
      </c>
      <c r="P499" t="str">
        <v/>
      </c>
      <c r="Q499" t="str">
        <v/>
      </c>
      <c r="R499" t="str">
        <v/>
      </c>
      <c r="S499" t="str">
        <v/>
      </c>
      <c r="T499" t="str">
        <v/>
      </c>
      <c r="U499" t="str">
        <v/>
      </c>
      <c r="V499" t="str">
        <v/>
      </c>
      <c r="W499" t="str">
        <v/>
      </c>
      <c r="X499" t="str">
        <v/>
      </c>
      <c r="Y499" t="str">
        <v/>
      </c>
      <c r="Z499" t="str">
        <v/>
      </c>
      <c r="AA499" t="str">
        <v/>
      </c>
      <c r="AB499" t="str">
        <f t="shared" si="7"/>
        <v/>
      </c>
    </row>
    <row r="500" spans="1:28">
      <c r="A500" t="str">
        <v/>
      </c>
      <c r="B500" t="str">
        <v/>
      </c>
      <c r="C500" t="str">
        <v/>
      </c>
      <c r="D500" t="str">
        <v/>
      </c>
      <c r="E500" t="str">
        <v/>
      </c>
      <c r="F500" t="str">
        <v/>
      </c>
      <c r="G500" t="str">
        <v/>
      </c>
      <c r="H500" t="str">
        <v/>
      </c>
      <c r="I500" t="str">
        <v/>
      </c>
      <c r="J500" t="str">
        <v/>
      </c>
      <c r="K500" t="str">
        <v/>
      </c>
      <c r="L500" t="str">
        <v/>
      </c>
      <c r="M500" t="str">
        <v/>
      </c>
      <c r="N500" t="str">
        <v/>
      </c>
      <c r="O500" t="str">
        <v/>
      </c>
      <c r="P500" t="str">
        <v/>
      </c>
      <c r="Q500" t="str">
        <v/>
      </c>
      <c r="R500" t="str">
        <v/>
      </c>
      <c r="S500" t="str">
        <v/>
      </c>
      <c r="T500" t="str">
        <v/>
      </c>
      <c r="U500" t="str">
        <v/>
      </c>
      <c r="V500" t="str">
        <v/>
      </c>
      <c r="W500" t="str">
        <v/>
      </c>
      <c r="X500" t="str">
        <v/>
      </c>
      <c r="Y500" t="str">
        <v/>
      </c>
      <c r="Z500" t="str">
        <v/>
      </c>
      <c r="AA500" t="str">
        <v/>
      </c>
      <c r="AB500" t="str">
        <f t="shared" si="7"/>
        <v/>
      </c>
    </row>
    <row r="501" spans="1:28">
      <c r="A501" t="str">
        <v/>
      </c>
      <c r="B501" t="str">
        <v/>
      </c>
      <c r="C501" t="str">
        <v/>
      </c>
      <c r="D501" t="str">
        <v/>
      </c>
      <c r="E501" t="str">
        <v/>
      </c>
      <c r="F501" t="str">
        <v/>
      </c>
      <c r="G501" t="str">
        <v/>
      </c>
      <c r="H501" t="str">
        <v/>
      </c>
      <c r="I501" t="str">
        <v/>
      </c>
      <c r="J501" t="str">
        <v/>
      </c>
      <c r="K501" t="str">
        <v/>
      </c>
      <c r="L501" t="str">
        <v/>
      </c>
      <c r="M501" t="str">
        <v/>
      </c>
      <c r="N501" t="str">
        <v/>
      </c>
      <c r="O501" t="str">
        <v/>
      </c>
      <c r="P501" t="str">
        <v/>
      </c>
      <c r="Q501" t="str">
        <v/>
      </c>
      <c r="R501" t="str">
        <v/>
      </c>
      <c r="S501" t="str">
        <v/>
      </c>
      <c r="T501" t="str">
        <v/>
      </c>
      <c r="U501" t="str">
        <v/>
      </c>
      <c r="V501" t="str">
        <v/>
      </c>
      <c r="W501" t="str">
        <v/>
      </c>
      <c r="X501" t="str">
        <v/>
      </c>
      <c r="Y501" t="str">
        <v/>
      </c>
      <c r="Z501" t="str">
        <v/>
      </c>
      <c r="AA501" t="str">
        <v/>
      </c>
      <c r="AB501" t="str">
        <f t="shared" si="7"/>
        <v/>
      </c>
    </row>
    <row r="502" spans="1:28">
      <c r="A502" t="str">
        <v/>
      </c>
      <c r="B502" t="str">
        <v/>
      </c>
      <c r="C502" t="str">
        <v/>
      </c>
      <c r="D502" t="str">
        <v/>
      </c>
      <c r="E502" t="str">
        <v/>
      </c>
      <c r="F502" t="str">
        <v/>
      </c>
      <c r="G502" t="str">
        <v/>
      </c>
      <c r="H502" t="str">
        <v/>
      </c>
      <c r="I502" t="str">
        <v/>
      </c>
      <c r="J502" t="str">
        <v/>
      </c>
      <c r="K502" t="str">
        <v/>
      </c>
      <c r="L502" t="str">
        <v/>
      </c>
      <c r="M502" t="str">
        <v/>
      </c>
      <c r="N502" t="str">
        <v/>
      </c>
      <c r="O502" t="str">
        <v/>
      </c>
      <c r="P502" t="str">
        <v/>
      </c>
      <c r="Q502" t="str">
        <v/>
      </c>
      <c r="R502" t="str">
        <v/>
      </c>
      <c r="S502" t="str">
        <v/>
      </c>
      <c r="T502" t="str">
        <v/>
      </c>
      <c r="U502" t="str">
        <v/>
      </c>
      <c r="V502" t="str">
        <v/>
      </c>
      <c r="W502" t="str">
        <v/>
      </c>
      <c r="X502" t="str">
        <v/>
      </c>
      <c r="Y502" t="str">
        <v/>
      </c>
      <c r="Z502" t="str">
        <v/>
      </c>
      <c r="AA502" t="str">
        <v/>
      </c>
      <c r="AB502" t="str">
        <f t="shared" si="7"/>
        <v/>
      </c>
    </row>
    <row r="503" spans="1:28">
      <c r="A503" t="str">
        <v/>
      </c>
      <c r="B503" t="str">
        <v/>
      </c>
      <c r="C503" t="str">
        <v/>
      </c>
      <c r="D503" t="str">
        <v/>
      </c>
      <c r="E503" t="str">
        <v/>
      </c>
      <c r="F503" t="str">
        <v/>
      </c>
      <c r="G503" t="str">
        <v/>
      </c>
      <c r="H503" t="str">
        <v/>
      </c>
      <c r="I503" t="str">
        <v/>
      </c>
      <c r="J503" t="str">
        <v/>
      </c>
      <c r="K503" t="str">
        <v/>
      </c>
      <c r="L503" t="str">
        <v/>
      </c>
      <c r="M503" t="str">
        <v/>
      </c>
      <c r="N503" t="str">
        <v/>
      </c>
      <c r="O503" t="str">
        <v/>
      </c>
      <c r="P503" t="str">
        <v/>
      </c>
      <c r="Q503" t="str">
        <v/>
      </c>
      <c r="R503" t="str">
        <v/>
      </c>
      <c r="S503" t="str">
        <v/>
      </c>
      <c r="T503" t="str">
        <v/>
      </c>
      <c r="U503" t="str">
        <v/>
      </c>
      <c r="V503" t="str">
        <v/>
      </c>
      <c r="W503" t="str">
        <v/>
      </c>
      <c r="X503" t="str">
        <v/>
      </c>
      <c r="Y503" t="str">
        <v/>
      </c>
      <c r="Z503" t="str">
        <v/>
      </c>
      <c r="AA503" t="str">
        <v/>
      </c>
      <c r="AB503" t="str">
        <f t="shared" si="7"/>
        <v/>
      </c>
    </row>
    <row r="504" spans="1:28">
      <c r="A504" t="str">
        <v/>
      </c>
      <c r="B504" t="str">
        <v/>
      </c>
      <c r="C504" t="str">
        <v/>
      </c>
      <c r="D504" t="str">
        <v/>
      </c>
      <c r="E504" t="str">
        <v/>
      </c>
      <c r="F504" t="str">
        <v/>
      </c>
      <c r="G504" t="str">
        <v/>
      </c>
      <c r="H504" t="str">
        <v/>
      </c>
      <c r="I504" t="str">
        <v/>
      </c>
      <c r="J504" t="str">
        <v/>
      </c>
      <c r="K504" t="str">
        <v/>
      </c>
      <c r="L504" t="str">
        <v/>
      </c>
      <c r="M504" t="str">
        <v/>
      </c>
      <c r="N504" t="str">
        <v/>
      </c>
      <c r="O504" t="str">
        <v/>
      </c>
      <c r="P504" t="str">
        <v/>
      </c>
      <c r="Q504" t="str">
        <v/>
      </c>
      <c r="R504" t="str">
        <v/>
      </c>
      <c r="S504" t="str">
        <v/>
      </c>
      <c r="T504" t="str">
        <v/>
      </c>
      <c r="U504" t="str">
        <v/>
      </c>
      <c r="V504" t="str">
        <v/>
      </c>
      <c r="W504" t="str">
        <v/>
      </c>
      <c r="X504" t="str">
        <v/>
      </c>
      <c r="Y504" t="str">
        <v/>
      </c>
      <c r="Z504" t="str">
        <v/>
      </c>
      <c r="AA504" t="str">
        <v/>
      </c>
      <c r="AB504" t="str">
        <f t="shared" si="7"/>
        <v/>
      </c>
    </row>
    <row r="505" spans="1:28">
      <c r="A505" t="str">
        <v/>
      </c>
      <c r="B505" t="str">
        <v/>
      </c>
      <c r="C505" t="str">
        <v/>
      </c>
      <c r="D505" t="str">
        <v/>
      </c>
      <c r="E505" t="str">
        <v/>
      </c>
      <c r="F505" t="str">
        <v/>
      </c>
      <c r="G505" t="str">
        <v/>
      </c>
      <c r="H505" t="str">
        <v/>
      </c>
      <c r="I505" t="str">
        <v/>
      </c>
      <c r="J505" t="str">
        <v/>
      </c>
      <c r="K505" t="str">
        <v/>
      </c>
      <c r="L505" t="str">
        <v/>
      </c>
      <c r="M505" t="str">
        <v/>
      </c>
      <c r="N505" t="str">
        <v/>
      </c>
      <c r="O505" t="str">
        <v/>
      </c>
      <c r="P505" t="str">
        <v/>
      </c>
      <c r="Q505" t="str">
        <v/>
      </c>
      <c r="R505" t="str">
        <v/>
      </c>
      <c r="S505" t="str">
        <v/>
      </c>
      <c r="T505" t="str">
        <v/>
      </c>
      <c r="U505" t="str">
        <v/>
      </c>
      <c r="V505" t="str">
        <v/>
      </c>
      <c r="W505" t="str">
        <v/>
      </c>
      <c r="X505" t="str">
        <v/>
      </c>
      <c r="Y505" t="str">
        <v/>
      </c>
      <c r="Z505" t="str">
        <v/>
      </c>
      <c r="AA505" t="str">
        <v/>
      </c>
      <c r="AB505" t="str">
        <f t="shared" si="7"/>
        <v/>
      </c>
    </row>
    <row r="506" spans="1:28">
      <c r="A506" t="str">
        <v/>
      </c>
      <c r="B506" t="str">
        <v/>
      </c>
      <c r="C506" t="str">
        <v/>
      </c>
      <c r="D506" t="str">
        <v/>
      </c>
      <c r="E506" t="str">
        <v/>
      </c>
      <c r="F506" t="str">
        <v/>
      </c>
      <c r="G506" t="str">
        <v/>
      </c>
      <c r="H506" t="str">
        <v/>
      </c>
      <c r="I506" t="str">
        <v/>
      </c>
      <c r="J506" t="str">
        <v/>
      </c>
      <c r="K506" t="str">
        <v/>
      </c>
      <c r="L506" t="str">
        <v/>
      </c>
      <c r="M506" t="str">
        <v/>
      </c>
      <c r="N506" t="str">
        <v/>
      </c>
      <c r="O506" t="str">
        <v/>
      </c>
      <c r="P506" t="str">
        <v/>
      </c>
      <c r="Q506" t="str">
        <v/>
      </c>
      <c r="R506" t="str">
        <v/>
      </c>
      <c r="S506" t="str">
        <v/>
      </c>
      <c r="T506" t="str">
        <v/>
      </c>
      <c r="U506" t="str">
        <v/>
      </c>
      <c r="V506" t="str">
        <v/>
      </c>
      <c r="W506" t="str">
        <v/>
      </c>
      <c r="X506" t="str">
        <v/>
      </c>
      <c r="Y506" t="str">
        <v/>
      </c>
      <c r="Z506" t="str">
        <v/>
      </c>
      <c r="AA506" t="str">
        <v/>
      </c>
      <c r="AB506" t="str">
        <f t="shared" si="7"/>
        <v/>
      </c>
    </row>
    <row r="507" spans="1:28">
      <c r="A507" t="str">
        <v/>
      </c>
      <c r="B507" t="str">
        <v/>
      </c>
      <c r="C507" t="str">
        <v/>
      </c>
      <c r="D507" t="str">
        <v/>
      </c>
      <c r="E507" t="str">
        <v/>
      </c>
      <c r="F507" t="str">
        <v/>
      </c>
      <c r="G507" t="str">
        <v/>
      </c>
      <c r="H507" t="str">
        <v/>
      </c>
      <c r="I507" t="str">
        <v/>
      </c>
      <c r="J507" t="str">
        <v/>
      </c>
      <c r="K507" t="str">
        <v/>
      </c>
      <c r="L507" t="str">
        <v/>
      </c>
      <c r="M507" t="str">
        <v/>
      </c>
      <c r="N507" t="str">
        <v/>
      </c>
      <c r="O507" t="str">
        <v/>
      </c>
      <c r="P507" t="str">
        <v/>
      </c>
      <c r="Q507" t="str">
        <v/>
      </c>
      <c r="R507" t="str">
        <v/>
      </c>
      <c r="S507" t="str">
        <v/>
      </c>
      <c r="T507" t="str">
        <v/>
      </c>
      <c r="U507" t="str">
        <v/>
      </c>
      <c r="V507" t="str">
        <v/>
      </c>
      <c r="W507" t="str">
        <v/>
      </c>
      <c r="X507" t="str">
        <v/>
      </c>
      <c r="Y507" t="str">
        <v/>
      </c>
      <c r="Z507" t="str">
        <v/>
      </c>
      <c r="AA507" t="str">
        <v/>
      </c>
      <c r="AB507" t="str">
        <f t="shared" si="7"/>
        <v/>
      </c>
    </row>
    <row r="508" spans="1:28">
      <c r="A508" t="str">
        <v/>
      </c>
      <c r="B508" t="str">
        <v/>
      </c>
      <c r="C508" t="str">
        <v/>
      </c>
      <c r="D508" t="str">
        <v/>
      </c>
      <c r="E508" t="str">
        <v/>
      </c>
      <c r="F508" t="str">
        <v/>
      </c>
      <c r="G508" t="str">
        <v/>
      </c>
      <c r="H508" t="str">
        <v/>
      </c>
      <c r="I508" t="str">
        <v/>
      </c>
      <c r="J508" t="str">
        <v/>
      </c>
      <c r="K508" t="str">
        <v/>
      </c>
      <c r="L508" t="str">
        <v/>
      </c>
      <c r="M508" t="str">
        <v/>
      </c>
      <c r="N508" t="str">
        <v/>
      </c>
      <c r="O508" t="str">
        <v/>
      </c>
      <c r="P508" t="str">
        <v/>
      </c>
      <c r="Q508" t="str">
        <v/>
      </c>
      <c r="R508" t="str">
        <v/>
      </c>
      <c r="S508" t="str">
        <v/>
      </c>
      <c r="T508" t="str">
        <v/>
      </c>
      <c r="U508" t="str">
        <v/>
      </c>
      <c r="V508" t="str">
        <v/>
      </c>
      <c r="W508" t="str">
        <v/>
      </c>
      <c r="X508" t="str">
        <v/>
      </c>
      <c r="Y508" t="str">
        <v/>
      </c>
      <c r="Z508" t="str">
        <v/>
      </c>
      <c r="AA508" t="str">
        <v/>
      </c>
      <c r="AB508" t="str">
        <f t="shared" si="7"/>
        <v/>
      </c>
    </row>
    <row r="509" spans="1:28">
      <c r="A509" t="str">
        <v/>
      </c>
      <c r="B509" t="str">
        <v/>
      </c>
      <c r="C509" t="str">
        <v/>
      </c>
      <c r="D509" t="str">
        <v/>
      </c>
      <c r="E509" t="str">
        <v/>
      </c>
      <c r="F509" t="str">
        <v/>
      </c>
      <c r="G509" t="str">
        <v/>
      </c>
      <c r="H509" t="str">
        <v/>
      </c>
      <c r="I509" t="str">
        <v/>
      </c>
      <c r="J509" t="str">
        <v/>
      </c>
      <c r="K509" t="str">
        <v/>
      </c>
      <c r="L509" t="str">
        <v/>
      </c>
      <c r="M509" t="str">
        <v/>
      </c>
      <c r="N509" t="str">
        <v/>
      </c>
      <c r="O509" t="str">
        <v/>
      </c>
      <c r="P509" t="str">
        <v/>
      </c>
      <c r="Q509" t="str">
        <v/>
      </c>
      <c r="R509" t="str">
        <v/>
      </c>
      <c r="S509" t="str">
        <v/>
      </c>
      <c r="T509" t="str">
        <v/>
      </c>
      <c r="U509" t="str">
        <v/>
      </c>
      <c r="V509" t="str">
        <v/>
      </c>
      <c r="W509" t="str">
        <v/>
      </c>
      <c r="X509" t="str">
        <v/>
      </c>
      <c r="Y509" t="str">
        <v/>
      </c>
      <c r="Z509" t="str">
        <v/>
      </c>
      <c r="AA509" t="str">
        <v/>
      </c>
      <c r="AB509" t="str">
        <f t="shared" si="7"/>
        <v/>
      </c>
    </row>
    <row r="510" spans="1:28">
      <c r="A510" t="str">
        <v/>
      </c>
      <c r="B510" t="str">
        <v/>
      </c>
      <c r="C510" t="str">
        <v/>
      </c>
      <c r="D510" t="str">
        <v/>
      </c>
      <c r="E510" t="str">
        <v/>
      </c>
      <c r="F510" t="str">
        <v/>
      </c>
      <c r="G510" t="str">
        <v/>
      </c>
      <c r="H510" t="str">
        <v/>
      </c>
      <c r="I510" t="str">
        <v/>
      </c>
      <c r="J510" t="str">
        <v/>
      </c>
      <c r="K510" t="str">
        <v/>
      </c>
      <c r="L510" t="str">
        <v/>
      </c>
      <c r="M510" t="str">
        <v/>
      </c>
      <c r="N510" t="str">
        <v/>
      </c>
      <c r="O510" t="str">
        <v/>
      </c>
      <c r="P510" t="str">
        <v/>
      </c>
      <c r="Q510" t="str">
        <v/>
      </c>
      <c r="R510" t="str">
        <v/>
      </c>
      <c r="S510" t="str">
        <v/>
      </c>
      <c r="T510" t="str">
        <v/>
      </c>
      <c r="U510" t="str">
        <v/>
      </c>
      <c r="V510" t="str">
        <v/>
      </c>
      <c r="W510" t="str">
        <v/>
      </c>
      <c r="X510" t="str">
        <v/>
      </c>
      <c r="Y510" t="str">
        <v/>
      </c>
      <c r="Z510" t="str">
        <v/>
      </c>
      <c r="AA510" t="str">
        <v/>
      </c>
      <c r="AB510" t="str">
        <f t="shared" si="7"/>
        <v/>
      </c>
    </row>
    <row r="511" spans="1:28">
      <c r="A511" t="str">
        <v/>
      </c>
      <c r="B511" t="str">
        <v/>
      </c>
      <c r="C511" t="str">
        <v/>
      </c>
      <c r="D511" t="str">
        <v/>
      </c>
      <c r="E511" t="str">
        <v/>
      </c>
      <c r="F511" t="str">
        <v/>
      </c>
      <c r="G511" t="str">
        <v/>
      </c>
      <c r="H511" t="str">
        <v/>
      </c>
      <c r="I511" t="str">
        <v/>
      </c>
      <c r="J511" t="str">
        <v/>
      </c>
      <c r="K511" t="str">
        <v/>
      </c>
      <c r="L511" t="str">
        <v/>
      </c>
      <c r="M511" t="str">
        <v/>
      </c>
      <c r="N511" t="str">
        <v/>
      </c>
      <c r="O511" t="str">
        <v/>
      </c>
      <c r="P511" t="str">
        <v/>
      </c>
      <c r="Q511" t="str">
        <v/>
      </c>
      <c r="R511" t="str">
        <v/>
      </c>
      <c r="S511" t="str">
        <v/>
      </c>
      <c r="T511" t="str">
        <v/>
      </c>
      <c r="U511" t="str">
        <v/>
      </c>
      <c r="V511" t="str">
        <v/>
      </c>
      <c r="W511" t="str">
        <v/>
      </c>
      <c r="X511" t="str">
        <v/>
      </c>
      <c r="Y511" t="str">
        <v/>
      </c>
      <c r="Z511" t="str">
        <v/>
      </c>
      <c r="AA511" t="str">
        <v/>
      </c>
      <c r="AB511" t="str">
        <f t="shared" si="7"/>
        <v/>
      </c>
    </row>
    <row r="512" spans="1:28">
      <c r="A512" t="str">
        <v/>
      </c>
      <c r="B512" t="str">
        <v/>
      </c>
      <c r="C512" t="str">
        <v/>
      </c>
      <c r="D512" t="str">
        <v/>
      </c>
      <c r="E512" t="str">
        <v/>
      </c>
      <c r="F512" t="str">
        <v/>
      </c>
      <c r="G512" t="str">
        <v/>
      </c>
      <c r="H512" t="str">
        <v/>
      </c>
      <c r="I512" t="str">
        <v/>
      </c>
      <c r="J512" t="str">
        <v/>
      </c>
      <c r="K512" t="str">
        <v/>
      </c>
      <c r="L512" t="str">
        <v/>
      </c>
      <c r="M512" t="str">
        <v/>
      </c>
      <c r="N512" t="str">
        <v/>
      </c>
      <c r="O512" t="str">
        <v/>
      </c>
      <c r="P512" t="str">
        <v/>
      </c>
      <c r="Q512" t="str">
        <v/>
      </c>
      <c r="R512" t="str">
        <v/>
      </c>
      <c r="S512" t="str">
        <v/>
      </c>
      <c r="T512" t="str">
        <v/>
      </c>
      <c r="U512" t="str">
        <v/>
      </c>
      <c r="V512" t="str">
        <v/>
      </c>
      <c r="W512" t="str">
        <v/>
      </c>
      <c r="X512" t="str">
        <v/>
      </c>
      <c r="Y512" t="str">
        <v/>
      </c>
      <c r="Z512" t="str">
        <v/>
      </c>
      <c r="AA512" t="str">
        <v/>
      </c>
      <c r="AB512" t="str">
        <f t="shared" si="7"/>
        <v/>
      </c>
    </row>
    <row r="513" spans="1:28">
      <c r="A513" t="str">
        <v/>
      </c>
      <c r="B513" t="str">
        <v/>
      </c>
      <c r="C513" t="str">
        <v/>
      </c>
      <c r="D513" t="str">
        <v/>
      </c>
      <c r="E513" t="str">
        <v/>
      </c>
      <c r="F513" t="str">
        <v/>
      </c>
      <c r="G513" t="str">
        <v/>
      </c>
      <c r="H513" t="str">
        <v/>
      </c>
      <c r="I513" t="str">
        <v/>
      </c>
      <c r="J513" t="str">
        <v/>
      </c>
      <c r="K513" t="str">
        <v/>
      </c>
      <c r="L513" t="str">
        <v/>
      </c>
      <c r="M513" t="str">
        <v/>
      </c>
      <c r="N513" t="str">
        <v/>
      </c>
      <c r="O513" t="str">
        <v/>
      </c>
      <c r="P513" t="str">
        <v/>
      </c>
      <c r="Q513" t="str">
        <v/>
      </c>
      <c r="R513" t="str">
        <v/>
      </c>
      <c r="S513" t="str">
        <v/>
      </c>
      <c r="T513" t="str">
        <v/>
      </c>
      <c r="U513" t="str">
        <v/>
      </c>
      <c r="V513" t="str">
        <v/>
      </c>
      <c r="W513" t="str">
        <v/>
      </c>
      <c r="X513" t="str">
        <v/>
      </c>
      <c r="Y513" t="str">
        <v/>
      </c>
      <c r="Z513" t="str">
        <v/>
      </c>
      <c r="AA513" t="str">
        <v/>
      </c>
      <c r="AB513" t="str">
        <f t="shared" si="7"/>
        <v/>
      </c>
    </row>
    <row r="514" spans="1:28">
      <c r="A514" t="str">
        <v/>
      </c>
      <c r="B514" t="str">
        <v/>
      </c>
      <c r="C514" t="str">
        <v/>
      </c>
      <c r="D514" t="str">
        <v/>
      </c>
      <c r="E514" t="str">
        <v/>
      </c>
      <c r="F514" t="str">
        <v/>
      </c>
      <c r="G514" t="str">
        <v/>
      </c>
      <c r="H514" t="str">
        <v/>
      </c>
      <c r="I514" t="str">
        <v/>
      </c>
      <c r="J514" t="str">
        <v/>
      </c>
      <c r="K514" t="str">
        <v/>
      </c>
      <c r="L514" t="str">
        <v/>
      </c>
      <c r="M514" t="str">
        <v/>
      </c>
      <c r="N514" t="str">
        <v/>
      </c>
      <c r="O514" t="str">
        <v/>
      </c>
      <c r="P514" t="str">
        <v/>
      </c>
      <c r="Q514" t="str">
        <v/>
      </c>
      <c r="R514" t="str">
        <v/>
      </c>
      <c r="S514" t="str">
        <v/>
      </c>
      <c r="T514" t="str">
        <v/>
      </c>
      <c r="U514" t="str">
        <v/>
      </c>
      <c r="V514" t="str">
        <v/>
      </c>
      <c r="W514" t="str">
        <v/>
      </c>
      <c r="X514" t="str">
        <v/>
      </c>
      <c r="Y514" t="str">
        <v/>
      </c>
      <c r="Z514" t="str">
        <v/>
      </c>
      <c r="AA514" t="str">
        <v/>
      </c>
      <c r="AB514" t="str">
        <f t="shared" si="7"/>
        <v/>
      </c>
    </row>
    <row r="515" spans="1:28">
      <c r="A515" t="str">
        <v/>
      </c>
      <c r="B515" t="str">
        <v/>
      </c>
      <c r="C515" t="str">
        <v/>
      </c>
      <c r="D515" t="str">
        <v/>
      </c>
      <c r="E515" t="str">
        <v/>
      </c>
      <c r="F515" t="str">
        <v/>
      </c>
      <c r="G515" t="str">
        <v/>
      </c>
      <c r="H515" t="str">
        <v/>
      </c>
      <c r="I515" t="str">
        <v/>
      </c>
      <c r="J515" t="str">
        <v/>
      </c>
      <c r="K515" t="str">
        <v/>
      </c>
      <c r="L515" t="str">
        <v/>
      </c>
      <c r="M515" t="str">
        <v/>
      </c>
      <c r="N515" t="str">
        <v/>
      </c>
      <c r="O515" t="str">
        <v/>
      </c>
      <c r="P515" t="str">
        <v/>
      </c>
      <c r="Q515" t="str">
        <v/>
      </c>
      <c r="R515" t="str">
        <v/>
      </c>
      <c r="S515" t="str">
        <v/>
      </c>
      <c r="T515" t="str">
        <v/>
      </c>
      <c r="U515" t="str">
        <v/>
      </c>
      <c r="V515" t="str">
        <v/>
      </c>
      <c r="W515" t="str">
        <v/>
      </c>
      <c r="X515" t="str">
        <v/>
      </c>
      <c r="Y515" t="str">
        <v/>
      </c>
      <c r="Z515" t="str">
        <v/>
      </c>
      <c r="AA515" t="str">
        <v/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 t="str">
        <v/>
      </c>
      <c r="B516" t="str">
        <v/>
      </c>
      <c r="C516" t="str">
        <v/>
      </c>
      <c r="D516" t="str">
        <v/>
      </c>
      <c r="E516" t="str">
        <v/>
      </c>
      <c r="F516" t="str">
        <v/>
      </c>
      <c r="G516" t="str">
        <v/>
      </c>
      <c r="H516" t="str">
        <v/>
      </c>
      <c r="I516" t="str">
        <v/>
      </c>
      <c r="J516" t="str">
        <v/>
      </c>
      <c r="K516" t="str">
        <v/>
      </c>
      <c r="L516" t="str">
        <v/>
      </c>
      <c r="M516" t="str">
        <v/>
      </c>
      <c r="N516" t="str">
        <v/>
      </c>
      <c r="O516" t="str">
        <v/>
      </c>
      <c r="P516" t="str">
        <v/>
      </c>
      <c r="Q516" t="str">
        <v/>
      </c>
      <c r="R516" t="str">
        <v/>
      </c>
      <c r="S516" t="str">
        <v/>
      </c>
      <c r="T516" t="str">
        <v/>
      </c>
      <c r="U516" t="str">
        <v/>
      </c>
      <c r="V516" t="str">
        <v/>
      </c>
      <c r="W516" t="str">
        <v/>
      </c>
      <c r="X516" t="str">
        <v/>
      </c>
      <c r="Y516" t="str">
        <v/>
      </c>
      <c r="Z516" t="str">
        <v/>
      </c>
      <c r="AA516" t="str">
        <v/>
      </c>
      <c r="AB516" t="str">
        <f t="shared" si="8"/>
        <v/>
      </c>
    </row>
    <row r="517" spans="1:28">
      <c r="A517" t="str">
        <v/>
      </c>
      <c r="B517" t="str">
        <v/>
      </c>
      <c r="C517" t="str">
        <v/>
      </c>
      <c r="D517" t="str">
        <v/>
      </c>
      <c r="E517" t="str">
        <v/>
      </c>
      <c r="F517" t="str">
        <v/>
      </c>
      <c r="G517" t="str">
        <v/>
      </c>
      <c r="H517" t="str">
        <v/>
      </c>
      <c r="I517" t="str">
        <v/>
      </c>
      <c r="J517" t="str">
        <v/>
      </c>
      <c r="K517" t="str">
        <v/>
      </c>
      <c r="L517" t="str">
        <v/>
      </c>
      <c r="M517" t="str">
        <v/>
      </c>
      <c r="N517" t="str">
        <v/>
      </c>
      <c r="O517" t="str">
        <v/>
      </c>
      <c r="P517" t="str">
        <v/>
      </c>
      <c r="Q517" t="str">
        <v/>
      </c>
      <c r="R517" t="str">
        <v/>
      </c>
      <c r="S517" t="str">
        <v/>
      </c>
      <c r="T517" t="str">
        <v/>
      </c>
      <c r="U517" t="str">
        <v/>
      </c>
      <c r="V517" t="str">
        <v/>
      </c>
      <c r="W517" t="str">
        <v/>
      </c>
      <c r="X517" t="str">
        <v/>
      </c>
      <c r="Y517" t="str">
        <v/>
      </c>
      <c r="Z517" t="str">
        <v/>
      </c>
      <c r="AA517" t="str">
        <v/>
      </c>
      <c r="AB517" t="str">
        <f t="shared" si="8"/>
        <v/>
      </c>
    </row>
    <row r="518" spans="1:28">
      <c r="A518" t="str">
        <v/>
      </c>
      <c r="B518" t="str">
        <v/>
      </c>
      <c r="C518" t="str">
        <v/>
      </c>
      <c r="D518" t="str">
        <v/>
      </c>
      <c r="E518" t="str">
        <v/>
      </c>
      <c r="F518" t="str">
        <v/>
      </c>
      <c r="G518" t="str">
        <v/>
      </c>
      <c r="H518" t="str">
        <v/>
      </c>
      <c r="I518" t="str">
        <v/>
      </c>
      <c r="J518" t="str">
        <v/>
      </c>
      <c r="K518" t="str">
        <v/>
      </c>
      <c r="L518" t="str">
        <v/>
      </c>
      <c r="M518" t="str">
        <v/>
      </c>
      <c r="N518" t="str">
        <v/>
      </c>
      <c r="O518" t="str">
        <v/>
      </c>
      <c r="P518" t="str">
        <v/>
      </c>
      <c r="Q518" t="str">
        <v/>
      </c>
      <c r="R518" t="str">
        <v/>
      </c>
      <c r="S518" t="str">
        <v/>
      </c>
      <c r="T518" t="str">
        <v/>
      </c>
      <c r="U518" t="str">
        <v/>
      </c>
      <c r="V518" t="str">
        <v/>
      </c>
      <c r="W518" t="str">
        <v/>
      </c>
      <c r="X518" t="str">
        <v/>
      </c>
      <c r="Y518" t="str">
        <v/>
      </c>
      <c r="Z518" t="str">
        <v/>
      </c>
      <c r="AA518" t="str">
        <v/>
      </c>
      <c r="AB518" t="str">
        <f t="shared" si="8"/>
        <v/>
      </c>
    </row>
    <row r="519" spans="1:28">
      <c r="A519" t="str">
        <v/>
      </c>
      <c r="B519" t="str">
        <v/>
      </c>
      <c r="C519" t="str">
        <v/>
      </c>
      <c r="D519" t="str">
        <v/>
      </c>
      <c r="E519" t="str">
        <v/>
      </c>
      <c r="F519" t="str">
        <v/>
      </c>
      <c r="G519" t="str">
        <v/>
      </c>
      <c r="H519" t="str">
        <v/>
      </c>
      <c r="I519" t="str">
        <v/>
      </c>
      <c r="J519" t="str">
        <v/>
      </c>
      <c r="K519" t="str">
        <v/>
      </c>
      <c r="L519" t="str">
        <v/>
      </c>
      <c r="M519" t="str">
        <v/>
      </c>
      <c r="N519" t="str">
        <v/>
      </c>
      <c r="O519" t="str">
        <v/>
      </c>
      <c r="P519" t="str">
        <v/>
      </c>
      <c r="Q519" t="str">
        <v/>
      </c>
      <c r="R519" t="str">
        <v/>
      </c>
      <c r="S519" t="str">
        <v/>
      </c>
      <c r="T519" t="str">
        <v/>
      </c>
      <c r="U519" t="str">
        <v/>
      </c>
      <c r="V519" t="str">
        <v/>
      </c>
      <c r="W519" t="str">
        <v/>
      </c>
      <c r="X519" t="str">
        <v/>
      </c>
      <c r="Y519" t="str">
        <v/>
      </c>
      <c r="Z519" t="str">
        <v/>
      </c>
      <c r="AA519" t="str">
        <v/>
      </c>
      <c r="AB519" t="str">
        <f t="shared" si="8"/>
        <v/>
      </c>
    </row>
    <row r="520" spans="1:28">
      <c r="A520" t="str">
        <v/>
      </c>
      <c r="B520" t="str">
        <v/>
      </c>
      <c r="C520" t="str">
        <v/>
      </c>
      <c r="D520" t="str">
        <v/>
      </c>
      <c r="E520" t="str">
        <v/>
      </c>
      <c r="F520" t="str">
        <v/>
      </c>
      <c r="G520" t="str">
        <v/>
      </c>
      <c r="H520" t="str">
        <v/>
      </c>
      <c r="I520" t="str">
        <v/>
      </c>
      <c r="J520" t="str">
        <v/>
      </c>
      <c r="K520" t="str">
        <v/>
      </c>
      <c r="L520" t="str">
        <v/>
      </c>
      <c r="M520" t="str">
        <v/>
      </c>
      <c r="N520" t="str">
        <v/>
      </c>
      <c r="O520" t="str">
        <v/>
      </c>
      <c r="P520" t="str">
        <v/>
      </c>
      <c r="Q520" t="str">
        <v/>
      </c>
      <c r="R520" t="str">
        <v/>
      </c>
      <c r="S520" t="str">
        <v/>
      </c>
      <c r="T520" t="str">
        <v/>
      </c>
      <c r="U520" t="str">
        <v/>
      </c>
      <c r="V520" t="str">
        <v/>
      </c>
      <c r="W520" t="str">
        <v/>
      </c>
      <c r="X520" t="str">
        <v/>
      </c>
      <c r="Y520" t="str">
        <v/>
      </c>
      <c r="Z520" t="str">
        <v/>
      </c>
      <c r="AA520" t="str">
        <v/>
      </c>
      <c r="AB520" t="str">
        <f t="shared" si="8"/>
        <v/>
      </c>
    </row>
    <row r="521" spans="1:28">
      <c r="A521" t="str">
        <v/>
      </c>
      <c r="B521" t="str">
        <v/>
      </c>
      <c r="C521" t="str">
        <v/>
      </c>
      <c r="D521" t="str">
        <v/>
      </c>
      <c r="E521" t="str">
        <v/>
      </c>
      <c r="F521" t="str">
        <v/>
      </c>
      <c r="G521" t="str">
        <v/>
      </c>
      <c r="H521" t="str">
        <v/>
      </c>
      <c r="I521" t="str">
        <v/>
      </c>
      <c r="J521" t="str">
        <v/>
      </c>
      <c r="K521" t="str">
        <v/>
      </c>
      <c r="L521" t="str">
        <v/>
      </c>
      <c r="M521" t="str">
        <v/>
      </c>
      <c r="N521" t="str">
        <v/>
      </c>
      <c r="O521" t="str">
        <v/>
      </c>
      <c r="P521" t="str">
        <v/>
      </c>
      <c r="Q521" t="str">
        <v/>
      </c>
      <c r="R521" t="str">
        <v/>
      </c>
      <c r="S521" t="str">
        <v/>
      </c>
      <c r="T521" t="str">
        <v/>
      </c>
      <c r="U521" t="str">
        <v/>
      </c>
      <c r="V521" t="str">
        <v/>
      </c>
      <c r="W521" t="str">
        <v/>
      </c>
      <c r="X521" t="str">
        <v/>
      </c>
      <c r="Y521" t="str">
        <v/>
      </c>
      <c r="Z521" t="str">
        <v/>
      </c>
      <c r="AA521" t="str">
        <v/>
      </c>
      <c r="AB521" t="str">
        <f t="shared" si="8"/>
        <v/>
      </c>
    </row>
    <row r="522" spans="1:28">
      <c r="A522" t="str">
        <v/>
      </c>
      <c r="B522" t="str">
        <v/>
      </c>
      <c r="C522" t="str">
        <v/>
      </c>
      <c r="D522" t="str">
        <v/>
      </c>
      <c r="E522" t="str">
        <v/>
      </c>
      <c r="F522" t="str">
        <v/>
      </c>
      <c r="G522" t="str">
        <v/>
      </c>
      <c r="H522" t="str">
        <v/>
      </c>
      <c r="I522" t="str">
        <v/>
      </c>
      <c r="J522" t="str">
        <v/>
      </c>
      <c r="K522" t="str">
        <v/>
      </c>
      <c r="L522" t="str">
        <v/>
      </c>
      <c r="M522" t="str">
        <v/>
      </c>
      <c r="N522" t="str">
        <v/>
      </c>
      <c r="O522" t="str">
        <v/>
      </c>
      <c r="P522" t="str">
        <v/>
      </c>
      <c r="Q522" t="str">
        <v/>
      </c>
      <c r="R522" t="str">
        <v/>
      </c>
      <c r="S522" t="str">
        <v/>
      </c>
      <c r="T522" t="str">
        <v/>
      </c>
      <c r="U522" t="str">
        <v/>
      </c>
      <c r="V522" t="str">
        <v/>
      </c>
      <c r="W522" t="str">
        <v/>
      </c>
      <c r="X522" t="str">
        <v/>
      </c>
      <c r="Y522" t="str">
        <v/>
      </c>
      <c r="Z522" t="str">
        <v/>
      </c>
      <c r="AA522" t="str">
        <v/>
      </c>
      <c r="AB522" t="str">
        <f t="shared" si="8"/>
        <v/>
      </c>
    </row>
    <row r="523" spans="1:28">
      <c r="A523" t="str">
        <v/>
      </c>
      <c r="B523" t="str">
        <v/>
      </c>
      <c r="C523" t="str">
        <v/>
      </c>
      <c r="D523" t="str">
        <v/>
      </c>
      <c r="E523" t="str">
        <v/>
      </c>
      <c r="F523" t="str">
        <v/>
      </c>
      <c r="G523" t="str">
        <v/>
      </c>
      <c r="H523" t="str">
        <v/>
      </c>
      <c r="I523" t="str">
        <v/>
      </c>
      <c r="J523" t="str">
        <v/>
      </c>
      <c r="K523" t="str">
        <v/>
      </c>
      <c r="L523" t="str">
        <v/>
      </c>
      <c r="M523" t="str">
        <v/>
      </c>
      <c r="N523" t="str">
        <v/>
      </c>
      <c r="O523" t="str">
        <v/>
      </c>
      <c r="P523" t="str">
        <v/>
      </c>
      <c r="Q523" t="str">
        <v/>
      </c>
      <c r="R523" t="str">
        <v/>
      </c>
      <c r="S523" t="str">
        <v/>
      </c>
      <c r="T523" t="str">
        <v/>
      </c>
      <c r="U523" t="str">
        <v/>
      </c>
      <c r="V523" t="str">
        <v/>
      </c>
      <c r="W523" t="str">
        <v/>
      </c>
      <c r="X523" t="str">
        <v/>
      </c>
      <c r="Y523" t="str">
        <v/>
      </c>
      <c r="Z523" t="str">
        <v/>
      </c>
      <c r="AA523" t="str">
        <v/>
      </c>
      <c r="AB523" t="str">
        <f t="shared" si="8"/>
        <v/>
      </c>
    </row>
    <row r="524" spans="1:28">
      <c r="A524" t="str">
        <v/>
      </c>
      <c r="B524" t="str">
        <v/>
      </c>
      <c r="C524" t="str">
        <v/>
      </c>
      <c r="D524" t="str">
        <v/>
      </c>
      <c r="E524" t="str">
        <v/>
      </c>
      <c r="F524" t="str">
        <v/>
      </c>
      <c r="G524" t="str">
        <v/>
      </c>
      <c r="H524" t="str">
        <v/>
      </c>
      <c r="I524" t="str">
        <v/>
      </c>
      <c r="J524" t="str">
        <v/>
      </c>
      <c r="K524" t="str">
        <v/>
      </c>
      <c r="L524" t="str">
        <v/>
      </c>
      <c r="M524" t="str">
        <v/>
      </c>
      <c r="N524" t="str">
        <v/>
      </c>
      <c r="O524" t="str">
        <v/>
      </c>
      <c r="P524" t="str">
        <v/>
      </c>
      <c r="Q524" t="str">
        <v/>
      </c>
      <c r="R524" t="str">
        <v/>
      </c>
      <c r="S524" t="str">
        <v/>
      </c>
      <c r="T524" t="str">
        <v/>
      </c>
      <c r="U524" t="str">
        <v/>
      </c>
      <c r="V524" t="str">
        <v/>
      </c>
      <c r="W524" t="str">
        <v/>
      </c>
      <c r="X524" t="str">
        <v/>
      </c>
      <c r="Y524" t="str">
        <v/>
      </c>
      <c r="Z524" t="str">
        <v/>
      </c>
      <c r="AA524" t="str">
        <v/>
      </c>
      <c r="AB524" t="str">
        <f t="shared" si="8"/>
        <v/>
      </c>
    </row>
    <row r="525" spans="1:28">
      <c r="A525" t="str">
        <v/>
      </c>
      <c r="B525" t="str">
        <v/>
      </c>
      <c r="C525" t="str">
        <v/>
      </c>
      <c r="D525" t="str">
        <v/>
      </c>
      <c r="E525" t="str">
        <v/>
      </c>
      <c r="F525" t="str">
        <v/>
      </c>
      <c r="G525" t="str">
        <v/>
      </c>
      <c r="H525" t="str">
        <v/>
      </c>
      <c r="I525" t="str">
        <v/>
      </c>
      <c r="J525" t="str">
        <v/>
      </c>
      <c r="K525" t="str">
        <v/>
      </c>
      <c r="L525" t="str">
        <v/>
      </c>
      <c r="M525" t="str">
        <v/>
      </c>
      <c r="N525" t="str">
        <v/>
      </c>
      <c r="O525" t="str">
        <v/>
      </c>
      <c r="P525" t="str">
        <v/>
      </c>
      <c r="Q525" t="str">
        <v/>
      </c>
      <c r="R525" t="str">
        <v/>
      </c>
      <c r="S525" t="str">
        <v/>
      </c>
      <c r="T525" t="str">
        <v/>
      </c>
      <c r="U525" t="str">
        <v/>
      </c>
      <c r="V525" t="str">
        <v/>
      </c>
      <c r="W525" t="str">
        <v/>
      </c>
      <c r="X525" t="str">
        <v/>
      </c>
      <c r="Y525" t="str">
        <v/>
      </c>
      <c r="Z525" t="str">
        <v/>
      </c>
      <c r="AA525" t="str">
        <v/>
      </c>
      <c r="AB525" t="str">
        <f t="shared" si="8"/>
        <v/>
      </c>
    </row>
    <row r="526" spans="1:28">
      <c r="A526" t="str">
        <v/>
      </c>
      <c r="B526" t="str">
        <v/>
      </c>
      <c r="C526" t="str">
        <v/>
      </c>
      <c r="D526" t="str">
        <v/>
      </c>
      <c r="E526" t="str">
        <v/>
      </c>
      <c r="F526" t="str">
        <v/>
      </c>
      <c r="G526" t="str">
        <v/>
      </c>
      <c r="H526" t="str">
        <v/>
      </c>
      <c r="I526" t="str">
        <v/>
      </c>
      <c r="J526" t="str">
        <v/>
      </c>
      <c r="K526" t="str">
        <v/>
      </c>
      <c r="L526" t="str">
        <v/>
      </c>
      <c r="M526" t="str">
        <v/>
      </c>
      <c r="N526" t="str">
        <v/>
      </c>
      <c r="O526" t="str">
        <v/>
      </c>
      <c r="P526" t="str">
        <v/>
      </c>
      <c r="Q526" t="str">
        <v/>
      </c>
      <c r="R526" t="str">
        <v/>
      </c>
      <c r="S526" t="str">
        <v/>
      </c>
      <c r="T526" t="str">
        <v/>
      </c>
      <c r="U526" t="str">
        <v/>
      </c>
      <c r="V526" t="str">
        <v/>
      </c>
      <c r="W526" t="str">
        <v/>
      </c>
      <c r="X526" t="str">
        <v/>
      </c>
      <c r="Y526" t="str">
        <v/>
      </c>
      <c r="Z526" t="str">
        <v/>
      </c>
      <c r="AA526" t="str">
        <v/>
      </c>
      <c r="AB526" t="str">
        <f t="shared" si="8"/>
        <v/>
      </c>
    </row>
    <row r="527" spans="1:28">
      <c r="A527" t="str">
        <v/>
      </c>
      <c r="B527" t="str">
        <v/>
      </c>
      <c r="C527" t="str">
        <v/>
      </c>
      <c r="D527" t="str">
        <v/>
      </c>
      <c r="E527" t="str">
        <v/>
      </c>
      <c r="F527" t="str">
        <v/>
      </c>
      <c r="G527" t="str">
        <v/>
      </c>
      <c r="H527" t="str">
        <v/>
      </c>
      <c r="I527" t="str">
        <v/>
      </c>
      <c r="J527" t="str">
        <v/>
      </c>
      <c r="K527" t="str">
        <v/>
      </c>
      <c r="L527" t="str">
        <v/>
      </c>
      <c r="M527" t="str">
        <v/>
      </c>
      <c r="N527" t="str">
        <v/>
      </c>
      <c r="O527" t="str">
        <v/>
      </c>
      <c r="P527" t="str">
        <v/>
      </c>
      <c r="Q527" t="str">
        <v/>
      </c>
      <c r="R527" t="str">
        <v/>
      </c>
      <c r="S527" t="str">
        <v/>
      </c>
      <c r="T527" t="str">
        <v/>
      </c>
      <c r="U527" t="str">
        <v/>
      </c>
      <c r="V527" t="str">
        <v/>
      </c>
      <c r="W527" t="str">
        <v/>
      </c>
      <c r="X527" t="str">
        <v/>
      </c>
      <c r="Y527" t="str">
        <v/>
      </c>
      <c r="Z527" t="str">
        <v/>
      </c>
      <c r="AA527" t="str">
        <v/>
      </c>
      <c r="AB527" t="str">
        <f t="shared" si="8"/>
        <v/>
      </c>
    </row>
    <row r="528" spans="1:28">
      <c r="A528" t="str">
        <v/>
      </c>
      <c r="B528" t="str">
        <v/>
      </c>
      <c r="C528" t="str">
        <v/>
      </c>
      <c r="D528" t="str">
        <v/>
      </c>
      <c r="E528" t="str">
        <v/>
      </c>
      <c r="F528" t="str">
        <v/>
      </c>
      <c r="G528" t="str">
        <v/>
      </c>
      <c r="H528" t="str">
        <v/>
      </c>
      <c r="I528" t="str">
        <v/>
      </c>
      <c r="J528" t="str">
        <v/>
      </c>
      <c r="K528" t="str">
        <v/>
      </c>
      <c r="L528" t="str">
        <v/>
      </c>
      <c r="M528" t="str">
        <v/>
      </c>
      <c r="N528" t="str">
        <v/>
      </c>
      <c r="O528" t="str">
        <v/>
      </c>
      <c r="P528" t="str">
        <v/>
      </c>
      <c r="Q528" t="str">
        <v/>
      </c>
      <c r="R528" t="str">
        <v/>
      </c>
      <c r="S528" t="str">
        <v/>
      </c>
      <c r="T528" t="str">
        <v/>
      </c>
      <c r="U528" t="str">
        <v/>
      </c>
      <c r="V528" t="str">
        <v/>
      </c>
      <c r="W528" t="str">
        <v/>
      </c>
      <c r="X528" t="str">
        <v/>
      </c>
      <c r="Y528" t="str">
        <v/>
      </c>
      <c r="Z528" t="str">
        <v/>
      </c>
      <c r="AA528" t="str">
        <v/>
      </c>
      <c r="AB528" t="str">
        <f t="shared" si="8"/>
        <v/>
      </c>
    </row>
    <row r="529" spans="1:28">
      <c r="A529" t="str">
        <v/>
      </c>
      <c r="B529" t="str">
        <v/>
      </c>
      <c r="C529" t="str">
        <v/>
      </c>
      <c r="D529" t="str">
        <v/>
      </c>
      <c r="E529" t="str">
        <v/>
      </c>
      <c r="F529" t="str">
        <v/>
      </c>
      <c r="G529" t="str">
        <v/>
      </c>
      <c r="H529" t="str">
        <v/>
      </c>
      <c r="I529" t="str">
        <v/>
      </c>
      <c r="J529" t="str">
        <v/>
      </c>
      <c r="K529" t="str">
        <v/>
      </c>
      <c r="L529" t="str">
        <v/>
      </c>
      <c r="M529" t="str">
        <v/>
      </c>
      <c r="N529" t="str">
        <v/>
      </c>
      <c r="O529" t="str">
        <v/>
      </c>
      <c r="P529" t="str">
        <v/>
      </c>
      <c r="Q529" t="str">
        <v/>
      </c>
      <c r="R529" t="str">
        <v/>
      </c>
      <c r="S529" t="str">
        <v/>
      </c>
      <c r="T529" t="str">
        <v/>
      </c>
      <c r="U529" t="str">
        <v/>
      </c>
      <c r="V529" t="str">
        <v/>
      </c>
      <c r="W529" t="str">
        <v/>
      </c>
      <c r="X529" t="str">
        <v/>
      </c>
      <c r="Y529" t="str">
        <v/>
      </c>
      <c r="Z529" t="str">
        <v/>
      </c>
      <c r="AA529" t="str">
        <v/>
      </c>
      <c r="AB529" t="str">
        <f t="shared" si="8"/>
        <v/>
      </c>
    </row>
    <row r="530" spans="1:28">
      <c r="A530" t="str">
        <v/>
      </c>
      <c r="B530" t="str">
        <v/>
      </c>
      <c r="C530" t="str">
        <v/>
      </c>
      <c r="D530" t="str">
        <v/>
      </c>
      <c r="E530" t="str">
        <v/>
      </c>
      <c r="F530" t="str">
        <v/>
      </c>
      <c r="G530" t="str">
        <v/>
      </c>
      <c r="H530" t="str">
        <v/>
      </c>
      <c r="I530" t="str">
        <v/>
      </c>
      <c r="J530" t="str">
        <v/>
      </c>
      <c r="K530" t="str">
        <v/>
      </c>
      <c r="L530" t="str">
        <v/>
      </c>
      <c r="M530" t="str">
        <v/>
      </c>
      <c r="N530" t="str">
        <v/>
      </c>
      <c r="O530" t="str">
        <v/>
      </c>
      <c r="P530" t="str">
        <v/>
      </c>
      <c r="Q530" t="str">
        <v/>
      </c>
      <c r="R530" t="str">
        <v/>
      </c>
      <c r="S530" t="str">
        <v/>
      </c>
      <c r="T530" t="str">
        <v/>
      </c>
      <c r="U530" t="str">
        <v/>
      </c>
      <c r="V530" t="str">
        <v/>
      </c>
      <c r="W530" t="str">
        <v/>
      </c>
      <c r="X530" t="str">
        <v/>
      </c>
      <c r="Y530" t="str">
        <v/>
      </c>
      <c r="Z530" t="str">
        <v/>
      </c>
      <c r="AA530" t="str">
        <v/>
      </c>
      <c r="AB530" t="str">
        <f t="shared" si="8"/>
        <v/>
      </c>
    </row>
    <row r="531" spans="1:28">
      <c r="A531" t="str">
        <v/>
      </c>
      <c r="B531" t="str">
        <v/>
      </c>
      <c r="C531" t="str">
        <v/>
      </c>
      <c r="D531" t="str">
        <v/>
      </c>
      <c r="E531" t="str">
        <v/>
      </c>
      <c r="F531" t="str">
        <v/>
      </c>
      <c r="G531" t="str">
        <v/>
      </c>
      <c r="H531" t="str">
        <v/>
      </c>
      <c r="I531" t="str">
        <v/>
      </c>
      <c r="J531" t="str">
        <v/>
      </c>
      <c r="K531" t="str">
        <v/>
      </c>
      <c r="L531" t="str">
        <v/>
      </c>
      <c r="M531" t="str">
        <v/>
      </c>
      <c r="N531" t="str">
        <v/>
      </c>
      <c r="O531" t="str">
        <v/>
      </c>
      <c r="P531" t="str">
        <v/>
      </c>
      <c r="Q531" t="str">
        <v/>
      </c>
      <c r="R531" t="str">
        <v/>
      </c>
      <c r="S531" t="str">
        <v/>
      </c>
      <c r="T531" t="str">
        <v/>
      </c>
      <c r="U531" t="str">
        <v/>
      </c>
      <c r="V531" t="str">
        <v/>
      </c>
      <c r="W531" t="str">
        <v/>
      </c>
      <c r="X531" t="str">
        <v/>
      </c>
      <c r="Y531" t="str">
        <v/>
      </c>
      <c r="Z531" t="str">
        <v/>
      </c>
      <c r="AA531" t="str">
        <v/>
      </c>
      <c r="AB531" t="str">
        <f t="shared" si="8"/>
        <v/>
      </c>
    </row>
    <row r="532" spans="1:28">
      <c r="A532" t="str">
        <v/>
      </c>
      <c r="B532" t="str">
        <v/>
      </c>
      <c r="C532" t="str">
        <v/>
      </c>
      <c r="D532" t="str">
        <v/>
      </c>
      <c r="E532" t="str">
        <v/>
      </c>
      <c r="F532" t="str">
        <v/>
      </c>
      <c r="G532" t="str">
        <v/>
      </c>
      <c r="H532" t="str">
        <v/>
      </c>
      <c r="I532" t="str">
        <v/>
      </c>
      <c r="J532" t="str">
        <v/>
      </c>
      <c r="K532" t="str">
        <v/>
      </c>
      <c r="L532" t="str">
        <v/>
      </c>
      <c r="M532" t="str">
        <v/>
      </c>
      <c r="N532" t="str">
        <v/>
      </c>
      <c r="O532" t="str">
        <v/>
      </c>
      <c r="P532" t="str">
        <v/>
      </c>
      <c r="Q532" t="str">
        <v/>
      </c>
      <c r="R532" t="str">
        <v/>
      </c>
      <c r="S532" t="str">
        <v/>
      </c>
      <c r="T532" t="str">
        <v/>
      </c>
      <c r="U532" t="str">
        <v/>
      </c>
      <c r="V532" t="str">
        <v/>
      </c>
      <c r="W532" t="str">
        <v/>
      </c>
      <c r="X532" t="str">
        <v/>
      </c>
      <c r="Y532" t="str">
        <v/>
      </c>
      <c r="Z532" t="str">
        <v/>
      </c>
      <c r="AA532" t="str">
        <v/>
      </c>
      <c r="AB532" t="str">
        <f t="shared" si="8"/>
        <v/>
      </c>
    </row>
    <row r="533" spans="1:28">
      <c r="A533" t="str">
        <v/>
      </c>
      <c r="B533" t="str">
        <v/>
      </c>
      <c r="C533" t="str">
        <v/>
      </c>
      <c r="D533" t="str">
        <v/>
      </c>
      <c r="E533" t="str">
        <v/>
      </c>
      <c r="F533" t="str">
        <v/>
      </c>
      <c r="G533" t="str">
        <v/>
      </c>
      <c r="H533" t="str">
        <v/>
      </c>
      <c r="I533" t="str">
        <v/>
      </c>
      <c r="J533" t="str">
        <v/>
      </c>
      <c r="K533" t="str">
        <v/>
      </c>
      <c r="L533" t="str">
        <v/>
      </c>
      <c r="M533" t="str">
        <v/>
      </c>
      <c r="N533" t="str">
        <v/>
      </c>
      <c r="O533" t="str">
        <v/>
      </c>
      <c r="P533" t="str">
        <v/>
      </c>
      <c r="Q533" t="str">
        <v/>
      </c>
      <c r="R533" t="str">
        <v/>
      </c>
      <c r="S533" t="str">
        <v/>
      </c>
      <c r="T533" t="str">
        <v/>
      </c>
      <c r="U533" t="str">
        <v/>
      </c>
      <c r="V533" t="str">
        <v/>
      </c>
      <c r="W533" t="str">
        <v/>
      </c>
      <c r="X533" t="str">
        <v/>
      </c>
      <c r="Y533" t="str">
        <v/>
      </c>
      <c r="Z533" t="str">
        <v/>
      </c>
      <c r="AA533" t="str">
        <v/>
      </c>
      <c r="AB533" t="str">
        <f t="shared" si="8"/>
        <v/>
      </c>
    </row>
    <row r="534" spans="1:28">
      <c r="A534" t="str">
        <v/>
      </c>
      <c r="B534" t="str">
        <v/>
      </c>
      <c r="C534" t="str">
        <v/>
      </c>
      <c r="D534" t="str">
        <v/>
      </c>
      <c r="E534" t="str">
        <v/>
      </c>
      <c r="F534" t="str">
        <v/>
      </c>
      <c r="G534" t="str">
        <v/>
      </c>
      <c r="H534" t="str">
        <v/>
      </c>
      <c r="I534" t="str">
        <v/>
      </c>
      <c r="J534" t="str">
        <v/>
      </c>
      <c r="K534" t="str">
        <v/>
      </c>
      <c r="L534" t="str">
        <v/>
      </c>
      <c r="M534" t="str">
        <v/>
      </c>
      <c r="N534" t="str">
        <v/>
      </c>
      <c r="O534" t="str">
        <v/>
      </c>
      <c r="P534" t="str">
        <v/>
      </c>
      <c r="Q534" t="str">
        <v/>
      </c>
      <c r="R534" t="str">
        <v/>
      </c>
      <c r="S534" t="str">
        <v/>
      </c>
      <c r="T534" t="str">
        <v/>
      </c>
      <c r="U534" t="str">
        <v/>
      </c>
      <c r="V534" t="str">
        <v/>
      </c>
      <c r="W534" t="str">
        <v/>
      </c>
      <c r="X534" t="str">
        <v/>
      </c>
      <c r="Y534" t="str">
        <v/>
      </c>
      <c r="Z534" t="str">
        <v/>
      </c>
      <c r="AA534" t="str">
        <v/>
      </c>
      <c r="AB534" t="str">
        <f t="shared" si="8"/>
        <v/>
      </c>
    </row>
    <row r="535" spans="1:28">
      <c r="A535" t="str">
        <v/>
      </c>
      <c r="B535" t="str">
        <v/>
      </c>
      <c r="C535" t="str">
        <v/>
      </c>
      <c r="D535" t="str">
        <v/>
      </c>
      <c r="E535" t="str">
        <v/>
      </c>
      <c r="F535" t="str">
        <v/>
      </c>
      <c r="G535" t="str">
        <v/>
      </c>
      <c r="H535" t="str">
        <v/>
      </c>
      <c r="I535" t="str">
        <v/>
      </c>
      <c r="J535" t="str">
        <v/>
      </c>
      <c r="K535" t="str">
        <v/>
      </c>
      <c r="L535" t="str">
        <v/>
      </c>
      <c r="M535" t="str">
        <v/>
      </c>
      <c r="N535" t="str">
        <v/>
      </c>
      <c r="O535" t="str">
        <v/>
      </c>
      <c r="P535" t="str">
        <v/>
      </c>
      <c r="Q535" t="str">
        <v/>
      </c>
      <c r="R535" t="str">
        <v/>
      </c>
      <c r="S535" t="str">
        <v/>
      </c>
      <c r="T535" t="str">
        <v/>
      </c>
      <c r="U535" t="str">
        <v/>
      </c>
      <c r="V535" t="str">
        <v/>
      </c>
      <c r="W535" t="str">
        <v/>
      </c>
      <c r="X535" t="str">
        <v/>
      </c>
      <c r="Y535" t="str">
        <v/>
      </c>
      <c r="Z535" t="str">
        <v/>
      </c>
      <c r="AA535" t="str">
        <v/>
      </c>
      <c r="AB535" t="str">
        <f t="shared" si="8"/>
        <v/>
      </c>
    </row>
    <row r="536" spans="1:28">
      <c r="A536" t="str">
        <v/>
      </c>
      <c r="B536" t="str">
        <v/>
      </c>
      <c r="C536" t="str">
        <v/>
      </c>
      <c r="D536" t="str">
        <v/>
      </c>
      <c r="E536" t="str">
        <v/>
      </c>
      <c r="F536" t="str">
        <v/>
      </c>
      <c r="G536" t="str">
        <v/>
      </c>
      <c r="H536" t="str">
        <v/>
      </c>
      <c r="I536" t="str">
        <v/>
      </c>
      <c r="J536" t="str">
        <v/>
      </c>
      <c r="K536" t="str">
        <v/>
      </c>
      <c r="L536" t="str">
        <v/>
      </c>
      <c r="M536" t="str">
        <v/>
      </c>
      <c r="N536" t="str">
        <v/>
      </c>
      <c r="O536" t="str">
        <v/>
      </c>
      <c r="P536" t="str">
        <v/>
      </c>
      <c r="Q536" t="str">
        <v/>
      </c>
      <c r="R536" t="str">
        <v/>
      </c>
      <c r="S536" t="str">
        <v/>
      </c>
      <c r="T536" t="str">
        <v/>
      </c>
      <c r="U536" t="str">
        <v/>
      </c>
      <c r="V536" t="str">
        <v/>
      </c>
      <c r="W536" t="str">
        <v/>
      </c>
      <c r="X536" t="str">
        <v/>
      </c>
      <c r="Y536" t="str">
        <v/>
      </c>
      <c r="Z536" t="str">
        <v/>
      </c>
      <c r="AA536" t="str">
        <v/>
      </c>
      <c r="AB536" t="str">
        <f t="shared" si="8"/>
        <v/>
      </c>
    </row>
    <row r="537" spans="1:28">
      <c r="A537" t="str">
        <v/>
      </c>
      <c r="B537" t="str">
        <v/>
      </c>
      <c r="C537" t="str">
        <v/>
      </c>
      <c r="D537" t="str">
        <v/>
      </c>
      <c r="E537" t="str">
        <v/>
      </c>
      <c r="F537" t="str">
        <v/>
      </c>
      <c r="G537" t="str">
        <v/>
      </c>
      <c r="H537" t="str">
        <v/>
      </c>
      <c r="I537" t="str">
        <v/>
      </c>
      <c r="J537" t="str">
        <v/>
      </c>
      <c r="K537" t="str">
        <v/>
      </c>
      <c r="L537" t="str">
        <v/>
      </c>
      <c r="M537" t="str">
        <v/>
      </c>
      <c r="N537" t="str">
        <v/>
      </c>
      <c r="O537" t="str">
        <v/>
      </c>
      <c r="P537" t="str">
        <v/>
      </c>
      <c r="Q537" t="str">
        <v/>
      </c>
      <c r="R537" t="str">
        <v/>
      </c>
      <c r="S537" t="str">
        <v/>
      </c>
      <c r="T537" t="str">
        <v/>
      </c>
      <c r="U537" t="str">
        <v/>
      </c>
      <c r="V537" t="str">
        <v/>
      </c>
      <c r="W537" t="str">
        <v/>
      </c>
      <c r="X537" t="str">
        <v/>
      </c>
      <c r="Y537" t="str">
        <v/>
      </c>
      <c r="Z537" t="str">
        <v/>
      </c>
      <c r="AA537" t="str">
        <v/>
      </c>
      <c r="AB537" t="str">
        <f t="shared" si="8"/>
        <v/>
      </c>
    </row>
    <row r="538" spans="1:28">
      <c r="A538" t="str">
        <v/>
      </c>
      <c r="B538" t="str">
        <v/>
      </c>
      <c r="C538" t="str">
        <v/>
      </c>
      <c r="D538" t="str">
        <v/>
      </c>
      <c r="E538" t="str">
        <v/>
      </c>
      <c r="F538" t="str">
        <v/>
      </c>
      <c r="G538" t="str">
        <v/>
      </c>
      <c r="H538" t="str">
        <v/>
      </c>
      <c r="I538" t="str">
        <v/>
      </c>
      <c r="J538" t="str">
        <v/>
      </c>
      <c r="K538" t="str">
        <v/>
      </c>
      <c r="L538" t="str">
        <v/>
      </c>
      <c r="M538" t="str">
        <v/>
      </c>
      <c r="N538" t="str">
        <v/>
      </c>
      <c r="O538" t="str">
        <v/>
      </c>
      <c r="P538" t="str">
        <v/>
      </c>
      <c r="Q538" t="str">
        <v/>
      </c>
      <c r="R538" t="str">
        <v/>
      </c>
      <c r="S538" t="str">
        <v/>
      </c>
      <c r="T538" t="str">
        <v/>
      </c>
      <c r="U538" t="str">
        <v/>
      </c>
      <c r="V538" t="str">
        <v/>
      </c>
      <c r="W538" t="str">
        <v/>
      </c>
      <c r="X538" t="str">
        <v/>
      </c>
      <c r="Y538" t="str">
        <v/>
      </c>
      <c r="Z538" t="str">
        <v/>
      </c>
      <c r="AA538" t="str">
        <v/>
      </c>
      <c r="AB538" t="str">
        <f t="shared" si="8"/>
        <v/>
      </c>
    </row>
    <row r="539" spans="1:28">
      <c r="A539" t="str">
        <v/>
      </c>
      <c r="B539" t="str">
        <v/>
      </c>
      <c r="C539" t="str">
        <v/>
      </c>
      <c r="D539" t="str">
        <v/>
      </c>
      <c r="E539" t="str">
        <v/>
      </c>
      <c r="F539" t="str">
        <v/>
      </c>
      <c r="G539" t="str">
        <v/>
      </c>
      <c r="H539" t="str">
        <v/>
      </c>
      <c r="I539" t="str">
        <v/>
      </c>
      <c r="J539" t="str">
        <v/>
      </c>
      <c r="K539" t="str">
        <v/>
      </c>
      <c r="L539" t="str">
        <v/>
      </c>
      <c r="M539" t="str">
        <v/>
      </c>
      <c r="N539" t="str">
        <v/>
      </c>
      <c r="O539" t="str">
        <v/>
      </c>
      <c r="P539" t="str">
        <v/>
      </c>
      <c r="Q539" t="str">
        <v/>
      </c>
      <c r="R539" t="str">
        <v/>
      </c>
      <c r="S539" t="str">
        <v/>
      </c>
      <c r="T539" t="str">
        <v/>
      </c>
      <c r="U539" t="str">
        <v/>
      </c>
      <c r="V539" t="str">
        <v/>
      </c>
      <c r="W539" t="str">
        <v/>
      </c>
      <c r="X539" t="str">
        <v/>
      </c>
      <c r="Y539" t="str">
        <v/>
      </c>
      <c r="Z539" t="str">
        <v/>
      </c>
      <c r="AA539" t="str">
        <v/>
      </c>
      <c r="AB539" t="str">
        <f t="shared" si="8"/>
        <v/>
      </c>
    </row>
    <row r="540" spans="1:28">
      <c r="A540" t="str">
        <v/>
      </c>
      <c r="B540" t="str">
        <v/>
      </c>
      <c r="C540" t="str">
        <v/>
      </c>
      <c r="D540" t="str">
        <v/>
      </c>
      <c r="E540" t="str">
        <v/>
      </c>
      <c r="F540" t="str">
        <v/>
      </c>
      <c r="G540" t="str">
        <v/>
      </c>
      <c r="H540" t="str">
        <v/>
      </c>
      <c r="I540" t="str">
        <v/>
      </c>
      <c r="J540" t="str">
        <v/>
      </c>
      <c r="K540" t="str">
        <v/>
      </c>
      <c r="L540" t="str">
        <v/>
      </c>
      <c r="M540" t="str">
        <v/>
      </c>
      <c r="N540" t="str">
        <v/>
      </c>
      <c r="O540" t="str">
        <v/>
      </c>
      <c r="P540" t="str">
        <v/>
      </c>
      <c r="Q540" t="str">
        <v/>
      </c>
      <c r="R540" t="str">
        <v/>
      </c>
      <c r="S540" t="str">
        <v/>
      </c>
      <c r="T540" t="str">
        <v/>
      </c>
      <c r="U540" t="str">
        <v/>
      </c>
      <c r="V540" t="str">
        <v/>
      </c>
      <c r="W540" t="str">
        <v/>
      </c>
      <c r="X540" t="str">
        <v/>
      </c>
      <c r="Y540" t="str">
        <v/>
      </c>
      <c r="Z540" t="str">
        <v/>
      </c>
      <c r="AA540" t="str">
        <v/>
      </c>
      <c r="AB540" t="str">
        <f t="shared" si="8"/>
        <v/>
      </c>
    </row>
    <row r="541" spans="1:28">
      <c r="A541" t="str">
        <v/>
      </c>
      <c r="B541" t="str">
        <v/>
      </c>
      <c r="C541" t="str">
        <v/>
      </c>
      <c r="D541" t="str">
        <v/>
      </c>
      <c r="E541" t="str">
        <v/>
      </c>
      <c r="F541" t="str">
        <v/>
      </c>
      <c r="G541" t="str">
        <v/>
      </c>
      <c r="H541" t="str">
        <v/>
      </c>
      <c r="I541" t="str">
        <v/>
      </c>
      <c r="J541" t="str">
        <v/>
      </c>
      <c r="K541" t="str">
        <v/>
      </c>
      <c r="L541" t="str">
        <v/>
      </c>
      <c r="M541" t="str">
        <v/>
      </c>
      <c r="N541" t="str">
        <v/>
      </c>
      <c r="O541" t="str">
        <v/>
      </c>
      <c r="P541" t="str">
        <v/>
      </c>
      <c r="Q541" t="str">
        <v/>
      </c>
      <c r="R541" t="str">
        <v/>
      </c>
      <c r="S541" t="str">
        <v/>
      </c>
      <c r="T541" t="str">
        <v/>
      </c>
      <c r="U541" t="str">
        <v/>
      </c>
      <c r="V541" t="str">
        <v/>
      </c>
      <c r="W541" t="str">
        <v/>
      </c>
      <c r="X541" t="str">
        <v/>
      </c>
      <c r="Y541" t="str">
        <v/>
      </c>
      <c r="Z541" t="str">
        <v/>
      </c>
      <c r="AA541" t="str">
        <v/>
      </c>
      <c r="AB541" t="str">
        <f t="shared" si="8"/>
        <v/>
      </c>
    </row>
    <row r="542" spans="1:28">
      <c r="A542" t="str">
        <v/>
      </c>
      <c r="B542" t="str">
        <v/>
      </c>
      <c r="C542" t="str">
        <v/>
      </c>
      <c r="D542" t="str">
        <v/>
      </c>
      <c r="E542" t="str">
        <v/>
      </c>
      <c r="F542" t="str">
        <v/>
      </c>
      <c r="G542" t="str">
        <v/>
      </c>
      <c r="H542" t="str">
        <v/>
      </c>
      <c r="I542" t="str">
        <v/>
      </c>
      <c r="J542" t="str">
        <v/>
      </c>
      <c r="K542" t="str">
        <v/>
      </c>
      <c r="L542" t="str">
        <v/>
      </c>
      <c r="M542" t="str">
        <v/>
      </c>
      <c r="N542" t="str">
        <v/>
      </c>
      <c r="O542" t="str">
        <v/>
      </c>
      <c r="P542" t="str">
        <v/>
      </c>
      <c r="Q542" t="str">
        <v/>
      </c>
      <c r="R542" t="str">
        <v/>
      </c>
      <c r="S542" t="str">
        <v/>
      </c>
      <c r="T542" t="str">
        <v/>
      </c>
      <c r="U542" t="str">
        <v/>
      </c>
      <c r="V542" t="str">
        <v/>
      </c>
      <c r="W542" t="str">
        <v/>
      </c>
      <c r="X542" t="str">
        <v/>
      </c>
      <c r="Y542" t="str">
        <v/>
      </c>
      <c r="Z542" t="str">
        <v/>
      </c>
      <c r="AA542" t="str">
        <v/>
      </c>
      <c r="AB542" t="str">
        <f t="shared" si="8"/>
        <v/>
      </c>
    </row>
    <row r="543" spans="1:28">
      <c r="A543" t="str">
        <v/>
      </c>
      <c r="B543" t="str">
        <v/>
      </c>
      <c r="C543" t="str">
        <v/>
      </c>
      <c r="D543" t="str">
        <v/>
      </c>
      <c r="E543" t="str">
        <v/>
      </c>
      <c r="F543" t="str">
        <v/>
      </c>
      <c r="G543" t="str">
        <v/>
      </c>
      <c r="H543" t="str">
        <v/>
      </c>
      <c r="I543" t="str">
        <v/>
      </c>
      <c r="J543" t="str">
        <v/>
      </c>
      <c r="K543" t="str">
        <v/>
      </c>
      <c r="L543" t="str">
        <v/>
      </c>
      <c r="M543" t="str">
        <v/>
      </c>
      <c r="N543" t="str">
        <v/>
      </c>
      <c r="O543" t="str">
        <v/>
      </c>
      <c r="P543" t="str">
        <v/>
      </c>
      <c r="Q543" t="str">
        <v/>
      </c>
      <c r="R543" t="str">
        <v/>
      </c>
      <c r="S543" t="str">
        <v/>
      </c>
      <c r="T543" t="str">
        <v/>
      </c>
      <c r="U543" t="str">
        <v/>
      </c>
      <c r="V543" t="str">
        <v/>
      </c>
      <c r="W543" t="str">
        <v/>
      </c>
      <c r="X543" t="str">
        <v/>
      </c>
      <c r="Y543" t="str">
        <v/>
      </c>
      <c r="Z543" t="str">
        <v/>
      </c>
      <c r="AA543" t="str">
        <v/>
      </c>
      <c r="AB543" t="str">
        <f t="shared" si="8"/>
        <v/>
      </c>
    </row>
    <row r="544" spans="1:28">
      <c r="A544" t="str">
        <v/>
      </c>
      <c r="B544" t="str">
        <v/>
      </c>
      <c r="C544" t="str">
        <v/>
      </c>
      <c r="D544" t="str">
        <v/>
      </c>
      <c r="E544" t="str">
        <v/>
      </c>
      <c r="F544" t="str">
        <v/>
      </c>
      <c r="G544" t="str">
        <v/>
      </c>
      <c r="H544" t="str">
        <v/>
      </c>
      <c r="I544" t="str">
        <v/>
      </c>
      <c r="J544" t="str">
        <v/>
      </c>
      <c r="K544" t="str">
        <v/>
      </c>
      <c r="L544" t="str">
        <v/>
      </c>
      <c r="M544" t="str">
        <v/>
      </c>
      <c r="N544" t="str">
        <v/>
      </c>
      <c r="O544" t="str">
        <v/>
      </c>
      <c r="P544" t="str">
        <v/>
      </c>
      <c r="Q544" t="str">
        <v/>
      </c>
      <c r="R544" t="str">
        <v/>
      </c>
      <c r="S544" t="str">
        <v/>
      </c>
      <c r="T544" t="str">
        <v/>
      </c>
      <c r="U544" t="str">
        <v/>
      </c>
      <c r="V544" t="str">
        <v/>
      </c>
      <c r="W544" t="str">
        <v/>
      </c>
      <c r="X544" t="str">
        <v/>
      </c>
      <c r="Y544" t="str">
        <v/>
      </c>
      <c r="Z544" t="str">
        <v/>
      </c>
      <c r="AA544" t="str">
        <v/>
      </c>
      <c r="AB544" t="str">
        <f t="shared" si="8"/>
        <v/>
      </c>
    </row>
    <row r="545" spans="1:28">
      <c r="A545" t="str">
        <v/>
      </c>
      <c r="B545" t="str">
        <v/>
      </c>
      <c r="C545" t="str">
        <v/>
      </c>
      <c r="D545" t="str">
        <v/>
      </c>
      <c r="E545" t="str">
        <v/>
      </c>
      <c r="F545" t="str">
        <v/>
      </c>
      <c r="G545" t="str">
        <v/>
      </c>
      <c r="H545" t="str">
        <v/>
      </c>
      <c r="I545" t="str">
        <v/>
      </c>
      <c r="J545" t="str">
        <v/>
      </c>
      <c r="K545" t="str">
        <v/>
      </c>
      <c r="L545" t="str">
        <v/>
      </c>
      <c r="M545" t="str">
        <v/>
      </c>
      <c r="N545" t="str">
        <v/>
      </c>
      <c r="O545" t="str">
        <v/>
      </c>
      <c r="P545" t="str">
        <v/>
      </c>
      <c r="Q545" t="str">
        <v/>
      </c>
      <c r="R545" t="str">
        <v/>
      </c>
      <c r="S545" t="str">
        <v/>
      </c>
      <c r="T545" t="str">
        <v/>
      </c>
      <c r="U545" t="str">
        <v/>
      </c>
      <c r="V545" t="str">
        <v/>
      </c>
      <c r="W545" t="str">
        <v/>
      </c>
      <c r="X545" t="str">
        <v/>
      </c>
      <c r="Y545" t="str">
        <v/>
      </c>
      <c r="Z545" t="str">
        <v/>
      </c>
      <c r="AA545" t="str">
        <v/>
      </c>
      <c r="AB545" t="str">
        <f t="shared" si="8"/>
        <v/>
      </c>
    </row>
    <row r="546" spans="1:28">
      <c r="A546" t="str">
        <v/>
      </c>
      <c r="B546" t="str">
        <v/>
      </c>
      <c r="C546" t="str">
        <v/>
      </c>
      <c r="D546" t="str">
        <v/>
      </c>
      <c r="E546" t="str">
        <v/>
      </c>
      <c r="F546" t="str">
        <v/>
      </c>
      <c r="G546" t="str">
        <v/>
      </c>
      <c r="H546" t="str">
        <v/>
      </c>
      <c r="I546" t="str">
        <v/>
      </c>
      <c r="J546" t="str">
        <v/>
      </c>
      <c r="K546" t="str">
        <v/>
      </c>
      <c r="L546" t="str">
        <v/>
      </c>
      <c r="M546" t="str">
        <v/>
      </c>
      <c r="N546" t="str">
        <v/>
      </c>
      <c r="O546" t="str">
        <v/>
      </c>
      <c r="P546" t="str">
        <v/>
      </c>
      <c r="Q546" t="str">
        <v/>
      </c>
      <c r="R546" t="str">
        <v/>
      </c>
      <c r="S546" t="str">
        <v/>
      </c>
      <c r="T546" t="str">
        <v/>
      </c>
      <c r="U546" t="str">
        <v/>
      </c>
      <c r="V546" t="str">
        <v/>
      </c>
      <c r="W546" t="str">
        <v/>
      </c>
      <c r="X546" t="str">
        <v/>
      </c>
      <c r="Y546" t="str">
        <v/>
      </c>
      <c r="Z546" t="str">
        <v/>
      </c>
      <c r="AA546" t="str">
        <v/>
      </c>
      <c r="AB546" t="str">
        <f t="shared" si="8"/>
        <v/>
      </c>
    </row>
    <row r="547" spans="1:28">
      <c r="A547" t="str">
        <v/>
      </c>
      <c r="B547" t="str">
        <v/>
      </c>
      <c r="C547" t="str">
        <v/>
      </c>
      <c r="D547" t="str">
        <v/>
      </c>
      <c r="E547" t="str">
        <v/>
      </c>
      <c r="F547" t="str">
        <v/>
      </c>
      <c r="G547" t="str">
        <v/>
      </c>
      <c r="H547" t="str">
        <v/>
      </c>
      <c r="I547" t="str">
        <v/>
      </c>
      <c r="J547" t="str">
        <v/>
      </c>
      <c r="K547" t="str">
        <v/>
      </c>
      <c r="L547" t="str">
        <v/>
      </c>
      <c r="M547" t="str">
        <v/>
      </c>
      <c r="N547" t="str">
        <v/>
      </c>
      <c r="O547" t="str">
        <v/>
      </c>
      <c r="P547" t="str">
        <v/>
      </c>
      <c r="Q547" t="str">
        <v/>
      </c>
      <c r="R547" t="str">
        <v/>
      </c>
      <c r="S547" t="str">
        <v/>
      </c>
      <c r="T547" t="str">
        <v/>
      </c>
      <c r="U547" t="str">
        <v/>
      </c>
      <c r="V547" t="str">
        <v/>
      </c>
      <c r="W547" t="str">
        <v/>
      </c>
      <c r="X547" t="str">
        <v/>
      </c>
      <c r="Y547" t="str">
        <v/>
      </c>
      <c r="Z547" t="str">
        <v/>
      </c>
      <c r="AA547" t="str">
        <v/>
      </c>
      <c r="AB547" t="str">
        <f t="shared" si="8"/>
        <v/>
      </c>
    </row>
    <row r="548" spans="1:28">
      <c r="A548" t="str">
        <v/>
      </c>
      <c r="B548" t="str">
        <v/>
      </c>
      <c r="C548" t="str">
        <v/>
      </c>
      <c r="D548" t="str">
        <v/>
      </c>
      <c r="E548" t="str">
        <v/>
      </c>
      <c r="F548" t="str">
        <v/>
      </c>
      <c r="G548" t="str">
        <v/>
      </c>
      <c r="H548" t="str">
        <v/>
      </c>
      <c r="I548" t="str">
        <v/>
      </c>
      <c r="J548" t="str">
        <v/>
      </c>
      <c r="K548" t="str">
        <v/>
      </c>
      <c r="L548" t="str">
        <v/>
      </c>
      <c r="M548" t="str">
        <v/>
      </c>
      <c r="N548" t="str">
        <v/>
      </c>
      <c r="O548" t="str">
        <v/>
      </c>
      <c r="P548" t="str">
        <v/>
      </c>
      <c r="Q548" t="str">
        <v/>
      </c>
      <c r="R548" t="str">
        <v/>
      </c>
      <c r="S548" t="str">
        <v/>
      </c>
      <c r="T548" t="str">
        <v/>
      </c>
      <c r="U548" t="str">
        <v/>
      </c>
      <c r="V548" t="str">
        <v/>
      </c>
      <c r="W548" t="str">
        <v/>
      </c>
      <c r="X548" t="str">
        <v/>
      </c>
      <c r="Y548" t="str">
        <v/>
      </c>
      <c r="Z548" t="str">
        <v/>
      </c>
      <c r="AA548" t="str">
        <v/>
      </c>
      <c r="AB548" t="str">
        <f t="shared" si="8"/>
        <v/>
      </c>
    </row>
    <row r="549" spans="1:28">
      <c r="A549" t="str">
        <v/>
      </c>
      <c r="B549" t="str">
        <v/>
      </c>
      <c r="C549" t="str">
        <v/>
      </c>
      <c r="D549" t="str">
        <v/>
      </c>
      <c r="E549" t="str">
        <v/>
      </c>
      <c r="F549" t="str">
        <v/>
      </c>
      <c r="G549" t="str">
        <v/>
      </c>
      <c r="H549" t="str">
        <v/>
      </c>
      <c r="I549" t="str">
        <v/>
      </c>
      <c r="J549" t="str">
        <v/>
      </c>
      <c r="K549" t="str">
        <v/>
      </c>
      <c r="L549" t="str">
        <v/>
      </c>
      <c r="M549" t="str">
        <v/>
      </c>
      <c r="N549" t="str">
        <v/>
      </c>
      <c r="O549" t="str">
        <v/>
      </c>
      <c r="P549" t="str">
        <v/>
      </c>
      <c r="Q549" t="str">
        <v/>
      </c>
      <c r="R549" t="str">
        <v/>
      </c>
      <c r="S549" t="str">
        <v/>
      </c>
      <c r="T549" t="str">
        <v/>
      </c>
      <c r="U549" t="str">
        <v/>
      </c>
      <c r="V549" t="str">
        <v/>
      </c>
      <c r="W549" t="str">
        <v/>
      </c>
      <c r="X549" t="str">
        <v/>
      </c>
      <c r="Y549" t="str">
        <v/>
      </c>
      <c r="Z549" t="str">
        <v/>
      </c>
      <c r="AA549" t="str">
        <v/>
      </c>
      <c r="AB549" t="str">
        <f t="shared" si="8"/>
        <v/>
      </c>
    </row>
    <row r="550" spans="1:28">
      <c r="A550" t="str">
        <v/>
      </c>
      <c r="B550" t="str">
        <v/>
      </c>
      <c r="C550" t="str">
        <v/>
      </c>
      <c r="D550" t="str">
        <v/>
      </c>
      <c r="E550" t="str">
        <v/>
      </c>
      <c r="F550" t="str">
        <v/>
      </c>
      <c r="G550" t="str">
        <v/>
      </c>
      <c r="H550" t="str">
        <v/>
      </c>
      <c r="I550" t="str">
        <v/>
      </c>
      <c r="J550" t="str">
        <v/>
      </c>
      <c r="K550" t="str">
        <v/>
      </c>
      <c r="L550" t="str">
        <v/>
      </c>
      <c r="M550" t="str">
        <v/>
      </c>
      <c r="N550" t="str">
        <v/>
      </c>
      <c r="O550" t="str">
        <v/>
      </c>
      <c r="P550" t="str">
        <v/>
      </c>
      <c r="Q550" t="str">
        <v/>
      </c>
      <c r="R550" t="str">
        <v/>
      </c>
      <c r="S550" t="str">
        <v/>
      </c>
      <c r="T550" t="str">
        <v/>
      </c>
      <c r="U550" t="str">
        <v/>
      </c>
      <c r="V550" t="str">
        <v/>
      </c>
      <c r="W550" t="str">
        <v/>
      </c>
      <c r="X550" t="str">
        <v/>
      </c>
      <c r="Y550" t="str">
        <v/>
      </c>
      <c r="Z550" t="str">
        <v/>
      </c>
      <c r="AA550" t="str">
        <v/>
      </c>
      <c r="AB550" t="str">
        <f t="shared" si="8"/>
        <v/>
      </c>
    </row>
    <row r="551" spans="1:28">
      <c r="A551" t="str">
        <v/>
      </c>
      <c r="B551" t="str">
        <v/>
      </c>
      <c r="C551" t="str">
        <v/>
      </c>
      <c r="D551" t="str">
        <v/>
      </c>
      <c r="E551" t="str">
        <v/>
      </c>
      <c r="F551" t="str">
        <v/>
      </c>
      <c r="G551" t="str">
        <v/>
      </c>
      <c r="H551" t="str">
        <v/>
      </c>
      <c r="I551" t="str">
        <v/>
      </c>
      <c r="J551" t="str">
        <v/>
      </c>
      <c r="K551" t="str">
        <v/>
      </c>
      <c r="L551" t="str">
        <v/>
      </c>
      <c r="M551" t="str">
        <v/>
      </c>
      <c r="N551" t="str">
        <v/>
      </c>
      <c r="O551" t="str">
        <v/>
      </c>
      <c r="P551" t="str">
        <v/>
      </c>
      <c r="Q551" t="str">
        <v/>
      </c>
      <c r="R551" t="str">
        <v/>
      </c>
      <c r="S551" t="str">
        <v/>
      </c>
      <c r="T551" t="str">
        <v/>
      </c>
      <c r="U551" t="str">
        <v/>
      </c>
      <c r="V551" t="str">
        <v/>
      </c>
      <c r="W551" t="str">
        <v/>
      </c>
      <c r="X551" t="str">
        <v/>
      </c>
      <c r="Y551" t="str">
        <v/>
      </c>
      <c r="Z551" t="str">
        <v/>
      </c>
      <c r="AA551" t="str">
        <v/>
      </c>
      <c r="AB551" t="str">
        <f t="shared" si="8"/>
        <v/>
      </c>
    </row>
    <row r="552" spans="1:28">
      <c r="A552" t="str">
        <v/>
      </c>
      <c r="B552" t="str">
        <v/>
      </c>
      <c r="C552" t="str">
        <v/>
      </c>
      <c r="D552" t="str">
        <v/>
      </c>
      <c r="E552" t="str">
        <v/>
      </c>
      <c r="F552" t="str">
        <v/>
      </c>
      <c r="G552" t="str">
        <v/>
      </c>
      <c r="H552" t="str">
        <v/>
      </c>
      <c r="I552" t="str">
        <v/>
      </c>
      <c r="J552" t="str">
        <v/>
      </c>
      <c r="K552" t="str">
        <v/>
      </c>
      <c r="L552" t="str">
        <v/>
      </c>
      <c r="M552" t="str">
        <v/>
      </c>
      <c r="N552" t="str">
        <v/>
      </c>
      <c r="O552" t="str">
        <v/>
      </c>
      <c r="P552" t="str">
        <v/>
      </c>
      <c r="Q552" t="str">
        <v/>
      </c>
      <c r="R552" t="str">
        <v/>
      </c>
      <c r="S552" t="str">
        <v/>
      </c>
      <c r="T552" t="str">
        <v/>
      </c>
      <c r="U552" t="str">
        <v/>
      </c>
      <c r="V552" t="str">
        <v/>
      </c>
      <c r="W552" t="str">
        <v/>
      </c>
      <c r="X552" t="str">
        <v/>
      </c>
      <c r="Y552" t="str">
        <v/>
      </c>
      <c r="Z552" t="str">
        <v/>
      </c>
      <c r="AA552" t="str">
        <v/>
      </c>
      <c r="AB552" t="str">
        <f t="shared" si="8"/>
        <v/>
      </c>
    </row>
    <row r="553" spans="1:28">
      <c r="A553" t="str">
        <v/>
      </c>
      <c r="B553" t="str">
        <v/>
      </c>
      <c r="C553" t="str">
        <v/>
      </c>
      <c r="D553" t="str">
        <v/>
      </c>
      <c r="E553" t="str">
        <v/>
      </c>
      <c r="F553" t="str">
        <v/>
      </c>
      <c r="G553" t="str">
        <v/>
      </c>
      <c r="H553" t="str">
        <v/>
      </c>
      <c r="I553" t="str">
        <v/>
      </c>
      <c r="J553" t="str">
        <v/>
      </c>
      <c r="K553" t="str">
        <v/>
      </c>
      <c r="L553" t="str">
        <v/>
      </c>
      <c r="M553" t="str">
        <v/>
      </c>
      <c r="N553" t="str">
        <v/>
      </c>
      <c r="O553" t="str">
        <v/>
      </c>
      <c r="P553" t="str">
        <v/>
      </c>
      <c r="Q553" t="str">
        <v/>
      </c>
      <c r="R553" t="str">
        <v/>
      </c>
      <c r="S553" t="str">
        <v/>
      </c>
      <c r="T553" t="str">
        <v/>
      </c>
      <c r="U553" t="str">
        <v/>
      </c>
      <c r="V553" t="str">
        <v/>
      </c>
      <c r="W553" t="str">
        <v/>
      </c>
      <c r="X553" t="str">
        <v/>
      </c>
      <c r="Y553" t="str">
        <v/>
      </c>
      <c r="Z553" t="str">
        <v/>
      </c>
      <c r="AA553" t="str">
        <v/>
      </c>
      <c r="AB553" t="str">
        <f t="shared" si="8"/>
        <v/>
      </c>
    </row>
    <row r="554" spans="1:28">
      <c r="A554" t="str">
        <v/>
      </c>
      <c r="B554" t="str">
        <v/>
      </c>
      <c r="C554" t="str">
        <v/>
      </c>
      <c r="D554" t="str">
        <v/>
      </c>
      <c r="E554" t="str">
        <v/>
      </c>
      <c r="F554" t="str">
        <v/>
      </c>
      <c r="G554" t="str">
        <v/>
      </c>
      <c r="H554" t="str">
        <v/>
      </c>
      <c r="I554" t="str">
        <v/>
      </c>
      <c r="J554" t="str">
        <v/>
      </c>
      <c r="K554" t="str">
        <v/>
      </c>
      <c r="L554" t="str">
        <v/>
      </c>
      <c r="M554" t="str">
        <v/>
      </c>
      <c r="N554" t="str">
        <v/>
      </c>
      <c r="O554" t="str">
        <v/>
      </c>
      <c r="P554" t="str">
        <v/>
      </c>
      <c r="Q554" t="str">
        <v/>
      </c>
      <c r="R554" t="str">
        <v/>
      </c>
      <c r="S554" t="str">
        <v/>
      </c>
      <c r="T554" t="str">
        <v/>
      </c>
      <c r="U554" t="str">
        <v/>
      </c>
      <c r="V554" t="str">
        <v/>
      </c>
      <c r="W554" t="str">
        <v/>
      </c>
      <c r="X554" t="str">
        <v/>
      </c>
      <c r="Y554" t="str">
        <v/>
      </c>
      <c r="Z554" t="str">
        <v/>
      </c>
      <c r="AA554" t="str">
        <v/>
      </c>
      <c r="AB554" t="str">
        <f t="shared" si="8"/>
        <v/>
      </c>
    </row>
    <row r="555" spans="1:28">
      <c r="A555" t="str">
        <v/>
      </c>
      <c r="B555" t="str">
        <v/>
      </c>
      <c r="C555" t="str">
        <v/>
      </c>
      <c r="D555" t="str">
        <v/>
      </c>
      <c r="E555" t="str">
        <v/>
      </c>
      <c r="F555" t="str">
        <v/>
      </c>
      <c r="G555" t="str">
        <v/>
      </c>
      <c r="H555" t="str">
        <v/>
      </c>
      <c r="I555" t="str">
        <v/>
      </c>
      <c r="J555" t="str">
        <v/>
      </c>
      <c r="K555" t="str">
        <v/>
      </c>
      <c r="L555" t="str">
        <v/>
      </c>
      <c r="M555" t="str">
        <v/>
      </c>
      <c r="N555" t="str">
        <v/>
      </c>
      <c r="O555" t="str">
        <v/>
      </c>
      <c r="P555" t="str">
        <v/>
      </c>
      <c r="Q555" t="str">
        <v/>
      </c>
      <c r="R555" t="str">
        <v/>
      </c>
      <c r="S555" t="str">
        <v/>
      </c>
      <c r="T555" t="str">
        <v/>
      </c>
      <c r="U555" t="str">
        <v/>
      </c>
      <c r="V555" t="str">
        <v/>
      </c>
      <c r="W555" t="str">
        <v/>
      </c>
      <c r="X555" t="str">
        <v/>
      </c>
      <c r="Y555" t="str">
        <v/>
      </c>
      <c r="Z555" t="str">
        <v/>
      </c>
      <c r="AA555" t="str">
        <v/>
      </c>
      <c r="AB555" t="str">
        <f t="shared" si="8"/>
        <v/>
      </c>
    </row>
    <row r="556" spans="1:28">
      <c r="A556" t="str">
        <v/>
      </c>
      <c r="B556" t="str">
        <v/>
      </c>
      <c r="C556" t="str">
        <v/>
      </c>
      <c r="D556" t="str">
        <v/>
      </c>
      <c r="E556" t="str">
        <v/>
      </c>
      <c r="F556" t="str">
        <v/>
      </c>
      <c r="G556" t="str">
        <v/>
      </c>
      <c r="H556" t="str">
        <v/>
      </c>
      <c r="I556" t="str">
        <v/>
      </c>
      <c r="J556" t="str">
        <v/>
      </c>
      <c r="K556" t="str">
        <v/>
      </c>
      <c r="L556" t="str">
        <v/>
      </c>
      <c r="M556" t="str">
        <v/>
      </c>
      <c r="N556" t="str">
        <v/>
      </c>
      <c r="O556" t="str">
        <v/>
      </c>
      <c r="P556" t="str">
        <v/>
      </c>
      <c r="Q556" t="str">
        <v/>
      </c>
      <c r="R556" t="str">
        <v/>
      </c>
      <c r="S556" t="str">
        <v/>
      </c>
      <c r="T556" t="str">
        <v/>
      </c>
      <c r="U556" t="str">
        <v/>
      </c>
      <c r="V556" t="str">
        <v/>
      </c>
      <c r="W556" t="str">
        <v/>
      </c>
      <c r="X556" t="str">
        <v/>
      </c>
      <c r="Y556" t="str">
        <v/>
      </c>
      <c r="Z556" t="str">
        <v/>
      </c>
      <c r="AA556" t="str">
        <v/>
      </c>
      <c r="AB556" t="str">
        <f t="shared" si="8"/>
        <v/>
      </c>
    </row>
    <row r="557" spans="1:28">
      <c r="A557" t="str">
        <v/>
      </c>
      <c r="B557" t="str">
        <v/>
      </c>
      <c r="C557" t="str">
        <v/>
      </c>
      <c r="D557" t="str">
        <v/>
      </c>
      <c r="E557" t="str">
        <v/>
      </c>
      <c r="F557" t="str">
        <v/>
      </c>
      <c r="G557" t="str">
        <v/>
      </c>
      <c r="H557" t="str">
        <v/>
      </c>
      <c r="I557" t="str">
        <v/>
      </c>
      <c r="J557" t="str">
        <v/>
      </c>
      <c r="K557" t="str">
        <v/>
      </c>
      <c r="L557" t="str">
        <v/>
      </c>
      <c r="M557" t="str">
        <v/>
      </c>
      <c r="N557" t="str">
        <v/>
      </c>
      <c r="O557" t="str">
        <v/>
      </c>
      <c r="P557" t="str">
        <v/>
      </c>
      <c r="Q557" t="str">
        <v/>
      </c>
      <c r="R557" t="str">
        <v/>
      </c>
      <c r="S557" t="str">
        <v/>
      </c>
      <c r="T557" t="str">
        <v/>
      </c>
      <c r="U557" t="str">
        <v/>
      </c>
      <c r="V557" t="str">
        <v/>
      </c>
      <c r="W557" t="str">
        <v/>
      </c>
      <c r="X557" t="str">
        <v/>
      </c>
      <c r="Y557" t="str">
        <v/>
      </c>
      <c r="Z557" t="str">
        <v/>
      </c>
      <c r="AA557" t="str">
        <v/>
      </c>
      <c r="AB557" t="str">
        <f t="shared" si="8"/>
        <v/>
      </c>
    </row>
    <row r="558" spans="1:28">
      <c r="A558" t="str">
        <v/>
      </c>
      <c r="B558" t="str">
        <v/>
      </c>
      <c r="C558" t="str">
        <v/>
      </c>
      <c r="D558" t="str">
        <v/>
      </c>
      <c r="E558" t="str">
        <v/>
      </c>
      <c r="F558" t="str">
        <v/>
      </c>
      <c r="G558" t="str">
        <v/>
      </c>
      <c r="H558" t="str">
        <v/>
      </c>
      <c r="I558" t="str">
        <v/>
      </c>
      <c r="J558" t="str">
        <v/>
      </c>
      <c r="K558" t="str">
        <v/>
      </c>
      <c r="L558" t="str">
        <v/>
      </c>
      <c r="M558" t="str">
        <v/>
      </c>
      <c r="N558" t="str">
        <v/>
      </c>
      <c r="O558" t="str">
        <v/>
      </c>
      <c r="P558" t="str">
        <v/>
      </c>
      <c r="Q558" t="str">
        <v/>
      </c>
      <c r="R558" t="str">
        <v/>
      </c>
      <c r="S558" t="str">
        <v/>
      </c>
      <c r="T558" t="str">
        <v/>
      </c>
      <c r="U558" t="str">
        <v/>
      </c>
      <c r="V558" t="str">
        <v/>
      </c>
      <c r="W558" t="str">
        <v/>
      </c>
      <c r="X558" t="str">
        <v/>
      </c>
      <c r="Y558" t="str">
        <v/>
      </c>
      <c r="Z558" t="str">
        <v/>
      </c>
      <c r="AA558" t="str">
        <v/>
      </c>
      <c r="AB558" t="str">
        <f t="shared" si="8"/>
        <v/>
      </c>
    </row>
    <row r="559" spans="1:28">
      <c r="A559" t="str">
        <v/>
      </c>
      <c r="B559" t="str">
        <v/>
      </c>
      <c r="C559" t="str">
        <v/>
      </c>
      <c r="D559" t="str">
        <v/>
      </c>
      <c r="E559" t="str">
        <v/>
      </c>
      <c r="F559" t="str">
        <v/>
      </c>
      <c r="G559" t="str">
        <v/>
      </c>
      <c r="H559" t="str">
        <v/>
      </c>
      <c r="I559" t="str">
        <v/>
      </c>
      <c r="J559" t="str">
        <v/>
      </c>
      <c r="K559" t="str">
        <v/>
      </c>
      <c r="L559" t="str">
        <v/>
      </c>
      <c r="M559" t="str">
        <v/>
      </c>
      <c r="N559" t="str">
        <v/>
      </c>
      <c r="O559" t="str">
        <v/>
      </c>
      <c r="P559" t="str">
        <v/>
      </c>
      <c r="Q559" t="str">
        <v/>
      </c>
      <c r="R559" t="str">
        <v/>
      </c>
      <c r="S559" t="str">
        <v/>
      </c>
      <c r="T559" t="str">
        <v/>
      </c>
      <c r="U559" t="str">
        <v/>
      </c>
      <c r="V559" t="str">
        <v/>
      </c>
      <c r="W559" t="str">
        <v/>
      </c>
      <c r="X559" t="str">
        <v/>
      </c>
      <c r="Y559" t="str">
        <v/>
      </c>
      <c r="Z559" t="str">
        <v/>
      </c>
      <c r="AA559" t="str">
        <v/>
      </c>
      <c r="AB559" t="str">
        <f t="shared" si="8"/>
        <v/>
      </c>
    </row>
    <row r="560" spans="1:28">
      <c r="A560" t="str">
        <v/>
      </c>
      <c r="B560" t="str">
        <v/>
      </c>
      <c r="C560" t="str">
        <v/>
      </c>
      <c r="D560" t="str">
        <v/>
      </c>
      <c r="E560" t="str">
        <v/>
      </c>
      <c r="F560" t="str">
        <v/>
      </c>
      <c r="G560" t="str">
        <v/>
      </c>
      <c r="H560" t="str">
        <v/>
      </c>
      <c r="I560" t="str">
        <v/>
      </c>
      <c r="J560" t="str">
        <v/>
      </c>
      <c r="K560" t="str">
        <v/>
      </c>
      <c r="L560" t="str">
        <v/>
      </c>
      <c r="M560" t="str">
        <v/>
      </c>
      <c r="N560" t="str">
        <v/>
      </c>
      <c r="O560" t="str">
        <v/>
      </c>
      <c r="P560" t="str">
        <v/>
      </c>
      <c r="Q560" t="str">
        <v/>
      </c>
      <c r="R560" t="str">
        <v/>
      </c>
      <c r="S560" t="str">
        <v/>
      </c>
      <c r="T560" t="str">
        <v/>
      </c>
      <c r="U560" t="str">
        <v/>
      </c>
      <c r="V560" t="str">
        <v/>
      </c>
      <c r="W560" t="str">
        <v/>
      </c>
      <c r="X560" t="str">
        <v/>
      </c>
      <c r="Y560" t="str">
        <v/>
      </c>
      <c r="Z560" t="str">
        <v/>
      </c>
      <c r="AA560" t="str">
        <v/>
      </c>
      <c r="AB560" t="str">
        <f t="shared" si="8"/>
        <v/>
      </c>
    </row>
    <row r="561" spans="1:28">
      <c r="A561" t="str">
        <v/>
      </c>
      <c r="B561" t="str">
        <v/>
      </c>
      <c r="C561" t="str">
        <v/>
      </c>
      <c r="D561" t="str">
        <v/>
      </c>
      <c r="E561" t="str">
        <v/>
      </c>
      <c r="F561" t="str">
        <v/>
      </c>
      <c r="G561" t="str">
        <v/>
      </c>
      <c r="H561" t="str">
        <v/>
      </c>
      <c r="I561" t="str">
        <v/>
      </c>
      <c r="J561" t="str">
        <v/>
      </c>
      <c r="K561" t="str">
        <v/>
      </c>
      <c r="L561" t="str">
        <v/>
      </c>
      <c r="M561" t="str">
        <v/>
      </c>
      <c r="N561" t="str">
        <v/>
      </c>
      <c r="O561" t="str">
        <v/>
      </c>
      <c r="P561" t="str">
        <v/>
      </c>
      <c r="Q561" t="str">
        <v/>
      </c>
      <c r="R561" t="str">
        <v/>
      </c>
      <c r="S561" t="str">
        <v/>
      </c>
      <c r="T561" t="str">
        <v/>
      </c>
      <c r="U561" t="str">
        <v/>
      </c>
      <c r="V561" t="str">
        <v/>
      </c>
      <c r="W561" t="str">
        <v/>
      </c>
      <c r="X561" t="str">
        <v/>
      </c>
      <c r="Y561" t="str">
        <v/>
      </c>
      <c r="Z561" t="str">
        <v/>
      </c>
      <c r="AA561" t="str">
        <v/>
      </c>
      <c r="AB561" t="str">
        <f t="shared" si="8"/>
        <v/>
      </c>
    </row>
    <row r="562" spans="1:28">
      <c r="A562" t="str">
        <v/>
      </c>
      <c r="B562" t="str">
        <v/>
      </c>
      <c r="C562" t="str">
        <v/>
      </c>
      <c r="D562" t="str">
        <v/>
      </c>
      <c r="E562" t="str">
        <v/>
      </c>
      <c r="F562" t="str">
        <v/>
      </c>
      <c r="G562" t="str">
        <v/>
      </c>
      <c r="H562" t="str">
        <v/>
      </c>
      <c r="I562" t="str">
        <v/>
      </c>
      <c r="J562" t="str">
        <v/>
      </c>
      <c r="K562" t="str">
        <v/>
      </c>
      <c r="L562" t="str">
        <v/>
      </c>
      <c r="M562" t="str">
        <v/>
      </c>
      <c r="N562" t="str">
        <v/>
      </c>
      <c r="O562" t="str">
        <v/>
      </c>
      <c r="P562" t="str">
        <v/>
      </c>
      <c r="Q562" t="str">
        <v/>
      </c>
      <c r="R562" t="str">
        <v/>
      </c>
      <c r="S562" t="str">
        <v/>
      </c>
      <c r="T562" t="str">
        <v/>
      </c>
      <c r="U562" t="str">
        <v/>
      </c>
      <c r="V562" t="str">
        <v/>
      </c>
      <c r="W562" t="str">
        <v/>
      </c>
      <c r="X562" t="str">
        <v/>
      </c>
      <c r="Y562" t="str">
        <v/>
      </c>
      <c r="Z562" t="str">
        <v/>
      </c>
      <c r="AA562" t="str">
        <v/>
      </c>
      <c r="AB562" t="str">
        <f t="shared" si="8"/>
        <v/>
      </c>
    </row>
    <row r="563" spans="1:28">
      <c r="A563" t="str">
        <v/>
      </c>
      <c r="B563" t="str">
        <v/>
      </c>
      <c r="C563" t="str">
        <v/>
      </c>
      <c r="D563" t="str">
        <v/>
      </c>
      <c r="E563" t="str">
        <v/>
      </c>
      <c r="F563" t="str">
        <v/>
      </c>
      <c r="G563" t="str">
        <v/>
      </c>
      <c r="H563" t="str">
        <v/>
      </c>
      <c r="I563" t="str">
        <v/>
      </c>
      <c r="J563" t="str">
        <v/>
      </c>
      <c r="K563" t="str">
        <v/>
      </c>
      <c r="L563" t="str">
        <v/>
      </c>
      <c r="M563" t="str">
        <v/>
      </c>
      <c r="N563" t="str">
        <v/>
      </c>
      <c r="O563" t="str">
        <v/>
      </c>
      <c r="P563" t="str">
        <v/>
      </c>
      <c r="Q563" t="str">
        <v/>
      </c>
      <c r="R563" t="str">
        <v/>
      </c>
      <c r="S563" t="str">
        <v/>
      </c>
      <c r="T563" t="str">
        <v/>
      </c>
      <c r="U563" t="str">
        <v/>
      </c>
      <c r="V563" t="str">
        <v/>
      </c>
      <c r="W563" t="str">
        <v/>
      </c>
      <c r="X563" t="str">
        <v/>
      </c>
      <c r="Y563" t="str">
        <v/>
      </c>
      <c r="Z563" t="str">
        <v/>
      </c>
      <c r="AA563" t="str">
        <v/>
      </c>
      <c r="AB563" t="str">
        <f t="shared" si="8"/>
        <v/>
      </c>
    </row>
    <row r="564" spans="1:28">
      <c r="A564" t="str">
        <v/>
      </c>
      <c r="B564" t="str">
        <v/>
      </c>
      <c r="C564" t="str">
        <v/>
      </c>
      <c r="D564" t="str">
        <v/>
      </c>
      <c r="E564" t="str">
        <v/>
      </c>
      <c r="F564" t="str">
        <v/>
      </c>
      <c r="G564" t="str">
        <v/>
      </c>
      <c r="H564" t="str">
        <v/>
      </c>
      <c r="I564" t="str">
        <v/>
      </c>
      <c r="J564" t="str">
        <v/>
      </c>
      <c r="K564" t="str">
        <v/>
      </c>
      <c r="L564" t="str">
        <v/>
      </c>
      <c r="M564" t="str">
        <v/>
      </c>
      <c r="N564" t="str">
        <v/>
      </c>
      <c r="O564" t="str">
        <v/>
      </c>
      <c r="P564" t="str">
        <v/>
      </c>
      <c r="Q564" t="str">
        <v/>
      </c>
      <c r="R564" t="str">
        <v/>
      </c>
      <c r="S564" t="str">
        <v/>
      </c>
      <c r="T564" t="str">
        <v/>
      </c>
      <c r="U564" t="str">
        <v/>
      </c>
      <c r="V564" t="str">
        <v/>
      </c>
      <c r="W564" t="str">
        <v/>
      </c>
      <c r="X564" t="str">
        <v/>
      </c>
      <c r="Y564" t="str">
        <v/>
      </c>
      <c r="Z564" t="str">
        <v/>
      </c>
      <c r="AA564" t="str">
        <v/>
      </c>
      <c r="AB564" t="str">
        <f t="shared" si="8"/>
        <v/>
      </c>
    </row>
    <row r="565" spans="1:28">
      <c r="A565" t="str">
        <v/>
      </c>
      <c r="B565" t="str">
        <v/>
      </c>
      <c r="C565" t="str">
        <v/>
      </c>
      <c r="D565" t="str">
        <v/>
      </c>
      <c r="E565" t="str">
        <v/>
      </c>
      <c r="F565" t="str">
        <v/>
      </c>
      <c r="G565" t="str">
        <v/>
      </c>
      <c r="H565" t="str">
        <v/>
      </c>
      <c r="I565" t="str">
        <v/>
      </c>
      <c r="J565" t="str">
        <v/>
      </c>
      <c r="K565" t="str">
        <v/>
      </c>
      <c r="L565" t="str">
        <v/>
      </c>
      <c r="M565" t="str">
        <v/>
      </c>
      <c r="N565" t="str">
        <v/>
      </c>
      <c r="O565" t="str">
        <v/>
      </c>
      <c r="P565" t="str">
        <v/>
      </c>
      <c r="Q565" t="str">
        <v/>
      </c>
      <c r="R565" t="str">
        <v/>
      </c>
      <c r="S565" t="str">
        <v/>
      </c>
      <c r="T565" t="str">
        <v/>
      </c>
      <c r="U565" t="str">
        <v/>
      </c>
      <c r="V565" t="str">
        <v/>
      </c>
      <c r="W565" t="str">
        <v/>
      </c>
      <c r="X565" t="str">
        <v/>
      </c>
      <c r="Y565" t="str">
        <v/>
      </c>
      <c r="Z565" t="str">
        <v/>
      </c>
      <c r="AA565" t="str">
        <v/>
      </c>
      <c r="AB565" t="str">
        <f t="shared" si="8"/>
        <v/>
      </c>
    </row>
    <row r="566" spans="1:28">
      <c r="A566" t="str">
        <v/>
      </c>
      <c r="B566" t="str">
        <v/>
      </c>
      <c r="C566" t="str">
        <v/>
      </c>
      <c r="D566" t="str">
        <v/>
      </c>
      <c r="E566" t="str">
        <v/>
      </c>
      <c r="F566" t="str">
        <v/>
      </c>
      <c r="G566" t="str">
        <v/>
      </c>
      <c r="H566" t="str">
        <v/>
      </c>
      <c r="I566" t="str">
        <v/>
      </c>
      <c r="J566" t="str">
        <v/>
      </c>
      <c r="K566" t="str">
        <v/>
      </c>
      <c r="L566" t="str">
        <v/>
      </c>
      <c r="M566" t="str">
        <v/>
      </c>
      <c r="N566" t="str">
        <v/>
      </c>
      <c r="O566" t="str">
        <v/>
      </c>
      <c r="P566" t="str">
        <v/>
      </c>
      <c r="Q566" t="str">
        <v/>
      </c>
      <c r="R566" t="str">
        <v/>
      </c>
      <c r="S566" t="str">
        <v/>
      </c>
      <c r="T566" t="str">
        <v/>
      </c>
      <c r="U566" t="str">
        <v/>
      </c>
      <c r="V566" t="str">
        <v/>
      </c>
      <c r="W566" t="str">
        <v/>
      </c>
      <c r="X566" t="str">
        <v/>
      </c>
      <c r="Y566" t="str">
        <v/>
      </c>
      <c r="Z566" t="str">
        <v/>
      </c>
      <c r="AA566" t="str">
        <v/>
      </c>
      <c r="AB566" t="str">
        <f t="shared" si="8"/>
        <v/>
      </c>
    </row>
    <row r="567" spans="1:28">
      <c r="A567" t="str">
        <v/>
      </c>
      <c r="B567" t="str">
        <v/>
      </c>
      <c r="C567" t="str">
        <v/>
      </c>
      <c r="D567" t="str">
        <v/>
      </c>
      <c r="E567" t="str">
        <v/>
      </c>
      <c r="F567" t="str">
        <v/>
      </c>
      <c r="G567" t="str">
        <v/>
      </c>
      <c r="H567" t="str">
        <v/>
      </c>
      <c r="I567" t="str">
        <v/>
      </c>
      <c r="J567" t="str">
        <v/>
      </c>
      <c r="K567" t="str">
        <v/>
      </c>
      <c r="L567" t="str">
        <v/>
      </c>
      <c r="M567" t="str">
        <v/>
      </c>
      <c r="N567" t="str">
        <v/>
      </c>
      <c r="O567" t="str">
        <v/>
      </c>
      <c r="P567" t="str">
        <v/>
      </c>
      <c r="Q567" t="str">
        <v/>
      </c>
      <c r="R567" t="str">
        <v/>
      </c>
      <c r="S567" t="str">
        <v/>
      </c>
      <c r="T567" t="str">
        <v/>
      </c>
      <c r="U567" t="str">
        <v/>
      </c>
      <c r="V567" t="str">
        <v/>
      </c>
      <c r="W567" t="str">
        <v/>
      </c>
      <c r="X567" t="str">
        <v/>
      </c>
      <c r="Y567" t="str">
        <v/>
      </c>
      <c r="Z567" t="str">
        <v/>
      </c>
      <c r="AA567" t="str">
        <v/>
      </c>
      <c r="AB567" t="str">
        <f t="shared" si="8"/>
        <v/>
      </c>
    </row>
    <row r="568" spans="1:28">
      <c r="A568" t="str">
        <v/>
      </c>
      <c r="B568" t="str">
        <v/>
      </c>
      <c r="C568" t="str">
        <v/>
      </c>
      <c r="D568" t="str">
        <v/>
      </c>
      <c r="E568" t="str">
        <v/>
      </c>
      <c r="F568" t="str">
        <v/>
      </c>
      <c r="G568" t="str">
        <v/>
      </c>
      <c r="H568" t="str">
        <v/>
      </c>
      <c r="I568" t="str">
        <v/>
      </c>
      <c r="J568" t="str">
        <v/>
      </c>
      <c r="K568" t="str">
        <v/>
      </c>
      <c r="L568" t="str">
        <v/>
      </c>
      <c r="M568" t="str">
        <v/>
      </c>
      <c r="N568" t="str">
        <v/>
      </c>
      <c r="O568" t="str">
        <v/>
      </c>
      <c r="P568" t="str">
        <v/>
      </c>
      <c r="Q568" t="str">
        <v/>
      </c>
      <c r="R568" t="str">
        <v/>
      </c>
      <c r="S568" t="str">
        <v/>
      </c>
      <c r="T568" t="str">
        <v/>
      </c>
      <c r="U568" t="str">
        <v/>
      </c>
      <c r="V568" t="str">
        <v/>
      </c>
      <c r="W568" t="str">
        <v/>
      </c>
      <c r="X568" t="str">
        <v/>
      </c>
      <c r="Y568" t="str">
        <v/>
      </c>
      <c r="Z568" t="str">
        <v/>
      </c>
      <c r="AA568" t="str">
        <v/>
      </c>
      <c r="AB568" t="str">
        <f t="shared" si="8"/>
        <v/>
      </c>
    </row>
    <row r="569" spans="1:28">
      <c r="A569" t="str">
        <v/>
      </c>
      <c r="B569" t="str">
        <v/>
      </c>
      <c r="C569" t="str">
        <v/>
      </c>
      <c r="D569" t="str">
        <v/>
      </c>
      <c r="E569" t="str">
        <v/>
      </c>
      <c r="F569" t="str">
        <v/>
      </c>
      <c r="G569" t="str">
        <v/>
      </c>
      <c r="H569" t="str">
        <v/>
      </c>
      <c r="I569" t="str">
        <v/>
      </c>
      <c r="J569" t="str">
        <v/>
      </c>
      <c r="K569" t="str">
        <v/>
      </c>
      <c r="L569" t="str">
        <v/>
      </c>
      <c r="M569" t="str">
        <v/>
      </c>
      <c r="N569" t="str">
        <v/>
      </c>
      <c r="O569" t="str">
        <v/>
      </c>
      <c r="P569" t="str">
        <v/>
      </c>
      <c r="Q569" t="str">
        <v/>
      </c>
      <c r="R569" t="str">
        <v/>
      </c>
      <c r="S569" t="str">
        <v/>
      </c>
      <c r="T569" t="str">
        <v/>
      </c>
      <c r="U569" t="str">
        <v/>
      </c>
      <c r="V569" t="str">
        <v/>
      </c>
      <c r="W569" t="str">
        <v/>
      </c>
      <c r="X569" t="str">
        <v/>
      </c>
      <c r="Y569" t="str">
        <v/>
      </c>
      <c r="Z569" t="str">
        <v/>
      </c>
      <c r="AA569" t="str">
        <v/>
      </c>
      <c r="AB569" t="str">
        <f t="shared" si="8"/>
        <v/>
      </c>
    </row>
    <row r="570" spans="1:28">
      <c r="A570" t="str">
        <v/>
      </c>
      <c r="B570" t="str">
        <v/>
      </c>
      <c r="C570" t="str">
        <v/>
      </c>
      <c r="D570" t="str">
        <v/>
      </c>
      <c r="E570" t="str">
        <v/>
      </c>
      <c r="F570" t="str">
        <v/>
      </c>
      <c r="G570" t="str">
        <v/>
      </c>
      <c r="H570" t="str">
        <v/>
      </c>
      <c r="I570" t="str">
        <v/>
      </c>
      <c r="J570" t="str">
        <v/>
      </c>
      <c r="K570" t="str">
        <v/>
      </c>
      <c r="L570" t="str">
        <v/>
      </c>
      <c r="M570" t="str">
        <v/>
      </c>
      <c r="N570" t="str">
        <v/>
      </c>
      <c r="O570" t="str">
        <v/>
      </c>
      <c r="P570" t="str">
        <v/>
      </c>
      <c r="Q570" t="str">
        <v/>
      </c>
      <c r="R570" t="str">
        <v/>
      </c>
      <c r="S570" t="str">
        <v/>
      </c>
      <c r="T570" t="str">
        <v/>
      </c>
      <c r="U570" t="str">
        <v/>
      </c>
      <c r="V570" t="str">
        <v/>
      </c>
      <c r="W570" t="str">
        <v/>
      </c>
      <c r="X570" t="str">
        <v/>
      </c>
      <c r="Y570" t="str">
        <v/>
      </c>
      <c r="Z570" t="str">
        <v/>
      </c>
      <c r="AA570" t="str">
        <v/>
      </c>
      <c r="AB570" t="str">
        <f t="shared" si="8"/>
        <v/>
      </c>
    </row>
    <row r="571" spans="1:28">
      <c r="A571" t="str">
        <v/>
      </c>
      <c r="B571" t="str">
        <v/>
      </c>
      <c r="C571" t="str">
        <v/>
      </c>
      <c r="D571" t="str">
        <v/>
      </c>
      <c r="E571" t="str">
        <v/>
      </c>
      <c r="F571" t="str">
        <v/>
      </c>
      <c r="G571" t="str">
        <v/>
      </c>
      <c r="H571" t="str">
        <v/>
      </c>
      <c r="I571" t="str">
        <v/>
      </c>
      <c r="J571" t="str">
        <v/>
      </c>
      <c r="K571" t="str">
        <v/>
      </c>
      <c r="L571" t="str">
        <v/>
      </c>
      <c r="M571" t="str">
        <v/>
      </c>
      <c r="N571" t="str">
        <v/>
      </c>
      <c r="O571" t="str">
        <v/>
      </c>
      <c r="P571" t="str">
        <v/>
      </c>
      <c r="Q571" t="str">
        <v/>
      </c>
      <c r="R571" t="str">
        <v/>
      </c>
      <c r="S571" t="str">
        <v/>
      </c>
      <c r="T571" t="str">
        <v/>
      </c>
      <c r="U571" t="str">
        <v/>
      </c>
      <c r="V571" t="str">
        <v/>
      </c>
      <c r="W571" t="str">
        <v/>
      </c>
      <c r="X571" t="str">
        <v/>
      </c>
      <c r="Y571" t="str">
        <v/>
      </c>
      <c r="Z571" t="str">
        <v/>
      </c>
      <c r="AA571" t="str">
        <v/>
      </c>
      <c r="AB571" t="str">
        <f t="shared" si="8"/>
        <v/>
      </c>
    </row>
    <row r="572" spans="1:28">
      <c r="A572" t="str">
        <v/>
      </c>
      <c r="B572" t="str">
        <v/>
      </c>
      <c r="C572" t="str">
        <v/>
      </c>
      <c r="D572" t="str">
        <v/>
      </c>
      <c r="E572" t="str">
        <v/>
      </c>
      <c r="F572" t="str">
        <v/>
      </c>
      <c r="G572" t="str">
        <v/>
      </c>
      <c r="H572" t="str">
        <v/>
      </c>
      <c r="I572" t="str">
        <v/>
      </c>
      <c r="J572" t="str">
        <v/>
      </c>
      <c r="K572" t="str">
        <v/>
      </c>
      <c r="L572" t="str">
        <v/>
      </c>
      <c r="M572" t="str">
        <v/>
      </c>
      <c r="N572" t="str">
        <v/>
      </c>
      <c r="O572" t="str">
        <v/>
      </c>
      <c r="P572" t="str">
        <v/>
      </c>
      <c r="Q572" t="str">
        <v/>
      </c>
      <c r="R572" t="str">
        <v/>
      </c>
      <c r="S572" t="str">
        <v/>
      </c>
      <c r="T572" t="str">
        <v/>
      </c>
      <c r="U572" t="str">
        <v/>
      </c>
      <c r="V572" t="str">
        <v/>
      </c>
      <c r="W572" t="str">
        <v/>
      </c>
      <c r="X572" t="str">
        <v/>
      </c>
      <c r="Y572" t="str">
        <v/>
      </c>
      <c r="Z572" t="str">
        <v/>
      </c>
      <c r="AA572" t="str">
        <v/>
      </c>
      <c r="AB572" t="str">
        <f t="shared" si="8"/>
        <v/>
      </c>
    </row>
    <row r="573" spans="1:28">
      <c r="A573" t="str">
        <v/>
      </c>
      <c r="B573" t="str">
        <v/>
      </c>
      <c r="C573" t="str">
        <v/>
      </c>
      <c r="D573" t="str">
        <v/>
      </c>
      <c r="E573" t="str">
        <v/>
      </c>
      <c r="F573" t="str">
        <v/>
      </c>
      <c r="G573" t="str">
        <v/>
      </c>
      <c r="H573" t="str">
        <v/>
      </c>
      <c r="I573" t="str">
        <v/>
      </c>
      <c r="J573" t="str">
        <v/>
      </c>
      <c r="K573" t="str">
        <v/>
      </c>
      <c r="L573" t="str">
        <v/>
      </c>
      <c r="M573" t="str">
        <v/>
      </c>
      <c r="N573" t="str">
        <v/>
      </c>
      <c r="O573" t="str">
        <v/>
      </c>
      <c r="P573" t="str">
        <v/>
      </c>
      <c r="Q573" t="str">
        <v/>
      </c>
      <c r="R573" t="str">
        <v/>
      </c>
      <c r="S573" t="str">
        <v/>
      </c>
      <c r="T573" t="str">
        <v/>
      </c>
      <c r="U573" t="str">
        <v/>
      </c>
      <c r="V573" t="str">
        <v/>
      </c>
      <c r="W573" t="str">
        <v/>
      </c>
      <c r="X573" t="str">
        <v/>
      </c>
      <c r="Y573" t="str">
        <v/>
      </c>
      <c r="Z573" t="str">
        <v/>
      </c>
      <c r="AA573" t="str">
        <v/>
      </c>
      <c r="AB573" t="str">
        <f t="shared" si="8"/>
        <v/>
      </c>
    </row>
    <row r="574" spans="1:28">
      <c r="A574" t="str">
        <v/>
      </c>
      <c r="B574" t="str">
        <v/>
      </c>
      <c r="C574" t="str">
        <v/>
      </c>
      <c r="D574" t="str">
        <v/>
      </c>
      <c r="E574" t="str">
        <v/>
      </c>
      <c r="F574" t="str">
        <v/>
      </c>
      <c r="G574" t="str">
        <v/>
      </c>
      <c r="H574" t="str">
        <v/>
      </c>
      <c r="I574" t="str">
        <v/>
      </c>
      <c r="J574" t="str">
        <v/>
      </c>
      <c r="K574" t="str">
        <v/>
      </c>
      <c r="L574" t="str">
        <v/>
      </c>
      <c r="M574" t="str">
        <v/>
      </c>
      <c r="N574" t="str">
        <v/>
      </c>
      <c r="O574" t="str">
        <v/>
      </c>
      <c r="P574" t="str">
        <v/>
      </c>
      <c r="Q574" t="str">
        <v/>
      </c>
      <c r="R574" t="str">
        <v/>
      </c>
      <c r="S574" t="str">
        <v/>
      </c>
      <c r="T574" t="str">
        <v/>
      </c>
      <c r="U574" t="str">
        <v/>
      </c>
      <c r="V574" t="str">
        <v/>
      </c>
      <c r="W574" t="str">
        <v/>
      </c>
      <c r="X574" t="str">
        <v/>
      </c>
      <c r="Y574" t="str">
        <v/>
      </c>
      <c r="Z574" t="str">
        <v/>
      </c>
      <c r="AA574" t="str">
        <v/>
      </c>
      <c r="AB574" t="str">
        <f t="shared" si="8"/>
        <v/>
      </c>
    </row>
    <row r="575" spans="1:28">
      <c r="A575" t="str">
        <v/>
      </c>
      <c r="B575" t="str">
        <v/>
      </c>
      <c r="C575" t="str">
        <v/>
      </c>
      <c r="D575" t="str">
        <v/>
      </c>
      <c r="E575" t="str">
        <v/>
      </c>
      <c r="F575" t="str">
        <v/>
      </c>
      <c r="G575" t="str">
        <v/>
      </c>
      <c r="H575" t="str">
        <v/>
      </c>
      <c r="I575" t="str">
        <v/>
      </c>
      <c r="J575" t="str">
        <v/>
      </c>
      <c r="K575" t="str">
        <v/>
      </c>
      <c r="L575" t="str">
        <v/>
      </c>
      <c r="M575" t="str">
        <v/>
      </c>
      <c r="N575" t="str">
        <v/>
      </c>
      <c r="O575" t="str">
        <v/>
      </c>
      <c r="P575" t="str">
        <v/>
      </c>
      <c r="Q575" t="str">
        <v/>
      </c>
      <c r="R575" t="str">
        <v/>
      </c>
      <c r="S575" t="str">
        <v/>
      </c>
      <c r="T575" t="str">
        <v/>
      </c>
      <c r="U575" t="str">
        <v/>
      </c>
      <c r="V575" t="str">
        <v/>
      </c>
      <c r="W575" t="str">
        <v/>
      </c>
      <c r="X575" t="str">
        <v/>
      </c>
      <c r="Y575" t="str">
        <v/>
      </c>
      <c r="Z575" t="str">
        <v/>
      </c>
      <c r="AA575" t="str">
        <v/>
      </c>
      <c r="AB575" t="str">
        <f t="shared" si="8"/>
        <v/>
      </c>
    </row>
    <row r="576" spans="1:28">
      <c r="A576" t="str">
        <v/>
      </c>
      <c r="B576" t="str">
        <v/>
      </c>
      <c r="C576" t="str">
        <v/>
      </c>
      <c r="D576" t="str">
        <v/>
      </c>
      <c r="E576" t="str">
        <v/>
      </c>
      <c r="F576" t="str">
        <v/>
      </c>
      <c r="G576" t="str">
        <v/>
      </c>
      <c r="H576" t="str">
        <v/>
      </c>
      <c r="I576" t="str">
        <v/>
      </c>
      <c r="J576" t="str">
        <v/>
      </c>
      <c r="K576" t="str">
        <v/>
      </c>
      <c r="L576" t="str">
        <v/>
      </c>
      <c r="M576" t="str">
        <v/>
      </c>
      <c r="N576" t="str">
        <v/>
      </c>
      <c r="O576" t="str">
        <v/>
      </c>
      <c r="P576" t="str">
        <v/>
      </c>
      <c r="Q576" t="str">
        <v/>
      </c>
      <c r="R576" t="str">
        <v/>
      </c>
      <c r="S576" t="str">
        <v/>
      </c>
      <c r="T576" t="str">
        <v/>
      </c>
      <c r="U576" t="str">
        <v/>
      </c>
      <c r="V576" t="str">
        <v/>
      </c>
      <c r="W576" t="str">
        <v/>
      </c>
      <c r="X576" t="str">
        <v/>
      </c>
      <c r="Y576" t="str">
        <v/>
      </c>
      <c r="Z576" t="str">
        <v/>
      </c>
      <c r="AA576" t="str">
        <v/>
      </c>
      <c r="AB576" t="str">
        <f t="shared" si="8"/>
        <v/>
      </c>
    </row>
    <row r="577" spans="1:28">
      <c r="A577" t="str">
        <v/>
      </c>
      <c r="B577" t="str">
        <v/>
      </c>
      <c r="C577" t="str">
        <v/>
      </c>
      <c r="D577" t="str">
        <v/>
      </c>
      <c r="E577" t="str">
        <v/>
      </c>
      <c r="F577" t="str">
        <v/>
      </c>
      <c r="G577" t="str">
        <v/>
      </c>
      <c r="H577" t="str">
        <v/>
      </c>
      <c r="I577" t="str">
        <v/>
      </c>
      <c r="J577" t="str">
        <v/>
      </c>
      <c r="K577" t="str">
        <v/>
      </c>
      <c r="L577" t="str">
        <v/>
      </c>
      <c r="M577" t="str">
        <v/>
      </c>
      <c r="N577" t="str">
        <v/>
      </c>
      <c r="O577" t="str">
        <v/>
      </c>
      <c r="P577" t="str">
        <v/>
      </c>
      <c r="Q577" t="str">
        <v/>
      </c>
      <c r="R577" t="str">
        <v/>
      </c>
      <c r="S577" t="str">
        <v/>
      </c>
      <c r="T577" t="str">
        <v/>
      </c>
      <c r="U577" t="str">
        <v/>
      </c>
      <c r="V577" t="str">
        <v/>
      </c>
      <c r="W577" t="str">
        <v/>
      </c>
      <c r="X577" t="str">
        <v/>
      </c>
      <c r="Y577" t="str">
        <v/>
      </c>
      <c r="Z577" t="str">
        <v/>
      </c>
      <c r="AA577" t="str">
        <v/>
      </c>
      <c r="AB577" t="str">
        <f t="shared" si="8"/>
        <v/>
      </c>
    </row>
    <row r="578" spans="1:28">
      <c r="A578" t="str">
        <v/>
      </c>
      <c r="B578" t="str">
        <v/>
      </c>
      <c r="C578" t="str">
        <v/>
      </c>
      <c r="D578" t="str">
        <v/>
      </c>
      <c r="E578" t="str">
        <v/>
      </c>
      <c r="F578" t="str">
        <v/>
      </c>
      <c r="G578" t="str">
        <v/>
      </c>
      <c r="H578" t="str">
        <v/>
      </c>
      <c r="I578" t="str">
        <v/>
      </c>
      <c r="J578" t="str">
        <v/>
      </c>
      <c r="K578" t="str">
        <v/>
      </c>
      <c r="L578" t="str">
        <v/>
      </c>
      <c r="M578" t="str">
        <v/>
      </c>
      <c r="N578" t="str">
        <v/>
      </c>
      <c r="O578" t="str">
        <v/>
      </c>
      <c r="P578" t="str">
        <v/>
      </c>
      <c r="Q578" t="str">
        <v/>
      </c>
      <c r="R578" t="str">
        <v/>
      </c>
      <c r="S578" t="str">
        <v/>
      </c>
      <c r="T578" t="str">
        <v/>
      </c>
      <c r="U578" t="str">
        <v/>
      </c>
      <c r="V578" t="str">
        <v/>
      </c>
      <c r="W578" t="str">
        <v/>
      </c>
      <c r="X578" t="str">
        <v/>
      </c>
      <c r="Y578" t="str">
        <v/>
      </c>
      <c r="Z578" t="str">
        <v/>
      </c>
      <c r="AA578" t="str">
        <v/>
      </c>
      <c r="AB578" t="str">
        <f t="shared" si="8"/>
        <v/>
      </c>
    </row>
    <row r="579" spans="1:28">
      <c r="A579" t="str">
        <v/>
      </c>
      <c r="B579" t="str">
        <v/>
      </c>
      <c r="C579" t="str">
        <v/>
      </c>
      <c r="D579" t="str">
        <v/>
      </c>
      <c r="E579" t="str">
        <v/>
      </c>
      <c r="F579" t="str">
        <v/>
      </c>
      <c r="G579" t="str">
        <v/>
      </c>
      <c r="H579" t="str">
        <v/>
      </c>
      <c r="I579" t="str">
        <v/>
      </c>
      <c r="J579" t="str">
        <v/>
      </c>
      <c r="K579" t="str">
        <v/>
      </c>
      <c r="L579" t="str">
        <v/>
      </c>
      <c r="M579" t="str">
        <v/>
      </c>
      <c r="N579" t="str">
        <v/>
      </c>
      <c r="O579" t="str">
        <v/>
      </c>
      <c r="P579" t="str">
        <v/>
      </c>
      <c r="Q579" t="str">
        <v/>
      </c>
      <c r="R579" t="str">
        <v/>
      </c>
      <c r="S579" t="str">
        <v/>
      </c>
      <c r="T579" t="str">
        <v/>
      </c>
      <c r="U579" t="str">
        <v/>
      </c>
      <c r="V579" t="str">
        <v/>
      </c>
      <c r="W579" t="str">
        <v/>
      </c>
      <c r="X579" t="str">
        <v/>
      </c>
      <c r="Y579" t="str">
        <v/>
      </c>
      <c r="Z579" t="str">
        <v/>
      </c>
      <c r="AA579" t="str">
        <v/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 t="str">
        <v/>
      </c>
      <c r="B580" t="str">
        <v/>
      </c>
      <c r="C580" t="str">
        <v/>
      </c>
      <c r="D580" t="str">
        <v/>
      </c>
      <c r="E580" t="str">
        <v/>
      </c>
      <c r="F580" t="str">
        <v/>
      </c>
      <c r="G580" t="str">
        <v/>
      </c>
      <c r="H580" t="str">
        <v/>
      </c>
      <c r="I580" t="str">
        <v/>
      </c>
      <c r="J580" t="str">
        <v/>
      </c>
      <c r="K580" t="str">
        <v/>
      </c>
      <c r="L580" t="str">
        <v/>
      </c>
      <c r="M580" t="str">
        <v/>
      </c>
      <c r="N580" t="str">
        <v/>
      </c>
      <c r="O580" t="str">
        <v/>
      </c>
      <c r="P580" t="str">
        <v/>
      </c>
      <c r="Q580" t="str">
        <v/>
      </c>
      <c r="R580" t="str">
        <v/>
      </c>
      <c r="S580" t="str">
        <v/>
      </c>
      <c r="T580" t="str">
        <v/>
      </c>
      <c r="U580" t="str">
        <v/>
      </c>
      <c r="V580" t="str">
        <v/>
      </c>
      <c r="W580" t="str">
        <v/>
      </c>
      <c r="X580" t="str">
        <v/>
      </c>
      <c r="Y580" t="str">
        <v/>
      </c>
      <c r="Z580" t="str">
        <v/>
      </c>
      <c r="AA580" t="str">
        <v/>
      </c>
      <c r="AB580" t="str">
        <f t="shared" si="9"/>
        <v/>
      </c>
    </row>
    <row r="581" spans="1:28">
      <c r="A581" t="str">
        <v/>
      </c>
      <c r="B581" t="str">
        <v/>
      </c>
      <c r="C581" t="str">
        <v/>
      </c>
      <c r="D581" t="str">
        <v/>
      </c>
      <c r="E581" t="str">
        <v/>
      </c>
      <c r="F581" t="str">
        <v/>
      </c>
      <c r="G581" t="str">
        <v/>
      </c>
      <c r="H581" t="str">
        <v/>
      </c>
      <c r="I581" t="str">
        <v/>
      </c>
      <c r="J581" t="str">
        <v/>
      </c>
      <c r="K581" t="str">
        <v/>
      </c>
      <c r="L581" t="str">
        <v/>
      </c>
      <c r="M581" t="str">
        <v/>
      </c>
      <c r="N581" t="str">
        <v/>
      </c>
      <c r="O581" t="str">
        <v/>
      </c>
      <c r="P581" t="str">
        <v/>
      </c>
      <c r="Q581" t="str">
        <v/>
      </c>
      <c r="R581" t="str">
        <v/>
      </c>
      <c r="S581" t="str">
        <v/>
      </c>
      <c r="T581" t="str">
        <v/>
      </c>
      <c r="U581" t="str">
        <v/>
      </c>
      <c r="V581" t="str">
        <v/>
      </c>
      <c r="W581" t="str">
        <v/>
      </c>
      <c r="X581" t="str">
        <v/>
      </c>
      <c r="Y581" t="str">
        <v/>
      </c>
      <c r="Z581" t="str">
        <v/>
      </c>
      <c r="AA581" t="str">
        <v/>
      </c>
      <c r="AB581" t="str">
        <f t="shared" si="9"/>
        <v/>
      </c>
    </row>
    <row r="582" spans="1:28">
      <c r="A582" t="str">
        <v/>
      </c>
      <c r="B582" t="str">
        <v/>
      </c>
      <c r="C582" t="str">
        <v/>
      </c>
      <c r="D582" t="str">
        <v/>
      </c>
      <c r="E582" t="str">
        <v/>
      </c>
      <c r="F582" t="str">
        <v/>
      </c>
      <c r="G582" t="str">
        <v/>
      </c>
      <c r="H582" t="str">
        <v/>
      </c>
      <c r="I582" t="str">
        <v/>
      </c>
      <c r="J582" t="str">
        <v/>
      </c>
      <c r="K582" t="str">
        <v/>
      </c>
      <c r="L582" t="str">
        <v/>
      </c>
      <c r="M582" t="str">
        <v/>
      </c>
      <c r="N582" t="str">
        <v/>
      </c>
      <c r="O582" t="str">
        <v/>
      </c>
      <c r="P582" t="str">
        <v/>
      </c>
      <c r="Q582" t="str">
        <v/>
      </c>
      <c r="R582" t="str">
        <v/>
      </c>
      <c r="S582" t="str">
        <v/>
      </c>
      <c r="T582" t="str">
        <v/>
      </c>
      <c r="U582" t="str">
        <v/>
      </c>
      <c r="V582" t="str">
        <v/>
      </c>
      <c r="W582" t="str">
        <v/>
      </c>
      <c r="X582" t="str">
        <v/>
      </c>
      <c r="Y582" t="str">
        <v/>
      </c>
      <c r="Z582" t="str">
        <v/>
      </c>
      <c r="AA582" t="str">
        <v/>
      </c>
      <c r="AB582" t="str">
        <f t="shared" si="9"/>
        <v/>
      </c>
    </row>
    <row r="583" spans="1:28">
      <c r="A583" t="str">
        <v/>
      </c>
      <c r="B583" t="str">
        <v/>
      </c>
      <c r="C583" t="str">
        <v/>
      </c>
      <c r="D583" t="str">
        <v/>
      </c>
      <c r="E583" t="str">
        <v/>
      </c>
      <c r="F583" t="str">
        <v/>
      </c>
      <c r="G583" t="str">
        <v/>
      </c>
      <c r="H583" t="str">
        <v/>
      </c>
      <c r="I583" t="str">
        <v/>
      </c>
      <c r="J583" t="str">
        <v/>
      </c>
      <c r="K583" t="str">
        <v/>
      </c>
      <c r="L583" t="str">
        <v/>
      </c>
      <c r="M583" t="str">
        <v/>
      </c>
      <c r="N583" t="str">
        <v/>
      </c>
      <c r="O583" t="str">
        <v/>
      </c>
      <c r="P583" t="str">
        <v/>
      </c>
      <c r="Q583" t="str">
        <v/>
      </c>
      <c r="R583" t="str">
        <v/>
      </c>
      <c r="S583" t="str">
        <v/>
      </c>
      <c r="T583" t="str">
        <v/>
      </c>
      <c r="U583" t="str">
        <v/>
      </c>
      <c r="V583" t="str">
        <v/>
      </c>
      <c r="W583" t="str">
        <v/>
      </c>
      <c r="X583" t="str">
        <v/>
      </c>
      <c r="Y583" t="str">
        <v/>
      </c>
      <c r="Z583" t="str">
        <v/>
      </c>
      <c r="AA583" t="str">
        <v/>
      </c>
      <c r="AB583" t="str">
        <f t="shared" si="9"/>
        <v/>
      </c>
    </row>
    <row r="584" spans="1:28">
      <c r="A584" t="str">
        <v/>
      </c>
      <c r="B584" t="str">
        <v/>
      </c>
      <c r="C584" t="str">
        <v/>
      </c>
      <c r="D584" t="str">
        <v/>
      </c>
      <c r="E584" t="str">
        <v/>
      </c>
      <c r="F584" t="str">
        <v/>
      </c>
      <c r="G584" t="str">
        <v/>
      </c>
      <c r="H584" t="str">
        <v/>
      </c>
      <c r="I584" t="str">
        <v/>
      </c>
      <c r="J584" t="str">
        <v/>
      </c>
      <c r="K584" t="str">
        <v/>
      </c>
      <c r="L584" t="str">
        <v/>
      </c>
      <c r="M584" t="str">
        <v/>
      </c>
      <c r="N584" t="str">
        <v/>
      </c>
      <c r="O584" t="str">
        <v/>
      </c>
      <c r="P584" t="str">
        <v/>
      </c>
      <c r="Q584" t="str">
        <v/>
      </c>
      <c r="R584" t="str">
        <v/>
      </c>
      <c r="S584" t="str">
        <v/>
      </c>
      <c r="T584" t="str">
        <v/>
      </c>
      <c r="U584" t="str">
        <v/>
      </c>
      <c r="V584" t="str">
        <v/>
      </c>
      <c r="W584" t="str">
        <v/>
      </c>
      <c r="X584" t="str">
        <v/>
      </c>
      <c r="Y584" t="str">
        <v/>
      </c>
      <c r="Z584" t="str">
        <v/>
      </c>
      <c r="AA584" t="str">
        <v/>
      </c>
      <c r="AB584" t="str">
        <f t="shared" si="9"/>
        <v/>
      </c>
    </row>
    <row r="585" spans="1:28">
      <c r="A585" t="str">
        <v/>
      </c>
      <c r="B585" t="str">
        <v/>
      </c>
      <c r="C585" t="str">
        <v/>
      </c>
      <c r="D585" t="str">
        <v/>
      </c>
      <c r="E585" t="str">
        <v/>
      </c>
      <c r="F585" t="str">
        <v/>
      </c>
      <c r="G585" t="str">
        <v/>
      </c>
      <c r="H585" t="str">
        <v/>
      </c>
      <c r="I585" t="str">
        <v/>
      </c>
      <c r="J585" t="str">
        <v/>
      </c>
      <c r="K585" t="str">
        <v/>
      </c>
      <c r="L585" t="str">
        <v/>
      </c>
      <c r="M585" t="str">
        <v/>
      </c>
      <c r="N585" t="str">
        <v/>
      </c>
      <c r="O585" t="str">
        <v/>
      </c>
      <c r="P585" t="str">
        <v/>
      </c>
      <c r="Q585" t="str">
        <v/>
      </c>
      <c r="R585" t="str">
        <v/>
      </c>
      <c r="S585" t="str">
        <v/>
      </c>
      <c r="T585" t="str">
        <v/>
      </c>
      <c r="U585" t="str">
        <v/>
      </c>
      <c r="V585" t="str">
        <v/>
      </c>
      <c r="W585" t="str">
        <v/>
      </c>
      <c r="X585" t="str">
        <v/>
      </c>
      <c r="Y585" t="str">
        <v/>
      </c>
      <c r="Z585" t="str">
        <v/>
      </c>
      <c r="AA585" t="str">
        <v/>
      </c>
      <c r="AB585" t="str">
        <f t="shared" si="9"/>
        <v/>
      </c>
    </row>
    <row r="586" spans="1:28">
      <c r="A586" t="str">
        <v/>
      </c>
      <c r="B586" t="str">
        <v/>
      </c>
      <c r="C586" t="str">
        <v/>
      </c>
      <c r="D586" t="str">
        <v/>
      </c>
      <c r="E586" t="str">
        <v/>
      </c>
      <c r="F586" t="str">
        <v/>
      </c>
      <c r="G586" t="str">
        <v/>
      </c>
      <c r="H586" t="str">
        <v/>
      </c>
      <c r="I586" t="str">
        <v/>
      </c>
      <c r="J586" t="str">
        <v/>
      </c>
      <c r="K586" t="str">
        <v/>
      </c>
      <c r="L586" t="str">
        <v/>
      </c>
      <c r="M586" t="str">
        <v/>
      </c>
      <c r="N586" t="str">
        <v/>
      </c>
      <c r="O586" t="str">
        <v/>
      </c>
      <c r="P586" t="str">
        <v/>
      </c>
      <c r="Q586" t="str">
        <v/>
      </c>
      <c r="R586" t="str">
        <v/>
      </c>
      <c r="S586" t="str">
        <v/>
      </c>
      <c r="T586" t="str">
        <v/>
      </c>
      <c r="U586" t="str">
        <v/>
      </c>
      <c r="V586" t="str">
        <v/>
      </c>
      <c r="W586" t="str">
        <v/>
      </c>
      <c r="X586" t="str">
        <v/>
      </c>
      <c r="Y586" t="str">
        <v/>
      </c>
      <c r="Z586" t="str">
        <v/>
      </c>
      <c r="AA586" t="str">
        <v/>
      </c>
      <c r="AB586" t="str">
        <f t="shared" si="9"/>
        <v/>
      </c>
    </row>
    <row r="587" spans="1:28">
      <c r="A587" t="str">
        <v/>
      </c>
      <c r="B587" t="str">
        <v/>
      </c>
      <c r="C587" t="str">
        <v/>
      </c>
      <c r="D587" t="str">
        <v/>
      </c>
      <c r="E587" t="str">
        <v/>
      </c>
      <c r="F587" t="str">
        <v/>
      </c>
      <c r="G587" t="str">
        <v/>
      </c>
      <c r="H587" t="str">
        <v/>
      </c>
      <c r="I587" t="str">
        <v/>
      </c>
      <c r="J587" t="str">
        <v/>
      </c>
      <c r="K587" t="str">
        <v/>
      </c>
      <c r="L587" t="str">
        <v/>
      </c>
      <c r="M587" t="str">
        <v/>
      </c>
      <c r="N587" t="str">
        <v/>
      </c>
      <c r="O587" t="str">
        <v/>
      </c>
      <c r="P587" t="str">
        <v/>
      </c>
      <c r="Q587" t="str">
        <v/>
      </c>
      <c r="R587" t="str">
        <v/>
      </c>
      <c r="S587" t="str">
        <v/>
      </c>
      <c r="T587" t="str">
        <v/>
      </c>
      <c r="U587" t="str">
        <v/>
      </c>
      <c r="V587" t="str">
        <v/>
      </c>
      <c r="W587" t="str">
        <v/>
      </c>
      <c r="X587" t="str">
        <v/>
      </c>
      <c r="Y587" t="str">
        <v/>
      </c>
      <c r="Z587" t="str">
        <v/>
      </c>
      <c r="AA587" t="str">
        <v/>
      </c>
      <c r="AB587" t="str">
        <f t="shared" si="9"/>
        <v/>
      </c>
    </row>
    <row r="588" spans="1:28">
      <c r="A588" t="str">
        <v/>
      </c>
      <c r="B588" t="str">
        <v/>
      </c>
      <c r="C588" t="str">
        <v/>
      </c>
      <c r="D588" t="str">
        <v/>
      </c>
      <c r="E588" t="str">
        <v/>
      </c>
      <c r="F588" t="str">
        <v/>
      </c>
      <c r="G588" t="str">
        <v/>
      </c>
      <c r="H588" t="str">
        <v/>
      </c>
      <c r="I588" t="str">
        <v/>
      </c>
      <c r="J588" t="str">
        <v/>
      </c>
      <c r="K588" t="str">
        <v/>
      </c>
      <c r="L588" t="str">
        <v/>
      </c>
      <c r="M588" t="str">
        <v/>
      </c>
      <c r="N588" t="str">
        <v/>
      </c>
      <c r="O588" t="str">
        <v/>
      </c>
      <c r="P588" t="str">
        <v/>
      </c>
      <c r="Q588" t="str">
        <v/>
      </c>
      <c r="R588" t="str">
        <v/>
      </c>
      <c r="S588" t="str">
        <v/>
      </c>
      <c r="T588" t="str">
        <v/>
      </c>
      <c r="U588" t="str">
        <v/>
      </c>
      <c r="V588" t="str">
        <v/>
      </c>
      <c r="W588" t="str">
        <v/>
      </c>
      <c r="X588" t="str">
        <v/>
      </c>
      <c r="Y588" t="str">
        <v/>
      </c>
      <c r="Z588" t="str">
        <v/>
      </c>
      <c r="AA588" t="str">
        <v/>
      </c>
      <c r="AB588" t="str">
        <f t="shared" si="9"/>
        <v/>
      </c>
    </row>
    <row r="589" spans="1:28">
      <c r="A589" t="str">
        <v/>
      </c>
      <c r="B589" t="str">
        <v/>
      </c>
      <c r="C589" t="str">
        <v/>
      </c>
      <c r="D589" t="str">
        <v/>
      </c>
      <c r="E589" t="str">
        <v/>
      </c>
      <c r="F589" t="str">
        <v/>
      </c>
      <c r="G589" t="str">
        <v/>
      </c>
      <c r="H589" t="str">
        <v/>
      </c>
      <c r="I589" t="str">
        <v/>
      </c>
      <c r="J589" t="str">
        <v/>
      </c>
      <c r="K589" t="str">
        <v/>
      </c>
      <c r="L589" t="str">
        <v/>
      </c>
      <c r="M589" t="str">
        <v/>
      </c>
      <c r="N589" t="str">
        <v/>
      </c>
      <c r="O589" t="str">
        <v/>
      </c>
      <c r="P589" t="str">
        <v/>
      </c>
      <c r="Q589" t="str">
        <v/>
      </c>
      <c r="R589" t="str">
        <v/>
      </c>
      <c r="S589" t="str">
        <v/>
      </c>
      <c r="T589" t="str">
        <v/>
      </c>
      <c r="U589" t="str">
        <v/>
      </c>
      <c r="V589" t="str">
        <v/>
      </c>
      <c r="W589" t="str">
        <v/>
      </c>
      <c r="X589" t="str">
        <v/>
      </c>
      <c r="Y589" t="str">
        <v/>
      </c>
      <c r="Z589" t="str">
        <v/>
      </c>
      <c r="AA589" t="str">
        <v/>
      </c>
      <c r="AB589" t="str">
        <f t="shared" si="9"/>
        <v/>
      </c>
    </row>
    <row r="590" spans="1:28">
      <c r="A590" t="str">
        <v/>
      </c>
      <c r="B590" t="str">
        <v/>
      </c>
      <c r="C590" t="str">
        <v/>
      </c>
      <c r="D590" t="str">
        <v/>
      </c>
      <c r="E590" t="str">
        <v/>
      </c>
      <c r="F590" t="str">
        <v/>
      </c>
      <c r="G590" t="str">
        <v/>
      </c>
      <c r="H590" t="str">
        <v/>
      </c>
      <c r="I590" t="str">
        <v/>
      </c>
      <c r="J590" t="str">
        <v/>
      </c>
      <c r="K590" t="str">
        <v/>
      </c>
      <c r="L590" t="str">
        <v/>
      </c>
      <c r="M590" t="str">
        <v/>
      </c>
      <c r="N590" t="str">
        <v/>
      </c>
      <c r="O590" t="str">
        <v/>
      </c>
      <c r="P590" t="str">
        <v/>
      </c>
      <c r="Q590" t="str">
        <v/>
      </c>
      <c r="R590" t="str">
        <v/>
      </c>
      <c r="S590" t="str">
        <v/>
      </c>
      <c r="T590" t="str">
        <v/>
      </c>
      <c r="U590" t="str">
        <v/>
      </c>
      <c r="V590" t="str">
        <v/>
      </c>
      <c r="W590" t="str">
        <v/>
      </c>
      <c r="X590" t="str">
        <v/>
      </c>
      <c r="Y590" t="str">
        <v/>
      </c>
      <c r="Z590" t="str">
        <v/>
      </c>
      <c r="AA590" t="str">
        <v/>
      </c>
      <c r="AB590" t="str">
        <f t="shared" si="9"/>
        <v/>
      </c>
    </row>
    <row r="591" spans="1:28">
      <c r="A591" t="str">
        <v/>
      </c>
      <c r="B591" t="str">
        <v/>
      </c>
      <c r="C591" t="str">
        <v/>
      </c>
      <c r="D591" t="str">
        <v/>
      </c>
      <c r="E591" t="str">
        <v/>
      </c>
      <c r="F591" t="str">
        <v/>
      </c>
      <c r="G591" t="str">
        <v/>
      </c>
      <c r="H591" t="str">
        <v/>
      </c>
      <c r="I591" t="str">
        <v/>
      </c>
      <c r="J591" t="str">
        <v/>
      </c>
      <c r="K591" t="str">
        <v/>
      </c>
      <c r="L591" t="str">
        <v/>
      </c>
      <c r="M591" t="str">
        <v/>
      </c>
      <c r="N591" t="str">
        <v/>
      </c>
      <c r="O591" t="str">
        <v/>
      </c>
      <c r="P591" t="str">
        <v/>
      </c>
      <c r="Q591" t="str">
        <v/>
      </c>
      <c r="R591" t="str">
        <v/>
      </c>
      <c r="S591" t="str">
        <v/>
      </c>
      <c r="T591" t="str">
        <v/>
      </c>
      <c r="U591" t="str">
        <v/>
      </c>
      <c r="V591" t="str">
        <v/>
      </c>
      <c r="W591" t="str">
        <v/>
      </c>
      <c r="X591" t="str">
        <v/>
      </c>
      <c r="Y591" t="str">
        <v/>
      </c>
      <c r="Z591" t="str">
        <v/>
      </c>
      <c r="AA591" t="str">
        <v/>
      </c>
      <c r="AB591" t="str">
        <f t="shared" si="9"/>
        <v/>
      </c>
    </row>
    <row r="592" spans="1:28">
      <c r="A592" t="str">
        <v/>
      </c>
      <c r="B592" t="str">
        <v/>
      </c>
      <c r="C592" t="str">
        <v/>
      </c>
      <c r="D592" t="str">
        <v/>
      </c>
      <c r="E592" t="str">
        <v/>
      </c>
      <c r="F592" t="str">
        <v/>
      </c>
      <c r="G592" t="str">
        <v/>
      </c>
      <c r="H592" t="str">
        <v/>
      </c>
      <c r="I592" t="str">
        <v/>
      </c>
      <c r="J592" t="str">
        <v/>
      </c>
      <c r="K592" t="str">
        <v/>
      </c>
      <c r="L592" t="str">
        <v/>
      </c>
      <c r="M592" t="str">
        <v/>
      </c>
      <c r="N592" t="str">
        <v/>
      </c>
      <c r="O592" t="str">
        <v/>
      </c>
      <c r="P592" t="str">
        <v/>
      </c>
      <c r="Q592" t="str">
        <v/>
      </c>
      <c r="R592" t="str">
        <v/>
      </c>
      <c r="S592" t="str">
        <v/>
      </c>
      <c r="T592" t="str">
        <v/>
      </c>
      <c r="U592" t="str">
        <v/>
      </c>
      <c r="V592" t="str">
        <v/>
      </c>
      <c r="W592" t="str">
        <v/>
      </c>
      <c r="X592" t="str">
        <v/>
      </c>
      <c r="Y592" t="str">
        <v/>
      </c>
      <c r="Z592" t="str">
        <v/>
      </c>
      <c r="AA592" t="str">
        <v/>
      </c>
      <c r="AB592" t="str">
        <f t="shared" si="9"/>
        <v/>
      </c>
    </row>
    <row r="593" spans="1:28">
      <c r="A593" t="str">
        <v/>
      </c>
      <c r="B593" t="str">
        <v/>
      </c>
      <c r="C593" t="str">
        <v/>
      </c>
      <c r="D593" t="str">
        <v/>
      </c>
      <c r="E593" t="str">
        <v/>
      </c>
      <c r="F593" t="str">
        <v/>
      </c>
      <c r="G593" t="str">
        <v/>
      </c>
      <c r="H593" t="str">
        <v/>
      </c>
      <c r="I593" t="str">
        <v/>
      </c>
      <c r="J593" t="str">
        <v/>
      </c>
      <c r="K593" t="str">
        <v/>
      </c>
      <c r="L593" t="str">
        <v/>
      </c>
      <c r="M593" t="str">
        <v/>
      </c>
      <c r="N593" t="str">
        <v/>
      </c>
      <c r="O593" t="str">
        <v/>
      </c>
      <c r="P593" t="str">
        <v/>
      </c>
      <c r="Q593" t="str">
        <v/>
      </c>
      <c r="R593" t="str">
        <v/>
      </c>
      <c r="S593" t="str">
        <v/>
      </c>
      <c r="T593" t="str">
        <v/>
      </c>
      <c r="U593" t="str">
        <v/>
      </c>
      <c r="V593" t="str">
        <v/>
      </c>
      <c r="W593" t="str">
        <v/>
      </c>
      <c r="X593" t="str">
        <v/>
      </c>
      <c r="Y593" t="str">
        <v/>
      </c>
      <c r="Z593" t="str">
        <v/>
      </c>
      <c r="AA593" t="str">
        <v/>
      </c>
      <c r="AB593" t="str">
        <f t="shared" si="9"/>
        <v/>
      </c>
    </row>
    <row r="594" spans="1:28">
      <c r="A594" t="str">
        <v/>
      </c>
      <c r="B594" t="str">
        <v/>
      </c>
      <c r="C594" t="str">
        <v/>
      </c>
      <c r="D594" t="str">
        <v/>
      </c>
      <c r="E594" t="str">
        <v/>
      </c>
      <c r="F594" t="str">
        <v/>
      </c>
      <c r="G594" t="str">
        <v/>
      </c>
      <c r="H594" t="str">
        <v/>
      </c>
      <c r="I594" t="str">
        <v/>
      </c>
      <c r="J594" t="str">
        <v/>
      </c>
      <c r="K594" t="str">
        <v/>
      </c>
      <c r="L594" t="str">
        <v/>
      </c>
      <c r="M594" t="str">
        <v/>
      </c>
      <c r="N594" t="str">
        <v/>
      </c>
      <c r="O594" t="str">
        <v/>
      </c>
      <c r="P594" t="str">
        <v/>
      </c>
      <c r="Q594" t="str">
        <v/>
      </c>
      <c r="R594" t="str">
        <v/>
      </c>
      <c r="S594" t="str">
        <v/>
      </c>
      <c r="T594" t="str">
        <v/>
      </c>
      <c r="U594" t="str">
        <v/>
      </c>
      <c r="V594" t="str">
        <v/>
      </c>
      <c r="W594" t="str">
        <v/>
      </c>
      <c r="X594" t="str">
        <v/>
      </c>
      <c r="Y594" t="str">
        <v/>
      </c>
      <c r="Z594" t="str">
        <v/>
      </c>
      <c r="AA594" t="str">
        <v/>
      </c>
      <c r="AB594" t="str">
        <f t="shared" si="9"/>
        <v/>
      </c>
    </row>
    <row r="595" spans="1:28">
      <c r="A595" t="str">
        <v/>
      </c>
      <c r="B595" t="str">
        <v/>
      </c>
      <c r="C595" t="str">
        <v/>
      </c>
      <c r="D595" t="str">
        <v/>
      </c>
      <c r="E595" t="str">
        <v/>
      </c>
      <c r="F595" t="str">
        <v/>
      </c>
      <c r="G595" t="str">
        <v/>
      </c>
      <c r="H595" t="str">
        <v/>
      </c>
      <c r="I595" t="str">
        <v/>
      </c>
      <c r="J595" t="str">
        <v/>
      </c>
      <c r="K595" t="str">
        <v/>
      </c>
      <c r="L595" t="str">
        <v/>
      </c>
      <c r="M595" t="str">
        <v/>
      </c>
      <c r="N595" t="str">
        <v/>
      </c>
      <c r="O595" t="str">
        <v/>
      </c>
      <c r="P595" t="str">
        <v/>
      </c>
      <c r="Q595" t="str">
        <v/>
      </c>
      <c r="R595" t="str">
        <v/>
      </c>
      <c r="S595" t="str">
        <v/>
      </c>
      <c r="T595" t="str">
        <v/>
      </c>
      <c r="U595" t="str">
        <v/>
      </c>
      <c r="V595" t="str">
        <v/>
      </c>
      <c r="W595" t="str">
        <v/>
      </c>
      <c r="X595" t="str">
        <v/>
      </c>
      <c r="Y595" t="str">
        <v/>
      </c>
      <c r="Z595" t="str">
        <v/>
      </c>
      <c r="AA595" t="str">
        <v/>
      </c>
      <c r="AB595" t="str">
        <f t="shared" si="9"/>
        <v/>
      </c>
    </row>
    <row r="596" spans="1:28">
      <c r="A596" t="str">
        <v/>
      </c>
      <c r="B596" t="str">
        <v/>
      </c>
      <c r="C596" t="str">
        <v/>
      </c>
      <c r="D596" t="str">
        <v/>
      </c>
      <c r="E596" t="str">
        <v/>
      </c>
      <c r="F596" t="str">
        <v/>
      </c>
      <c r="G596" t="str">
        <v/>
      </c>
      <c r="H596" t="str">
        <v/>
      </c>
      <c r="I596" t="str">
        <v/>
      </c>
      <c r="J596" t="str">
        <v/>
      </c>
      <c r="K596" t="str">
        <v/>
      </c>
      <c r="L596" t="str">
        <v/>
      </c>
      <c r="M596" t="str">
        <v/>
      </c>
      <c r="N596" t="str">
        <v/>
      </c>
      <c r="O596" t="str">
        <v/>
      </c>
      <c r="P596" t="str">
        <v/>
      </c>
      <c r="Q596" t="str">
        <v/>
      </c>
      <c r="R596" t="str">
        <v/>
      </c>
      <c r="S596" t="str">
        <v/>
      </c>
      <c r="T596" t="str">
        <v/>
      </c>
      <c r="U596" t="str">
        <v/>
      </c>
      <c r="V596" t="str">
        <v/>
      </c>
      <c r="W596" t="str">
        <v/>
      </c>
      <c r="X596" t="str">
        <v/>
      </c>
      <c r="Y596" t="str">
        <v/>
      </c>
      <c r="Z596" t="str">
        <v/>
      </c>
      <c r="AA596" t="str">
        <v/>
      </c>
      <c r="AB596" t="str">
        <f t="shared" si="9"/>
        <v/>
      </c>
    </row>
    <row r="597" spans="1:28">
      <c r="A597" t="str">
        <v/>
      </c>
      <c r="B597" t="str">
        <v/>
      </c>
      <c r="C597" t="str">
        <v/>
      </c>
      <c r="D597" t="str">
        <v/>
      </c>
      <c r="E597" t="str">
        <v/>
      </c>
      <c r="F597" t="str">
        <v/>
      </c>
      <c r="G597" t="str">
        <v/>
      </c>
      <c r="H597" t="str">
        <v/>
      </c>
      <c r="I597" t="str">
        <v/>
      </c>
      <c r="J597" t="str">
        <v/>
      </c>
      <c r="K597" t="str">
        <v/>
      </c>
      <c r="L597" t="str">
        <v/>
      </c>
      <c r="M597" t="str">
        <v/>
      </c>
      <c r="N597" t="str">
        <v/>
      </c>
      <c r="O597" t="str">
        <v/>
      </c>
      <c r="P597" t="str">
        <v/>
      </c>
      <c r="Q597" t="str">
        <v/>
      </c>
      <c r="R597" t="str">
        <v/>
      </c>
      <c r="S597" t="str">
        <v/>
      </c>
      <c r="T597" t="str">
        <v/>
      </c>
      <c r="U597" t="str">
        <v/>
      </c>
      <c r="V597" t="str">
        <v/>
      </c>
      <c r="W597" t="str">
        <v/>
      </c>
      <c r="X597" t="str">
        <v/>
      </c>
      <c r="Y597" t="str">
        <v/>
      </c>
      <c r="Z597" t="str">
        <v/>
      </c>
      <c r="AA597" t="str">
        <v/>
      </c>
      <c r="AB597" t="str">
        <f t="shared" si="9"/>
        <v/>
      </c>
    </row>
    <row r="598" spans="1:28">
      <c r="A598" t="str">
        <v/>
      </c>
      <c r="B598" t="str">
        <v/>
      </c>
      <c r="C598" t="str">
        <v/>
      </c>
      <c r="D598" t="str">
        <v/>
      </c>
      <c r="E598" t="str">
        <v/>
      </c>
      <c r="F598" t="str">
        <v/>
      </c>
      <c r="G598" t="str">
        <v/>
      </c>
      <c r="H598" t="str">
        <v/>
      </c>
      <c r="I598" t="str">
        <v/>
      </c>
      <c r="J598" t="str">
        <v/>
      </c>
      <c r="K598" t="str">
        <v/>
      </c>
      <c r="L598" t="str">
        <v/>
      </c>
      <c r="M598" t="str">
        <v/>
      </c>
      <c r="N598" t="str">
        <v/>
      </c>
      <c r="O598" t="str">
        <v/>
      </c>
      <c r="P598" t="str">
        <v/>
      </c>
      <c r="Q598" t="str">
        <v/>
      </c>
      <c r="R598" t="str">
        <v/>
      </c>
      <c r="S598" t="str">
        <v/>
      </c>
      <c r="T598" t="str">
        <v/>
      </c>
      <c r="U598" t="str">
        <v/>
      </c>
      <c r="V598" t="str">
        <v/>
      </c>
      <c r="W598" t="str">
        <v/>
      </c>
      <c r="X598" t="str">
        <v/>
      </c>
      <c r="Y598" t="str">
        <v/>
      </c>
      <c r="Z598" t="str">
        <v/>
      </c>
      <c r="AA598" t="str">
        <v/>
      </c>
      <c r="AB598" t="str">
        <f t="shared" si="9"/>
        <v/>
      </c>
    </row>
    <row r="599" spans="1:28">
      <c r="A599" t="str">
        <v/>
      </c>
      <c r="B599" t="str">
        <v/>
      </c>
      <c r="C599" t="str">
        <v/>
      </c>
      <c r="D599" t="str">
        <v/>
      </c>
      <c r="E599" t="str">
        <v/>
      </c>
      <c r="F599" t="str">
        <v/>
      </c>
      <c r="G599" t="str">
        <v/>
      </c>
      <c r="H599" t="str">
        <v/>
      </c>
      <c r="I599" t="str">
        <v/>
      </c>
      <c r="J599" t="str">
        <v/>
      </c>
      <c r="K599" t="str">
        <v/>
      </c>
      <c r="L599" t="str">
        <v/>
      </c>
      <c r="M599" t="str">
        <v/>
      </c>
      <c r="N599" t="str">
        <v/>
      </c>
      <c r="O599" t="str">
        <v/>
      </c>
      <c r="P599" t="str">
        <v/>
      </c>
      <c r="Q599" t="str">
        <v/>
      </c>
      <c r="R599" t="str">
        <v/>
      </c>
      <c r="S599" t="str">
        <v/>
      </c>
      <c r="T599" t="str">
        <v/>
      </c>
      <c r="U599" t="str">
        <v/>
      </c>
      <c r="V599" t="str">
        <v/>
      </c>
      <c r="W599" t="str">
        <v/>
      </c>
      <c r="X599" t="str">
        <v/>
      </c>
      <c r="Y599" t="str">
        <v/>
      </c>
      <c r="Z599" t="str">
        <v/>
      </c>
      <c r="AA599" t="str">
        <v/>
      </c>
      <c r="AB599" t="str">
        <f t="shared" si="9"/>
        <v/>
      </c>
    </row>
    <row r="600" spans="1:28">
      <c r="A600" t="str">
        <v/>
      </c>
      <c r="B600" t="str">
        <v/>
      </c>
      <c r="C600" t="str">
        <v/>
      </c>
      <c r="D600" t="str">
        <v/>
      </c>
      <c r="E600" t="str">
        <v/>
      </c>
      <c r="F600" t="str">
        <v/>
      </c>
      <c r="G600" t="str">
        <v/>
      </c>
      <c r="H600" t="str">
        <v/>
      </c>
      <c r="I600" t="str">
        <v/>
      </c>
      <c r="J600" t="str">
        <v/>
      </c>
      <c r="K600" t="str">
        <v/>
      </c>
      <c r="L600" t="str">
        <v/>
      </c>
      <c r="M600" t="str">
        <v/>
      </c>
      <c r="N600" t="str">
        <v/>
      </c>
      <c r="O600" t="str">
        <v/>
      </c>
      <c r="P600" t="str">
        <v/>
      </c>
      <c r="Q600" t="str">
        <v/>
      </c>
      <c r="R600" t="str">
        <v/>
      </c>
      <c r="S600" t="str">
        <v/>
      </c>
      <c r="T600" t="str">
        <v/>
      </c>
      <c r="U600" t="str">
        <v/>
      </c>
      <c r="V600" t="str">
        <v/>
      </c>
      <c r="W600" t="str">
        <v/>
      </c>
      <c r="X600" t="str">
        <v/>
      </c>
      <c r="Y600" t="str">
        <v/>
      </c>
      <c r="Z600" t="str">
        <v/>
      </c>
      <c r="AA600" t="str">
        <v/>
      </c>
      <c r="AB600" t="str">
        <f t="shared" si="9"/>
        <v/>
      </c>
    </row>
    <row r="601" spans="1:28">
      <c r="A601" t="str">
        <v/>
      </c>
      <c r="B601" t="str">
        <v/>
      </c>
      <c r="C601" t="str">
        <v/>
      </c>
      <c r="D601" t="str">
        <v/>
      </c>
      <c r="E601" t="str">
        <v/>
      </c>
      <c r="F601" t="str">
        <v/>
      </c>
      <c r="G601" t="str">
        <v/>
      </c>
      <c r="H601" t="str">
        <v/>
      </c>
      <c r="I601" t="str">
        <v/>
      </c>
      <c r="J601" t="str">
        <v/>
      </c>
      <c r="K601" t="str">
        <v/>
      </c>
      <c r="L601" t="str">
        <v/>
      </c>
      <c r="M601" t="str">
        <v/>
      </c>
      <c r="N601" t="str">
        <v/>
      </c>
      <c r="O601" t="str">
        <v/>
      </c>
      <c r="P601" t="str">
        <v/>
      </c>
      <c r="Q601" t="str">
        <v/>
      </c>
      <c r="R601" t="str">
        <v/>
      </c>
      <c r="S601" t="str">
        <v/>
      </c>
      <c r="T601" t="str">
        <v/>
      </c>
      <c r="U601" t="str">
        <v/>
      </c>
      <c r="V601" t="str">
        <v/>
      </c>
      <c r="W601" t="str">
        <v/>
      </c>
      <c r="X601" t="str">
        <v/>
      </c>
      <c r="Y601" t="str">
        <v/>
      </c>
      <c r="Z601" t="str">
        <v/>
      </c>
      <c r="AA601" t="str">
        <v/>
      </c>
      <c r="AB601" t="str">
        <f t="shared" si="9"/>
        <v/>
      </c>
    </row>
    <row r="602" spans="1:28">
      <c r="A602" t="str">
        <v/>
      </c>
      <c r="B602" t="str">
        <v/>
      </c>
      <c r="C602" t="str">
        <v/>
      </c>
      <c r="D602" t="str">
        <v/>
      </c>
      <c r="E602" t="str">
        <v/>
      </c>
      <c r="F602" t="str">
        <v/>
      </c>
      <c r="G602" t="str">
        <v/>
      </c>
      <c r="H602" t="str">
        <v/>
      </c>
      <c r="I602" t="str">
        <v/>
      </c>
      <c r="J602" t="str">
        <v/>
      </c>
      <c r="K602" t="str">
        <v/>
      </c>
      <c r="L602" t="str">
        <v/>
      </c>
      <c r="M602" t="str">
        <v/>
      </c>
      <c r="N602" t="str">
        <v/>
      </c>
      <c r="O602" t="str">
        <v/>
      </c>
      <c r="P602" t="str">
        <v/>
      </c>
      <c r="Q602" t="str">
        <v/>
      </c>
      <c r="R602" t="str">
        <v/>
      </c>
      <c r="S602" t="str">
        <v/>
      </c>
      <c r="T602" t="str">
        <v/>
      </c>
      <c r="U602" t="str">
        <v/>
      </c>
      <c r="V602" t="str">
        <v/>
      </c>
      <c r="W602" t="str">
        <v/>
      </c>
      <c r="X602" t="str">
        <v/>
      </c>
      <c r="Y602" t="str">
        <v/>
      </c>
      <c r="Z602" t="str">
        <v/>
      </c>
      <c r="AA602" t="str">
        <v/>
      </c>
      <c r="AB602" t="str">
        <f t="shared" si="9"/>
        <v/>
      </c>
    </row>
    <row r="603" spans="1:28">
      <c r="A603" t="str">
        <v/>
      </c>
      <c r="B603" t="str">
        <v/>
      </c>
      <c r="C603" t="str">
        <v/>
      </c>
      <c r="D603" t="str">
        <v/>
      </c>
      <c r="E603" t="str">
        <v/>
      </c>
      <c r="F603" t="str">
        <v/>
      </c>
      <c r="G603" t="str">
        <v/>
      </c>
      <c r="H603" t="str">
        <v/>
      </c>
      <c r="I603" t="str">
        <v/>
      </c>
      <c r="J603" t="str">
        <v/>
      </c>
      <c r="K603" t="str">
        <v/>
      </c>
      <c r="L603" t="str">
        <v/>
      </c>
      <c r="M603" t="str">
        <v/>
      </c>
      <c r="N603" t="str">
        <v/>
      </c>
      <c r="O603" t="str">
        <v/>
      </c>
      <c r="P603" t="str">
        <v/>
      </c>
      <c r="Q603" t="str">
        <v/>
      </c>
      <c r="R603" t="str">
        <v/>
      </c>
      <c r="S603" t="str">
        <v/>
      </c>
      <c r="T603" t="str">
        <v/>
      </c>
      <c r="U603" t="str">
        <v/>
      </c>
      <c r="V603" t="str">
        <v/>
      </c>
      <c r="W603" t="str">
        <v/>
      </c>
      <c r="X603" t="str">
        <v/>
      </c>
      <c r="Y603" t="str">
        <v/>
      </c>
      <c r="Z603" t="str">
        <v/>
      </c>
      <c r="AA603" t="str">
        <v/>
      </c>
      <c r="AB603" t="str">
        <f t="shared" si="9"/>
        <v/>
      </c>
    </row>
    <row r="604" spans="1:28">
      <c r="A604" t="str">
        <v/>
      </c>
      <c r="B604" t="str">
        <v/>
      </c>
      <c r="C604" t="str">
        <v/>
      </c>
      <c r="D604" t="str">
        <v/>
      </c>
      <c r="E604" t="str">
        <v/>
      </c>
      <c r="F604" t="str">
        <v/>
      </c>
      <c r="G604" t="str">
        <v/>
      </c>
      <c r="H604" t="str">
        <v/>
      </c>
      <c r="I604" t="str">
        <v/>
      </c>
      <c r="J604" t="str">
        <v/>
      </c>
      <c r="K604" t="str">
        <v/>
      </c>
      <c r="L604" t="str">
        <v/>
      </c>
      <c r="M604" t="str">
        <v/>
      </c>
      <c r="N604" t="str">
        <v/>
      </c>
      <c r="O604" t="str">
        <v/>
      </c>
      <c r="P604" t="str">
        <v/>
      </c>
      <c r="Q604" t="str">
        <v/>
      </c>
      <c r="R604" t="str">
        <v/>
      </c>
      <c r="S604" t="str">
        <v/>
      </c>
      <c r="T604" t="str">
        <v/>
      </c>
      <c r="U604" t="str">
        <v/>
      </c>
      <c r="V604" t="str">
        <v/>
      </c>
      <c r="W604" t="str">
        <v/>
      </c>
      <c r="X604" t="str">
        <v/>
      </c>
      <c r="Y604" t="str">
        <v/>
      </c>
      <c r="Z604" t="str">
        <v/>
      </c>
      <c r="AA604" t="str">
        <v/>
      </c>
      <c r="AB604" t="str">
        <f t="shared" si="9"/>
        <v/>
      </c>
    </row>
    <row r="605" spans="1:28">
      <c r="A605" t="str">
        <v/>
      </c>
      <c r="B605" t="str">
        <v/>
      </c>
      <c r="C605" t="str">
        <v/>
      </c>
      <c r="D605" t="str">
        <v/>
      </c>
      <c r="E605" t="str">
        <v/>
      </c>
      <c r="F605" t="str">
        <v/>
      </c>
      <c r="G605" t="str">
        <v/>
      </c>
      <c r="H605" t="str">
        <v/>
      </c>
      <c r="I605" t="str">
        <v/>
      </c>
      <c r="J605" t="str">
        <v/>
      </c>
      <c r="K605" t="str">
        <v/>
      </c>
      <c r="L605" t="str">
        <v/>
      </c>
      <c r="M605" t="str">
        <v/>
      </c>
      <c r="N605" t="str">
        <v/>
      </c>
      <c r="O605" t="str">
        <v/>
      </c>
      <c r="P605" t="str">
        <v/>
      </c>
      <c r="Q605" t="str">
        <v/>
      </c>
      <c r="R605" t="str">
        <v/>
      </c>
      <c r="S605" t="str">
        <v/>
      </c>
      <c r="T605" t="str">
        <v/>
      </c>
      <c r="U605" t="str">
        <v/>
      </c>
      <c r="V605" t="str">
        <v/>
      </c>
      <c r="W605" t="str">
        <v/>
      </c>
      <c r="X605" t="str">
        <v/>
      </c>
      <c r="Y605" t="str">
        <v/>
      </c>
      <c r="Z605" t="str">
        <v/>
      </c>
      <c r="AA605" t="str">
        <v/>
      </c>
      <c r="AB605" t="str">
        <f t="shared" si="9"/>
        <v/>
      </c>
    </row>
    <row r="606" spans="1:28">
      <c r="A606" t="str">
        <v/>
      </c>
      <c r="B606" t="str">
        <v/>
      </c>
      <c r="C606" t="str">
        <v/>
      </c>
      <c r="D606" t="str">
        <v/>
      </c>
      <c r="E606" t="str">
        <v/>
      </c>
      <c r="F606" t="str">
        <v/>
      </c>
      <c r="G606" t="str">
        <v/>
      </c>
      <c r="H606" t="str">
        <v/>
      </c>
      <c r="I606" t="str">
        <v/>
      </c>
      <c r="J606" t="str">
        <v/>
      </c>
      <c r="K606" t="str">
        <v/>
      </c>
      <c r="L606" t="str">
        <v/>
      </c>
      <c r="M606" t="str">
        <v/>
      </c>
      <c r="N606" t="str">
        <v/>
      </c>
      <c r="O606" t="str">
        <v/>
      </c>
      <c r="P606" t="str">
        <v/>
      </c>
      <c r="Q606" t="str">
        <v/>
      </c>
      <c r="R606" t="str">
        <v/>
      </c>
      <c r="S606" t="str">
        <v/>
      </c>
      <c r="T606" t="str">
        <v/>
      </c>
      <c r="U606" t="str">
        <v/>
      </c>
      <c r="V606" t="str">
        <v/>
      </c>
      <c r="W606" t="str">
        <v/>
      </c>
      <c r="X606" t="str">
        <v/>
      </c>
      <c r="Y606" t="str">
        <v/>
      </c>
      <c r="Z606" t="str">
        <v/>
      </c>
      <c r="AA606" t="str">
        <v/>
      </c>
      <c r="AB606" t="str">
        <f t="shared" si="9"/>
        <v/>
      </c>
    </row>
    <row r="607" spans="1:28">
      <c r="A607" t="str">
        <v/>
      </c>
      <c r="B607" t="str">
        <v/>
      </c>
      <c r="C607" t="str">
        <v/>
      </c>
      <c r="D607" t="str">
        <v/>
      </c>
      <c r="E607" t="str">
        <v/>
      </c>
      <c r="F607" t="str">
        <v/>
      </c>
      <c r="G607" t="str">
        <v/>
      </c>
      <c r="H607" t="str">
        <v/>
      </c>
      <c r="I607" t="str">
        <v/>
      </c>
      <c r="J607" t="str">
        <v/>
      </c>
      <c r="K607" t="str">
        <v/>
      </c>
      <c r="L607" t="str">
        <v/>
      </c>
      <c r="M607" t="str">
        <v/>
      </c>
      <c r="N607" t="str">
        <v/>
      </c>
      <c r="O607" t="str">
        <v/>
      </c>
      <c r="P607" t="str">
        <v/>
      </c>
      <c r="Q607" t="str">
        <v/>
      </c>
      <c r="R607" t="str">
        <v/>
      </c>
      <c r="S607" t="str">
        <v/>
      </c>
      <c r="T607" t="str">
        <v/>
      </c>
      <c r="U607" t="str">
        <v/>
      </c>
      <c r="V607" t="str">
        <v/>
      </c>
      <c r="W607" t="str">
        <v/>
      </c>
      <c r="X607" t="str">
        <v/>
      </c>
      <c r="Y607" t="str">
        <v/>
      </c>
      <c r="Z607" t="str">
        <v/>
      </c>
      <c r="AA607" t="str">
        <v/>
      </c>
      <c r="AB607" t="str">
        <f t="shared" si="9"/>
        <v/>
      </c>
    </row>
    <row r="608" spans="1:28">
      <c r="A608" t="str">
        <v/>
      </c>
      <c r="B608" t="str">
        <v/>
      </c>
      <c r="C608" t="str">
        <v/>
      </c>
      <c r="D608" t="str">
        <v/>
      </c>
      <c r="E608" t="str">
        <v/>
      </c>
      <c r="F608" t="str">
        <v/>
      </c>
      <c r="G608" t="str">
        <v/>
      </c>
      <c r="H608" t="str">
        <v/>
      </c>
      <c r="I608" t="str">
        <v/>
      </c>
      <c r="J608" t="str">
        <v/>
      </c>
      <c r="K608" t="str">
        <v/>
      </c>
      <c r="L608" t="str">
        <v/>
      </c>
      <c r="M608" t="str">
        <v/>
      </c>
      <c r="N608" t="str">
        <v/>
      </c>
      <c r="O608" t="str">
        <v/>
      </c>
      <c r="P608" t="str">
        <v/>
      </c>
      <c r="Q608" t="str">
        <v/>
      </c>
      <c r="R608" t="str">
        <v/>
      </c>
      <c r="S608" t="str">
        <v/>
      </c>
      <c r="T608" t="str">
        <v/>
      </c>
      <c r="U608" t="str">
        <v/>
      </c>
      <c r="V608" t="str">
        <v/>
      </c>
      <c r="W608" t="str">
        <v/>
      </c>
      <c r="X608" t="str">
        <v/>
      </c>
      <c r="Y608" t="str">
        <v/>
      </c>
      <c r="Z608" t="str">
        <v/>
      </c>
      <c r="AA608" t="str">
        <v/>
      </c>
      <c r="AB608" t="str">
        <f t="shared" si="9"/>
        <v/>
      </c>
    </row>
    <row r="609" spans="1:28">
      <c r="A609" t="str">
        <v/>
      </c>
      <c r="B609" t="str">
        <v/>
      </c>
      <c r="C609" t="str">
        <v/>
      </c>
      <c r="D609" t="str">
        <v/>
      </c>
      <c r="E609" t="str">
        <v/>
      </c>
      <c r="F609" t="str">
        <v/>
      </c>
      <c r="G609" t="str">
        <v/>
      </c>
      <c r="H609" t="str">
        <v/>
      </c>
      <c r="I609" t="str">
        <v/>
      </c>
      <c r="J609" t="str">
        <v/>
      </c>
      <c r="K609" t="str">
        <v/>
      </c>
      <c r="L609" t="str">
        <v/>
      </c>
      <c r="M609" t="str">
        <v/>
      </c>
      <c r="N609" t="str">
        <v/>
      </c>
      <c r="O609" t="str">
        <v/>
      </c>
      <c r="P609" t="str">
        <v/>
      </c>
      <c r="Q609" t="str">
        <v/>
      </c>
      <c r="R609" t="str">
        <v/>
      </c>
      <c r="S609" t="str">
        <v/>
      </c>
      <c r="T609" t="str">
        <v/>
      </c>
      <c r="U609" t="str">
        <v/>
      </c>
      <c r="V609" t="str">
        <v/>
      </c>
      <c r="W609" t="str">
        <v/>
      </c>
      <c r="X609" t="str">
        <v/>
      </c>
      <c r="Y609" t="str">
        <v/>
      </c>
      <c r="Z609" t="str">
        <v/>
      </c>
      <c r="AA609" t="str">
        <v/>
      </c>
      <c r="AB609" t="str">
        <f t="shared" si="9"/>
        <v/>
      </c>
    </row>
    <row r="610" spans="1:28">
      <c r="A610" t="str">
        <v/>
      </c>
      <c r="B610" t="str">
        <v/>
      </c>
      <c r="C610" t="str">
        <v/>
      </c>
      <c r="D610" t="str">
        <v/>
      </c>
      <c r="E610" t="str">
        <v/>
      </c>
      <c r="F610" t="str">
        <v/>
      </c>
      <c r="G610" t="str">
        <v/>
      </c>
      <c r="H610" t="str">
        <v/>
      </c>
      <c r="I610" t="str">
        <v/>
      </c>
      <c r="J610" t="str">
        <v/>
      </c>
      <c r="K610" t="str">
        <v/>
      </c>
      <c r="L610" t="str">
        <v/>
      </c>
      <c r="M610" t="str">
        <v/>
      </c>
      <c r="N610" t="str">
        <v/>
      </c>
      <c r="O610" t="str">
        <v/>
      </c>
      <c r="P610" t="str">
        <v/>
      </c>
      <c r="Q610" t="str">
        <v/>
      </c>
      <c r="R610" t="str">
        <v/>
      </c>
      <c r="S610" t="str">
        <v/>
      </c>
      <c r="T610" t="str">
        <v/>
      </c>
      <c r="U610" t="str">
        <v/>
      </c>
      <c r="V610" t="str">
        <v/>
      </c>
      <c r="W610" t="str">
        <v/>
      </c>
      <c r="X610" t="str">
        <v/>
      </c>
      <c r="Y610" t="str">
        <v/>
      </c>
      <c r="Z610" t="str">
        <v/>
      </c>
      <c r="AA610" t="str">
        <v/>
      </c>
      <c r="AB610" t="str">
        <f t="shared" si="9"/>
        <v/>
      </c>
    </row>
    <row r="611" spans="1:28">
      <c r="A611" t="str">
        <v/>
      </c>
      <c r="B611" t="str">
        <v/>
      </c>
      <c r="C611" t="str">
        <v/>
      </c>
      <c r="D611" t="str">
        <v/>
      </c>
      <c r="E611" t="str">
        <v/>
      </c>
      <c r="F611" t="str">
        <v/>
      </c>
      <c r="G611" t="str">
        <v/>
      </c>
      <c r="H611" t="str">
        <v/>
      </c>
      <c r="I611" t="str">
        <v/>
      </c>
      <c r="J611" t="str">
        <v/>
      </c>
      <c r="K611" t="str">
        <v/>
      </c>
      <c r="L611" t="str">
        <v/>
      </c>
      <c r="M611" t="str">
        <v/>
      </c>
      <c r="N611" t="str">
        <v/>
      </c>
      <c r="O611" t="str">
        <v/>
      </c>
      <c r="P611" t="str">
        <v/>
      </c>
      <c r="Q611" t="str">
        <v/>
      </c>
      <c r="R611" t="str">
        <v/>
      </c>
      <c r="S611" t="str">
        <v/>
      </c>
      <c r="T611" t="str">
        <v/>
      </c>
      <c r="U611" t="str">
        <v/>
      </c>
      <c r="V611" t="str">
        <v/>
      </c>
      <c r="W611" t="str">
        <v/>
      </c>
      <c r="X611" t="str">
        <v/>
      </c>
      <c r="Y611" t="str">
        <v/>
      </c>
      <c r="Z611" t="str">
        <v/>
      </c>
      <c r="AA611" t="str">
        <v/>
      </c>
      <c r="AB611" t="str">
        <f t="shared" si="9"/>
        <v/>
      </c>
    </row>
    <row r="612" spans="1:28">
      <c r="A612" t="str">
        <v/>
      </c>
      <c r="B612" t="str">
        <v/>
      </c>
      <c r="C612" t="str">
        <v/>
      </c>
      <c r="D612" t="str">
        <v/>
      </c>
      <c r="E612" t="str">
        <v/>
      </c>
      <c r="F612" t="str">
        <v/>
      </c>
      <c r="G612" t="str">
        <v/>
      </c>
      <c r="H612" t="str">
        <v/>
      </c>
      <c r="I612" t="str">
        <v/>
      </c>
      <c r="J612" t="str">
        <v/>
      </c>
      <c r="K612" t="str">
        <v/>
      </c>
      <c r="L612" t="str">
        <v/>
      </c>
      <c r="M612" t="str">
        <v/>
      </c>
      <c r="N612" t="str">
        <v/>
      </c>
      <c r="O612" t="str">
        <v/>
      </c>
      <c r="P612" t="str">
        <v/>
      </c>
      <c r="Q612" t="str">
        <v/>
      </c>
      <c r="R612" t="str">
        <v/>
      </c>
      <c r="S612" t="str">
        <v/>
      </c>
      <c r="T612" t="str">
        <v/>
      </c>
      <c r="U612" t="str">
        <v/>
      </c>
      <c r="V612" t="str">
        <v/>
      </c>
      <c r="W612" t="str">
        <v/>
      </c>
      <c r="X612" t="str">
        <v/>
      </c>
      <c r="Y612" t="str">
        <v/>
      </c>
      <c r="Z612" t="str">
        <v/>
      </c>
      <c r="AA612" t="str">
        <v/>
      </c>
      <c r="AB612" t="str">
        <f t="shared" si="9"/>
        <v/>
      </c>
    </row>
    <row r="613" spans="1:28">
      <c r="A613" t="str">
        <v/>
      </c>
      <c r="B613" t="str">
        <v/>
      </c>
      <c r="C613" t="str">
        <v/>
      </c>
      <c r="D613" t="str">
        <v/>
      </c>
      <c r="E613" t="str">
        <v/>
      </c>
      <c r="F613" t="str">
        <v/>
      </c>
      <c r="G613" t="str">
        <v/>
      </c>
      <c r="H613" t="str">
        <v/>
      </c>
      <c r="I613" t="str">
        <v/>
      </c>
      <c r="J613" t="str">
        <v/>
      </c>
      <c r="K613" t="str">
        <v/>
      </c>
      <c r="L613" t="str">
        <v/>
      </c>
      <c r="M613" t="str">
        <v/>
      </c>
      <c r="N613" t="str">
        <v/>
      </c>
      <c r="O613" t="str">
        <v/>
      </c>
      <c r="P613" t="str">
        <v/>
      </c>
      <c r="Q613" t="str">
        <v/>
      </c>
      <c r="R613" t="str">
        <v/>
      </c>
      <c r="S613" t="str">
        <v/>
      </c>
      <c r="T613" t="str">
        <v/>
      </c>
      <c r="U613" t="str">
        <v/>
      </c>
      <c r="V613" t="str">
        <v/>
      </c>
      <c r="W613" t="str">
        <v/>
      </c>
      <c r="X613" t="str">
        <v/>
      </c>
      <c r="Y613" t="str">
        <v/>
      </c>
      <c r="Z613" t="str">
        <v/>
      </c>
      <c r="AA613" t="str">
        <v/>
      </c>
      <c r="AB613" t="str">
        <f t="shared" si="9"/>
        <v/>
      </c>
    </row>
    <row r="614" spans="1:28">
      <c r="A614" t="str">
        <v/>
      </c>
      <c r="B614" t="str">
        <v/>
      </c>
      <c r="C614" t="str">
        <v/>
      </c>
      <c r="D614" t="str">
        <v/>
      </c>
      <c r="E614" t="str">
        <v/>
      </c>
      <c r="F614" t="str">
        <v/>
      </c>
      <c r="G614" t="str">
        <v/>
      </c>
      <c r="H614" t="str">
        <v/>
      </c>
      <c r="I614" t="str">
        <v/>
      </c>
      <c r="J614" t="str">
        <v/>
      </c>
      <c r="K614" t="str">
        <v/>
      </c>
      <c r="L614" t="str">
        <v/>
      </c>
      <c r="M614" t="str">
        <v/>
      </c>
      <c r="N614" t="str">
        <v/>
      </c>
      <c r="O614" t="str">
        <v/>
      </c>
      <c r="P614" t="str">
        <v/>
      </c>
      <c r="Q614" t="str">
        <v/>
      </c>
      <c r="R614" t="str">
        <v/>
      </c>
      <c r="S614" t="str">
        <v/>
      </c>
      <c r="T614" t="str">
        <v/>
      </c>
      <c r="U614" t="str">
        <v/>
      </c>
      <c r="V614" t="str">
        <v/>
      </c>
      <c r="W614" t="str">
        <v/>
      </c>
      <c r="X614" t="str">
        <v/>
      </c>
      <c r="Y614" t="str">
        <v/>
      </c>
      <c r="Z614" t="str">
        <v/>
      </c>
      <c r="AA614" t="str">
        <v/>
      </c>
      <c r="AB614" t="str">
        <f t="shared" si="9"/>
        <v/>
      </c>
    </row>
    <row r="615" spans="1:28">
      <c r="A615" t="str">
        <v/>
      </c>
      <c r="B615" t="str">
        <v/>
      </c>
      <c r="C615" t="str">
        <v/>
      </c>
      <c r="D615" t="str">
        <v/>
      </c>
      <c r="E615" t="str">
        <v/>
      </c>
      <c r="F615" t="str">
        <v/>
      </c>
      <c r="G615" t="str">
        <v/>
      </c>
      <c r="H615" t="str">
        <v/>
      </c>
      <c r="I615" t="str">
        <v/>
      </c>
      <c r="J615" t="str">
        <v/>
      </c>
      <c r="K615" t="str">
        <v/>
      </c>
      <c r="L615" t="str">
        <v/>
      </c>
      <c r="M615" t="str">
        <v/>
      </c>
      <c r="N615" t="str">
        <v/>
      </c>
      <c r="O615" t="str">
        <v/>
      </c>
      <c r="P615" t="str">
        <v/>
      </c>
      <c r="Q615" t="str">
        <v/>
      </c>
      <c r="R615" t="str">
        <v/>
      </c>
      <c r="S615" t="str">
        <v/>
      </c>
      <c r="T615" t="str">
        <v/>
      </c>
      <c r="U615" t="str">
        <v/>
      </c>
      <c r="V615" t="str">
        <v/>
      </c>
      <c r="W615" t="str">
        <v/>
      </c>
      <c r="X615" t="str">
        <v/>
      </c>
      <c r="Y615" t="str">
        <v/>
      </c>
      <c r="Z615" t="str">
        <v/>
      </c>
      <c r="AA615" t="str">
        <v/>
      </c>
      <c r="AB615" t="str">
        <f t="shared" si="9"/>
        <v/>
      </c>
    </row>
    <row r="616" spans="1:28">
      <c r="A616" t="str">
        <v/>
      </c>
      <c r="B616" t="str">
        <v/>
      </c>
      <c r="C616" t="str">
        <v/>
      </c>
      <c r="D616" t="str">
        <v/>
      </c>
      <c r="E616" t="str">
        <v/>
      </c>
      <c r="F616" t="str">
        <v/>
      </c>
      <c r="G616" t="str">
        <v/>
      </c>
      <c r="H616" t="str">
        <v/>
      </c>
      <c r="I616" t="str">
        <v/>
      </c>
      <c r="J616" t="str">
        <v/>
      </c>
      <c r="K616" t="str">
        <v/>
      </c>
      <c r="L616" t="str">
        <v/>
      </c>
      <c r="M616" t="str">
        <v/>
      </c>
      <c r="N616" t="str">
        <v/>
      </c>
      <c r="O616" t="str">
        <v/>
      </c>
      <c r="P616" t="str">
        <v/>
      </c>
      <c r="Q616" t="str">
        <v/>
      </c>
      <c r="R616" t="str">
        <v/>
      </c>
      <c r="S616" t="str">
        <v/>
      </c>
      <c r="T616" t="str">
        <v/>
      </c>
      <c r="U616" t="str">
        <v/>
      </c>
      <c r="V616" t="str">
        <v/>
      </c>
      <c r="W616" t="str">
        <v/>
      </c>
      <c r="X616" t="str">
        <v/>
      </c>
      <c r="Y616" t="str">
        <v/>
      </c>
      <c r="Z616" t="str">
        <v/>
      </c>
      <c r="AA616" t="str">
        <v/>
      </c>
      <c r="AB616" t="str">
        <f t="shared" si="9"/>
        <v/>
      </c>
    </row>
    <row r="617" spans="1:28">
      <c r="A617" t="str">
        <v/>
      </c>
      <c r="B617" t="str">
        <v/>
      </c>
      <c r="C617" t="str">
        <v/>
      </c>
      <c r="D617" t="str">
        <v/>
      </c>
      <c r="E617" t="str">
        <v/>
      </c>
      <c r="F617" t="str">
        <v/>
      </c>
      <c r="G617" t="str">
        <v/>
      </c>
      <c r="H617" t="str">
        <v/>
      </c>
      <c r="I617" t="str">
        <v/>
      </c>
      <c r="J617" t="str">
        <v/>
      </c>
      <c r="K617" t="str">
        <v/>
      </c>
      <c r="L617" t="str">
        <v/>
      </c>
      <c r="M617" t="str">
        <v/>
      </c>
      <c r="N617" t="str">
        <v/>
      </c>
      <c r="O617" t="str">
        <v/>
      </c>
      <c r="P617" t="str">
        <v/>
      </c>
      <c r="Q617" t="str">
        <v/>
      </c>
      <c r="R617" t="str">
        <v/>
      </c>
      <c r="S617" t="str">
        <v/>
      </c>
      <c r="T617" t="str">
        <v/>
      </c>
      <c r="U617" t="str">
        <v/>
      </c>
      <c r="V617" t="str">
        <v/>
      </c>
      <c r="W617" t="str">
        <v/>
      </c>
      <c r="X617" t="str">
        <v/>
      </c>
      <c r="Y617" t="str">
        <v/>
      </c>
      <c r="Z617" t="str">
        <v/>
      </c>
      <c r="AA617" t="str">
        <v/>
      </c>
      <c r="AB617" t="str">
        <f t="shared" si="9"/>
        <v/>
      </c>
    </row>
    <row r="618" spans="1:28">
      <c r="A618" t="str">
        <v/>
      </c>
      <c r="B618" t="str">
        <v/>
      </c>
      <c r="C618" t="str">
        <v/>
      </c>
      <c r="D618" t="str">
        <v/>
      </c>
      <c r="E618" t="str">
        <v/>
      </c>
      <c r="F618" t="str">
        <v/>
      </c>
      <c r="G618" t="str">
        <v/>
      </c>
      <c r="H618" t="str">
        <v/>
      </c>
      <c r="I618" t="str">
        <v/>
      </c>
      <c r="J618" t="str">
        <v/>
      </c>
      <c r="K618" t="str">
        <v/>
      </c>
      <c r="L618" t="str">
        <v/>
      </c>
      <c r="M618" t="str">
        <v/>
      </c>
      <c r="N618" t="str">
        <v/>
      </c>
      <c r="O618" t="str">
        <v/>
      </c>
      <c r="P618" t="str">
        <v/>
      </c>
      <c r="Q618" t="str">
        <v/>
      </c>
      <c r="R618" t="str">
        <v/>
      </c>
      <c r="S618" t="str">
        <v/>
      </c>
      <c r="T618" t="str">
        <v/>
      </c>
      <c r="U618" t="str">
        <v/>
      </c>
      <c r="V618" t="str">
        <v/>
      </c>
      <c r="W618" t="str">
        <v/>
      </c>
      <c r="X618" t="str">
        <v/>
      </c>
      <c r="Y618" t="str">
        <v/>
      </c>
      <c r="Z618" t="str">
        <v/>
      </c>
      <c r="AA618" t="str">
        <v/>
      </c>
      <c r="AB618" t="str">
        <f t="shared" si="9"/>
        <v/>
      </c>
    </row>
    <row r="619" spans="1:28">
      <c r="A619" t="str">
        <v/>
      </c>
      <c r="B619" t="str">
        <v/>
      </c>
      <c r="C619" t="str">
        <v/>
      </c>
      <c r="D619" t="str">
        <v/>
      </c>
      <c r="E619" t="str">
        <v/>
      </c>
      <c r="F619" t="str">
        <v/>
      </c>
      <c r="G619" t="str">
        <v/>
      </c>
      <c r="H619" t="str">
        <v/>
      </c>
      <c r="I619" t="str">
        <v/>
      </c>
      <c r="J619" t="str">
        <v/>
      </c>
      <c r="K619" t="str">
        <v/>
      </c>
      <c r="L619" t="str">
        <v/>
      </c>
      <c r="M619" t="str">
        <v/>
      </c>
      <c r="N619" t="str">
        <v/>
      </c>
      <c r="O619" t="str">
        <v/>
      </c>
      <c r="P619" t="str">
        <v/>
      </c>
      <c r="Q619" t="str">
        <v/>
      </c>
      <c r="R619" t="str">
        <v/>
      </c>
      <c r="S619" t="str">
        <v/>
      </c>
      <c r="T619" t="str">
        <v/>
      </c>
      <c r="U619" t="str">
        <v/>
      </c>
      <c r="V619" t="str">
        <v/>
      </c>
      <c r="W619" t="str">
        <v/>
      </c>
      <c r="X619" t="str">
        <v/>
      </c>
      <c r="Y619" t="str">
        <v/>
      </c>
      <c r="Z619" t="str">
        <v/>
      </c>
      <c r="AA619" t="str">
        <v/>
      </c>
      <c r="AB619" t="str">
        <f t="shared" si="9"/>
        <v/>
      </c>
    </row>
    <row r="620" spans="1:28">
      <c r="A620" t="str">
        <v/>
      </c>
      <c r="B620" t="str">
        <v/>
      </c>
      <c r="C620" t="str">
        <v/>
      </c>
      <c r="D620" t="str">
        <v/>
      </c>
      <c r="E620" t="str">
        <v/>
      </c>
      <c r="F620" t="str">
        <v/>
      </c>
      <c r="G620" t="str">
        <v/>
      </c>
      <c r="H620" t="str">
        <v/>
      </c>
      <c r="I620" t="str">
        <v/>
      </c>
      <c r="J620" t="str">
        <v/>
      </c>
      <c r="K620" t="str">
        <v/>
      </c>
      <c r="L620" t="str">
        <v/>
      </c>
      <c r="M620" t="str">
        <v/>
      </c>
      <c r="N620" t="str">
        <v/>
      </c>
      <c r="O620" t="str">
        <v/>
      </c>
      <c r="P620" t="str">
        <v/>
      </c>
      <c r="Q620" t="str">
        <v/>
      </c>
      <c r="R620" t="str">
        <v/>
      </c>
      <c r="S620" t="str">
        <v/>
      </c>
      <c r="T620" t="str">
        <v/>
      </c>
      <c r="U620" t="str">
        <v/>
      </c>
      <c r="V620" t="str">
        <v/>
      </c>
      <c r="W620" t="str">
        <v/>
      </c>
      <c r="X620" t="str">
        <v/>
      </c>
      <c r="Y620" t="str">
        <v/>
      </c>
      <c r="Z620" t="str">
        <v/>
      </c>
      <c r="AA620" t="str">
        <v/>
      </c>
      <c r="AB620" t="str">
        <f t="shared" si="9"/>
        <v/>
      </c>
    </row>
    <row r="621" spans="1:28">
      <c r="A621" t="str">
        <v/>
      </c>
      <c r="B621" t="str">
        <v/>
      </c>
      <c r="C621" t="str">
        <v/>
      </c>
      <c r="D621" t="str">
        <v/>
      </c>
      <c r="E621" t="str">
        <v/>
      </c>
      <c r="F621" t="str">
        <v/>
      </c>
      <c r="G621" t="str">
        <v/>
      </c>
      <c r="H621" t="str">
        <v/>
      </c>
      <c r="I621" t="str">
        <v/>
      </c>
      <c r="J621" t="str">
        <v/>
      </c>
      <c r="K621" t="str">
        <v/>
      </c>
      <c r="L621" t="str">
        <v/>
      </c>
      <c r="M621" t="str">
        <v/>
      </c>
      <c r="N621" t="str">
        <v/>
      </c>
      <c r="O621" t="str">
        <v/>
      </c>
      <c r="P621" t="str">
        <v/>
      </c>
      <c r="Q621" t="str">
        <v/>
      </c>
      <c r="R621" t="str">
        <v/>
      </c>
      <c r="S621" t="str">
        <v/>
      </c>
      <c r="T621" t="str">
        <v/>
      </c>
      <c r="U621" t="str">
        <v/>
      </c>
      <c r="V621" t="str">
        <v/>
      </c>
      <c r="W621" t="str">
        <v/>
      </c>
      <c r="X621" t="str">
        <v/>
      </c>
      <c r="Y621" t="str">
        <v/>
      </c>
      <c r="Z621" t="str">
        <v/>
      </c>
      <c r="AA621" t="str">
        <v/>
      </c>
      <c r="AB621" t="str">
        <f t="shared" si="9"/>
        <v/>
      </c>
    </row>
    <row r="622" spans="1:28">
      <c r="A622" t="str">
        <v/>
      </c>
      <c r="B622" t="str">
        <v/>
      </c>
      <c r="C622" t="str">
        <v/>
      </c>
      <c r="D622" t="str">
        <v/>
      </c>
      <c r="E622" t="str">
        <v/>
      </c>
      <c r="F622" t="str">
        <v/>
      </c>
      <c r="G622" t="str">
        <v/>
      </c>
      <c r="H622" t="str">
        <v/>
      </c>
      <c r="I622" t="str">
        <v/>
      </c>
      <c r="J622" t="str">
        <v/>
      </c>
      <c r="K622" t="str">
        <v/>
      </c>
      <c r="L622" t="str">
        <v/>
      </c>
      <c r="M622" t="str">
        <v/>
      </c>
      <c r="N622" t="str">
        <v/>
      </c>
      <c r="O622" t="str">
        <v/>
      </c>
      <c r="P622" t="str">
        <v/>
      </c>
      <c r="Q622" t="str">
        <v/>
      </c>
      <c r="R622" t="str">
        <v/>
      </c>
      <c r="S622" t="str">
        <v/>
      </c>
      <c r="T622" t="str">
        <v/>
      </c>
      <c r="U622" t="str">
        <v/>
      </c>
      <c r="V622" t="str">
        <v/>
      </c>
      <c r="W622" t="str">
        <v/>
      </c>
      <c r="X622" t="str">
        <v/>
      </c>
      <c r="Y622" t="str">
        <v/>
      </c>
      <c r="Z622" t="str">
        <v/>
      </c>
      <c r="AA622" t="str">
        <v/>
      </c>
      <c r="AB622" t="str">
        <f t="shared" si="9"/>
        <v/>
      </c>
    </row>
    <row r="623" spans="1:28">
      <c r="A623" t="str">
        <v/>
      </c>
      <c r="B623" t="str">
        <v/>
      </c>
      <c r="C623" t="str">
        <v/>
      </c>
      <c r="D623" t="str">
        <v/>
      </c>
      <c r="E623" t="str">
        <v/>
      </c>
      <c r="F623" t="str">
        <v/>
      </c>
      <c r="G623" t="str">
        <v/>
      </c>
      <c r="H623" t="str">
        <v/>
      </c>
      <c r="I623" t="str">
        <v/>
      </c>
      <c r="J623" t="str">
        <v/>
      </c>
      <c r="K623" t="str">
        <v/>
      </c>
      <c r="L623" t="str">
        <v/>
      </c>
      <c r="M623" t="str">
        <v/>
      </c>
      <c r="N623" t="str">
        <v/>
      </c>
      <c r="O623" t="str">
        <v/>
      </c>
      <c r="P623" t="str">
        <v/>
      </c>
      <c r="Q623" t="str">
        <v/>
      </c>
      <c r="R623" t="str">
        <v/>
      </c>
      <c r="S623" t="str">
        <v/>
      </c>
      <c r="T623" t="str">
        <v/>
      </c>
      <c r="U623" t="str">
        <v/>
      </c>
      <c r="V623" t="str">
        <v/>
      </c>
      <c r="W623" t="str">
        <v/>
      </c>
      <c r="X623" t="str">
        <v/>
      </c>
      <c r="Y623" t="str">
        <v/>
      </c>
      <c r="Z623" t="str">
        <v/>
      </c>
      <c r="AA623" t="str">
        <v/>
      </c>
      <c r="AB623" t="str">
        <f t="shared" si="9"/>
        <v/>
      </c>
    </row>
    <row r="624" spans="1:28">
      <c r="A624" t="str">
        <v/>
      </c>
      <c r="B624" t="str">
        <v/>
      </c>
      <c r="C624" t="str">
        <v/>
      </c>
      <c r="D624" t="str">
        <v/>
      </c>
      <c r="E624" t="str">
        <v/>
      </c>
      <c r="F624" t="str">
        <v/>
      </c>
      <c r="G624" t="str">
        <v/>
      </c>
      <c r="H624" t="str">
        <v/>
      </c>
      <c r="I624" t="str">
        <v/>
      </c>
      <c r="J624" t="str">
        <v/>
      </c>
      <c r="K624" t="str">
        <v/>
      </c>
      <c r="L624" t="str">
        <v/>
      </c>
      <c r="M624" t="str">
        <v/>
      </c>
      <c r="N624" t="str">
        <v/>
      </c>
      <c r="O624" t="str">
        <v/>
      </c>
      <c r="P624" t="str">
        <v/>
      </c>
      <c r="Q624" t="str">
        <v/>
      </c>
      <c r="R624" t="str">
        <v/>
      </c>
      <c r="S624" t="str">
        <v/>
      </c>
      <c r="T624" t="str">
        <v/>
      </c>
      <c r="U624" t="str">
        <v/>
      </c>
      <c r="V624" t="str">
        <v/>
      </c>
      <c r="W624" t="str">
        <v/>
      </c>
      <c r="X624" t="str">
        <v/>
      </c>
      <c r="Y624" t="str">
        <v/>
      </c>
      <c r="Z624" t="str">
        <v/>
      </c>
      <c r="AA624" t="str">
        <v/>
      </c>
      <c r="AB624" t="str">
        <f t="shared" si="9"/>
        <v/>
      </c>
    </row>
    <row r="625" spans="1:28">
      <c r="A625" t="str">
        <v/>
      </c>
      <c r="B625" t="str">
        <v/>
      </c>
      <c r="C625" t="str">
        <v/>
      </c>
      <c r="D625" t="str">
        <v/>
      </c>
      <c r="E625" t="str">
        <v/>
      </c>
      <c r="F625" t="str">
        <v/>
      </c>
      <c r="G625" t="str">
        <v/>
      </c>
      <c r="H625" t="str">
        <v/>
      </c>
      <c r="I625" t="str">
        <v/>
      </c>
      <c r="J625" t="str">
        <v/>
      </c>
      <c r="K625" t="str">
        <v/>
      </c>
      <c r="L625" t="str">
        <v/>
      </c>
      <c r="M625" t="str">
        <v/>
      </c>
      <c r="N625" t="str">
        <v/>
      </c>
      <c r="O625" t="str">
        <v/>
      </c>
      <c r="P625" t="str">
        <v/>
      </c>
      <c r="Q625" t="str">
        <v/>
      </c>
      <c r="R625" t="str">
        <v/>
      </c>
      <c r="S625" t="str">
        <v/>
      </c>
      <c r="T625" t="str">
        <v/>
      </c>
      <c r="U625" t="str">
        <v/>
      </c>
      <c r="V625" t="str">
        <v/>
      </c>
      <c r="W625" t="str">
        <v/>
      </c>
      <c r="X625" t="str">
        <v/>
      </c>
      <c r="Y625" t="str">
        <v/>
      </c>
      <c r="Z625" t="str">
        <v/>
      </c>
      <c r="AA625" t="str">
        <v/>
      </c>
      <c r="AB625" t="str">
        <f t="shared" si="9"/>
        <v/>
      </c>
    </row>
    <row r="626" spans="1:28">
      <c r="A626" t="str">
        <v/>
      </c>
      <c r="B626" t="str">
        <v/>
      </c>
      <c r="C626" t="str">
        <v/>
      </c>
      <c r="D626" t="str">
        <v/>
      </c>
      <c r="E626" t="str">
        <v/>
      </c>
      <c r="F626" t="str">
        <v/>
      </c>
      <c r="G626" t="str">
        <v/>
      </c>
      <c r="H626" t="str">
        <v/>
      </c>
      <c r="I626" t="str">
        <v/>
      </c>
      <c r="J626" t="str">
        <v/>
      </c>
      <c r="K626" t="str">
        <v/>
      </c>
      <c r="L626" t="str">
        <v/>
      </c>
      <c r="M626" t="str">
        <v/>
      </c>
      <c r="N626" t="str">
        <v/>
      </c>
      <c r="O626" t="str">
        <v/>
      </c>
      <c r="P626" t="str">
        <v/>
      </c>
      <c r="Q626" t="str">
        <v/>
      </c>
      <c r="R626" t="str">
        <v/>
      </c>
      <c r="S626" t="str">
        <v/>
      </c>
      <c r="T626" t="str">
        <v/>
      </c>
      <c r="U626" t="str">
        <v/>
      </c>
      <c r="V626" t="str">
        <v/>
      </c>
      <c r="W626" t="str">
        <v/>
      </c>
      <c r="X626" t="str">
        <v/>
      </c>
      <c r="Y626" t="str">
        <v/>
      </c>
      <c r="Z626" t="str">
        <v/>
      </c>
      <c r="AA626" t="str">
        <v/>
      </c>
      <c r="AB626" t="str">
        <f t="shared" si="9"/>
        <v/>
      </c>
    </row>
    <row r="627" spans="1:28">
      <c r="A627" t="str">
        <v/>
      </c>
      <c r="B627" t="str">
        <v/>
      </c>
      <c r="C627" t="str">
        <v/>
      </c>
      <c r="D627" t="str">
        <v/>
      </c>
      <c r="E627" t="str">
        <v/>
      </c>
      <c r="F627" t="str">
        <v/>
      </c>
      <c r="G627" t="str">
        <v/>
      </c>
      <c r="H627" t="str">
        <v/>
      </c>
      <c r="I627" t="str">
        <v/>
      </c>
      <c r="J627" t="str">
        <v/>
      </c>
      <c r="K627" t="str">
        <v/>
      </c>
      <c r="L627" t="str">
        <v/>
      </c>
      <c r="M627" t="str">
        <v/>
      </c>
      <c r="N627" t="str">
        <v/>
      </c>
      <c r="O627" t="str">
        <v/>
      </c>
      <c r="P627" t="str">
        <v/>
      </c>
      <c r="Q627" t="str">
        <v/>
      </c>
      <c r="R627" t="str">
        <v/>
      </c>
      <c r="S627" t="str">
        <v/>
      </c>
      <c r="T627" t="str">
        <v/>
      </c>
      <c r="U627" t="str">
        <v/>
      </c>
      <c r="V627" t="str">
        <v/>
      </c>
      <c r="W627" t="str">
        <v/>
      </c>
      <c r="X627" t="str">
        <v/>
      </c>
      <c r="Y627" t="str">
        <v/>
      </c>
      <c r="Z627" t="str">
        <v/>
      </c>
      <c r="AA627" t="str">
        <v/>
      </c>
      <c r="AB627" t="str">
        <f t="shared" si="9"/>
        <v/>
      </c>
    </row>
    <row r="628" spans="1:28">
      <c r="A628" t="str">
        <v/>
      </c>
      <c r="B628" t="str">
        <v/>
      </c>
      <c r="C628" t="str">
        <v/>
      </c>
      <c r="D628" t="str">
        <v/>
      </c>
      <c r="E628" t="str">
        <v/>
      </c>
      <c r="F628" t="str">
        <v/>
      </c>
      <c r="G628" t="str">
        <v/>
      </c>
      <c r="H628" t="str">
        <v/>
      </c>
      <c r="I628" t="str">
        <v/>
      </c>
      <c r="J628" t="str">
        <v/>
      </c>
      <c r="K628" t="str">
        <v/>
      </c>
      <c r="L628" t="str">
        <v/>
      </c>
      <c r="M628" t="str">
        <v/>
      </c>
      <c r="N628" t="str">
        <v/>
      </c>
      <c r="O628" t="str">
        <v/>
      </c>
      <c r="P628" t="str">
        <v/>
      </c>
      <c r="Q628" t="str">
        <v/>
      </c>
      <c r="R628" t="str">
        <v/>
      </c>
      <c r="S628" t="str">
        <v/>
      </c>
      <c r="T628" t="str">
        <v/>
      </c>
      <c r="U628" t="str">
        <v/>
      </c>
      <c r="V628" t="str">
        <v/>
      </c>
      <c r="W628" t="str">
        <v/>
      </c>
      <c r="X628" t="str">
        <v/>
      </c>
      <c r="Y628" t="str">
        <v/>
      </c>
      <c r="Z628" t="str">
        <v/>
      </c>
      <c r="AA628" t="str">
        <v/>
      </c>
      <c r="AB628" t="str">
        <f t="shared" si="9"/>
        <v/>
      </c>
    </row>
    <row r="629" spans="1:28">
      <c r="A629" t="str">
        <v/>
      </c>
      <c r="B629" t="str">
        <v/>
      </c>
      <c r="C629" t="str">
        <v/>
      </c>
      <c r="D629" t="str">
        <v/>
      </c>
      <c r="E629" t="str">
        <v/>
      </c>
      <c r="F629" t="str">
        <v/>
      </c>
      <c r="G629" t="str">
        <v/>
      </c>
      <c r="H629" t="str">
        <v/>
      </c>
      <c r="I629" t="str">
        <v/>
      </c>
      <c r="J629" t="str">
        <v/>
      </c>
      <c r="K629" t="str">
        <v/>
      </c>
      <c r="L629" t="str">
        <v/>
      </c>
      <c r="M629" t="str">
        <v/>
      </c>
      <c r="N629" t="str">
        <v/>
      </c>
      <c r="O629" t="str">
        <v/>
      </c>
      <c r="P629" t="str">
        <v/>
      </c>
      <c r="Q629" t="str">
        <v/>
      </c>
      <c r="R629" t="str">
        <v/>
      </c>
      <c r="S629" t="str">
        <v/>
      </c>
      <c r="T629" t="str">
        <v/>
      </c>
      <c r="U629" t="str">
        <v/>
      </c>
      <c r="V629" t="str">
        <v/>
      </c>
      <c r="W629" t="str">
        <v/>
      </c>
      <c r="X629" t="str">
        <v/>
      </c>
      <c r="Y629" t="str">
        <v/>
      </c>
      <c r="Z629" t="str">
        <v/>
      </c>
      <c r="AA629" t="str">
        <v/>
      </c>
      <c r="AB629" t="str">
        <f t="shared" si="9"/>
        <v/>
      </c>
    </row>
    <row r="630" spans="1:28">
      <c r="A630" t="str">
        <v/>
      </c>
      <c r="B630" t="str">
        <v/>
      </c>
      <c r="C630" t="str">
        <v/>
      </c>
      <c r="D630" t="str">
        <v/>
      </c>
      <c r="E630" t="str">
        <v/>
      </c>
      <c r="F630" t="str">
        <v/>
      </c>
      <c r="G630" t="str">
        <v/>
      </c>
      <c r="H630" t="str">
        <v/>
      </c>
      <c r="I630" t="str">
        <v/>
      </c>
      <c r="J630" t="str">
        <v/>
      </c>
      <c r="K630" t="str">
        <v/>
      </c>
      <c r="L630" t="str">
        <v/>
      </c>
      <c r="M630" t="str">
        <v/>
      </c>
      <c r="N630" t="str">
        <v/>
      </c>
      <c r="O630" t="str">
        <v/>
      </c>
      <c r="P630" t="str">
        <v/>
      </c>
      <c r="Q630" t="str">
        <v/>
      </c>
      <c r="R630" t="str">
        <v/>
      </c>
      <c r="S630" t="str">
        <v/>
      </c>
      <c r="T630" t="str">
        <v/>
      </c>
      <c r="U630" t="str">
        <v/>
      </c>
      <c r="V630" t="str">
        <v/>
      </c>
      <c r="W630" t="str">
        <v/>
      </c>
      <c r="X630" t="str">
        <v/>
      </c>
      <c r="Y630" t="str">
        <v/>
      </c>
      <c r="Z630" t="str">
        <v/>
      </c>
      <c r="AA630" t="str">
        <v/>
      </c>
      <c r="AB630" t="str">
        <f t="shared" si="9"/>
        <v/>
      </c>
    </row>
    <row r="631" spans="1:28">
      <c r="A631" t="str">
        <v/>
      </c>
      <c r="B631" t="str">
        <v/>
      </c>
      <c r="C631" t="str">
        <v/>
      </c>
      <c r="D631" t="str">
        <v/>
      </c>
      <c r="E631" t="str">
        <v/>
      </c>
      <c r="F631" t="str">
        <v/>
      </c>
      <c r="G631" t="str">
        <v/>
      </c>
      <c r="H631" t="str">
        <v/>
      </c>
      <c r="I631" t="str">
        <v/>
      </c>
      <c r="J631" t="str">
        <v/>
      </c>
      <c r="K631" t="str">
        <v/>
      </c>
      <c r="L631" t="str">
        <v/>
      </c>
      <c r="M631" t="str">
        <v/>
      </c>
      <c r="N631" t="str">
        <v/>
      </c>
      <c r="O631" t="str">
        <v/>
      </c>
      <c r="P631" t="str">
        <v/>
      </c>
      <c r="Q631" t="str">
        <v/>
      </c>
      <c r="R631" t="str">
        <v/>
      </c>
      <c r="S631" t="str">
        <v/>
      </c>
      <c r="T631" t="str">
        <v/>
      </c>
      <c r="U631" t="str">
        <v/>
      </c>
      <c r="V631" t="str">
        <v/>
      </c>
      <c r="W631" t="str">
        <v/>
      </c>
      <c r="X631" t="str">
        <v/>
      </c>
      <c r="Y631" t="str">
        <v/>
      </c>
      <c r="Z631" t="str">
        <v/>
      </c>
      <c r="AA631" t="str">
        <v/>
      </c>
      <c r="AB631" t="str">
        <f t="shared" si="9"/>
        <v/>
      </c>
    </row>
    <row r="632" spans="1:28">
      <c r="A632" t="str">
        <v/>
      </c>
      <c r="B632" t="str">
        <v/>
      </c>
      <c r="C632" t="str">
        <v/>
      </c>
      <c r="D632" t="str">
        <v/>
      </c>
      <c r="E632" t="str">
        <v/>
      </c>
      <c r="F632" t="str">
        <v/>
      </c>
      <c r="G632" t="str">
        <v/>
      </c>
      <c r="H632" t="str">
        <v/>
      </c>
      <c r="I632" t="str">
        <v/>
      </c>
      <c r="J632" t="str">
        <v/>
      </c>
      <c r="K632" t="str">
        <v/>
      </c>
      <c r="L632" t="str">
        <v/>
      </c>
      <c r="M632" t="str">
        <v/>
      </c>
      <c r="N632" t="str">
        <v/>
      </c>
      <c r="O632" t="str">
        <v/>
      </c>
      <c r="P632" t="str">
        <v/>
      </c>
      <c r="Q632" t="str">
        <v/>
      </c>
      <c r="R632" t="str">
        <v/>
      </c>
      <c r="S632" t="str">
        <v/>
      </c>
      <c r="T632" t="str">
        <v/>
      </c>
      <c r="U632" t="str">
        <v/>
      </c>
      <c r="V632" t="str">
        <v/>
      </c>
      <c r="W632" t="str">
        <v/>
      </c>
      <c r="X632" t="str">
        <v/>
      </c>
      <c r="Y632" t="str">
        <v/>
      </c>
      <c r="Z632" t="str">
        <v/>
      </c>
      <c r="AA632" t="str">
        <v/>
      </c>
      <c r="AB632" t="str">
        <f t="shared" si="9"/>
        <v/>
      </c>
    </row>
    <row r="633" spans="1:28">
      <c r="A633" t="str">
        <v/>
      </c>
      <c r="B633" t="str">
        <v/>
      </c>
      <c r="C633" t="str">
        <v/>
      </c>
      <c r="D633" t="str">
        <v/>
      </c>
      <c r="E633" t="str">
        <v/>
      </c>
      <c r="F633" t="str">
        <v/>
      </c>
      <c r="G633" t="str">
        <v/>
      </c>
      <c r="H633" t="str">
        <v/>
      </c>
      <c r="I633" t="str">
        <v/>
      </c>
      <c r="J633" t="str">
        <v/>
      </c>
      <c r="K633" t="str">
        <v/>
      </c>
      <c r="L633" t="str">
        <v/>
      </c>
      <c r="M633" t="str">
        <v/>
      </c>
      <c r="N633" t="str">
        <v/>
      </c>
      <c r="O633" t="str">
        <v/>
      </c>
      <c r="P633" t="str">
        <v/>
      </c>
      <c r="Q633" t="str">
        <v/>
      </c>
      <c r="R633" t="str">
        <v/>
      </c>
      <c r="S633" t="str">
        <v/>
      </c>
      <c r="T633" t="str">
        <v/>
      </c>
      <c r="U633" t="str">
        <v/>
      </c>
      <c r="V633" t="str">
        <v/>
      </c>
      <c r="W633" t="str">
        <v/>
      </c>
      <c r="X633" t="str">
        <v/>
      </c>
      <c r="Y633" t="str">
        <v/>
      </c>
      <c r="Z633" t="str">
        <v/>
      </c>
      <c r="AA633" t="str">
        <v/>
      </c>
      <c r="AB633" t="str">
        <f t="shared" si="9"/>
        <v/>
      </c>
    </row>
    <row r="634" spans="1:28">
      <c r="A634" t="str">
        <v/>
      </c>
      <c r="B634" t="str">
        <v/>
      </c>
      <c r="C634" t="str">
        <v/>
      </c>
      <c r="D634" t="str">
        <v/>
      </c>
      <c r="E634" t="str">
        <v/>
      </c>
      <c r="F634" t="str">
        <v/>
      </c>
      <c r="G634" t="str">
        <v/>
      </c>
      <c r="H634" t="str">
        <v/>
      </c>
      <c r="I634" t="str">
        <v/>
      </c>
      <c r="J634" t="str">
        <v/>
      </c>
      <c r="K634" t="str">
        <v/>
      </c>
      <c r="L634" t="str">
        <v/>
      </c>
      <c r="M634" t="str">
        <v/>
      </c>
      <c r="N634" t="str">
        <v/>
      </c>
      <c r="O634" t="str">
        <v/>
      </c>
      <c r="P634" t="str">
        <v/>
      </c>
      <c r="Q634" t="str">
        <v/>
      </c>
      <c r="R634" t="str">
        <v/>
      </c>
      <c r="S634" t="str">
        <v/>
      </c>
      <c r="T634" t="str">
        <v/>
      </c>
      <c r="U634" t="str">
        <v/>
      </c>
      <c r="V634" t="str">
        <v/>
      </c>
      <c r="W634" t="str">
        <v/>
      </c>
      <c r="X634" t="str">
        <v/>
      </c>
      <c r="Y634" t="str">
        <v/>
      </c>
      <c r="Z634" t="str">
        <v/>
      </c>
      <c r="AA634" t="str">
        <v/>
      </c>
      <c r="AB634" t="str">
        <f t="shared" si="9"/>
        <v/>
      </c>
    </row>
    <row r="635" spans="1:28">
      <c r="A635" t="str">
        <v/>
      </c>
      <c r="B635" t="str">
        <v/>
      </c>
      <c r="C635" t="str">
        <v/>
      </c>
      <c r="D635" t="str">
        <v/>
      </c>
      <c r="E635" t="str">
        <v/>
      </c>
      <c r="F635" t="str">
        <v/>
      </c>
      <c r="G635" t="str">
        <v/>
      </c>
      <c r="H635" t="str">
        <v/>
      </c>
      <c r="I635" t="str">
        <v/>
      </c>
      <c r="J635" t="str">
        <v/>
      </c>
      <c r="K635" t="str">
        <v/>
      </c>
      <c r="L635" t="str">
        <v/>
      </c>
      <c r="M635" t="str">
        <v/>
      </c>
      <c r="N635" t="str">
        <v/>
      </c>
      <c r="O635" t="str">
        <v/>
      </c>
      <c r="P635" t="str">
        <v/>
      </c>
      <c r="Q635" t="str">
        <v/>
      </c>
      <c r="R635" t="str">
        <v/>
      </c>
      <c r="S635" t="str">
        <v/>
      </c>
      <c r="T635" t="str">
        <v/>
      </c>
      <c r="U635" t="str">
        <v/>
      </c>
      <c r="V635" t="str">
        <v/>
      </c>
      <c r="W635" t="str">
        <v/>
      </c>
      <c r="X635" t="str">
        <v/>
      </c>
      <c r="Y635" t="str">
        <v/>
      </c>
      <c r="Z635" t="str">
        <v/>
      </c>
      <c r="AA635" t="str">
        <v/>
      </c>
      <c r="AB635" t="str">
        <f t="shared" si="9"/>
        <v/>
      </c>
    </row>
    <row r="636" spans="1:28">
      <c r="A636" t="str">
        <v/>
      </c>
      <c r="B636" t="str">
        <v/>
      </c>
      <c r="C636" t="str">
        <v/>
      </c>
      <c r="D636" t="str">
        <v/>
      </c>
      <c r="E636" t="str">
        <v/>
      </c>
      <c r="F636" t="str">
        <v/>
      </c>
      <c r="G636" t="str">
        <v/>
      </c>
      <c r="H636" t="str">
        <v/>
      </c>
      <c r="I636" t="str">
        <v/>
      </c>
      <c r="J636" t="str">
        <v/>
      </c>
      <c r="K636" t="str">
        <v/>
      </c>
      <c r="L636" t="str">
        <v/>
      </c>
      <c r="M636" t="str">
        <v/>
      </c>
      <c r="N636" t="str">
        <v/>
      </c>
      <c r="O636" t="str">
        <v/>
      </c>
      <c r="P636" t="str">
        <v/>
      </c>
      <c r="Q636" t="str">
        <v/>
      </c>
      <c r="R636" t="str">
        <v/>
      </c>
      <c r="S636" t="str">
        <v/>
      </c>
      <c r="T636" t="str">
        <v/>
      </c>
      <c r="U636" t="str">
        <v/>
      </c>
      <c r="V636" t="str">
        <v/>
      </c>
      <c r="W636" t="str">
        <v/>
      </c>
      <c r="X636" t="str">
        <v/>
      </c>
      <c r="Y636" t="str">
        <v/>
      </c>
      <c r="Z636" t="str">
        <v/>
      </c>
      <c r="AA636" t="str">
        <v/>
      </c>
      <c r="AB636" t="str">
        <f t="shared" si="9"/>
        <v/>
      </c>
    </row>
    <row r="637" spans="1:28">
      <c r="A637" t="str">
        <v/>
      </c>
      <c r="B637" t="str">
        <v/>
      </c>
      <c r="C637" t="str">
        <v/>
      </c>
      <c r="D637" t="str">
        <v/>
      </c>
      <c r="E637" t="str">
        <v/>
      </c>
      <c r="F637" t="str">
        <v/>
      </c>
      <c r="G637" t="str">
        <v/>
      </c>
      <c r="H637" t="str">
        <v/>
      </c>
      <c r="I637" t="str">
        <v/>
      </c>
      <c r="J637" t="str">
        <v/>
      </c>
      <c r="K637" t="str">
        <v/>
      </c>
      <c r="L637" t="str">
        <v/>
      </c>
      <c r="M637" t="str">
        <v/>
      </c>
      <c r="N637" t="str">
        <v/>
      </c>
      <c r="O637" t="str">
        <v/>
      </c>
      <c r="P637" t="str">
        <v/>
      </c>
      <c r="Q637" t="str">
        <v/>
      </c>
      <c r="R637" t="str">
        <v/>
      </c>
      <c r="S637" t="str">
        <v/>
      </c>
      <c r="T637" t="str">
        <v/>
      </c>
      <c r="U637" t="str">
        <v/>
      </c>
      <c r="V637" t="str">
        <v/>
      </c>
      <c r="W637" t="str">
        <v/>
      </c>
      <c r="X637" t="str">
        <v/>
      </c>
      <c r="Y637" t="str">
        <v/>
      </c>
      <c r="Z637" t="str">
        <v/>
      </c>
      <c r="AA637" t="str">
        <v/>
      </c>
      <c r="AB637" t="str">
        <f t="shared" si="9"/>
        <v/>
      </c>
    </row>
    <row r="638" spans="1:28">
      <c r="A638" t="str">
        <v/>
      </c>
      <c r="B638" t="str">
        <v/>
      </c>
      <c r="C638" t="str">
        <v/>
      </c>
      <c r="D638" t="str">
        <v/>
      </c>
      <c r="E638" t="str">
        <v/>
      </c>
      <c r="F638" t="str">
        <v/>
      </c>
      <c r="G638" t="str">
        <v/>
      </c>
      <c r="H638" t="str">
        <v/>
      </c>
      <c r="I638" t="str">
        <v/>
      </c>
      <c r="J638" t="str">
        <v/>
      </c>
      <c r="K638" t="str">
        <v/>
      </c>
      <c r="L638" t="str">
        <v/>
      </c>
      <c r="M638" t="str">
        <v/>
      </c>
      <c r="N638" t="str">
        <v/>
      </c>
      <c r="O638" t="str">
        <v/>
      </c>
      <c r="P638" t="str">
        <v/>
      </c>
      <c r="Q638" t="str">
        <v/>
      </c>
      <c r="R638" t="str">
        <v/>
      </c>
      <c r="S638" t="str">
        <v/>
      </c>
      <c r="T638" t="str">
        <v/>
      </c>
      <c r="U638" t="str">
        <v/>
      </c>
      <c r="V638" t="str">
        <v/>
      </c>
      <c r="W638" t="str">
        <v/>
      </c>
      <c r="X638" t="str">
        <v/>
      </c>
      <c r="Y638" t="str">
        <v/>
      </c>
      <c r="Z638" t="str">
        <v/>
      </c>
      <c r="AA638" t="str">
        <v/>
      </c>
      <c r="AB638" t="str">
        <f t="shared" si="9"/>
        <v/>
      </c>
    </row>
    <row r="639" spans="1:28">
      <c r="A639" t="str">
        <v/>
      </c>
      <c r="B639" t="str">
        <v/>
      </c>
      <c r="C639" t="str">
        <v/>
      </c>
      <c r="D639" t="str">
        <v/>
      </c>
      <c r="E639" t="str">
        <v/>
      </c>
      <c r="F639" t="str">
        <v/>
      </c>
      <c r="G639" t="str">
        <v/>
      </c>
      <c r="H639" t="str">
        <v/>
      </c>
      <c r="I639" t="str">
        <v/>
      </c>
      <c r="J639" t="str">
        <v/>
      </c>
      <c r="K639" t="str">
        <v/>
      </c>
      <c r="L639" t="str">
        <v/>
      </c>
      <c r="M639" t="str">
        <v/>
      </c>
      <c r="N639" t="str">
        <v/>
      </c>
      <c r="O639" t="str">
        <v/>
      </c>
      <c r="P639" t="str">
        <v/>
      </c>
      <c r="Q639" t="str">
        <v/>
      </c>
      <c r="R639" t="str">
        <v/>
      </c>
      <c r="S639" t="str">
        <v/>
      </c>
      <c r="T639" t="str">
        <v/>
      </c>
      <c r="U639" t="str">
        <v/>
      </c>
      <c r="V639" t="str">
        <v/>
      </c>
      <c r="W639" t="str">
        <v/>
      </c>
      <c r="X639" t="str">
        <v/>
      </c>
      <c r="Y639" t="str">
        <v/>
      </c>
      <c r="Z639" t="str">
        <v/>
      </c>
      <c r="AA639" t="str">
        <v/>
      </c>
      <c r="AB639" t="str">
        <f t="shared" si="9"/>
        <v/>
      </c>
    </row>
    <row r="640" spans="1:28">
      <c r="A640" t="str">
        <v/>
      </c>
      <c r="B640" t="str">
        <v/>
      </c>
      <c r="C640" t="str">
        <v/>
      </c>
      <c r="D640" t="str">
        <v/>
      </c>
      <c r="E640" t="str">
        <v/>
      </c>
      <c r="F640" t="str">
        <v/>
      </c>
      <c r="G640" t="str">
        <v/>
      </c>
      <c r="H640" t="str">
        <v/>
      </c>
      <c r="I640" t="str">
        <v/>
      </c>
      <c r="J640" t="str">
        <v/>
      </c>
      <c r="K640" t="str">
        <v/>
      </c>
      <c r="L640" t="str">
        <v/>
      </c>
      <c r="M640" t="str">
        <v/>
      </c>
      <c r="N640" t="str">
        <v/>
      </c>
      <c r="O640" t="str">
        <v/>
      </c>
      <c r="P640" t="str">
        <v/>
      </c>
      <c r="Q640" t="str">
        <v/>
      </c>
      <c r="R640" t="str">
        <v/>
      </c>
      <c r="S640" t="str">
        <v/>
      </c>
      <c r="T640" t="str">
        <v/>
      </c>
      <c r="U640" t="str">
        <v/>
      </c>
      <c r="V640" t="str">
        <v/>
      </c>
      <c r="W640" t="str">
        <v/>
      </c>
      <c r="X640" t="str">
        <v/>
      </c>
      <c r="Y640" t="str">
        <v/>
      </c>
      <c r="Z640" t="str">
        <v/>
      </c>
      <c r="AA640" t="str">
        <v/>
      </c>
      <c r="AB640" t="str">
        <f t="shared" si="9"/>
        <v/>
      </c>
    </row>
    <row r="641" spans="1:28">
      <c r="A641" t="str">
        <v/>
      </c>
      <c r="B641" t="str">
        <v/>
      </c>
      <c r="C641" t="str">
        <v/>
      </c>
      <c r="D641" t="str">
        <v/>
      </c>
      <c r="E641" t="str">
        <v/>
      </c>
      <c r="F641" t="str">
        <v/>
      </c>
      <c r="G641" t="str">
        <v/>
      </c>
      <c r="H641" t="str">
        <v/>
      </c>
      <c r="I641" t="str">
        <v/>
      </c>
      <c r="J641" t="str">
        <v/>
      </c>
      <c r="K641" t="str">
        <v/>
      </c>
      <c r="L641" t="str">
        <v/>
      </c>
      <c r="M641" t="str">
        <v/>
      </c>
      <c r="N641" t="str">
        <v/>
      </c>
      <c r="O641" t="str">
        <v/>
      </c>
      <c r="P641" t="str">
        <v/>
      </c>
      <c r="Q641" t="str">
        <v/>
      </c>
      <c r="R641" t="str">
        <v/>
      </c>
      <c r="S641" t="str">
        <v/>
      </c>
      <c r="T641" t="str">
        <v/>
      </c>
      <c r="U641" t="str">
        <v/>
      </c>
      <c r="V641" t="str">
        <v/>
      </c>
      <c r="W641" t="str">
        <v/>
      </c>
      <c r="X641" t="str">
        <v/>
      </c>
      <c r="Y641" t="str">
        <v/>
      </c>
      <c r="Z641" t="str">
        <v/>
      </c>
      <c r="AA641" t="str">
        <v/>
      </c>
      <c r="AB641" t="str">
        <f t="shared" si="9"/>
        <v/>
      </c>
    </row>
    <row r="642" spans="1:28">
      <c r="A642" t="str">
        <v/>
      </c>
      <c r="B642" t="str">
        <v/>
      </c>
      <c r="C642" t="str">
        <v/>
      </c>
      <c r="D642" t="str">
        <v/>
      </c>
      <c r="E642" t="str">
        <v/>
      </c>
      <c r="F642" t="str">
        <v/>
      </c>
      <c r="G642" t="str">
        <v/>
      </c>
      <c r="H642" t="str">
        <v/>
      </c>
      <c r="I642" t="str">
        <v/>
      </c>
      <c r="J642" t="str">
        <v/>
      </c>
      <c r="K642" t="str">
        <v/>
      </c>
      <c r="L642" t="str">
        <v/>
      </c>
      <c r="M642" t="str">
        <v/>
      </c>
      <c r="N642" t="str">
        <v/>
      </c>
      <c r="O642" t="str">
        <v/>
      </c>
      <c r="P642" t="str">
        <v/>
      </c>
      <c r="Q642" t="str">
        <v/>
      </c>
      <c r="R642" t="str">
        <v/>
      </c>
      <c r="S642" t="str">
        <v/>
      </c>
      <c r="T642" t="str">
        <v/>
      </c>
      <c r="U642" t="str">
        <v/>
      </c>
      <c r="V642" t="str">
        <v/>
      </c>
      <c r="W642" t="str">
        <v/>
      </c>
      <c r="X642" t="str">
        <v/>
      </c>
      <c r="Y642" t="str">
        <v/>
      </c>
      <c r="Z642" t="str">
        <v/>
      </c>
      <c r="AA642" t="str">
        <v/>
      </c>
      <c r="AB642" t="str">
        <f t="shared" si="9"/>
        <v/>
      </c>
    </row>
    <row r="643" spans="1:28">
      <c r="A643" t="str">
        <v/>
      </c>
      <c r="B643" t="str">
        <v/>
      </c>
      <c r="C643" t="str">
        <v/>
      </c>
      <c r="D643" t="str">
        <v/>
      </c>
      <c r="E643" t="str">
        <v/>
      </c>
      <c r="F643" t="str">
        <v/>
      </c>
      <c r="G643" t="str">
        <v/>
      </c>
      <c r="H643" t="str">
        <v/>
      </c>
      <c r="I643" t="str">
        <v/>
      </c>
      <c r="J643" t="str">
        <v/>
      </c>
      <c r="K643" t="str">
        <v/>
      </c>
      <c r="L643" t="str">
        <v/>
      </c>
      <c r="M643" t="str">
        <v/>
      </c>
      <c r="N643" t="str">
        <v/>
      </c>
      <c r="O643" t="str">
        <v/>
      </c>
      <c r="P643" t="str">
        <v/>
      </c>
      <c r="Q643" t="str">
        <v/>
      </c>
      <c r="R643" t="str">
        <v/>
      </c>
      <c r="S643" t="str">
        <v/>
      </c>
      <c r="T643" t="str">
        <v/>
      </c>
      <c r="U643" t="str">
        <v/>
      </c>
      <c r="V643" t="str">
        <v/>
      </c>
      <c r="W643" t="str">
        <v/>
      </c>
      <c r="X643" t="str">
        <v/>
      </c>
      <c r="Y643" t="str">
        <v/>
      </c>
      <c r="Z643" t="str">
        <v/>
      </c>
      <c r="AA643" t="str">
        <v/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 t="str">
        <v/>
      </c>
      <c r="B644" t="str">
        <v/>
      </c>
      <c r="C644" t="str">
        <v/>
      </c>
      <c r="D644" t="str">
        <v/>
      </c>
      <c r="E644" t="str">
        <v/>
      </c>
      <c r="F644" t="str">
        <v/>
      </c>
      <c r="G644" t="str">
        <v/>
      </c>
      <c r="H644" t="str">
        <v/>
      </c>
      <c r="I644" t="str">
        <v/>
      </c>
      <c r="J644" t="str">
        <v/>
      </c>
      <c r="K644" t="str">
        <v/>
      </c>
      <c r="L644" t="str">
        <v/>
      </c>
      <c r="M644" t="str">
        <v/>
      </c>
      <c r="N644" t="str">
        <v/>
      </c>
      <c r="O644" t="str">
        <v/>
      </c>
      <c r="P644" t="str">
        <v/>
      </c>
      <c r="Q644" t="str">
        <v/>
      </c>
      <c r="R644" t="str">
        <v/>
      </c>
      <c r="S644" t="str">
        <v/>
      </c>
      <c r="T644" t="str">
        <v/>
      </c>
      <c r="U644" t="str">
        <v/>
      </c>
      <c r="V644" t="str">
        <v/>
      </c>
      <c r="W644" t="str">
        <v/>
      </c>
      <c r="X644" t="str">
        <v/>
      </c>
      <c r="Y644" t="str">
        <v/>
      </c>
      <c r="Z644" t="str">
        <v/>
      </c>
      <c r="AA644" t="str">
        <v/>
      </c>
      <c r="AB644" t="str">
        <f t="shared" si="10"/>
        <v/>
      </c>
    </row>
    <row r="645" spans="1:28">
      <c r="A645" t="str">
        <v/>
      </c>
      <c r="B645" t="str">
        <v/>
      </c>
      <c r="C645" t="str">
        <v/>
      </c>
      <c r="D645" t="str">
        <v/>
      </c>
      <c r="E645" t="str">
        <v/>
      </c>
      <c r="F645" t="str">
        <v/>
      </c>
      <c r="G645" t="str">
        <v/>
      </c>
      <c r="H645" t="str">
        <v/>
      </c>
      <c r="I645" t="str">
        <v/>
      </c>
      <c r="J645" t="str">
        <v/>
      </c>
      <c r="K645" t="str">
        <v/>
      </c>
      <c r="L645" t="str">
        <v/>
      </c>
      <c r="M645" t="str">
        <v/>
      </c>
      <c r="N645" t="str">
        <v/>
      </c>
      <c r="O645" t="str">
        <v/>
      </c>
      <c r="P645" t="str">
        <v/>
      </c>
      <c r="Q645" t="str">
        <v/>
      </c>
      <c r="R645" t="str">
        <v/>
      </c>
      <c r="S645" t="str">
        <v/>
      </c>
      <c r="T645" t="str">
        <v/>
      </c>
      <c r="U645" t="str">
        <v/>
      </c>
      <c r="V645" t="str">
        <v/>
      </c>
      <c r="W645" t="str">
        <v/>
      </c>
      <c r="X645" t="str">
        <v/>
      </c>
      <c r="Y645" t="str">
        <v/>
      </c>
      <c r="Z645" t="str">
        <v/>
      </c>
      <c r="AA645" t="str">
        <v/>
      </c>
      <c r="AB645" t="str">
        <f t="shared" si="10"/>
        <v/>
      </c>
    </row>
    <row r="646" spans="1:28">
      <c r="A646" t="str">
        <v/>
      </c>
      <c r="B646" t="str">
        <v/>
      </c>
      <c r="C646" t="str">
        <v/>
      </c>
      <c r="D646" t="str">
        <v/>
      </c>
      <c r="E646" t="str">
        <v/>
      </c>
      <c r="F646" t="str">
        <v/>
      </c>
      <c r="G646" t="str">
        <v/>
      </c>
      <c r="H646" t="str">
        <v/>
      </c>
      <c r="I646" t="str">
        <v/>
      </c>
      <c r="J646" t="str">
        <v/>
      </c>
      <c r="K646" t="str">
        <v/>
      </c>
      <c r="L646" t="str">
        <v/>
      </c>
      <c r="M646" t="str">
        <v/>
      </c>
      <c r="N646" t="str">
        <v/>
      </c>
      <c r="O646" t="str">
        <v/>
      </c>
      <c r="P646" t="str">
        <v/>
      </c>
      <c r="Q646" t="str">
        <v/>
      </c>
      <c r="R646" t="str">
        <v/>
      </c>
      <c r="S646" t="str">
        <v/>
      </c>
      <c r="T646" t="str">
        <v/>
      </c>
      <c r="U646" t="str">
        <v/>
      </c>
      <c r="V646" t="str">
        <v/>
      </c>
      <c r="W646" t="str">
        <v/>
      </c>
      <c r="X646" t="str">
        <v/>
      </c>
      <c r="Y646" t="str">
        <v/>
      </c>
      <c r="Z646" t="str">
        <v/>
      </c>
      <c r="AA646" t="str">
        <v/>
      </c>
      <c r="AB646" t="str">
        <f t="shared" si="10"/>
        <v/>
      </c>
    </row>
    <row r="647" spans="1:28">
      <c r="A647" t="str">
        <v/>
      </c>
      <c r="B647" t="str">
        <v/>
      </c>
      <c r="C647" t="str">
        <v/>
      </c>
      <c r="D647" t="str">
        <v/>
      </c>
      <c r="E647" t="str">
        <v/>
      </c>
      <c r="F647" t="str">
        <v/>
      </c>
      <c r="G647" t="str">
        <v/>
      </c>
      <c r="H647" t="str">
        <v/>
      </c>
      <c r="I647" t="str">
        <v/>
      </c>
      <c r="J647" t="str">
        <v/>
      </c>
      <c r="K647" t="str">
        <v/>
      </c>
      <c r="L647" t="str">
        <v/>
      </c>
      <c r="M647" t="str">
        <v/>
      </c>
      <c r="N647" t="str">
        <v/>
      </c>
      <c r="O647" t="str">
        <v/>
      </c>
      <c r="P647" t="str">
        <v/>
      </c>
      <c r="Q647" t="str">
        <v/>
      </c>
      <c r="R647" t="str">
        <v/>
      </c>
      <c r="S647" t="str">
        <v/>
      </c>
      <c r="T647" t="str">
        <v/>
      </c>
      <c r="U647" t="str">
        <v/>
      </c>
      <c r="V647" t="str">
        <v/>
      </c>
      <c r="W647" t="str">
        <v/>
      </c>
      <c r="X647" t="str">
        <v/>
      </c>
      <c r="Y647" t="str">
        <v/>
      </c>
      <c r="Z647" t="str">
        <v/>
      </c>
      <c r="AA647" t="str">
        <v/>
      </c>
      <c r="AB647" t="str">
        <f t="shared" si="10"/>
        <v/>
      </c>
    </row>
    <row r="648" spans="1:28">
      <c r="A648" t="str">
        <v/>
      </c>
      <c r="B648" t="str">
        <v/>
      </c>
      <c r="C648" t="str">
        <v/>
      </c>
      <c r="D648" t="str">
        <v/>
      </c>
      <c r="E648" t="str">
        <v/>
      </c>
      <c r="F648" t="str">
        <v/>
      </c>
      <c r="G648" t="str">
        <v/>
      </c>
      <c r="H648" t="str">
        <v/>
      </c>
      <c r="I648" t="str">
        <v/>
      </c>
      <c r="J648" t="str">
        <v/>
      </c>
      <c r="K648" t="str">
        <v/>
      </c>
      <c r="L648" t="str">
        <v/>
      </c>
      <c r="M648" t="str">
        <v/>
      </c>
      <c r="N648" t="str">
        <v/>
      </c>
      <c r="O648" t="str">
        <v/>
      </c>
      <c r="P648" t="str">
        <v/>
      </c>
      <c r="Q648" t="str">
        <v/>
      </c>
      <c r="R648" t="str">
        <v/>
      </c>
      <c r="S648" t="str">
        <v/>
      </c>
      <c r="T648" t="str">
        <v/>
      </c>
      <c r="U648" t="str">
        <v/>
      </c>
      <c r="V648" t="str">
        <v/>
      </c>
      <c r="W648" t="str">
        <v/>
      </c>
      <c r="X648" t="str">
        <v/>
      </c>
      <c r="Y648" t="str">
        <v/>
      </c>
      <c r="Z648" t="str">
        <v/>
      </c>
      <c r="AA648" t="str">
        <v/>
      </c>
      <c r="AB648" t="str">
        <f t="shared" si="10"/>
        <v/>
      </c>
    </row>
    <row r="649" spans="1:28">
      <c r="A649" t="str">
        <v/>
      </c>
      <c r="B649" t="str">
        <v/>
      </c>
      <c r="C649" t="str">
        <v/>
      </c>
      <c r="D649" t="str">
        <v/>
      </c>
      <c r="E649" t="str">
        <v/>
      </c>
      <c r="F649" t="str">
        <v/>
      </c>
      <c r="G649" t="str">
        <v/>
      </c>
      <c r="H649" t="str">
        <v/>
      </c>
      <c r="I649" t="str">
        <v/>
      </c>
      <c r="J649" t="str">
        <v/>
      </c>
      <c r="K649" t="str">
        <v/>
      </c>
      <c r="L649" t="str">
        <v/>
      </c>
      <c r="M649" t="str">
        <v/>
      </c>
      <c r="N649" t="str">
        <v/>
      </c>
      <c r="O649" t="str">
        <v/>
      </c>
      <c r="P649" t="str">
        <v/>
      </c>
      <c r="Q649" t="str">
        <v/>
      </c>
      <c r="R649" t="str">
        <v/>
      </c>
      <c r="S649" t="str">
        <v/>
      </c>
      <c r="T649" t="str">
        <v/>
      </c>
      <c r="U649" t="str">
        <v/>
      </c>
      <c r="V649" t="str">
        <v/>
      </c>
      <c r="W649" t="str">
        <v/>
      </c>
      <c r="X649" t="str">
        <v/>
      </c>
      <c r="Y649" t="str">
        <v/>
      </c>
      <c r="Z649" t="str">
        <v/>
      </c>
      <c r="AA649" t="str">
        <v/>
      </c>
      <c r="AB649" t="str">
        <f t="shared" si="10"/>
        <v/>
      </c>
    </row>
    <row r="650" spans="1:28">
      <c r="A650" t="str">
        <v/>
      </c>
      <c r="B650" t="str">
        <v/>
      </c>
      <c r="C650" t="str">
        <v/>
      </c>
      <c r="D650" t="str">
        <v/>
      </c>
      <c r="E650" t="str">
        <v/>
      </c>
      <c r="F650" t="str">
        <v/>
      </c>
      <c r="G650" t="str">
        <v/>
      </c>
      <c r="H650" t="str">
        <v/>
      </c>
      <c r="I650" t="str">
        <v/>
      </c>
      <c r="J650" t="str">
        <v/>
      </c>
      <c r="K650" t="str">
        <v/>
      </c>
      <c r="L650" t="str">
        <v/>
      </c>
      <c r="M650" t="str">
        <v/>
      </c>
      <c r="N650" t="str">
        <v/>
      </c>
      <c r="O650" t="str">
        <v/>
      </c>
      <c r="P650" t="str">
        <v/>
      </c>
      <c r="Q650" t="str">
        <v/>
      </c>
      <c r="R650" t="str">
        <v/>
      </c>
      <c r="S650" t="str">
        <v/>
      </c>
      <c r="T650" t="str">
        <v/>
      </c>
      <c r="U650" t="str">
        <v/>
      </c>
      <c r="V650" t="str">
        <v/>
      </c>
      <c r="W650" t="str">
        <v/>
      </c>
      <c r="X650" t="str">
        <v/>
      </c>
      <c r="Y650" t="str">
        <v/>
      </c>
      <c r="Z650" t="str">
        <v/>
      </c>
      <c r="AA650" t="str">
        <v/>
      </c>
      <c r="AB650" t="str">
        <f t="shared" si="10"/>
        <v/>
      </c>
    </row>
    <row r="651" spans="1:28">
      <c r="A651" t="str">
        <v/>
      </c>
      <c r="B651" t="str">
        <v/>
      </c>
      <c r="C651" t="str">
        <v/>
      </c>
      <c r="D651" t="str">
        <v/>
      </c>
      <c r="E651" t="str">
        <v/>
      </c>
      <c r="F651" t="str">
        <v/>
      </c>
      <c r="G651" t="str">
        <v/>
      </c>
      <c r="H651" t="str">
        <v/>
      </c>
      <c r="I651" t="str">
        <v/>
      </c>
      <c r="J651" t="str">
        <v/>
      </c>
      <c r="K651" t="str">
        <v/>
      </c>
      <c r="L651" t="str">
        <v/>
      </c>
      <c r="M651" t="str">
        <v/>
      </c>
      <c r="N651" t="str">
        <v/>
      </c>
      <c r="O651" t="str">
        <v/>
      </c>
      <c r="P651" t="str">
        <v/>
      </c>
      <c r="Q651" t="str">
        <v/>
      </c>
      <c r="R651" t="str">
        <v/>
      </c>
      <c r="S651" t="str">
        <v/>
      </c>
      <c r="T651" t="str">
        <v/>
      </c>
      <c r="U651" t="str">
        <v/>
      </c>
      <c r="V651" t="str">
        <v/>
      </c>
      <c r="W651" t="str">
        <v/>
      </c>
      <c r="X651" t="str">
        <v/>
      </c>
      <c r="Y651" t="str">
        <v/>
      </c>
      <c r="Z651" t="str">
        <v/>
      </c>
      <c r="AA651" t="str">
        <v/>
      </c>
      <c r="AB651" t="str">
        <f t="shared" si="10"/>
        <v/>
      </c>
    </row>
    <row r="652" spans="1:28">
      <c r="A652" t="str">
        <v/>
      </c>
      <c r="B652" t="str">
        <v/>
      </c>
      <c r="C652" t="str">
        <v/>
      </c>
      <c r="D652" t="str">
        <v/>
      </c>
      <c r="E652" t="str">
        <v/>
      </c>
      <c r="F652" t="str">
        <v/>
      </c>
      <c r="G652" t="str">
        <v/>
      </c>
      <c r="H652" t="str">
        <v/>
      </c>
      <c r="I652" t="str">
        <v/>
      </c>
      <c r="J652" t="str">
        <v/>
      </c>
      <c r="K652" t="str">
        <v/>
      </c>
      <c r="L652" t="str">
        <v/>
      </c>
      <c r="M652" t="str">
        <v/>
      </c>
      <c r="N652" t="str">
        <v/>
      </c>
      <c r="O652" t="str">
        <v/>
      </c>
      <c r="P652" t="str">
        <v/>
      </c>
      <c r="Q652" t="str">
        <v/>
      </c>
      <c r="R652" t="str">
        <v/>
      </c>
      <c r="S652" t="str">
        <v/>
      </c>
      <c r="T652" t="str">
        <v/>
      </c>
      <c r="U652" t="str">
        <v/>
      </c>
      <c r="V652" t="str">
        <v/>
      </c>
      <c r="W652" t="str">
        <v/>
      </c>
      <c r="X652" t="str">
        <v/>
      </c>
      <c r="Y652" t="str">
        <v/>
      </c>
      <c r="Z652" t="str">
        <v/>
      </c>
      <c r="AA652" t="str">
        <v/>
      </c>
      <c r="AB652" t="str">
        <f t="shared" si="10"/>
        <v/>
      </c>
    </row>
    <row r="653" spans="1:28">
      <c r="A653" t="str">
        <v/>
      </c>
      <c r="B653" t="str">
        <v/>
      </c>
      <c r="C653" t="str">
        <v/>
      </c>
      <c r="D653" t="str">
        <v/>
      </c>
      <c r="E653" t="str">
        <v/>
      </c>
      <c r="F653" t="str">
        <v/>
      </c>
      <c r="G653" t="str">
        <v/>
      </c>
      <c r="H653" t="str">
        <v/>
      </c>
      <c r="I653" t="str">
        <v/>
      </c>
      <c r="J653" t="str">
        <v/>
      </c>
      <c r="K653" t="str">
        <v/>
      </c>
      <c r="L653" t="str">
        <v/>
      </c>
      <c r="M653" t="str">
        <v/>
      </c>
      <c r="N653" t="str">
        <v/>
      </c>
      <c r="O653" t="str">
        <v/>
      </c>
      <c r="P653" t="str">
        <v/>
      </c>
      <c r="Q653" t="str">
        <v/>
      </c>
      <c r="R653" t="str">
        <v/>
      </c>
      <c r="S653" t="str">
        <v/>
      </c>
      <c r="T653" t="str">
        <v/>
      </c>
      <c r="U653" t="str">
        <v/>
      </c>
      <c r="V653" t="str">
        <v/>
      </c>
      <c r="W653" t="str">
        <v/>
      </c>
      <c r="X653" t="str">
        <v/>
      </c>
      <c r="Y653" t="str">
        <v/>
      </c>
      <c r="Z653" t="str">
        <v/>
      </c>
      <c r="AA653" t="str">
        <v/>
      </c>
      <c r="AB653" t="str">
        <f t="shared" si="10"/>
        <v/>
      </c>
    </row>
    <row r="654" spans="1:28">
      <c r="A654" t="str">
        <v/>
      </c>
      <c r="B654" t="str">
        <v/>
      </c>
      <c r="C654" t="str">
        <v/>
      </c>
      <c r="D654" t="str">
        <v/>
      </c>
      <c r="E654" t="str">
        <v/>
      </c>
      <c r="F654" t="str">
        <v/>
      </c>
      <c r="G654" t="str">
        <v/>
      </c>
      <c r="H654" t="str">
        <v/>
      </c>
      <c r="I654" t="str">
        <v/>
      </c>
      <c r="J654" t="str">
        <v/>
      </c>
      <c r="K654" t="str">
        <v/>
      </c>
      <c r="L654" t="str">
        <v/>
      </c>
      <c r="M654" t="str">
        <v/>
      </c>
      <c r="N654" t="str">
        <v/>
      </c>
      <c r="O654" t="str">
        <v/>
      </c>
      <c r="P654" t="str">
        <v/>
      </c>
      <c r="Q654" t="str">
        <v/>
      </c>
      <c r="R654" t="str">
        <v/>
      </c>
      <c r="S654" t="str">
        <v/>
      </c>
      <c r="T654" t="str">
        <v/>
      </c>
      <c r="U654" t="str">
        <v/>
      </c>
      <c r="V654" t="str">
        <v/>
      </c>
      <c r="W654" t="str">
        <v/>
      </c>
      <c r="X654" t="str">
        <v/>
      </c>
      <c r="Y654" t="str">
        <v/>
      </c>
      <c r="Z654" t="str">
        <v/>
      </c>
      <c r="AA654" t="str">
        <v/>
      </c>
      <c r="AB654" t="str">
        <f t="shared" si="10"/>
        <v/>
      </c>
    </row>
    <row r="655" spans="1:28">
      <c r="A655" t="str">
        <v/>
      </c>
      <c r="B655" t="str">
        <v/>
      </c>
      <c r="C655" t="str">
        <v/>
      </c>
      <c r="D655" t="str">
        <v/>
      </c>
      <c r="E655" t="str">
        <v/>
      </c>
      <c r="F655" t="str">
        <v/>
      </c>
      <c r="G655" t="str">
        <v/>
      </c>
      <c r="H655" t="str">
        <v/>
      </c>
      <c r="I655" t="str">
        <v/>
      </c>
      <c r="J655" t="str">
        <v/>
      </c>
      <c r="K655" t="str">
        <v/>
      </c>
      <c r="L655" t="str">
        <v/>
      </c>
      <c r="M655" t="str">
        <v/>
      </c>
      <c r="N655" t="str">
        <v/>
      </c>
      <c r="O655" t="str">
        <v/>
      </c>
      <c r="P655" t="str">
        <v/>
      </c>
      <c r="Q655" t="str">
        <v/>
      </c>
      <c r="R655" t="str">
        <v/>
      </c>
      <c r="S655" t="str">
        <v/>
      </c>
      <c r="T655" t="str">
        <v/>
      </c>
      <c r="U655" t="str">
        <v/>
      </c>
      <c r="V655" t="str">
        <v/>
      </c>
      <c r="W655" t="str">
        <v/>
      </c>
      <c r="X655" t="str">
        <v/>
      </c>
      <c r="Y655" t="str">
        <v/>
      </c>
      <c r="Z655" t="str">
        <v/>
      </c>
      <c r="AA655" t="str">
        <v/>
      </c>
      <c r="AB655" t="str">
        <f t="shared" si="10"/>
        <v/>
      </c>
    </row>
    <row r="656" spans="1:28">
      <c r="A656" t="str">
        <v/>
      </c>
      <c r="B656" t="str">
        <v/>
      </c>
      <c r="C656" t="str">
        <v/>
      </c>
      <c r="D656" t="str">
        <v/>
      </c>
      <c r="E656" t="str">
        <v/>
      </c>
      <c r="F656" t="str">
        <v/>
      </c>
      <c r="G656" t="str">
        <v/>
      </c>
      <c r="H656" t="str">
        <v/>
      </c>
      <c r="I656" t="str">
        <v/>
      </c>
      <c r="J656" t="str">
        <v/>
      </c>
      <c r="K656" t="str">
        <v/>
      </c>
      <c r="L656" t="str">
        <v/>
      </c>
      <c r="M656" t="str">
        <v/>
      </c>
      <c r="N656" t="str">
        <v/>
      </c>
      <c r="O656" t="str">
        <v/>
      </c>
      <c r="P656" t="str">
        <v/>
      </c>
      <c r="Q656" t="str">
        <v/>
      </c>
      <c r="R656" t="str">
        <v/>
      </c>
      <c r="S656" t="str">
        <v/>
      </c>
      <c r="T656" t="str">
        <v/>
      </c>
      <c r="U656" t="str">
        <v/>
      </c>
      <c r="V656" t="str">
        <v/>
      </c>
      <c r="W656" t="str">
        <v/>
      </c>
      <c r="X656" t="str">
        <v/>
      </c>
      <c r="Y656" t="str">
        <v/>
      </c>
      <c r="Z656" t="str">
        <v/>
      </c>
      <c r="AA656" t="str">
        <v/>
      </c>
      <c r="AB656" t="str">
        <f t="shared" si="10"/>
        <v/>
      </c>
    </row>
    <row r="657" spans="1:28">
      <c r="A657" t="str">
        <v/>
      </c>
      <c r="B657" t="str">
        <v/>
      </c>
      <c r="C657" t="str">
        <v/>
      </c>
      <c r="D657" t="str">
        <v/>
      </c>
      <c r="E657" t="str">
        <v/>
      </c>
      <c r="F657" t="str">
        <v/>
      </c>
      <c r="G657" t="str">
        <v/>
      </c>
      <c r="H657" t="str">
        <v/>
      </c>
      <c r="I657" t="str">
        <v/>
      </c>
      <c r="J657" t="str">
        <v/>
      </c>
      <c r="K657" t="str">
        <v/>
      </c>
      <c r="L657" t="str">
        <v/>
      </c>
      <c r="M657" t="str">
        <v/>
      </c>
      <c r="N657" t="str">
        <v/>
      </c>
      <c r="O657" t="str">
        <v/>
      </c>
      <c r="P657" t="str">
        <v/>
      </c>
      <c r="Q657" t="str">
        <v/>
      </c>
      <c r="R657" t="str">
        <v/>
      </c>
      <c r="S657" t="str">
        <v/>
      </c>
      <c r="T657" t="str">
        <v/>
      </c>
      <c r="U657" t="str">
        <v/>
      </c>
      <c r="V657" t="str">
        <v/>
      </c>
      <c r="W657" t="str">
        <v/>
      </c>
      <c r="X657" t="str">
        <v/>
      </c>
      <c r="Y657" t="str">
        <v/>
      </c>
      <c r="Z657" t="str">
        <v/>
      </c>
      <c r="AA657" t="str">
        <v/>
      </c>
      <c r="AB657" t="str">
        <f t="shared" si="10"/>
        <v/>
      </c>
    </row>
    <row r="658" spans="1:28">
      <c r="A658" t="str">
        <v/>
      </c>
      <c r="B658" t="str">
        <v/>
      </c>
      <c r="C658" t="str">
        <v/>
      </c>
      <c r="D658" t="str">
        <v/>
      </c>
      <c r="E658" t="str">
        <v/>
      </c>
      <c r="F658" t="str">
        <v/>
      </c>
      <c r="G658" t="str">
        <v/>
      </c>
      <c r="H658" t="str">
        <v/>
      </c>
      <c r="I658" t="str">
        <v/>
      </c>
      <c r="J658" t="str">
        <v/>
      </c>
      <c r="K658" t="str">
        <v/>
      </c>
      <c r="L658" t="str">
        <v/>
      </c>
      <c r="M658" t="str">
        <v/>
      </c>
      <c r="N658" t="str">
        <v/>
      </c>
      <c r="O658" t="str">
        <v/>
      </c>
      <c r="P658" t="str">
        <v/>
      </c>
      <c r="Q658" t="str">
        <v/>
      </c>
      <c r="R658" t="str">
        <v/>
      </c>
      <c r="S658" t="str">
        <v/>
      </c>
      <c r="T658" t="str">
        <v/>
      </c>
      <c r="U658" t="str">
        <v/>
      </c>
      <c r="V658" t="str">
        <v/>
      </c>
      <c r="W658" t="str">
        <v/>
      </c>
      <c r="X658" t="str">
        <v/>
      </c>
      <c r="Y658" t="str">
        <v/>
      </c>
      <c r="Z658" t="str">
        <v/>
      </c>
      <c r="AA658" t="str">
        <v/>
      </c>
      <c r="AB658" t="str">
        <f t="shared" si="10"/>
        <v/>
      </c>
    </row>
    <row r="659" spans="1:28">
      <c r="A659" t="str">
        <v/>
      </c>
      <c r="B659" t="str">
        <v/>
      </c>
      <c r="C659" t="str">
        <v/>
      </c>
      <c r="D659" t="str">
        <v/>
      </c>
      <c r="E659" t="str">
        <v/>
      </c>
      <c r="F659" t="str">
        <v/>
      </c>
      <c r="G659" t="str">
        <v/>
      </c>
      <c r="H659" t="str">
        <v/>
      </c>
      <c r="I659" t="str">
        <v/>
      </c>
      <c r="J659" t="str">
        <v/>
      </c>
      <c r="K659" t="str">
        <v/>
      </c>
      <c r="L659" t="str">
        <v/>
      </c>
      <c r="M659" t="str">
        <v/>
      </c>
      <c r="N659" t="str">
        <v/>
      </c>
      <c r="O659" t="str">
        <v/>
      </c>
      <c r="P659" t="str">
        <v/>
      </c>
      <c r="Q659" t="str">
        <v/>
      </c>
      <c r="R659" t="str">
        <v/>
      </c>
      <c r="S659" t="str">
        <v/>
      </c>
      <c r="T659" t="str">
        <v/>
      </c>
      <c r="U659" t="str">
        <v/>
      </c>
      <c r="V659" t="str">
        <v/>
      </c>
      <c r="W659" t="str">
        <v/>
      </c>
      <c r="X659" t="str">
        <v/>
      </c>
      <c r="Y659" t="str">
        <v/>
      </c>
      <c r="Z659" t="str">
        <v/>
      </c>
      <c r="AA659" t="str">
        <v/>
      </c>
      <c r="AB659" t="str">
        <f t="shared" si="10"/>
        <v/>
      </c>
    </row>
    <row r="660" spans="1:28">
      <c r="A660" t="str">
        <v/>
      </c>
      <c r="B660" t="str">
        <v/>
      </c>
      <c r="C660" t="str">
        <v/>
      </c>
      <c r="D660" t="str">
        <v/>
      </c>
      <c r="E660" t="str">
        <v/>
      </c>
      <c r="F660" t="str">
        <v/>
      </c>
      <c r="G660" t="str">
        <v/>
      </c>
      <c r="H660" t="str">
        <v/>
      </c>
      <c r="I660" t="str">
        <v/>
      </c>
      <c r="J660" t="str">
        <v/>
      </c>
      <c r="K660" t="str">
        <v/>
      </c>
      <c r="L660" t="str">
        <v/>
      </c>
      <c r="M660" t="str">
        <v/>
      </c>
      <c r="N660" t="str">
        <v/>
      </c>
      <c r="O660" t="str">
        <v/>
      </c>
      <c r="P660" t="str">
        <v/>
      </c>
      <c r="Q660" t="str">
        <v/>
      </c>
      <c r="R660" t="str">
        <v/>
      </c>
      <c r="S660" t="str">
        <v/>
      </c>
      <c r="T660" t="str">
        <v/>
      </c>
      <c r="U660" t="str">
        <v/>
      </c>
      <c r="V660" t="str">
        <v/>
      </c>
      <c r="W660" t="str">
        <v/>
      </c>
      <c r="X660" t="str">
        <v/>
      </c>
      <c r="Y660" t="str">
        <v/>
      </c>
      <c r="Z660" t="str">
        <v/>
      </c>
      <c r="AA660" t="str">
        <v/>
      </c>
      <c r="AB660" t="str">
        <f t="shared" si="10"/>
        <v/>
      </c>
    </row>
    <row r="661" spans="1:28">
      <c r="A661" t="str">
        <v/>
      </c>
      <c r="B661" t="str">
        <v/>
      </c>
      <c r="C661" t="str">
        <v/>
      </c>
      <c r="D661" t="str">
        <v/>
      </c>
      <c r="E661" t="str">
        <v/>
      </c>
      <c r="F661" t="str">
        <v/>
      </c>
      <c r="G661" t="str">
        <v/>
      </c>
      <c r="H661" t="str">
        <v/>
      </c>
      <c r="I661" t="str">
        <v/>
      </c>
      <c r="J661" t="str">
        <v/>
      </c>
      <c r="K661" t="str">
        <v/>
      </c>
      <c r="L661" t="str">
        <v/>
      </c>
      <c r="M661" t="str">
        <v/>
      </c>
      <c r="N661" t="str">
        <v/>
      </c>
      <c r="O661" t="str">
        <v/>
      </c>
      <c r="P661" t="str">
        <v/>
      </c>
      <c r="Q661" t="str">
        <v/>
      </c>
      <c r="R661" t="str">
        <v/>
      </c>
      <c r="S661" t="str">
        <v/>
      </c>
      <c r="T661" t="str">
        <v/>
      </c>
      <c r="U661" t="str">
        <v/>
      </c>
      <c r="V661" t="str">
        <v/>
      </c>
      <c r="W661" t="str">
        <v/>
      </c>
      <c r="X661" t="str">
        <v/>
      </c>
      <c r="Y661" t="str">
        <v/>
      </c>
      <c r="Z661" t="str">
        <v/>
      </c>
      <c r="AA661" t="str">
        <v/>
      </c>
      <c r="AB661" t="str">
        <f t="shared" si="10"/>
        <v/>
      </c>
    </row>
    <row r="662" spans="1:28">
      <c r="A662" t="str">
        <v/>
      </c>
      <c r="B662" t="str">
        <v/>
      </c>
      <c r="C662" t="str">
        <v/>
      </c>
      <c r="D662" t="str">
        <v/>
      </c>
      <c r="E662" t="str">
        <v/>
      </c>
      <c r="F662" t="str">
        <v/>
      </c>
      <c r="G662" t="str">
        <v/>
      </c>
      <c r="H662" t="str">
        <v/>
      </c>
      <c r="I662" t="str">
        <v/>
      </c>
      <c r="J662" t="str">
        <v/>
      </c>
      <c r="K662" t="str">
        <v/>
      </c>
      <c r="L662" t="str">
        <v/>
      </c>
      <c r="M662" t="str">
        <v/>
      </c>
      <c r="N662" t="str">
        <v/>
      </c>
      <c r="O662" t="str">
        <v/>
      </c>
      <c r="P662" t="str">
        <v/>
      </c>
      <c r="Q662" t="str">
        <v/>
      </c>
      <c r="R662" t="str">
        <v/>
      </c>
      <c r="S662" t="str">
        <v/>
      </c>
      <c r="T662" t="str">
        <v/>
      </c>
      <c r="U662" t="str">
        <v/>
      </c>
      <c r="V662" t="str">
        <v/>
      </c>
      <c r="W662" t="str">
        <v/>
      </c>
      <c r="X662" t="str">
        <v/>
      </c>
      <c r="Y662" t="str">
        <v/>
      </c>
      <c r="Z662" t="str">
        <v/>
      </c>
      <c r="AA662" t="str">
        <v/>
      </c>
      <c r="AB662" t="str">
        <f t="shared" si="10"/>
        <v/>
      </c>
    </row>
    <row r="663" spans="1:28">
      <c r="A663" t="str">
        <v/>
      </c>
      <c r="B663" t="str">
        <v/>
      </c>
      <c r="C663" t="str">
        <v/>
      </c>
      <c r="D663" t="str">
        <v/>
      </c>
      <c r="E663" t="str">
        <v/>
      </c>
      <c r="F663" t="str">
        <v/>
      </c>
      <c r="G663" t="str">
        <v/>
      </c>
      <c r="H663" t="str">
        <v/>
      </c>
      <c r="I663" t="str">
        <v/>
      </c>
      <c r="J663" t="str">
        <v/>
      </c>
      <c r="K663" t="str">
        <v/>
      </c>
      <c r="L663" t="str">
        <v/>
      </c>
      <c r="M663" t="str">
        <v/>
      </c>
      <c r="N663" t="str">
        <v/>
      </c>
      <c r="O663" t="str">
        <v/>
      </c>
      <c r="P663" t="str">
        <v/>
      </c>
      <c r="Q663" t="str">
        <v/>
      </c>
      <c r="R663" t="str">
        <v/>
      </c>
      <c r="S663" t="str">
        <v/>
      </c>
      <c r="T663" t="str">
        <v/>
      </c>
      <c r="U663" t="str">
        <v/>
      </c>
      <c r="V663" t="str">
        <v/>
      </c>
      <c r="W663" t="str">
        <v/>
      </c>
      <c r="X663" t="str">
        <v/>
      </c>
      <c r="Y663" t="str">
        <v/>
      </c>
      <c r="Z663" t="str">
        <v/>
      </c>
      <c r="AA663" t="str">
        <v/>
      </c>
      <c r="AB663" t="str">
        <f t="shared" si="10"/>
        <v/>
      </c>
    </row>
    <row r="664" spans="1:28">
      <c r="A664" t="str">
        <v/>
      </c>
      <c r="B664" t="str">
        <v/>
      </c>
      <c r="C664" t="str">
        <v/>
      </c>
      <c r="D664" t="str">
        <v/>
      </c>
      <c r="E664" t="str">
        <v/>
      </c>
      <c r="F664" t="str">
        <v/>
      </c>
      <c r="G664" t="str">
        <v/>
      </c>
      <c r="H664" t="str">
        <v/>
      </c>
      <c r="I664" t="str">
        <v/>
      </c>
      <c r="J664" t="str">
        <v/>
      </c>
      <c r="K664" t="str">
        <v/>
      </c>
      <c r="L664" t="str">
        <v/>
      </c>
      <c r="M664" t="str">
        <v/>
      </c>
      <c r="N664" t="str">
        <v/>
      </c>
      <c r="O664" t="str">
        <v/>
      </c>
      <c r="P664" t="str">
        <v/>
      </c>
      <c r="Q664" t="str">
        <v/>
      </c>
      <c r="R664" t="str">
        <v/>
      </c>
      <c r="S664" t="str">
        <v/>
      </c>
      <c r="T664" t="str">
        <v/>
      </c>
      <c r="U664" t="str">
        <v/>
      </c>
      <c r="V664" t="str">
        <v/>
      </c>
      <c r="W664" t="str">
        <v/>
      </c>
      <c r="X664" t="str">
        <v/>
      </c>
      <c r="Y664" t="str">
        <v/>
      </c>
      <c r="Z664" t="str">
        <v/>
      </c>
      <c r="AA664" t="str">
        <v/>
      </c>
      <c r="AB664" t="str">
        <f t="shared" si="10"/>
        <v/>
      </c>
    </row>
    <row r="665" spans="1:28">
      <c r="A665" t="str">
        <v/>
      </c>
      <c r="B665" t="str">
        <v/>
      </c>
      <c r="C665" t="str">
        <v/>
      </c>
      <c r="D665" t="str">
        <v/>
      </c>
      <c r="E665" t="str">
        <v/>
      </c>
      <c r="F665" t="str">
        <v/>
      </c>
      <c r="G665" t="str">
        <v/>
      </c>
      <c r="H665" t="str">
        <v/>
      </c>
      <c r="I665" t="str">
        <v/>
      </c>
      <c r="J665" t="str">
        <v/>
      </c>
      <c r="K665" t="str">
        <v/>
      </c>
      <c r="L665" t="str">
        <v/>
      </c>
      <c r="M665" t="str">
        <v/>
      </c>
      <c r="N665" t="str">
        <v/>
      </c>
      <c r="O665" t="str">
        <v/>
      </c>
      <c r="P665" t="str">
        <v/>
      </c>
      <c r="Q665" t="str">
        <v/>
      </c>
      <c r="R665" t="str">
        <v/>
      </c>
      <c r="S665" t="str">
        <v/>
      </c>
      <c r="T665" t="str">
        <v/>
      </c>
      <c r="U665" t="str">
        <v/>
      </c>
      <c r="V665" t="str">
        <v/>
      </c>
      <c r="W665" t="str">
        <v/>
      </c>
      <c r="X665" t="str">
        <v/>
      </c>
      <c r="Y665" t="str">
        <v/>
      </c>
      <c r="Z665" t="str">
        <v/>
      </c>
      <c r="AA665" t="str">
        <v/>
      </c>
      <c r="AB665" t="str">
        <f t="shared" si="10"/>
        <v/>
      </c>
    </row>
    <row r="666" spans="1:28">
      <c r="A666" t="str">
        <v/>
      </c>
      <c r="B666" t="str">
        <v/>
      </c>
      <c r="C666" t="str">
        <v/>
      </c>
      <c r="D666" t="str">
        <v/>
      </c>
      <c r="E666" t="str">
        <v/>
      </c>
      <c r="F666" t="str">
        <v/>
      </c>
      <c r="G666" t="str">
        <v/>
      </c>
      <c r="H666" t="str">
        <v/>
      </c>
      <c r="I666" t="str">
        <v/>
      </c>
      <c r="J666" t="str">
        <v/>
      </c>
      <c r="K666" t="str">
        <v/>
      </c>
      <c r="L666" t="str">
        <v/>
      </c>
      <c r="M666" t="str">
        <v/>
      </c>
      <c r="N666" t="str">
        <v/>
      </c>
      <c r="O666" t="str">
        <v/>
      </c>
      <c r="P666" t="str">
        <v/>
      </c>
      <c r="Q666" t="str">
        <v/>
      </c>
      <c r="R666" t="str">
        <v/>
      </c>
      <c r="S666" t="str">
        <v/>
      </c>
      <c r="T666" t="str">
        <v/>
      </c>
      <c r="U666" t="str">
        <v/>
      </c>
      <c r="V666" t="str">
        <v/>
      </c>
      <c r="W666" t="str">
        <v/>
      </c>
      <c r="X666" t="str">
        <v/>
      </c>
      <c r="Y666" t="str">
        <v/>
      </c>
      <c r="Z666" t="str">
        <v/>
      </c>
      <c r="AA666" t="str">
        <v/>
      </c>
      <c r="AB666" t="str">
        <f t="shared" si="10"/>
        <v/>
      </c>
    </row>
    <row r="667" spans="1:28">
      <c r="A667" t="str">
        <v/>
      </c>
      <c r="B667" t="str">
        <v/>
      </c>
      <c r="C667" t="str">
        <v/>
      </c>
      <c r="D667" t="str">
        <v/>
      </c>
      <c r="E667" t="str">
        <v/>
      </c>
      <c r="F667" t="str">
        <v/>
      </c>
      <c r="G667" t="str">
        <v/>
      </c>
      <c r="H667" t="str">
        <v/>
      </c>
      <c r="I667" t="str">
        <v/>
      </c>
      <c r="J667" t="str">
        <v/>
      </c>
      <c r="K667" t="str">
        <v/>
      </c>
      <c r="L667" t="str">
        <v/>
      </c>
      <c r="M667" t="str">
        <v/>
      </c>
      <c r="N667" t="str">
        <v/>
      </c>
      <c r="O667" t="str">
        <v/>
      </c>
      <c r="P667" t="str">
        <v/>
      </c>
      <c r="Q667" t="str">
        <v/>
      </c>
      <c r="R667" t="str">
        <v/>
      </c>
      <c r="S667" t="str">
        <v/>
      </c>
      <c r="T667" t="str">
        <v/>
      </c>
      <c r="U667" t="str">
        <v/>
      </c>
      <c r="V667" t="str">
        <v/>
      </c>
      <c r="W667" t="str">
        <v/>
      </c>
      <c r="X667" t="str">
        <v/>
      </c>
      <c r="Y667" t="str">
        <v/>
      </c>
      <c r="Z667" t="str">
        <v/>
      </c>
      <c r="AA667" t="str">
        <v/>
      </c>
      <c r="AB667" t="str">
        <f t="shared" si="10"/>
        <v/>
      </c>
    </row>
    <row r="668" spans="1:28">
      <c r="A668" t="str">
        <v/>
      </c>
      <c r="B668" t="str">
        <v/>
      </c>
      <c r="C668" t="str">
        <v/>
      </c>
      <c r="D668" t="str">
        <v/>
      </c>
      <c r="E668" t="str">
        <v/>
      </c>
      <c r="F668" t="str">
        <v/>
      </c>
      <c r="G668" t="str">
        <v/>
      </c>
      <c r="H668" t="str">
        <v/>
      </c>
      <c r="I668" t="str">
        <v/>
      </c>
      <c r="J668" t="str">
        <v/>
      </c>
      <c r="K668" t="str">
        <v/>
      </c>
      <c r="L668" t="str">
        <v/>
      </c>
      <c r="M668" t="str">
        <v/>
      </c>
      <c r="N668" t="str">
        <v/>
      </c>
      <c r="O668" t="str">
        <v/>
      </c>
      <c r="P668" t="str">
        <v/>
      </c>
      <c r="Q668" t="str">
        <v/>
      </c>
      <c r="R668" t="str">
        <v/>
      </c>
      <c r="S668" t="str">
        <v/>
      </c>
      <c r="T668" t="str">
        <v/>
      </c>
      <c r="U668" t="str">
        <v/>
      </c>
      <c r="V668" t="str">
        <v/>
      </c>
      <c r="W668" t="str">
        <v/>
      </c>
      <c r="X668" t="str">
        <v/>
      </c>
      <c r="Y668" t="str">
        <v/>
      </c>
      <c r="Z668" t="str">
        <v/>
      </c>
      <c r="AA668" t="str">
        <v/>
      </c>
      <c r="AB668" t="str">
        <f t="shared" si="10"/>
        <v/>
      </c>
    </row>
    <row r="669" spans="1:28">
      <c r="A669" t="str">
        <v/>
      </c>
      <c r="B669" t="str">
        <v/>
      </c>
      <c r="C669" t="str">
        <v/>
      </c>
      <c r="D669" t="str">
        <v/>
      </c>
      <c r="E669" t="str">
        <v/>
      </c>
      <c r="F669" t="str">
        <v/>
      </c>
      <c r="G669" t="str">
        <v/>
      </c>
      <c r="H669" t="str">
        <v/>
      </c>
      <c r="I669" t="str">
        <v/>
      </c>
      <c r="J669" t="str">
        <v/>
      </c>
      <c r="K669" t="str">
        <v/>
      </c>
      <c r="L669" t="str">
        <v/>
      </c>
      <c r="M669" t="str">
        <v/>
      </c>
      <c r="N669" t="str">
        <v/>
      </c>
      <c r="O669" t="str">
        <v/>
      </c>
      <c r="P669" t="str">
        <v/>
      </c>
      <c r="Q669" t="str">
        <v/>
      </c>
      <c r="R669" t="str">
        <v/>
      </c>
      <c r="S669" t="str">
        <v/>
      </c>
      <c r="T669" t="str">
        <v/>
      </c>
      <c r="U669" t="str">
        <v/>
      </c>
      <c r="V669" t="str">
        <v/>
      </c>
      <c r="W669" t="str">
        <v/>
      </c>
      <c r="X669" t="str">
        <v/>
      </c>
      <c r="Y669" t="str">
        <v/>
      </c>
      <c r="Z669" t="str">
        <v/>
      </c>
      <c r="AA669" t="str">
        <v/>
      </c>
      <c r="AB669" t="str">
        <f t="shared" si="10"/>
        <v/>
      </c>
    </row>
    <row r="670" spans="1:28">
      <c r="A670" t="str">
        <v/>
      </c>
      <c r="B670" t="str">
        <v/>
      </c>
      <c r="C670" t="str">
        <v/>
      </c>
      <c r="D670" t="str">
        <v/>
      </c>
      <c r="E670" t="str">
        <v/>
      </c>
      <c r="F670" t="str">
        <v/>
      </c>
      <c r="G670" t="str">
        <v/>
      </c>
      <c r="H670" t="str">
        <v/>
      </c>
      <c r="I670" t="str">
        <v/>
      </c>
      <c r="J670" t="str">
        <v/>
      </c>
      <c r="K670" t="str">
        <v/>
      </c>
      <c r="L670" t="str">
        <v/>
      </c>
      <c r="M670" t="str">
        <v/>
      </c>
      <c r="N670" t="str">
        <v/>
      </c>
      <c r="O670" t="str">
        <v/>
      </c>
      <c r="P670" t="str">
        <v/>
      </c>
      <c r="Q670" t="str">
        <v/>
      </c>
      <c r="R670" t="str">
        <v/>
      </c>
      <c r="S670" t="str">
        <v/>
      </c>
      <c r="T670" t="str">
        <v/>
      </c>
      <c r="U670" t="str">
        <v/>
      </c>
      <c r="V670" t="str">
        <v/>
      </c>
      <c r="W670" t="str">
        <v/>
      </c>
      <c r="X670" t="str">
        <v/>
      </c>
      <c r="Y670" t="str">
        <v/>
      </c>
      <c r="Z670" t="str">
        <v/>
      </c>
      <c r="AA670" t="str">
        <v/>
      </c>
      <c r="AB670" t="str">
        <f t="shared" si="10"/>
        <v/>
      </c>
    </row>
    <row r="671" spans="1:28">
      <c r="A671" t="str">
        <v/>
      </c>
      <c r="B671" t="str">
        <v/>
      </c>
      <c r="C671" t="str">
        <v/>
      </c>
      <c r="D671" t="str">
        <v/>
      </c>
      <c r="E671" t="str">
        <v/>
      </c>
      <c r="F671" t="str">
        <v/>
      </c>
      <c r="G671" t="str">
        <v/>
      </c>
      <c r="H671" t="str">
        <v/>
      </c>
      <c r="I671" t="str">
        <v/>
      </c>
      <c r="J671" t="str">
        <v/>
      </c>
      <c r="K671" t="str">
        <v/>
      </c>
      <c r="L671" t="str">
        <v/>
      </c>
      <c r="M671" t="str">
        <v/>
      </c>
      <c r="N671" t="str">
        <v/>
      </c>
      <c r="O671" t="str">
        <v/>
      </c>
      <c r="P671" t="str">
        <v/>
      </c>
      <c r="Q671" t="str">
        <v/>
      </c>
      <c r="R671" t="str">
        <v/>
      </c>
      <c r="S671" t="str">
        <v/>
      </c>
      <c r="T671" t="str">
        <v/>
      </c>
      <c r="U671" t="str">
        <v/>
      </c>
      <c r="V671" t="str">
        <v/>
      </c>
      <c r="W671" t="str">
        <v/>
      </c>
      <c r="X671" t="str">
        <v/>
      </c>
      <c r="Y671" t="str">
        <v/>
      </c>
      <c r="Z671" t="str">
        <v/>
      </c>
      <c r="AA671" t="str">
        <v/>
      </c>
      <c r="AB671" t="str">
        <f t="shared" si="10"/>
        <v/>
      </c>
    </row>
    <row r="672" spans="1:28">
      <c r="A672" t="str">
        <v/>
      </c>
      <c r="B672" t="str">
        <v/>
      </c>
      <c r="C672" t="str">
        <v/>
      </c>
      <c r="D672" t="str">
        <v/>
      </c>
      <c r="E672" t="str">
        <v/>
      </c>
      <c r="F672" t="str">
        <v/>
      </c>
      <c r="G672" t="str">
        <v/>
      </c>
      <c r="H672" t="str">
        <v/>
      </c>
      <c r="I672" t="str">
        <v/>
      </c>
      <c r="J672" t="str">
        <v/>
      </c>
      <c r="K672" t="str">
        <v/>
      </c>
      <c r="L672" t="str">
        <v/>
      </c>
      <c r="M672" t="str">
        <v/>
      </c>
      <c r="N672" t="str">
        <v/>
      </c>
      <c r="O672" t="str">
        <v/>
      </c>
      <c r="P672" t="str">
        <v/>
      </c>
      <c r="Q672" t="str">
        <v/>
      </c>
      <c r="R672" t="str">
        <v/>
      </c>
      <c r="S672" t="str">
        <v/>
      </c>
      <c r="T672" t="str">
        <v/>
      </c>
      <c r="U672" t="str">
        <v/>
      </c>
      <c r="V672" t="str">
        <v/>
      </c>
      <c r="W672" t="str">
        <v/>
      </c>
      <c r="X672" t="str">
        <v/>
      </c>
      <c r="Y672" t="str">
        <v/>
      </c>
      <c r="Z672" t="str">
        <v/>
      </c>
      <c r="AA672" t="str">
        <v/>
      </c>
      <c r="AB672" t="str">
        <f t="shared" si="10"/>
        <v/>
      </c>
    </row>
    <row r="673" spans="1:28">
      <c r="A673" t="str">
        <v/>
      </c>
      <c r="B673" t="str">
        <v/>
      </c>
      <c r="C673" t="str">
        <v/>
      </c>
      <c r="D673" t="str">
        <v/>
      </c>
      <c r="E673" t="str">
        <v/>
      </c>
      <c r="F673" t="str">
        <v/>
      </c>
      <c r="G673" t="str">
        <v/>
      </c>
      <c r="H673" t="str">
        <v/>
      </c>
      <c r="I673" t="str">
        <v/>
      </c>
      <c r="J673" t="str">
        <v/>
      </c>
      <c r="K673" t="str">
        <v/>
      </c>
      <c r="L673" t="str">
        <v/>
      </c>
      <c r="M673" t="str">
        <v/>
      </c>
      <c r="N673" t="str">
        <v/>
      </c>
      <c r="O673" t="str">
        <v/>
      </c>
      <c r="P673" t="str">
        <v/>
      </c>
      <c r="Q673" t="str">
        <v/>
      </c>
      <c r="R673" t="str">
        <v/>
      </c>
      <c r="S673" t="str">
        <v/>
      </c>
      <c r="T673" t="str">
        <v/>
      </c>
      <c r="U673" t="str">
        <v/>
      </c>
      <c r="V673" t="str">
        <v/>
      </c>
      <c r="W673" t="str">
        <v/>
      </c>
      <c r="X673" t="str">
        <v/>
      </c>
      <c r="Y673" t="str">
        <v/>
      </c>
      <c r="Z673" t="str">
        <v/>
      </c>
      <c r="AA673" t="str">
        <v/>
      </c>
      <c r="AB673" t="str">
        <f t="shared" si="10"/>
        <v/>
      </c>
    </row>
    <row r="674" spans="1:28">
      <c r="A674" t="str">
        <v/>
      </c>
      <c r="B674" t="str">
        <v/>
      </c>
      <c r="C674" t="str">
        <v/>
      </c>
      <c r="D674" t="str">
        <v/>
      </c>
      <c r="E674" t="str">
        <v/>
      </c>
      <c r="F674" t="str">
        <v/>
      </c>
      <c r="G674" t="str">
        <v/>
      </c>
      <c r="H674" t="str">
        <v/>
      </c>
      <c r="I674" t="str">
        <v/>
      </c>
      <c r="J674" t="str">
        <v/>
      </c>
      <c r="K674" t="str">
        <v/>
      </c>
      <c r="L674" t="str">
        <v/>
      </c>
      <c r="M674" t="str">
        <v/>
      </c>
      <c r="N674" t="str">
        <v/>
      </c>
      <c r="O674" t="str">
        <v/>
      </c>
      <c r="P674" t="str">
        <v/>
      </c>
      <c r="Q674" t="str">
        <v/>
      </c>
      <c r="R674" t="str">
        <v/>
      </c>
      <c r="S674" t="str">
        <v/>
      </c>
      <c r="T674" t="str">
        <v/>
      </c>
      <c r="U674" t="str">
        <v/>
      </c>
      <c r="V674" t="str">
        <v/>
      </c>
      <c r="W674" t="str">
        <v/>
      </c>
      <c r="X674" t="str">
        <v/>
      </c>
      <c r="Y674" t="str">
        <v/>
      </c>
      <c r="Z674" t="str">
        <v/>
      </c>
      <c r="AA674" t="str">
        <v/>
      </c>
      <c r="AB674" t="str">
        <f t="shared" si="10"/>
        <v/>
      </c>
    </row>
    <row r="675" spans="1:28">
      <c r="A675" t="str">
        <v/>
      </c>
      <c r="B675" t="str">
        <v/>
      </c>
      <c r="C675" t="str">
        <v/>
      </c>
      <c r="D675" t="str">
        <v/>
      </c>
      <c r="E675" t="str">
        <v/>
      </c>
      <c r="F675" t="str">
        <v/>
      </c>
      <c r="G675" t="str">
        <v/>
      </c>
      <c r="H675" t="str">
        <v/>
      </c>
      <c r="I675" t="str">
        <v/>
      </c>
      <c r="J675" t="str">
        <v/>
      </c>
      <c r="K675" t="str">
        <v/>
      </c>
      <c r="L675" t="str">
        <v/>
      </c>
      <c r="M675" t="str">
        <v/>
      </c>
      <c r="N675" t="str">
        <v/>
      </c>
      <c r="O675" t="str">
        <v/>
      </c>
      <c r="P675" t="str">
        <v/>
      </c>
      <c r="Q675" t="str">
        <v/>
      </c>
      <c r="R675" t="str">
        <v/>
      </c>
      <c r="S675" t="str">
        <v/>
      </c>
      <c r="T675" t="str">
        <v/>
      </c>
      <c r="U675" t="str">
        <v/>
      </c>
      <c r="V675" t="str">
        <v/>
      </c>
      <c r="W675" t="str">
        <v/>
      </c>
      <c r="X675" t="str">
        <v/>
      </c>
      <c r="Y675" t="str">
        <v/>
      </c>
      <c r="Z675" t="str">
        <v/>
      </c>
      <c r="AA675" t="str">
        <v/>
      </c>
      <c r="AB675" t="str">
        <f t="shared" si="10"/>
        <v/>
      </c>
    </row>
    <row r="676" spans="1:28">
      <c r="A676" t="str">
        <v/>
      </c>
      <c r="B676" t="str">
        <v/>
      </c>
      <c r="C676" t="str">
        <v/>
      </c>
      <c r="D676" t="str">
        <v/>
      </c>
      <c r="E676" t="str">
        <v/>
      </c>
      <c r="F676" t="str">
        <v/>
      </c>
      <c r="G676" t="str">
        <v/>
      </c>
      <c r="H676" t="str">
        <v/>
      </c>
      <c r="I676" t="str">
        <v/>
      </c>
      <c r="J676" t="str">
        <v/>
      </c>
      <c r="K676" t="str">
        <v/>
      </c>
      <c r="L676" t="str">
        <v/>
      </c>
      <c r="M676" t="str">
        <v/>
      </c>
      <c r="N676" t="str">
        <v/>
      </c>
      <c r="O676" t="str">
        <v/>
      </c>
      <c r="P676" t="str">
        <v/>
      </c>
      <c r="Q676" t="str">
        <v/>
      </c>
      <c r="R676" t="str">
        <v/>
      </c>
      <c r="S676" t="str">
        <v/>
      </c>
      <c r="T676" t="str">
        <v/>
      </c>
      <c r="U676" t="str">
        <v/>
      </c>
      <c r="V676" t="str">
        <v/>
      </c>
      <c r="W676" t="str">
        <v/>
      </c>
      <c r="X676" t="str">
        <v/>
      </c>
      <c r="Y676" t="str">
        <v/>
      </c>
      <c r="Z676" t="str">
        <v/>
      </c>
      <c r="AA676" t="str">
        <v/>
      </c>
      <c r="AB676" t="str">
        <f t="shared" si="10"/>
        <v/>
      </c>
    </row>
    <row r="677" spans="1:28">
      <c r="A677" t="str">
        <v/>
      </c>
      <c r="B677" t="str">
        <v/>
      </c>
      <c r="C677" t="str">
        <v/>
      </c>
      <c r="D677" t="str">
        <v/>
      </c>
      <c r="E677" t="str">
        <v/>
      </c>
      <c r="F677" t="str">
        <v/>
      </c>
      <c r="G677" t="str">
        <v/>
      </c>
      <c r="H677" t="str">
        <v/>
      </c>
      <c r="I677" t="str">
        <v/>
      </c>
      <c r="J677" t="str">
        <v/>
      </c>
      <c r="K677" t="str">
        <v/>
      </c>
      <c r="L677" t="str">
        <v/>
      </c>
      <c r="M677" t="str">
        <v/>
      </c>
      <c r="N677" t="str">
        <v/>
      </c>
      <c r="O677" t="str">
        <v/>
      </c>
      <c r="P677" t="str">
        <v/>
      </c>
      <c r="Q677" t="str">
        <v/>
      </c>
      <c r="R677" t="str">
        <v/>
      </c>
      <c r="S677" t="str">
        <v/>
      </c>
      <c r="T677" t="str">
        <v/>
      </c>
      <c r="U677" t="str">
        <v/>
      </c>
      <c r="V677" t="str">
        <v/>
      </c>
      <c r="W677" t="str">
        <v/>
      </c>
      <c r="X677" t="str">
        <v/>
      </c>
      <c r="Y677" t="str">
        <v/>
      </c>
      <c r="Z677" t="str">
        <v/>
      </c>
      <c r="AA677" t="str">
        <v/>
      </c>
      <c r="AB677" t="str">
        <f t="shared" si="10"/>
        <v/>
      </c>
    </row>
    <row r="678" spans="1:28">
      <c r="A678" t="str">
        <v/>
      </c>
      <c r="B678" t="str">
        <v/>
      </c>
      <c r="C678" t="str">
        <v/>
      </c>
      <c r="D678" t="str">
        <v/>
      </c>
      <c r="E678" t="str">
        <v/>
      </c>
      <c r="F678" t="str">
        <v/>
      </c>
      <c r="G678" t="str">
        <v/>
      </c>
      <c r="H678" t="str">
        <v/>
      </c>
      <c r="I678" t="str">
        <v/>
      </c>
      <c r="J678" t="str">
        <v/>
      </c>
      <c r="K678" t="str">
        <v/>
      </c>
      <c r="L678" t="str">
        <v/>
      </c>
      <c r="M678" t="str">
        <v/>
      </c>
      <c r="N678" t="str">
        <v/>
      </c>
      <c r="O678" t="str">
        <v/>
      </c>
      <c r="P678" t="str">
        <v/>
      </c>
      <c r="Q678" t="str">
        <v/>
      </c>
      <c r="R678" t="str">
        <v/>
      </c>
      <c r="S678" t="str">
        <v/>
      </c>
      <c r="T678" t="str">
        <v/>
      </c>
      <c r="U678" t="str">
        <v/>
      </c>
      <c r="V678" t="str">
        <v/>
      </c>
      <c r="W678" t="str">
        <v/>
      </c>
      <c r="X678" t="str">
        <v/>
      </c>
      <c r="Y678" t="str">
        <v/>
      </c>
      <c r="Z678" t="str">
        <v/>
      </c>
      <c r="AA678" t="str">
        <v/>
      </c>
      <c r="AB678" t="str">
        <f t="shared" si="10"/>
        <v/>
      </c>
    </row>
    <row r="679" spans="1:28">
      <c r="A679" t="str">
        <v/>
      </c>
      <c r="B679" t="str">
        <v/>
      </c>
      <c r="C679" t="str">
        <v/>
      </c>
      <c r="D679" t="str">
        <v/>
      </c>
      <c r="E679" t="str">
        <v/>
      </c>
      <c r="F679" t="str">
        <v/>
      </c>
      <c r="G679" t="str">
        <v/>
      </c>
      <c r="H679" t="str">
        <v/>
      </c>
      <c r="I679" t="str">
        <v/>
      </c>
      <c r="J679" t="str">
        <v/>
      </c>
      <c r="K679" t="str">
        <v/>
      </c>
      <c r="L679" t="str">
        <v/>
      </c>
      <c r="M679" t="str">
        <v/>
      </c>
      <c r="N679" t="str">
        <v/>
      </c>
      <c r="O679" t="str">
        <v/>
      </c>
      <c r="P679" t="str">
        <v/>
      </c>
      <c r="Q679" t="str">
        <v/>
      </c>
      <c r="R679" t="str">
        <v/>
      </c>
      <c r="S679" t="str">
        <v/>
      </c>
      <c r="T679" t="str">
        <v/>
      </c>
      <c r="U679" t="str">
        <v/>
      </c>
      <c r="V679" t="str">
        <v/>
      </c>
      <c r="W679" t="str">
        <v/>
      </c>
      <c r="X679" t="str">
        <v/>
      </c>
      <c r="Y679" t="str">
        <v/>
      </c>
      <c r="Z679" t="str">
        <v/>
      </c>
      <c r="AA679" t="str">
        <v/>
      </c>
      <c r="AB679" t="str">
        <f t="shared" si="10"/>
        <v/>
      </c>
    </row>
    <row r="680" spans="1:28">
      <c r="A680" t="str">
        <v/>
      </c>
      <c r="B680" t="str">
        <v/>
      </c>
      <c r="C680" t="str">
        <v/>
      </c>
      <c r="D680" t="str">
        <v/>
      </c>
      <c r="E680" t="str">
        <v/>
      </c>
      <c r="F680" t="str">
        <v/>
      </c>
      <c r="G680" t="str">
        <v/>
      </c>
      <c r="H680" t="str">
        <v/>
      </c>
      <c r="I680" t="str">
        <v/>
      </c>
      <c r="J680" t="str">
        <v/>
      </c>
      <c r="K680" t="str">
        <v/>
      </c>
      <c r="L680" t="str">
        <v/>
      </c>
      <c r="M680" t="str">
        <v/>
      </c>
      <c r="N680" t="str">
        <v/>
      </c>
      <c r="O680" t="str">
        <v/>
      </c>
      <c r="P680" t="str">
        <v/>
      </c>
      <c r="Q680" t="str">
        <v/>
      </c>
      <c r="R680" t="str">
        <v/>
      </c>
      <c r="S680" t="str">
        <v/>
      </c>
      <c r="T680" t="str">
        <v/>
      </c>
      <c r="U680" t="str">
        <v/>
      </c>
      <c r="V680" t="str">
        <v/>
      </c>
      <c r="W680" t="str">
        <v/>
      </c>
      <c r="X680" t="str">
        <v/>
      </c>
      <c r="Y680" t="str">
        <v/>
      </c>
      <c r="Z680" t="str">
        <v/>
      </c>
      <c r="AA680" t="str">
        <v/>
      </c>
      <c r="AB680" t="str">
        <f t="shared" si="10"/>
        <v/>
      </c>
    </row>
    <row r="681" spans="1:28">
      <c r="A681" t="str">
        <v/>
      </c>
      <c r="B681" t="str">
        <v/>
      </c>
      <c r="C681" t="str">
        <v/>
      </c>
      <c r="D681" t="str">
        <v/>
      </c>
      <c r="E681" t="str">
        <v/>
      </c>
      <c r="F681" t="str">
        <v/>
      </c>
      <c r="G681" t="str">
        <v/>
      </c>
      <c r="H681" t="str">
        <v/>
      </c>
      <c r="I681" t="str">
        <v/>
      </c>
      <c r="J681" t="str">
        <v/>
      </c>
      <c r="K681" t="str">
        <v/>
      </c>
      <c r="L681" t="str">
        <v/>
      </c>
      <c r="M681" t="str">
        <v/>
      </c>
      <c r="N681" t="str">
        <v/>
      </c>
      <c r="O681" t="str">
        <v/>
      </c>
      <c r="P681" t="str">
        <v/>
      </c>
      <c r="Q681" t="str">
        <v/>
      </c>
      <c r="R681" t="str">
        <v/>
      </c>
      <c r="S681" t="str">
        <v/>
      </c>
      <c r="T681" t="str">
        <v/>
      </c>
      <c r="U681" t="str">
        <v/>
      </c>
      <c r="V681" t="str">
        <v/>
      </c>
      <c r="W681" t="str">
        <v/>
      </c>
      <c r="X681" t="str">
        <v/>
      </c>
      <c r="Y681" t="str">
        <v/>
      </c>
      <c r="Z681" t="str">
        <v/>
      </c>
      <c r="AA681" t="str">
        <v/>
      </c>
      <c r="AB681" t="str">
        <f t="shared" si="10"/>
        <v/>
      </c>
    </row>
    <row r="682" spans="1:28">
      <c r="A682" t="str">
        <v/>
      </c>
      <c r="B682" t="str">
        <v/>
      </c>
      <c r="C682" t="str">
        <v/>
      </c>
      <c r="D682" t="str">
        <v/>
      </c>
      <c r="E682" t="str">
        <v/>
      </c>
      <c r="F682" t="str">
        <v/>
      </c>
      <c r="G682" t="str">
        <v/>
      </c>
      <c r="H682" t="str">
        <v/>
      </c>
      <c r="I682" t="str">
        <v/>
      </c>
      <c r="J682" t="str">
        <v/>
      </c>
      <c r="K682" t="str">
        <v/>
      </c>
      <c r="L682" t="str">
        <v/>
      </c>
      <c r="M682" t="str">
        <v/>
      </c>
      <c r="N682" t="str">
        <v/>
      </c>
      <c r="O682" t="str">
        <v/>
      </c>
      <c r="P682" t="str">
        <v/>
      </c>
      <c r="Q682" t="str">
        <v/>
      </c>
      <c r="R682" t="str">
        <v/>
      </c>
      <c r="S682" t="str">
        <v/>
      </c>
      <c r="T682" t="str">
        <v/>
      </c>
      <c r="U682" t="str">
        <v/>
      </c>
      <c r="V682" t="str">
        <v/>
      </c>
      <c r="W682" t="str">
        <v/>
      </c>
      <c r="X682" t="str">
        <v/>
      </c>
      <c r="Y682" t="str">
        <v/>
      </c>
      <c r="Z682" t="str">
        <v/>
      </c>
      <c r="AA682" t="str">
        <v/>
      </c>
      <c r="AB682" t="str">
        <f t="shared" si="10"/>
        <v/>
      </c>
    </row>
    <row r="683" spans="1:28">
      <c r="A683" t="str">
        <v/>
      </c>
      <c r="B683" t="str">
        <v/>
      </c>
      <c r="C683" t="str">
        <v/>
      </c>
      <c r="D683" t="str">
        <v/>
      </c>
      <c r="E683" t="str">
        <v/>
      </c>
      <c r="F683" t="str">
        <v/>
      </c>
      <c r="G683" t="str">
        <v/>
      </c>
      <c r="H683" t="str">
        <v/>
      </c>
      <c r="I683" t="str">
        <v/>
      </c>
      <c r="J683" t="str">
        <v/>
      </c>
      <c r="K683" t="str">
        <v/>
      </c>
      <c r="L683" t="str">
        <v/>
      </c>
      <c r="M683" t="str">
        <v/>
      </c>
      <c r="N683" t="str">
        <v/>
      </c>
      <c r="O683" t="str">
        <v/>
      </c>
      <c r="P683" t="str">
        <v/>
      </c>
      <c r="Q683" t="str">
        <v/>
      </c>
      <c r="R683" t="str">
        <v/>
      </c>
      <c r="S683" t="str">
        <v/>
      </c>
      <c r="T683" t="str">
        <v/>
      </c>
      <c r="U683" t="str">
        <v/>
      </c>
      <c r="V683" t="str">
        <v/>
      </c>
      <c r="W683" t="str">
        <v/>
      </c>
      <c r="X683" t="str">
        <v/>
      </c>
      <c r="Y683" t="str">
        <v/>
      </c>
      <c r="Z683" t="str">
        <v/>
      </c>
      <c r="AA683" t="str">
        <v/>
      </c>
      <c r="AB683" t="str">
        <f t="shared" si="10"/>
        <v/>
      </c>
    </row>
    <row r="684" spans="1:28">
      <c r="A684" t="str">
        <v/>
      </c>
      <c r="B684" t="str">
        <v/>
      </c>
      <c r="C684" t="str">
        <v/>
      </c>
      <c r="D684" t="str">
        <v/>
      </c>
      <c r="E684" t="str">
        <v/>
      </c>
      <c r="F684" t="str">
        <v/>
      </c>
      <c r="G684" t="str">
        <v/>
      </c>
      <c r="H684" t="str">
        <v/>
      </c>
      <c r="I684" t="str">
        <v/>
      </c>
      <c r="J684" t="str">
        <v/>
      </c>
      <c r="K684" t="str">
        <v/>
      </c>
      <c r="L684" t="str">
        <v/>
      </c>
      <c r="M684" t="str">
        <v/>
      </c>
      <c r="N684" t="str">
        <v/>
      </c>
      <c r="O684" t="str">
        <v/>
      </c>
      <c r="P684" t="str">
        <v/>
      </c>
      <c r="Q684" t="str">
        <v/>
      </c>
      <c r="R684" t="str">
        <v/>
      </c>
      <c r="S684" t="str">
        <v/>
      </c>
      <c r="T684" t="str">
        <v/>
      </c>
      <c r="U684" t="str">
        <v/>
      </c>
      <c r="V684" t="str">
        <v/>
      </c>
      <c r="W684" t="str">
        <v/>
      </c>
      <c r="X684" t="str">
        <v/>
      </c>
      <c r="Y684" t="str">
        <v/>
      </c>
      <c r="Z684" t="str">
        <v/>
      </c>
      <c r="AA684" t="str">
        <v/>
      </c>
      <c r="AB684" t="str">
        <f t="shared" si="10"/>
        <v/>
      </c>
    </row>
    <row r="685" spans="1:28">
      <c r="A685" t="str">
        <v/>
      </c>
      <c r="B685" t="str">
        <v/>
      </c>
      <c r="C685" t="str">
        <v/>
      </c>
      <c r="D685" t="str">
        <v/>
      </c>
      <c r="E685" t="str">
        <v/>
      </c>
      <c r="F685" t="str">
        <v/>
      </c>
      <c r="G685" t="str">
        <v/>
      </c>
      <c r="H685" t="str">
        <v/>
      </c>
      <c r="I685" t="str">
        <v/>
      </c>
      <c r="J685" t="str">
        <v/>
      </c>
      <c r="K685" t="str">
        <v/>
      </c>
      <c r="L685" t="str">
        <v/>
      </c>
      <c r="M685" t="str">
        <v/>
      </c>
      <c r="N685" t="str">
        <v/>
      </c>
      <c r="O685" t="str">
        <v/>
      </c>
      <c r="P685" t="str">
        <v/>
      </c>
      <c r="Q685" t="str">
        <v/>
      </c>
      <c r="R685" t="str">
        <v/>
      </c>
      <c r="S685" t="str">
        <v/>
      </c>
      <c r="T685" t="str">
        <v/>
      </c>
      <c r="U685" t="str">
        <v/>
      </c>
      <c r="V685" t="str">
        <v/>
      </c>
      <c r="W685" t="str">
        <v/>
      </c>
      <c r="X685" t="str">
        <v/>
      </c>
      <c r="Y685" t="str">
        <v/>
      </c>
      <c r="Z685" t="str">
        <v/>
      </c>
      <c r="AA685" t="str">
        <v/>
      </c>
      <c r="AB685" t="str">
        <f t="shared" si="10"/>
        <v/>
      </c>
    </row>
    <row r="686" spans="1:28">
      <c r="A686" t="str">
        <v/>
      </c>
      <c r="B686" t="str">
        <v/>
      </c>
      <c r="C686" t="str">
        <v/>
      </c>
      <c r="D686" t="str">
        <v/>
      </c>
      <c r="E686" t="str">
        <v/>
      </c>
      <c r="F686" t="str">
        <v/>
      </c>
      <c r="G686" t="str">
        <v/>
      </c>
      <c r="H686" t="str">
        <v/>
      </c>
      <c r="I686" t="str">
        <v/>
      </c>
      <c r="J686" t="str">
        <v/>
      </c>
      <c r="K686" t="str">
        <v/>
      </c>
      <c r="L686" t="str">
        <v/>
      </c>
      <c r="M686" t="str">
        <v/>
      </c>
      <c r="N686" t="str">
        <v/>
      </c>
      <c r="O686" t="str">
        <v/>
      </c>
      <c r="P686" t="str">
        <v/>
      </c>
      <c r="Q686" t="str">
        <v/>
      </c>
      <c r="R686" t="str">
        <v/>
      </c>
      <c r="S686" t="str">
        <v/>
      </c>
      <c r="T686" t="str">
        <v/>
      </c>
      <c r="U686" t="str">
        <v/>
      </c>
      <c r="V686" t="str">
        <v/>
      </c>
      <c r="W686" t="str">
        <v/>
      </c>
      <c r="X686" t="str">
        <v/>
      </c>
      <c r="Y686" t="str">
        <v/>
      </c>
      <c r="Z686" t="str">
        <v/>
      </c>
      <c r="AA686" t="str">
        <v/>
      </c>
      <c r="AB686" t="str">
        <f t="shared" si="10"/>
        <v/>
      </c>
    </row>
    <row r="687" spans="1:28">
      <c r="A687" t="str">
        <v/>
      </c>
      <c r="B687" t="str">
        <v/>
      </c>
      <c r="C687" t="str">
        <v/>
      </c>
      <c r="D687" t="str">
        <v/>
      </c>
      <c r="E687" t="str">
        <v/>
      </c>
      <c r="F687" t="str">
        <v/>
      </c>
      <c r="G687" t="str">
        <v/>
      </c>
      <c r="H687" t="str">
        <v/>
      </c>
      <c r="I687" t="str">
        <v/>
      </c>
      <c r="J687" t="str">
        <v/>
      </c>
      <c r="K687" t="str">
        <v/>
      </c>
      <c r="L687" t="str">
        <v/>
      </c>
      <c r="M687" t="str">
        <v/>
      </c>
      <c r="N687" t="str">
        <v/>
      </c>
      <c r="O687" t="str">
        <v/>
      </c>
      <c r="P687" t="str">
        <v/>
      </c>
      <c r="Q687" t="str">
        <v/>
      </c>
      <c r="R687" t="str">
        <v/>
      </c>
      <c r="S687" t="str">
        <v/>
      </c>
      <c r="T687" t="str">
        <v/>
      </c>
      <c r="U687" t="str">
        <v/>
      </c>
      <c r="V687" t="str">
        <v/>
      </c>
      <c r="W687" t="str">
        <v/>
      </c>
      <c r="X687" t="str">
        <v/>
      </c>
      <c r="Y687" t="str">
        <v/>
      </c>
      <c r="Z687" t="str">
        <v/>
      </c>
      <c r="AA687" t="str">
        <v/>
      </c>
      <c r="AB687" t="str">
        <f t="shared" si="10"/>
        <v/>
      </c>
    </row>
    <row r="688" spans="1:28">
      <c r="A688" t="str">
        <v/>
      </c>
      <c r="B688" t="str">
        <v/>
      </c>
      <c r="C688" t="str">
        <v/>
      </c>
      <c r="D688" t="str">
        <v/>
      </c>
      <c r="E688" t="str">
        <v/>
      </c>
      <c r="F688" t="str">
        <v/>
      </c>
      <c r="G688" t="str">
        <v/>
      </c>
      <c r="H688" t="str">
        <v/>
      </c>
      <c r="I688" t="str">
        <v/>
      </c>
      <c r="J688" t="str">
        <v/>
      </c>
      <c r="K688" t="str">
        <v/>
      </c>
      <c r="L688" t="str">
        <v/>
      </c>
      <c r="M688" t="str">
        <v/>
      </c>
      <c r="N688" t="str">
        <v/>
      </c>
      <c r="O688" t="str">
        <v/>
      </c>
      <c r="P688" t="str">
        <v/>
      </c>
      <c r="Q688" t="str">
        <v/>
      </c>
      <c r="R688" t="str">
        <v/>
      </c>
      <c r="S688" t="str">
        <v/>
      </c>
      <c r="T688" t="str">
        <v/>
      </c>
      <c r="U688" t="str">
        <v/>
      </c>
      <c r="V688" t="str">
        <v/>
      </c>
      <c r="W688" t="str">
        <v/>
      </c>
      <c r="X688" t="str">
        <v/>
      </c>
      <c r="Y688" t="str">
        <v/>
      </c>
      <c r="Z688" t="str">
        <v/>
      </c>
      <c r="AA688" t="str">
        <v/>
      </c>
      <c r="AB688" t="str">
        <f t="shared" si="10"/>
        <v/>
      </c>
    </row>
    <row r="689" spans="1:28">
      <c r="A689" t="str">
        <v/>
      </c>
      <c r="B689" t="str">
        <v/>
      </c>
      <c r="C689" t="str">
        <v/>
      </c>
      <c r="D689" t="str">
        <v/>
      </c>
      <c r="E689" t="str">
        <v/>
      </c>
      <c r="F689" t="str">
        <v/>
      </c>
      <c r="G689" t="str">
        <v/>
      </c>
      <c r="H689" t="str">
        <v/>
      </c>
      <c r="I689" t="str">
        <v/>
      </c>
      <c r="J689" t="str">
        <v/>
      </c>
      <c r="K689" t="str">
        <v/>
      </c>
      <c r="L689" t="str">
        <v/>
      </c>
      <c r="M689" t="str">
        <v/>
      </c>
      <c r="N689" t="str">
        <v/>
      </c>
      <c r="O689" t="str">
        <v/>
      </c>
      <c r="P689" t="str">
        <v/>
      </c>
      <c r="Q689" t="str">
        <v/>
      </c>
      <c r="R689" t="str">
        <v/>
      </c>
      <c r="S689" t="str">
        <v/>
      </c>
      <c r="T689" t="str">
        <v/>
      </c>
      <c r="U689" t="str">
        <v/>
      </c>
      <c r="V689" t="str">
        <v/>
      </c>
      <c r="W689" t="str">
        <v/>
      </c>
      <c r="X689" t="str">
        <v/>
      </c>
      <c r="Y689" t="str">
        <v/>
      </c>
      <c r="Z689" t="str">
        <v/>
      </c>
      <c r="AA689" t="str">
        <v/>
      </c>
      <c r="AB689" t="str">
        <f t="shared" si="10"/>
        <v/>
      </c>
    </row>
    <row r="690" spans="1:28">
      <c r="A690" t="str">
        <v/>
      </c>
      <c r="B690" t="str">
        <v/>
      </c>
      <c r="C690" t="str">
        <v/>
      </c>
      <c r="D690" t="str">
        <v/>
      </c>
      <c r="E690" t="str">
        <v/>
      </c>
      <c r="F690" t="str">
        <v/>
      </c>
      <c r="G690" t="str">
        <v/>
      </c>
      <c r="H690" t="str">
        <v/>
      </c>
      <c r="I690" t="str">
        <v/>
      </c>
      <c r="J690" t="str">
        <v/>
      </c>
      <c r="K690" t="str">
        <v/>
      </c>
      <c r="L690" t="str">
        <v/>
      </c>
      <c r="M690" t="str">
        <v/>
      </c>
      <c r="N690" t="str">
        <v/>
      </c>
      <c r="O690" t="str">
        <v/>
      </c>
      <c r="P690" t="str">
        <v/>
      </c>
      <c r="Q690" t="str">
        <v/>
      </c>
      <c r="R690" t="str">
        <v/>
      </c>
      <c r="S690" t="str">
        <v/>
      </c>
      <c r="T690" t="str">
        <v/>
      </c>
      <c r="U690" t="str">
        <v/>
      </c>
      <c r="V690" t="str">
        <v/>
      </c>
      <c r="W690" t="str">
        <v/>
      </c>
      <c r="X690" t="str">
        <v/>
      </c>
      <c r="Y690" t="str">
        <v/>
      </c>
      <c r="Z690" t="str">
        <v/>
      </c>
      <c r="AA690" t="str">
        <v/>
      </c>
      <c r="AB690" t="str">
        <f t="shared" si="10"/>
        <v/>
      </c>
    </row>
    <row r="691" spans="1:28">
      <c r="A691" t="str">
        <v/>
      </c>
      <c r="B691" t="str">
        <v/>
      </c>
      <c r="C691" t="str">
        <v/>
      </c>
      <c r="D691" t="str">
        <v/>
      </c>
      <c r="E691" t="str">
        <v/>
      </c>
      <c r="F691" t="str">
        <v/>
      </c>
      <c r="G691" t="str">
        <v/>
      </c>
      <c r="H691" t="str">
        <v/>
      </c>
      <c r="I691" t="str">
        <v/>
      </c>
      <c r="J691" t="str">
        <v/>
      </c>
      <c r="K691" t="str">
        <v/>
      </c>
      <c r="L691" t="str">
        <v/>
      </c>
      <c r="M691" t="str">
        <v/>
      </c>
      <c r="N691" t="str">
        <v/>
      </c>
      <c r="O691" t="str">
        <v/>
      </c>
      <c r="P691" t="str">
        <v/>
      </c>
      <c r="Q691" t="str">
        <v/>
      </c>
      <c r="R691" t="str">
        <v/>
      </c>
      <c r="S691" t="str">
        <v/>
      </c>
      <c r="T691" t="str">
        <v/>
      </c>
      <c r="U691" t="str">
        <v/>
      </c>
      <c r="V691" t="str">
        <v/>
      </c>
      <c r="W691" t="str">
        <v/>
      </c>
      <c r="X691" t="str">
        <v/>
      </c>
      <c r="Y691" t="str">
        <v/>
      </c>
      <c r="Z691" t="str">
        <v/>
      </c>
      <c r="AA691" t="str">
        <v/>
      </c>
      <c r="AB691" t="str">
        <f t="shared" si="10"/>
        <v/>
      </c>
    </row>
    <row r="692" spans="1:28">
      <c r="A692" t="str">
        <v/>
      </c>
      <c r="B692" t="str">
        <v/>
      </c>
      <c r="C692" t="str">
        <v/>
      </c>
      <c r="D692" t="str">
        <v/>
      </c>
      <c r="E692" t="str">
        <v/>
      </c>
      <c r="F692" t="str">
        <v/>
      </c>
      <c r="G692" t="str">
        <v/>
      </c>
      <c r="H692" t="str">
        <v/>
      </c>
      <c r="I692" t="str">
        <v/>
      </c>
      <c r="J692" t="str">
        <v/>
      </c>
      <c r="K692" t="str">
        <v/>
      </c>
      <c r="L692" t="str">
        <v/>
      </c>
      <c r="M692" t="str">
        <v/>
      </c>
      <c r="N692" t="str">
        <v/>
      </c>
      <c r="O692" t="str">
        <v/>
      </c>
      <c r="P692" t="str">
        <v/>
      </c>
      <c r="Q692" t="str">
        <v/>
      </c>
      <c r="R692" t="str">
        <v/>
      </c>
      <c r="S692" t="str">
        <v/>
      </c>
      <c r="T692" t="str">
        <v/>
      </c>
      <c r="U692" t="str">
        <v/>
      </c>
      <c r="V692" t="str">
        <v/>
      </c>
      <c r="W692" t="str">
        <v/>
      </c>
      <c r="X692" t="str">
        <v/>
      </c>
      <c r="Y692" t="str">
        <v/>
      </c>
      <c r="Z692" t="str">
        <v/>
      </c>
      <c r="AA692" t="str">
        <v/>
      </c>
      <c r="AB692" t="str">
        <f t="shared" si="10"/>
        <v/>
      </c>
    </row>
    <row r="693" spans="1:28">
      <c r="A693" t="str">
        <v/>
      </c>
      <c r="B693" t="str">
        <v/>
      </c>
      <c r="C693" t="str">
        <v/>
      </c>
      <c r="D693" t="str">
        <v/>
      </c>
      <c r="E693" t="str">
        <v/>
      </c>
      <c r="F693" t="str">
        <v/>
      </c>
      <c r="G693" t="str">
        <v/>
      </c>
      <c r="H693" t="str">
        <v/>
      </c>
      <c r="I693" t="str">
        <v/>
      </c>
      <c r="J693" t="str">
        <v/>
      </c>
      <c r="K693" t="str">
        <v/>
      </c>
      <c r="L693" t="str">
        <v/>
      </c>
      <c r="M693" t="str">
        <v/>
      </c>
      <c r="N693" t="str">
        <v/>
      </c>
      <c r="O693" t="str">
        <v/>
      </c>
      <c r="P693" t="str">
        <v/>
      </c>
      <c r="Q693" t="str">
        <v/>
      </c>
      <c r="R693" t="str">
        <v/>
      </c>
      <c r="S693" t="str">
        <v/>
      </c>
      <c r="T693" t="str">
        <v/>
      </c>
      <c r="U693" t="str">
        <v/>
      </c>
      <c r="V693" t="str">
        <v/>
      </c>
      <c r="W693" t="str">
        <v/>
      </c>
      <c r="X693" t="str">
        <v/>
      </c>
      <c r="Y693" t="str">
        <v/>
      </c>
      <c r="Z693" t="str">
        <v/>
      </c>
      <c r="AA693" t="str">
        <v/>
      </c>
      <c r="AB693" t="str">
        <f t="shared" si="10"/>
        <v/>
      </c>
    </row>
    <row r="694" spans="1:28">
      <c r="A694" t="str">
        <v/>
      </c>
      <c r="B694" t="str">
        <v/>
      </c>
      <c r="C694" t="str">
        <v/>
      </c>
      <c r="D694" t="str">
        <v/>
      </c>
      <c r="E694" t="str">
        <v/>
      </c>
      <c r="F694" t="str">
        <v/>
      </c>
      <c r="G694" t="str">
        <v/>
      </c>
      <c r="H694" t="str">
        <v/>
      </c>
      <c r="I694" t="str">
        <v/>
      </c>
      <c r="J694" t="str">
        <v/>
      </c>
      <c r="K694" t="str">
        <v/>
      </c>
      <c r="L694" t="str">
        <v/>
      </c>
      <c r="M694" t="str">
        <v/>
      </c>
      <c r="N694" t="str">
        <v/>
      </c>
      <c r="O694" t="str">
        <v/>
      </c>
      <c r="P694" t="str">
        <v/>
      </c>
      <c r="Q694" t="str">
        <v/>
      </c>
      <c r="R694" t="str">
        <v/>
      </c>
      <c r="S694" t="str">
        <v/>
      </c>
      <c r="T694" t="str">
        <v/>
      </c>
      <c r="U694" t="str">
        <v/>
      </c>
      <c r="V694" t="str">
        <v/>
      </c>
      <c r="W694" t="str">
        <v/>
      </c>
      <c r="X694" t="str">
        <v/>
      </c>
      <c r="Y694" t="str">
        <v/>
      </c>
      <c r="Z694" t="str">
        <v/>
      </c>
      <c r="AA694" t="str">
        <v/>
      </c>
      <c r="AB694" t="str">
        <f t="shared" si="10"/>
        <v/>
      </c>
    </row>
    <row r="695" spans="1:28">
      <c r="A695" t="str">
        <v/>
      </c>
      <c r="B695" t="str">
        <v/>
      </c>
      <c r="C695" t="str">
        <v/>
      </c>
      <c r="D695" t="str">
        <v/>
      </c>
      <c r="E695" t="str">
        <v/>
      </c>
      <c r="F695" t="str">
        <v/>
      </c>
      <c r="G695" t="str">
        <v/>
      </c>
      <c r="H695" t="str">
        <v/>
      </c>
      <c r="I695" t="str">
        <v/>
      </c>
      <c r="J695" t="str">
        <v/>
      </c>
      <c r="K695" t="str">
        <v/>
      </c>
      <c r="L695" t="str">
        <v/>
      </c>
      <c r="M695" t="str">
        <v/>
      </c>
      <c r="N695" t="str">
        <v/>
      </c>
      <c r="O695" t="str">
        <v/>
      </c>
      <c r="P695" t="str">
        <v/>
      </c>
      <c r="Q695" t="str">
        <v/>
      </c>
      <c r="R695" t="str">
        <v/>
      </c>
      <c r="S695" t="str">
        <v/>
      </c>
      <c r="T695" t="str">
        <v/>
      </c>
      <c r="U695" t="str">
        <v/>
      </c>
      <c r="V695" t="str">
        <v/>
      </c>
      <c r="W695" t="str">
        <v/>
      </c>
      <c r="X695" t="str">
        <v/>
      </c>
      <c r="Y695" t="str">
        <v/>
      </c>
      <c r="Z695" t="str">
        <v/>
      </c>
      <c r="AA695" t="str">
        <v/>
      </c>
      <c r="AB695" t="str">
        <f t="shared" si="10"/>
        <v/>
      </c>
    </row>
    <row r="696" spans="1:28">
      <c r="A696" t="str">
        <v/>
      </c>
      <c r="B696" t="str">
        <v/>
      </c>
      <c r="C696" t="str">
        <v/>
      </c>
      <c r="D696" t="str">
        <v/>
      </c>
      <c r="E696" t="str">
        <v/>
      </c>
      <c r="F696" t="str">
        <v/>
      </c>
      <c r="G696" t="str">
        <v/>
      </c>
      <c r="H696" t="str">
        <v/>
      </c>
      <c r="I696" t="str">
        <v/>
      </c>
      <c r="J696" t="str">
        <v/>
      </c>
      <c r="K696" t="str">
        <v/>
      </c>
      <c r="L696" t="str">
        <v/>
      </c>
      <c r="M696" t="str">
        <v/>
      </c>
      <c r="N696" t="str">
        <v/>
      </c>
      <c r="O696" t="str">
        <v/>
      </c>
      <c r="P696" t="str">
        <v/>
      </c>
      <c r="Q696" t="str">
        <v/>
      </c>
      <c r="R696" t="str">
        <v/>
      </c>
      <c r="S696" t="str">
        <v/>
      </c>
      <c r="T696" t="str">
        <v/>
      </c>
      <c r="U696" t="str">
        <v/>
      </c>
      <c r="V696" t="str">
        <v/>
      </c>
      <c r="W696" t="str">
        <v/>
      </c>
      <c r="X696" t="str">
        <v/>
      </c>
      <c r="Y696" t="str">
        <v/>
      </c>
      <c r="Z696" t="str">
        <v/>
      </c>
      <c r="AA696" t="str">
        <v/>
      </c>
      <c r="AB696" t="str">
        <f t="shared" si="10"/>
        <v/>
      </c>
    </row>
    <row r="697" spans="1:28">
      <c r="A697" t="str">
        <v/>
      </c>
      <c r="B697" t="str">
        <v/>
      </c>
      <c r="C697" t="str">
        <v/>
      </c>
      <c r="D697" t="str">
        <v/>
      </c>
      <c r="E697" t="str">
        <v/>
      </c>
      <c r="F697" t="str">
        <v/>
      </c>
      <c r="G697" t="str">
        <v/>
      </c>
      <c r="H697" t="str">
        <v/>
      </c>
      <c r="I697" t="str">
        <v/>
      </c>
      <c r="J697" t="str">
        <v/>
      </c>
      <c r="K697" t="str">
        <v/>
      </c>
      <c r="L697" t="str">
        <v/>
      </c>
      <c r="M697" t="str">
        <v/>
      </c>
      <c r="N697" t="str">
        <v/>
      </c>
      <c r="O697" t="str">
        <v/>
      </c>
      <c r="P697" t="str">
        <v/>
      </c>
      <c r="Q697" t="str">
        <v/>
      </c>
      <c r="R697" t="str">
        <v/>
      </c>
      <c r="S697" t="str">
        <v/>
      </c>
      <c r="T697" t="str">
        <v/>
      </c>
      <c r="U697" t="str">
        <v/>
      </c>
      <c r="V697" t="str">
        <v/>
      </c>
      <c r="W697" t="str">
        <v/>
      </c>
      <c r="X697" t="str">
        <v/>
      </c>
      <c r="Y697" t="str">
        <v/>
      </c>
      <c r="Z697" t="str">
        <v/>
      </c>
      <c r="AA697" t="str">
        <v/>
      </c>
      <c r="AB697" t="str">
        <f t="shared" si="10"/>
        <v/>
      </c>
    </row>
    <row r="698" spans="1:28">
      <c r="A698" t="str">
        <v/>
      </c>
      <c r="B698" t="str">
        <v/>
      </c>
      <c r="C698" t="str">
        <v/>
      </c>
      <c r="D698" t="str">
        <v/>
      </c>
      <c r="E698" t="str">
        <v/>
      </c>
      <c r="F698" t="str">
        <v/>
      </c>
      <c r="G698" t="str">
        <v/>
      </c>
      <c r="H698" t="str">
        <v/>
      </c>
      <c r="I698" t="str">
        <v/>
      </c>
      <c r="J698" t="str">
        <v/>
      </c>
      <c r="K698" t="str">
        <v/>
      </c>
      <c r="L698" t="str">
        <v/>
      </c>
      <c r="M698" t="str">
        <v/>
      </c>
      <c r="N698" t="str">
        <v/>
      </c>
      <c r="O698" t="str">
        <v/>
      </c>
      <c r="P698" t="str">
        <v/>
      </c>
      <c r="Q698" t="str">
        <v/>
      </c>
      <c r="R698" t="str">
        <v/>
      </c>
      <c r="S698" t="str">
        <v/>
      </c>
      <c r="T698" t="str">
        <v/>
      </c>
      <c r="U698" t="str">
        <v/>
      </c>
      <c r="V698" t="str">
        <v/>
      </c>
      <c r="W698" t="str">
        <v/>
      </c>
      <c r="X698" t="str">
        <v/>
      </c>
      <c r="Y698" t="str">
        <v/>
      </c>
      <c r="Z698" t="str">
        <v/>
      </c>
      <c r="AA698" t="str">
        <v/>
      </c>
      <c r="AB698" t="str">
        <f t="shared" si="10"/>
        <v/>
      </c>
    </row>
    <row r="699" spans="1:28">
      <c r="A699" t="str">
        <v/>
      </c>
      <c r="B699" t="str">
        <v/>
      </c>
      <c r="C699" t="str">
        <v/>
      </c>
      <c r="D699" t="str">
        <v/>
      </c>
      <c r="E699" t="str">
        <v/>
      </c>
      <c r="F699" t="str">
        <v/>
      </c>
      <c r="G699" t="str">
        <v/>
      </c>
      <c r="H699" t="str">
        <v/>
      </c>
      <c r="I699" t="str">
        <v/>
      </c>
      <c r="J699" t="str">
        <v/>
      </c>
      <c r="K699" t="str">
        <v/>
      </c>
      <c r="L699" t="str">
        <v/>
      </c>
      <c r="M699" t="str">
        <v/>
      </c>
      <c r="N699" t="str">
        <v/>
      </c>
      <c r="O699" t="str">
        <v/>
      </c>
      <c r="P699" t="str">
        <v/>
      </c>
      <c r="Q699" t="str">
        <v/>
      </c>
      <c r="R699" t="str">
        <v/>
      </c>
      <c r="S699" t="str">
        <v/>
      </c>
      <c r="T699" t="str">
        <v/>
      </c>
      <c r="U699" t="str">
        <v/>
      </c>
      <c r="V699" t="str">
        <v/>
      </c>
      <c r="W699" t="str">
        <v/>
      </c>
      <c r="X699" t="str">
        <v/>
      </c>
      <c r="Y699" t="str">
        <v/>
      </c>
      <c r="Z699" t="str">
        <v/>
      </c>
      <c r="AA699" t="str">
        <v/>
      </c>
      <c r="AB699" t="str">
        <f t="shared" si="10"/>
        <v/>
      </c>
    </row>
    <row r="700" spans="1:28">
      <c r="A700" t="str">
        <v/>
      </c>
      <c r="B700" t="str">
        <v/>
      </c>
      <c r="C700" t="str">
        <v/>
      </c>
      <c r="D700" t="str">
        <v/>
      </c>
      <c r="E700" t="str">
        <v/>
      </c>
      <c r="F700" t="str">
        <v/>
      </c>
      <c r="G700" t="str">
        <v/>
      </c>
      <c r="H700" t="str">
        <v/>
      </c>
      <c r="I700" t="str">
        <v/>
      </c>
      <c r="J700" t="str">
        <v/>
      </c>
      <c r="K700" t="str">
        <v/>
      </c>
      <c r="L700" t="str">
        <v/>
      </c>
      <c r="M700" t="str">
        <v/>
      </c>
      <c r="N700" t="str">
        <v/>
      </c>
      <c r="O700" t="str">
        <v/>
      </c>
      <c r="P700" t="str">
        <v/>
      </c>
      <c r="Q700" t="str">
        <v/>
      </c>
      <c r="R700" t="str">
        <v/>
      </c>
      <c r="S700" t="str">
        <v/>
      </c>
      <c r="T700" t="str">
        <v/>
      </c>
      <c r="U700" t="str">
        <v/>
      </c>
      <c r="V700" t="str">
        <v/>
      </c>
      <c r="W700" t="str">
        <v/>
      </c>
      <c r="X700" t="str">
        <v/>
      </c>
      <c r="Y700" t="str">
        <v/>
      </c>
      <c r="Z700" t="str">
        <v/>
      </c>
      <c r="AA700" t="str">
        <v/>
      </c>
      <c r="AB700" t="str">
        <f t="shared" si="10"/>
        <v/>
      </c>
    </row>
    <row r="701" spans="1:28">
      <c r="A701" t="str">
        <v/>
      </c>
      <c r="B701" t="str">
        <v/>
      </c>
      <c r="C701" t="str">
        <v/>
      </c>
      <c r="D701" t="str">
        <v/>
      </c>
      <c r="E701" t="str">
        <v/>
      </c>
      <c r="F701" t="str">
        <v/>
      </c>
      <c r="G701" t="str">
        <v/>
      </c>
      <c r="H701" t="str">
        <v/>
      </c>
      <c r="I701" t="str">
        <v/>
      </c>
      <c r="J701" t="str">
        <v/>
      </c>
      <c r="K701" t="str">
        <v/>
      </c>
      <c r="L701" t="str">
        <v/>
      </c>
      <c r="M701" t="str">
        <v/>
      </c>
      <c r="N701" t="str">
        <v/>
      </c>
      <c r="O701" t="str">
        <v/>
      </c>
      <c r="P701" t="str">
        <v/>
      </c>
      <c r="Q701" t="str">
        <v/>
      </c>
      <c r="R701" t="str">
        <v/>
      </c>
      <c r="S701" t="str">
        <v/>
      </c>
      <c r="T701" t="str">
        <v/>
      </c>
      <c r="U701" t="str">
        <v/>
      </c>
      <c r="V701" t="str">
        <v/>
      </c>
      <c r="W701" t="str">
        <v/>
      </c>
      <c r="X701" t="str">
        <v/>
      </c>
      <c r="Y701" t="str">
        <v/>
      </c>
      <c r="Z701" t="str">
        <v/>
      </c>
      <c r="AA701" t="str">
        <v/>
      </c>
      <c r="AB701" t="str">
        <f t="shared" si="10"/>
        <v/>
      </c>
    </row>
    <row r="702" spans="1:28">
      <c r="A702" t="str">
        <v/>
      </c>
      <c r="B702" t="str">
        <v/>
      </c>
      <c r="C702" t="str">
        <v/>
      </c>
      <c r="D702" t="str">
        <v/>
      </c>
      <c r="E702" t="str">
        <v/>
      </c>
      <c r="F702" t="str">
        <v/>
      </c>
      <c r="G702" t="str">
        <v/>
      </c>
      <c r="H702" t="str">
        <v/>
      </c>
      <c r="I702" t="str">
        <v/>
      </c>
      <c r="J702" t="str">
        <v/>
      </c>
      <c r="K702" t="str">
        <v/>
      </c>
      <c r="L702" t="str">
        <v/>
      </c>
      <c r="M702" t="str">
        <v/>
      </c>
      <c r="N702" t="str">
        <v/>
      </c>
      <c r="O702" t="str">
        <v/>
      </c>
      <c r="P702" t="str">
        <v/>
      </c>
      <c r="Q702" t="str">
        <v/>
      </c>
      <c r="R702" t="str">
        <v/>
      </c>
      <c r="S702" t="str">
        <v/>
      </c>
      <c r="T702" t="str">
        <v/>
      </c>
      <c r="U702" t="str">
        <v/>
      </c>
      <c r="V702" t="str">
        <v/>
      </c>
      <c r="W702" t="str">
        <v/>
      </c>
      <c r="X702" t="str">
        <v/>
      </c>
      <c r="Y702" t="str">
        <v/>
      </c>
      <c r="Z702" t="str">
        <v/>
      </c>
      <c r="AA702" t="str">
        <v/>
      </c>
      <c r="AB702" t="str">
        <f t="shared" si="10"/>
        <v/>
      </c>
    </row>
    <row r="703" spans="1:28">
      <c r="A703" t="str">
        <v/>
      </c>
      <c r="B703" t="str">
        <v/>
      </c>
      <c r="C703" t="str">
        <v/>
      </c>
      <c r="D703" t="str">
        <v/>
      </c>
      <c r="E703" t="str">
        <v/>
      </c>
      <c r="F703" t="str">
        <v/>
      </c>
      <c r="G703" t="str">
        <v/>
      </c>
      <c r="H703" t="str">
        <v/>
      </c>
      <c r="I703" t="str">
        <v/>
      </c>
      <c r="J703" t="str">
        <v/>
      </c>
      <c r="K703" t="str">
        <v/>
      </c>
      <c r="L703" t="str">
        <v/>
      </c>
      <c r="M703" t="str">
        <v/>
      </c>
      <c r="N703" t="str">
        <v/>
      </c>
      <c r="O703" t="str">
        <v/>
      </c>
      <c r="P703" t="str">
        <v/>
      </c>
      <c r="Q703" t="str">
        <v/>
      </c>
      <c r="R703" t="str">
        <v/>
      </c>
      <c r="S703" t="str">
        <v/>
      </c>
      <c r="T703" t="str">
        <v/>
      </c>
      <c r="U703" t="str">
        <v/>
      </c>
      <c r="V703" t="str">
        <v/>
      </c>
      <c r="W703" t="str">
        <v/>
      </c>
      <c r="X703" t="str">
        <v/>
      </c>
      <c r="Y703" t="str">
        <v/>
      </c>
      <c r="Z703" t="str">
        <v/>
      </c>
      <c r="AA703" t="str">
        <v/>
      </c>
      <c r="AB703" t="str">
        <f t="shared" si="10"/>
        <v/>
      </c>
    </row>
    <row r="704" spans="1:28">
      <c r="A704" t="str">
        <v/>
      </c>
      <c r="B704" t="str">
        <v/>
      </c>
      <c r="C704" t="str">
        <v/>
      </c>
      <c r="D704" t="str">
        <v/>
      </c>
      <c r="E704" t="str">
        <v/>
      </c>
      <c r="F704" t="str">
        <v/>
      </c>
      <c r="G704" t="str">
        <v/>
      </c>
      <c r="H704" t="str">
        <v/>
      </c>
      <c r="I704" t="str">
        <v/>
      </c>
      <c r="J704" t="str">
        <v/>
      </c>
      <c r="K704" t="str">
        <v/>
      </c>
      <c r="L704" t="str">
        <v/>
      </c>
      <c r="M704" t="str">
        <v/>
      </c>
      <c r="N704" t="str">
        <v/>
      </c>
      <c r="O704" t="str">
        <v/>
      </c>
      <c r="P704" t="str">
        <v/>
      </c>
      <c r="Q704" t="str">
        <v/>
      </c>
      <c r="R704" t="str">
        <v/>
      </c>
      <c r="S704" t="str">
        <v/>
      </c>
      <c r="T704" t="str">
        <v/>
      </c>
      <c r="U704" t="str">
        <v/>
      </c>
      <c r="V704" t="str">
        <v/>
      </c>
      <c r="W704" t="str">
        <v/>
      </c>
      <c r="X704" t="str">
        <v/>
      </c>
      <c r="Y704" t="str">
        <v/>
      </c>
      <c r="Z704" t="str">
        <v/>
      </c>
      <c r="AA704" t="str">
        <v/>
      </c>
      <c r="AB704" t="str">
        <f t="shared" si="10"/>
        <v/>
      </c>
    </row>
    <row r="705" spans="1:28">
      <c r="A705" t="str">
        <v/>
      </c>
      <c r="B705" t="str">
        <v/>
      </c>
      <c r="C705" t="str">
        <v/>
      </c>
      <c r="D705" t="str">
        <v/>
      </c>
      <c r="E705" t="str">
        <v/>
      </c>
      <c r="F705" t="str">
        <v/>
      </c>
      <c r="G705" t="str">
        <v/>
      </c>
      <c r="H705" t="str">
        <v/>
      </c>
      <c r="I705" t="str">
        <v/>
      </c>
      <c r="J705" t="str">
        <v/>
      </c>
      <c r="K705" t="str">
        <v/>
      </c>
      <c r="L705" t="str">
        <v/>
      </c>
      <c r="M705" t="str">
        <v/>
      </c>
      <c r="N705" t="str">
        <v/>
      </c>
      <c r="O705" t="str">
        <v/>
      </c>
      <c r="P705" t="str">
        <v/>
      </c>
      <c r="Q705" t="str">
        <v/>
      </c>
      <c r="R705" t="str">
        <v/>
      </c>
      <c r="S705" t="str">
        <v/>
      </c>
      <c r="T705" t="str">
        <v/>
      </c>
      <c r="U705" t="str">
        <v/>
      </c>
      <c r="V705" t="str">
        <v/>
      </c>
      <c r="W705" t="str">
        <v/>
      </c>
      <c r="X705" t="str">
        <v/>
      </c>
      <c r="Y705" t="str">
        <v/>
      </c>
      <c r="Z705" t="str">
        <v/>
      </c>
      <c r="AA705" t="str">
        <v/>
      </c>
      <c r="AB705" t="str">
        <f t="shared" si="10"/>
        <v/>
      </c>
    </row>
    <row r="706" spans="1:28">
      <c r="A706" t="str">
        <v/>
      </c>
      <c r="B706" t="str">
        <v/>
      </c>
      <c r="C706" t="str">
        <v/>
      </c>
      <c r="D706" t="str">
        <v/>
      </c>
      <c r="E706" t="str">
        <v/>
      </c>
      <c r="F706" t="str">
        <v/>
      </c>
      <c r="G706" t="str">
        <v/>
      </c>
      <c r="H706" t="str">
        <v/>
      </c>
      <c r="I706" t="str">
        <v/>
      </c>
      <c r="J706" t="str">
        <v/>
      </c>
      <c r="K706" t="str">
        <v/>
      </c>
      <c r="L706" t="str">
        <v/>
      </c>
      <c r="M706" t="str">
        <v/>
      </c>
      <c r="N706" t="str">
        <v/>
      </c>
      <c r="O706" t="str">
        <v/>
      </c>
      <c r="P706" t="str">
        <v/>
      </c>
      <c r="Q706" t="str">
        <v/>
      </c>
      <c r="R706" t="str">
        <v/>
      </c>
      <c r="S706" t="str">
        <v/>
      </c>
      <c r="T706" t="str">
        <v/>
      </c>
      <c r="U706" t="str">
        <v/>
      </c>
      <c r="V706" t="str">
        <v/>
      </c>
      <c r="W706" t="str">
        <v/>
      </c>
      <c r="X706" t="str">
        <v/>
      </c>
      <c r="Y706" t="str">
        <v/>
      </c>
      <c r="Z706" t="str">
        <v/>
      </c>
      <c r="AA706" t="str">
        <v/>
      </c>
      <c r="AB706" t="str">
        <f t="shared" si="10"/>
        <v/>
      </c>
    </row>
    <row r="707" spans="1:28">
      <c r="A707" t="str">
        <v/>
      </c>
      <c r="B707" t="str">
        <v/>
      </c>
      <c r="C707" t="str">
        <v/>
      </c>
      <c r="D707" t="str">
        <v/>
      </c>
      <c r="E707" t="str">
        <v/>
      </c>
      <c r="F707" t="str">
        <v/>
      </c>
      <c r="G707" t="str">
        <v/>
      </c>
      <c r="H707" t="str">
        <v/>
      </c>
      <c r="I707" t="str">
        <v/>
      </c>
      <c r="J707" t="str">
        <v/>
      </c>
      <c r="K707" t="str">
        <v/>
      </c>
      <c r="L707" t="str">
        <v/>
      </c>
      <c r="M707" t="str">
        <v/>
      </c>
      <c r="N707" t="str">
        <v/>
      </c>
      <c r="O707" t="str">
        <v/>
      </c>
      <c r="P707" t="str">
        <v/>
      </c>
      <c r="Q707" t="str">
        <v/>
      </c>
      <c r="R707" t="str">
        <v/>
      </c>
      <c r="S707" t="str">
        <v/>
      </c>
      <c r="T707" t="str">
        <v/>
      </c>
      <c r="U707" t="str">
        <v/>
      </c>
      <c r="V707" t="str">
        <v/>
      </c>
      <c r="W707" t="str">
        <v/>
      </c>
      <c r="X707" t="str">
        <v/>
      </c>
      <c r="Y707" t="str">
        <v/>
      </c>
      <c r="Z707" t="str">
        <v/>
      </c>
      <c r="AA707" t="str">
        <v/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 t="str">
        <v/>
      </c>
      <c r="B708" t="str">
        <v/>
      </c>
      <c r="C708" t="str">
        <v/>
      </c>
      <c r="D708" t="str">
        <v/>
      </c>
      <c r="E708" t="str">
        <v/>
      </c>
      <c r="F708" t="str">
        <v/>
      </c>
      <c r="G708" t="str">
        <v/>
      </c>
      <c r="H708" t="str">
        <v/>
      </c>
      <c r="I708" t="str">
        <v/>
      </c>
      <c r="J708" t="str">
        <v/>
      </c>
      <c r="K708" t="str">
        <v/>
      </c>
      <c r="L708" t="str">
        <v/>
      </c>
      <c r="M708" t="str">
        <v/>
      </c>
      <c r="N708" t="str">
        <v/>
      </c>
      <c r="O708" t="str">
        <v/>
      </c>
      <c r="P708" t="str">
        <v/>
      </c>
      <c r="Q708" t="str">
        <v/>
      </c>
      <c r="R708" t="str">
        <v/>
      </c>
      <c r="S708" t="str">
        <v/>
      </c>
      <c r="T708" t="str">
        <v/>
      </c>
      <c r="U708" t="str">
        <v/>
      </c>
      <c r="V708" t="str">
        <v/>
      </c>
      <c r="W708" t="str">
        <v/>
      </c>
      <c r="X708" t="str">
        <v/>
      </c>
      <c r="Y708" t="str">
        <v/>
      </c>
      <c r="Z708" t="str">
        <v/>
      </c>
      <c r="AA708" t="str">
        <v/>
      </c>
      <c r="AB708" t="str">
        <f t="shared" si="11"/>
        <v/>
      </c>
    </row>
    <row r="709" spans="1:28">
      <c r="A709" t="str">
        <v/>
      </c>
      <c r="B709" t="str">
        <v/>
      </c>
      <c r="C709" t="str">
        <v/>
      </c>
      <c r="D709" t="str">
        <v/>
      </c>
      <c r="E709" t="str">
        <v/>
      </c>
      <c r="F709" t="str">
        <v/>
      </c>
      <c r="G709" t="str">
        <v/>
      </c>
      <c r="H709" t="str">
        <v/>
      </c>
      <c r="I709" t="str">
        <v/>
      </c>
      <c r="J709" t="str">
        <v/>
      </c>
      <c r="K709" t="str">
        <v/>
      </c>
      <c r="L709" t="str">
        <v/>
      </c>
      <c r="M709" t="str">
        <v/>
      </c>
      <c r="N709" t="str">
        <v/>
      </c>
      <c r="O709" t="str">
        <v/>
      </c>
      <c r="P709" t="str">
        <v/>
      </c>
      <c r="Q709" t="str">
        <v/>
      </c>
      <c r="R709" t="str">
        <v/>
      </c>
      <c r="S709" t="str">
        <v/>
      </c>
      <c r="T709" t="str">
        <v/>
      </c>
      <c r="U709" t="str">
        <v/>
      </c>
      <c r="V709" t="str">
        <v/>
      </c>
      <c r="W709" t="str">
        <v/>
      </c>
      <c r="X709" t="str">
        <v/>
      </c>
      <c r="Y709" t="str">
        <v/>
      </c>
      <c r="Z709" t="str">
        <v/>
      </c>
      <c r="AA709" t="str">
        <v/>
      </c>
      <c r="AB709" t="str">
        <f t="shared" si="11"/>
        <v/>
      </c>
    </row>
    <row r="710" spans="1:28">
      <c r="A710" t="str">
        <v/>
      </c>
      <c r="B710" t="str">
        <v/>
      </c>
      <c r="C710" t="str">
        <v/>
      </c>
      <c r="D710" t="str">
        <v/>
      </c>
      <c r="E710" t="str">
        <v/>
      </c>
      <c r="F710" t="str">
        <v/>
      </c>
      <c r="G710" t="str">
        <v/>
      </c>
      <c r="H710" t="str">
        <v/>
      </c>
      <c r="I710" t="str">
        <v/>
      </c>
      <c r="J710" t="str">
        <v/>
      </c>
      <c r="K710" t="str">
        <v/>
      </c>
      <c r="L710" t="str">
        <v/>
      </c>
      <c r="M710" t="str">
        <v/>
      </c>
      <c r="N710" t="str">
        <v/>
      </c>
      <c r="O710" t="str">
        <v/>
      </c>
      <c r="P710" t="str">
        <v/>
      </c>
      <c r="Q710" t="str">
        <v/>
      </c>
      <c r="R710" t="str">
        <v/>
      </c>
      <c r="S710" t="str">
        <v/>
      </c>
      <c r="T710" t="str">
        <v/>
      </c>
      <c r="U710" t="str">
        <v/>
      </c>
      <c r="V710" t="str">
        <v/>
      </c>
      <c r="W710" t="str">
        <v/>
      </c>
      <c r="X710" t="str">
        <v/>
      </c>
      <c r="Y710" t="str">
        <v/>
      </c>
      <c r="Z710" t="str">
        <v/>
      </c>
      <c r="AA710" t="str">
        <v/>
      </c>
      <c r="AB710" t="str">
        <f t="shared" si="11"/>
        <v/>
      </c>
    </row>
    <row r="711" spans="1:28">
      <c r="A711" t="str">
        <v/>
      </c>
      <c r="B711" t="str">
        <v/>
      </c>
      <c r="C711" t="str">
        <v/>
      </c>
      <c r="D711" t="str">
        <v/>
      </c>
      <c r="E711" t="str">
        <v/>
      </c>
      <c r="F711" t="str">
        <v/>
      </c>
      <c r="G711" t="str">
        <v/>
      </c>
      <c r="H711" t="str">
        <v/>
      </c>
      <c r="I711" t="str">
        <v/>
      </c>
      <c r="J711" t="str">
        <v/>
      </c>
      <c r="K711" t="str">
        <v/>
      </c>
      <c r="L711" t="str">
        <v/>
      </c>
      <c r="M711" t="str">
        <v/>
      </c>
      <c r="N711" t="str">
        <v/>
      </c>
      <c r="O711" t="str">
        <v/>
      </c>
      <c r="P711" t="str">
        <v/>
      </c>
      <c r="Q711" t="str">
        <v/>
      </c>
      <c r="R711" t="str">
        <v/>
      </c>
      <c r="S711" t="str">
        <v/>
      </c>
      <c r="T711" t="str">
        <v/>
      </c>
      <c r="U711" t="str">
        <v/>
      </c>
      <c r="V711" t="str">
        <v/>
      </c>
      <c r="W711" t="str">
        <v/>
      </c>
      <c r="X711" t="str">
        <v/>
      </c>
      <c r="Y711" t="str">
        <v/>
      </c>
      <c r="Z711" t="str">
        <v/>
      </c>
      <c r="AA711" t="str">
        <v/>
      </c>
      <c r="AB711" t="str">
        <f t="shared" si="11"/>
        <v/>
      </c>
    </row>
    <row r="712" spans="1:28">
      <c r="A712" t="str">
        <v/>
      </c>
      <c r="B712" t="str">
        <v/>
      </c>
      <c r="C712" t="str">
        <v/>
      </c>
      <c r="D712" t="str">
        <v/>
      </c>
      <c r="E712" t="str">
        <v/>
      </c>
      <c r="F712" t="str">
        <v/>
      </c>
      <c r="G712" t="str">
        <v/>
      </c>
      <c r="H712" t="str">
        <v/>
      </c>
      <c r="I712" t="str">
        <v/>
      </c>
      <c r="J712" t="str">
        <v/>
      </c>
      <c r="K712" t="str">
        <v/>
      </c>
      <c r="L712" t="str">
        <v/>
      </c>
      <c r="M712" t="str">
        <v/>
      </c>
      <c r="N712" t="str">
        <v/>
      </c>
      <c r="O712" t="str">
        <v/>
      </c>
      <c r="P712" t="str">
        <v/>
      </c>
      <c r="Q712" t="str">
        <v/>
      </c>
      <c r="R712" t="str">
        <v/>
      </c>
      <c r="S712" t="str">
        <v/>
      </c>
      <c r="T712" t="str">
        <v/>
      </c>
      <c r="U712" t="str">
        <v/>
      </c>
      <c r="V712" t="str">
        <v/>
      </c>
      <c r="W712" t="str">
        <v/>
      </c>
      <c r="X712" t="str">
        <v/>
      </c>
      <c r="Y712" t="str">
        <v/>
      </c>
      <c r="Z712" t="str">
        <v/>
      </c>
      <c r="AA712" t="str">
        <v/>
      </c>
      <c r="AB712" t="str">
        <f t="shared" si="11"/>
        <v/>
      </c>
    </row>
    <row r="713" spans="1:28">
      <c r="A713" t="str">
        <v/>
      </c>
      <c r="B713" t="str">
        <v/>
      </c>
      <c r="C713" t="str">
        <v/>
      </c>
      <c r="D713" t="str">
        <v/>
      </c>
      <c r="E713" t="str">
        <v/>
      </c>
      <c r="F713" t="str">
        <v/>
      </c>
      <c r="G713" t="str">
        <v/>
      </c>
      <c r="H713" t="str">
        <v/>
      </c>
      <c r="I713" t="str">
        <v/>
      </c>
      <c r="J713" t="str">
        <v/>
      </c>
      <c r="K713" t="str">
        <v/>
      </c>
      <c r="L713" t="str">
        <v/>
      </c>
      <c r="M713" t="str">
        <v/>
      </c>
      <c r="N713" t="str">
        <v/>
      </c>
      <c r="O713" t="str">
        <v/>
      </c>
      <c r="P713" t="str">
        <v/>
      </c>
      <c r="Q713" t="str">
        <v/>
      </c>
      <c r="R713" t="str">
        <v/>
      </c>
      <c r="S713" t="str">
        <v/>
      </c>
      <c r="T713" t="str">
        <v/>
      </c>
      <c r="U713" t="str">
        <v/>
      </c>
      <c r="V713" t="str">
        <v/>
      </c>
      <c r="W713" t="str">
        <v/>
      </c>
      <c r="X713" t="str">
        <v/>
      </c>
      <c r="Y713" t="str">
        <v/>
      </c>
      <c r="Z713" t="str">
        <v/>
      </c>
      <c r="AA713" t="str">
        <v/>
      </c>
      <c r="AB713" t="str">
        <f t="shared" si="11"/>
        <v/>
      </c>
    </row>
    <row r="714" spans="1:28">
      <c r="A714" t="str">
        <v/>
      </c>
      <c r="B714" t="str">
        <v/>
      </c>
      <c r="C714" t="str">
        <v/>
      </c>
      <c r="D714" t="str">
        <v/>
      </c>
      <c r="E714" t="str">
        <v/>
      </c>
      <c r="F714" t="str">
        <v/>
      </c>
      <c r="G714" t="str">
        <v/>
      </c>
      <c r="H714" t="str">
        <v/>
      </c>
      <c r="I714" t="str">
        <v/>
      </c>
      <c r="J714" t="str">
        <v/>
      </c>
      <c r="K714" t="str">
        <v/>
      </c>
      <c r="L714" t="str">
        <v/>
      </c>
      <c r="M714" t="str">
        <v/>
      </c>
      <c r="N714" t="str">
        <v/>
      </c>
      <c r="O714" t="str">
        <v/>
      </c>
      <c r="P714" t="str">
        <v/>
      </c>
      <c r="Q714" t="str">
        <v/>
      </c>
      <c r="R714" t="str">
        <v/>
      </c>
      <c r="S714" t="str">
        <v/>
      </c>
      <c r="T714" t="str">
        <v/>
      </c>
      <c r="U714" t="str">
        <v/>
      </c>
      <c r="V714" t="str">
        <v/>
      </c>
      <c r="W714" t="str">
        <v/>
      </c>
      <c r="X714" t="str">
        <v/>
      </c>
      <c r="Y714" t="str">
        <v/>
      </c>
      <c r="Z714" t="str">
        <v/>
      </c>
      <c r="AA714" t="str">
        <v/>
      </c>
      <c r="AB714" t="str">
        <f t="shared" si="11"/>
        <v/>
      </c>
    </row>
    <row r="715" spans="1:28">
      <c r="A715" t="str">
        <v/>
      </c>
      <c r="B715" t="str">
        <v/>
      </c>
      <c r="C715" t="str">
        <v/>
      </c>
      <c r="D715" t="str">
        <v/>
      </c>
      <c r="E715" t="str">
        <v/>
      </c>
      <c r="F715" t="str">
        <v/>
      </c>
      <c r="G715" t="str">
        <v/>
      </c>
      <c r="H715" t="str">
        <v/>
      </c>
      <c r="I715" t="str">
        <v/>
      </c>
      <c r="J715" t="str">
        <v/>
      </c>
      <c r="K715" t="str">
        <v/>
      </c>
      <c r="L715" t="str">
        <v/>
      </c>
      <c r="M715" t="str">
        <v/>
      </c>
      <c r="N715" t="str">
        <v/>
      </c>
      <c r="O715" t="str">
        <v/>
      </c>
      <c r="P715" t="str">
        <v/>
      </c>
      <c r="Q715" t="str">
        <v/>
      </c>
      <c r="R715" t="str">
        <v/>
      </c>
      <c r="S715" t="str">
        <v/>
      </c>
      <c r="T715" t="str">
        <v/>
      </c>
      <c r="U715" t="str">
        <v/>
      </c>
      <c r="V715" t="str">
        <v/>
      </c>
      <c r="W715" t="str">
        <v/>
      </c>
      <c r="X715" t="str">
        <v/>
      </c>
      <c r="Y715" t="str">
        <v/>
      </c>
      <c r="Z715" t="str">
        <v/>
      </c>
      <c r="AA715" t="str">
        <v/>
      </c>
      <c r="AB715" t="str">
        <f t="shared" si="11"/>
        <v/>
      </c>
    </row>
    <row r="716" spans="1:28">
      <c r="A716" t="str">
        <v/>
      </c>
      <c r="B716" t="str">
        <v/>
      </c>
      <c r="C716" t="str">
        <v/>
      </c>
      <c r="D716" t="str">
        <v/>
      </c>
      <c r="E716" t="str">
        <v/>
      </c>
      <c r="F716" t="str">
        <v/>
      </c>
      <c r="G716" t="str">
        <v/>
      </c>
      <c r="H716" t="str">
        <v/>
      </c>
      <c r="I716" t="str">
        <v/>
      </c>
      <c r="J716" t="str">
        <v/>
      </c>
      <c r="K716" t="str">
        <v/>
      </c>
      <c r="L716" t="str">
        <v/>
      </c>
      <c r="M716" t="str">
        <v/>
      </c>
      <c r="N716" t="str">
        <v/>
      </c>
      <c r="O716" t="str">
        <v/>
      </c>
      <c r="P716" t="str">
        <v/>
      </c>
      <c r="Q716" t="str">
        <v/>
      </c>
      <c r="R716" t="str">
        <v/>
      </c>
      <c r="S716" t="str">
        <v/>
      </c>
      <c r="T716" t="str">
        <v/>
      </c>
      <c r="U716" t="str">
        <v/>
      </c>
      <c r="V716" t="str">
        <v/>
      </c>
      <c r="W716" t="str">
        <v/>
      </c>
      <c r="X716" t="str">
        <v/>
      </c>
      <c r="Y716" t="str">
        <v/>
      </c>
      <c r="Z716" t="str">
        <v/>
      </c>
      <c r="AA716" t="str">
        <v/>
      </c>
      <c r="AB716" t="str">
        <f t="shared" si="11"/>
        <v/>
      </c>
    </row>
    <row r="717" spans="1:28">
      <c r="A717" t="str">
        <v/>
      </c>
      <c r="B717" t="str">
        <v/>
      </c>
      <c r="C717" t="str">
        <v/>
      </c>
      <c r="D717" t="str">
        <v/>
      </c>
      <c r="E717" t="str">
        <v/>
      </c>
      <c r="F717" t="str">
        <v/>
      </c>
      <c r="G717" t="str">
        <v/>
      </c>
      <c r="H717" t="str">
        <v/>
      </c>
      <c r="I717" t="str">
        <v/>
      </c>
      <c r="J717" t="str">
        <v/>
      </c>
      <c r="K717" t="str">
        <v/>
      </c>
      <c r="L717" t="str">
        <v/>
      </c>
      <c r="M717" t="str">
        <v/>
      </c>
      <c r="N717" t="str">
        <v/>
      </c>
      <c r="O717" t="str">
        <v/>
      </c>
      <c r="P717" t="str">
        <v/>
      </c>
      <c r="Q717" t="str">
        <v/>
      </c>
      <c r="R717" t="str">
        <v/>
      </c>
      <c r="S717" t="str">
        <v/>
      </c>
      <c r="T717" t="str">
        <v/>
      </c>
      <c r="U717" t="str">
        <v/>
      </c>
      <c r="V717" t="str">
        <v/>
      </c>
      <c r="W717" t="str">
        <v/>
      </c>
      <c r="X717" t="str">
        <v/>
      </c>
      <c r="Y717" t="str">
        <v/>
      </c>
      <c r="Z717" t="str">
        <v/>
      </c>
      <c r="AA717" t="str">
        <v/>
      </c>
      <c r="AB717" t="str">
        <f t="shared" si="11"/>
        <v/>
      </c>
    </row>
    <row r="718" spans="1:28">
      <c r="A718" t="str">
        <v/>
      </c>
      <c r="B718" t="str">
        <v/>
      </c>
      <c r="C718" t="str">
        <v/>
      </c>
      <c r="D718" t="str">
        <v/>
      </c>
      <c r="E718" t="str">
        <v/>
      </c>
      <c r="F718" t="str">
        <v/>
      </c>
      <c r="G718" t="str">
        <v/>
      </c>
      <c r="H718" t="str">
        <v/>
      </c>
      <c r="I718" t="str">
        <v/>
      </c>
      <c r="J718" t="str">
        <v/>
      </c>
      <c r="K718" t="str">
        <v/>
      </c>
      <c r="L718" t="str">
        <v/>
      </c>
      <c r="M718" t="str">
        <v/>
      </c>
      <c r="N718" t="str">
        <v/>
      </c>
      <c r="O718" t="str">
        <v/>
      </c>
      <c r="P718" t="str">
        <v/>
      </c>
      <c r="Q718" t="str">
        <v/>
      </c>
      <c r="R718" t="str">
        <v/>
      </c>
      <c r="S718" t="str">
        <v/>
      </c>
      <c r="T718" t="str">
        <v/>
      </c>
      <c r="U718" t="str">
        <v/>
      </c>
      <c r="V718" t="str">
        <v/>
      </c>
      <c r="W718" t="str">
        <v/>
      </c>
      <c r="X718" t="str">
        <v/>
      </c>
      <c r="Y718" t="str">
        <v/>
      </c>
      <c r="Z718" t="str">
        <v/>
      </c>
      <c r="AA718" t="str">
        <v/>
      </c>
      <c r="AB718" t="str">
        <f t="shared" si="11"/>
        <v/>
      </c>
    </row>
    <row r="719" spans="1:28">
      <c r="A719" t="str">
        <v/>
      </c>
      <c r="B719" t="str">
        <v/>
      </c>
      <c r="C719" t="str">
        <v/>
      </c>
      <c r="D719" t="str">
        <v/>
      </c>
      <c r="E719" t="str">
        <v/>
      </c>
      <c r="F719" t="str">
        <v/>
      </c>
      <c r="G719" t="str">
        <v/>
      </c>
      <c r="H719" t="str">
        <v/>
      </c>
      <c r="I719" t="str">
        <v/>
      </c>
      <c r="J719" t="str">
        <v/>
      </c>
      <c r="K719" t="str">
        <v/>
      </c>
      <c r="L719" t="str">
        <v/>
      </c>
      <c r="M719" t="str">
        <v/>
      </c>
      <c r="N719" t="str">
        <v/>
      </c>
      <c r="O719" t="str">
        <v/>
      </c>
      <c r="P719" t="str">
        <v/>
      </c>
      <c r="Q719" t="str">
        <v/>
      </c>
      <c r="R719" t="str">
        <v/>
      </c>
      <c r="S719" t="str">
        <v/>
      </c>
      <c r="T719" t="str">
        <v/>
      </c>
      <c r="U719" t="str">
        <v/>
      </c>
      <c r="V719" t="str">
        <v/>
      </c>
      <c r="W719" t="str">
        <v/>
      </c>
      <c r="X719" t="str">
        <v/>
      </c>
      <c r="Y719" t="str">
        <v/>
      </c>
      <c r="Z719" t="str">
        <v/>
      </c>
      <c r="AA719" t="str">
        <v/>
      </c>
      <c r="AB719" t="str">
        <f t="shared" si="11"/>
        <v/>
      </c>
    </row>
    <row r="720" spans="1:28">
      <c r="A720" t="str">
        <v/>
      </c>
      <c r="B720" t="str">
        <v/>
      </c>
      <c r="C720" t="str">
        <v/>
      </c>
      <c r="D720" t="str">
        <v/>
      </c>
      <c r="E720" t="str">
        <v/>
      </c>
      <c r="F720" t="str">
        <v/>
      </c>
      <c r="G720" t="str">
        <v/>
      </c>
      <c r="H720" t="str">
        <v/>
      </c>
      <c r="I720" t="str">
        <v/>
      </c>
      <c r="J720" t="str">
        <v/>
      </c>
      <c r="K720" t="str">
        <v/>
      </c>
      <c r="L720" t="str">
        <v/>
      </c>
      <c r="M720" t="str">
        <v/>
      </c>
      <c r="N720" t="str">
        <v/>
      </c>
      <c r="O720" t="str">
        <v/>
      </c>
      <c r="P720" t="str">
        <v/>
      </c>
      <c r="Q720" t="str">
        <v/>
      </c>
      <c r="R720" t="str">
        <v/>
      </c>
      <c r="S720" t="str">
        <v/>
      </c>
      <c r="T720" t="str">
        <v/>
      </c>
      <c r="U720" t="str">
        <v/>
      </c>
      <c r="V720" t="str">
        <v/>
      </c>
      <c r="W720" t="str">
        <v/>
      </c>
      <c r="X720" t="str">
        <v/>
      </c>
      <c r="Y720" t="str">
        <v/>
      </c>
      <c r="Z720" t="str">
        <v/>
      </c>
      <c r="AA720" t="str">
        <v/>
      </c>
      <c r="AB720" t="str">
        <f t="shared" si="11"/>
        <v/>
      </c>
    </row>
    <row r="721" spans="1:28">
      <c r="A721" t="str">
        <v/>
      </c>
      <c r="B721" t="str">
        <v/>
      </c>
      <c r="C721" t="str">
        <v/>
      </c>
      <c r="D721" t="str">
        <v/>
      </c>
      <c r="E721" t="str">
        <v/>
      </c>
      <c r="F721" t="str">
        <v/>
      </c>
      <c r="G721" t="str">
        <v/>
      </c>
      <c r="H721" t="str">
        <v/>
      </c>
      <c r="I721" t="str">
        <v/>
      </c>
      <c r="J721" t="str">
        <v/>
      </c>
      <c r="K721" t="str">
        <v/>
      </c>
      <c r="L721" t="str">
        <v/>
      </c>
      <c r="M721" t="str">
        <v/>
      </c>
      <c r="N721" t="str">
        <v/>
      </c>
      <c r="O721" t="str">
        <v/>
      </c>
      <c r="P721" t="str">
        <v/>
      </c>
      <c r="Q721" t="str">
        <v/>
      </c>
      <c r="R721" t="str">
        <v/>
      </c>
      <c r="S721" t="str">
        <v/>
      </c>
      <c r="T721" t="str">
        <v/>
      </c>
      <c r="U721" t="str">
        <v/>
      </c>
      <c r="V721" t="str">
        <v/>
      </c>
      <c r="W721" t="str">
        <v/>
      </c>
      <c r="X721" t="str">
        <v/>
      </c>
      <c r="Y721" t="str">
        <v/>
      </c>
      <c r="Z721" t="str">
        <v/>
      </c>
      <c r="AA721" t="str">
        <v/>
      </c>
      <c r="AB721" t="str">
        <f t="shared" si="11"/>
        <v/>
      </c>
    </row>
    <row r="722" spans="1:28">
      <c r="A722" t="str">
        <v/>
      </c>
      <c r="B722" t="str">
        <v/>
      </c>
      <c r="C722" t="str">
        <v/>
      </c>
      <c r="D722" t="str">
        <v/>
      </c>
      <c r="E722" t="str">
        <v/>
      </c>
      <c r="F722" t="str">
        <v/>
      </c>
      <c r="G722" t="str">
        <v/>
      </c>
      <c r="H722" t="str">
        <v/>
      </c>
      <c r="I722" t="str">
        <v/>
      </c>
      <c r="J722" t="str">
        <v/>
      </c>
      <c r="K722" t="str">
        <v/>
      </c>
      <c r="L722" t="str">
        <v/>
      </c>
      <c r="M722" t="str">
        <v/>
      </c>
      <c r="N722" t="str">
        <v/>
      </c>
      <c r="O722" t="str">
        <v/>
      </c>
      <c r="P722" t="str">
        <v/>
      </c>
      <c r="Q722" t="str">
        <v/>
      </c>
      <c r="R722" t="str">
        <v/>
      </c>
      <c r="S722" t="str">
        <v/>
      </c>
      <c r="T722" t="str">
        <v/>
      </c>
      <c r="U722" t="str">
        <v/>
      </c>
      <c r="V722" t="str">
        <v/>
      </c>
      <c r="W722" t="str">
        <v/>
      </c>
      <c r="X722" t="str">
        <v/>
      </c>
      <c r="Y722" t="str">
        <v/>
      </c>
      <c r="Z722" t="str">
        <v/>
      </c>
      <c r="AA722" t="str">
        <v/>
      </c>
      <c r="AB722" t="str">
        <f t="shared" si="11"/>
        <v/>
      </c>
    </row>
    <row r="723" spans="1:28">
      <c r="A723" t="str">
        <v/>
      </c>
      <c r="B723" t="str">
        <v/>
      </c>
      <c r="C723" t="str">
        <v/>
      </c>
      <c r="D723" t="str">
        <v/>
      </c>
      <c r="E723" t="str">
        <v/>
      </c>
      <c r="F723" t="str">
        <v/>
      </c>
      <c r="G723" t="str">
        <v/>
      </c>
      <c r="H723" t="str">
        <v/>
      </c>
      <c r="I723" t="str">
        <v/>
      </c>
      <c r="J723" t="str">
        <v/>
      </c>
      <c r="K723" t="str">
        <v/>
      </c>
      <c r="L723" t="str">
        <v/>
      </c>
      <c r="M723" t="str">
        <v/>
      </c>
      <c r="N723" t="str">
        <v/>
      </c>
      <c r="O723" t="str">
        <v/>
      </c>
      <c r="P723" t="str">
        <v/>
      </c>
      <c r="Q723" t="str">
        <v/>
      </c>
      <c r="R723" t="str">
        <v/>
      </c>
      <c r="S723" t="str">
        <v/>
      </c>
      <c r="T723" t="str">
        <v/>
      </c>
      <c r="U723" t="str">
        <v/>
      </c>
      <c r="V723" t="str">
        <v/>
      </c>
      <c r="W723" t="str">
        <v/>
      </c>
      <c r="X723" t="str">
        <v/>
      </c>
      <c r="Y723" t="str">
        <v/>
      </c>
      <c r="Z723" t="str">
        <v/>
      </c>
      <c r="AA723" t="str">
        <v/>
      </c>
      <c r="AB723" t="str">
        <f t="shared" si="11"/>
        <v/>
      </c>
    </row>
    <row r="724" spans="1:28">
      <c r="A724" t="str">
        <v/>
      </c>
      <c r="B724" t="str">
        <v/>
      </c>
      <c r="C724" t="str">
        <v/>
      </c>
      <c r="D724" t="str">
        <v/>
      </c>
      <c r="E724" t="str">
        <v/>
      </c>
      <c r="F724" t="str">
        <v/>
      </c>
      <c r="G724" t="str">
        <v/>
      </c>
      <c r="H724" t="str">
        <v/>
      </c>
      <c r="I724" t="str">
        <v/>
      </c>
      <c r="J724" t="str">
        <v/>
      </c>
      <c r="K724" t="str">
        <v/>
      </c>
      <c r="L724" t="str">
        <v/>
      </c>
      <c r="M724" t="str">
        <v/>
      </c>
      <c r="N724" t="str">
        <v/>
      </c>
      <c r="O724" t="str">
        <v/>
      </c>
      <c r="P724" t="str">
        <v/>
      </c>
      <c r="Q724" t="str">
        <v/>
      </c>
      <c r="R724" t="str">
        <v/>
      </c>
      <c r="S724" t="str">
        <v/>
      </c>
      <c r="T724" t="str">
        <v/>
      </c>
      <c r="U724" t="str">
        <v/>
      </c>
      <c r="V724" t="str">
        <v/>
      </c>
      <c r="W724" t="str">
        <v/>
      </c>
      <c r="X724" t="str">
        <v/>
      </c>
      <c r="Y724" t="str">
        <v/>
      </c>
      <c r="Z724" t="str">
        <v/>
      </c>
      <c r="AA724" t="str">
        <v/>
      </c>
      <c r="AB724" t="str">
        <f t="shared" si="11"/>
        <v/>
      </c>
    </row>
    <row r="725" spans="1:28">
      <c r="A725" t="str">
        <v/>
      </c>
      <c r="B725" t="str">
        <v/>
      </c>
      <c r="C725" t="str">
        <v/>
      </c>
      <c r="D725" t="str">
        <v/>
      </c>
      <c r="E725" t="str">
        <v/>
      </c>
      <c r="F725" t="str">
        <v/>
      </c>
      <c r="G725" t="str">
        <v/>
      </c>
      <c r="H725" t="str">
        <v/>
      </c>
      <c r="I725" t="str">
        <v/>
      </c>
      <c r="J725" t="str">
        <v/>
      </c>
      <c r="K725" t="str">
        <v/>
      </c>
      <c r="L725" t="str">
        <v/>
      </c>
      <c r="M725" t="str">
        <v/>
      </c>
      <c r="N725" t="str">
        <v/>
      </c>
      <c r="O725" t="str">
        <v/>
      </c>
      <c r="P725" t="str">
        <v/>
      </c>
      <c r="Q725" t="str">
        <v/>
      </c>
      <c r="R725" t="str">
        <v/>
      </c>
      <c r="S725" t="str">
        <v/>
      </c>
      <c r="T725" t="str">
        <v/>
      </c>
      <c r="U725" t="str">
        <v/>
      </c>
      <c r="V725" t="str">
        <v/>
      </c>
      <c r="W725" t="str">
        <v/>
      </c>
      <c r="X725" t="str">
        <v/>
      </c>
      <c r="Y725" t="str">
        <v/>
      </c>
      <c r="Z725" t="str">
        <v/>
      </c>
      <c r="AA725" t="str">
        <v/>
      </c>
      <c r="AB725" t="str">
        <f t="shared" si="11"/>
        <v/>
      </c>
    </row>
    <row r="726" spans="1:28">
      <c r="A726" t="str">
        <v/>
      </c>
      <c r="B726" t="str">
        <v/>
      </c>
      <c r="C726" t="str">
        <v/>
      </c>
      <c r="D726" t="str">
        <v/>
      </c>
      <c r="E726" t="str">
        <v/>
      </c>
      <c r="F726" t="str">
        <v/>
      </c>
      <c r="G726" t="str">
        <v/>
      </c>
      <c r="H726" t="str">
        <v/>
      </c>
      <c r="I726" t="str">
        <v/>
      </c>
      <c r="J726" t="str">
        <v/>
      </c>
      <c r="K726" t="str">
        <v/>
      </c>
      <c r="L726" t="str">
        <v/>
      </c>
      <c r="M726" t="str">
        <v/>
      </c>
      <c r="N726" t="str">
        <v/>
      </c>
      <c r="O726" t="str">
        <v/>
      </c>
      <c r="P726" t="str">
        <v/>
      </c>
      <c r="Q726" t="str">
        <v/>
      </c>
      <c r="R726" t="str">
        <v/>
      </c>
      <c r="S726" t="str">
        <v/>
      </c>
      <c r="T726" t="str">
        <v/>
      </c>
      <c r="U726" t="str">
        <v/>
      </c>
      <c r="V726" t="str">
        <v/>
      </c>
      <c r="W726" t="str">
        <v/>
      </c>
      <c r="X726" t="str">
        <v/>
      </c>
      <c r="Y726" t="str">
        <v/>
      </c>
      <c r="Z726" t="str">
        <v/>
      </c>
      <c r="AA726" t="str">
        <v/>
      </c>
      <c r="AB726" t="str">
        <f t="shared" si="11"/>
        <v/>
      </c>
    </row>
    <row r="727" spans="1:28">
      <c r="A727" t="str">
        <v/>
      </c>
      <c r="B727" t="str">
        <v/>
      </c>
      <c r="C727" t="str">
        <v/>
      </c>
      <c r="D727" t="str">
        <v/>
      </c>
      <c r="E727" t="str">
        <v/>
      </c>
      <c r="F727" t="str">
        <v/>
      </c>
      <c r="G727" t="str">
        <v/>
      </c>
      <c r="H727" t="str">
        <v/>
      </c>
      <c r="I727" t="str">
        <v/>
      </c>
      <c r="J727" t="str">
        <v/>
      </c>
      <c r="K727" t="str">
        <v/>
      </c>
      <c r="L727" t="str">
        <v/>
      </c>
      <c r="M727" t="str">
        <v/>
      </c>
      <c r="N727" t="str">
        <v/>
      </c>
      <c r="O727" t="str">
        <v/>
      </c>
      <c r="P727" t="str">
        <v/>
      </c>
      <c r="Q727" t="str">
        <v/>
      </c>
      <c r="R727" t="str">
        <v/>
      </c>
      <c r="S727" t="str">
        <v/>
      </c>
      <c r="T727" t="str">
        <v/>
      </c>
      <c r="U727" t="str">
        <v/>
      </c>
      <c r="V727" t="str">
        <v/>
      </c>
      <c r="W727" t="str">
        <v/>
      </c>
      <c r="X727" t="str">
        <v/>
      </c>
      <c r="Y727" t="str">
        <v/>
      </c>
      <c r="Z727" t="str">
        <v/>
      </c>
      <c r="AA727" t="str">
        <v/>
      </c>
      <c r="AB727" t="str">
        <f t="shared" si="11"/>
        <v/>
      </c>
    </row>
    <row r="728" spans="1:28">
      <c r="A728" t="str">
        <v/>
      </c>
      <c r="B728" t="str">
        <v/>
      </c>
      <c r="C728" t="str">
        <v/>
      </c>
      <c r="D728" t="str">
        <v/>
      </c>
      <c r="E728" t="str">
        <v/>
      </c>
      <c r="F728" t="str">
        <v/>
      </c>
      <c r="G728" t="str">
        <v/>
      </c>
      <c r="H728" t="str">
        <v/>
      </c>
      <c r="I728" t="str">
        <v/>
      </c>
      <c r="J728" t="str">
        <v/>
      </c>
      <c r="K728" t="str">
        <v/>
      </c>
      <c r="L728" t="str">
        <v/>
      </c>
      <c r="M728" t="str">
        <v/>
      </c>
      <c r="N728" t="str">
        <v/>
      </c>
      <c r="O728" t="str">
        <v/>
      </c>
      <c r="P728" t="str">
        <v/>
      </c>
      <c r="Q728" t="str">
        <v/>
      </c>
      <c r="R728" t="str">
        <v/>
      </c>
      <c r="S728" t="str">
        <v/>
      </c>
      <c r="T728" t="str">
        <v/>
      </c>
      <c r="U728" t="str">
        <v/>
      </c>
      <c r="V728" t="str">
        <v/>
      </c>
      <c r="W728" t="str">
        <v/>
      </c>
      <c r="X728" t="str">
        <v/>
      </c>
      <c r="Y728" t="str">
        <v/>
      </c>
      <c r="Z728" t="str">
        <v/>
      </c>
      <c r="AA728" t="str">
        <v/>
      </c>
      <c r="AB728" t="str">
        <f t="shared" si="11"/>
        <v/>
      </c>
    </row>
    <row r="729" spans="1:28">
      <c r="A729" t="str">
        <v/>
      </c>
      <c r="B729" t="str">
        <v/>
      </c>
      <c r="C729" t="str">
        <v/>
      </c>
      <c r="D729" t="str">
        <v/>
      </c>
      <c r="E729" t="str">
        <v/>
      </c>
      <c r="F729" t="str">
        <v/>
      </c>
      <c r="G729" t="str">
        <v/>
      </c>
      <c r="H729" t="str">
        <v/>
      </c>
      <c r="I729" t="str">
        <v/>
      </c>
      <c r="J729" t="str">
        <v/>
      </c>
      <c r="K729" t="str">
        <v/>
      </c>
      <c r="L729" t="str">
        <v/>
      </c>
      <c r="M729" t="str">
        <v/>
      </c>
      <c r="N729" t="str">
        <v/>
      </c>
      <c r="O729" t="str">
        <v/>
      </c>
      <c r="P729" t="str">
        <v/>
      </c>
      <c r="Q729" t="str">
        <v/>
      </c>
      <c r="R729" t="str">
        <v/>
      </c>
      <c r="S729" t="str">
        <v/>
      </c>
      <c r="T729" t="str">
        <v/>
      </c>
      <c r="U729" t="str">
        <v/>
      </c>
      <c r="V729" t="str">
        <v/>
      </c>
      <c r="W729" t="str">
        <v/>
      </c>
      <c r="X729" t="str">
        <v/>
      </c>
      <c r="Y729" t="str">
        <v/>
      </c>
      <c r="Z729" t="str">
        <v/>
      </c>
      <c r="AA729" t="str">
        <v/>
      </c>
      <c r="AB729" t="str">
        <f t="shared" si="11"/>
        <v/>
      </c>
    </row>
    <row r="730" spans="1:28">
      <c r="A730" t="str">
        <v/>
      </c>
      <c r="B730" t="str">
        <v/>
      </c>
      <c r="C730" t="str">
        <v/>
      </c>
      <c r="D730" t="str">
        <v/>
      </c>
      <c r="E730" t="str">
        <v/>
      </c>
      <c r="F730" t="str">
        <v/>
      </c>
      <c r="G730" t="str">
        <v/>
      </c>
      <c r="H730" t="str">
        <v/>
      </c>
      <c r="I730" t="str">
        <v/>
      </c>
      <c r="J730" t="str">
        <v/>
      </c>
      <c r="K730" t="str">
        <v/>
      </c>
      <c r="L730" t="str">
        <v/>
      </c>
      <c r="M730" t="str">
        <v/>
      </c>
      <c r="N730" t="str">
        <v/>
      </c>
      <c r="O730" t="str">
        <v/>
      </c>
      <c r="P730" t="str">
        <v/>
      </c>
      <c r="Q730" t="str">
        <v/>
      </c>
      <c r="R730" t="str">
        <v/>
      </c>
      <c r="S730" t="str">
        <v/>
      </c>
      <c r="T730" t="str">
        <v/>
      </c>
      <c r="U730" t="str">
        <v/>
      </c>
      <c r="V730" t="str">
        <v/>
      </c>
      <c r="W730" t="str">
        <v/>
      </c>
      <c r="X730" t="str">
        <v/>
      </c>
      <c r="Y730" t="str">
        <v/>
      </c>
      <c r="Z730" t="str">
        <v/>
      </c>
      <c r="AA730" t="str">
        <v/>
      </c>
      <c r="AB730" t="str">
        <f t="shared" si="11"/>
        <v/>
      </c>
    </row>
    <row r="731" spans="1:28">
      <c r="A731" t="str">
        <v/>
      </c>
      <c r="B731" t="str">
        <v/>
      </c>
      <c r="C731" t="str">
        <v/>
      </c>
      <c r="D731" t="str">
        <v/>
      </c>
      <c r="E731" t="str">
        <v/>
      </c>
      <c r="F731" t="str">
        <v/>
      </c>
      <c r="G731" t="str">
        <v/>
      </c>
      <c r="H731" t="str">
        <v/>
      </c>
      <c r="I731" t="str">
        <v/>
      </c>
      <c r="J731" t="str">
        <v/>
      </c>
      <c r="K731" t="str">
        <v/>
      </c>
      <c r="L731" t="str">
        <v/>
      </c>
      <c r="M731" t="str">
        <v/>
      </c>
      <c r="N731" t="str">
        <v/>
      </c>
      <c r="O731" t="str">
        <v/>
      </c>
      <c r="P731" t="str">
        <v/>
      </c>
      <c r="Q731" t="str">
        <v/>
      </c>
      <c r="R731" t="str">
        <v/>
      </c>
      <c r="S731" t="str">
        <v/>
      </c>
      <c r="T731" t="str">
        <v/>
      </c>
      <c r="U731" t="str">
        <v/>
      </c>
      <c r="V731" t="str">
        <v/>
      </c>
      <c r="W731" t="str">
        <v/>
      </c>
      <c r="X731" t="str">
        <v/>
      </c>
      <c r="Y731" t="str">
        <v/>
      </c>
      <c r="Z731" t="str">
        <v/>
      </c>
      <c r="AA731" t="str">
        <v/>
      </c>
      <c r="AB731" t="str">
        <f t="shared" si="11"/>
        <v/>
      </c>
    </row>
    <row r="732" spans="1:28">
      <c r="A732" t="str">
        <v/>
      </c>
      <c r="B732" t="str">
        <v/>
      </c>
      <c r="C732" t="str">
        <v/>
      </c>
      <c r="D732" t="str">
        <v/>
      </c>
      <c r="E732" t="str">
        <v/>
      </c>
      <c r="F732" t="str">
        <v/>
      </c>
      <c r="G732" t="str">
        <v/>
      </c>
      <c r="H732" t="str">
        <v/>
      </c>
      <c r="I732" t="str">
        <v/>
      </c>
      <c r="J732" t="str">
        <v/>
      </c>
      <c r="K732" t="str">
        <v/>
      </c>
      <c r="L732" t="str">
        <v/>
      </c>
      <c r="M732" t="str">
        <v/>
      </c>
      <c r="N732" t="str">
        <v/>
      </c>
      <c r="O732" t="str">
        <v/>
      </c>
      <c r="P732" t="str">
        <v/>
      </c>
      <c r="Q732" t="str">
        <v/>
      </c>
      <c r="R732" t="str">
        <v/>
      </c>
      <c r="S732" t="str">
        <v/>
      </c>
      <c r="T732" t="str">
        <v/>
      </c>
      <c r="U732" t="str">
        <v/>
      </c>
      <c r="V732" t="str">
        <v/>
      </c>
      <c r="W732" t="str">
        <v/>
      </c>
      <c r="X732" t="str">
        <v/>
      </c>
      <c r="Y732" t="str">
        <v/>
      </c>
      <c r="Z732" t="str">
        <v/>
      </c>
      <c r="AA732" t="str">
        <v/>
      </c>
      <c r="AB732" t="str">
        <f t="shared" si="11"/>
        <v/>
      </c>
    </row>
    <row r="733" spans="1:28">
      <c r="A733" t="str">
        <v/>
      </c>
      <c r="B733" t="str">
        <v/>
      </c>
      <c r="C733" t="str">
        <v/>
      </c>
      <c r="D733" t="str">
        <v/>
      </c>
      <c r="E733" t="str">
        <v/>
      </c>
      <c r="F733" t="str">
        <v/>
      </c>
      <c r="G733" t="str">
        <v/>
      </c>
      <c r="H733" t="str">
        <v/>
      </c>
      <c r="I733" t="str">
        <v/>
      </c>
      <c r="J733" t="str">
        <v/>
      </c>
      <c r="K733" t="str">
        <v/>
      </c>
      <c r="L733" t="str">
        <v/>
      </c>
      <c r="M733" t="str">
        <v/>
      </c>
      <c r="N733" t="str">
        <v/>
      </c>
      <c r="O733" t="str">
        <v/>
      </c>
      <c r="P733" t="str">
        <v/>
      </c>
      <c r="Q733" t="str">
        <v/>
      </c>
      <c r="R733" t="str">
        <v/>
      </c>
      <c r="S733" t="str">
        <v/>
      </c>
      <c r="T733" t="str">
        <v/>
      </c>
      <c r="U733" t="str">
        <v/>
      </c>
      <c r="V733" t="str">
        <v/>
      </c>
      <c r="W733" t="str">
        <v/>
      </c>
      <c r="X733" t="str">
        <v/>
      </c>
      <c r="Y733" t="str">
        <v/>
      </c>
      <c r="Z733" t="str">
        <v/>
      </c>
      <c r="AA733" t="str">
        <v/>
      </c>
      <c r="AB733" t="str">
        <f t="shared" si="11"/>
        <v/>
      </c>
    </row>
    <row r="734" spans="1:28">
      <c r="A734" t="str">
        <v/>
      </c>
      <c r="B734" t="str">
        <v/>
      </c>
      <c r="C734" t="str">
        <v/>
      </c>
      <c r="D734" t="str">
        <v/>
      </c>
      <c r="E734" t="str">
        <v/>
      </c>
      <c r="F734" t="str">
        <v/>
      </c>
      <c r="G734" t="str">
        <v/>
      </c>
      <c r="H734" t="str">
        <v/>
      </c>
      <c r="I734" t="str">
        <v/>
      </c>
      <c r="J734" t="str">
        <v/>
      </c>
      <c r="K734" t="str">
        <v/>
      </c>
      <c r="L734" t="str">
        <v/>
      </c>
      <c r="M734" t="str">
        <v/>
      </c>
      <c r="N734" t="str">
        <v/>
      </c>
      <c r="O734" t="str">
        <v/>
      </c>
      <c r="P734" t="str">
        <v/>
      </c>
      <c r="Q734" t="str">
        <v/>
      </c>
      <c r="R734" t="str">
        <v/>
      </c>
      <c r="S734" t="str">
        <v/>
      </c>
      <c r="T734" t="str">
        <v/>
      </c>
      <c r="U734" t="str">
        <v/>
      </c>
      <c r="V734" t="str">
        <v/>
      </c>
      <c r="W734" t="str">
        <v/>
      </c>
      <c r="X734" t="str">
        <v/>
      </c>
      <c r="Y734" t="str">
        <v/>
      </c>
      <c r="Z734" t="str">
        <v/>
      </c>
      <c r="AA734" t="str">
        <v/>
      </c>
      <c r="AB734" t="str">
        <f t="shared" si="11"/>
        <v/>
      </c>
    </row>
    <row r="735" spans="1:28">
      <c r="A735" t="str">
        <v/>
      </c>
      <c r="B735" t="str">
        <v/>
      </c>
      <c r="C735" t="str">
        <v/>
      </c>
      <c r="D735" t="str">
        <v/>
      </c>
      <c r="E735" t="str">
        <v/>
      </c>
      <c r="F735" t="str">
        <v/>
      </c>
      <c r="G735" t="str">
        <v/>
      </c>
      <c r="H735" t="str">
        <v/>
      </c>
      <c r="I735" t="str">
        <v/>
      </c>
      <c r="J735" t="str">
        <v/>
      </c>
      <c r="K735" t="str">
        <v/>
      </c>
      <c r="L735" t="str">
        <v/>
      </c>
      <c r="M735" t="str">
        <v/>
      </c>
      <c r="N735" t="str">
        <v/>
      </c>
      <c r="O735" t="str">
        <v/>
      </c>
      <c r="P735" t="str">
        <v/>
      </c>
      <c r="Q735" t="str">
        <v/>
      </c>
      <c r="R735" t="str">
        <v/>
      </c>
      <c r="S735" t="str">
        <v/>
      </c>
      <c r="T735" t="str">
        <v/>
      </c>
      <c r="U735" t="str">
        <v/>
      </c>
      <c r="V735" t="str">
        <v/>
      </c>
      <c r="W735" t="str">
        <v/>
      </c>
      <c r="X735" t="str">
        <v/>
      </c>
      <c r="Y735" t="str">
        <v/>
      </c>
      <c r="Z735" t="str">
        <v/>
      </c>
      <c r="AA735" t="str">
        <v/>
      </c>
      <c r="AB735" t="str">
        <f t="shared" si="11"/>
        <v/>
      </c>
    </row>
    <row r="736" spans="1:28">
      <c r="A736" t="str">
        <v/>
      </c>
      <c r="B736" t="str">
        <v/>
      </c>
      <c r="C736" t="str">
        <v/>
      </c>
      <c r="D736" t="str">
        <v/>
      </c>
      <c r="E736" t="str">
        <v/>
      </c>
      <c r="F736" t="str">
        <v/>
      </c>
      <c r="G736" t="str">
        <v/>
      </c>
      <c r="H736" t="str">
        <v/>
      </c>
      <c r="I736" t="str">
        <v/>
      </c>
      <c r="J736" t="str">
        <v/>
      </c>
      <c r="K736" t="str">
        <v/>
      </c>
      <c r="L736" t="str">
        <v/>
      </c>
      <c r="M736" t="str">
        <v/>
      </c>
      <c r="N736" t="str">
        <v/>
      </c>
      <c r="O736" t="str">
        <v/>
      </c>
      <c r="P736" t="str">
        <v/>
      </c>
      <c r="Q736" t="str">
        <v/>
      </c>
      <c r="R736" t="str">
        <v/>
      </c>
      <c r="S736" t="str">
        <v/>
      </c>
      <c r="T736" t="str">
        <v/>
      </c>
      <c r="U736" t="str">
        <v/>
      </c>
      <c r="V736" t="str">
        <v/>
      </c>
      <c r="W736" t="str">
        <v/>
      </c>
      <c r="X736" t="str">
        <v/>
      </c>
      <c r="Y736" t="str">
        <v/>
      </c>
      <c r="Z736" t="str">
        <v/>
      </c>
      <c r="AA736" t="str">
        <v/>
      </c>
      <c r="AB736" t="str">
        <f t="shared" si="11"/>
        <v/>
      </c>
    </row>
    <row r="737" spans="1:28">
      <c r="A737" t="str">
        <v/>
      </c>
      <c r="B737" t="str">
        <v/>
      </c>
      <c r="C737" t="str">
        <v/>
      </c>
      <c r="D737" t="str">
        <v/>
      </c>
      <c r="E737" t="str">
        <v/>
      </c>
      <c r="F737" t="str">
        <v/>
      </c>
      <c r="G737" t="str">
        <v/>
      </c>
      <c r="H737" t="str">
        <v/>
      </c>
      <c r="I737" t="str">
        <v/>
      </c>
      <c r="J737" t="str">
        <v/>
      </c>
      <c r="K737" t="str">
        <v/>
      </c>
      <c r="L737" t="str">
        <v/>
      </c>
      <c r="M737" t="str">
        <v/>
      </c>
      <c r="N737" t="str">
        <v/>
      </c>
      <c r="O737" t="str">
        <v/>
      </c>
      <c r="P737" t="str">
        <v/>
      </c>
      <c r="Q737" t="str">
        <v/>
      </c>
      <c r="R737" t="str">
        <v/>
      </c>
      <c r="S737" t="str">
        <v/>
      </c>
      <c r="T737" t="str">
        <v/>
      </c>
      <c r="U737" t="str">
        <v/>
      </c>
      <c r="V737" t="str">
        <v/>
      </c>
      <c r="W737" t="str">
        <v/>
      </c>
      <c r="X737" t="str">
        <v/>
      </c>
      <c r="Y737" t="str">
        <v/>
      </c>
      <c r="Z737" t="str">
        <v/>
      </c>
      <c r="AA737" t="str">
        <v/>
      </c>
      <c r="AB737" t="str">
        <f t="shared" si="11"/>
        <v/>
      </c>
    </row>
    <row r="738" spans="1:28">
      <c r="A738" t="str">
        <v/>
      </c>
      <c r="B738" t="str">
        <v/>
      </c>
      <c r="C738" t="str">
        <v/>
      </c>
      <c r="D738" t="str">
        <v/>
      </c>
      <c r="E738" t="str">
        <v/>
      </c>
      <c r="F738" t="str">
        <v/>
      </c>
      <c r="G738" t="str">
        <v/>
      </c>
      <c r="H738" t="str">
        <v/>
      </c>
      <c r="I738" t="str">
        <v/>
      </c>
      <c r="J738" t="str">
        <v/>
      </c>
      <c r="K738" t="str">
        <v/>
      </c>
      <c r="L738" t="str">
        <v/>
      </c>
      <c r="M738" t="str">
        <v/>
      </c>
      <c r="N738" t="str">
        <v/>
      </c>
      <c r="O738" t="str">
        <v/>
      </c>
      <c r="P738" t="str">
        <v/>
      </c>
      <c r="Q738" t="str">
        <v/>
      </c>
      <c r="R738" t="str">
        <v/>
      </c>
      <c r="S738" t="str">
        <v/>
      </c>
      <c r="T738" t="str">
        <v/>
      </c>
      <c r="U738" t="str">
        <v/>
      </c>
      <c r="V738" t="str">
        <v/>
      </c>
      <c r="W738" t="str">
        <v/>
      </c>
      <c r="X738" t="str">
        <v/>
      </c>
      <c r="Y738" t="str">
        <v/>
      </c>
      <c r="Z738" t="str">
        <v/>
      </c>
      <c r="AA738" t="str">
        <v/>
      </c>
      <c r="AB738" t="str">
        <f t="shared" si="11"/>
        <v/>
      </c>
    </row>
    <row r="739" spans="1:28">
      <c r="A739" t="str">
        <v/>
      </c>
      <c r="B739" t="str">
        <v/>
      </c>
      <c r="C739" t="str">
        <v/>
      </c>
      <c r="D739" t="str">
        <v/>
      </c>
      <c r="E739" t="str">
        <v/>
      </c>
      <c r="F739" t="str">
        <v/>
      </c>
      <c r="G739" t="str">
        <v/>
      </c>
      <c r="H739" t="str">
        <v/>
      </c>
      <c r="I739" t="str">
        <v/>
      </c>
      <c r="J739" t="str">
        <v/>
      </c>
      <c r="K739" t="str">
        <v/>
      </c>
      <c r="L739" t="str">
        <v/>
      </c>
      <c r="M739" t="str">
        <v/>
      </c>
      <c r="N739" t="str">
        <v/>
      </c>
      <c r="O739" t="str">
        <v/>
      </c>
      <c r="P739" t="str">
        <v/>
      </c>
      <c r="Q739" t="str">
        <v/>
      </c>
      <c r="R739" t="str">
        <v/>
      </c>
      <c r="S739" t="str">
        <v/>
      </c>
      <c r="T739" t="str">
        <v/>
      </c>
      <c r="U739" t="str">
        <v/>
      </c>
      <c r="V739" t="str">
        <v/>
      </c>
      <c r="W739" t="str">
        <v/>
      </c>
      <c r="X739" t="str">
        <v/>
      </c>
      <c r="Y739" t="str">
        <v/>
      </c>
      <c r="Z739" t="str">
        <v/>
      </c>
      <c r="AA739" t="str">
        <v/>
      </c>
      <c r="AB739" t="str">
        <f t="shared" si="11"/>
        <v/>
      </c>
    </row>
    <row r="740" spans="1:28">
      <c r="A740" t="str">
        <v/>
      </c>
      <c r="B740" t="str">
        <v/>
      </c>
      <c r="C740" t="str">
        <v/>
      </c>
      <c r="D740" t="str">
        <v/>
      </c>
      <c r="E740" t="str">
        <v/>
      </c>
      <c r="F740" t="str">
        <v/>
      </c>
      <c r="G740" t="str">
        <v/>
      </c>
      <c r="H740" t="str">
        <v/>
      </c>
      <c r="I740" t="str">
        <v/>
      </c>
      <c r="J740" t="str">
        <v/>
      </c>
      <c r="K740" t="str">
        <v/>
      </c>
      <c r="L740" t="str">
        <v/>
      </c>
      <c r="M740" t="str">
        <v/>
      </c>
      <c r="N740" t="str">
        <v/>
      </c>
      <c r="O740" t="str">
        <v/>
      </c>
      <c r="P740" t="str">
        <v/>
      </c>
      <c r="Q740" t="str">
        <v/>
      </c>
      <c r="R740" t="str">
        <v/>
      </c>
      <c r="S740" t="str">
        <v/>
      </c>
      <c r="T740" t="str">
        <v/>
      </c>
      <c r="U740" t="str">
        <v/>
      </c>
      <c r="V740" t="str">
        <v/>
      </c>
      <c r="W740" t="str">
        <v/>
      </c>
      <c r="X740" t="str">
        <v/>
      </c>
      <c r="Y740" t="str">
        <v/>
      </c>
      <c r="Z740" t="str">
        <v/>
      </c>
      <c r="AA740" t="str">
        <v/>
      </c>
      <c r="AB740" t="str">
        <f t="shared" si="11"/>
        <v/>
      </c>
    </row>
    <row r="741" spans="1:28">
      <c r="A741" t="str">
        <v/>
      </c>
      <c r="B741" t="str">
        <v/>
      </c>
      <c r="C741" t="str">
        <v/>
      </c>
      <c r="D741" t="str">
        <v/>
      </c>
      <c r="E741" t="str">
        <v/>
      </c>
      <c r="F741" t="str">
        <v/>
      </c>
      <c r="G741" t="str">
        <v/>
      </c>
      <c r="H741" t="str">
        <v/>
      </c>
      <c r="I741" t="str">
        <v/>
      </c>
      <c r="J741" t="str">
        <v/>
      </c>
      <c r="K741" t="str">
        <v/>
      </c>
      <c r="L741" t="str">
        <v/>
      </c>
      <c r="M741" t="str">
        <v/>
      </c>
      <c r="N741" t="str">
        <v/>
      </c>
      <c r="O741" t="str">
        <v/>
      </c>
      <c r="P741" t="str">
        <v/>
      </c>
      <c r="Q741" t="str">
        <v/>
      </c>
      <c r="R741" t="str">
        <v/>
      </c>
      <c r="S741" t="str">
        <v/>
      </c>
      <c r="T741" t="str">
        <v/>
      </c>
      <c r="U741" t="str">
        <v/>
      </c>
      <c r="V741" t="str">
        <v/>
      </c>
      <c r="W741" t="str">
        <v/>
      </c>
      <c r="X741" t="str">
        <v/>
      </c>
      <c r="Y741" t="str">
        <v/>
      </c>
      <c r="Z741" t="str">
        <v/>
      </c>
      <c r="AA741" t="str">
        <v/>
      </c>
      <c r="AB741" t="str">
        <f t="shared" si="11"/>
        <v/>
      </c>
    </row>
    <row r="742" spans="1:28">
      <c r="A742" t="str">
        <v/>
      </c>
      <c r="B742" t="str">
        <v/>
      </c>
      <c r="C742" t="str">
        <v/>
      </c>
      <c r="D742" t="str">
        <v/>
      </c>
      <c r="E742" t="str">
        <v/>
      </c>
      <c r="F742" t="str">
        <v/>
      </c>
      <c r="G742" t="str">
        <v/>
      </c>
      <c r="H742" t="str">
        <v/>
      </c>
      <c r="I742" t="str">
        <v/>
      </c>
      <c r="J742" t="str">
        <v/>
      </c>
      <c r="K742" t="str">
        <v/>
      </c>
      <c r="L742" t="str">
        <v/>
      </c>
      <c r="M742" t="str">
        <v/>
      </c>
      <c r="N742" t="str">
        <v/>
      </c>
      <c r="O742" t="str">
        <v/>
      </c>
      <c r="P742" t="str">
        <v/>
      </c>
      <c r="Q742" t="str">
        <v/>
      </c>
      <c r="R742" t="str">
        <v/>
      </c>
      <c r="S742" t="str">
        <v/>
      </c>
      <c r="T742" t="str">
        <v/>
      </c>
      <c r="U742" t="str">
        <v/>
      </c>
      <c r="V742" t="str">
        <v/>
      </c>
      <c r="W742" t="str">
        <v/>
      </c>
      <c r="X742" t="str">
        <v/>
      </c>
      <c r="Y742" t="str">
        <v/>
      </c>
      <c r="Z742" t="str">
        <v/>
      </c>
      <c r="AA742" t="str">
        <v/>
      </c>
      <c r="AB742" t="str">
        <f t="shared" si="11"/>
        <v/>
      </c>
    </row>
    <row r="743" spans="1:28">
      <c r="A743" t="str">
        <v/>
      </c>
      <c r="B743" t="str">
        <v/>
      </c>
      <c r="C743" t="str">
        <v/>
      </c>
      <c r="D743" t="str">
        <v/>
      </c>
      <c r="E743" t="str">
        <v/>
      </c>
      <c r="F743" t="str">
        <v/>
      </c>
      <c r="G743" t="str">
        <v/>
      </c>
      <c r="H743" t="str">
        <v/>
      </c>
      <c r="I743" t="str">
        <v/>
      </c>
      <c r="J743" t="str">
        <v/>
      </c>
      <c r="K743" t="str">
        <v/>
      </c>
      <c r="L743" t="str">
        <v/>
      </c>
      <c r="M743" t="str">
        <v/>
      </c>
      <c r="N743" t="str">
        <v/>
      </c>
      <c r="O743" t="str">
        <v/>
      </c>
      <c r="P743" t="str">
        <v/>
      </c>
      <c r="Q743" t="str">
        <v/>
      </c>
      <c r="R743" t="str">
        <v/>
      </c>
      <c r="S743" t="str">
        <v/>
      </c>
      <c r="T743" t="str">
        <v/>
      </c>
      <c r="U743" t="str">
        <v/>
      </c>
      <c r="V743" t="str">
        <v/>
      </c>
      <c r="W743" t="str">
        <v/>
      </c>
      <c r="X743" t="str">
        <v/>
      </c>
      <c r="Y743" t="str">
        <v/>
      </c>
      <c r="Z743" t="str">
        <v/>
      </c>
      <c r="AA743" t="str">
        <v/>
      </c>
      <c r="AB743" t="str">
        <f t="shared" si="11"/>
        <v/>
      </c>
    </row>
    <row r="744" spans="1:28">
      <c r="A744" t="str">
        <v/>
      </c>
      <c r="B744" t="str">
        <v/>
      </c>
      <c r="C744" t="str">
        <v/>
      </c>
      <c r="D744" t="str">
        <v/>
      </c>
      <c r="E744" t="str">
        <v/>
      </c>
      <c r="F744" t="str">
        <v/>
      </c>
      <c r="G744" t="str">
        <v/>
      </c>
      <c r="H744" t="str">
        <v/>
      </c>
      <c r="I744" t="str">
        <v/>
      </c>
      <c r="J744" t="str">
        <v/>
      </c>
      <c r="K744" t="str">
        <v/>
      </c>
      <c r="L744" t="str">
        <v/>
      </c>
      <c r="M744" t="str">
        <v/>
      </c>
      <c r="N744" t="str">
        <v/>
      </c>
      <c r="O744" t="str">
        <v/>
      </c>
      <c r="P744" t="str">
        <v/>
      </c>
      <c r="Q744" t="str">
        <v/>
      </c>
      <c r="R744" t="str">
        <v/>
      </c>
      <c r="S744" t="str">
        <v/>
      </c>
      <c r="T744" t="str">
        <v/>
      </c>
      <c r="U744" t="str">
        <v/>
      </c>
      <c r="V744" t="str">
        <v/>
      </c>
      <c r="W744" t="str">
        <v/>
      </c>
      <c r="X744" t="str">
        <v/>
      </c>
      <c r="Y744" t="str">
        <v/>
      </c>
      <c r="Z744" t="str">
        <v/>
      </c>
      <c r="AA744" t="str">
        <v/>
      </c>
      <c r="AB744" t="str">
        <f t="shared" si="11"/>
        <v/>
      </c>
    </row>
    <row r="745" spans="1:28">
      <c r="A745" t="str">
        <v/>
      </c>
      <c r="B745" t="str">
        <v/>
      </c>
      <c r="C745" t="str">
        <v/>
      </c>
      <c r="D745" t="str">
        <v/>
      </c>
      <c r="E745" t="str">
        <v/>
      </c>
      <c r="F745" t="str">
        <v/>
      </c>
      <c r="G745" t="str">
        <v/>
      </c>
      <c r="H745" t="str">
        <v/>
      </c>
      <c r="I745" t="str">
        <v/>
      </c>
      <c r="J745" t="str">
        <v/>
      </c>
      <c r="K745" t="str">
        <v/>
      </c>
      <c r="L745" t="str">
        <v/>
      </c>
      <c r="M745" t="str">
        <v/>
      </c>
      <c r="N745" t="str">
        <v/>
      </c>
      <c r="O745" t="str">
        <v/>
      </c>
      <c r="P745" t="str">
        <v/>
      </c>
      <c r="Q745" t="str">
        <v/>
      </c>
      <c r="R745" t="str">
        <v/>
      </c>
      <c r="S745" t="str">
        <v/>
      </c>
      <c r="T745" t="str">
        <v/>
      </c>
      <c r="U745" t="str">
        <v/>
      </c>
      <c r="V745" t="str">
        <v/>
      </c>
      <c r="W745" t="str">
        <v/>
      </c>
      <c r="X745" t="str">
        <v/>
      </c>
      <c r="Y745" t="str">
        <v/>
      </c>
      <c r="Z745" t="str">
        <v/>
      </c>
      <c r="AA745" t="str">
        <v/>
      </c>
      <c r="AB745" t="str">
        <f t="shared" si="11"/>
        <v/>
      </c>
    </row>
    <row r="746" spans="1:28">
      <c r="A746" t="str">
        <v/>
      </c>
      <c r="B746" t="str">
        <v/>
      </c>
      <c r="C746" t="str">
        <v/>
      </c>
      <c r="D746" t="str">
        <v/>
      </c>
      <c r="E746" t="str">
        <v/>
      </c>
      <c r="F746" t="str">
        <v/>
      </c>
      <c r="G746" t="str">
        <v/>
      </c>
      <c r="H746" t="str">
        <v/>
      </c>
      <c r="I746" t="str">
        <v/>
      </c>
      <c r="J746" t="str">
        <v/>
      </c>
      <c r="K746" t="str">
        <v/>
      </c>
      <c r="L746" t="str">
        <v/>
      </c>
      <c r="M746" t="str">
        <v/>
      </c>
      <c r="N746" t="str">
        <v/>
      </c>
      <c r="O746" t="str">
        <v/>
      </c>
      <c r="P746" t="str">
        <v/>
      </c>
      <c r="Q746" t="str">
        <v/>
      </c>
      <c r="R746" t="str">
        <v/>
      </c>
      <c r="S746" t="str">
        <v/>
      </c>
      <c r="T746" t="str">
        <v/>
      </c>
      <c r="U746" t="str">
        <v/>
      </c>
      <c r="V746" t="str">
        <v/>
      </c>
      <c r="W746" t="str">
        <v/>
      </c>
      <c r="X746" t="str">
        <v/>
      </c>
      <c r="Y746" t="str">
        <v/>
      </c>
      <c r="Z746" t="str">
        <v/>
      </c>
      <c r="AA746" t="str">
        <v/>
      </c>
      <c r="AB746" t="str">
        <f t="shared" si="11"/>
        <v/>
      </c>
    </row>
    <row r="747" spans="1:28">
      <c r="A747" t="str">
        <v/>
      </c>
      <c r="B747" t="str">
        <v/>
      </c>
      <c r="C747" t="str">
        <v/>
      </c>
      <c r="D747" t="str">
        <v/>
      </c>
      <c r="E747" t="str">
        <v/>
      </c>
      <c r="F747" t="str">
        <v/>
      </c>
      <c r="G747" t="str">
        <v/>
      </c>
      <c r="H747" t="str">
        <v/>
      </c>
      <c r="I747" t="str">
        <v/>
      </c>
      <c r="J747" t="str">
        <v/>
      </c>
      <c r="K747" t="str">
        <v/>
      </c>
      <c r="L747" t="str">
        <v/>
      </c>
      <c r="M747" t="str">
        <v/>
      </c>
      <c r="N747" t="str">
        <v/>
      </c>
      <c r="O747" t="str">
        <v/>
      </c>
      <c r="P747" t="str">
        <v/>
      </c>
      <c r="Q747" t="str">
        <v/>
      </c>
      <c r="R747" t="str">
        <v/>
      </c>
      <c r="S747" t="str">
        <v/>
      </c>
      <c r="T747" t="str">
        <v/>
      </c>
      <c r="U747" t="str">
        <v/>
      </c>
      <c r="V747" t="str">
        <v/>
      </c>
      <c r="W747" t="str">
        <v/>
      </c>
      <c r="X747" t="str">
        <v/>
      </c>
      <c r="Y747" t="str">
        <v/>
      </c>
      <c r="Z747" t="str">
        <v/>
      </c>
      <c r="AA747" t="str">
        <v/>
      </c>
      <c r="AB747" t="str">
        <f t="shared" si="11"/>
        <v/>
      </c>
    </row>
    <row r="748" spans="1:28">
      <c r="A748" t="str">
        <v/>
      </c>
      <c r="B748" t="str">
        <v/>
      </c>
      <c r="C748" t="str">
        <v/>
      </c>
      <c r="D748" t="str">
        <v/>
      </c>
      <c r="E748" t="str">
        <v/>
      </c>
      <c r="F748" t="str">
        <v/>
      </c>
      <c r="G748" t="str">
        <v/>
      </c>
      <c r="H748" t="str">
        <v/>
      </c>
      <c r="I748" t="str">
        <v/>
      </c>
      <c r="J748" t="str">
        <v/>
      </c>
      <c r="K748" t="str">
        <v/>
      </c>
      <c r="L748" t="str">
        <v/>
      </c>
      <c r="M748" t="str">
        <v/>
      </c>
      <c r="N748" t="str">
        <v/>
      </c>
      <c r="O748" t="str">
        <v/>
      </c>
      <c r="P748" t="str">
        <v/>
      </c>
      <c r="Q748" t="str">
        <v/>
      </c>
      <c r="R748" t="str">
        <v/>
      </c>
      <c r="S748" t="str">
        <v/>
      </c>
      <c r="T748" t="str">
        <v/>
      </c>
      <c r="U748" t="str">
        <v/>
      </c>
      <c r="V748" t="str">
        <v/>
      </c>
      <c r="W748" t="str">
        <v/>
      </c>
      <c r="X748" t="str">
        <v/>
      </c>
      <c r="Y748" t="str">
        <v/>
      </c>
      <c r="Z748" t="str">
        <v/>
      </c>
      <c r="AA748" t="str">
        <v/>
      </c>
      <c r="AB748" t="str">
        <f t="shared" si="11"/>
        <v/>
      </c>
    </row>
    <row r="749" spans="1:28">
      <c r="A749" t="str">
        <v/>
      </c>
      <c r="B749" t="str">
        <v/>
      </c>
      <c r="C749" t="str">
        <v/>
      </c>
      <c r="D749" t="str">
        <v/>
      </c>
      <c r="E749" t="str">
        <v/>
      </c>
      <c r="F749" t="str">
        <v/>
      </c>
      <c r="G749" t="str">
        <v/>
      </c>
      <c r="H749" t="str">
        <v/>
      </c>
      <c r="I749" t="str">
        <v/>
      </c>
      <c r="J749" t="str">
        <v/>
      </c>
      <c r="K749" t="str">
        <v/>
      </c>
      <c r="L749" t="str">
        <v/>
      </c>
      <c r="M749" t="str">
        <v/>
      </c>
      <c r="N749" t="str">
        <v/>
      </c>
      <c r="O749" t="str">
        <v/>
      </c>
      <c r="P749" t="str">
        <v/>
      </c>
      <c r="Q749" t="str">
        <v/>
      </c>
      <c r="R749" t="str">
        <v/>
      </c>
      <c r="S749" t="str">
        <v/>
      </c>
      <c r="T749" t="str">
        <v/>
      </c>
      <c r="U749" t="str">
        <v/>
      </c>
      <c r="V749" t="str">
        <v/>
      </c>
      <c r="W749" t="str">
        <v/>
      </c>
      <c r="X749" t="str">
        <v/>
      </c>
      <c r="Y749" t="str">
        <v/>
      </c>
      <c r="Z749" t="str">
        <v/>
      </c>
      <c r="AA749" t="str">
        <v/>
      </c>
      <c r="AB749" t="str">
        <f t="shared" si="11"/>
        <v/>
      </c>
    </row>
    <row r="750" spans="1:28">
      <c r="A750" t="str">
        <v/>
      </c>
      <c r="B750" t="str">
        <v/>
      </c>
      <c r="C750" t="str">
        <v/>
      </c>
      <c r="D750" t="str">
        <v/>
      </c>
      <c r="E750" t="str">
        <v/>
      </c>
      <c r="F750" t="str">
        <v/>
      </c>
      <c r="G750" t="str">
        <v/>
      </c>
      <c r="H750" t="str">
        <v/>
      </c>
      <c r="I750" t="str">
        <v/>
      </c>
      <c r="J750" t="str">
        <v/>
      </c>
      <c r="K750" t="str">
        <v/>
      </c>
      <c r="L750" t="str">
        <v/>
      </c>
      <c r="M750" t="str">
        <v/>
      </c>
      <c r="N750" t="str">
        <v/>
      </c>
      <c r="O750" t="str">
        <v/>
      </c>
      <c r="P750" t="str">
        <v/>
      </c>
      <c r="Q750" t="str">
        <v/>
      </c>
      <c r="R750" t="str">
        <v/>
      </c>
      <c r="S750" t="str">
        <v/>
      </c>
      <c r="T750" t="str">
        <v/>
      </c>
      <c r="U750" t="str">
        <v/>
      </c>
      <c r="V750" t="str">
        <v/>
      </c>
      <c r="W750" t="str">
        <v/>
      </c>
      <c r="X750" t="str">
        <v/>
      </c>
      <c r="Y750" t="str">
        <v/>
      </c>
      <c r="Z750" t="str">
        <v/>
      </c>
      <c r="AA750" t="str">
        <v/>
      </c>
      <c r="AB750" t="str">
        <f t="shared" si="11"/>
        <v/>
      </c>
    </row>
    <row r="751" spans="1:28">
      <c r="A751" t="str">
        <v/>
      </c>
      <c r="B751" t="str">
        <v/>
      </c>
      <c r="C751" t="str">
        <v/>
      </c>
      <c r="D751" t="str">
        <v/>
      </c>
      <c r="E751" t="str">
        <v/>
      </c>
      <c r="F751" t="str">
        <v/>
      </c>
      <c r="G751" t="str">
        <v/>
      </c>
      <c r="H751" t="str">
        <v/>
      </c>
      <c r="I751" t="str">
        <v/>
      </c>
      <c r="J751" t="str">
        <v/>
      </c>
      <c r="K751" t="str">
        <v/>
      </c>
      <c r="L751" t="str">
        <v/>
      </c>
      <c r="M751" t="str">
        <v/>
      </c>
      <c r="N751" t="str">
        <v/>
      </c>
      <c r="O751" t="str">
        <v/>
      </c>
      <c r="P751" t="str">
        <v/>
      </c>
      <c r="Q751" t="str">
        <v/>
      </c>
      <c r="R751" t="str">
        <v/>
      </c>
      <c r="S751" t="str">
        <v/>
      </c>
      <c r="T751" t="str">
        <v/>
      </c>
      <c r="U751" t="str">
        <v/>
      </c>
      <c r="V751" t="str">
        <v/>
      </c>
      <c r="W751" t="str">
        <v/>
      </c>
      <c r="X751" t="str">
        <v/>
      </c>
      <c r="Y751" t="str">
        <v/>
      </c>
      <c r="Z751" t="str">
        <v/>
      </c>
      <c r="AA751" t="str">
        <v/>
      </c>
      <c r="AB751" t="str">
        <f t="shared" si="11"/>
        <v/>
      </c>
    </row>
    <row r="752" spans="1:28">
      <c r="A752" t="str">
        <v/>
      </c>
      <c r="B752" t="str">
        <v/>
      </c>
      <c r="C752" t="str">
        <v/>
      </c>
      <c r="D752" t="str">
        <v/>
      </c>
      <c r="E752" t="str">
        <v/>
      </c>
      <c r="F752" t="str">
        <v/>
      </c>
      <c r="G752" t="str">
        <v/>
      </c>
      <c r="H752" t="str">
        <v/>
      </c>
      <c r="I752" t="str">
        <v/>
      </c>
      <c r="J752" t="str">
        <v/>
      </c>
      <c r="K752" t="str">
        <v/>
      </c>
      <c r="L752" t="str">
        <v/>
      </c>
      <c r="M752" t="str">
        <v/>
      </c>
      <c r="N752" t="str">
        <v/>
      </c>
      <c r="O752" t="str">
        <v/>
      </c>
      <c r="P752" t="str">
        <v/>
      </c>
      <c r="Q752" t="str">
        <v/>
      </c>
      <c r="R752" t="str">
        <v/>
      </c>
      <c r="S752" t="str">
        <v/>
      </c>
      <c r="T752" t="str">
        <v/>
      </c>
      <c r="U752" t="str">
        <v/>
      </c>
      <c r="V752" t="str">
        <v/>
      </c>
      <c r="W752" t="str">
        <v/>
      </c>
      <c r="X752" t="str">
        <v/>
      </c>
      <c r="Y752" t="str">
        <v/>
      </c>
      <c r="Z752" t="str">
        <v/>
      </c>
      <c r="AA752" t="str">
        <v/>
      </c>
      <c r="AB752" t="str">
        <f t="shared" si="11"/>
        <v/>
      </c>
    </row>
    <row r="753" spans="1:28">
      <c r="A753" t="str">
        <v/>
      </c>
      <c r="B753" t="str">
        <v/>
      </c>
      <c r="C753" t="str">
        <v/>
      </c>
      <c r="D753" t="str">
        <v/>
      </c>
      <c r="E753" t="str">
        <v/>
      </c>
      <c r="F753" t="str">
        <v/>
      </c>
      <c r="G753" t="str">
        <v/>
      </c>
      <c r="H753" t="str">
        <v/>
      </c>
      <c r="I753" t="str">
        <v/>
      </c>
      <c r="J753" t="str">
        <v/>
      </c>
      <c r="K753" t="str">
        <v/>
      </c>
      <c r="L753" t="str">
        <v/>
      </c>
      <c r="M753" t="str">
        <v/>
      </c>
      <c r="N753" t="str">
        <v/>
      </c>
      <c r="O753" t="str">
        <v/>
      </c>
      <c r="P753" t="str">
        <v/>
      </c>
      <c r="Q753" t="str">
        <v/>
      </c>
      <c r="R753" t="str">
        <v/>
      </c>
      <c r="S753" t="str">
        <v/>
      </c>
      <c r="T753" t="str">
        <v/>
      </c>
      <c r="U753" t="str">
        <v/>
      </c>
      <c r="V753" t="str">
        <v/>
      </c>
      <c r="W753" t="str">
        <v/>
      </c>
      <c r="X753" t="str">
        <v/>
      </c>
      <c r="Y753" t="str">
        <v/>
      </c>
      <c r="Z753" t="str">
        <v/>
      </c>
      <c r="AA753" t="str">
        <v/>
      </c>
      <c r="AB753" t="str">
        <f t="shared" si="11"/>
        <v/>
      </c>
    </row>
    <row r="754" spans="1:28">
      <c r="A754" t="str">
        <v/>
      </c>
      <c r="B754" t="str">
        <v/>
      </c>
      <c r="C754" t="str">
        <v/>
      </c>
      <c r="D754" t="str">
        <v/>
      </c>
      <c r="E754" t="str">
        <v/>
      </c>
      <c r="F754" t="str">
        <v/>
      </c>
      <c r="G754" t="str">
        <v/>
      </c>
      <c r="H754" t="str">
        <v/>
      </c>
      <c r="I754" t="str">
        <v/>
      </c>
      <c r="J754" t="str">
        <v/>
      </c>
      <c r="K754" t="str">
        <v/>
      </c>
      <c r="L754" t="str">
        <v/>
      </c>
      <c r="M754" t="str">
        <v/>
      </c>
      <c r="N754" t="str">
        <v/>
      </c>
      <c r="O754" t="str">
        <v/>
      </c>
      <c r="P754" t="str">
        <v/>
      </c>
      <c r="Q754" t="str">
        <v/>
      </c>
      <c r="R754" t="str">
        <v/>
      </c>
      <c r="S754" t="str">
        <v/>
      </c>
      <c r="T754" t="str">
        <v/>
      </c>
      <c r="U754" t="str">
        <v/>
      </c>
      <c r="V754" t="str">
        <v/>
      </c>
      <c r="W754" t="str">
        <v/>
      </c>
      <c r="X754" t="str">
        <v/>
      </c>
      <c r="Y754" t="str">
        <v/>
      </c>
      <c r="Z754" t="str">
        <v/>
      </c>
      <c r="AA754" t="str">
        <v/>
      </c>
      <c r="AB754" t="str">
        <f t="shared" si="11"/>
        <v/>
      </c>
    </row>
    <row r="755" spans="1:28">
      <c r="A755" t="str">
        <v/>
      </c>
      <c r="B755" t="str">
        <v/>
      </c>
      <c r="C755" t="str">
        <v/>
      </c>
      <c r="D755" t="str">
        <v/>
      </c>
      <c r="E755" t="str">
        <v/>
      </c>
      <c r="F755" t="str">
        <v/>
      </c>
      <c r="G755" t="str">
        <v/>
      </c>
      <c r="H755" t="str">
        <v/>
      </c>
      <c r="I755" t="str">
        <v/>
      </c>
      <c r="J755" t="str">
        <v/>
      </c>
      <c r="K755" t="str">
        <v/>
      </c>
      <c r="L755" t="str">
        <v/>
      </c>
      <c r="M755" t="str">
        <v/>
      </c>
      <c r="N755" t="str">
        <v/>
      </c>
      <c r="O755" t="str">
        <v/>
      </c>
      <c r="P755" t="str">
        <v/>
      </c>
      <c r="Q755" t="str">
        <v/>
      </c>
      <c r="R755" t="str">
        <v/>
      </c>
      <c r="S755" t="str">
        <v/>
      </c>
      <c r="T755" t="str">
        <v/>
      </c>
      <c r="U755" t="str">
        <v/>
      </c>
      <c r="V755" t="str">
        <v/>
      </c>
      <c r="W755" t="str">
        <v/>
      </c>
      <c r="X755" t="str">
        <v/>
      </c>
      <c r="Y755" t="str">
        <v/>
      </c>
      <c r="Z755" t="str">
        <v/>
      </c>
      <c r="AA755" t="str">
        <v/>
      </c>
      <c r="AB755" t="str">
        <f t="shared" si="11"/>
        <v/>
      </c>
    </row>
    <row r="756" spans="1:28">
      <c r="A756" t="str">
        <v/>
      </c>
      <c r="B756" t="str">
        <v/>
      </c>
      <c r="C756" t="str">
        <v/>
      </c>
      <c r="D756" t="str">
        <v/>
      </c>
      <c r="E756" t="str">
        <v/>
      </c>
      <c r="F756" t="str">
        <v/>
      </c>
      <c r="G756" t="str">
        <v/>
      </c>
      <c r="H756" t="str">
        <v/>
      </c>
      <c r="I756" t="str">
        <v/>
      </c>
      <c r="J756" t="str">
        <v/>
      </c>
      <c r="K756" t="str">
        <v/>
      </c>
      <c r="L756" t="str">
        <v/>
      </c>
      <c r="M756" t="str">
        <v/>
      </c>
      <c r="N756" t="str">
        <v/>
      </c>
      <c r="O756" t="str">
        <v/>
      </c>
      <c r="P756" t="str">
        <v/>
      </c>
      <c r="Q756" t="str">
        <v/>
      </c>
      <c r="R756" t="str">
        <v/>
      </c>
      <c r="S756" t="str">
        <v/>
      </c>
      <c r="T756" t="str">
        <v/>
      </c>
      <c r="U756" t="str">
        <v/>
      </c>
      <c r="V756" t="str">
        <v/>
      </c>
      <c r="W756" t="str">
        <v/>
      </c>
      <c r="X756" t="str">
        <v/>
      </c>
      <c r="Y756" t="str">
        <v/>
      </c>
      <c r="Z756" t="str">
        <v/>
      </c>
      <c r="AA756" t="str">
        <v/>
      </c>
      <c r="AB756" t="str">
        <f t="shared" si="11"/>
        <v/>
      </c>
    </row>
    <row r="757" spans="1:28">
      <c r="A757" t="str">
        <v/>
      </c>
      <c r="B757" t="str">
        <v/>
      </c>
      <c r="C757" t="str">
        <v/>
      </c>
      <c r="D757" t="str">
        <v/>
      </c>
      <c r="E757" t="str">
        <v/>
      </c>
      <c r="F757" t="str">
        <v/>
      </c>
      <c r="G757" t="str">
        <v/>
      </c>
      <c r="H757" t="str">
        <v/>
      </c>
      <c r="I757" t="str">
        <v/>
      </c>
      <c r="J757" t="str">
        <v/>
      </c>
      <c r="K757" t="str">
        <v/>
      </c>
      <c r="L757" t="str">
        <v/>
      </c>
      <c r="M757" t="str">
        <v/>
      </c>
      <c r="N757" t="str">
        <v/>
      </c>
      <c r="O757" t="str">
        <v/>
      </c>
      <c r="P757" t="str">
        <v/>
      </c>
      <c r="Q757" t="str">
        <v/>
      </c>
      <c r="R757" t="str">
        <v/>
      </c>
      <c r="S757" t="str">
        <v/>
      </c>
      <c r="T757" t="str">
        <v/>
      </c>
      <c r="U757" t="str">
        <v/>
      </c>
      <c r="V757" t="str">
        <v/>
      </c>
      <c r="W757" t="str">
        <v/>
      </c>
      <c r="X757" t="str">
        <v/>
      </c>
      <c r="Y757" t="str">
        <v/>
      </c>
      <c r="Z757" t="str">
        <v/>
      </c>
      <c r="AA757" t="str">
        <v/>
      </c>
      <c r="AB757" t="str">
        <f t="shared" si="11"/>
        <v/>
      </c>
    </row>
    <row r="758" spans="1:28">
      <c r="A758" t="str">
        <v/>
      </c>
      <c r="B758" t="str">
        <v/>
      </c>
      <c r="C758" t="str">
        <v/>
      </c>
      <c r="D758" t="str">
        <v/>
      </c>
      <c r="E758" t="str">
        <v/>
      </c>
      <c r="F758" t="str">
        <v/>
      </c>
      <c r="G758" t="str">
        <v/>
      </c>
      <c r="H758" t="str">
        <v/>
      </c>
      <c r="I758" t="str">
        <v/>
      </c>
      <c r="J758" t="str">
        <v/>
      </c>
      <c r="K758" t="str">
        <v/>
      </c>
      <c r="L758" t="str">
        <v/>
      </c>
      <c r="M758" t="str">
        <v/>
      </c>
      <c r="N758" t="str">
        <v/>
      </c>
      <c r="O758" t="str">
        <v/>
      </c>
      <c r="P758" t="str">
        <v/>
      </c>
      <c r="Q758" t="str">
        <v/>
      </c>
      <c r="R758" t="str">
        <v/>
      </c>
      <c r="S758" t="str">
        <v/>
      </c>
      <c r="T758" t="str">
        <v/>
      </c>
      <c r="U758" t="str">
        <v/>
      </c>
      <c r="V758" t="str">
        <v/>
      </c>
      <c r="W758" t="str">
        <v/>
      </c>
      <c r="X758" t="str">
        <v/>
      </c>
      <c r="Y758" t="str">
        <v/>
      </c>
      <c r="Z758" t="str">
        <v/>
      </c>
      <c r="AA758" t="str">
        <v/>
      </c>
      <c r="AB758" t="str">
        <f t="shared" si="11"/>
        <v/>
      </c>
    </row>
    <row r="759" spans="1:28">
      <c r="A759" t="str">
        <v/>
      </c>
      <c r="B759" t="str">
        <v/>
      </c>
      <c r="C759" t="str">
        <v/>
      </c>
      <c r="D759" t="str">
        <v/>
      </c>
      <c r="E759" t="str">
        <v/>
      </c>
      <c r="F759" t="str">
        <v/>
      </c>
      <c r="G759" t="str">
        <v/>
      </c>
      <c r="H759" t="str">
        <v/>
      </c>
      <c r="I759" t="str">
        <v/>
      </c>
      <c r="J759" t="str">
        <v/>
      </c>
      <c r="K759" t="str">
        <v/>
      </c>
      <c r="L759" t="str">
        <v/>
      </c>
      <c r="M759" t="str">
        <v/>
      </c>
      <c r="N759" t="str">
        <v/>
      </c>
      <c r="O759" t="str">
        <v/>
      </c>
      <c r="P759" t="str">
        <v/>
      </c>
      <c r="Q759" t="str">
        <v/>
      </c>
      <c r="R759" t="str">
        <v/>
      </c>
      <c r="S759" t="str">
        <v/>
      </c>
      <c r="T759" t="str">
        <v/>
      </c>
      <c r="U759" t="str">
        <v/>
      </c>
      <c r="V759" t="str">
        <v/>
      </c>
      <c r="W759" t="str">
        <v/>
      </c>
      <c r="X759" t="str">
        <v/>
      </c>
      <c r="Y759" t="str">
        <v/>
      </c>
      <c r="Z759" t="str">
        <v/>
      </c>
      <c r="AA759" t="str">
        <v/>
      </c>
      <c r="AB759" t="str">
        <f t="shared" si="11"/>
        <v/>
      </c>
    </row>
    <row r="760" spans="1:28">
      <c r="A760" t="str">
        <v/>
      </c>
      <c r="B760" t="str">
        <v/>
      </c>
      <c r="C760" t="str">
        <v/>
      </c>
      <c r="D760" t="str">
        <v/>
      </c>
      <c r="E760" t="str">
        <v/>
      </c>
      <c r="F760" t="str">
        <v/>
      </c>
      <c r="G760" t="str">
        <v/>
      </c>
      <c r="H760" t="str">
        <v/>
      </c>
      <c r="I760" t="str">
        <v/>
      </c>
      <c r="J760" t="str">
        <v/>
      </c>
      <c r="K760" t="str">
        <v/>
      </c>
      <c r="L760" t="str">
        <v/>
      </c>
      <c r="M760" t="str">
        <v/>
      </c>
      <c r="N760" t="str">
        <v/>
      </c>
      <c r="O760" t="str">
        <v/>
      </c>
      <c r="P760" t="str">
        <v/>
      </c>
      <c r="Q760" t="str">
        <v/>
      </c>
      <c r="R760" t="str">
        <v/>
      </c>
      <c r="S760" t="str">
        <v/>
      </c>
      <c r="T760" t="str">
        <v/>
      </c>
      <c r="U760" t="str">
        <v/>
      </c>
      <c r="V760" t="str">
        <v/>
      </c>
      <c r="W760" t="str">
        <v/>
      </c>
      <c r="X760" t="str">
        <v/>
      </c>
      <c r="Y760" t="str">
        <v/>
      </c>
      <c r="Z760" t="str">
        <v/>
      </c>
      <c r="AA760" t="str">
        <v/>
      </c>
      <c r="AB760" t="str">
        <f t="shared" si="11"/>
        <v/>
      </c>
    </row>
    <row r="761" spans="1:28">
      <c r="A761" t="str">
        <v/>
      </c>
      <c r="B761" t="str">
        <v/>
      </c>
      <c r="C761" t="str">
        <v/>
      </c>
      <c r="D761" t="str">
        <v/>
      </c>
      <c r="E761" t="str">
        <v/>
      </c>
      <c r="F761" t="str">
        <v/>
      </c>
      <c r="G761" t="str">
        <v/>
      </c>
      <c r="H761" t="str">
        <v/>
      </c>
      <c r="I761" t="str">
        <v/>
      </c>
      <c r="J761" t="str">
        <v/>
      </c>
      <c r="K761" t="str">
        <v/>
      </c>
      <c r="L761" t="str">
        <v/>
      </c>
      <c r="M761" t="str">
        <v/>
      </c>
      <c r="N761" t="str">
        <v/>
      </c>
      <c r="O761" t="str">
        <v/>
      </c>
      <c r="P761" t="str">
        <v/>
      </c>
      <c r="Q761" t="str">
        <v/>
      </c>
      <c r="R761" t="str">
        <v/>
      </c>
      <c r="S761" t="str">
        <v/>
      </c>
      <c r="T761" t="str">
        <v/>
      </c>
      <c r="U761" t="str">
        <v/>
      </c>
      <c r="V761" t="str">
        <v/>
      </c>
      <c r="W761" t="str">
        <v/>
      </c>
      <c r="X761" t="str">
        <v/>
      </c>
      <c r="Y761" t="str">
        <v/>
      </c>
      <c r="Z761" t="str">
        <v/>
      </c>
      <c r="AA761" t="str">
        <v/>
      </c>
      <c r="AB761" t="str">
        <f t="shared" si="11"/>
        <v/>
      </c>
    </row>
    <row r="762" spans="1:28">
      <c r="A762" t="str">
        <v/>
      </c>
      <c r="B762" t="str">
        <v/>
      </c>
      <c r="C762" t="str">
        <v/>
      </c>
      <c r="D762" t="str">
        <v/>
      </c>
      <c r="E762" t="str">
        <v/>
      </c>
      <c r="F762" t="str">
        <v/>
      </c>
      <c r="G762" t="str">
        <v/>
      </c>
      <c r="H762" t="str">
        <v/>
      </c>
      <c r="I762" t="str">
        <v/>
      </c>
      <c r="J762" t="str">
        <v/>
      </c>
      <c r="K762" t="str">
        <v/>
      </c>
      <c r="L762" t="str">
        <v/>
      </c>
      <c r="M762" t="str">
        <v/>
      </c>
      <c r="N762" t="str">
        <v/>
      </c>
      <c r="O762" t="str">
        <v/>
      </c>
      <c r="P762" t="str">
        <v/>
      </c>
      <c r="Q762" t="str">
        <v/>
      </c>
      <c r="R762" t="str">
        <v/>
      </c>
      <c r="S762" t="str">
        <v/>
      </c>
      <c r="T762" t="str">
        <v/>
      </c>
      <c r="U762" t="str">
        <v/>
      </c>
      <c r="V762" t="str">
        <v/>
      </c>
      <c r="W762" t="str">
        <v/>
      </c>
      <c r="X762" t="str">
        <v/>
      </c>
      <c r="Y762" t="str">
        <v/>
      </c>
      <c r="Z762" t="str">
        <v/>
      </c>
      <c r="AA762" t="str">
        <v/>
      </c>
      <c r="AB762" t="str">
        <f t="shared" si="11"/>
        <v/>
      </c>
    </row>
    <row r="763" spans="1:28">
      <c r="A763" t="str">
        <v/>
      </c>
      <c r="B763" t="str">
        <v/>
      </c>
      <c r="C763" t="str">
        <v/>
      </c>
      <c r="D763" t="str">
        <v/>
      </c>
      <c r="E763" t="str">
        <v/>
      </c>
      <c r="F763" t="str">
        <v/>
      </c>
      <c r="G763" t="str">
        <v/>
      </c>
      <c r="H763" t="str">
        <v/>
      </c>
      <c r="I763" t="str">
        <v/>
      </c>
      <c r="J763" t="str">
        <v/>
      </c>
      <c r="K763" t="str">
        <v/>
      </c>
      <c r="L763" t="str">
        <v/>
      </c>
      <c r="M763" t="str">
        <v/>
      </c>
      <c r="N763" t="str">
        <v/>
      </c>
      <c r="O763" t="str">
        <v/>
      </c>
      <c r="P763" t="str">
        <v/>
      </c>
      <c r="Q763" t="str">
        <v/>
      </c>
      <c r="R763" t="str">
        <v/>
      </c>
      <c r="S763" t="str">
        <v/>
      </c>
      <c r="T763" t="str">
        <v/>
      </c>
      <c r="U763" t="str">
        <v/>
      </c>
      <c r="V763" t="str">
        <v/>
      </c>
      <c r="W763" t="str">
        <v/>
      </c>
      <c r="X763" t="str">
        <v/>
      </c>
      <c r="Y763" t="str">
        <v/>
      </c>
      <c r="Z763" t="str">
        <v/>
      </c>
      <c r="AA763" t="str">
        <v/>
      </c>
      <c r="AB763" t="str">
        <f t="shared" si="11"/>
        <v/>
      </c>
    </row>
    <row r="764" spans="1:28">
      <c r="A764" t="str">
        <v/>
      </c>
      <c r="B764" t="str">
        <v/>
      </c>
      <c r="C764" t="str">
        <v/>
      </c>
      <c r="D764" t="str">
        <v/>
      </c>
      <c r="E764" t="str">
        <v/>
      </c>
      <c r="F764" t="str">
        <v/>
      </c>
      <c r="G764" t="str">
        <v/>
      </c>
      <c r="H764" t="str">
        <v/>
      </c>
      <c r="I764" t="str">
        <v/>
      </c>
      <c r="J764" t="str">
        <v/>
      </c>
      <c r="K764" t="str">
        <v/>
      </c>
      <c r="L764" t="str">
        <v/>
      </c>
      <c r="M764" t="str">
        <v/>
      </c>
      <c r="N764" t="str">
        <v/>
      </c>
      <c r="O764" t="str">
        <v/>
      </c>
      <c r="P764" t="str">
        <v/>
      </c>
      <c r="Q764" t="str">
        <v/>
      </c>
      <c r="R764" t="str">
        <v/>
      </c>
      <c r="S764" t="str">
        <v/>
      </c>
      <c r="T764" t="str">
        <v/>
      </c>
      <c r="U764" t="str">
        <v/>
      </c>
      <c r="V764" t="str">
        <v/>
      </c>
      <c r="W764" t="str">
        <v/>
      </c>
      <c r="X764" t="str">
        <v/>
      </c>
      <c r="Y764" t="str">
        <v/>
      </c>
      <c r="Z764" t="str">
        <v/>
      </c>
      <c r="AA764" t="str">
        <v/>
      </c>
      <c r="AB764" t="str">
        <f t="shared" si="11"/>
        <v/>
      </c>
    </row>
    <row r="765" spans="1:28">
      <c r="A765" t="str">
        <v/>
      </c>
      <c r="B765" t="str">
        <v/>
      </c>
      <c r="C765" t="str">
        <v/>
      </c>
      <c r="D765" t="str">
        <v/>
      </c>
      <c r="E765" t="str">
        <v/>
      </c>
      <c r="F765" t="str">
        <v/>
      </c>
      <c r="G765" t="str">
        <v/>
      </c>
      <c r="H765" t="str">
        <v/>
      </c>
      <c r="I765" t="str">
        <v/>
      </c>
      <c r="J765" t="str">
        <v/>
      </c>
      <c r="K765" t="str">
        <v/>
      </c>
      <c r="L765" t="str">
        <v/>
      </c>
      <c r="M765" t="str">
        <v/>
      </c>
      <c r="N765" t="str">
        <v/>
      </c>
      <c r="O765" t="str">
        <v/>
      </c>
      <c r="P765" t="str">
        <v/>
      </c>
      <c r="Q765" t="str">
        <v/>
      </c>
      <c r="R765" t="str">
        <v/>
      </c>
      <c r="S765" t="str">
        <v/>
      </c>
      <c r="T765" t="str">
        <v/>
      </c>
      <c r="U765" t="str">
        <v/>
      </c>
      <c r="V765" t="str">
        <v/>
      </c>
      <c r="W765" t="str">
        <v/>
      </c>
      <c r="X765" t="str">
        <v/>
      </c>
      <c r="Y765" t="str">
        <v/>
      </c>
      <c r="Z765" t="str">
        <v/>
      </c>
      <c r="AA765" t="str">
        <v/>
      </c>
      <c r="AB765" t="str">
        <f t="shared" si="11"/>
        <v/>
      </c>
    </row>
    <row r="766" spans="1:28">
      <c r="A766" t="str">
        <v/>
      </c>
      <c r="B766" t="str">
        <v/>
      </c>
      <c r="C766" t="str">
        <v/>
      </c>
      <c r="D766" t="str">
        <v/>
      </c>
      <c r="E766" t="str">
        <v/>
      </c>
      <c r="F766" t="str">
        <v/>
      </c>
      <c r="G766" t="str">
        <v/>
      </c>
      <c r="H766" t="str">
        <v/>
      </c>
      <c r="I766" t="str">
        <v/>
      </c>
      <c r="J766" t="str">
        <v/>
      </c>
      <c r="K766" t="str">
        <v/>
      </c>
      <c r="L766" t="str">
        <v/>
      </c>
      <c r="M766" t="str">
        <v/>
      </c>
      <c r="N766" t="str">
        <v/>
      </c>
      <c r="O766" t="str">
        <v/>
      </c>
      <c r="P766" t="str">
        <v/>
      </c>
      <c r="Q766" t="str">
        <v/>
      </c>
      <c r="R766" t="str">
        <v/>
      </c>
      <c r="S766" t="str">
        <v/>
      </c>
      <c r="T766" t="str">
        <v/>
      </c>
      <c r="U766" t="str">
        <v/>
      </c>
      <c r="V766" t="str">
        <v/>
      </c>
      <c r="W766" t="str">
        <v/>
      </c>
      <c r="X766" t="str">
        <v/>
      </c>
      <c r="Y766" t="str">
        <v/>
      </c>
      <c r="Z766" t="str">
        <v/>
      </c>
      <c r="AA766" t="str">
        <v/>
      </c>
      <c r="AB766" t="str">
        <f t="shared" si="11"/>
        <v/>
      </c>
    </row>
    <row r="767" spans="1:28">
      <c r="A767" t="str">
        <v/>
      </c>
      <c r="B767" t="str">
        <v/>
      </c>
      <c r="C767" t="str">
        <v/>
      </c>
      <c r="D767" t="str">
        <v/>
      </c>
      <c r="E767" t="str">
        <v/>
      </c>
      <c r="F767" t="str">
        <v/>
      </c>
      <c r="G767" t="str">
        <v/>
      </c>
      <c r="H767" t="str">
        <v/>
      </c>
      <c r="I767" t="str">
        <v/>
      </c>
      <c r="J767" t="str">
        <v/>
      </c>
      <c r="K767" t="str">
        <v/>
      </c>
      <c r="L767" t="str">
        <v/>
      </c>
      <c r="M767" t="str">
        <v/>
      </c>
      <c r="N767" t="str">
        <v/>
      </c>
      <c r="O767" t="str">
        <v/>
      </c>
      <c r="P767" t="str">
        <v/>
      </c>
      <c r="Q767" t="str">
        <v/>
      </c>
      <c r="R767" t="str">
        <v/>
      </c>
      <c r="S767" t="str">
        <v/>
      </c>
      <c r="T767" t="str">
        <v/>
      </c>
      <c r="U767" t="str">
        <v/>
      </c>
      <c r="V767" t="str">
        <v/>
      </c>
      <c r="W767" t="str">
        <v/>
      </c>
      <c r="X767" t="str">
        <v/>
      </c>
      <c r="Y767" t="str">
        <v/>
      </c>
      <c r="Z767" t="str">
        <v/>
      </c>
      <c r="AA767" t="str">
        <v/>
      </c>
      <c r="AB767" t="str">
        <f t="shared" si="11"/>
        <v/>
      </c>
    </row>
    <row r="768" spans="1:28">
      <c r="A768" t="str">
        <v/>
      </c>
      <c r="B768" t="str">
        <v/>
      </c>
      <c r="C768" t="str">
        <v/>
      </c>
      <c r="D768" t="str">
        <v/>
      </c>
      <c r="E768" t="str">
        <v/>
      </c>
      <c r="F768" t="str">
        <v/>
      </c>
      <c r="G768" t="str">
        <v/>
      </c>
      <c r="H768" t="str">
        <v/>
      </c>
      <c r="I768" t="str">
        <v/>
      </c>
      <c r="J768" t="str">
        <v/>
      </c>
      <c r="K768" t="str">
        <v/>
      </c>
      <c r="L768" t="str">
        <v/>
      </c>
      <c r="M768" t="str">
        <v/>
      </c>
      <c r="N768" t="str">
        <v/>
      </c>
      <c r="O768" t="str">
        <v/>
      </c>
      <c r="P768" t="str">
        <v/>
      </c>
      <c r="Q768" t="str">
        <v/>
      </c>
      <c r="R768" t="str">
        <v/>
      </c>
      <c r="S768" t="str">
        <v/>
      </c>
      <c r="T768" t="str">
        <v/>
      </c>
      <c r="U768" t="str">
        <v/>
      </c>
      <c r="V768" t="str">
        <v/>
      </c>
      <c r="W768" t="str">
        <v/>
      </c>
      <c r="X768" t="str">
        <v/>
      </c>
      <c r="Y768" t="str">
        <v/>
      </c>
      <c r="Z768" t="str">
        <v/>
      </c>
      <c r="AA768" t="str">
        <v/>
      </c>
      <c r="AB768" t="str">
        <f t="shared" si="11"/>
        <v/>
      </c>
    </row>
    <row r="769" spans="1:28">
      <c r="A769" t="str">
        <v/>
      </c>
      <c r="B769" t="str">
        <v/>
      </c>
      <c r="C769" t="str">
        <v/>
      </c>
      <c r="D769" t="str">
        <v/>
      </c>
      <c r="E769" t="str">
        <v/>
      </c>
      <c r="F769" t="str">
        <v/>
      </c>
      <c r="G769" t="str">
        <v/>
      </c>
      <c r="H769" t="str">
        <v/>
      </c>
      <c r="I769" t="str">
        <v/>
      </c>
      <c r="J769" t="str">
        <v/>
      </c>
      <c r="K769" t="str">
        <v/>
      </c>
      <c r="L769" t="str">
        <v/>
      </c>
      <c r="M769" t="str">
        <v/>
      </c>
      <c r="N769" t="str">
        <v/>
      </c>
      <c r="O769" t="str">
        <v/>
      </c>
      <c r="P769" t="str">
        <v/>
      </c>
      <c r="Q769" t="str">
        <v/>
      </c>
      <c r="R769" t="str">
        <v/>
      </c>
      <c r="S769" t="str">
        <v/>
      </c>
      <c r="T769" t="str">
        <v/>
      </c>
      <c r="U769" t="str">
        <v/>
      </c>
      <c r="V769" t="str">
        <v/>
      </c>
      <c r="W769" t="str">
        <v/>
      </c>
      <c r="X769" t="str">
        <v/>
      </c>
      <c r="Y769" t="str">
        <v/>
      </c>
      <c r="Z769" t="str">
        <v/>
      </c>
      <c r="AA769" t="str">
        <v/>
      </c>
      <c r="AB769" t="str">
        <f t="shared" si="11"/>
        <v/>
      </c>
    </row>
    <row r="770" spans="1:28">
      <c r="A770" t="str">
        <v/>
      </c>
      <c r="B770" t="str">
        <v/>
      </c>
      <c r="C770" t="str">
        <v/>
      </c>
      <c r="D770" t="str">
        <v/>
      </c>
      <c r="E770" t="str">
        <v/>
      </c>
      <c r="F770" t="str">
        <v/>
      </c>
      <c r="G770" t="str">
        <v/>
      </c>
      <c r="H770" t="str">
        <v/>
      </c>
      <c r="I770" t="str">
        <v/>
      </c>
      <c r="J770" t="str">
        <v/>
      </c>
      <c r="K770" t="str">
        <v/>
      </c>
      <c r="L770" t="str">
        <v/>
      </c>
      <c r="M770" t="str">
        <v/>
      </c>
      <c r="N770" t="str">
        <v/>
      </c>
      <c r="O770" t="str">
        <v/>
      </c>
      <c r="P770" t="str">
        <v/>
      </c>
      <c r="Q770" t="str">
        <v/>
      </c>
      <c r="R770" t="str">
        <v/>
      </c>
      <c r="S770" t="str">
        <v/>
      </c>
      <c r="T770" t="str">
        <v/>
      </c>
      <c r="U770" t="str">
        <v/>
      </c>
      <c r="V770" t="str">
        <v/>
      </c>
      <c r="W770" t="str">
        <v/>
      </c>
      <c r="X770" t="str">
        <v/>
      </c>
      <c r="Y770" t="str">
        <v/>
      </c>
      <c r="Z770" t="str">
        <v/>
      </c>
      <c r="AA770" t="str">
        <v/>
      </c>
      <c r="AB770" t="str">
        <f t="shared" si="11"/>
        <v/>
      </c>
    </row>
    <row r="771" spans="1:28">
      <c r="A771" t="str">
        <v/>
      </c>
      <c r="B771" t="str">
        <v/>
      </c>
      <c r="C771" t="str">
        <v/>
      </c>
      <c r="D771" t="str">
        <v/>
      </c>
      <c r="E771" t="str">
        <v/>
      </c>
      <c r="F771" t="str">
        <v/>
      </c>
      <c r="G771" t="str">
        <v/>
      </c>
      <c r="H771" t="str">
        <v/>
      </c>
      <c r="I771" t="str">
        <v/>
      </c>
      <c r="J771" t="str">
        <v/>
      </c>
      <c r="K771" t="str">
        <v/>
      </c>
      <c r="L771" t="str">
        <v/>
      </c>
      <c r="M771" t="str">
        <v/>
      </c>
      <c r="N771" t="str">
        <v/>
      </c>
      <c r="O771" t="str">
        <v/>
      </c>
      <c r="P771" t="str">
        <v/>
      </c>
      <c r="Q771" t="str">
        <v/>
      </c>
      <c r="R771" t="str">
        <v/>
      </c>
      <c r="S771" t="str">
        <v/>
      </c>
      <c r="T771" t="str">
        <v/>
      </c>
      <c r="U771" t="str">
        <v/>
      </c>
      <c r="V771" t="str">
        <v/>
      </c>
      <c r="W771" t="str">
        <v/>
      </c>
      <c r="X771" t="str">
        <v/>
      </c>
      <c r="Y771" t="str">
        <v/>
      </c>
      <c r="Z771" t="str">
        <v/>
      </c>
      <c r="AA771" t="str">
        <v/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 t="str">
        <v/>
      </c>
      <c r="B772" t="str">
        <v/>
      </c>
      <c r="C772" t="str">
        <v/>
      </c>
      <c r="D772" t="str">
        <v/>
      </c>
      <c r="E772" t="str">
        <v/>
      </c>
      <c r="F772" t="str">
        <v/>
      </c>
      <c r="G772" t="str">
        <v/>
      </c>
      <c r="H772" t="str">
        <v/>
      </c>
      <c r="I772" t="str">
        <v/>
      </c>
      <c r="J772" t="str">
        <v/>
      </c>
      <c r="K772" t="str">
        <v/>
      </c>
      <c r="L772" t="str">
        <v/>
      </c>
      <c r="M772" t="str">
        <v/>
      </c>
      <c r="N772" t="str">
        <v/>
      </c>
      <c r="O772" t="str">
        <v/>
      </c>
      <c r="P772" t="str">
        <v/>
      </c>
      <c r="Q772" t="str">
        <v/>
      </c>
      <c r="R772" t="str">
        <v/>
      </c>
      <c r="S772" t="str">
        <v/>
      </c>
      <c r="T772" t="str">
        <v/>
      </c>
      <c r="U772" t="str">
        <v/>
      </c>
      <c r="V772" t="str">
        <v/>
      </c>
      <c r="W772" t="str">
        <v/>
      </c>
      <c r="X772" t="str">
        <v/>
      </c>
      <c r="Y772" t="str">
        <v/>
      </c>
      <c r="Z772" t="str">
        <v/>
      </c>
      <c r="AA772" t="str">
        <v/>
      </c>
      <c r="AB772" t="str">
        <f t="shared" si="12"/>
        <v/>
      </c>
    </row>
    <row r="773" spans="1:28">
      <c r="A773" t="str">
        <v/>
      </c>
      <c r="B773" t="str">
        <v/>
      </c>
      <c r="C773" t="str">
        <v/>
      </c>
      <c r="D773" t="str">
        <v/>
      </c>
      <c r="E773" t="str">
        <v/>
      </c>
      <c r="F773" t="str">
        <v/>
      </c>
      <c r="G773" t="str">
        <v/>
      </c>
      <c r="H773" t="str">
        <v/>
      </c>
      <c r="I773" t="str">
        <v/>
      </c>
      <c r="J773" t="str">
        <v/>
      </c>
      <c r="K773" t="str">
        <v/>
      </c>
      <c r="L773" t="str">
        <v/>
      </c>
      <c r="M773" t="str">
        <v/>
      </c>
      <c r="N773" t="str">
        <v/>
      </c>
      <c r="O773" t="str">
        <v/>
      </c>
      <c r="P773" t="str">
        <v/>
      </c>
      <c r="Q773" t="str">
        <v/>
      </c>
      <c r="R773" t="str">
        <v/>
      </c>
      <c r="S773" t="str">
        <v/>
      </c>
      <c r="T773" t="str">
        <v/>
      </c>
      <c r="U773" t="str">
        <v/>
      </c>
      <c r="V773" t="str">
        <v/>
      </c>
      <c r="W773" t="str">
        <v/>
      </c>
      <c r="X773" t="str">
        <v/>
      </c>
      <c r="Y773" t="str">
        <v/>
      </c>
      <c r="Z773" t="str">
        <v/>
      </c>
      <c r="AA773" t="str">
        <v/>
      </c>
      <c r="AB773" t="str">
        <f t="shared" si="12"/>
        <v/>
      </c>
    </row>
    <row r="774" spans="1:28">
      <c r="A774" t="str">
        <v/>
      </c>
      <c r="B774" t="str">
        <v/>
      </c>
      <c r="C774" t="str">
        <v/>
      </c>
      <c r="D774" t="str">
        <v/>
      </c>
      <c r="E774" t="str">
        <v/>
      </c>
      <c r="F774" t="str">
        <v/>
      </c>
      <c r="G774" t="str">
        <v/>
      </c>
      <c r="H774" t="str">
        <v/>
      </c>
      <c r="I774" t="str">
        <v/>
      </c>
      <c r="J774" t="str">
        <v/>
      </c>
      <c r="K774" t="str">
        <v/>
      </c>
      <c r="L774" t="str">
        <v/>
      </c>
      <c r="M774" t="str">
        <v/>
      </c>
      <c r="N774" t="str">
        <v/>
      </c>
      <c r="O774" t="str">
        <v/>
      </c>
      <c r="P774" t="str">
        <v/>
      </c>
      <c r="Q774" t="str">
        <v/>
      </c>
      <c r="R774" t="str">
        <v/>
      </c>
      <c r="S774" t="str">
        <v/>
      </c>
      <c r="T774" t="str">
        <v/>
      </c>
      <c r="U774" t="str">
        <v/>
      </c>
      <c r="V774" t="str">
        <v/>
      </c>
      <c r="W774" t="str">
        <v/>
      </c>
      <c r="X774" t="str">
        <v/>
      </c>
      <c r="Y774" t="str">
        <v/>
      </c>
      <c r="Z774" t="str">
        <v/>
      </c>
      <c r="AA774" t="str">
        <v/>
      </c>
      <c r="AB774" t="str">
        <f t="shared" si="12"/>
        <v/>
      </c>
    </row>
    <row r="775" spans="1:28">
      <c r="A775" t="str">
        <v/>
      </c>
      <c r="B775" t="str">
        <v/>
      </c>
      <c r="C775" t="str">
        <v/>
      </c>
      <c r="D775" t="str">
        <v/>
      </c>
      <c r="E775" t="str">
        <v/>
      </c>
      <c r="F775" t="str">
        <v/>
      </c>
      <c r="G775" t="str">
        <v/>
      </c>
      <c r="H775" t="str">
        <v/>
      </c>
      <c r="I775" t="str">
        <v/>
      </c>
      <c r="J775" t="str">
        <v/>
      </c>
      <c r="K775" t="str">
        <v/>
      </c>
      <c r="L775" t="str">
        <v/>
      </c>
      <c r="M775" t="str">
        <v/>
      </c>
      <c r="N775" t="str">
        <v/>
      </c>
      <c r="O775" t="str">
        <v/>
      </c>
      <c r="P775" t="str">
        <v/>
      </c>
      <c r="Q775" t="str">
        <v/>
      </c>
      <c r="R775" t="str">
        <v/>
      </c>
      <c r="S775" t="str">
        <v/>
      </c>
      <c r="T775" t="str">
        <v/>
      </c>
      <c r="U775" t="str">
        <v/>
      </c>
      <c r="V775" t="str">
        <v/>
      </c>
      <c r="W775" t="str">
        <v/>
      </c>
      <c r="X775" t="str">
        <v/>
      </c>
      <c r="Y775" t="str">
        <v/>
      </c>
      <c r="Z775" t="str">
        <v/>
      </c>
      <c r="AA775" t="str">
        <v/>
      </c>
      <c r="AB775" t="str">
        <f t="shared" si="12"/>
        <v/>
      </c>
    </row>
    <row r="776" spans="1:28">
      <c r="A776" t="str">
        <v/>
      </c>
      <c r="B776" t="str">
        <v/>
      </c>
      <c r="C776" t="str">
        <v/>
      </c>
      <c r="D776" t="str">
        <v/>
      </c>
      <c r="E776" t="str">
        <v/>
      </c>
      <c r="F776" t="str">
        <v/>
      </c>
      <c r="G776" t="str">
        <v/>
      </c>
      <c r="H776" t="str">
        <v/>
      </c>
      <c r="I776" t="str">
        <v/>
      </c>
      <c r="J776" t="str">
        <v/>
      </c>
      <c r="K776" t="str">
        <v/>
      </c>
      <c r="L776" t="str">
        <v/>
      </c>
      <c r="M776" t="str">
        <v/>
      </c>
      <c r="N776" t="str">
        <v/>
      </c>
      <c r="O776" t="str">
        <v/>
      </c>
      <c r="P776" t="str">
        <v/>
      </c>
      <c r="Q776" t="str">
        <v/>
      </c>
      <c r="R776" t="str">
        <v/>
      </c>
      <c r="S776" t="str">
        <v/>
      </c>
      <c r="T776" t="str">
        <v/>
      </c>
      <c r="U776" t="str">
        <v/>
      </c>
      <c r="V776" t="str">
        <v/>
      </c>
      <c r="W776" t="str">
        <v/>
      </c>
      <c r="X776" t="str">
        <v/>
      </c>
      <c r="Y776" t="str">
        <v/>
      </c>
      <c r="Z776" t="str">
        <v/>
      </c>
      <c r="AA776" t="str">
        <v/>
      </c>
      <c r="AB776" t="str">
        <f t="shared" si="12"/>
        <v/>
      </c>
    </row>
    <row r="777" spans="1:28">
      <c r="A777" t="str">
        <v/>
      </c>
      <c r="B777" t="str">
        <v/>
      </c>
      <c r="C777" t="str">
        <v/>
      </c>
      <c r="D777" t="str">
        <v/>
      </c>
      <c r="E777" t="str">
        <v/>
      </c>
      <c r="F777" t="str">
        <v/>
      </c>
      <c r="G777" t="str">
        <v/>
      </c>
      <c r="H777" t="str">
        <v/>
      </c>
      <c r="I777" t="str">
        <v/>
      </c>
      <c r="J777" t="str">
        <v/>
      </c>
      <c r="K777" t="str">
        <v/>
      </c>
      <c r="L777" t="str">
        <v/>
      </c>
      <c r="M777" t="str">
        <v/>
      </c>
      <c r="N777" t="str">
        <v/>
      </c>
      <c r="O777" t="str">
        <v/>
      </c>
      <c r="P777" t="str">
        <v/>
      </c>
      <c r="Q777" t="str">
        <v/>
      </c>
      <c r="R777" t="str">
        <v/>
      </c>
      <c r="S777" t="str">
        <v/>
      </c>
      <c r="T777" t="str">
        <v/>
      </c>
      <c r="U777" t="str">
        <v/>
      </c>
      <c r="V777" t="str">
        <v/>
      </c>
      <c r="W777" t="str">
        <v/>
      </c>
      <c r="X777" t="str">
        <v/>
      </c>
      <c r="Y777" t="str">
        <v/>
      </c>
      <c r="Z777" t="str">
        <v/>
      </c>
      <c r="AA777" t="str">
        <v/>
      </c>
      <c r="AB777" t="str">
        <f t="shared" si="12"/>
        <v/>
      </c>
    </row>
    <row r="778" spans="1:28">
      <c r="A778" t="str">
        <v/>
      </c>
      <c r="B778" t="str">
        <v/>
      </c>
      <c r="C778" t="str">
        <v/>
      </c>
      <c r="D778" t="str">
        <v/>
      </c>
      <c r="E778" t="str">
        <v/>
      </c>
      <c r="F778" t="str">
        <v/>
      </c>
      <c r="G778" t="str">
        <v/>
      </c>
      <c r="H778" t="str">
        <v/>
      </c>
      <c r="I778" t="str">
        <v/>
      </c>
      <c r="J778" t="str">
        <v/>
      </c>
      <c r="K778" t="str">
        <v/>
      </c>
      <c r="L778" t="str">
        <v/>
      </c>
      <c r="M778" t="str">
        <v/>
      </c>
      <c r="N778" t="str">
        <v/>
      </c>
      <c r="O778" t="str">
        <v/>
      </c>
      <c r="P778" t="str">
        <v/>
      </c>
      <c r="Q778" t="str">
        <v/>
      </c>
      <c r="R778" t="str">
        <v/>
      </c>
      <c r="S778" t="str">
        <v/>
      </c>
      <c r="T778" t="str">
        <v/>
      </c>
      <c r="U778" t="str">
        <v/>
      </c>
      <c r="V778" t="str">
        <v/>
      </c>
      <c r="W778" t="str">
        <v/>
      </c>
      <c r="X778" t="str">
        <v/>
      </c>
      <c r="Y778" t="str">
        <v/>
      </c>
      <c r="Z778" t="str">
        <v/>
      </c>
      <c r="AA778" t="str">
        <v/>
      </c>
      <c r="AB778" t="str">
        <f t="shared" si="12"/>
        <v/>
      </c>
    </row>
    <row r="779" spans="1:28">
      <c r="A779" t="str">
        <v/>
      </c>
      <c r="B779" t="str">
        <v/>
      </c>
      <c r="C779" t="str">
        <v/>
      </c>
      <c r="D779" t="str">
        <v/>
      </c>
      <c r="E779" t="str">
        <v/>
      </c>
      <c r="F779" t="str">
        <v/>
      </c>
      <c r="G779" t="str">
        <v/>
      </c>
      <c r="H779" t="str">
        <v/>
      </c>
      <c r="I779" t="str">
        <v/>
      </c>
      <c r="J779" t="str">
        <v/>
      </c>
      <c r="K779" t="str">
        <v/>
      </c>
      <c r="L779" t="str">
        <v/>
      </c>
      <c r="M779" t="str">
        <v/>
      </c>
      <c r="N779" t="str">
        <v/>
      </c>
      <c r="O779" t="str">
        <v/>
      </c>
      <c r="P779" t="str">
        <v/>
      </c>
      <c r="Q779" t="str">
        <v/>
      </c>
      <c r="R779" t="str">
        <v/>
      </c>
      <c r="S779" t="str">
        <v/>
      </c>
      <c r="T779" t="str">
        <v/>
      </c>
      <c r="U779" t="str">
        <v/>
      </c>
      <c r="V779" t="str">
        <v/>
      </c>
      <c r="W779" t="str">
        <v/>
      </c>
      <c r="X779" t="str">
        <v/>
      </c>
      <c r="Y779" t="str">
        <v/>
      </c>
      <c r="Z779" t="str">
        <v/>
      </c>
      <c r="AA779" t="str">
        <v/>
      </c>
      <c r="AB779" t="str">
        <f t="shared" si="12"/>
        <v/>
      </c>
    </row>
    <row r="780" spans="1:28">
      <c r="A780" t="str">
        <v/>
      </c>
      <c r="B780" t="str">
        <v/>
      </c>
      <c r="C780" t="str">
        <v/>
      </c>
      <c r="D780" t="str">
        <v/>
      </c>
      <c r="E780" t="str">
        <v/>
      </c>
      <c r="F780" t="str">
        <v/>
      </c>
      <c r="G780" t="str">
        <v/>
      </c>
      <c r="H780" t="str">
        <v/>
      </c>
      <c r="I780" t="str">
        <v/>
      </c>
      <c r="J780" t="str">
        <v/>
      </c>
      <c r="K780" t="str">
        <v/>
      </c>
      <c r="L780" t="str">
        <v/>
      </c>
      <c r="M780" t="str">
        <v/>
      </c>
      <c r="N780" t="str">
        <v/>
      </c>
      <c r="O780" t="str">
        <v/>
      </c>
      <c r="P780" t="str">
        <v/>
      </c>
      <c r="Q780" t="str">
        <v/>
      </c>
      <c r="R780" t="str">
        <v/>
      </c>
      <c r="S780" t="str">
        <v/>
      </c>
      <c r="T780" t="str">
        <v/>
      </c>
      <c r="U780" t="str">
        <v/>
      </c>
      <c r="V780" t="str">
        <v/>
      </c>
      <c r="W780" t="str">
        <v/>
      </c>
      <c r="X780" t="str">
        <v/>
      </c>
      <c r="Y780" t="str">
        <v/>
      </c>
      <c r="Z780" t="str">
        <v/>
      </c>
      <c r="AA780" t="str">
        <v/>
      </c>
      <c r="AB780" t="str">
        <f t="shared" si="12"/>
        <v/>
      </c>
    </row>
    <row r="781" spans="1:28">
      <c r="A781" t="str">
        <v/>
      </c>
      <c r="B781" t="str">
        <v/>
      </c>
      <c r="C781" t="str">
        <v/>
      </c>
      <c r="D781" t="str">
        <v/>
      </c>
      <c r="E781" t="str">
        <v/>
      </c>
      <c r="F781" t="str">
        <v/>
      </c>
      <c r="G781" t="str">
        <v/>
      </c>
      <c r="H781" t="str">
        <v/>
      </c>
      <c r="I781" t="str">
        <v/>
      </c>
      <c r="J781" t="str">
        <v/>
      </c>
      <c r="K781" t="str">
        <v/>
      </c>
      <c r="L781" t="str">
        <v/>
      </c>
      <c r="M781" t="str">
        <v/>
      </c>
      <c r="N781" t="str">
        <v/>
      </c>
      <c r="O781" t="str">
        <v/>
      </c>
      <c r="P781" t="str">
        <v/>
      </c>
      <c r="Q781" t="str">
        <v/>
      </c>
      <c r="R781" t="str">
        <v/>
      </c>
      <c r="S781" t="str">
        <v/>
      </c>
      <c r="T781" t="str">
        <v/>
      </c>
      <c r="U781" t="str">
        <v/>
      </c>
      <c r="V781" t="str">
        <v/>
      </c>
      <c r="W781" t="str">
        <v/>
      </c>
      <c r="X781" t="str">
        <v/>
      </c>
      <c r="Y781" t="str">
        <v/>
      </c>
      <c r="Z781" t="str">
        <v/>
      </c>
      <c r="AA781" t="str">
        <v/>
      </c>
      <c r="AB781" t="str">
        <f t="shared" si="12"/>
        <v/>
      </c>
    </row>
    <row r="782" spans="1:28">
      <c r="A782" t="str">
        <v/>
      </c>
      <c r="B782" t="str">
        <v/>
      </c>
      <c r="C782" t="str">
        <v/>
      </c>
      <c r="D782" t="str">
        <v/>
      </c>
      <c r="E782" t="str">
        <v/>
      </c>
      <c r="F782" t="str">
        <v/>
      </c>
      <c r="G782" t="str">
        <v/>
      </c>
      <c r="H782" t="str">
        <v/>
      </c>
      <c r="I782" t="str">
        <v/>
      </c>
      <c r="J782" t="str">
        <v/>
      </c>
      <c r="K782" t="str">
        <v/>
      </c>
      <c r="L782" t="str">
        <v/>
      </c>
      <c r="M782" t="str">
        <v/>
      </c>
      <c r="N782" t="str">
        <v/>
      </c>
      <c r="O782" t="str">
        <v/>
      </c>
      <c r="P782" t="str">
        <v/>
      </c>
      <c r="Q782" t="str">
        <v/>
      </c>
      <c r="R782" t="str">
        <v/>
      </c>
      <c r="S782" t="str">
        <v/>
      </c>
      <c r="T782" t="str">
        <v/>
      </c>
      <c r="U782" t="str">
        <v/>
      </c>
      <c r="V782" t="str">
        <v/>
      </c>
      <c r="W782" t="str">
        <v/>
      </c>
      <c r="X782" t="str">
        <v/>
      </c>
      <c r="Y782" t="str">
        <v/>
      </c>
      <c r="Z782" t="str">
        <v/>
      </c>
      <c r="AA782" t="str">
        <v/>
      </c>
      <c r="AB782" t="str">
        <f t="shared" si="12"/>
        <v/>
      </c>
    </row>
    <row r="783" spans="1:28">
      <c r="A783" t="str">
        <v/>
      </c>
      <c r="B783" t="str">
        <v/>
      </c>
      <c r="C783" t="str">
        <v/>
      </c>
      <c r="D783" t="str">
        <v/>
      </c>
      <c r="E783" t="str">
        <v/>
      </c>
      <c r="F783" t="str">
        <v/>
      </c>
      <c r="G783" t="str">
        <v/>
      </c>
      <c r="H783" t="str">
        <v/>
      </c>
      <c r="I783" t="str">
        <v/>
      </c>
      <c r="J783" t="str">
        <v/>
      </c>
      <c r="K783" t="str">
        <v/>
      </c>
      <c r="L783" t="str">
        <v/>
      </c>
      <c r="M783" t="str">
        <v/>
      </c>
      <c r="N783" t="str">
        <v/>
      </c>
      <c r="O783" t="str">
        <v/>
      </c>
      <c r="P783" t="str">
        <v/>
      </c>
      <c r="Q783" t="str">
        <v/>
      </c>
      <c r="R783" t="str">
        <v/>
      </c>
      <c r="S783" t="str">
        <v/>
      </c>
      <c r="T783" t="str">
        <v/>
      </c>
      <c r="U783" t="str">
        <v/>
      </c>
      <c r="V783" t="str">
        <v/>
      </c>
      <c r="W783" t="str">
        <v/>
      </c>
      <c r="X783" t="str">
        <v/>
      </c>
      <c r="Y783" t="str">
        <v/>
      </c>
      <c r="Z783" t="str">
        <v/>
      </c>
      <c r="AA783" t="str">
        <v/>
      </c>
      <c r="AB783" t="str">
        <f t="shared" si="12"/>
        <v/>
      </c>
    </row>
    <row r="784" spans="1:28">
      <c r="A784" t="str">
        <v/>
      </c>
      <c r="B784" t="str">
        <v/>
      </c>
      <c r="C784" t="str">
        <v/>
      </c>
      <c r="D784" t="str">
        <v/>
      </c>
      <c r="E784" t="str">
        <v/>
      </c>
      <c r="F784" t="str">
        <v/>
      </c>
      <c r="G784" t="str">
        <v/>
      </c>
      <c r="H784" t="str">
        <v/>
      </c>
      <c r="I784" t="str">
        <v/>
      </c>
      <c r="J784" t="str">
        <v/>
      </c>
      <c r="K784" t="str">
        <v/>
      </c>
      <c r="L784" t="str">
        <v/>
      </c>
      <c r="M784" t="str">
        <v/>
      </c>
      <c r="N784" t="str">
        <v/>
      </c>
      <c r="O784" t="str">
        <v/>
      </c>
      <c r="P784" t="str">
        <v/>
      </c>
      <c r="Q784" t="str">
        <v/>
      </c>
      <c r="R784" t="str">
        <v/>
      </c>
      <c r="S784" t="str">
        <v/>
      </c>
      <c r="T784" t="str">
        <v/>
      </c>
      <c r="U784" t="str">
        <v/>
      </c>
      <c r="V784" t="str">
        <v/>
      </c>
      <c r="W784" t="str">
        <v/>
      </c>
      <c r="X784" t="str">
        <v/>
      </c>
      <c r="Y784" t="str">
        <v/>
      </c>
      <c r="Z784" t="str">
        <v/>
      </c>
      <c r="AA784" t="str">
        <v/>
      </c>
      <c r="AB784" t="str">
        <f t="shared" si="12"/>
        <v/>
      </c>
    </row>
    <row r="785" spans="1:28">
      <c r="A785" t="str">
        <v/>
      </c>
      <c r="B785" t="str">
        <v/>
      </c>
      <c r="C785" t="str">
        <v/>
      </c>
      <c r="D785" t="str">
        <v/>
      </c>
      <c r="E785" t="str">
        <v/>
      </c>
      <c r="F785" t="str">
        <v/>
      </c>
      <c r="G785" t="str">
        <v/>
      </c>
      <c r="H785" t="str">
        <v/>
      </c>
      <c r="I785" t="str">
        <v/>
      </c>
      <c r="J785" t="str">
        <v/>
      </c>
      <c r="K785" t="str">
        <v/>
      </c>
      <c r="L785" t="str">
        <v/>
      </c>
      <c r="M785" t="str">
        <v/>
      </c>
      <c r="N785" t="str">
        <v/>
      </c>
      <c r="O785" t="str">
        <v/>
      </c>
      <c r="P785" t="str">
        <v/>
      </c>
      <c r="Q785" t="str">
        <v/>
      </c>
      <c r="R785" t="str">
        <v/>
      </c>
      <c r="S785" t="str">
        <v/>
      </c>
      <c r="T785" t="str">
        <v/>
      </c>
      <c r="U785" t="str">
        <v/>
      </c>
      <c r="V785" t="str">
        <v/>
      </c>
      <c r="W785" t="str">
        <v/>
      </c>
      <c r="X785" t="str">
        <v/>
      </c>
      <c r="Y785" t="str">
        <v/>
      </c>
      <c r="Z785" t="str">
        <v/>
      </c>
      <c r="AA785" t="str">
        <v/>
      </c>
      <c r="AB785" t="str">
        <f t="shared" si="12"/>
        <v/>
      </c>
    </row>
    <row r="786" spans="1:28">
      <c r="A786" t="str">
        <v/>
      </c>
      <c r="B786" t="str">
        <v/>
      </c>
      <c r="C786" t="str">
        <v/>
      </c>
      <c r="D786" t="str">
        <v/>
      </c>
      <c r="E786" t="str">
        <v/>
      </c>
      <c r="F786" t="str">
        <v/>
      </c>
      <c r="G786" t="str">
        <v/>
      </c>
      <c r="H786" t="str">
        <v/>
      </c>
      <c r="I786" t="str">
        <v/>
      </c>
      <c r="J786" t="str">
        <v/>
      </c>
      <c r="K786" t="str">
        <v/>
      </c>
      <c r="L786" t="str">
        <v/>
      </c>
      <c r="M786" t="str">
        <v/>
      </c>
      <c r="N786" t="str">
        <v/>
      </c>
      <c r="O786" t="str">
        <v/>
      </c>
      <c r="P786" t="str">
        <v/>
      </c>
      <c r="Q786" t="str">
        <v/>
      </c>
      <c r="R786" t="str">
        <v/>
      </c>
      <c r="S786" t="str">
        <v/>
      </c>
      <c r="T786" t="str">
        <v/>
      </c>
      <c r="U786" t="str">
        <v/>
      </c>
      <c r="V786" t="str">
        <v/>
      </c>
      <c r="W786" t="str">
        <v/>
      </c>
      <c r="X786" t="str">
        <v/>
      </c>
      <c r="Y786" t="str">
        <v/>
      </c>
      <c r="Z786" t="str">
        <v/>
      </c>
      <c r="AA786" t="str">
        <v/>
      </c>
      <c r="AB786" t="str">
        <f t="shared" si="12"/>
        <v/>
      </c>
    </row>
    <row r="787" spans="1:28">
      <c r="A787" t="str">
        <v/>
      </c>
      <c r="B787" t="str">
        <v/>
      </c>
      <c r="C787" t="str">
        <v/>
      </c>
      <c r="D787" t="str">
        <v/>
      </c>
      <c r="E787" t="str">
        <v/>
      </c>
      <c r="F787" t="str">
        <v/>
      </c>
      <c r="G787" t="str">
        <v/>
      </c>
      <c r="H787" t="str">
        <v/>
      </c>
      <c r="I787" t="str">
        <v/>
      </c>
      <c r="J787" t="str">
        <v/>
      </c>
      <c r="K787" t="str">
        <v/>
      </c>
      <c r="L787" t="str">
        <v/>
      </c>
      <c r="M787" t="str">
        <v/>
      </c>
      <c r="N787" t="str">
        <v/>
      </c>
      <c r="O787" t="str">
        <v/>
      </c>
      <c r="P787" t="str">
        <v/>
      </c>
      <c r="Q787" t="str">
        <v/>
      </c>
      <c r="R787" t="str">
        <v/>
      </c>
      <c r="S787" t="str">
        <v/>
      </c>
      <c r="T787" t="str">
        <v/>
      </c>
      <c r="U787" t="str">
        <v/>
      </c>
      <c r="V787" t="str">
        <v/>
      </c>
      <c r="W787" t="str">
        <v/>
      </c>
      <c r="X787" t="str">
        <v/>
      </c>
      <c r="Y787" t="str">
        <v/>
      </c>
      <c r="Z787" t="str">
        <v/>
      </c>
      <c r="AA787" t="str">
        <v/>
      </c>
      <c r="AB787" t="str">
        <f t="shared" si="12"/>
        <v/>
      </c>
    </row>
    <row r="788" spans="1:28">
      <c r="A788" t="str">
        <v/>
      </c>
      <c r="B788" t="str">
        <v/>
      </c>
      <c r="C788" t="str">
        <v/>
      </c>
      <c r="D788" t="str">
        <v/>
      </c>
      <c r="E788" t="str">
        <v/>
      </c>
      <c r="F788" t="str">
        <v/>
      </c>
      <c r="G788" t="str">
        <v/>
      </c>
      <c r="H788" t="str">
        <v/>
      </c>
      <c r="I788" t="str">
        <v/>
      </c>
      <c r="J788" t="str">
        <v/>
      </c>
      <c r="K788" t="str">
        <v/>
      </c>
      <c r="L788" t="str">
        <v/>
      </c>
      <c r="M788" t="str">
        <v/>
      </c>
      <c r="N788" t="str">
        <v/>
      </c>
      <c r="O788" t="str">
        <v/>
      </c>
      <c r="P788" t="str">
        <v/>
      </c>
      <c r="Q788" t="str">
        <v/>
      </c>
      <c r="R788" t="str">
        <v/>
      </c>
      <c r="S788" t="str">
        <v/>
      </c>
      <c r="T788" t="str">
        <v/>
      </c>
      <c r="U788" t="str">
        <v/>
      </c>
      <c r="V788" t="str">
        <v/>
      </c>
      <c r="W788" t="str">
        <v/>
      </c>
      <c r="X788" t="str">
        <v/>
      </c>
      <c r="Y788" t="str">
        <v/>
      </c>
      <c r="Z788" t="str">
        <v/>
      </c>
      <c r="AA788" t="str">
        <v/>
      </c>
      <c r="AB788" t="str">
        <f t="shared" si="12"/>
        <v/>
      </c>
    </row>
    <row r="789" spans="1:28">
      <c r="A789" t="str">
        <v/>
      </c>
      <c r="B789" t="str">
        <v/>
      </c>
      <c r="C789" t="str">
        <v/>
      </c>
      <c r="D789" t="str">
        <v/>
      </c>
      <c r="E789" t="str">
        <v/>
      </c>
      <c r="F789" t="str">
        <v/>
      </c>
      <c r="G789" t="str">
        <v/>
      </c>
      <c r="H789" t="str">
        <v/>
      </c>
      <c r="I789" t="str">
        <v/>
      </c>
      <c r="J789" t="str">
        <v/>
      </c>
      <c r="K789" t="str">
        <v/>
      </c>
      <c r="L789" t="str">
        <v/>
      </c>
      <c r="M789" t="str">
        <v/>
      </c>
      <c r="N789" t="str">
        <v/>
      </c>
      <c r="O789" t="str">
        <v/>
      </c>
      <c r="P789" t="str">
        <v/>
      </c>
      <c r="Q789" t="str">
        <v/>
      </c>
      <c r="R789" t="str">
        <v/>
      </c>
      <c r="S789" t="str">
        <v/>
      </c>
      <c r="T789" t="str">
        <v/>
      </c>
      <c r="U789" t="str">
        <v/>
      </c>
      <c r="V789" t="str">
        <v/>
      </c>
      <c r="W789" t="str">
        <v/>
      </c>
      <c r="X789" t="str">
        <v/>
      </c>
      <c r="Y789" t="str">
        <v/>
      </c>
      <c r="Z789" t="str">
        <v/>
      </c>
      <c r="AA789" t="str">
        <v/>
      </c>
      <c r="AB789" t="str">
        <f t="shared" si="12"/>
        <v/>
      </c>
    </row>
    <row r="790" spans="1:28">
      <c r="A790" t="str">
        <v/>
      </c>
      <c r="B790" t="str">
        <v/>
      </c>
      <c r="C790" t="str">
        <v/>
      </c>
      <c r="D790" t="str">
        <v/>
      </c>
      <c r="E790" t="str">
        <v/>
      </c>
      <c r="F790" t="str">
        <v/>
      </c>
      <c r="G790" t="str">
        <v/>
      </c>
      <c r="H790" t="str">
        <v/>
      </c>
      <c r="I790" t="str">
        <v/>
      </c>
      <c r="J790" t="str">
        <v/>
      </c>
      <c r="K790" t="str">
        <v/>
      </c>
      <c r="L790" t="str">
        <v/>
      </c>
      <c r="M790" t="str">
        <v/>
      </c>
      <c r="N790" t="str">
        <v/>
      </c>
      <c r="O790" t="str">
        <v/>
      </c>
      <c r="P790" t="str">
        <v/>
      </c>
      <c r="Q790" t="str">
        <v/>
      </c>
      <c r="R790" t="str">
        <v/>
      </c>
      <c r="S790" t="str">
        <v/>
      </c>
      <c r="T790" t="str">
        <v/>
      </c>
      <c r="U790" t="str">
        <v/>
      </c>
      <c r="V790" t="str">
        <v/>
      </c>
      <c r="W790" t="str">
        <v/>
      </c>
      <c r="X790" t="str">
        <v/>
      </c>
      <c r="Y790" t="str">
        <v/>
      </c>
      <c r="Z790" t="str">
        <v/>
      </c>
      <c r="AA790" t="str">
        <v/>
      </c>
      <c r="AB790" t="str">
        <f t="shared" si="12"/>
        <v/>
      </c>
    </row>
    <row r="791" spans="1:28">
      <c r="A791" t="str">
        <v/>
      </c>
      <c r="B791" t="str">
        <v/>
      </c>
      <c r="C791" t="str">
        <v/>
      </c>
      <c r="D791" t="str">
        <v/>
      </c>
      <c r="E791" t="str">
        <v/>
      </c>
      <c r="F791" t="str">
        <v/>
      </c>
      <c r="G791" t="str">
        <v/>
      </c>
      <c r="H791" t="str">
        <v/>
      </c>
      <c r="I791" t="str">
        <v/>
      </c>
      <c r="J791" t="str">
        <v/>
      </c>
      <c r="K791" t="str">
        <v/>
      </c>
      <c r="L791" t="str">
        <v/>
      </c>
      <c r="M791" t="str">
        <v/>
      </c>
      <c r="N791" t="str">
        <v/>
      </c>
      <c r="O791" t="str">
        <v/>
      </c>
      <c r="P791" t="str">
        <v/>
      </c>
      <c r="Q791" t="str">
        <v/>
      </c>
      <c r="R791" t="str">
        <v/>
      </c>
      <c r="S791" t="str">
        <v/>
      </c>
      <c r="T791" t="str">
        <v/>
      </c>
      <c r="U791" t="str">
        <v/>
      </c>
      <c r="V791" t="str">
        <v/>
      </c>
      <c r="W791" t="str">
        <v/>
      </c>
      <c r="X791" t="str">
        <v/>
      </c>
      <c r="Y791" t="str">
        <v/>
      </c>
      <c r="Z791" t="str">
        <v/>
      </c>
      <c r="AA791" t="str">
        <v/>
      </c>
      <c r="AB791" t="str">
        <f t="shared" si="12"/>
        <v/>
      </c>
    </row>
    <row r="792" spans="1:28">
      <c r="A792" t="str">
        <v/>
      </c>
      <c r="B792" t="str">
        <v/>
      </c>
      <c r="C792" t="str">
        <v/>
      </c>
      <c r="D792" t="str">
        <v/>
      </c>
      <c r="E792" t="str">
        <v/>
      </c>
      <c r="F792" t="str">
        <v/>
      </c>
      <c r="G792" t="str">
        <v/>
      </c>
      <c r="H792" t="str">
        <v/>
      </c>
      <c r="I792" t="str">
        <v/>
      </c>
      <c r="J792" t="str">
        <v/>
      </c>
      <c r="K792" t="str">
        <v/>
      </c>
      <c r="L792" t="str">
        <v/>
      </c>
      <c r="M792" t="str">
        <v/>
      </c>
      <c r="N792" t="str">
        <v/>
      </c>
      <c r="O792" t="str">
        <v/>
      </c>
      <c r="P792" t="str">
        <v/>
      </c>
      <c r="Q792" t="str">
        <v/>
      </c>
      <c r="R792" t="str">
        <v/>
      </c>
      <c r="S792" t="str">
        <v/>
      </c>
      <c r="T792" t="str">
        <v/>
      </c>
      <c r="U792" t="str">
        <v/>
      </c>
      <c r="V792" t="str">
        <v/>
      </c>
      <c r="W792" t="str">
        <v/>
      </c>
      <c r="X792" t="str">
        <v/>
      </c>
      <c r="Y792" t="str">
        <v/>
      </c>
      <c r="Z792" t="str">
        <v/>
      </c>
      <c r="AA792" t="str">
        <v/>
      </c>
      <c r="AB792" t="str">
        <f t="shared" si="12"/>
        <v/>
      </c>
    </row>
    <row r="793" spans="1:28">
      <c r="A793" t="str">
        <v/>
      </c>
      <c r="B793" t="str">
        <v/>
      </c>
      <c r="C793" t="str">
        <v/>
      </c>
      <c r="D793" t="str">
        <v/>
      </c>
      <c r="E793" t="str">
        <v/>
      </c>
      <c r="F793" t="str">
        <v/>
      </c>
      <c r="G793" t="str">
        <v/>
      </c>
      <c r="H793" t="str">
        <v/>
      </c>
      <c r="I793" t="str">
        <v/>
      </c>
      <c r="J793" t="str">
        <v/>
      </c>
      <c r="K793" t="str">
        <v/>
      </c>
      <c r="L793" t="str">
        <v/>
      </c>
      <c r="M793" t="str">
        <v/>
      </c>
      <c r="N793" t="str">
        <v/>
      </c>
      <c r="O793" t="str">
        <v/>
      </c>
      <c r="P793" t="str">
        <v/>
      </c>
      <c r="Q793" t="str">
        <v/>
      </c>
      <c r="R793" t="str">
        <v/>
      </c>
      <c r="S793" t="str">
        <v/>
      </c>
      <c r="T793" t="str">
        <v/>
      </c>
      <c r="U793" t="str">
        <v/>
      </c>
      <c r="V793" t="str">
        <v/>
      </c>
      <c r="W793" t="str">
        <v/>
      </c>
      <c r="X793" t="str">
        <v/>
      </c>
      <c r="Y793" t="str">
        <v/>
      </c>
      <c r="Z793" t="str">
        <v/>
      </c>
      <c r="AA793" t="str">
        <v/>
      </c>
      <c r="AB793" t="str">
        <f t="shared" si="12"/>
        <v/>
      </c>
    </row>
    <row r="794" spans="1:28">
      <c r="A794" t="str">
        <v/>
      </c>
      <c r="B794" t="str">
        <v/>
      </c>
      <c r="C794" t="str">
        <v/>
      </c>
      <c r="D794" t="str">
        <v/>
      </c>
      <c r="E794" t="str">
        <v/>
      </c>
      <c r="F794" t="str">
        <v/>
      </c>
      <c r="G794" t="str">
        <v/>
      </c>
      <c r="H794" t="str">
        <v/>
      </c>
      <c r="I794" t="str">
        <v/>
      </c>
      <c r="J794" t="str">
        <v/>
      </c>
      <c r="K794" t="str">
        <v/>
      </c>
      <c r="L794" t="str">
        <v/>
      </c>
      <c r="M794" t="str">
        <v/>
      </c>
      <c r="N794" t="str">
        <v/>
      </c>
      <c r="O794" t="str">
        <v/>
      </c>
      <c r="P794" t="str">
        <v/>
      </c>
      <c r="Q794" t="str">
        <v/>
      </c>
      <c r="R794" t="str">
        <v/>
      </c>
      <c r="S794" t="str">
        <v/>
      </c>
      <c r="T794" t="str">
        <v/>
      </c>
      <c r="U794" t="str">
        <v/>
      </c>
      <c r="V794" t="str">
        <v/>
      </c>
      <c r="W794" t="str">
        <v/>
      </c>
      <c r="X794" t="str">
        <v/>
      </c>
      <c r="Y794" t="str">
        <v/>
      </c>
      <c r="Z794" t="str">
        <v/>
      </c>
      <c r="AA794" t="str">
        <v/>
      </c>
      <c r="AB794" t="str">
        <f t="shared" si="12"/>
        <v/>
      </c>
    </row>
    <row r="795" spans="1:28">
      <c r="A795" t="str">
        <v/>
      </c>
      <c r="B795" t="str">
        <v/>
      </c>
      <c r="C795" t="str">
        <v/>
      </c>
      <c r="D795" t="str">
        <v/>
      </c>
      <c r="E795" t="str">
        <v/>
      </c>
      <c r="F795" t="str">
        <v/>
      </c>
      <c r="G795" t="str">
        <v/>
      </c>
      <c r="H795" t="str">
        <v/>
      </c>
      <c r="I795" t="str">
        <v/>
      </c>
      <c r="J795" t="str">
        <v/>
      </c>
      <c r="K795" t="str">
        <v/>
      </c>
      <c r="L795" t="str">
        <v/>
      </c>
      <c r="M795" t="str">
        <v/>
      </c>
      <c r="N795" t="str">
        <v/>
      </c>
      <c r="O795" t="str">
        <v/>
      </c>
      <c r="P795" t="str">
        <v/>
      </c>
      <c r="Q795" t="str">
        <v/>
      </c>
      <c r="R795" t="str">
        <v/>
      </c>
      <c r="S795" t="str">
        <v/>
      </c>
      <c r="T795" t="str">
        <v/>
      </c>
      <c r="U795" t="str">
        <v/>
      </c>
      <c r="V795" t="str">
        <v/>
      </c>
      <c r="W795" t="str">
        <v/>
      </c>
      <c r="X795" t="str">
        <v/>
      </c>
      <c r="Y795" t="str">
        <v/>
      </c>
      <c r="Z795" t="str">
        <v/>
      </c>
      <c r="AA795" t="str">
        <v/>
      </c>
      <c r="AB795" t="str">
        <f t="shared" si="12"/>
        <v/>
      </c>
    </row>
    <row r="796" spans="1:28">
      <c r="A796" t="str">
        <v/>
      </c>
      <c r="B796" t="str">
        <v/>
      </c>
      <c r="C796" t="str">
        <v/>
      </c>
      <c r="D796" t="str">
        <v/>
      </c>
      <c r="E796" t="str">
        <v/>
      </c>
      <c r="F796" t="str">
        <v/>
      </c>
      <c r="G796" t="str">
        <v/>
      </c>
      <c r="H796" t="str">
        <v/>
      </c>
      <c r="I796" t="str">
        <v/>
      </c>
      <c r="J796" t="str">
        <v/>
      </c>
      <c r="K796" t="str">
        <v/>
      </c>
      <c r="L796" t="str">
        <v/>
      </c>
      <c r="M796" t="str">
        <v/>
      </c>
      <c r="N796" t="str">
        <v/>
      </c>
      <c r="O796" t="str">
        <v/>
      </c>
      <c r="P796" t="str">
        <v/>
      </c>
      <c r="Q796" t="str">
        <v/>
      </c>
      <c r="R796" t="str">
        <v/>
      </c>
      <c r="S796" t="str">
        <v/>
      </c>
      <c r="T796" t="str">
        <v/>
      </c>
      <c r="U796" t="str">
        <v/>
      </c>
      <c r="V796" t="str">
        <v/>
      </c>
      <c r="W796" t="str">
        <v/>
      </c>
      <c r="X796" t="str">
        <v/>
      </c>
      <c r="Y796" t="str">
        <v/>
      </c>
      <c r="Z796" t="str">
        <v/>
      </c>
      <c r="AA796" t="str">
        <v/>
      </c>
      <c r="AB796" t="str">
        <f t="shared" si="12"/>
        <v/>
      </c>
    </row>
    <row r="797" spans="1:28">
      <c r="A797" t="str">
        <v/>
      </c>
      <c r="B797" t="str">
        <v/>
      </c>
      <c r="C797" t="str">
        <v/>
      </c>
      <c r="D797" t="str">
        <v/>
      </c>
      <c r="E797" t="str">
        <v/>
      </c>
      <c r="F797" t="str">
        <v/>
      </c>
      <c r="G797" t="str">
        <v/>
      </c>
      <c r="H797" t="str">
        <v/>
      </c>
      <c r="I797" t="str">
        <v/>
      </c>
      <c r="J797" t="str">
        <v/>
      </c>
      <c r="K797" t="str">
        <v/>
      </c>
      <c r="L797" t="str">
        <v/>
      </c>
      <c r="M797" t="str">
        <v/>
      </c>
      <c r="N797" t="str">
        <v/>
      </c>
      <c r="O797" t="str">
        <v/>
      </c>
      <c r="P797" t="str">
        <v/>
      </c>
      <c r="Q797" t="str">
        <v/>
      </c>
      <c r="R797" t="str">
        <v/>
      </c>
      <c r="S797" t="str">
        <v/>
      </c>
      <c r="T797" t="str">
        <v/>
      </c>
      <c r="U797" t="str">
        <v/>
      </c>
      <c r="V797" t="str">
        <v/>
      </c>
      <c r="W797" t="str">
        <v/>
      </c>
      <c r="X797" t="str">
        <v/>
      </c>
      <c r="Y797" t="str">
        <v/>
      </c>
      <c r="Z797" t="str">
        <v/>
      </c>
      <c r="AA797" t="str">
        <v/>
      </c>
      <c r="AB797" t="str">
        <f t="shared" si="12"/>
        <v/>
      </c>
    </row>
    <row r="798" spans="1:28">
      <c r="A798" t="str">
        <v/>
      </c>
      <c r="B798" t="str">
        <v/>
      </c>
      <c r="C798" t="str">
        <v/>
      </c>
      <c r="D798" t="str">
        <v/>
      </c>
      <c r="E798" t="str">
        <v/>
      </c>
      <c r="F798" t="str">
        <v/>
      </c>
      <c r="G798" t="str">
        <v/>
      </c>
      <c r="H798" t="str">
        <v/>
      </c>
      <c r="I798" t="str">
        <v/>
      </c>
      <c r="J798" t="str">
        <v/>
      </c>
      <c r="K798" t="str">
        <v/>
      </c>
      <c r="L798" t="str">
        <v/>
      </c>
      <c r="M798" t="str">
        <v/>
      </c>
      <c r="N798" t="str">
        <v/>
      </c>
      <c r="O798" t="str">
        <v/>
      </c>
      <c r="P798" t="str">
        <v/>
      </c>
      <c r="Q798" t="str">
        <v/>
      </c>
      <c r="R798" t="str">
        <v/>
      </c>
      <c r="S798" t="str">
        <v/>
      </c>
      <c r="T798" t="str">
        <v/>
      </c>
      <c r="U798" t="str">
        <v/>
      </c>
      <c r="V798" t="str">
        <v/>
      </c>
      <c r="W798" t="str">
        <v/>
      </c>
      <c r="X798" t="str">
        <v/>
      </c>
      <c r="Y798" t="str">
        <v/>
      </c>
      <c r="Z798" t="str">
        <v/>
      </c>
      <c r="AA798" t="str">
        <v/>
      </c>
      <c r="AB798" t="str">
        <f t="shared" si="12"/>
        <v/>
      </c>
    </row>
    <row r="799" spans="1:28">
      <c r="A799" t="str">
        <v/>
      </c>
      <c r="B799" t="str">
        <v/>
      </c>
      <c r="C799" t="str">
        <v/>
      </c>
      <c r="D799" t="str">
        <v/>
      </c>
      <c r="E799" t="str">
        <v/>
      </c>
      <c r="F799" t="str">
        <v/>
      </c>
      <c r="G799" t="str">
        <v/>
      </c>
      <c r="H799" t="str">
        <v/>
      </c>
      <c r="I799" t="str">
        <v/>
      </c>
      <c r="J799" t="str">
        <v/>
      </c>
      <c r="K799" t="str">
        <v/>
      </c>
      <c r="L799" t="str">
        <v/>
      </c>
      <c r="M799" t="str">
        <v/>
      </c>
      <c r="N799" t="str">
        <v/>
      </c>
      <c r="O799" t="str">
        <v/>
      </c>
      <c r="P799" t="str">
        <v/>
      </c>
      <c r="Q799" t="str">
        <v/>
      </c>
      <c r="R799" t="str">
        <v/>
      </c>
      <c r="S799" t="str">
        <v/>
      </c>
      <c r="T799" t="str">
        <v/>
      </c>
      <c r="U799" t="str">
        <v/>
      </c>
      <c r="V799" t="str">
        <v/>
      </c>
      <c r="W799" t="str">
        <v/>
      </c>
      <c r="X799" t="str">
        <v/>
      </c>
      <c r="Y799" t="str">
        <v/>
      </c>
      <c r="Z799" t="str">
        <v/>
      </c>
      <c r="AA799" t="str">
        <v/>
      </c>
      <c r="AB799" t="str">
        <f t="shared" si="12"/>
        <v/>
      </c>
    </row>
    <row r="800" spans="1:28">
      <c r="A800" t="str">
        <v/>
      </c>
      <c r="B800" t="str">
        <v/>
      </c>
      <c r="C800" t="str">
        <v/>
      </c>
      <c r="D800" t="str">
        <v/>
      </c>
      <c r="E800" t="str">
        <v/>
      </c>
      <c r="F800" t="str">
        <v/>
      </c>
      <c r="G800" t="str">
        <v/>
      </c>
      <c r="H800" t="str">
        <v/>
      </c>
      <c r="I800" t="str">
        <v/>
      </c>
      <c r="J800" t="str">
        <v/>
      </c>
      <c r="K800" t="str">
        <v/>
      </c>
      <c r="L800" t="str">
        <v/>
      </c>
      <c r="M800" t="str">
        <v/>
      </c>
      <c r="N800" t="str">
        <v/>
      </c>
      <c r="O800" t="str">
        <v/>
      </c>
      <c r="P800" t="str">
        <v/>
      </c>
      <c r="Q800" t="str">
        <v/>
      </c>
      <c r="R800" t="str">
        <v/>
      </c>
      <c r="S800" t="str">
        <v/>
      </c>
      <c r="T800" t="str">
        <v/>
      </c>
      <c r="U800" t="str">
        <v/>
      </c>
      <c r="V800" t="str">
        <v/>
      </c>
      <c r="W800" t="str">
        <v/>
      </c>
      <c r="X800" t="str">
        <v/>
      </c>
      <c r="Y800" t="str">
        <v/>
      </c>
      <c r="Z800" t="str">
        <v/>
      </c>
      <c r="AA800" t="str">
        <v/>
      </c>
      <c r="AB800" t="str">
        <f t="shared" si="12"/>
        <v/>
      </c>
    </row>
    <row r="801" spans="1:28">
      <c r="A801" t="str">
        <v/>
      </c>
      <c r="B801" t="str">
        <v/>
      </c>
      <c r="C801" t="str">
        <v/>
      </c>
      <c r="D801" t="str">
        <v/>
      </c>
      <c r="E801" t="str">
        <v/>
      </c>
      <c r="F801" t="str">
        <v/>
      </c>
      <c r="G801" t="str">
        <v/>
      </c>
      <c r="H801" t="str">
        <v/>
      </c>
      <c r="I801" t="str">
        <v/>
      </c>
      <c r="J801" t="str">
        <v/>
      </c>
      <c r="K801" t="str">
        <v/>
      </c>
      <c r="L801" t="str">
        <v/>
      </c>
      <c r="M801" t="str">
        <v/>
      </c>
      <c r="N801" t="str">
        <v/>
      </c>
      <c r="O801" t="str">
        <v/>
      </c>
      <c r="P801" t="str">
        <v/>
      </c>
      <c r="Q801" t="str">
        <v/>
      </c>
      <c r="R801" t="str">
        <v/>
      </c>
      <c r="S801" t="str">
        <v/>
      </c>
      <c r="T801" t="str">
        <v/>
      </c>
      <c r="U801" t="str">
        <v/>
      </c>
      <c r="V801" t="str">
        <v/>
      </c>
      <c r="W801" t="str">
        <v/>
      </c>
      <c r="X801" t="str">
        <v/>
      </c>
      <c r="Y801" t="str">
        <v/>
      </c>
      <c r="Z801" t="str">
        <v/>
      </c>
      <c r="AA801" t="str">
        <v/>
      </c>
      <c r="AB801" t="str">
        <f t="shared" si="12"/>
        <v/>
      </c>
    </row>
    <row r="802" spans="1:28">
      <c r="A802" t="str">
        <v/>
      </c>
      <c r="B802" t="str">
        <v/>
      </c>
      <c r="C802" t="str">
        <v/>
      </c>
      <c r="D802" t="str">
        <v/>
      </c>
      <c r="E802" t="str">
        <v/>
      </c>
      <c r="F802" t="str">
        <v/>
      </c>
      <c r="G802" t="str">
        <v/>
      </c>
      <c r="H802" t="str">
        <v/>
      </c>
      <c r="I802" t="str">
        <v/>
      </c>
      <c r="J802" t="str">
        <v/>
      </c>
      <c r="K802" t="str">
        <v/>
      </c>
      <c r="L802" t="str">
        <v/>
      </c>
      <c r="M802" t="str">
        <v/>
      </c>
      <c r="N802" t="str">
        <v/>
      </c>
      <c r="O802" t="str">
        <v/>
      </c>
      <c r="P802" t="str">
        <v/>
      </c>
      <c r="Q802" t="str">
        <v/>
      </c>
      <c r="R802" t="str">
        <v/>
      </c>
      <c r="S802" t="str">
        <v/>
      </c>
      <c r="T802" t="str">
        <v/>
      </c>
      <c r="U802" t="str">
        <v/>
      </c>
      <c r="V802" t="str">
        <v/>
      </c>
      <c r="W802" t="str">
        <v/>
      </c>
      <c r="X802" t="str">
        <v/>
      </c>
      <c r="Y802" t="str">
        <v/>
      </c>
      <c r="Z802" t="str">
        <v/>
      </c>
      <c r="AA802" t="str">
        <v/>
      </c>
      <c r="AB802" t="str">
        <f t="shared" si="12"/>
        <v/>
      </c>
    </row>
    <row r="803" spans="1:28">
      <c r="A803" t="str">
        <v/>
      </c>
      <c r="B803" t="str">
        <v/>
      </c>
      <c r="C803" t="str">
        <v/>
      </c>
      <c r="D803" t="str">
        <v/>
      </c>
      <c r="E803" t="str">
        <v/>
      </c>
      <c r="F803" t="str">
        <v/>
      </c>
      <c r="G803" t="str">
        <v/>
      </c>
      <c r="H803" t="str">
        <v/>
      </c>
      <c r="I803" t="str">
        <v/>
      </c>
      <c r="J803" t="str">
        <v/>
      </c>
      <c r="K803" t="str">
        <v/>
      </c>
      <c r="L803" t="str">
        <v/>
      </c>
      <c r="M803" t="str">
        <v/>
      </c>
      <c r="N803" t="str">
        <v/>
      </c>
      <c r="O803" t="str">
        <v/>
      </c>
      <c r="P803" t="str">
        <v/>
      </c>
      <c r="Q803" t="str">
        <v/>
      </c>
      <c r="R803" t="str">
        <v/>
      </c>
      <c r="S803" t="str">
        <v/>
      </c>
      <c r="T803" t="str">
        <v/>
      </c>
      <c r="U803" t="str">
        <v/>
      </c>
      <c r="V803" t="str">
        <v/>
      </c>
      <c r="W803" t="str">
        <v/>
      </c>
      <c r="X803" t="str">
        <v/>
      </c>
      <c r="Y803" t="str">
        <v/>
      </c>
      <c r="Z803" t="str">
        <v/>
      </c>
      <c r="AA803" t="str">
        <v/>
      </c>
      <c r="AB803" t="str">
        <f t="shared" si="12"/>
        <v/>
      </c>
    </row>
    <row r="804" spans="1:28">
      <c r="A804" t="str">
        <v/>
      </c>
      <c r="B804" t="str">
        <v/>
      </c>
      <c r="C804" t="str">
        <v/>
      </c>
      <c r="D804" t="str">
        <v/>
      </c>
      <c r="E804" t="str">
        <v/>
      </c>
      <c r="F804" t="str">
        <v/>
      </c>
      <c r="G804" t="str">
        <v/>
      </c>
      <c r="H804" t="str">
        <v/>
      </c>
      <c r="I804" t="str">
        <v/>
      </c>
      <c r="J804" t="str">
        <v/>
      </c>
      <c r="K804" t="str">
        <v/>
      </c>
      <c r="L804" t="str">
        <v/>
      </c>
      <c r="M804" t="str">
        <v/>
      </c>
      <c r="N804" t="str">
        <v/>
      </c>
      <c r="O804" t="str">
        <v/>
      </c>
      <c r="P804" t="str">
        <v/>
      </c>
      <c r="Q804" t="str">
        <v/>
      </c>
      <c r="R804" t="str">
        <v/>
      </c>
      <c r="S804" t="str">
        <v/>
      </c>
      <c r="T804" t="str">
        <v/>
      </c>
      <c r="U804" t="str">
        <v/>
      </c>
      <c r="V804" t="str">
        <v/>
      </c>
      <c r="W804" t="str">
        <v/>
      </c>
      <c r="X804" t="str">
        <v/>
      </c>
      <c r="Y804" t="str">
        <v/>
      </c>
      <c r="Z804" t="str">
        <v/>
      </c>
      <c r="AA804" t="str">
        <v/>
      </c>
      <c r="AB804" t="str">
        <f t="shared" si="12"/>
        <v/>
      </c>
    </row>
    <row r="805" spans="1:28">
      <c r="A805" t="str">
        <v/>
      </c>
      <c r="B805" t="str">
        <v/>
      </c>
      <c r="C805" t="str">
        <v/>
      </c>
      <c r="D805" t="str">
        <v/>
      </c>
      <c r="E805" t="str">
        <v/>
      </c>
      <c r="F805" t="str">
        <v/>
      </c>
      <c r="G805" t="str">
        <v/>
      </c>
      <c r="H805" t="str">
        <v/>
      </c>
      <c r="I805" t="str">
        <v/>
      </c>
      <c r="J805" t="str">
        <v/>
      </c>
      <c r="K805" t="str">
        <v/>
      </c>
      <c r="L805" t="str">
        <v/>
      </c>
      <c r="M805" t="str">
        <v/>
      </c>
      <c r="N805" t="str">
        <v/>
      </c>
      <c r="O805" t="str">
        <v/>
      </c>
      <c r="P805" t="str">
        <v/>
      </c>
      <c r="Q805" t="str">
        <v/>
      </c>
      <c r="R805" t="str">
        <v/>
      </c>
      <c r="S805" t="str">
        <v/>
      </c>
      <c r="T805" t="str">
        <v/>
      </c>
      <c r="U805" t="str">
        <v/>
      </c>
      <c r="V805" t="str">
        <v/>
      </c>
      <c r="W805" t="str">
        <v/>
      </c>
      <c r="X805" t="str">
        <v/>
      </c>
      <c r="Y805" t="str">
        <v/>
      </c>
      <c r="Z805" t="str">
        <v/>
      </c>
      <c r="AA805" t="str">
        <v/>
      </c>
      <c r="AB805" t="str">
        <f t="shared" si="12"/>
        <v/>
      </c>
    </row>
    <row r="806" spans="1:28">
      <c r="A806" t="str">
        <v/>
      </c>
      <c r="B806" t="str">
        <v/>
      </c>
      <c r="C806" t="str">
        <v/>
      </c>
      <c r="D806" t="str">
        <v/>
      </c>
      <c r="E806" t="str">
        <v/>
      </c>
      <c r="F806" t="str">
        <v/>
      </c>
      <c r="G806" t="str">
        <v/>
      </c>
      <c r="H806" t="str">
        <v/>
      </c>
      <c r="I806" t="str">
        <v/>
      </c>
      <c r="J806" t="str">
        <v/>
      </c>
      <c r="K806" t="str">
        <v/>
      </c>
      <c r="L806" t="str">
        <v/>
      </c>
      <c r="M806" t="str">
        <v/>
      </c>
      <c r="N806" t="str">
        <v/>
      </c>
      <c r="O806" t="str">
        <v/>
      </c>
      <c r="P806" t="str">
        <v/>
      </c>
      <c r="Q806" t="str">
        <v/>
      </c>
      <c r="R806" t="str">
        <v/>
      </c>
      <c r="S806" t="str">
        <v/>
      </c>
      <c r="T806" t="str">
        <v/>
      </c>
      <c r="U806" t="str">
        <v/>
      </c>
      <c r="V806" t="str">
        <v/>
      </c>
      <c r="W806" t="str">
        <v/>
      </c>
      <c r="X806" t="str">
        <v/>
      </c>
      <c r="Y806" t="str">
        <v/>
      </c>
      <c r="Z806" t="str">
        <v/>
      </c>
      <c r="AA806" t="str">
        <v/>
      </c>
      <c r="AB806" t="str">
        <f t="shared" si="12"/>
        <v/>
      </c>
    </row>
    <row r="807" spans="1:28">
      <c r="A807" t="str">
        <v/>
      </c>
      <c r="B807" t="str">
        <v/>
      </c>
      <c r="C807" t="str">
        <v/>
      </c>
      <c r="D807" t="str">
        <v/>
      </c>
      <c r="E807" t="str">
        <v/>
      </c>
      <c r="F807" t="str">
        <v/>
      </c>
      <c r="G807" t="str">
        <v/>
      </c>
      <c r="H807" t="str">
        <v/>
      </c>
      <c r="I807" t="str">
        <v/>
      </c>
      <c r="J807" t="str">
        <v/>
      </c>
      <c r="K807" t="str">
        <v/>
      </c>
      <c r="L807" t="str">
        <v/>
      </c>
      <c r="M807" t="str">
        <v/>
      </c>
      <c r="N807" t="str">
        <v/>
      </c>
      <c r="O807" t="str">
        <v/>
      </c>
      <c r="P807" t="str">
        <v/>
      </c>
      <c r="Q807" t="str">
        <v/>
      </c>
      <c r="R807" t="str">
        <v/>
      </c>
      <c r="S807" t="str">
        <v/>
      </c>
      <c r="T807" t="str">
        <v/>
      </c>
      <c r="U807" t="str">
        <v/>
      </c>
      <c r="V807" t="str">
        <v/>
      </c>
      <c r="W807" t="str">
        <v/>
      </c>
      <c r="X807" t="str">
        <v/>
      </c>
      <c r="Y807" t="str">
        <v/>
      </c>
      <c r="Z807" t="str">
        <v/>
      </c>
      <c r="AA807" t="str">
        <v/>
      </c>
      <c r="AB807" t="str">
        <f t="shared" si="12"/>
        <v/>
      </c>
    </row>
    <row r="808" spans="1:28">
      <c r="A808" t="str">
        <v/>
      </c>
      <c r="B808" t="str">
        <v/>
      </c>
      <c r="C808" t="str">
        <v/>
      </c>
      <c r="D808" t="str">
        <v/>
      </c>
      <c r="E808" t="str">
        <v/>
      </c>
      <c r="F808" t="str">
        <v/>
      </c>
      <c r="G808" t="str">
        <v/>
      </c>
      <c r="H808" t="str">
        <v/>
      </c>
      <c r="I808" t="str">
        <v/>
      </c>
      <c r="J808" t="str">
        <v/>
      </c>
      <c r="K808" t="str">
        <v/>
      </c>
      <c r="L808" t="str">
        <v/>
      </c>
      <c r="M808" t="str">
        <v/>
      </c>
      <c r="N808" t="str">
        <v/>
      </c>
      <c r="O808" t="str">
        <v/>
      </c>
      <c r="P808" t="str">
        <v/>
      </c>
      <c r="Q808" t="str">
        <v/>
      </c>
      <c r="R808" t="str">
        <v/>
      </c>
      <c r="S808" t="str">
        <v/>
      </c>
      <c r="T808" t="str">
        <v/>
      </c>
      <c r="U808" t="str">
        <v/>
      </c>
      <c r="V808" t="str">
        <v/>
      </c>
      <c r="W808" t="str">
        <v/>
      </c>
      <c r="X808" t="str">
        <v/>
      </c>
      <c r="Y808" t="str">
        <v/>
      </c>
      <c r="Z808" t="str">
        <v/>
      </c>
      <c r="AA808" t="str">
        <v/>
      </c>
      <c r="AB808" t="str">
        <f t="shared" si="12"/>
        <v/>
      </c>
    </row>
    <row r="809" spans="1:28">
      <c r="A809" t="str">
        <v/>
      </c>
      <c r="B809" t="str">
        <v/>
      </c>
      <c r="C809" t="str">
        <v/>
      </c>
      <c r="D809" t="str">
        <v/>
      </c>
      <c r="E809" t="str">
        <v/>
      </c>
      <c r="F809" t="str">
        <v/>
      </c>
      <c r="G809" t="str">
        <v/>
      </c>
      <c r="H809" t="str">
        <v/>
      </c>
      <c r="I809" t="str">
        <v/>
      </c>
      <c r="J809" t="str">
        <v/>
      </c>
      <c r="K809" t="str">
        <v/>
      </c>
      <c r="L809" t="str">
        <v/>
      </c>
      <c r="M809" t="str">
        <v/>
      </c>
      <c r="N809" t="str">
        <v/>
      </c>
      <c r="O809" t="str">
        <v/>
      </c>
      <c r="P809" t="str">
        <v/>
      </c>
      <c r="Q809" t="str">
        <v/>
      </c>
      <c r="R809" t="str">
        <v/>
      </c>
      <c r="S809" t="str">
        <v/>
      </c>
      <c r="T809" t="str">
        <v/>
      </c>
      <c r="U809" t="str">
        <v/>
      </c>
      <c r="V809" t="str">
        <v/>
      </c>
      <c r="W809" t="str">
        <v/>
      </c>
      <c r="X809" t="str">
        <v/>
      </c>
      <c r="Y809" t="str">
        <v/>
      </c>
      <c r="Z809" t="str">
        <v/>
      </c>
      <c r="AA809" t="str">
        <v/>
      </c>
      <c r="AB809" t="str">
        <f t="shared" si="12"/>
        <v/>
      </c>
    </row>
    <row r="810" spans="1:28">
      <c r="A810" t="str">
        <v/>
      </c>
      <c r="B810" t="str">
        <v/>
      </c>
      <c r="C810" t="str">
        <v/>
      </c>
      <c r="D810" t="str">
        <v/>
      </c>
      <c r="E810" t="str">
        <v/>
      </c>
      <c r="F810" t="str">
        <v/>
      </c>
      <c r="G810" t="str">
        <v/>
      </c>
      <c r="H810" t="str">
        <v/>
      </c>
      <c r="I810" t="str">
        <v/>
      </c>
      <c r="J810" t="str">
        <v/>
      </c>
      <c r="K810" t="str">
        <v/>
      </c>
      <c r="L810" t="str">
        <v/>
      </c>
      <c r="M810" t="str">
        <v/>
      </c>
      <c r="N810" t="str">
        <v/>
      </c>
      <c r="O810" t="str">
        <v/>
      </c>
      <c r="P810" t="str">
        <v/>
      </c>
      <c r="Q810" t="str">
        <v/>
      </c>
      <c r="R810" t="str">
        <v/>
      </c>
      <c r="S810" t="str">
        <v/>
      </c>
      <c r="T810" t="str">
        <v/>
      </c>
      <c r="U810" t="str">
        <v/>
      </c>
      <c r="V810" t="str">
        <v/>
      </c>
      <c r="W810" t="str">
        <v/>
      </c>
      <c r="X810" t="str">
        <v/>
      </c>
      <c r="Y810" t="str">
        <v/>
      </c>
      <c r="Z810" t="str">
        <v/>
      </c>
      <c r="AA810" t="str">
        <v/>
      </c>
      <c r="AB810" t="str">
        <f t="shared" si="12"/>
        <v/>
      </c>
    </row>
    <row r="811" spans="1:28">
      <c r="A811" t="str">
        <v/>
      </c>
      <c r="B811" t="str">
        <v/>
      </c>
      <c r="C811" t="str">
        <v/>
      </c>
      <c r="D811" t="str">
        <v/>
      </c>
      <c r="E811" t="str">
        <v/>
      </c>
      <c r="F811" t="str">
        <v/>
      </c>
      <c r="G811" t="str">
        <v/>
      </c>
      <c r="H811" t="str">
        <v/>
      </c>
      <c r="I811" t="str">
        <v/>
      </c>
      <c r="J811" t="str">
        <v/>
      </c>
      <c r="K811" t="str">
        <v/>
      </c>
      <c r="L811" t="str">
        <v/>
      </c>
      <c r="M811" t="str">
        <v/>
      </c>
      <c r="N811" t="str">
        <v/>
      </c>
      <c r="O811" t="str">
        <v/>
      </c>
      <c r="P811" t="str">
        <v/>
      </c>
      <c r="Q811" t="str">
        <v/>
      </c>
      <c r="R811" t="str">
        <v/>
      </c>
      <c r="S811" t="str">
        <v/>
      </c>
      <c r="T811" t="str">
        <v/>
      </c>
      <c r="U811" t="str">
        <v/>
      </c>
      <c r="V811" t="str">
        <v/>
      </c>
      <c r="W811" t="str">
        <v/>
      </c>
      <c r="X811" t="str">
        <v/>
      </c>
      <c r="Y811" t="str">
        <v/>
      </c>
      <c r="Z811" t="str">
        <v/>
      </c>
      <c r="AA811" t="str">
        <v/>
      </c>
      <c r="AB811" t="str">
        <f t="shared" si="12"/>
        <v/>
      </c>
    </row>
    <row r="812" spans="1:28">
      <c r="A812" t="str">
        <v/>
      </c>
      <c r="B812" t="str">
        <v/>
      </c>
      <c r="C812" t="str">
        <v/>
      </c>
      <c r="D812" t="str">
        <v/>
      </c>
      <c r="E812" t="str">
        <v/>
      </c>
      <c r="F812" t="str">
        <v/>
      </c>
      <c r="G812" t="str">
        <v/>
      </c>
      <c r="H812" t="str">
        <v/>
      </c>
      <c r="I812" t="str">
        <v/>
      </c>
      <c r="J812" t="str">
        <v/>
      </c>
      <c r="K812" t="str">
        <v/>
      </c>
      <c r="L812" t="str">
        <v/>
      </c>
      <c r="M812" t="str">
        <v/>
      </c>
      <c r="N812" t="str">
        <v/>
      </c>
      <c r="O812" t="str">
        <v/>
      </c>
      <c r="P812" t="str">
        <v/>
      </c>
      <c r="Q812" t="str">
        <v/>
      </c>
      <c r="R812" t="str">
        <v/>
      </c>
      <c r="S812" t="str">
        <v/>
      </c>
      <c r="T812" t="str">
        <v/>
      </c>
      <c r="U812" t="str">
        <v/>
      </c>
      <c r="V812" t="str">
        <v/>
      </c>
      <c r="W812" t="str">
        <v/>
      </c>
      <c r="X812" t="str">
        <v/>
      </c>
      <c r="Y812" t="str">
        <v/>
      </c>
      <c r="Z812" t="str">
        <v/>
      </c>
      <c r="AA812" t="str">
        <v/>
      </c>
      <c r="AB812" t="str">
        <f t="shared" si="12"/>
        <v/>
      </c>
    </row>
    <row r="813" spans="1:28">
      <c r="A813" t="str">
        <v/>
      </c>
      <c r="B813" t="str">
        <v/>
      </c>
      <c r="C813" t="str">
        <v/>
      </c>
      <c r="D813" t="str">
        <v/>
      </c>
      <c r="E813" t="str">
        <v/>
      </c>
      <c r="F813" t="str">
        <v/>
      </c>
      <c r="G813" t="str">
        <v/>
      </c>
      <c r="H813" t="str">
        <v/>
      </c>
      <c r="I813" t="str">
        <v/>
      </c>
      <c r="J813" t="str">
        <v/>
      </c>
      <c r="K813" t="str">
        <v/>
      </c>
      <c r="L813" t="str">
        <v/>
      </c>
      <c r="M813" t="str">
        <v/>
      </c>
      <c r="N813" t="str">
        <v/>
      </c>
      <c r="O813" t="str">
        <v/>
      </c>
      <c r="P813" t="str">
        <v/>
      </c>
      <c r="Q813" t="str">
        <v/>
      </c>
      <c r="R813" t="str">
        <v/>
      </c>
      <c r="S813" t="str">
        <v/>
      </c>
      <c r="T813" t="str">
        <v/>
      </c>
      <c r="U813" t="str">
        <v/>
      </c>
      <c r="V813" t="str">
        <v/>
      </c>
      <c r="W813" t="str">
        <v/>
      </c>
      <c r="X813" t="str">
        <v/>
      </c>
      <c r="Y813" t="str">
        <v/>
      </c>
      <c r="Z813" t="str">
        <v/>
      </c>
      <c r="AA813" t="str">
        <v/>
      </c>
      <c r="AB813" t="str">
        <f t="shared" si="12"/>
        <v/>
      </c>
    </row>
    <row r="814" spans="1:28">
      <c r="A814" t="str">
        <v/>
      </c>
      <c r="B814" t="str">
        <v/>
      </c>
      <c r="C814" t="str">
        <v/>
      </c>
      <c r="D814" t="str">
        <v/>
      </c>
      <c r="E814" t="str">
        <v/>
      </c>
      <c r="F814" t="str">
        <v/>
      </c>
      <c r="G814" t="str">
        <v/>
      </c>
      <c r="H814" t="str">
        <v/>
      </c>
      <c r="I814" t="str">
        <v/>
      </c>
      <c r="J814" t="str">
        <v/>
      </c>
      <c r="K814" t="str">
        <v/>
      </c>
      <c r="L814" t="str">
        <v/>
      </c>
      <c r="M814" t="str">
        <v/>
      </c>
      <c r="N814" t="str">
        <v/>
      </c>
      <c r="O814" t="str">
        <v/>
      </c>
      <c r="P814" t="str">
        <v/>
      </c>
      <c r="Q814" t="str">
        <v/>
      </c>
      <c r="R814" t="str">
        <v/>
      </c>
      <c r="S814" t="str">
        <v/>
      </c>
      <c r="T814" t="str">
        <v/>
      </c>
      <c r="U814" t="str">
        <v/>
      </c>
      <c r="V814" t="str">
        <v/>
      </c>
      <c r="W814" t="str">
        <v/>
      </c>
      <c r="X814" t="str">
        <v/>
      </c>
      <c r="Y814" t="str">
        <v/>
      </c>
      <c r="Z814" t="str">
        <v/>
      </c>
      <c r="AA814" t="str">
        <v/>
      </c>
      <c r="AB814" t="str">
        <f t="shared" si="12"/>
        <v/>
      </c>
    </row>
    <row r="815" spans="1:28">
      <c r="A815" t="str">
        <v/>
      </c>
      <c r="B815" t="str">
        <v/>
      </c>
      <c r="C815" t="str">
        <v/>
      </c>
      <c r="D815" t="str">
        <v/>
      </c>
      <c r="E815" t="str">
        <v/>
      </c>
      <c r="F815" t="str">
        <v/>
      </c>
      <c r="G815" t="str">
        <v/>
      </c>
      <c r="H815" t="str">
        <v/>
      </c>
      <c r="I815" t="str">
        <v/>
      </c>
      <c r="J815" t="str">
        <v/>
      </c>
      <c r="K815" t="str">
        <v/>
      </c>
      <c r="L815" t="str">
        <v/>
      </c>
      <c r="M815" t="str">
        <v/>
      </c>
      <c r="N815" t="str">
        <v/>
      </c>
      <c r="O815" t="str">
        <v/>
      </c>
      <c r="P815" t="str">
        <v/>
      </c>
      <c r="Q815" t="str">
        <v/>
      </c>
      <c r="R815" t="str">
        <v/>
      </c>
      <c r="S815" t="str">
        <v/>
      </c>
      <c r="T815" t="str">
        <v/>
      </c>
      <c r="U815" t="str">
        <v/>
      </c>
      <c r="V815" t="str">
        <v/>
      </c>
      <c r="W815" t="str">
        <v/>
      </c>
      <c r="X815" t="str">
        <v/>
      </c>
      <c r="Y815" t="str">
        <v/>
      </c>
      <c r="Z815" t="str">
        <v/>
      </c>
      <c r="AA815" t="str">
        <v/>
      </c>
      <c r="AB815" t="str">
        <f t="shared" si="12"/>
        <v/>
      </c>
    </row>
    <row r="816" spans="1:28">
      <c r="A816" t="str">
        <v/>
      </c>
      <c r="B816" t="str">
        <v/>
      </c>
      <c r="C816" t="str">
        <v/>
      </c>
      <c r="D816" t="str">
        <v/>
      </c>
      <c r="E816" t="str">
        <v/>
      </c>
      <c r="F816" t="str">
        <v/>
      </c>
      <c r="G816" t="str">
        <v/>
      </c>
      <c r="H816" t="str">
        <v/>
      </c>
      <c r="I816" t="str">
        <v/>
      </c>
      <c r="J816" t="str">
        <v/>
      </c>
      <c r="K816" t="str">
        <v/>
      </c>
      <c r="L816" t="str">
        <v/>
      </c>
      <c r="M816" t="str">
        <v/>
      </c>
      <c r="N816" t="str">
        <v/>
      </c>
      <c r="O816" t="str">
        <v/>
      </c>
      <c r="P816" t="str">
        <v/>
      </c>
      <c r="Q816" t="str">
        <v/>
      </c>
      <c r="R816" t="str">
        <v/>
      </c>
      <c r="S816" t="str">
        <v/>
      </c>
      <c r="T816" t="str">
        <v/>
      </c>
      <c r="U816" t="str">
        <v/>
      </c>
      <c r="V816" t="str">
        <v/>
      </c>
      <c r="W816" t="str">
        <v/>
      </c>
      <c r="X816" t="str">
        <v/>
      </c>
      <c r="Y816" t="str">
        <v/>
      </c>
      <c r="Z816" t="str">
        <v/>
      </c>
      <c r="AA816" t="str">
        <v/>
      </c>
      <c r="AB816" t="str">
        <f t="shared" si="12"/>
        <v/>
      </c>
    </row>
    <row r="817" spans="1:28">
      <c r="A817" t="str">
        <v/>
      </c>
      <c r="B817" t="str">
        <v/>
      </c>
      <c r="C817" t="str">
        <v/>
      </c>
      <c r="D817" t="str">
        <v/>
      </c>
      <c r="E817" t="str">
        <v/>
      </c>
      <c r="F817" t="str">
        <v/>
      </c>
      <c r="G817" t="str">
        <v/>
      </c>
      <c r="H817" t="str">
        <v/>
      </c>
      <c r="I817" t="str">
        <v/>
      </c>
      <c r="J817" t="str">
        <v/>
      </c>
      <c r="K817" t="str">
        <v/>
      </c>
      <c r="L817" t="str">
        <v/>
      </c>
      <c r="M817" t="str">
        <v/>
      </c>
      <c r="N817" t="str">
        <v/>
      </c>
      <c r="O817" t="str">
        <v/>
      </c>
      <c r="P817" t="str">
        <v/>
      </c>
      <c r="Q817" t="str">
        <v/>
      </c>
      <c r="R817" t="str">
        <v/>
      </c>
      <c r="S817" t="str">
        <v/>
      </c>
      <c r="T817" t="str">
        <v/>
      </c>
      <c r="U817" t="str">
        <v/>
      </c>
      <c r="V817" t="str">
        <v/>
      </c>
      <c r="W817" t="str">
        <v/>
      </c>
      <c r="X817" t="str">
        <v/>
      </c>
      <c r="Y817" t="str">
        <v/>
      </c>
      <c r="Z817" t="str">
        <v/>
      </c>
      <c r="AA817" t="str">
        <v/>
      </c>
      <c r="AB817" t="str">
        <f t="shared" si="12"/>
        <v/>
      </c>
    </row>
    <row r="818" spans="1:28">
      <c r="A818" t="str">
        <v/>
      </c>
      <c r="B818" t="str">
        <v/>
      </c>
      <c r="C818" t="str">
        <v/>
      </c>
      <c r="D818" t="str">
        <v/>
      </c>
      <c r="E818" t="str">
        <v/>
      </c>
      <c r="F818" t="str">
        <v/>
      </c>
      <c r="G818" t="str">
        <v/>
      </c>
      <c r="H818" t="str">
        <v/>
      </c>
      <c r="I818" t="str">
        <v/>
      </c>
      <c r="J818" t="str">
        <v/>
      </c>
      <c r="K818" t="str">
        <v/>
      </c>
      <c r="L818" t="str">
        <v/>
      </c>
      <c r="M818" t="str">
        <v/>
      </c>
      <c r="N818" t="str">
        <v/>
      </c>
      <c r="O818" t="str">
        <v/>
      </c>
      <c r="P818" t="str">
        <v/>
      </c>
      <c r="Q818" t="str">
        <v/>
      </c>
      <c r="R818" t="str">
        <v/>
      </c>
      <c r="S818" t="str">
        <v/>
      </c>
      <c r="T818" t="str">
        <v/>
      </c>
      <c r="U818" t="str">
        <v/>
      </c>
      <c r="V818" t="str">
        <v/>
      </c>
      <c r="W818" t="str">
        <v/>
      </c>
      <c r="X818" t="str">
        <v/>
      </c>
      <c r="Y818" t="str">
        <v/>
      </c>
      <c r="Z818" t="str">
        <v/>
      </c>
      <c r="AA818" t="str">
        <v/>
      </c>
      <c r="AB818" t="str">
        <f t="shared" si="12"/>
        <v/>
      </c>
    </row>
    <row r="819" spans="1:28">
      <c r="A819" t="str">
        <v/>
      </c>
      <c r="B819" t="str">
        <v/>
      </c>
      <c r="C819" t="str">
        <v/>
      </c>
      <c r="D819" t="str">
        <v/>
      </c>
      <c r="E819" t="str">
        <v/>
      </c>
      <c r="F819" t="str">
        <v/>
      </c>
      <c r="G819" t="str">
        <v/>
      </c>
      <c r="H819" t="str">
        <v/>
      </c>
      <c r="I819" t="str">
        <v/>
      </c>
      <c r="J819" t="str">
        <v/>
      </c>
      <c r="K819" t="str">
        <v/>
      </c>
      <c r="L819" t="str">
        <v/>
      </c>
      <c r="M819" t="str">
        <v/>
      </c>
      <c r="N819" t="str">
        <v/>
      </c>
      <c r="O819" t="str">
        <v/>
      </c>
      <c r="P819" t="str">
        <v/>
      </c>
      <c r="Q819" t="str">
        <v/>
      </c>
      <c r="R819" t="str">
        <v/>
      </c>
      <c r="S819" t="str">
        <v/>
      </c>
      <c r="T819" t="str">
        <v/>
      </c>
      <c r="U819" t="str">
        <v/>
      </c>
      <c r="V819" t="str">
        <v/>
      </c>
      <c r="W819" t="str">
        <v/>
      </c>
      <c r="X819" t="str">
        <v/>
      </c>
      <c r="Y819" t="str">
        <v/>
      </c>
      <c r="Z819" t="str">
        <v/>
      </c>
      <c r="AA819" t="str">
        <v/>
      </c>
      <c r="AB819" t="str">
        <f t="shared" si="12"/>
        <v/>
      </c>
    </row>
    <row r="820" spans="1:28">
      <c r="A820" t="str">
        <v/>
      </c>
      <c r="B820" t="str">
        <v/>
      </c>
      <c r="C820" t="str">
        <v/>
      </c>
      <c r="D820" t="str">
        <v/>
      </c>
      <c r="E820" t="str">
        <v/>
      </c>
      <c r="F820" t="str">
        <v/>
      </c>
      <c r="G820" t="str">
        <v/>
      </c>
      <c r="H820" t="str">
        <v/>
      </c>
      <c r="I820" t="str">
        <v/>
      </c>
      <c r="J820" t="str">
        <v/>
      </c>
      <c r="K820" t="str">
        <v/>
      </c>
      <c r="L820" t="str">
        <v/>
      </c>
      <c r="M820" t="str">
        <v/>
      </c>
      <c r="N820" t="str">
        <v/>
      </c>
      <c r="O820" t="str">
        <v/>
      </c>
      <c r="P820" t="str">
        <v/>
      </c>
      <c r="Q820" t="str">
        <v/>
      </c>
      <c r="R820" t="str">
        <v/>
      </c>
      <c r="S820" t="str">
        <v/>
      </c>
      <c r="T820" t="str">
        <v/>
      </c>
      <c r="U820" t="str">
        <v/>
      </c>
      <c r="V820" t="str">
        <v/>
      </c>
      <c r="W820" t="str">
        <v/>
      </c>
      <c r="X820" t="str">
        <v/>
      </c>
      <c r="Y820" t="str">
        <v/>
      </c>
      <c r="Z820" t="str">
        <v/>
      </c>
      <c r="AA820" t="str">
        <v/>
      </c>
      <c r="AB820" t="str">
        <f t="shared" si="12"/>
        <v/>
      </c>
    </row>
    <row r="821" spans="1:28">
      <c r="A821" t="str">
        <v/>
      </c>
      <c r="B821" t="str">
        <v/>
      </c>
      <c r="C821" t="str">
        <v/>
      </c>
      <c r="D821" t="str">
        <v/>
      </c>
      <c r="E821" t="str">
        <v/>
      </c>
      <c r="F821" t="str">
        <v/>
      </c>
      <c r="G821" t="str">
        <v/>
      </c>
      <c r="H821" t="str">
        <v/>
      </c>
      <c r="I821" t="str">
        <v/>
      </c>
      <c r="J821" t="str">
        <v/>
      </c>
      <c r="K821" t="str">
        <v/>
      </c>
      <c r="L821" t="str">
        <v/>
      </c>
      <c r="M821" t="str">
        <v/>
      </c>
      <c r="N821" t="str">
        <v/>
      </c>
      <c r="O821" t="str">
        <v/>
      </c>
      <c r="P821" t="str">
        <v/>
      </c>
      <c r="Q821" t="str">
        <v/>
      </c>
      <c r="R821" t="str">
        <v/>
      </c>
      <c r="S821" t="str">
        <v/>
      </c>
      <c r="T821" t="str">
        <v/>
      </c>
      <c r="U821" t="str">
        <v/>
      </c>
      <c r="V821" t="str">
        <v/>
      </c>
      <c r="W821" t="str">
        <v/>
      </c>
      <c r="X821" t="str">
        <v/>
      </c>
      <c r="Y821" t="str">
        <v/>
      </c>
      <c r="Z821" t="str">
        <v/>
      </c>
      <c r="AA821" t="str">
        <v/>
      </c>
      <c r="AB821" t="str">
        <f t="shared" si="12"/>
        <v/>
      </c>
    </row>
    <row r="822" spans="1:28">
      <c r="A822" t="str">
        <v/>
      </c>
      <c r="B822" t="str">
        <v/>
      </c>
      <c r="C822" t="str">
        <v/>
      </c>
      <c r="D822" t="str">
        <v/>
      </c>
      <c r="E822" t="str">
        <v/>
      </c>
      <c r="F822" t="str">
        <v/>
      </c>
      <c r="G822" t="str">
        <v/>
      </c>
      <c r="H822" t="str">
        <v/>
      </c>
      <c r="I822" t="str">
        <v/>
      </c>
      <c r="J822" t="str">
        <v/>
      </c>
      <c r="K822" t="str">
        <v/>
      </c>
      <c r="L822" t="str">
        <v/>
      </c>
      <c r="M822" t="str">
        <v/>
      </c>
      <c r="N822" t="str">
        <v/>
      </c>
      <c r="O822" t="str">
        <v/>
      </c>
      <c r="P822" t="str">
        <v/>
      </c>
      <c r="Q822" t="str">
        <v/>
      </c>
      <c r="R822" t="str">
        <v/>
      </c>
      <c r="S822" t="str">
        <v/>
      </c>
      <c r="T822" t="str">
        <v/>
      </c>
      <c r="U822" t="str">
        <v/>
      </c>
      <c r="V822" t="str">
        <v/>
      </c>
      <c r="W822" t="str">
        <v/>
      </c>
      <c r="X822" t="str">
        <v/>
      </c>
      <c r="Y822" t="str">
        <v/>
      </c>
      <c r="Z822" t="str">
        <v/>
      </c>
      <c r="AA822" t="str">
        <v/>
      </c>
      <c r="AB822" t="str">
        <f t="shared" si="12"/>
        <v/>
      </c>
    </row>
    <row r="823" spans="1:28">
      <c r="A823" t="str">
        <v/>
      </c>
      <c r="B823" t="str">
        <v/>
      </c>
      <c r="C823" t="str">
        <v/>
      </c>
      <c r="D823" t="str">
        <v/>
      </c>
      <c r="E823" t="str">
        <v/>
      </c>
      <c r="F823" t="str">
        <v/>
      </c>
      <c r="G823" t="str">
        <v/>
      </c>
      <c r="H823" t="str">
        <v/>
      </c>
      <c r="I823" t="str">
        <v/>
      </c>
      <c r="J823" t="str">
        <v/>
      </c>
      <c r="K823" t="str">
        <v/>
      </c>
      <c r="L823" t="str">
        <v/>
      </c>
      <c r="M823" t="str">
        <v/>
      </c>
      <c r="N823" t="str">
        <v/>
      </c>
      <c r="O823" t="str">
        <v/>
      </c>
      <c r="P823" t="str">
        <v/>
      </c>
      <c r="Q823" t="str">
        <v/>
      </c>
      <c r="R823" t="str">
        <v/>
      </c>
      <c r="S823" t="str">
        <v/>
      </c>
      <c r="T823" t="str">
        <v/>
      </c>
      <c r="U823" t="str">
        <v/>
      </c>
      <c r="V823" t="str">
        <v/>
      </c>
      <c r="W823" t="str">
        <v/>
      </c>
      <c r="X823" t="str">
        <v/>
      </c>
      <c r="Y823" t="str">
        <v/>
      </c>
      <c r="Z823" t="str">
        <v/>
      </c>
      <c r="AA823" t="str">
        <v/>
      </c>
      <c r="AB823" t="str">
        <f t="shared" si="12"/>
        <v/>
      </c>
    </row>
    <row r="824" spans="1:28">
      <c r="A824" t="str">
        <v/>
      </c>
      <c r="B824" t="str">
        <v/>
      </c>
      <c r="C824" t="str">
        <v/>
      </c>
      <c r="D824" t="str">
        <v/>
      </c>
      <c r="E824" t="str">
        <v/>
      </c>
      <c r="F824" t="str">
        <v/>
      </c>
      <c r="G824" t="str">
        <v/>
      </c>
      <c r="H824" t="str">
        <v/>
      </c>
      <c r="I824" t="str">
        <v/>
      </c>
      <c r="J824" t="str">
        <v/>
      </c>
      <c r="K824" t="str">
        <v/>
      </c>
      <c r="L824" t="str">
        <v/>
      </c>
      <c r="M824" t="str">
        <v/>
      </c>
      <c r="N824" t="str">
        <v/>
      </c>
      <c r="O824" t="str">
        <v/>
      </c>
      <c r="P824" t="str">
        <v/>
      </c>
      <c r="Q824" t="str">
        <v/>
      </c>
      <c r="R824" t="str">
        <v/>
      </c>
      <c r="S824" t="str">
        <v/>
      </c>
      <c r="T824" t="str">
        <v/>
      </c>
      <c r="U824" t="str">
        <v/>
      </c>
      <c r="V824" t="str">
        <v/>
      </c>
      <c r="W824" t="str">
        <v/>
      </c>
      <c r="X824" t="str">
        <v/>
      </c>
      <c r="Y824" t="str">
        <v/>
      </c>
      <c r="Z824" t="str">
        <v/>
      </c>
      <c r="AA824" t="str">
        <v/>
      </c>
      <c r="AB824" t="str">
        <f t="shared" si="12"/>
        <v/>
      </c>
    </row>
    <row r="825" spans="1:28">
      <c r="A825" t="str">
        <v/>
      </c>
      <c r="B825" t="str">
        <v/>
      </c>
      <c r="C825" t="str">
        <v/>
      </c>
      <c r="D825" t="str">
        <v/>
      </c>
      <c r="E825" t="str">
        <v/>
      </c>
      <c r="F825" t="str">
        <v/>
      </c>
      <c r="G825" t="str">
        <v/>
      </c>
      <c r="H825" t="str">
        <v/>
      </c>
      <c r="I825" t="str">
        <v/>
      </c>
      <c r="J825" t="str">
        <v/>
      </c>
      <c r="K825" t="str">
        <v/>
      </c>
      <c r="L825" t="str">
        <v/>
      </c>
      <c r="M825" t="str">
        <v/>
      </c>
      <c r="N825" t="str">
        <v/>
      </c>
      <c r="O825" t="str">
        <v/>
      </c>
      <c r="P825" t="str">
        <v/>
      </c>
      <c r="Q825" t="str">
        <v/>
      </c>
      <c r="R825" t="str">
        <v/>
      </c>
      <c r="S825" t="str">
        <v/>
      </c>
      <c r="T825" t="str">
        <v/>
      </c>
      <c r="U825" t="str">
        <v/>
      </c>
      <c r="V825" t="str">
        <v/>
      </c>
      <c r="W825" t="str">
        <v/>
      </c>
      <c r="X825" t="str">
        <v/>
      </c>
      <c r="Y825" t="str">
        <v/>
      </c>
      <c r="Z825" t="str">
        <v/>
      </c>
      <c r="AA825" t="str">
        <v/>
      </c>
      <c r="AB825" t="str">
        <f t="shared" si="12"/>
        <v/>
      </c>
    </row>
    <row r="826" spans="1:28">
      <c r="A826" t="str">
        <v/>
      </c>
      <c r="B826" t="str">
        <v/>
      </c>
      <c r="C826" t="str">
        <v/>
      </c>
      <c r="D826" t="str">
        <v/>
      </c>
      <c r="E826" t="str">
        <v/>
      </c>
      <c r="F826" t="str">
        <v/>
      </c>
      <c r="G826" t="str">
        <v/>
      </c>
      <c r="H826" t="str">
        <v/>
      </c>
      <c r="I826" t="str">
        <v/>
      </c>
      <c r="J826" t="str">
        <v/>
      </c>
      <c r="K826" t="str">
        <v/>
      </c>
      <c r="L826" t="str">
        <v/>
      </c>
      <c r="M826" t="str">
        <v/>
      </c>
      <c r="N826" t="str">
        <v/>
      </c>
      <c r="O826" t="str">
        <v/>
      </c>
      <c r="P826" t="str">
        <v/>
      </c>
      <c r="Q826" t="str">
        <v/>
      </c>
      <c r="R826" t="str">
        <v/>
      </c>
      <c r="S826" t="str">
        <v/>
      </c>
      <c r="T826" t="str">
        <v/>
      </c>
      <c r="U826" t="str">
        <v/>
      </c>
      <c r="V826" t="str">
        <v/>
      </c>
      <c r="W826" t="str">
        <v/>
      </c>
      <c r="X826" t="str">
        <v/>
      </c>
      <c r="Y826" t="str">
        <v/>
      </c>
      <c r="Z826" t="str">
        <v/>
      </c>
      <c r="AA826" t="str">
        <v/>
      </c>
      <c r="AB826" t="str">
        <f t="shared" si="12"/>
        <v/>
      </c>
    </row>
    <row r="827" spans="1:28">
      <c r="A827" t="str">
        <v/>
      </c>
      <c r="B827" t="str">
        <v/>
      </c>
      <c r="C827" t="str">
        <v/>
      </c>
      <c r="D827" t="str">
        <v/>
      </c>
      <c r="E827" t="str">
        <v/>
      </c>
      <c r="F827" t="str">
        <v/>
      </c>
      <c r="G827" t="str">
        <v/>
      </c>
      <c r="H827" t="str">
        <v/>
      </c>
      <c r="I827" t="str">
        <v/>
      </c>
      <c r="J827" t="str">
        <v/>
      </c>
      <c r="K827" t="str">
        <v/>
      </c>
      <c r="L827" t="str">
        <v/>
      </c>
      <c r="M827" t="str">
        <v/>
      </c>
      <c r="N827" t="str">
        <v/>
      </c>
      <c r="O827" t="str">
        <v/>
      </c>
      <c r="P827" t="str">
        <v/>
      </c>
      <c r="Q827" t="str">
        <v/>
      </c>
      <c r="R827" t="str">
        <v/>
      </c>
      <c r="S827" t="str">
        <v/>
      </c>
      <c r="T827" t="str">
        <v/>
      </c>
      <c r="U827" t="str">
        <v/>
      </c>
      <c r="V827" t="str">
        <v/>
      </c>
      <c r="W827" t="str">
        <v/>
      </c>
      <c r="X827" t="str">
        <v/>
      </c>
      <c r="Y827" t="str">
        <v/>
      </c>
      <c r="Z827" t="str">
        <v/>
      </c>
      <c r="AA827" t="str">
        <v/>
      </c>
      <c r="AB827" t="str">
        <f t="shared" si="12"/>
        <v/>
      </c>
    </row>
    <row r="828" spans="1:28">
      <c r="A828" t="str">
        <v/>
      </c>
      <c r="B828" t="str">
        <v/>
      </c>
      <c r="C828" t="str">
        <v/>
      </c>
      <c r="D828" t="str">
        <v/>
      </c>
      <c r="E828" t="str">
        <v/>
      </c>
      <c r="F828" t="str">
        <v/>
      </c>
      <c r="G828" t="str">
        <v/>
      </c>
      <c r="H828" t="str">
        <v/>
      </c>
      <c r="I828" t="str">
        <v/>
      </c>
      <c r="J828" t="str">
        <v/>
      </c>
      <c r="K828" t="str">
        <v/>
      </c>
      <c r="L828" t="str">
        <v/>
      </c>
      <c r="M828" t="str">
        <v/>
      </c>
      <c r="N828" t="str">
        <v/>
      </c>
      <c r="O828" t="str">
        <v/>
      </c>
      <c r="P828" t="str">
        <v/>
      </c>
      <c r="Q828" t="str">
        <v/>
      </c>
      <c r="R828" t="str">
        <v/>
      </c>
      <c r="S828" t="str">
        <v/>
      </c>
      <c r="T828" t="str">
        <v/>
      </c>
      <c r="U828" t="str">
        <v/>
      </c>
      <c r="V828" t="str">
        <v/>
      </c>
      <c r="W828" t="str">
        <v/>
      </c>
      <c r="X828" t="str">
        <v/>
      </c>
      <c r="Y828" t="str">
        <v/>
      </c>
      <c r="Z828" t="str">
        <v/>
      </c>
      <c r="AA828" t="str">
        <v/>
      </c>
      <c r="AB828" t="str">
        <f t="shared" si="12"/>
        <v/>
      </c>
    </row>
    <row r="829" spans="1:28">
      <c r="A829" t="str">
        <v/>
      </c>
      <c r="B829" t="str">
        <v/>
      </c>
      <c r="C829" t="str">
        <v/>
      </c>
      <c r="D829" t="str">
        <v/>
      </c>
      <c r="E829" t="str">
        <v/>
      </c>
      <c r="F829" t="str">
        <v/>
      </c>
      <c r="G829" t="str">
        <v/>
      </c>
      <c r="H829" t="str">
        <v/>
      </c>
      <c r="I829" t="str">
        <v/>
      </c>
      <c r="J829" t="str">
        <v/>
      </c>
      <c r="K829" t="str">
        <v/>
      </c>
      <c r="L829" t="str">
        <v/>
      </c>
      <c r="M829" t="str">
        <v/>
      </c>
      <c r="N829" t="str">
        <v/>
      </c>
      <c r="O829" t="str">
        <v/>
      </c>
      <c r="P829" t="str">
        <v/>
      </c>
      <c r="Q829" t="str">
        <v/>
      </c>
      <c r="R829" t="str">
        <v/>
      </c>
      <c r="S829" t="str">
        <v/>
      </c>
      <c r="T829" t="str">
        <v/>
      </c>
      <c r="U829" t="str">
        <v/>
      </c>
      <c r="V829" t="str">
        <v/>
      </c>
      <c r="W829" t="str">
        <v/>
      </c>
      <c r="X829" t="str">
        <v/>
      </c>
      <c r="Y829" t="str">
        <v/>
      </c>
      <c r="Z829" t="str">
        <v/>
      </c>
      <c r="AA829" t="str">
        <v/>
      </c>
      <c r="AB829" t="str">
        <f t="shared" si="12"/>
        <v/>
      </c>
    </row>
    <row r="830" spans="1:28">
      <c r="A830" t="str">
        <v/>
      </c>
      <c r="B830" t="str">
        <v/>
      </c>
      <c r="C830" t="str">
        <v/>
      </c>
      <c r="D830" t="str">
        <v/>
      </c>
      <c r="E830" t="str">
        <v/>
      </c>
      <c r="F830" t="str">
        <v/>
      </c>
      <c r="G830" t="str">
        <v/>
      </c>
      <c r="H830" t="str">
        <v/>
      </c>
      <c r="I830" t="str">
        <v/>
      </c>
      <c r="J830" t="str">
        <v/>
      </c>
      <c r="K830" t="str">
        <v/>
      </c>
      <c r="L830" t="str">
        <v/>
      </c>
      <c r="M830" t="str">
        <v/>
      </c>
      <c r="N830" t="str">
        <v/>
      </c>
      <c r="O830" t="str">
        <v/>
      </c>
      <c r="P830" t="str">
        <v/>
      </c>
      <c r="Q830" t="str">
        <v/>
      </c>
      <c r="R830" t="str">
        <v/>
      </c>
      <c r="S830" t="str">
        <v/>
      </c>
      <c r="T830" t="str">
        <v/>
      </c>
      <c r="U830" t="str">
        <v/>
      </c>
      <c r="V830" t="str">
        <v/>
      </c>
      <c r="W830" t="str">
        <v/>
      </c>
      <c r="X830" t="str">
        <v/>
      </c>
      <c r="Y830" t="str">
        <v/>
      </c>
      <c r="Z830" t="str">
        <v/>
      </c>
      <c r="AA830" t="str">
        <v/>
      </c>
      <c r="AB830" t="str">
        <f t="shared" si="12"/>
        <v/>
      </c>
    </row>
    <row r="831" spans="1:28">
      <c r="A831" t="str">
        <v/>
      </c>
      <c r="B831" t="str">
        <v/>
      </c>
      <c r="C831" t="str">
        <v/>
      </c>
      <c r="D831" t="str">
        <v/>
      </c>
      <c r="E831" t="str">
        <v/>
      </c>
      <c r="F831" t="str">
        <v/>
      </c>
      <c r="G831" t="str">
        <v/>
      </c>
      <c r="H831" t="str">
        <v/>
      </c>
      <c r="I831" t="str">
        <v/>
      </c>
      <c r="J831" t="str">
        <v/>
      </c>
      <c r="K831" t="str">
        <v/>
      </c>
      <c r="L831" t="str">
        <v/>
      </c>
      <c r="M831" t="str">
        <v/>
      </c>
      <c r="N831" t="str">
        <v/>
      </c>
      <c r="O831" t="str">
        <v/>
      </c>
      <c r="P831" t="str">
        <v/>
      </c>
      <c r="Q831" t="str">
        <v/>
      </c>
      <c r="R831" t="str">
        <v/>
      </c>
      <c r="S831" t="str">
        <v/>
      </c>
      <c r="T831" t="str">
        <v/>
      </c>
      <c r="U831" t="str">
        <v/>
      </c>
      <c r="V831" t="str">
        <v/>
      </c>
      <c r="W831" t="str">
        <v/>
      </c>
      <c r="X831" t="str">
        <v/>
      </c>
      <c r="Y831" t="str">
        <v/>
      </c>
      <c r="Z831" t="str">
        <v/>
      </c>
      <c r="AA831" t="str">
        <v/>
      </c>
      <c r="AB831" t="str">
        <f t="shared" si="12"/>
        <v/>
      </c>
    </row>
    <row r="832" spans="1:28">
      <c r="A832" t="str">
        <v/>
      </c>
      <c r="B832" t="str">
        <v/>
      </c>
      <c r="C832" t="str">
        <v/>
      </c>
      <c r="D832" t="str">
        <v/>
      </c>
      <c r="E832" t="str">
        <v/>
      </c>
      <c r="F832" t="str">
        <v/>
      </c>
      <c r="G832" t="str">
        <v/>
      </c>
      <c r="H832" t="str">
        <v/>
      </c>
      <c r="I832" t="str">
        <v/>
      </c>
      <c r="J832" t="str">
        <v/>
      </c>
      <c r="K832" t="str">
        <v/>
      </c>
      <c r="L832" t="str">
        <v/>
      </c>
      <c r="M832" t="str">
        <v/>
      </c>
      <c r="N832" t="str">
        <v/>
      </c>
      <c r="O832" t="str">
        <v/>
      </c>
      <c r="P832" t="str">
        <v/>
      </c>
      <c r="Q832" t="str">
        <v/>
      </c>
      <c r="R832" t="str">
        <v/>
      </c>
      <c r="S832" t="str">
        <v/>
      </c>
      <c r="T832" t="str">
        <v/>
      </c>
      <c r="U832" t="str">
        <v/>
      </c>
      <c r="V832" t="str">
        <v/>
      </c>
      <c r="W832" t="str">
        <v/>
      </c>
      <c r="X832" t="str">
        <v/>
      </c>
      <c r="Y832" t="str">
        <v/>
      </c>
      <c r="Z832" t="str">
        <v/>
      </c>
      <c r="AA832" t="str">
        <v/>
      </c>
      <c r="AB832" t="str">
        <f t="shared" si="12"/>
        <v/>
      </c>
    </row>
    <row r="833" spans="1:28">
      <c r="A833" t="str">
        <v/>
      </c>
      <c r="B833" t="str">
        <v/>
      </c>
      <c r="C833" t="str">
        <v/>
      </c>
      <c r="D833" t="str">
        <v/>
      </c>
      <c r="E833" t="str">
        <v/>
      </c>
      <c r="F833" t="str">
        <v/>
      </c>
      <c r="G833" t="str">
        <v/>
      </c>
      <c r="H833" t="str">
        <v/>
      </c>
      <c r="I833" t="str">
        <v/>
      </c>
      <c r="J833" t="str">
        <v/>
      </c>
      <c r="K833" t="str">
        <v/>
      </c>
      <c r="L833" t="str">
        <v/>
      </c>
      <c r="M833" t="str">
        <v/>
      </c>
      <c r="N833" t="str">
        <v/>
      </c>
      <c r="O833" t="str">
        <v/>
      </c>
      <c r="P833" t="str">
        <v/>
      </c>
      <c r="Q833" t="str">
        <v/>
      </c>
      <c r="R833" t="str">
        <v/>
      </c>
      <c r="S833" t="str">
        <v/>
      </c>
      <c r="T833" t="str">
        <v/>
      </c>
      <c r="U833" t="str">
        <v/>
      </c>
      <c r="V833" t="str">
        <v/>
      </c>
      <c r="W833" t="str">
        <v/>
      </c>
      <c r="X833" t="str">
        <v/>
      </c>
      <c r="Y833" t="str">
        <v/>
      </c>
      <c r="Z833" t="str">
        <v/>
      </c>
      <c r="AA833" t="str">
        <v/>
      </c>
      <c r="AB833" t="str">
        <f t="shared" si="12"/>
        <v/>
      </c>
    </row>
    <row r="834" spans="1:28">
      <c r="A834" t="str">
        <v/>
      </c>
      <c r="B834" t="str">
        <v/>
      </c>
      <c r="C834" t="str">
        <v/>
      </c>
      <c r="D834" t="str">
        <v/>
      </c>
      <c r="E834" t="str">
        <v/>
      </c>
      <c r="F834" t="str">
        <v/>
      </c>
      <c r="G834" t="str">
        <v/>
      </c>
      <c r="H834" t="str">
        <v/>
      </c>
      <c r="I834" t="str">
        <v/>
      </c>
      <c r="J834" t="str">
        <v/>
      </c>
      <c r="K834" t="str">
        <v/>
      </c>
      <c r="L834" t="str">
        <v/>
      </c>
      <c r="M834" t="str">
        <v/>
      </c>
      <c r="N834" t="str">
        <v/>
      </c>
      <c r="O834" t="str">
        <v/>
      </c>
      <c r="P834" t="str">
        <v/>
      </c>
      <c r="Q834" t="str">
        <v/>
      </c>
      <c r="R834" t="str">
        <v/>
      </c>
      <c r="S834" t="str">
        <v/>
      </c>
      <c r="T834" t="str">
        <v/>
      </c>
      <c r="U834" t="str">
        <v/>
      </c>
      <c r="V834" t="str">
        <v/>
      </c>
      <c r="W834" t="str">
        <v/>
      </c>
      <c r="X834" t="str">
        <v/>
      </c>
      <c r="Y834" t="str">
        <v/>
      </c>
      <c r="Z834" t="str">
        <v/>
      </c>
      <c r="AA834" t="str">
        <v/>
      </c>
      <c r="AB834" t="str">
        <f t="shared" si="12"/>
        <v/>
      </c>
    </row>
    <row r="835" spans="1:28">
      <c r="A835" t="str">
        <v/>
      </c>
      <c r="B835" t="str">
        <v/>
      </c>
      <c r="C835" t="str">
        <v/>
      </c>
      <c r="D835" t="str">
        <v/>
      </c>
      <c r="E835" t="str">
        <v/>
      </c>
      <c r="F835" t="str">
        <v/>
      </c>
      <c r="G835" t="str">
        <v/>
      </c>
      <c r="H835" t="str">
        <v/>
      </c>
      <c r="I835" t="str">
        <v/>
      </c>
      <c r="J835" t="str">
        <v/>
      </c>
      <c r="K835" t="str">
        <v/>
      </c>
      <c r="L835" t="str">
        <v/>
      </c>
      <c r="M835" t="str">
        <v/>
      </c>
      <c r="N835" t="str">
        <v/>
      </c>
      <c r="O835" t="str">
        <v/>
      </c>
      <c r="P835" t="str">
        <v/>
      </c>
      <c r="Q835" t="str">
        <v/>
      </c>
      <c r="R835" t="str">
        <v/>
      </c>
      <c r="S835" t="str">
        <v/>
      </c>
      <c r="T835" t="str">
        <v/>
      </c>
      <c r="U835" t="str">
        <v/>
      </c>
      <c r="V835" t="str">
        <v/>
      </c>
      <c r="W835" t="str">
        <v/>
      </c>
      <c r="X835" t="str">
        <v/>
      </c>
      <c r="Y835" t="str">
        <v/>
      </c>
      <c r="Z835" t="str">
        <v/>
      </c>
      <c r="AA835" t="str">
        <v/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 t="str">
        <v/>
      </c>
      <c r="B836" t="str">
        <v/>
      </c>
      <c r="C836" t="str">
        <v/>
      </c>
      <c r="D836" t="str">
        <v/>
      </c>
      <c r="E836" t="str">
        <v/>
      </c>
      <c r="F836" t="str">
        <v/>
      </c>
      <c r="G836" t="str">
        <v/>
      </c>
      <c r="H836" t="str">
        <v/>
      </c>
      <c r="I836" t="str">
        <v/>
      </c>
      <c r="J836" t="str">
        <v/>
      </c>
      <c r="K836" t="str">
        <v/>
      </c>
      <c r="L836" t="str">
        <v/>
      </c>
      <c r="M836" t="str">
        <v/>
      </c>
      <c r="N836" t="str">
        <v/>
      </c>
      <c r="O836" t="str">
        <v/>
      </c>
      <c r="P836" t="str">
        <v/>
      </c>
      <c r="Q836" t="str">
        <v/>
      </c>
      <c r="R836" t="str">
        <v/>
      </c>
      <c r="S836" t="str">
        <v/>
      </c>
      <c r="T836" t="str">
        <v/>
      </c>
      <c r="U836" t="str">
        <v/>
      </c>
      <c r="V836" t="str">
        <v/>
      </c>
      <c r="W836" t="str">
        <v/>
      </c>
      <c r="X836" t="str">
        <v/>
      </c>
      <c r="Y836" t="str">
        <v/>
      </c>
      <c r="Z836" t="str">
        <v/>
      </c>
      <c r="AA836" t="str">
        <v/>
      </c>
      <c r="AB836" t="str">
        <f t="shared" si="13"/>
        <v/>
      </c>
    </row>
    <row r="837" spans="1:28">
      <c r="A837" t="str">
        <v/>
      </c>
      <c r="B837" t="str">
        <v/>
      </c>
      <c r="C837" t="str">
        <v/>
      </c>
      <c r="D837" t="str">
        <v/>
      </c>
      <c r="E837" t="str">
        <v/>
      </c>
      <c r="F837" t="str">
        <v/>
      </c>
      <c r="G837" t="str">
        <v/>
      </c>
      <c r="H837" t="str">
        <v/>
      </c>
      <c r="I837" t="str">
        <v/>
      </c>
      <c r="J837" t="str">
        <v/>
      </c>
      <c r="K837" t="str">
        <v/>
      </c>
      <c r="L837" t="str">
        <v/>
      </c>
      <c r="M837" t="str">
        <v/>
      </c>
      <c r="N837" t="str">
        <v/>
      </c>
      <c r="O837" t="str">
        <v/>
      </c>
      <c r="P837" t="str">
        <v/>
      </c>
      <c r="Q837" t="str">
        <v/>
      </c>
      <c r="R837" t="str">
        <v/>
      </c>
      <c r="S837" t="str">
        <v/>
      </c>
      <c r="T837" t="str">
        <v/>
      </c>
      <c r="U837" t="str">
        <v/>
      </c>
      <c r="V837" t="str">
        <v/>
      </c>
      <c r="W837" t="str">
        <v/>
      </c>
      <c r="X837" t="str">
        <v/>
      </c>
      <c r="Y837" t="str">
        <v/>
      </c>
      <c r="Z837" t="str">
        <v/>
      </c>
      <c r="AA837" t="str">
        <v/>
      </c>
      <c r="AB837" t="str">
        <f t="shared" si="13"/>
        <v/>
      </c>
    </row>
    <row r="838" spans="1:28">
      <c r="A838" t="str">
        <v/>
      </c>
      <c r="B838" t="str">
        <v/>
      </c>
      <c r="C838" t="str">
        <v/>
      </c>
      <c r="D838" t="str">
        <v/>
      </c>
      <c r="E838" t="str">
        <v/>
      </c>
      <c r="F838" t="str">
        <v/>
      </c>
      <c r="G838" t="str">
        <v/>
      </c>
      <c r="H838" t="str">
        <v/>
      </c>
      <c r="I838" t="str">
        <v/>
      </c>
      <c r="J838" t="str">
        <v/>
      </c>
      <c r="K838" t="str">
        <v/>
      </c>
      <c r="L838" t="str">
        <v/>
      </c>
      <c r="M838" t="str">
        <v/>
      </c>
      <c r="N838" t="str">
        <v/>
      </c>
      <c r="O838" t="str">
        <v/>
      </c>
      <c r="P838" t="str">
        <v/>
      </c>
      <c r="Q838" t="str">
        <v/>
      </c>
      <c r="R838" t="str">
        <v/>
      </c>
      <c r="S838" t="str">
        <v/>
      </c>
      <c r="T838" t="str">
        <v/>
      </c>
      <c r="U838" t="str">
        <v/>
      </c>
      <c r="V838" t="str">
        <v/>
      </c>
      <c r="W838" t="str">
        <v/>
      </c>
      <c r="X838" t="str">
        <v/>
      </c>
      <c r="Y838" t="str">
        <v/>
      </c>
      <c r="Z838" t="str">
        <v/>
      </c>
      <c r="AA838" t="str">
        <v/>
      </c>
      <c r="AB838" t="str">
        <f t="shared" si="13"/>
        <v/>
      </c>
    </row>
    <row r="839" spans="1:28">
      <c r="A839" t="str">
        <v/>
      </c>
      <c r="B839" t="str">
        <v/>
      </c>
      <c r="C839" t="str">
        <v/>
      </c>
      <c r="D839" t="str">
        <v/>
      </c>
      <c r="E839" t="str">
        <v/>
      </c>
      <c r="F839" t="str">
        <v/>
      </c>
      <c r="G839" t="str">
        <v/>
      </c>
      <c r="H839" t="str">
        <v/>
      </c>
      <c r="I839" t="str">
        <v/>
      </c>
      <c r="J839" t="str">
        <v/>
      </c>
      <c r="K839" t="str">
        <v/>
      </c>
      <c r="L839" t="str">
        <v/>
      </c>
      <c r="M839" t="str">
        <v/>
      </c>
      <c r="N839" t="str">
        <v/>
      </c>
      <c r="O839" t="str">
        <v/>
      </c>
      <c r="P839" t="str">
        <v/>
      </c>
      <c r="Q839" t="str">
        <v/>
      </c>
      <c r="R839" t="str">
        <v/>
      </c>
      <c r="S839" t="str">
        <v/>
      </c>
      <c r="T839" t="str">
        <v/>
      </c>
      <c r="U839" t="str">
        <v/>
      </c>
      <c r="V839" t="str">
        <v/>
      </c>
      <c r="W839" t="str">
        <v/>
      </c>
      <c r="X839" t="str">
        <v/>
      </c>
      <c r="Y839" t="str">
        <v/>
      </c>
      <c r="Z839" t="str">
        <v/>
      </c>
      <c r="AA839" t="str">
        <v/>
      </c>
      <c r="AB839" t="str">
        <f t="shared" si="13"/>
        <v/>
      </c>
    </row>
    <row r="840" spans="1:28">
      <c r="A840" t="str">
        <v/>
      </c>
      <c r="B840" t="str">
        <v/>
      </c>
      <c r="C840" t="str">
        <v/>
      </c>
      <c r="D840" t="str">
        <v/>
      </c>
      <c r="E840" t="str">
        <v/>
      </c>
      <c r="F840" t="str">
        <v/>
      </c>
      <c r="G840" t="str">
        <v/>
      </c>
      <c r="H840" t="str">
        <v/>
      </c>
      <c r="I840" t="str">
        <v/>
      </c>
      <c r="J840" t="str">
        <v/>
      </c>
      <c r="K840" t="str">
        <v/>
      </c>
      <c r="L840" t="str">
        <v/>
      </c>
      <c r="M840" t="str">
        <v/>
      </c>
      <c r="N840" t="str">
        <v/>
      </c>
      <c r="O840" t="str">
        <v/>
      </c>
      <c r="P840" t="str">
        <v/>
      </c>
      <c r="Q840" t="str">
        <v/>
      </c>
      <c r="R840" t="str">
        <v/>
      </c>
      <c r="S840" t="str">
        <v/>
      </c>
      <c r="T840" t="str">
        <v/>
      </c>
      <c r="U840" t="str">
        <v/>
      </c>
      <c r="V840" t="str">
        <v/>
      </c>
      <c r="W840" t="str">
        <v/>
      </c>
      <c r="X840" t="str">
        <v/>
      </c>
      <c r="Y840" t="str">
        <v/>
      </c>
      <c r="Z840" t="str">
        <v/>
      </c>
      <c r="AA840" t="str">
        <v/>
      </c>
      <c r="AB840" t="str">
        <f t="shared" si="13"/>
        <v/>
      </c>
    </row>
    <row r="841" spans="1:28">
      <c r="A841" t="str">
        <v/>
      </c>
      <c r="B841" t="str">
        <v/>
      </c>
      <c r="C841" t="str">
        <v/>
      </c>
      <c r="D841" t="str">
        <v/>
      </c>
      <c r="E841" t="str">
        <v/>
      </c>
      <c r="F841" t="str">
        <v/>
      </c>
      <c r="G841" t="str">
        <v/>
      </c>
      <c r="H841" t="str">
        <v/>
      </c>
      <c r="I841" t="str">
        <v/>
      </c>
      <c r="J841" t="str">
        <v/>
      </c>
      <c r="K841" t="str">
        <v/>
      </c>
      <c r="L841" t="str">
        <v/>
      </c>
      <c r="M841" t="str">
        <v/>
      </c>
      <c r="N841" t="str">
        <v/>
      </c>
      <c r="O841" t="str">
        <v/>
      </c>
      <c r="P841" t="str">
        <v/>
      </c>
      <c r="Q841" t="str">
        <v/>
      </c>
      <c r="R841" t="str">
        <v/>
      </c>
      <c r="S841" t="str">
        <v/>
      </c>
      <c r="T841" t="str">
        <v/>
      </c>
      <c r="U841" t="str">
        <v/>
      </c>
      <c r="V841" t="str">
        <v/>
      </c>
      <c r="W841" t="str">
        <v/>
      </c>
      <c r="X841" t="str">
        <v/>
      </c>
      <c r="Y841" t="str">
        <v/>
      </c>
      <c r="Z841" t="str">
        <v/>
      </c>
      <c r="AA841" t="str">
        <v/>
      </c>
      <c r="AB841" t="str">
        <f t="shared" si="13"/>
        <v/>
      </c>
    </row>
    <row r="842" spans="1:28">
      <c r="A842" t="str">
        <v/>
      </c>
      <c r="B842" t="str">
        <v/>
      </c>
      <c r="C842" t="str">
        <v/>
      </c>
      <c r="D842" t="str">
        <v/>
      </c>
      <c r="E842" t="str">
        <v/>
      </c>
      <c r="F842" t="str">
        <v/>
      </c>
      <c r="G842" t="str">
        <v/>
      </c>
      <c r="H842" t="str">
        <v/>
      </c>
      <c r="I842" t="str">
        <v/>
      </c>
      <c r="J842" t="str">
        <v/>
      </c>
      <c r="K842" t="str">
        <v/>
      </c>
      <c r="L842" t="str">
        <v/>
      </c>
      <c r="M842" t="str">
        <v/>
      </c>
      <c r="N842" t="str">
        <v/>
      </c>
      <c r="O842" t="str">
        <v/>
      </c>
      <c r="P842" t="str">
        <v/>
      </c>
      <c r="Q842" t="str">
        <v/>
      </c>
      <c r="R842" t="str">
        <v/>
      </c>
      <c r="S842" t="str">
        <v/>
      </c>
      <c r="T842" t="str">
        <v/>
      </c>
      <c r="U842" t="str">
        <v/>
      </c>
      <c r="V842" t="str">
        <v/>
      </c>
      <c r="W842" t="str">
        <v/>
      </c>
      <c r="X842" t="str">
        <v/>
      </c>
      <c r="Y842" t="str">
        <v/>
      </c>
      <c r="Z842" t="str">
        <v/>
      </c>
      <c r="AA842" t="str">
        <v/>
      </c>
      <c r="AB842" t="str">
        <f t="shared" si="13"/>
        <v/>
      </c>
    </row>
    <row r="843" spans="1:28">
      <c r="A843" t="str">
        <v/>
      </c>
      <c r="B843" t="str">
        <v/>
      </c>
      <c r="C843" t="str">
        <v/>
      </c>
      <c r="D843" t="str">
        <v/>
      </c>
      <c r="E843" t="str">
        <v/>
      </c>
      <c r="F843" t="str">
        <v/>
      </c>
      <c r="G843" t="str">
        <v/>
      </c>
      <c r="H843" t="str">
        <v/>
      </c>
      <c r="I843" t="str">
        <v/>
      </c>
      <c r="J843" t="str">
        <v/>
      </c>
      <c r="K843" t="str">
        <v/>
      </c>
      <c r="L843" t="str">
        <v/>
      </c>
      <c r="M843" t="str">
        <v/>
      </c>
      <c r="N843" t="str">
        <v/>
      </c>
      <c r="O843" t="str">
        <v/>
      </c>
      <c r="P843" t="str">
        <v/>
      </c>
      <c r="Q843" t="str">
        <v/>
      </c>
      <c r="R843" t="str">
        <v/>
      </c>
      <c r="S843" t="str">
        <v/>
      </c>
      <c r="T843" t="str">
        <v/>
      </c>
      <c r="U843" t="str">
        <v/>
      </c>
      <c r="V843" t="str">
        <v/>
      </c>
      <c r="W843" t="str">
        <v/>
      </c>
      <c r="X843" t="str">
        <v/>
      </c>
      <c r="Y843" t="str">
        <v/>
      </c>
      <c r="Z843" t="str">
        <v/>
      </c>
      <c r="AA843" t="str">
        <v/>
      </c>
      <c r="AB843" t="str">
        <f t="shared" si="13"/>
        <v/>
      </c>
    </row>
    <row r="844" spans="1:28">
      <c r="A844" t="str">
        <v/>
      </c>
      <c r="B844" t="str">
        <v/>
      </c>
      <c r="C844" t="str">
        <v/>
      </c>
      <c r="D844" t="str">
        <v/>
      </c>
      <c r="E844" t="str">
        <v/>
      </c>
      <c r="F844" t="str">
        <v/>
      </c>
      <c r="G844" t="str">
        <v/>
      </c>
      <c r="H844" t="str">
        <v/>
      </c>
      <c r="I844" t="str">
        <v/>
      </c>
      <c r="J844" t="str">
        <v/>
      </c>
      <c r="K844" t="str">
        <v/>
      </c>
      <c r="L844" t="str">
        <v/>
      </c>
      <c r="M844" t="str">
        <v/>
      </c>
      <c r="N844" t="str">
        <v/>
      </c>
      <c r="O844" t="str">
        <v/>
      </c>
      <c r="P844" t="str">
        <v/>
      </c>
      <c r="Q844" t="str">
        <v/>
      </c>
      <c r="R844" t="str">
        <v/>
      </c>
      <c r="S844" t="str">
        <v/>
      </c>
      <c r="T844" t="str">
        <v/>
      </c>
      <c r="U844" t="str">
        <v/>
      </c>
      <c r="V844" t="str">
        <v/>
      </c>
      <c r="W844" t="str">
        <v/>
      </c>
      <c r="X844" t="str">
        <v/>
      </c>
      <c r="Y844" t="str">
        <v/>
      </c>
      <c r="Z844" t="str">
        <v/>
      </c>
      <c r="AA844" t="str">
        <v/>
      </c>
      <c r="AB844" t="str">
        <f t="shared" si="13"/>
        <v/>
      </c>
    </row>
    <row r="845" spans="1:28">
      <c r="A845" t="str">
        <v/>
      </c>
      <c r="B845" t="str">
        <v/>
      </c>
      <c r="C845" t="str">
        <v/>
      </c>
      <c r="D845" t="str">
        <v/>
      </c>
      <c r="E845" t="str">
        <v/>
      </c>
      <c r="F845" t="str">
        <v/>
      </c>
      <c r="G845" t="str">
        <v/>
      </c>
      <c r="H845" t="str">
        <v/>
      </c>
      <c r="I845" t="str">
        <v/>
      </c>
      <c r="J845" t="str">
        <v/>
      </c>
      <c r="K845" t="str">
        <v/>
      </c>
      <c r="L845" t="str">
        <v/>
      </c>
      <c r="M845" t="str">
        <v/>
      </c>
      <c r="N845" t="str">
        <v/>
      </c>
      <c r="O845" t="str">
        <v/>
      </c>
      <c r="P845" t="str">
        <v/>
      </c>
      <c r="Q845" t="str">
        <v/>
      </c>
      <c r="R845" t="str">
        <v/>
      </c>
      <c r="S845" t="str">
        <v/>
      </c>
      <c r="T845" t="str">
        <v/>
      </c>
      <c r="U845" t="str">
        <v/>
      </c>
      <c r="V845" t="str">
        <v/>
      </c>
      <c r="W845" t="str">
        <v/>
      </c>
      <c r="X845" t="str">
        <v/>
      </c>
      <c r="Y845" t="str">
        <v/>
      </c>
      <c r="Z845" t="str">
        <v/>
      </c>
      <c r="AA845" t="str">
        <v/>
      </c>
      <c r="AB845" t="str">
        <f t="shared" si="13"/>
        <v/>
      </c>
    </row>
    <row r="846" spans="1:28">
      <c r="A846" t="str">
        <v/>
      </c>
      <c r="B846" t="str">
        <v/>
      </c>
      <c r="C846" t="str">
        <v/>
      </c>
      <c r="D846" t="str">
        <v/>
      </c>
      <c r="E846" t="str">
        <v/>
      </c>
      <c r="F846" t="str">
        <v/>
      </c>
      <c r="G846" t="str">
        <v/>
      </c>
      <c r="H846" t="str">
        <v/>
      </c>
      <c r="I846" t="str">
        <v/>
      </c>
      <c r="J846" t="str">
        <v/>
      </c>
      <c r="K846" t="str">
        <v/>
      </c>
      <c r="L846" t="str">
        <v/>
      </c>
      <c r="M846" t="str">
        <v/>
      </c>
      <c r="N846" t="str">
        <v/>
      </c>
      <c r="O846" t="str">
        <v/>
      </c>
      <c r="P846" t="str">
        <v/>
      </c>
      <c r="Q846" t="str">
        <v/>
      </c>
      <c r="R846" t="str">
        <v/>
      </c>
      <c r="S846" t="str">
        <v/>
      </c>
      <c r="T846" t="str">
        <v/>
      </c>
      <c r="U846" t="str">
        <v/>
      </c>
      <c r="V846" t="str">
        <v/>
      </c>
      <c r="W846" t="str">
        <v/>
      </c>
      <c r="X846" t="str">
        <v/>
      </c>
      <c r="Y846" t="str">
        <v/>
      </c>
      <c r="Z846" t="str">
        <v/>
      </c>
      <c r="AA846" t="str">
        <v/>
      </c>
      <c r="AB846" t="str">
        <f t="shared" si="13"/>
        <v/>
      </c>
    </row>
    <row r="847" spans="1:28">
      <c r="A847" t="str">
        <v/>
      </c>
      <c r="B847" t="str">
        <v/>
      </c>
      <c r="C847" t="str">
        <v/>
      </c>
      <c r="D847" t="str">
        <v/>
      </c>
      <c r="E847" t="str">
        <v/>
      </c>
      <c r="F847" t="str">
        <v/>
      </c>
      <c r="G847" t="str">
        <v/>
      </c>
      <c r="H847" t="str">
        <v/>
      </c>
      <c r="I847" t="str">
        <v/>
      </c>
      <c r="J847" t="str">
        <v/>
      </c>
      <c r="K847" t="str">
        <v/>
      </c>
      <c r="L847" t="str">
        <v/>
      </c>
      <c r="M847" t="str">
        <v/>
      </c>
      <c r="N847" t="str">
        <v/>
      </c>
      <c r="O847" t="str">
        <v/>
      </c>
      <c r="P847" t="str">
        <v/>
      </c>
      <c r="Q847" t="str">
        <v/>
      </c>
      <c r="R847" t="str">
        <v/>
      </c>
      <c r="S847" t="str">
        <v/>
      </c>
      <c r="T847" t="str">
        <v/>
      </c>
      <c r="U847" t="str">
        <v/>
      </c>
      <c r="V847" t="str">
        <v/>
      </c>
      <c r="W847" t="str">
        <v/>
      </c>
      <c r="X847" t="str">
        <v/>
      </c>
      <c r="Y847" t="str">
        <v/>
      </c>
      <c r="Z847" t="str">
        <v/>
      </c>
      <c r="AA847" t="str">
        <v/>
      </c>
      <c r="AB847" t="str">
        <f t="shared" si="13"/>
        <v/>
      </c>
    </row>
    <row r="848" spans="1:28">
      <c r="A848" t="str">
        <v/>
      </c>
      <c r="B848" t="str">
        <v/>
      </c>
      <c r="C848" t="str">
        <v/>
      </c>
      <c r="D848" t="str">
        <v/>
      </c>
      <c r="E848" t="str">
        <v/>
      </c>
      <c r="F848" t="str">
        <v/>
      </c>
      <c r="G848" t="str">
        <v/>
      </c>
      <c r="H848" t="str">
        <v/>
      </c>
      <c r="I848" t="str">
        <v/>
      </c>
      <c r="J848" t="str">
        <v/>
      </c>
      <c r="K848" t="str">
        <v/>
      </c>
      <c r="L848" t="str">
        <v/>
      </c>
      <c r="M848" t="str">
        <v/>
      </c>
      <c r="N848" t="str">
        <v/>
      </c>
      <c r="O848" t="str">
        <v/>
      </c>
      <c r="P848" t="str">
        <v/>
      </c>
      <c r="Q848" t="str">
        <v/>
      </c>
      <c r="R848" t="str">
        <v/>
      </c>
      <c r="S848" t="str">
        <v/>
      </c>
      <c r="T848" t="str">
        <v/>
      </c>
      <c r="U848" t="str">
        <v/>
      </c>
      <c r="V848" t="str">
        <v/>
      </c>
      <c r="W848" t="str">
        <v/>
      </c>
      <c r="X848" t="str">
        <v/>
      </c>
      <c r="Y848" t="str">
        <v/>
      </c>
      <c r="Z848" t="str">
        <v/>
      </c>
      <c r="AA848" t="str">
        <v/>
      </c>
      <c r="AB848" t="str">
        <f t="shared" si="13"/>
        <v/>
      </c>
    </row>
    <row r="849" spans="1:28">
      <c r="A849" t="str">
        <v/>
      </c>
      <c r="B849" t="str">
        <v/>
      </c>
      <c r="C849" t="str">
        <v/>
      </c>
      <c r="D849" t="str">
        <v/>
      </c>
      <c r="E849" t="str">
        <v/>
      </c>
      <c r="F849" t="str">
        <v/>
      </c>
      <c r="G849" t="str">
        <v/>
      </c>
      <c r="H849" t="str">
        <v/>
      </c>
      <c r="I849" t="str">
        <v/>
      </c>
      <c r="J849" t="str">
        <v/>
      </c>
      <c r="K849" t="str">
        <v/>
      </c>
      <c r="L849" t="str">
        <v/>
      </c>
      <c r="M849" t="str">
        <v/>
      </c>
      <c r="N849" t="str">
        <v/>
      </c>
      <c r="O849" t="str">
        <v/>
      </c>
      <c r="P849" t="str">
        <v/>
      </c>
      <c r="Q849" t="str">
        <v/>
      </c>
      <c r="R849" t="str">
        <v/>
      </c>
      <c r="S849" t="str">
        <v/>
      </c>
      <c r="T849" t="str">
        <v/>
      </c>
      <c r="U849" t="str">
        <v/>
      </c>
      <c r="V849" t="str">
        <v/>
      </c>
      <c r="W849" t="str">
        <v/>
      </c>
      <c r="X849" t="str">
        <v/>
      </c>
      <c r="Y849" t="str">
        <v/>
      </c>
      <c r="Z849" t="str">
        <v/>
      </c>
      <c r="AA849" t="str">
        <v/>
      </c>
      <c r="AB849" t="str">
        <f t="shared" si="13"/>
        <v/>
      </c>
    </row>
    <row r="850" spans="1:28">
      <c r="A850" t="str">
        <v/>
      </c>
      <c r="B850" t="str">
        <v/>
      </c>
      <c r="C850" t="str">
        <v/>
      </c>
      <c r="D850" t="str">
        <v/>
      </c>
      <c r="E850" t="str">
        <v/>
      </c>
      <c r="F850" t="str">
        <v/>
      </c>
      <c r="G850" t="str">
        <v/>
      </c>
      <c r="H850" t="str">
        <v/>
      </c>
      <c r="I850" t="str">
        <v/>
      </c>
      <c r="J850" t="str">
        <v/>
      </c>
      <c r="K850" t="str">
        <v/>
      </c>
      <c r="L850" t="str">
        <v/>
      </c>
      <c r="M850" t="str">
        <v/>
      </c>
      <c r="N850" t="str">
        <v/>
      </c>
      <c r="O850" t="str">
        <v/>
      </c>
      <c r="P850" t="str">
        <v/>
      </c>
      <c r="Q850" t="str">
        <v/>
      </c>
      <c r="R850" t="str">
        <v/>
      </c>
      <c r="S850" t="str">
        <v/>
      </c>
      <c r="T850" t="str">
        <v/>
      </c>
      <c r="U850" t="str">
        <v/>
      </c>
      <c r="V850" t="str">
        <v/>
      </c>
      <c r="W850" t="str">
        <v/>
      </c>
      <c r="X850" t="str">
        <v/>
      </c>
      <c r="Y850" t="str">
        <v/>
      </c>
      <c r="Z850" t="str">
        <v/>
      </c>
      <c r="AA850" t="str">
        <v/>
      </c>
      <c r="AB850" t="str">
        <f t="shared" si="13"/>
        <v/>
      </c>
    </row>
    <row r="851" spans="1:28">
      <c r="A851" t="str">
        <v/>
      </c>
      <c r="B851" t="str">
        <v/>
      </c>
      <c r="C851" t="str">
        <v/>
      </c>
      <c r="D851" t="str">
        <v/>
      </c>
      <c r="E851" t="str">
        <v/>
      </c>
      <c r="F851" t="str">
        <v/>
      </c>
      <c r="G851" t="str">
        <v/>
      </c>
      <c r="H851" t="str">
        <v/>
      </c>
      <c r="I851" t="str">
        <v/>
      </c>
      <c r="J851" t="str">
        <v/>
      </c>
      <c r="K851" t="str">
        <v/>
      </c>
      <c r="L851" t="str">
        <v/>
      </c>
      <c r="M851" t="str">
        <v/>
      </c>
      <c r="N851" t="str">
        <v/>
      </c>
      <c r="O851" t="str">
        <v/>
      </c>
      <c r="P851" t="str">
        <v/>
      </c>
      <c r="Q851" t="str">
        <v/>
      </c>
      <c r="R851" t="str">
        <v/>
      </c>
      <c r="S851" t="str">
        <v/>
      </c>
      <c r="T851" t="str">
        <v/>
      </c>
      <c r="U851" t="str">
        <v/>
      </c>
      <c r="V851" t="str">
        <v/>
      </c>
      <c r="W851" t="str">
        <v/>
      </c>
      <c r="X851" t="str">
        <v/>
      </c>
      <c r="Y851" t="str">
        <v/>
      </c>
      <c r="Z851" t="str">
        <v/>
      </c>
      <c r="AA851" t="str">
        <v/>
      </c>
      <c r="AB851" t="str">
        <f t="shared" si="13"/>
        <v/>
      </c>
    </row>
    <row r="852" spans="1:28">
      <c r="A852" t="str">
        <v/>
      </c>
      <c r="B852" t="str">
        <v/>
      </c>
      <c r="C852" t="str">
        <v/>
      </c>
      <c r="D852" t="str">
        <v/>
      </c>
      <c r="E852" t="str">
        <v/>
      </c>
      <c r="F852" t="str">
        <v/>
      </c>
      <c r="G852" t="str">
        <v/>
      </c>
      <c r="H852" t="str">
        <v/>
      </c>
      <c r="I852" t="str">
        <v/>
      </c>
      <c r="J852" t="str">
        <v/>
      </c>
      <c r="K852" t="str">
        <v/>
      </c>
      <c r="L852" t="str">
        <v/>
      </c>
      <c r="M852" t="str">
        <v/>
      </c>
      <c r="N852" t="str">
        <v/>
      </c>
      <c r="O852" t="str">
        <v/>
      </c>
      <c r="P852" t="str">
        <v/>
      </c>
      <c r="Q852" t="str">
        <v/>
      </c>
      <c r="R852" t="str">
        <v/>
      </c>
      <c r="S852" t="str">
        <v/>
      </c>
      <c r="T852" t="str">
        <v/>
      </c>
      <c r="U852" t="str">
        <v/>
      </c>
      <c r="V852" t="str">
        <v/>
      </c>
      <c r="W852" t="str">
        <v/>
      </c>
      <c r="X852" t="str">
        <v/>
      </c>
      <c r="Y852" t="str">
        <v/>
      </c>
      <c r="Z852" t="str">
        <v/>
      </c>
      <c r="AA852" t="str">
        <v/>
      </c>
      <c r="AB852" t="str">
        <f t="shared" si="13"/>
        <v/>
      </c>
    </row>
    <row r="853" spans="1:28">
      <c r="A853" t="str">
        <v/>
      </c>
      <c r="B853" t="str">
        <v/>
      </c>
      <c r="C853" t="str">
        <v/>
      </c>
      <c r="D853" t="str">
        <v/>
      </c>
      <c r="E853" t="str">
        <v/>
      </c>
      <c r="F853" t="str">
        <v/>
      </c>
      <c r="G853" t="str">
        <v/>
      </c>
      <c r="H853" t="str">
        <v/>
      </c>
      <c r="I853" t="str">
        <v/>
      </c>
      <c r="J853" t="str">
        <v/>
      </c>
      <c r="K853" t="str">
        <v/>
      </c>
      <c r="L853" t="str">
        <v/>
      </c>
      <c r="M853" t="str">
        <v/>
      </c>
      <c r="N853" t="str">
        <v/>
      </c>
      <c r="O853" t="str">
        <v/>
      </c>
      <c r="P853" t="str">
        <v/>
      </c>
      <c r="Q853" t="str">
        <v/>
      </c>
      <c r="R853" t="str">
        <v/>
      </c>
      <c r="S853" t="str">
        <v/>
      </c>
      <c r="T853" t="str">
        <v/>
      </c>
      <c r="U853" t="str">
        <v/>
      </c>
      <c r="V853" t="str">
        <v/>
      </c>
      <c r="W853" t="str">
        <v/>
      </c>
      <c r="X853" t="str">
        <v/>
      </c>
      <c r="Y853" t="str">
        <v/>
      </c>
      <c r="Z853" t="str">
        <v/>
      </c>
      <c r="AA853" t="str">
        <v/>
      </c>
      <c r="AB853" t="str">
        <f t="shared" si="13"/>
        <v/>
      </c>
    </row>
    <row r="854" spans="1:28">
      <c r="A854" t="str">
        <v/>
      </c>
      <c r="B854" t="str">
        <v/>
      </c>
      <c r="C854" t="str">
        <v/>
      </c>
      <c r="D854" t="str">
        <v/>
      </c>
      <c r="E854" t="str">
        <v/>
      </c>
      <c r="F854" t="str">
        <v/>
      </c>
      <c r="G854" t="str">
        <v/>
      </c>
      <c r="H854" t="str">
        <v/>
      </c>
      <c r="I854" t="str">
        <v/>
      </c>
      <c r="J854" t="str">
        <v/>
      </c>
      <c r="K854" t="str">
        <v/>
      </c>
      <c r="L854" t="str">
        <v/>
      </c>
      <c r="M854" t="str">
        <v/>
      </c>
      <c r="N854" t="str">
        <v/>
      </c>
      <c r="O854" t="str">
        <v/>
      </c>
      <c r="P854" t="str">
        <v/>
      </c>
      <c r="Q854" t="str">
        <v/>
      </c>
      <c r="R854" t="str">
        <v/>
      </c>
      <c r="S854" t="str">
        <v/>
      </c>
      <c r="T854" t="str">
        <v/>
      </c>
      <c r="U854" t="str">
        <v/>
      </c>
      <c r="V854" t="str">
        <v/>
      </c>
      <c r="W854" t="str">
        <v/>
      </c>
      <c r="X854" t="str">
        <v/>
      </c>
      <c r="Y854" t="str">
        <v/>
      </c>
      <c r="Z854" t="str">
        <v/>
      </c>
      <c r="AA854" t="str">
        <v/>
      </c>
      <c r="AB854" t="str">
        <f t="shared" si="13"/>
        <v/>
      </c>
    </row>
    <row r="855" spans="1:28">
      <c r="A855" t="str">
        <v/>
      </c>
      <c r="B855" t="str">
        <v/>
      </c>
      <c r="C855" t="str">
        <v/>
      </c>
      <c r="D855" t="str">
        <v/>
      </c>
      <c r="E855" t="str">
        <v/>
      </c>
      <c r="F855" t="str">
        <v/>
      </c>
      <c r="G855" t="str">
        <v/>
      </c>
      <c r="H855" t="str">
        <v/>
      </c>
      <c r="I855" t="str">
        <v/>
      </c>
      <c r="J855" t="str">
        <v/>
      </c>
      <c r="K855" t="str">
        <v/>
      </c>
      <c r="L855" t="str">
        <v/>
      </c>
      <c r="M855" t="str">
        <v/>
      </c>
      <c r="N855" t="str">
        <v/>
      </c>
      <c r="O855" t="str">
        <v/>
      </c>
      <c r="P855" t="str">
        <v/>
      </c>
      <c r="Q855" t="str">
        <v/>
      </c>
      <c r="R855" t="str">
        <v/>
      </c>
      <c r="S855" t="str">
        <v/>
      </c>
      <c r="T855" t="str">
        <v/>
      </c>
      <c r="U855" t="str">
        <v/>
      </c>
      <c r="V855" t="str">
        <v/>
      </c>
      <c r="W855" t="str">
        <v/>
      </c>
      <c r="X855" t="str">
        <v/>
      </c>
      <c r="Y855" t="str">
        <v/>
      </c>
      <c r="Z855" t="str">
        <v/>
      </c>
      <c r="AA855" t="str">
        <v/>
      </c>
      <c r="AB855" t="str">
        <f t="shared" si="13"/>
        <v/>
      </c>
    </row>
    <row r="856" spans="1:28">
      <c r="A856" t="str">
        <v/>
      </c>
      <c r="B856" t="str">
        <v/>
      </c>
      <c r="C856" t="str">
        <v/>
      </c>
      <c r="D856" t="str">
        <v/>
      </c>
      <c r="E856" t="str">
        <v/>
      </c>
      <c r="F856" t="str">
        <v/>
      </c>
      <c r="G856" t="str">
        <v/>
      </c>
      <c r="H856" t="str">
        <v/>
      </c>
      <c r="I856" t="str">
        <v/>
      </c>
      <c r="J856" t="str">
        <v/>
      </c>
      <c r="K856" t="str">
        <v/>
      </c>
      <c r="L856" t="str">
        <v/>
      </c>
      <c r="M856" t="str">
        <v/>
      </c>
      <c r="N856" t="str">
        <v/>
      </c>
      <c r="O856" t="str">
        <v/>
      </c>
      <c r="P856" t="str">
        <v/>
      </c>
      <c r="Q856" t="str">
        <v/>
      </c>
      <c r="R856" t="str">
        <v/>
      </c>
      <c r="S856" t="str">
        <v/>
      </c>
      <c r="T856" t="str">
        <v/>
      </c>
      <c r="U856" t="str">
        <v/>
      </c>
      <c r="V856" t="str">
        <v/>
      </c>
      <c r="W856" t="str">
        <v/>
      </c>
      <c r="X856" t="str">
        <v/>
      </c>
      <c r="Y856" t="str">
        <v/>
      </c>
      <c r="Z856" t="str">
        <v/>
      </c>
      <c r="AA856" t="str">
        <v/>
      </c>
      <c r="AB856" t="str">
        <f t="shared" si="13"/>
        <v/>
      </c>
    </row>
    <row r="857" spans="1:28">
      <c r="A857" t="str">
        <v/>
      </c>
      <c r="B857" t="str">
        <v/>
      </c>
      <c r="C857" t="str">
        <v/>
      </c>
      <c r="D857" t="str">
        <v/>
      </c>
      <c r="E857" t="str">
        <v/>
      </c>
      <c r="F857" t="str">
        <v/>
      </c>
      <c r="G857" t="str">
        <v/>
      </c>
      <c r="H857" t="str">
        <v/>
      </c>
      <c r="I857" t="str">
        <v/>
      </c>
      <c r="J857" t="str">
        <v/>
      </c>
      <c r="K857" t="str">
        <v/>
      </c>
      <c r="L857" t="str">
        <v/>
      </c>
      <c r="M857" t="str">
        <v/>
      </c>
      <c r="N857" t="str">
        <v/>
      </c>
      <c r="O857" t="str">
        <v/>
      </c>
      <c r="P857" t="str">
        <v/>
      </c>
      <c r="Q857" t="str">
        <v/>
      </c>
      <c r="R857" t="str">
        <v/>
      </c>
      <c r="S857" t="str">
        <v/>
      </c>
      <c r="T857" t="str">
        <v/>
      </c>
      <c r="U857" t="str">
        <v/>
      </c>
      <c r="V857" t="str">
        <v/>
      </c>
      <c r="W857" t="str">
        <v/>
      </c>
      <c r="X857" t="str">
        <v/>
      </c>
      <c r="Y857" t="str">
        <v/>
      </c>
      <c r="Z857" t="str">
        <v/>
      </c>
      <c r="AA857" t="str">
        <v/>
      </c>
      <c r="AB857" t="str">
        <f t="shared" si="13"/>
        <v/>
      </c>
    </row>
    <row r="858" spans="1:28">
      <c r="A858" t="str">
        <v/>
      </c>
      <c r="B858" t="str">
        <v/>
      </c>
      <c r="C858" t="str">
        <v/>
      </c>
      <c r="D858" t="str">
        <v/>
      </c>
      <c r="E858" t="str">
        <v/>
      </c>
      <c r="F858" t="str">
        <v/>
      </c>
      <c r="G858" t="str">
        <v/>
      </c>
      <c r="H858" t="str">
        <v/>
      </c>
      <c r="I858" t="str">
        <v/>
      </c>
      <c r="J858" t="str">
        <v/>
      </c>
      <c r="K858" t="str">
        <v/>
      </c>
      <c r="L858" t="str">
        <v/>
      </c>
      <c r="M858" t="str">
        <v/>
      </c>
      <c r="N858" t="str">
        <v/>
      </c>
      <c r="O858" t="str">
        <v/>
      </c>
      <c r="P858" t="str">
        <v/>
      </c>
      <c r="Q858" t="str">
        <v/>
      </c>
      <c r="R858" t="str">
        <v/>
      </c>
      <c r="S858" t="str">
        <v/>
      </c>
      <c r="T858" t="str">
        <v/>
      </c>
      <c r="U858" t="str">
        <v/>
      </c>
      <c r="V858" t="str">
        <v/>
      </c>
      <c r="W858" t="str">
        <v/>
      </c>
      <c r="X858" t="str">
        <v/>
      </c>
      <c r="Y858" t="str">
        <v/>
      </c>
      <c r="Z858" t="str">
        <v/>
      </c>
      <c r="AA858" t="str">
        <v/>
      </c>
      <c r="AB858" t="str">
        <f t="shared" si="13"/>
        <v/>
      </c>
    </row>
    <row r="859" spans="1:28">
      <c r="A859" t="str">
        <v/>
      </c>
      <c r="B859" t="str">
        <v/>
      </c>
      <c r="C859" t="str">
        <v/>
      </c>
      <c r="D859" t="str">
        <v/>
      </c>
      <c r="E859" t="str">
        <v/>
      </c>
      <c r="F859" t="str">
        <v/>
      </c>
      <c r="G859" t="str">
        <v/>
      </c>
      <c r="H859" t="str">
        <v/>
      </c>
      <c r="I859" t="str">
        <v/>
      </c>
      <c r="J859" t="str">
        <v/>
      </c>
      <c r="K859" t="str">
        <v/>
      </c>
      <c r="L859" t="str">
        <v/>
      </c>
      <c r="M859" t="str">
        <v/>
      </c>
      <c r="N859" t="str">
        <v/>
      </c>
      <c r="O859" t="str">
        <v/>
      </c>
      <c r="P859" t="str">
        <v/>
      </c>
      <c r="Q859" t="str">
        <v/>
      </c>
      <c r="R859" t="str">
        <v/>
      </c>
      <c r="S859" t="str">
        <v/>
      </c>
      <c r="T859" t="str">
        <v/>
      </c>
      <c r="U859" t="str">
        <v/>
      </c>
      <c r="V859" t="str">
        <v/>
      </c>
      <c r="W859" t="str">
        <v/>
      </c>
      <c r="X859" t="str">
        <v/>
      </c>
      <c r="Y859" t="str">
        <v/>
      </c>
      <c r="Z859" t="str">
        <v/>
      </c>
      <c r="AA859" t="str">
        <v/>
      </c>
      <c r="AB859" t="str">
        <f t="shared" si="13"/>
        <v/>
      </c>
    </row>
    <row r="860" spans="1:28">
      <c r="A860" t="str">
        <v/>
      </c>
      <c r="B860" t="str">
        <v/>
      </c>
      <c r="C860" t="str">
        <v/>
      </c>
      <c r="D860" t="str">
        <v/>
      </c>
      <c r="E860" t="str">
        <v/>
      </c>
      <c r="F860" t="str">
        <v/>
      </c>
      <c r="G860" t="str">
        <v/>
      </c>
      <c r="H860" t="str">
        <v/>
      </c>
      <c r="I860" t="str">
        <v/>
      </c>
      <c r="J860" t="str">
        <v/>
      </c>
      <c r="K860" t="str">
        <v/>
      </c>
      <c r="L860" t="str">
        <v/>
      </c>
      <c r="M860" t="str">
        <v/>
      </c>
      <c r="N860" t="str">
        <v/>
      </c>
      <c r="O860" t="str">
        <v/>
      </c>
      <c r="P860" t="str">
        <v/>
      </c>
      <c r="Q860" t="str">
        <v/>
      </c>
      <c r="R860" t="str">
        <v/>
      </c>
      <c r="S860" t="str">
        <v/>
      </c>
      <c r="T860" t="str">
        <v/>
      </c>
      <c r="U860" t="str">
        <v/>
      </c>
      <c r="V860" t="str">
        <v/>
      </c>
      <c r="W860" t="str">
        <v/>
      </c>
      <c r="X860" t="str">
        <v/>
      </c>
      <c r="Y860" t="str">
        <v/>
      </c>
      <c r="Z860" t="str">
        <v/>
      </c>
      <c r="AA860" t="str">
        <v/>
      </c>
      <c r="AB860" t="str">
        <f t="shared" si="13"/>
        <v/>
      </c>
    </row>
    <row r="861" spans="1:28">
      <c r="A861" t="str">
        <v/>
      </c>
      <c r="B861" t="str">
        <v/>
      </c>
      <c r="C861" t="str">
        <v/>
      </c>
      <c r="D861" t="str">
        <v/>
      </c>
      <c r="E861" t="str">
        <v/>
      </c>
      <c r="F861" t="str">
        <v/>
      </c>
      <c r="G861" t="str">
        <v/>
      </c>
      <c r="H861" t="str">
        <v/>
      </c>
      <c r="I861" t="str">
        <v/>
      </c>
      <c r="J861" t="str">
        <v/>
      </c>
      <c r="K861" t="str">
        <v/>
      </c>
      <c r="L861" t="str">
        <v/>
      </c>
      <c r="M861" t="str">
        <v/>
      </c>
      <c r="N861" t="str">
        <v/>
      </c>
      <c r="O861" t="str">
        <v/>
      </c>
      <c r="P861" t="str">
        <v/>
      </c>
      <c r="Q861" t="str">
        <v/>
      </c>
      <c r="R861" t="str">
        <v/>
      </c>
      <c r="S861" t="str">
        <v/>
      </c>
      <c r="T861" t="str">
        <v/>
      </c>
      <c r="U861" t="str">
        <v/>
      </c>
      <c r="V861" t="str">
        <v/>
      </c>
      <c r="W861" t="str">
        <v/>
      </c>
      <c r="X861" t="str">
        <v/>
      </c>
      <c r="Y861" t="str">
        <v/>
      </c>
      <c r="Z861" t="str">
        <v/>
      </c>
      <c r="AA861" t="str">
        <v/>
      </c>
      <c r="AB861" t="str">
        <f t="shared" si="13"/>
        <v/>
      </c>
    </row>
    <row r="862" spans="1:28">
      <c r="A862" t="str">
        <v/>
      </c>
      <c r="B862" t="str">
        <v/>
      </c>
      <c r="C862" t="str">
        <v/>
      </c>
      <c r="D862" t="str">
        <v/>
      </c>
      <c r="E862" t="str">
        <v/>
      </c>
      <c r="F862" t="str">
        <v/>
      </c>
      <c r="G862" t="str">
        <v/>
      </c>
      <c r="H862" t="str">
        <v/>
      </c>
      <c r="I862" t="str">
        <v/>
      </c>
      <c r="J862" t="str">
        <v/>
      </c>
      <c r="K862" t="str">
        <v/>
      </c>
      <c r="L862" t="str">
        <v/>
      </c>
      <c r="M862" t="str">
        <v/>
      </c>
      <c r="N862" t="str">
        <v/>
      </c>
      <c r="O862" t="str">
        <v/>
      </c>
      <c r="P862" t="str">
        <v/>
      </c>
      <c r="Q862" t="str">
        <v/>
      </c>
      <c r="R862" t="str">
        <v/>
      </c>
      <c r="S862" t="str">
        <v/>
      </c>
      <c r="T862" t="str">
        <v/>
      </c>
      <c r="U862" t="str">
        <v/>
      </c>
      <c r="V862" t="str">
        <v/>
      </c>
      <c r="W862" t="str">
        <v/>
      </c>
      <c r="X862" t="str">
        <v/>
      </c>
      <c r="Y862" t="str">
        <v/>
      </c>
      <c r="Z862" t="str">
        <v/>
      </c>
      <c r="AA862" t="str">
        <v/>
      </c>
      <c r="AB862" t="str">
        <f t="shared" si="13"/>
        <v/>
      </c>
    </row>
    <row r="863" spans="1:28">
      <c r="A863" t="str">
        <v/>
      </c>
      <c r="B863" t="str">
        <v/>
      </c>
      <c r="C863" t="str">
        <v/>
      </c>
      <c r="D863" t="str">
        <v/>
      </c>
      <c r="E863" t="str">
        <v/>
      </c>
      <c r="F863" t="str">
        <v/>
      </c>
      <c r="G863" t="str">
        <v/>
      </c>
      <c r="H863" t="str">
        <v/>
      </c>
      <c r="I863" t="str">
        <v/>
      </c>
      <c r="J863" t="str">
        <v/>
      </c>
      <c r="K863" t="str">
        <v/>
      </c>
      <c r="L863" t="str">
        <v/>
      </c>
      <c r="M863" t="str">
        <v/>
      </c>
      <c r="N863" t="str">
        <v/>
      </c>
      <c r="O863" t="str">
        <v/>
      </c>
      <c r="P863" t="str">
        <v/>
      </c>
      <c r="Q863" t="str">
        <v/>
      </c>
      <c r="R863" t="str">
        <v/>
      </c>
      <c r="S863" t="str">
        <v/>
      </c>
      <c r="T863" t="str">
        <v/>
      </c>
      <c r="U863" t="str">
        <v/>
      </c>
      <c r="V863" t="str">
        <v/>
      </c>
      <c r="W863" t="str">
        <v/>
      </c>
      <c r="X863" t="str">
        <v/>
      </c>
      <c r="Y863" t="str">
        <v/>
      </c>
      <c r="Z863" t="str">
        <v/>
      </c>
      <c r="AA863" t="str">
        <v/>
      </c>
      <c r="AB863" t="str">
        <f t="shared" si="13"/>
        <v/>
      </c>
    </row>
    <row r="864" spans="1:28">
      <c r="A864" t="str">
        <v/>
      </c>
      <c r="B864" t="str">
        <v/>
      </c>
      <c r="C864" t="str">
        <v/>
      </c>
      <c r="D864" t="str">
        <v/>
      </c>
      <c r="E864" t="str">
        <v/>
      </c>
      <c r="F864" t="str">
        <v/>
      </c>
      <c r="G864" t="str">
        <v/>
      </c>
      <c r="H864" t="str">
        <v/>
      </c>
      <c r="I864" t="str">
        <v/>
      </c>
      <c r="J864" t="str">
        <v/>
      </c>
      <c r="K864" t="str">
        <v/>
      </c>
      <c r="L864" t="str">
        <v/>
      </c>
      <c r="M864" t="str">
        <v/>
      </c>
      <c r="N864" t="str">
        <v/>
      </c>
      <c r="O864" t="str">
        <v/>
      </c>
      <c r="P864" t="str">
        <v/>
      </c>
      <c r="Q864" t="str">
        <v/>
      </c>
      <c r="R864" t="str">
        <v/>
      </c>
      <c r="S864" t="str">
        <v/>
      </c>
      <c r="T864" t="str">
        <v/>
      </c>
      <c r="U864" t="str">
        <v/>
      </c>
      <c r="V864" t="str">
        <v/>
      </c>
      <c r="W864" t="str">
        <v/>
      </c>
      <c r="X864" t="str">
        <v/>
      </c>
      <c r="Y864" t="str">
        <v/>
      </c>
      <c r="Z864" t="str">
        <v/>
      </c>
      <c r="AA864" t="str">
        <v/>
      </c>
      <c r="AB864" t="str">
        <f t="shared" si="13"/>
        <v/>
      </c>
    </row>
    <row r="865" spans="1:28">
      <c r="A865" t="str">
        <v/>
      </c>
      <c r="B865" t="str">
        <v/>
      </c>
      <c r="C865" t="str">
        <v/>
      </c>
      <c r="D865" t="str">
        <v/>
      </c>
      <c r="E865" t="str">
        <v/>
      </c>
      <c r="F865" t="str">
        <v/>
      </c>
      <c r="G865" t="str">
        <v/>
      </c>
      <c r="H865" t="str">
        <v/>
      </c>
      <c r="I865" t="str">
        <v/>
      </c>
      <c r="J865" t="str">
        <v/>
      </c>
      <c r="K865" t="str">
        <v/>
      </c>
      <c r="L865" t="str">
        <v/>
      </c>
      <c r="M865" t="str">
        <v/>
      </c>
      <c r="N865" t="str">
        <v/>
      </c>
      <c r="O865" t="str">
        <v/>
      </c>
      <c r="P865" t="str">
        <v/>
      </c>
      <c r="Q865" t="str">
        <v/>
      </c>
      <c r="R865" t="str">
        <v/>
      </c>
      <c r="S865" t="str">
        <v/>
      </c>
      <c r="T865" t="str">
        <v/>
      </c>
      <c r="U865" t="str">
        <v/>
      </c>
      <c r="V865" t="str">
        <v/>
      </c>
      <c r="W865" t="str">
        <v/>
      </c>
      <c r="X865" t="str">
        <v/>
      </c>
      <c r="Y865" t="str">
        <v/>
      </c>
      <c r="Z865" t="str">
        <v/>
      </c>
      <c r="AA865" t="str">
        <v/>
      </c>
      <c r="AB865" t="str">
        <f t="shared" si="13"/>
        <v/>
      </c>
    </row>
    <row r="866" spans="1:28">
      <c r="A866" t="str">
        <v/>
      </c>
      <c r="B866" t="str">
        <v/>
      </c>
      <c r="C866" t="str">
        <v/>
      </c>
      <c r="D866" t="str">
        <v/>
      </c>
      <c r="E866" t="str">
        <v/>
      </c>
      <c r="F866" t="str">
        <v/>
      </c>
      <c r="G866" t="str">
        <v/>
      </c>
      <c r="H866" t="str">
        <v/>
      </c>
      <c r="I866" t="str">
        <v/>
      </c>
      <c r="J866" t="str">
        <v/>
      </c>
      <c r="K866" t="str">
        <v/>
      </c>
      <c r="L866" t="str">
        <v/>
      </c>
      <c r="M866" t="str">
        <v/>
      </c>
      <c r="N866" t="str">
        <v/>
      </c>
      <c r="O866" t="str">
        <v/>
      </c>
      <c r="P866" t="str">
        <v/>
      </c>
      <c r="Q866" t="str">
        <v/>
      </c>
      <c r="R866" t="str">
        <v/>
      </c>
      <c r="S866" t="str">
        <v/>
      </c>
      <c r="T866" t="str">
        <v/>
      </c>
      <c r="U866" t="str">
        <v/>
      </c>
      <c r="V866" t="str">
        <v/>
      </c>
      <c r="W866" t="str">
        <v/>
      </c>
      <c r="X866" t="str">
        <v/>
      </c>
      <c r="Y866" t="str">
        <v/>
      </c>
      <c r="Z866" t="str">
        <v/>
      </c>
      <c r="AA866" t="str">
        <v/>
      </c>
      <c r="AB866" t="str">
        <f t="shared" si="13"/>
        <v/>
      </c>
    </row>
    <row r="867" spans="1:28">
      <c r="A867" t="str">
        <v/>
      </c>
      <c r="B867" t="str">
        <v/>
      </c>
      <c r="C867" t="str">
        <v/>
      </c>
      <c r="D867" t="str">
        <v/>
      </c>
      <c r="E867" t="str">
        <v/>
      </c>
      <c r="F867" t="str">
        <v/>
      </c>
      <c r="G867" t="str">
        <v/>
      </c>
      <c r="H867" t="str">
        <v/>
      </c>
      <c r="I867" t="str">
        <v/>
      </c>
      <c r="J867" t="str">
        <v/>
      </c>
      <c r="K867" t="str">
        <v/>
      </c>
      <c r="L867" t="str">
        <v/>
      </c>
      <c r="M867" t="str">
        <v/>
      </c>
      <c r="N867" t="str">
        <v/>
      </c>
      <c r="O867" t="str">
        <v/>
      </c>
      <c r="P867" t="str">
        <v/>
      </c>
      <c r="Q867" t="str">
        <v/>
      </c>
      <c r="R867" t="str">
        <v/>
      </c>
      <c r="S867" t="str">
        <v/>
      </c>
      <c r="T867" t="str">
        <v/>
      </c>
      <c r="U867" t="str">
        <v/>
      </c>
      <c r="V867" t="str">
        <v/>
      </c>
      <c r="W867" t="str">
        <v/>
      </c>
      <c r="X867" t="str">
        <v/>
      </c>
      <c r="Y867" t="str">
        <v/>
      </c>
      <c r="Z867" t="str">
        <v/>
      </c>
      <c r="AA867" t="str">
        <v/>
      </c>
      <c r="AB867" t="str">
        <f t="shared" si="13"/>
        <v/>
      </c>
    </row>
    <row r="868" spans="1:28">
      <c r="A868" t="str">
        <v/>
      </c>
      <c r="B868" t="str">
        <v/>
      </c>
      <c r="C868" t="str">
        <v/>
      </c>
      <c r="D868" t="str">
        <v/>
      </c>
      <c r="E868" t="str">
        <v/>
      </c>
      <c r="F868" t="str">
        <v/>
      </c>
      <c r="G868" t="str">
        <v/>
      </c>
      <c r="H868" t="str">
        <v/>
      </c>
      <c r="I868" t="str">
        <v/>
      </c>
      <c r="J868" t="str">
        <v/>
      </c>
      <c r="K868" t="str">
        <v/>
      </c>
      <c r="L868" t="str">
        <v/>
      </c>
      <c r="M868" t="str">
        <v/>
      </c>
      <c r="N868" t="str">
        <v/>
      </c>
      <c r="O868" t="str">
        <v/>
      </c>
      <c r="P868" t="str">
        <v/>
      </c>
      <c r="Q868" t="str">
        <v/>
      </c>
      <c r="R868" t="str">
        <v/>
      </c>
      <c r="S868" t="str">
        <v/>
      </c>
      <c r="T868" t="str">
        <v/>
      </c>
      <c r="U868" t="str">
        <v/>
      </c>
      <c r="V868" t="str">
        <v/>
      </c>
      <c r="W868" t="str">
        <v/>
      </c>
      <c r="X868" t="str">
        <v/>
      </c>
      <c r="Y868" t="str">
        <v/>
      </c>
      <c r="Z868" t="str">
        <v/>
      </c>
      <c r="AA868" t="str">
        <v/>
      </c>
      <c r="AB868" t="str">
        <f t="shared" si="13"/>
        <v/>
      </c>
    </row>
    <row r="869" spans="1:28">
      <c r="A869" t="str">
        <v/>
      </c>
      <c r="B869" t="str">
        <v/>
      </c>
      <c r="C869" t="str">
        <v/>
      </c>
      <c r="D869" t="str">
        <v/>
      </c>
      <c r="E869" t="str">
        <v/>
      </c>
      <c r="F869" t="str">
        <v/>
      </c>
      <c r="G869" t="str">
        <v/>
      </c>
      <c r="H869" t="str">
        <v/>
      </c>
      <c r="I869" t="str">
        <v/>
      </c>
      <c r="J869" t="str">
        <v/>
      </c>
      <c r="K869" t="str">
        <v/>
      </c>
      <c r="L869" t="str">
        <v/>
      </c>
      <c r="M869" t="str">
        <v/>
      </c>
      <c r="N869" t="str">
        <v/>
      </c>
      <c r="O869" t="str">
        <v/>
      </c>
      <c r="P869" t="str">
        <v/>
      </c>
      <c r="Q869" t="str">
        <v/>
      </c>
      <c r="R869" t="str">
        <v/>
      </c>
      <c r="S869" t="str">
        <v/>
      </c>
      <c r="T869" t="str">
        <v/>
      </c>
      <c r="U869" t="str">
        <v/>
      </c>
      <c r="V869" t="str">
        <v/>
      </c>
      <c r="W869" t="str">
        <v/>
      </c>
      <c r="X869" t="str">
        <v/>
      </c>
      <c r="Y869" t="str">
        <v/>
      </c>
      <c r="Z869" t="str">
        <v/>
      </c>
      <c r="AA869" t="str">
        <v/>
      </c>
      <c r="AB869" t="str">
        <f t="shared" si="13"/>
        <v/>
      </c>
    </row>
    <row r="870" spans="1:28">
      <c r="A870" t="str">
        <v/>
      </c>
      <c r="B870" t="str">
        <v/>
      </c>
      <c r="C870" t="str">
        <v/>
      </c>
      <c r="D870" t="str">
        <v/>
      </c>
      <c r="E870" t="str">
        <v/>
      </c>
      <c r="F870" t="str">
        <v/>
      </c>
      <c r="G870" t="str">
        <v/>
      </c>
      <c r="H870" t="str">
        <v/>
      </c>
      <c r="I870" t="str">
        <v/>
      </c>
      <c r="J870" t="str">
        <v/>
      </c>
      <c r="K870" t="str">
        <v/>
      </c>
      <c r="L870" t="str">
        <v/>
      </c>
      <c r="M870" t="str">
        <v/>
      </c>
      <c r="N870" t="str">
        <v/>
      </c>
      <c r="O870" t="str">
        <v/>
      </c>
      <c r="P870" t="str">
        <v/>
      </c>
      <c r="Q870" t="str">
        <v/>
      </c>
      <c r="R870" t="str">
        <v/>
      </c>
      <c r="S870" t="str">
        <v/>
      </c>
      <c r="T870" t="str">
        <v/>
      </c>
      <c r="U870" t="str">
        <v/>
      </c>
      <c r="V870" t="str">
        <v/>
      </c>
      <c r="W870" t="str">
        <v/>
      </c>
      <c r="X870" t="str">
        <v/>
      </c>
      <c r="Y870" t="str">
        <v/>
      </c>
      <c r="Z870" t="str">
        <v/>
      </c>
      <c r="AA870" t="str">
        <v/>
      </c>
      <c r="AB870" t="str">
        <f t="shared" si="13"/>
        <v/>
      </c>
    </row>
    <row r="871" spans="1:28">
      <c r="A871" t="str">
        <v/>
      </c>
      <c r="B871" t="str">
        <v/>
      </c>
      <c r="C871" t="str">
        <v/>
      </c>
      <c r="D871" t="str">
        <v/>
      </c>
      <c r="E871" t="str">
        <v/>
      </c>
      <c r="F871" t="str">
        <v/>
      </c>
      <c r="G871" t="str">
        <v/>
      </c>
      <c r="H871" t="str">
        <v/>
      </c>
      <c r="I871" t="str">
        <v/>
      </c>
      <c r="J871" t="str">
        <v/>
      </c>
      <c r="K871" t="str">
        <v/>
      </c>
      <c r="L871" t="str">
        <v/>
      </c>
      <c r="M871" t="str">
        <v/>
      </c>
      <c r="N871" t="str">
        <v/>
      </c>
      <c r="O871" t="str">
        <v/>
      </c>
      <c r="P871" t="str">
        <v/>
      </c>
      <c r="Q871" t="str">
        <v/>
      </c>
      <c r="R871" t="str">
        <v/>
      </c>
      <c r="S871" t="str">
        <v/>
      </c>
      <c r="T871" t="str">
        <v/>
      </c>
      <c r="U871" t="str">
        <v/>
      </c>
      <c r="V871" t="str">
        <v/>
      </c>
      <c r="W871" t="str">
        <v/>
      </c>
      <c r="X871" t="str">
        <v/>
      </c>
      <c r="Y871" t="str">
        <v/>
      </c>
      <c r="Z871" t="str">
        <v/>
      </c>
      <c r="AA871" t="str">
        <v/>
      </c>
      <c r="AB871" t="str">
        <f t="shared" si="13"/>
        <v/>
      </c>
    </row>
    <row r="872" spans="1:28">
      <c r="A872" t="str">
        <v/>
      </c>
      <c r="B872" t="str">
        <v/>
      </c>
      <c r="C872" t="str">
        <v/>
      </c>
      <c r="D872" t="str">
        <v/>
      </c>
      <c r="E872" t="str">
        <v/>
      </c>
      <c r="F872" t="str">
        <v/>
      </c>
      <c r="G872" t="str">
        <v/>
      </c>
      <c r="H872" t="str">
        <v/>
      </c>
      <c r="I872" t="str">
        <v/>
      </c>
      <c r="J872" t="str">
        <v/>
      </c>
      <c r="K872" t="str">
        <v/>
      </c>
      <c r="L872" t="str">
        <v/>
      </c>
      <c r="M872" t="str">
        <v/>
      </c>
      <c r="N872" t="str">
        <v/>
      </c>
      <c r="O872" t="str">
        <v/>
      </c>
      <c r="P872" t="str">
        <v/>
      </c>
      <c r="Q872" t="str">
        <v/>
      </c>
      <c r="R872" t="str">
        <v/>
      </c>
      <c r="S872" t="str">
        <v/>
      </c>
      <c r="T872" t="str">
        <v/>
      </c>
      <c r="U872" t="str">
        <v/>
      </c>
      <c r="V872" t="str">
        <v/>
      </c>
      <c r="W872" t="str">
        <v/>
      </c>
      <c r="X872" t="str">
        <v/>
      </c>
      <c r="Y872" t="str">
        <v/>
      </c>
      <c r="Z872" t="str">
        <v/>
      </c>
      <c r="AA872" t="str">
        <v/>
      </c>
      <c r="AB872" t="str">
        <f t="shared" si="13"/>
        <v/>
      </c>
    </row>
    <row r="873" spans="1:28">
      <c r="A873" t="str">
        <v/>
      </c>
      <c r="B873" t="str">
        <v/>
      </c>
      <c r="C873" t="str">
        <v/>
      </c>
      <c r="D873" t="str">
        <v/>
      </c>
      <c r="E873" t="str">
        <v/>
      </c>
      <c r="F873" t="str">
        <v/>
      </c>
      <c r="G873" t="str">
        <v/>
      </c>
      <c r="H873" t="str">
        <v/>
      </c>
      <c r="I873" t="str">
        <v/>
      </c>
      <c r="J873" t="str">
        <v/>
      </c>
      <c r="K873" t="str">
        <v/>
      </c>
      <c r="L873" t="str">
        <v/>
      </c>
      <c r="M873" t="str">
        <v/>
      </c>
      <c r="N873" t="str">
        <v/>
      </c>
      <c r="O873" t="str">
        <v/>
      </c>
      <c r="P873" t="str">
        <v/>
      </c>
      <c r="Q873" t="str">
        <v/>
      </c>
      <c r="R873" t="str">
        <v/>
      </c>
      <c r="S873" t="str">
        <v/>
      </c>
      <c r="T873" t="str">
        <v/>
      </c>
      <c r="U873" t="str">
        <v/>
      </c>
      <c r="V873" t="str">
        <v/>
      </c>
      <c r="W873" t="str">
        <v/>
      </c>
      <c r="X873" t="str">
        <v/>
      </c>
      <c r="Y873" t="str">
        <v/>
      </c>
      <c r="Z873" t="str">
        <v/>
      </c>
      <c r="AA873" t="str">
        <v/>
      </c>
      <c r="AB873" t="str">
        <f t="shared" si="13"/>
        <v/>
      </c>
    </row>
    <row r="874" spans="1:28">
      <c r="A874" t="str">
        <v/>
      </c>
      <c r="B874" t="str">
        <v/>
      </c>
      <c r="C874" t="str">
        <v/>
      </c>
      <c r="D874" t="str">
        <v/>
      </c>
      <c r="E874" t="str">
        <v/>
      </c>
      <c r="F874" t="str">
        <v/>
      </c>
      <c r="G874" t="str">
        <v/>
      </c>
      <c r="H874" t="str">
        <v/>
      </c>
      <c r="I874" t="str">
        <v/>
      </c>
      <c r="J874" t="str">
        <v/>
      </c>
      <c r="K874" t="str">
        <v/>
      </c>
      <c r="L874" t="str">
        <v/>
      </c>
      <c r="M874" t="str">
        <v/>
      </c>
      <c r="N874" t="str">
        <v/>
      </c>
      <c r="O874" t="str">
        <v/>
      </c>
      <c r="P874" t="str">
        <v/>
      </c>
      <c r="Q874" t="str">
        <v/>
      </c>
      <c r="R874" t="str">
        <v/>
      </c>
      <c r="S874" t="str">
        <v/>
      </c>
      <c r="T874" t="str">
        <v/>
      </c>
      <c r="U874" t="str">
        <v/>
      </c>
      <c r="V874" t="str">
        <v/>
      </c>
      <c r="W874" t="str">
        <v/>
      </c>
      <c r="X874" t="str">
        <v/>
      </c>
      <c r="Y874" t="str">
        <v/>
      </c>
      <c r="Z874" t="str">
        <v/>
      </c>
      <c r="AA874" t="str">
        <v/>
      </c>
      <c r="AB874" t="str">
        <f t="shared" si="13"/>
        <v/>
      </c>
    </row>
    <row r="875" spans="1:28">
      <c r="A875" t="str">
        <v/>
      </c>
      <c r="B875" t="str">
        <v/>
      </c>
      <c r="C875" t="str">
        <v/>
      </c>
      <c r="D875" t="str">
        <v/>
      </c>
      <c r="E875" t="str">
        <v/>
      </c>
      <c r="F875" t="str">
        <v/>
      </c>
      <c r="G875" t="str">
        <v/>
      </c>
      <c r="H875" t="str">
        <v/>
      </c>
      <c r="I875" t="str">
        <v/>
      </c>
      <c r="J875" t="str">
        <v/>
      </c>
      <c r="K875" t="str">
        <v/>
      </c>
      <c r="L875" t="str">
        <v/>
      </c>
      <c r="M875" t="str">
        <v/>
      </c>
      <c r="N875" t="str">
        <v/>
      </c>
      <c r="O875" t="str">
        <v/>
      </c>
      <c r="P875" t="str">
        <v/>
      </c>
      <c r="Q875" t="str">
        <v/>
      </c>
      <c r="R875" t="str">
        <v/>
      </c>
      <c r="S875" t="str">
        <v/>
      </c>
      <c r="T875" t="str">
        <v/>
      </c>
      <c r="U875" t="str">
        <v/>
      </c>
      <c r="V875" t="str">
        <v/>
      </c>
      <c r="W875" t="str">
        <v/>
      </c>
      <c r="X875" t="str">
        <v/>
      </c>
      <c r="Y875" t="str">
        <v/>
      </c>
      <c r="Z875" t="str">
        <v/>
      </c>
      <c r="AA875" t="str">
        <v/>
      </c>
      <c r="AB875" t="str">
        <f t="shared" si="13"/>
        <v/>
      </c>
    </row>
    <row r="876" spans="1:28">
      <c r="A876" t="str">
        <v/>
      </c>
      <c r="B876" t="str">
        <v/>
      </c>
      <c r="C876" t="str">
        <v/>
      </c>
      <c r="D876" t="str">
        <v/>
      </c>
      <c r="E876" t="str">
        <v/>
      </c>
      <c r="F876" t="str">
        <v/>
      </c>
      <c r="G876" t="str">
        <v/>
      </c>
      <c r="H876" t="str">
        <v/>
      </c>
      <c r="I876" t="str">
        <v/>
      </c>
      <c r="J876" t="str">
        <v/>
      </c>
      <c r="K876" t="str">
        <v/>
      </c>
      <c r="L876" t="str">
        <v/>
      </c>
      <c r="M876" t="str">
        <v/>
      </c>
      <c r="N876" t="str">
        <v/>
      </c>
      <c r="O876" t="str">
        <v/>
      </c>
      <c r="P876" t="str">
        <v/>
      </c>
      <c r="Q876" t="str">
        <v/>
      </c>
      <c r="R876" t="str">
        <v/>
      </c>
      <c r="S876" t="str">
        <v/>
      </c>
      <c r="T876" t="str">
        <v/>
      </c>
      <c r="U876" t="str">
        <v/>
      </c>
      <c r="V876" t="str">
        <v/>
      </c>
      <c r="W876" t="str">
        <v/>
      </c>
      <c r="X876" t="str">
        <v/>
      </c>
      <c r="Y876" t="str">
        <v/>
      </c>
      <c r="Z876" t="str">
        <v/>
      </c>
      <c r="AA876" t="str">
        <v/>
      </c>
      <c r="AB876" t="str">
        <f t="shared" si="13"/>
        <v/>
      </c>
    </row>
    <row r="877" spans="1:28">
      <c r="A877" t="str">
        <v/>
      </c>
      <c r="B877" t="str">
        <v/>
      </c>
      <c r="C877" t="str">
        <v/>
      </c>
      <c r="D877" t="str">
        <v/>
      </c>
      <c r="E877" t="str">
        <v/>
      </c>
      <c r="F877" t="str">
        <v/>
      </c>
      <c r="G877" t="str">
        <v/>
      </c>
      <c r="H877" t="str">
        <v/>
      </c>
      <c r="I877" t="str">
        <v/>
      </c>
      <c r="J877" t="str">
        <v/>
      </c>
      <c r="K877" t="str">
        <v/>
      </c>
      <c r="L877" t="str">
        <v/>
      </c>
      <c r="M877" t="str">
        <v/>
      </c>
      <c r="N877" t="str">
        <v/>
      </c>
      <c r="O877" t="str">
        <v/>
      </c>
      <c r="P877" t="str">
        <v/>
      </c>
      <c r="Q877" t="str">
        <v/>
      </c>
      <c r="R877" t="str">
        <v/>
      </c>
      <c r="S877" t="str">
        <v/>
      </c>
      <c r="T877" t="str">
        <v/>
      </c>
      <c r="U877" t="str">
        <v/>
      </c>
      <c r="V877" t="str">
        <v/>
      </c>
      <c r="W877" t="str">
        <v/>
      </c>
      <c r="X877" t="str">
        <v/>
      </c>
      <c r="Y877" t="str">
        <v/>
      </c>
      <c r="Z877" t="str">
        <v/>
      </c>
      <c r="AA877" t="str">
        <v/>
      </c>
      <c r="AB877" t="str">
        <f t="shared" si="13"/>
        <v/>
      </c>
    </row>
    <row r="878" spans="1:28">
      <c r="A878" t="str">
        <v/>
      </c>
      <c r="B878" t="str">
        <v/>
      </c>
      <c r="C878" t="str">
        <v/>
      </c>
      <c r="D878" t="str">
        <v/>
      </c>
      <c r="E878" t="str">
        <v/>
      </c>
      <c r="F878" t="str">
        <v/>
      </c>
      <c r="G878" t="str">
        <v/>
      </c>
      <c r="H878" t="str">
        <v/>
      </c>
      <c r="I878" t="str">
        <v/>
      </c>
      <c r="J878" t="str">
        <v/>
      </c>
      <c r="K878" t="str">
        <v/>
      </c>
      <c r="L878" t="str">
        <v/>
      </c>
      <c r="M878" t="str">
        <v/>
      </c>
      <c r="N878" t="str">
        <v/>
      </c>
      <c r="O878" t="str">
        <v/>
      </c>
      <c r="P878" t="str">
        <v/>
      </c>
      <c r="Q878" t="str">
        <v/>
      </c>
      <c r="R878" t="str">
        <v/>
      </c>
      <c r="S878" t="str">
        <v/>
      </c>
      <c r="T878" t="str">
        <v/>
      </c>
      <c r="U878" t="str">
        <v/>
      </c>
      <c r="V878" t="str">
        <v/>
      </c>
      <c r="W878" t="str">
        <v/>
      </c>
      <c r="X878" t="str">
        <v/>
      </c>
      <c r="Y878" t="str">
        <v/>
      </c>
      <c r="Z878" t="str">
        <v/>
      </c>
      <c r="AA878" t="str">
        <v/>
      </c>
      <c r="AB878" t="str">
        <f t="shared" si="13"/>
        <v/>
      </c>
    </row>
    <row r="879" spans="1:28">
      <c r="A879" t="str">
        <v/>
      </c>
      <c r="B879" t="str">
        <v/>
      </c>
      <c r="C879" t="str">
        <v/>
      </c>
      <c r="D879" t="str">
        <v/>
      </c>
      <c r="E879" t="str">
        <v/>
      </c>
      <c r="F879" t="str">
        <v/>
      </c>
      <c r="G879" t="str">
        <v/>
      </c>
      <c r="H879" t="str">
        <v/>
      </c>
      <c r="I879" t="str">
        <v/>
      </c>
      <c r="J879" t="str">
        <v/>
      </c>
      <c r="K879" t="str">
        <v/>
      </c>
      <c r="L879" t="str">
        <v/>
      </c>
      <c r="M879" t="str">
        <v/>
      </c>
      <c r="N879" t="str">
        <v/>
      </c>
      <c r="O879" t="str">
        <v/>
      </c>
      <c r="P879" t="str">
        <v/>
      </c>
      <c r="Q879" t="str">
        <v/>
      </c>
      <c r="R879" t="str">
        <v/>
      </c>
      <c r="S879" t="str">
        <v/>
      </c>
      <c r="T879" t="str">
        <v/>
      </c>
      <c r="U879" t="str">
        <v/>
      </c>
      <c r="V879" t="str">
        <v/>
      </c>
      <c r="W879" t="str">
        <v/>
      </c>
      <c r="X879" t="str">
        <v/>
      </c>
      <c r="Y879" t="str">
        <v/>
      </c>
      <c r="Z879" t="str">
        <v/>
      </c>
      <c r="AA879" t="str">
        <v/>
      </c>
      <c r="AB879" t="str">
        <f t="shared" si="13"/>
        <v/>
      </c>
    </row>
    <row r="880" spans="1:28">
      <c r="A880" t="str">
        <v/>
      </c>
      <c r="B880" t="str">
        <v/>
      </c>
      <c r="C880" t="str">
        <v/>
      </c>
      <c r="D880" t="str">
        <v/>
      </c>
      <c r="E880" t="str">
        <v/>
      </c>
      <c r="F880" t="str">
        <v/>
      </c>
      <c r="G880" t="str">
        <v/>
      </c>
      <c r="H880" t="str">
        <v/>
      </c>
      <c r="I880" t="str">
        <v/>
      </c>
      <c r="J880" t="str">
        <v/>
      </c>
      <c r="K880" t="str">
        <v/>
      </c>
      <c r="L880" t="str">
        <v/>
      </c>
      <c r="M880" t="str">
        <v/>
      </c>
      <c r="N880" t="str">
        <v/>
      </c>
      <c r="O880" t="str">
        <v/>
      </c>
      <c r="P880" t="str">
        <v/>
      </c>
      <c r="Q880" t="str">
        <v/>
      </c>
      <c r="R880" t="str">
        <v/>
      </c>
      <c r="S880" t="str">
        <v/>
      </c>
      <c r="T880" t="str">
        <v/>
      </c>
      <c r="U880" t="str">
        <v/>
      </c>
      <c r="V880" t="str">
        <v/>
      </c>
      <c r="W880" t="str">
        <v/>
      </c>
      <c r="X880" t="str">
        <v/>
      </c>
      <c r="Y880" t="str">
        <v/>
      </c>
      <c r="Z880" t="str">
        <v/>
      </c>
      <c r="AA880" t="str">
        <v/>
      </c>
      <c r="AB880" t="str">
        <f t="shared" si="13"/>
        <v/>
      </c>
    </row>
    <row r="881" spans="1:28">
      <c r="A881" t="str">
        <v/>
      </c>
      <c r="B881" t="str">
        <v/>
      </c>
      <c r="C881" t="str">
        <v/>
      </c>
      <c r="D881" t="str">
        <v/>
      </c>
      <c r="E881" t="str">
        <v/>
      </c>
      <c r="F881" t="str">
        <v/>
      </c>
      <c r="G881" t="str">
        <v/>
      </c>
      <c r="H881" t="str">
        <v/>
      </c>
      <c r="I881" t="str">
        <v/>
      </c>
      <c r="J881" t="str">
        <v/>
      </c>
      <c r="K881" t="str">
        <v/>
      </c>
      <c r="L881" t="str">
        <v/>
      </c>
      <c r="M881" t="str">
        <v/>
      </c>
      <c r="N881" t="str">
        <v/>
      </c>
      <c r="O881" t="str">
        <v/>
      </c>
      <c r="P881" t="str">
        <v/>
      </c>
      <c r="Q881" t="str">
        <v/>
      </c>
      <c r="R881" t="str">
        <v/>
      </c>
      <c r="S881" t="str">
        <v/>
      </c>
      <c r="T881" t="str">
        <v/>
      </c>
      <c r="U881" t="str">
        <v/>
      </c>
      <c r="V881" t="str">
        <v/>
      </c>
      <c r="W881" t="str">
        <v/>
      </c>
      <c r="X881" t="str">
        <v/>
      </c>
      <c r="Y881" t="str">
        <v/>
      </c>
      <c r="Z881" t="str">
        <v/>
      </c>
      <c r="AA881" t="str">
        <v/>
      </c>
      <c r="AB881" t="str">
        <f t="shared" si="13"/>
        <v/>
      </c>
    </row>
    <row r="882" spans="1:28">
      <c r="A882" t="str">
        <v/>
      </c>
      <c r="B882" t="str">
        <v/>
      </c>
      <c r="C882" t="str">
        <v/>
      </c>
      <c r="D882" t="str">
        <v/>
      </c>
      <c r="E882" t="str">
        <v/>
      </c>
      <c r="F882" t="str">
        <v/>
      </c>
      <c r="G882" t="str">
        <v/>
      </c>
      <c r="H882" t="str">
        <v/>
      </c>
      <c r="I882" t="str">
        <v/>
      </c>
      <c r="J882" t="str">
        <v/>
      </c>
      <c r="K882" t="str">
        <v/>
      </c>
      <c r="L882" t="str">
        <v/>
      </c>
      <c r="M882" t="str">
        <v/>
      </c>
      <c r="N882" t="str">
        <v/>
      </c>
      <c r="O882" t="str">
        <v/>
      </c>
      <c r="P882" t="str">
        <v/>
      </c>
      <c r="Q882" t="str">
        <v/>
      </c>
      <c r="R882" t="str">
        <v/>
      </c>
      <c r="S882" t="str">
        <v/>
      </c>
      <c r="T882" t="str">
        <v/>
      </c>
      <c r="U882" t="str">
        <v/>
      </c>
      <c r="V882" t="str">
        <v/>
      </c>
      <c r="W882" t="str">
        <v/>
      </c>
      <c r="X882" t="str">
        <v/>
      </c>
      <c r="Y882" t="str">
        <v/>
      </c>
      <c r="Z882" t="str">
        <v/>
      </c>
      <c r="AA882" t="str">
        <v/>
      </c>
      <c r="AB882" t="str">
        <f t="shared" si="13"/>
        <v/>
      </c>
    </row>
    <row r="883" spans="1:28">
      <c r="A883" t="str">
        <v/>
      </c>
      <c r="B883" t="str">
        <v/>
      </c>
      <c r="C883" t="str">
        <v/>
      </c>
      <c r="D883" t="str">
        <v/>
      </c>
      <c r="E883" t="str">
        <v/>
      </c>
      <c r="F883" t="str">
        <v/>
      </c>
      <c r="G883" t="str">
        <v/>
      </c>
      <c r="H883" t="str">
        <v/>
      </c>
      <c r="I883" t="str">
        <v/>
      </c>
      <c r="J883" t="str">
        <v/>
      </c>
      <c r="K883" t="str">
        <v/>
      </c>
      <c r="L883" t="str">
        <v/>
      </c>
      <c r="M883" t="str">
        <v/>
      </c>
      <c r="N883" t="str">
        <v/>
      </c>
      <c r="O883" t="str">
        <v/>
      </c>
      <c r="P883" t="str">
        <v/>
      </c>
      <c r="Q883" t="str">
        <v/>
      </c>
      <c r="R883" t="str">
        <v/>
      </c>
      <c r="S883" t="str">
        <v/>
      </c>
      <c r="T883" t="str">
        <v/>
      </c>
      <c r="U883" t="str">
        <v/>
      </c>
      <c r="V883" t="str">
        <v/>
      </c>
      <c r="W883" t="str">
        <v/>
      </c>
      <c r="X883" t="str">
        <v/>
      </c>
      <c r="Y883" t="str">
        <v/>
      </c>
      <c r="Z883" t="str">
        <v/>
      </c>
      <c r="AA883" t="str">
        <v/>
      </c>
      <c r="AB883" t="str">
        <f t="shared" si="13"/>
        <v/>
      </c>
    </row>
    <row r="884" spans="1:28">
      <c r="A884" t="str">
        <v/>
      </c>
      <c r="B884" t="str">
        <v/>
      </c>
      <c r="C884" t="str">
        <v/>
      </c>
      <c r="D884" t="str">
        <v/>
      </c>
      <c r="E884" t="str">
        <v/>
      </c>
      <c r="F884" t="str">
        <v/>
      </c>
      <c r="G884" t="str">
        <v/>
      </c>
      <c r="H884" t="str">
        <v/>
      </c>
      <c r="I884" t="str">
        <v/>
      </c>
      <c r="J884" t="str">
        <v/>
      </c>
      <c r="K884" t="str">
        <v/>
      </c>
      <c r="L884" t="str">
        <v/>
      </c>
      <c r="M884" t="str">
        <v/>
      </c>
      <c r="N884" t="str">
        <v/>
      </c>
      <c r="O884" t="str">
        <v/>
      </c>
      <c r="P884" t="str">
        <v/>
      </c>
      <c r="Q884" t="str">
        <v/>
      </c>
      <c r="R884" t="str">
        <v/>
      </c>
      <c r="S884" t="str">
        <v/>
      </c>
      <c r="T884" t="str">
        <v/>
      </c>
      <c r="U884" t="str">
        <v/>
      </c>
      <c r="V884" t="str">
        <v/>
      </c>
      <c r="W884" t="str">
        <v/>
      </c>
      <c r="X884" t="str">
        <v/>
      </c>
      <c r="Y884" t="str">
        <v/>
      </c>
      <c r="Z884" t="str">
        <v/>
      </c>
      <c r="AA884" t="str">
        <v/>
      </c>
      <c r="AB884" t="str">
        <f t="shared" si="13"/>
        <v/>
      </c>
    </row>
    <row r="885" spans="1:28">
      <c r="A885" t="str">
        <v/>
      </c>
      <c r="B885" t="str">
        <v/>
      </c>
      <c r="C885" t="str">
        <v/>
      </c>
      <c r="D885" t="str">
        <v/>
      </c>
      <c r="E885" t="str">
        <v/>
      </c>
      <c r="F885" t="str">
        <v/>
      </c>
      <c r="G885" t="str">
        <v/>
      </c>
      <c r="H885" t="str">
        <v/>
      </c>
      <c r="I885" t="str">
        <v/>
      </c>
      <c r="J885" t="str">
        <v/>
      </c>
      <c r="K885" t="str">
        <v/>
      </c>
      <c r="L885" t="str">
        <v/>
      </c>
      <c r="M885" t="str">
        <v/>
      </c>
      <c r="N885" t="str">
        <v/>
      </c>
      <c r="O885" t="str">
        <v/>
      </c>
      <c r="P885" t="str">
        <v/>
      </c>
      <c r="Q885" t="str">
        <v/>
      </c>
      <c r="R885" t="str">
        <v/>
      </c>
      <c r="S885" t="str">
        <v/>
      </c>
      <c r="T885" t="str">
        <v/>
      </c>
      <c r="U885" t="str">
        <v/>
      </c>
      <c r="V885" t="str">
        <v/>
      </c>
      <c r="W885" t="str">
        <v/>
      </c>
      <c r="X885" t="str">
        <v/>
      </c>
      <c r="Y885" t="str">
        <v/>
      </c>
      <c r="Z885" t="str">
        <v/>
      </c>
      <c r="AA885" t="str">
        <v/>
      </c>
      <c r="AB885" t="str">
        <f t="shared" si="13"/>
        <v/>
      </c>
    </row>
    <row r="886" spans="1:28">
      <c r="A886" t="str">
        <v/>
      </c>
      <c r="B886" t="str">
        <v/>
      </c>
      <c r="C886" t="str">
        <v/>
      </c>
      <c r="D886" t="str">
        <v/>
      </c>
      <c r="E886" t="str">
        <v/>
      </c>
      <c r="F886" t="str">
        <v/>
      </c>
      <c r="G886" t="str">
        <v/>
      </c>
      <c r="H886" t="str">
        <v/>
      </c>
      <c r="I886" t="str">
        <v/>
      </c>
      <c r="J886" t="str">
        <v/>
      </c>
      <c r="K886" t="str">
        <v/>
      </c>
      <c r="L886" t="str">
        <v/>
      </c>
      <c r="M886" t="str">
        <v/>
      </c>
      <c r="N886" t="str">
        <v/>
      </c>
      <c r="O886" t="str">
        <v/>
      </c>
      <c r="P886" t="str">
        <v/>
      </c>
      <c r="Q886" t="str">
        <v/>
      </c>
      <c r="R886" t="str">
        <v/>
      </c>
      <c r="S886" t="str">
        <v/>
      </c>
      <c r="T886" t="str">
        <v/>
      </c>
      <c r="U886" t="str">
        <v/>
      </c>
      <c r="V886" t="str">
        <v/>
      </c>
      <c r="W886" t="str">
        <v/>
      </c>
      <c r="X886" t="str">
        <v/>
      </c>
      <c r="Y886" t="str">
        <v/>
      </c>
      <c r="Z886" t="str">
        <v/>
      </c>
      <c r="AA886" t="str">
        <v/>
      </c>
      <c r="AB886" t="str">
        <f t="shared" si="13"/>
        <v/>
      </c>
    </row>
    <row r="887" spans="1:28">
      <c r="A887" t="str">
        <v/>
      </c>
      <c r="B887" t="str">
        <v/>
      </c>
      <c r="C887" t="str">
        <v/>
      </c>
      <c r="D887" t="str">
        <v/>
      </c>
      <c r="E887" t="str">
        <v/>
      </c>
      <c r="F887" t="str">
        <v/>
      </c>
      <c r="G887" t="str">
        <v/>
      </c>
      <c r="H887" t="str">
        <v/>
      </c>
      <c r="I887" t="str">
        <v/>
      </c>
      <c r="J887" t="str">
        <v/>
      </c>
      <c r="K887" t="str">
        <v/>
      </c>
      <c r="L887" t="str">
        <v/>
      </c>
      <c r="M887" t="str">
        <v/>
      </c>
      <c r="N887" t="str">
        <v/>
      </c>
      <c r="O887" t="str">
        <v/>
      </c>
      <c r="P887" t="str">
        <v/>
      </c>
      <c r="Q887" t="str">
        <v/>
      </c>
      <c r="R887" t="str">
        <v/>
      </c>
      <c r="S887" t="str">
        <v/>
      </c>
      <c r="T887" t="str">
        <v/>
      </c>
      <c r="U887" t="str">
        <v/>
      </c>
      <c r="V887" t="str">
        <v/>
      </c>
      <c r="W887" t="str">
        <v/>
      </c>
      <c r="X887" t="str">
        <v/>
      </c>
      <c r="Y887" t="str">
        <v/>
      </c>
      <c r="Z887" t="str">
        <v/>
      </c>
      <c r="AA887" t="str">
        <v/>
      </c>
      <c r="AB887" t="str">
        <f t="shared" si="13"/>
        <v/>
      </c>
    </row>
    <row r="888" spans="1:28">
      <c r="A888" t="str">
        <v/>
      </c>
      <c r="B888" t="str">
        <v/>
      </c>
      <c r="C888" t="str">
        <v/>
      </c>
      <c r="D888" t="str">
        <v/>
      </c>
      <c r="E888" t="str">
        <v/>
      </c>
      <c r="F888" t="str">
        <v/>
      </c>
      <c r="G888" t="str">
        <v/>
      </c>
      <c r="H888" t="str">
        <v/>
      </c>
      <c r="I888" t="str">
        <v/>
      </c>
      <c r="J888" t="str">
        <v/>
      </c>
      <c r="K888" t="str">
        <v/>
      </c>
      <c r="L888" t="str">
        <v/>
      </c>
      <c r="M888" t="str">
        <v/>
      </c>
      <c r="N888" t="str">
        <v/>
      </c>
      <c r="O888" t="str">
        <v/>
      </c>
      <c r="P888" t="str">
        <v/>
      </c>
      <c r="Q888" t="str">
        <v/>
      </c>
      <c r="R888" t="str">
        <v/>
      </c>
      <c r="S888" t="str">
        <v/>
      </c>
      <c r="T888" t="str">
        <v/>
      </c>
      <c r="U888" t="str">
        <v/>
      </c>
      <c r="V888" t="str">
        <v/>
      </c>
      <c r="W888" t="str">
        <v/>
      </c>
      <c r="X888" t="str">
        <v/>
      </c>
      <c r="Y888" t="str">
        <v/>
      </c>
      <c r="Z888" t="str">
        <v/>
      </c>
      <c r="AA888" t="str">
        <v/>
      </c>
      <c r="AB888" t="str">
        <f t="shared" si="13"/>
        <v/>
      </c>
    </row>
    <row r="889" spans="1:28">
      <c r="A889" t="str">
        <v/>
      </c>
      <c r="B889" t="str">
        <v/>
      </c>
      <c r="C889" t="str">
        <v/>
      </c>
      <c r="D889" t="str">
        <v/>
      </c>
      <c r="E889" t="str">
        <v/>
      </c>
      <c r="F889" t="str">
        <v/>
      </c>
      <c r="G889" t="str">
        <v/>
      </c>
      <c r="H889" t="str">
        <v/>
      </c>
      <c r="I889" t="str">
        <v/>
      </c>
      <c r="J889" t="str">
        <v/>
      </c>
      <c r="K889" t="str">
        <v/>
      </c>
      <c r="L889" t="str">
        <v/>
      </c>
      <c r="M889" t="str">
        <v/>
      </c>
      <c r="N889" t="str">
        <v/>
      </c>
      <c r="O889" t="str">
        <v/>
      </c>
      <c r="P889" t="str">
        <v/>
      </c>
      <c r="Q889" t="str">
        <v/>
      </c>
      <c r="R889" t="str">
        <v/>
      </c>
      <c r="S889" t="str">
        <v/>
      </c>
      <c r="T889" t="str">
        <v/>
      </c>
      <c r="U889" t="str">
        <v/>
      </c>
      <c r="V889" t="str">
        <v/>
      </c>
      <c r="W889" t="str">
        <v/>
      </c>
      <c r="X889" t="str">
        <v/>
      </c>
      <c r="Y889" t="str">
        <v/>
      </c>
      <c r="Z889" t="str">
        <v/>
      </c>
      <c r="AA889" t="str">
        <v/>
      </c>
      <c r="AB889" t="str">
        <f t="shared" si="13"/>
        <v/>
      </c>
    </row>
    <row r="890" spans="1:28">
      <c r="A890" t="str">
        <v/>
      </c>
      <c r="B890" t="str">
        <v/>
      </c>
      <c r="C890" t="str">
        <v/>
      </c>
      <c r="D890" t="str">
        <v/>
      </c>
      <c r="E890" t="str">
        <v/>
      </c>
      <c r="F890" t="str">
        <v/>
      </c>
      <c r="G890" t="str">
        <v/>
      </c>
      <c r="H890" t="str">
        <v/>
      </c>
      <c r="I890" t="str">
        <v/>
      </c>
      <c r="J890" t="str">
        <v/>
      </c>
      <c r="K890" t="str">
        <v/>
      </c>
      <c r="L890" t="str">
        <v/>
      </c>
      <c r="M890" t="str">
        <v/>
      </c>
      <c r="N890" t="str">
        <v/>
      </c>
      <c r="O890" t="str">
        <v/>
      </c>
      <c r="P890" t="str">
        <v/>
      </c>
      <c r="Q890" t="str">
        <v/>
      </c>
      <c r="R890" t="str">
        <v/>
      </c>
      <c r="S890" t="str">
        <v/>
      </c>
      <c r="T890" t="str">
        <v/>
      </c>
      <c r="U890" t="str">
        <v/>
      </c>
      <c r="V890" t="str">
        <v/>
      </c>
      <c r="W890" t="str">
        <v/>
      </c>
      <c r="X890" t="str">
        <v/>
      </c>
      <c r="Y890" t="str">
        <v/>
      </c>
      <c r="Z890" t="str">
        <v/>
      </c>
      <c r="AA890" t="str">
        <v/>
      </c>
      <c r="AB890" t="str">
        <f t="shared" si="13"/>
        <v/>
      </c>
    </row>
    <row r="891" spans="1:28">
      <c r="A891" t="str">
        <v/>
      </c>
      <c r="B891" t="str">
        <v/>
      </c>
      <c r="C891" t="str">
        <v/>
      </c>
      <c r="D891" t="str">
        <v/>
      </c>
      <c r="E891" t="str">
        <v/>
      </c>
      <c r="F891" t="str">
        <v/>
      </c>
      <c r="G891" t="str">
        <v/>
      </c>
      <c r="H891" t="str">
        <v/>
      </c>
      <c r="I891" t="str">
        <v/>
      </c>
      <c r="J891" t="str">
        <v/>
      </c>
      <c r="K891" t="str">
        <v/>
      </c>
      <c r="L891" t="str">
        <v/>
      </c>
      <c r="M891" t="str">
        <v/>
      </c>
      <c r="N891" t="str">
        <v/>
      </c>
      <c r="O891" t="str">
        <v/>
      </c>
      <c r="P891" t="str">
        <v/>
      </c>
      <c r="Q891" t="str">
        <v/>
      </c>
      <c r="R891" t="str">
        <v/>
      </c>
      <c r="S891" t="str">
        <v/>
      </c>
      <c r="T891" t="str">
        <v/>
      </c>
      <c r="U891" t="str">
        <v/>
      </c>
      <c r="V891" t="str">
        <v/>
      </c>
      <c r="W891" t="str">
        <v/>
      </c>
      <c r="X891" t="str">
        <v/>
      </c>
      <c r="Y891" t="str">
        <v/>
      </c>
      <c r="Z891" t="str">
        <v/>
      </c>
      <c r="AA891" t="str">
        <v/>
      </c>
      <c r="AB891" t="str">
        <f t="shared" si="13"/>
        <v/>
      </c>
    </row>
    <row r="892" spans="1:28">
      <c r="A892" t="str">
        <v/>
      </c>
      <c r="B892" t="str">
        <v/>
      </c>
      <c r="C892" t="str">
        <v/>
      </c>
      <c r="D892" t="str">
        <v/>
      </c>
      <c r="E892" t="str">
        <v/>
      </c>
      <c r="F892" t="str">
        <v/>
      </c>
      <c r="G892" t="str">
        <v/>
      </c>
      <c r="H892" t="str">
        <v/>
      </c>
      <c r="I892" t="str">
        <v/>
      </c>
      <c r="J892" t="str">
        <v/>
      </c>
      <c r="K892" t="str">
        <v/>
      </c>
      <c r="L892" t="str">
        <v/>
      </c>
      <c r="M892" t="str">
        <v/>
      </c>
      <c r="N892" t="str">
        <v/>
      </c>
      <c r="O892" t="str">
        <v/>
      </c>
      <c r="P892" t="str">
        <v/>
      </c>
      <c r="Q892" t="str">
        <v/>
      </c>
      <c r="R892" t="str">
        <v/>
      </c>
      <c r="S892" t="str">
        <v/>
      </c>
      <c r="T892" t="str">
        <v/>
      </c>
      <c r="U892" t="str">
        <v/>
      </c>
      <c r="V892" t="str">
        <v/>
      </c>
      <c r="W892" t="str">
        <v/>
      </c>
      <c r="X892" t="str">
        <v/>
      </c>
      <c r="Y892" t="str">
        <v/>
      </c>
      <c r="Z892" t="str">
        <v/>
      </c>
      <c r="AA892" t="str">
        <v/>
      </c>
      <c r="AB892" t="str">
        <f t="shared" si="13"/>
        <v/>
      </c>
    </row>
    <row r="893" spans="1:28">
      <c r="A893" t="str">
        <v/>
      </c>
      <c r="B893" t="str">
        <v/>
      </c>
      <c r="C893" t="str">
        <v/>
      </c>
      <c r="D893" t="str">
        <v/>
      </c>
      <c r="E893" t="str">
        <v/>
      </c>
      <c r="F893" t="str">
        <v/>
      </c>
      <c r="G893" t="str">
        <v/>
      </c>
      <c r="H893" t="str">
        <v/>
      </c>
      <c r="I893" t="str">
        <v/>
      </c>
      <c r="J893" t="str">
        <v/>
      </c>
      <c r="K893" t="str">
        <v/>
      </c>
      <c r="L893" t="str">
        <v/>
      </c>
      <c r="M893" t="str">
        <v/>
      </c>
      <c r="N893" t="str">
        <v/>
      </c>
      <c r="O893" t="str">
        <v/>
      </c>
      <c r="P893" t="str">
        <v/>
      </c>
      <c r="Q893" t="str">
        <v/>
      </c>
      <c r="R893" t="str">
        <v/>
      </c>
      <c r="S893" t="str">
        <v/>
      </c>
      <c r="T893" t="str">
        <v/>
      </c>
      <c r="U893" t="str">
        <v/>
      </c>
      <c r="V893" t="str">
        <v/>
      </c>
      <c r="W893" t="str">
        <v/>
      </c>
      <c r="X893" t="str">
        <v/>
      </c>
      <c r="Y893" t="str">
        <v/>
      </c>
      <c r="Z893" t="str">
        <v/>
      </c>
      <c r="AA893" t="str">
        <v/>
      </c>
      <c r="AB893" t="str">
        <f t="shared" si="13"/>
        <v/>
      </c>
    </row>
    <row r="894" spans="1:28">
      <c r="A894" t="str">
        <v/>
      </c>
      <c r="B894" t="str">
        <v/>
      </c>
      <c r="C894" t="str">
        <v/>
      </c>
      <c r="D894" t="str">
        <v/>
      </c>
      <c r="E894" t="str">
        <v/>
      </c>
      <c r="F894" t="str">
        <v/>
      </c>
      <c r="G894" t="str">
        <v/>
      </c>
      <c r="H894" t="str">
        <v/>
      </c>
      <c r="I894" t="str">
        <v/>
      </c>
      <c r="J894" t="str">
        <v/>
      </c>
      <c r="K894" t="str">
        <v/>
      </c>
      <c r="L894" t="str">
        <v/>
      </c>
      <c r="M894" t="str">
        <v/>
      </c>
      <c r="N894" t="str">
        <v/>
      </c>
      <c r="O894" t="str">
        <v/>
      </c>
      <c r="P894" t="str">
        <v/>
      </c>
      <c r="Q894" t="str">
        <v/>
      </c>
      <c r="R894" t="str">
        <v/>
      </c>
      <c r="S894" t="str">
        <v/>
      </c>
      <c r="T894" t="str">
        <v/>
      </c>
      <c r="U894" t="str">
        <v/>
      </c>
      <c r="V894" t="str">
        <v/>
      </c>
      <c r="W894" t="str">
        <v/>
      </c>
      <c r="X894" t="str">
        <v/>
      </c>
      <c r="Y894" t="str">
        <v/>
      </c>
      <c r="Z894" t="str">
        <v/>
      </c>
      <c r="AA894" t="str">
        <v/>
      </c>
      <c r="AB894" t="str">
        <f t="shared" si="13"/>
        <v/>
      </c>
    </row>
    <row r="895" spans="1:28">
      <c r="A895" t="str">
        <v/>
      </c>
      <c r="B895" t="str">
        <v/>
      </c>
      <c r="C895" t="str">
        <v/>
      </c>
      <c r="D895" t="str">
        <v/>
      </c>
      <c r="E895" t="str">
        <v/>
      </c>
      <c r="F895" t="str">
        <v/>
      </c>
      <c r="G895" t="str">
        <v/>
      </c>
      <c r="H895" t="str">
        <v/>
      </c>
      <c r="I895" t="str">
        <v/>
      </c>
      <c r="J895" t="str">
        <v/>
      </c>
      <c r="K895" t="str">
        <v/>
      </c>
      <c r="L895" t="str">
        <v/>
      </c>
      <c r="M895" t="str">
        <v/>
      </c>
      <c r="N895" t="str">
        <v/>
      </c>
      <c r="O895" t="str">
        <v/>
      </c>
      <c r="P895" t="str">
        <v/>
      </c>
      <c r="Q895" t="str">
        <v/>
      </c>
      <c r="R895" t="str">
        <v/>
      </c>
      <c r="S895" t="str">
        <v/>
      </c>
      <c r="T895" t="str">
        <v/>
      </c>
      <c r="U895" t="str">
        <v/>
      </c>
      <c r="V895" t="str">
        <v/>
      </c>
      <c r="W895" t="str">
        <v/>
      </c>
      <c r="X895" t="str">
        <v/>
      </c>
      <c r="Y895" t="str">
        <v/>
      </c>
      <c r="Z895" t="str">
        <v/>
      </c>
      <c r="AA895" t="str">
        <v/>
      </c>
      <c r="AB895" t="str">
        <f t="shared" si="13"/>
        <v/>
      </c>
    </row>
    <row r="896" spans="1:28">
      <c r="A896" t="str">
        <v/>
      </c>
      <c r="B896" t="str">
        <v/>
      </c>
      <c r="C896" t="str">
        <v/>
      </c>
      <c r="D896" t="str">
        <v/>
      </c>
      <c r="E896" t="str">
        <v/>
      </c>
      <c r="F896" t="str">
        <v/>
      </c>
      <c r="G896" t="str">
        <v/>
      </c>
      <c r="H896" t="str">
        <v/>
      </c>
      <c r="I896" t="str">
        <v/>
      </c>
      <c r="J896" t="str">
        <v/>
      </c>
      <c r="K896" t="str">
        <v/>
      </c>
      <c r="L896" t="str">
        <v/>
      </c>
      <c r="M896" t="str">
        <v/>
      </c>
      <c r="N896" t="str">
        <v/>
      </c>
      <c r="O896" t="str">
        <v/>
      </c>
      <c r="P896" t="str">
        <v/>
      </c>
      <c r="Q896" t="str">
        <v/>
      </c>
      <c r="R896" t="str">
        <v/>
      </c>
      <c r="S896" t="str">
        <v/>
      </c>
      <c r="T896" t="str">
        <v/>
      </c>
      <c r="U896" t="str">
        <v/>
      </c>
      <c r="V896" t="str">
        <v/>
      </c>
      <c r="W896" t="str">
        <v/>
      </c>
      <c r="X896" t="str">
        <v/>
      </c>
      <c r="Y896" t="str">
        <v/>
      </c>
      <c r="Z896" t="str">
        <v/>
      </c>
      <c r="AA896" t="str">
        <v/>
      </c>
      <c r="AB896" t="str">
        <f t="shared" si="13"/>
        <v/>
      </c>
    </row>
    <row r="897" spans="1:28">
      <c r="A897" t="str">
        <v/>
      </c>
      <c r="B897" t="str">
        <v/>
      </c>
      <c r="C897" t="str">
        <v/>
      </c>
      <c r="D897" t="str">
        <v/>
      </c>
      <c r="E897" t="str">
        <v/>
      </c>
      <c r="F897" t="str">
        <v/>
      </c>
      <c r="G897" t="str">
        <v/>
      </c>
      <c r="H897" t="str">
        <v/>
      </c>
      <c r="I897" t="str">
        <v/>
      </c>
      <c r="J897" t="str">
        <v/>
      </c>
      <c r="K897" t="str">
        <v/>
      </c>
      <c r="L897" t="str">
        <v/>
      </c>
      <c r="M897" t="str">
        <v/>
      </c>
      <c r="N897" t="str">
        <v/>
      </c>
      <c r="O897" t="str">
        <v/>
      </c>
      <c r="P897" t="str">
        <v/>
      </c>
      <c r="Q897" t="str">
        <v/>
      </c>
      <c r="R897" t="str">
        <v/>
      </c>
      <c r="S897" t="str">
        <v/>
      </c>
      <c r="T897" t="str">
        <v/>
      </c>
      <c r="U897" t="str">
        <v/>
      </c>
      <c r="V897" t="str">
        <v/>
      </c>
      <c r="W897" t="str">
        <v/>
      </c>
      <c r="X897" t="str">
        <v/>
      </c>
      <c r="Y897" t="str">
        <v/>
      </c>
      <c r="Z897" t="str">
        <v/>
      </c>
      <c r="AA897" t="str">
        <v/>
      </c>
      <c r="AB897" t="str">
        <f t="shared" si="13"/>
        <v/>
      </c>
    </row>
    <row r="898" spans="1:28">
      <c r="A898" t="str">
        <v/>
      </c>
      <c r="B898" t="str">
        <v/>
      </c>
      <c r="C898" t="str">
        <v/>
      </c>
      <c r="D898" t="str">
        <v/>
      </c>
      <c r="E898" t="str">
        <v/>
      </c>
      <c r="F898" t="str">
        <v/>
      </c>
      <c r="G898" t="str">
        <v/>
      </c>
      <c r="H898" t="str">
        <v/>
      </c>
      <c r="I898" t="str">
        <v/>
      </c>
      <c r="J898" t="str">
        <v/>
      </c>
      <c r="K898" t="str">
        <v/>
      </c>
      <c r="L898" t="str">
        <v/>
      </c>
      <c r="M898" t="str">
        <v/>
      </c>
      <c r="N898" t="str">
        <v/>
      </c>
      <c r="O898" t="str">
        <v/>
      </c>
      <c r="P898" t="str">
        <v/>
      </c>
      <c r="Q898" t="str">
        <v/>
      </c>
      <c r="R898" t="str">
        <v/>
      </c>
      <c r="S898" t="str">
        <v/>
      </c>
      <c r="T898" t="str">
        <v/>
      </c>
      <c r="U898" t="str">
        <v/>
      </c>
      <c r="V898" t="str">
        <v/>
      </c>
      <c r="W898" t="str">
        <v/>
      </c>
      <c r="X898" t="str">
        <v/>
      </c>
      <c r="Y898" t="str">
        <v/>
      </c>
      <c r="Z898" t="str">
        <v/>
      </c>
      <c r="AA898" t="str">
        <v/>
      </c>
      <c r="AB898" t="str">
        <f t="shared" si="13"/>
        <v/>
      </c>
    </row>
    <row r="899" spans="1:28">
      <c r="A899" t="str">
        <v/>
      </c>
      <c r="B899" t="str">
        <v/>
      </c>
      <c r="C899" t="str">
        <v/>
      </c>
      <c r="D899" t="str">
        <v/>
      </c>
      <c r="E899" t="str">
        <v/>
      </c>
      <c r="F899" t="str">
        <v/>
      </c>
      <c r="G899" t="str">
        <v/>
      </c>
      <c r="H899" t="str">
        <v/>
      </c>
      <c r="I899" t="str">
        <v/>
      </c>
      <c r="J899" t="str">
        <v/>
      </c>
      <c r="K899" t="str">
        <v/>
      </c>
      <c r="L899" t="str">
        <v/>
      </c>
      <c r="M899" t="str">
        <v/>
      </c>
      <c r="N899" t="str">
        <v/>
      </c>
      <c r="O899" t="str">
        <v/>
      </c>
      <c r="P899" t="str">
        <v/>
      </c>
      <c r="Q899" t="str">
        <v/>
      </c>
      <c r="R899" t="str">
        <v/>
      </c>
      <c r="S899" t="str">
        <v/>
      </c>
      <c r="T899" t="str">
        <v/>
      </c>
      <c r="U899" t="str">
        <v/>
      </c>
      <c r="V899" t="str">
        <v/>
      </c>
      <c r="W899" t="str">
        <v/>
      </c>
      <c r="X899" t="str">
        <v/>
      </c>
      <c r="Y899" t="str">
        <v/>
      </c>
      <c r="Z899" t="str">
        <v/>
      </c>
      <c r="AA899" t="str">
        <v/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 t="str">
        <v/>
      </c>
      <c r="B900" t="str">
        <v/>
      </c>
      <c r="C900" t="str">
        <v/>
      </c>
      <c r="D900" t="str">
        <v/>
      </c>
      <c r="E900" t="str">
        <v/>
      </c>
      <c r="F900" t="str">
        <v/>
      </c>
      <c r="G900" t="str">
        <v/>
      </c>
      <c r="H900" t="str">
        <v/>
      </c>
      <c r="I900" t="str">
        <v/>
      </c>
      <c r="J900" t="str">
        <v/>
      </c>
      <c r="K900" t="str">
        <v/>
      </c>
      <c r="L900" t="str">
        <v/>
      </c>
      <c r="M900" t="str">
        <v/>
      </c>
      <c r="N900" t="str">
        <v/>
      </c>
      <c r="O900" t="str">
        <v/>
      </c>
      <c r="P900" t="str">
        <v/>
      </c>
      <c r="Q900" t="str">
        <v/>
      </c>
      <c r="R900" t="str">
        <v/>
      </c>
      <c r="S900" t="str">
        <v/>
      </c>
      <c r="T900" t="str">
        <v/>
      </c>
      <c r="U900" t="str">
        <v/>
      </c>
      <c r="V900" t="str">
        <v/>
      </c>
      <c r="W900" t="str">
        <v/>
      </c>
      <c r="X900" t="str">
        <v/>
      </c>
      <c r="Y900" t="str">
        <v/>
      </c>
      <c r="Z900" t="str">
        <v/>
      </c>
      <c r="AA900" t="str">
        <v/>
      </c>
      <c r="AB900" t="str">
        <f t="shared" si="14"/>
        <v/>
      </c>
    </row>
    <row r="901" spans="1:28">
      <c r="A901" t="str">
        <v/>
      </c>
      <c r="B901" t="str">
        <v/>
      </c>
      <c r="C901" t="str">
        <v/>
      </c>
      <c r="D901" t="str">
        <v/>
      </c>
      <c r="E901" t="str">
        <v/>
      </c>
      <c r="F901" t="str">
        <v/>
      </c>
      <c r="G901" t="str">
        <v/>
      </c>
      <c r="H901" t="str">
        <v/>
      </c>
      <c r="I901" t="str">
        <v/>
      </c>
      <c r="J901" t="str">
        <v/>
      </c>
      <c r="K901" t="str">
        <v/>
      </c>
      <c r="L901" t="str">
        <v/>
      </c>
      <c r="M901" t="str">
        <v/>
      </c>
      <c r="N901" t="str">
        <v/>
      </c>
      <c r="O901" t="str">
        <v/>
      </c>
      <c r="P901" t="str">
        <v/>
      </c>
      <c r="Q901" t="str">
        <v/>
      </c>
      <c r="R901" t="str">
        <v/>
      </c>
      <c r="S901" t="str">
        <v/>
      </c>
      <c r="T901" t="str">
        <v/>
      </c>
      <c r="U901" t="str">
        <v/>
      </c>
      <c r="V901" t="str">
        <v/>
      </c>
      <c r="W901" t="str">
        <v/>
      </c>
      <c r="X901" t="str">
        <v/>
      </c>
      <c r="Y901" t="str">
        <v/>
      </c>
      <c r="Z901" t="str">
        <v/>
      </c>
      <c r="AA901" t="str">
        <v/>
      </c>
      <c r="AB901" t="str">
        <f t="shared" si="14"/>
        <v/>
      </c>
    </row>
    <row r="902" spans="1:28">
      <c r="A902" t="str">
        <v/>
      </c>
      <c r="B902" t="str">
        <v/>
      </c>
      <c r="C902" t="str">
        <v/>
      </c>
      <c r="D902" t="str">
        <v/>
      </c>
      <c r="E902" t="str">
        <v/>
      </c>
      <c r="F902" t="str">
        <v/>
      </c>
      <c r="G902" t="str">
        <v/>
      </c>
      <c r="H902" t="str">
        <v/>
      </c>
      <c r="I902" t="str">
        <v/>
      </c>
      <c r="J902" t="str">
        <v/>
      </c>
      <c r="K902" t="str">
        <v/>
      </c>
      <c r="L902" t="str">
        <v/>
      </c>
      <c r="M902" t="str">
        <v/>
      </c>
      <c r="N902" t="str">
        <v/>
      </c>
      <c r="O902" t="str">
        <v/>
      </c>
      <c r="P902" t="str">
        <v/>
      </c>
      <c r="Q902" t="str">
        <v/>
      </c>
      <c r="R902" t="str">
        <v/>
      </c>
      <c r="S902" t="str">
        <v/>
      </c>
      <c r="T902" t="str">
        <v/>
      </c>
      <c r="U902" t="str">
        <v/>
      </c>
      <c r="V902" t="str">
        <v/>
      </c>
      <c r="W902" t="str">
        <v/>
      </c>
      <c r="X902" t="str">
        <v/>
      </c>
      <c r="Y902" t="str">
        <v/>
      </c>
      <c r="Z902" t="str">
        <v/>
      </c>
      <c r="AA902" t="str">
        <v/>
      </c>
      <c r="AB902" t="str">
        <f t="shared" si="14"/>
        <v/>
      </c>
    </row>
    <row r="903" spans="1:28">
      <c r="A903" t="str">
        <v/>
      </c>
      <c r="B903" t="str">
        <v/>
      </c>
      <c r="C903" t="str">
        <v/>
      </c>
      <c r="D903" t="str">
        <v/>
      </c>
      <c r="E903" t="str">
        <v/>
      </c>
      <c r="F903" t="str">
        <v/>
      </c>
      <c r="G903" t="str">
        <v/>
      </c>
      <c r="H903" t="str">
        <v/>
      </c>
      <c r="I903" t="str">
        <v/>
      </c>
      <c r="J903" t="str">
        <v/>
      </c>
      <c r="K903" t="str">
        <v/>
      </c>
      <c r="L903" t="str">
        <v/>
      </c>
      <c r="M903" t="str">
        <v/>
      </c>
      <c r="N903" t="str">
        <v/>
      </c>
      <c r="O903" t="str">
        <v/>
      </c>
      <c r="P903" t="str">
        <v/>
      </c>
      <c r="Q903" t="str">
        <v/>
      </c>
      <c r="R903" t="str">
        <v/>
      </c>
      <c r="S903" t="str">
        <v/>
      </c>
      <c r="T903" t="str">
        <v/>
      </c>
      <c r="U903" t="str">
        <v/>
      </c>
      <c r="V903" t="str">
        <v/>
      </c>
      <c r="W903" t="str">
        <v/>
      </c>
      <c r="X903" t="str">
        <v/>
      </c>
      <c r="Y903" t="str">
        <v/>
      </c>
      <c r="Z903" t="str">
        <v/>
      </c>
      <c r="AA903" t="str">
        <v/>
      </c>
      <c r="AB903" t="str">
        <f t="shared" si="14"/>
        <v/>
      </c>
    </row>
    <row r="904" spans="1:28">
      <c r="A904" t="str">
        <v/>
      </c>
      <c r="B904" t="str">
        <v/>
      </c>
      <c r="C904" t="str">
        <v/>
      </c>
      <c r="D904" t="str">
        <v/>
      </c>
      <c r="E904" t="str">
        <v/>
      </c>
      <c r="F904" t="str">
        <v/>
      </c>
      <c r="G904" t="str">
        <v/>
      </c>
      <c r="H904" t="str">
        <v/>
      </c>
      <c r="I904" t="str">
        <v/>
      </c>
      <c r="J904" t="str">
        <v/>
      </c>
      <c r="K904" t="str">
        <v/>
      </c>
      <c r="L904" t="str">
        <v/>
      </c>
      <c r="M904" t="str">
        <v/>
      </c>
      <c r="N904" t="str">
        <v/>
      </c>
      <c r="O904" t="str">
        <v/>
      </c>
      <c r="P904" t="str">
        <v/>
      </c>
      <c r="Q904" t="str">
        <v/>
      </c>
      <c r="R904" t="str">
        <v/>
      </c>
      <c r="S904" t="str">
        <v/>
      </c>
      <c r="T904" t="str">
        <v/>
      </c>
      <c r="U904" t="str">
        <v/>
      </c>
      <c r="V904" t="str">
        <v/>
      </c>
      <c r="W904" t="str">
        <v/>
      </c>
      <c r="X904" t="str">
        <v/>
      </c>
      <c r="Y904" t="str">
        <v/>
      </c>
      <c r="Z904" t="str">
        <v/>
      </c>
      <c r="AA904" t="str">
        <v/>
      </c>
      <c r="AB904" t="str">
        <f t="shared" si="14"/>
        <v/>
      </c>
    </row>
    <row r="905" spans="1:28">
      <c r="A905" t="str">
        <v/>
      </c>
      <c r="B905" t="str">
        <v/>
      </c>
      <c r="C905" t="str">
        <v/>
      </c>
      <c r="D905" t="str">
        <v/>
      </c>
      <c r="E905" t="str">
        <v/>
      </c>
      <c r="F905" t="str">
        <v/>
      </c>
      <c r="G905" t="str">
        <v/>
      </c>
      <c r="H905" t="str">
        <v/>
      </c>
      <c r="I905" t="str">
        <v/>
      </c>
      <c r="J905" t="str">
        <v/>
      </c>
      <c r="K905" t="str">
        <v/>
      </c>
      <c r="L905" t="str">
        <v/>
      </c>
      <c r="M905" t="str">
        <v/>
      </c>
      <c r="N905" t="str">
        <v/>
      </c>
      <c r="O905" t="str">
        <v/>
      </c>
      <c r="P905" t="str">
        <v/>
      </c>
      <c r="Q905" t="str">
        <v/>
      </c>
      <c r="R905" t="str">
        <v/>
      </c>
      <c r="S905" t="str">
        <v/>
      </c>
      <c r="T905" t="str">
        <v/>
      </c>
      <c r="U905" t="str">
        <v/>
      </c>
      <c r="V905" t="str">
        <v/>
      </c>
      <c r="W905" t="str">
        <v/>
      </c>
      <c r="X905" t="str">
        <v/>
      </c>
      <c r="Y905" t="str">
        <v/>
      </c>
      <c r="Z905" t="str">
        <v/>
      </c>
      <c r="AA905" t="str">
        <v/>
      </c>
      <c r="AB905" t="str">
        <f t="shared" si="14"/>
        <v/>
      </c>
    </row>
    <row r="906" spans="1:28">
      <c r="A906" t="str">
        <v/>
      </c>
      <c r="B906" t="str">
        <v/>
      </c>
      <c r="C906" t="str">
        <v/>
      </c>
      <c r="D906" t="str">
        <v/>
      </c>
      <c r="E906" t="str">
        <v/>
      </c>
      <c r="F906" t="str">
        <v/>
      </c>
      <c r="G906" t="str">
        <v/>
      </c>
      <c r="H906" t="str">
        <v/>
      </c>
      <c r="I906" t="str">
        <v/>
      </c>
      <c r="J906" t="str">
        <v/>
      </c>
      <c r="K906" t="str">
        <v/>
      </c>
      <c r="L906" t="str">
        <v/>
      </c>
      <c r="M906" t="str">
        <v/>
      </c>
      <c r="N906" t="str">
        <v/>
      </c>
      <c r="O906" t="str">
        <v/>
      </c>
      <c r="P906" t="str">
        <v/>
      </c>
      <c r="Q906" t="str">
        <v/>
      </c>
      <c r="R906" t="str">
        <v/>
      </c>
      <c r="S906" t="str">
        <v/>
      </c>
      <c r="T906" t="str">
        <v/>
      </c>
      <c r="U906" t="str">
        <v/>
      </c>
      <c r="V906" t="str">
        <v/>
      </c>
      <c r="W906" t="str">
        <v/>
      </c>
      <c r="X906" t="str">
        <v/>
      </c>
      <c r="Y906" t="str">
        <v/>
      </c>
      <c r="Z906" t="str">
        <v/>
      </c>
      <c r="AA906" t="str">
        <v/>
      </c>
      <c r="AB906" t="str">
        <f t="shared" si="14"/>
        <v/>
      </c>
    </row>
    <row r="907" spans="1:28">
      <c r="A907" t="str">
        <v/>
      </c>
      <c r="B907" t="str">
        <v/>
      </c>
      <c r="C907" t="str">
        <v/>
      </c>
      <c r="D907" t="str">
        <v/>
      </c>
      <c r="E907" t="str">
        <v/>
      </c>
      <c r="F907" t="str">
        <v/>
      </c>
      <c r="G907" t="str">
        <v/>
      </c>
      <c r="H907" t="str">
        <v/>
      </c>
      <c r="I907" t="str">
        <v/>
      </c>
      <c r="J907" t="str">
        <v/>
      </c>
      <c r="K907" t="str">
        <v/>
      </c>
      <c r="L907" t="str">
        <v/>
      </c>
      <c r="M907" t="str">
        <v/>
      </c>
      <c r="N907" t="str">
        <v/>
      </c>
      <c r="O907" t="str">
        <v/>
      </c>
      <c r="P907" t="str">
        <v/>
      </c>
      <c r="Q907" t="str">
        <v/>
      </c>
      <c r="R907" t="str">
        <v/>
      </c>
      <c r="S907" t="str">
        <v/>
      </c>
      <c r="T907" t="str">
        <v/>
      </c>
      <c r="U907" t="str">
        <v/>
      </c>
      <c r="V907" t="str">
        <v/>
      </c>
      <c r="W907" t="str">
        <v/>
      </c>
      <c r="X907" t="str">
        <v/>
      </c>
      <c r="Y907" t="str">
        <v/>
      </c>
      <c r="Z907" t="str">
        <v/>
      </c>
      <c r="AA907" t="str">
        <v/>
      </c>
      <c r="AB907" t="str">
        <f t="shared" si="14"/>
        <v/>
      </c>
    </row>
    <row r="908" spans="1:28">
      <c r="A908" t="str">
        <v/>
      </c>
      <c r="B908" t="str">
        <v/>
      </c>
      <c r="C908" t="str">
        <v/>
      </c>
      <c r="D908" t="str">
        <v/>
      </c>
      <c r="E908" t="str">
        <v/>
      </c>
      <c r="F908" t="str">
        <v/>
      </c>
      <c r="G908" t="str">
        <v/>
      </c>
      <c r="H908" t="str">
        <v/>
      </c>
      <c r="I908" t="str">
        <v/>
      </c>
      <c r="J908" t="str">
        <v/>
      </c>
      <c r="K908" t="str">
        <v/>
      </c>
      <c r="L908" t="str">
        <v/>
      </c>
      <c r="M908" t="str">
        <v/>
      </c>
      <c r="N908" t="str">
        <v/>
      </c>
      <c r="O908" t="str">
        <v/>
      </c>
      <c r="P908" t="str">
        <v/>
      </c>
      <c r="Q908" t="str">
        <v/>
      </c>
      <c r="R908" t="str">
        <v/>
      </c>
      <c r="S908" t="str">
        <v/>
      </c>
      <c r="T908" t="str">
        <v/>
      </c>
      <c r="U908" t="str">
        <v/>
      </c>
      <c r="V908" t="str">
        <v/>
      </c>
      <c r="W908" t="str">
        <v/>
      </c>
      <c r="X908" t="str">
        <v/>
      </c>
      <c r="Y908" t="str">
        <v/>
      </c>
      <c r="Z908" t="str">
        <v/>
      </c>
      <c r="AA908" t="str">
        <v/>
      </c>
      <c r="AB908" t="str">
        <f t="shared" si="14"/>
        <v/>
      </c>
    </row>
    <row r="909" spans="1:28">
      <c r="A909" t="str">
        <v/>
      </c>
      <c r="B909" t="str">
        <v/>
      </c>
      <c r="C909" t="str">
        <v/>
      </c>
      <c r="D909" t="str">
        <v/>
      </c>
      <c r="E909" t="str">
        <v/>
      </c>
      <c r="F909" t="str">
        <v/>
      </c>
      <c r="G909" t="str">
        <v/>
      </c>
      <c r="H909" t="str">
        <v/>
      </c>
      <c r="I909" t="str">
        <v/>
      </c>
      <c r="J909" t="str">
        <v/>
      </c>
      <c r="K909" t="str">
        <v/>
      </c>
      <c r="L909" t="str">
        <v/>
      </c>
      <c r="M909" t="str">
        <v/>
      </c>
      <c r="N909" t="str">
        <v/>
      </c>
      <c r="O909" t="str">
        <v/>
      </c>
      <c r="P909" t="str">
        <v/>
      </c>
      <c r="Q909" t="str">
        <v/>
      </c>
      <c r="R909" t="str">
        <v/>
      </c>
      <c r="S909" t="str">
        <v/>
      </c>
      <c r="T909" t="str">
        <v/>
      </c>
      <c r="U909" t="str">
        <v/>
      </c>
      <c r="V909" t="str">
        <v/>
      </c>
      <c r="W909" t="str">
        <v/>
      </c>
      <c r="X909" t="str">
        <v/>
      </c>
      <c r="Y909" t="str">
        <v/>
      </c>
      <c r="Z909" t="str">
        <v/>
      </c>
      <c r="AA909" t="str">
        <v/>
      </c>
      <c r="AB909" t="str">
        <f t="shared" si="14"/>
        <v/>
      </c>
    </row>
    <row r="910" spans="1:28">
      <c r="A910" t="str">
        <v/>
      </c>
      <c r="B910" t="str">
        <v/>
      </c>
      <c r="C910" t="str">
        <v/>
      </c>
      <c r="D910" t="str">
        <v/>
      </c>
      <c r="E910" t="str">
        <v/>
      </c>
      <c r="F910" t="str">
        <v/>
      </c>
      <c r="G910" t="str">
        <v/>
      </c>
      <c r="H910" t="str">
        <v/>
      </c>
      <c r="I910" t="str">
        <v/>
      </c>
      <c r="J910" t="str">
        <v/>
      </c>
      <c r="K910" t="str">
        <v/>
      </c>
      <c r="L910" t="str">
        <v/>
      </c>
      <c r="M910" t="str">
        <v/>
      </c>
      <c r="N910" t="str">
        <v/>
      </c>
      <c r="O910" t="str">
        <v/>
      </c>
      <c r="P910" t="str">
        <v/>
      </c>
      <c r="Q910" t="str">
        <v/>
      </c>
      <c r="R910" t="str">
        <v/>
      </c>
      <c r="S910" t="str">
        <v/>
      </c>
      <c r="T910" t="str">
        <v/>
      </c>
      <c r="U910" t="str">
        <v/>
      </c>
      <c r="V910" t="str">
        <v/>
      </c>
      <c r="W910" t="str">
        <v/>
      </c>
      <c r="X910" t="str">
        <v/>
      </c>
      <c r="Y910" t="str">
        <v/>
      </c>
      <c r="Z910" t="str">
        <v/>
      </c>
      <c r="AA910" t="str">
        <v/>
      </c>
      <c r="AB910" t="str">
        <f t="shared" si="14"/>
        <v/>
      </c>
    </row>
    <row r="911" spans="1:28">
      <c r="A911" t="str">
        <v/>
      </c>
      <c r="B911" t="str">
        <v/>
      </c>
      <c r="C911" t="str">
        <v/>
      </c>
      <c r="D911" t="str">
        <v/>
      </c>
      <c r="E911" t="str">
        <v/>
      </c>
      <c r="F911" t="str">
        <v/>
      </c>
      <c r="G911" t="str">
        <v/>
      </c>
      <c r="H911" t="str">
        <v/>
      </c>
      <c r="I911" t="str">
        <v/>
      </c>
      <c r="J911" t="str">
        <v/>
      </c>
      <c r="K911" t="str">
        <v/>
      </c>
      <c r="L911" t="str">
        <v/>
      </c>
      <c r="M911" t="str">
        <v/>
      </c>
      <c r="N911" t="str">
        <v/>
      </c>
      <c r="O911" t="str">
        <v/>
      </c>
      <c r="P911" t="str">
        <v/>
      </c>
      <c r="Q911" t="str">
        <v/>
      </c>
      <c r="R911" t="str">
        <v/>
      </c>
      <c r="S911" t="str">
        <v/>
      </c>
      <c r="T911" t="str">
        <v/>
      </c>
      <c r="U911" t="str">
        <v/>
      </c>
      <c r="V911" t="str">
        <v/>
      </c>
      <c r="W911" t="str">
        <v/>
      </c>
      <c r="X911" t="str">
        <v/>
      </c>
      <c r="Y911" t="str">
        <v/>
      </c>
      <c r="Z911" t="str">
        <v/>
      </c>
      <c r="AA911" t="str">
        <v/>
      </c>
      <c r="AB911" t="str">
        <f t="shared" si="14"/>
        <v/>
      </c>
    </row>
    <row r="912" spans="1:28">
      <c r="A912" t="str">
        <v/>
      </c>
      <c r="B912" t="str">
        <v/>
      </c>
      <c r="C912" t="str">
        <v/>
      </c>
      <c r="D912" t="str">
        <v/>
      </c>
      <c r="E912" t="str">
        <v/>
      </c>
      <c r="F912" t="str">
        <v/>
      </c>
      <c r="G912" t="str">
        <v/>
      </c>
      <c r="H912" t="str">
        <v/>
      </c>
      <c r="I912" t="str">
        <v/>
      </c>
      <c r="J912" t="str">
        <v/>
      </c>
      <c r="K912" t="str">
        <v/>
      </c>
      <c r="L912" t="str">
        <v/>
      </c>
      <c r="M912" t="str">
        <v/>
      </c>
      <c r="N912" t="str">
        <v/>
      </c>
      <c r="O912" t="str">
        <v/>
      </c>
      <c r="P912" t="str">
        <v/>
      </c>
      <c r="Q912" t="str">
        <v/>
      </c>
      <c r="R912" t="str">
        <v/>
      </c>
      <c r="S912" t="str">
        <v/>
      </c>
      <c r="T912" t="str">
        <v/>
      </c>
      <c r="U912" t="str">
        <v/>
      </c>
      <c r="V912" t="str">
        <v/>
      </c>
      <c r="W912" t="str">
        <v/>
      </c>
      <c r="X912" t="str">
        <v/>
      </c>
      <c r="Y912" t="str">
        <v/>
      </c>
      <c r="Z912" t="str">
        <v/>
      </c>
      <c r="AA912" t="str">
        <v/>
      </c>
      <c r="AB912" t="str">
        <f t="shared" si="14"/>
        <v/>
      </c>
    </row>
    <row r="913" spans="1:28">
      <c r="A913" t="str">
        <v/>
      </c>
      <c r="B913" t="str">
        <v/>
      </c>
      <c r="C913" t="str">
        <v/>
      </c>
      <c r="D913" t="str">
        <v/>
      </c>
      <c r="E913" t="str">
        <v/>
      </c>
      <c r="F913" t="str">
        <v/>
      </c>
      <c r="G913" t="str">
        <v/>
      </c>
      <c r="H913" t="str">
        <v/>
      </c>
      <c r="I913" t="str">
        <v/>
      </c>
      <c r="J913" t="str">
        <v/>
      </c>
      <c r="K913" t="str">
        <v/>
      </c>
      <c r="L913" t="str">
        <v/>
      </c>
      <c r="M913" t="str">
        <v/>
      </c>
      <c r="N913" t="str">
        <v/>
      </c>
      <c r="O913" t="str">
        <v/>
      </c>
      <c r="P913" t="str">
        <v/>
      </c>
      <c r="Q913" t="str">
        <v/>
      </c>
      <c r="R913" t="str">
        <v/>
      </c>
      <c r="S913" t="str">
        <v/>
      </c>
      <c r="T913" t="str">
        <v/>
      </c>
      <c r="U913" t="str">
        <v/>
      </c>
      <c r="V913" t="str">
        <v/>
      </c>
      <c r="W913" t="str">
        <v/>
      </c>
      <c r="X913" t="str">
        <v/>
      </c>
      <c r="Y913" t="str">
        <v/>
      </c>
      <c r="Z913" t="str">
        <v/>
      </c>
      <c r="AA913" t="str">
        <v/>
      </c>
      <c r="AB913" t="str">
        <f t="shared" si="14"/>
        <v/>
      </c>
    </row>
    <row r="914" spans="1:28">
      <c r="A914" t="str">
        <v/>
      </c>
      <c r="B914" t="str">
        <v/>
      </c>
      <c r="C914" t="str">
        <v/>
      </c>
      <c r="D914" t="str">
        <v/>
      </c>
      <c r="E914" t="str">
        <v/>
      </c>
      <c r="F914" t="str">
        <v/>
      </c>
      <c r="G914" t="str">
        <v/>
      </c>
      <c r="H914" t="str">
        <v/>
      </c>
      <c r="I914" t="str">
        <v/>
      </c>
      <c r="J914" t="str">
        <v/>
      </c>
      <c r="K914" t="str">
        <v/>
      </c>
      <c r="L914" t="str">
        <v/>
      </c>
      <c r="M914" t="str">
        <v/>
      </c>
      <c r="N914" t="str">
        <v/>
      </c>
      <c r="O914" t="str">
        <v/>
      </c>
      <c r="P914" t="str">
        <v/>
      </c>
      <c r="Q914" t="str">
        <v/>
      </c>
      <c r="R914" t="str">
        <v/>
      </c>
      <c r="S914" t="str">
        <v/>
      </c>
      <c r="T914" t="str">
        <v/>
      </c>
      <c r="U914" t="str">
        <v/>
      </c>
      <c r="V914" t="str">
        <v/>
      </c>
      <c r="W914" t="str">
        <v/>
      </c>
      <c r="X914" t="str">
        <v/>
      </c>
      <c r="Y914" t="str">
        <v/>
      </c>
      <c r="Z914" t="str">
        <v/>
      </c>
      <c r="AA914" t="str">
        <v/>
      </c>
      <c r="AB914" t="str">
        <f t="shared" si="14"/>
        <v/>
      </c>
    </row>
    <row r="915" spans="1:28">
      <c r="A915" t="str">
        <v/>
      </c>
      <c r="B915" t="str">
        <v/>
      </c>
      <c r="C915" t="str">
        <v/>
      </c>
      <c r="D915" t="str">
        <v/>
      </c>
      <c r="E915" t="str">
        <v/>
      </c>
      <c r="F915" t="str">
        <v/>
      </c>
      <c r="G915" t="str">
        <v/>
      </c>
      <c r="H915" t="str">
        <v/>
      </c>
      <c r="I915" t="str">
        <v/>
      </c>
      <c r="J915" t="str">
        <v/>
      </c>
      <c r="K915" t="str">
        <v/>
      </c>
      <c r="L915" t="str">
        <v/>
      </c>
      <c r="M915" t="str">
        <v/>
      </c>
      <c r="N915" t="str">
        <v/>
      </c>
      <c r="O915" t="str">
        <v/>
      </c>
      <c r="P915" t="str">
        <v/>
      </c>
      <c r="Q915" t="str">
        <v/>
      </c>
      <c r="R915" t="str">
        <v/>
      </c>
      <c r="S915" t="str">
        <v/>
      </c>
      <c r="T915" t="str">
        <v/>
      </c>
      <c r="U915" t="str">
        <v/>
      </c>
      <c r="V915" t="str">
        <v/>
      </c>
      <c r="W915" t="str">
        <v/>
      </c>
      <c r="X915" t="str">
        <v/>
      </c>
      <c r="Y915" t="str">
        <v/>
      </c>
      <c r="Z915" t="str">
        <v/>
      </c>
      <c r="AA915" t="str">
        <v/>
      </c>
      <c r="AB915" t="str">
        <f t="shared" si="14"/>
        <v/>
      </c>
    </row>
    <row r="916" spans="1:28">
      <c r="A916" t="str">
        <v/>
      </c>
      <c r="B916" t="str">
        <v/>
      </c>
      <c r="C916" t="str">
        <v/>
      </c>
      <c r="D916" t="str">
        <v/>
      </c>
      <c r="E916" t="str">
        <v/>
      </c>
      <c r="F916" t="str">
        <v/>
      </c>
      <c r="G916" t="str">
        <v/>
      </c>
      <c r="H916" t="str">
        <v/>
      </c>
      <c r="I916" t="str">
        <v/>
      </c>
      <c r="J916" t="str">
        <v/>
      </c>
      <c r="K916" t="str">
        <v/>
      </c>
      <c r="L916" t="str">
        <v/>
      </c>
      <c r="M916" t="str">
        <v/>
      </c>
      <c r="N916" t="str">
        <v/>
      </c>
      <c r="O916" t="str">
        <v/>
      </c>
      <c r="P916" t="str">
        <v/>
      </c>
      <c r="Q916" t="str">
        <v/>
      </c>
      <c r="R916" t="str">
        <v/>
      </c>
      <c r="S916" t="str">
        <v/>
      </c>
      <c r="T916" t="str">
        <v/>
      </c>
      <c r="U916" t="str">
        <v/>
      </c>
      <c r="V916" t="str">
        <v/>
      </c>
      <c r="W916" t="str">
        <v/>
      </c>
      <c r="X916" t="str">
        <v/>
      </c>
      <c r="Y916" t="str">
        <v/>
      </c>
      <c r="Z916" t="str">
        <v/>
      </c>
      <c r="AA916" t="str">
        <v/>
      </c>
      <c r="AB916" t="str">
        <f t="shared" si="14"/>
        <v/>
      </c>
    </row>
    <row r="917" spans="1:28">
      <c r="A917" t="str">
        <v/>
      </c>
      <c r="B917" t="str">
        <v/>
      </c>
      <c r="C917" t="str">
        <v/>
      </c>
      <c r="D917" t="str">
        <v/>
      </c>
      <c r="E917" t="str">
        <v/>
      </c>
      <c r="F917" t="str">
        <v/>
      </c>
      <c r="G917" t="str">
        <v/>
      </c>
      <c r="H917" t="str">
        <v/>
      </c>
      <c r="I917" t="str">
        <v/>
      </c>
      <c r="J917" t="str">
        <v/>
      </c>
      <c r="K917" t="str">
        <v/>
      </c>
      <c r="L917" t="str">
        <v/>
      </c>
      <c r="M917" t="str">
        <v/>
      </c>
      <c r="N917" t="str">
        <v/>
      </c>
      <c r="O917" t="str">
        <v/>
      </c>
      <c r="P917" t="str">
        <v/>
      </c>
      <c r="Q917" t="str">
        <v/>
      </c>
      <c r="R917" t="str">
        <v/>
      </c>
      <c r="S917" t="str">
        <v/>
      </c>
      <c r="T917" t="str">
        <v/>
      </c>
      <c r="U917" t="str">
        <v/>
      </c>
      <c r="V917" t="str">
        <v/>
      </c>
      <c r="W917" t="str">
        <v/>
      </c>
      <c r="X917" t="str">
        <v/>
      </c>
      <c r="Y917" t="str">
        <v/>
      </c>
      <c r="Z917" t="str">
        <v/>
      </c>
      <c r="AA917" t="str">
        <v/>
      </c>
      <c r="AB917" t="str">
        <f t="shared" si="14"/>
        <v/>
      </c>
    </row>
    <row r="918" spans="1:28">
      <c r="A918" t="str">
        <v/>
      </c>
      <c r="B918" t="str">
        <v/>
      </c>
      <c r="C918" t="str">
        <v/>
      </c>
      <c r="D918" t="str">
        <v/>
      </c>
      <c r="E918" t="str">
        <v/>
      </c>
      <c r="F918" t="str">
        <v/>
      </c>
      <c r="G918" t="str">
        <v/>
      </c>
      <c r="H918" t="str">
        <v/>
      </c>
      <c r="I918" t="str">
        <v/>
      </c>
      <c r="J918" t="str">
        <v/>
      </c>
      <c r="K918" t="str">
        <v/>
      </c>
      <c r="L918" t="str">
        <v/>
      </c>
      <c r="M918" t="str">
        <v/>
      </c>
      <c r="N918" t="str">
        <v/>
      </c>
      <c r="O918" t="str">
        <v/>
      </c>
      <c r="P918" t="str">
        <v/>
      </c>
      <c r="Q918" t="str">
        <v/>
      </c>
      <c r="R918" t="str">
        <v/>
      </c>
      <c r="S918" t="str">
        <v/>
      </c>
      <c r="T918" t="str">
        <v/>
      </c>
      <c r="U918" t="str">
        <v/>
      </c>
      <c r="V918" t="str">
        <v/>
      </c>
      <c r="W918" t="str">
        <v/>
      </c>
      <c r="X918" t="str">
        <v/>
      </c>
      <c r="Y918" t="str">
        <v/>
      </c>
      <c r="Z918" t="str">
        <v/>
      </c>
      <c r="AA918" t="str">
        <v/>
      </c>
      <c r="AB918" t="str">
        <f t="shared" si="14"/>
        <v/>
      </c>
    </row>
    <row r="919" spans="1:28">
      <c r="A919" t="str">
        <v/>
      </c>
      <c r="B919" t="str">
        <v/>
      </c>
      <c r="C919" t="str">
        <v/>
      </c>
      <c r="D919" t="str">
        <v/>
      </c>
      <c r="E919" t="str">
        <v/>
      </c>
      <c r="F919" t="str">
        <v/>
      </c>
      <c r="G919" t="str">
        <v/>
      </c>
      <c r="H919" t="str">
        <v/>
      </c>
      <c r="I919" t="str">
        <v/>
      </c>
      <c r="J919" t="str">
        <v/>
      </c>
      <c r="K919" t="str">
        <v/>
      </c>
      <c r="L919" t="str">
        <v/>
      </c>
      <c r="M919" t="str">
        <v/>
      </c>
      <c r="N919" t="str">
        <v/>
      </c>
      <c r="O919" t="str">
        <v/>
      </c>
      <c r="P919" t="str">
        <v/>
      </c>
      <c r="Q919" t="str">
        <v/>
      </c>
      <c r="R919" t="str">
        <v/>
      </c>
      <c r="S919" t="str">
        <v/>
      </c>
      <c r="T919" t="str">
        <v/>
      </c>
      <c r="U919" t="str">
        <v/>
      </c>
      <c r="V919" t="str">
        <v/>
      </c>
      <c r="W919" t="str">
        <v/>
      </c>
      <c r="X919" t="str">
        <v/>
      </c>
      <c r="Y919" t="str">
        <v/>
      </c>
      <c r="Z919" t="str">
        <v/>
      </c>
      <c r="AA919" t="str">
        <v/>
      </c>
      <c r="AB919" t="str">
        <f t="shared" si="14"/>
        <v/>
      </c>
    </row>
    <row r="920" spans="1:28">
      <c r="A920" t="str">
        <v/>
      </c>
      <c r="B920" t="str">
        <v/>
      </c>
      <c r="C920" t="str">
        <v/>
      </c>
      <c r="D920" t="str">
        <v/>
      </c>
      <c r="E920" t="str">
        <v/>
      </c>
      <c r="F920" t="str">
        <v/>
      </c>
      <c r="G920" t="str">
        <v/>
      </c>
      <c r="H920" t="str">
        <v/>
      </c>
      <c r="I920" t="str">
        <v/>
      </c>
      <c r="J920" t="str">
        <v/>
      </c>
      <c r="K920" t="str">
        <v/>
      </c>
      <c r="L920" t="str">
        <v/>
      </c>
      <c r="M920" t="str">
        <v/>
      </c>
      <c r="N920" t="str">
        <v/>
      </c>
      <c r="O920" t="str">
        <v/>
      </c>
      <c r="P920" t="str">
        <v/>
      </c>
      <c r="Q920" t="str">
        <v/>
      </c>
      <c r="R920" t="str">
        <v/>
      </c>
      <c r="S920" t="str">
        <v/>
      </c>
      <c r="T920" t="str">
        <v/>
      </c>
      <c r="U920" t="str">
        <v/>
      </c>
      <c r="V920" t="str">
        <v/>
      </c>
      <c r="W920" t="str">
        <v/>
      </c>
      <c r="X920" t="str">
        <v/>
      </c>
      <c r="Y920" t="str">
        <v/>
      </c>
      <c r="Z920" t="str">
        <v/>
      </c>
      <c r="AA920" t="str">
        <v/>
      </c>
      <c r="AB920" t="str">
        <f t="shared" si="14"/>
        <v/>
      </c>
    </row>
    <row r="921" spans="1:28">
      <c r="A921" t="str">
        <v/>
      </c>
      <c r="B921" t="str">
        <v/>
      </c>
      <c r="C921" t="str">
        <v/>
      </c>
      <c r="D921" t="str">
        <v/>
      </c>
      <c r="E921" t="str">
        <v/>
      </c>
      <c r="F921" t="str">
        <v/>
      </c>
      <c r="G921" t="str">
        <v/>
      </c>
      <c r="H921" t="str">
        <v/>
      </c>
      <c r="I921" t="str">
        <v/>
      </c>
      <c r="J921" t="str">
        <v/>
      </c>
      <c r="K921" t="str">
        <v/>
      </c>
      <c r="L921" t="str">
        <v/>
      </c>
      <c r="M921" t="str">
        <v/>
      </c>
      <c r="N921" t="str">
        <v/>
      </c>
      <c r="O921" t="str">
        <v/>
      </c>
      <c r="P921" t="str">
        <v/>
      </c>
      <c r="Q921" t="str">
        <v/>
      </c>
      <c r="R921" t="str">
        <v/>
      </c>
      <c r="S921" t="str">
        <v/>
      </c>
      <c r="T921" t="str">
        <v/>
      </c>
      <c r="U921" t="str">
        <v/>
      </c>
      <c r="V921" t="str">
        <v/>
      </c>
      <c r="W921" t="str">
        <v/>
      </c>
      <c r="X921" t="str">
        <v/>
      </c>
      <c r="Y921" t="str">
        <v/>
      </c>
      <c r="Z921" t="str">
        <v/>
      </c>
      <c r="AA921" t="str">
        <v/>
      </c>
      <c r="AB921" t="str">
        <f t="shared" si="14"/>
        <v/>
      </c>
    </row>
    <row r="922" spans="1:28">
      <c r="A922" t="str">
        <v/>
      </c>
      <c r="B922" t="str">
        <v/>
      </c>
      <c r="C922" t="str">
        <v/>
      </c>
      <c r="D922" t="str">
        <v/>
      </c>
      <c r="E922" t="str">
        <v/>
      </c>
      <c r="F922" t="str">
        <v/>
      </c>
      <c r="G922" t="str">
        <v/>
      </c>
      <c r="H922" t="str">
        <v/>
      </c>
      <c r="I922" t="str">
        <v/>
      </c>
      <c r="J922" t="str">
        <v/>
      </c>
      <c r="K922" t="str">
        <v/>
      </c>
      <c r="L922" t="str">
        <v/>
      </c>
      <c r="M922" t="str">
        <v/>
      </c>
      <c r="N922" t="str">
        <v/>
      </c>
      <c r="O922" t="str">
        <v/>
      </c>
      <c r="P922" t="str">
        <v/>
      </c>
      <c r="Q922" t="str">
        <v/>
      </c>
      <c r="R922" t="str">
        <v/>
      </c>
      <c r="S922" t="str">
        <v/>
      </c>
      <c r="T922" t="str">
        <v/>
      </c>
      <c r="U922" t="str">
        <v/>
      </c>
      <c r="V922" t="str">
        <v/>
      </c>
      <c r="W922" t="str">
        <v/>
      </c>
      <c r="X922" t="str">
        <v/>
      </c>
      <c r="Y922" t="str">
        <v/>
      </c>
      <c r="Z922" t="str">
        <v/>
      </c>
      <c r="AA922" t="str">
        <v/>
      </c>
      <c r="AB922" t="str">
        <f t="shared" si="14"/>
        <v/>
      </c>
    </row>
    <row r="923" spans="1:28">
      <c r="A923" t="str">
        <v/>
      </c>
      <c r="B923" t="str">
        <v/>
      </c>
      <c r="C923" t="str">
        <v/>
      </c>
      <c r="D923" t="str">
        <v/>
      </c>
      <c r="E923" t="str">
        <v/>
      </c>
      <c r="F923" t="str">
        <v/>
      </c>
      <c r="G923" t="str">
        <v/>
      </c>
      <c r="H923" t="str">
        <v/>
      </c>
      <c r="I923" t="str">
        <v/>
      </c>
      <c r="J923" t="str">
        <v/>
      </c>
      <c r="K923" t="str">
        <v/>
      </c>
      <c r="L923" t="str">
        <v/>
      </c>
      <c r="M923" t="str">
        <v/>
      </c>
      <c r="N923" t="str">
        <v/>
      </c>
      <c r="O923" t="str">
        <v/>
      </c>
      <c r="P923" t="str">
        <v/>
      </c>
      <c r="Q923" t="str">
        <v/>
      </c>
      <c r="R923" t="str">
        <v/>
      </c>
      <c r="S923" t="str">
        <v/>
      </c>
      <c r="T923" t="str">
        <v/>
      </c>
      <c r="U923" t="str">
        <v/>
      </c>
      <c r="V923" t="str">
        <v/>
      </c>
      <c r="W923" t="str">
        <v/>
      </c>
      <c r="X923" t="str">
        <v/>
      </c>
      <c r="Y923" t="str">
        <v/>
      </c>
      <c r="Z923" t="str">
        <v/>
      </c>
      <c r="AA923" t="str">
        <v/>
      </c>
      <c r="AB923" t="str">
        <f t="shared" si="14"/>
        <v/>
      </c>
    </row>
    <row r="924" spans="1:28">
      <c r="A924" t="str">
        <v/>
      </c>
      <c r="B924" t="str">
        <v/>
      </c>
      <c r="C924" t="str">
        <v/>
      </c>
      <c r="D924" t="str">
        <v/>
      </c>
      <c r="E924" t="str">
        <v/>
      </c>
      <c r="F924" t="str">
        <v/>
      </c>
      <c r="G924" t="str">
        <v/>
      </c>
      <c r="H924" t="str">
        <v/>
      </c>
      <c r="I924" t="str">
        <v/>
      </c>
      <c r="J924" t="str">
        <v/>
      </c>
      <c r="K924" t="str">
        <v/>
      </c>
      <c r="L924" t="str">
        <v/>
      </c>
      <c r="M924" t="str">
        <v/>
      </c>
      <c r="N924" t="str">
        <v/>
      </c>
      <c r="O924" t="str">
        <v/>
      </c>
      <c r="P924" t="str">
        <v/>
      </c>
      <c r="Q924" t="str">
        <v/>
      </c>
      <c r="R924" t="str">
        <v/>
      </c>
      <c r="S924" t="str">
        <v/>
      </c>
      <c r="T924" t="str">
        <v/>
      </c>
      <c r="U924" t="str">
        <v/>
      </c>
      <c r="V924" t="str">
        <v/>
      </c>
      <c r="W924" t="str">
        <v/>
      </c>
      <c r="X924" t="str">
        <v/>
      </c>
      <c r="Y924" t="str">
        <v/>
      </c>
      <c r="Z924" t="str">
        <v/>
      </c>
      <c r="AA924" t="str">
        <v/>
      </c>
      <c r="AB924" t="str">
        <f t="shared" si="14"/>
        <v/>
      </c>
    </row>
    <row r="925" spans="1:28">
      <c r="A925" t="str">
        <v/>
      </c>
      <c r="B925" t="str">
        <v/>
      </c>
      <c r="C925" t="str">
        <v/>
      </c>
      <c r="D925" t="str">
        <v/>
      </c>
      <c r="E925" t="str">
        <v/>
      </c>
      <c r="F925" t="str">
        <v/>
      </c>
      <c r="G925" t="str">
        <v/>
      </c>
      <c r="H925" t="str">
        <v/>
      </c>
      <c r="I925" t="str">
        <v/>
      </c>
      <c r="J925" t="str">
        <v/>
      </c>
      <c r="K925" t="str">
        <v/>
      </c>
      <c r="L925" t="str">
        <v/>
      </c>
      <c r="M925" t="str">
        <v/>
      </c>
      <c r="N925" t="str">
        <v/>
      </c>
      <c r="O925" t="str">
        <v/>
      </c>
      <c r="P925" t="str">
        <v/>
      </c>
      <c r="Q925" t="str">
        <v/>
      </c>
      <c r="R925" t="str">
        <v/>
      </c>
      <c r="S925" t="str">
        <v/>
      </c>
      <c r="T925" t="str">
        <v/>
      </c>
      <c r="U925" t="str">
        <v/>
      </c>
      <c r="V925" t="str">
        <v/>
      </c>
      <c r="W925" t="str">
        <v/>
      </c>
      <c r="X925" t="str">
        <v/>
      </c>
      <c r="Y925" t="str">
        <v/>
      </c>
      <c r="Z925" t="str">
        <v/>
      </c>
      <c r="AA925" t="str">
        <v/>
      </c>
      <c r="AB925" t="str">
        <f t="shared" si="14"/>
        <v/>
      </c>
    </row>
    <row r="926" spans="1:28">
      <c r="A926" t="str">
        <v/>
      </c>
      <c r="B926" t="str">
        <v/>
      </c>
      <c r="C926" t="str">
        <v/>
      </c>
      <c r="D926" t="str">
        <v/>
      </c>
      <c r="E926" t="str">
        <v/>
      </c>
      <c r="F926" t="str">
        <v/>
      </c>
      <c r="G926" t="str">
        <v/>
      </c>
      <c r="H926" t="str">
        <v/>
      </c>
      <c r="I926" t="str">
        <v/>
      </c>
      <c r="J926" t="str">
        <v/>
      </c>
      <c r="K926" t="str">
        <v/>
      </c>
      <c r="L926" t="str">
        <v/>
      </c>
      <c r="M926" t="str">
        <v/>
      </c>
      <c r="N926" t="str">
        <v/>
      </c>
      <c r="O926" t="str">
        <v/>
      </c>
      <c r="P926" t="str">
        <v/>
      </c>
      <c r="Q926" t="str">
        <v/>
      </c>
      <c r="R926" t="str">
        <v/>
      </c>
      <c r="S926" t="str">
        <v/>
      </c>
      <c r="T926" t="str">
        <v/>
      </c>
      <c r="U926" t="str">
        <v/>
      </c>
      <c r="V926" t="str">
        <v/>
      </c>
      <c r="W926" t="str">
        <v/>
      </c>
      <c r="X926" t="str">
        <v/>
      </c>
      <c r="Y926" t="str">
        <v/>
      </c>
      <c r="Z926" t="str">
        <v/>
      </c>
      <c r="AA926" t="str">
        <v/>
      </c>
      <c r="AB926" t="str">
        <f t="shared" si="14"/>
        <v/>
      </c>
    </row>
    <row r="927" spans="1:28">
      <c r="A927" t="str">
        <v/>
      </c>
      <c r="B927" t="str">
        <v/>
      </c>
      <c r="C927" t="str">
        <v/>
      </c>
      <c r="D927" t="str">
        <v/>
      </c>
      <c r="E927" t="str">
        <v/>
      </c>
      <c r="F927" t="str">
        <v/>
      </c>
      <c r="G927" t="str">
        <v/>
      </c>
      <c r="H927" t="str">
        <v/>
      </c>
      <c r="I927" t="str">
        <v/>
      </c>
      <c r="J927" t="str">
        <v/>
      </c>
      <c r="K927" t="str">
        <v/>
      </c>
      <c r="L927" t="str">
        <v/>
      </c>
      <c r="M927" t="str">
        <v/>
      </c>
      <c r="N927" t="str">
        <v/>
      </c>
      <c r="O927" t="str">
        <v/>
      </c>
      <c r="P927" t="str">
        <v/>
      </c>
      <c r="Q927" t="str">
        <v/>
      </c>
      <c r="R927" t="str">
        <v/>
      </c>
      <c r="S927" t="str">
        <v/>
      </c>
      <c r="T927" t="str">
        <v/>
      </c>
      <c r="U927" t="str">
        <v/>
      </c>
      <c r="V927" t="str">
        <v/>
      </c>
      <c r="W927" t="str">
        <v/>
      </c>
      <c r="X927" t="str">
        <v/>
      </c>
      <c r="Y927" t="str">
        <v/>
      </c>
      <c r="Z927" t="str">
        <v/>
      </c>
      <c r="AA927" t="str">
        <v/>
      </c>
      <c r="AB927" t="str">
        <f t="shared" si="14"/>
        <v/>
      </c>
    </row>
    <row r="928" spans="1:28">
      <c r="A928" t="str">
        <v/>
      </c>
      <c r="B928" t="str">
        <v/>
      </c>
      <c r="C928" t="str">
        <v/>
      </c>
      <c r="D928" t="str">
        <v/>
      </c>
      <c r="E928" t="str">
        <v/>
      </c>
      <c r="F928" t="str">
        <v/>
      </c>
      <c r="G928" t="str">
        <v/>
      </c>
      <c r="H928" t="str">
        <v/>
      </c>
      <c r="I928" t="str">
        <v/>
      </c>
      <c r="J928" t="str">
        <v/>
      </c>
      <c r="K928" t="str">
        <v/>
      </c>
      <c r="L928" t="str">
        <v/>
      </c>
      <c r="M928" t="str">
        <v/>
      </c>
      <c r="N928" t="str">
        <v/>
      </c>
      <c r="O928" t="str">
        <v/>
      </c>
      <c r="P928" t="str">
        <v/>
      </c>
      <c r="Q928" t="str">
        <v/>
      </c>
      <c r="R928" t="str">
        <v/>
      </c>
      <c r="S928" t="str">
        <v/>
      </c>
      <c r="T928" t="str">
        <v/>
      </c>
      <c r="U928" t="str">
        <v/>
      </c>
      <c r="V928" t="str">
        <v/>
      </c>
      <c r="W928" t="str">
        <v/>
      </c>
      <c r="X928" t="str">
        <v/>
      </c>
      <c r="Y928" t="str">
        <v/>
      </c>
      <c r="Z928" t="str">
        <v/>
      </c>
      <c r="AA928" t="str">
        <v/>
      </c>
      <c r="AB928" t="str">
        <f t="shared" si="14"/>
        <v/>
      </c>
    </row>
    <row r="929" spans="1:28">
      <c r="A929" t="str">
        <v/>
      </c>
      <c r="B929" t="str">
        <v/>
      </c>
      <c r="C929" t="str">
        <v/>
      </c>
      <c r="D929" t="str">
        <v/>
      </c>
      <c r="E929" t="str">
        <v/>
      </c>
      <c r="F929" t="str">
        <v/>
      </c>
      <c r="G929" t="str">
        <v/>
      </c>
      <c r="H929" t="str">
        <v/>
      </c>
      <c r="I929" t="str">
        <v/>
      </c>
      <c r="J929" t="str">
        <v/>
      </c>
      <c r="K929" t="str">
        <v/>
      </c>
      <c r="L929" t="str">
        <v/>
      </c>
      <c r="M929" t="str">
        <v/>
      </c>
      <c r="N929" t="str">
        <v/>
      </c>
      <c r="O929" t="str">
        <v/>
      </c>
      <c r="P929" t="str">
        <v/>
      </c>
      <c r="Q929" t="str">
        <v/>
      </c>
      <c r="R929" t="str">
        <v/>
      </c>
      <c r="S929" t="str">
        <v/>
      </c>
      <c r="T929" t="str">
        <v/>
      </c>
      <c r="U929" t="str">
        <v/>
      </c>
      <c r="V929" t="str">
        <v/>
      </c>
      <c r="W929" t="str">
        <v/>
      </c>
      <c r="X929" t="str">
        <v/>
      </c>
      <c r="Y929" t="str">
        <v/>
      </c>
      <c r="Z929" t="str">
        <v/>
      </c>
      <c r="AA929" t="str">
        <v/>
      </c>
      <c r="AB929" t="str">
        <f t="shared" si="14"/>
        <v/>
      </c>
    </row>
    <row r="930" spans="1:28">
      <c r="A930" t="str">
        <v/>
      </c>
      <c r="B930" t="str">
        <v/>
      </c>
      <c r="C930" t="str">
        <v/>
      </c>
      <c r="D930" t="str">
        <v/>
      </c>
      <c r="E930" t="str">
        <v/>
      </c>
      <c r="F930" t="str">
        <v/>
      </c>
      <c r="G930" t="str">
        <v/>
      </c>
      <c r="H930" t="str">
        <v/>
      </c>
      <c r="I930" t="str">
        <v/>
      </c>
      <c r="J930" t="str">
        <v/>
      </c>
      <c r="K930" t="str">
        <v/>
      </c>
      <c r="L930" t="str">
        <v/>
      </c>
      <c r="M930" t="str">
        <v/>
      </c>
      <c r="N930" t="str">
        <v/>
      </c>
      <c r="O930" t="str">
        <v/>
      </c>
      <c r="P930" t="str">
        <v/>
      </c>
      <c r="Q930" t="str">
        <v/>
      </c>
      <c r="R930" t="str">
        <v/>
      </c>
      <c r="S930" t="str">
        <v/>
      </c>
      <c r="T930" t="str">
        <v/>
      </c>
      <c r="U930" t="str">
        <v/>
      </c>
      <c r="V930" t="str">
        <v/>
      </c>
      <c r="W930" t="str">
        <v/>
      </c>
      <c r="X930" t="str">
        <v/>
      </c>
      <c r="Y930" t="str">
        <v/>
      </c>
      <c r="Z930" t="str">
        <v/>
      </c>
      <c r="AA930" t="str">
        <v/>
      </c>
      <c r="AB930" t="str">
        <f t="shared" si="14"/>
        <v/>
      </c>
    </row>
    <row r="931" spans="1:28">
      <c r="A931" t="str">
        <v/>
      </c>
      <c r="B931" t="str">
        <v/>
      </c>
      <c r="C931" t="str">
        <v/>
      </c>
      <c r="D931" t="str">
        <v/>
      </c>
      <c r="E931" t="str">
        <v/>
      </c>
      <c r="F931" t="str">
        <v/>
      </c>
      <c r="G931" t="str">
        <v/>
      </c>
      <c r="H931" t="str">
        <v/>
      </c>
      <c r="I931" t="str">
        <v/>
      </c>
      <c r="J931" t="str">
        <v/>
      </c>
      <c r="K931" t="str">
        <v/>
      </c>
      <c r="L931" t="str">
        <v/>
      </c>
      <c r="M931" t="str">
        <v/>
      </c>
      <c r="N931" t="str">
        <v/>
      </c>
      <c r="O931" t="str">
        <v/>
      </c>
      <c r="P931" t="str">
        <v/>
      </c>
      <c r="Q931" t="str">
        <v/>
      </c>
      <c r="R931" t="str">
        <v/>
      </c>
      <c r="S931" t="str">
        <v/>
      </c>
      <c r="T931" t="str">
        <v/>
      </c>
      <c r="U931" t="str">
        <v/>
      </c>
      <c r="V931" t="str">
        <v/>
      </c>
      <c r="W931" t="str">
        <v/>
      </c>
      <c r="X931" t="str">
        <v/>
      </c>
      <c r="Y931" t="str">
        <v/>
      </c>
      <c r="Z931" t="str">
        <v/>
      </c>
      <c r="AA931" t="str">
        <v/>
      </c>
      <c r="AB931" t="str">
        <f t="shared" si="14"/>
        <v/>
      </c>
    </row>
    <row r="932" spans="1:28">
      <c r="A932" t="str">
        <v/>
      </c>
      <c r="B932" t="str">
        <v/>
      </c>
      <c r="C932" t="str">
        <v/>
      </c>
      <c r="D932" t="str">
        <v/>
      </c>
      <c r="E932" t="str">
        <v/>
      </c>
      <c r="F932" t="str">
        <v/>
      </c>
      <c r="G932" t="str">
        <v/>
      </c>
      <c r="H932" t="str">
        <v/>
      </c>
      <c r="I932" t="str">
        <v/>
      </c>
      <c r="J932" t="str">
        <v/>
      </c>
      <c r="K932" t="str">
        <v/>
      </c>
      <c r="L932" t="str">
        <v/>
      </c>
      <c r="M932" t="str">
        <v/>
      </c>
      <c r="N932" t="str">
        <v/>
      </c>
      <c r="O932" t="str">
        <v/>
      </c>
      <c r="P932" t="str">
        <v/>
      </c>
      <c r="Q932" t="str">
        <v/>
      </c>
      <c r="R932" t="str">
        <v/>
      </c>
      <c r="S932" t="str">
        <v/>
      </c>
      <c r="T932" t="str">
        <v/>
      </c>
      <c r="U932" t="str">
        <v/>
      </c>
      <c r="V932" t="str">
        <v/>
      </c>
      <c r="W932" t="str">
        <v/>
      </c>
      <c r="X932" t="str">
        <v/>
      </c>
      <c r="Y932" t="str">
        <v/>
      </c>
      <c r="Z932" t="str">
        <v/>
      </c>
      <c r="AA932" t="str">
        <v/>
      </c>
      <c r="AB932" t="str">
        <f t="shared" si="14"/>
        <v/>
      </c>
    </row>
    <row r="933" spans="1:28">
      <c r="A933" t="str">
        <v/>
      </c>
      <c r="B933" t="str">
        <v/>
      </c>
      <c r="C933" t="str">
        <v/>
      </c>
      <c r="D933" t="str">
        <v/>
      </c>
      <c r="E933" t="str">
        <v/>
      </c>
      <c r="F933" t="str">
        <v/>
      </c>
      <c r="G933" t="str">
        <v/>
      </c>
      <c r="H933" t="str">
        <v/>
      </c>
      <c r="I933" t="str">
        <v/>
      </c>
      <c r="J933" t="str">
        <v/>
      </c>
      <c r="K933" t="str">
        <v/>
      </c>
      <c r="L933" t="str">
        <v/>
      </c>
      <c r="M933" t="str">
        <v/>
      </c>
      <c r="N933" t="str">
        <v/>
      </c>
      <c r="O933" t="str">
        <v/>
      </c>
      <c r="P933" t="str">
        <v/>
      </c>
      <c r="Q933" t="str">
        <v/>
      </c>
      <c r="R933" t="str">
        <v/>
      </c>
      <c r="S933" t="str">
        <v/>
      </c>
      <c r="T933" t="str">
        <v/>
      </c>
      <c r="U933" t="str">
        <v/>
      </c>
      <c r="V933" t="str">
        <v/>
      </c>
      <c r="W933" t="str">
        <v/>
      </c>
      <c r="X933" t="str">
        <v/>
      </c>
      <c r="Y933" t="str">
        <v/>
      </c>
      <c r="Z933" t="str">
        <v/>
      </c>
      <c r="AA933" t="str">
        <v/>
      </c>
      <c r="AB933" t="str">
        <f t="shared" si="14"/>
        <v/>
      </c>
    </row>
    <row r="934" spans="1:28">
      <c r="A934" t="str">
        <v/>
      </c>
      <c r="B934" t="str">
        <v/>
      </c>
      <c r="C934" t="str">
        <v/>
      </c>
      <c r="D934" t="str">
        <v/>
      </c>
      <c r="E934" t="str">
        <v/>
      </c>
      <c r="F934" t="str">
        <v/>
      </c>
      <c r="G934" t="str">
        <v/>
      </c>
      <c r="H934" t="str">
        <v/>
      </c>
      <c r="I934" t="str">
        <v/>
      </c>
      <c r="J934" t="str">
        <v/>
      </c>
      <c r="K934" t="str">
        <v/>
      </c>
      <c r="L934" t="str">
        <v/>
      </c>
      <c r="M934" t="str">
        <v/>
      </c>
      <c r="N934" t="str">
        <v/>
      </c>
      <c r="O934" t="str">
        <v/>
      </c>
      <c r="P934" t="str">
        <v/>
      </c>
      <c r="Q934" t="str">
        <v/>
      </c>
      <c r="R934" t="str">
        <v/>
      </c>
      <c r="S934" t="str">
        <v/>
      </c>
      <c r="T934" t="str">
        <v/>
      </c>
      <c r="U934" t="str">
        <v/>
      </c>
      <c r="V934" t="str">
        <v/>
      </c>
      <c r="W934" t="str">
        <v/>
      </c>
      <c r="X934" t="str">
        <v/>
      </c>
      <c r="Y934" t="str">
        <v/>
      </c>
      <c r="Z934" t="str">
        <v/>
      </c>
      <c r="AA934" t="str">
        <v/>
      </c>
      <c r="AB934" t="str">
        <f t="shared" si="14"/>
        <v/>
      </c>
    </row>
    <row r="935" spans="1:28">
      <c r="A935" t="str">
        <v/>
      </c>
      <c r="B935" t="str">
        <v/>
      </c>
      <c r="C935" t="str">
        <v/>
      </c>
      <c r="D935" t="str">
        <v/>
      </c>
      <c r="E935" t="str">
        <v/>
      </c>
      <c r="F935" t="str">
        <v/>
      </c>
      <c r="G935" t="str">
        <v/>
      </c>
      <c r="H935" t="str">
        <v/>
      </c>
      <c r="I935" t="str">
        <v/>
      </c>
      <c r="J935" t="str">
        <v/>
      </c>
      <c r="K935" t="str">
        <v/>
      </c>
      <c r="L935" t="str">
        <v/>
      </c>
      <c r="M935" t="str">
        <v/>
      </c>
      <c r="N935" t="str">
        <v/>
      </c>
      <c r="O935" t="str">
        <v/>
      </c>
      <c r="P935" t="str">
        <v/>
      </c>
      <c r="Q935" t="str">
        <v/>
      </c>
      <c r="R935" t="str">
        <v/>
      </c>
      <c r="S935" t="str">
        <v/>
      </c>
      <c r="T935" t="str">
        <v/>
      </c>
      <c r="U935" t="str">
        <v/>
      </c>
      <c r="V935" t="str">
        <v/>
      </c>
      <c r="W935" t="str">
        <v/>
      </c>
      <c r="X935" t="str">
        <v/>
      </c>
      <c r="Y935" t="str">
        <v/>
      </c>
      <c r="Z935" t="str">
        <v/>
      </c>
      <c r="AA935" t="str">
        <v/>
      </c>
      <c r="AB935" t="str">
        <f t="shared" si="14"/>
        <v/>
      </c>
    </row>
    <row r="936" spans="1:28">
      <c r="A936" t="str">
        <v/>
      </c>
      <c r="B936" t="str">
        <v/>
      </c>
      <c r="C936" t="str">
        <v/>
      </c>
      <c r="D936" t="str">
        <v/>
      </c>
      <c r="E936" t="str">
        <v/>
      </c>
      <c r="F936" t="str">
        <v/>
      </c>
      <c r="G936" t="str">
        <v/>
      </c>
      <c r="H936" t="str">
        <v/>
      </c>
      <c r="I936" t="str">
        <v/>
      </c>
      <c r="J936" t="str">
        <v/>
      </c>
      <c r="K936" t="str">
        <v/>
      </c>
      <c r="L936" t="str">
        <v/>
      </c>
      <c r="M936" t="str">
        <v/>
      </c>
      <c r="N936" t="str">
        <v/>
      </c>
      <c r="O936" t="str">
        <v/>
      </c>
      <c r="P936" t="str">
        <v/>
      </c>
      <c r="Q936" t="str">
        <v/>
      </c>
      <c r="R936" t="str">
        <v/>
      </c>
      <c r="S936" t="str">
        <v/>
      </c>
      <c r="T936" t="str">
        <v/>
      </c>
      <c r="U936" t="str">
        <v/>
      </c>
      <c r="V936" t="str">
        <v/>
      </c>
      <c r="W936" t="str">
        <v/>
      </c>
      <c r="X936" t="str">
        <v/>
      </c>
      <c r="Y936" t="str">
        <v/>
      </c>
      <c r="Z936" t="str">
        <v/>
      </c>
      <c r="AA936" t="str">
        <v/>
      </c>
      <c r="AB936" t="str">
        <f t="shared" si="14"/>
        <v/>
      </c>
    </row>
    <row r="937" spans="1:28">
      <c r="A937" t="str">
        <v/>
      </c>
      <c r="B937" t="str">
        <v/>
      </c>
      <c r="C937" t="str">
        <v/>
      </c>
      <c r="D937" t="str">
        <v/>
      </c>
      <c r="E937" t="str">
        <v/>
      </c>
      <c r="F937" t="str">
        <v/>
      </c>
      <c r="G937" t="str">
        <v/>
      </c>
      <c r="H937" t="str">
        <v/>
      </c>
      <c r="I937" t="str">
        <v/>
      </c>
      <c r="J937" t="str">
        <v/>
      </c>
      <c r="K937" t="str">
        <v/>
      </c>
      <c r="L937" t="str">
        <v/>
      </c>
      <c r="M937" t="str">
        <v/>
      </c>
      <c r="N937" t="str">
        <v/>
      </c>
      <c r="O937" t="str">
        <v/>
      </c>
      <c r="P937" t="str">
        <v/>
      </c>
      <c r="Q937" t="str">
        <v/>
      </c>
      <c r="R937" t="str">
        <v/>
      </c>
      <c r="S937" t="str">
        <v/>
      </c>
      <c r="T937" t="str">
        <v/>
      </c>
      <c r="U937" t="str">
        <v/>
      </c>
      <c r="V937" t="str">
        <v/>
      </c>
      <c r="W937" t="str">
        <v/>
      </c>
      <c r="X937" t="str">
        <v/>
      </c>
      <c r="Y937" t="str">
        <v/>
      </c>
      <c r="Z937" t="str">
        <v/>
      </c>
      <c r="AA937" t="str">
        <v/>
      </c>
      <c r="AB937" t="str">
        <f t="shared" si="14"/>
        <v/>
      </c>
    </row>
    <row r="938" spans="1:28">
      <c r="A938" t="str">
        <v/>
      </c>
      <c r="B938" t="str">
        <v/>
      </c>
      <c r="C938" t="str">
        <v/>
      </c>
      <c r="D938" t="str">
        <v/>
      </c>
      <c r="E938" t="str">
        <v/>
      </c>
      <c r="F938" t="str">
        <v/>
      </c>
      <c r="G938" t="str">
        <v/>
      </c>
      <c r="H938" t="str">
        <v/>
      </c>
      <c r="I938" t="str">
        <v/>
      </c>
      <c r="J938" t="str">
        <v/>
      </c>
      <c r="K938" t="str">
        <v/>
      </c>
      <c r="L938" t="str">
        <v/>
      </c>
      <c r="M938" t="str">
        <v/>
      </c>
      <c r="N938" t="str">
        <v/>
      </c>
      <c r="O938" t="str">
        <v/>
      </c>
      <c r="P938" t="str">
        <v/>
      </c>
      <c r="Q938" t="str">
        <v/>
      </c>
      <c r="R938" t="str">
        <v/>
      </c>
      <c r="S938" t="str">
        <v/>
      </c>
      <c r="T938" t="str">
        <v/>
      </c>
      <c r="U938" t="str">
        <v/>
      </c>
      <c r="V938" t="str">
        <v/>
      </c>
      <c r="W938" t="str">
        <v/>
      </c>
      <c r="X938" t="str">
        <v/>
      </c>
      <c r="Y938" t="str">
        <v/>
      </c>
      <c r="Z938" t="str">
        <v/>
      </c>
      <c r="AA938" t="str">
        <v/>
      </c>
      <c r="AB938" t="str">
        <f t="shared" si="14"/>
        <v/>
      </c>
    </row>
    <row r="939" spans="1:28">
      <c r="A939" t="str">
        <v/>
      </c>
      <c r="B939" t="str">
        <v/>
      </c>
      <c r="C939" t="str">
        <v/>
      </c>
      <c r="D939" t="str">
        <v/>
      </c>
      <c r="E939" t="str">
        <v/>
      </c>
      <c r="F939" t="str">
        <v/>
      </c>
      <c r="G939" t="str">
        <v/>
      </c>
      <c r="H939" t="str">
        <v/>
      </c>
      <c r="I939" t="str">
        <v/>
      </c>
      <c r="J939" t="str">
        <v/>
      </c>
      <c r="K939" t="str">
        <v/>
      </c>
      <c r="L939" t="str">
        <v/>
      </c>
      <c r="M939" t="str">
        <v/>
      </c>
      <c r="N939" t="str">
        <v/>
      </c>
      <c r="O939" t="str">
        <v/>
      </c>
      <c r="P939" t="str">
        <v/>
      </c>
      <c r="Q939" t="str">
        <v/>
      </c>
      <c r="R939" t="str">
        <v/>
      </c>
      <c r="S939" t="str">
        <v/>
      </c>
      <c r="T939" t="str">
        <v/>
      </c>
      <c r="U939" t="str">
        <v/>
      </c>
      <c r="V939" t="str">
        <v/>
      </c>
      <c r="W939" t="str">
        <v/>
      </c>
      <c r="X939" t="str">
        <v/>
      </c>
      <c r="Y939" t="str">
        <v/>
      </c>
      <c r="Z939" t="str">
        <v/>
      </c>
      <c r="AA939" t="str">
        <v/>
      </c>
      <c r="AB939" t="str">
        <f t="shared" si="14"/>
        <v/>
      </c>
    </row>
    <row r="940" spans="1:28">
      <c r="A940" t="str">
        <v/>
      </c>
      <c r="B940" t="str">
        <v/>
      </c>
      <c r="C940" t="str">
        <v/>
      </c>
      <c r="D940" t="str">
        <v/>
      </c>
      <c r="E940" t="str">
        <v/>
      </c>
      <c r="F940" t="str">
        <v/>
      </c>
      <c r="G940" t="str">
        <v/>
      </c>
      <c r="H940" t="str">
        <v/>
      </c>
      <c r="I940" t="str">
        <v/>
      </c>
      <c r="J940" t="str">
        <v/>
      </c>
      <c r="K940" t="str">
        <v/>
      </c>
      <c r="L940" t="str">
        <v/>
      </c>
      <c r="M940" t="str">
        <v/>
      </c>
      <c r="N940" t="str">
        <v/>
      </c>
      <c r="O940" t="str">
        <v/>
      </c>
      <c r="P940" t="str">
        <v/>
      </c>
      <c r="Q940" t="str">
        <v/>
      </c>
      <c r="R940" t="str">
        <v/>
      </c>
      <c r="S940" t="str">
        <v/>
      </c>
      <c r="T940" t="str">
        <v/>
      </c>
      <c r="U940" t="str">
        <v/>
      </c>
      <c r="V940" t="str">
        <v/>
      </c>
      <c r="W940" t="str">
        <v/>
      </c>
      <c r="X940" t="str">
        <v/>
      </c>
      <c r="Y940" t="str">
        <v/>
      </c>
      <c r="Z940" t="str">
        <v/>
      </c>
      <c r="AA940" t="str">
        <v/>
      </c>
      <c r="AB940" t="str">
        <f t="shared" si="14"/>
        <v/>
      </c>
    </row>
    <row r="941" spans="1:28">
      <c r="A941" t="str">
        <v/>
      </c>
      <c r="B941" t="str">
        <v/>
      </c>
      <c r="C941" t="str">
        <v/>
      </c>
      <c r="D941" t="str">
        <v/>
      </c>
      <c r="E941" t="str">
        <v/>
      </c>
      <c r="F941" t="str">
        <v/>
      </c>
      <c r="G941" t="str">
        <v/>
      </c>
      <c r="H941" t="str">
        <v/>
      </c>
      <c r="I941" t="str">
        <v/>
      </c>
      <c r="J941" t="str">
        <v/>
      </c>
      <c r="K941" t="str">
        <v/>
      </c>
      <c r="L941" t="str">
        <v/>
      </c>
      <c r="M941" t="str">
        <v/>
      </c>
      <c r="N941" t="str">
        <v/>
      </c>
      <c r="O941" t="str">
        <v/>
      </c>
      <c r="P941" t="str">
        <v/>
      </c>
      <c r="Q941" t="str">
        <v/>
      </c>
      <c r="R941" t="str">
        <v/>
      </c>
      <c r="S941" t="str">
        <v/>
      </c>
      <c r="T941" t="str">
        <v/>
      </c>
      <c r="U941" t="str">
        <v/>
      </c>
      <c r="V941" t="str">
        <v/>
      </c>
      <c r="W941" t="str">
        <v/>
      </c>
      <c r="X941" t="str">
        <v/>
      </c>
      <c r="Y941" t="str">
        <v/>
      </c>
      <c r="Z941" t="str">
        <v/>
      </c>
      <c r="AA941" t="str">
        <v/>
      </c>
      <c r="AB941" t="str">
        <f t="shared" si="14"/>
        <v/>
      </c>
    </row>
    <row r="942" spans="1:28">
      <c r="A942" t="str">
        <v/>
      </c>
      <c r="B942" t="str">
        <v/>
      </c>
      <c r="C942" t="str">
        <v/>
      </c>
      <c r="D942" t="str">
        <v/>
      </c>
      <c r="E942" t="str">
        <v/>
      </c>
      <c r="F942" t="str">
        <v/>
      </c>
      <c r="G942" t="str">
        <v/>
      </c>
      <c r="H942" t="str">
        <v/>
      </c>
      <c r="I942" t="str">
        <v/>
      </c>
      <c r="J942" t="str">
        <v/>
      </c>
      <c r="K942" t="str">
        <v/>
      </c>
      <c r="L942" t="str">
        <v/>
      </c>
      <c r="M942" t="str">
        <v/>
      </c>
      <c r="N942" t="str">
        <v/>
      </c>
      <c r="O942" t="str">
        <v/>
      </c>
      <c r="P942" t="str">
        <v/>
      </c>
      <c r="Q942" t="str">
        <v/>
      </c>
      <c r="R942" t="str">
        <v/>
      </c>
      <c r="S942" t="str">
        <v/>
      </c>
      <c r="T942" t="str">
        <v/>
      </c>
      <c r="U942" t="str">
        <v/>
      </c>
      <c r="V942" t="str">
        <v/>
      </c>
      <c r="W942" t="str">
        <v/>
      </c>
      <c r="X942" t="str">
        <v/>
      </c>
      <c r="Y942" t="str">
        <v/>
      </c>
      <c r="Z942" t="str">
        <v/>
      </c>
      <c r="AA942" t="str">
        <v/>
      </c>
      <c r="AB942" t="str">
        <f t="shared" si="14"/>
        <v/>
      </c>
    </row>
    <row r="943" spans="1:28">
      <c r="A943" t="str">
        <v/>
      </c>
      <c r="B943" t="str">
        <v/>
      </c>
      <c r="C943" t="str">
        <v/>
      </c>
      <c r="D943" t="str">
        <v/>
      </c>
      <c r="E943" t="str">
        <v/>
      </c>
      <c r="F943" t="str">
        <v/>
      </c>
      <c r="G943" t="str">
        <v/>
      </c>
      <c r="H943" t="str">
        <v/>
      </c>
      <c r="I943" t="str">
        <v/>
      </c>
      <c r="J943" t="str">
        <v/>
      </c>
      <c r="K943" t="str">
        <v/>
      </c>
      <c r="L943" t="str">
        <v/>
      </c>
      <c r="M943" t="str">
        <v/>
      </c>
      <c r="N943" t="str">
        <v/>
      </c>
      <c r="O943" t="str">
        <v/>
      </c>
      <c r="P943" t="str">
        <v/>
      </c>
      <c r="Q943" t="str">
        <v/>
      </c>
      <c r="R943" t="str">
        <v/>
      </c>
      <c r="S943" t="str">
        <v/>
      </c>
      <c r="T943" t="str">
        <v/>
      </c>
      <c r="U943" t="str">
        <v/>
      </c>
      <c r="V943" t="str">
        <v/>
      </c>
      <c r="W943" t="str">
        <v/>
      </c>
      <c r="X943" t="str">
        <v/>
      </c>
      <c r="Y943" t="str">
        <v/>
      </c>
      <c r="Z943" t="str">
        <v/>
      </c>
      <c r="AA943" t="str">
        <v/>
      </c>
      <c r="AB943" t="str">
        <f t="shared" si="14"/>
        <v/>
      </c>
    </row>
    <row r="944" spans="1:28">
      <c r="A944" t="str">
        <v/>
      </c>
      <c r="B944" t="str">
        <v/>
      </c>
      <c r="C944" t="str">
        <v/>
      </c>
      <c r="D944" t="str">
        <v/>
      </c>
      <c r="E944" t="str">
        <v/>
      </c>
      <c r="F944" t="str">
        <v/>
      </c>
      <c r="G944" t="str">
        <v/>
      </c>
      <c r="H944" t="str">
        <v/>
      </c>
      <c r="I944" t="str">
        <v/>
      </c>
      <c r="J944" t="str">
        <v/>
      </c>
      <c r="K944" t="str">
        <v/>
      </c>
      <c r="L944" t="str">
        <v/>
      </c>
      <c r="M944" t="str">
        <v/>
      </c>
      <c r="N944" t="str">
        <v/>
      </c>
      <c r="O944" t="str">
        <v/>
      </c>
      <c r="P944" t="str">
        <v/>
      </c>
      <c r="Q944" t="str">
        <v/>
      </c>
      <c r="R944" t="str">
        <v/>
      </c>
      <c r="S944" t="str">
        <v/>
      </c>
      <c r="T944" t="str">
        <v/>
      </c>
      <c r="U944" t="str">
        <v/>
      </c>
      <c r="V944" t="str">
        <v/>
      </c>
      <c r="W944" t="str">
        <v/>
      </c>
      <c r="X944" t="str">
        <v/>
      </c>
      <c r="Y944" t="str">
        <v/>
      </c>
      <c r="Z944" t="str">
        <v/>
      </c>
      <c r="AA944" t="str">
        <v/>
      </c>
      <c r="AB944" t="str">
        <f t="shared" si="14"/>
        <v/>
      </c>
    </row>
    <row r="945" spans="1:28">
      <c r="A945" t="str">
        <v/>
      </c>
      <c r="B945" t="str">
        <v/>
      </c>
      <c r="C945" t="str">
        <v/>
      </c>
      <c r="D945" t="str">
        <v/>
      </c>
      <c r="E945" t="str">
        <v/>
      </c>
      <c r="F945" t="str">
        <v/>
      </c>
      <c r="G945" t="str">
        <v/>
      </c>
      <c r="H945" t="str">
        <v/>
      </c>
      <c r="I945" t="str">
        <v/>
      </c>
      <c r="J945" t="str">
        <v/>
      </c>
      <c r="K945" t="str">
        <v/>
      </c>
      <c r="L945" t="str">
        <v/>
      </c>
      <c r="M945" t="str">
        <v/>
      </c>
      <c r="N945" t="str">
        <v/>
      </c>
      <c r="O945" t="str">
        <v/>
      </c>
      <c r="P945" t="str">
        <v/>
      </c>
      <c r="Q945" t="str">
        <v/>
      </c>
      <c r="R945" t="str">
        <v/>
      </c>
      <c r="S945" t="str">
        <v/>
      </c>
      <c r="T945" t="str">
        <v/>
      </c>
      <c r="U945" t="str">
        <v/>
      </c>
      <c r="V945" t="str">
        <v/>
      </c>
      <c r="W945" t="str">
        <v/>
      </c>
      <c r="X945" t="str">
        <v/>
      </c>
      <c r="Y945" t="str">
        <v/>
      </c>
      <c r="Z945" t="str">
        <v/>
      </c>
      <c r="AA945" t="str">
        <v/>
      </c>
      <c r="AB945" t="str">
        <f t="shared" si="14"/>
        <v/>
      </c>
    </row>
    <row r="946" spans="1:28">
      <c r="A946" t="str">
        <v/>
      </c>
      <c r="B946" t="str">
        <v/>
      </c>
      <c r="C946" t="str">
        <v/>
      </c>
      <c r="D946" t="str">
        <v/>
      </c>
      <c r="E946" t="str">
        <v/>
      </c>
      <c r="F946" t="str">
        <v/>
      </c>
      <c r="G946" t="str">
        <v/>
      </c>
      <c r="H946" t="str">
        <v/>
      </c>
      <c r="I946" t="str">
        <v/>
      </c>
      <c r="J946" t="str">
        <v/>
      </c>
      <c r="K946" t="str">
        <v/>
      </c>
      <c r="L946" t="str">
        <v/>
      </c>
      <c r="M946" t="str">
        <v/>
      </c>
      <c r="N946" t="str">
        <v/>
      </c>
      <c r="O946" t="str">
        <v/>
      </c>
      <c r="P946" t="str">
        <v/>
      </c>
      <c r="Q946" t="str">
        <v/>
      </c>
      <c r="R946" t="str">
        <v/>
      </c>
      <c r="S946" t="str">
        <v/>
      </c>
      <c r="T946" t="str">
        <v/>
      </c>
      <c r="U946" t="str">
        <v/>
      </c>
      <c r="V946" t="str">
        <v/>
      </c>
      <c r="W946" t="str">
        <v/>
      </c>
      <c r="X946" t="str">
        <v/>
      </c>
      <c r="Y946" t="str">
        <v/>
      </c>
      <c r="Z946" t="str">
        <v/>
      </c>
      <c r="AA946" t="str">
        <v/>
      </c>
      <c r="AB946" t="str">
        <f t="shared" si="14"/>
        <v/>
      </c>
    </row>
    <row r="947" spans="1:28">
      <c r="A947" t="str">
        <v/>
      </c>
      <c r="B947" t="str">
        <v/>
      </c>
      <c r="C947" t="str">
        <v/>
      </c>
      <c r="D947" t="str">
        <v/>
      </c>
      <c r="E947" t="str">
        <v/>
      </c>
      <c r="F947" t="str">
        <v/>
      </c>
      <c r="G947" t="str">
        <v/>
      </c>
      <c r="H947" t="str">
        <v/>
      </c>
      <c r="I947" t="str">
        <v/>
      </c>
      <c r="J947" t="str">
        <v/>
      </c>
      <c r="K947" t="str">
        <v/>
      </c>
      <c r="L947" t="str">
        <v/>
      </c>
      <c r="M947" t="str">
        <v/>
      </c>
      <c r="N947" t="str">
        <v/>
      </c>
      <c r="O947" t="str">
        <v/>
      </c>
      <c r="P947" t="str">
        <v/>
      </c>
      <c r="Q947" t="str">
        <v/>
      </c>
      <c r="R947" t="str">
        <v/>
      </c>
      <c r="S947" t="str">
        <v/>
      </c>
      <c r="T947" t="str">
        <v/>
      </c>
      <c r="U947" t="str">
        <v/>
      </c>
      <c r="V947" t="str">
        <v/>
      </c>
      <c r="W947" t="str">
        <v/>
      </c>
      <c r="X947" t="str">
        <v/>
      </c>
      <c r="Y947" t="str">
        <v/>
      </c>
      <c r="Z947" t="str">
        <v/>
      </c>
      <c r="AA947" t="str">
        <v/>
      </c>
      <c r="AB947" t="str">
        <f t="shared" si="14"/>
        <v/>
      </c>
    </row>
    <row r="948" spans="1:28">
      <c r="A948" t="str">
        <v/>
      </c>
      <c r="B948" t="str">
        <v/>
      </c>
      <c r="C948" t="str">
        <v/>
      </c>
      <c r="D948" t="str">
        <v/>
      </c>
      <c r="E948" t="str">
        <v/>
      </c>
      <c r="F948" t="str">
        <v/>
      </c>
      <c r="G948" t="str">
        <v/>
      </c>
      <c r="H948" t="str">
        <v/>
      </c>
      <c r="I948" t="str">
        <v/>
      </c>
      <c r="J948" t="str">
        <v/>
      </c>
      <c r="K948" t="str">
        <v/>
      </c>
      <c r="L948" t="str">
        <v/>
      </c>
      <c r="M948" t="str">
        <v/>
      </c>
      <c r="N948" t="str">
        <v/>
      </c>
      <c r="O948" t="str">
        <v/>
      </c>
      <c r="P948" t="str">
        <v/>
      </c>
      <c r="Q948" t="str">
        <v/>
      </c>
      <c r="R948" t="str">
        <v/>
      </c>
      <c r="S948" t="str">
        <v/>
      </c>
      <c r="T948" t="str">
        <v/>
      </c>
      <c r="U948" t="str">
        <v/>
      </c>
      <c r="V948" t="str">
        <v/>
      </c>
      <c r="W948" t="str">
        <v/>
      </c>
      <c r="X948" t="str">
        <v/>
      </c>
      <c r="Y948" t="str">
        <v/>
      </c>
      <c r="Z948" t="str">
        <v/>
      </c>
      <c r="AA948" t="str">
        <v/>
      </c>
      <c r="AB948" t="str">
        <f t="shared" si="14"/>
        <v/>
      </c>
    </row>
    <row r="949" spans="1:28">
      <c r="A949" t="str">
        <v/>
      </c>
      <c r="B949" t="str">
        <v/>
      </c>
      <c r="C949" t="str">
        <v/>
      </c>
      <c r="D949" t="str">
        <v/>
      </c>
      <c r="E949" t="str">
        <v/>
      </c>
      <c r="F949" t="str">
        <v/>
      </c>
      <c r="G949" t="str">
        <v/>
      </c>
      <c r="H949" t="str">
        <v/>
      </c>
      <c r="I949" t="str">
        <v/>
      </c>
      <c r="J949" t="str">
        <v/>
      </c>
      <c r="K949" t="str">
        <v/>
      </c>
      <c r="L949" t="str">
        <v/>
      </c>
      <c r="M949" t="str">
        <v/>
      </c>
      <c r="N949" t="str">
        <v/>
      </c>
      <c r="O949" t="str">
        <v/>
      </c>
      <c r="P949" t="str">
        <v/>
      </c>
      <c r="Q949" t="str">
        <v/>
      </c>
      <c r="R949" t="str">
        <v/>
      </c>
      <c r="S949" t="str">
        <v/>
      </c>
      <c r="T949" t="str">
        <v/>
      </c>
      <c r="U949" t="str">
        <v/>
      </c>
      <c r="V949" t="str">
        <v/>
      </c>
      <c r="W949" t="str">
        <v/>
      </c>
      <c r="X949" t="str">
        <v/>
      </c>
      <c r="Y949" t="str">
        <v/>
      </c>
      <c r="Z949" t="str">
        <v/>
      </c>
      <c r="AA949" t="str">
        <v/>
      </c>
      <c r="AB949" t="str">
        <f t="shared" si="14"/>
        <v/>
      </c>
    </row>
    <row r="950" spans="1:28">
      <c r="A950" t="str">
        <v/>
      </c>
      <c r="B950" t="str">
        <v/>
      </c>
      <c r="C950" t="str">
        <v/>
      </c>
      <c r="D950" t="str">
        <v/>
      </c>
      <c r="E950" t="str">
        <v/>
      </c>
      <c r="F950" t="str">
        <v/>
      </c>
      <c r="G950" t="str">
        <v/>
      </c>
      <c r="H950" t="str">
        <v/>
      </c>
      <c r="I950" t="str">
        <v/>
      </c>
      <c r="J950" t="str">
        <v/>
      </c>
      <c r="K950" t="str">
        <v/>
      </c>
      <c r="L950" t="str">
        <v/>
      </c>
      <c r="M950" t="str">
        <v/>
      </c>
      <c r="N950" t="str">
        <v/>
      </c>
      <c r="O950" t="str">
        <v/>
      </c>
      <c r="P950" t="str">
        <v/>
      </c>
      <c r="Q950" t="str">
        <v/>
      </c>
      <c r="R950" t="str">
        <v/>
      </c>
      <c r="S950" t="str">
        <v/>
      </c>
      <c r="T950" t="str">
        <v/>
      </c>
      <c r="U950" t="str">
        <v/>
      </c>
      <c r="V950" t="str">
        <v/>
      </c>
      <c r="W950" t="str">
        <v/>
      </c>
      <c r="X950" t="str">
        <v/>
      </c>
      <c r="Y950" t="str">
        <v/>
      </c>
      <c r="Z950" t="str">
        <v/>
      </c>
      <c r="AA950" t="str">
        <v/>
      </c>
      <c r="AB950" t="str">
        <f t="shared" si="14"/>
        <v/>
      </c>
    </row>
    <row r="951" spans="1:28">
      <c r="A951" t="str">
        <v/>
      </c>
      <c r="B951" t="str">
        <v/>
      </c>
      <c r="C951" t="str">
        <v/>
      </c>
      <c r="D951" t="str">
        <v/>
      </c>
      <c r="E951" t="str">
        <v/>
      </c>
      <c r="F951" t="str">
        <v/>
      </c>
      <c r="G951" t="str">
        <v/>
      </c>
      <c r="H951" t="str">
        <v/>
      </c>
      <c r="I951" t="str">
        <v/>
      </c>
      <c r="J951" t="str">
        <v/>
      </c>
      <c r="K951" t="str">
        <v/>
      </c>
      <c r="L951" t="str">
        <v/>
      </c>
      <c r="M951" t="str">
        <v/>
      </c>
      <c r="N951" t="str">
        <v/>
      </c>
      <c r="O951" t="str">
        <v/>
      </c>
      <c r="P951" t="str">
        <v/>
      </c>
      <c r="Q951" t="str">
        <v/>
      </c>
      <c r="R951" t="str">
        <v/>
      </c>
      <c r="S951" t="str">
        <v/>
      </c>
      <c r="T951" t="str">
        <v/>
      </c>
      <c r="U951" t="str">
        <v/>
      </c>
      <c r="V951" t="str">
        <v/>
      </c>
      <c r="W951" t="str">
        <v/>
      </c>
      <c r="X951" t="str">
        <v/>
      </c>
      <c r="Y951" t="str">
        <v/>
      </c>
      <c r="Z951" t="str">
        <v/>
      </c>
      <c r="AA951" t="str">
        <v/>
      </c>
      <c r="AB951" t="str">
        <f t="shared" si="14"/>
        <v/>
      </c>
    </row>
    <row r="952" spans="1:28">
      <c r="A952" t="str">
        <v/>
      </c>
      <c r="B952" t="str">
        <v/>
      </c>
      <c r="C952" t="str">
        <v/>
      </c>
      <c r="D952" t="str">
        <v/>
      </c>
      <c r="E952" t="str">
        <v/>
      </c>
      <c r="F952" t="str">
        <v/>
      </c>
      <c r="G952" t="str">
        <v/>
      </c>
      <c r="H952" t="str">
        <v/>
      </c>
      <c r="I952" t="str">
        <v/>
      </c>
      <c r="J952" t="str">
        <v/>
      </c>
      <c r="K952" t="str">
        <v/>
      </c>
      <c r="L952" t="str">
        <v/>
      </c>
      <c r="M952" t="str">
        <v/>
      </c>
      <c r="N952" t="str">
        <v/>
      </c>
      <c r="O952" t="str">
        <v/>
      </c>
      <c r="P952" t="str">
        <v/>
      </c>
      <c r="Q952" t="str">
        <v/>
      </c>
      <c r="R952" t="str">
        <v/>
      </c>
      <c r="S952" t="str">
        <v/>
      </c>
      <c r="T952" t="str">
        <v/>
      </c>
      <c r="U952" t="str">
        <v/>
      </c>
      <c r="V952" t="str">
        <v/>
      </c>
      <c r="W952" t="str">
        <v/>
      </c>
      <c r="X952" t="str">
        <v/>
      </c>
      <c r="Y952" t="str">
        <v/>
      </c>
      <c r="Z952" t="str">
        <v/>
      </c>
      <c r="AA952" t="str">
        <v/>
      </c>
      <c r="AB952" t="str">
        <f t="shared" si="14"/>
        <v/>
      </c>
    </row>
    <row r="953" spans="1:28">
      <c r="A953" t="str">
        <v/>
      </c>
      <c r="B953" t="str">
        <v/>
      </c>
      <c r="C953" t="str">
        <v/>
      </c>
      <c r="D953" t="str">
        <v/>
      </c>
      <c r="E953" t="str">
        <v/>
      </c>
      <c r="F953" t="str">
        <v/>
      </c>
      <c r="G953" t="str">
        <v/>
      </c>
      <c r="H953" t="str">
        <v/>
      </c>
      <c r="I953" t="str">
        <v/>
      </c>
      <c r="J953" t="str">
        <v/>
      </c>
      <c r="K953" t="str">
        <v/>
      </c>
      <c r="L953" t="str">
        <v/>
      </c>
      <c r="M953" t="str">
        <v/>
      </c>
      <c r="N953" t="str">
        <v/>
      </c>
      <c r="O953" t="str">
        <v/>
      </c>
      <c r="P953" t="str">
        <v/>
      </c>
      <c r="Q953" t="str">
        <v/>
      </c>
      <c r="R953" t="str">
        <v/>
      </c>
      <c r="S953" t="str">
        <v/>
      </c>
      <c r="T953" t="str">
        <v/>
      </c>
      <c r="U953" t="str">
        <v/>
      </c>
      <c r="V953" t="str">
        <v/>
      </c>
      <c r="W953" t="str">
        <v/>
      </c>
      <c r="X953" t="str">
        <v/>
      </c>
      <c r="Y953" t="str">
        <v/>
      </c>
      <c r="Z953" t="str">
        <v/>
      </c>
      <c r="AA953" t="str">
        <v/>
      </c>
      <c r="AB953" t="str">
        <f t="shared" si="14"/>
        <v/>
      </c>
    </row>
    <row r="954" spans="1:28">
      <c r="A954" t="str">
        <v/>
      </c>
      <c r="B954" t="str">
        <v/>
      </c>
      <c r="C954" t="str">
        <v/>
      </c>
      <c r="D954" t="str">
        <v/>
      </c>
      <c r="E954" t="str">
        <v/>
      </c>
      <c r="F954" t="str">
        <v/>
      </c>
      <c r="G954" t="str">
        <v/>
      </c>
      <c r="H954" t="str">
        <v/>
      </c>
      <c r="I954" t="str">
        <v/>
      </c>
      <c r="J954" t="str">
        <v/>
      </c>
      <c r="K954" t="str">
        <v/>
      </c>
      <c r="L954" t="str">
        <v/>
      </c>
      <c r="M954" t="str">
        <v/>
      </c>
      <c r="N954" t="str">
        <v/>
      </c>
      <c r="O954" t="str">
        <v/>
      </c>
      <c r="P954" t="str">
        <v/>
      </c>
      <c r="Q954" t="str">
        <v/>
      </c>
      <c r="R954" t="str">
        <v/>
      </c>
      <c r="S954" t="str">
        <v/>
      </c>
      <c r="T954" t="str">
        <v/>
      </c>
      <c r="U954" t="str">
        <v/>
      </c>
      <c r="V954" t="str">
        <v/>
      </c>
      <c r="W954" t="str">
        <v/>
      </c>
      <c r="X954" t="str">
        <v/>
      </c>
      <c r="Y954" t="str">
        <v/>
      </c>
      <c r="Z954" t="str">
        <v/>
      </c>
      <c r="AA954" t="str">
        <v/>
      </c>
      <c r="AB954" t="str">
        <f t="shared" si="14"/>
        <v/>
      </c>
    </row>
    <row r="955" spans="1:28">
      <c r="A955" t="str">
        <v/>
      </c>
      <c r="B955" t="str">
        <v/>
      </c>
      <c r="C955" t="str">
        <v/>
      </c>
      <c r="D955" t="str">
        <v/>
      </c>
      <c r="E955" t="str">
        <v/>
      </c>
      <c r="F955" t="str">
        <v/>
      </c>
      <c r="G955" t="str">
        <v/>
      </c>
      <c r="H955" t="str">
        <v/>
      </c>
      <c r="I955" t="str">
        <v/>
      </c>
      <c r="J955" t="str">
        <v/>
      </c>
      <c r="K955" t="str">
        <v/>
      </c>
      <c r="L955" t="str">
        <v/>
      </c>
      <c r="M955" t="str">
        <v/>
      </c>
      <c r="N955" t="str">
        <v/>
      </c>
      <c r="O955" t="str">
        <v/>
      </c>
      <c r="P955" t="str">
        <v/>
      </c>
      <c r="Q955" t="str">
        <v/>
      </c>
      <c r="R955" t="str">
        <v/>
      </c>
      <c r="S955" t="str">
        <v/>
      </c>
      <c r="T955" t="str">
        <v/>
      </c>
      <c r="U955" t="str">
        <v/>
      </c>
      <c r="V955" t="str">
        <v/>
      </c>
      <c r="W955" t="str">
        <v/>
      </c>
      <c r="X955" t="str">
        <v/>
      </c>
      <c r="Y955" t="str">
        <v/>
      </c>
      <c r="Z955" t="str">
        <v/>
      </c>
      <c r="AA955" t="str">
        <v/>
      </c>
      <c r="AB955" t="str">
        <f t="shared" si="14"/>
        <v/>
      </c>
    </row>
    <row r="956" spans="1:28">
      <c r="A956" t="str">
        <v/>
      </c>
      <c r="B956" t="str">
        <v/>
      </c>
      <c r="C956" t="str">
        <v/>
      </c>
      <c r="D956" t="str">
        <v/>
      </c>
      <c r="E956" t="str">
        <v/>
      </c>
      <c r="F956" t="str">
        <v/>
      </c>
      <c r="G956" t="str">
        <v/>
      </c>
      <c r="H956" t="str">
        <v/>
      </c>
      <c r="I956" t="str">
        <v/>
      </c>
      <c r="J956" t="str">
        <v/>
      </c>
      <c r="K956" t="str">
        <v/>
      </c>
      <c r="L956" t="str">
        <v/>
      </c>
      <c r="M956" t="str">
        <v/>
      </c>
      <c r="N956" t="str">
        <v/>
      </c>
      <c r="O956" t="str">
        <v/>
      </c>
      <c r="P956" t="str">
        <v/>
      </c>
      <c r="Q956" t="str">
        <v/>
      </c>
      <c r="R956" t="str">
        <v/>
      </c>
      <c r="S956" t="str">
        <v/>
      </c>
      <c r="T956" t="str">
        <v/>
      </c>
      <c r="U956" t="str">
        <v/>
      </c>
      <c r="V956" t="str">
        <v/>
      </c>
      <c r="W956" t="str">
        <v/>
      </c>
      <c r="X956" t="str">
        <v/>
      </c>
      <c r="Y956" t="str">
        <v/>
      </c>
      <c r="Z956" t="str">
        <v/>
      </c>
      <c r="AA956" t="str">
        <v/>
      </c>
      <c r="AB956" t="str">
        <f t="shared" si="14"/>
        <v/>
      </c>
    </row>
    <row r="957" spans="1:28">
      <c r="A957" t="str">
        <v/>
      </c>
      <c r="B957" t="str">
        <v/>
      </c>
      <c r="C957" t="str">
        <v/>
      </c>
      <c r="D957" t="str">
        <v/>
      </c>
      <c r="E957" t="str">
        <v/>
      </c>
      <c r="F957" t="str">
        <v/>
      </c>
      <c r="G957" t="str">
        <v/>
      </c>
      <c r="H957" t="str">
        <v/>
      </c>
      <c r="I957" t="str">
        <v/>
      </c>
      <c r="J957" t="str">
        <v/>
      </c>
      <c r="K957" t="str">
        <v/>
      </c>
      <c r="L957" t="str">
        <v/>
      </c>
      <c r="M957" t="str">
        <v/>
      </c>
      <c r="N957" t="str">
        <v/>
      </c>
      <c r="O957" t="str">
        <v/>
      </c>
      <c r="P957" t="str">
        <v/>
      </c>
      <c r="Q957" t="str">
        <v/>
      </c>
      <c r="R957" t="str">
        <v/>
      </c>
      <c r="S957" t="str">
        <v/>
      </c>
      <c r="T957" t="str">
        <v/>
      </c>
      <c r="U957" t="str">
        <v/>
      </c>
      <c r="V957" t="str">
        <v/>
      </c>
      <c r="W957" t="str">
        <v/>
      </c>
      <c r="X957" t="str">
        <v/>
      </c>
      <c r="Y957" t="str">
        <v/>
      </c>
      <c r="Z957" t="str">
        <v/>
      </c>
      <c r="AA957" t="str">
        <v/>
      </c>
      <c r="AB957" t="str">
        <f t="shared" si="14"/>
        <v/>
      </c>
    </row>
    <row r="958" spans="1:28">
      <c r="A958" t="str">
        <v/>
      </c>
      <c r="B958" t="str">
        <v/>
      </c>
      <c r="C958" t="str">
        <v/>
      </c>
      <c r="D958" t="str">
        <v/>
      </c>
      <c r="E958" t="str">
        <v/>
      </c>
      <c r="F958" t="str">
        <v/>
      </c>
      <c r="G958" t="str">
        <v/>
      </c>
      <c r="H958" t="str">
        <v/>
      </c>
      <c r="I958" t="str">
        <v/>
      </c>
      <c r="J958" t="str">
        <v/>
      </c>
      <c r="K958" t="str">
        <v/>
      </c>
      <c r="L958" t="str">
        <v/>
      </c>
      <c r="M958" t="str">
        <v/>
      </c>
      <c r="N958" t="str">
        <v/>
      </c>
      <c r="O958" t="str">
        <v/>
      </c>
      <c r="P958" t="str">
        <v/>
      </c>
      <c r="Q958" t="str">
        <v/>
      </c>
      <c r="R958" t="str">
        <v/>
      </c>
      <c r="S958" t="str">
        <v/>
      </c>
      <c r="T958" t="str">
        <v/>
      </c>
      <c r="U958" t="str">
        <v/>
      </c>
      <c r="V958" t="str">
        <v/>
      </c>
      <c r="W958" t="str">
        <v/>
      </c>
      <c r="X958" t="str">
        <v/>
      </c>
      <c r="Y958" t="str">
        <v/>
      </c>
      <c r="Z958" t="str">
        <v/>
      </c>
      <c r="AA958" t="str">
        <v/>
      </c>
      <c r="AB958" t="str">
        <f t="shared" si="14"/>
        <v/>
      </c>
    </row>
    <row r="959" spans="1:28">
      <c r="A959" t="str">
        <v/>
      </c>
      <c r="B959" t="str">
        <v/>
      </c>
      <c r="C959" t="str">
        <v/>
      </c>
      <c r="D959" t="str">
        <v/>
      </c>
      <c r="E959" t="str">
        <v/>
      </c>
      <c r="F959" t="str">
        <v/>
      </c>
      <c r="G959" t="str">
        <v/>
      </c>
      <c r="H959" t="str">
        <v/>
      </c>
      <c r="I959" t="str">
        <v/>
      </c>
      <c r="J959" t="str">
        <v/>
      </c>
      <c r="K959" t="str">
        <v/>
      </c>
      <c r="L959" t="str">
        <v/>
      </c>
      <c r="M959" t="str">
        <v/>
      </c>
      <c r="N959" t="str">
        <v/>
      </c>
      <c r="O959" t="str">
        <v/>
      </c>
      <c r="P959" t="str">
        <v/>
      </c>
      <c r="Q959" t="str">
        <v/>
      </c>
      <c r="R959" t="str">
        <v/>
      </c>
      <c r="S959" t="str">
        <v/>
      </c>
      <c r="T959" t="str">
        <v/>
      </c>
      <c r="U959" t="str">
        <v/>
      </c>
      <c r="V959" t="str">
        <v/>
      </c>
      <c r="W959" t="str">
        <v/>
      </c>
      <c r="X959" t="str">
        <v/>
      </c>
      <c r="Y959" t="str">
        <v/>
      </c>
      <c r="Z959" t="str">
        <v/>
      </c>
      <c r="AA959" t="str">
        <v/>
      </c>
      <c r="AB959" t="str">
        <f t="shared" si="14"/>
        <v/>
      </c>
    </row>
    <row r="960" spans="1:28">
      <c r="A960" t="str">
        <v/>
      </c>
      <c r="B960" t="str">
        <v/>
      </c>
      <c r="C960" t="str">
        <v/>
      </c>
      <c r="D960" t="str">
        <v/>
      </c>
      <c r="E960" t="str">
        <v/>
      </c>
      <c r="F960" t="str">
        <v/>
      </c>
      <c r="G960" t="str">
        <v/>
      </c>
      <c r="H960" t="str">
        <v/>
      </c>
      <c r="I960" t="str">
        <v/>
      </c>
      <c r="J960" t="str">
        <v/>
      </c>
      <c r="K960" t="str">
        <v/>
      </c>
      <c r="L960" t="str">
        <v/>
      </c>
      <c r="M960" t="str">
        <v/>
      </c>
      <c r="N960" t="str">
        <v/>
      </c>
      <c r="O960" t="str">
        <v/>
      </c>
      <c r="P960" t="str">
        <v/>
      </c>
      <c r="Q960" t="str">
        <v/>
      </c>
      <c r="R960" t="str">
        <v/>
      </c>
      <c r="S960" t="str">
        <v/>
      </c>
      <c r="T960" t="str">
        <v/>
      </c>
      <c r="U960" t="str">
        <v/>
      </c>
      <c r="V960" t="str">
        <v/>
      </c>
      <c r="W960" t="str">
        <v/>
      </c>
      <c r="X960" t="str">
        <v/>
      </c>
      <c r="Y960" t="str">
        <v/>
      </c>
      <c r="Z960" t="str">
        <v/>
      </c>
      <c r="AA960" t="str">
        <v/>
      </c>
      <c r="AB960" t="str">
        <f t="shared" si="14"/>
        <v/>
      </c>
    </row>
    <row r="961" spans="1:28">
      <c r="A961" t="str">
        <v/>
      </c>
      <c r="B961" t="str">
        <v/>
      </c>
      <c r="C961" t="str">
        <v/>
      </c>
      <c r="D961" t="str">
        <v/>
      </c>
      <c r="E961" t="str">
        <v/>
      </c>
      <c r="F961" t="str">
        <v/>
      </c>
      <c r="G961" t="str">
        <v/>
      </c>
      <c r="H961" t="str">
        <v/>
      </c>
      <c r="I961" t="str">
        <v/>
      </c>
      <c r="J961" t="str">
        <v/>
      </c>
      <c r="K961" t="str">
        <v/>
      </c>
      <c r="L961" t="str">
        <v/>
      </c>
      <c r="M961" t="str">
        <v/>
      </c>
      <c r="N961" t="str">
        <v/>
      </c>
      <c r="O961" t="str">
        <v/>
      </c>
      <c r="P961" t="str">
        <v/>
      </c>
      <c r="Q961" t="str">
        <v/>
      </c>
      <c r="R961" t="str">
        <v/>
      </c>
      <c r="S961" t="str">
        <v/>
      </c>
      <c r="T961" t="str">
        <v/>
      </c>
      <c r="U961" t="str">
        <v/>
      </c>
      <c r="V961" t="str">
        <v/>
      </c>
      <c r="W961" t="str">
        <v/>
      </c>
      <c r="X961" t="str">
        <v/>
      </c>
      <c r="Y961" t="str">
        <v/>
      </c>
      <c r="Z961" t="str">
        <v/>
      </c>
      <c r="AA961" t="str">
        <v/>
      </c>
      <c r="AB961" t="str">
        <f t="shared" si="14"/>
        <v/>
      </c>
    </row>
    <row r="962" spans="1:28">
      <c r="A962" t="str">
        <v/>
      </c>
      <c r="B962" t="str">
        <v/>
      </c>
      <c r="C962" t="str">
        <v/>
      </c>
      <c r="D962" t="str">
        <v/>
      </c>
      <c r="E962" t="str">
        <v/>
      </c>
      <c r="F962" t="str">
        <v/>
      </c>
      <c r="G962" t="str">
        <v/>
      </c>
      <c r="H962" t="str">
        <v/>
      </c>
      <c r="I962" t="str">
        <v/>
      </c>
      <c r="J962" t="str">
        <v/>
      </c>
      <c r="K962" t="str">
        <v/>
      </c>
      <c r="L962" t="str">
        <v/>
      </c>
      <c r="M962" t="str">
        <v/>
      </c>
      <c r="N962" t="str">
        <v/>
      </c>
      <c r="O962" t="str">
        <v/>
      </c>
      <c r="P962" t="str">
        <v/>
      </c>
      <c r="Q962" t="str">
        <v/>
      </c>
      <c r="R962" t="str">
        <v/>
      </c>
      <c r="S962" t="str">
        <v/>
      </c>
      <c r="T962" t="str">
        <v/>
      </c>
      <c r="U962" t="str">
        <v/>
      </c>
      <c r="V962" t="str">
        <v/>
      </c>
      <c r="W962" t="str">
        <v/>
      </c>
      <c r="X962" t="str">
        <v/>
      </c>
      <c r="Y962" t="str">
        <v/>
      </c>
      <c r="Z962" t="str">
        <v/>
      </c>
      <c r="AA962" t="str">
        <v/>
      </c>
      <c r="AB962" t="str">
        <f t="shared" si="14"/>
        <v/>
      </c>
    </row>
    <row r="963" spans="1:28">
      <c r="A963" t="str">
        <v/>
      </c>
      <c r="B963" t="str">
        <v/>
      </c>
      <c r="C963" t="str">
        <v/>
      </c>
      <c r="D963" t="str">
        <v/>
      </c>
      <c r="E963" t="str">
        <v/>
      </c>
      <c r="F963" t="str">
        <v/>
      </c>
      <c r="G963" t="str">
        <v/>
      </c>
      <c r="H963" t="str">
        <v/>
      </c>
      <c r="I963" t="str">
        <v/>
      </c>
      <c r="J963" t="str">
        <v/>
      </c>
      <c r="K963" t="str">
        <v/>
      </c>
      <c r="L963" t="str">
        <v/>
      </c>
      <c r="M963" t="str">
        <v/>
      </c>
      <c r="N963" t="str">
        <v/>
      </c>
      <c r="O963" t="str">
        <v/>
      </c>
      <c r="P963" t="str">
        <v/>
      </c>
      <c r="Q963" t="str">
        <v/>
      </c>
      <c r="R963" t="str">
        <v/>
      </c>
      <c r="S963" t="str">
        <v/>
      </c>
      <c r="T963" t="str">
        <v/>
      </c>
      <c r="U963" t="str">
        <v/>
      </c>
      <c r="V963" t="str">
        <v/>
      </c>
      <c r="W963" t="str">
        <v/>
      </c>
      <c r="X963" t="str">
        <v/>
      </c>
      <c r="Y963" t="str">
        <v/>
      </c>
      <c r="Z963" t="str">
        <v/>
      </c>
      <c r="AA963" t="str">
        <v/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 t="str">
        <v/>
      </c>
      <c r="B964" t="str">
        <v/>
      </c>
      <c r="C964" t="str">
        <v/>
      </c>
      <c r="D964" t="str">
        <v/>
      </c>
      <c r="E964" t="str">
        <v/>
      </c>
      <c r="F964" t="str">
        <v/>
      </c>
      <c r="G964" t="str">
        <v/>
      </c>
      <c r="H964" t="str">
        <v/>
      </c>
      <c r="I964" t="str">
        <v/>
      </c>
      <c r="J964" t="str">
        <v/>
      </c>
      <c r="K964" t="str">
        <v/>
      </c>
      <c r="L964" t="str">
        <v/>
      </c>
      <c r="M964" t="str">
        <v/>
      </c>
      <c r="N964" t="str">
        <v/>
      </c>
      <c r="O964" t="str">
        <v/>
      </c>
      <c r="P964" t="str">
        <v/>
      </c>
      <c r="Q964" t="str">
        <v/>
      </c>
      <c r="R964" t="str">
        <v/>
      </c>
      <c r="S964" t="str">
        <v/>
      </c>
      <c r="T964" t="str">
        <v/>
      </c>
      <c r="U964" t="str">
        <v/>
      </c>
      <c r="V964" t="str">
        <v/>
      </c>
      <c r="W964" t="str">
        <v/>
      </c>
      <c r="X964" t="str">
        <v/>
      </c>
      <c r="Y964" t="str">
        <v/>
      </c>
      <c r="Z964" t="str">
        <v/>
      </c>
      <c r="AA964" t="str">
        <v/>
      </c>
      <c r="AB964" t="str">
        <f t="shared" si="15"/>
        <v/>
      </c>
    </row>
    <row r="965" spans="1:28">
      <c r="A965" t="str">
        <v/>
      </c>
      <c r="B965" t="str">
        <v/>
      </c>
      <c r="C965" t="str">
        <v/>
      </c>
      <c r="D965" t="str">
        <v/>
      </c>
      <c r="E965" t="str">
        <v/>
      </c>
      <c r="F965" t="str">
        <v/>
      </c>
      <c r="G965" t="str">
        <v/>
      </c>
      <c r="H965" t="str">
        <v/>
      </c>
      <c r="I965" t="str">
        <v/>
      </c>
      <c r="J965" t="str">
        <v/>
      </c>
      <c r="K965" t="str">
        <v/>
      </c>
      <c r="L965" t="str">
        <v/>
      </c>
      <c r="M965" t="str">
        <v/>
      </c>
      <c r="N965" t="str">
        <v/>
      </c>
      <c r="O965" t="str">
        <v/>
      </c>
      <c r="P965" t="str">
        <v/>
      </c>
      <c r="Q965" t="str">
        <v/>
      </c>
      <c r="R965" t="str">
        <v/>
      </c>
      <c r="S965" t="str">
        <v/>
      </c>
      <c r="T965" t="str">
        <v/>
      </c>
      <c r="U965" t="str">
        <v/>
      </c>
      <c r="V965" t="str">
        <v/>
      </c>
      <c r="W965" t="str">
        <v/>
      </c>
      <c r="X965" t="str">
        <v/>
      </c>
      <c r="Y965" t="str">
        <v/>
      </c>
      <c r="Z965" t="str">
        <v/>
      </c>
      <c r="AA965" t="str">
        <v/>
      </c>
      <c r="AB965" t="str">
        <f t="shared" si="15"/>
        <v/>
      </c>
    </row>
    <row r="966" spans="1:28">
      <c r="A966" t="str">
        <v/>
      </c>
      <c r="B966" t="str">
        <v/>
      </c>
      <c r="C966" t="str">
        <v/>
      </c>
      <c r="D966" t="str">
        <v/>
      </c>
      <c r="E966" t="str">
        <v/>
      </c>
      <c r="F966" t="str">
        <v/>
      </c>
      <c r="G966" t="str">
        <v/>
      </c>
      <c r="H966" t="str">
        <v/>
      </c>
      <c r="I966" t="str">
        <v/>
      </c>
      <c r="J966" t="str">
        <v/>
      </c>
      <c r="K966" t="str">
        <v/>
      </c>
      <c r="L966" t="str">
        <v/>
      </c>
      <c r="M966" t="str">
        <v/>
      </c>
      <c r="N966" t="str">
        <v/>
      </c>
      <c r="O966" t="str">
        <v/>
      </c>
      <c r="P966" t="str">
        <v/>
      </c>
      <c r="Q966" t="str">
        <v/>
      </c>
      <c r="R966" t="str">
        <v/>
      </c>
      <c r="S966" t="str">
        <v/>
      </c>
      <c r="T966" t="str">
        <v/>
      </c>
      <c r="U966" t="str">
        <v/>
      </c>
      <c r="V966" t="str">
        <v/>
      </c>
      <c r="W966" t="str">
        <v/>
      </c>
      <c r="X966" t="str">
        <v/>
      </c>
      <c r="Y966" t="str">
        <v/>
      </c>
      <c r="Z966" t="str">
        <v/>
      </c>
      <c r="AA966" t="str">
        <v/>
      </c>
      <c r="AB966" t="str">
        <f t="shared" si="15"/>
        <v/>
      </c>
    </row>
    <row r="967" spans="1:28">
      <c r="A967" t="str">
        <v/>
      </c>
      <c r="B967" t="str">
        <v/>
      </c>
      <c r="C967" t="str">
        <v/>
      </c>
      <c r="D967" t="str">
        <v/>
      </c>
      <c r="E967" t="str">
        <v/>
      </c>
      <c r="F967" t="str">
        <v/>
      </c>
      <c r="G967" t="str">
        <v/>
      </c>
      <c r="H967" t="str">
        <v/>
      </c>
      <c r="I967" t="str">
        <v/>
      </c>
      <c r="J967" t="str">
        <v/>
      </c>
      <c r="K967" t="str">
        <v/>
      </c>
      <c r="L967" t="str">
        <v/>
      </c>
      <c r="M967" t="str">
        <v/>
      </c>
      <c r="N967" t="str">
        <v/>
      </c>
      <c r="O967" t="str">
        <v/>
      </c>
      <c r="P967" t="str">
        <v/>
      </c>
      <c r="Q967" t="str">
        <v/>
      </c>
      <c r="R967" t="str">
        <v/>
      </c>
      <c r="S967" t="str">
        <v/>
      </c>
      <c r="T967" t="str">
        <v/>
      </c>
      <c r="U967" t="str">
        <v/>
      </c>
      <c r="V967" t="str">
        <v/>
      </c>
      <c r="W967" t="str">
        <v/>
      </c>
      <c r="X967" t="str">
        <v/>
      </c>
      <c r="Y967" t="str">
        <v/>
      </c>
      <c r="Z967" t="str">
        <v/>
      </c>
      <c r="AA967" t="str">
        <v/>
      </c>
      <c r="AB967" t="str">
        <f t="shared" si="15"/>
        <v/>
      </c>
    </row>
    <row r="968" spans="1:28">
      <c r="A968" t="str">
        <v/>
      </c>
      <c r="B968" t="str">
        <v/>
      </c>
      <c r="C968" t="str">
        <v/>
      </c>
      <c r="D968" t="str">
        <v/>
      </c>
      <c r="E968" t="str">
        <v/>
      </c>
      <c r="F968" t="str">
        <v/>
      </c>
      <c r="G968" t="str">
        <v/>
      </c>
      <c r="H968" t="str">
        <v/>
      </c>
      <c r="I968" t="str">
        <v/>
      </c>
      <c r="J968" t="str">
        <v/>
      </c>
      <c r="K968" t="str">
        <v/>
      </c>
      <c r="L968" t="str">
        <v/>
      </c>
      <c r="M968" t="str">
        <v/>
      </c>
      <c r="N968" t="str">
        <v/>
      </c>
      <c r="O968" t="str">
        <v/>
      </c>
      <c r="P968" t="str">
        <v/>
      </c>
      <c r="Q968" t="str">
        <v/>
      </c>
      <c r="R968" t="str">
        <v/>
      </c>
      <c r="S968" t="str">
        <v/>
      </c>
      <c r="T968" t="str">
        <v/>
      </c>
      <c r="U968" t="str">
        <v/>
      </c>
      <c r="V968" t="str">
        <v/>
      </c>
      <c r="W968" t="str">
        <v/>
      </c>
      <c r="X968" t="str">
        <v/>
      </c>
      <c r="Y968" t="str">
        <v/>
      </c>
      <c r="Z968" t="str">
        <v/>
      </c>
      <c r="AA968" t="str">
        <v/>
      </c>
      <c r="AB968" t="str">
        <f t="shared" si="15"/>
        <v/>
      </c>
    </row>
    <row r="969" spans="1:28">
      <c r="A969" t="str">
        <v/>
      </c>
      <c r="B969" t="str">
        <v/>
      </c>
      <c r="C969" t="str">
        <v/>
      </c>
      <c r="D969" t="str">
        <v/>
      </c>
      <c r="E969" t="str">
        <v/>
      </c>
      <c r="F969" t="str">
        <v/>
      </c>
      <c r="G969" t="str">
        <v/>
      </c>
      <c r="H969" t="str">
        <v/>
      </c>
      <c r="I969" t="str">
        <v/>
      </c>
      <c r="J969" t="str">
        <v/>
      </c>
      <c r="K969" t="str">
        <v/>
      </c>
      <c r="L969" t="str">
        <v/>
      </c>
      <c r="M969" t="str">
        <v/>
      </c>
      <c r="N969" t="str">
        <v/>
      </c>
      <c r="O969" t="str">
        <v/>
      </c>
      <c r="P969" t="str">
        <v/>
      </c>
      <c r="Q969" t="str">
        <v/>
      </c>
      <c r="R969" t="str">
        <v/>
      </c>
      <c r="S969" t="str">
        <v/>
      </c>
      <c r="T969" t="str">
        <v/>
      </c>
      <c r="U969" t="str">
        <v/>
      </c>
      <c r="V969" t="str">
        <v/>
      </c>
      <c r="W969" t="str">
        <v/>
      </c>
      <c r="X969" t="str">
        <v/>
      </c>
      <c r="Y969" t="str">
        <v/>
      </c>
      <c r="Z969" t="str">
        <v/>
      </c>
      <c r="AA969" t="str">
        <v/>
      </c>
      <c r="AB969" t="str">
        <f t="shared" si="15"/>
        <v/>
      </c>
    </row>
    <row r="970" spans="1:28">
      <c r="A970" t="str">
        <v/>
      </c>
      <c r="B970" t="str">
        <v/>
      </c>
      <c r="C970" t="str">
        <v/>
      </c>
      <c r="D970" t="str">
        <v/>
      </c>
      <c r="E970" t="str">
        <v/>
      </c>
      <c r="F970" t="str">
        <v/>
      </c>
      <c r="G970" t="str">
        <v/>
      </c>
      <c r="H970" t="str">
        <v/>
      </c>
      <c r="I970" t="str">
        <v/>
      </c>
      <c r="J970" t="str">
        <v/>
      </c>
      <c r="K970" t="str">
        <v/>
      </c>
      <c r="L970" t="str">
        <v/>
      </c>
      <c r="M970" t="str">
        <v/>
      </c>
      <c r="N970" t="str">
        <v/>
      </c>
      <c r="O970" t="str">
        <v/>
      </c>
      <c r="P970" t="str">
        <v/>
      </c>
      <c r="Q970" t="str">
        <v/>
      </c>
      <c r="R970" t="str">
        <v/>
      </c>
      <c r="S970" t="str">
        <v/>
      </c>
      <c r="T970" t="str">
        <v/>
      </c>
      <c r="U970" t="str">
        <v/>
      </c>
      <c r="V970" t="str">
        <v/>
      </c>
      <c r="W970" t="str">
        <v/>
      </c>
      <c r="X970" t="str">
        <v/>
      </c>
      <c r="Y970" t="str">
        <v/>
      </c>
      <c r="Z970" t="str">
        <v/>
      </c>
      <c r="AA970" t="str">
        <v/>
      </c>
      <c r="AB970" t="str">
        <f t="shared" si="15"/>
        <v/>
      </c>
    </row>
    <row r="971" spans="1:28">
      <c r="A971" t="str">
        <v/>
      </c>
      <c r="B971" t="str">
        <v/>
      </c>
      <c r="C971" t="str">
        <v/>
      </c>
      <c r="D971" t="str">
        <v/>
      </c>
      <c r="E971" t="str">
        <v/>
      </c>
      <c r="F971" t="str">
        <v/>
      </c>
      <c r="G971" t="str">
        <v/>
      </c>
      <c r="H971" t="str">
        <v/>
      </c>
      <c r="I971" t="str">
        <v/>
      </c>
      <c r="J971" t="str">
        <v/>
      </c>
      <c r="K971" t="str">
        <v/>
      </c>
      <c r="L971" t="str">
        <v/>
      </c>
      <c r="M971" t="str">
        <v/>
      </c>
      <c r="N971" t="str">
        <v/>
      </c>
      <c r="O971" t="str">
        <v/>
      </c>
      <c r="P971" t="str">
        <v/>
      </c>
      <c r="Q971" t="str">
        <v/>
      </c>
      <c r="R971" t="str">
        <v/>
      </c>
      <c r="S971" t="str">
        <v/>
      </c>
      <c r="T971" t="str">
        <v/>
      </c>
      <c r="U971" t="str">
        <v/>
      </c>
      <c r="V971" t="str">
        <v/>
      </c>
      <c r="W971" t="str">
        <v/>
      </c>
      <c r="X971" t="str">
        <v/>
      </c>
      <c r="Y971" t="str">
        <v/>
      </c>
      <c r="Z971" t="str">
        <v/>
      </c>
      <c r="AA971" t="str">
        <v/>
      </c>
      <c r="AB971" t="str">
        <f t="shared" si="15"/>
        <v/>
      </c>
    </row>
    <row r="972" spans="1:28">
      <c r="A972" t="str">
        <v/>
      </c>
      <c r="B972" t="str">
        <v/>
      </c>
      <c r="C972" t="str">
        <v/>
      </c>
      <c r="D972" t="str">
        <v/>
      </c>
      <c r="E972" t="str">
        <v/>
      </c>
      <c r="F972" t="str">
        <v/>
      </c>
      <c r="G972" t="str">
        <v/>
      </c>
      <c r="H972" t="str">
        <v/>
      </c>
      <c r="I972" t="str">
        <v/>
      </c>
      <c r="J972" t="str">
        <v/>
      </c>
      <c r="K972" t="str">
        <v/>
      </c>
      <c r="L972" t="str">
        <v/>
      </c>
      <c r="M972" t="str">
        <v/>
      </c>
      <c r="N972" t="str">
        <v/>
      </c>
      <c r="O972" t="str">
        <v/>
      </c>
      <c r="P972" t="str">
        <v/>
      </c>
      <c r="Q972" t="str">
        <v/>
      </c>
      <c r="R972" t="str">
        <v/>
      </c>
      <c r="S972" t="str">
        <v/>
      </c>
      <c r="T972" t="str">
        <v/>
      </c>
      <c r="U972" t="str">
        <v/>
      </c>
      <c r="V972" t="str">
        <v/>
      </c>
      <c r="W972" t="str">
        <v/>
      </c>
      <c r="X972" t="str">
        <v/>
      </c>
      <c r="Y972" t="str">
        <v/>
      </c>
      <c r="Z972" t="str">
        <v/>
      </c>
      <c r="AA972" t="str">
        <v/>
      </c>
      <c r="AB972" t="str">
        <f t="shared" si="15"/>
        <v/>
      </c>
    </row>
    <row r="973" spans="1:28">
      <c r="A973" t="str">
        <v/>
      </c>
      <c r="B973" t="str">
        <v/>
      </c>
      <c r="C973" t="str">
        <v/>
      </c>
      <c r="D973" t="str">
        <v/>
      </c>
      <c r="E973" t="str">
        <v/>
      </c>
      <c r="F973" t="str">
        <v/>
      </c>
      <c r="G973" t="str">
        <v/>
      </c>
      <c r="H973" t="str">
        <v/>
      </c>
      <c r="I973" t="str">
        <v/>
      </c>
      <c r="J973" t="str">
        <v/>
      </c>
      <c r="K973" t="str">
        <v/>
      </c>
      <c r="L973" t="str">
        <v/>
      </c>
      <c r="M973" t="str">
        <v/>
      </c>
      <c r="N973" t="str">
        <v/>
      </c>
      <c r="O973" t="str">
        <v/>
      </c>
      <c r="P973" t="str">
        <v/>
      </c>
      <c r="Q973" t="str">
        <v/>
      </c>
      <c r="R973" t="str">
        <v/>
      </c>
      <c r="S973" t="str">
        <v/>
      </c>
      <c r="T973" t="str">
        <v/>
      </c>
      <c r="U973" t="str">
        <v/>
      </c>
      <c r="V973" t="str">
        <v/>
      </c>
      <c r="W973" t="str">
        <v/>
      </c>
      <c r="X973" t="str">
        <v/>
      </c>
      <c r="Y973" t="str">
        <v/>
      </c>
      <c r="Z973" t="str">
        <v/>
      </c>
      <c r="AA973" t="str">
        <v/>
      </c>
      <c r="AB973" t="str">
        <f t="shared" si="15"/>
        <v/>
      </c>
    </row>
    <row r="974" spans="1:28">
      <c r="A974" t="str">
        <v/>
      </c>
      <c r="B974" t="str">
        <v/>
      </c>
      <c r="C974" t="str">
        <v/>
      </c>
      <c r="D974" t="str">
        <v/>
      </c>
      <c r="E974" t="str">
        <v/>
      </c>
      <c r="F974" t="str">
        <v/>
      </c>
      <c r="G974" t="str">
        <v/>
      </c>
      <c r="H974" t="str">
        <v/>
      </c>
      <c r="I974" t="str">
        <v/>
      </c>
      <c r="J974" t="str">
        <v/>
      </c>
      <c r="K974" t="str">
        <v/>
      </c>
      <c r="L974" t="str">
        <v/>
      </c>
      <c r="M974" t="str">
        <v/>
      </c>
      <c r="N974" t="str">
        <v/>
      </c>
      <c r="O974" t="str">
        <v/>
      </c>
      <c r="P974" t="str">
        <v/>
      </c>
      <c r="Q974" t="str">
        <v/>
      </c>
      <c r="R974" t="str">
        <v/>
      </c>
      <c r="S974" t="str">
        <v/>
      </c>
      <c r="T974" t="str">
        <v/>
      </c>
      <c r="U974" t="str">
        <v/>
      </c>
      <c r="V974" t="str">
        <v/>
      </c>
      <c r="W974" t="str">
        <v/>
      </c>
      <c r="X974" t="str">
        <v/>
      </c>
      <c r="Y974" t="str">
        <v/>
      </c>
      <c r="Z974" t="str">
        <v/>
      </c>
      <c r="AA974" t="str">
        <v/>
      </c>
      <c r="AB974" t="str">
        <f t="shared" si="15"/>
        <v/>
      </c>
    </row>
    <row r="975" spans="1:28">
      <c r="A975" t="str">
        <v/>
      </c>
      <c r="B975" t="str">
        <v/>
      </c>
      <c r="C975" t="str">
        <v/>
      </c>
      <c r="D975" t="str">
        <v/>
      </c>
      <c r="E975" t="str">
        <v/>
      </c>
      <c r="F975" t="str">
        <v/>
      </c>
      <c r="G975" t="str">
        <v/>
      </c>
      <c r="H975" t="str">
        <v/>
      </c>
      <c r="I975" t="str">
        <v/>
      </c>
      <c r="J975" t="str">
        <v/>
      </c>
      <c r="K975" t="str">
        <v/>
      </c>
      <c r="L975" t="str">
        <v/>
      </c>
      <c r="M975" t="str">
        <v/>
      </c>
      <c r="N975" t="str">
        <v/>
      </c>
      <c r="O975" t="str">
        <v/>
      </c>
      <c r="P975" t="str">
        <v/>
      </c>
      <c r="Q975" t="str">
        <v/>
      </c>
      <c r="R975" t="str">
        <v/>
      </c>
      <c r="S975" t="str">
        <v/>
      </c>
      <c r="T975" t="str">
        <v/>
      </c>
      <c r="U975" t="str">
        <v/>
      </c>
      <c r="V975" t="str">
        <v/>
      </c>
      <c r="W975" t="str">
        <v/>
      </c>
      <c r="X975" t="str">
        <v/>
      </c>
      <c r="Y975" t="str">
        <v/>
      </c>
      <c r="Z975" t="str">
        <v/>
      </c>
      <c r="AA975" t="str">
        <v/>
      </c>
      <c r="AB975" t="str">
        <f t="shared" si="15"/>
        <v/>
      </c>
    </row>
    <row r="976" spans="1:28">
      <c r="A976" t="str">
        <v/>
      </c>
      <c r="B976" t="str">
        <v/>
      </c>
      <c r="C976" t="str">
        <v/>
      </c>
      <c r="D976" t="str">
        <v/>
      </c>
      <c r="E976" t="str">
        <v/>
      </c>
      <c r="F976" t="str">
        <v/>
      </c>
      <c r="G976" t="str">
        <v/>
      </c>
      <c r="H976" t="str">
        <v/>
      </c>
      <c r="I976" t="str">
        <v/>
      </c>
      <c r="J976" t="str">
        <v/>
      </c>
      <c r="K976" t="str">
        <v/>
      </c>
      <c r="L976" t="str">
        <v/>
      </c>
      <c r="M976" t="str">
        <v/>
      </c>
      <c r="N976" t="str">
        <v/>
      </c>
      <c r="O976" t="str">
        <v/>
      </c>
      <c r="P976" t="str">
        <v/>
      </c>
      <c r="Q976" t="str">
        <v/>
      </c>
      <c r="R976" t="str">
        <v/>
      </c>
      <c r="S976" t="str">
        <v/>
      </c>
      <c r="T976" t="str">
        <v/>
      </c>
      <c r="U976" t="str">
        <v/>
      </c>
      <c r="V976" t="str">
        <v/>
      </c>
      <c r="W976" t="str">
        <v/>
      </c>
      <c r="X976" t="str">
        <v/>
      </c>
      <c r="Y976" t="str">
        <v/>
      </c>
      <c r="Z976" t="str">
        <v/>
      </c>
      <c r="AA976" t="str">
        <v/>
      </c>
      <c r="AB976" t="str">
        <f t="shared" si="15"/>
        <v/>
      </c>
    </row>
    <row r="977" spans="1:28">
      <c r="A977" t="str">
        <v/>
      </c>
      <c r="B977" t="str">
        <v/>
      </c>
      <c r="C977" t="str">
        <v/>
      </c>
      <c r="D977" t="str">
        <v/>
      </c>
      <c r="E977" t="str">
        <v/>
      </c>
      <c r="F977" t="str">
        <v/>
      </c>
      <c r="G977" t="str">
        <v/>
      </c>
      <c r="H977" t="str">
        <v/>
      </c>
      <c r="I977" t="str">
        <v/>
      </c>
      <c r="J977" t="str">
        <v/>
      </c>
      <c r="K977" t="str">
        <v/>
      </c>
      <c r="L977" t="str">
        <v/>
      </c>
      <c r="M977" t="str">
        <v/>
      </c>
      <c r="N977" t="str">
        <v/>
      </c>
      <c r="O977" t="str">
        <v/>
      </c>
      <c r="P977" t="str">
        <v/>
      </c>
      <c r="Q977" t="str">
        <v/>
      </c>
      <c r="R977" t="str">
        <v/>
      </c>
      <c r="S977" t="str">
        <v/>
      </c>
      <c r="T977" t="str">
        <v/>
      </c>
      <c r="U977" t="str">
        <v/>
      </c>
      <c r="V977" t="str">
        <v/>
      </c>
      <c r="W977" t="str">
        <v/>
      </c>
      <c r="X977" t="str">
        <v/>
      </c>
      <c r="Y977" t="str">
        <v/>
      </c>
      <c r="Z977" t="str">
        <v/>
      </c>
      <c r="AA977" t="str">
        <v/>
      </c>
      <c r="AB977" t="str">
        <f t="shared" si="15"/>
        <v/>
      </c>
    </row>
    <row r="978" spans="1:28">
      <c r="A978" t="str">
        <v/>
      </c>
      <c r="B978" t="str">
        <v/>
      </c>
      <c r="C978" t="str">
        <v/>
      </c>
      <c r="D978" t="str">
        <v/>
      </c>
      <c r="E978" t="str">
        <v/>
      </c>
      <c r="F978" t="str">
        <v/>
      </c>
      <c r="G978" t="str">
        <v/>
      </c>
      <c r="H978" t="str">
        <v/>
      </c>
      <c r="I978" t="str">
        <v/>
      </c>
      <c r="J978" t="str">
        <v/>
      </c>
      <c r="K978" t="str">
        <v/>
      </c>
      <c r="L978" t="str">
        <v/>
      </c>
      <c r="M978" t="str">
        <v/>
      </c>
      <c r="N978" t="str">
        <v/>
      </c>
      <c r="O978" t="str">
        <v/>
      </c>
      <c r="P978" t="str">
        <v/>
      </c>
      <c r="Q978" t="str">
        <v/>
      </c>
      <c r="R978" t="str">
        <v/>
      </c>
      <c r="S978" t="str">
        <v/>
      </c>
      <c r="T978" t="str">
        <v/>
      </c>
      <c r="U978" t="str">
        <v/>
      </c>
      <c r="V978" t="str">
        <v/>
      </c>
      <c r="W978" t="str">
        <v/>
      </c>
      <c r="X978" t="str">
        <v/>
      </c>
      <c r="Y978" t="str">
        <v/>
      </c>
      <c r="Z978" t="str">
        <v/>
      </c>
      <c r="AA978" t="str">
        <v/>
      </c>
      <c r="AB978" t="str">
        <f t="shared" si="15"/>
        <v/>
      </c>
    </row>
    <row r="979" spans="1:28">
      <c r="A979" t="str">
        <v/>
      </c>
      <c r="B979" t="str">
        <v/>
      </c>
      <c r="C979" t="str">
        <v/>
      </c>
      <c r="D979" t="str">
        <v/>
      </c>
      <c r="E979" t="str">
        <v/>
      </c>
      <c r="F979" t="str">
        <v/>
      </c>
      <c r="G979" t="str">
        <v/>
      </c>
      <c r="H979" t="str">
        <v/>
      </c>
      <c r="I979" t="str">
        <v/>
      </c>
      <c r="J979" t="str">
        <v/>
      </c>
      <c r="K979" t="str">
        <v/>
      </c>
      <c r="L979" t="str">
        <v/>
      </c>
      <c r="M979" t="str">
        <v/>
      </c>
      <c r="N979" t="str">
        <v/>
      </c>
      <c r="O979" t="str">
        <v/>
      </c>
      <c r="P979" t="str">
        <v/>
      </c>
      <c r="Q979" t="str">
        <v/>
      </c>
      <c r="R979" t="str">
        <v/>
      </c>
      <c r="S979" t="str">
        <v/>
      </c>
      <c r="T979" t="str">
        <v/>
      </c>
      <c r="U979" t="str">
        <v/>
      </c>
      <c r="V979" t="str">
        <v/>
      </c>
      <c r="W979" t="str">
        <v/>
      </c>
      <c r="X979" t="str">
        <v/>
      </c>
      <c r="Y979" t="str">
        <v/>
      </c>
      <c r="Z979" t="str">
        <v/>
      </c>
      <c r="AA979" t="str">
        <v/>
      </c>
      <c r="AB979" t="str">
        <f t="shared" si="15"/>
        <v/>
      </c>
    </row>
    <row r="980" spans="1:28">
      <c r="A980" t="str">
        <v/>
      </c>
      <c r="B980" t="str">
        <v/>
      </c>
      <c r="C980" t="str">
        <v/>
      </c>
      <c r="D980" t="str">
        <v/>
      </c>
      <c r="E980" t="str">
        <v/>
      </c>
      <c r="F980" t="str">
        <v/>
      </c>
      <c r="G980" t="str">
        <v/>
      </c>
      <c r="H980" t="str">
        <v/>
      </c>
      <c r="I980" t="str">
        <v/>
      </c>
      <c r="J980" t="str">
        <v/>
      </c>
      <c r="K980" t="str">
        <v/>
      </c>
      <c r="L980" t="str">
        <v/>
      </c>
      <c r="M980" t="str">
        <v/>
      </c>
      <c r="N980" t="str">
        <v/>
      </c>
      <c r="O980" t="str">
        <v/>
      </c>
      <c r="P980" t="str">
        <v/>
      </c>
      <c r="Q980" t="str">
        <v/>
      </c>
      <c r="R980" t="str">
        <v/>
      </c>
      <c r="S980" t="str">
        <v/>
      </c>
      <c r="T980" t="str">
        <v/>
      </c>
      <c r="U980" t="str">
        <v/>
      </c>
      <c r="V980" t="str">
        <v/>
      </c>
      <c r="W980" t="str">
        <v/>
      </c>
      <c r="X980" t="str">
        <v/>
      </c>
      <c r="Y980" t="str">
        <v/>
      </c>
      <c r="Z980" t="str">
        <v/>
      </c>
      <c r="AA980" t="str">
        <v/>
      </c>
      <c r="AB980" t="str">
        <f t="shared" si="15"/>
        <v/>
      </c>
    </row>
    <row r="981" spans="1:28">
      <c r="A981" t="str">
        <v/>
      </c>
      <c r="B981" t="str">
        <v/>
      </c>
      <c r="C981" t="str">
        <v/>
      </c>
      <c r="D981" t="str">
        <v/>
      </c>
      <c r="E981" t="str">
        <v/>
      </c>
      <c r="F981" t="str">
        <v/>
      </c>
      <c r="G981" t="str">
        <v/>
      </c>
      <c r="H981" t="str">
        <v/>
      </c>
      <c r="I981" t="str">
        <v/>
      </c>
      <c r="J981" t="str">
        <v/>
      </c>
      <c r="K981" t="str">
        <v/>
      </c>
      <c r="L981" t="str">
        <v/>
      </c>
      <c r="M981" t="str">
        <v/>
      </c>
      <c r="N981" t="str">
        <v/>
      </c>
      <c r="O981" t="str">
        <v/>
      </c>
      <c r="P981" t="str">
        <v/>
      </c>
      <c r="Q981" t="str">
        <v/>
      </c>
      <c r="R981" t="str">
        <v/>
      </c>
      <c r="S981" t="str">
        <v/>
      </c>
      <c r="T981" t="str">
        <v/>
      </c>
      <c r="U981" t="str">
        <v/>
      </c>
      <c r="V981" t="str">
        <v/>
      </c>
      <c r="W981" t="str">
        <v/>
      </c>
      <c r="X981" t="str">
        <v/>
      </c>
      <c r="Y981" t="str">
        <v/>
      </c>
      <c r="Z981" t="str">
        <v/>
      </c>
      <c r="AA981" t="str">
        <v/>
      </c>
      <c r="AB981" t="str">
        <f t="shared" si="15"/>
        <v/>
      </c>
    </row>
    <row r="982" spans="1:28">
      <c r="A982" t="str">
        <v/>
      </c>
      <c r="B982" t="str">
        <v/>
      </c>
      <c r="C982" t="str">
        <v/>
      </c>
      <c r="D982" t="str">
        <v/>
      </c>
      <c r="E982" t="str">
        <v/>
      </c>
      <c r="F982" t="str">
        <v/>
      </c>
      <c r="G982" t="str">
        <v/>
      </c>
      <c r="H982" t="str">
        <v/>
      </c>
      <c r="I982" t="str">
        <v/>
      </c>
      <c r="J982" t="str">
        <v/>
      </c>
      <c r="K982" t="str">
        <v/>
      </c>
      <c r="L982" t="str">
        <v/>
      </c>
      <c r="M982" t="str">
        <v/>
      </c>
      <c r="N982" t="str">
        <v/>
      </c>
      <c r="O982" t="str">
        <v/>
      </c>
      <c r="P982" t="str">
        <v/>
      </c>
      <c r="Q982" t="str">
        <v/>
      </c>
      <c r="R982" t="str">
        <v/>
      </c>
      <c r="S982" t="str">
        <v/>
      </c>
      <c r="T982" t="str">
        <v/>
      </c>
      <c r="U982" t="str">
        <v/>
      </c>
      <c r="V982" t="str">
        <v/>
      </c>
      <c r="W982" t="str">
        <v/>
      </c>
      <c r="X982" t="str">
        <v/>
      </c>
      <c r="Y982" t="str">
        <v/>
      </c>
      <c r="Z982" t="str">
        <v/>
      </c>
      <c r="AA982" t="str">
        <v/>
      </c>
      <c r="AB982" t="str">
        <f t="shared" si="15"/>
        <v/>
      </c>
    </row>
    <row r="983" spans="1:28">
      <c r="A983" t="str">
        <v/>
      </c>
      <c r="B983" t="str">
        <v/>
      </c>
      <c r="C983" t="str">
        <v/>
      </c>
      <c r="D983" t="str">
        <v/>
      </c>
      <c r="E983" t="str">
        <v/>
      </c>
      <c r="F983" t="str">
        <v/>
      </c>
      <c r="G983" t="str">
        <v/>
      </c>
      <c r="H983" t="str">
        <v/>
      </c>
      <c r="I983" t="str">
        <v/>
      </c>
      <c r="J983" t="str">
        <v/>
      </c>
      <c r="K983" t="str">
        <v/>
      </c>
      <c r="L983" t="str">
        <v/>
      </c>
      <c r="M983" t="str">
        <v/>
      </c>
      <c r="N983" t="str">
        <v/>
      </c>
      <c r="O983" t="str">
        <v/>
      </c>
      <c r="P983" t="str">
        <v/>
      </c>
      <c r="Q983" t="str">
        <v/>
      </c>
      <c r="R983" t="str">
        <v/>
      </c>
      <c r="S983" t="str">
        <v/>
      </c>
      <c r="T983" t="str">
        <v/>
      </c>
      <c r="U983" t="str">
        <v/>
      </c>
      <c r="V983" t="str">
        <v/>
      </c>
      <c r="W983" t="str">
        <v/>
      </c>
      <c r="X983" t="str">
        <v/>
      </c>
      <c r="Y983" t="str">
        <v/>
      </c>
      <c r="Z983" t="str">
        <v/>
      </c>
      <c r="AA983" t="str">
        <v/>
      </c>
      <c r="AB983" t="str">
        <f t="shared" si="15"/>
        <v/>
      </c>
    </row>
    <row r="984" spans="1:28">
      <c r="A984" t="str">
        <v/>
      </c>
      <c r="B984" t="str">
        <v/>
      </c>
      <c r="C984" t="str">
        <v/>
      </c>
      <c r="D984" t="str">
        <v/>
      </c>
      <c r="E984" t="str">
        <v/>
      </c>
      <c r="F984" t="str">
        <v/>
      </c>
      <c r="G984" t="str">
        <v/>
      </c>
      <c r="H984" t="str">
        <v/>
      </c>
      <c r="I984" t="str">
        <v/>
      </c>
      <c r="J984" t="str">
        <v/>
      </c>
      <c r="K984" t="str">
        <v/>
      </c>
      <c r="L984" t="str">
        <v/>
      </c>
      <c r="M984" t="str">
        <v/>
      </c>
      <c r="N984" t="str">
        <v/>
      </c>
      <c r="O984" t="str">
        <v/>
      </c>
      <c r="P984" t="str">
        <v/>
      </c>
      <c r="Q984" t="str">
        <v/>
      </c>
      <c r="R984" t="str">
        <v/>
      </c>
      <c r="S984" t="str">
        <v/>
      </c>
      <c r="T984" t="str">
        <v/>
      </c>
      <c r="U984" t="str">
        <v/>
      </c>
      <c r="V984" t="str">
        <v/>
      </c>
      <c r="W984" t="str">
        <v/>
      </c>
      <c r="X984" t="str">
        <v/>
      </c>
      <c r="Y984" t="str">
        <v/>
      </c>
      <c r="Z984" t="str">
        <v/>
      </c>
      <c r="AA984" t="str">
        <v/>
      </c>
      <c r="AB984" t="str">
        <f t="shared" si="15"/>
        <v/>
      </c>
    </row>
    <row r="985" spans="1:28">
      <c r="A985" t="str">
        <v/>
      </c>
      <c r="B985" t="str">
        <v/>
      </c>
      <c r="C985" t="str">
        <v/>
      </c>
      <c r="D985" t="str">
        <v/>
      </c>
      <c r="E985" t="str">
        <v/>
      </c>
      <c r="F985" t="str">
        <v/>
      </c>
      <c r="G985" t="str">
        <v/>
      </c>
      <c r="H985" t="str">
        <v/>
      </c>
      <c r="I985" t="str">
        <v/>
      </c>
      <c r="J985" t="str">
        <v/>
      </c>
      <c r="K985" t="str">
        <v/>
      </c>
      <c r="L985" t="str">
        <v/>
      </c>
      <c r="M985" t="str">
        <v/>
      </c>
      <c r="N985" t="str">
        <v/>
      </c>
      <c r="O985" t="str">
        <v/>
      </c>
      <c r="P985" t="str">
        <v/>
      </c>
      <c r="Q985" t="str">
        <v/>
      </c>
      <c r="R985" t="str">
        <v/>
      </c>
      <c r="S985" t="str">
        <v/>
      </c>
      <c r="T985" t="str">
        <v/>
      </c>
      <c r="U985" t="str">
        <v/>
      </c>
      <c r="V985" t="str">
        <v/>
      </c>
      <c r="W985" t="str">
        <v/>
      </c>
      <c r="X985" t="str">
        <v/>
      </c>
      <c r="Y985" t="str">
        <v/>
      </c>
      <c r="Z985" t="str">
        <v/>
      </c>
      <c r="AA985" t="str">
        <v/>
      </c>
      <c r="AB985" t="str">
        <f t="shared" si="15"/>
        <v/>
      </c>
    </row>
    <row r="986" spans="1:28">
      <c r="A986" t="str">
        <v/>
      </c>
      <c r="B986" t="str">
        <v/>
      </c>
      <c r="C986" t="str">
        <v/>
      </c>
      <c r="D986" t="str">
        <v/>
      </c>
      <c r="E986" t="str">
        <v/>
      </c>
      <c r="F986" t="str">
        <v/>
      </c>
      <c r="G986" t="str">
        <v/>
      </c>
      <c r="H986" t="str">
        <v/>
      </c>
      <c r="I986" t="str">
        <v/>
      </c>
      <c r="J986" t="str">
        <v/>
      </c>
      <c r="K986" t="str">
        <v/>
      </c>
      <c r="L986" t="str">
        <v/>
      </c>
      <c r="M986" t="str">
        <v/>
      </c>
      <c r="N986" t="str">
        <v/>
      </c>
      <c r="O986" t="str">
        <v/>
      </c>
      <c r="P986" t="str">
        <v/>
      </c>
      <c r="Q986" t="str">
        <v/>
      </c>
      <c r="R986" t="str">
        <v/>
      </c>
      <c r="S986" t="str">
        <v/>
      </c>
      <c r="T986" t="str">
        <v/>
      </c>
      <c r="U986" t="str">
        <v/>
      </c>
      <c r="V986" t="str">
        <v/>
      </c>
      <c r="W986" t="str">
        <v/>
      </c>
      <c r="X986" t="str">
        <v/>
      </c>
      <c r="Y986" t="str">
        <v/>
      </c>
      <c r="Z986" t="str">
        <v/>
      </c>
      <c r="AA986" t="str">
        <v/>
      </c>
      <c r="AB986" t="str">
        <f t="shared" si="15"/>
        <v/>
      </c>
    </row>
    <row r="987" spans="1:28">
      <c r="A987" t="str">
        <v/>
      </c>
      <c r="B987" t="str">
        <v/>
      </c>
      <c r="C987" t="str">
        <v/>
      </c>
      <c r="D987" t="str">
        <v/>
      </c>
      <c r="E987" t="str">
        <v/>
      </c>
      <c r="F987" t="str">
        <v/>
      </c>
      <c r="G987" t="str">
        <v/>
      </c>
      <c r="H987" t="str">
        <v/>
      </c>
      <c r="I987" t="str">
        <v/>
      </c>
      <c r="J987" t="str">
        <v/>
      </c>
      <c r="K987" t="str">
        <v/>
      </c>
      <c r="L987" t="str">
        <v/>
      </c>
      <c r="M987" t="str">
        <v/>
      </c>
      <c r="N987" t="str">
        <v/>
      </c>
      <c r="O987" t="str">
        <v/>
      </c>
      <c r="P987" t="str">
        <v/>
      </c>
      <c r="Q987" t="str">
        <v/>
      </c>
      <c r="R987" t="str">
        <v/>
      </c>
      <c r="S987" t="str">
        <v/>
      </c>
      <c r="T987" t="str">
        <v/>
      </c>
      <c r="U987" t="str">
        <v/>
      </c>
      <c r="V987" t="str">
        <v/>
      </c>
      <c r="W987" t="str">
        <v/>
      </c>
      <c r="X987" t="str">
        <v/>
      </c>
      <c r="Y987" t="str">
        <v/>
      </c>
      <c r="Z987" t="str">
        <v/>
      </c>
      <c r="AA987" t="str">
        <v/>
      </c>
      <c r="AB987" t="str">
        <f t="shared" si="15"/>
        <v/>
      </c>
    </row>
    <row r="988" spans="1:28">
      <c r="A988" t="str">
        <v/>
      </c>
      <c r="B988" t="str">
        <v/>
      </c>
      <c r="C988" t="str">
        <v/>
      </c>
      <c r="D988" t="str">
        <v/>
      </c>
      <c r="E988" t="str">
        <v/>
      </c>
      <c r="F988" t="str">
        <v/>
      </c>
      <c r="G988" t="str">
        <v/>
      </c>
      <c r="H988" t="str">
        <v/>
      </c>
      <c r="I988" t="str">
        <v/>
      </c>
      <c r="J988" t="str">
        <v/>
      </c>
      <c r="K988" t="str">
        <v/>
      </c>
      <c r="L988" t="str">
        <v/>
      </c>
      <c r="M988" t="str">
        <v/>
      </c>
      <c r="N988" t="str">
        <v/>
      </c>
      <c r="O988" t="str">
        <v/>
      </c>
      <c r="P988" t="str">
        <v/>
      </c>
      <c r="Q988" t="str">
        <v/>
      </c>
      <c r="R988" t="str">
        <v/>
      </c>
      <c r="S988" t="str">
        <v/>
      </c>
      <c r="T988" t="str">
        <v/>
      </c>
      <c r="U988" t="str">
        <v/>
      </c>
      <c r="V988" t="str">
        <v/>
      </c>
      <c r="W988" t="str">
        <v/>
      </c>
      <c r="X988" t="str">
        <v/>
      </c>
      <c r="Y988" t="str">
        <v/>
      </c>
      <c r="Z988" t="str">
        <v/>
      </c>
      <c r="AA988" t="str">
        <v/>
      </c>
      <c r="AB988" t="str">
        <f t="shared" si="15"/>
        <v/>
      </c>
    </row>
    <row r="989" spans="1:28">
      <c r="A989" t="str">
        <v/>
      </c>
      <c r="B989" t="str">
        <v/>
      </c>
      <c r="C989" t="str">
        <v/>
      </c>
      <c r="D989" t="str">
        <v/>
      </c>
      <c r="E989" t="str">
        <v/>
      </c>
      <c r="F989" t="str">
        <v/>
      </c>
      <c r="G989" t="str">
        <v/>
      </c>
      <c r="H989" t="str">
        <v/>
      </c>
      <c r="I989" t="str">
        <v/>
      </c>
      <c r="J989" t="str">
        <v/>
      </c>
      <c r="K989" t="str">
        <v/>
      </c>
      <c r="L989" t="str">
        <v/>
      </c>
      <c r="M989" t="str">
        <v/>
      </c>
      <c r="N989" t="str">
        <v/>
      </c>
      <c r="O989" t="str">
        <v/>
      </c>
      <c r="P989" t="str">
        <v/>
      </c>
      <c r="Q989" t="str">
        <v/>
      </c>
      <c r="R989" t="str">
        <v/>
      </c>
      <c r="S989" t="str">
        <v/>
      </c>
      <c r="T989" t="str">
        <v/>
      </c>
      <c r="U989" t="str">
        <v/>
      </c>
      <c r="V989" t="str">
        <v/>
      </c>
      <c r="W989" t="str">
        <v/>
      </c>
      <c r="X989" t="str">
        <v/>
      </c>
      <c r="Y989" t="str">
        <v/>
      </c>
      <c r="Z989" t="str">
        <v/>
      </c>
      <c r="AA989" t="str">
        <v/>
      </c>
      <c r="AB989" t="str">
        <f t="shared" si="15"/>
        <v/>
      </c>
    </row>
    <row r="990" spans="1:28">
      <c r="A990" t="str">
        <v/>
      </c>
      <c r="B990" t="str">
        <v/>
      </c>
      <c r="C990" t="str">
        <v/>
      </c>
      <c r="D990" t="str">
        <v/>
      </c>
      <c r="E990" t="str">
        <v/>
      </c>
      <c r="F990" t="str">
        <v/>
      </c>
      <c r="G990" t="str">
        <v/>
      </c>
      <c r="H990" t="str">
        <v/>
      </c>
      <c r="I990" t="str">
        <v/>
      </c>
      <c r="J990" t="str">
        <v/>
      </c>
      <c r="K990" t="str">
        <v/>
      </c>
      <c r="L990" t="str">
        <v/>
      </c>
      <c r="M990" t="str">
        <v/>
      </c>
      <c r="N990" t="str">
        <v/>
      </c>
      <c r="O990" t="str">
        <v/>
      </c>
      <c r="P990" t="str">
        <v/>
      </c>
      <c r="Q990" t="str">
        <v/>
      </c>
      <c r="R990" t="str">
        <v/>
      </c>
      <c r="S990" t="str">
        <v/>
      </c>
      <c r="T990" t="str">
        <v/>
      </c>
      <c r="U990" t="str">
        <v/>
      </c>
      <c r="V990" t="str">
        <v/>
      </c>
      <c r="W990" t="str">
        <v/>
      </c>
      <c r="X990" t="str">
        <v/>
      </c>
      <c r="Y990" t="str">
        <v/>
      </c>
      <c r="Z990" t="str">
        <v/>
      </c>
      <c r="AA990" t="str">
        <v/>
      </c>
      <c r="AB990" t="str">
        <f t="shared" si="15"/>
        <v/>
      </c>
    </row>
    <row r="991" spans="1:28">
      <c r="A991" t="str">
        <v/>
      </c>
      <c r="B991" t="str">
        <v/>
      </c>
      <c r="C991" t="str">
        <v/>
      </c>
      <c r="D991" t="str">
        <v/>
      </c>
      <c r="E991" t="str">
        <v/>
      </c>
      <c r="F991" t="str">
        <v/>
      </c>
      <c r="G991" t="str">
        <v/>
      </c>
      <c r="H991" t="str">
        <v/>
      </c>
      <c r="I991" t="str">
        <v/>
      </c>
      <c r="J991" t="str">
        <v/>
      </c>
      <c r="K991" t="str">
        <v/>
      </c>
      <c r="L991" t="str">
        <v/>
      </c>
      <c r="M991" t="str">
        <v/>
      </c>
      <c r="N991" t="str">
        <v/>
      </c>
      <c r="O991" t="str">
        <v/>
      </c>
      <c r="P991" t="str">
        <v/>
      </c>
      <c r="Q991" t="str">
        <v/>
      </c>
      <c r="R991" t="str">
        <v/>
      </c>
      <c r="S991" t="str">
        <v/>
      </c>
      <c r="T991" t="str">
        <v/>
      </c>
      <c r="U991" t="str">
        <v/>
      </c>
      <c r="V991" t="str">
        <v/>
      </c>
      <c r="W991" t="str">
        <v/>
      </c>
      <c r="X991" t="str">
        <v/>
      </c>
      <c r="Y991" t="str">
        <v/>
      </c>
      <c r="Z991" t="str">
        <v/>
      </c>
      <c r="AA991" t="str">
        <v/>
      </c>
      <c r="AB991" t="str">
        <f t="shared" si="15"/>
        <v/>
      </c>
    </row>
    <row r="992" spans="1:28">
      <c r="A992" t="str">
        <v/>
      </c>
      <c r="B992" t="str">
        <v/>
      </c>
      <c r="C992" t="str">
        <v/>
      </c>
      <c r="D992" t="str">
        <v/>
      </c>
      <c r="E992" t="str">
        <v/>
      </c>
      <c r="F992" t="str">
        <v/>
      </c>
      <c r="G992" t="str">
        <v/>
      </c>
      <c r="H992" t="str">
        <v/>
      </c>
      <c r="I992" t="str">
        <v/>
      </c>
      <c r="J992" t="str">
        <v/>
      </c>
      <c r="K992" t="str">
        <v/>
      </c>
      <c r="L992" t="str">
        <v/>
      </c>
      <c r="M992" t="str">
        <v/>
      </c>
      <c r="N992" t="str">
        <v/>
      </c>
      <c r="O992" t="str">
        <v/>
      </c>
      <c r="P992" t="str">
        <v/>
      </c>
      <c r="Q992" t="str">
        <v/>
      </c>
      <c r="R992" t="str">
        <v/>
      </c>
      <c r="S992" t="str">
        <v/>
      </c>
      <c r="T992" t="str">
        <v/>
      </c>
      <c r="U992" t="str">
        <v/>
      </c>
      <c r="V992" t="str">
        <v/>
      </c>
      <c r="W992" t="str">
        <v/>
      </c>
      <c r="X992" t="str">
        <v/>
      </c>
      <c r="Y992" t="str">
        <v/>
      </c>
      <c r="Z992" t="str">
        <v/>
      </c>
      <c r="AA992" t="str">
        <v/>
      </c>
      <c r="AB992" t="str">
        <f t="shared" si="15"/>
        <v/>
      </c>
    </row>
    <row r="993" spans="1:28">
      <c r="A993" t="str">
        <v/>
      </c>
      <c r="B993" t="str">
        <v/>
      </c>
      <c r="C993" t="str">
        <v/>
      </c>
      <c r="D993" t="str">
        <v/>
      </c>
      <c r="E993" t="str">
        <v/>
      </c>
      <c r="F993" t="str">
        <v/>
      </c>
      <c r="G993" t="str">
        <v/>
      </c>
      <c r="H993" t="str">
        <v/>
      </c>
      <c r="I993" t="str">
        <v/>
      </c>
      <c r="J993" t="str">
        <v/>
      </c>
      <c r="K993" t="str">
        <v/>
      </c>
      <c r="L993" t="str">
        <v/>
      </c>
      <c r="M993" t="str">
        <v/>
      </c>
      <c r="N993" t="str">
        <v/>
      </c>
      <c r="O993" t="str">
        <v/>
      </c>
      <c r="P993" t="str">
        <v/>
      </c>
      <c r="Q993" t="str">
        <v/>
      </c>
      <c r="R993" t="str">
        <v/>
      </c>
      <c r="S993" t="str">
        <v/>
      </c>
      <c r="T993" t="str">
        <v/>
      </c>
      <c r="U993" t="str">
        <v/>
      </c>
      <c r="V993" t="str">
        <v/>
      </c>
      <c r="W993" t="str">
        <v/>
      </c>
      <c r="X993" t="str">
        <v/>
      </c>
      <c r="Y993" t="str">
        <v/>
      </c>
      <c r="Z993" t="str">
        <v/>
      </c>
      <c r="AA993" t="str">
        <v/>
      </c>
      <c r="AB993" t="str">
        <f t="shared" si="15"/>
        <v/>
      </c>
    </row>
    <row r="994" spans="1:28">
      <c r="A994" t="str">
        <v/>
      </c>
      <c r="B994" t="str">
        <v/>
      </c>
      <c r="C994" t="str">
        <v/>
      </c>
      <c r="D994" t="str">
        <v/>
      </c>
      <c r="E994" t="str">
        <v/>
      </c>
      <c r="F994" t="str">
        <v/>
      </c>
      <c r="G994" t="str">
        <v/>
      </c>
      <c r="H994" t="str">
        <v/>
      </c>
      <c r="I994" t="str">
        <v/>
      </c>
      <c r="J994" t="str">
        <v/>
      </c>
      <c r="K994" t="str">
        <v/>
      </c>
      <c r="L994" t="str">
        <v/>
      </c>
      <c r="M994" t="str">
        <v/>
      </c>
      <c r="N994" t="str">
        <v/>
      </c>
      <c r="O994" t="str">
        <v/>
      </c>
      <c r="P994" t="str">
        <v/>
      </c>
      <c r="Q994" t="str">
        <v/>
      </c>
      <c r="R994" t="str">
        <v/>
      </c>
      <c r="S994" t="str">
        <v/>
      </c>
      <c r="T994" t="str">
        <v/>
      </c>
      <c r="U994" t="str">
        <v/>
      </c>
      <c r="V994" t="str">
        <v/>
      </c>
      <c r="W994" t="str">
        <v/>
      </c>
      <c r="X994" t="str">
        <v/>
      </c>
      <c r="Y994" t="str">
        <v/>
      </c>
      <c r="Z994" t="str">
        <v/>
      </c>
      <c r="AA994" t="str">
        <v/>
      </c>
      <c r="AB994" t="str">
        <f t="shared" si="15"/>
        <v/>
      </c>
    </row>
    <row r="995" spans="1:28">
      <c r="A995" t="str">
        <v/>
      </c>
      <c r="B995" t="str">
        <v/>
      </c>
      <c r="C995" t="str">
        <v/>
      </c>
      <c r="D995" t="str">
        <v/>
      </c>
      <c r="E995" t="str">
        <v/>
      </c>
      <c r="F995" t="str">
        <v/>
      </c>
      <c r="G995" t="str">
        <v/>
      </c>
      <c r="H995" t="str">
        <v/>
      </c>
      <c r="I995" t="str">
        <v/>
      </c>
      <c r="J995" t="str">
        <v/>
      </c>
      <c r="K995" t="str">
        <v/>
      </c>
      <c r="L995" t="str">
        <v/>
      </c>
      <c r="M995" t="str">
        <v/>
      </c>
      <c r="N995" t="str">
        <v/>
      </c>
      <c r="O995" t="str">
        <v/>
      </c>
      <c r="P995" t="str">
        <v/>
      </c>
      <c r="Q995" t="str">
        <v/>
      </c>
      <c r="R995" t="str">
        <v/>
      </c>
      <c r="S995" t="str">
        <v/>
      </c>
      <c r="T995" t="str">
        <v/>
      </c>
      <c r="U995" t="str">
        <v/>
      </c>
      <c r="V995" t="str">
        <v/>
      </c>
      <c r="W995" t="str">
        <v/>
      </c>
      <c r="X995" t="str">
        <v/>
      </c>
      <c r="Y995" t="str">
        <v/>
      </c>
      <c r="Z995" t="str">
        <v/>
      </c>
      <c r="AA995" t="str">
        <v/>
      </c>
      <c r="AB995" t="str">
        <f t="shared" si="15"/>
        <v/>
      </c>
    </row>
    <row r="996" spans="1:28">
      <c r="A996" t="str">
        <v/>
      </c>
      <c r="B996" t="str">
        <v/>
      </c>
      <c r="C996" t="str">
        <v/>
      </c>
      <c r="D996" t="str">
        <v/>
      </c>
      <c r="E996" t="str">
        <v/>
      </c>
      <c r="F996" t="str">
        <v/>
      </c>
      <c r="G996" t="str">
        <v/>
      </c>
      <c r="H996" t="str">
        <v/>
      </c>
      <c r="I996" t="str">
        <v/>
      </c>
      <c r="J996" t="str">
        <v/>
      </c>
      <c r="K996" t="str">
        <v/>
      </c>
      <c r="L996" t="str">
        <v/>
      </c>
      <c r="M996" t="str">
        <v/>
      </c>
      <c r="N996" t="str">
        <v/>
      </c>
      <c r="O996" t="str">
        <v/>
      </c>
      <c r="P996" t="str">
        <v/>
      </c>
      <c r="Q996" t="str">
        <v/>
      </c>
      <c r="R996" t="str">
        <v/>
      </c>
      <c r="S996" t="str">
        <v/>
      </c>
      <c r="T996" t="str">
        <v/>
      </c>
      <c r="U996" t="str">
        <v/>
      </c>
      <c r="V996" t="str">
        <v/>
      </c>
      <c r="W996" t="str">
        <v/>
      </c>
      <c r="X996" t="str">
        <v/>
      </c>
      <c r="Y996" t="str">
        <v/>
      </c>
      <c r="Z996" t="str">
        <v/>
      </c>
      <c r="AA996" t="str">
        <v/>
      </c>
      <c r="AB996" t="str">
        <f t="shared" si="15"/>
        <v/>
      </c>
    </row>
    <row r="997" spans="1:28">
      <c r="A997" t="str">
        <v/>
      </c>
      <c r="B997" t="str">
        <v/>
      </c>
      <c r="C997" t="str">
        <v/>
      </c>
      <c r="D997" t="str">
        <v/>
      </c>
      <c r="E997" t="str">
        <v/>
      </c>
      <c r="F997" t="str">
        <v/>
      </c>
      <c r="G997" t="str">
        <v/>
      </c>
      <c r="H997" t="str">
        <v/>
      </c>
      <c r="I997" t="str">
        <v/>
      </c>
      <c r="J997" t="str">
        <v/>
      </c>
      <c r="K997" t="str">
        <v/>
      </c>
      <c r="L997" t="str">
        <v/>
      </c>
      <c r="M997" t="str">
        <v/>
      </c>
      <c r="N997" t="str">
        <v/>
      </c>
      <c r="O997" t="str">
        <v/>
      </c>
      <c r="P997" t="str">
        <v/>
      </c>
      <c r="Q997" t="str">
        <v/>
      </c>
      <c r="R997" t="str">
        <v/>
      </c>
      <c r="S997" t="str">
        <v/>
      </c>
      <c r="T997" t="str">
        <v/>
      </c>
      <c r="U997" t="str">
        <v/>
      </c>
      <c r="V997" t="str">
        <v/>
      </c>
      <c r="W997" t="str">
        <v/>
      </c>
      <c r="X997" t="str">
        <v/>
      </c>
      <c r="Y997" t="str">
        <v/>
      </c>
      <c r="Z997" t="str">
        <v/>
      </c>
      <c r="AA997" t="str">
        <v/>
      </c>
    </row>
    <row r="998" spans="1:28">
      <c r="A998" t="str">
        <v/>
      </c>
      <c r="B998" t="str">
        <v/>
      </c>
      <c r="C998" t="str">
        <v/>
      </c>
      <c r="D998" t="str">
        <v/>
      </c>
      <c r="E998" t="str">
        <v/>
      </c>
      <c r="F998" t="str">
        <v/>
      </c>
      <c r="G998" t="str">
        <v/>
      </c>
      <c r="H998" t="str">
        <v/>
      </c>
      <c r="I998" t="str">
        <v/>
      </c>
      <c r="J998" t="str">
        <v/>
      </c>
      <c r="K998" t="str">
        <v/>
      </c>
      <c r="L998" t="str">
        <v/>
      </c>
      <c r="M998" t="str">
        <v/>
      </c>
      <c r="N998" t="str">
        <v/>
      </c>
      <c r="O998" t="str">
        <v/>
      </c>
      <c r="P998" t="str">
        <v/>
      </c>
      <c r="Q998" t="str">
        <v/>
      </c>
      <c r="R998" t="str">
        <v/>
      </c>
      <c r="S998" t="str">
        <v/>
      </c>
      <c r="T998" t="str">
        <v/>
      </c>
      <c r="U998" t="str">
        <v/>
      </c>
      <c r="V998" t="str">
        <v/>
      </c>
      <c r="W998" t="str">
        <v/>
      </c>
      <c r="X998" t="str">
        <v/>
      </c>
      <c r="Y998" t="str">
        <v/>
      </c>
      <c r="Z998" t="str">
        <v/>
      </c>
      <c r="AA998" t="str">
        <v/>
      </c>
    </row>
    <row r="999" spans="1:28">
      <c r="A999" t="str">
        <v/>
      </c>
      <c r="B999" t="str">
        <v/>
      </c>
      <c r="C999" t="str">
        <v/>
      </c>
      <c r="D999" t="str">
        <v/>
      </c>
      <c r="E999" t="str">
        <v/>
      </c>
      <c r="F999" t="str">
        <v/>
      </c>
      <c r="G999" t="str">
        <v/>
      </c>
      <c r="H999" t="str">
        <v/>
      </c>
      <c r="I999" t="str">
        <v/>
      </c>
      <c r="J999" t="str">
        <v/>
      </c>
      <c r="K999" t="str">
        <v/>
      </c>
      <c r="L999" t="str">
        <v/>
      </c>
      <c r="M999" t="str">
        <v/>
      </c>
      <c r="N999" t="str">
        <v/>
      </c>
      <c r="O999" t="str">
        <v/>
      </c>
      <c r="P999" t="str">
        <v/>
      </c>
      <c r="Q999" t="str">
        <v/>
      </c>
      <c r="R999" t="str">
        <v/>
      </c>
      <c r="S999" t="str">
        <v/>
      </c>
      <c r="T999" t="str">
        <v/>
      </c>
      <c r="U999" t="str">
        <v/>
      </c>
      <c r="V999" t="str">
        <v/>
      </c>
      <c r="W999" t="str">
        <v/>
      </c>
      <c r="X999" t="str">
        <v/>
      </c>
      <c r="Y999" t="str">
        <v/>
      </c>
      <c r="Z999" t="str">
        <v/>
      </c>
      <c r="AA999" t="str">
        <v/>
      </c>
      <c r="AB999" t="s">
        <v>532</v>
      </c>
    </row>
    <row r="1000" spans="1:28">
      <c r="A1000" t="str">
        <v/>
      </c>
      <c r="B1000" t="str">
        <v/>
      </c>
      <c r="C1000" t="str">
        <v/>
      </c>
      <c r="D1000" t="str">
        <v/>
      </c>
      <c r="E1000" t="str">
        <v/>
      </c>
      <c r="F1000" t="str">
        <v/>
      </c>
      <c r="G1000" t="str">
        <v/>
      </c>
      <c r="H1000" t="str">
        <v/>
      </c>
      <c r="I1000" t="str">
        <v/>
      </c>
      <c r="J1000" t="str">
        <v/>
      </c>
      <c r="K1000" t="str">
        <v/>
      </c>
      <c r="L1000" t="str">
        <v/>
      </c>
      <c r="M1000" t="str">
        <v/>
      </c>
      <c r="N1000" t="str">
        <v/>
      </c>
      <c r="O1000" t="str">
        <v/>
      </c>
      <c r="P1000" t="str">
        <v/>
      </c>
      <c r="Q1000" t="str">
        <v/>
      </c>
      <c r="R1000" t="str">
        <v/>
      </c>
      <c r="S1000" t="str">
        <v/>
      </c>
      <c r="T1000" t="str">
        <v/>
      </c>
      <c r="U1000" t="str">
        <v/>
      </c>
      <c r="V1000" t="str">
        <v/>
      </c>
      <c r="W1000" t="str">
        <v/>
      </c>
      <c r="X1000" t="str">
        <v/>
      </c>
      <c r="Y1000" t="str">
        <v/>
      </c>
      <c r="Z1000" t="str">
        <v/>
      </c>
      <c r="AA1000" t="str">
        <v/>
      </c>
      <c r="AB1000" t="s">
        <v>531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A2" sqref="A2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14.28515625" bestFit="1" customWidth="1"/>
    <col min="9" max="9" width="13.28515625" customWidth="1"/>
    <col min="10" max="10" width="15.5703125" customWidth="1"/>
    <col min="11" max="11" width="17.42578125" customWidth="1"/>
    <col min="12" max="12" width="15.5703125" bestFit="1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53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54</v>
      </c>
      <c r="I1" t="s">
        <v>11</v>
      </c>
      <c r="J1" t="s">
        <v>55</v>
      </c>
      <c r="K1" t="s">
        <v>56</v>
      </c>
      <c r="L1" t="s">
        <v>57</v>
      </c>
      <c r="M1" t="s">
        <v>58</v>
      </c>
      <c r="N1" s="12" t="s">
        <v>59</v>
      </c>
      <c r="O1" t="s">
        <v>60</v>
      </c>
      <c r="P1" t="s">
        <v>61</v>
      </c>
      <c r="Q1" t="s">
        <v>12</v>
      </c>
      <c r="R1" t="s">
        <v>62</v>
      </c>
    </row>
    <row r="2" spans="1:18">
      <c r="A2" t="str" cm="1">
        <f t="array" ref="A2:Q2">IFERROR(_xlfn.TEXTSPLIT(Input!B2,"*"),"")</f>
        <v>W4389</v>
      </c>
      <c r="B2" t="str">
        <v>DP2VJM9J42</v>
      </c>
      <c r="C2" t="str">
        <v/>
      </c>
      <c r="D2" t="str">
        <v>Laptop</v>
      </c>
      <c r="E2" t="str">
        <v>Apple</v>
      </c>
      <c r="F2" t="str">
        <v>MacBookPro18,3</v>
      </c>
      <c r="G2" t="str">
        <v>M1 Pro</v>
      </c>
      <c r="H2" t="str">
        <v>16 GB LPDDR5</v>
      </c>
      <c r="I2" t="str">
        <v>500 GB SSD</v>
      </c>
      <c r="J2" t="str">
        <v>Normal</v>
      </c>
      <c r="K2" t="str">
        <v>Disabled</v>
      </c>
      <c r="L2" t="str">
        <v/>
      </c>
      <c r="M2" t="str">
        <v/>
      </c>
      <c r="N2" t="str">
        <v>85</v>
      </c>
      <c r="O2" t="str">
        <v>0ba01812e110122a</v>
      </c>
      <c r="P2" t="str">
        <v>06-09-26 03:09:48</v>
      </c>
      <c r="Q2" t="str">
        <v>LM D, CD C, DI B</v>
      </c>
      <c r="R2" t="str">
        <f>IF($B2="","",_xlfn.XLOOKUP($B2,Input!J:J,Input!I:I,"Missing",0,1))</f>
        <v>Successful</v>
      </c>
    </row>
    <row r="3" spans="1:18">
      <c r="A3" t="str" cm="1">
        <f t="array" ref="A3:Q3">IFERROR(_xlfn.TEXTSPLIT(Input!B3,"*"),"")</f>
        <v>W4390</v>
      </c>
      <c r="B3" t="str">
        <v>DV457GF5V6</v>
      </c>
      <c r="C3" t="str">
        <v/>
      </c>
      <c r="D3" t="str">
        <v>Laptop</v>
      </c>
      <c r="E3" t="str">
        <v>Apple</v>
      </c>
      <c r="F3" t="str">
        <v>MacBookPro18,3</v>
      </c>
      <c r="G3" t="str">
        <v>M1 Pro</v>
      </c>
      <c r="H3" t="str">
        <v>16 GB LPDDR5</v>
      </c>
      <c r="I3" t="str">
        <v>500 GB SSD</v>
      </c>
      <c r="J3" t="str">
        <v>Normal</v>
      </c>
      <c r="K3" t="str">
        <v>Disabled</v>
      </c>
      <c r="L3" t="str">
        <v/>
      </c>
      <c r="M3" t="str">
        <v/>
      </c>
      <c r="N3" t="str">
        <v>86</v>
      </c>
      <c r="O3" t="str">
        <v>0ba01812e110cc40</v>
      </c>
      <c r="P3" t="str">
        <v>06-09-26 03:11:55</v>
      </c>
      <c r="Q3" t="str">
        <v>CD B, SS B, DI B</v>
      </c>
      <c r="R3" t="str">
        <f>IF($B3="","",_xlfn.XLOOKUP($B3,Input!J:J,Input!I:I,"Missing",0,1))</f>
        <v>Successful</v>
      </c>
    </row>
    <row r="4" spans="1:18">
      <c r="A4" t="str" cm="1">
        <f t="array" ref="A4:Q4">IFERROR(_xlfn.TEXTSPLIT(Input!B4,"*"),"")</f>
        <v>W4391</v>
      </c>
      <c r="B4" t="str">
        <v>LVV7KQN07D</v>
      </c>
      <c r="C4" t="str">
        <v/>
      </c>
      <c r="D4" t="str">
        <v>Laptop</v>
      </c>
      <c r="E4" t="str">
        <v>Apple</v>
      </c>
      <c r="F4" t="str">
        <v>MacBookPro18,3</v>
      </c>
      <c r="G4" t="str">
        <v>M1 Pro</v>
      </c>
      <c r="H4" t="str">
        <v>16 GB LPDDR5</v>
      </c>
      <c r="I4" t="str">
        <v>1 TB SSD</v>
      </c>
      <c r="J4" t="str">
        <v>Normal</v>
      </c>
      <c r="K4" t="str">
        <v>Disabled</v>
      </c>
      <c r="L4" t="str">
        <v/>
      </c>
      <c r="M4" t="str">
        <v/>
      </c>
      <c r="N4" t="str">
        <v>86</v>
      </c>
      <c r="O4" t="str">
        <v>0ba01611418c122b</v>
      </c>
      <c r="P4" t="str">
        <v>06-09-26 03:47:11</v>
      </c>
      <c r="Q4" t="str">
        <v>LM C, CD B, DI B</v>
      </c>
      <c r="R4" t="str">
        <f>IF($B4="","",_xlfn.XLOOKUP($B4,Input!J:J,Input!I:I,"Missing",0,1))</f>
        <v>Successful</v>
      </c>
    </row>
    <row r="5" spans="1:18">
      <c r="A5" t="str" cm="1">
        <f t="array" ref="A5:Q5">IFERROR(_xlfn.TEXTSPLIT(Input!B5,"*"),"")</f>
        <v>W4392</v>
      </c>
      <c r="B5" t="str">
        <v>D7DY5V7RQD</v>
      </c>
      <c r="C5" t="str">
        <v/>
      </c>
      <c r="D5" t="str">
        <v>Laptop</v>
      </c>
      <c r="E5" t="str">
        <v>Apple</v>
      </c>
      <c r="F5" t="str">
        <v>Mac15,6</v>
      </c>
      <c r="G5" t="str">
        <v>M3 Pro</v>
      </c>
      <c r="H5" t="str">
        <v>18 GB LPDDR5</v>
      </c>
      <c r="I5" t="str">
        <v>500 GB SSD</v>
      </c>
      <c r="J5" t="str">
        <v>Normal</v>
      </c>
      <c r="K5" t="str">
        <v>Disabled</v>
      </c>
      <c r="L5" t="str">
        <v/>
      </c>
      <c r="M5" t="str">
        <v/>
      </c>
      <c r="N5" t="str">
        <v>89</v>
      </c>
      <c r="O5" t="str">
        <v>0ba0224a830d4427</v>
      </c>
      <c r="P5" t="str">
        <v>06-09-26 04:11:36</v>
      </c>
      <c r="Q5" t="str">
        <v>LM C, CD B, Right USB defect, ND, Touch ID defect</v>
      </c>
      <c r="R5" t="str">
        <f>IF($B5="","",_xlfn.XLOOKUP($B5,Input!J:J,Input!I:I,"Missing",0,1))</f>
        <v>Successful</v>
      </c>
    </row>
    <row r="6" spans="1:18">
      <c r="A6" t="str" cm="1">
        <f t="array" ref="A6:Q6">IFERROR(_xlfn.TEXTSPLIT(Input!B6,"*"),"")</f>
        <v>W4393</v>
      </c>
      <c r="B6" t="str">
        <v>F7XJQWJ75Q</v>
      </c>
      <c r="C6" t="str">
        <v/>
      </c>
      <c r="D6" t="str">
        <v>Laptop</v>
      </c>
      <c r="E6" t="str">
        <v>Apple</v>
      </c>
      <c r="F6" t="str">
        <v>MacBookPro18,4</v>
      </c>
      <c r="G6" t="str">
        <v>M1 Max</v>
      </c>
      <c r="H6" t="str">
        <v>32 GB LPDDR5</v>
      </c>
      <c r="I6" t="str">
        <v>1 TB SSD</v>
      </c>
      <c r="J6" t="str">
        <v>Normal</v>
      </c>
      <c r="K6" t="str">
        <v>Disabled</v>
      </c>
      <c r="L6" t="str">
        <v/>
      </c>
      <c r="M6" t="str">
        <v/>
      </c>
      <c r="N6" t="str">
        <v>82</v>
      </c>
      <c r="O6" t="str">
        <v>0ba016894104e840</v>
      </c>
      <c r="P6" t="str">
        <v>06-09-26 04:44:36</v>
      </c>
      <c r="Q6" t="str">
        <v>LM B, SS B, DI B</v>
      </c>
      <c r="R6" t="str">
        <f>IF($B6="","",_xlfn.XLOOKUP($B6,Input!J:J,Input!I:I,"Missing",0,1))</f>
        <v>Successful</v>
      </c>
    </row>
    <row r="7" spans="1:18">
      <c r="A7" t="str" cm="1">
        <f t="array" ref="A7:Q7">IFERROR(_xlfn.TEXTSPLIT(Input!B7,"*"),"")</f>
        <v>W4395</v>
      </c>
      <c r="B7" t="str">
        <v>LCP64VP4QR</v>
      </c>
      <c r="C7" t="str">
        <v/>
      </c>
      <c r="D7" t="str">
        <v>Laptop</v>
      </c>
      <c r="E7" t="str">
        <v>Apple</v>
      </c>
      <c r="F7" t="str">
        <v>MacBookPro18,3</v>
      </c>
      <c r="G7" t="str">
        <v>M1 Pro</v>
      </c>
      <c r="H7" t="str">
        <v>16 GB LPDDR5</v>
      </c>
      <c r="I7" t="str">
        <v>500 GB SSD</v>
      </c>
      <c r="J7" t="str">
        <v>Normal</v>
      </c>
      <c r="K7" t="str">
        <v>Disabled</v>
      </c>
      <c r="L7" t="str">
        <v/>
      </c>
      <c r="M7" t="str">
        <v/>
      </c>
      <c r="N7" t="str">
        <v>86</v>
      </c>
      <c r="O7" t="str">
        <v>0ba0181281183621</v>
      </c>
      <c r="P7" t="str">
        <v>06-09-26 05:17:10</v>
      </c>
      <c r="Q7" t="str">
        <v>CD B, DI B</v>
      </c>
      <c r="R7" t="str">
        <f>IF($B7="","",_xlfn.XLOOKUP($B7,Input!J:J,Input!I:I,"Missing",0,1))</f>
        <v>Successful</v>
      </c>
    </row>
    <row r="8" spans="1:18">
      <c r="A8" t="str" cm="1">
        <f t="array" ref="A8:Q8">IFERROR(_xlfn.TEXTSPLIT(Input!B8,"*"),"")</f>
        <v>W4396</v>
      </c>
      <c r="B8" t="str">
        <v>XFQ4MHQD27</v>
      </c>
      <c r="C8" t="str">
        <v/>
      </c>
      <c r="D8" t="str">
        <v>Laptop</v>
      </c>
      <c r="E8" t="str">
        <v>Apple</v>
      </c>
      <c r="F8" t="str">
        <v>MacBookPro18,4</v>
      </c>
      <c r="G8" t="str">
        <v>M1 Max</v>
      </c>
      <c r="H8" t="str">
        <v>32 GB LPDDR5</v>
      </c>
      <c r="I8" t="str">
        <v>1 TB SSD</v>
      </c>
      <c r="J8" t="str">
        <v>Normal</v>
      </c>
      <c r="K8" t="str">
        <v>Disabled</v>
      </c>
      <c r="L8" t="str">
        <v/>
      </c>
      <c r="M8" t="str">
        <v/>
      </c>
      <c r="N8" t="str">
        <v>82</v>
      </c>
      <c r="O8" t="str">
        <v>0ba016eae3c5241c</v>
      </c>
      <c r="P8" t="str">
        <v>06-09-26 05:19:38</v>
      </c>
      <c r="Q8" t="str">
        <v>CD B, DI B</v>
      </c>
      <c r="R8" t="str">
        <f>IF($B8="","",_xlfn.XLOOKUP($B8,Input!J:J,Input!I:I,"Missing",0,1))</f>
        <v>Successful</v>
      </c>
    </row>
    <row r="9" spans="1:18">
      <c r="A9" t="str" cm="1">
        <f t="array" ref="A9:Q9">IFERROR(_xlfn.TEXTSPLIT(Input!B9,"*"),"")</f>
        <v>W4397</v>
      </c>
      <c r="B9" t="str">
        <v>LGF29NYGFD</v>
      </c>
      <c r="C9" t="str">
        <v/>
      </c>
      <c r="D9" t="str">
        <v>Laptop</v>
      </c>
      <c r="E9" t="str">
        <v>Apple</v>
      </c>
      <c r="F9" t="str">
        <v>MacBookPro18,3</v>
      </c>
      <c r="G9" t="str">
        <v>M1 Pro</v>
      </c>
      <c r="H9" t="str">
        <v>16 GB LPDDR5</v>
      </c>
      <c r="I9" t="str">
        <v>500 GB SSD</v>
      </c>
      <c r="J9" t="str">
        <v>Normal</v>
      </c>
      <c r="K9" t="str">
        <v>Disabled</v>
      </c>
      <c r="L9" t="str">
        <v/>
      </c>
      <c r="M9" t="str">
        <v/>
      </c>
      <c r="N9" t="str">
        <v>84</v>
      </c>
      <c r="O9" t="str">
        <v>0ba0181281187e2e</v>
      </c>
      <c r="P9" t="str">
        <v>06-09-26 05:44:19</v>
      </c>
      <c r="Q9" t="str">
        <v>CD B, DI B</v>
      </c>
      <c r="R9" t="str">
        <f>IF($B9="","",_xlfn.XLOOKUP($B9,Input!J:J,Input!I:I,"Missing",0,1))</f>
        <v>Successful</v>
      </c>
    </row>
    <row r="10" spans="1:18">
      <c r="A10" t="str" cm="1">
        <f t="array" ref="A10:Q10">IFERROR(_xlfn.TEXTSPLIT(Input!B10,"*"),"")</f>
        <v>W4399</v>
      </c>
      <c r="B10" t="str">
        <v>MMPXYQRJGM</v>
      </c>
      <c r="C10" t="str">
        <v/>
      </c>
      <c r="D10" t="str">
        <v>Laptop</v>
      </c>
      <c r="E10" t="str">
        <v>Apple</v>
      </c>
      <c r="F10" t="str">
        <v>MacBookPro18,3</v>
      </c>
      <c r="G10" t="str">
        <v>M1 Pro</v>
      </c>
      <c r="H10" t="str">
        <v>16 GB LPDDR5</v>
      </c>
      <c r="I10" t="str">
        <v>500 GB SSD</v>
      </c>
      <c r="J10" t="str">
        <v>Normal</v>
      </c>
      <c r="K10" t="str">
        <v>Disabled</v>
      </c>
      <c r="L10" t="str">
        <v/>
      </c>
      <c r="M10" t="str">
        <v/>
      </c>
      <c r="N10" t="str">
        <v>85</v>
      </c>
      <c r="O10" t="str">
        <v>0ba01683801caa11</v>
      </c>
      <c r="P10" t="str">
        <v>06-09-26 06:25:56</v>
      </c>
      <c r="Q10" t="str">
        <v>LM D, CD C, DI B</v>
      </c>
      <c r="R10" t="str">
        <f>IF($B10="","",_xlfn.XLOOKUP($B10,Input!J:J,Input!I:I,"Missing",0,1))</f>
        <v>Successful</v>
      </c>
    </row>
    <row r="11" spans="1:18">
      <c r="A11" t="str" cm="1">
        <f t="array" ref="A11:Q11">IFERROR(_xlfn.TEXTSPLIT(Input!B11,"*"),"")</f>
        <v>W4400</v>
      </c>
      <c r="B11" t="str">
        <v>KX1VQ1F02Q</v>
      </c>
      <c r="C11" t="str">
        <v/>
      </c>
      <c r="D11" t="str">
        <v>Laptop</v>
      </c>
      <c r="E11" t="str">
        <v>Apple</v>
      </c>
      <c r="F11" t="str">
        <v>MacBookPro18,4</v>
      </c>
      <c r="G11" t="str">
        <v>M1 Max</v>
      </c>
      <c r="H11" t="str">
        <v>32 GB LPDDR5</v>
      </c>
      <c r="I11" t="str">
        <v>1 TB SSD</v>
      </c>
      <c r="J11" t="str">
        <v>Normal</v>
      </c>
      <c r="K11" t="str">
        <v>Disabled</v>
      </c>
      <c r="L11" t="str">
        <v/>
      </c>
      <c r="M11" t="str">
        <v/>
      </c>
      <c r="N11" t="str">
        <v>88</v>
      </c>
      <c r="O11" t="str">
        <v>0ba0163ae3112218</v>
      </c>
      <c r="P11" t="str">
        <v>06-09-26 06:32:06</v>
      </c>
      <c r="Q11" t="str">
        <v>LM B, DI B</v>
      </c>
      <c r="R11" t="str">
        <f>IF($B11="","",_xlfn.XLOOKUP($B11,Input!J:J,Input!I:I,"Missing",0,1))</f>
        <v>Successful</v>
      </c>
    </row>
    <row r="12" spans="1:18">
      <c r="A12" t="str" cm="1">
        <f t="array" ref="A12">IFERROR(_xlfn.TEXTSPLIT(Input!B12,"*"),"")</f>
        <v/>
      </c>
      <c r="R12" t="str">
        <f>IF($B12="","",_xlfn.XLOOKUP($B12,Input!J:J,Input!I:I,"Missing",0,1))</f>
        <v/>
      </c>
    </row>
    <row r="13" spans="1:18">
      <c r="A13" t="str" cm="1">
        <f t="array" ref="A13:Q13">IFERROR(_xlfn.TEXTSPLIT(Input!B13,"*"),"")</f>
        <v>W4401</v>
      </c>
      <c r="B13" t="str">
        <v>K4G92C4XG9</v>
      </c>
      <c r="C13" t="str">
        <v/>
      </c>
      <c r="D13" t="str">
        <v>Laptop</v>
      </c>
      <c r="E13" t="str">
        <v>Apple</v>
      </c>
      <c r="F13" t="str">
        <v>MacBookPro18,1</v>
      </c>
      <c r="G13" t="str">
        <v>M1 Pro</v>
      </c>
      <c r="H13" t="str">
        <v>16 GB LPDDR5</v>
      </c>
      <c r="I13" t="str">
        <v>1 TB SSD</v>
      </c>
      <c r="J13" t="str">
        <v>Normal</v>
      </c>
      <c r="K13" t="str">
        <v>Disabled</v>
      </c>
      <c r="L13" t="str">
        <v/>
      </c>
      <c r="M13" t="str">
        <v/>
      </c>
      <c r="N13" t="str">
        <v>88</v>
      </c>
      <c r="O13" t="str">
        <v>0ba0161161bd2a09</v>
      </c>
      <c r="P13" t="str">
        <v>07-09-26 00:25:09</v>
      </c>
      <c r="Q13" t="str">
        <v>LM B, CD B, SS B, DI B</v>
      </c>
      <c r="R13" t="str">
        <f>IF($B13="","",_xlfn.XLOOKUP($B13,Input!J:J,Input!I:I,"Missing",0,1))</f>
        <v>Successful</v>
      </c>
    </row>
    <row r="14" spans="1:18">
      <c r="A14" t="str" cm="1">
        <f t="array" ref="A14:Q14">IFERROR(_xlfn.TEXTSPLIT(Input!B14,"*"),"")</f>
        <v>W4402</v>
      </c>
      <c r="B14" t="str">
        <v>WP604DDYQV</v>
      </c>
      <c r="C14" t="str">
        <v/>
      </c>
      <c r="D14" t="str">
        <v>Laptop</v>
      </c>
      <c r="E14" t="str">
        <v>Apple</v>
      </c>
      <c r="F14" t="str">
        <v>MacBookPro18,1</v>
      </c>
      <c r="G14" t="str">
        <v>M1 Pro</v>
      </c>
      <c r="H14" t="str">
        <v>16 GB LPDDR5</v>
      </c>
      <c r="I14" t="str">
        <v>1 TB SSD</v>
      </c>
      <c r="J14" t="str">
        <v>Normal</v>
      </c>
      <c r="K14" t="str">
        <v>Disabled</v>
      </c>
      <c r="L14" t="str">
        <v/>
      </c>
      <c r="M14" t="str">
        <v/>
      </c>
      <c r="N14" t="str">
        <v>92</v>
      </c>
      <c r="O14" t="str">
        <v>0ba0181361452417</v>
      </c>
      <c r="P14" t="str">
        <v>07-09-26 00:26:47</v>
      </c>
      <c r="Q14" t="str">
        <v>CD B, SS B, DI B</v>
      </c>
      <c r="R14" t="str">
        <f>IF($B14="","",_xlfn.XLOOKUP($B14,Input!J:J,Input!I:I,"Missing",0,1))</f>
        <v>Successful</v>
      </c>
    </row>
    <row r="15" spans="1:18">
      <c r="A15" t="str" cm="1">
        <f t="array" ref="A15:Q15">IFERROR(_xlfn.TEXTSPLIT(Input!B15,"*"),"")</f>
        <v>W4403</v>
      </c>
      <c r="B15" t="str">
        <v>MYCDK2HF6J</v>
      </c>
      <c r="C15" t="str">
        <v/>
      </c>
      <c r="D15" t="str">
        <v>Laptop</v>
      </c>
      <c r="E15" t="str">
        <v>Apple</v>
      </c>
      <c r="F15" t="str">
        <v>MacBookPro18,1</v>
      </c>
      <c r="G15" t="str">
        <v>M1 Pro</v>
      </c>
      <c r="H15" t="str">
        <v>16 GB LPDDR5</v>
      </c>
      <c r="I15" t="str">
        <v>1 TB SSD</v>
      </c>
      <c r="J15" t="str">
        <v>Normal</v>
      </c>
      <c r="K15" t="str">
        <v>Disabled</v>
      </c>
      <c r="L15" t="str">
        <v/>
      </c>
      <c r="M15" t="str">
        <v/>
      </c>
      <c r="N15" t="str">
        <v>87</v>
      </c>
      <c r="O15" t="str">
        <v>0ba01e7b244c8807</v>
      </c>
      <c r="P15" t="str">
        <v>07-09-26 00:53:15</v>
      </c>
      <c r="Q15" t="str">
        <v>LM D, CD B, SS B, DI B</v>
      </c>
      <c r="R15" t="str">
        <f>IF($B15="","",_xlfn.XLOOKUP($B15,Input!J:J,Input!I:I,"Missing",0,1))</f>
        <v>Successful</v>
      </c>
    </row>
    <row r="16" spans="1:18">
      <c r="A16" t="str" cm="1">
        <f t="array" ref="A16:Q16">IFERROR(_xlfn.TEXTSPLIT(Input!B16,"*"),"")</f>
        <v>W4404</v>
      </c>
      <c r="B16" t="str">
        <v>XD3YH0QH7M</v>
      </c>
      <c r="C16" t="str">
        <v/>
      </c>
      <c r="D16" t="str">
        <v>Laptop</v>
      </c>
      <c r="E16" t="str">
        <v>Apple</v>
      </c>
      <c r="F16" t="str">
        <v>MacBookPro18,1</v>
      </c>
      <c r="G16" t="str">
        <v>M1 Pro</v>
      </c>
      <c r="H16" t="str">
        <v>16 GB LPDDR5</v>
      </c>
      <c r="I16" t="str">
        <v>1 TB SSD</v>
      </c>
      <c r="J16" t="str">
        <v>Normal</v>
      </c>
      <c r="K16" t="str">
        <v>Disabled</v>
      </c>
      <c r="L16" t="str">
        <v/>
      </c>
      <c r="M16" t="str">
        <v/>
      </c>
      <c r="N16" t="str">
        <v>82</v>
      </c>
      <c r="O16" t="str">
        <v>0ba0191324bd161a</v>
      </c>
      <c r="P16" t="str">
        <v>07-09-26 00:54:58</v>
      </c>
      <c r="Q16" t="str">
        <v>SS B, DI B</v>
      </c>
      <c r="R16" t="str">
        <f>IF($B16="","",_xlfn.XLOOKUP($B16,Input!J:J,Input!I:I,"Missing",0,1))</f>
        <v>Successful</v>
      </c>
    </row>
    <row r="17" spans="1:18">
      <c r="A17" t="str" cm="1">
        <f t="array" ref="A17:Q17">IFERROR(_xlfn.TEXTSPLIT(Input!B17,"*"),"")</f>
        <v>W4405</v>
      </c>
      <c r="B17" t="str">
        <v>PWX92MN2FR</v>
      </c>
      <c r="C17" t="str">
        <v/>
      </c>
      <c r="D17" t="str">
        <v>Laptop</v>
      </c>
      <c r="E17" t="str">
        <v>Apple</v>
      </c>
      <c r="F17" t="str">
        <v>MacBookPro18,1</v>
      </c>
      <c r="G17" t="str">
        <v>M1 Pro</v>
      </c>
      <c r="H17" t="str">
        <v>16 GB LPDDR5</v>
      </c>
      <c r="I17" t="str">
        <v>1 TB SSD</v>
      </c>
      <c r="J17" t="str">
        <v>Normal</v>
      </c>
      <c r="K17" t="str">
        <v>Disabled</v>
      </c>
      <c r="L17" t="str">
        <v/>
      </c>
      <c r="M17" t="str">
        <v/>
      </c>
      <c r="N17" t="str">
        <v>86</v>
      </c>
      <c r="O17" t="str">
        <v>0ba0181361451016</v>
      </c>
      <c r="P17" t="str">
        <v>07-09-26 01:25:29</v>
      </c>
      <c r="Q17" t="str">
        <v>CD D, SS B, DI B</v>
      </c>
      <c r="R17" t="str">
        <f>IF($B17="","",_xlfn.XLOOKUP($B17,Input!J:J,Input!I:I,"Missing",0,1))</f>
        <v>Successful</v>
      </c>
    </row>
    <row r="18" spans="1:18">
      <c r="A18" t="str" cm="1">
        <f t="array" ref="A18:Q18">IFERROR(_xlfn.TEXTSPLIT(Input!B18,"*"),"")</f>
        <v>W4406</v>
      </c>
      <c r="B18" t="str">
        <v>V2L2Q9990T</v>
      </c>
      <c r="C18" t="str">
        <v/>
      </c>
      <c r="D18" t="str">
        <v>Laptop</v>
      </c>
      <c r="E18" t="str">
        <v>Apple</v>
      </c>
      <c r="F18" t="str">
        <v>MacBookPro18,1</v>
      </c>
      <c r="G18" t="str">
        <v>M1 Pro</v>
      </c>
      <c r="H18" t="str">
        <v>32 GB LPDDR5</v>
      </c>
      <c r="I18" t="str">
        <v>1 TB SSD</v>
      </c>
      <c r="J18" t="str">
        <v>Normal</v>
      </c>
      <c r="K18" t="str">
        <v>Disabled</v>
      </c>
      <c r="L18" t="str">
        <v/>
      </c>
      <c r="M18" t="str">
        <v/>
      </c>
      <c r="N18" t="str">
        <v>83</v>
      </c>
      <c r="O18" t="str">
        <v>0ba0123184acb040</v>
      </c>
      <c r="P18" t="str">
        <v>07-09-26 01:27:12</v>
      </c>
      <c r="Q18" t="str">
        <v>CD B, DI B</v>
      </c>
      <c r="R18" t="str">
        <f>IF($B18="","",_xlfn.XLOOKUP($B18,Input!J:J,Input!I:I,"Missing",0,1))</f>
        <v>Successful</v>
      </c>
    </row>
    <row r="19" spans="1:18">
      <c r="A19" t="str" cm="1">
        <f t="array" ref="A19:Q19">IFERROR(_xlfn.TEXTSPLIT(Input!B19,"*"),"")</f>
        <v>W4407</v>
      </c>
      <c r="B19" t="str">
        <v>L3PX459P65</v>
      </c>
      <c r="C19" t="str">
        <v/>
      </c>
      <c r="D19" t="str">
        <v>Laptop</v>
      </c>
      <c r="E19" t="str">
        <v>Apple</v>
      </c>
      <c r="F19" t="str">
        <v>MacBookPro18,2</v>
      </c>
      <c r="G19" t="str">
        <v>M1 Max</v>
      </c>
      <c r="H19" t="str">
        <v>32 GB LPDDR5</v>
      </c>
      <c r="I19" t="str">
        <v>1 TB SSD</v>
      </c>
      <c r="J19" t="str">
        <v>Normal</v>
      </c>
      <c r="K19" t="str">
        <v>Disabled</v>
      </c>
      <c r="L19" t="str">
        <v/>
      </c>
      <c r="M19" t="str">
        <v/>
      </c>
      <c r="N19" t="str">
        <v>87</v>
      </c>
      <c r="O19" t="str">
        <v>0ba0163403a89e40</v>
      </c>
      <c r="P19" t="str">
        <v>07-09-26 01:58:19</v>
      </c>
      <c r="Q19" t="str">
        <v>CD C, DI B</v>
      </c>
      <c r="R19" t="str">
        <f>IF($B19="","",_xlfn.XLOOKUP($B19,Input!J:J,Input!I:I,"Missing",0,1))</f>
        <v>Successful</v>
      </c>
    </row>
    <row r="20" spans="1:18">
      <c r="A20" t="str" cm="1">
        <f t="array" ref="A20:Q20">IFERROR(_xlfn.TEXTSPLIT(Input!B20,"*"),"")</f>
        <v>W4408</v>
      </c>
      <c r="B20" t="str">
        <v>PHKV2CY7M9</v>
      </c>
      <c r="C20" t="str">
        <v/>
      </c>
      <c r="D20" t="str">
        <v>Laptop</v>
      </c>
      <c r="E20" t="str">
        <v>Apple</v>
      </c>
      <c r="F20" t="str">
        <v>MacBookPro18,1</v>
      </c>
      <c r="G20" t="str">
        <v>M1 Pro</v>
      </c>
      <c r="H20" t="str">
        <v>16 GB LPDDR5</v>
      </c>
      <c r="I20" t="str">
        <v>1 TB SSD</v>
      </c>
      <c r="J20" t="str">
        <v>Normal</v>
      </c>
      <c r="K20" t="str">
        <v>Disabled</v>
      </c>
      <c r="L20" t="str">
        <v/>
      </c>
      <c r="M20" t="str">
        <v/>
      </c>
      <c r="N20" t="str">
        <v>82</v>
      </c>
      <c r="O20" t="str">
        <v>0ba016e9e3187a08</v>
      </c>
      <c r="P20" t="str">
        <v>07-09-26 02:00:09</v>
      </c>
      <c r="Q20" t="str">
        <v>LM C, CD B, DI C</v>
      </c>
      <c r="R20" t="str">
        <f>IF($B20="","",_xlfn.XLOOKUP($B20,Input!J:J,Input!I:I,"Missing",0,1))</f>
        <v>Successful</v>
      </c>
    </row>
    <row r="21" spans="1:18">
      <c r="A21" t="str" cm="1">
        <f t="array" ref="A21:Q21">IFERROR(_xlfn.TEXTSPLIT(Input!B21,"*"),"")</f>
        <v>W4409</v>
      </c>
      <c r="B21" t="str">
        <v>Q06P02GDJ2</v>
      </c>
      <c r="C21" t="str">
        <v/>
      </c>
      <c r="D21" t="str">
        <v>Laptop</v>
      </c>
      <c r="E21" t="str">
        <v>Apple</v>
      </c>
      <c r="F21" t="str">
        <v>MacBookPro18,1</v>
      </c>
      <c r="G21" t="str">
        <v>M1 Pro</v>
      </c>
      <c r="H21" t="str">
        <v>16 GB LPDDR5</v>
      </c>
      <c r="I21" t="str">
        <v>1 TB SSD</v>
      </c>
      <c r="J21" t="str">
        <v>Normal</v>
      </c>
      <c r="K21" t="str">
        <v>Disabled</v>
      </c>
      <c r="L21" t="str">
        <v/>
      </c>
      <c r="M21" t="str">
        <v/>
      </c>
      <c r="N21" t="str">
        <v>84</v>
      </c>
      <c r="O21" t="str">
        <v>0ba016e9e3050a36</v>
      </c>
      <c r="P21" t="str">
        <v>07-09-26 03:32:56</v>
      </c>
      <c r="Q21" t="str">
        <v>LM C, DI B</v>
      </c>
      <c r="R21" t="str">
        <f>IF($B21="","",_xlfn.XLOOKUP($B21,Input!J:J,Input!I:I,"Missing",0,1))</f>
        <v>Successful</v>
      </c>
    </row>
    <row r="22" spans="1:18">
      <c r="A22" t="str" cm="1">
        <f t="array" ref="A22:Q22">IFERROR(_xlfn.TEXTSPLIT(Input!B22,"*"),"")</f>
        <v>W4410</v>
      </c>
      <c r="B22" t="str">
        <v>X59PT731XL</v>
      </c>
      <c r="C22" t="str">
        <v/>
      </c>
      <c r="D22" t="str">
        <v>Laptop</v>
      </c>
      <c r="E22" t="str">
        <v>Apple</v>
      </c>
      <c r="F22" t="str">
        <v>MacBookPro18,1</v>
      </c>
      <c r="G22" t="str">
        <v>M1 Pro</v>
      </c>
      <c r="H22" t="str">
        <v>16 GB LPDDR5</v>
      </c>
      <c r="I22" t="str">
        <v>1 TB SSD</v>
      </c>
      <c r="J22" t="str">
        <v>Normal</v>
      </c>
      <c r="K22" t="str">
        <v>Disabled</v>
      </c>
      <c r="L22" t="str">
        <v/>
      </c>
      <c r="M22" t="str">
        <v/>
      </c>
      <c r="N22" t="str">
        <v>89</v>
      </c>
      <c r="O22" t="str">
        <v>0ba0191324bd2225</v>
      </c>
      <c r="P22" t="str">
        <v>07-09-26 03:34:27</v>
      </c>
      <c r="Q22" t="str">
        <v>LM B, CD B, DI B</v>
      </c>
      <c r="R22" t="str">
        <f>IF($B22="","",_xlfn.XLOOKUP($B22,Input!J:J,Input!I:I,"Missing",0,1))</f>
        <v>Successful</v>
      </c>
    </row>
    <row r="23" spans="1:18">
      <c r="A23" t="str" cm="1">
        <f t="array" ref="A23:Q23">IFERROR(_xlfn.TEXTSPLIT(Input!B23,"*"),"")</f>
        <v>W4411</v>
      </c>
      <c r="B23" t="str">
        <v>LJTX9MN4DK</v>
      </c>
      <c r="C23" t="str">
        <v/>
      </c>
      <c r="D23" t="str">
        <v>Laptop</v>
      </c>
      <c r="E23" t="str">
        <v>Apple</v>
      </c>
      <c r="F23" t="str">
        <v>MacBookPro18,2</v>
      </c>
      <c r="G23" t="str">
        <v>M1 Max</v>
      </c>
      <c r="H23" t="str">
        <v>32 GB LPDDR5</v>
      </c>
      <c r="I23" t="str">
        <v>1 TB SSD</v>
      </c>
      <c r="J23" t="str">
        <v>Service</v>
      </c>
      <c r="K23" t="str">
        <v>Disabled</v>
      </c>
      <c r="L23" t="str">
        <v/>
      </c>
      <c r="M23" t="str">
        <v/>
      </c>
      <c r="N23" t="str">
        <v>79</v>
      </c>
      <c r="O23" t="str">
        <v>0ba0146223210a0f</v>
      </c>
      <c r="P23" t="str">
        <v>07-09-26 04:24:00</v>
      </c>
      <c r="Q23" t="str">
        <v>CD B, DI B</v>
      </c>
      <c r="R23" t="str">
        <f>IF($B23="","",_xlfn.XLOOKUP($B23,Input!J:J,Input!I:I,"Missing",0,1))</f>
        <v>Successful</v>
      </c>
    </row>
    <row r="24" spans="1:18">
      <c r="A24" t="str" cm="1">
        <f t="array" ref="A24:Q24">IFERROR(_xlfn.TEXTSPLIT(Input!B24,"*"),"")</f>
        <v>W4412</v>
      </c>
      <c r="B24" t="str">
        <v>V2R932Y231</v>
      </c>
      <c r="C24" t="str">
        <v/>
      </c>
      <c r="D24" t="str">
        <v>Laptop</v>
      </c>
      <c r="E24" t="str">
        <v>Apple</v>
      </c>
      <c r="F24" t="str">
        <v>MacBookPro18,1</v>
      </c>
      <c r="G24" t="str">
        <v>M1 Pro</v>
      </c>
      <c r="H24" t="str">
        <v>32 GB LPDDR5</v>
      </c>
      <c r="I24" t="str">
        <v>1 TB SSD</v>
      </c>
      <c r="J24" t="str">
        <v>Normal</v>
      </c>
      <c r="K24" t="str">
        <v>Disabled</v>
      </c>
      <c r="L24" t="str">
        <v/>
      </c>
      <c r="M24" t="str">
        <v/>
      </c>
      <c r="N24" t="str">
        <v>90</v>
      </c>
      <c r="O24" t="str">
        <v>0ba01231e1b8b608</v>
      </c>
      <c r="P24" t="str">
        <v>07-09-26 05:07:29</v>
      </c>
      <c r="Q24" t="str">
        <v>CD C, DI B</v>
      </c>
      <c r="R24" t="str">
        <f>IF($B24="","",_xlfn.XLOOKUP($B24,Input!J:J,Input!I:I,"Missing",0,1))</f>
        <v>Successful</v>
      </c>
    </row>
    <row r="25" spans="1:18">
      <c r="A25" t="str" cm="1">
        <f t="array" ref="A25:Q25">IFERROR(_xlfn.TEXTSPLIT(Input!B25,"*"),"")</f>
        <v>W4413</v>
      </c>
      <c r="B25" t="str">
        <v>PQVQ6PGD9W</v>
      </c>
      <c r="C25" t="str">
        <v/>
      </c>
      <c r="D25" t="str">
        <v>Laptop</v>
      </c>
      <c r="E25" t="str">
        <v>Apple</v>
      </c>
      <c r="F25" t="str">
        <v>MacBookPro18,1</v>
      </c>
      <c r="G25" t="str">
        <v>M1 Pro</v>
      </c>
      <c r="H25" t="str">
        <v>16 GB LPDDR5</v>
      </c>
      <c r="I25" t="str">
        <v>1 TB SSD</v>
      </c>
      <c r="J25" t="str">
        <v>Normal</v>
      </c>
      <c r="K25" t="str">
        <v>Disabled</v>
      </c>
      <c r="L25" t="str">
        <v/>
      </c>
      <c r="M25" t="str">
        <v/>
      </c>
      <c r="N25" t="str">
        <v>82</v>
      </c>
      <c r="O25" t="str">
        <v>0ba016e9e3189021</v>
      </c>
      <c r="P25" t="str">
        <v>08-09-26 00:05:37</v>
      </c>
      <c r="Q25" t="str">
        <v>CD B, SS B, DI B</v>
      </c>
      <c r="R25" t="str">
        <f>IF($B25="","",_xlfn.XLOOKUP($B25,Input!J:J,Input!I:I,"Missing",0,1))</f>
        <v>Successful</v>
      </c>
    </row>
    <row r="26" spans="1:18">
      <c r="A26" t="str" cm="1">
        <f t="array" ref="A26:Q26">IFERROR(_xlfn.TEXTSPLIT(Input!B26,"*"),"")</f>
        <v>W4414</v>
      </c>
      <c r="B26" t="str">
        <v>C02FT32JMD6R</v>
      </c>
      <c r="C26" t="str">
        <v/>
      </c>
      <c r="D26" t="str">
        <v>Laptop</v>
      </c>
      <c r="E26" t="str">
        <v>Apple</v>
      </c>
      <c r="F26" t="str">
        <v>MacBookPro16,1</v>
      </c>
      <c r="G26" t="str">
        <v>i9-9980HK</v>
      </c>
      <c r="H26" t="str">
        <v>32 GB DDR4</v>
      </c>
      <c r="I26" t="str">
        <v>500 GB SSD</v>
      </c>
      <c r="J26" t="str">
        <v>Normal</v>
      </c>
      <c r="K26" t="str">
        <v>Disabled</v>
      </c>
      <c r="L26" t="str">
        <v/>
      </c>
      <c r="M26" t="str">
        <v/>
      </c>
      <c r="N26" t="str">
        <v>79</v>
      </c>
      <c r="O26" t="str">
        <v>C02119200AANNKH1L</v>
      </c>
      <c r="P26" t="str">
        <v>08-09-26 10:25:34</v>
      </c>
      <c r="Q26" t="str">
        <v>LM D, CD B, SS B, DI B</v>
      </c>
      <c r="R26" t="str">
        <f>IF($B26="","",_xlfn.XLOOKUP($B26,Input!J:J,Input!I:I,"Missing",0,1))</f>
        <v>Successful / Failed</v>
      </c>
    </row>
    <row r="27" spans="1:18">
      <c r="A27" t="str" cm="1">
        <f t="array" ref="A27:Q27">IFERROR(_xlfn.TEXTSPLIT(Input!B27,"*"),"")</f>
        <v>W4415</v>
      </c>
      <c r="B27" t="str">
        <v>C02F41YRMD6R</v>
      </c>
      <c r="C27" t="str">
        <v/>
      </c>
      <c r="D27" t="str">
        <v>Laptop</v>
      </c>
      <c r="E27" t="str">
        <v>Apple</v>
      </c>
      <c r="F27" t="str">
        <v>MacBookPro16,1</v>
      </c>
      <c r="G27" t="str">
        <v>i9-9980HK</v>
      </c>
      <c r="H27" t="str">
        <v>16 GB DDR4</v>
      </c>
      <c r="I27" t="str">
        <v>500 GB SSD</v>
      </c>
      <c r="J27" t="str">
        <v>Normal</v>
      </c>
      <c r="K27" t="str">
        <v>Disabled</v>
      </c>
      <c r="L27" t="str">
        <v/>
      </c>
      <c r="M27" t="str">
        <v/>
      </c>
      <c r="N27" t="str">
        <v>77</v>
      </c>
      <c r="O27" t="str">
        <v>C0210230013NM1K1S</v>
      </c>
      <c r="P27" t="str">
        <v>08-09-26 11:14:30</v>
      </c>
      <c r="Q27" t="str">
        <v>LM D, CD B, SB, "4" key loose</v>
      </c>
      <c r="R27" t="str">
        <f>IF($B27="","",_xlfn.XLOOKUP($B27,Input!J:J,Input!I:I,"Missing",0,1))</f>
        <v>Successful / Failed</v>
      </c>
    </row>
    <row r="28" spans="1:18">
      <c r="A28" t="str" cm="1">
        <f t="array" ref="A28:Q28">IFERROR(_xlfn.TEXTSPLIT(Input!B28,"*"),"")</f>
        <v>W4416</v>
      </c>
      <c r="B28" t="str">
        <v>C02Z312ALVDM</v>
      </c>
      <c r="C28" t="str">
        <v/>
      </c>
      <c r="D28" t="str">
        <v>Laptop</v>
      </c>
      <c r="E28" t="str">
        <v>Apple</v>
      </c>
      <c r="F28" t="str">
        <v>MacBookPro15,2</v>
      </c>
      <c r="G28" t="str">
        <v>i7-8569U</v>
      </c>
      <c r="H28" t="str">
        <v>16 GB LPDDR3</v>
      </c>
      <c r="I28" t="str">
        <v>500 GB SSD</v>
      </c>
      <c r="J28" t="str">
        <v>Service</v>
      </c>
      <c r="K28" t="str">
        <v>Disabled</v>
      </c>
      <c r="L28" t="str">
        <v/>
      </c>
      <c r="M28" t="str">
        <v/>
      </c>
      <c r="N28" t="str">
        <v>75</v>
      </c>
      <c r="O28" t="str">
        <v>C02927600AFLYHW1F</v>
      </c>
      <c r="P28" t="str">
        <v>08-09-26 13:38:01</v>
      </c>
      <c r="Q28" t="str">
        <v>CD B, SS B, DI B</v>
      </c>
      <c r="R28" t="str">
        <f>IF($B28="","",_xlfn.XLOOKUP($B28,Input!J:J,Input!I:I,"Missing",0,1))</f>
        <v>Successful / Failed</v>
      </c>
    </row>
    <row r="29" spans="1:18">
      <c r="A29" t="str" cm="1">
        <f t="array" ref="A29">IFERROR(_xlfn.TEXTSPLIT(Input!B29,"*"),"")</f>
        <v/>
      </c>
      <c r="R29" t="str">
        <f>IF($B29="","",_xlfn.XLOOKUP($B29,Input!J:J,Input!I:I,"Missing",0,1))</f>
        <v/>
      </c>
    </row>
    <row r="30" spans="1:18">
      <c r="A30" t="str" cm="1">
        <f t="array" ref="A30">IFERROR(_xlfn.TEXTSPLIT(Input!B30,"*"),"")</f>
        <v/>
      </c>
      <c r="R30" t="str">
        <f>IF($B30="","",_xlfn.XLOOKUP($B30,Input!J:J,Input!I:I,"Missing",0,1))</f>
        <v/>
      </c>
    </row>
    <row r="31" spans="1:18">
      <c r="A31" t="str" cm="1">
        <f t="array" ref="A31">IFERROR(_xlfn.TEXTSPLIT(Input!B31,"*"),"")</f>
        <v/>
      </c>
      <c r="R31" t="str">
        <f>IF($B31="","",_xlfn.XLOOKUP($B31,Input!J:J,Input!I:I,"Missing",0,1))</f>
        <v/>
      </c>
    </row>
    <row r="32" spans="1:18">
      <c r="A32" t="str" cm="1">
        <f t="array" ref="A32">IFERROR(_xlfn.TEXTSPLIT(Input!B32,"*"),"")</f>
        <v/>
      </c>
      <c r="R32" t="str">
        <f>IF($B32="","",_xlfn.XLOOKUP($B32,Input!J:J,Input!I:I,"Missing",0,1))</f>
        <v/>
      </c>
    </row>
    <row r="33" spans="1:18">
      <c r="A33" t="str" cm="1">
        <f t="array" ref="A33">IFERROR(_xlfn.TEXTSPLIT(Input!B33,"*"),"")</f>
        <v/>
      </c>
      <c r="R33" t="str">
        <f>IF($B33="","",_xlfn.XLOOKUP($B33,Input!J:J,Input!I:I,"Missing",0,1))</f>
        <v/>
      </c>
    </row>
    <row r="34" spans="1:18">
      <c r="A34" t="str" cm="1">
        <f t="array" ref="A34">IFERROR(_xlfn.TEXTSPLIT(Input!B34,"*"),"")</f>
        <v/>
      </c>
      <c r="R34" t="str">
        <f>IF($B34="","",_xlfn.XLOOKUP($B34,Input!J:J,Input!I:I,"Missing",0,1))</f>
        <v/>
      </c>
    </row>
    <row r="35" spans="1:18">
      <c r="A35" t="str" cm="1">
        <f t="array" ref="A35">IFERROR(_xlfn.TEXTSPLIT(Input!B35,"*"),"")</f>
        <v/>
      </c>
      <c r="R35" t="str">
        <f>IF($B35="","",_xlfn.XLOOKUP($B35,Input!J:J,Input!I:I,"Missing",0,1))</f>
        <v/>
      </c>
    </row>
    <row r="36" spans="1:18">
      <c r="A36" t="str" cm="1">
        <f t="array" ref="A36">IFERROR(_xlfn.TEXTSPLIT(Input!B36,"*"),"")</f>
        <v/>
      </c>
      <c r="R36" t="str">
        <f>IF($B36="","",_xlfn.XLOOKUP($B36,Input!J:J,Input!I:I,"Missing",0,1))</f>
        <v/>
      </c>
    </row>
    <row r="37" spans="1:18">
      <c r="A37" t="str" cm="1">
        <f t="array" ref="A37">IFERROR(_xlfn.TEXTSPLIT(Input!B37,"*"),"")</f>
        <v/>
      </c>
      <c r="R37" t="str">
        <f>IF($B37="","",_xlfn.XLOOKUP($B37,Input!J:J,Input!I:I,"Missing",0,1))</f>
        <v/>
      </c>
    </row>
    <row r="38" spans="1:18">
      <c r="A38" t="str" cm="1">
        <f t="array" ref="A38">IFERROR(_xlfn.TEXTSPLIT(Input!B38,"*"),"")</f>
        <v/>
      </c>
      <c r="R38" t="str">
        <f>IF($B38="","",_xlfn.XLOOKUP($B38,Input!J:J,Input!I:I,"Missing",0,1))</f>
        <v/>
      </c>
    </row>
    <row r="39" spans="1:18">
      <c r="A39" t="str" cm="1">
        <f t="array" ref="A39">IFERROR(_xlfn.TEXTSPLIT(Input!B39,"*"),"")</f>
        <v/>
      </c>
      <c r="R39" t="str">
        <f>IF($B39="","",_xlfn.XLOOKUP($B39,Input!J:J,Input!I:I,"Missing",0,1))</f>
        <v/>
      </c>
    </row>
    <row r="40" spans="1:18">
      <c r="A40" t="str" cm="1">
        <f t="array" ref="A40">IFERROR(_xlfn.TEXTSPLIT(Input!B40,"*"),"")</f>
        <v/>
      </c>
      <c r="R40" t="str">
        <f>IF($B40="","",_xlfn.XLOOKUP($B40,Input!J:J,Input!I:I,"Missing",0,1))</f>
        <v/>
      </c>
    </row>
    <row r="41" spans="1:18">
      <c r="A41" t="str" cm="1">
        <f t="array" ref="A41">IFERROR(_xlfn.TEXTSPLIT(Input!B41,"*"),"")</f>
        <v/>
      </c>
      <c r="R41" t="str">
        <f>IF($B41="","",_xlfn.XLOOKUP($B41,Input!J:J,Input!I:I,"Missing",0,1))</f>
        <v/>
      </c>
    </row>
    <row r="42" spans="1:18">
      <c r="A42" t="str" cm="1">
        <f t="array" ref="A42">IFERROR(_xlfn.TEXTSPLIT(Input!B42,"*"),"")</f>
        <v/>
      </c>
      <c r="R42" t="str">
        <f>IF($B42="","",_xlfn.XLOOKUP($B42,Input!J:J,Input!I:I,"Missing",0,1))</f>
        <v/>
      </c>
    </row>
    <row r="43" spans="1:18">
      <c r="A43" t="str" cm="1">
        <f t="array" ref="A43">IFERROR(_xlfn.TEXTSPLIT(Input!B43,"*"),"")</f>
        <v/>
      </c>
      <c r="R43" t="str">
        <f>IF($B43="","",_xlfn.XLOOKUP($B43,Input!J:J,Input!I:I,"Missing",0,1))</f>
        <v/>
      </c>
    </row>
    <row r="44" spans="1:18">
      <c r="A44" t="str" cm="1">
        <f t="array" ref="A44">IFERROR(_xlfn.TEXTSPLIT(Input!B44,"*"),"")</f>
        <v/>
      </c>
      <c r="R44" t="str">
        <f>IF($B44="","",_xlfn.XLOOKUP($B44,Input!J:J,Input!I:I,"Missing",0,1))</f>
        <v/>
      </c>
    </row>
    <row r="45" spans="1:18">
      <c r="A45" t="str" cm="1">
        <f t="array" ref="A45">IFERROR(_xlfn.TEXTSPLIT(Input!B45,"*"),"")</f>
        <v/>
      </c>
      <c r="R45" t="str">
        <f>IF($B45="","",_xlfn.XLOOKUP($B45,Input!J:J,Input!I:I,"Missing",0,1))</f>
        <v/>
      </c>
    </row>
    <row r="46" spans="1:18">
      <c r="A46" t="str" cm="1">
        <f t="array" ref="A46">IFERROR(_xlfn.TEXTSPLIT(Input!B46,"*"),"")</f>
        <v/>
      </c>
      <c r="R46" t="str">
        <f>IF($B46="","",_xlfn.XLOOKUP($B46,Input!J:J,Input!I:I,"Missing",0,1))</f>
        <v/>
      </c>
    </row>
    <row r="47" spans="1:18">
      <c r="A47" t="str" cm="1">
        <f t="array" ref="A47">IFERROR(_xlfn.TEXTSPLIT(Input!B47,"*"),"")</f>
        <v/>
      </c>
      <c r="R47" t="str">
        <f>IF($B47="","",_xlfn.XLOOKUP($B47,Input!J:J,Input!I:I,"Missing",0,1))</f>
        <v/>
      </c>
    </row>
    <row r="48" spans="1:18">
      <c r="A48" t="str" cm="1">
        <f t="array" ref="A48">IFERROR(_xlfn.TEXTSPLIT(Input!B48,"*"),"")</f>
        <v/>
      </c>
      <c r="R48" t="str">
        <f>IF($B48="","",_xlfn.XLOOKUP($B48,Input!J:J,Input!I:I,"Missing",0,1))</f>
        <v/>
      </c>
    </row>
    <row r="49" spans="1:18">
      <c r="A49" t="str" cm="1">
        <f t="array" ref="A49">IFERROR(_xlfn.TEXTSPLIT(Input!B49,"*"),"")</f>
        <v/>
      </c>
      <c r="R49" t="str">
        <f>IF($B49="","",_xlfn.XLOOKUP($B49,Input!J:J,Input!I:I,"Missing",0,1))</f>
        <v/>
      </c>
    </row>
    <row r="50" spans="1:18">
      <c r="A50" t="str" cm="1">
        <f t="array" ref="A50">IFERROR(_xlfn.TEXTSPLIT(Input!B50,"*"),"")</f>
        <v/>
      </c>
      <c r="R50" t="str">
        <f>IF($B50="","",_xlfn.XLOOKUP($B50,Input!J:J,Input!I:I,"Missing",0,1))</f>
        <v/>
      </c>
    </row>
    <row r="51" spans="1:18">
      <c r="A51" t="str" cm="1">
        <f t="array" ref="A51">IFERROR(_xlfn.TEXTSPLIT(Input!B51,"*"),"")</f>
        <v/>
      </c>
      <c r="R51" t="str">
        <f>IF($B51="","",_xlfn.XLOOKUP($B51,Input!J:J,Input!I:I,"Missing",0,1))</f>
        <v/>
      </c>
    </row>
    <row r="52" spans="1:18">
      <c r="A52" t="str" cm="1">
        <f t="array" ref="A52">IFERROR(_xlfn.TEXTSPLIT(Input!B52,"*"),"")</f>
        <v/>
      </c>
      <c r="R52" t="str">
        <f>IF($B52="","",_xlfn.XLOOKUP($B52,Input!J:J,Input!I:I,"Missing",0,1))</f>
        <v/>
      </c>
    </row>
    <row r="53" spans="1:18">
      <c r="A53" t="str" cm="1">
        <f t="array" ref="A53">IFERROR(_xlfn.TEXTSPLIT(Input!B53,"*"),"")</f>
        <v/>
      </c>
      <c r="R53" t="str">
        <f>IF($B53="","",_xlfn.XLOOKUP($B53,Input!J:J,Input!I:I,"Missing",0,1))</f>
        <v/>
      </c>
    </row>
    <row r="54" spans="1:18">
      <c r="A54" t="str" cm="1">
        <f t="array" ref="A54">IFERROR(_xlfn.TEXTSPLIT(Input!B54,"*"),"")</f>
        <v/>
      </c>
      <c r="R54" t="str">
        <f>IF($B54="","",_xlfn.XLOOKUP($B54,Input!J:J,Input!I:I,"Missing",0,1))</f>
        <v/>
      </c>
    </row>
    <row r="55" spans="1:18">
      <c r="A55" t="str" cm="1">
        <f t="array" ref="A55">IFERROR(_xlfn.TEXTSPLIT(Input!B55,"*"),"")</f>
        <v/>
      </c>
      <c r="R55" t="str">
        <f>IF($B55="","",_xlfn.XLOOKUP($B55,Input!J:J,Input!I:I,"Missing",0,1))</f>
        <v/>
      </c>
    </row>
    <row r="56" spans="1:18">
      <c r="A56" t="str" cm="1">
        <f t="array" ref="A56">IFERROR(_xlfn.TEXTSPLIT(Input!B56,"*"),"")</f>
        <v/>
      </c>
      <c r="R56" t="str">
        <f>IF($B56="","",_xlfn.XLOOKUP($B56,Input!J:J,Input!I:I,"Missing",0,1))</f>
        <v/>
      </c>
    </row>
    <row r="57" spans="1:18">
      <c r="A57" t="str" cm="1">
        <f t="array" ref="A57">IFERROR(_xlfn.TEXTSPLIT(Input!B57,"*"),"")</f>
        <v/>
      </c>
      <c r="R57" t="str">
        <f>IF($B57="","",_xlfn.XLOOKUP($B57,Input!J:J,Input!I:I,"Missing",0,1))</f>
        <v/>
      </c>
    </row>
    <row r="58" spans="1:18">
      <c r="A58" t="str" cm="1">
        <f t="array" ref="A58">IFERROR(_xlfn.TEXTSPLIT(Input!B58,"*"),"")</f>
        <v/>
      </c>
      <c r="R58" t="str">
        <f>IF($B58="","",_xlfn.XLOOKUP($B58,Input!J:J,Input!I:I,"Missing",0,1))</f>
        <v/>
      </c>
    </row>
    <row r="59" spans="1:18">
      <c r="A59" t="str" cm="1">
        <f t="array" ref="A59">IFERROR(_xlfn.TEXTSPLIT(Input!B59,"*"),"")</f>
        <v/>
      </c>
      <c r="R59" t="str">
        <f>IF($B59="","",_xlfn.XLOOKUP($B59,Input!J:J,Input!I:I,"Missing",0,1))</f>
        <v/>
      </c>
    </row>
    <row r="60" spans="1:18">
      <c r="A60" t="str" cm="1">
        <f t="array" ref="A60">IFERROR(_xlfn.TEXTSPLIT(Input!B60,"*"),"")</f>
        <v/>
      </c>
      <c r="R60" t="str">
        <f>IF($B60="","",_xlfn.XLOOKUP($B60,Input!J:J,Input!I:I,"Missing",0,1))</f>
        <v/>
      </c>
    </row>
    <row r="61" spans="1:18">
      <c r="A61" t="str" cm="1">
        <f t="array" ref="A61">IFERROR(_xlfn.TEXTSPLIT(Input!B61,"*"),"")</f>
        <v/>
      </c>
      <c r="R61" t="str">
        <f>IF($B61="","",_xlfn.XLOOKUP($B61,Input!J:J,Input!I:I,"Missing",0,1))</f>
        <v/>
      </c>
    </row>
    <row r="62" spans="1:18">
      <c r="A62" t="str" cm="1">
        <f t="array" ref="A62">IFERROR(_xlfn.TEXTSPLIT(Input!B62,"*"),"")</f>
        <v/>
      </c>
      <c r="R62" t="str">
        <f>IF($B62="","",_xlfn.XLOOKUP($B62,Input!J:J,Input!I:I,"Missing",0,1))</f>
        <v/>
      </c>
    </row>
    <row r="63" spans="1:18">
      <c r="A63" t="str" cm="1">
        <f t="array" ref="A63">IFERROR(_xlfn.TEXTSPLIT(Input!B63,"*"),"")</f>
        <v/>
      </c>
      <c r="R63" t="str">
        <f>IF($B63="","",_xlfn.XLOOKUP($B63,Input!J:J,Input!I:I,"Missing",0,1))</f>
        <v/>
      </c>
    </row>
    <row r="64" spans="1:18">
      <c r="A64" t="str" cm="1">
        <f t="array" ref="A64">IFERROR(_xlfn.TEXTSPLIT(Input!B64,"*"),"")</f>
        <v/>
      </c>
      <c r="R64" t="str">
        <f>IF($B64="","",_xlfn.XLOOKUP($B64,Input!J:J,Input!I:I,"Missing",0,1))</f>
        <v/>
      </c>
    </row>
    <row r="65" spans="1:18">
      <c r="A65" t="str" cm="1">
        <f t="array" ref="A65">IFERROR(_xlfn.TEXTSPLIT(Input!B65,"*"),"")</f>
        <v/>
      </c>
      <c r="R65" t="str">
        <f>IF($B65="","",_xlfn.XLOOKUP($B65,Input!J:J,Input!I:I,"Missing",0,1))</f>
        <v/>
      </c>
    </row>
    <row r="66" spans="1:18">
      <c r="A66" t="str" cm="1">
        <f t="array" ref="A66">IFERROR(_xlfn.TEXTSPLIT(Input!B66,"*"),"")</f>
        <v/>
      </c>
      <c r="R66" t="str">
        <f>IF($B66="","",_xlfn.XLOOKUP($B66,Input!J:J,Input!I:I,"Missing",0,1))</f>
        <v/>
      </c>
    </row>
    <row r="67" spans="1:18">
      <c r="A67" t="str" cm="1">
        <f t="array" ref="A67">IFERROR(_xlfn.TEXTSPLIT(Input!B67,"*"),"")</f>
        <v/>
      </c>
      <c r="R67" t="str">
        <f>IF($B67="","",_xlfn.XLOOKUP($B67,Input!J:J,Input!I:I,"Missing",0,1))</f>
        <v/>
      </c>
    </row>
    <row r="68" spans="1:18">
      <c r="A68" t="str" cm="1">
        <f t="array" ref="A68">IFERROR(_xlfn.TEXTSPLIT(Input!B68,"*"),"")</f>
        <v/>
      </c>
      <c r="R68" t="str">
        <f>IF($B68="","",_xlfn.XLOOKUP($B68,Input!J:J,Input!I:I,"Missing",0,1))</f>
        <v/>
      </c>
    </row>
    <row r="69" spans="1:18">
      <c r="A69" t="str" cm="1">
        <f t="array" ref="A69">IFERROR(_xlfn.TEXTSPLIT(Input!B69,"*"),"")</f>
        <v/>
      </c>
      <c r="R69" t="str">
        <f>IF($B69="","",_xlfn.XLOOKUP($B69,Input!J:J,Input!I:I,"Missing",0,1))</f>
        <v/>
      </c>
    </row>
    <row r="70" spans="1:18">
      <c r="A70" t="str" cm="1">
        <f t="array" ref="A70">IFERROR(_xlfn.TEXTSPLIT(Input!B70,"*"),"")</f>
        <v/>
      </c>
      <c r="R70" t="str">
        <f>IF($B70="","",_xlfn.XLOOKUP($B70,Input!J:J,Input!I:I,"Missing",0,1))</f>
        <v/>
      </c>
    </row>
    <row r="71" spans="1:18">
      <c r="A71" t="str" cm="1">
        <f t="array" ref="A71">IFERROR(_xlfn.TEXTSPLIT(Input!B71,"*"),"")</f>
        <v/>
      </c>
      <c r="R71" t="str">
        <f>IF($B71="","",_xlfn.XLOOKUP($B71,Input!J:J,Input!I:I,"Missing",0,1))</f>
        <v/>
      </c>
    </row>
    <row r="72" spans="1:18">
      <c r="A72" t="str" cm="1">
        <f t="array" ref="A72">IFERROR(_xlfn.TEXTSPLIT(Input!B72,"*"),"")</f>
        <v/>
      </c>
      <c r="R72" t="str">
        <f>IF($B72="","",_xlfn.XLOOKUP($B72,Input!J:J,Input!I:I,"Missing",0,1))</f>
        <v/>
      </c>
    </row>
    <row r="73" spans="1:18">
      <c r="A73" t="str" cm="1">
        <f t="array" ref="A73">IFERROR(_xlfn.TEXTSPLIT(Input!B73,"*"),"")</f>
        <v/>
      </c>
      <c r="R73" t="str">
        <f>IF($B73="","",_xlfn.XLOOKUP($B73,Input!J:J,Input!I:I,"Missing",0,1))</f>
        <v/>
      </c>
    </row>
    <row r="74" spans="1:18">
      <c r="A74" t="str" cm="1">
        <f t="array" ref="A74">IFERROR(_xlfn.TEXTSPLIT(Input!B74,"*"),"")</f>
        <v/>
      </c>
      <c r="R74" t="str">
        <f>IF($B74="","",_xlfn.XLOOKUP($B74,Input!J:J,Input!I:I,"Missing",0,1))</f>
        <v/>
      </c>
    </row>
    <row r="75" spans="1:18">
      <c r="A75" t="str" cm="1">
        <f t="array" ref="A75">IFERROR(_xlfn.TEXTSPLIT(Input!B75,"*"),"")</f>
        <v/>
      </c>
      <c r="R75" t="str">
        <f>IF($B75="","",_xlfn.XLOOKUP($B75,Input!J:J,Input!I:I,"Missing",0,1))</f>
        <v/>
      </c>
    </row>
    <row r="76" spans="1:18">
      <c r="A76" t="str" cm="1">
        <f t="array" ref="A76">IFERROR(_xlfn.TEXTSPLIT(Input!B76,"*"),"")</f>
        <v/>
      </c>
      <c r="R76" t="str">
        <f>IF($B76="","",_xlfn.XLOOKUP($B76,Input!J:J,Input!I:I,"Missing",0,1))</f>
        <v/>
      </c>
    </row>
    <row r="77" spans="1:18">
      <c r="A77" t="str" cm="1">
        <f t="array" ref="A77">IFERROR(_xlfn.TEXTSPLIT(Input!B77,"*"),"")</f>
        <v/>
      </c>
      <c r="R77" t="str">
        <f>IF($B77="","",_xlfn.XLOOKUP($B77,Input!J:J,Input!I:I,"Missing",0,1))</f>
        <v/>
      </c>
    </row>
    <row r="78" spans="1:18">
      <c r="A78" t="str" cm="1">
        <f t="array" ref="A78">IFERROR(_xlfn.TEXTSPLIT(Input!B78,"*"),"")</f>
        <v/>
      </c>
      <c r="R78" t="str">
        <f>IF($B78="","",_xlfn.XLOOKUP($B78,Input!J:J,Input!I:I,"Missing",0,1))</f>
        <v/>
      </c>
    </row>
    <row r="79" spans="1:18">
      <c r="A79" t="str" cm="1">
        <f t="array" ref="A79">IFERROR(_xlfn.TEXTSPLIT(Input!B79,"*"),"")</f>
        <v/>
      </c>
      <c r="R79" t="str">
        <f>IF($B79="","",_xlfn.XLOOKUP($B79,Input!J:J,Input!I:I,"Missing",0,1))</f>
        <v/>
      </c>
    </row>
    <row r="80" spans="1:18">
      <c r="A80" t="str" cm="1">
        <f t="array" ref="A80">IFERROR(_xlfn.TEXTSPLIT(Input!B80,"*"),"")</f>
        <v/>
      </c>
      <c r="R80" t="str">
        <f>IF($B80="","",_xlfn.XLOOKUP($B80,Input!J:J,Input!I:I,"Missing",0,1))</f>
        <v/>
      </c>
    </row>
    <row r="81" spans="1:18">
      <c r="A81" t="str" cm="1">
        <f t="array" ref="A81">IFERROR(_xlfn.TEXTSPLIT(Input!B81,"*"),"")</f>
        <v/>
      </c>
      <c r="R81" t="str">
        <f>IF($B81="","",_xlfn.XLOOKUP($B81,Input!J:J,Input!I:I,"Missing",0,1))</f>
        <v/>
      </c>
    </row>
    <row r="82" spans="1:18">
      <c r="A82" t="str" cm="1">
        <f t="array" ref="A82">IFERROR(_xlfn.TEXTSPLIT(Input!B82,"*"),"")</f>
        <v/>
      </c>
      <c r="R82" t="str">
        <f>IF($B82="","",_xlfn.XLOOKUP($B82,Input!J:J,Input!I:I,"Missing",0,1))</f>
        <v/>
      </c>
    </row>
    <row r="83" spans="1:18">
      <c r="A83" t="str" cm="1">
        <f t="array" ref="A83">IFERROR(_xlfn.TEXTSPLIT(Input!B83,"*"),"")</f>
        <v/>
      </c>
      <c r="R83" t="str">
        <f>IF($B83="","",_xlfn.XLOOKUP($B83,Input!J:J,Input!I:I,"Missing",0,1))</f>
        <v/>
      </c>
    </row>
    <row r="84" spans="1:18">
      <c r="A84" t="str" cm="1">
        <f t="array" ref="A84">IFERROR(_xlfn.TEXTSPLIT(Input!B84,"*"),"")</f>
        <v/>
      </c>
      <c r="R84" t="str">
        <f>IF($B84="","",_xlfn.XLOOKUP($B84,Input!J:J,Input!I:I,"Missing",0,1))</f>
        <v/>
      </c>
    </row>
    <row r="85" spans="1:18">
      <c r="A85" t="str" cm="1">
        <f t="array" ref="A85">IFERROR(_xlfn.TEXTSPLIT(Input!B85,"*"),"")</f>
        <v/>
      </c>
      <c r="R85" t="str">
        <f>IF($B85="","",_xlfn.XLOOKUP($B85,Input!J:J,Input!I:I,"Missing",0,1))</f>
        <v/>
      </c>
    </row>
    <row r="86" spans="1:18">
      <c r="A86" t="str" cm="1">
        <f t="array" ref="A86">IFERROR(_xlfn.TEXTSPLIT(Input!B86,"*"),"")</f>
        <v/>
      </c>
      <c r="R86" t="str">
        <f>IF($B86="","",_xlfn.XLOOKUP($B86,Input!J:J,Input!I:I,"Missing",0,1))</f>
        <v/>
      </c>
    </row>
    <row r="87" spans="1:18">
      <c r="A87" t="str" cm="1">
        <f t="array" ref="A87">IFERROR(_xlfn.TEXTSPLIT(Input!B87,"*"),"")</f>
        <v/>
      </c>
      <c r="R87" t="str">
        <f>IF($B87="","",_xlfn.XLOOKUP($B87,Input!J:J,Input!I:I,"Missing",0,1))</f>
        <v/>
      </c>
    </row>
    <row r="88" spans="1:18">
      <c r="A88" t="str" cm="1">
        <f t="array" ref="A88">IFERROR(_xlfn.TEXTSPLIT(Input!B88,"*"),"")</f>
        <v/>
      </c>
      <c r="R88" t="str">
        <f>IF($B88="","",_xlfn.XLOOKUP($B88,Input!J:J,Input!I:I,"Missing",0,1))</f>
        <v/>
      </c>
    </row>
    <row r="89" spans="1:18">
      <c r="A89" t="str" cm="1">
        <f t="array" ref="A89">IFERROR(_xlfn.TEXTSPLIT(Input!B89,"*"),"")</f>
        <v/>
      </c>
      <c r="R89" t="str">
        <f>IF($B89="","",_xlfn.XLOOKUP($B89,Input!J:J,Input!I:I,"Missing",0,1))</f>
        <v/>
      </c>
    </row>
    <row r="90" spans="1:18">
      <c r="A90" t="str" cm="1">
        <f t="array" ref="A90">IFERROR(_xlfn.TEXTSPLIT(Input!B90,"*"),"")</f>
        <v/>
      </c>
      <c r="R90" t="str">
        <f>IF($B90="","",_xlfn.XLOOKUP($B90,Input!J:J,Input!I:I,"Missing",0,1))</f>
        <v/>
      </c>
    </row>
    <row r="91" spans="1:18">
      <c r="A91" t="str" cm="1">
        <f t="array" ref="A91">IFERROR(_xlfn.TEXTSPLIT(Input!B91,"*"),"")</f>
        <v/>
      </c>
      <c r="R91" t="str">
        <f>IF($B91="","",_xlfn.XLOOKUP($B91,Input!J:J,Input!I:I,"Missing",0,1))</f>
        <v/>
      </c>
    </row>
    <row r="92" spans="1:18">
      <c r="A92" t="str" cm="1">
        <f t="array" ref="A92">IFERROR(_xlfn.TEXTSPLIT(Input!B92,"*"),"")</f>
        <v/>
      </c>
      <c r="R92" t="str">
        <f>IF($B92="","",_xlfn.XLOOKUP($B92,Input!J:J,Input!I:I,"Missing",0,1))</f>
        <v/>
      </c>
    </row>
    <row r="93" spans="1:18">
      <c r="A93" t="str" cm="1">
        <f t="array" ref="A93">IFERROR(_xlfn.TEXTSPLIT(Input!B93,"*"),"")</f>
        <v/>
      </c>
      <c r="R93" t="str">
        <f>IF($B93="","",_xlfn.XLOOKUP($B93,Input!J:J,Input!I:I,"Missing",0,1))</f>
        <v/>
      </c>
    </row>
    <row r="94" spans="1:18">
      <c r="A94" t="str" cm="1">
        <f t="array" ref="A94">IFERROR(_xlfn.TEXTSPLIT(Input!B94,"*"),"")</f>
        <v/>
      </c>
      <c r="R94" t="str">
        <f>IF($B94="","",_xlfn.XLOOKUP($B94,Input!J:J,Input!I:I,"Missing",0,1))</f>
        <v/>
      </c>
    </row>
    <row r="95" spans="1:18">
      <c r="A95" t="str" cm="1">
        <f t="array" ref="A95">IFERROR(_xlfn.TEXTSPLIT(Input!B95,"*"),"")</f>
        <v/>
      </c>
      <c r="R95" t="str">
        <f>IF($B95="","",_xlfn.XLOOKUP($B95,Input!J:J,Input!I:I,"Missing",0,1))</f>
        <v/>
      </c>
    </row>
    <row r="96" spans="1:18">
      <c r="A96" t="str" cm="1">
        <f t="array" ref="A96">IFERROR(_xlfn.TEXTSPLIT(Input!B96,"*"),"")</f>
        <v/>
      </c>
      <c r="R96" t="str">
        <f>IF($B96="","",_xlfn.XLOOKUP($B96,Input!J:J,Input!I:I,"Missing",0,1))</f>
        <v/>
      </c>
    </row>
    <row r="97" spans="1:18">
      <c r="A97" t="str" cm="1">
        <f t="array" ref="A97">IFERROR(_xlfn.TEXTSPLIT(Input!B97,"*"),"")</f>
        <v/>
      </c>
      <c r="R97" t="str">
        <f>IF($B97="","",_xlfn.XLOOKUP($B97,Input!J:J,Input!I:I,"Missing",0,1))</f>
        <v/>
      </c>
    </row>
    <row r="98" spans="1:18">
      <c r="A98" t="str" cm="1">
        <f t="array" ref="A98">IFERROR(_xlfn.TEXTSPLIT(Input!B98,"*"),"")</f>
        <v/>
      </c>
      <c r="R98" t="str">
        <f>IF($B98="","",_xlfn.XLOOKUP($B98,Input!J:J,Input!I:I,"Missing",0,1))</f>
        <v/>
      </c>
    </row>
    <row r="99" spans="1:18">
      <c r="A99" t="str" cm="1">
        <f t="array" ref="A99">IFERROR(_xlfn.TEXTSPLIT(Input!B99,"*"),"")</f>
        <v/>
      </c>
      <c r="R99" t="str">
        <f>IF($B99="","",_xlfn.XLOOKUP($B99,Input!J:J,Input!I:I,"Missing",0,1))</f>
        <v/>
      </c>
    </row>
    <row r="100" spans="1:18">
      <c r="A100" t="str" cm="1">
        <f t="array" ref="A100">IFERROR(_xlfn.TEXTSPLIT(Input!B100,"*"),"")</f>
        <v/>
      </c>
      <c r="R100" t="str">
        <f>IF($B100="","",_xlfn.XLOOKUP($B100,Input!J:J,Input!I:I,"Missing",0,1))</f>
        <v/>
      </c>
    </row>
    <row r="101" spans="1:18">
      <c r="A101" t="str" cm="1">
        <f t="array" ref="A101">IFERROR(_xlfn.TEXTSPLIT(Input!B101,"*"),"")</f>
        <v/>
      </c>
      <c r="R101" t="str">
        <f>IF($B101="","",_xlfn.XLOOKUP($B101,Input!J:J,Input!I:I,"Missing",0,1))</f>
        <v/>
      </c>
    </row>
    <row r="102" spans="1:18">
      <c r="A102" t="str" cm="1">
        <f t="array" ref="A102">IFERROR(_xlfn.TEXTSPLIT(Input!B102,"*"),"")</f>
        <v/>
      </c>
      <c r="R102" t="str">
        <f>IF($B102="","",_xlfn.XLOOKUP($B102,Input!J:J,Input!I:I,"Missing",0,1))</f>
        <v/>
      </c>
    </row>
    <row r="103" spans="1:18">
      <c r="A103" t="str" cm="1">
        <f t="array" ref="A103">IFERROR(_xlfn.TEXTSPLIT(Input!B103,"*"),"")</f>
        <v/>
      </c>
      <c r="R103" t="str">
        <f>IF($B103="","",_xlfn.XLOOKUP($B103,Input!J:J,Input!I:I,"Missing",0,1))</f>
        <v/>
      </c>
    </row>
    <row r="104" spans="1:18">
      <c r="A104" t="str" cm="1">
        <f t="array" ref="A104">IFERROR(_xlfn.TEXTSPLIT(Input!B104,"*"),"")</f>
        <v/>
      </c>
      <c r="R104" t="str">
        <f>IF($B104="","",_xlfn.XLOOKUP($B104,Input!J:J,Input!I:I,"Missing",0,1))</f>
        <v/>
      </c>
    </row>
    <row r="105" spans="1:18">
      <c r="A105" t="str" cm="1">
        <f t="array" ref="A105">IFERROR(_xlfn.TEXTSPLIT(Input!B105,"*"),"")</f>
        <v/>
      </c>
      <c r="R105" t="str">
        <f>IF($B105="","",_xlfn.XLOOKUP($B105,Input!J:J,Input!I:I,"Missing",0,1))</f>
        <v/>
      </c>
    </row>
    <row r="106" spans="1:18">
      <c r="A106" t="str" cm="1">
        <f t="array" ref="A106">IFERROR(_xlfn.TEXTSPLIT(Input!B106,"*"),"")</f>
        <v/>
      </c>
      <c r="R106" t="str">
        <f>IF($B106="","",_xlfn.XLOOKUP($B106,Input!J:J,Input!I:I,"Missing",0,1))</f>
        <v/>
      </c>
    </row>
    <row r="107" spans="1:18">
      <c r="A107" t="str" cm="1">
        <f t="array" ref="A107">IFERROR(_xlfn.TEXTSPLIT(Input!B107,"*"),"")</f>
        <v/>
      </c>
      <c r="R107" t="str">
        <f>IF($B107="","",_xlfn.XLOOKUP($B107,Input!J:J,Input!I:I,"Missing",0,1))</f>
        <v/>
      </c>
    </row>
    <row r="108" spans="1:18">
      <c r="A108" t="str" cm="1">
        <f t="array" ref="A108">IFERROR(_xlfn.TEXTSPLIT(Input!B108,"*"),"")</f>
        <v/>
      </c>
      <c r="R108" t="str">
        <f>IF($B108="","",_xlfn.XLOOKUP($B108,Input!J:J,Input!I:I,"Missing",0,1))</f>
        <v/>
      </c>
    </row>
    <row r="109" spans="1:18">
      <c r="A109" t="str" cm="1">
        <f t="array" ref="A109">IFERROR(_xlfn.TEXTSPLIT(Input!B109,"*"),"")</f>
        <v/>
      </c>
      <c r="R109" t="str">
        <f>IF($B109="","",_xlfn.XLOOKUP($B109,Input!J:J,Input!I:I,"Missing",0,1))</f>
        <v/>
      </c>
    </row>
    <row r="110" spans="1:18">
      <c r="A110" t="str" cm="1">
        <f t="array" ref="A110">IFERROR(_xlfn.TEXTSPLIT(Input!B110,"*"),"")</f>
        <v/>
      </c>
      <c r="R110" t="str">
        <f>IF($B110="","",_xlfn.XLOOKUP($B110,Input!J:J,Input!I:I,"Missing",0,1))</f>
        <v/>
      </c>
    </row>
    <row r="111" spans="1:18">
      <c r="A111" t="str" cm="1">
        <f t="array" ref="A111">IFERROR(_xlfn.TEXTSPLIT(Input!B111,"*"),"")</f>
        <v/>
      </c>
      <c r="R111" t="str">
        <f>IF($B111="","",_xlfn.XLOOKUP($B111,Input!J:J,Input!I:I,"Missing",0,1))</f>
        <v/>
      </c>
    </row>
    <row r="112" spans="1:18">
      <c r="A112" t="str" cm="1">
        <f t="array" ref="A112">IFERROR(_xlfn.TEXTSPLIT(Input!B112,"*"),"")</f>
        <v/>
      </c>
      <c r="R112" t="str">
        <f>IF($B112="","",_xlfn.XLOOKUP($B112,Input!J:J,Input!I:I,"Missing",0,1))</f>
        <v/>
      </c>
    </row>
    <row r="113" spans="1:18">
      <c r="A113" t="str" cm="1">
        <f t="array" ref="A113">IFERROR(_xlfn.TEXTSPLIT(Input!B113,"*"),"")</f>
        <v/>
      </c>
      <c r="R113" t="str">
        <f>IF($B113="","",_xlfn.XLOOKUP($B113,Input!J:J,Input!I:I,"Missing",0,1))</f>
        <v/>
      </c>
    </row>
    <row r="114" spans="1:18">
      <c r="A114" t="str" cm="1">
        <f t="array" ref="A114">IFERROR(_xlfn.TEXTSPLIT(Input!B114,"*"),"")</f>
        <v/>
      </c>
      <c r="R114" t="str">
        <f>IF($B114="","",_xlfn.XLOOKUP($B114,Input!J:J,Input!I:I,"Missing",0,1))</f>
        <v/>
      </c>
    </row>
    <row r="115" spans="1:18">
      <c r="A115" t="str" cm="1">
        <f t="array" ref="A115">IFERROR(_xlfn.TEXTSPLIT(Input!B115,"*"),"")</f>
        <v/>
      </c>
      <c r="R115" t="str">
        <f>IF($B115="","",_xlfn.XLOOKUP($B115,Input!J:J,Input!I:I,"Missing",0,1))</f>
        <v/>
      </c>
    </row>
    <row r="116" spans="1:18">
      <c r="A116" t="str" cm="1">
        <f t="array" ref="A116">IFERROR(_xlfn.TEXTSPLIT(Input!B116,"*"),"")</f>
        <v/>
      </c>
      <c r="R116" t="str">
        <f>IF($B116="","",_xlfn.XLOOKUP($B116,Input!J:J,Input!I:I,"Missing",0,1))</f>
        <v/>
      </c>
    </row>
    <row r="117" spans="1:18">
      <c r="A117" t="str" cm="1">
        <f t="array" ref="A117">IFERROR(_xlfn.TEXTSPLIT(Input!B117,"*"),"")</f>
        <v/>
      </c>
      <c r="R117" t="str">
        <f>IF($B117="","",_xlfn.XLOOKUP($B117,Input!J:J,Input!I:I,"Missing",0,1))</f>
        <v/>
      </c>
    </row>
    <row r="118" spans="1:18">
      <c r="A118" t="str" cm="1">
        <f t="array" ref="A118">IFERROR(_xlfn.TEXTSPLIT(Input!B118,"*"),"")</f>
        <v/>
      </c>
      <c r="R118" t="str">
        <f>IF($B118="","",_xlfn.XLOOKUP($B118,Input!J:J,Input!I:I,"Missing",0,1))</f>
        <v/>
      </c>
    </row>
    <row r="119" spans="1:18">
      <c r="A119" t="str" cm="1">
        <f t="array" ref="A119">IFERROR(_xlfn.TEXTSPLIT(Input!B119,"*"),"")</f>
        <v/>
      </c>
      <c r="R119" t="str">
        <f>IF($B119="","",_xlfn.XLOOKUP($B119,Input!J:J,Input!I:I,"Missing",0,1))</f>
        <v/>
      </c>
    </row>
    <row r="120" spans="1:18">
      <c r="A120" t="str" cm="1">
        <f t="array" ref="A120">IFERROR(_xlfn.TEXTSPLIT(Input!B120,"*"),"")</f>
        <v/>
      </c>
      <c r="R120" t="str">
        <f>IF($B120="","",_xlfn.XLOOKUP($B120,Input!J:J,Input!I:I,"Missing",0,1))</f>
        <v/>
      </c>
    </row>
    <row r="121" spans="1:18">
      <c r="A121" t="str" cm="1">
        <f t="array" ref="A121">IFERROR(_xlfn.TEXTSPLIT(Input!B121,"*"),"")</f>
        <v/>
      </c>
      <c r="R121" t="str">
        <f>IF($B121="","",_xlfn.XLOOKUP($B121,Input!J:J,Input!I:I,"Missing",0,1))</f>
        <v/>
      </c>
    </row>
    <row r="122" spans="1:18">
      <c r="A122" t="str" cm="1">
        <f t="array" ref="A122">IFERROR(_xlfn.TEXTSPLIT(Input!B122,"*"),"")</f>
        <v/>
      </c>
      <c r="R122" t="str">
        <f>IF($B122="","",_xlfn.XLOOKUP($B122,Input!J:J,Input!I:I,"Missing",0,1))</f>
        <v/>
      </c>
    </row>
    <row r="123" spans="1:18">
      <c r="A123" t="str" cm="1">
        <f t="array" ref="A123">IFERROR(_xlfn.TEXTSPLIT(Input!B123,"*"),"")</f>
        <v/>
      </c>
      <c r="R123" t="str">
        <f>IF($B123="","",_xlfn.XLOOKUP($B123,Input!J:J,Input!I:I,"Missing",0,1))</f>
        <v/>
      </c>
    </row>
    <row r="124" spans="1:18">
      <c r="A124" t="str" cm="1">
        <f t="array" ref="A124">IFERROR(_xlfn.TEXTSPLIT(Input!B124,"*"),"")</f>
        <v/>
      </c>
      <c r="R124" t="str">
        <f>IF($B124="","",_xlfn.XLOOKUP($B124,Input!J:J,Input!I:I,"Missing",0,1))</f>
        <v/>
      </c>
    </row>
    <row r="125" spans="1:18">
      <c r="A125" t="str" cm="1">
        <f t="array" ref="A125">IFERROR(_xlfn.TEXTSPLIT(Input!B125,"*"),"")</f>
        <v/>
      </c>
      <c r="R125" t="str">
        <f>IF($B125="","",_xlfn.XLOOKUP($B125,Input!J:J,Input!I:I,"Missing",0,1))</f>
        <v/>
      </c>
    </row>
    <row r="126" spans="1:18">
      <c r="A126" t="str" cm="1">
        <f t="array" ref="A126">IFERROR(_xlfn.TEXTSPLIT(Input!B126,"*"),"")</f>
        <v/>
      </c>
      <c r="R126" t="str">
        <f>IF($B126="","",_xlfn.XLOOKUP($B126,Input!J:J,Input!I:I,"Missing",0,1))</f>
        <v/>
      </c>
    </row>
    <row r="127" spans="1:18">
      <c r="A127" t="str" cm="1">
        <f t="array" ref="A127">IFERROR(_xlfn.TEXTSPLIT(Input!B127,"*"),"")</f>
        <v/>
      </c>
      <c r="R127" t="str">
        <f>IF($B127="","",_xlfn.XLOOKUP($B127,Input!J:J,Input!I:I,"Missing",0,1))</f>
        <v/>
      </c>
    </row>
    <row r="128" spans="1:18">
      <c r="A128" t="str" cm="1">
        <f t="array" ref="A128">IFERROR(_xlfn.TEXTSPLIT(Input!B128,"*"),"")</f>
        <v/>
      </c>
      <c r="R128" t="str">
        <f>IF($B128="","",_xlfn.XLOOKUP($B128,Input!J:J,Input!I:I,"Missing",0,1))</f>
        <v/>
      </c>
    </row>
    <row r="129" spans="1:18">
      <c r="A129" t="str" cm="1">
        <f t="array" ref="A129">IFERROR(_xlfn.TEXTSPLIT(Input!B129,"*"),"")</f>
        <v/>
      </c>
      <c r="R129" t="str">
        <f>IF($B129="","",_xlfn.XLOOKUP($B129,Input!J:J,Input!I:I,"Missing",0,1))</f>
        <v/>
      </c>
    </row>
    <row r="130" spans="1:18">
      <c r="A130" t="str" cm="1">
        <f t="array" ref="A130">IFERROR(_xlfn.TEXTSPLIT(Input!B130,"*"),"")</f>
        <v/>
      </c>
      <c r="R130" t="str">
        <f>IF($B130="","",_xlfn.XLOOKUP($B130,Input!J:J,Input!I:I,"Missing",0,1))</f>
        <v/>
      </c>
    </row>
    <row r="131" spans="1:18">
      <c r="A131" t="str" cm="1">
        <f t="array" ref="A131">IFERROR(_xlfn.TEXTSPLIT(Input!B131,"*"),"")</f>
        <v/>
      </c>
      <c r="R131" t="str">
        <f>IF($B131="","",_xlfn.XLOOKUP($B131,Input!J:J,Input!I:I,"Missing",0,1))</f>
        <v/>
      </c>
    </row>
    <row r="132" spans="1:18">
      <c r="A132" t="str" cm="1">
        <f t="array" ref="A132">IFERROR(_xlfn.TEXTSPLIT(Input!B132,"*"),"")</f>
        <v/>
      </c>
      <c r="R132" t="str">
        <f>IF($B132="","",_xlfn.XLOOKUP($B132,Input!J:J,Input!I:I,"Missing",0,1))</f>
        <v/>
      </c>
    </row>
    <row r="133" spans="1:18">
      <c r="A133" t="str" cm="1">
        <f t="array" ref="A133">IFERROR(_xlfn.TEXTSPLIT(Input!B133,"*"),"")</f>
        <v/>
      </c>
      <c r="R133" t="str">
        <f>IF($B133="","",_xlfn.XLOOKUP($B133,Input!J:J,Input!I:I,"Missing",0,1))</f>
        <v/>
      </c>
    </row>
    <row r="134" spans="1:18">
      <c r="A134" t="str" cm="1">
        <f t="array" ref="A134">IFERROR(_xlfn.TEXTSPLIT(Input!B134,"*"),"")</f>
        <v/>
      </c>
      <c r="R134" t="str">
        <f>IF($B134="","",_xlfn.XLOOKUP($B134,Input!J:J,Input!I:I,"Missing",0,1))</f>
        <v/>
      </c>
    </row>
    <row r="135" spans="1:18">
      <c r="A135" t="str" cm="1">
        <f t="array" ref="A135">IFERROR(_xlfn.TEXTSPLIT(Input!B135,"*"),"")</f>
        <v/>
      </c>
      <c r="R135" t="str">
        <f>IF($B135="","",_xlfn.XLOOKUP($B135,Input!J:J,Input!I:I,"Missing",0,1))</f>
        <v/>
      </c>
    </row>
    <row r="136" spans="1:18">
      <c r="A136" t="str" cm="1">
        <f t="array" ref="A136">IFERROR(_xlfn.TEXTSPLIT(Input!B136,"*"),"")</f>
        <v/>
      </c>
      <c r="R136" t="str">
        <f>IF($B136="","",_xlfn.XLOOKUP($B136,Input!J:J,Input!I:I,"Missing",0,1))</f>
        <v/>
      </c>
    </row>
    <row r="137" spans="1:18">
      <c r="A137" t="str" cm="1">
        <f t="array" ref="A137">IFERROR(_xlfn.TEXTSPLIT(Input!B137,"*"),"")</f>
        <v/>
      </c>
      <c r="R137" t="str">
        <f>IF($B137="","",_xlfn.XLOOKUP($B137,Input!J:J,Input!I:I,"Missing",0,1))</f>
        <v/>
      </c>
    </row>
    <row r="138" spans="1:18">
      <c r="A138" t="str" cm="1">
        <f t="array" ref="A138">IFERROR(_xlfn.TEXTSPLIT(Input!B138,"*"),"")</f>
        <v/>
      </c>
      <c r="R138" t="str">
        <f>IF($B138="","",_xlfn.XLOOKUP($B138,Input!J:J,Input!I:I,"Missing",0,1))</f>
        <v/>
      </c>
    </row>
    <row r="139" spans="1:18">
      <c r="A139" t="str" cm="1">
        <f t="array" ref="A139">IFERROR(_xlfn.TEXTSPLIT(Input!B139,"*"),"")</f>
        <v/>
      </c>
      <c r="R139" t="str">
        <f>IF($B139="","",_xlfn.XLOOKUP($B139,Input!J:J,Input!I:I,"Missing",0,1))</f>
        <v/>
      </c>
    </row>
    <row r="140" spans="1:18">
      <c r="A140" t="str" cm="1">
        <f t="array" ref="A140">IFERROR(_xlfn.TEXTSPLIT(Input!B140,"*"),"")</f>
        <v/>
      </c>
      <c r="R140" t="str">
        <f>IF($B140="","",_xlfn.XLOOKUP($B140,Input!J:J,Input!I:I,"Missing",0,1))</f>
        <v/>
      </c>
    </row>
    <row r="141" spans="1:18">
      <c r="A141" t="str" cm="1">
        <f t="array" ref="A141">IFERROR(_xlfn.TEXTSPLIT(Input!B141,"*"),"")</f>
        <v/>
      </c>
      <c r="R141" t="str">
        <f>IF($B141="","",_xlfn.XLOOKUP($B141,Input!J:J,Input!I:I,"Missing",0,1))</f>
        <v/>
      </c>
    </row>
    <row r="142" spans="1:18">
      <c r="A142" t="str" cm="1">
        <f t="array" ref="A142">IFERROR(_xlfn.TEXTSPLIT(Input!B142,"*"),"")</f>
        <v/>
      </c>
      <c r="R142" t="str">
        <f>IF($B142="","",_xlfn.XLOOKUP($B142,Input!J:J,Input!I:I,"Missing",0,1))</f>
        <v/>
      </c>
    </row>
    <row r="143" spans="1:18">
      <c r="A143" t="str" cm="1">
        <f t="array" ref="A143">IFERROR(_xlfn.TEXTSPLIT(Input!B143,"*"),"")</f>
        <v/>
      </c>
      <c r="R143" t="str">
        <f>IF($B143="","",_xlfn.XLOOKUP($B143,Input!J:J,Input!I:I,"Missing",0,1))</f>
        <v/>
      </c>
    </row>
    <row r="144" spans="1:18">
      <c r="A144" t="str" cm="1">
        <f t="array" ref="A144">IFERROR(_xlfn.TEXTSPLIT(Input!B144,"*"),"")</f>
        <v/>
      </c>
      <c r="R144" t="str">
        <f>IF($B144="","",_xlfn.XLOOKUP($B144,Input!J:J,Input!I:I,"Missing",0,1))</f>
        <v/>
      </c>
    </row>
    <row r="145" spans="1:18">
      <c r="A145" t="str" cm="1">
        <f t="array" ref="A145">IFERROR(_xlfn.TEXTSPLIT(Input!B145,"*"),"")</f>
        <v/>
      </c>
      <c r="R145" t="str">
        <f>IF($B145="","",_xlfn.XLOOKUP($B145,Input!J:J,Input!I:I,"Missing",0,1))</f>
        <v/>
      </c>
    </row>
    <row r="146" spans="1:18">
      <c r="A146" t="str" cm="1">
        <f t="array" ref="A146">IFERROR(_xlfn.TEXTSPLIT(Input!B146,"*"),"")</f>
        <v/>
      </c>
      <c r="R146" t="str">
        <f>IF($B146="","",_xlfn.XLOOKUP($B146,Input!J:J,Input!I:I,"Missing",0,1))</f>
        <v/>
      </c>
    </row>
    <row r="147" spans="1:18">
      <c r="A147" t="str" cm="1">
        <f t="array" ref="A147">IFERROR(_xlfn.TEXTSPLIT(Input!B147,"*"),"")</f>
        <v/>
      </c>
      <c r="R147" t="str">
        <f>IF($B147="","",_xlfn.XLOOKUP($B147,Input!J:J,Input!I:I,"Missing",0,1))</f>
        <v/>
      </c>
    </row>
    <row r="148" spans="1:18">
      <c r="A148" t="str" cm="1">
        <f t="array" ref="A148">IFERROR(_xlfn.TEXTSPLIT(Input!B148,"*"),"")</f>
        <v/>
      </c>
      <c r="R148" t="str">
        <f>IF($B148="","",_xlfn.XLOOKUP($B148,Input!J:J,Input!I:I,"Missing",0,1))</f>
        <v/>
      </c>
    </row>
    <row r="149" spans="1:18">
      <c r="A149" t="str" cm="1">
        <f t="array" ref="A149">IFERROR(_xlfn.TEXTSPLIT(Input!B149,"*"),"")</f>
        <v/>
      </c>
      <c r="R149" t="str">
        <f>IF($B149="","",_xlfn.XLOOKUP($B149,Input!J:J,Input!I:I,"Missing",0,1))</f>
        <v/>
      </c>
    </row>
    <row r="150" spans="1:18">
      <c r="A150" t="str" cm="1">
        <f t="array" ref="A150">IFERROR(_xlfn.TEXTSPLIT(Input!B150,"*"),"")</f>
        <v/>
      </c>
      <c r="R150" t="str">
        <f>IF($B150="","",_xlfn.XLOOKUP($B150,Input!J:J,Input!I:I,"Missing",0,1))</f>
        <v/>
      </c>
    </row>
    <row r="151" spans="1:18">
      <c r="A151" t="str" cm="1">
        <f t="array" ref="A151">IFERROR(_xlfn.TEXTSPLIT(Input!B151,"*"),"")</f>
        <v/>
      </c>
      <c r="R151" t="str">
        <f>IF($B151="","",_xlfn.XLOOKUP($B151,Input!J:J,Input!I:I,"Missing",0,1))</f>
        <v/>
      </c>
    </row>
    <row r="152" spans="1:18">
      <c r="A152" t="str" cm="1">
        <f t="array" ref="A152">IFERROR(_xlfn.TEXTSPLIT(Input!B152,"*"),"")</f>
        <v/>
      </c>
      <c r="R152" t="str">
        <f>IF($B152="","",_xlfn.XLOOKUP($B152,Input!J:J,Input!I:I,"Missing",0,1))</f>
        <v/>
      </c>
    </row>
    <row r="153" spans="1:18">
      <c r="A153" t="str" cm="1">
        <f t="array" ref="A153">IFERROR(_xlfn.TEXTSPLIT(Input!B153,"*"),"")</f>
        <v/>
      </c>
      <c r="R153" t="str">
        <f>IF($B153="","",_xlfn.XLOOKUP($B153,Input!J:J,Input!I:I,"Missing",0,1))</f>
        <v/>
      </c>
    </row>
    <row r="154" spans="1:18">
      <c r="A154" t="str" cm="1">
        <f t="array" ref="A154">IFERROR(_xlfn.TEXTSPLIT(Input!B154,"*"),"")</f>
        <v/>
      </c>
      <c r="R154" t="str">
        <f>IF($B154="","",_xlfn.XLOOKUP($B154,Input!J:J,Input!I:I,"Missing",0,1))</f>
        <v/>
      </c>
    </row>
    <row r="155" spans="1:18">
      <c r="A155" t="str" cm="1">
        <f t="array" ref="A155">IFERROR(_xlfn.TEXTSPLIT(Input!B155,"*"),"")</f>
        <v/>
      </c>
      <c r="R155" t="str">
        <f>IF($B155="","",_xlfn.XLOOKUP($B155,Input!J:J,Input!I:I,"Missing",0,1))</f>
        <v/>
      </c>
    </row>
    <row r="156" spans="1:18">
      <c r="A156" t="str" cm="1">
        <f t="array" ref="A156">IFERROR(_xlfn.TEXTSPLIT(Input!B156,"*"),"")</f>
        <v/>
      </c>
      <c r="R156" t="str">
        <f>IF($B156="","",_xlfn.XLOOKUP($B156,Input!J:J,Input!I:I,"Missing",0,1))</f>
        <v/>
      </c>
    </row>
    <row r="157" spans="1:18">
      <c r="A157" t="str" cm="1">
        <f t="array" ref="A157">IFERROR(_xlfn.TEXTSPLIT(Input!B157,"*"),"")</f>
        <v/>
      </c>
      <c r="R157" t="str">
        <f>IF($B157="","",_xlfn.XLOOKUP($B157,Input!J:J,Input!I:I,"Missing",0,1))</f>
        <v/>
      </c>
    </row>
    <row r="158" spans="1:18">
      <c r="A158" t="str" cm="1">
        <f t="array" ref="A158">IFERROR(_xlfn.TEXTSPLIT(Input!B158,"*"),"")</f>
        <v/>
      </c>
      <c r="R158" t="str">
        <f>IF($B158="","",_xlfn.XLOOKUP($B158,Input!J:J,Input!I:I,"Missing",0,1))</f>
        <v/>
      </c>
    </row>
    <row r="159" spans="1:18">
      <c r="A159" t="str" cm="1">
        <f t="array" ref="A159">IFERROR(_xlfn.TEXTSPLIT(Input!B159,"*"),"")</f>
        <v/>
      </c>
      <c r="R159" t="str">
        <f>IF($B159="","",_xlfn.XLOOKUP($B159,Input!J:J,Input!I:I,"Missing",0,1))</f>
        <v/>
      </c>
    </row>
    <row r="160" spans="1:18">
      <c r="A160" t="str" cm="1">
        <f t="array" ref="A160">IFERROR(_xlfn.TEXTSPLIT(Input!B160,"*"),"")</f>
        <v/>
      </c>
      <c r="R160" t="str">
        <f>IF($B160="","",_xlfn.XLOOKUP($B160,Input!J:J,Input!I:I,"Missing",0,1))</f>
        <v/>
      </c>
    </row>
    <row r="161" spans="1:18">
      <c r="A161" t="str" cm="1">
        <f t="array" ref="A161">IFERROR(_xlfn.TEXTSPLIT(Input!B161,"*"),"")</f>
        <v/>
      </c>
      <c r="R161" t="str">
        <f>IF($B161="","",_xlfn.XLOOKUP($B161,Input!J:J,Input!I:I,"Missing",0,1))</f>
        <v/>
      </c>
    </row>
    <row r="162" spans="1:18">
      <c r="A162" t="str" cm="1">
        <f t="array" ref="A162">IFERROR(_xlfn.TEXTSPLIT(Input!B162,"*"),"")</f>
        <v/>
      </c>
      <c r="R162" t="str">
        <f>IF($B162="","",_xlfn.XLOOKUP($B162,Input!J:J,Input!I:I,"Missing",0,1))</f>
        <v/>
      </c>
    </row>
    <row r="163" spans="1:18">
      <c r="A163" t="str" cm="1">
        <f t="array" ref="A163">IFERROR(_xlfn.TEXTSPLIT(Input!B163,"*"),"")</f>
        <v/>
      </c>
      <c r="R163" t="str">
        <f>IF($B163="","",_xlfn.XLOOKUP($B163,Input!J:J,Input!I:I,"Missing",0,1))</f>
        <v/>
      </c>
    </row>
    <row r="164" spans="1:18">
      <c r="A164" t="str" cm="1">
        <f t="array" ref="A164">IFERROR(_xlfn.TEXTSPLIT(Input!B164,"*"),"")</f>
        <v/>
      </c>
      <c r="R164" t="str">
        <f>IF($B164="","",_xlfn.XLOOKUP($B164,Input!J:J,Input!I:I,"Missing",0,1))</f>
        <v/>
      </c>
    </row>
    <row r="165" spans="1:18">
      <c r="A165" t="str" cm="1">
        <f t="array" ref="A165">IFERROR(_xlfn.TEXTSPLIT(Input!B165,"*"),"")</f>
        <v/>
      </c>
      <c r="R165" t="str">
        <f>IF($B165="","",_xlfn.XLOOKUP($B165,Input!J:J,Input!I:I,"Missing",0,1))</f>
        <v/>
      </c>
    </row>
    <row r="166" spans="1:18">
      <c r="A166" t="str" cm="1">
        <f t="array" ref="A166">IFERROR(_xlfn.TEXTSPLIT(Input!B166,"*"),"")</f>
        <v/>
      </c>
      <c r="R166" t="str">
        <f>IF($B166="","",_xlfn.XLOOKUP($B166,Input!J:J,Input!I:I,"Missing",0,1))</f>
        <v/>
      </c>
    </row>
    <row r="167" spans="1:18">
      <c r="A167" t="str" cm="1">
        <f t="array" ref="A167">IFERROR(_xlfn.TEXTSPLIT(Input!B167,"*"),"")</f>
        <v/>
      </c>
      <c r="R167" t="str">
        <f>IF($B167="","",_xlfn.XLOOKUP($B167,Input!J:J,Input!I:I,"Missing",0,1))</f>
        <v/>
      </c>
    </row>
    <row r="168" spans="1:18">
      <c r="A168" t="str" cm="1">
        <f t="array" ref="A168">IFERROR(_xlfn.TEXTSPLIT(Input!B168,"*"),"")</f>
        <v/>
      </c>
      <c r="R168" t="str">
        <f>IF($B168="","",_xlfn.XLOOKUP($B168,Input!J:J,Input!I:I,"Missing",0,1))</f>
        <v/>
      </c>
    </row>
    <row r="169" spans="1:18">
      <c r="A169" t="str" cm="1">
        <f t="array" ref="A169">IFERROR(_xlfn.TEXTSPLIT(Input!B169,"*"),"")</f>
        <v/>
      </c>
      <c r="R169" t="str">
        <f>IF($B169="","",_xlfn.XLOOKUP($B169,Input!J:J,Input!I:I,"Missing",0,1))</f>
        <v/>
      </c>
    </row>
    <row r="170" spans="1:18">
      <c r="A170" t="str" cm="1">
        <f t="array" ref="A170">IFERROR(_xlfn.TEXTSPLIT(Input!B170,"*"),"")</f>
        <v/>
      </c>
      <c r="R170" t="str">
        <f>IF($B170="","",_xlfn.XLOOKUP($B170,Input!J:J,Input!I:I,"Missing",0,1))</f>
        <v/>
      </c>
    </row>
    <row r="171" spans="1:18">
      <c r="A171" t="str" cm="1">
        <f t="array" ref="A171">IFERROR(_xlfn.TEXTSPLIT(Input!B171,"*"),"")</f>
        <v/>
      </c>
      <c r="R171" t="str">
        <f>IF($B171="","",_xlfn.XLOOKUP($B171,Input!J:J,Input!I:I,"Missing",0,1))</f>
        <v/>
      </c>
    </row>
    <row r="172" spans="1:18">
      <c r="A172" t="str" cm="1">
        <f t="array" ref="A172">IFERROR(_xlfn.TEXTSPLIT(Input!B172,"*"),"")</f>
        <v/>
      </c>
      <c r="R172" t="str">
        <f>IF($B172="","",_xlfn.XLOOKUP($B172,Input!J:J,Input!I:I,"Missing",0,1))</f>
        <v/>
      </c>
    </row>
    <row r="173" spans="1:18">
      <c r="A173" t="str" cm="1">
        <f t="array" ref="A173">IFERROR(_xlfn.TEXTSPLIT(Input!B173,"*"),"")</f>
        <v/>
      </c>
      <c r="R173" t="str">
        <f>IF($B173="","",_xlfn.XLOOKUP($B173,Input!J:J,Input!I:I,"Missing",0,1))</f>
        <v/>
      </c>
    </row>
    <row r="174" spans="1:18">
      <c r="A174" t="str" cm="1">
        <f t="array" ref="A174">IFERROR(_xlfn.TEXTSPLIT(Input!B174,"*"),"")</f>
        <v/>
      </c>
      <c r="R174" t="str">
        <f>IF($B174="","",_xlfn.XLOOKUP($B174,Input!J:J,Input!I:I,"Missing",0,1))</f>
        <v/>
      </c>
    </row>
    <row r="175" spans="1:18">
      <c r="A175" t="str" cm="1">
        <f t="array" ref="A175">IFERROR(_xlfn.TEXTSPLIT(Input!B175,"*"),"")</f>
        <v/>
      </c>
      <c r="R175" t="str">
        <f>IF($B175="","",_xlfn.XLOOKUP($B175,Input!J:J,Input!I:I,"Missing",0,1))</f>
        <v/>
      </c>
    </row>
    <row r="176" spans="1:18">
      <c r="A176" t="str" cm="1">
        <f t="array" ref="A176">IFERROR(_xlfn.TEXTSPLIT(Input!B176,"*"),"")</f>
        <v/>
      </c>
      <c r="R176" t="str">
        <f>IF($B176="","",_xlfn.XLOOKUP($B176,Input!J:J,Input!I:I,"Missing",0,1))</f>
        <v/>
      </c>
    </row>
    <row r="177" spans="1:18">
      <c r="A177" t="str" cm="1">
        <f t="array" ref="A177">IFERROR(_xlfn.TEXTSPLIT(Input!B177,"*"),"")</f>
        <v/>
      </c>
      <c r="R177" t="str">
        <f>IF($B177="","",_xlfn.XLOOKUP($B177,Input!J:J,Input!I:I,"Missing",0,1))</f>
        <v/>
      </c>
    </row>
    <row r="178" spans="1:18">
      <c r="A178" t="str" cm="1">
        <f t="array" ref="A178">IFERROR(_xlfn.TEXTSPLIT(Input!B178,"*"),"")</f>
        <v/>
      </c>
      <c r="R178" t="str">
        <f>IF($B178="","",_xlfn.XLOOKUP($B178,Input!J:J,Input!I:I,"Missing",0,1))</f>
        <v/>
      </c>
    </row>
    <row r="179" spans="1:18">
      <c r="A179" t="str" cm="1">
        <f t="array" ref="A179">IFERROR(_xlfn.TEXTSPLIT(Input!B179,"*"),"")</f>
        <v/>
      </c>
      <c r="R179" t="str">
        <f>IF($B179="","",_xlfn.XLOOKUP($B179,Input!J:J,Input!I:I,"Missing",0,1))</f>
        <v/>
      </c>
    </row>
    <row r="180" spans="1:18">
      <c r="A180" t="str" cm="1">
        <f t="array" ref="A180">IFERROR(_xlfn.TEXTSPLIT(Input!B180,"*"),"")</f>
        <v/>
      </c>
      <c r="R180" t="str">
        <f>IF($B180="","",_xlfn.XLOOKUP($B180,Input!J:J,Input!I:I,"Missing",0,1))</f>
        <v/>
      </c>
    </row>
    <row r="181" spans="1:18">
      <c r="A181" t="str" cm="1">
        <f t="array" ref="A181">IFERROR(_xlfn.TEXTSPLIT(Input!B181,"*"),"")</f>
        <v/>
      </c>
      <c r="R181" t="str">
        <f>IF($B181="","",_xlfn.XLOOKUP($B181,Input!J:J,Input!I:I,"Missing",0,1))</f>
        <v/>
      </c>
    </row>
    <row r="182" spans="1:18">
      <c r="A182" t="str" cm="1">
        <f t="array" ref="A182">IFERROR(_xlfn.TEXTSPLIT(Input!B182,"*"),"")</f>
        <v/>
      </c>
      <c r="R182" t="str">
        <f>IF($B182="","",_xlfn.XLOOKUP($B182,Input!J:J,Input!I:I,"Missing",0,1))</f>
        <v/>
      </c>
    </row>
    <row r="183" spans="1:18">
      <c r="A183" t="str" cm="1">
        <f t="array" ref="A183">IFERROR(_xlfn.TEXTSPLIT(Input!B183,"*"),"")</f>
        <v/>
      </c>
      <c r="R183" t="str">
        <f>IF($B183="","",_xlfn.XLOOKUP($B183,Input!J:J,Input!I:I,"Missing",0,1))</f>
        <v/>
      </c>
    </row>
    <row r="184" spans="1:18">
      <c r="A184" t="str" cm="1">
        <f t="array" ref="A184">IFERROR(_xlfn.TEXTSPLIT(Input!B184,"*"),"")</f>
        <v/>
      </c>
      <c r="R184" t="str">
        <f>IF($B184="","",_xlfn.XLOOKUP($B184,Input!J:J,Input!I:I,"Missing",0,1))</f>
        <v/>
      </c>
    </row>
    <row r="185" spans="1:18">
      <c r="A185" t="str" cm="1">
        <f t="array" ref="A185">IFERROR(_xlfn.TEXTSPLIT(Input!B185,"*"),"")</f>
        <v/>
      </c>
      <c r="R185" t="str">
        <f>IF($B185="","",_xlfn.XLOOKUP($B185,Input!J:J,Input!I:I,"Missing",0,1))</f>
        <v/>
      </c>
    </row>
    <row r="186" spans="1:18">
      <c r="A186" t="str" cm="1">
        <f t="array" ref="A186">IFERROR(_xlfn.TEXTSPLIT(Input!B186,"*"),"")</f>
        <v/>
      </c>
      <c r="R186" t="str">
        <f>IF($B186="","",_xlfn.XLOOKUP($B186,Input!J:J,Input!I:I,"Missing",0,1))</f>
        <v/>
      </c>
    </row>
    <row r="187" spans="1:18">
      <c r="A187" t="str" cm="1">
        <f t="array" ref="A187">IFERROR(_xlfn.TEXTSPLIT(Input!B187,"*"),"")</f>
        <v/>
      </c>
      <c r="R187" t="str">
        <f>IF($B187="","",_xlfn.XLOOKUP($B187,Input!J:J,Input!I:I,"Missing",0,1))</f>
        <v/>
      </c>
    </row>
    <row r="188" spans="1:18">
      <c r="A188" t="str" cm="1">
        <f t="array" ref="A188">IFERROR(_xlfn.TEXTSPLIT(Input!B188,"*"),"")</f>
        <v/>
      </c>
      <c r="R188" t="str">
        <f>IF($B188="","",_xlfn.XLOOKUP($B188,Input!J:J,Input!I:I,"Missing",0,1))</f>
        <v/>
      </c>
    </row>
    <row r="189" spans="1:18">
      <c r="A189" t="str" cm="1">
        <f t="array" ref="A189">IFERROR(_xlfn.TEXTSPLIT(Input!B189,"*"),"")</f>
        <v/>
      </c>
      <c r="R189" t="str">
        <f>IF($B189="","",_xlfn.XLOOKUP($B189,Input!J:J,Input!I:I,"Missing",0,1))</f>
        <v/>
      </c>
    </row>
    <row r="190" spans="1:18">
      <c r="A190" t="str" cm="1">
        <f t="array" ref="A190">IFERROR(_xlfn.TEXTSPLIT(Input!B190,"*"),"")</f>
        <v/>
      </c>
      <c r="R190" t="str">
        <f>IF($B190="","",_xlfn.XLOOKUP($B190,Input!J:J,Input!I:I,"Missing",0,1))</f>
        <v/>
      </c>
    </row>
    <row r="191" spans="1:18">
      <c r="A191" t="str" cm="1">
        <f t="array" ref="A191">IFERROR(_xlfn.TEXTSPLIT(Input!B191,"*"),"")</f>
        <v/>
      </c>
      <c r="R191" t="str">
        <f>IF($B191="","",_xlfn.XLOOKUP($B191,Input!J:J,Input!I:I,"Missing",0,1))</f>
        <v/>
      </c>
    </row>
    <row r="192" spans="1:18">
      <c r="A192" t="str" cm="1">
        <f t="array" ref="A192">IFERROR(_xlfn.TEXTSPLIT(Input!B192,"*"),"")</f>
        <v/>
      </c>
      <c r="R192" t="str">
        <f>IF($B192="","",_xlfn.XLOOKUP($B192,Input!J:J,Input!I:I,"Missing",0,1))</f>
        <v/>
      </c>
    </row>
    <row r="193" spans="1:18">
      <c r="A193" t="str" cm="1">
        <f t="array" ref="A193">IFERROR(_xlfn.TEXTSPLIT(Input!B193,"*"),"")</f>
        <v/>
      </c>
      <c r="R193" t="str">
        <f>IF($B193="","",_xlfn.XLOOKUP($B193,Input!J:J,Input!I:I,"Missing",0,1))</f>
        <v/>
      </c>
    </row>
    <row r="194" spans="1:18">
      <c r="A194" t="str" cm="1">
        <f t="array" ref="A194">IFERROR(_xlfn.TEXTSPLIT(Input!B194,"*"),"")</f>
        <v/>
      </c>
      <c r="R194" t="str">
        <f>IF($B194="","",_xlfn.XLOOKUP($B194,Input!J:J,Input!I:I,"Missing",0,1))</f>
        <v/>
      </c>
    </row>
    <row r="195" spans="1:18">
      <c r="A195" t="str" cm="1">
        <f t="array" ref="A195">IFERROR(_xlfn.TEXTSPLIT(Input!B195,"*"),"")</f>
        <v/>
      </c>
      <c r="R195" t="str">
        <f>IF($B195="","",_xlfn.XLOOKUP($B195,Input!J:J,Input!I:I,"Missing",0,1))</f>
        <v/>
      </c>
    </row>
    <row r="196" spans="1:18">
      <c r="A196" t="str" cm="1">
        <f t="array" ref="A196">IFERROR(_xlfn.TEXTSPLIT(Input!B196,"*"),"")</f>
        <v/>
      </c>
      <c r="R196" t="str">
        <f>IF($B196="","",_xlfn.XLOOKUP($B196,Input!J:J,Input!I:I,"Missing",0,1))</f>
        <v/>
      </c>
    </row>
    <row r="197" spans="1:18">
      <c r="A197" t="str" cm="1">
        <f t="array" ref="A197">IFERROR(_xlfn.TEXTSPLIT(Input!B197,"*"),"")</f>
        <v/>
      </c>
      <c r="R197" t="str">
        <f>IF($B197="","",_xlfn.XLOOKUP($B197,Input!J:J,Input!I:I,"Missing",0,1))</f>
        <v/>
      </c>
    </row>
    <row r="198" spans="1:18">
      <c r="A198" t="str" cm="1">
        <f t="array" ref="A198">IFERROR(_xlfn.TEXTSPLIT(Input!B198,"*"),"")</f>
        <v/>
      </c>
      <c r="R198" t="str">
        <f>IF($B198="","",_xlfn.XLOOKUP($B198,Input!J:J,Input!I:I,"Missing",0,1))</f>
        <v/>
      </c>
    </row>
    <row r="199" spans="1:18">
      <c r="A199" t="str" cm="1">
        <f t="array" ref="A199">IFERROR(_xlfn.TEXTSPLIT(Input!B199,"*"),"")</f>
        <v/>
      </c>
      <c r="R199" t="str">
        <f>IF($B199="","",_xlfn.XLOOKUP($B199,Input!J:J,Input!I:I,"Missing",0,1))</f>
        <v/>
      </c>
    </row>
    <row r="200" spans="1:18">
      <c r="A200" t="str" cm="1">
        <f t="array" ref="A200">IFERROR(_xlfn.TEXTSPLIT(Input!B200,"*"),"")</f>
        <v/>
      </c>
      <c r="R200" t="str">
        <f>IF($B200="","",_xlfn.XLOOKUP($B200,Input!J:J,Input!I:I,"Missing",0,1))</f>
        <v/>
      </c>
    </row>
    <row r="201" spans="1:18">
      <c r="A201" t="str" cm="1">
        <f t="array" ref="A201">IFERROR(_xlfn.TEXTSPLIT(Input!B201,"*"),"")</f>
        <v/>
      </c>
      <c r="R201" t="str">
        <f>IF($B201="","",_xlfn.XLOOKUP($B201,Input!J:J,Input!I:I,"Missing",0,1))</f>
        <v/>
      </c>
    </row>
    <row r="202" spans="1:18">
      <c r="A202" t="str" cm="1">
        <f t="array" ref="A202">IFERROR(_xlfn.TEXTSPLIT(Input!B202,"*"),"")</f>
        <v/>
      </c>
      <c r="R202" t="str">
        <f>IF($B202="","",_xlfn.XLOOKUP($B202,Input!J:J,Input!I:I,"Missing",0,1))</f>
        <v/>
      </c>
    </row>
    <row r="203" spans="1:18">
      <c r="A203" t="str" cm="1">
        <f t="array" ref="A203">IFERROR(_xlfn.TEXTSPLIT(Input!B203,"*"),"")</f>
        <v/>
      </c>
      <c r="R203" t="str">
        <f>IF($B203="","",_xlfn.XLOOKUP($B203,Input!J:J,Input!I:I,"Missing",0,1))</f>
        <v/>
      </c>
    </row>
    <row r="204" spans="1:18">
      <c r="A204" t="str" cm="1">
        <f t="array" ref="A204">IFERROR(_xlfn.TEXTSPLIT(Input!B204,"*"),"")</f>
        <v/>
      </c>
      <c r="R204" t="str">
        <f>IF($B204="","",_xlfn.XLOOKUP($B204,Input!J:J,Input!I:I,"Missing",0,1))</f>
        <v/>
      </c>
    </row>
    <row r="205" spans="1:18">
      <c r="A205" t="str" cm="1">
        <f t="array" ref="A205">IFERROR(_xlfn.TEXTSPLIT(Input!B205,"*"),"")</f>
        <v/>
      </c>
      <c r="R205" t="str">
        <f>IF($B205="","",_xlfn.XLOOKUP($B205,Input!J:J,Input!I:I,"Missing",0,1))</f>
        <v/>
      </c>
    </row>
    <row r="206" spans="1:18">
      <c r="A206" t="str" cm="1">
        <f t="array" ref="A206">IFERROR(_xlfn.TEXTSPLIT(Input!B206,"*"),"")</f>
        <v/>
      </c>
      <c r="R206" t="str">
        <f>IF($B206="","",_xlfn.XLOOKUP($B206,Input!J:J,Input!I:I,"Missing",0,1))</f>
        <v/>
      </c>
    </row>
    <row r="207" spans="1:18">
      <c r="A207" t="str" cm="1">
        <f t="array" ref="A207">IFERROR(_xlfn.TEXTSPLIT(Input!B207,"*"),"")</f>
        <v/>
      </c>
      <c r="R207" t="str">
        <f>IF($B207="","",_xlfn.XLOOKUP($B207,Input!J:J,Input!I:I,"Missing",0,1))</f>
        <v/>
      </c>
    </row>
    <row r="208" spans="1:18">
      <c r="A208" t="str" cm="1">
        <f t="array" ref="A208">IFERROR(_xlfn.TEXTSPLIT(Input!B208,"*"),"")</f>
        <v/>
      </c>
      <c r="R208" t="str">
        <f>IF($B208="","",_xlfn.XLOOKUP($B208,Input!J:J,Input!I:I,"Missing",0,1))</f>
        <v/>
      </c>
    </row>
    <row r="209" spans="1:18">
      <c r="A209" t="str" cm="1">
        <f t="array" ref="A209">IFERROR(_xlfn.TEXTSPLIT(Input!B209,"*"),"")</f>
        <v/>
      </c>
      <c r="R209" t="str">
        <f>IF($B209="","",_xlfn.XLOOKUP($B209,Input!J:J,Input!I:I,"Missing",0,1))</f>
        <v/>
      </c>
    </row>
    <row r="210" spans="1:18">
      <c r="A210" t="str" cm="1">
        <f t="array" ref="A210">IFERROR(_xlfn.TEXTSPLIT(Input!B210,"*"),"")</f>
        <v/>
      </c>
      <c r="R210" t="str">
        <f>IF($B210="","",_xlfn.XLOOKUP($B210,Input!J:J,Input!I:I,"Missing",0,1))</f>
        <v/>
      </c>
    </row>
    <row r="211" spans="1:18">
      <c r="A211" t="str" cm="1">
        <f t="array" ref="A211">IFERROR(_xlfn.TEXTSPLIT(Input!B211,"*"),"")</f>
        <v/>
      </c>
      <c r="R211" t="str">
        <f>IF($B211="","",_xlfn.XLOOKUP($B211,Input!J:J,Input!I:I,"Missing",0,1))</f>
        <v/>
      </c>
    </row>
    <row r="212" spans="1:18">
      <c r="A212" t="str" cm="1">
        <f t="array" ref="A212">IFERROR(_xlfn.TEXTSPLIT(Input!B212,"*"),"")</f>
        <v/>
      </c>
      <c r="R212" t="str">
        <f>IF($B212="","",_xlfn.XLOOKUP($B212,Input!J:J,Input!I:I,"Missing",0,1))</f>
        <v/>
      </c>
    </row>
    <row r="213" spans="1:18">
      <c r="A213" t="str" cm="1">
        <f t="array" ref="A213">IFERROR(_xlfn.TEXTSPLIT(Input!B213,"*"),"")</f>
        <v/>
      </c>
      <c r="R213" t="str">
        <f>IF($B213="","",_xlfn.XLOOKUP($B213,Input!J:J,Input!I:I,"Missing",0,1))</f>
        <v/>
      </c>
    </row>
    <row r="214" spans="1:18">
      <c r="A214" t="str" cm="1">
        <f t="array" ref="A214">IFERROR(_xlfn.TEXTSPLIT(Input!B214,"*"),"")</f>
        <v/>
      </c>
      <c r="R214" t="str">
        <f>IF($B214="","",_xlfn.XLOOKUP($B214,Input!J:J,Input!I:I,"Missing",0,1))</f>
        <v/>
      </c>
    </row>
    <row r="215" spans="1:18">
      <c r="A215" t="str" cm="1">
        <f t="array" ref="A215">IFERROR(_xlfn.TEXTSPLIT(Input!B215,"*"),"")</f>
        <v/>
      </c>
      <c r="R215" t="str">
        <f>IF($B215="","",_xlfn.XLOOKUP($B215,Input!J:J,Input!I:I,"Missing",0,1))</f>
        <v/>
      </c>
    </row>
    <row r="216" spans="1:18">
      <c r="A216" t="str" cm="1">
        <f t="array" ref="A216">IFERROR(_xlfn.TEXTSPLIT(Input!B216,"*"),"")</f>
        <v/>
      </c>
      <c r="R216" t="str">
        <f>IF($B216="","",_xlfn.XLOOKUP($B216,Input!J:J,Input!I:I,"Missing",0,1))</f>
        <v/>
      </c>
    </row>
    <row r="217" spans="1:18">
      <c r="A217" t="str" cm="1">
        <f t="array" ref="A217">IFERROR(_xlfn.TEXTSPLIT(Input!B217,"*"),"")</f>
        <v/>
      </c>
      <c r="R217" t="str">
        <f>IF($B217="","",_xlfn.XLOOKUP($B217,Input!J:J,Input!I:I,"Missing",0,1))</f>
        <v/>
      </c>
    </row>
    <row r="218" spans="1:18">
      <c r="A218" t="str" cm="1">
        <f t="array" ref="A218">IFERROR(_xlfn.TEXTSPLIT(Input!B218,"*"),"")</f>
        <v/>
      </c>
      <c r="R218" t="str">
        <f>IF($B218="","",_xlfn.XLOOKUP($B218,Input!J:J,Input!I:I,"Missing",0,1))</f>
        <v/>
      </c>
    </row>
    <row r="219" spans="1:18">
      <c r="A219" t="str" cm="1">
        <f t="array" ref="A219">IFERROR(_xlfn.TEXTSPLIT(Input!B219,"*"),"")</f>
        <v/>
      </c>
      <c r="R219" t="str">
        <f>IF($B219="","",_xlfn.XLOOKUP($B219,Input!J:J,Input!I:I,"Missing",0,1))</f>
        <v/>
      </c>
    </row>
    <row r="220" spans="1:18">
      <c r="A220" t="str" cm="1">
        <f t="array" ref="A220">IFERROR(_xlfn.TEXTSPLIT(Input!B220,"*"),"")</f>
        <v/>
      </c>
      <c r="R220" t="str">
        <f>IF($B220="","",_xlfn.XLOOKUP($B220,Input!J:J,Input!I:I,"Missing",0,1))</f>
        <v/>
      </c>
    </row>
    <row r="221" spans="1:18">
      <c r="A221" t="str" cm="1">
        <f t="array" ref="A221">IFERROR(_xlfn.TEXTSPLIT(Input!B221,"*"),"")</f>
        <v/>
      </c>
      <c r="R221" t="str">
        <f>IF($B221="","",_xlfn.XLOOKUP($B221,Input!J:J,Input!I:I,"Missing",0,1))</f>
        <v/>
      </c>
    </row>
    <row r="222" spans="1:18">
      <c r="A222" t="str" cm="1">
        <f t="array" ref="A222">IFERROR(_xlfn.TEXTSPLIT(Input!B222,"*"),"")</f>
        <v/>
      </c>
      <c r="R222" t="str">
        <f>IF($B222="","",_xlfn.XLOOKUP($B222,Input!J:J,Input!I:I,"Missing",0,1))</f>
        <v/>
      </c>
    </row>
    <row r="223" spans="1:18">
      <c r="A223" t="str" cm="1">
        <f t="array" ref="A223">IFERROR(_xlfn.TEXTSPLIT(Input!B223,"*"),"")</f>
        <v/>
      </c>
      <c r="R223" t="str">
        <f>IF($B223="","",_xlfn.XLOOKUP($B223,Input!J:J,Input!I:I,"Missing",0,1))</f>
        <v/>
      </c>
    </row>
    <row r="224" spans="1:18">
      <c r="A224" t="str" cm="1">
        <f t="array" ref="A224">IFERROR(_xlfn.TEXTSPLIT(Input!B224,"*"),"")</f>
        <v/>
      </c>
      <c r="R224" t="str">
        <f>IF($B224="","",_xlfn.XLOOKUP($B224,Input!J:J,Input!I:I,"Missing",0,1))</f>
        <v/>
      </c>
    </row>
    <row r="225" spans="1:18">
      <c r="A225" t="str" cm="1">
        <f t="array" ref="A225">IFERROR(_xlfn.TEXTSPLIT(Input!B225,"*"),"")</f>
        <v/>
      </c>
      <c r="R225" t="str">
        <f>IF($B225="","",_xlfn.XLOOKUP($B225,Input!J:J,Input!I:I,"Missing",0,1))</f>
        <v/>
      </c>
    </row>
    <row r="226" spans="1:18">
      <c r="A226" t="str" cm="1">
        <f t="array" ref="A226">IFERROR(_xlfn.TEXTSPLIT(Input!B226,"*"),"")</f>
        <v/>
      </c>
      <c r="R226" t="str">
        <f>IF($B226="","",_xlfn.XLOOKUP($B226,Input!J:J,Input!I:I,"Missing",0,1))</f>
        <v/>
      </c>
    </row>
    <row r="227" spans="1:18">
      <c r="A227" t="str" cm="1">
        <f t="array" ref="A227">IFERROR(_xlfn.TEXTSPLIT(Input!B227,"*"),"")</f>
        <v/>
      </c>
      <c r="R227" t="str">
        <f>IF($B227="","",_xlfn.XLOOKUP($B227,Input!J:J,Input!I:I,"Missing",0,1))</f>
        <v/>
      </c>
    </row>
    <row r="228" spans="1:18">
      <c r="A228" t="str" cm="1">
        <f t="array" ref="A228">IFERROR(_xlfn.TEXTSPLIT(Input!B228,"*"),"")</f>
        <v/>
      </c>
      <c r="R228" t="str">
        <f>IF($B228="","",_xlfn.XLOOKUP($B228,Input!J:J,Input!I:I,"Missing",0,1))</f>
        <v/>
      </c>
    </row>
    <row r="229" spans="1:18">
      <c r="A229" t="str" cm="1">
        <f t="array" ref="A229">IFERROR(_xlfn.TEXTSPLIT(Input!B229,"*"),"")</f>
        <v/>
      </c>
      <c r="R229" t="str">
        <f>IF($B229="","",_xlfn.XLOOKUP($B229,Input!J:J,Input!I:I,"Missing",0,1))</f>
        <v/>
      </c>
    </row>
    <row r="230" spans="1:18">
      <c r="A230" t="str" cm="1">
        <f t="array" ref="A230">IFERROR(_xlfn.TEXTSPLIT(Input!B230,"*"),"")</f>
        <v/>
      </c>
      <c r="R230" t="str">
        <f>IF($B230="","",_xlfn.XLOOKUP($B230,Input!J:J,Input!I:I,"Missing",0,1))</f>
        <v/>
      </c>
    </row>
    <row r="231" spans="1:18">
      <c r="A231" t="str" cm="1">
        <f t="array" ref="A231">IFERROR(_xlfn.TEXTSPLIT(Input!B231,"*"),"")</f>
        <v/>
      </c>
      <c r="R231" t="str">
        <f>IF($B231="","",_xlfn.XLOOKUP($B231,Input!J:J,Input!I:I,"Missing",0,1))</f>
        <v/>
      </c>
    </row>
    <row r="232" spans="1:18">
      <c r="A232" t="str" cm="1">
        <f t="array" ref="A232">IFERROR(_xlfn.TEXTSPLIT(Input!B232,"*"),"")</f>
        <v/>
      </c>
      <c r="R232" t="str">
        <f>IF($B232="","",_xlfn.XLOOKUP($B232,Input!J:J,Input!I:I,"Missing",0,1))</f>
        <v/>
      </c>
    </row>
    <row r="233" spans="1:18">
      <c r="A233" t="str" cm="1">
        <f t="array" ref="A233">IFERROR(_xlfn.TEXTSPLIT(Input!B233,"*"),"")</f>
        <v/>
      </c>
      <c r="R233" t="str">
        <f>IF($B233="","",_xlfn.XLOOKUP($B233,Input!J:J,Input!I:I,"Missing",0,1))</f>
        <v/>
      </c>
    </row>
    <row r="234" spans="1:18">
      <c r="A234" t="str" cm="1">
        <f t="array" ref="A234">IFERROR(_xlfn.TEXTSPLIT(Input!B234,"*"),"")</f>
        <v/>
      </c>
      <c r="R234" t="str">
        <f>IF($B234="","",_xlfn.XLOOKUP($B234,Input!J:J,Input!I:I,"Missing",0,1))</f>
        <v/>
      </c>
    </row>
    <row r="235" spans="1:18">
      <c r="A235" t="str" cm="1">
        <f t="array" ref="A235">IFERROR(_xlfn.TEXTSPLIT(Input!B235,"*"),"")</f>
        <v/>
      </c>
      <c r="R235" t="str">
        <f>IF($B235="","",_xlfn.XLOOKUP($B235,Input!J:J,Input!I:I,"Missing",0,1))</f>
        <v/>
      </c>
    </row>
    <row r="236" spans="1:18">
      <c r="A236" t="str" cm="1">
        <f t="array" ref="A236">IFERROR(_xlfn.TEXTSPLIT(Input!B236,"*"),"")</f>
        <v/>
      </c>
      <c r="R236" t="str">
        <f>IF($B236="","",_xlfn.XLOOKUP($B236,Input!J:J,Input!I:I,"Missing",0,1))</f>
        <v/>
      </c>
    </row>
    <row r="237" spans="1:18">
      <c r="A237" t="str" cm="1">
        <f t="array" ref="A237">IFERROR(_xlfn.TEXTSPLIT(Input!B237,"*"),"")</f>
        <v/>
      </c>
      <c r="R237" t="str">
        <f>IF($B237="","",_xlfn.XLOOKUP($B237,Input!J:J,Input!I:I,"Missing",0,1))</f>
        <v/>
      </c>
    </row>
    <row r="238" spans="1:18">
      <c r="A238" t="str" cm="1">
        <f t="array" ref="A238">IFERROR(_xlfn.TEXTSPLIT(Input!B238,"*"),"")</f>
        <v/>
      </c>
      <c r="R238" t="str">
        <f>IF($B238="","",_xlfn.XLOOKUP($B238,Input!J:J,Input!I:I,"Missing",0,1))</f>
        <v/>
      </c>
    </row>
    <row r="239" spans="1:18">
      <c r="A239" t="str" cm="1">
        <f t="array" ref="A239">IFERROR(_xlfn.TEXTSPLIT(Input!B239,"*"),"")</f>
        <v/>
      </c>
      <c r="R239" t="str">
        <f>IF($B239="","",_xlfn.XLOOKUP($B239,Input!J:J,Input!I:I,"Missing",0,1))</f>
        <v/>
      </c>
    </row>
    <row r="240" spans="1:18">
      <c r="A240" t="str" cm="1">
        <f t="array" ref="A240">IFERROR(_xlfn.TEXTSPLIT(Input!B240,"*"),"")</f>
        <v/>
      </c>
      <c r="R240" t="str">
        <f>IF($B240="","",_xlfn.XLOOKUP($B240,Input!J:J,Input!I:I,"Missing",0,1))</f>
        <v/>
      </c>
    </row>
    <row r="241" spans="1:18">
      <c r="A241" t="str" cm="1">
        <f t="array" ref="A241">IFERROR(_xlfn.TEXTSPLIT(Input!B241,"*"),"")</f>
        <v/>
      </c>
      <c r="R241" t="str">
        <f>IF($B241="","",_xlfn.XLOOKUP($B241,Input!J:J,Input!I:I,"Missing",0,1))</f>
        <v/>
      </c>
    </row>
    <row r="242" spans="1:18">
      <c r="A242" t="str" cm="1">
        <f t="array" ref="A242">IFERROR(_xlfn.TEXTSPLIT(Input!B242,"*"),"")</f>
        <v/>
      </c>
      <c r="R242" t="str">
        <f>IF($B242="","",_xlfn.XLOOKUP($B242,Input!J:J,Input!I:I,"Missing",0,1))</f>
        <v/>
      </c>
    </row>
    <row r="243" spans="1:18">
      <c r="A243" t="str" cm="1">
        <f t="array" ref="A243">IFERROR(_xlfn.TEXTSPLIT(Input!B243,"*"),"")</f>
        <v/>
      </c>
      <c r="R243" t="str">
        <f>IF($B243="","",_xlfn.XLOOKUP($B243,Input!J:J,Input!I:I,"Missing",0,1))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E602"/>
  <sheetViews>
    <sheetView topLeftCell="B1" workbookViewId="0">
      <selection activeCell="J6" sqref="J6"/>
    </sheetView>
  </sheetViews>
  <sheetFormatPr defaultRowHeight="15" outlineLevelCol="1"/>
  <cols>
    <col min="2" max="2" width="19.42578125" customWidth="1"/>
    <col min="6" max="6" width="21.85546875" style="11" customWidth="1"/>
    <col min="7" max="7" width="19.28515625" customWidth="1"/>
    <col min="10" max="10" width="12.42578125" customWidth="1"/>
    <col min="11" max="11" width="14.28515625" style="49" bestFit="1" customWidth="1"/>
    <col min="12" max="12" width="14.28515625" customWidth="1"/>
    <col min="14" max="15" width="16" style="11" customWidth="1"/>
    <col min="16" max="18" width="35.28515625" style="11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  <col min="29" max="31" width="9.140625" outlineLevel="1"/>
  </cols>
  <sheetData>
    <row r="1" spans="1:31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269</v>
      </c>
      <c r="G1" s="1" t="s">
        <v>6</v>
      </c>
      <c r="H1" s="1" t="s">
        <v>7</v>
      </c>
      <c r="I1" s="1" t="s">
        <v>8</v>
      </c>
      <c r="J1" s="1" t="s">
        <v>9</v>
      </c>
      <c r="K1" s="48" t="s">
        <v>575</v>
      </c>
      <c r="L1" s="1" t="s">
        <v>10</v>
      </c>
      <c r="M1" s="1" t="s">
        <v>11</v>
      </c>
      <c r="N1" s="10" t="s">
        <v>271</v>
      </c>
      <c r="O1" s="10" t="s">
        <v>270</v>
      </c>
      <c r="P1" s="10" t="s">
        <v>18</v>
      </c>
      <c r="Q1" s="10" t="s">
        <v>272</v>
      </c>
      <c r="R1" s="10" t="s">
        <v>273</v>
      </c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t="s">
        <v>583</v>
      </c>
      <c r="AD1" t="s">
        <v>584</v>
      </c>
      <c r="AE1" t="s">
        <v>581</v>
      </c>
    </row>
    <row r="2" spans="1:31" ht="15.75" thickTop="1">
      <c r="A2" t="str">
        <f>MacReports!A2&amp;""</f>
        <v>W4389</v>
      </c>
      <c r="B2" t="str">
        <f>MacReports!B2&amp;""</f>
        <v>DP2VJM9J42</v>
      </c>
      <c r="C2" t="str">
        <f>MacReports!D2&amp;""</f>
        <v>Laptop</v>
      </c>
      <c r="D2" t="str">
        <f>MacReports!C2&amp;""</f>
        <v/>
      </c>
      <c r="E2" t="str" cm="1">
        <f t="array" ref="E2">IF($AC2=0,"",INDEX(MacReports!$E$2:$E$243,$AC2))</f>
        <v>Apple</v>
      </c>
      <c r="F2" s="11" t="str">
        <f>MacReports!F2&amp;""</f>
        <v>MacBookPro18,3</v>
      </c>
      <c r="G2" t="str" cm="1">
        <f t="array" ref="G2">IF($AD2=0,$F2,INDEX(Models!$B$2:$B$605,$AD2))</f>
        <v>Pro A2442</v>
      </c>
      <c r="H2" cm="1">
        <f t="array" ref="H2">IF($AD2=0,"",INDEX(Models!$E$2:$E$605,$AD2))</f>
        <v>14</v>
      </c>
      <c r="I2" cm="1">
        <f t="array" ref="I2">IF($AD2=0,"",INDEX(Models!$D$2:$D$605,$AD2))</f>
        <v>2021</v>
      </c>
      <c r="J2" t="str">
        <f>MacReports!G2&amp;""</f>
        <v>M1 Pro</v>
      </c>
      <c r="K2" s="49" t="str">
        <f>MacReports!H2&amp;""</f>
        <v>16 GB LPDDR5</v>
      </c>
      <c r="L2" t="str">
        <f>IFERROR(LEFT(K2,FIND(" ",K2)-1)&amp;" GB DDR"&amp;MID(K2,FIND("DDR",K2)+3,1), K2&amp;"")</f>
        <v>16 GB DDR5</v>
      </c>
      <c r="M2" s="13" t="str">
        <f>MacReports!I2&amp;""</f>
        <v>500 GB SSD</v>
      </c>
      <c r="N2" s="14" t="str" cm="1">
        <f t="array" ref="N2">IFERROR(_xlfn.IFS(MacReports!N2="","",--MacReports!N2&lt;55,"Battery Defect",--MacReports!N2&lt;=69,"Battery D",--MacReports!N2&lt;=80,"Battery C",--MacReports!N2&gt;80,""),"")</f>
        <v/>
      </c>
      <c r="O2" s="14" t="str">
        <f>IF(MacReports!J2="Service","Battery Service","")</f>
        <v/>
      </c>
      <c r="P2" s="11" t="str">
        <f>MacReports!Q2&amp;""</f>
        <v>LM D, CD C, DI B</v>
      </c>
      <c r="Q2" s="11" t="str">
        <f>IF(MacReports!K2="Enabled","Apple ID Lock","")</f>
        <v/>
      </c>
      <c r="R2" s="11" t="str">
        <f>IF(MacReports!M2="Remote Lock","Remote Locked","")</f>
        <v/>
      </c>
      <c r="S2" t="str">
        <f t="shared" ref="S2:S65" si="0">_xlfn.TEXTJOIN(", ",TRUE,Q2,R2,N2,O2,P2)</f>
        <v>LM D, CD C, DI B</v>
      </c>
      <c r="T2" t="str" cm="1">
        <f t="array" ref="T2">IF($AE2=0,"",INDEX(Disk_Pivot!$N$2:$N$500,$AE2))</f>
        <v>Pass</v>
      </c>
      <c r="U2" t="str">
        <f>IF(T2="Fail",MacReports!O2,"")</f>
        <v/>
      </c>
      <c r="AA2" t="str">
        <f>_xlfn.TEXTJOIN(", ",TRUE,Q2,R2)</f>
        <v/>
      </c>
      <c r="AC2">
        <f>IFERROR(MATCH($B2,MacReports!$B$2:$B$243,0),0)</f>
        <v>1</v>
      </c>
      <c r="AD2">
        <f>IFERROR(MATCH($F2,Models!$A$2:$A$605,0),0)</f>
        <v>33</v>
      </c>
      <c r="AE2">
        <f>IFERROR(MATCH($B2,Disk_Pivot!$G$2:$G$500,0),0)</f>
        <v>25</v>
      </c>
    </row>
    <row r="3" spans="1:31">
      <c r="A3" t="str">
        <f>MacReports!A3&amp;""</f>
        <v>W4390</v>
      </c>
      <c r="B3" t="str">
        <f>MacReports!B3&amp;""</f>
        <v>DV457GF5V6</v>
      </c>
      <c r="C3" t="str">
        <f>MacReports!D3&amp;""</f>
        <v>Laptop</v>
      </c>
      <c r="D3" t="str">
        <f>MacReports!C3&amp;""</f>
        <v/>
      </c>
      <c r="E3" t="str" cm="1">
        <f t="array" ref="E3">IF($AC3=0,"",INDEX(MacReports!$E$2:$E$243,$AC3))</f>
        <v>Apple</v>
      </c>
      <c r="F3" s="11" t="str">
        <f>MacReports!F3&amp;""</f>
        <v>MacBookPro18,3</v>
      </c>
      <c r="G3" t="str" cm="1">
        <f t="array" ref="G3">IF($AD3=0,$F3,INDEX(Models!$B$2:$B$605,$AD3))</f>
        <v>Pro A2442</v>
      </c>
      <c r="H3" cm="1">
        <f t="array" ref="H3">IF($AD3=0,"",INDEX(Models!$E$2:$E$605,$AD3))</f>
        <v>14</v>
      </c>
      <c r="I3" cm="1">
        <f t="array" ref="I3">IF($AD3=0,"",INDEX(Models!$D$2:$D$605,$AD3))</f>
        <v>2021</v>
      </c>
      <c r="J3" t="str">
        <f>MacReports!G3&amp;""</f>
        <v>M1 Pro</v>
      </c>
      <c r="K3" s="49" t="str">
        <f>MacReports!H3&amp;""</f>
        <v>16 GB LPDDR5</v>
      </c>
      <c r="L3" t="str">
        <f t="shared" ref="L3:L66" si="1">IFERROR(LEFT(K3,FIND(" ",K3)-1)&amp;" GB DDR"&amp;MID(K3,FIND("DDR",K3)+3,1), K3&amp;"")</f>
        <v>16 GB DDR5</v>
      </c>
      <c r="M3" s="13" t="str">
        <f>MacReports!I3&amp;""</f>
        <v>500 GB SSD</v>
      </c>
      <c r="N3" s="14" t="str" cm="1">
        <f t="array" ref="N3">IFERROR(_xlfn.IFS(MacReports!N3="","",--MacReports!N3&lt;55,"Battery Defect",--MacReports!N3&lt;=69,"Battery D",--MacReports!N3&lt;=80,"Battery C",--MacReports!N3&gt;80,""),"")</f>
        <v/>
      </c>
      <c r="O3" s="14" t="str">
        <f>IF(MacReports!J3="Service","Battery Service","")</f>
        <v/>
      </c>
      <c r="P3" s="11" t="str">
        <f>MacReports!Q3&amp;""</f>
        <v>CD B, SS B, DI B</v>
      </c>
      <c r="Q3" s="11" t="str">
        <f>IF(MacReports!K3="Enabled","Apple ID Lock","")</f>
        <v/>
      </c>
      <c r="R3" s="11" t="str">
        <f>IF(MacReports!M3="Remote Lock","Remote Locked","")</f>
        <v/>
      </c>
      <c r="S3" t="str">
        <f t="shared" si="0"/>
        <v>CD B, SS B, DI B</v>
      </c>
      <c r="T3" t="str" cm="1">
        <f t="array" ref="T3">IF($AE3=0,"",INDEX(Disk_Pivot!$N$2:$N$500,$AE3))</f>
        <v>Pass</v>
      </c>
      <c r="U3" t="str">
        <f>IF(T3="Fail",MacReports!O3,"")</f>
        <v/>
      </c>
      <c r="AA3" t="str">
        <f t="shared" ref="AA3:AA66" si="2">_xlfn.TEXTJOIN(", ",TRUE,Q3,R3)</f>
        <v/>
      </c>
      <c r="AC3">
        <f>IFERROR(MATCH($B3,MacReports!$B$2:$B$243,0),0)</f>
        <v>2</v>
      </c>
      <c r="AD3">
        <f>IFERROR(MATCH($F3,Models!$A$2:$A$605,0),0)</f>
        <v>33</v>
      </c>
      <c r="AE3">
        <f>IFERROR(MATCH($B3,Disk_Pivot!$G$2:$G$500,0),0)</f>
        <v>6</v>
      </c>
    </row>
    <row r="4" spans="1:31">
      <c r="A4" t="str">
        <f>MacReports!A4&amp;""</f>
        <v>W4391</v>
      </c>
      <c r="B4" t="str">
        <f>MacReports!B4&amp;""</f>
        <v>LVV7KQN07D</v>
      </c>
      <c r="C4" t="str">
        <f>MacReports!D4&amp;""</f>
        <v>Laptop</v>
      </c>
      <c r="D4" t="str">
        <f>MacReports!C4&amp;""</f>
        <v/>
      </c>
      <c r="E4" t="str" cm="1">
        <f t="array" ref="E4">IF($AC4=0,"",INDEX(MacReports!$E$2:$E$243,$AC4))</f>
        <v>Apple</v>
      </c>
      <c r="F4" s="11" t="str">
        <f>MacReports!F4&amp;""</f>
        <v>MacBookPro18,3</v>
      </c>
      <c r="G4" t="str" cm="1">
        <f t="array" ref="G4">IF($AD4=0,$F4,INDEX(Models!$B$2:$B$605,$AD4))</f>
        <v>Pro A2442</v>
      </c>
      <c r="H4" cm="1">
        <f t="array" ref="H4">IF($AD4=0,"",INDEX(Models!$E$2:$E$605,$AD4))</f>
        <v>14</v>
      </c>
      <c r="I4" cm="1">
        <f t="array" ref="I4">IF($AD4=0,"",INDEX(Models!$D$2:$D$605,$AD4))</f>
        <v>2021</v>
      </c>
      <c r="J4" t="str">
        <f>MacReports!G4&amp;""</f>
        <v>M1 Pro</v>
      </c>
      <c r="K4" s="49" t="str">
        <f>MacReports!H4&amp;""</f>
        <v>16 GB LPDDR5</v>
      </c>
      <c r="L4" t="str">
        <f t="shared" si="1"/>
        <v>16 GB DDR5</v>
      </c>
      <c r="M4" s="13" t="str">
        <f>MacReports!I4&amp;""</f>
        <v>1 TB SSD</v>
      </c>
      <c r="N4" s="14" t="str" cm="1">
        <f t="array" ref="N4">IFERROR(_xlfn.IFS(MacReports!N4="","",--MacReports!N4&lt;55,"Battery Defect",--MacReports!N4&lt;=69,"Battery D",--MacReports!N4&lt;=80,"Battery C",--MacReports!N4&gt;80,""),"")</f>
        <v/>
      </c>
      <c r="O4" s="14" t="str">
        <f>IF(MacReports!J4="Service","Battery Service","")</f>
        <v/>
      </c>
      <c r="P4" s="11" t="str">
        <f>MacReports!Q4&amp;""</f>
        <v>LM C, CD B, DI B</v>
      </c>
      <c r="Q4" s="11" t="str">
        <f>IF(MacReports!K4="Enabled","Apple ID Lock","")</f>
        <v/>
      </c>
      <c r="R4" s="11" t="str">
        <f>IF(MacReports!M4="Remote Lock","Remote Locked","")</f>
        <v/>
      </c>
      <c r="S4" t="str">
        <f t="shared" si="0"/>
        <v>LM C, CD B, DI B</v>
      </c>
      <c r="T4" t="str" cm="1">
        <f t="array" ref="T4">IF($AE4=0,"",INDEX(Disk_Pivot!$N$2:$N$500,$AE4))</f>
        <v>Pass</v>
      </c>
      <c r="U4" t="str">
        <f>IF(T4="Fail",MacReports!O4,"")</f>
        <v/>
      </c>
      <c r="AA4" t="str">
        <f t="shared" si="2"/>
        <v/>
      </c>
      <c r="AC4">
        <f>IFERROR(MATCH($B4,MacReports!$B$2:$B$243,0),0)</f>
        <v>3</v>
      </c>
      <c r="AD4">
        <f>IFERROR(MATCH($F4,Models!$A$2:$A$605,0),0)</f>
        <v>33</v>
      </c>
      <c r="AE4">
        <f>IFERROR(MATCH($B4,Disk_Pivot!$G$2:$G$500,0),0)</f>
        <v>27</v>
      </c>
    </row>
    <row r="5" spans="1:31">
      <c r="A5" t="str">
        <f>MacReports!A5&amp;""</f>
        <v>W4392</v>
      </c>
      <c r="B5" t="str">
        <f>MacReports!B5&amp;""</f>
        <v>D7DY5V7RQD</v>
      </c>
      <c r="C5" t="str">
        <f>MacReports!D5&amp;""</f>
        <v>Laptop</v>
      </c>
      <c r="D5" t="str">
        <f>MacReports!C5&amp;""</f>
        <v/>
      </c>
      <c r="E5" t="str" cm="1">
        <f t="array" ref="E5">IF($AC5=0,"",INDEX(MacReports!$E$2:$E$243,$AC5))</f>
        <v>Apple</v>
      </c>
      <c r="F5" s="11" t="str">
        <f>MacReports!F5&amp;""</f>
        <v>Mac15,6</v>
      </c>
      <c r="G5" t="str" cm="1">
        <f t="array" ref="G5">IF($AD5=0,$F5,INDEX(Models!$B$2:$B$605,$AD5))</f>
        <v>Pro A2992</v>
      </c>
      <c r="H5" cm="1">
        <f t="array" ref="H5">IF($AD5=0,"",INDEX(Models!$E$2:$E$605,$AD5))</f>
        <v>14</v>
      </c>
      <c r="I5" cm="1">
        <f t="array" ref="I5">IF($AD5=0,"",INDEX(Models!$D$2:$D$605,$AD5))</f>
        <v>2023</v>
      </c>
      <c r="J5" t="str">
        <f>MacReports!G5&amp;""</f>
        <v>M3 Pro</v>
      </c>
      <c r="K5" s="49" t="str">
        <f>MacReports!H5&amp;""</f>
        <v>18 GB LPDDR5</v>
      </c>
      <c r="L5" t="str">
        <f t="shared" si="1"/>
        <v>18 GB DDR5</v>
      </c>
      <c r="M5" s="13" t="str">
        <f>MacReports!I5&amp;""</f>
        <v>500 GB SSD</v>
      </c>
      <c r="N5" s="14" t="str" cm="1">
        <f t="array" ref="N5">IFERROR(_xlfn.IFS(MacReports!N5="","",--MacReports!N5&lt;55,"Battery Defect",--MacReports!N5&lt;=69,"Battery D",--MacReports!N5&lt;=80,"Battery C",--MacReports!N5&gt;80,""),"")</f>
        <v/>
      </c>
      <c r="O5" s="14" t="str">
        <f>IF(MacReports!J5="Service","Battery Service","")</f>
        <v/>
      </c>
      <c r="P5" s="11" t="str">
        <f>MacReports!Q5&amp;""</f>
        <v>LM C, CD B, Right USB defect, ND, Touch ID defect</v>
      </c>
      <c r="Q5" s="11" t="str">
        <f>IF(MacReports!K5="Enabled","Apple ID Lock","")</f>
        <v/>
      </c>
      <c r="R5" s="11" t="str">
        <f>IF(MacReports!M5="Remote Lock","Remote Locked","")</f>
        <v/>
      </c>
      <c r="S5" t="str">
        <f t="shared" si="0"/>
        <v>LM C, CD B, Right USB defect, ND, Touch ID defect</v>
      </c>
      <c r="T5" t="str" cm="1">
        <f t="array" ref="T5">IF($AE5=0,"",INDEX(Disk_Pivot!$N$2:$N$500,$AE5))</f>
        <v>Pass</v>
      </c>
      <c r="U5" t="str">
        <f>IF(T5="Fail",MacReports!O5,"")</f>
        <v/>
      </c>
      <c r="AA5" t="str">
        <f t="shared" si="2"/>
        <v/>
      </c>
      <c r="AC5">
        <f>IFERROR(MATCH($B5,MacReports!$B$2:$B$243,0),0)</f>
        <v>4</v>
      </c>
      <c r="AD5">
        <f>IFERROR(MATCH($F5,Models!$A$2:$A$605,0),0)</f>
        <v>44</v>
      </c>
      <c r="AE5">
        <f>IFERROR(MATCH($B5,Disk_Pivot!$G$2:$G$500,0),0)</f>
        <v>19</v>
      </c>
    </row>
    <row r="6" spans="1:31">
      <c r="A6" t="str">
        <f>MacReports!A6&amp;""</f>
        <v>W4393</v>
      </c>
      <c r="B6" t="str">
        <f>MacReports!B6&amp;""</f>
        <v>F7XJQWJ75Q</v>
      </c>
      <c r="C6" t="str">
        <f>MacReports!D6&amp;""</f>
        <v>Laptop</v>
      </c>
      <c r="D6" t="str">
        <f>MacReports!C6&amp;""</f>
        <v/>
      </c>
      <c r="E6" t="str" cm="1">
        <f t="array" ref="E6">IF($AC6=0,"",INDEX(MacReports!$E$2:$E$243,$AC6))</f>
        <v>Apple</v>
      </c>
      <c r="F6" s="11" t="str">
        <f>MacReports!F6&amp;""</f>
        <v>MacBookPro18,4</v>
      </c>
      <c r="G6" t="str" cm="1">
        <f t="array" ref="G6">IF($AD6=0,$F6,INDEX(Models!$B$2:$B$605,$AD6))</f>
        <v>Pro A2442</v>
      </c>
      <c r="H6" cm="1">
        <f t="array" ref="H6">IF($AD6=0,"",INDEX(Models!$E$2:$E$605,$AD6))</f>
        <v>14</v>
      </c>
      <c r="I6" cm="1">
        <f t="array" ref="I6">IF($AD6=0,"",INDEX(Models!$D$2:$D$605,$AD6))</f>
        <v>2021</v>
      </c>
      <c r="J6" t="str">
        <f>MacReports!G6&amp;""</f>
        <v>M1 Max</v>
      </c>
      <c r="K6" s="49" t="str">
        <f>MacReports!H6&amp;""</f>
        <v>32 GB LPDDR5</v>
      </c>
      <c r="L6" t="str">
        <f t="shared" si="1"/>
        <v>32 GB DDR5</v>
      </c>
      <c r="M6" s="13" t="str">
        <f>MacReports!I6&amp;""</f>
        <v>1 TB SSD</v>
      </c>
      <c r="N6" s="14" t="str" cm="1">
        <f t="array" ref="N6">IFERROR(_xlfn.IFS(MacReports!N6="","",--MacReports!N6&lt;55,"Battery Defect",--MacReports!N6&lt;=69,"Battery D",--MacReports!N6&lt;=80,"Battery C",--MacReports!N6&gt;80,""),"")</f>
        <v/>
      </c>
      <c r="O6" s="14" t="str">
        <f>IF(MacReports!J6="Service","Battery Service","")</f>
        <v/>
      </c>
      <c r="P6" s="11" t="str">
        <f>MacReports!Q6&amp;""</f>
        <v>LM B, SS B, DI B</v>
      </c>
      <c r="Q6" s="11" t="str">
        <f>IF(MacReports!K6="Enabled","Apple ID Lock","")</f>
        <v/>
      </c>
      <c r="R6" s="11" t="str">
        <f>IF(MacReports!M6="Remote Lock","Remote Locked","")</f>
        <v/>
      </c>
      <c r="S6" t="str">
        <f t="shared" si="0"/>
        <v>LM B, SS B, DI B</v>
      </c>
      <c r="T6" t="str" cm="1">
        <f t="array" ref="T6">IF($AE6=0,"",INDEX(Disk_Pivot!$N$2:$N$500,$AE6))</f>
        <v>Pass</v>
      </c>
      <c r="U6" t="str">
        <f>IF(T6="Fail",MacReports!O6,"")</f>
        <v/>
      </c>
      <c r="AA6" t="str">
        <f t="shared" si="2"/>
        <v/>
      </c>
      <c r="AC6">
        <f>IFERROR(MATCH($B6,MacReports!$B$2:$B$243,0),0)</f>
        <v>5</v>
      </c>
      <c r="AD6">
        <f>IFERROR(MATCH($F6,Models!$A$2:$A$605,0),0)</f>
        <v>34</v>
      </c>
      <c r="AE6">
        <f>IFERROR(MATCH($B6,Disk_Pivot!$G$2:$G$500,0),0)</f>
        <v>15</v>
      </c>
    </row>
    <row r="7" spans="1:31">
      <c r="A7" t="str">
        <f>MacReports!A7&amp;""</f>
        <v>W4395</v>
      </c>
      <c r="B7" t="str">
        <f>MacReports!B7&amp;""</f>
        <v>LCP64VP4QR</v>
      </c>
      <c r="C7" t="str">
        <f>MacReports!D7&amp;""</f>
        <v>Laptop</v>
      </c>
      <c r="D7" t="str">
        <f>MacReports!C7&amp;""</f>
        <v/>
      </c>
      <c r="E7" t="str" cm="1">
        <f t="array" ref="E7">IF($AC7=0,"",INDEX(MacReports!$E$2:$E$243,$AC7))</f>
        <v>Apple</v>
      </c>
      <c r="F7" s="11" t="str">
        <f>MacReports!F7&amp;""</f>
        <v>MacBookPro18,3</v>
      </c>
      <c r="G7" t="str" cm="1">
        <f t="array" ref="G7">IF($AD7=0,$F7,INDEX(Models!$B$2:$B$605,$AD7))</f>
        <v>Pro A2442</v>
      </c>
      <c r="H7" cm="1">
        <f t="array" ref="H7">IF($AD7=0,"",INDEX(Models!$E$2:$E$605,$AD7))</f>
        <v>14</v>
      </c>
      <c r="I7" cm="1">
        <f t="array" ref="I7">IF($AD7=0,"",INDEX(Models!$D$2:$D$605,$AD7))</f>
        <v>2021</v>
      </c>
      <c r="J7" t="str">
        <f>MacReports!G7&amp;""</f>
        <v>M1 Pro</v>
      </c>
      <c r="K7" s="49" t="str">
        <f>MacReports!H7&amp;""</f>
        <v>16 GB LPDDR5</v>
      </c>
      <c r="L7" t="str">
        <f t="shared" si="1"/>
        <v>16 GB DDR5</v>
      </c>
      <c r="M7" s="13" t="str">
        <f>MacReports!I7&amp;""</f>
        <v>500 GB SSD</v>
      </c>
      <c r="N7" s="14" t="str" cm="1">
        <f t="array" ref="N7">IFERROR(_xlfn.IFS(MacReports!N7="","",--MacReports!N7&lt;55,"Battery Defect",--MacReports!N7&lt;=69,"Battery D",--MacReports!N7&lt;=80,"Battery C",--MacReports!N7&gt;80,""),"")</f>
        <v/>
      </c>
      <c r="O7" s="14" t="str">
        <f>IF(MacReports!J7="Service","Battery Service","")</f>
        <v/>
      </c>
      <c r="P7" s="11" t="str">
        <f>MacReports!Q7&amp;""</f>
        <v>CD B, DI B</v>
      </c>
      <c r="Q7" s="11" t="str">
        <f>IF(MacReports!K7="Enabled","Apple ID Lock","")</f>
        <v/>
      </c>
      <c r="R7" s="11" t="str">
        <f>IF(MacReports!M7="Remote Lock","Remote Locked","")</f>
        <v/>
      </c>
      <c r="S7" t="str">
        <f t="shared" si="0"/>
        <v>CD B, DI B</v>
      </c>
      <c r="T7" t="str" cm="1">
        <f t="array" ref="T7">IF($AE7=0,"",INDEX(Disk_Pivot!$N$2:$N$500,$AE7))</f>
        <v>Pass</v>
      </c>
      <c r="U7" t="str">
        <f>IF(T7="Fail",MacReports!O7,"")</f>
        <v/>
      </c>
      <c r="AA7" t="str">
        <f t="shared" si="2"/>
        <v/>
      </c>
      <c r="AC7">
        <f>IFERROR(MATCH($B7,MacReports!$B$2:$B$243,0),0)</f>
        <v>6</v>
      </c>
      <c r="AD7">
        <f>IFERROR(MATCH($F7,Models!$A$2:$A$605,0),0)</f>
        <v>33</v>
      </c>
      <c r="AE7">
        <f>IFERROR(MATCH($B7,Disk_Pivot!$G$2:$G$500,0),0)</f>
        <v>21</v>
      </c>
    </row>
    <row r="8" spans="1:31">
      <c r="A8" t="str">
        <f>MacReports!A8&amp;""</f>
        <v>W4396</v>
      </c>
      <c r="B8" t="str">
        <f>MacReports!B8&amp;""</f>
        <v>XFQ4MHQD27</v>
      </c>
      <c r="C8" t="str">
        <f>MacReports!D8&amp;""</f>
        <v>Laptop</v>
      </c>
      <c r="D8" t="str">
        <f>MacReports!C8&amp;""</f>
        <v/>
      </c>
      <c r="E8" t="str" cm="1">
        <f t="array" ref="E8">IF($AC8=0,"",INDEX(MacReports!$E$2:$E$243,$AC8))</f>
        <v>Apple</v>
      </c>
      <c r="F8" s="11" t="str">
        <f>MacReports!F8&amp;""</f>
        <v>MacBookPro18,4</v>
      </c>
      <c r="G8" t="str" cm="1">
        <f t="array" ref="G8">IF($AD8=0,$F8,INDEX(Models!$B$2:$B$605,$AD8))</f>
        <v>Pro A2442</v>
      </c>
      <c r="H8" cm="1">
        <f t="array" ref="H8">IF($AD8=0,"",INDEX(Models!$E$2:$E$605,$AD8))</f>
        <v>14</v>
      </c>
      <c r="I8" cm="1">
        <f t="array" ref="I8">IF($AD8=0,"",INDEX(Models!$D$2:$D$605,$AD8))</f>
        <v>2021</v>
      </c>
      <c r="J8" t="str">
        <f>MacReports!G8&amp;""</f>
        <v>M1 Max</v>
      </c>
      <c r="K8" s="49" t="str">
        <f>MacReports!H8&amp;""</f>
        <v>32 GB LPDDR5</v>
      </c>
      <c r="L8" t="str">
        <f t="shared" si="1"/>
        <v>32 GB DDR5</v>
      </c>
      <c r="M8" s="13" t="str">
        <f>MacReports!I8&amp;""</f>
        <v>1 TB SSD</v>
      </c>
      <c r="N8" s="14" t="str" cm="1">
        <f t="array" ref="N8">IFERROR(_xlfn.IFS(MacReports!N8="","",--MacReports!N8&lt;55,"Battery Defect",--MacReports!N8&lt;=69,"Battery D",--MacReports!N8&lt;=80,"Battery C",--MacReports!N8&gt;80,""),"")</f>
        <v/>
      </c>
      <c r="O8" s="14" t="str">
        <f>IF(MacReports!J8="Service","Battery Service","")</f>
        <v/>
      </c>
      <c r="P8" s="11" t="str">
        <f>MacReports!Q8&amp;""</f>
        <v>CD B, DI B</v>
      </c>
      <c r="Q8" s="11" t="str">
        <f>IF(MacReports!K8="Enabled","Apple ID Lock","")</f>
        <v/>
      </c>
      <c r="R8" s="11" t="str">
        <f>IF(MacReports!M8="Remote Lock","Remote Locked","")</f>
        <v/>
      </c>
      <c r="S8" t="str">
        <f t="shared" si="0"/>
        <v>CD B, DI B</v>
      </c>
      <c r="T8" t="str" cm="1">
        <f t="array" ref="T8">IF($AE8=0,"",INDEX(Disk_Pivot!$N$2:$N$500,$AE8))</f>
        <v>Pass</v>
      </c>
      <c r="U8" t="str">
        <f>IF(T8="Fail",MacReports!O8,"")</f>
        <v/>
      </c>
      <c r="AA8" t="str">
        <f t="shared" si="2"/>
        <v/>
      </c>
      <c r="AC8">
        <f>IFERROR(MATCH($B8,MacReports!$B$2:$B$243,0),0)</f>
        <v>7</v>
      </c>
      <c r="AD8">
        <f>IFERROR(MATCH($F8,Models!$A$2:$A$605,0),0)</f>
        <v>34</v>
      </c>
      <c r="AE8">
        <f>IFERROR(MATCH($B8,Disk_Pivot!$G$2:$G$500,0),0)</f>
        <v>1</v>
      </c>
    </row>
    <row r="9" spans="1:31">
      <c r="A9" t="str">
        <f>MacReports!A9&amp;""</f>
        <v>W4397</v>
      </c>
      <c r="B9" t="str">
        <f>MacReports!B9&amp;""</f>
        <v>LGF29NYGFD</v>
      </c>
      <c r="C9" t="str">
        <f>MacReports!D9&amp;""</f>
        <v>Laptop</v>
      </c>
      <c r="D9" t="str">
        <f>MacReports!C9&amp;""</f>
        <v/>
      </c>
      <c r="E9" t="str" cm="1">
        <f t="array" ref="E9">IF($AC9=0,"",INDEX(MacReports!$E$2:$E$243,$AC9))</f>
        <v>Apple</v>
      </c>
      <c r="F9" s="11" t="str">
        <f>MacReports!F9&amp;""</f>
        <v>MacBookPro18,3</v>
      </c>
      <c r="G9" t="str" cm="1">
        <f t="array" ref="G9">IF($AD9=0,$F9,INDEX(Models!$B$2:$B$605,$AD9))</f>
        <v>Pro A2442</v>
      </c>
      <c r="H9" cm="1">
        <f t="array" ref="H9">IF($AD9=0,"",INDEX(Models!$E$2:$E$605,$AD9))</f>
        <v>14</v>
      </c>
      <c r="I9" cm="1">
        <f t="array" ref="I9">IF($AD9=0,"",INDEX(Models!$D$2:$D$605,$AD9))</f>
        <v>2021</v>
      </c>
      <c r="J9" t="str">
        <f>MacReports!G9&amp;""</f>
        <v>M1 Pro</v>
      </c>
      <c r="K9" s="49" t="str">
        <f>MacReports!H9&amp;""</f>
        <v>16 GB LPDDR5</v>
      </c>
      <c r="L9" t="str">
        <f t="shared" si="1"/>
        <v>16 GB DDR5</v>
      </c>
      <c r="M9" s="13" t="str">
        <f>MacReports!I9&amp;""</f>
        <v>500 GB SSD</v>
      </c>
      <c r="N9" s="14" t="str" cm="1">
        <f t="array" ref="N9">IFERROR(_xlfn.IFS(MacReports!N9="","",--MacReports!N9&lt;55,"Battery Defect",--MacReports!N9&lt;=69,"Battery D",--MacReports!N9&lt;=80,"Battery C",--MacReports!N9&gt;80,""),"")</f>
        <v/>
      </c>
      <c r="O9" s="14" t="str">
        <f>IF(MacReports!J9="Service","Battery Service","")</f>
        <v/>
      </c>
      <c r="P9" s="11" t="str">
        <f>MacReports!Q9&amp;""</f>
        <v>CD B, DI B</v>
      </c>
      <c r="Q9" s="11" t="str">
        <f>IF(MacReports!K9="Enabled","Apple ID Lock","")</f>
        <v/>
      </c>
      <c r="R9" s="11" t="str">
        <f>IF(MacReports!M9="Remote Lock","Remote Locked","")</f>
        <v/>
      </c>
      <c r="S9" t="str">
        <f t="shared" si="0"/>
        <v>CD B, DI B</v>
      </c>
      <c r="T9" t="str" cm="1">
        <f t="array" ref="T9">IF($AE9=0,"",INDEX(Disk_Pivot!$N$2:$N$500,$AE9))</f>
        <v>Pass</v>
      </c>
      <c r="U9" t="str">
        <f>IF(T9="Fail",MacReports!O9,"")</f>
        <v/>
      </c>
      <c r="AA9" t="str">
        <f t="shared" si="2"/>
        <v/>
      </c>
      <c r="AC9">
        <f>IFERROR(MATCH($B9,MacReports!$B$2:$B$243,0),0)</f>
        <v>8</v>
      </c>
      <c r="AD9">
        <f>IFERROR(MATCH($F9,Models!$A$2:$A$605,0),0)</f>
        <v>33</v>
      </c>
      <c r="AE9">
        <f>IFERROR(MATCH($B9,Disk_Pivot!$G$2:$G$500,0),0)</f>
        <v>8</v>
      </c>
    </row>
    <row r="10" spans="1:31">
      <c r="A10" t="str">
        <f>MacReports!A10&amp;""</f>
        <v>W4399</v>
      </c>
      <c r="B10" t="str">
        <f>MacReports!B10&amp;""</f>
        <v>MMPXYQRJGM</v>
      </c>
      <c r="C10" t="str">
        <f>MacReports!D10&amp;""</f>
        <v>Laptop</v>
      </c>
      <c r="D10" t="str">
        <f>MacReports!C10&amp;""</f>
        <v/>
      </c>
      <c r="E10" t="str" cm="1">
        <f t="array" ref="E10">IF($AC10=0,"",INDEX(MacReports!$E$2:$E$243,$AC10))</f>
        <v>Apple</v>
      </c>
      <c r="F10" s="11" t="str">
        <f>MacReports!F10&amp;""</f>
        <v>MacBookPro18,3</v>
      </c>
      <c r="G10" t="str" cm="1">
        <f t="array" ref="G10">IF($AD10=0,$F10,INDEX(Models!$B$2:$B$605,$AD10))</f>
        <v>Pro A2442</v>
      </c>
      <c r="H10" cm="1">
        <f t="array" ref="H10">IF($AD10=0,"",INDEX(Models!$E$2:$E$605,$AD10))</f>
        <v>14</v>
      </c>
      <c r="I10" cm="1">
        <f t="array" ref="I10">IF($AD10=0,"",INDEX(Models!$D$2:$D$605,$AD10))</f>
        <v>2021</v>
      </c>
      <c r="J10" t="str">
        <f>MacReports!G10&amp;""</f>
        <v>M1 Pro</v>
      </c>
      <c r="K10" s="49" t="str">
        <f>MacReports!H10&amp;""</f>
        <v>16 GB LPDDR5</v>
      </c>
      <c r="L10" t="str">
        <f t="shared" si="1"/>
        <v>16 GB DDR5</v>
      </c>
      <c r="M10" s="13" t="str">
        <f>MacReports!I10&amp;""</f>
        <v>500 GB SSD</v>
      </c>
      <c r="N10" s="14" t="str" cm="1">
        <f t="array" ref="N10">IFERROR(_xlfn.IFS(MacReports!N10="","",--MacReports!N10&lt;55,"Battery Defect",--MacReports!N10&lt;=69,"Battery D",--MacReports!N10&lt;=80,"Battery C",--MacReports!N10&gt;80,""),"")</f>
        <v/>
      </c>
      <c r="O10" s="14" t="str">
        <f>IF(MacReports!J10="Service","Battery Service","")</f>
        <v/>
      </c>
      <c r="P10" s="11" t="str">
        <f>MacReports!Q10&amp;""</f>
        <v>LM D, CD C, DI B</v>
      </c>
      <c r="Q10" s="11" t="str">
        <f>IF(MacReports!K10="Enabled","Apple ID Lock","")</f>
        <v/>
      </c>
      <c r="R10" s="11" t="str">
        <f>IF(MacReports!M10="Remote Lock","Remote Locked","")</f>
        <v/>
      </c>
      <c r="S10" t="str">
        <f t="shared" si="0"/>
        <v>LM D, CD C, DI B</v>
      </c>
      <c r="T10" t="str" cm="1">
        <f t="array" ref="T10">IF($AE10=0,"",INDEX(Disk_Pivot!$N$2:$N$500,$AE10))</f>
        <v>Pass</v>
      </c>
      <c r="U10" t="str">
        <f>IF(T10="Fail",MacReports!O10,"")</f>
        <v/>
      </c>
      <c r="AA10" t="str">
        <f t="shared" si="2"/>
        <v/>
      </c>
      <c r="AC10">
        <f>IFERROR(MATCH($B10,MacReports!$B$2:$B$243,0),0)</f>
        <v>9</v>
      </c>
      <c r="AD10">
        <f>IFERROR(MATCH($F10,Models!$A$2:$A$605,0),0)</f>
        <v>33</v>
      </c>
      <c r="AE10">
        <f>IFERROR(MATCH($B10,Disk_Pivot!$G$2:$G$500,0),0)</f>
        <v>28</v>
      </c>
    </row>
    <row r="11" spans="1:31">
      <c r="A11" t="str">
        <f>MacReports!A11&amp;""</f>
        <v>W4400</v>
      </c>
      <c r="B11" t="str">
        <f>MacReports!B11&amp;""</f>
        <v>KX1VQ1F02Q</v>
      </c>
      <c r="C11" t="str">
        <f>MacReports!D11&amp;""</f>
        <v>Laptop</v>
      </c>
      <c r="D11" t="str">
        <f>MacReports!C11&amp;""</f>
        <v/>
      </c>
      <c r="E11" t="str" cm="1">
        <f t="array" ref="E11">IF($AC11=0,"",INDEX(MacReports!$E$2:$E$243,$AC11))</f>
        <v>Apple</v>
      </c>
      <c r="F11" s="11" t="str">
        <f>MacReports!F11&amp;""</f>
        <v>MacBookPro18,4</v>
      </c>
      <c r="G11" t="str" cm="1">
        <f t="array" ref="G11">IF($AD11=0,$F11,INDEX(Models!$B$2:$B$605,$AD11))</f>
        <v>Pro A2442</v>
      </c>
      <c r="H11" cm="1">
        <f t="array" ref="H11">IF($AD11=0,"",INDEX(Models!$E$2:$E$605,$AD11))</f>
        <v>14</v>
      </c>
      <c r="I11" cm="1">
        <f t="array" ref="I11">IF($AD11=0,"",INDEX(Models!$D$2:$D$605,$AD11))</f>
        <v>2021</v>
      </c>
      <c r="J11" t="str">
        <f>MacReports!G11&amp;""</f>
        <v>M1 Max</v>
      </c>
      <c r="K11" s="49" t="str">
        <f>MacReports!H11&amp;""</f>
        <v>32 GB LPDDR5</v>
      </c>
      <c r="L11" t="str">
        <f t="shared" si="1"/>
        <v>32 GB DDR5</v>
      </c>
      <c r="M11" s="13" t="str">
        <f>MacReports!I11&amp;""</f>
        <v>1 TB SSD</v>
      </c>
      <c r="N11" s="14" t="str" cm="1">
        <f t="array" ref="N11">IFERROR(_xlfn.IFS(MacReports!N11="","",--MacReports!N11&lt;55,"Battery Defect",--MacReports!N11&lt;=69,"Battery D",--MacReports!N11&lt;=80,"Battery C",--MacReports!N11&gt;80,""),"")</f>
        <v/>
      </c>
      <c r="O11" s="14" t="str">
        <f>IF(MacReports!J11="Service","Battery Service","")</f>
        <v/>
      </c>
      <c r="P11" s="11" t="str">
        <f>MacReports!Q11&amp;""</f>
        <v>LM B, DI B</v>
      </c>
      <c r="Q11" s="11" t="str">
        <f>IF(MacReports!K11="Enabled","Apple ID Lock","")</f>
        <v/>
      </c>
      <c r="R11" s="11" t="str">
        <f>IF(MacReports!M11="Remote Lock","Remote Locked","")</f>
        <v/>
      </c>
      <c r="S11" t="str">
        <f t="shared" si="0"/>
        <v>LM B, DI B</v>
      </c>
      <c r="T11" t="str" cm="1">
        <f t="array" ref="T11">IF($AE11=0,"",INDEX(Disk_Pivot!$N$2:$N$500,$AE11))</f>
        <v>Pass</v>
      </c>
      <c r="U11" t="str">
        <f>IF(T11="Fail",MacReports!O11,"")</f>
        <v/>
      </c>
      <c r="AA11" t="str">
        <f t="shared" si="2"/>
        <v/>
      </c>
      <c r="AC11">
        <f>IFERROR(MATCH($B11,MacReports!$B$2:$B$243,0),0)</f>
        <v>10</v>
      </c>
      <c r="AD11">
        <f>IFERROR(MATCH($F11,Models!$A$2:$A$605,0),0)</f>
        <v>34</v>
      </c>
      <c r="AE11">
        <f>IFERROR(MATCH($B11,Disk_Pivot!$G$2:$G$500,0),0)</f>
        <v>7</v>
      </c>
    </row>
    <row r="12" spans="1:31">
      <c r="A12" t="str">
        <f>MacReports!A12&amp;""</f>
        <v/>
      </c>
      <c r="B12" t="str">
        <f>MacReports!B12&amp;""</f>
        <v/>
      </c>
      <c r="C12" t="str">
        <f>MacReports!D12&amp;""</f>
        <v/>
      </c>
      <c r="D12" t="str">
        <f>MacReports!C12&amp;""</f>
        <v/>
      </c>
      <c r="E12" t="str" cm="1">
        <f t="array" ref="E12">IF($AC12=0,"",INDEX(MacReports!$E$2:$E$243,$AC12))</f>
        <v/>
      </c>
      <c r="F12" s="11" t="str">
        <f>MacReports!F12&amp;""</f>
        <v/>
      </c>
      <c r="G12" t="str" cm="1">
        <f t="array" ref="G12">IF($AD12=0,$F12,INDEX(Models!$B$2:$B$605,$AD12))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MacReports!G12&amp;""</f>
        <v/>
      </c>
      <c r="K12" s="49" t="str">
        <f>MacReports!H12&amp;""</f>
        <v/>
      </c>
      <c r="L12" t="str">
        <f t="shared" si="1"/>
        <v/>
      </c>
      <c r="M12" s="13" t="str">
        <f>MacReports!I12&amp;""</f>
        <v/>
      </c>
      <c r="N12" s="14" t="str" cm="1">
        <f t="array" ref="N12">IFERROR(_xlfn.IFS(MacReports!N12="","",--MacReports!N12&lt;55,"Battery Defect",--MacReports!N12&lt;=69,"Battery D",--MacReports!N12&lt;=80,"Battery C",--MacReports!N12&gt;80,""),"")</f>
        <v/>
      </c>
      <c r="O12" s="14" t="str">
        <f>IF(MacReports!J12="Service","Battery Service","")</f>
        <v/>
      </c>
      <c r="P12" s="11" t="str">
        <f>MacReports!Q12&amp;""</f>
        <v/>
      </c>
      <c r="Q12" s="11" t="str">
        <f>IF(MacReports!K12="Enabled","Apple ID Lock","")</f>
        <v/>
      </c>
      <c r="R12" s="11" t="str">
        <f>IF(MacReports!M12="Remote Lock","Remote Locked","")</f>
        <v/>
      </c>
      <c r="S12" t="str">
        <f t="shared" si="0"/>
        <v/>
      </c>
      <c r="T12" t="str" cm="1">
        <f t="array" ref="T12">IF($AE12=0,"",INDEX(Disk_Pivot!$N$2:$N$500,$AE12))</f>
        <v/>
      </c>
      <c r="U12" t="str">
        <f>IF(T12="Fail",MacReports!O12,"")</f>
        <v/>
      </c>
      <c r="AA12" t="str">
        <f t="shared" si="2"/>
        <v/>
      </c>
      <c r="AC12">
        <f>IFERROR(MATCH($B12,MacReports!$B$2:$B$243,0),0)</f>
        <v>0</v>
      </c>
      <c r="AD12">
        <f>IFERROR(MATCH($F12,Models!$A$2:$A$605,0),0)</f>
        <v>0</v>
      </c>
      <c r="AE12">
        <f>IFERROR(MATCH($B12,Disk_Pivot!$G$2:$G$500,0),0)</f>
        <v>0</v>
      </c>
    </row>
    <row r="13" spans="1:31">
      <c r="A13" t="str">
        <f>MacReports!A13&amp;""</f>
        <v>W4401</v>
      </c>
      <c r="B13" t="str">
        <f>MacReports!B13&amp;""</f>
        <v>K4G92C4XG9</v>
      </c>
      <c r="C13" t="str">
        <f>MacReports!D13&amp;""</f>
        <v>Laptop</v>
      </c>
      <c r="D13" t="str">
        <f>MacReports!C13&amp;""</f>
        <v/>
      </c>
      <c r="E13" t="str" cm="1">
        <f t="array" ref="E13">IF($AC13=0,"",INDEX(MacReports!$E$2:$E$243,$AC13))</f>
        <v>Apple</v>
      </c>
      <c r="F13" s="11" t="str">
        <f>MacReports!F13&amp;""</f>
        <v>MacBookPro18,1</v>
      </c>
      <c r="G13" t="str" cm="1">
        <f t="array" ref="G13">IF($AD13=0,$F13,INDEX(Models!$B$2:$B$605,$AD13))</f>
        <v>Pro A2485</v>
      </c>
      <c r="H13" cm="1">
        <f t="array" ref="H13">IF($AD13=0,"",INDEX(Models!$E$2:$E$605,$AD13))</f>
        <v>16</v>
      </c>
      <c r="I13" cm="1">
        <f t="array" ref="I13">IF($AD13=0,"",INDEX(Models!$D$2:$D$605,$AD13))</f>
        <v>2021</v>
      </c>
      <c r="J13" t="str">
        <f>MacReports!G13&amp;""</f>
        <v>M1 Pro</v>
      </c>
      <c r="K13" s="49" t="str">
        <f>MacReports!H13&amp;""</f>
        <v>16 GB LPDDR5</v>
      </c>
      <c r="L13" t="str">
        <f t="shared" si="1"/>
        <v>16 GB DDR5</v>
      </c>
      <c r="M13" s="13" t="str">
        <f>MacReports!I13&amp;""</f>
        <v>1 TB SSD</v>
      </c>
      <c r="N13" s="14" t="str" cm="1">
        <f t="array" ref="N13">IFERROR(_xlfn.IFS(MacReports!N13="","",--MacReports!N13&lt;55,"Battery Defect",--MacReports!N13&lt;=69,"Battery D",--MacReports!N13&lt;=80,"Battery C",--MacReports!N13&gt;80,""),"")</f>
        <v/>
      </c>
      <c r="O13" s="14" t="str">
        <f>IF(MacReports!J13="Service","Battery Service","")</f>
        <v/>
      </c>
      <c r="P13" s="11" t="str">
        <f>MacReports!Q13&amp;""</f>
        <v>LM B, CD B, SS B, DI B</v>
      </c>
      <c r="Q13" s="11" t="str">
        <f>IF(MacReports!K13="Enabled","Apple ID Lock","")</f>
        <v/>
      </c>
      <c r="R13" s="11" t="str">
        <f>IF(MacReports!M13="Remote Lock","Remote Locked","")</f>
        <v/>
      </c>
      <c r="S13" t="str">
        <f t="shared" si="0"/>
        <v>LM B, CD B, SS B, DI B</v>
      </c>
      <c r="T13" t="str" cm="1">
        <f t="array" ref="T13">IF($AE13=0,"",INDEX(Disk_Pivot!$N$2:$N$500,$AE13))</f>
        <v>Pass</v>
      </c>
      <c r="U13" t="str">
        <f>IF(T13="Fail",MacReports!O13,"")</f>
        <v/>
      </c>
      <c r="AA13" t="str">
        <f t="shared" si="2"/>
        <v/>
      </c>
      <c r="AC13">
        <f>IFERROR(MATCH($B13,MacReports!$B$2:$B$243,0),0)</f>
        <v>12</v>
      </c>
      <c r="AD13">
        <f>IFERROR(MATCH($F13,Models!$A$2:$A$605,0),0)</f>
        <v>35</v>
      </c>
      <c r="AE13">
        <f>IFERROR(MATCH($B13,Disk_Pivot!$G$2:$G$500,0),0)</f>
        <v>14</v>
      </c>
    </row>
    <row r="14" spans="1:31">
      <c r="A14" t="str">
        <f>MacReports!A14&amp;""</f>
        <v>W4402</v>
      </c>
      <c r="B14" t="str">
        <f>MacReports!B14&amp;""</f>
        <v>WP604DDYQV</v>
      </c>
      <c r="C14" t="str">
        <f>MacReports!D14&amp;""</f>
        <v>Laptop</v>
      </c>
      <c r="D14" t="str">
        <f>MacReports!C14&amp;""</f>
        <v/>
      </c>
      <c r="E14" t="str" cm="1">
        <f t="array" ref="E14">IF($AC14=0,"",INDEX(MacReports!$E$2:$E$243,$AC14))</f>
        <v>Apple</v>
      </c>
      <c r="F14" s="11" t="str">
        <f>MacReports!F14&amp;""</f>
        <v>MacBookPro18,1</v>
      </c>
      <c r="G14" t="str" cm="1">
        <f t="array" ref="G14">IF($AD14=0,$F14,INDEX(Models!$B$2:$B$605,$AD14))</f>
        <v>Pro A2485</v>
      </c>
      <c r="H14" cm="1">
        <f t="array" ref="H14">IF($AD14=0,"",INDEX(Models!$E$2:$E$605,$AD14))</f>
        <v>16</v>
      </c>
      <c r="I14" cm="1">
        <f t="array" ref="I14">IF($AD14=0,"",INDEX(Models!$D$2:$D$605,$AD14))</f>
        <v>2021</v>
      </c>
      <c r="J14" t="str">
        <f>MacReports!G14&amp;""</f>
        <v>M1 Pro</v>
      </c>
      <c r="K14" s="49" t="str">
        <f>MacReports!H14&amp;""</f>
        <v>16 GB LPDDR5</v>
      </c>
      <c r="L14" t="str">
        <f t="shared" si="1"/>
        <v>16 GB DDR5</v>
      </c>
      <c r="M14" s="13" t="str">
        <f>MacReports!I14&amp;""</f>
        <v>1 TB SSD</v>
      </c>
      <c r="N14" s="14" t="str" cm="1">
        <f t="array" ref="N14">IFERROR(_xlfn.IFS(MacReports!N14="","",--MacReports!N14&lt;55,"Battery Defect",--MacReports!N14&lt;=69,"Battery D",--MacReports!N14&lt;=80,"Battery C",--MacReports!N14&gt;80,""),"")</f>
        <v/>
      </c>
      <c r="O14" s="14" t="str">
        <f>IF(MacReports!J14="Service","Battery Service","")</f>
        <v/>
      </c>
      <c r="P14" s="11" t="str">
        <f>MacReports!Q14&amp;""</f>
        <v>CD B, SS B, DI B</v>
      </c>
      <c r="Q14" s="11" t="str">
        <f>IF(MacReports!K14="Enabled","Apple ID Lock","")</f>
        <v/>
      </c>
      <c r="R14" s="11" t="str">
        <f>IF(MacReports!M14="Remote Lock","Remote Locked","")</f>
        <v/>
      </c>
      <c r="S14" t="str">
        <f t="shared" si="0"/>
        <v>CD B, SS B, DI B</v>
      </c>
      <c r="T14" t="str" cm="1">
        <f t="array" ref="T14">IF($AE14=0,"",INDEX(Disk_Pivot!$N$2:$N$500,$AE14))</f>
        <v>Pass</v>
      </c>
      <c r="U14" t="str">
        <f>IF(T14="Fail",MacReports!O14,"")</f>
        <v/>
      </c>
      <c r="AA14" t="str">
        <f t="shared" si="2"/>
        <v/>
      </c>
      <c r="AC14">
        <f>IFERROR(MATCH($B14,MacReports!$B$2:$B$243,0),0)</f>
        <v>13</v>
      </c>
      <c r="AD14">
        <f>IFERROR(MATCH($F14,Models!$A$2:$A$605,0),0)</f>
        <v>35</v>
      </c>
      <c r="AE14">
        <f>IFERROR(MATCH($B14,Disk_Pivot!$G$2:$G$500,0),0)</f>
        <v>11</v>
      </c>
    </row>
    <row r="15" spans="1:31">
      <c r="A15" t="str">
        <f>MacReports!A15&amp;""</f>
        <v>W4403</v>
      </c>
      <c r="B15" t="str">
        <f>MacReports!B15&amp;""</f>
        <v>MYCDK2HF6J</v>
      </c>
      <c r="C15" t="str">
        <f>MacReports!D15&amp;""</f>
        <v>Laptop</v>
      </c>
      <c r="D15" t="str">
        <f>MacReports!C15&amp;""</f>
        <v/>
      </c>
      <c r="E15" t="str" cm="1">
        <f t="array" ref="E15">IF($AC15=0,"",INDEX(MacReports!$E$2:$E$243,$AC15))</f>
        <v>Apple</v>
      </c>
      <c r="F15" s="11" t="str">
        <f>MacReports!F15&amp;""</f>
        <v>MacBookPro18,1</v>
      </c>
      <c r="G15" t="str" cm="1">
        <f t="array" ref="G15">IF($AD15=0,$F15,INDEX(Models!$B$2:$B$605,$AD15))</f>
        <v>Pro A2485</v>
      </c>
      <c r="H15" cm="1">
        <f t="array" ref="H15">IF($AD15=0,"",INDEX(Models!$E$2:$E$605,$AD15))</f>
        <v>16</v>
      </c>
      <c r="I15" cm="1">
        <f t="array" ref="I15">IF($AD15=0,"",INDEX(Models!$D$2:$D$605,$AD15))</f>
        <v>2021</v>
      </c>
      <c r="J15" t="str">
        <f>MacReports!G15&amp;""</f>
        <v>M1 Pro</v>
      </c>
      <c r="K15" s="49" t="str">
        <f>MacReports!H15&amp;""</f>
        <v>16 GB LPDDR5</v>
      </c>
      <c r="L15" t="str">
        <f t="shared" si="1"/>
        <v>16 GB DDR5</v>
      </c>
      <c r="M15" s="13" t="str">
        <f>MacReports!I15&amp;""</f>
        <v>1 TB SSD</v>
      </c>
      <c r="N15" s="14" t="str" cm="1">
        <f t="array" ref="N15">IFERROR(_xlfn.IFS(MacReports!N15="","",--MacReports!N15&lt;55,"Battery Defect",--MacReports!N15&lt;=69,"Battery D",--MacReports!N15&lt;=80,"Battery C",--MacReports!N15&gt;80,""),"")</f>
        <v/>
      </c>
      <c r="O15" s="14" t="str">
        <f>IF(MacReports!J15="Service","Battery Service","")</f>
        <v/>
      </c>
      <c r="P15" s="11" t="str">
        <f>MacReports!Q15&amp;""</f>
        <v>LM D, CD B, SS B, DI B</v>
      </c>
      <c r="Q15" s="11" t="str">
        <f>IF(MacReports!K15="Enabled","Apple ID Lock","")</f>
        <v/>
      </c>
      <c r="R15" s="11" t="str">
        <f>IF(MacReports!M15="Remote Lock","Remote Locked","")</f>
        <v/>
      </c>
      <c r="S15" t="str">
        <f t="shared" si="0"/>
        <v>LM D, CD B, SS B, DI B</v>
      </c>
      <c r="T15" t="str" cm="1">
        <f t="array" ref="T15">IF($AE15=0,"",INDEX(Disk_Pivot!$N$2:$N$500,$AE15))</f>
        <v>Pass</v>
      </c>
      <c r="U15" t="str">
        <f>IF(T15="Fail",MacReports!O15,"")</f>
        <v/>
      </c>
      <c r="AA15" t="str">
        <f t="shared" si="2"/>
        <v/>
      </c>
      <c r="AC15">
        <f>IFERROR(MATCH($B15,MacReports!$B$2:$B$243,0),0)</f>
        <v>14</v>
      </c>
      <c r="AD15">
        <f>IFERROR(MATCH($F15,Models!$A$2:$A$605,0),0)</f>
        <v>35</v>
      </c>
      <c r="AE15">
        <f>IFERROR(MATCH($B15,Disk_Pivot!$G$2:$G$500,0),0)</f>
        <v>29</v>
      </c>
    </row>
    <row r="16" spans="1:31">
      <c r="A16" t="str">
        <f>MacReports!A16&amp;""</f>
        <v>W4404</v>
      </c>
      <c r="B16" t="str">
        <f>MacReports!B16&amp;""</f>
        <v>XD3YH0QH7M</v>
      </c>
      <c r="C16" t="str">
        <f>MacReports!D16&amp;""</f>
        <v>Laptop</v>
      </c>
      <c r="D16" t="str">
        <f>MacReports!C16&amp;""</f>
        <v/>
      </c>
      <c r="E16" t="str" cm="1">
        <f t="array" ref="E16">IF($AC16=0,"",INDEX(MacReports!$E$2:$E$243,$AC16))</f>
        <v>Apple</v>
      </c>
      <c r="F16" s="11" t="str">
        <f>MacReports!F16&amp;""</f>
        <v>MacBookPro18,1</v>
      </c>
      <c r="G16" t="str" cm="1">
        <f t="array" ref="G16">IF($AD16=0,$F16,INDEX(Models!$B$2:$B$605,$AD16))</f>
        <v>Pro A2485</v>
      </c>
      <c r="H16" cm="1">
        <f t="array" ref="H16">IF($AD16=0,"",INDEX(Models!$E$2:$E$605,$AD16))</f>
        <v>16</v>
      </c>
      <c r="I16" cm="1">
        <f t="array" ref="I16">IF($AD16=0,"",INDEX(Models!$D$2:$D$605,$AD16))</f>
        <v>2021</v>
      </c>
      <c r="J16" t="str">
        <f>MacReports!G16&amp;""</f>
        <v>M1 Pro</v>
      </c>
      <c r="K16" s="49" t="str">
        <f>MacReports!H16&amp;""</f>
        <v>16 GB LPDDR5</v>
      </c>
      <c r="L16" t="str">
        <f t="shared" si="1"/>
        <v>16 GB DDR5</v>
      </c>
      <c r="M16" s="13" t="str">
        <f>MacReports!I16&amp;""</f>
        <v>1 TB SSD</v>
      </c>
      <c r="N16" s="14" t="str" cm="1">
        <f t="array" ref="N16">IFERROR(_xlfn.IFS(MacReports!N16="","",--MacReports!N16&lt;55,"Battery Defect",--MacReports!N16&lt;=69,"Battery D",--MacReports!N16&lt;=80,"Battery C",--MacReports!N16&gt;80,""),"")</f>
        <v/>
      </c>
      <c r="O16" s="14" t="str">
        <f>IF(MacReports!J16="Service","Battery Service","")</f>
        <v/>
      </c>
      <c r="P16" s="11" t="str">
        <f>MacReports!Q16&amp;""</f>
        <v>SS B, DI B</v>
      </c>
      <c r="Q16" s="11" t="str">
        <f>IF(MacReports!K16="Enabled","Apple ID Lock","")</f>
        <v/>
      </c>
      <c r="R16" s="11" t="str">
        <f>IF(MacReports!M16="Remote Lock","Remote Locked","")</f>
        <v/>
      </c>
      <c r="S16" t="str">
        <f t="shared" si="0"/>
        <v>SS B, DI B</v>
      </c>
      <c r="T16" t="str" cm="1">
        <f t="array" ref="T16">IF($AE16=0,"",INDEX(Disk_Pivot!$N$2:$N$500,$AE16))</f>
        <v>Pass</v>
      </c>
      <c r="U16" t="str">
        <f>IF(T16="Fail",MacReports!O16,"")</f>
        <v/>
      </c>
      <c r="AA16" t="str">
        <f t="shared" si="2"/>
        <v/>
      </c>
      <c r="AC16">
        <f>IFERROR(MATCH($B16,MacReports!$B$2:$B$243,0),0)</f>
        <v>15</v>
      </c>
      <c r="AD16">
        <f>IFERROR(MATCH($F16,Models!$A$2:$A$605,0),0)</f>
        <v>35</v>
      </c>
      <c r="AE16">
        <f>IFERROR(MATCH($B16,Disk_Pivot!$G$2:$G$500,0),0)</f>
        <v>13</v>
      </c>
    </row>
    <row r="17" spans="1:31">
      <c r="A17" t="str">
        <f>MacReports!A17&amp;""</f>
        <v>W4405</v>
      </c>
      <c r="B17" t="str">
        <f>MacReports!B17&amp;""</f>
        <v>PWX92MN2FR</v>
      </c>
      <c r="C17" t="str">
        <f>MacReports!D17&amp;""</f>
        <v>Laptop</v>
      </c>
      <c r="D17" t="str">
        <f>MacReports!C17&amp;""</f>
        <v/>
      </c>
      <c r="E17" t="str" cm="1">
        <f t="array" ref="E17">IF($AC17=0,"",INDEX(MacReports!$E$2:$E$243,$AC17))</f>
        <v>Apple</v>
      </c>
      <c r="F17" s="11" t="str">
        <f>MacReports!F17&amp;""</f>
        <v>MacBookPro18,1</v>
      </c>
      <c r="G17" t="str" cm="1">
        <f t="array" ref="G17">IF($AD17=0,$F17,INDEX(Models!$B$2:$B$605,$AD17))</f>
        <v>Pro A2485</v>
      </c>
      <c r="H17" cm="1">
        <f t="array" ref="H17">IF($AD17=0,"",INDEX(Models!$E$2:$E$605,$AD17))</f>
        <v>16</v>
      </c>
      <c r="I17" cm="1">
        <f t="array" ref="I17">IF($AD17=0,"",INDEX(Models!$D$2:$D$605,$AD17))</f>
        <v>2021</v>
      </c>
      <c r="J17" t="str">
        <f>MacReports!G17&amp;""</f>
        <v>M1 Pro</v>
      </c>
      <c r="K17" s="49" t="str">
        <f>MacReports!H17&amp;""</f>
        <v>16 GB LPDDR5</v>
      </c>
      <c r="L17" t="str">
        <f t="shared" si="1"/>
        <v>16 GB DDR5</v>
      </c>
      <c r="M17" s="13" t="str">
        <f>MacReports!I17&amp;""</f>
        <v>1 TB SSD</v>
      </c>
      <c r="N17" s="14" t="str" cm="1">
        <f t="array" ref="N17">IFERROR(_xlfn.IFS(MacReports!N17="","",--MacReports!N17&lt;55,"Battery Defect",--MacReports!N17&lt;=69,"Battery D",--MacReports!N17&lt;=80,"Battery C",--MacReports!N17&gt;80,""),"")</f>
        <v/>
      </c>
      <c r="O17" s="14" t="str">
        <f>IF(MacReports!J17="Service","Battery Service","")</f>
        <v/>
      </c>
      <c r="P17" s="11" t="str">
        <f>MacReports!Q17&amp;""</f>
        <v>CD D, SS B, DI B</v>
      </c>
      <c r="Q17" s="11" t="str">
        <f>IF(MacReports!K17="Enabled","Apple ID Lock","")</f>
        <v/>
      </c>
      <c r="R17" s="11" t="str">
        <f>IF(MacReports!M17="Remote Lock","Remote Locked","")</f>
        <v/>
      </c>
      <c r="S17" t="str">
        <f t="shared" si="0"/>
        <v>CD D, SS B, DI B</v>
      </c>
      <c r="T17" t="str" cm="1">
        <f t="array" ref="T17">IF($AE17=0,"",INDEX(Disk_Pivot!$N$2:$N$500,$AE17))</f>
        <v>Pass</v>
      </c>
      <c r="U17" t="str">
        <f>IF(T17="Fail",MacReports!O17,"")</f>
        <v/>
      </c>
      <c r="AA17" t="str">
        <f t="shared" si="2"/>
        <v/>
      </c>
      <c r="AC17">
        <f>IFERROR(MATCH($B17,MacReports!$B$2:$B$243,0),0)</f>
        <v>16</v>
      </c>
      <c r="AD17">
        <f>IFERROR(MATCH($F17,Models!$A$2:$A$605,0),0)</f>
        <v>35</v>
      </c>
      <c r="AE17">
        <f>IFERROR(MATCH($B17,Disk_Pivot!$G$2:$G$500,0),0)</f>
        <v>24</v>
      </c>
    </row>
    <row r="18" spans="1:31">
      <c r="A18" t="str">
        <f>MacReports!A18&amp;""</f>
        <v>W4406</v>
      </c>
      <c r="B18" t="str">
        <f>MacReports!B18&amp;""</f>
        <v>V2L2Q9990T</v>
      </c>
      <c r="C18" t="str">
        <f>MacReports!D18&amp;""</f>
        <v>Laptop</v>
      </c>
      <c r="D18" t="str">
        <f>MacReports!C18&amp;""</f>
        <v/>
      </c>
      <c r="E18" t="str" cm="1">
        <f t="array" ref="E18">IF($AC18=0,"",INDEX(MacReports!$E$2:$E$243,$AC18))</f>
        <v>Apple</v>
      </c>
      <c r="F18" s="11" t="str">
        <f>MacReports!F18&amp;""</f>
        <v>MacBookPro18,1</v>
      </c>
      <c r="G18" t="str" cm="1">
        <f t="array" ref="G18">IF($AD18=0,$F18,INDEX(Models!$B$2:$B$605,$AD18))</f>
        <v>Pro A2485</v>
      </c>
      <c r="H18" cm="1">
        <f t="array" ref="H18">IF($AD18=0,"",INDEX(Models!$E$2:$E$605,$AD18))</f>
        <v>16</v>
      </c>
      <c r="I18" cm="1">
        <f t="array" ref="I18">IF($AD18=0,"",INDEX(Models!$D$2:$D$605,$AD18))</f>
        <v>2021</v>
      </c>
      <c r="J18" t="str">
        <f>MacReports!G18&amp;""</f>
        <v>M1 Pro</v>
      </c>
      <c r="K18" s="49" t="str">
        <f>MacReports!H18&amp;""</f>
        <v>32 GB LPDDR5</v>
      </c>
      <c r="L18" t="str">
        <f t="shared" si="1"/>
        <v>32 GB DDR5</v>
      </c>
      <c r="M18" s="13" t="str">
        <f>MacReports!I18&amp;""</f>
        <v>1 TB SSD</v>
      </c>
      <c r="N18" s="14" t="str" cm="1">
        <f t="array" ref="N18">IFERROR(_xlfn.IFS(MacReports!N18="","",--MacReports!N18&lt;55,"Battery Defect",--MacReports!N18&lt;=69,"Battery D",--MacReports!N18&lt;=80,"Battery C",--MacReports!N18&gt;80,""),"")</f>
        <v/>
      </c>
      <c r="O18" s="14" t="str">
        <f>IF(MacReports!J18="Service","Battery Service","")</f>
        <v/>
      </c>
      <c r="P18" s="11" t="str">
        <f>MacReports!Q18&amp;""</f>
        <v>CD B, DI B</v>
      </c>
      <c r="Q18" s="11" t="str">
        <f>IF(MacReports!K18="Enabled","Apple ID Lock","")</f>
        <v/>
      </c>
      <c r="R18" s="11" t="str">
        <f>IF(MacReports!M18="Remote Lock","Remote Locked","")</f>
        <v/>
      </c>
      <c r="S18" t="str">
        <f t="shared" si="0"/>
        <v>CD B, DI B</v>
      </c>
      <c r="T18" t="str" cm="1">
        <f t="array" ref="T18">IF($AE18=0,"",INDEX(Disk_Pivot!$N$2:$N$500,$AE18))</f>
        <v>Pass</v>
      </c>
      <c r="U18" t="str">
        <f>IF(T18="Fail",MacReports!O18,"")</f>
        <v/>
      </c>
      <c r="AA18" t="str">
        <f t="shared" si="2"/>
        <v/>
      </c>
      <c r="AC18">
        <f>IFERROR(MATCH($B18,MacReports!$B$2:$B$243,0),0)</f>
        <v>17</v>
      </c>
      <c r="AD18">
        <f>IFERROR(MATCH($F18,Models!$A$2:$A$605,0),0)</f>
        <v>35</v>
      </c>
      <c r="AE18">
        <f>IFERROR(MATCH($B18,Disk_Pivot!$G$2:$G$500,0),0)</f>
        <v>18</v>
      </c>
    </row>
    <row r="19" spans="1:31">
      <c r="A19" t="str">
        <f>MacReports!A19&amp;""</f>
        <v>W4407</v>
      </c>
      <c r="B19" t="str">
        <f>MacReports!B19&amp;""</f>
        <v>L3PX459P65</v>
      </c>
      <c r="C19" t="str">
        <f>MacReports!D19&amp;""</f>
        <v>Laptop</v>
      </c>
      <c r="D19" t="str">
        <f>MacReports!C19&amp;""</f>
        <v/>
      </c>
      <c r="E19" t="str" cm="1">
        <f t="array" ref="E19">IF($AC19=0,"",INDEX(MacReports!$E$2:$E$243,$AC19))</f>
        <v>Apple</v>
      </c>
      <c r="F19" s="11" t="str">
        <f>MacReports!F19&amp;""</f>
        <v>MacBookPro18,2</v>
      </c>
      <c r="G19" t="str" cm="1">
        <f t="array" ref="G19">IF($AD19=0,$F19,INDEX(Models!$B$2:$B$605,$AD19))</f>
        <v>Pro A2485</v>
      </c>
      <c r="H19" cm="1">
        <f t="array" ref="H19">IF($AD19=0,"",INDEX(Models!$E$2:$E$605,$AD19))</f>
        <v>16</v>
      </c>
      <c r="I19" cm="1">
        <f t="array" ref="I19">IF($AD19=0,"",INDEX(Models!$D$2:$D$605,$AD19))</f>
        <v>2021</v>
      </c>
      <c r="J19" t="str">
        <f>MacReports!G19&amp;""</f>
        <v>M1 Max</v>
      </c>
      <c r="K19" s="49" t="str">
        <f>MacReports!H19&amp;""</f>
        <v>32 GB LPDDR5</v>
      </c>
      <c r="L19" t="str">
        <f t="shared" si="1"/>
        <v>32 GB DDR5</v>
      </c>
      <c r="M19" s="13" t="str">
        <f>MacReports!I19&amp;""</f>
        <v>1 TB SSD</v>
      </c>
      <c r="N19" s="14" t="str" cm="1">
        <f t="array" ref="N19">IFERROR(_xlfn.IFS(MacReports!N19="","",--MacReports!N19&lt;55,"Battery Defect",--MacReports!N19&lt;=69,"Battery D",--MacReports!N19&lt;=80,"Battery C",--MacReports!N19&gt;80,""),"")</f>
        <v/>
      </c>
      <c r="O19" s="14" t="str">
        <f>IF(MacReports!J19="Service","Battery Service","")</f>
        <v/>
      </c>
      <c r="P19" s="11" t="str">
        <f>MacReports!Q19&amp;""</f>
        <v>CD C, DI B</v>
      </c>
      <c r="Q19" s="11" t="str">
        <f>IF(MacReports!K19="Enabled","Apple ID Lock","")</f>
        <v/>
      </c>
      <c r="R19" s="11" t="str">
        <f>IF(MacReports!M19="Remote Lock","Remote Locked","")</f>
        <v/>
      </c>
      <c r="S19" t="str">
        <f t="shared" si="0"/>
        <v>CD C, DI B</v>
      </c>
      <c r="T19" t="str" cm="1">
        <f t="array" ref="T19">IF($AE19=0,"",INDEX(Disk_Pivot!$N$2:$N$500,$AE19))</f>
        <v>Pass</v>
      </c>
      <c r="U19" t="str">
        <f>IF(T19="Fail",MacReports!O19,"")</f>
        <v/>
      </c>
      <c r="AA19" t="str">
        <f t="shared" si="2"/>
        <v/>
      </c>
      <c r="AC19">
        <f>IFERROR(MATCH($B19,MacReports!$B$2:$B$243,0),0)</f>
        <v>18</v>
      </c>
      <c r="AD19">
        <f>IFERROR(MATCH($F19,Models!$A$2:$A$605,0),0)</f>
        <v>32</v>
      </c>
      <c r="AE19">
        <f>IFERROR(MATCH($B19,Disk_Pivot!$G$2:$G$500,0),0)</f>
        <v>23</v>
      </c>
    </row>
    <row r="20" spans="1:31">
      <c r="A20" t="str">
        <f>MacReports!A20&amp;""</f>
        <v>W4408</v>
      </c>
      <c r="B20" t="str">
        <f>MacReports!B20&amp;""</f>
        <v>PHKV2CY7M9</v>
      </c>
      <c r="C20" t="str">
        <f>MacReports!D20&amp;""</f>
        <v>Laptop</v>
      </c>
      <c r="D20" t="str">
        <f>MacReports!C20&amp;""</f>
        <v/>
      </c>
      <c r="E20" t="str" cm="1">
        <f t="array" ref="E20">IF($AC20=0,"",INDEX(MacReports!$E$2:$E$243,$AC20))</f>
        <v>Apple</v>
      </c>
      <c r="F20" s="11" t="str">
        <f>MacReports!F20&amp;""</f>
        <v>MacBookPro18,1</v>
      </c>
      <c r="G20" t="str" cm="1">
        <f t="array" ref="G20">IF($AD20=0,$F20,INDEX(Models!$B$2:$B$605,$AD20))</f>
        <v>Pro A2485</v>
      </c>
      <c r="H20" cm="1">
        <f t="array" ref="H20">IF($AD20=0,"",INDEX(Models!$E$2:$E$605,$AD20))</f>
        <v>16</v>
      </c>
      <c r="I20" cm="1">
        <f t="array" ref="I20">IF($AD20=0,"",INDEX(Models!$D$2:$D$605,$AD20))</f>
        <v>2021</v>
      </c>
      <c r="J20" t="str">
        <f>MacReports!G20&amp;""</f>
        <v>M1 Pro</v>
      </c>
      <c r="K20" s="49" t="str">
        <f>MacReports!H20&amp;""</f>
        <v>16 GB LPDDR5</v>
      </c>
      <c r="L20" t="str">
        <f t="shared" si="1"/>
        <v>16 GB DDR5</v>
      </c>
      <c r="M20" s="13" t="str">
        <f>MacReports!I20&amp;""</f>
        <v>1 TB SSD</v>
      </c>
      <c r="N20" s="14" t="str" cm="1">
        <f t="array" ref="N20">IFERROR(_xlfn.IFS(MacReports!N20="","",--MacReports!N20&lt;55,"Battery Defect",--MacReports!N20&lt;=69,"Battery D",--MacReports!N20&lt;=80,"Battery C",--MacReports!N20&gt;80,""),"")</f>
        <v/>
      </c>
      <c r="O20" s="14" t="str">
        <f>IF(MacReports!J20="Service","Battery Service","")</f>
        <v/>
      </c>
      <c r="P20" s="11" t="str">
        <f>MacReports!Q20&amp;""</f>
        <v>LM C, CD B, DI C</v>
      </c>
      <c r="Q20" s="11" t="str">
        <f>IF(MacReports!K20="Enabled","Apple ID Lock","")</f>
        <v/>
      </c>
      <c r="R20" s="11" t="str">
        <f>IF(MacReports!M20="Remote Lock","Remote Locked","")</f>
        <v/>
      </c>
      <c r="S20" t="str">
        <f t="shared" si="0"/>
        <v>LM C, CD B, DI C</v>
      </c>
      <c r="T20" t="str" cm="1">
        <f t="array" ref="T20">IF($AE20=0,"",INDEX(Disk_Pivot!$N$2:$N$500,$AE20))</f>
        <v>Pass</v>
      </c>
      <c r="U20" t="str">
        <f>IF(T20="Fail",MacReports!O20,"")</f>
        <v/>
      </c>
      <c r="AA20" t="str">
        <f t="shared" si="2"/>
        <v/>
      </c>
      <c r="AC20">
        <f>IFERROR(MATCH($B20,MacReports!$B$2:$B$243,0),0)</f>
        <v>19</v>
      </c>
      <c r="AD20">
        <f>IFERROR(MATCH($F20,Models!$A$2:$A$605,0),0)</f>
        <v>35</v>
      </c>
      <c r="AE20">
        <f>IFERROR(MATCH($B20,Disk_Pivot!$G$2:$G$500,0),0)</f>
        <v>2</v>
      </c>
    </row>
    <row r="21" spans="1:31">
      <c r="A21" t="str">
        <f>MacReports!A21&amp;""</f>
        <v>W4409</v>
      </c>
      <c r="B21" t="str">
        <f>MacReports!B21&amp;""</f>
        <v>Q06P02GDJ2</v>
      </c>
      <c r="C21" t="str">
        <f>MacReports!D21&amp;""</f>
        <v>Laptop</v>
      </c>
      <c r="D21" t="str">
        <f>MacReports!C21&amp;""</f>
        <v/>
      </c>
      <c r="E21" t="str" cm="1">
        <f t="array" ref="E21">IF($AC21=0,"",INDEX(MacReports!$E$2:$E$243,$AC21))</f>
        <v>Apple</v>
      </c>
      <c r="F21" s="11" t="str">
        <f>MacReports!F21&amp;""</f>
        <v>MacBookPro18,1</v>
      </c>
      <c r="G21" t="str" cm="1">
        <f t="array" ref="G21">IF($AD21=0,$F21,INDEX(Models!$B$2:$B$605,$AD21))</f>
        <v>Pro A2485</v>
      </c>
      <c r="H21" cm="1">
        <f t="array" ref="H21">IF($AD21=0,"",INDEX(Models!$E$2:$E$605,$AD21))</f>
        <v>16</v>
      </c>
      <c r="I21" cm="1">
        <f t="array" ref="I21">IF($AD21=0,"",INDEX(Models!$D$2:$D$605,$AD21))</f>
        <v>2021</v>
      </c>
      <c r="J21" t="str">
        <f>MacReports!G21&amp;""</f>
        <v>M1 Pro</v>
      </c>
      <c r="K21" s="49" t="str">
        <f>MacReports!H21&amp;""</f>
        <v>16 GB LPDDR5</v>
      </c>
      <c r="L21" t="str">
        <f t="shared" si="1"/>
        <v>16 GB DDR5</v>
      </c>
      <c r="M21" s="13" t="str">
        <f>MacReports!I21&amp;""</f>
        <v>1 TB SSD</v>
      </c>
      <c r="N21" s="14" t="str" cm="1">
        <f t="array" ref="N21">IFERROR(_xlfn.IFS(MacReports!N21="","",--MacReports!N21&lt;55,"Battery Defect",--MacReports!N21&lt;=69,"Battery D",--MacReports!N21&lt;=80,"Battery C",--MacReports!N21&gt;80,""),"")</f>
        <v/>
      </c>
      <c r="O21" s="14" t="str">
        <f>IF(MacReports!J21="Service","Battery Service","")</f>
        <v/>
      </c>
      <c r="P21" s="11" t="str">
        <f>MacReports!Q21&amp;""</f>
        <v>LM C, DI B</v>
      </c>
      <c r="Q21" s="11" t="str">
        <f>IF(MacReports!K21="Enabled","Apple ID Lock","")</f>
        <v/>
      </c>
      <c r="R21" s="11" t="str">
        <f>IF(MacReports!M21="Remote Lock","Remote Locked","")</f>
        <v/>
      </c>
      <c r="S21" t="str">
        <f t="shared" si="0"/>
        <v>LM C, DI B</v>
      </c>
      <c r="T21" t="str" cm="1">
        <f t="array" ref="T21">IF($AE21=0,"",INDEX(Disk_Pivot!$N$2:$N$500,$AE21))</f>
        <v>Pass</v>
      </c>
      <c r="U21" t="str">
        <f>IF(T21="Fail",MacReports!O21,"")</f>
        <v/>
      </c>
      <c r="AA21" t="str">
        <f t="shared" si="2"/>
        <v/>
      </c>
      <c r="AC21">
        <f>IFERROR(MATCH($B21,MacReports!$B$2:$B$243,0),0)</f>
        <v>20</v>
      </c>
      <c r="AD21">
        <f>IFERROR(MATCH($F21,Models!$A$2:$A$605,0),0)</f>
        <v>35</v>
      </c>
      <c r="AE21">
        <f>IFERROR(MATCH($B21,Disk_Pivot!$G$2:$G$500,0),0)</f>
        <v>3</v>
      </c>
    </row>
    <row r="22" spans="1:31">
      <c r="A22" t="str">
        <f>MacReports!A22&amp;""</f>
        <v>W4410</v>
      </c>
      <c r="B22" t="str">
        <f>MacReports!B22&amp;""</f>
        <v>X59PT731XL</v>
      </c>
      <c r="C22" t="str">
        <f>MacReports!D22&amp;""</f>
        <v>Laptop</v>
      </c>
      <c r="D22" t="str">
        <f>MacReports!C22&amp;""</f>
        <v/>
      </c>
      <c r="E22" t="str" cm="1">
        <f t="array" ref="E22">IF($AC22=0,"",INDEX(MacReports!$E$2:$E$243,$AC22))</f>
        <v>Apple</v>
      </c>
      <c r="F22" s="11" t="str">
        <f>MacReports!F22&amp;""</f>
        <v>MacBookPro18,1</v>
      </c>
      <c r="G22" t="str" cm="1">
        <f t="array" ref="G22">IF($AD22=0,$F22,INDEX(Models!$B$2:$B$605,$AD22))</f>
        <v>Pro A2485</v>
      </c>
      <c r="H22" cm="1">
        <f t="array" ref="H22">IF($AD22=0,"",INDEX(Models!$E$2:$E$605,$AD22))</f>
        <v>16</v>
      </c>
      <c r="I22" cm="1">
        <f t="array" ref="I22">IF($AD22=0,"",INDEX(Models!$D$2:$D$605,$AD22))</f>
        <v>2021</v>
      </c>
      <c r="J22" t="str">
        <f>MacReports!G22&amp;""</f>
        <v>M1 Pro</v>
      </c>
      <c r="K22" s="49" t="str">
        <f>MacReports!H22&amp;""</f>
        <v>16 GB LPDDR5</v>
      </c>
      <c r="L22" t="str">
        <f t="shared" si="1"/>
        <v>16 GB DDR5</v>
      </c>
      <c r="M22" s="13" t="str">
        <f>MacReports!I22&amp;""</f>
        <v>1 TB SSD</v>
      </c>
      <c r="N22" s="14" t="str" cm="1">
        <f t="array" ref="N22">IFERROR(_xlfn.IFS(MacReports!N22="","",--MacReports!N22&lt;55,"Battery Defect",--MacReports!N22&lt;=69,"Battery D",--MacReports!N22&lt;=80,"Battery C",--MacReports!N22&gt;80,""),"")</f>
        <v/>
      </c>
      <c r="O22" s="14" t="str">
        <f>IF(MacReports!J22="Service","Battery Service","")</f>
        <v/>
      </c>
      <c r="P22" s="11" t="str">
        <f>MacReports!Q22&amp;""</f>
        <v>LM B, CD B, DI B</v>
      </c>
      <c r="Q22" s="11" t="str">
        <f>IF(MacReports!K22="Enabled","Apple ID Lock","")</f>
        <v/>
      </c>
      <c r="R22" s="11" t="str">
        <f>IF(MacReports!M22="Remote Lock","Remote Locked","")</f>
        <v/>
      </c>
      <c r="S22" t="str">
        <f t="shared" si="0"/>
        <v>LM B, CD B, DI B</v>
      </c>
      <c r="T22" t="str" cm="1">
        <f t="array" ref="T22">IF($AE22=0,"",INDEX(Disk_Pivot!$N$2:$N$500,$AE22))</f>
        <v>Pass</v>
      </c>
      <c r="U22" t="str">
        <f>IF(T22="Fail",MacReports!O22,"")</f>
        <v/>
      </c>
      <c r="AA22" t="str">
        <f t="shared" si="2"/>
        <v/>
      </c>
      <c r="AC22">
        <f>IFERROR(MATCH($B22,MacReports!$B$2:$B$243,0),0)</f>
        <v>21</v>
      </c>
      <c r="AD22">
        <f>IFERROR(MATCH($F22,Models!$A$2:$A$605,0),0)</f>
        <v>35</v>
      </c>
      <c r="AE22">
        <f>IFERROR(MATCH($B22,Disk_Pivot!$G$2:$G$500,0),0)</f>
        <v>22</v>
      </c>
    </row>
    <row r="23" spans="1:31">
      <c r="A23" t="str">
        <f>MacReports!A23&amp;""</f>
        <v>W4411</v>
      </c>
      <c r="B23" t="str">
        <f>MacReports!B23&amp;""</f>
        <v>LJTX9MN4DK</v>
      </c>
      <c r="C23" t="str">
        <f>MacReports!D23&amp;""</f>
        <v>Laptop</v>
      </c>
      <c r="D23" t="str">
        <f>MacReports!C23&amp;""</f>
        <v/>
      </c>
      <c r="E23" t="str" cm="1">
        <f t="array" ref="E23">IF($AC23=0,"",INDEX(MacReports!$E$2:$E$243,$AC23))</f>
        <v>Apple</v>
      </c>
      <c r="F23" s="11" t="str">
        <f>MacReports!F23&amp;""</f>
        <v>MacBookPro18,2</v>
      </c>
      <c r="G23" t="str" cm="1">
        <f t="array" ref="G23">IF($AD23=0,$F23,INDEX(Models!$B$2:$B$605,$AD23))</f>
        <v>Pro A2485</v>
      </c>
      <c r="H23" cm="1">
        <f t="array" ref="H23">IF($AD23=0,"",INDEX(Models!$E$2:$E$605,$AD23))</f>
        <v>16</v>
      </c>
      <c r="I23" cm="1">
        <f t="array" ref="I23">IF($AD23=0,"",INDEX(Models!$D$2:$D$605,$AD23))</f>
        <v>2021</v>
      </c>
      <c r="J23" t="str">
        <f>MacReports!G23&amp;""</f>
        <v>M1 Max</v>
      </c>
      <c r="K23" s="49" t="str">
        <f>MacReports!H23&amp;""</f>
        <v>32 GB LPDDR5</v>
      </c>
      <c r="L23" t="str">
        <f t="shared" si="1"/>
        <v>32 GB DDR5</v>
      </c>
      <c r="M23" s="13" t="str">
        <f>MacReports!I23&amp;""</f>
        <v>1 TB SSD</v>
      </c>
      <c r="N23" s="14" t="str" cm="1">
        <f t="array" ref="N23">IFERROR(_xlfn.IFS(MacReports!N23="","",--MacReports!N23&lt;55,"Battery Defect",--MacReports!N23&lt;=69,"Battery D",--MacReports!N23&lt;=80,"Battery C",--MacReports!N23&gt;80,""),"")</f>
        <v>Battery C</v>
      </c>
      <c r="O23" s="14" t="str">
        <f>IF(MacReports!J23="Service","Battery Service","")</f>
        <v>Battery Service</v>
      </c>
      <c r="P23" s="11" t="str">
        <f>MacReports!Q23&amp;""</f>
        <v>CD B, DI B</v>
      </c>
      <c r="Q23" s="11" t="str">
        <f>IF(MacReports!K23="Enabled","Apple ID Lock","")</f>
        <v/>
      </c>
      <c r="R23" s="11" t="str">
        <f>IF(MacReports!M23="Remote Lock","Remote Locked","")</f>
        <v/>
      </c>
      <c r="S23" t="str">
        <f t="shared" si="0"/>
        <v>Battery C, Battery Service, CD B, DI B</v>
      </c>
      <c r="T23" t="str" cm="1">
        <f t="array" ref="T23">IF($AE23=0,"",INDEX(Disk_Pivot!$N$2:$N$500,$AE23))</f>
        <v>Pass</v>
      </c>
      <c r="U23" t="str">
        <f>IF(T23="Fail",MacReports!O23,"")</f>
        <v/>
      </c>
      <c r="AA23" t="str">
        <f t="shared" si="2"/>
        <v/>
      </c>
      <c r="AC23">
        <f>IFERROR(MATCH($B23,MacReports!$B$2:$B$243,0),0)</f>
        <v>22</v>
      </c>
      <c r="AD23">
        <f>IFERROR(MATCH($F23,Models!$A$2:$A$605,0),0)</f>
        <v>32</v>
      </c>
      <c r="AE23">
        <f>IFERROR(MATCH($B23,Disk_Pivot!$G$2:$G$500,0),0)</f>
        <v>12</v>
      </c>
    </row>
    <row r="24" spans="1:31">
      <c r="A24" t="str">
        <f>MacReports!A24&amp;""</f>
        <v>W4412</v>
      </c>
      <c r="B24" t="str">
        <f>MacReports!B24&amp;""</f>
        <v>V2R932Y231</v>
      </c>
      <c r="C24" t="str">
        <f>MacReports!D24&amp;""</f>
        <v>Laptop</v>
      </c>
      <c r="D24" t="str">
        <f>MacReports!C24&amp;""</f>
        <v/>
      </c>
      <c r="E24" t="str" cm="1">
        <f t="array" ref="E24">IF($AC24=0,"",INDEX(MacReports!$E$2:$E$243,$AC24))</f>
        <v>Apple</v>
      </c>
      <c r="F24" s="11" t="str">
        <f>MacReports!F24&amp;""</f>
        <v>MacBookPro18,1</v>
      </c>
      <c r="G24" t="str" cm="1">
        <f t="array" ref="G24">IF($AD24=0,$F24,INDEX(Models!$B$2:$B$605,$AD24))</f>
        <v>Pro A2485</v>
      </c>
      <c r="H24" cm="1">
        <f t="array" ref="H24">IF($AD24=0,"",INDEX(Models!$E$2:$E$605,$AD24))</f>
        <v>16</v>
      </c>
      <c r="I24" cm="1">
        <f t="array" ref="I24">IF($AD24=0,"",INDEX(Models!$D$2:$D$605,$AD24))</f>
        <v>2021</v>
      </c>
      <c r="J24" t="str">
        <f>MacReports!G24&amp;""</f>
        <v>M1 Pro</v>
      </c>
      <c r="K24" s="49" t="str">
        <f>MacReports!H24&amp;""</f>
        <v>32 GB LPDDR5</v>
      </c>
      <c r="L24" t="str">
        <f t="shared" si="1"/>
        <v>32 GB DDR5</v>
      </c>
      <c r="M24" s="13" t="str">
        <f>MacReports!I24&amp;""</f>
        <v>1 TB SSD</v>
      </c>
      <c r="N24" s="14" t="str" cm="1">
        <f t="array" ref="N24">IFERROR(_xlfn.IFS(MacReports!N24="","",--MacReports!N24&lt;55,"Battery Defect",--MacReports!N24&lt;=69,"Battery D",--MacReports!N24&lt;=80,"Battery C",--MacReports!N24&gt;80,""),"")</f>
        <v/>
      </c>
      <c r="O24" s="14" t="str">
        <f>IF(MacReports!J24="Service","Battery Service","")</f>
        <v/>
      </c>
      <c r="P24" s="11" t="str">
        <f>MacReports!Q24&amp;""</f>
        <v>CD C, DI B</v>
      </c>
      <c r="Q24" s="11" t="str">
        <f>IF(MacReports!K24="Enabled","Apple ID Lock","")</f>
        <v/>
      </c>
      <c r="R24" s="11" t="str">
        <f>IF(MacReports!M24="Remote Lock","Remote Locked","")</f>
        <v/>
      </c>
      <c r="S24" t="str">
        <f t="shared" si="0"/>
        <v>CD C, DI B</v>
      </c>
      <c r="T24" t="str" cm="1">
        <f t="array" ref="T24">IF($AE24=0,"",INDEX(Disk_Pivot!$N$2:$N$500,$AE24))</f>
        <v>Pass</v>
      </c>
      <c r="U24" t="str">
        <f>IF(T24="Fail",MacReports!O24,"")</f>
        <v/>
      </c>
      <c r="AA24" t="str">
        <f t="shared" si="2"/>
        <v/>
      </c>
      <c r="AC24">
        <f>IFERROR(MATCH($B24,MacReports!$B$2:$B$243,0),0)</f>
        <v>23</v>
      </c>
      <c r="AD24">
        <f>IFERROR(MATCH($F24,Models!$A$2:$A$605,0),0)</f>
        <v>35</v>
      </c>
      <c r="AE24">
        <f>IFERROR(MATCH($B24,Disk_Pivot!$G$2:$G$500,0),0)</f>
        <v>20</v>
      </c>
    </row>
    <row r="25" spans="1:31">
      <c r="A25" t="str">
        <f>MacReports!A25&amp;""</f>
        <v>W4413</v>
      </c>
      <c r="B25" t="str">
        <f>MacReports!B25&amp;""</f>
        <v>PQVQ6PGD9W</v>
      </c>
      <c r="C25" t="str">
        <f>MacReports!D25&amp;""</f>
        <v>Laptop</v>
      </c>
      <c r="D25" t="str">
        <f>MacReports!C25&amp;""</f>
        <v/>
      </c>
      <c r="E25" t="str" cm="1">
        <f t="array" ref="E25">IF($AC25=0,"",INDEX(MacReports!$E$2:$E$243,$AC25))</f>
        <v>Apple</v>
      </c>
      <c r="F25" s="11" t="str">
        <f>MacReports!F25&amp;""</f>
        <v>MacBookPro18,1</v>
      </c>
      <c r="G25" t="str" cm="1">
        <f t="array" ref="G25">IF($AD25=0,$F25,INDEX(Models!$B$2:$B$605,$AD25))</f>
        <v>Pro A2485</v>
      </c>
      <c r="H25" cm="1">
        <f t="array" ref="H25">IF($AD25=0,"",INDEX(Models!$E$2:$E$605,$AD25))</f>
        <v>16</v>
      </c>
      <c r="I25" cm="1">
        <f t="array" ref="I25">IF($AD25=0,"",INDEX(Models!$D$2:$D$605,$AD25))</f>
        <v>2021</v>
      </c>
      <c r="J25" t="str">
        <f>MacReports!G25&amp;""</f>
        <v>M1 Pro</v>
      </c>
      <c r="K25" s="49" t="str">
        <f>MacReports!H25&amp;""</f>
        <v>16 GB LPDDR5</v>
      </c>
      <c r="L25" t="str">
        <f t="shared" si="1"/>
        <v>16 GB DDR5</v>
      </c>
      <c r="M25" s="13" t="str">
        <f>MacReports!I25&amp;""</f>
        <v>1 TB SSD</v>
      </c>
      <c r="N25" s="14" t="str" cm="1">
        <f t="array" ref="N25">IFERROR(_xlfn.IFS(MacReports!N25="","",--MacReports!N25&lt;55,"Battery Defect",--MacReports!N25&lt;=69,"Battery D",--MacReports!N25&lt;=80,"Battery C",--MacReports!N25&gt;80,""),"")</f>
        <v/>
      </c>
      <c r="O25" s="14" t="str">
        <f>IF(MacReports!J25="Service","Battery Service","")</f>
        <v/>
      </c>
      <c r="P25" s="11" t="str">
        <f>MacReports!Q25&amp;""</f>
        <v>CD B, SS B, DI B</v>
      </c>
      <c r="Q25" s="11" t="str">
        <f>IF(MacReports!K25="Enabled","Apple ID Lock","")</f>
        <v/>
      </c>
      <c r="R25" s="11" t="str">
        <f>IF(MacReports!M25="Remote Lock","Remote Locked","")</f>
        <v/>
      </c>
      <c r="S25" t="str">
        <f t="shared" si="0"/>
        <v>CD B, SS B, DI B</v>
      </c>
      <c r="T25" t="str" cm="1">
        <f t="array" ref="T25">IF($AE25=0,"",INDEX(Disk_Pivot!$N$2:$N$500,$AE25))</f>
        <v>Pass</v>
      </c>
      <c r="U25" t="str">
        <f>IF(T25="Fail",MacReports!O25,"")</f>
        <v/>
      </c>
      <c r="AA25" t="str">
        <f t="shared" si="2"/>
        <v/>
      </c>
      <c r="AC25">
        <f>IFERROR(MATCH($B25,MacReports!$B$2:$B$243,0),0)</f>
        <v>24</v>
      </c>
      <c r="AD25">
        <f>IFERROR(MATCH($F25,Models!$A$2:$A$605,0),0)</f>
        <v>35</v>
      </c>
      <c r="AE25">
        <f>IFERROR(MATCH($B25,Disk_Pivot!$G$2:$G$500,0),0)</f>
        <v>30</v>
      </c>
    </row>
    <row r="26" spans="1:31">
      <c r="A26" t="str">
        <f>MacReports!A26&amp;""</f>
        <v>W4414</v>
      </c>
      <c r="B26" t="str">
        <f>MacReports!B26&amp;""</f>
        <v>C02FT32JMD6R</v>
      </c>
      <c r="C26" t="str">
        <f>MacReports!D26&amp;""</f>
        <v>Laptop</v>
      </c>
      <c r="D26" t="str">
        <f>MacReports!C26&amp;""</f>
        <v/>
      </c>
      <c r="E26" t="str" cm="1">
        <f t="array" ref="E26">IF($AC26=0,"",INDEX(MacReports!$E$2:$E$243,$AC26))</f>
        <v>Apple</v>
      </c>
      <c r="F26" s="11" t="str">
        <f>MacReports!F26&amp;""</f>
        <v>MacBookPro16,1</v>
      </c>
      <c r="G26" t="str" cm="1">
        <f t="array" ref="G26">IF($AD26=0,$F26,INDEX(Models!$B$2:$B$605,$AD26))</f>
        <v>Pro A2141</v>
      </c>
      <c r="H26" cm="1">
        <f t="array" ref="H26">IF($AD26=0,"",INDEX(Models!$E$2:$E$605,$AD26))</f>
        <v>16</v>
      </c>
      <c r="I26" cm="1">
        <f t="array" ref="I26">IF($AD26=0,"",INDEX(Models!$D$2:$D$605,$AD26))</f>
        <v>2019</v>
      </c>
      <c r="J26" t="str">
        <f>MacReports!G26&amp;""</f>
        <v>i9-9980HK</v>
      </c>
      <c r="K26" s="49" t="str">
        <f>MacReports!H26&amp;""</f>
        <v>32 GB DDR4</v>
      </c>
      <c r="L26" t="str">
        <f t="shared" si="1"/>
        <v>32 GB DDR4</v>
      </c>
      <c r="M26" s="13" t="str">
        <f>MacReports!I26&amp;""</f>
        <v>500 GB SSD</v>
      </c>
      <c r="N26" s="14" t="str" cm="1">
        <f t="array" ref="N26">IFERROR(_xlfn.IFS(MacReports!N26="","",--MacReports!N26&lt;55,"Battery Defect",--MacReports!N26&lt;=69,"Battery D",--MacReports!N26&lt;=80,"Battery C",--MacReports!N26&gt;80,""),"")</f>
        <v>Battery C</v>
      </c>
      <c r="O26" s="14" t="str">
        <f>IF(MacReports!J26="Service","Battery Service","")</f>
        <v/>
      </c>
      <c r="P26" s="11" t="str">
        <f>MacReports!Q26&amp;""</f>
        <v>LM D, CD B, SS B, DI B</v>
      </c>
      <c r="Q26" s="11" t="str">
        <f>IF(MacReports!K26="Enabled","Apple ID Lock","")</f>
        <v/>
      </c>
      <c r="R26" s="11" t="str">
        <f>IF(MacReports!M26="Remote Lock","Remote Locked","")</f>
        <v/>
      </c>
      <c r="S26" t="str">
        <f t="shared" si="0"/>
        <v>Battery C, LM D, CD B, SS B, DI B</v>
      </c>
      <c r="T26" t="str" cm="1">
        <f t="array" ref="T26">IF($AE26=0,"",INDEX(Disk_Pivot!$N$2:$N$500,$AE26))</f>
        <v>Pass</v>
      </c>
      <c r="U26" t="str">
        <f>IF(T26="Fail",MacReports!O26,"")</f>
        <v/>
      </c>
      <c r="AA26" t="str">
        <f t="shared" si="2"/>
        <v/>
      </c>
      <c r="AC26">
        <f>IFERROR(MATCH($B26,MacReports!$B$2:$B$243,0),0)</f>
        <v>25</v>
      </c>
      <c r="AD26">
        <f>IFERROR(MATCH($F26,Models!$A$2:$A$605,0),0)</f>
        <v>4</v>
      </c>
      <c r="AE26">
        <f>IFERROR(MATCH($B26,Disk_Pivot!$G$2:$G$500,0),0)</f>
        <v>4</v>
      </c>
    </row>
    <row r="27" spans="1:31">
      <c r="A27" t="str">
        <f>MacReports!A27&amp;""</f>
        <v>W4415</v>
      </c>
      <c r="B27" t="str">
        <f>MacReports!B27&amp;""</f>
        <v>C02F41YRMD6R</v>
      </c>
      <c r="C27" t="str">
        <f>MacReports!D27&amp;""</f>
        <v>Laptop</v>
      </c>
      <c r="D27" t="str">
        <f>MacReports!C27&amp;""</f>
        <v/>
      </c>
      <c r="E27" t="str" cm="1">
        <f t="array" ref="E27">IF($AC27=0,"",INDEX(MacReports!$E$2:$E$243,$AC27))</f>
        <v>Apple</v>
      </c>
      <c r="F27" s="11" t="str">
        <f>MacReports!F27&amp;""</f>
        <v>MacBookPro16,1</v>
      </c>
      <c r="G27" t="str" cm="1">
        <f t="array" ref="G27">IF($AD27=0,$F27,INDEX(Models!$B$2:$B$605,$AD27))</f>
        <v>Pro A2141</v>
      </c>
      <c r="H27" cm="1">
        <f t="array" ref="H27">IF($AD27=0,"",INDEX(Models!$E$2:$E$605,$AD27))</f>
        <v>16</v>
      </c>
      <c r="I27" cm="1">
        <f t="array" ref="I27">IF($AD27=0,"",INDEX(Models!$D$2:$D$605,$AD27))</f>
        <v>2019</v>
      </c>
      <c r="J27" t="str">
        <f>MacReports!G27&amp;""</f>
        <v>i9-9980HK</v>
      </c>
      <c r="K27" s="49" t="str">
        <f>MacReports!H27&amp;""</f>
        <v>16 GB DDR4</v>
      </c>
      <c r="L27" t="str">
        <f t="shared" si="1"/>
        <v>16 GB DDR4</v>
      </c>
      <c r="M27" s="13" t="str">
        <f>MacReports!I27&amp;""</f>
        <v>500 GB SSD</v>
      </c>
      <c r="N27" s="14" t="str" cm="1">
        <f t="array" ref="N27">IFERROR(_xlfn.IFS(MacReports!N27="","",--MacReports!N27&lt;55,"Battery Defect",--MacReports!N27&lt;=69,"Battery D",--MacReports!N27&lt;=80,"Battery C",--MacReports!N27&gt;80,""),"")</f>
        <v>Battery C</v>
      </c>
      <c r="O27" s="14" t="str">
        <f>IF(MacReports!J27="Service","Battery Service","")</f>
        <v/>
      </c>
      <c r="P27" s="11" t="str">
        <f>MacReports!Q27&amp;""</f>
        <v>LM D, CD B, SB, "4" key loose</v>
      </c>
      <c r="Q27" s="11" t="str">
        <f>IF(MacReports!K27="Enabled","Apple ID Lock","")</f>
        <v/>
      </c>
      <c r="R27" s="11" t="str">
        <f>IF(MacReports!M27="Remote Lock","Remote Locked","")</f>
        <v/>
      </c>
      <c r="S27" t="str">
        <f t="shared" si="0"/>
        <v>Battery C, LM D, CD B, SB, "4" key loose</v>
      </c>
      <c r="T27" t="str" cm="1">
        <f t="array" ref="T27">IF($AE27=0,"",INDEX(Disk_Pivot!$N$2:$N$500,$AE27))</f>
        <v>Pass</v>
      </c>
      <c r="U27" t="str">
        <f>IF(T27="Fail",MacReports!O27,"")</f>
        <v/>
      </c>
      <c r="AA27" t="str">
        <f t="shared" si="2"/>
        <v/>
      </c>
      <c r="AC27">
        <f>IFERROR(MATCH($B27,MacReports!$B$2:$B$243,0),0)</f>
        <v>26</v>
      </c>
      <c r="AD27">
        <f>IFERROR(MATCH($F27,Models!$A$2:$A$605,0),0)</f>
        <v>4</v>
      </c>
      <c r="AE27">
        <f>IFERROR(MATCH($B27,Disk_Pivot!$G$2:$G$500,0),0)</f>
        <v>10</v>
      </c>
    </row>
    <row r="28" spans="1:31">
      <c r="A28" t="str">
        <f>MacReports!A28&amp;""</f>
        <v>W4416</v>
      </c>
      <c r="B28" t="str">
        <f>MacReports!B28&amp;""</f>
        <v>C02Z312ALVDM</v>
      </c>
      <c r="C28" t="str">
        <f>MacReports!D28&amp;""</f>
        <v>Laptop</v>
      </c>
      <c r="D28" t="str">
        <f>MacReports!C28&amp;""</f>
        <v/>
      </c>
      <c r="E28" t="str" cm="1">
        <f t="array" ref="E28">IF($AC28=0,"",INDEX(MacReports!$E$2:$E$243,$AC28))</f>
        <v>Apple</v>
      </c>
      <c r="F28" s="11" t="str">
        <f>MacReports!F28&amp;""</f>
        <v>MacBookPro15,2</v>
      </c>
      <c r="G28" t="str" cm="1">
        <f t="array" ref="G28">IF($AD28=0,$F28,INDEX(Models!$B$2:$B$605,$AD28))</f>
        <v>Pro A1989</v>
      </c>
      <c r="H28" cm="1">
        <f t="array" ref="H28">IF($AD28=0,"",INDEX(Models!$E$2:$E$605,$AD28))</f>
        <v>13</v>
      </c>
      <c r="I28" cm="1">
        <f t="array" ref="I28">IF($AD28=0,"",INDEX(Models!$D$2:$D$605,$AD28))</f>
        <v>2018</v>
      </c>
      <c r="J28" t="str">
        <f>MacReports!G28&amp;""</f>
        <v>i7-8569U</v>
      </c>
      <c r="K28" s="49" t="str">
        <f>MacReports!H28&amp;""</f>
        <v>16 GB LPDDR3</v>
      </c>
      <c r="L28" t="str">
        <f t="shared" si="1"/>
        <v>16 GB DDR3</v>
      </c>
      <c r="M28" s="13" t="str">
        <f>MacReports!I28&amp;""</f>
        <v>500 GB SSD</v>
      </c>
      <c r="N28" s="14" t="str" cm="1">
        <f t="array" ref="N28">IFERROR(_xlfn.IFS(MacReports!N28="","",--MacReports!N28&lt;55,"Battery Defect",--MacReports!N28&lt;=69,"Battery D",--MacReports!N28&lt;=80,"Battery C",--MacReports!N28&gt;80,""),"")</f>
        <v>Battery C</v>
      </c>
      <c r="O28" s="14" t="str">
        <f>IF(MacReports!J28="Service","Battery Service","")</f>
        <v>Battery Service</v>
      </c>
      <c r="P28" s="11" t="str">
        <f>MacReports!Q28&amp;""</f>
        <v>CD B, SS B, DI B</v>
      </c>
      <c r="Q28" s="11" t="str">
        <f>IF(MacReports!K28="Enabled","Apple ID Lock","")</f>
        <v/>
      </c>
      <c r="R28" s="11" t="str">
        <f>IF(MacReports!M28="Remote Lock","Remote Locked","")</f>
        <v/>
      </c>
      <c r="S28" t="str">
        <f t="shared" si="0"/>
        <v>Battery C, Battery Service, CD B, SS B, DI B</v>
      </c>
      <c r="T28" t="str" cm="1">
        <f t="array" ref="T28">IF($AE28=0,"",INDEX(Disk_Pivot!$N$2:$N$500,$AE28))</f>
        <v>Pass</v>
      </c>
      <c r="U28" t="str">
        <f>IF(T28="Fail",MacReports!O28,"")</f>
        <v/>
      </c>
      <c r="AA28" t="str">
        <f t="shared" si="2"/>
        <v/>
      </c>
      <c r="AC28">
        <f>IFERROR(MATCH($B28,MacReports!$B$2:$B$243,0),0)</f>
        <v>27</v>
      </c>
      <c r="AD28">
        <f>IFERROR(MATCH($F28,Models!$A$2:$A$605,0),0)</f>
        <v>7</v>
      </c>
      <c r="AE28">
        <f>IFERROR(MATCH($B28,Disk_Pivot!$G$2:$G$500,0),0)</f>
        <v>9</v>
      </c>
    </row>
    <row r="29" spans="1:31">
      <c r="A29" t="str">
        <f>MacReports!A29&amp;""</f>
        <v/>
      </c>
      <c r="B29" t="str">
        <f>MacReports!B29&amp;""</f>
        <v/>
      </c>
      <c r="C29" t="str">
        <f>MacReports!D29&amp;""</f>
        <v/>
      </c>
      <c r="D29" t="str">
        <f>MacReports!C29&amp;""</f>
        <v/>
      </c>
      <c r="E29" t="str" cm="1">
        <f t="array" ref="E29">IF($AC29=0,"",INDEX(MacReports!$E$2:$E$243,$AC29))</f>
        <v/>
      </c>
      <c r="F29" s="11" t="str">
        <f>MacReports!F29&amp;""</f>
        <v/>
      </c>
      <c r="G29" t="str" cm="1">
        <f t="array" ref="G29">IF($AD29=0,$F29,INDEX(Models!$B$2:$B$605,$AD29))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MacReports!G29&amp;""</f>
        <v/>
      </c>
      <c r="K29" s="49" t="str">
        <f>MacReports!H29&amp;""</f>
        <v/>
      </c>
      <c r="L29" t="str">
        <f t="shared" si="1"/>
        <v/>
      </c>
      <c r="M29" s="13" t="str">
        <f>MacReports!I29&amp;""</f>
        <v/>
      </c>
      <c r="N29" s="14" t="str" cm="1">
        <f t="array" ref="N29">IFERROR(_xlfn.IFS(MacReports!N29="","",--MacReports!N29&lt;55,"Battery Defect",--MacReports!N29&lt;=69,"Battery D",--MacReports!N29&lt;=80,"Battery C",--MacReports!N29&gt;80,""),"")</f>
        <v/>
      </c>
      <c r="O29" s="14" t="str">
        <f>IF(MacReports!J29="Service","Battery Service","")</f>
        <v/>
      </c>
      <c r="P29" s="11" t="str">
        <f>MacReports!Q29&amp;""</f>
        <v/>
      </c>
      <c r="Q29" s="11" t="str">
        <f>IF(MacReports!K29="Enabled","Apple ID Lock","")</f>
        <v/>
      </c>
      <c r="R29" s="11" t="str">
        <f>IF(MacReports!M29="Remote Lock","Remote Locked","")</f>
        <v/>
      </c>
      <c r="S29" t="str">
        <f t="shared" si="0"/>
        <v/>
      </c>
      <c r="T29" t="str" cm="1">
        <f t="array" ref="T29">IF($AE29=0,"",INDEX(Disk_Pivot!$N$2:$N$500,$AE29))</f>
        <v/>
      </c>
      <c r="U29" t="str">
        <f>IF(T29="Fail",MacReports!O29,"")</f>
        <v/>
      </c>
      <c r="AA29" t="str">
        <f t="shared" si="2"/>
        <v/>
      </c>
      <c r="AC29">
        <f>IFERROR(MATCH($B29,MacReports!$B$2:$B$243,0),0)</f>
        <v>0</v>
      </c>
      <c r="AD29">
        <f>IFERROR(MATCH($F29,Models!$A$2:$A$605,0),0)</f>
        <v>0</v>
      </c>
      <c r="AE29">
        <f>IFERROR(MATCH($B29,Disk_Pivot!$G$2:$G$500,0),0)</f>
        <v>0</v>
      </c>
    </row>
    <row r="30" spans="1:31">
      <c r="A30" t="str">
        <f>MacReports!A30&amp;""</f>
        <v/>
      </c>
      <c r="B30" t="str">
        <f>MacReports!B30&amp;""</f>
        <v/>
      </c>
      <c r="C30" t="str">
        <f>MacReports!D30&amp;""</f>
        <v/>
      </c>
      <c r="D30" t="str">
        <f>MacReports!C30&amp;""</f>
        <v/>
      </c>
      <c r="E30" t="str" cm="1">
        <f t="array" ref="E30">IF($AC30=0,"",INDEX(MacReports!$E$2:$E$243,$AC30))</f>
        <v/>
      </c>
      <c r="F30" s="11" t="str">
        <f>MacReports!F30&amp;""</f>
        <v/>
      </c>
      <c r="G30" t="str" cm="1">
        <f t="array" ref="G30">IF($AD30=0,$F30,INDEX(Models!$B$2:$B$605,$AD30))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MacReports!G30&amp;""</f>
        <v/>
      </c>
      <c r="K30" s="49" t="str">
        <f>MacReports!H30&amp;""</f>
        <v/>
      </c>
      <c r="L30" t="str">
        <f t="shared" si="1"/>
        <v/>
      </c>
      <c r="M30" s="13" t="str">
        <f>MacReports!I30&amp;""</f>
        <v/>
      </c>
      <c r="N30" s="14" t="str" cm="1">
        <f t="array" ref="N30">IFERROR(_xlfn.IFS(MacReports!N30="","",--MacReports!N30&lt;55,"Battery Defect",--MacReports!N30&lt;=69,"Battery D",--MacReports!N30&lt;=80,"Battery C",--MacReports!N30&gt;80,""),"")</f>
        <v/>
      </c>
      <c r="O30" s="14" t="str">
        <f>IF(MacReports!J30="Service","Battery Service","")</f>
        <v/>
      </c>
      <c r="P30" s="11" t="str">
        <f>MacReports!Q30&amp;""</f>
        <v/>
      </c>
      <c r="Q30" s="11" t="str">
        <f>IF(MacReports!K30="Enabled","Apple ID Lock","")</f>
        <v/>
      </c>
      <c r="R30" s="11" t="str">
        <f>IF(MacReports!M30="Remote Lock","Remote Locked","")</f>
        <v/>
      </c>
      <c r="S30" t="str">
        <f t="shared" si="0"/>
        <v/>
      </c>
      <c r="T30" t="str" cm="1">
        <f t="array" ref="T30">IF($AE30=0,"",INDEX(Disk_Pivot!$N$2:$N$500,$AE30))</f>
        <v/>
      </c>
      <c r="U30" t="str">
        <f>IF(T30="Fail",MacReports!O30,"")</f>
        <v/>
      </c>
      <c r="AA30" t="str">
        <f t="shared" si="2"/>
        <v/>
      </c>
      <c r="AC30">
        <f>IFERROR(MATCH($B30,MacReports!$B$2:$B$243,0),0)</f>
        <v>0</v>
      </c>
      <c r="AD30">
        <f>IFERROR(MATCH($F30,Models!$A$2:$A$605,0),0)</f>
        <v>0</v>
      </c>
      <c r="AE30">
        <f>IFERROR(MATCH($B30,Disk_Pivot!$G$2:$G$500,0),0)</f>
        <v>0</v>
      </c>
    </row>
    <row r="31" spans="1:31">
      <c r="A31" t="str">
        <f>MacReports!A31&amp;""</f>
        <v/>
      </c>
      <c r="B31" t="str">
        <f>MacReports!B31&amp;""</f>
        <v/>
      </c>
      <c r="C31" t="str">
        <f>MacReports!D31&amp;""</f>
        <v/>
      </c>
      <c r="D31" t="str">
        <f>MacReports!C31&amp;""</f>
        <v/>
      </c>
      <c r="E31" t="str" cm="1">
        <f t="array" ref="E31">IF($AC31=0,"",INDEX(MacReports!$E$2:$E$243,$AC31))</f>
        <v/>
      </c>
      <c r="F31" s="11" t="str">
        <f>MacReports!F31&amp;""</f>
        <v/>
      </c>
      <c r="G31" t="str" cm="1">
        <f t="array" ref="G31">IF($AD31=0,$F31,INDEX(Models!$B$2:$B$605,$AD31))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MacReports!G31&amp;""</f>
        <v/>
      </c>
      <c r="K31" s="49" t="str">
        <f>MacReports!H31&amp;""</f>
        <v/>
      </c>
      <c r="L31" t="str">
        <f t="shared" si="1"/>
        <v/>
      </c>
      <c r="M31" s="13" t="str">
        <f>MacReports!I31&amp;""</f>
        <v/>
      </c>
      <c r="N31" s="14" t="str" cm="1">
        <f t="array" ref="N31">IFERROR(_xlfn.IFS(MacReports!N31="","",--MacReports!N31&lt;55,"Battery Defect",--MacReports!N31&lt;=69,"Battery D",--MacReports!N31&lt;=80,"Battery C",--MacReports!N31&gt;80,""),"")</f>
        <v/>
      </c>
      <c r="O31" s="14" t="str">
        <f>IF(MacReports!J31="Service","Battery Service","")</f>
        <v/>
      </c>
      <c r="P31" s="11" t="str">
        <f>MacReports!Q31&amp;""</f>
        <v/>
      </c>
      <c r="Q31" s="11" t="str">
        <f>IF(MacReports!K31="Enabled","Apple ID Lock","")</f>
        <v/>
      </c>
      <c r="R31" s="11" t="str">
        <f>IF(MacReports!M31="Remote Lock","Remote Locked","")</f>
        <v/>
      </c>
      <c r="S31" t="str">
        <f t="shared" si="0"/>
        <v/>
      </c>
      <c r="T31" t="str" cm="1">
        <f t="array" ref="T31">IF($AE31=0,"",INDEX(Disk_Pivot!$N$2:$N$500,$AE31))</f>
        <v/>
      </c>
      <c r="U31" t="str">
        <f>IF(T31="Fail",MacReports!O31,"")</f>
        <v/>
      </c>
      <c r="AA31" t="str">
        <f t="shared" si="2"/>
        <v/>
      </c>
      <c r="AC31">
        <f>IFERROR(MATCH($B31,MacReports!$B$2:$B$243,0),0)</f>
        <v>0</v>
      </c>
      <c r="AD31">
        <f>IFERROR(MATCH($F31,Models!$A$2:$A$605,0),0)</f>
        <v>0</v>
      </c>
      <c r="AE31">
        <f>IFERROR(MATCH($B31,Disk_Pivot!$G$2:$G$500,0),0)</f>
        <v>0</v>
      </c>
    </row>
    <row r="32" spans="1:31">
      <c r="A32" t="str">
        <f>MacReports!A32&amp;""</f>
        <v/>
      </c>
      <c r="B32" t="str">
        <f>MacReports!B32&amp;""</f>
        <v/>
      </c>
      <c r="C32" t="str">
        <f>MacReports!D32&amp;""</f>
        <v/>
      </c>
      <c r="D32" t="str">
        <f>MacReports!C32&amp;""</f>
        <v/>
      </c>
      <c r="E32" t="str" cm="1">
        <f t="array" ref="E32">IF($AC32=0,"",INDEX(MacReports!$E$2:$E$243,$AC32))</f>
        <v/>
      </c>
      <c r="F32" s="11" t="str">
        <f>MacReports!F32&amp;""</f>
        <v/>
      </c>
      <c r="G32" t="str" cm="1">
        <f t="array" ref="G32">IF($AD32=0,$F32,INDEX(Models!$B$2:$B$605,$AD32))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MacReports!G32&amp;""</f>
        <v/>
      </c>
      <c r="K32" s="49" t="str">
        <f>MacReports!H32&amp;""</f>
        <v/>
      </c>
      <c r="L32" t="str">
        <f t="shared" si="1"/>
        <v/>
      </c>
      <c r="M32" s="13" t="str">
        <f>MacReports!I32&amp;""</f>
        <v/>
      </c>
      <c r="N32" s="14" t="str" cm="1">
        <f t="array" ref="N32">IFERROR(_xlfn.IFS(MacReports!N32="","",--MacReports!N32&lt;55,"Battery Defect",--MacReports!N32&lt;=69,"Battery D",--MacReports!N32&lt;=80,"Battery C",--MacReports!N32&gt;80,""),"")</f>
        <v/>
      </c>
      <c r="O32" s="14" t="str">
        <f>IF(MacReports!J32="Service","Battery Service","")</f>
        <v/>
      </c>
      <c r="P32" s="11" t="str">
        <f>MacReports!Q32&amp;""</f>
        <v/>
      </c>
      <c r="Q32" s="11" t="str">
        <f>IF(MacReports!K32="Enabled","Apple ID Lock","")</f>
        <v/>
      </c>
      <c r="R32" s="11" t="str">
        <f>IF(MacReports!M32="Remote Lock","Remote Locked","")</f>
        <v/>
      </c>
      <c r="S32" t="str">
        <f t="shared" si="0"/>
        <v/>
      </c>
      <c r="T32" t="str" cm="1">
        <f t="array" ref="T32">IF($AE32=0,"",INDEX(Disk_Pivot!$N$2:$N$500,$AE32))</f>
        <v/>
      </c>
      <c r="U32" t="str">
        <f>IF(T32="Fail",MacReports!O32,"")</f>
        <v/>
      </c>
      <c r="AA32" t="str">
        <f t="shared" si="2"/>
        <v/>
      </c>
      <c r="AC32">
        <f>IFERROR(MATCH($B32,MacReports!$B$2:$B$243,0),0)</f>
        <v>0</v>
      </c>
      <c r="AD32">
        <f>IFERROR(MATCH($F32,Models!$A$2:$A$605,0),0)</f>
        <v>0</v>
      </c>
      <c r="AE32">
        <f>IFERROR(MATCH($B32,Disk_Pivot!$G$2:$G$500,0),0)</f>
        <v>0</v>
      </c>
    </row>
    <row r="33" spans="1:31">
      <c r="A33" t="str">
        <f>MacReports!A33&amp;""</f>
        <v/>
      </c>
      <c r="B33" t="str">
        <f>MacReports!B33&amp;""</f>
        <v/>
      </c>
      <c r="C33" t="str">
        <f>MacReports!D33&amp;""</f>
        <v/>
      </c>
      <c r="D33" t="str">
        <f>MacReports!C33&amp;""</f>
        <v/>
      </c>
      <c r="E33" t="str" cm="1">
        <f t="array" ref="E33">IF($AC33=0,"",INDEX(MacReports!$E$2:$E$243,$AC33))</f>
        <v/>
      </c>
      <c r="F33" s="11" t="str">
        <f>MacReports!F33&amp;""</f>
        <v/>
      </c>
      <c r="G33" t="str" cm="1">
        <f t="array" ref="G33">IF($AD33=0,$F33,INDEX(Models!$B$2:$B$605,$AD33))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MacReports!G33&amp;""</f>
        <v/>
      </c>
      <c r="K33" s="49" t="str">
        <f>MacReports!H33&amp;""</f>
        <v/>
      </c>
      <c r="L33" t="str">
        <f t="shared" si="1"/>
        <v/>
      </c>
      <c r="M33" s="13" t="str">
        <f>MacReports!I33&amp;""</f>
        <v/>
      </c>
      <c r="N33" s="14" t="str" cm="1">
        <f t="array" ref="N33">IFERROR(_xlfn.IFS(MacReports!N33="","",--MacReports!N33&lt;55,"Battery Defect",--MacReports!N33&lt;=69,"Battery D",--MacReports!N33&lt;=80,"Battery C",--MacReports!N33&gt;80,""),"")</f>
        <v/>
      </c>
      <c r="O33" s="14" t="str">
        <f>IF(MacReports!J33="Service","Battery Service","")</f>
        <v/>
      </c>
      <c r="P33" s="11" t="str">
        <f>MacReports!Q33&amp;""</f>
        <v/>
      </c>
      <c r="Q33" s="11" t="str">
        <f>IF(MacReports!K33="Enabled","Apple ID Lock","")</f>
        <v/>
      </c>
      <c r="R33" s="11" t="str">
        <f>IF(MacReports!M33="Remote Lock","Remote Locked","")</f>
        <v/>
      </c>
      <c r="S33" t="str">
        <f t="shared" si="0"/>
        <v/>
      </c>
      <c r="T33" t="str" cm="1">
        <f t="array" ref="T33">IF($AE33=0,"",INDEX(Disk_Pivot!$N$2:$N$500,$AE33))</f>
        <v/>
      </c>
      <c r="U33" t="str">
        <f>IF(T33="Fail",MacReports!O33,"")</f>
        <v/>
      </c>
      <c r="AA33" t="str">
        <f t="shared" si="2"/>
        <v/>
      </c>
      <c r="AC33">
        <f>IFERROR(MATCH($B33,MacReports!$B$2:$B$243,0),0)</f>
        <v>0</v>
      </c>
      <c r="AD33">
        <f>IFERROR(MATCH($F33,Models!$A$2:$A$605,0),0)</f>
        <v>0</v>
      </c>
      <c r="AE33">
        <f>IFERROR(MATCH($B33,Disk_Pivot!$G$2:$G$500,0),0)</f>
        <v>0</v>
      </c>
    </row>
    <row r="34" spans="1:31">
      <c r="A34" t="str">
        <f>MacReports!A34&amp;""</f>
        <v/>
      </c>
      <c r="B34" t="str">
        <f>MacReports!B34&amp;""</f>
        <v/>
      </c>
      <c r="C34" t="str">
        <f>MacReports!D34&amp;""</f>
        <v/>
      </c>
      <c r="D34" t="str">
        <f>MacReports!C34&amp;""</f>
        <v/>
      </c>
      <c r="E34" t="str" cm="1">
        <f t="array" ref="E34">IF($AC34=0,"",INDEX(MacReports!$E$2:$E$243,$AC34))</f>
        <v/>
      </c>
      <c r="F34" s="11" t="str">
        <f>MacReports!F34&amp;""</f>
        <v/>
      </c>
      <c r="G34" t="str" cm="1">
        <f t="array" ref="G34">IF($AD34=0,$F34,INDEX(Models!$B$2:$B$605,$AD34))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MacReports!G34&amp;""</f>
        <v/>
      </c>
      <c r="K34" s="49" t="str">
        <f>MacReports!H34&amp;""</f>
        <v/>
      </c>
      <c r="L34" t="str">
        <f t="shared" si="1"/>
        <v/>
      </c>
      <c r="M34" s="13" t="str">
        <f>MacReports!I34&amp;""</f>
        <v/>
      </c>
      <c r="N34" s="14" t="str" cm="1">
        <f t="array" ref="N34">IFERROR(_xlfn.IFS(MacReports!N34="","",--MacReports!N34&lt;55,"Battery Defect",--MacReports!N34&lt;=69,"Battery D",--MacReports!N34&lt;=80,"Battery C",--MacReports!N34&gt;80,""),"")</f>
        <v/>
      </c>
      <c r="O34" s="14" t="str">
        <f>IF(MacReports!J34="Service","Battery Service","")</f>
        <v/>
      </c>
      <c r="P34" s="11" t="str">
        <f>MacReports!Q34&amp;""</f>
        <v/>
      </c>
      <c r="Q34" s="11" t="str">
        <f>IF(MacReports!K34="Enabled","Apple ID Lock","")</f>
        <v/>
      </c>
      <c r="R34" s="11" t="str">
        <f>IF(MacReports!M34="Remote Lock","Remote Locked","")</f>
        <v/>
      </c>
      <c r="S34" t="str">
        <f t="shared" si="0"/>
        <v/>
      </c>
      <c r="T34" t="str" cm="1">
        <f t="array" ref="T34">IF($AE34=0,"",INDEX(Disk_Pivot!$N$2:$N$500,$AE34))</f>
        <v/>
      </c>
      <c r="U34" t="str">
        <f>IF(T34="Fail",MacReports!O34,"")</f>
        <v/>
      </c>
      <c r="AA34" t="str">
        <f t="shared" si="2"/>
        <v/>
      </c>
      <c r="AC34">
        <f>IFERROR(MATCH($B34,MacReports!$B$2:$B$243,0),0)</f>
        <v>0</v>
      </c>
      <c r="AD34">
        <f>IFERROR(MATCH($F34,Models!$A$2:$A$605,0),0)</f>
        <v>0</v>
      </c>
      <c r="AE34">
        <f>IFERROR(MATCH($B34,Disk_Pivot!$G$2:$G$500,0),0)</f>
        <v>0</v>
      </c>
    </row>
    <row r="35" spans="1:31">
      <c r="A35" t="str">
        <f>MacReports!A35&amp;""</f>
        <v/>
      </c>
      <c r="B35" t="str">
        <f>MacReports!B35&amp;""</f>
        <v/>
      </c>
      <c r="C35" t="str">
        <f>MacReports!D35&amp;""</f>
        <v/>
      </c>
      <c r="D35" t="str">
        <f>MacReports!C35&amp;""</f>
        <v/>
      </c>
      <c r="E35" t="str" cm="1">
        <f t="array" ref="E35">IF($AC35=0,"",INDEX(MacReports!$E$2:$E$243,$AC35))</f>
        <v/>
      </c>
      <c r="F35" s="11" t="str">
        <f>MacReports!F35&amp;""</f>
        <v/>
      </c>
      <c r="G35" t="str" cm="1">
        <f t="array" ref="G35">IF($AD35=0,$F35,INDEX(Models!$B$2:$B$605,$AD35))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MacReports!G35&amp;""</f>
        <v/>
      </c>
      <c r="K35" s="49" t="str">
        <f>MacReports!H35&amp;""</f>
        <v/>
      </c>
      <c r="L35" t="str">
        <f t="shared" si="1"/>
        <v/>
      </c>
      <c r="M35" s="13" t="str">
        <f>MacReports!I35&amp;""</f>
        <v/>
      </c>
      <c r="N35" s="14" t="str" cm="1">
        <f t="array" ref="N35">IFERROR(_xlfn.IFS(MacReports!N35="","",--MacReports!N35&lt;55,"Battery Defect",--MacReports!N35&lt;=69,"Battery D",--MacReports!N35&lt;=80,"Battery C",--MacReports!N35&gt;80,""),"")</f>
        <v/>
      </c>
      <c r="O35" s="14" t="str">
        <f>IF(MacReports!J35="Service","Battery Service","")</f>
        <v/>
      </c>
      <c r="P35" s="11" t="str">
        <f>MacReports!Q35&amp;""</f>
        <v/>
      </c>
      <c r="Q35" s="11" t="str">
        <f>IF(MacReports!K35="Enabled","Apple ID Lock","")</f>
        <v/>
      </c>
      <c r="R35" s="11" t="str">
        <f>IF(MacReports!M35="Remote Lock","Remote Locked","")</f>
        <v/>
      </c>
      <c r="S35" t="str">
        <f t="shared" si="0"/>
        <v/>
      </c>
      <c r="T35" t="str" cm="1">
        <f t="array" ref="T35">IF($AE35=0,"",INDEX(Disk_Pivot!$N$2:$N$500,$AE35))</f>
        <v/>
      </c>
      <c r="U35" t="str">
        <f>IF(T35="Fail",MacReports!O35,"")</f>
        <v/>
      </c>
      <c r="AA35" t="str">
        <f t="shared" si="2"/>
        <v/>
      </c>
      <c r="AC35">
        <f>IFERROR(MATCH($B35,MacReports!$B$2:$B$243,0),0)</f>
        <v>0</v>
      </c>
      <c r="AD35">
        <f>IFERROR(MATCH($F35,Models!$A$2:$A$605,0),0)</f>
        <v>0</v>
      </c>
      <c r="AE35">
        <f>IFERROR(MATCH($B35,Disk_Pivot!$G$2:$G$500,0),0)</f>
        <v>0</v>
      </c>
    </row>
    <row r="36" spans="1:31">
      <c r="A36" t="str">
        <f>MacReports!A36&amp;""</f>
        <v/>
      </c>
      <c r="B36" t="str">
        <f>MacReports!B36&amp;""</f>
        <v/>
      </c>
      <c r="C36" t="str">
        <f>MacReports!D36&amp;""</f>
        <v/>
      </c>
      <c r="D36" t="str">
        <f>MacReports!C36&amp;""</f>
        <v/>
      </c>
      <c r="E36" t="str" cm="1">
        <f t="array" ref="E36">IF($AC36=0,"",INDEX(MacReports!$E$2:$E$243,$AC36))</f>
        <v/>
      </c>
      <c r="F36" s="11" t="str">
        <f>MacReports!F36&amp;""</f>
        <v/>
      </c>
      <c r="G36" t="str" cm="1">
        <f t="array" ref="G36">IF($AD36=0,$F36,INDEX(Models!$B$2:$B$605,$AD36))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MacReports!G36&amp;""</f>
        <v/>
      </c>
      <c r="K36" s="49" t="str">
        <f>MacReports!H36&amp;""</f>
        <v/>
      </c>
      <c r="L36" t="str">
        <f t="shared" si="1"/>
        <v/>
      </c>
      <c r="M36" s="13" t="str">
        <f>MacReports!I36&amp;""</f>
        <v/>
      </c>
      <c r="N36" s="14" t="str" cm="1">
        <f t="array" ref="N36">IFERROR(_xlfn.IFS(MacReports!N36="","",--MacReports!N36&lt;55,"Battery Defect",--MacReports!N36&lt;=69,"Battery D",--MacReports!N36&lt;=80,"Battery C",--MacReports!N36&gt;80,""),"")</f>
        <v/>
      </c>
      <c r="O36" s="14" t="str">
        <f>IF(MacReports!J36="Service","Battery Service","")</f>
        <v/>
      </c>
      <c r="P36" s="11" t="str">
        <f>MacReports!Q36&amp;""</f>
        <v/>
      </c>
      <c r="Q36" s="11" t="str">
        <f>IF(MacReports!K36="Enabled","Apple ID Lock","")</f>
        <v/>
      </c>
      <c r="R36" s="11" t="str">
        <f>IF(MacReports!M36="Remote Lock","Remote Locked","")</f>
        <v/>
      </c>
      <c r="S36" t="str">
        <f t="shared" si="0"/>
        <v/>
      </c>
      <c r="T36" t="str" cm="1">
        <f t="array" ref="T36">IF($AE36=0,"",INDEX(Disk_Pivot!$N$2:$N$500,$AE36))</f>
        <v/>
      </c>
      <c r="U36" t="str">
        <f>IF(T36="Fail",MacReports!O36,"")</f>
        <v/>
      </c>
      <c r="AA36" t="str">
        <f t="shared" si="2"/>
        <v/>
      </c>
      <c r="AC36">
        <f>IFERROR(MATCH($B36,MacReports!$B$2:$B$243,0),0)</f>
        <v>0</v>
      </c>
      <c r="AD36">
        <f>IFERROR(MATCH($F36,Models!$A$2:$A$605,0),0)</f>
        <v>0</v>
      </c>
      <c r="AE36">
        <f>IFERROR(MATCH($B36,Disk_Pivot!$G$2:$G$500,0),0)</f>
        <v>0</v>
      </c>
    </row>
    <row r="37" spans="1:31">
      <c r="A37" t="str">
        <f>MacReports!A37&amp;""</f>
        <v/>
      </c>
      <c r="B37" t="str">
        <f>MacReports!B37&amp;""</f>
        <v/>
      </c>
      <c r="C37" t="str">
        <f>MacReports!D37&amp;""</f>
        <v/>
      </c>
      <c r="D37" t="str">
        <f>MacReports!C37&amp;""</f>
        <v/>
      </c>
      <c r="E37" t="str" cm="1">
        <f t="array" ref="E37">IF($AC37=0,"",INDEX(MacReports!$E$2:$E$243,$AC37))</f>
        <v/>
      </c>
      <c r="F37" s="11" t="str">
        <f>MacReports!F37&amp;""</f>
        <v/>
      </c>
      <c r="G37" t="str" cm="1">
        <f t="array" ref="G37">IF($AD37=0,$F37,INDEX(Models!$B$2:$B$605,$AD37))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MacReports!G37&amp;""</f>
        <v/>
      </c>
      <c r="K37" s="49" t="str">
        <f>MacReports!H37&amp;""</f>
        <v/>
      </c>
      <c r="L37" t="str">
        <f t="shared" si="1"/>
        <v/>
      </c>
      <c r="M37" s="13" t="str">
        <f>MacReports!I37&amp;""</f>
        <v/>
      </c>
      <c r="N37" s="14" t="str" cm="1">
        <f t="array" ref="N37">IFERROR(_xlfn.IFS(MacReports!N37="","",--MacReports!N37&lt;55,"Battery Defect",--MacReports!N37&lt;=69,"Battery D",--MacReports!N37&lt;=80,"Battery C",--MacReports!N37&gt;80,""),"")</f>
        <v/>
      </c>
      <c r="O37" s="14" t="str">
        <f>IF(MacReports!J37="Service","Battery Service","")</f>
        <v/>
      </c>
      <c r="P37" s="11" t="str">
        <f>MacReports!Q37&amp;""</f>
        <v/>
      </c>
      <c r="Q37" s="11" t="str">
        <f>IF(MacReports!K37="Enabled","Apple ID Lock","")</f>
        <v/>
      </c>
      <c r="R37" s="11" t="str">
        <f>IF(MacReports!M37="Remote Lock","Remote Locked","")</f>
        <v/>
      </c>
      <c r="S37" t="str">
        <f t="shared" si="0"/>
        <v/>
      </c>
      <c r="T37" t="str" cm="1">
        <f t="array" ref="T37">IF($AE37=0,"",INDEX(Disk_Pivot!$N$2:$N$500,$AE37))</f>
        <v/>
      </c>
      <c r="U37" t="str">
        <f>IF(T37="Fail",MacReports!O37,"")</f>
        <v/>
      </c>
      <c r="AA37" t="str">
        <f t="shared" si="2"/>
        <v/>
      </c>
      <c r="AC37">
        <f>IFERROR(MATCH($B37,MacReports!$B$2:$B$243,0),0)</f>
        <v>0</v>
      </c>
      <c r="AD37">
        <f>IFERROR(MATCH($F37,Models!$A$2:$A$605,0),0)</f>
        <v>0</v>
      </c>
      <c r="AE37">
        <f>IFERROR(MATCH($B37,Disk_Pivot!$G$2:$G$500,0),0)</f>
        <v>0</v>
      </c>
    </row>
    <row r="38" spans="1:31">
      <c r="A38" t="str">
        <f>MacReports!A38&amp;""</f>
        <v/>
      </c>
      <c r="B38" t="str">
        <f>MacReports!B38&amp;""</f>
        <v/>
      </c>
      <c r="C38" t="str">
        <f>MacReports!D38&amp;""</f>
        <v/>
      </c>
      <c r="D38" t="str">
        <f>MacReports!C38&amp;""</f>
        <v/>
      </c>
      <c r="E38" t="str" cm="1">
        <f t="array" ref="E38">IF($AC38=0,"",INDEX(MacReports!$E$2:$E$243,$AC38))</f>
        <v/>
      </c>
      <c r="F38" s="11" t="str">
        <f>MacReports!F38&amp;""</f>
        <v/>
      </c>
      <c r="G38" t="str" cm="1">
        <f t="array" ref="G38">IF($AD38=0,$F38,INDEX(Models!$B$2:$B$605,$AD38))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MacReports!G38&amp;""</f>
        <v/>
      </c>
      <c r="K38" s="49" t="str">
        <f>MacReports!H38&amp;""</f>
        <v/>
      </c>
      <c r="L38" t="str">
        <f t="shared" si="1"/>
        <v/>
      </c>
      <c r="M38" s="13" t="str">
        <f>MacReports!I38&amp;""</f>
        <v/>
      </c>
      <c r="N38" s="14" t="str" cm="1">
        <f t="array" ref="N38">IFERROR(_xlfn.IFS(MacReports!N38="","",--MacReports!N38&lt;55,"Battery Defect",--MacReports!N38&lt;=69,"Battery D",--MacReports!N38&lt;=80,"Battery C",--MacReports!N38&gt;80,""),"")</f>
        <v/>
      </c>
      <c r="O38" s="14" t="str">
        <f>IF(MacReports!J38="Service","Battery Service","")</f>
        <v/>
      </c>
      <c r="P38" s="11" t="str">
        <f>MacReports!Q38&amp;""</f>
        <v/>
      </c>
      <c r="Q38" s="11" t="str">
        <f>IF(MacReports!K38="Enabled","Apple ID Lock","")</f>
        <v/>
      </c>
      <c r="R38" s="11" t="str">
        <f>IF(MacReports!M38="Remote Lock","Remote Locked","")</f>
        <v/>
      </c>
      <c r="S38" t="str">
        <f t="shared" si="0"/>
        <v/>
      </c>
      <c r="T38" t="str" cm="1">
        <f t="array" ref="T38">IF($AE38=0,"",INDEX(Disk_Pivot!$N$2:$N$500,$AE38))</f>
        <v/>
      </c>
      <c r="U38" t="str">
        <f>IF(T38="Fail",MacReports!O38,"")</f>
        <v/>
      </c>
      <c r="AA38" t="str">
        <f t="shared" si="2"/>
        <v/>
      </c>
      <c r="AC38">
        <f>IFERROR(MATCH($B38,MacReports!$B$2:$B$243,0),0)</f>
        <v>0</v>
      </c>
      <c r="AD38">
        <f>IFERROR(MATCH($F38,Models!$A$2:$A$605,0),0)</f>
        <v>0</v>
      </c>
      <c r="AE38">
        <f>IFERROR(MATCH($B38,Disk_Pivot!$G$2:$G$500,0),0)</f>
        <v>0</v>
      </c>
    </row>
    <row r="39" spans="1:31">
      <c r="A39" t="str">
        <f>MacReports!A39&amp;""</f>
        <v/>
      </c>
      <c r="B39" t="str">
        <f>MacReports!B39&amp;""</f>
        <v/>
      </c>
      <c r="C39" t="str">
        <f>MacReports!D39&amp;""</f>
        <v/>
      </c>
      <c r="D39" t="str">
        <f>MacReports!C39&amp;""</f>
        <v/>
      </c>
      <c r="E39" t="str" cm="1">
        <f t="array" ref="E39">IF($AC39=0,"",INDEX(MacReports!$E$2:$E$243,$AC39))</f>
        <v/>
      </c>
      <c r="F39" s="11" t="str">
        <f>MacReports!F39&amp;""</f>
        <v/>
      </c>
      <c r="G39" t="str" cm="1">
        <f t="array" ref="G39">IF($AD39=0,$F39,INDEX(Models!$B$2:$B$605,$AD39))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MacReports!G39&amp;""</f>
        <v/>
      </c>
      <c r="K39" s="49" t="str">
        <f>MacReports!H39&amp;""</f>
        <v/>
      </c>
      <c r="L39" t="str">
        <f t="shared" si="1"/>
        <v/>
      </c>
      <c r="M39" s="13" t="str">
        <f>MacReports!I39&amp;""</f>
        <v/>
      </c>
      <c r="N39" s="14" t="str" cm="1">
        <f t="array" ref="N39">IFERROR(_xlfn.IFS(MacReports!N39="","",--MacReports!N39&lt;55,"Battery Defect",--MacReports!N39&lt;=69,"Battery D",--MacReports!N39&lt;=80,"Battery C",--MacReports!N39&gt;80,""),"")</f>
        <v/>
      </c>
      <c r="O39" s="14" t="str">
        <f>IF(MacReports!J39="Service","Battery Service","")</f>
        <v/>
      </c>
      <c r="P39" s="11" t="str">
        <f>MacReports!Q39&amp;""</f>
        <v/>
      </c>
      <c r="Q39" s="11" t="str">
        <f>IF(MacReports!K39="Enabled","Apple ID Lock","")</f>
        <v/>
      </c>
      <c r="R39" s="11" t="str">
        <f>IF(MacReports!M39="Remote Lock","Remote Locked","")</f>
        <v/>
      </c>
      <c r="S39" t="str">
        <f t="shared" si="0"/>
        <v/>
      </c>
      <c r="T39" t="str" cm="1">
        <f t="array" ref="T39">IF($AE39=0,"",INDEX(Disk_Pivot!$N$2:$N$500,$AE39))</f>
        <v/>
      </c>
      <c r="U39" t="str">
        <f>IF(T39="Fail",MacReports!O39,"")</f>
        <v/>
      </c>
      <c r="AA39" t="str">
        <f t="shared" si="2"/>
        <v/>
      </c>
      <c r="AC39">
        <f>IFERROR(MATCH($B39,MacReports!$B$2:$B$243,0),0)</f>
        <v>0</v>
      </c>
      <c r="AD39">
        <f>IFERROR(MATCH($F39,Models!$A$2:$A$605,0),0)</f>
        <v>0</v>
      </c>
      <c r="AE39">
        <f>IFERROR(MATCH($B39,Disk_Pivot!$G$2:$G$500,0),0)</f>
        <v>0</v>
      </c>
    </row>
    <row r="40" spans="1:31">
      <c r="A40" t="str">
        <f>MacReports!A40&amp;""</f>
        <v/>
      </c>
      <c r="B40" t="str">
        <f>MacReports!B40&amp;""</f>
        <v/>
      </c>
      <c r="C40" t="str">
        <f>MacReports!D40&amp;""</f>
        <v/>
      </c>
      <c r="D40" t="str">
        <f>MacReports!C40&amp;""</f>
        <v/>
      </c>
      <c r="E40" t="str" cm="1">
        <f t="array" ref="E40">IF($AC40=0,"",INDEX(MacReports!$E$2:$E$243,$AC40))</f>
        <v/>
      </c>
      <c r="F40" s="11" t="str">
        <f>MacReports!F40&amp;""</f>
        <v/>
      </c>
      <c r="G40" t="str" cm="1">
        <f t="array" ref="G40">IF($AD40=0,$F40,INDEX(Models!$B$2:$B$605,$AD40))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MacReports!G40&amp;""</f>
        <v/>
      </c>
      <c r="K40" s="49" t="str">
        <f>MacReports!H40&amp;""</f>
        <v/>
      </c>
      <c r="L40" t="str">
        <f t="shared" si="1"/>
        <v/>
      </c>
      <c r="M40" s="13" t="str">
        <f>MacReports!I40&amp;""</f>
        <v/>
      </c>
      <c r="N40" s="14" t="str" cm="1">
        <f t="array" ref="N40">IFERROR(_xlfn.IFS(MacReports!N40="","",--MacReports!N40&lt;55,"Battery Defect",--MacReports!N40&lt;=69,"Battery D",--MacReports!N40&lt;=80,"Battery C",--MacReports!N40&gt;80,""),"")</f>
        <v/>
      </c>
      <c r="O40" s="14" t="str">
        <f>IF(MacReports!J40="Service","Battery Service","")</f>
        <v/>
      </c>
      <c r="P40" s="11" t="str">
        <f>MacReports!Q40&amp;""</f>
        <v/>
      </c>
      <c r="Q40" s="11" t="str">
        <f>IF(MacReports!K40="Enabled","Apple ID Lock","")</f>
        <v/>
      </c>
      <c r="R40" s="11" t="str">
        <f>IF(MacReports!M40="Remote Lock","Remote Locked","")</f>
        <v/>
      </c>
      <c r="S40" t="str">
        <f t="shared" si="0"/>
        <v/>
      </c>
      <c r="T40" t="str" cm="1">
        <f t="array" ref="T40">IF($AE40=0,"",INDEX(Disk_Pivot!$N$2:$N$500,$AE40))</f>
        <v/>
      </c>
      <c r="U40" t="str">
        <f>IF(T40="Fail",MacReports!O40,"")</f>
        <v/>
      </c>
      <c r="AA40" t="str">
        <f t="shared" si="2"/>
        <v/>
      </c>
      <c r="AC40">
        <f>IFERROR(MATCH($B40,MacReports!$B$2:$B$243,0),0)</f>
        <v>0</v>
      </c>
      <c r="AD40">
        <f>IFERROR(MATCH($F40,Models!$A$2:$A$605,0),0)</f>
        <v>0</v>
      </c>
      <c r="AE40">
        <f>IFERROR(MATCH($B40,Disk_Pivot!$G$2:$G$500,0),0)</f>
        <v>0</v>
      </c>
    </row>
    <row r="41" spans="1:31">
      <c r="A41" t="str">
        <f>MacReports!A41&amp;""</f>
        <v/>
      </c>
      <c r="B41" t="str">
        <f>MacReports!B41&amp;""</f>
        <v/>
      </c>
      <c r="C41" t="str">
        <f>MacReports!D41&amp;""</f>
        <v/>
      </c>
      <c r="D41" t="str">
        <f>MacReports!C41&amp;""</f>
        <v/>
      </c>
      <c r="E41" t="str" cm="1">
        <f t="array" ref="E41">IF($AC41=0,"",INDEX(MacReports!$E$2:$E$243,$AC41))</f>
        <v/>
      </c>
      <c r="F41" s="11" t="str">
        <f>MacReports!F41&amp;""</f>
        <v/>
      </c>
      <c r="G41" t="str" cm="1">
        <f t="array" ref="G41">IF($AD41=0,$F41,INDEX(Models!$B$2:$B$605,$AD41))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MacReports!G41&amp;""</f>
        <v/>
      </c>
      <c r="K41" s="49" t="str">
        <f>MacReports!H41&amp;""</f>
        <v/>
      </c>
      <c r="L41" t="str">
        <f t="shared" si="1"/>
        <v/>
      </c>
      <c r="M41" s="13" t="str">
        <f>MacReports!I41&amp;""</f>
        <v/>
      </c>
      <c r="N41" s="14" t="str" cm="1">
        <f t="array" ref="N41">IFERROR(_xlfn.IFS(MacReports!N41="","",--MacReports!N41&lt;55,"Battery Defect",--MacReports!N41&lt;=69,"Battery D",--MacReports!N41&lt;=80,"Battery C",--MacReports!N41&gt;80,""),"")</f>
        <v/>
      </c>
      <c r="O41" s="14" t="str">
        <f>IF(MacReports!J41="Service","Battery Service","")</f>
        <v/>
      </c>
      <c r="P41" s="11" t="str">
        <f>MacReports!Q41&amp;""</f>
        <v/>
      </c>
      <c r="Q41" s="11" t="str">
        <f>IF(MacReports!K41="Enabled","Apple ID Lock","")</f>
        <v/>
      </c>
      <c r="R41" s="11" t="str">
        <f>IF(MacReports!M41="Remote Lock","Remote Locked","")</f>
        <v/>
      </c>
      <c r="S41" t="str">
        <f t="shared" si="0"/>
        <v/>
      </c>
      <c r="T41" t="str" cm="1">
        <f t="array" ref="T41">IF($AE41=0,"",INDEX(Disk_Pivot!$N$2:$N$500,$AE41))</f>
        <v/>
      </c>
      <c r="U41" t="str">
        <f>IF(T41="Fail",MacReports!O41,"")</f>
        <v/>
      </c>
      <c r="AA41" t="str">
        <f t="shared" si="2"/>
        <v/>
      </c>
      <c r="AC41">
        <f>IFERROR(MATCH($B41,MacReports!$B$2:$B$243,0),0)</f>
        <v>0</v>
      </c>
      <c r="AD41">
        <f>IFERROR(MATCH($F41,Models!$A$2:$A$605,0),0)</f>
        <v>0</v>
      </c>
      <c r="AE41">
        <f>IFERROR(MATCH($B41,Disk_Pivot!$G$2:$G$500,0),0)</f>
        <v>0</v>
      </c>
    </row>
    <row r="42" spans="1:31">
      <c r="A42" t="str">
        <f>MacReports!A42&amp;""</f>
        <v/>
      </c>
      <c r="B42" t="str">
        <f>MacReports!B42&amp;""</f>
        <v/>
      </c>
      <c r="C42" t="str">
        <f>MacReports!D42&amp;""</f>
        <v/>
      </c>
      <c r="D42" t="str">
        <f>MacReports!C42&amp;""</f>
        <v/>
      </c>
      <c r="E42" t="str" cm="1">
        <f t="array" ref="E42">IF($AC42=0,"",INDEX(MacReports!$E$2:$E$243,$AC42))</f>
        <v/>
      </c>
      <c r="F42" s="11" t="str">
        <f>MacReports!F42&amp;""</f>
        <v/>
      </c>
      <c r="G42" t="str" cm="1">
        <f t="array" ref="G42">IF($AD42=0,$F42,INDEX(Models!$B$2:$B$605,$AD42))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MacReports!G42&amp;""</f>
        <v/>
      </c>
      <c r="K42" s="49" t="str">
        <f>MacReports!H42&amp;""</f>
        <v/>
      </c>
      <c r="L42" t="str">
        <f t="shared" si="1"/>
        <v/>
      </c>
      <c r="M42" s="13" t="str">
        <f>MacReports!I42&amp;""</f>
        <v/>
      </c>
      <c r="N42" s="14" t="str" cm="1">
        <f t="array" ref="N42">IFERROR(_xlfn.IFS(MacReports!N42="","",--MacReports!N42&lt;55,"Battery Defect",--MacReports!N42&lt;=69,"Battery D",--MacReports!N42&lt;=80,"Battery C",--MacReports!N42&gt;80,""),"")</f>
        <v/>
      </c>
      <c r="O42" s="14" t="str">
        <f>IF(MacReports!J42="Service","Battery Service","")</f>
        <v/>
      </c>
      <c r="P42" s="11" t="str">
        <f>MacReports!Q42&amp;""</f>
        <v/>
      </c>
      <c r="Q42" s="11" t="str">
        <f>IF(MacReports!K42="Enabled","Apple ID Lock","")</f>
        <v/>
      </c>
      <c r="R42" s="11" t="str">
        <f>IF(MacReports!M42="Remote Lock","Remote Locked","")</f>
        <v/>
      </c>
      <c r="S42" t="str">
        <f t="shared" si="0"/>
        <v/>
      </c>
      <c r="T42" t="str" cm="1">
        <f t="array" ref="T42">IF($AE42=0,"",INDEX(Disk_Pivot!$N$2:$N$500,$AE42))</f>
        <v/>
      </c>
      <c r="U42" t="str">
        <f>IF(T42="Fail",MacReports!O42,"")</f>
        <v/>
      </c>
      <c r="AA42" t="str">
        <f t="shared" si="2"/>
        <v/>
      </c>
      <c r="AC42">
        <f>IFERROR(MATCH($B42,MacReports!$B$2:$B$243,0),0)</f>
        <v>0</v>
      </c>
      <c r="AD42">
        <f>IFERROR(MATCH($F42,Models!$A$2:$A$605,0),0)</f>
        <v>0</v>
      </c>
      <c r="AE42">
        <f>IFERROR(MATCH($B42,Disk_Pivot!$G$2:$G$500,0),0)</f>
        <v>0</v>
      </c>
    </row>
    <row r="43" spans="1:31">
      <c r="A43" t="str">
        <f>MacReports!A43&amp;""</f>
        <v/>
      </c>
      <c r="B43" t="str">
        <f>MacReports!B43&amp;""</f>
        <v/>
      </c>
      <c r="C43" t="str">
        <f>MacReports!D43&amp;""</f>
        <v/>
      </c>
      <c r="D43" t="str">
        <f>MacReports!C43&amp;""</f>
        <v/>
      </c>
      <c r="E43" t="str" cm="1">
        <f t="array" ref="E43">IF($AC43=0,"",INDEX(MacReports!$E$2:$E$243,$AC43))</f>
        <v/>
      </c>
      <c r="F43" s="11" t="str">
        <f>MacReports!F43&amp;""</f>
        <v/>
      </c>
      <c r="G43" t="str" cm="1">
        <f t="array" ref="G43">IF($AD43=0,$F43,INDEX(Models!$B$2:$B$605,$AD43))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MacReports!G43&amp;""</f>
        <v/>
      </c>
      <c r="K43" s="49" t="str">
        <f>MacReports!H43&amp;""</f>
        <v/>
      </c>
      <c r="L43" t="str">
        <f t="shared" si="1"/>
        <v/>
      </c>
      <c r="M43" s="13" t="str">
        <f>MacReports!I43&amp;""</f>
        <v/>
      </c>
      <c r="N43" s="14" t="str" cm="1">
        <f t="array" ref="N43">IFERROR(_xlfn.IFS(MacReports!N43="","",--MacReports!N43&lt;55,"Battery Defect",--MacReports!N43&lt;=69,"Battery D",--MacReports!N43&lt;=80,"Battery C",--MacReports!N43&gt;80,""),"")</f>
        <v/>
      </c>
      <c r="O43" s="14" t="str">
        <f>IF(MacReports!J43="Service","Battery Service","")</f>
        <v/>
      </c>
      <c r="P43" s="11" t="str">
        <f>MacReports!Q43&amp;""</f>
        <v/>
      </c>
      <c r="Q43" s="11" t="str">
        <f>IF(MacReports!K43="Enabled","Apple ID Lock","")</f>
        <v/>
      </c>
      <c r="R43" s="11" t="str">
        <f>IF(MacReports!M43="Remote Lock","Remote Locked","")</f>
        <v/>
      </c>
      <c r="S43" t="str">
        <f t="shared" si="0"/>
        <v/>
      </c>
      <c r="T43" t="str" cm="1">
        <f t="array" ref="T43">IF($AE43=0,"",INDEX(Disk_Pivot!$N$2:$N$500,$AE43))</f>
        <v/>
      </c>
      <c r="U43" t="str">
        <f>IF(T43="Fail",MacReports!O43,"")</f>
        <v/>
      </c>
      <c r="AA43" t="str">
        <f t="shared" si="2"/>
        <v/>
      </c>
      <c r="AC43">
        <f>IFERROR(MATCH($B43,MacReports!$B$2:$B$243,0),0)</f>
        <v>0</v>
      </c>
      <c r="AD43">
        <f>IFERROR(MATCH($F43,Models!$A$2:$A$605,0),0)</f>
        <v>0</v>
      </c>
      <c r="AE43">
        <f>IFERROR(MATCH($B43,Disk_Pivot!$G$2:$G$500,0),0)</f>
        <v>0</v>
      </c>
    </row>
    <row r="44" spans="1:31">
      <c r="A44" t="str">
        <f>MacReports!A44&amp;""</f>
        <v/>
      </c>
      <c r="B44" t="str">
        <f>MacReports!B44&amp;""</f>
        <v/>
      </c>
      <c r="C44" t="str">
        <f>MacReports!D44&amp;""</f>
        <v/>
      </c>
      <c r="D44" t="str">
        <f>MacReports!C44&amp;""</f>
        <v/>
      </c>
      <c r="E44" t="str" cm="1">
        <f t="array" ref="E44">IF($AC44=0,"",INDEX(MacReports!$E$2:$E$243,$AC44))</f>
        <v/>
      </c>
      <c r="F44" s="11" t="str">
        <f>MacReports!F44&amp;""</f>
        <v/>
      </c>
      <c r="G44" t="str" cm="1">
        <f t="array" ref="G44">IF($AD44=0,$F44,INDEX(Models!$B$2:$B$605,$AD44))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MacReports!G44&amp;""</f>
        <v/>
      </c>
      <c r="K44" s="49" t="str">
        <f>MacReports!H44&amp;""</f>
        <v/>
      </c>
      <c r="L44" t="str">
        <f t="shared" si="1"/>
        <v/>
      </c>
      <c r="M44" s="13" t="str">
        <f>MacReports!I44&amp;""</f>
        <v/>
      </c>
      <c r="N44" s="14" t="str" cm="1">
        <f t="array" ref="N44">IFERROR(_xlfn.IFS(MacReports!N44="","",--MacReports!N44&lt;55,"Battery Defect",--MacReports!N44&lt;=69,"Battery D",--MacReports!N44&lt;=80,"Battery C",--MacReports!N44&gt;80,""),"")</f>
        <v/>
      </c>
      <c r="O44" s="14" t="str">
        <f>IF(MacReports!J44="Service","Battery Service","")</f>
        <v/>
      </c>
      <c r="P44" s="11" t="str">
        <f>MacReports!Q44&amp;""</f>
        <v/>
      </c>
      <c r="Q44" s="11" t="str">
        <f>IF(MacReports!K44="Enabled","Apple ID Lock","")</f>
        <v/>
      </c>
      <c r="R44" s="11" t="str">
        <f>IF(MacReports!M44="Remote Lock","Remote Locked","")</f>
        <v/>
      </c>
      <c r="S44" t="str">
        <f t="shared" si="0"/>
        <v/>
      </c>
      <c r="T44" t="str" cm="1">
        <f t="array" ref="T44">IF($AE44=0,"",INDEX(Disk_Pivot!$N$2:$N$500,$AE44))</f>
        <v/>
      </c>
      <c r="U44" t="str">
        <f>IF(T44="Fail",MacReports!O44,"")</f>
        <v/>
      </c>
      <c r="AA44" t="str">
        <f t="shared" si="2"/>
        <v/>
      </c>
      <c r="AC44">
        <f>IFERROR(MATCH($B44,MacReports!$B$2:$B$243,0),0)</f>
        <v>0</v>
      </c>
      <c r="AD44">
        <f>IFERROR(MATCH($F44,Models!$A$2:$A$605,0),0)</f>
        <v>0</v>
      </c>
      <c r="AE44">
        <f>IFERROR(MATCH($B44,Disk_Pivot!$G$2:$G$500,0),0)</f>
        <v>0</v>
      </c>
    </row>
    <row r="45" spans="1:31">
      <c r="A45" t="str">
        <f>MacReports!A45&amp;""</f>
        <v/>
      </c>
      <c r="B45" t="str">
        <f>MacReports!B45&amp;""</f>
        <v/>
      </c>
      <c r="C45" t="str">
        <f>MacReports!D45&amp;""</f>
        <v/>
      </c>
      <c r="D45" t="str">
        <f>MacReports!C45&amp;""</f>
        <v/>
      </c>
      <c r="E45" t="str" cm="1">
        <f t="array" ref="E45">IF($AC45=0,"",INDEX(MacReports!$E$2:$E$243,$AC45))</f>
        <v/>
      </c>
      <c r="F45" s="11" t="str">
        <f>MacReports!F45&amp;""</f>
        <v/>
      </c>
      <c r="G45" t="str" cm="1">
        <f t="array" ref="G45">IF($AD45=0,$F45,INDEX(Models!$B$2:$B$605,$AD45))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MacReports!G45&amp;""</f>
        <v/>
      </c>
      <c r="K45" s="49" t="str">
        <f>MacReports!H45&amp;""</f>
        <v/>
      </c>
      <c r="L45" t="str">
        <f t="shared" si="1"/>
        <v/>
      </c>
      <c r="M45" s="13" t="str">
        <f>MacReports!I45&amp;""</f>
        <v/>
      </c>
      <c r="N45" s="14" t="str" cm="1">
        <f t="array" ref="N45">IFERROR(_xlfn.IFS(MacReports!N45="","",--MacReports!N45&lt;55,"Battery Defect",--MacReports!N45&lt;=69,"Battery D",--MacReports!N45&lt;=80,"Battery C",--MacReports!N45&gt;80,""),"")</f>
        <v/>
      </c>
      <c r="O45" s="14" t="str">
        <f>IF(MacReports!J45="Service","Battery Service","")</f>
        <v/>
      </c>
      <c r="P45" s="11" t="str">
        <f>MacReports!Q45&amp;""</f>
        <v/>
      </c>
      <c r="Q45" s="11" t="str">
        <f>IF(MacReports!K45="Enabled","Apple ID Lock","")</f>
        <v/>
      </c>
      <c r="R45" s="11" t="str">
        <f>IF(MacReports!M45="Remote Lock","Remote Locked","")</f>
        <v/>
      </c>
      <c r="S45" t="str">
        <f t="shared" si="0"/>
        <v/>
      </c>
      <c r="T45" t="str" cm="1">
        <f t="array" ref="T45">IF($AE45=0,"",INDEX(Disk_Pivot!$N$2:$N$500,$AE45))</f>
        <v/>
      </c>
      <c r="U45" t="str">
        <f>IF(T45="Fail",MacReports!O45,"")</f>
        <v/>
      </c>
      <c r="AA45" t="str">
        <f t="shared" si="2"/>
        <v/>
      </c>
      <c r="AC45">
        <f>IFERROR(MATCH($B45,MacReports!$B$2:$B$243,0),0)</f>
        <v>0</v>
      </c>
      <c r="AD45">
        <f>IFERROR(MATCH($F45,Models!$A$2:$A$605,0),0)</f>
        <v>0</v>
      </c>
      <c r="AE45">
        <f>IFERROR(MATCH($B45,Disk_Pivot!$G$2:$G$500,0),0)</f>
        <v>0</v>
      </c>
    </row>
    <row r="46" spans="1:31">
      <c r="A46" t="str">
        <f>MacReports!A46&amp;""</f>
        <v/>
      </c>
      <c r="B46" t="str">
        <f>MacReports!B46&amp;""</f>
        <v/>
      </c>
      <c r="C46" t="str">
        <f>MacReports!D46&amp;""</f>
        <v/>
      </c>
      <c r="D46" t="str">
        <f>MacReports!C46&amp;""</f>
        <v/>
      </c>
      <c r="E46" t="str" cm="1">
        <f t="array" ref="E46">IF($AC46=0,"",INDEX(MacReports!$E$2:$E$243,$AC46))</f>
        <v/>
      </c>
      <c r="F46" s="11" t="str">
        <f>MacReports!F46&amp;""</f>
        <v/>
      </c>
      <c r="G46" t="str" cm="1">
        <f t="array" ref="G46">IF($AD46=0,$F46,INDEX(Models!$B$2:$B$605,$AD46))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MacReports!G46&amp;""</f>
        <v/>
      </c>
      <c r="K46" s="49" t="str">
        <f>MacReports!H46&amp;""</f>
        <v/>
      </c>
      <c r="L46" t="str">
        <f t="shared" si="1"/>
        <v/>
      </c>
      <c r="M46" s="13" t="str">
        <f>MacReports!I46&amp;""</f>
        <v/>
      </c>
      <c r="N46" s="14" t="str" cm="1">
        <f t="array" ref="N46">IFERROR(_xlfn.IFS(MacReports!N46="","",--MacReports!N46&lt;55,"Battery Defect",--MacReports!N46&lt;=69,"Battery D",--MacReports!N46&lt;=80,"Battery C",--MacReports!N46&gt;80,""),"")</f>
        <v/>
      </c>
      <c r="O46" s="14" t="str">
        <f>IF(MacReports!J46="Service","Battery Service","")</f>
        <v/>
      </c>
      <c r="P46" s="11" t="str">
        <f>MacReports!Q46&amp;""</f>
        <v/>
      </c>
      <c r="Q46" s="11" t="str">
        <f>IF(MacReports!K46="Enabled","Apple ID Lock","")</f>
        <v/>
      </c>
      <c r="R46" s="11" t="str">
        <f>IF(MacReports!M46="Remote Lock","Remote Locked","")</f>
        <v/>
      </c>
      <c r="S46" t="str">
        <f t="shared" si="0"/>
        <v/>
      </c>
      <c r="T46" t="str" cm="1">
        <f t="array" ref="T46">IF($AE46=0,"",INDEX(Disk_Pivot!$N$2:$N$500,$AE46))</f>
        <v/>
      </c>
      <c r="U46" t="str">
        <f>IF(T46="Fail",MacReports!O46,"")</f>
        <v/>
      </c>
      <c r="AA46" t="str">
        <f t="shared" si="2"/>
        <v/>
      </c>
      <c r="AC46">
        <f>IFERROR(MATCH($B46,MacReports!$B$2:$B$243,0),0)</f>
        <v>0</v>
      </c>
      <c r="AD46">
        <f>IFERROR(MATCH($F46,Models!$A$2:$A$605,0),0)</f>
        <v>0</v>
      </c>
      <c r="AE46">
        <f>IFERROR(MATCH($B46,Disk_Pivot!$G$2:$G$500,0),0)</f>
        <v>0</v>
      </c>
    </row>
    <row r="47" spans="1:31">
      <c r="A47" t="str">
        <f>MacReports!A47&amp;""</f>
        <v/>
      </c>
      <c r="B47" t="str">
        <f>MacReports!B47&amp;""</f>
        <v/>
      </c>
      <c r="C47" t="str">
        <f>MacReports!D47&amp;""</f>
        <v/>
      </c>
      <c r="D47" t="str">
        <f>MacReports!C47&amp;""</f>
        <v/>
      </c>
      <c r="E47" t="str" cm="1">
        <f t="array" ref="E47">IF($AC47=0,"",INDEX(MacReports!$E$2:$E$243,$AC47))</f>
        <v/>
      </c>
      <c r="F47" s="11" t="str">
        <f>MacReports!F47&amp;""</f>
        <v/>
      </c>
      <c r="G47" t="str" cm="1">
        <f t="array" ref="G47">IF($AD47=0,$F47,INDEX(Models!$B$2:$B$605,$AD47))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MacReports!G47&amp;""</f>
        <v/>
      </c>
      <c r="K47" s="49" t="str">
        <f>MacReports!H47&amp;""</f>
        <v/>
      </c>
      <c r="L47" t="str">
        <f t="shared" si="1"/>
        <v/>
      </c>
      <c r="M47" s="13" t="str">
        <f>MacReports!I47&amp;""</f>
        <v/>
      </c>
      <c r="N47" s="14" t="str" cm="1">
        <f t="array" ref="N47">IFERROR(_xlfn.IFS(MacReports!N47="","",--MacReports!N47&lt;55,"Battery Defect",--MacReports!N47&lt;=69,"Battery D",--MacReports!N47&lt;=80,"Battery C",--MacReports!N47&gt;80,""),"")</f>
        <v/>
      </c>
      <c r="O47" s="14" t="str">
        <f>IF(MacReports!J47="Service","Battery Service","")</f>
        <v/>
      </c>
      <c r="P47" s="11" t="str">
        <f>MacReports!Q47&amp;""</f>
        <v/>
      </c>
      <c r="Q47" s="11" t="str">
        <f>IF(MacReports!K47="Enabled","Apple ID Lock","")</f>
        <v/>
      </c>
      <c r="R47" s="11" t="str">
        <f>IF(MacReports!M47="Remote Lock","Remote Locked","")</f>
        <v/>
      </c>
      <c r="S47" t="str">
        <f t="shared" si="0"/>
        <v/>
      </c>
      <c r="T47" t="str" cm="1">
        <f t="array" ref="T47">IF($AE47=0,"",INDEX(Disk_Pivot!$N$2:$N$500,$AE47))</f>
        <v/>
      </c>
      <c r="U47" t="str">
        <f>IF(T47="Fail",MacReports!O47,"")</f>
        <v/>
      </c>
      <c r="AA47" t="str">
        <f t="shared" si="2"/>
        <v/>
      </c>
      <c r="AC47">
        <f>IFERROR(MATCH($B47,MacReports!$B$2:$B$243,0),0)</f>
        <v>0</v>
      </c>
      <c r="AD47">
        <f>IFERROR(MATCH($F47,Models!$A$2:$A$605,0),0)</f>
        <v>0</v>
      </c>
      <c r="AE47">
        <f>IFERROR(MATCH($B47,Disk_Pivot!$G$2:$G$500,0),0)</f>
        <v>0</v>
      </c>
    </row>
    <row r="48" spans="1:31">
      <c r="A48" t="str">
        <f>MacReports!A48&amp;""</f>
        <v/>
      </c>
      <c r="B48" t="str">
        <f>MacReports!B48&amp;""</f>
        <v/>
      </c>
      <c r="C48" t="str">
        <f>MacReports!D48&amp;""</f>
        <v/>
      </c>
      <c r="D48" t="str">
        <f>MacReports!C48&amp;""</f>
        <v/>
      </c>
      <c r="E48" t="str" cm="1">
        <f t="array" ref="E48">IF($AC48=0,"",INDEX(MacReports!$E$2:$E$243,$AC48))</f>
        <v/>
      </c>
      <c r="F48" s="11" t="str">
        <f>MacReports!F48&amp;""</f>
        <v/>
      </c>
      <c r="G48" t="str" cm="1">
        <f t="array" ref="G48">IF($AD48=0,$F48,INDEX(Models!$B$2:$B$605,$AD48))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MacReports!G48&amp;""</f>
        <v/>
      </c>
      <c r="K48" s="49" t="str">
        <f>MacReports!H48&amp;""</f>
        <v/>
      </c>
      <c r="L48" t="str">
        <f t="shared" si="1"/>
        <v/>
      </c>
      <c r="M48" s="13" t="str">
        <f>MacReports!I48&amp;""</f>
        <v/>
      </c>
      <c r="N48" s="14" t="str" cm="1">
        <f t="array" ref="N48">IFERROR(_xlfn.IFS(MacReports!N48="","",--MacReports!N48&lt;55,"Battery Defect",--MacReports!N48&lt;=69,"Battery D",--MacReports!N48&lt;=80,"Battery C",--MacReports!N48&gt;80,""),"")</f>
        <v/>
      </c>
      <c r="O48" s="14" t="str">
        <f>IF(MacReports!J48="Service","Battery Service","")</f>
        <v/>
      </c>
      <c r="P48" s="11" t="str">
        <f>MacReports!Q48&amp;""</f>
        <v/>
      </c>
      <c r="Q48" s="11" t="str">
        <f>IF(MacReports!K48="Enabled","Apple ID Lock","")</f>
        <v/>
      </c>
      <c r="R48" s="11" t="str">
        <f>IF(MacReports!M48="Remote Lock","Remote Locked","")</f>
        <v/>
      </c>
      <c r="S48" t="str">
        <f t="shared" si="0"/>
        <v/>
      </c>
      <c r="T48" t="str" cm="1">
        <f t="array" ref="T48">IF($AE48=0,"",INDEX(Disk_Pivot!$N$2:$N$500,$AE48))</f>
        <v/>
      </c>
      <c r="U48" t="str">
        <f>IF(T48="Fail",MacReports!O48,"")</f>
        <v/>
      </c>
      <c r="AA48" t="str">
        <f t="shared" si="2"/>
        <v/>
      </c>
      <c r="AC48">
        <f>IFERROR(MATCH($B48,MacReports!$B$2:$B$243,0),0)</f>
        <v>0</v>
      </c>
      <c r="AD48">
        <f>IFERROR(MATCH($F48,Models!$A$2:$A$605,0),0)</f>
        <v>0</v>
      </c>
      <c r="AE48">
        <f>IFERROR(MATCH($B48,Disk_Pivot!$G$2:$G$500,0),0)</f>
        <v>0</v>
      </c>
    </row>
    <row r="49" spans="1:31">
      <c r="A49" t="str">
        <f>MacReports!A49&amp;""</f>
        <v/>
      </c>
      <c r="B49" t="str">
        <f>MacReports!B49&amp;""</f>
        <v/>
      </c>
      <c r="C49" t="str">
        <f>MacReports!D49&amp;""</f>
        <v/>
      </c>
      <c r="D49" t="str">
        <f>MacReports!C49&amp;""</f>
        <v/>
      </c>
      <c r="E49" t="str" cm="1">
        <f t="array" ref="E49">IF($AC49=0,"",INDEX(MacReports!$E$2:$E$243,$AC49))</f>
        <v/>
      </c>
      <c r="F49" s="11" t="str">
        <f>MacReports!F49&amp;""</f>
        <v/>
      </c>
      <c r="G49" t="str" cm="1">
        <f t="array" ref="G49">IF($AD49=0,$F49,INDEX(Models!$B$2:$B$605,$AD49))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MacReports!G49&amp;""</f>
        <v/>
      </c>
      <c r="K49" s="49" t="str">
        <f>MacReports!H49&amp;""</f>
        <v/>
      </c>
      <c r="L49" t="str">
        <f t="shared" si="1"/>
        <v/>
      </c>
      <c r="M49" s="13" t="str">
        <f>MacReports!I49&amp;""</f>
        <v/>
      </c>
      <c r="N49" s="14" t="str" cm="1">
        <f t="array" ref="N49">IFERROR(_xlfn.IFS(MacReports!N49="","",--MacReports!N49&lt;55,"Battery Defect",--MacReports!N49&lt;=69,"Battery D",--MacReports!N49&lt;=80,"Battery C",--MacReports!N49&gt;80,""),"")</f>
        <v/>
      </c>
      <c r="O49" s="14" t="str">
        <f>IF(MacReports!J49="Service","Battery Service","")</f>
        <v/>
      </c>
      <c r="P49" s="11" t="str">
        <f>MacReports!Q49&amp;""</f>
        <v/>
      </c>
      <c r="Q49" s="11" t="str">
        <f>IF(MacReports!K49="Enabled","Apple ID Lock","")</f>
        <v/>
      </c>
      <c r="R49" s="11" t="str">
        <f>IF(MacReports!M49="Remote Lock","Remote Locked","")</f>
        <v/>
      </c>
      <c r="S49" t="str">
        <f t="shared" si="0"/>
        <v/>
      </c>
      <c r="T49" t="str" cm="1">
        <f t="array" ref="T49">IF($AE49=0,"",INDEX(Disk_Pivot!$N$2:$N$500,$AE49))</f>
        <v/>
      </c>
      <c r="U49" t="str">
        <f>IF(T49="Fail",MacReports!O49,"")</f>
        <v/>
      </c>
      <c r="AA49" t="str">
        <f t="shared" si="2"/>
        <v/>
      </c>
      <c r="AC49">
        <f>IFERROR(MATCH($B49,MacReports!$B$2:$B$243,0),0)</f>
        <v>0</v>
      </c>
      <c r="AD49">
        <f>IFERROR(MATCH($F49,Models!$A$2:$A$605,0),0)</f>
        <v>0</v>
      </c>
      <c r="AE49">
        <f>IFERROR(MATCH($B49,Disk_Pivot!$G$2:$G$500,0),0)</f>
        <v>0</v>
      </c>
    </row>
    <row r="50" spans="1:31">
      <c r="A50" t="str">
        <f>MacReports!A50&amp;""</f>
        <v/>
      </c>
      <c r="B50" t="str">
        <f>MacReports!B50&amp;""</f>
        <v/>
      </c>
      <c r="C50" t="str">
        <f>MacReports!D50&amp;""</f>
        <v/>
      </c>
      <c r="D50" t="str">
        <f>MacReports!C50&amp;""</f>
        <v/>
      </c>
      <c r="E50" t="str" cm="1">
        <f t="array" ref="E50">IF($AC50=0,"",INDEX(MacReports!$E$2:$E$243,$AC50))</f>
        <v/>
      </c>
      <c r="F50" s="11" t="str">
        <f>MacReports!F50&amp;""</f>
        <v/>
      </c>
      <c r="G50" t="str" cm="1">
        <f t="array" ref="G50">IF($AD50=0,$F50,INDEX(Models!$B$2:$B$605,$AD50))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MacReports!G50&amp;""</f>
        <v/>
      </c>
      <c r="K50" s="49" t="str">
        <f>MacReports!H50&amp;""</f>
        <v/>
      </c>
      <c r="L50" t="str">
        <f t="shared" si="1"/>
        <v/>
      </c>
      <c r="M50" s="13" t="str">
        <f>MacReports!I50&amp;""</f>
        <v/>
      </c>
      <c r="N50" s="14" t="str" cm="1">
        <f t="array" ref="N50">IFERROR(_xlfn.IFS(MacReports!N50="","",--MacReports!N50&lt;55,"Battery Defect",--MacReports!N50&lt;=69,"Battery D",--MacReports!N50&lt;=80,"Battery C",--MacReports!N50&gt;80,""),"")</f>
        <v/>
      </c>
      <c r="O50" s="14" t="str">
        <f>IF(MacReports!J50="Service","Battery Service","")</f>
        <v/>
      </c>
      <c r="P50" s="11" t="str">
        <f>MacReports!Q50&amp;""</f>
        <v/>
      </c>
      <c r="Q50" s="11" t="str">
        <f>IF(MacReports!K50="Enabled","Apple ID Lock","")</f>
        <v/>
      </c>
      <c r="R50" s="11" t="str">
        <f>IF(MacReports!M50="Remote Lock","Remote Locked","")</f>
        <v/>
      </c>
      <c r="S50" t="str">
        <f t="shared" si="0"/>
        <v/>
      </c>
      <c r="T50" t="str" cm="1">
        <f t="array" ref="T50">IF($AE50=0,"",INDEX(Disk_Pivot!$N$2:$N$500,$AE50))</f>
        <v/>
      </c>
      <c r="U50" t="str">
        <f>IF(T50="Fail",MacReports!O50,"")</f>
        <v/>
      </c>
      <c r="AA50" t="str">
        <f t="shared" si="2"/>
        <v/>
      </c>
      <c r="AC50">
        <f>IFERROR(MATCH($B50,MacReports!$B$2:$B$243,0),0)</f>
        <v>0</v>
      </c>
      <c r="AD50">
        <f>IFERROR(MATCH($F50,Models!$A$2:$A$605,0),0)</f>
        <v>0</v>
      </c>
      <c r="AE50">
        <f>IFERROR(MATCH($B50,Disk_Pivot!$G$2:$G$500,0),0)</f>
        <v>0</v>
      </c>
    </row>
    <row r="51" spans="1:31">
      <c r="A51" t="str">
        <f>MacReports!A51&amp;""</f>
        <v/>
      </c>
      <c r="B51" t="str">
        <f>MacReports!B51&amp;""</f>
        <v/>
      </c>
      <c r="C51" t="str">
        <f>MacReports!D51&amp;""</f>
        <v/>
      </c>
      <c r="D51" t="str">
        <f>MacReports!C51&amp;""</f>
        <v/>
      </c>
      <c r="E51" t="str" cm="1">
        <f t="array" ref="E51">IF($AC51=0,"",INDEX(MacReports!$E$2:$E$243,$AC51))</f>
        <v/>
      </c>
      <c r="F51" s="11" t="str">
        <f>MacReports!F51&amp;""</f>
        <v/>
      </c>
      <c r="G51" t="str" cm="1">
        <f t="array" ref="G51">IF($AD51=0,$F51,INDEX(Models!$B$2:$B$605,$AD51))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MacReports!G51&amp;""</f>
        <v/>
      </c>
      <c r="K51" s="49" t="str">
        <f>MacReports!H51&amp;""</f>
        <v/>
      </c>
      <c r="L51" t="str">
        <f t="shared" si="1"/>
        <v/>
      </c>
      <c r="M51" s="13" t="str">
        <f>MacReports!I51&amp;""</f>
        <v/>
      </c>
      <c r="N51" s="14" t="str" cm="1">
        <f t="array" ref="N51">IFERROR(_xlfn.IFS(MacReports!N51="","",--MacReports!N51&lt;55,"Battery Defect",--MacReports!N51&lt;=69,"Battery D",--MacReports!N51&lt;=80,"Battery C",--MacReports!N51&gt;80,""),"")</f>
        <v/>
      </c>
      <c r="O51" s="14" t="str">
        <f>IF(MacReports!J51="Service","Battery Service","")</f>
        <v/>
      </c>
      <c r="P51" s="11" t="str">
        <f>MacReports!Q51&amp;""</f>
        <v/>
      </c>
      <c r="Q51" s="11" t="str">
        <f>IF(MacReports!K51="Enabled","Apple ID Lock","")</f>
        <v/>
      </c>
      <c r="R51" s="11" t="str">
        <f>IF(MacReports!M51="Remote Lock","Remote Locked","")</f>
        <v/>
      </c>
      <c r="S51" t="str">
        <f t="shared" si="0"/>
        <v/>
      </c>
      <c r="T51" t="str" cm="1">
        <f t="array" ref="T51">IF($AE51=0,"",INDEX(Disk_Pivot!$N$2:$N$500,$AE51))</f>
        <v/>
      </c>
      <c r="U51" t="str">
        <f>IF(T51="Fail",MacReports!O51,"")</f>
        <v/>
      </c>
      <c r="AA51" t="str">
        <f t="shared" si="2"/>
        <v/>
      </c>
      <c r="AC51">
        <f>IFERROR(MATCH($B51,MacReports!$B$2:$B$243,0),0)</f>
        <v>0</v>
      </c>
      <c r="AD51">
        <f>IFERROR(MATCH($F51,Models!$A$2:$A$605,0),0)</f>
        <v>0</v>
      </c>
      <c r="AE51">
        <f>IFERROR(MATCH($B51,Disk_Pivot!$G$2:$G$500,0),0)</f>
        <v>0</v>
      </c>
    </row>
    <row r="52" spans="1:31">
      <c r="A52" t="str">
        <f>MacReports!A52&amp;""</f>
        <v/>
      </c>
      <c r="B52" t="str">
        <f>MacReports!B52&amp;""</f>
        <v/>
      </c>
      <c r="C52" t="str">
        <f>MacReports!D52&amp;""</f>
        <v/>
      </c>
      <c r="D52" t="str">
        <f>MacReports!C52&amp;""</f>
        <v/>
      </c>
      <c r="E52" t="str" cm="1">
        <f t="array" ref="E52">IF($AC52=0,"",INDEX(MacReports!$E$2:$E$243,$AC52))</f>
        <v/>
      </c>
      <c r="F52" s="11" t="str">
        <f>MacReports!F52&amp;""</f>
        <v/>
      </c>
      <c r="G52" t="str" cm="1">
        <f t="array" ref="G52">IF($AD52=0,$F52,INDEX(Models!$B$2:$B$605,$AD52))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MacReports!G52&amp;""</f>
        <v/>
      </c>
      <c r="K52" s="49" t="str">
        <f>MacReports!H52&amp;""</f>
        <v/>
      </c>
      <c r="L52" t="str">
        <f t="shared" si="1"/>
        <v/>
      </c>
      <c r="M52" s="13" t="str">
        <f>MacReports!I52&amp;""</f>
        <v/>
      </c>
      <c r="N52" s="14" t="str" cm="1">
        <f t="array" ref="N52">IFERROR(_xlfn.IFS(MacReports!N52="","",--MacReports!N52&lt;55,"Battery Defect",--MacReports!N52&lt;=69,"Battery D",--MacReports!N52&lt;=80,"Battery C",--MacReports!N52&gt;80,""),"")</f>
        <v/>
      </c>
      <c r="O52" s="14" t="str">
        <f>IF(MacReports!J52="Service","Battery Service","")</f>
        <v/>
      </c>
      <c r="P52" s="11" t="str">
        <f>MacReports!Q52&amp;""</f>
        <v/>
      </c>
      <c r="Q52" s="11" t="str">
        <f>IF(MacReports!K52="Enabled","Apple ID Lock","")</f>
        <v/>
      </c>
      <c r="R52" s="11" t="str">
        <f>IF(MacReports!M52="Remote Lock","Remote Locked","")</f>
        <v/>
      </c>
      <c r="S52" t="str">
        <f t="shared" si="0"/>
        <v/>
      </c>
      <c r="T52" t="str" cm="1">
        <f t="array" ref="T52">IF($AE52=0,"",INDEX(Disk_Pivot!$N$2:$N$500,$AE52))</f>
        <v/>
      </c>
      <c r="U52" t="str">
        <f>IF(T52="Fail",MacReports!O52,"")</f>
        <v/>
      </c>
      <c r="AA52" t="str">
        <f t="shared" si="2"/>
        <v/>
      </c>
      <c r="AC52">
        <f>IFERROR(MATCH($B52,MacReports!$B$2:$B$243,0),0)</f>
        <v>0</v>
      </c>
      <c r="AD52">
        <f>IFERROR(MATCH($F52,Models!$A$2:$A$605,0),0)</f>
        <v>0</v>
      </c>
      <c r="AE52">
        <f>IFERROR(MATCH($B52,Disk_Pivot!$G$2:$G$500,0),0)</f>
        <v>0</v>
      </c>
    </row>
    <row r="53" spans="1:31">
      <c r="A53" t="str">
        <f>MacReports!A53&amp;""</f>
        <v/>
      </c>
      <c r="B53" t="str">
        <f>MacReports!B53&amp;""</f>
        <v/>
      </c>
      <c r="C53" t="str">
        <f>MacReports!D53&amp;""</f>
        <v/>
      </c>
      <c r="D53" t="str">
        <f>MacReports!C53&amp;""</f>
        <v/>
      </c>
      <c r="E53" t="str" cm="1">
        <f t="array" ref="E53">IF($AC53=0,"",INDEX(MacReports!$E$2:$E$243,$AC53))</f>
        <v/>
      </c>
      <c r="F53" s="11" t="str">
        <f>MacReports!F53&amp;""</f>
        <v/>
      </c>
      <c r="G53" t="str" cm="1">
        <f t="array" ref="G53">IF($AD53=0,$F53,INDEX(Models!$B$2:$B$605,$AD53))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MacReports!G53&amp;""</f>
        <v/>
      </c>
      <c r="K53" s="49" t="str">
        <f>MacReports!H53&amp;""</f>
        <v/>
      </c>
      <c r="L53" t="str">
        <f t="shared" si="1"/>
        <v/>
      </c>
      <c r="M53" s="13" t="str">
        <f>MacReports!I53&amp;""</f>
        <v/>
      </c>
      <c r="N53" s="14" t="str" cm="1">
        <f t="array" ref="N53">IFERROR(_xlfn.IFS(MacReports!N53="","",--MacReports!N53&lt;55,"Battery Defect",--MacReports!N53&lt;=69,"Battery D",--MacReports!N53&lt;=80,"Battery C",--MacReports!N53&gt;80,""),"")</f>
        <v/>
      </c>
      <c r="O53" s="14" t="str">
        <f>IF(MacReports!J53="Service","Battery Service","")</f>
        <v/>
      </c>
      <c r="P53" s="11" t="str">
        <f>MacReports!Q53&amp;""</f>
        <v/>
      </c>
      <c r="Q53" s="11" t="str">
        <f>IF(MacReports!K53="Enabled","Apple ID Lock","")</f>
        <v/>
      </c>
      <c r="R53" s="11" t="str">
        <f>IF(MacReports!M53="Remote Lock","Remote Locked","")</f>
        <v/>
      </c>
      <c r="S53" t="str">
        <f t="shared" si="0"/>
        <v/>
      </c>
      <c r="T53" t="str" cm="1">
        <f t="array" ref="T53">IF($AE53=0,"",INDEX(Disk_Pivot!$N$2:$N$500,$AE53))</f>
        <v/>
      </c>
      <c r="U53" t="str">
        <f>IF(T53="Fail",MacReports!O53,"")</f>
        <v/>
      </c>
      <c r="AA53" t="str">
        <f t="shared" si="2"/>
        <v/>
      </c>
      <c r="AC53">
        <f>IFERROR(MATCH($B53,MacReports!$B$2:$B$243,0),0)</f>
        <v>0</v>
      </c>
      <c r="AD53">
        <f>IFERROR(MATCH($F53,Models!$A$2:$A$605,0),0)</f>
        <v>0</v>
      </c>
      <c r="AE53">
        <f>IFERROR(MATCH($B53,Disk_Pivot!$G$2:$G$500,0),0)</f>
        <v>0</v>
      </c>
    </row>
    <row r="54" spans="1:31">
      <c r="A54" t="str">
        <f>MacReports!A54&amp;""</f>
        <v/>
      </c>
      <c r="B54" t="str">
        <f>MacReports!B54&amp;""</f>
        <v/>
      </c>
      <c r="C54" t="str">
        <f>MacReports!D54&amp;""</f>
        <v/>
      </c>
      <c r="D54" t="str">
        <f>MacReports!C54&amp;""</f>
        <v/>
      </c>
      <c r="E54" t="str" cm="1">
        <f t="array" ref="E54">IF($AC54=0,"",INDEX(MacReports!$E$2:$E$243,$AC54))</f>
        <v/>
      </c>
      <c r="F54" s="11" t="str">
        <f>MacReports!F54&amp;""</f>
        <v/>
      </c>
      <c r="G54" t="str" cm="1">
        <f t="array" ref="G54">IF($AD54=0,$F54,INDEX(Models!$B$2:$B$605,$AD54))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MacReports!G54&amp;""</f>
        <v/>
      </c>
      <c r="K54" s="49" t="str">
        <f>MacReports!H54&amp;""</f>
        <v/>
      </c>
      <c r="L54" t="str">
        <f t="shared" si="1"/>
        <v/>
      </c>
      <c r="M54" s="13" t="str">
        <f>MacReports!I54&amp;""</f>
        <v/>
      </c>
      <c r="N54" s="14" t="str" cm="1">
        <f t="array" ref="N54">IFERROR(_xlfn.IFS(MacReports!N54="","",--MacReports!N54&lt;55,"Battery Defect",--MacReports!N54&lt;=69,"Battery D",--MacReports!N54&lt;=80,"Battery C",--MacReports!N54&gt;80,""),"")</f>
        <v/>
      </c>
      <c r="O54" s="14" t="str">
        <f>IF(MacReports!J54="Service","Battery Service","")</f>
        <v/>
      </c>
      <c r="P54" s="11" t="str">
        <f>MacReports!Q54&amp;""</f>
        <v/>
      </c>
      <c r="Q54" s="11" t="str">
        <f>IF(MacReports!K54="Enabled","Apple ID Lock","")</f>
        <v/>
      </c>
      <c r="R54" s="11" t="str">
        <f>IF(MacReports!M54="Remote Lock","Remote Locked","")</f>
        <v/>
      </c>
      <c r="S54" t="str">
        <f t="shared" si="0"/>
        <v/>
      </c>
      <c r="T54" t="str" cm="1">
        <f t="array" ref="T54">IF($AE54=0,"",INDEX(Disk_Pivot!$N$2:$N$500,$AE54))</f>
        <v/>
      </c>
      <c r="U54" t="str">
        <f>IF(T54="Fail",MacReports!O54,"")</f>
        <v/>
      </c>
      <c r="AA54" t="str">
        <f t="shared" si="2"/>
        <v/>
      </c>
      <c r="AC54">
        <f>IFERROR(MATCH($B54,MacReports!$B$2:$B$243,0),0)</f>
        <v>0</v>
      </c>
      <c r="AD54">
        <f>IFERROR(MATCH($F54,Models!$A$2:$A$605,0),0)</f>
        <v>0</v>
      </c>
      <c r="AE54">
        <f>IFERROR(MATCH($B54,Disk_Pivot!$G$2:$G$500,0),0)</f>
        <v>0</v>
      </c>
    </row>
    <row r="55" spans="1:31">
      <c r="A55" t="str">
        <f>MacReports!A55&amp;""</f>
        <v/>
      </c>
      <c r="B55" t="str">
        <f>MacReports!B55&amp;""</f>
        <v/>
      </c>
      <c r="C55" t="str">
        <f>MacReports!D55&amp;""</f>
        <v/>
      </c>
      <c r="D55" t="str">
        <f>MacReports!C55&amp;""</f>
        <v/>
      </c>
      <c r="E55" t="str" cm="1">
        <f t="array" ref="E55">IF($AC55=0,"",INDEX(MacReports!$E$2:$E$243,$AC55))</f>
        <v/>
      </c>
      <c r="F55" s="11" t="str">
        <f>MacReports!F55&amp;""</f>
        <v/>
      </c>
      <c r="G55" t="str" cm="1">
        <f t="array" ref="G55">IF($AD55=0,$F55,INDEX(Models!$B$2:$B$605,$AD55))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MacReports!G55&amp;""</f>
        <v/>
      </c>
      <c r="K55" s="49" t="str">
        <f>MacReports!H55&amp;""</f>
        <v/>
      </c>
      <c r="L55" t="str">
        <f t="shared" si="1"/>
        <v/>
      </c>
      <c r="M55" s="13" t="str">
        <f>MacReports!I55&amp;""</f>
        <v/>
      </c>
      <c r="N55" s="14" t="str" cm="1">
        <f t="array" ref="N55">IFERROR(_xlfn.IFS(MacReports!N55="","",--MacReports!N55&lt;55,"Battery Defect",--MacReports!N55&lt;=69,"Battery D",--MacReports!N55&lt;=80,"Battery C",--MacReports!N55&gt;80,""),"")</f>
        <v/>
      </c>
      <c r="O55" s="14" t="str">
        <f>IF(MacReports!J55="Service","Battery Service","")</f>
        <v/>
      </c>
      <c r="P55" s="11" t="str">
        <f>MacReports!Q55&amp;""</f>
        <v/>
      </c>
      <c r="Q55" s="11" t="str">
        <f>IF(MacReports!K55="Enabled","Apple ID Lock","")</f>
        <v/>
      </c>
      <c r="R55" s="11" t="str">
        <f>IF(MacReports!M55="Remote Lock","Remote Locked","")</f>
        <v/>
      </c>
      <c r="S55" t="str">
        <f t="shared" si="0"/>
        <v/>
      </c>
      <c r="T55" t="str" cm="1">
        <f t="array" ref="T55">IF($AE55=0,"",INDEX(Disk_Pivot!$N$2:$N$500,$AE55))</f>
        <v/>
      </c>
      <c r="U55" t="str">
        <f>IF(T55="Fail",MacReports!O55,"")</f>
        <v/>
      </c>
      <c r="AA55" t="str">
        <f t="shared" si="2"/>
        <v/>
      </c>
      <c r="AC55">
        <f>IFERROR(MATCH($B55,MacReports!$B$2:$B$243,0),0)</f>
        <v>0</v>
      </c>
      <c r="AD55">
        <f>IFERROR(MATCH($F55,Models!$A$2:$A$605,0),0)</f>
        <v>0</v>
      </c>
      <c r="AE55">
        <f>IFERROR(MATCH($B55,Disk_Pivot!$G$2:$G$500,0),0)</f>
        <v>0</v>
      </c>
    </row>
    <row r="56" spans="1:31">
      <c r="A56" t="str">
        <f>MacReports!A56&amp;""</f>
        <v/>
      </c>
      <c r="B56" t="str">
        <f>MacReports!B56&amp;""</f>
        <v/>
      </c>
      <c r="C56" t="str">
        <f>MacReports!D56&amp;""</f>
        <v/>
      </c>
      <c r="D56" t="str">
        <f>MacReports!C56&amp;""</f>
        <v/>
      </c>
      <c r="E56" t="str" cm="1">
        <f t="array" ref="E56">IF($AC56=0,"",INDEX(MacReports!$E$2:$E$243,$AC56))</f>
        <v/>
      </c>
      <c r="F56" s="11" t="str">
        <f>MacReports!F56&amp;""</f>
        <v/>
      </c>
      <c r="G56" t="str" cm="1">
        <f t="array" ref="G56">IF($AD56=0,$F56,INDEX(Models!$B$2:$B$605,$AD56))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MacReports!G56&amp;""</f>
        <v/>
      </c>
      <c r="K56" s="49" t="str">
        <f>MacReports!H56&amp;""</f>
        <v/>
      </c>
      <c r="L56" t="str">
        <f t="shared" si="1"/>
        <v/>
      </c>
      <c r="M56" s="13" t="str">
        <f>MacReports!I56&amp;""</f>
        <v/>
      </c>
      <c r="N56" s="14" t="str" cm="1">
        <f t="array" ref="N56">IFERROR(_xlfn.IFS(MacReports!N56="","",--MacReports!N56&lt;55,"Battery Defect",--MacReports!N56&lt;=69,"Battery D",--MacReports!N56&lt;=80,"Battery C",--MacReports!N56&gt;80,""),"")</f>
        <v/>
      </c>
      <c r="O56" s="14" t="str">
        <f>IF(MacReports!J56="Service","Battery Service","")</f>
        <v/>
      </c>
      <c r="P56" s="11" t="str">
        <f>MacReports!Q56&amp;""</f>
        <v/>
      </c>
      <c r="Q56" s="11" t="str">
        <f>IF(MacReports!K56="Enabled","Apple ID Lock","")</f>
        <v/>
      </c>
      <c r="R56" s="11" t="str">
        <f>IF(MacReports!M56="Remote Lock","Remote Locked","")</f>
        <v/>
      </c>
      <c r="S56" t="str">
        <f t="shared" si="0"/>
        <v/>
      </c>
      <c r="T56" t="str" cm="1">
        <f t="array" ref="T56">IF($AE56=0,"",INDEX(Disk_Pivot!$N$2:$N$500,$AE56))</f>
        <v/>
      </c>
      <c r="U56" t="str">
        <f>IF(T56="Fail",MacReports!O56,"")</f>
        <v/>
      </c>
      <c r="AA56" t="str">
        <f t="shared" si="2"/>
        <v/>
      </c>
      <c r="AC56">
        <f>IFERROR(MATCH($B56,MacReports!$B$2:$B$243,0),0)</f>
        <v>0</v>
      </c>
      <c r="AD56">
        <f>IFERROR(MATCH($F56,Models!$A$2:$A$605,0),0)</f>
        <v>0</v>
      </c>
      <c r="AE56">
        <f>IFERROR(MATCH($B56,Disk_Pivot!$G$2:$G$500,0),0)</f>
        <v>0</v>
      </c>
    </row>
    <row r="57" spans="1:31">
      <c r="A57" t="str">
        <f>MacReports!A57&amp;""</f>
        <v/>
      </c>
      <c r="B57" t="str">
        <f>MacReports!B57&amp;""</f>
        <v/>
      </c>
      <c r="C57" t="str">
        <f>MacReports!D57&amp;""</f>
        <v/>
      </c>
      <c r="D57" t="str">
        <f>MacReports!C57&amp;""</f>
        <v/>
      </c>
      <c r="E57" t="str" cm="1">
        <f t="array" ref="E57">IF($AC57=0,"",INDEX(MacReports!$E$2:$E$243,$AC57))</f>
        <v/>
      </c>
      <c r="F57" s="11" t="str">
        <f>MacReports!F57&amp;""</f>
        <v/>
      </c>
      <c r="G57" t="str" cm="1">
        <f t="array" ref="G57">IF($AD57=0,$F57,INDEX(Models!$B$2:$B$605,$AD57))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MacReports!G57&amp;""</f>
        <v/>
      </c>
      <c r="K57" s="49" t="str">
        <f>MacReports!H57&amp;""</f>
        <v/>
      </c>
      <c r="L57" t="str">
        <f t="shared" si="1"/>
        <v/>
      </c>
      <c r="M57" s="13" t="str">
        <f>MacReports!I57&amp;""</f>
        <v/>
      </c>
      <c r="N57" s="14" t="str" cm="1">
        <f t="array" ref="N57">IFERROR(_xlfn.IFS(MacReports!N57="","",--MacReports!N57&lt;55,"Battery Defect",--MacReports!N57&lt;=69,"Battery D",--MacReports!N57&lt;=80,"Battery C",--MacReports!N57&gt;80,""),"")</f>
        <v/>
      </c>
      <c r="O57" s="14" t="str">
        <f>IF(MacReports!J57="Service","Battery Service","")</f>
        <v/>
      </c>
      <c r="P57" s="11" t="str">
        <f>MacReports!Q57&amp;""</f>
        <v/>
      </c>
      <c r="Q57" s="11" t="str">
        <f>IF(MacReports!K57="Enabled","Apple ID Lock","")</f>
        <v/>
      </c>
      <c r="R57" s="11" t="str">
        <f>IF(MacReports!M57="Remote Lock","Remote Locked","")</f>
        <v/>
      </c>
      <c r="S57" t="str">
        <f t="shared" si="0"/>
        <v/>
      </c>
      <c r="T57" t="str" cm="1">
        <f t="array" ref="T57">IF($AE57=0,"",INDEX(Disk_Pivot!$N$2:$N$500,$AE57))</f>
        <v/>
      </c>
      <c r="U57" t="str">
        <f>IF(T57="Fail",MacReports!O57,"")</f>
        <v/>
      </c>
      <c r="AA57" t="str">
        <f t="shared" si="2"/>
        <v/>
      </c>
      <c r="AC57">
        <f>IFERROR(MATCH($B57,MacReports!$B$2:$B$243,0),0)</f>
        <v>0</v>
      </c>
      <c r="AD57">
        <f>IFERROR(MATCH($F57,Models!$A$2:$A$605,0),0)</f>
        <v>0</v>
      </c>
      <c r="AE57">
        <f>IFERROR(MATCH($B57,Disk_Pivot!$G$2:$G$500,0),0)</f>
        <v>0</v>
      </c>
    </row>
    <row r="58" spans="1:31">
      <c r="A58" t="str">
        <f>MacReports!A58&amp;""</f>
        <v/>
      </c>
      <c r="B58" t="str">
        <f>MacReports!B58&amp;""</f>
        <v/>
      </c>
      <c r="C58" t="str">
        <f>MacReports!D58&amp;""</f>
        <v/>
      </c>
      <c r="D58" t="str">
        <f>MacReports!C58&amp;""</f>
        <v/>
      </c>
      <c r="E58" t="str" cm="1">
        <f t="array" ref="E58">IF($AC58=0,"",INDEX(MacReports!$E$2:$E$243,$AC58))</f>
        <v/>
      </c>
      <c r="F58" s="11" t="str">
        <f>MacReports!F58&amp;""</f>
        <v/>
      </c>
      <c r="G58" t="str" cm="1">
        <f t="array" ref="G58">IF($AD58=0,$F58,INDEX(Models!$B$2:$B$605,$AD58))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MacReports!G58&amp;""</f>
        <v/>
      </c>
      <c r="K58" s="49" t="str">
        <f>MacReports!H58&amp;""</f>
        <v/>
      </c>
      <c r="L58" t="str">
        <f t="shared" si="1"/>
        <v/>
      </c>
      <c r="M58" s="13" t="str">
        <f>MacReports!I58&amp;""</f>
        <v/>
      </c>
      <c r="N58" s="14" t="str" cm="1">
        <f t="array" ref="N58">IFERROR(_xlfn.IFS(MacReports!N58="","",--MacReports!N58&lt;55,"Battery Defect",--MacReports!N58&lt;=69,"Battery D",--MacReports!N58&lt;=80,"Battery C",--MacReports!N58&gt;80,""),"")</f>
        <v/>
      </c>
      <c r="O58" s="14" t="str">
        <f>IF(MacReports!J58="Service","Battery Service","")</f>
        <v/>
      </c>
      <c r="P58" s="11" t="str">
        <f>MacReports!Q58&amp;""</f>
        <v/>
      </c>
      <c r="Q58" s="11" t="str">
        <f>IF(MacReports!K58="Enabled","Apple ID Lock","")</f>
        <v/>
      </c>
      <c r="R58" s="11" t="str">
        <f>IF(MacReports!M58="Remote Lock","Remote Locked","")</f>
        <v/>
      </c>
      <c r="S58" t="str">
        <f t="shared" si="0"/>
        <v/>
      </c>
      <c r="T58" t="str" cm="1">
        <f t="array" ref="T58">IF($AE58=0,"",INDEX(Disk_Pivot!$N$2:$N$500,$AE58))</f>
        <v/>
      </c>
      <c r="U58" t="str">
        <f>IF(T58="Fail",MacReports!O58,"")</f>
        <v/>
      </c>
      <c r="AA58" t="str">
        <f t="shared" si="2"/>
        <v/>
      </c>
      <c r="AC58">
        <f>IFERROR(MATCH($B58,MacReports!$B$2:$B$243,0),0)</f>
        <v>0</v>
      </c>
      <c r="AD58">
        <f>IFERROR(MATCH($F58,Models!$A$2:$A$605,0),0)</f>
        <v>0</v>
      </c>
      <c r="AE58">
        <f>IFERROR(MATCH($B58,Disk_Pivot!$G$2:$G$500,0),0)</f>
        <v>0</v>
      </c>
    </row>
    <row r="59" spans="1:31">
      <c r="A59" t="str">
        <f>MacReports!A59&amp;""</f>
        <v/>
      </c>
      <c r="B59" t="str">
        <f>MacReports!B59&amp;""</f>
        <v/>
      </c>
      <c r="C59" t="str">
        <f>MacReports!D59&amp;""</f>
        <v/>
      </c>
      <c r="D59" t="str">
        <f>MacReports!C59&amp;""</f>
        <v/>
      </c>
      <c r="E59" t="str" cm="1">
        <f t="array" ref="E59">IF($AC59=0,"",INDEX(MacReports!$E$2:$E$243,$AC59))</f>
        <v/>
      </c>
      <c r="F59" s="11" t="str">
        <f>MacReports!F59&amp;""</f>
        <v/>
      </c>
      <c r="G59" t="str" cm="1">
        <f t="array" ref="G59">IF($AD59=0,$F59,INDEX(Models!$B$2:$B$605,$AD59))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MacReports!G59&amp;""</f>
        <v/>
      </c>
      <c r="K59" s="49" t="str">
        <f>MacReports!H59&amp;""</f>
        <v/>
      </c>
      <c r="L59" t="str">
        <f t="shared" si="1"/>
        <v/>
      </c>
      <c r="M59" s="13" t="str">
        <f>MacReports!I59&amp;""</f>
        <v/>
      </c>
      <c r="N59" s="14" t="str" cm="1">
        <f t="array" ref="N59">IFERROR(_xlfn.IFS(MacReports!N59="","",--MacReports!N59&lt;55,"Battery Defect",--MacReports!N59&lt;=69,"Battery D",--MacReports!N59&lt;=80,"Battery C",--MacReports!N59&gt;80,""),"")</f>
        <v/>
      </c>
      <c r="O59" s="14" t="str">
        <f>IF(MacReports!J59="Service","Battery Service","")</f>
        <v/>
      </c>
      <c r="P59" s="11" t="str">
        <f>MacReports!Q59&amp;""</f>
        <v/>
      </c>
      <c r="Q59" s="11" t="str">
        <f>IF(MacReports!K59="Enabled","Apple ID Lock","")</f>
        <v/>
      </c>
      <c r="R59" s="11" t="str">
        <f>IF(MacReports!M59="Remote Lock","Remote Locked","")</f>
        <v/>
      </c>
      <c r="S59" t="str">
        <f t="shared" si="0"/>
        <v/>
      </c>
      <c r="T59" t="str" cm="1">
        <f t="array" ref="T59">IF($AE59=0,"",INDEX(Disk_Pivot!$N$2:$N$500,$AE59))</f>
        <v/>
      </c>
      <c r="U59" t="str">
        <f>IF(T59="Fail",MacReports!O59,"")</f>
        <v/>
      </c>
      <c r="AA59" t="str">
        <f t="shared" si="2"/>
        <v/>
      </c>
      <c r="AC59">
        <f>IFERROR(MATCH($B59,MacReports!$B$2:$B$243,0),0)</f>
        <v>0</v>
      </c>
      <c r="AD59">
        <f>IFERROR(MATCH($F59,Models!$A$2:$A$605,0),0)</f>
        <v>0</v>
      </c>
      <c r="AE59">
        <f>IFERROR(MATCH($B59,Disk_Pivot!$G$2:$G$500,0),0)</f>
        <v>0</v>
      </c>
    </row>
    <row r="60" spans="1:31">
      <c r="A60" t="str">
        <f>MacReports!A60&amp;""</f>
        <v/>
      </c>
      <c r="B60" t="str">
        <f>MacReports!B60&amp;""</f>
        <v/>
      </c>
      <c r="C60" t="str">
        <f>MacReports!D60&amp;""</f>
        <v/>
      </c>
      <c r="D60" t="str">
        <f>MacReports!C60&amp;""</f>
        <v/>
      </c>
      <c r="E60" t="str" cm="1">
        <f t="array" ref="E60">IF($AC60=0,"",INDEX(MacReports!$E$2:$E$243,$AC60))</f>
        <v/>
      </c>
      <c r="F60" s="11" t="str">
        <f>MacReports!F60&amp;""</f>
        <v/>
      </c>
      <c r="G60" t="str" cm="1">
        <f t="array" ref="G60">IF($AD60=0,$F60,INDEX(Models!$B$2:$B$605,$AD60))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MacReports!G60&amp;""</f>
        <v/>
      </c>
      <c r="K60" s="49" t="str">
        <f>MacReports!H60&amp;""</f>
        <v/>
      </c>
      <c r="L60" t="str">
        <f t="shared" si="1"/>
        <v/>
      </c>
      <c r="M60" s="13" t="str">
        <f>MacReports!I60&amp;""</f>
        <v/>
      </c>
      <c r="N60" s="14" t="str" cm="1">
        <f t="array" ref="N60">IFERROR(_xlfn.IFS(MacReports!N60="","",--MacReports!N60&lt;55,"Battery Defect",--MacReports!N60&lt;=69,"Battery D",--MacReports!N60&lt;=80,"Battery C",--MacReports!N60&gt;80,""),"")</f>
        <v/>
      </c>
      <c r="O60" s="14" t="str">
        <f>IF(MacReports!J60="Service","Battery Service","")</f>
        <v/>
      </c>
      <c r="P60" s="11" t="str">
        <f>MacReports!Q60&amp;""</f>
        <v/>
      </c>
      <c r="Q60" s="11" t="str">
        <f>IF(MacReports!K60="Enabled","Apple ID Lock","")</f>
        <v/>
      </c>
      <c r="R60" s="11" t="str">
        <f>IF(MacReports!M60="Remote Lock","Remote Locked","")</f>
        <v/>
      </c>
      <c r="S60" t="str">
        <f t="shared" si="0"/>
        <v/>
      </c>
      <c r="T60" t="str" cm="1">
        <f t="array" ref="T60">IF($AE60=0,"",INDEX(Disk_Pivot!$N$2:$N$500,$AE60))</f>
        <v/>
      </c>
      <c r="U60" t="str">
        <f>IF(T60="Fail",MacReports!O60,"")</f>
        <v/>
      </c>
      <c r="AA60" t="str">
        <f t="shared" si="2"/>
        <v/>
      </c>
      <c r="AC60">
        <f>IFERROR(MATCH($B60,MacReports!$B$2:$B$243,0),0)</f>
        <v>0</v>
      </c>
      <c r="AD60">
        <f>IFERROR(MATCH($F60,Models!$A$2:$A$605,0),0)</f>
        <v>0</v>
      </c>
      <c r="AE60">
        <f>IFERROR(MATCH($B60,Disk_Pivot!$G$2:$G$500,0),0)</f>
        <v>0</v>
      </c>
    </row>
    <row r="61" spans="1:31">
      <c r="A61" t="str">
        <f>MacReports!A61&amp;""</f>
        <v/>
      </c>
      <c r="B61" t="str">
        <f>MacReports!B61&amp;""</f>
        <v/>
      </c>
      <c r="C61" t="str">
        <f>MacReports!D61&amp;""</f>
        <v/>
      </c>
      <c r="D61" t="str">
        <f>MacReports!C61&amp;""</f>
        <v/>
      </c>
      <c r="E61" t="str" cm="1">
        <f t="array" ref="E61">IF($AC61=0,"",INDEX(MacReports!$E$2:$E$243,$AC61))</f>
        <v/>
      </c>
      <c r="F61" s="11" t="str">
        <f>MacReports!F61&amp;""</f>
        <v/>
      </c>
      <c r="G61" t="str" cm="1">
        <f t="array" ref="G61">IF($AD61=0,$F61,INDEX(Models!$B$2:$B$605,$AD61))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MacReports!G61&amp;""</f>
        <v/>
      </c>
      <c r="K61" s="49" t="str">
        <f>MacReports!H61&amp;""</f>
        <v/>
      </c>
      <c r="L61" t="str">
        <f t="shared" si="1"/>
        <v/>
      </c>
      <c r="M61" s="13" t="str">
        <f>MacReports!I61&amp;""</f>
        <v/>
      </c>
      <c r="N61" s="14" t="str" cm="1">
        <f t="array" ref="N61">IFERROR(_xlfn.IFS(MacReports!N61="","",--MacReports!N61&lt;55,"Battery Defect",--MacReports!N61&lt;=69,"Battery D",--MacReports!N61&lt;=80,"Battery C",--MacReports!N61&gt;80,""),"")</f>
        <v/>
      </c>
      <c r="O61" s="14" t="str">
        <f>IF(MacReports!J61="Service","Battery Service","")</f>
        <v/>
      </c>
      <c r="P61" s="11" t="str">
        <f>MacReports!Q61&amp;""</f>
        <v/>
      </c>
      <c r="Q61" s="11" t="str">
        <f>IF(MacReports!K61="Enabled","Apple ID Lock","")</f>
        <v/>
      </c>
      <c r="R61" s="11" t="str">
        <f>IF(MacReports!M61="Remote Lock","Remote Locked","")</f>
        <v/>
      </c>
      <c r="S61" t="str">
        <f t="shared" si="0"/>
        <v/>
      </c>
      <c r="T61" t="str" cm="1">
        <f t="array" ref="T61">IF($AE61=0,"",INDEX(Disk_Pivot!$N$2:$N$500,$AE61))</f>
        <v/>
      </c>
      <c r="U61" t="str">
        <f>IF(T61="Fail",MacReports!O61,"")</f>
        <v/>
      </c>
      <c r="AA61" t="str">
        <f t="shared" si="2"/>
        <v/>
      </c>
      <c r="AC61">
        <f>IFERROR(MATCH($B61,MacReports!$B$2:$B$243,0),0)</f>
        <v>0</v>
      </c>
      <c r="AD61">
        <f>IFERROR(MATCH($F61,Models!$A$2:$A$605,0),0)</f>
        <v>0</v>
      </c>
      <c r="AE61">
        <f>IFERROR(MATCH($B61,Disk_Pivot!$G$2:$G$500,0),0)</f>
        <v>0</v>
      </c>
    </row>
    <row r="62" spans="1:31">
      <c r="A62" t="str">
        <f>MacReports!A62&amp;""</f>
        <v/>
      </c>
      <c r="B62" t="str">
        <f>MacReports!B62&amp;""</f>
        <v/>
      </c>
      <c r="C62" t="str">
        <f>MacReports!D62&amp;""</f>
        <v/>
      </c>
      <c r="D62" t="str">
        <f>MacReports!C62&amp;""</f>
        <v/>
      </c>
      <c r="E62" t="str" cm="1">
        <f t="array" ref="E62">IF($AC62=0,"",INDEX(MacReports!$E$2:$E$243,$AC62))</f>
        <v/>
      </c>
      <c r="F62" s="11" t="str">
        <f>MacReports!F62&amp;""</f>
        <v/>
      </c>
      <c r="G62" t="str" cm="1">
        <f t="array" ref="G62">IF($AD62=0,$F62,INDEX(Models!$B$2:$B$605,$AD62))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MacReports!G62&amp;""</f>
        <v/>
      </c>
      <c r="K62" s="49" t="str">
        <f>MacReports!H62&amp;""</f>
        <v/>
      </c>
      <c r="L62" t="str">
        <f t="shared" si="1"/>
        <v/>
      </c>
      <c r="M62" s="13" t="str">
        <f>MacReports!I62&amp;""</f>
        <v/>
      </c>
      <c r="N62" s="14" t="str" cm="1">
        <f t="array" ref="N62">IFERROR(_xlfn.IFS(MacReports!N62="","",--MacReports!N62&lt;55,"Battery Defect",--MacReports!N62&lt;=69,"Battery D",--MacReports!N62&lt;=80,"Battery C",--MacReports!N62&gt;80,""),"")</f>
        <v/>
      </c>
      <c r="O62" s="14" t="str">
        <f>IF(MacReports!J62="Service","Battery Service","")</f>
        <v/>
      </c>
      <c r="P62" s="11" t="str">
        <f>MacReports!Q62&amp;""</f>
        <v/>
      </c>
      <c r="Q62" s="11" t="str">
        <f>IF(MacReports!K62="Enabled","Apple ID Lock","")</f>
        <v/>
      </c>
      <c r="R62" s="11" t="str">
        <f>IF(MacReports!M62="Remote Lock","Remote Locked","")</f>
        <v/>
      </c>
      <c r="S62" t="str">
        <f t="shared" si="0"/>
        <v/>
      </c>
      <c r="T62" t="str" cm="1">
        <f t="array" ref="T62">IF($AE62=0,"",INDEX(Disk_Pivot!$N$2:$N$500,$AE62))</f>
        <v/>
      </c>
      <c r="U62" t="str">
        <f>IF(T62="Fail",MacReports!O62,"")</f>
        <v/>
      </c>
      <c r="AA62" t="str">
        <f t="shared" si="2"/>
        <v/>
      </c>
      <c r="AC62">
        <f>IFERROR(MATCH($B62,MacReports!$B$2:$B$243,0),0)</f>
        <v>0</v>
      </c>
      <c r="AD62">
        <f>IFERROR(MATCH($F62,Models!$A$2:$A$605,0),0)</f>
        <v>0</v>
      </c>
      <c r="AE62">
        <f>IFERROR(MATCH($B62,Disk_Pivot!$G$2:$G$500,0),0)</f>
        <v>0</v>
      </c>
    </row>
    <row r="63" spans="1:31">
      <c r="A63" t="str">
        <f>MacReports!A63&amp;""</f>
        <v/>
      </c>
      <c r="B63" t="str">
        <f>MacReports!B63&amp;""</f>
        <v/>
      </c>
      <c r="C63" t="str">
        <f>MacReports!D63&amp;""</f>
        <v/>
      </c>
      <c r="D63" t="str">
        <f>MacReports!C63&amp;""</f>
        <v/>
      </c>
      <c r="E63" t="str" cm="1">
        <f t="array" ref="E63">IF($AC63=0,"",INDEX(MacReports!$E$2:$E$243,$AC63))</f>
        <v/>
      </c>
      <c r="F63" s="11" t="str">
        <f>MacReports!F63&amp;""</f>
        <v/>
      </c>
      <c r="G63" t="str" cm="1">
        <f t="array" ref="G63">IF($AD63=0,$F63,INDEX(Models!$B$2:$B$605,$AD63))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MacReports!G63&amp;""</f>
        <v/>
      </c>
      <c r="K63" s="49" t="str">
        <f>MacReports!H63&amp;""</f>
        <v/>
      </c>
      <c r="L63" t="str">
        <f t="shared" si="1"/>
        <v/>
      </c>
      <c r="M63" s="13" t="str">
        <f>MacReports!I63&amp;""</f>
        <v/>
      </c>
      <c r="N63" s="14" t="str" cm="1">
        <f t="array" ref="N63">IFERROR(_xlfn.IFS(MacReports!N63="","",--MacReports!N63&lt;55,"Battery Defect",--MacReports!N63&lt;=69,"Battery D",--MacReports!N63&lt;=80,"Battery C",--MacReports!N63&gt;80,""),"")</f>
        <v/>
      </c>
      <c r="O63" s="14" t="str">
        <f>IF(MacReports!J63="Service","Battery Service","")</f>
        <v/>
      </c>
      <c r="P63" s="11" t="str">
        <f>MacReports!Q63&amp;""</f>
        <v/>
      </c>
      <c r="Q63" s="11" t="str">
        <f>IF(MacReports!K63="Enabled","Apple ID Lock","")</f>
        <v/>
      </c>
      <c r="R63" s="11" t="str">
        <f>IF(MacReports!M63="Remote Lock","Remote Locked","")</f>
        <v/>
      </c>
      <c r="S63" t="str">
        <f t="shared" si="0"/>
        <v/>
      </c>
      <c r="T63" t="str" cm="1">
        <f t="array" ref="T63">IF($AE63=0,"",INDEX(Disk_Pivot!$N$2:$N$500,$AE63))</f>
        <v/>
      </c>
      <c r="U63" t="str">
        <f>IF(T63="Fail",MacReports!O63,"")</f>
        <v/>
      </c>
      <c r="AA63" t="str">
        <f t="shared" si="2"/>
        <v/>
      </c>
      <c r="AC63">
        <f>IFERROR(MATCH($B63,MacReports!$B$2:$B$243,0),0)</f>
        <v>0</v>
      </c>
      <c r="AD63">
        <f>IFERROR(MATCH($F63,Models!$A$2:$A$605,0),0)</f>
        <v>0</v>
      </c>
      <c r="AE63">
        <f>IFERROR(MATCH($B63,Disk_Pivot!$G$2:$G$500,0),0)</f>
        <v>0</v>
      </c>
    </row>
    <row r="64" spans="1:31">
      <c r="A64" t="str">
        <f>MacReports!A64&amp;""</f>
        <v/>
      </c>
      <c r="B64" t="str">
        <f>MacReports!B64&amp;""</f>
        <v/>
      </c>
      <c r="C64" t="str">
        <f>MacReports!D64&amp;""</f>
        <v/>
      </c>
      <c r="D64" t="str">
        <f>MacReports!C64&amp;""</f>
        <v/>
      </c>
      <c r="E64" t="str" cm="1">
        <f t="array" ref="E64">IF($AC64=0,"",INDEX(MacReports!$E$2:$E$243,$AC64))</f>
        <v/>
      </c>
      <c r="F64" s="11" t="str">
        <f>MacReports!F64&amp;""</f>
        <v/>
      </c>
      <c r="G64" t="str" cm="1">
        <f t="array" ref="G64">IF($AD64=0,$F64,INDEX(Models!$B$2:$B$605,$AD64))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MacReports!G64&amp;""</f>
        <v/>
      </c>
      <c r="K64" s="49" t="str">
        <f>MacReports!H64&amp;""</f>
        <v/>
      </c>
      <c r="L64" t="str">
        <f t="shared" si="1"/>
        <v/>
      </c>
      <c r="M64" s="13" t="str">
        <f>MacReports!I64&amp;""</f>
        <v/>
      </c>
      <c r="N64" s="14" t="str" cm="1">
        <f t="array" ref="N64">IFERROR(_xlfn.IFS(MacReports!N64="","",--MacReports!N64&lt;55,"Battery Defect",--MacReports!N64&lt;=69,"Battery D",--MacReports!N64&lt;=80,"Battery C",--MacReports!N64&gt;80,""),"")</f>
        <v/>
      </c>
      <c r="O64" s="14" t="str">
        <f>IF(MacReports!J64="Service","Battery Service","")</f>
        <v/>
      </c>
      <c r="P64" s="11" t="str">
        <f>MacReports!Q64&amp;""</f>
        <v/>
      </c>
      <c r="Q64" s="11" t="str">
        <f>IF(MacReports!K64="Enabled","Apple ID Lock","")</f>
        <v/>
      </c>
      <c r="R64" s="11" t="str">
        <f>IF(MacReports!M64="Remote Lock","Remote Locked","")</f>
        <v/>
      </c>
      <c r="S64" t="str">
        <f t="shared" si="0"/>
        <v/>
      </c>
      <c r="T64" t="str" cm="1">
        <f t="array" ref="T64">IF($AE64=0,"",INDEX(Disk_Pivot!$N$2:$N$500,$AE64))</f>
        <v/>
      </c>
      <c r="U64" t="str">
        <f>IF(T64="Fail",MacReports!O64,"")</f>
        <v/>
      </c>
      <c r="AA64" t="str">
        <f t="shared" si="2"/>
        <v/>
      </c>
      <c r="AC64">
        <f>IFERROR(MATCH($B64,MacReports!$B$2:$B$243,0),0)</f>
        <v>0</v>
      </c>
      <c r="AD64">
        <f>IFERROR(MATCH($F64,Models!$A$2:$A$605,0),0)</f>
        <v>0</v>
      </c>
      <c r="AE64">
        <f>IFERROR(MATCH($B64,Disk_Pivot!$G$2:$G$500,0),0)</f>
        <v>0</v>
      </c>
    </row>
    <row r="65" spans="1:31">
      <c r="A65" t="str">
        <f>MacReports!A65&amp;""</f>
        <v/>
      </c>
      <c r="B65" t="str">
        <f>MacReports!B65&amp;""</f>
        <v/>
      </c>
      <c r="C65" t="str">
        <f>MacReports!D65&amp;""</f>
        <v/>
      </c>
      <c r="D65" t="str">
        <f>MacReports!C65&amp;""</f>
        <v/>
      </c>
      <c r="E65" t="str" cm="1">
        <f t="array" ref="E65">IF($AC65=0,"",INDEX(MacReports!$E$2:$E$243,$AC65))</f>
        <v/>
      </c>
      <c r="F65" s="11" t="str">
        <f>MacReports!F65&amp;""</f>
        <v/>
      </c>
      <c r="G65" t="str" cm="1">
        <f t="array" ref="G65">IF($AD65=0,$F65,INDEX(Models!$B$2:$B$605,$AD65))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MacReports!G65&amp;""</f>
        <v/>
      </c>
      <c r="K65" s="49" t="str">
        <f>MacReports!H65&amp;""</f>
        <v/>
      </c>
      <c r="L65" t="str">
        <f t="shared" si="1"/>
        <v/>
      </c>
      <c r="M65" s="13" t="str">
        <f>MacReports!I65&amp;""</f>
        <v/>
      </c>
      <c r="N65" s="14" t="str" cm="1">
        <f t="array" ref="N65">IFERROR(_xlfn.IFS(MacReports!N65="","",--MacReports!N65&lt;55,"Battery Defect",--MacReports!N65&lt;=69,"Battery D",--MacReports!N65&lt;=80,"Battery C",--MacReports!N65&gt;80,""),"")</f>
        <v/>
      </c>
      <c r="O65" s="14" t="str">
        <f>IF(MacReports!J65="Service","Battery Service","")</f>
        <v/>
      </c>
      <c r="P65" s="11" t="str">
        <f>MacReports!Q65&amp;""</f>
        <v/>
      </c>
      <c r="Q65" s="11" t="str">
        <f>IF(MacReports!K65="Enabled","Apple ID Lock","")</f>
        <v/>
      </c>
      <c r="R65" s="11" t="str">
        <f>IF(MacReports!M65="Remote Lock","Remote Locked","")</f>
        <v/>
      </c>
      <c r="S65" t="str">
        <f t="shared" si="0"/>
        <v/>
      </c>
      <c r="T65" t="str" cm="1">
        <f t="array" ref="T65">IF($AE65=0,"",INDEX(Disk_Pivot!$N$2:$N$500,$AE65))</f>
        <v/>
      </c>
      <c r="U65" t="str">
        <f>IF(T65="Fail",MacReports!O65,"")</f>
        <v/>
      </c>
      <c r="AA65" t="str">
        <f t="shared" si="2"/>
        <v/>
      </c>
      <c r="AC65">
        <f>IFERROR(MATCH($B65,MacReports!$B$2:$B$243,0),0)</f>
        <v>0</v>
      </c>
      <c r="AD65">
        <f>IFERROR(MATCH($F65,Models!$A$2:$A$605,0),0)</f>
        <v>0</v>
      </c>
      <c r="AE65">
        <f>IFERROR(MATCH($B65,Disk_Pivot!$G$2:$G$500,0),0)</f>
        <v>0</v>
      </c>
    </row>
    <row r="66" spans="1:31">
      <c r="A66" t="str">
        <f>MacReports!A66&amp;""</f>
        <v/>
      </c>
      <c r="B66" t="str">
        <f>MacReports!B66&amp;""</f>
        <v/>
      </c>
      <c r="C66" t="str">
        <f>MacReports!D66&amp;""</f>
        <v/>
      </c>
      <c r="D66" t="str">
        <f>MacReports!C66&amp;""</f>
        <v/>
      </c>
      <c r="E66" t="str" cm="1">
        <f t="array" ref="E66">IF($AC66=0,"",INDEX(MacReports!$E$2:$E$243,$AC66))</f>
        <v/>
      </c>
      <c r="F66" s="11" t="str">
        <f>MacReports!F66&amp;""</f>
        <v/>
      </c>
      <c r="G66" t="str" cm="1">
        <f t="array" ref="G66">IF($AD66=0,$F66,INDEX(Models!$B$2:$B$605,$AD66))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MacReports!G66&amp;""</f>
        <v/>
      </c>
      <c r="K66" s="49" t="str">
        <f>MacReports!H66&amp;""</f>
        <v/>
      </c>
      <c r="L66" t="str">
        <f t="shared" si="1"/>
        <v/>
      </c>
      <c r="M66" s="13" t="str">
        <f>MacReports!I66&amp;""</f>
        <v/>
      </c>
      <c r="N66" s="14" t="str" cm="1">
        <f t="array" ref="N66">IFERROR(_xlfn.IFS(MacReports!N66="","",--MacReports!N66&lt;55,"Battery Defect",--MacReports!N66&lt;=69,"Battery D",--MacReports!N66&lt;=80,"Battery C",--MacReports!N66&gt;80,""),"")</f>
        <v/>
      </c>
      <c r="O66" s="14" t="str">
        <f>IF(MacReports!J66="Service","Battery Service","")</f>
        <v/>
      </c>
      <c r="P66" s="11" t="str">
        <f>MacReports!Q66&amp;""</f>
        <v/>
      </c>
      <c r="Q66" s="11" t="str">
        <f>IF(MacReports!K66="Enabled","Apple ID Lock","")</f>
        <v/>
      </c>
      <c r="R66" s="11" t="str">
        <f>IF(MacReports!M66="Remote Lock","Remote Locked","")</f>
        <v/>
      </c>
      <c r="S66" t="str">
        <f t="shared" ref="S66:S129" si="3">_xlfn.TEXTJOIN(", ",TRUE,Q66,R66,N66,O66,P66)</f>
        <v/>
      </c>
      <c r="T66" t="str" cm="1">
        <f t="array" ref="T66">IF($AE66=0,"",INDEX(Disk_Pivot!$N$2:$N$500,$AE66))</f>
        <v/>
      </c>
      <c r="U66" t="str">
        <f>IF(T66="Fail",MacReports!O66,"")</f>
        <v/>
      </c>
      <c r="AA66" t="str">
        <f t="shared" si="2"/>
        <v/>
      </c>
      <c r="AC66">
        <f>IFERROR(MATCH($B66,MacReports!$B$2:$B$243,0),0)</f>
        <v>0</v>
      </c>
      <c r="AD66">
        <f>IFERROR(MATCH($F66,Models!$A$2:$A$605,0),0)</f>
        <v>0</v>
      </c>
      <c r="AE66">
        <f>IFERROR(MATCH($B66,Disk_Pivot!$G$2:$G$500,0),0)</f>
        <v>0</v>
      </c>
    </row>
    <row r="67" spans="1:31">
      <c r="A67" t="str">
        <f>MacReports!A67&amp;""</f>
        <v/>
      </c>
      <c r="B67" t="str">
        <f>MacReports!B67&amp;""</f>
        <v/>
      </c>
      <c r="C67" t="str">
        <f>MacReports!D67&amp;""</f>
        <v/>
      </c>
      <c r="D67" t="str">
        <f>MacReports!C67&amp;""</f>
        <v/>
      </c>
      <c r="E67" t="str" cm="1">
        <f t="array" ref="E67">IF($AC67=0,"",INDEX(MacReports!$E$2:$E$243,$AC67))</f>
        <v/>
      </c>
      <c r="F67" s="11" t="str">
        <f>MacReports!F67&amp;""</f>
        <v/>
      </c>
      <c r="G67" t="str" cm="1">
        <f t="array" ref="G67">IF($AD67=0,$F67,INDEX(Models!$B$2:$B$605,$AD67))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MacReports!G67&amp;""</f>
        <v/>
      </c>
      <c r="K67" s="49" t="str">
        <f>MacReports!H67&amp;""</f>
        <v/>
      </c>
      <c r="L67" t="str">
        <f t="shared" ref="L67:L130" si="4">IFERROR(LEFT(K67,FIND(" ",K67)-1)&amp;" GB DDR"&amp;MID(K67,FIND("DDR",K67)+3,1), K67&amp;"")</f>
        <v/>
      </c>
      <c r="M67" s="13" t="str">
        <f>MacReports!I67&amp;""</f>
        <v/>
      </c>
      <c r="N67" s="14" t="str" cm="1">
        <f t="array" ref="N67">IFERROR(_xlfn.IFS(MacReports!N67="","",--MacReports!N67&lt;55,"Battery Defect",--MacReports!N67&lt;=69,"Battery D",--MacReports!N67&lt;=80,"Battery C",--MacReports!N67&gt;80,""),"")</f>
        <v/>
      </c>
      <c r="O67" s="14" t="str">
        <f>IF(MacReports!J67="Service","Battery Service","")</f>
        <v/>
      </c>
      <c r="P67" s="11" t="str">
        <f>MacReports!Q67&amp;""</f>
        <v/>
      </c>
      <c r="Q67" s="11" t="str">
        <f>IF(MacReports!K67="Enabled","Apple ID Lock","")</f>
        <v/>
      </c>
      <c r="R67" s="11" t="str">
        <f>IF(MacReports!M67="Remote Lock","Remote Locked","")</f>
        <v/>
      </c>
      <c r="S67" t="str">
        <f t="shared" si="3"/>
        <v/>
      </c>
      <c r="T67" t="str" cm="1">
        <f t="array" ref="T67">IF($AE67=0,"",INDEX(Disk_Pivot!$N$2:$N$500,$AE67))</f>
        <v/>
      </c>
      <c r="U67" t="str">
        <f>IF(T67="Fail",MacReports!O67,"")</f>
        <v/>
      </c>
      <c r="AA67" t="str">
        <f t="shared" ref="AA67:AA130" si="5">_xlfn.TEXTJOIN(", ",TRUE,Q67,R67)</f>
        <v/>
      </c>
      <c r="AC67">
        <f>IFERROR(MATCH($B67,MacReports!$B$2:$B$243,0),0)</f>
        <v>0</v>
      </c>
      <c r="AD67">
        <f>IFERROR(MATCH($F67,Models!$A$2:$A$605,0),0)</f>
        <v>0</v>
      </c>
      <c r="AE67">
        <f>IFERROR(MATCH($B67,Disk_Pivot!$G$2:$G$500,0),0)</f>
        <v>0</v>
      </c>
    </row>
    <row r="68" spans="1:31">
      <c r="A68" t="str">
        <f>MacReports!A68&amp;""</f>
        <v/>
      </c>
      <c r="B68" t="str">
        <f>MacReports!B68&amp;""</f>
        <v/>
      </c>
      <c r="C68" t="str">
        <f>MacReports!D68&amp;""</f>
        <v/>
      </c>
      <c r="D68" t="str">
        <f>MacReports!C68&amp;""</f>
        <v/>
      </c>
      <c r="E68" t="str" cm="1">
        <f t="array" ref="E68">IF($AC68=0,"",INDEX(MacReports!$E$2:$E$243,$AC68))</f>
        <v/>
      </c>
      <c r="F68" s="11" t="str">
        <f>MacReports!F68&amp;""</f>
        <v/>
      </c>
      <c r="G68" t="str" cm="1">
        <f t="array" ref="G68">IF($AD68=0,$F68,INDEX(Models!$B$2:$B$605,$AD68))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MacReports!G68&amp;""</f>
        <v/>
      </c>
      <c r="K68" s="49" t="str">
        <f>MacReports!H68&amp;""</f>
        <v/>
      </c>
      <c r="L68" t="str">
        <f t="shared" si="4"/>
        <v/>
      </c>
      <c r="M68" s="13" t="str">
        <f>MacReports!I68&amp;""</f>
        <v/>
      </c>
      <c r="N68" s="14" t="str" cm="1">
        <f t="array" ref="N68">IFERROR(_xlfn.IFS(MacReports!N68="","",--MacReports!N68&lt;55,"Battery Defect",--MacReports!N68&lt;=69,"Battery D",--MacReports!N68&lt;=80,"Battery C",--MacReports!N68&gt;80,""),"")</f>
        <v/>
      </c>
      <c r="O68" s="14" t="str">
        <f>IF(MacReports!J68="Service","Battery Service","")</f>
        <v/>
      </c>
      <c r="P68" s="11" t="str">
        <f>MacReports!Q68&amp;""</f>
        <v/>
      </c>
      <c r="Q68" s="11" t="str">
        <f>IF(MacReports!K68="Enabled","Apple ID Lock","")</f>
        <v/>
      </c>
      <c r="R68" s="11" t="str">
        <f>IF(MacReports!M68="Remote Lock","Remote Locked","")</f>
        <v/>
      </c>
      <c r="S68" t="str">
        <f t="shared" si="3"/>
        <v/>
      </c>
      <c r="T68" t="str" cm="1">
        <f t="array" ref="T68">IF($AE68=0,"",INDEX(Disk_Pivot!$N$2:$N$500,$AE68))</f>
        <v/>
      </c>
      <c r="U68" t="str">
        <f>IF(T68="Fail",MacReports!O68,"")</f>
        <v/>
      </c>
      <c r="AA68" t="str">
        <f t="shared" si="5"/>
        <v/>
      </c>
      <c r="AC68">
        <f>IFERROR(MATCH($B68,MacReports!$B$2:$B$243,0),0)</f>
        <v>0</v>
      </c>
      <c r="AD68">
        <f>IFERROR(MATCH($F68,Models!$A$2:$A$605,0),0)</f>
        <v>0</v>
      </c>
      <c r="AE68">
        <f>IFERROR(MATCH($B68,Disk_Pivot!$G$2:$G$500,0),0)</f>
        <v>0</v>
      </c>
    </row>
    <row r="69" spans="1:31">
      <c r="A69" t="str">
        <f>MacReports!A69&amp;""</f>
        <v/>
      </c>
      <c r="B69" t="str">
        <f>MacReports!B69&amp;""</f>
        <v/>
      </c>
      <c r="C69" t="str">
        <f>MacReports!D69&amp;""</f>
        <v/>
      </c>
      <c r="D69" t="str">
        <f>MacReports!C69&amp;""</f>
        <v/>
      </c>
      <c r="E69" t="str" cm="1">
        <f t="array" ref="E69">IF($AC69=0,"",INDEX(MacReports!$E$2:$E$243,$AC69))</f>
        <v/>
      </c>
      <c r="F69" s="11" t="str">
        <f>MacReports!F69&amp;""</f>
        <v/>
      </c>
      <c r="G69" t="str" cm="1">
        <f t="array" ref="G69">IF($AD69=0,$F69,INDEX(Models!$B$2:$B$605,$AD69))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MacReports!G69&amp;""</f>
        <v/>
      </c>
      <c r="K69" s="49" t="str">
        <f>MacReports!H69&amp;""</f>
        <v/>
      </c>
      <c r="L69" t="str">
        <f t="shared" si="4"/>
        <v/>
      </c>
      <c r="M69" s="13" t="str">
        <f>MacReports!I69&amp;""</f>
        <v/>
      </c>
      <c r="N69" s="14" t="str" cm="1">
        <f t="array" ref="N69">IFERROR(_xlfn.IFS(MacReports!N69="","",--MacReports!N69&lt;55,"Battery Defect",--MacReports!N69&lt;=69,"Battery D",--MacReports!N69&lt;=80,"Battery C",--MacReports!N69&gt;80,""),"")</f>
        <v/>
      </c>
      <c r="O69" s="14" t="str">
        <f>IF(MacReports!J69="Service","Battery Service","")</f>
        <v/>
      </c>
      <c r="P69" s="11" t="str">
        <f>MacReports!Q69&amp;""</f>
        <v/>
      </c>
      <c r="Q69" s="11" t="str">
        <f>IF(MacReports!K69="Enabled","Apple ID Lock","")</f>
        <v/>
      </c>
      <c r="R69" s="11" t="str">
        <f>IF(MacReports!M69="Remote Lock","Remote Locked","")</f>
        <v/>
      </c>
      <c r="S69" t="str">
        <f t="shared" si="3"/>
        <v/>
      </c>
      <c r="T69" t="str" cm="1">
        <f t="array" ref="T69">IF($AE69=0,"",INDEX(Disk_Pivot!$N$2:$N$500,$AE69))</f>
        <v/>
      </c>
      <c r="U69" t="str">
        <f>IF(T69="Fail",MacReports!O69,"")</f>
        <v/>
      </c>
      <c r="AA69" t="str">
        <f t="shared" si="5"/>
        <v/>
      </c>
      <c r="AC69">
        <f>IFERROR(MATCH($B69,MacReports!$B$2:$B$243,0),0)</f>
        <v>0</v>
      </c>
      <c r="AD69">
        <f>IFERROR(MATCH($F69,Models!$A$2:$A$605,0),0)</f>
        <v>0</v>
      </c>
      <c r="AE69">
        <f>IFERROR(MATCH($B69,Disk_Pivot!$G$2:$G$500,0),0)</f>
        <v>0</v>
      </c>
    </row>
    <row r="70" spans="1:31">
      <c r="A70" t="str">
        <f>MacReports!A70&amp;""</f>
        <v/>
      </c>
      <c r="B70" t="str">
        <f>MacReports!B70&amp;""</f>
        <v/>
      </c>
      <c r="C70" t="str">
        <f>MacReports!D70&amp;""</f>
        <v/>
      </c>
      <c r="D70" t="str">
        <f>MacReports!C70&amp;""</f>
        <v/>
      </c>
      <c r="E70" t="str" cm="1">
        <f t="array" ref="E70">IF($AC70=0,"",INDEX(MacReports!$E$2:$E$243,$AC70))</f>
        <v/>
      </c>
      <c r="F70" s="11" t="str">
        <f>MacReports!F70&amp;""</f>
        <v/>
      </c>
      <c r="G70" t="str" cm="1">
        <f t="array" ref="G70">IF($AD70=0,$F70,INDEX(Models!$B$2:$B$605,$AD70))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MacReports!G70&amp;""</f>
        <v/>
      </c>
      <c r="K70" s="49" t="str">
        <f>MacReports!H70&amp;""</f>
        <v/>
      </c>
      <c r="L70" t="str">
        <f t="shared" si="4"/>
        <v/>
      </c>
      <c r="M70" s="13" t="str">
        <f>MacReports!I70&amp;""</f>
        <v/>
      </c>
      <c r="N70" s="14" t="str" cm="1">
        <f t="array" ref="N70">IFERROR(_xlfn.IFS(MacReports!N70="","",--MacReports!N70&lt;55,"Battery Defect",--MacReports!N70&lt;=69,"Battery D",--MacReports!N70&lt;=80,"Battery C",--MacReports!N70&gt;80,""),"")</f>
        <v/>
      </c>
      <c r="O70" s="14" t="str">
        <f>IF(MacReports!J70="Service","Battery Service","")</f>
        <v/>
      </c>
      <c r="P70" s="11" t="str">
        <f>MacReports!Q70&amp;""</f>
        <v/>
      </c>
      <c r="Q70" s="11" t="str">
        <f>IF(MacReports!K70="Enabled","Apple ID Lock","")</f>
        <v/>
      </c>
      <c r="R70" s="11" t="str">
        <f>IF(MacReports!M70="Remote Lock","Remote Locked","")</f>
        <v/>
      </c>
      <c r="S70" t="str">
        <f t="shared" si="3"/>
        <v/>
      </c>
      <c r="T70" t="str" cm="1">
        <f t="array" ref="T70">IF($AE70=0,"",INDEX(Disk_Pivot!$N$2:$N$500,$AE70))</f>
        <v/>
      </c>
      <c r="U70" t="str">
        <f>IF(T70="Fail",MacReports!O70,"")</f>
        <v/>
      </c>
      <c r="AA70" t="str">
        <f t="shared" si="5"/>
        <v/>
      </c>
      <c r="AC70">
        <f>IFERROR(MATCH($B70,MacReports!$B$2:$B$243,0),0)</f>
        <v>0</v>
      </c>
      <c r="AD70">
        <f>IFERROR(MATCH($F70,Models!$A$2:$A$605,0),0)</f>
        <v>0</v>
      </c>
      <c r="AE70">
        <f>IFERROR(MATCH($B70,Disk_Pivot!$G$2:$G$500,0),0)</f>
        <v>0</v>
      </c>
    </row>
    <row r="71" spans="1:31">
      <c r="A71" t="str">
        <f>MacReports!A71&amp;""</f>
        <v/>
      </c>
      <c r="B71" t="str">
        <f>MacReports!B71&amp;""</f>
        <v/>
      </c>
      <c r="C71" t="str">
        <f>MacReports!D71&amp;""</f>
        <v/>
      </c>
      <c r="D71" t="str">
        <f>MacReports!C71&amp;""</f>
        <v/>
      </c>
      <c r="E71" t="str" cm="1">
        <f t="array" ref="E71">IF($AC71=0,"",INDEX(MacReports!$E$2:$E$243,$AC71))</f>
        <v/>
      </c>
      <c r="F71" s="11" t="str">
        <f>MacReports!F71&amp;""</f>
        <v/>
      </c>
      <c r="G71" t="str" cm="1">
        <f t="array" ref="G71">IF($AD71=0,$F71,INDEX(Models!$B$2:$B$605,$AD71))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MacReports!G71&amp;""</f>
        <v/>
      </c>
      <c r="K71" s="49" t="str">
        <f>MacReports!H71&amp;""</f>
        <v/>
      </c>
      <c r="L71" t="str">
        <f t="shared" si="4"/>
        <v/>
      </c>
      <c r="M71" s="13" t="str">
        <f>MacReports!I71&amp;""</f>
        <v/>
      </c>
      <c r="N71" s="14" t="str" cm="1">
        <f t="array" ref="N71">IFERROR(_xlfn.IFS(MacReports!N71="","",--MacReports!N71&lt;55,"Battery Defect",--MacReports!N71&lt;=69,"Battery D",--MacReports!N71&lt;=80,"Battery C",--MacReports!N71&gt;80,""),"")</f>
        <v/>
      </c>
      <c r="O71" s="14" t="str">
        <f>IF(MacReports!J71="Service","Battery Service","")</f>
        <v/>
      </c>
      <c r="P71" s="11" t="str">
        <f>MacReports!Q71&amp;""</f>
        <v/>
      </c>
      <c r="Q71" s="11" t="str">
        <f>IF(MacReports!K71="Enabled","Apple ID Lock","")</f>
        <v/>
      </c>
      <c r="R71" s="11" t="str">
        <f>IF(MacReports!M71="Remote Lock","Remote Locked","")</f>
        <v/>
      </c>
      <c r="S71" t="str">
        <f t="shared" si="3"/>
        <v/>
      </c>
      <c r="T71" t="str" cm="1">
        <f t="array" ref="T71">IF($AE71=0,"",INDEX(Disk_Pivot!$N$2:$N$500,$AE71))</f>
        <v/>
      </c>
      <c r="U71" t="str">
        <f>IF(T71="Fail",MacReports!O71,"")</f>
        <v/>
      </c>
      <c r="AA71" t="str">
        <f t="shared" si="5"/>
        <v/>
      </c>
      <c r="AC71">
        <f>IFERROR(MATCH($B71,MacReports!$B$2:$B$243,0),0)</f>
        <v>0</v>
      </c>
      <c r="AD71">
        <f>IFERROR(MATCH($F71,Models!$A$2:$A$605,0),0)</f>
        <v>0</v>
      </c>
      <c r="AE71">
        <f>IFERROR(MATCH($B71,Disk_Pivot!$G$2:$G$500,0),0)</f>
        <v>0</v>
      </c>
    </row>
    <row r="72" spans="1:31">
      <c r="A72" t="str">
        <f>MacReports!A72&amp;""</f>
        <v/>
      </c>
      <c r="B72" t="str">
        <f>MacReports!B72&amp;""</f>
        <v/>
      </c>
      <c r="C72" t="str">
        <f>MacReports!D72&amp;""</f>
        <v/>
      </c>
      <c r="D72" t="str">
        <f>MacReports!C72&amp;""</f>
        <v/>
      </c>
      <c r="E72" t="str" cm="1">
        <f t="array" ref="E72">IF($AC72=0,"",INDEX(MacReports!$E$2:$E$243,$AC72))</f>
        <v/>
      </c>
      <c r="F72" s="11" t="str">
        <f>MacReports!F72&amp;""</f>
        <v/>
      </c>
      <c r="G72" t="str" cm="1">
        <f t="array" ref="G72">IF($AD72=0,$F72,INDEX(Models!$B$2:$B$605,$AD72))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MacReports!G72&amp;""</f>
        <v/>
      </c>
      <c r="K72" s="49" t="str">
        <f>MacReports!H72&amp;""</f>
        <v/>
      </c>
      <c r="L72" t="str">
        <f t="shared" si="4"/>
        <v/>
      </c>
      <c r="M72" s="13" t="str">
        <f>MacReports!I72&amp;""</f>
        <v/>
      </c>
      <c r="N72" s="14" t="str" cm="1">
        <f t="array" ref="N72">IFERROR(_xlfn.IFS(MacReports!N72="","",--MacReports!N72&lt;55,"Battery Defect",--MacReports!N72&lt;=69,"Battery D",--MacReports!N72&lt;=80,"Battery C",--MacReports!N72&gt;80,""),"")</f>
        <v/>
      </c>
      <c r="O72" s="14" t="str">
        <f>IF(MacReports!J72="Service","Battery Service","")</f>
        <v/>
      </c>
      <c r="P72" s="11" t="str">
        <f>MacReports!Q72&amp;""</f>
        <v/>
      </c>
      <c r="Q72" s="11" t="str">
        <f>IF(MacReports!K72="Enabled","Apple ID Lock","")</f>
        <v/>
      </c>
      <c r="R72" s="11" t="str">
        <f>IF(MacReports!M72="Remote Lock","Remote Locked","")</f>
        <v/>
      </c>
      <c r="S72" t="str">
        <f t="shared" si="3"/>
        <v/>
      </c>
      <c r="T72" t="str" cm="1">
        <f t="array" ref="T72">IF($AE72=0,"",INDEX(Disk_Pivot!$N$2:$N$500,$AE72))</f>
        <v/>
      </c>
      <c r="U72" t="str">
        <f>IF(T72="Fail",MacReports!O72,"")</f>
        <v/>
      </c>
      <c r="AA72" t="str">
        <f t="shared" si="5"/>
        <v/>
      </c>
      <c r="AC72">
        <f>IFERROR(MATCH($B72,MacReports!$B$2:$B$243,0),0)</f>
        <v>0</v>
      </c>
      <c r="AD72">
        <f>IFERROR(MATCH($F72,Models!$A$2:$A$605,0),0)</f>
        <v>0</v>
      </c>
      <c r="AE72">
        <f>IFERROR(MATCH($B72,Disk_Pivot!$G$2:$G$500,0),0)</f>
        <v>0</v>
      </c>
    </row>
    <row r="73" spans="1:31">
      <c r="A73" t="str">
        <f>MacReports!A73&amp;""</f>
        <v/>
      </c>
      <c r="B73" t="str">
        <f>MacReports!B73&amp;""</f>
        <v/>
      </c>
      <c r="C73" t="str">
        <f>MacReports!D73&amp;""</f>
        <v/>
      </c>
      <c r="D73" t="str">
        <f>MacReports!C73&amp;""</f>
        <v/>
      </c>
      <c r="E73" t="str" cm="1">
        <f t="array" ref="E73">IF($AC73=0,"",INDEX(MacReports!$E$2:$E$243,$AC73))</f>
        <v/>
      </c>
      <c r="F73" s="11" t="str">
        <f>MacReports!F73&amp;""</f>
        <v/>
      </c>
      <c r="G73" t="str" cm="1">
        <f t="array" ref="G73">IF($AD73=0,$F73,INDEX(Models!$B$2:$B$605,$AD73))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MacReports!G73&amp;""</f>
        <v/>
      </c>
      <c r="K73" s="49" t="str">
        <f>MacReports!H73&amp;""</f>
        <v/>
      </c>
      <c r="L73" t="str">
        <f t="shared" si="4"/>
        <v/>
      </c>
      <c r="M73" s="13" t="str">
        <f>MacReports!I73&amp;""</f>
        <v/>
      </c>
      <c r="N73" s="14" t="str" cm="1">
        <f t="array" ref="N73">IFERROR(_xlfn.IFS(MacReports!N73="","",--MacReports!N73&lt;55,"Battery Defect",--MacReports!N73&lt;=69,"Battery D",--MacReports!N73&lt;=80,"Battery C",--MacReports!N73&gt;80,""),"")</f>
        <v/>
      </c>
      <c r="O73" s="14" t="str">
        <f>IF(MacReports!J73="Service","Battery Service","")</f>
        <v/>
      </c>
      <c r="P73" s="11" t="str">
        <f>MacReports!Q73&amp;""</f>
        <v/>
      </c>
      <c r="Q73" s="11" t="str">
        <f>IF(MacReports!K73="Enabled","Apple ID Lock","")</f>
        <v/>
      </c>
      <c r="R73" s="11" t="str">
        <f>IF(MacReports!M73="Remote Lock","Remote Locked","")</f>
        <v/>
      </c>
      <c r="S73" t="str">
        <f t="shared" si="3"/>
        <v/>
      </c>
      <c r="T73" t="str" cm="1">
        <f t="array" ref="T73">IF($AE73=0,"",INDEX(Disk_Pivot!$N$2:$N$500,$AE73))</f>
        <v/>
      </c>
      <c r="U73" t="str">
        <f>IF(T73="Fail",MacReports!O73,"")</f>
        <v/>
      </c>
      <c r="AA73" t="str">
        <f t="shared" si="5"/>
        <v/>
      </c>
      <c r="AC73">
        <f>IFERROR(MATCH($B73,MacReports!$B$2:$B$243,0),0)</f>
        <v>0</v>
      </c>
      <c r="AD73">
        <f>IFERROR(MATCH($F73,Models!$A$2:$A$605,0),0)</f>
        <v>0</v>
      </c>
      <c r="AE73">
        <f>IFERROR(MATCH($B73,Disk_Pivot!$G$2:$G$500,0),0)</f>
        <v>0</v>
      </c>
    </row>
    <row r="74" spans="1:31">
      <c r="A74" t="str">
        <f>MacReports!A74&amp;""</f>
        <v/>
      </c>
      <c r="B74" t="str">
        <f>MacReports!B74&amp;""</f>
        <v/>
      </c>
      <c r="C74" t="str">
        <f>MacReports!D74&amp;""</f>
        <v/>
      </c>
      <c r="D74" t="str">
        <f>MacReports!C74&amp;""</f>
        <v/>
      </c>
      <c r="E74" t="str" cm="1">
        <f t="array" ref="E74">IF($AC74=0,"",INDEX(MacReports!$E$2:$E$243,$AC74))</f>
        <v/>
      </c>
      <c r="F74" s="11" t="str">
        <f>MacReports!F74&amp;""</f>
        <v/>
      </c>
      <c r="G74" t="str" cm="1">
        <f t="array" ref="G74">IF($AD74=0,$F74,INDEX(Models!$B$2:$B$605,$AD74))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MacReports!G74&amp;""</f>
        <v/>
      </c>
      <c r="K74" s="49" t="str">
        <f>MacReports!H74&amp;""</f>
        <v/>
      </c>
      <c r="L74" t="str">
        <f t="shared" si="4"/>
        <v/>
      </c>
      <c r="M74" s="13" t="str">
        <f>MacReports!I74&amp;""</f>
        <v/>
      </c>
      <c r="N74" s="14" t="str" cm="1">
        <f t="array" ref="N74">IFERROR(_xlfn.IFS(MacReports!N74="","",--MacReports!N74&lt;55,"Battery Defect",--MacReports!N74&lt;=69,"Battery D",--MacReports!N74&lt;=80,"Battery C",--MacReports!N74&gt;80,""),"")</f>
        <v/>
      </c>
      <c r="O74" s="14" t="str">
        <f>IF(MacReports!J74="Service","Battery Service","")</f>
        <v/>
      </c>
      <c r="P74" s="11" t="str">
        <f>MacReports!Q74&amp;""</f>
        <v/>
      </c>
      <c r="Q74" s="11" t="str">
        <f>IF(MacReports!K74="Enabled","Apple ID Lock","")</f>
        <v/>
      </c>
      <c r="R74" s="11" t="str">
        <f>IF(MacReports!M74="Remote Lock","Remote Locked","")</f>
        <v/>
      </c>
      <c r="S74" t="str">
        <f t="shared" si="3"/>
        <v/>
      </c>
      <c r="T74" t="str" cm="1">
        <f t="array" ref="T74">IF($AE74=0,"",INDEX(Disk_Pivot!$N$2:$N$500,$AE74))</f>
        <v/>
      </c>
      <c r="U74" t="str">
        <f>IF(T74="Fail",MacReports!O74,"")</f>
        <v/>
      </c>
      <c r="AA74" t="str">
        <f t="shared" si="5"/>
        <v/>
      </c>
      <c r="AC74">
        <f>IFERROR(MATCH($B74,MacReports!$B$2:$B$243,0),0)</f>
        <v>0</v>
      </c>
      <c r="AD74">
        <f>IFERROR(MATCH($F74,Models!$A$2:$A$605,0),0)</f>
        <v>0</v>
      </c>
      <c r="AE74">
        <f>IFERROR(MATCH($B74,Disk_Pivot!$G$2:$G$500,0),0)</f>
        <v>0</v>
      </c>
    </row>
    <row r="75" spans="1:31">
      <c r="A75" t="str">
        <f>MacReports!A75&amp;""</f>
        <v/>
      </c>
      <c r="B75" t="str">
        <f>MacReports!B75&amp;""</f>
        <v/>
      </c>
      <c r="C75" t="str">
        <f>MacReports!D75&amp;""</f>
        <v/>
      </c>
      <c r="D75" t="str">
        <f>MacReports!C75&amp;""</f>
        <v/>
      </c>
      <c r="E75" t="str" cm="1">
        <f t="array" ref="E75">IF($AC75=0,"",INDEX(MacReports!$E$2:$E$243,$AC75))</f>
        <v/>
      </c>
      <c r="F75" s="11" t="str">
        <f>MacReports!F75&amp;""</f>
        <v/>
      </c>
      <c r="G75" t="str" cm="1">
        <f t="array" ref="G75">IF($AD75=0,$F75,INDEX(Models!$B$2:$B$605,$AD75))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MacReports!G75&amp;""</f>
        <v/>
      </c>
      <c r="K75" s="49" t="str">
        <f>MacReports!H75&amp;""</f>
        <v/>
      </c>
      <c r="L75" t="str">
        <f t="shared" si="4"/>
        <v/>
      </c>
      <c r="M75" s="13" t="str">
        <f>MacReports!I75&amp;""</f>
        <v/>
      </c>
      <c r="N75" s="14" t="str" cm="1">
        <f t="array" ref="N75">IFERROR(_xlfn.IFS(MacReports!N75="","",--MacReports!N75&lt;55,"Battery Defect",--MacReports!N75&lt;=69,"Battery D",--MacReports!N75&lt;=80,"Battery C",--MacReports!N75&gt;80,""),"")</f>
        <v/>
      </c>
      <c r="O75" s="14" t="str">
        <f>IF(MacReports!J75="Service","Battery Service","")</f>
        <v/>
      </c>
      <c r="P75" s="11" t="str">
        <f>MacReports!Q75&amp;""</f>
        <v/>
      </c>
      <c r="Q75" s="11" t="str">
        <f>IF(MacReports!K75="Enabled","Apple ID Lock","")</f>
        <v/>
      </c>
      <c r="R75" s="11" t="str">
        <f>IF(MacReports!M75="Remote Lock","Remote Locked","")</f>
        <v/>
      </c>
      <c r="S75" t="str">
        <f t="shared" si="3"/>
        <v/>
      </c>
      <c r="T75" t="str" cm="1">
        <f t="array" ref="T75">IF($AE75=0,"",INDEX(Disk_Pivot!$N$2:$N$500,$AE75))</f>
        <v/>
      </c>
      <c r="U75" t="str">
        <f>IF(T75="Fail",MacReports!O75,"")</f>
        <v/>
      </c>
      <c r="AA75" t="str">
        <f t="shared" si="5"/>
        <v/>
      </c>
      <c r="AC75">
        <f>IFERROR(MATCH($B75,MacReports!$B$2:$B$243,0),0)</f>
        <v>0</v>
      </c>
      <c r="AD75">
        <f>IFERROR(MATCH($F75,Models!$A$2:$A$605,0),0)</f>
        <v>0</v>
      </c>
      <c r="AE75">
        <f>IFERROR(MATCH($B75,Disk_Pivot!$G$2:$G$500,0),0)</f>
        <v>0</v>
      </c>
    </row>
    <row r="76" spans="1:31">
      <c r="A76" t="str">
        <f>MacReports!A76&amp;""</f>
        <v/>
      </c>
      <c r="B76" t="str">
        <f>MacReports!B76&amp;""</f>
        <v/>
      </c>
      <c r="C76" t="str">
        <f>MacReports!D76&amp;""</f>
        <v/>
      </c>
      <c r="D76" t="str">
        <f>MacReports!C76&amp;""</f>
        <v/>
      </c>
      <c r="E76" t="str" cm="1">
        <f t="array" ref="E76">IF($AC76=0,"",INDEX(MacReports!$E$2:$E$243,$AC76))</f>
        <v/>
      </c>
      <c r="F76" s="11" t="str">
        <f>MacReports!F76&amp;""</f>
        <v/>
      </c>
      <c r="G76" t="str" cm="1">
        <f t="array" ref="G76">IF($AD76=0,$F76,INDEX(Models!$B$2:$B$605,$AD76))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MacReports!G76&amp;""</f>
        <v/>
      </c>
      <c r="K76" s="49" t="str">
        <f>MacReports!H76&amp;""</f>
        <v/>
      </c>
      <c r="L76" t="str">
        <f t="shared" si="4"/>
        <v/>
      </c>
      <c r="M76" s="13" t="str">
        <f>MacReports!I76&amp;""</f>
        <v/>
      </c>
      <c r="N76" s="14" t="str" cm="1">
        <f t="array" ref="N76">IFERROR(_xlfn.IFS(MacReports!N76="","",--MacReports!N76&lt;55,"Battery Defect",--MacReports!N76&lt;=69,"Battery D",--MacReports!N76&lt;=80,"Battery C",--MacReports!N76&gt;80,""),"")</f>
        <v/>
      </c>
      <c r="O76" s="14" t="str">
        <f>IF(MacReports!J76="Service","Battery Service","")</f>
        <v/>
      </c>
      <c r="P76" s="11" t="str">
        <f>MacReports!Q76&amp;""</f>
        <v/>
      </c>
      <c r="Q76" s="11" t="str">
        <f>IF(MacReports!K76="Enabled","Apple ID Lock","")</f>
        <v/>
      </c>
      <c r="R76" s="11" t="str">
        <f>IF(MacReports!M76="Remote Lock","Remote Locked","")</f>
        <v/>
      </c>
      <c r="S76" t="str">
        <f t="shared" si="3"/>
        <v/>
      </c>
      <c r="T76" t="str" cm="1">
        <f t="array" ref="T76">IF($AE76=0,"",INDEX(Disk_Pivot!$N$2:$N$500,$AE76))</f>
        <v/>
      </c>
      <c r="U76" t="str">
        <f>IF(T76="Fail",MacReports!O76,"")</f>
        <v/>
      </c>
      <c r="AA76" t="str">
        <f t="shared" si="5"/>
        <v/>
      </c>
      <c r="AC76">
        <f>IFERROR(MATCH($B76,MacReports!$B$2:$B$243,0),0)</f>
        <v>0</v>
      </c>
      <c r="AD76">
        <f>IFERROR(MATCH($F76,Models!$A$2:$A$605,0),0)</f>
        <v>0</v>
      </c>
      <c r="AE76">
        <f>IFERROR(MATCH($B76,Disk_Pivot!$G$2:$G$500,0),0)</f>
        <v>0</v>
      </c>
    </row>
    <row r="77" spans="1:31">
      <c r="A77" t="str">
        <f>MacReports!A77&amp;""</f>
        <v/>
      </c>
      <c r="B77" t="str">
        <f>MacReports!B77&amp;""</f>
        <v/>
      </c>
      <c r="C77" t="str">
        <f>MacReports!D77&amp;""</f>
        <v/>
      </c>
      <c r="D77" t="str">
        <f>MacReports!C77&amp;""</f>
        <v/>
      </c>
      <c r="E77" t="str" cm="1">
        <f t="array" ref="E77">IF($AC77=0,"",INDEX(MacReports!$E$2:$E$243,$AC77))</f>
        <v/>
      </c>
      <c r="F77" s="11" t="str">
        <f>MacReports!F77&amp;""</f>
        <v/>
      </c>
      <c r="G77" t="str" cm="1">
        <f t="array" ref="G77">IF($AD77=0,$F77,INDEX(Models!$B$2:$B$605,$AD77))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MacReports!G77&amp;""</f>
        <v/>
      </c>
      <c r="K77" s="49" t="str">
        <f>MacReports!H77&amp;""</f>
        <v/>
      </c>
      <c r="L77" t="str">
        <f t="shared" si="4"/>
        <v/>
      </c>
      <c r="M77" s="13" t="str">
        <f>MacReports!I77&amp;""</f>
        <v/>
      </c>
      <c r="N77" s="14" t="str" cm="1">
        <f t="array" ref="N77">IFERROR(_xlfn.IFS(MacReports!N77="","",--MacReports!N77&lt;55,"Battery Defect",--MacReports!N77&lt;=69,"Battery D",--MacReports!N77&lt;=80,"Battery C",--MacReports!N77&gt;80,""),"")</f>
        <v/>
      </c>
      <c r="O77" s="14" t="str">
        <f>IF(MacReports!J77="Service","Battery Service","")</f>
        <v/>
      </c>
      <c r="P77" s="11" t="str">
        <f>MacReports!Q77&amp;""</f>
        <v/>
      </c>
      <c r="Q77" s="11" t="str">
        <f>IF(MacReports!K77="Enabled","Apple ID Lock","")</f>
        <v/>
      </c>
      <c r="R77" s="11" t="str">
        <f>IF(MacReports!M77="Remote Lock","Remote Locked","")</f>
        <v/>
      </c>
      <c r="S77" t="str">
        <f t="shared" si="3"/>
        <v/>
      </c>
      <c r="T77" t="str" cm="1">
        <f t="array" ref="T77">IF($AE77=0,"",INDEX(Disk_Pivot!$N$2:$N$500,$AE77))</f>
        <v/>
      </c>
      <c r="U77" t="str">
        <f>IF(T77="Fail",MacReports!O77,"")</f>
        <v/>
      </c>
      <c r="AA77" t="str">
        <f t="shared" si="5"/>
        <v/>
      </c>
      <c r="AC77">
        <f>IFERROR(MATCH($B77,MacReports!$B$2:$B$243,0),0)</f>
        <v>0</v>
      </c>
      <c r="AD77">
        <f>IFERROR(MATCH($F77,Models!$A$2:$A$605,0),0)</f>
        <v>0</v>
      </c>
      <c r="AE77">
        <f>IFERROR(MATCH($B77,Disk_Pivot!$G$2:$G$500,0),0)</f>
        <v>0</v>
      </c>
    </row>
    <row r="78" spans="1:31">
      <c r="A78" t="str">
        <f>MacReports!A78&amp;""</f>
        <v/>
      </c>
      <c r="B78" t="str">
        <f>MacReports!B78&amp;""</f>
        <v/>
      </c>
      <c r="C78" t="str">
        <f>MacReports!D78&amp;""</f>
        <v/>
      </c>
      <c r="D78" t="str">
        <f>MacReports!C78&amp;""</f>
        <v/>
      </c>
      <c r="E78" t="str" cm="1">
        <f t="array" ref="E78">IF($AC78=0,"",INDEX(MacReports!$E$2:$E$243,$AC78))</f>
        <v/>
      </c>
      <c r="F78" s="11" t="str">
        <f>MacReports!F78&amp;""</f>
        <v/>
      </c>
      <c r="G78" t="str" cm="1">
        <f t="array" ref="G78">IF($AD78=0,$F78,INDEX(Models!$B$2:$B$605,$AD78))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MacReports!G78&amp;""</f>
        <v/>
      </c>
      <c r="K78" s="49" t="str">
        <f>MacReports!H78&amp;""</f>
        <v/>
      </c>
      <c r="L78" t="str">
        <f t="shared" si="4"/>
        <v/>
      </c>
      <c r="M78" s="13" t="str">
        <f>MacReports!I78&amp;""</f>
        <v/>
      </c>
      <c r="N78" s="14" t="str" cm="1">
        <f t="array" ref="N78">IFERROR(_xlfn.IFS(MacReports!N78="","",--MacReports!N78&lt;55,"Battery Defect",--MacReports!N78&lt;=69,"Battery D",--MacReports!N78&lt;=80,"Battery C",--MacReports!N78&gt;80,""),"")</f>
        <v/>
      </c>
      <c r="O78" s="14" t="str">
        <f>IF(MacReports!J78="Service","Battery Service","")</f>
        <v/>
      </c>
      <c r="P78" s="11" t="str">
        <f>MacReports!Q78&amp;""</f>
        <v/>
      </c>
      <c r="Q78" s="11" t="str">
        <f>IF(MacReports!K78="Enabled","Apple ID Lock","")</f>
        <v/>
      </c>
      <c r="R78" s="11" t="str">
        <f>IF(MacReports!M78="Remote Lock","Remote Locked","")</f>
        <v/>
      </c>
      <c r="S78" t="str">
        <f t="shared" si="3"/>
        <v/>
      </c>
      <c r="T78" t="str" cm="1">
        <f t="array" ref="T78">IF($AE78=0,"",INDEX(Disk_Pivot!$N$2:$N$500,$AE78))</f>
        <v/>
      </c>
      <c r="U78" t="str">
        <f>IF(T78="Fail",MacReports!O78,"")</f>
        <v/>
      </c>
      <c r="AA78" t="str">
        <f t="shared" si="5"/>
        <v/>
      </c>
      <c r="AC78">
        <f>IFERROR(MATCH($B78,MacReports!$B$2:$B$243,0),0)</f>
        <v>0</v>
      </c>
      <c r="AD78">
        <f>IFERROR(MATCH($F78,Models!$A$2:$A$605,0),0)</f>
        <v>0</v>
      </c>
      <c r="AE78">
        <f>IFERROR(MATCH($B78,Disk_Pivot!$G$2:$G$500,0),0)</f>
        <v>0</v>
      </c>
    </row>
    <row r="79" spans="1:31">
      <c r="A79" t="str">
        <f>MacReports!A79&amp;""</f>
        <v/>
      </c>
      <c r="B79" t="str">
        <f>MacReports!B79&amp;""</f>
        <v/>
      </c>
      <c r="C79" t="str">
        <f>MacReports!D79&amp;""</f>
        <v/>
      </c>
      <c r="D79" t="str">
        <f>MacReports!C79&amp;""</f>
        <v/>
      </c>
      <c r="E79" t="str" cm="1">
        <f t="array" ref="E79">IF($AC79=0,"",INDEX(MacReports!$E$2:$E$243,$AC79))</f>
        <v/>
      </c>
      <c r="F79" s="11" t="str">
        <f>MacReports!F79&amp;""</f>
        <v/>
      </c>
      <c r="G79" t="str" cm="1">
        <f t="array" ref="G79">IF($AD79=0,$F79,INDEX(Models!$B$2:$B$605,$AD79))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MacReports!G79&amp;""</f>
        <v/>
      </c>
      <c r="K79" s="49" t="str">
        <f>MacReports!H79&amp;""</f>
        <v/>
      </c>
      <c r="L79" t="str">
        <f t="shared" si="4"/>
        <v/>
      </c>
      <c r="M79" s="13" t="str">
        <f>MacReports!I79&amp;""</f>
        <v/>
      </c>
      <c r="N79" s="14" t="str" cm="1">
        <f t="array" ref="N79">IFERROR(_xlfn.IFS(MacReports!N79="","",--MacReports!N79&lt;55,"Battery Defect",--MacReports!N79&lt;=69,"Battery D",--MacReports!N79&lt;=80,"Battery C",--MacReports!N79&gt;80,""),"")</f>
        <v/>
      </c>
      <c r="O79" s="14" t="str">
        <f>IF(MacReports!J79="Service","Battery Service","")</f>
        <v/>
      </c>
      <c r="P79" s="11" t="str">
        <f>MacReports!Q79&amp;""</f>
        <v/>
      </c>
      <c r="Q79" s="11" t="str">
        <f>IF(MacReports!K79="Enabled","Apple ID Lock","")</f>
        <v/>
      </c>
      <c r="R79" s="11" t="str">
        <f>IF(MacReports!M79="Remote Lock","Remote Locked","")</f>
        <v/>
      </c>
      <c r="S79" t="str">
        <f t="shared" si="3"/>
        <v/>
      </c>
      <c r="T79" t="str" cm="1">
        <f t="array" ref="T79">IF($AE79=0,"",INDEX(Disk_Pivot!$N$2:$N$500,$AE79))</f>
        <v/>
      </c>
      <c r="U79" t="str">
        <f>IF(T79="Fail",MacReports!O79,"")</f>
        <v/>
      </c>
      <c r="AA79" t="str">
        <f t="shared" si="5"/>
        <v/>
      </c>
      <c r="AC79">
        <f>IFERROR(MATCH($B79,MacReports!$B$2:$B$243,0),0)</f>
        <v>0</v>
      </c>
      <c r="AD79">
        <f>IFERROR(MATCH($F79,Models!$A$2:$A$605,0),0)</f>
        <v>0</v>
      </c>
      <c r="AE79">
        <f>IFERROR(MATCH($B79,Disk_Pivot!$G$2:$G$500,0),0)</f>
        <v>0</v>
      </c>
    </row>
    <row r="80" spans="1:31">
      <c r="A80" t="str">
        <f>MacReports!A80&amp;""</f>
        <v/>
      </c>
      <c r="B80" t="str">
        <f>MacReports!B80&amp;""</f>
        <v/>
      </c>
      <c r="C80" t="str">
        <f>MacReports!D80&amp;""</f>
        <v/>
      </c>
      <c r="D80" t="str">
        <f>MacReports!C80&amp;""</f>
        <v/>
      </c>
      <c r="E80" t="str" cm="1">
        <f t="array" ref="E80">IF($AC80=0,"",INDEX(MacReports!$E$2:$E$243,$AC80))</f>
        <v/>
      </c>
      <c r="F80" s="11" t="str">
        <f>MacReports!F80&amp;""</f>
        <v/>
      </c>
      <c r="G80" t="str" cm="1">
        <f t="array" ref="G80">IF($AD80=0,$F80,INDEX(Models!$B$2:$B$605,$AD80))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MacReports!G80&amp;""</f>
        <v/>
      </c>
      <c r="K80" s="49" t="str">
        <f>MacReports!H80&amp;""</f>
        <v/>
      </c>
      <c r="L80" t="str">
        <f t="shared" si="4"/>
        <v/>
      </c>
      <c r="M80" s="13" t="str">
        <f>MacReports!I80&amp;""</f>
        <v/>
      </c>
      <c r="N80" s="14" t="str" cm="1">
        <f t="array" ref="N80">IFERROR(_xlfn.IFS(MacReports!N80="","",--MacReports!N80&lt;55,"Battery Defect",--MacReports!N80&lt;=69,"Battery D",--MacReports!N80&lt;=80,"Battery C",--MacReports!N80&gt;80,""),"")</f>
        <v/>
      </c>
      <c r="O80" s="14" t="str">
        <f>IF(MacReports!J80="Service","Battery Service","")</f>
        <v/>
      </c>
      <c r="P80" s="11" t="str">
        <f>MacReports!Q80&amp;""</f>
        <v/>
      </c>
      <c r="Q80" s="11" t="str">
        <f>IF(MacReports!K80="Enabled","Apple ID Lock","")</f>
        <v/>
      </c>
      <c r="R80" s="11" t="str">
        <f>IF(MacReports!M80="Remote Lock","Remote Locked","")</f>
        <v/>
      </c>
      <c r="S80" t="str">
        <f t="shared" si="3"/>
        <v/>
      </c>
      <c r="T80" t="str" cm="1">
        <f t="array" ref="T80">IF($AE80=0,"",INDEX(Disk_Pivot!$N$2:$N$500,$AE80))</f>
        <v/>
      </c>
      <c r="U80" t="str">
        <f>IF(T80="Fail",MacReports!O80,"")</f>
        <v/>
      </c>
      <c r="AA80" t="str">
        <f t="shared" si="5"/>
        <v/>
      </c>
      <c r="AC80">
        <f>IFERROR(MATCH($B80,MacReports!$B$2:$B$243,0),0)</f>
        <v>0</v>
      </c>
      <c r="AD80">
        <f>IFERROR(MATCH($F80,Models!$A$2:$A$605,0),0)</f>
        <v>0</v>
      </c>
      <c r="AE80">
        <f>IFERROR(MATCH($B80,Disk_Pivot!$G$2:$G$500,0),0)</f>
        <v>0</v>
      </c>
    </row>
    <row r="81" spans="1:31">
      <c r="A81" t="str">
        <f>MacReports!A81&amp;""</f>
        <v/>
      </c>
      <c r="B81" t="str">
        <f>MacReports!B81&amp;""</f>
        <v/>
      </c>
      <c r="C81" t="str">
        <f>MacReports!D81&amp;""</f>
        <v/>
      </c>
      <c r="D81" t="str">
        <f>MacReports!C81&amp;""</f>
        <v/>
      </c>
      <c r="E81" t="str" cm="1">
        <f t="array" ref="E81">IF($AC81=0,"",INDEX(MacReports!$E$2:$E$243,$AC81))</f>
        <v/>
      </c>
      <c r="F81" s="11" t="str">
        <f>MacReports!F81&amp;""</f>
        <v/>
      </c>
      <c r="G81" t="str" cm="1">
        <f t="array" ref="G81">IF($AD81=0,$F81,INDEX(Models!$B$2:$B$605,$AD81))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MacReports!G81&amp;""</f>
        <v/>
      </c>
      <c r="K81" s="49" t="str">
        <f>MacReports!H81&amp;""</f>
        <v/>
      </c>
      <c r="L81" t="str">
        <f t="shared" si="4"/>
        <v/>
      </c>
      <c r="M81" s="13" t="str">
        <f>MacReports!I81&amp;""</f>
        <v/>
      </c>
      <c r="N81" s="14" t="str" cm="1">
        <f t="array" ref="N81">IFERROR(_xlfn.IFS(MacReports!N81="","",--MacReports!N81&lt;55,"Battery Defect",--MacReports!N81&lt;=69,"Battery D",--MacReports!N81&lt;=80,"Battery C",--MacReports!N81&gt;80,""),"")</f>
        <v/>
      </c>
      <c r="O81" s="14" t="str">
        <f>IF(MacReports!J81="Service","Battery Service","")</f>
        <v/>
      </c>
      <c r="P81" s="11" t="str">
        <f>MacReports!Q81&amp;""</f>
        <v/>
      </c>
      <c r="Q81" s="11" t="str">
        <f>IF(MacReports!K81="Enabled","Apple ID Lock","")</f>
        <v/>
      </c>
      <c r="R81" s="11" t="str">
        <f>IF(MacReports!M81="Remote Lock","Remote Locked","")</f>
        <v/>
      </c>
      <c r="S81" t="str">
        <f t="shared" si="3"/>
        <v/>
      </c>
      <c r="T81" t="str" cm="1">
        <f t="array" ref="T81">IF($AE81=0,"",INDEX(Disk_Pivot!$N$2:$N$500,$AE81))</f>
        <v/>
      </c>
      <c r="U81" t="str">
        <f>IF(T81="Fail",MacReports!O81,"")</f>
        <v/>
      </c>
      <c r="AA81" t="str">
        <f t="shared" si="5"/>
        <v/>
      </c>
      <c r="AC81">
        <f>IFERROR(MATCH($B81,MacReports!$B$2:$B$243,0),0)</f>
        <v>0</v>
      </c>
      <c r="AD81">
        <f>IFERROR(MATCH($F81,Models!$A$2:$A$605,0),0)</f>
        <v>0</v>
      </c>
      <c r="AE81">
        <f>IFERROR(MATCH($B81,Disk_Pivot!$G$2:$G$500,0),0)</f>
        <v>0</v>
      </c>
    </row>
    <row r="82" spans="1:31">
      <c r="A82" t="str">
        <f>MacReports!A82&amp;""</f>
        <v/>
      </c>
      <c r="B82" t="str">
        <f>MacReports!B82&amp;""</f>
        <v/>
      </c>
      <c r="C82" t="str">
        <f>MacReports!D82&amp;""</f>
        <v/>
      </c>
      <c r="D82" t="str">
        <f>MacReports!C82&amp;""</f>
        <v/>
      </c>
      <c r="E82" t="str" cm="1">
        <f t="array" ref="E82">IF($AC82=0,"",INDEX(MacReports!$E$2:$E$243,$AC82))</f>
        <v/>
      </c>
      <c r="F82" s="11" t="str">
        <f>MacReports!F82&amp;""</f>
        <v/>
      </c>
      <c r="G82" t="str" cm="1">
        <f t="array" ref="G82">IF($AD82=0,$F82,INDEX(Models!$B$2:$B$605,$AD82))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MacReports!G82&amp;""</f>
        <v/>
      </c>
      <c r="K82" s="49" t="str">
        <f>MacReports!H82&amp;""</f>
        <v/>
      </c>
      <c r="L82" t="str">
        <f t="shared" si="4"/>
        <v/>
      </c>
      <c r="M82" s="13" t="str">
        <f>MacReports!I82&amp;""</f>
        <v/>
      </c>
      <c r="N82" s="14" t="str" cm="1">
        <f t="array" ref="N82">IFERROR(_xlfn.IFS(MacReports!N82="","",--MacReports!N82&lt;55,"Battery Defect",--MacReports!N82&lt;=69,"Battery D",--MacReports!N82&lt;=80,"Battery C",--MacReports!N82&gt;80,""),"")</f>
        <v/>
      </c>
      <c r="O82" s="14" t="str">
        <f>IF(MacReports!J82="Service","Battery Service","")</f>
        <v/>
      </c>
      <c r="P82" s="11" t="str">
        <f>MacReports!Q82&amp;""</f>
        <v/>
      </c>
      <c r="Q82" s="11" t="str">
        <f>IF(MacReports!K82="Enabled","Apple ID Lock","")</f>
        <v/>
      </c>
      <c r="R82" s="11" t="str">
        <f>IF(MacReports!M82="Remote Lock","Remote Locked","")</f>
        <v/>
      </c>
      <c r="S82" t="str">
        <f t="shared" si="3"/>
        <v/>
      </c>
      <c r="T82" t="str" cm="1">
        <f t="array" ref="T82">IF($AE82=0,"",INDEX(Disk_Pivot!$N$2:$N$500,$AE82))</f>
        <v/>
      </c>
      <c r="U82" t="str">
        <f>IF(T82="Fail",MacReports!O82,"")</f>
        <v/>
      </c>
      <c r="AA82" t="str">
        <f t="shared" si="5"/>
        <v/>
      </c>
      <c r="AC82">
        <f>IFERROR(MATCH($B82,MacReports!$B$2:$B$243,0),0)</f>
        <v>0</v>
      </c>
      <c r="AD82">
        <f>IFERROR(MATCH($F82,Models!$A$2:$A$605,0),0)</f>
        <v>0</v>
      </c>
      <c r="AE82">
        <f>IFERROR(MATCH($B82,Disk_Pivot!$G$2:$G$500,0),0)</f>
        <v>0</v>
      </c>
    </row>
    <row r="83" spans="1:31">
      <c r="A83" t="str">
        <f>MacReports!A83&amp;""</f>
        <v/>
      </c>
      <c r="B83" t="str">
        <f>MacReports!B83&amp;""</f>
        <v/>
      </c>
      <c r="C83" t="str">
        <f>MacReports!D83&amp;""</f>
        <v/>
      </c>
      <c r="D83" t="str">
        <f>MacReports!C83&amp;""</f>
        <v/>
      </c>
      <c r="E83" t="str" cm="1">
        <f t="array" ref="E83">IF($AC83=0,"",INDEX(MacReports!$E$2:$E$243,$AC83))</f>
        <v/>
      </c>
      <c r="F83" s="11" t="str">
        <f>MacReports!F83&amp;""</f>
        <v/>
      </c>
      <c r="G83" t="str" cm="1">
        <f t="array" ref="G83">IF($AD83=0,$F83,INDEX(Models!$B$2:$B$605,$AD83))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MacReports!G83&amp;""</f>
        <v/>
      </c>
      <c r="K83" s="49" t="str">
        <f>MacReports!H83&amp;""</f>
        <v/>
      </c>
      <c r="L83" t="str">
        <f t="shared" si="4"/>
        <v/>
      </c>
      <c r="M83" s="13" t="str">
        <f>MacReports!I83&amp;""</f>
        <v/>
      </c>
      <c r="N83" s="14" t="str" cm="1">
        <f t="array" ref="N83">IFERROR(_xlfn.IFS(MacReports!N83="","",--MacReports!N83&lt;55,"Battery Defect",--MacReports!N83&lt;=69,"Battery D",--MacReports!N83&lt;=80,"Battery C",--MacReports!N83&gt;80,""),"")</f>
        <v/>
      </c>
      <c r="O83" s="14" t="str">
        <f>IF(MacReports!J83="Service","Battery Service","")</f>
        <v/>
      </c>
      <c r="P83" s="11" t="str">
        <f>MacReports!Q83&amp;""</f>
        <v/>
      </c>
      <c r="Q83" s="11" t="str">
        <f>IF(MacReports!K83="Enabled","Apple ID Lock","")</f>
        <v/>
      </c>
      <c r="R83" s="11" t="str">
        <f>IF(MacReports!M83="Remote Lock","Remote Locked","")</f>
        <v/>
      </c>
      <c r="S83" t="str">
        <f t="shared" si="3"/>
        <v/>
      </c>
      <c r="T83" t="str" cm="1">
        <f t="array" ref="T83">IF($AE83=0,"",INDEX(Disk_Pivot!$N$2:$N$500,$AE83))</f>
        <v/>
      </c>
      <c r="U83" t="str">
        <f>IF(T83="Fail",MacReports!O83,"")</f>
        <v/>
      </c>
      <c r="AA83" t="str">
        <f t="shared" si="5"/>
        <v/>
      </c>
      <c r="AC83">
        <f>IFERROR(MATCH($B83,MacReports!$B$2:$B$243,0),0)</f>
        <v>0</v>
      </c>
      <c r="AD83">
        <f>IFERROR(MATCH($F83,Models!$A$2:$A$605,0),0)</f>
        <v>0</v>
      </c>
      <c r="AE83">
        <f>IFERROR(MATCH($B83,Disk_Pivot!$G$2:$G$500,0),0)</f>
        <v>0</v>
      </c>
    </row>
    <row r="84" spans="1:31">
      <c r="A84" t="str">
        <f>MacReports!A84&amp;""</f>
        <v/>
      </c>
      <c r="B84" t="str">
        <f>MacReports!B84&amp;""</f>
        <v/>
      </c>
      <c r="C84" t="str">
        <f>MacReports!D84&amp;""</f>
        <v/>
      </c>
      <c r="D84" t="str">
        <f>MacReports!C84&amp;""</f>
        <v/>
      </c>
      <c r="E84" t="str" cm="1">
        <f t="array" ref="E84">IF($AC84=0,"",INDEX(MacReports!$E$2:$E$243,$AC84))</f>
        <v/>
      </c>
      <c r="F84" s="11" t="str">
        <f>MacReports!F84&amp;""</f>
        <v/>
      </c>
      <c r="G84" t="str" cm="1">
        <f t="array" ref="G84">IF($AD84=0,$F84,INDEX(Models!$B$2:$B$605,$AD84))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MacReports!G84&amp;""</f>
        <v/>
      </c>
      <c r="K84" s="49" t="str">
        <f>MacReports!H84&amp;""</f>
        <v/>
      </c>
      <c r="L84" t="str">
        <f t="shared" si="4"/>
        <v/>
      </c>
      <c r="M84" s="13" t="str">
        <f>MacReports!I84&amp;""</f>
        <v/>
      </c>
      <c r="N84" s="14" t="str" cm="1">
        <f t="array" ref="N84">IFERROR(_xlfn.IFS(MacReports!N84="","",--MacReports!N84&lt;55,"Battery Defect",--MacReports!N84&lt;=69,"Battery D",--MacReports!N84&lt;=80,"Battery C",--MacReports!N84&gt;80,""),"")</f>
        <v/>
      </c>
      <c r="O84" s="14" t="str">
        <f>IF(MacReports!J84="Service","Battery Service","")</f>
        <v/>
      </c>
      <c r="P84" s="11" t="str">
        <f>MacReports!Q84&amp;""</f>
        <v/>
      </c>
      <c r="Q84" s="11" t="str">
        <f>IF(MacReports!K84="Enabled","Apple ID Lock","")</f>
        <v/>
      </c>
      <c r="R84" s="11" t="str">
        <f>IF(MacReports!M84="Remote Lock","Remote Locked","")</f>
        <v/>
      </c>
      <c r="S84" t="str">
        <f t="shared" si="3"/>
        <v/>
      </c>
      <c r="T84" t="str" cm="1">
        <f t="array" ref="T84">IF($AE84=0,"",INDEX(Disk_Pivot!$N$2:$N$500,$AE84))</f>
        <v/>
      </c>
      <c r="U84" t="str">
        <f>IF(T84="Fail",MacReports!O84,"")</f>
        <v/>
      </c>
      <c r="AA84" t="str">
        <f t="shared" si="5"/>
        <v/>
      </c>
      <c r="AC84">
        <f>IFERROR(MATCH($B84,MacReports!$B$2:$B$243,0),0)</f>
        <v>0</v>
      </c>
      <c r="AD84">
        <f>IFERROR(MATCH($F84,Models!$A$2:$A$605,0),0)</f>
        <v>0</v>
      </c>
      <c r="AE84">
        <f>IFERROR(MATCH($B84,Disk_Pivot!$G$2:$G$500,0),0)</f>
        <v>0</v>
      </c>
    </row>
    <row r="85" spans="1:31">
      <c r="A85" t="str">
        <f>MacReports!A85&amp;""</f>
        <v/>
      </c>
      <c r="B85" t="str">
        <f>MacReports!B85&amp;""</f>
        <v/>
      </c>
      <c r="C85" t="str">
        <f>MacReports!D85&amp;""</f>
        <v/>
      </c>
      <c r="D85" t="str">
        <f>MacReports!C85&amp;""</f>
        <v/>
      </c>
      <c r="E85" t="str" cm="1">
        <f t="array" ref="E85">IF($AC85=0,"",INDEX(MacReports!$E$2:$E$243,$AC85))</f>
        <v/>
      </c>
      <c r="F85" s="11" t="str">
        <f>MacReports!F85&amp;""</f>
        <v/>
      </c>
      <c r="G85" t="str" cm="1">
        <f t="array" ref="G85">IF($AD85=0,$F85,INDEX(Models!$B$2:$B$605,$AD85))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MacReports!G85&amp;""</f>
        <v/>
      </c>
      <c r="K85" s="49" t="str">
        <f>MacReports!H85&amp;""</f>
        <v/>
      </c>
      <c r="L85" t="str">
        <f t="shared" si="4"/>
        <v/>
      </c>
      <c r="M85" s="13" t="str">
        <f>MacReports!I85&amp;""</f>
        <v/>
      </c>
      <c r="N85" s="14" t="str" cm="1">
        <f t="array" ref="N85">IFERROR(_xlfn.IFS(MacReports!N85="","",--MacReports!N85&lt;55,"Battery Defect",--MacReports!N85&lt;=69,"Battery D",--MacReports!N85&lt;=80,"Battery C",--MacReports!N85&gt;80,""),"")</f>
        <v/>
      </c>
      <c r="O85" s="14" t="str">
        <f>IF(MacReports!J85="Service","Battery Service","")</f>
        <v/>
      </c>
      <c r="P85" s="11" t="str">
        <f>MacReports!Q85&amp;""</f>
        <v/>
      </c>
      <c r="Q85" s="11" t="str">
        <f>IF(MacReports!K85="Enabled","Apple ID Lock","")</f>
        <v/>
      </c>
      <c r="R85" s="11" t="str">
        <f>IF(MacReports!M85="Remote Lock","Remote Locked","")</f>
        <v/>
      </c>
      <c r="S85" t="str">
        <f t="shared" si="3"/>
        <v/>
      </c>
      <c r="T85" t="str" cm="1">
        <f t="array" ref="T85">IF($AE85=0,"",INDEX(Disk_Pivot!$N$2:$N$500,$AE85))</f>
        <v/>
      </c>
      <c r="U85" t="str">
        <f>IF(T85="Fail",MacReports!O85,"")</f>
        <v/>
      </c>
      <c r="AA85" t="str">
        <f t="shared" si="5"/>
        <v/>
      </c>
      <c r="AC85">
        <f>IFERROR(MATCH($B85,MacReports!$B$2:$B$243,0),0)</f>
        <v>0</v>
      </c>
      <c r="AD85">
        <f>IFERROR(MATCH($F85,Models!$A$2:$A$605,0),0)</f>
        <v>0</v>
      </c>
      <c r="AE85">
        <f>IFERROR(MATCH($B85,Disk_Pivot!$G$2:$G$500,0),0)</f>
        <v>0</v>
      </c>
    </row>
    <row r="86" spans="1:31">
      <c r="A86" t="str">
        <f>MacReports!A86&amp;""</f>
        <v/>
      </c>
      <c r="B86" t="str">
        <f>MacReports!B86&amp;""</f>
        <v/>
      </c>
      <c r="C86" t="str">
        <f>MacReports!D86&amp;""</f>
        <v/>
      </c>
      <c r="D86" t="str">
        <f>MacReports!C86&amp;""</f>
        <v/>
      </c>
      <c r="E86" t="str" cm="1">
        <f t="array" ref="E86">IF($AC86=0,"",INDEX(MacReports!$E$2:$E$243,$AC86))</f>
        <v/>
      </c>
      <c r="F86" s="11" t="str">
        <f>MacReports!F86&amp;""</f>
        <v/>
      </c>
      <c r="G86" t="str" cm="1">
        <f t="array" ref="G86">IF($AD86=0,$F86,INDEX(Models!$B$2:$B$605,$AD86))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MacReports!G86&amp;""</f>
        <v/>
      </c>
      <c r="K86" s="49" t="str">
        <f>MacReports!H86&amp;""</f>
        <v/>
      </c>
      <c r="L86" t="str">
        <f t="shared" si="4"/>
        <v/>
      </c>
      <c r="M86" s="13" t="str">
        <f>MacReports!I86&amp;""</f>
        <v/>
      </c>
      <c r="N86" s="14" t="str" cm="1">
        <f t="array" ref="N86">IFERROR(_xlfn.IFS(MacReports!N86="","",--MacReports!N86&lt;55,"Battery Defect",--MacReports!N86&lt;=69,"Battery D",--MacReports!N86&lt;=80,"Battery C",--MacReports!N86&gt;80,""),"")</f>
        <v/>
      </c>
      <c r="O86" s="14" t="str">
        <f>IF(MacReports!J86="Service","Battery Service","")</f>
        <v/>
      </c>
      <c r="P86" s="11" t="str">
        <f>MacReports!Q86&amp;""</f>
        <v/>
      </c>
      <c r="Q86" s="11" t="str">
        <f>IF(MacReports!K86="Enabled","Apple ID Lock","")</f>
        <v/>
      </c>
      <c r="R86" s="11" t="str">
        <f>IF(MacReports!M86="Remote Lock","Remote Locked","")</f>
        <v/>
      </c>
      <c r="S86" t="str">
        <f t="shared" si="3"/>
        <v/>
      </c>
      <c r="T86" t="str" cm="1">
        <f t="array" ref="T86">IF($AE86=0,"",INDEX(Disk_Pivot!$N$2:$N$500,$AE86))</f>
        <v/>
      </c>
      <c r="U86" t="str">
        <f>IF(T86="Fail",MacReports!O86,"")</f>
        <v/>
      </c>
      <c r="AA86" t="str">
        <f t="shared" si="5"/>
        <v/>
      </c>
      <c r="AC86">
        <f>IFERROR(MATCH($B86,MacReports!$B$2:$B$243,0),0)</f>
        <v>0</v>
      </c>
      <c r="AD86">
        <f>IFERROR(MATCH($F86,Models!$A$2:$A$605,0),0)</f>
        <v>0</v>
      </c>
      <c r="AE86">
        <f>IFERROR(MATCH($B86,Disk_Pivot!$G$2:$G$500,0),0)</f>
        <v>0</v>
      </c>
    </row>
    <row r="87" spans="1:31">
      <c r="A87" t="str">
        <f>MacReports!A87&amp;""</f>
        <v/>
      </c>
      <c r="B87" t="str">
        <f>MacReports!B87&amp;""</f>
        <v/>
      </c>
      <c r="C87" t="str">
        <f>MacReports!D87&amp;""</f>
        <v/>
      </c>
      <c r="D87" t="str">
        <f>MacReports!C87&amp;""</f>
        <v/>
      </c>
      <c r="E87" t="str" cm="1">
        <f t="array" ref="E87">IF($AC87=0,"",INDEX(MacReports!$E$2:$E$243,$AC87))</f>
        <v/>
      </c>
      <c r="F87" s="11" t="str">
        <f>MacReports!F87&amp;""</f>
        <v/>
      </c>
      <c r="G87" t="str" cm="1">
        <f t="array" ref="G87">IF($AD87=0,$F87,INDEX(Models!$B$2:$B$605,$AD87))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MacReports!G87&amp;""</f>
        <v/>
      </c>
      <c r="K87" s="49" t="str">
        <f>MacReports!H87&amp;""</f>
        <v/>
      </c>
      <c r="L87" t="str">
        <f t="shared" si="4"/>
        <v/>
      </c>
      <c r="M87" s="13" t="str">
        <f>MacReports!I87&amp;""</f>
        <v/>
      </c>
      <c r="N87" s="14" t="str" cm="1">
        <f t="array" ref="N87">IFERROR(_xlfn.IFS(MacReports!N87="","",--MacReports!N87&lt;55,"Battery Defect",--MacReports!N87&lt;=69,"Battery D",--MacReports!N87&lt;=80,"Battery C",--MacReports!N87&gt;80,""),"")</f>
        <v/>
      </c>
      <c r="O87" s="14" t="str">
        <f>IF(MacReports!J87="Service","Battery Service","")</f>
        <v/>
      </c>
      <c r="P87" s="11" t="str">
        <f>MacReports!Q87&amp;""</f>
        <v/>
      </c>
      <c r="Q87" s="11" t="str">
        <f>IF(MacReports!K87="Enabled","Apple ID Lock","")</f>
        <v/>
      </c>
      <c r="R87" s="11" t="str">
        <f>IF(MacReports!M87="Remote Lock","Remote Locked","")</f>
        <v/>
      </c>
      <c r="S87" t="str">
        <f t="shared" si="3"/>
        <v/>
      </c>
      <c r="T87" t="str" cm="1">
        <f t="array" ref="T87">IF($AE87=0,"",INDEX(Disk_Pivot!$N$2:$N$500,$AE87))</f>
        <v/>
      </c>
      <c r="U87" t="str">
        <f>IF(T87="Fail",MacReports!O87,"")</f>
        <v/>
      </c>
      <c r="AA87" t="str">
        <f t="shared" si="5"/>
        <v/>
      </c>
      <c r="AC87">
        <f>IFERROR(MATCH($B87,MacReports!$B$2:$B$243,0),0)</f>
        <v>0</v>
      </c>
      <c r="AD87">
        <f>IFERROR(MATCH($F87,Models!$A$2:$A$605,0),0)</f>
        <v>0</v>
      </c>
      <c r="AE87">
        <f>IFERROR(MATCH($B87,Disk_Pivot!$G$2:$G$500,0),0)</f>
        <v>0</v>
      </c>
    </row>
    <row r="88" spans="1:31">
      <c r="A88" t="str">
        <f>MacReports!A88&amp;""</f>
        <v/>
      </c>
      <c r="B88" t="str">
        <f>MacReports!B88&amp;""</f>
        <v/>
      </c>
      <c r="C88" t="str">
        <f>MacReports!D88&amp;""</f>
        <v/>
      </c>
      <c r="D88" t="str">
        <f>MacReports!C88&amp;""</f>
        <v/>
      </c>
      <c r="E88" t="str" cm="1">
        <f t="array" ref="E88">IF($AC88=0,"",INDEX(MacReports!$E$2:$E$243,$AC88))</f>
        <v/>
      </c>
      <c r="F88" s="11" t="str">
        <f>MacReports!F88&amp;""</f>
        <v/>
      </c>
      <c r="G88" t="str" cm="1">
        <f t="array" ref="G88">IF($AD88=0,$F88,INDEX(Models!$B$2:$B$605,$AD88))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MacReports!G88&amp;""</f>
        <v/>
      </c>
      <c r="K88" s="49" t="str">
        <f>MacReports!H88&amp;""</f>
        <v/>
      </c>
      <c r="L88" t="str">
        <f t="shared" si="4"/>
        <v/>
      </c>
      <c r="M88" s="13" t="str">
        <f>MacReports!I88&amp;""</f>
        <v/>
      </c>
      <c r="N88" s="14" t="str" cm="1">
        <f t="array" ref="N88">IFERROR(_xlfn.IFS(MacReports!N88="","",--MacReports!N88&lt;55,"Battery Defect",--MacReports!N88&lt;=69,"Battery D",--MacReports!N88&lt;=80,"Battery C",--MacReports!N88&gt;80,""),"")</f>
        <v/>
      </c>
      <c r="O88" s="14" t="str">
        <f>IF(MacReports!J88="Service","Battery Service","")</f>
        <v/>
      </c>
      <c r="P88" s="11" t="str">
        <f>MacReports!Q88&amp;""</f>
        <v/>
      </c>
      <c r="Q88" s="11" t="str">
        <f>IF(MacReports!K88="Enabled","Apple ID Lock","")</f>
        <v/>
      </c>
      <c r="R88" s="11" t="str">
        <f>IF(MacReports!M88="Remote Lock","Remote Locked","")</f>
        <v/>
      </c>
      <c r="S88" t="str">
        <f t="shared" si="3"/>
        <v/>
      </c>
      <c r="T88" t="str" cm="1">
        <f t="array" ref="T88">IF($AE88=0,"",INDEX(Disk_Pivot!$N$2:$N$500,$AE88))</f>
        <v/>
      </c>
      <c r="U88" t="str">
        <f>IF(T88="Fail",MacReports!O88,"")</f>
        <v/>
      </c>
      <c r="AA88" t="str">
        <f t="shared" si="5"/>
        <v/>
      </c>
      <c r="AC88">
        <f>IFERROR(MATCH($B88,MacReports!$B$2:$B$243,0),0)</f>
        <v>0</v>
      </c>
      <c r="AD88">
        <f>IFERROR(MATCH($F88,Models!$A$2:$A$605,0),0)</f>
        <v>0</v>
      </c>
      <c r="AE88">
        <f>IFERROR(MATCH($B88,Disk_Pivot!$G$2:$G$500,0),0)</f>
        <v>0</v>
      </c>
    </row>
    <row r="89" spans="1:31">
      <c r="A89" t="str">
        <f>MacReports!A89&amp;""</f>
        <v/>
      </c>
      <c r="B89" t="str">
        <f>MacReports!B89&amp;""</f>
        <v/>
      </c>
      <c r="C89" t="str">
        <f>MacReports!D89&amp;""</f>
        <v/>
      </c>
      <c r="D89" t="str">
        <f>MacReports!C89&amp;""</f>
        <v/>
      </c>
      <c r="E89" t="str" cm="1">
        <f t="array" ref="E89">IF($AC89=0,"",INDEX(MacReports!$E$2:$E$243,$AC89))</f>
        <v/>
      </c>
      <c r="F89" s="11" t="str">
        <f>MacReports!F89&amp;""</f>
        <v/>
      </c>
      <c r="G89" t="str" cm="1">
        <f t="array" ref="G89">IF($AD89=0,$F89,INDEX(Models!$B$2:$B$605,$AD89))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MacReports!G89&amp;""</f>
        <v/>
      </c>
      <c r="K89" s="49" t="str">
        <f>MacReports!H89&amp;""</f>
        <v/>
      </c>
      <c r="L89" t="str">
        <f t="shared" si="4"/>
        <v/>
      </c>
      <c r="M89" s="13" t="str">
        <f>MacReports!I89&amp;""</f>
        <v/>
      </c>
      <c r="N89" s="14" t="str" cm="1">
        <f t="array" ref="N89">IFERROR(_xlfn.IFS(MacReports!N89="","",--MacReports!N89&lt;55,"Battery Defect",--MacReports!N89&lt;=69,"Battery D",--MacReports!N89&lt;=80,"Battery C",--MacReports!N89&gt;80,""),"")</f>
        <v/>
      </c>
      <c r="O89" s="14" t="str">
        <f>IF(MacReports!J89="Service","Battery Service","")</f>
        <v/>
      </c>
      <c r="P89" s="11" t="str">
        <f>MacReports!Q89&amp;""</f>
        <v/>
      </c>
      <c r="Q89" s="11" t="str">
        <f>IF(MacReports!K89="Enabled","Apple ID Lock","")</f>
        <v/>
      </c>
      <c r="R89" s="11" t="str">
        <f>IF(MacReports!M89="Remote Lock","Remote Locked","")</f>
        <v/>
      </c>
      <c r="S89" t="str">
        <f t="shared" si="3"/>
        <v/>
      </c>
      <c r="T89" t="str" cm="1">
        <f t="array" ref="T89">IF($AE89=0,"",INDEX(Disk_Pivot!$N$2:$N$500,$AE89))</f>
        <v/>
      </c>
      <c r="U89" t="str">
        <f>IF(T89="Fail",MacReports!O89,"")</f>
        <v/>
      </c>
      <c r="AA89" t="str">
        <f t="shared" si="5"/>
        <v/>
      </c>
      <c r="AC89">
        <f>IFERROR(MATCH($B89,MacReports!$B$2:$B$243,0),0)</f>
        <v>0</v>
      </c>
      <c r="AD89">
        <f>IFERROR(MATCH($F89,Models!$A$2:$A$605,0),0)</f>
        <v>0</v>
      </c>
      <c r="AE89">
        <f>IFERROR(MATCH($B89,Disk_Pivot!$G$2:$G$500,0),0)</f>
        <v>0</v>
      </c>
    </row>
    <row r="90" spans="1:31">
      <c r="A90" t="str">
        <f>MacReports!A90&amp;""</f>
        <v/>
      </c>
      <c r="B90" t="str">
        <f>MacReports!B90&amp;""</f>
        <v/>
      </c>
      <c r="C90" t="str">
        <f>MacReports!D90&amp;""</f>
        <v/>
      </c>
      <c r="D90" t="str">
        <f>MacReports!C90&amp;""</f>
        <v/>
      </c>
      <c r="E90" t="str" cm="1">
        <f t="array" ref="E90">IF($AC90=0,"",INDEX(MacReports!$E$2:$E$243,$AC90))</f>
        <v/>
      </c>
      <c r="F90" s="11" t="str">
        <f>MacReports!F90&amp;""</f>
        <v/>
      </c>
      <c r="G90" t="str" cm="1">
        <f t="array" ref="G90">IF($AD90=0,$F90,INDEX(Models!$B$2:$B$605,$AD90))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MacReports!G90&amp;""</f>
        <v/>
      </c>
      <c r="K90" s="49" t="str">
        <f>MacReports!H90&amp;""</f>
        <v/>
      </c>
      <c r="L90" t="str">
        <f t="shared" si="4"/>
        <v/>
      </c>
      <c r="M90" s="13" t="str">
        <f>MacReports!I90&amp;""</f>
        <v/>
      </c>
      <c r="N90" s="14" t="str" cm="1">
        <f t="array" ref="N90">IFERROR(_xlfn.IFS(MacReports!N90="","",--MacReports!N90&lt;55,"Battery Defect",--MacReports!N90&lt;=69,"Battery D",--MacReports!N90&lt;=80,"Battery C",--MacReports!N90&gt;80,""),"")</f>
        <v/>
      </c>
      <c r="O90" s="14" t="str">
        <f>IF(MacReports!J90="Service","Battery Service","")</f>
        <v/>
      </c>
      <c r="P90" s="11" t="str">
        <f>MacReports!Q90&amp;""</f>
        <v/>
      </c>
      <c r="Q90" s="11" t="str">
        <f>IF(MacReports!K90="Enabled","Apple ID Lock","")</f>
        <v/>
      </c>
      <c r="R90" s="11" t="str">
        <f>IF(MacReports!M90="Remote Lock","Remote Locked","")</f>
        <v/>
      </c>
      <c r="S90" t="str">
        <f t="shared" si="3"/>
        <v/>
      </c>
      <c r="T90" t="str" cm="1">
        <f t="array" ref="T90">IF($AE90=0,"",INDEX(Disk_Pivot!$N$2:$N$500,$AE90))</f>
        <v/>
      </c>
      <c r="U90" t="str">
        <f>IF(T90="Fail",MacReports!O90,"")</f>
        <v/>
      </c>
      <c r="AA90" t="str">
        <f t="shared" si="5"/>
        <v/>
      </c>
      <c r="AC90">
        <f>IFERROR(MATCH($B90,MacReports!$B$2:$B$243,0),0)</f>
        <v>0</v>
      </c>
      <c r="AD90">
        <f>IFERROR(MATCH($F90,Models!$A$2:$A$605,0),0)</f>
        <v>0</v>
      </c>
      <c r="AE90">
        <f>IFERROR(MATCH($B90,Disk_Pivot!$G$2:$G$500,0),0)</f>
        <v>0</v>
      </c>
    </row>
    <row r="91" spans="1:31">
      <c r="A91" t="str">
        <f>MacReports!A91&amp;""</f>
        <v/>
      </c>
      <c r="B91" t="str">
        <f>MacReports!B91&amp;""</f>
        <v/>
      </c>
      <c r="C91" t="str">
        <f>MacReports!D91&amp;""</f>
        <v/>
      </c>
      <c r="D91" t="str">
        <f>MacReports!C91&amp;""</f>
        <v/>
      </c>
      <c r="E91" t="str" cm="1">
        <f t="array" ref="E91">IF($AC91=0,"",INDEX(MacReports!$E$2:$E$243,$AC91))</f>
        <v/>
      </c>
      <c r="F91" s="11" t="str">
        <f>MacReports!F91&amp;""</f>
        <v/>
      </c>
      <c r="G91" t="str" cm="1">
        <f t="array" ref="G91">IF($AD91=0,$F91,INDEX(Models!$B$2:$B$605,$AD91))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MacReports!G91&amp;""</f>
        <v/>
      </c>
      <c r="K91" s="49" t="str">
        <f>MacReports!H91&amp;""</f>
        <v/>
      </c>
      <c r="L91" t="str">
        <f t="shared" si="4"/>
        <v/>
      </c>
      <c r="M91" s="13" t="str">
        <f>MacReports!I91&amp;""</f>
        <v/>
      </c>
      <c r="N91" s="14" t="str" cm="1">
        <f t="array" ref="N91">IFERROR(_xlfn.IFS(MacReports!N91="","",--MacReports!N91&lt;55,"Battery Defect",--MacReports!N91&lt;=69,"Battery D",--MacReports!N91&lt;=80,"Battery C",--MacReports!N91&gt;80,""),"")</f>
        <v/>
      </c>
      <c r="O91" s="14" t="str">
        <f>IF(MacReports!J91="Service","Battery Service","")</f>
        <v/>
      </c>
      <c r="P91" s="11" t="str">
        <f>MacReports!Q91&amp;""</f>
        <v/>
      </c>
      <c r="Q91" s="11" t="str">
        <f>IF(MacReports!K91="Enabled","Apple ID Lock","")</f>
        <v/>
      </c>
      <c r="R91" s="11" t="str">
        <f>IF(MacReports!M91="Remote Lock","Remote Locked","")</f>
        <v/>
      </c>
      <c r="S91" t="str">
        <f t="shared" si="3"/>
        <v/>
      </c>
      <c r="T91" t="str" cm="1">
        <f t="array" ref="T91">IF($AE91=0,"",INDEX(Disk_Pivot!$N$2:$N$500,$AE91))</f>
        <v/>
      </c>
      <c r="U91" t="str">
        <f>IF(T91="Fail",MacReports!O91,"")</f>
        <v/>
      </c>
      <c r="AA91" t="str">
        <f t="shared" si="5"/>
        <v/>
      </c>
      <c r="AC91">
        <f>IFERROR(MATCH($B91,MacReports!$B$2:$B$243,0),0)</f>
        <v>0</v>
      </c>
      <c r="AD91">
        <f>IFERROR(MATCH($F91,Models!$A$2:$A$605,0),0)</f>
        <v>0</v>
      </c>
      <c r="AE91">
        <f>IFERROR(MATCH($B91,Disk_Pivot!$G$2:$G$500,0),0)</f>
        <v>0</v>
      </c>
    </row>
    <row r="92" spans="1:31">
      <c r="A92" t="str">
        <f>MacReports!A92&amp;""</f>
        <v/>
      </c>
      <c r="B92" t="str">
        <f>MacReports!B92&amp;""</f>
        <v/>
      </c>
      <c r="C92" t="str">
        <f>MacReports!D92&amp;""</f>
        <v/>
      </c>
      <c r="D92" t="str">
        <f>MacReports!C92&amp;""</f>
        <v/>
      </c>
      <c r="E92" t="str" cm="1">
        <f t="array" ref="E92">IF($AC92=0,"",INDEX(MacReports!$E$2:$E$243,$AC92))</f>
        <v/>
      </c>
      <c r="F92" s="11" t="str">
        <f>MacReports!F92&amp;""</f>
        <v/>
      </c>
      <c r="G92" t="str" cm="1">
        <f t="array" ref="G92">IF($AD92=0,$F92,INDEX(Models!$B$2:$B$605,$AD92))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MacReports!G92&amp;""</f>
        <v/>
      </c>
      <c r="K92" s="49" t="str">
        <f>MacReports!H92&amp;""</f>
        <v/>
      </c>
      <c r="L92" t="str">
        <f t="shared" si="4"/>
        <v/>
      </c>
      <c r="M92" s="13" t="str">
        <f>MacReports!I92&amp;""</f>
        <v/>
      </c>
      <c r="N92" s="14" t="str" cm="1">
        <f t="array" ref="N92">IFERROR(_xlfn.IFS(MacReports!N92="","",--MacReports!N92&lt;55,"Battery Defect",--MacReports!N92&lt;=69,"Battery D",--MacReports!N92&lt;=80,"Battery C",--MacReports!N92&gt;80,""),"")</f>
        <v/>
      </c>
      <c r="O92" s="14" t="str">
        <f>IF(MacReports!J92="Service","Battery Service","")</f>
        <v/>
      </c>
      <c r="P92" s="11" t="str">
        <f>MacReports!Q92&amp;""</f>
        <v/>
      </c>
      <c r="Q92" s="11" t="str">
        <f>IF(MacReports!K92="Enabled","Apple ID Lock","")</f>
        <v/>
      </c>
      <c r="R92" s="11" t="str">
        <f>IF(MacReports!M92="Remote Lock","Remote Locked","")</f>
        <v/>
      </c>
      <c r="S92" t="str">
        <f t="shared" si="3"/>
        <v/>
      </c>
      <c r="T92" t="str" cm="1">
        <f t="array" ref="T92">IF($AE92=0,"",INDEX(Disk_Pivot!$N$2:$N$500,$AE92))</f>
        <v/>
      </c>
      <c r="U92" t="str">
        <f>IF(T92="Fail",MacReports!O92,"")</f>
        <v/>
      </c>
      <c r="AA92" t="str">
        <f t="shared" si="5"/>
        <v/>
      </c>
      <c r="AC92">
        <f>IFERROR(MATCH($B92,MacReports!$B$2:$B$243,0),0)</f>
        <v>0</v>
      </c>
      <c r="AD92">
        <f>IFERROR(MATCH($F92,Models!$A$2:$A$605,0),0)</f>
        <v>0</v>
      </c>
      <c r="AE92">
        <f>IFERROR(MATCH($B92,Disk_Pivot!$G$2:$G$500,0),0)</f>
        <v>0</v>
      </c>
    </row>
    <row r="93" spans="1:31">
      <c r="A93" t="str">
        <f>MacReports!A93&amp;""</f>
        <v/>
      </c>
      <c r="B93" t="str">
        <f>MacReports!B93&amp;""</f>
        <v/>
      </c>
      <c r="C93" t="str">
        <f>MacReports!D93&amp;""</f>
        <v/>
      </c>
      <c r="D93" t="str">
        <f>MacReports!C93&amp;""</f>
        <v/>
      </c>
      <c r="E93" t="str" cm="1">
        <f t="array" ref="E93">IF($AC93=0,"",INDEX(MacReports!$E$2:$E$243,$AC93))</f>
        <v/>
      </c>
      <c r="F93" s="11" t="str">
        <f>MacReports!F93&amp;""</f>
        <v/>
      </c>
      <c r="G93" t="str" cm="1">
        <f t="array" ref="G93">IF($AD93=0,$F93,INDEX(Models!$B$2:$B$605,$AD93))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MacReports!G93&amp;""</f>
        <v/>
      </c>
      <c r="K93" s="49" t="str">
        <f>MacReports!H93&amp;""</f>
        <v/>
      </c>
      <c r="L93" t="str">
        <f t="shared" si="4"/>
        <v/>
      </c>
      <c r="M93" s="13" t="str">
        <f>MacReports!I93&amp;""</f>
        <v/>
      </c>
      <c r="N93" s="14" t="str" cm="1">
        <f t="array" ref="N93">IFERROR(_xlfn.IFS(MacReports!N93="","",--MacReports!N93&lt;55,"Battery Defect",--MacReports!N93&lt;=69,"Battery D",--MacReports!N93&lt;=80,"Battery C",--MacReports!N93&gt;80,""),"")</f>
        <v/>
      </c>
      <c r="O93" s="14" t="str">
        <f>IF(MacReports!J93="Service","Battery Service","")</f>
        <v/>
      </c>
      <c r="P93" s="11" t="str">
        <f>MacReports!Q93&amp;""</f>
        <v/>
      </c>
      <c r="Q93" s="11" t="str">
        <f>IF(MacReports!K93="Enabled","Apple ID Lock","")</f>
        <v/>
      </c>
      <c r="R93" s="11" t="str">
        <f>IF(MacReports!M93="Remote Lock","Remote Locked","")</f>
        <v/>
      </c>
      <c r="S93" t="str">
        <f t="shared" si="3"/>
        <v/>
      </c>
      <c r="T93" t="str" cm="1">
        <f t="array" ref="T93">IF($AE93=0,"",INDEX(Disk_Pivot!$N$2:$N$500,$AE93))</f>
        <v/>
      </c>
      <c r="U93" t="str">
        <f>IF(T93="Fail",MacReports!O93,"")</f>
        <v/>
      </c>
      <c r="AA93" t="str">
        <f t="shared" si="5"/>
        <v/>
      </c>
      <c r="AC93">
        <f>IFERROR(MATCH($B93,MacReports!$B$2:$B$243,0),0)</f>
        <v>0</v>
      </c>
      <c r="AD93">
        <f>IFERROR(MATCH($F93,Models!$A$2:$A$605,0),0)</f>
        <v>0</v>
      </c>
      <c r="AE93">
        <f>IFERROR(MATCH($B93,Disk_Pivot!$G$2:$G$500,0),0)</f>
        <v>0</v>
      </c>
    </row>
    <row r="94" spans="1:31">
      <c r="A94" t="str">
        <f>MacReports!A94&amp;""</f>
        <v/>
      </c>
      <c r="B94" t="str">
        <f>MacReports!B94&amp;""</f>
        <v/>
      </c>
      <c r="C94" t="str">
        <f>MacReports!D94&amp;""</f>
        <v/>
      </c>
      <c r="D94" t="str">
        <f>MacReports!C94&amp;""</f>
        <v/>
      </c>
      <c r="E94" t="str" cm="1">
        <f t="array" ref="E94">IF($AC94=0,"",INDEX(MacReports!$E$2:$E$243,$AC94))</f>
        <v/>
      </c>
      <c r="F94" s="11" t="str">
        <f>MacReports!F94&amp;""</f>
        <v/>
      </c>
      <c r="G94" t="str" cm="1">
        <f t="array" ref="G94">IF($AD94=0,$F94,INDEX(Models!$B$2:$B$605,$AD94))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MacReports!G94&amp;""</f>
        <v/>
      </c>
      <c r="K94" s="49" t="str">
        <f>MacReports!H94&amp;""</f>
        <v/>
      </c>
      <c r="L94" t="str">
        <f t="shared" si="4"/>
        <v/>
      </c>
      <c r="M94" s="13" t="str">
        <f>MacReports!I94&amp;""</f>
        <v/>
      </c>
      <c r="N94" s="14" t="str" cm="1">
        <f t="array" ref="N94">IFERROR(_xlfn.IFS(MacReports!N94="","",--MacReports!N94&lt;55,"Battery Defect",--MacReports!N94&lt;=69,"Battery D",--MacReports!N94&lt;=80,"Battery C",--MacReports!N94&gt;80,""),"")</f>
        <v/>
      </c>
      <c r="O94" s="14" t="str">
        <f>IF(MacReports!J94="Service","Battery Service","")</f>
        <v/>
      </c>
      <c r="P94" s="11" t="str">
        <f>MacReports!Q94&amp;""</f>
        <v/>
      </c>
      <c r="Q94" s="11" t="str">
        <f>IF(MacReports!K94="Enabled","Apple ID Lock","")</f>
        <v/>
      </c>
      <c r="R94" s="11" t="str">
        <f>IF(MacReports!M94="Remote Lock","Remote Locked","")</f>
        <v/>
      </c>
      <c r="S94" t="str">
        <f t="shared" si="3"/>
        <v/>
      </c>
      <c r="T94" t="str" cm="1">
        <f t="array" ref="T94">IF($AE94=0,"",INDEX(Disk_Pivot!$N$2:$N$500,$AE94))</f>
        <v/>
      </c>
      <c r="U94" t="str">
        <f>IF(T94="Fail",MacReports!O94,"")</f>
        <v/>
      </c>
      <c r="AA94" t="str">
        <f t="shared" si="5"/>
        <v/>
      </c>
      <c r="AC94">
        <f>IFERROR(MATCH($B94,MacReports!$B$2:$B$243,0),0)</f>
        <v>0</v>
      </c>
      <c r="AD94">
        <f>IFERROR(MATCH($F94,Models!$A$2:$A$605,0),0)</f>
        <v>0</v>
      </c>
      <c r="AE94">
        <f>IFERROR(MATCH($B94,Disk_Pivot!$G$2:$G$500,0),0)</f>
        <v>0</v>
      </c>
    </row>
    <row r="95" spans="1:31">
      <c r="A95" t="str">
        <f>MacReports!A95&amp;""</f>
        <v/>
      </c>
      <c r="B95" t="str">
        <f>MacReports!B95&amp;""</f>
        <v/>
      </c>
      <c r="C95" t="str">
        <f>MacReports!D95&amp;""</f>
        <v/>
      </c>
      <c r="D95" t="str">
        <f>MacReports!C95&amp;""</f>
        <v/>
      </c>
      <c r="E95" t="str" cm="1">
        <f t="array" ref="E95">IF($AC95=0,"",INDEX(MacReports!$E$2:$E$243,$AC95))</f>
        <v/>
      </c>
      <c r="F95" s="11" t="str">
        <f>MacReports!F95&amp;""</f>
        <v/>
      </c>
      <c r="G95" t="str" cm="1">
        <f t="array" ref="G95">IF($AD95=0,$F95,INDEX(Models!$B$2:$B$605,$AD95))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MacReports!G95&amp;""</f>
        <v/>
      </c>
      <c r="K95" s="49" t="str">
        <f>MacReports!H95&amp;""</f>
        <v/>
      </c>
      <c r="L95" t="str">
        <f t="shared" si="4"/>
        <v/>
      </c>
      <c r="M95" s="13" t="str">
        <f>MacReports!I95&amp;""</f>
        <v/>
      </c>
      <c r="N95" s="14" t="str" cm="1">
        <f t="array" ref="N95">IFERROR(_xlfn.IFS(MacReports!N95="","",--MacReports!N95&lt;55,"Battery Defect",--MacReports!N95&lt;=69,"Battery D",--MacReports!N95&lt;=80,"Battery C",--MacReports!N95&gt;80,""),"")</f>
        <v/>
      </c>
      <c r="O95" s="14" t="str">
        <f>IF(MacReports!J95="Service","Battery Service","")</f>
        <v/>
      </c>
      <c r="P95" s="11" t="str">
        <f>MacReports!Q95&amp;""</f>
        <v/>
      </c>
      <c r="Q95" s="11" t="str">
        <f>IF(MacReports!K95="Enabled","Apple ID Lock","")</f>
        <v/>
      </c>
      <c r="R95" s="11" t="str">
        <f>IF(MacReports!M95="Remote Lock","Remote Locked","")</f>
        <v/>
      </c>
      <c r="S95" t="str">
        <f t="shared" si="3"/>
        <v/>
      </c>
      <c r="T95" t="str" cm="1">
        <f t="array" ref="T95">IF($AE95=0,"",INDEX(Disk_Pivot!$N$2:$N$500,$AE95))</f>
        <v/>
      </c>
      <c r="U95" t="str">
        <f>IF(T95="Fail",MacReports!O95,"")</f>
        <v/>
      </c>
      <c r="AA95" t="str">
        <f t="shared" si="5"/>
        <v/>
      </c>
      <c r="AC95">
        <f>IFERROR(MATCH($B95,MacReports!$B$2:$B$243,0),0)</f>
        <v>0</v>
      </c>
      <c r="AD95">
        <f>IFERROR(MATCH($F95,Models!$A$2:$A$605,0),0)</f>
        <v>0</v>
      </c>
      <c r="AE95">
        <f>IFERROR(MATCH($B95,Disk_Pivot!$G$2:$G$500,0),0)</f>
        <v>0</v>
      </c>
    </row>
    <row r="96" spans="1:31">
      <c r="A96" t="str">
        <f>MacReports!A96&amp;""</f>
        <v/>
      </c>
      <c r="B96" t="str">
        <f>MacReports!B96&amp;""</f>
        <v/>
      </c>
      <c r="C96" t="str">
        <f>MacReports!D96&amp;""</f>
        <v/>
      </c>
      <c r="D96" t="str">
        <f>MacReports!C96&amp;""</f>
        <v/>
      </c>
      <c r="E96" t="str" cm="1">
        <f t="array" ref="E96">IF($AC96=0,"",INDEX(MacReports!$E$2:$E$243,$AC96))</f>
        <v/>
      </c>
      <c r="F96" s="11" t="str">
        <f>MacReports!F96&amp;""</f>
        <v/>
      </c>
      <c r="G96" t="str" cm="1">
        <f t="array" ref="G96">IF($AD96=0,$F96,INDEX(Models!$B$2:$B$605,$AD96))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MacReports!G96&amp;""</f>
        <v/>
      </c>
      <c r="K96" s="49" t="str">
        <f>MacReports!H96&amp;""</f>
        <v/>
      </c>
      <c r="L96" t="str">
        <f t="shared" si="4"/>
        <v/>
      </c>
      <c r="M96" s="13" t="str">
        <f>MacReports!I96&amp;""</f>
        <v/>
      </c>
      <c r="N96" s="14" t="str" cm="1">
        <f t="array" ref="N96">IFERROR(_xlfn.IFS(MacReports!N96="","",--MacReports!N96&lt;55,"Battery Defect",--MacReports!N96&lt;=69,"Battery D",--MacReports!N96&lt;=80,"Battery C",--MacReports!N96&gt;80,""),"")</f>
        <v/>
      </c>
      <c r="O96" s="14" t="str">
        <f>IF(MacReports!J96="Service","Battery Service","")</f>
        <v/>
      </c>
      <c r="P96" s="11" t="str">
        <f>MacReports!Q96&amp;""</f>
        <v/>
      </c>
      <c r="Q96" s="11" t="str">
        <f>IF(MacReports!K96="Enabled","Apple ID Lock","")</f>
        <v/>
      </c>
      <c r="R96" s="11" t="str">
        <f>IF(MacReports!M96="Remote Lock","Remote Locked","")</f>
        <v/>
      </c>
      <c r="S96" t="str">
        <f t="shared" si="3"/>
        <v/>
      </c>
      <c r="T96" t="str" cm="1">
        <f t="array" ref="T96">IF($AE96=0,"",INDEX(Disk_Pivot!$N$2:$N$500,$AE96))</f>
        <v/>
      </c>
      <c r="U96" t="str">
        <f>IF(T96="Fail",MacReports!O96,"")</f>
        <v/>
      </c>
      <c r="AA96" t="str">
        <f t="shared" si="5"/>
        <v/>
      </c>
      <c r="AC96">
        <f>IFERROR(MATCH($B96,MacReports!$B$2:$B$243,0),0)</f>
        <v>0</v>
      </c>
      <c r="AD96">
        <f>IFERROR(MATCH($F96,Models!$A$2:$A$605,0),0)</f>
        <v>0</v>
      </c>
      <c r="AE96">
        <f>IFERROR(MATCH($B96,Disk_Pivot!$G$2:$G$500,0),0)</f>
        <v>0</v>
      </c>
    </row>
    <row r="97" spans="1:31">
      <c r="A97" t="str">
        <f>MacReports!A97&amp;""</f>
        <v/>
      </c>
      <c r="B97" t="str">
        <f>MacReports!B97&amp;""</f>
        <v/>
      </c>
      <c r="C97" t="str">
        <f>MacReports!D97&amp;""</f>
        <v/>
      </c>
      <c r="D97" t="str">
        <f>MacReports!C97&amp;""</f>
        <v/>
      </c>
      <c r="E97" t="str" cm="1">
        <f t="array" ref="E97">IF($AC97=0,"",INDEX(MacReports!$E$2:$E$243,$AC97))</f>
        <v/>
      </c>
      <c r="F97" s="11" t="str">
        <f>MacReports!F97&amp;""</f>
        <v/>
      </c>
      <c r="G97" t="str" cm="1">
        <f t="array" ref="G97">IF($AD97=0,$F97,INDEX(Models!$B$2:$B$605,$AD97))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MacReports!G97&amp;""</f>
        <v/>
      </c>
      <c r="K97" s="49" t="str">
        <f>MacReports!H97&amp;""</f>
        <v/>
      </c>
      <c r="L97" t="str">
        <f t="shared" si="4"/>
        <v/>
      </c>
      <c r="M97" s="13" t="str">
        <f>MacReports!I97&amp;""</f>
        <v/>
      </c>
      <c r="N97" s="14" t="str" cm="1">
        <f t="array" ref="N97">IFERROR(_xlfn.IFS(MacReports!N97="","",--MacReports!N97&lt;55,"Battery Defect",--MacReports!N97&lt;=69,"Battery D",--MacReports!N97&lt;=80,"Battery C",--MacReports!N97&gt;80,""),"")</f>
        <v/>
      </c>
      <c r="O97" s="14" t="str">
        <f>IF(MacReports!J97="Service","Battery Service","")</f>
        <v/>
      </c>
      <c r="P97" s="11" t="str">
        <f>MacReports!Q97&amp;""</f>
        <v/>
      </c>
      <c r="Q97" s="11" t="str">
        <f>IF(MacReports!K97="Enabled","Apple ID Lock","")</f>
        <v/>
      </c>
      <c r="R97" s="11" t="str">
        <f>IF(MacReports!M97="Remote Lock","Remote Locked","")</f>
        <v/>
      </c>
      <c r="S97" t="str">
        <f t="shared" si="3"/>
        <v/>
      </c>
      <c r="T97" t="str" cm="1">
        <f t="array" ref="T97">IF($AE97=0,"",INDEX(Disk_Pivot!$N$2:$N$500,$AE97))</f>
        <v/>
      </c>
      <c r="U97" t="str">
        <f>IF(T97="Fail",MacReports!O97,"")</f>
        <v/>
      </c>
      <c r="AA97" t="str">
        <f t="shared" si="5"/>
        <v/>
      </c>
      <c r="AC97">
        <f>IFERROR(MATCH($B97,MacReports!$B$2:$B$243,0),0)</f>
        <v>0</v>
      </c>
      <c r="AD97">
        <f>IFERROR(MATCH($F97,Models!$A$2:$A$605,0),0)</f>
        <v>0</v>
      </c>
      <c r="AE97">
        <f>IFERROR(MATCH($B97,Disk_Pivot!$G$2:$G$500,0),0)</f>
        <v>0</v>
      </c>
    </row>
    <row r="98" spans="1:31">
      <c r="A98" t="str">
        <f>MacReports!A98&amp;""</f>
        <v/>
      </c>
      <c r="B98" t="str">
        <f>MacReports!B98&amp;""</f>
        <v/>
      </c>
      <c r="C98" t="str">
        <f>MacReports!D98&amp;""</f>
        <v/>
      </c>
      <c r="D98" t="str">
        <f>MacReports!C98&amp;""</f>
        <v/>
      </c>
      <c r="E98" t="str" cm="1">
        <f t="array" ref="E98">IF($AC98=0,"",INDEX(MacReports!$E$2:$E$243,$AC98))</f>
        <v/>
      </c>
      <c r="F98" s="11" t="str">
        <f>MacReports!F98&amp;""</f>
        <v/>
      </c>
      <c r="G98" t="str" cm="1">
        <f t="array" ref="G98">IF($AD98=0,$F98,INDEX(Models!$B$2:$B$605,$AD98))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MacReports!G98&amp;""</f>
        <v/>
      </c>
      <c r="K98" s="49" t="str">
        <f>MacReports!H98&amp;""</f>
        <v/>
      </c>
      <c r="L98" t="str">
        <f t="shared" si="4"/>
        <v/>
      </c>
      <c r="M98" s="13" t="str">
        <f>MacReports!I98&amp;""</f>
        <v/>
      </c>
      <c r="N98" s="14" t="str" cm="1">
        <f t="array" ref="N98">IFERROR(_xlfn.IFS(MacReports!N98="","",--MacReports!N98&lt;55,"Battery Defect",--MacReports!N98&lt;=69,"Battery D",--MacReports!N98&lt;=80,"Battery C",--MacReports!N98&gt;80,""),"")</f>
        <v/>
      </c>
      <c r="O98" s="14" t="str">
        <f>IF(MacReports!J98="Service","Battery Service","")</f>
        <v/>
      </c>
      <c r="P98" s="11" t="str">
        <f>MacReports!Q98&amp;""</f>
        <v/>
      </c>
      <c r="Q98" s="11" t="str">
        <f>IF(MacReports!K98="Enabled","Apple ID Lock","")</f>
        <v/>
      </c>
      <c r="R98" s="11" t="str">
        <f>IF(MacReports!M98="Remote Lock","Remote Locked","")</f>
        <v/>
      </c>
      <c r="S98" t="str">
        <f t="shared" si="3"/>
        <v/>
      </c>
      <c r="T98" t="str" cm="1">
        <f t="array" ref="T98">IF($AE98=0,"",INDEX(Disk_Pivot!$N$2:$N$500,$AE98))</f>
        <v/>
      </c>
      <c r="U98" t="str">
        <f>IF(T98="Fail",MacReports!O98,"")</f>
        <v/>
      </c>
      <c r="AA98" t="str">
        <f t="shared" si="5"/>
        <v/>
      </c>
      <c r="AC98">
        <f>IFERROR(MATCH($B98,MacReports!$B$2:$B$243,0),0)</f>
        <v>0</v>
      </c>
      <c r="AD98">
        <f>IFERROR(MATCH($F98,Models!$A$2:$A$605,0),0)</f>
        <v>0</v>
      </c>
      <c r="AE98">
        <f>IFERROR(MATCH($B98,Disk_Pivot!$G$2:$G$500,0),0)</f>
        <v>0</v>
      </c>
    </row>
    <row r="99" spans="1:31">
      <c r="A99" t="str">
        <f>MacReports!A99&amp;""</f>
        <v/>
      </c>
      <c r="B99" t="str">
        <f>MacReports!B99&amp;""</f>
        <v/>
      </c>
      <c r="C99" t="str">
        <f>MacReports!D99&amp;""</f>
        <v/>
      </c>
      <c r="D99" t="str">
        <f>MacReports!C99&amp;""</f>
        <v/>
      </c>
      <c r="E99" t="str" cm="1">
        <f t="array" ref="E99">IF($AC99=0,"",INDEX(MacReports!$E$2:$E$243,$AC99))</f>
        <v/>
      </c>
      <c r="F99" s="11" t="str">
        <f>MacReports!F99&amp;""</f>
        <v/>
      </c>
      <c r="G99" t="str" cm="1">
        <f t="array" ref="G99">IF($AD99=0,$F99,INDEX(Models!$B$2:$B$605,$AD99))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MacReports!G99&amp;""</f>
        <v/>
      </c>
      <c r="K99" s="49" t="str">
        <f>MacReports!H99&amp;""</f>
        <v/>
      </c>
      <c r="L99" t="str">
        <f t="shared" si="4"/>
        <v/>
      </c>
      <c r="M99" s="13" t="str">
        <f>MacReports!I99&amp;""</f>
        <v/>
      </c>
      <c r="N99" s="14" t="str" cm="1">
        <f t="array" ref="N99">IFERROR(_xlfn.IFS(MacReports!N99="","",--MacReports!N99&lt;55,"Battery Defect",--MacReports!N99&lt;=69,"Battery D",--MacReports!N99&lt;=80,"Battery C",--MacReports!N99&gt;80,""),"")</f>
        <v/>
      </c>
      <c r="O99" s="14" t="str">
        <f>IF(MacReports!J99="Service","Battery Service","")</f>
        <v/>
      </c>
      <c r="P99" s="11" t="str">
        <f>MacReports!Q99&amp;""</f>
        <v/>
      </c>
      <c r="Q99" s="11" t="str">
        <f>IF(MacReports!K99="Enabled","Apple ID Lock","")</f>
        <v/>
      </c>
      <c r="R99" s="11" t="str">
        <f>IF(MacReports!M99="Remote Lock","Remote Locked","")</f>
        <v/>
      </c>
      <c r="S99" t="str">
        <f t="shared" si="3"/>
        <v/>
      </c>
      <c r="T99" t="str" cm="1">
        <f t="array" ref="T99">IF($AE99=0,"",INDEX(Disk_Pivot!$N$2:$N$500,$AE99))</f>
        <v/>
      </c>
      <c r="U99" t="str">
        <f>IF(T99="Fail",MacReports!O99,"")</f>
        <v/>
      </c>
      <c r="AA99" t="str">
        <f t="shared" si="5"/>
        <v/>
      </c>
      <c r="AC99">
        <f>IFERROR(MATCH($B99,MacReports!$B$2:$B$243,0),0)</f>
        <v>0</v>
      </c>
      <c r="AD99">
        <f>IFERROR(MATCH($F99,Models!$A$2:$A$605,0),0)</f>
        <v>0</v>
      </c>
      <c r="AE99">
        <f>IFERROR(MATCH($B99,Disk_Pivot!$G$2:$G$500,0),0)</f>
        <v>0</v>
      </c>
    </row>
    <row r="100" spans="1:31">
      <c r="A100" t="str">
        <f>MacReports!A100&amp;""</f>
        <v/>
      </c>
      <c r="B100" t="str">
        <f>MacReports!B100&amp;""</f>
        <v/>
      </c>
      <c r="C100" t="str">
        <f>MacReports!D100&amp;""</f>
        <v/>
      </c>
      <c r="D100" t="str">
        <f>MacReports!C100&amp;""</f>
        <v/>
      </c>
      <c r="E100" t="str" cm="1">
        <f t="array" ref="E100">IF($AC100=0,"",INDEX(MacReports!$E$2:$E$243,$AC100))</f>
        <v/>
      </c>
      <c r="F100" s="11" t="str">
        <f>MacReports!F100&amp;""</f>
        <v/>
      </c>
      <c r="G100" t="str" cm="1">
        <f t="array" ref="G100">IF($AD100=0,$F100,INDEX(Models!$B$2:$B$605,$AD100))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MacReports!G100&amp;""</f>
        <v/>
      </c>
      <c r="K100" s="49" t="str">
        <f>MacReports!H100&amp;""</f>
        <v/>
      </c>
      <c r="L100" t="str">
        <f t="shared" si="4"/>
        <v/>
      </c>
      <c r="M100" s="13" t="str">
        <f>MacReports!I100&amp;""</f>
        <v/>
      </c>
      <c r="N100" s="14" t="str" cm="1">
        <f t="array" ref="N100">IFERROR(_xlfn.IFS(MacReports!N100="","",--MacReports!N100&lt;55,"Battery Defect",--MacReports!N100&lt;=69,"Battery D",--MacReports!N100&lt;=80,"Battery C",--MacReports!N100&gt;80,""),"")</f>
        <v/>
      </c>
      <c r="O100" s="14" t="str">
        <f>IF(MacReports!J100="Service","Battery Service","")</f>
        <v/>
      </c>
      <c r="P100" s="11" t="str">
        <f>MacReports!Q100&amp;""</f>
        <v/>
      </c>
      <c r="Q100" s="11" t="str">
        <f>IF(MacReports!K100="Enabled","Apple ID Lock","")</f>
        <v/>
      </c>
      <c r="R100" s="11" t="str">
        <f>IF(MacReports!M100="Remote Lock","Remote Locked","")</f>
        <v/>
      </c>
      <c r="S100" t="str">
        <f t="shared" si="3"/>
        <v/>
      </c>
      <c r="T100" t="str" cm="1">
        <f t="array" ref="T100">IF($AE100=0,"",INDEX(Disk_Pivot!$N$2:$N$500,$AE100))</f>
        <v/>
      </c>
      <c r="U100" t="str">
        <f>IF(T100="Fail",MacReports!O100,"")</f>
        <v/>
      </c>
      <c r="AA100" t="str">
        <f t="shared" si="5"/>
        <v/>
      </c>
      <c r="AC100">
        <f>IFERROR(MATCH($B100,MacReports!$B$2:$B$243,0),0)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</row>
    <row r="101" spans="1:31">
      <c r="A101" t="str">
        <f>MacReports!A101&amp;""</f>
        <v/>
      </c>
      <c r="B101" t="str">
        <f>MacReports!B101&amp;""</f>
        <v/>
      </c>
      <c r="C101" t="str">
        <f>MacReports!D101&amp;""</f>
        <v/>
      </c>
      <c r="D101" t="str">
        <f>MacReports!C101&amp;""</f>
        <v/>
      </c>
      <c r="E101" t="str" cm="1">
        <f t="array" ref="E101">IF($AC101=0,"",INDEX(MacReports!$E$2:$E$243,$AC101))</f>
        <v/>
      </c>
      <c r="F101" s="11" t="str">
        <f>MacReports!F101&amp;""</f>
        <v/>
      </c>
      <c r="G101" t="str" cm="1">
        <f t="array" ref="G101">IF($AD101=0,$F101,INDEX(Models!$B$2:$B$605,$AD101))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MacReports!G101&amp;""</f>
        <v/>
      </c>
      <c r="K101" s="49" t="str">
        <f>MacReports!H101&amp;""</f>
        <v/>
      </c>
      <c r="L101" t="str">
        <f t="shared" si="4"/>
        <v/>
      </c>
      <c r="M101" s="13" t="str">
        <f>MacReports!I101&amp;""</f>
        <v/>
      </c>
      <c r="N101" s="14" t="str" cm="1">
        <f t="array" ref="N101">IFERROR(_xlfn.IFS(MacReports!N101="","",--MacReports!N101&lt;55,"Battery Defect",--MacReports!N101&lt;=69,"Battery D",--MacReports!N101&lt;=80,"Battery C",--MacReports!N101&gt;80,""),"")</f>
        <v/>
      </c>
      <c r="O101" s="14" t="str">
        <f>IF(MacReports!J101="Service","Battery Service","")</f>
        <v/>
      </c>
      <c r="P101" s="11" t="str">
        <f>MacReports!Q101&amp;""</f>
        <v/>
      </c>
      <c r="Q101" s="11" t="str">
        <f>IF(MacReports!K101="Enabled","Apple ID Lock","")</f>
        <v/>
      </c>
      <c r="R101" s="11" t="str">
        <f>IF(MacReports!M101="Remote Lock","Remote Locked","")</f>
        <v/>
      </c>
      <c r="S101" t="str">
        <f t="shared" si="3"/>
        <v/>
      </c>
      <c r="T101" t="str" cm="1">
        <f t="array" ref="T101">IF($AE101=0,"",INDEX(Disk_Pivot!$N$2:$N$500,$AE101))</f>
        <v/>
      </c>
      <c r="U101" t="str">
        <f>IF(T101="Fail",MacReports!O101,"")</f>
        <v/>
      </c>
      <c r="AA101" t="str">
        <f t="shared" si="5"/>
        <v/>
      </c>
      <c r="AC101">
        <f>IFERROR(MATCH($B101,MacReports!$B$2:$B$243,0),0)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</row>
    <row r="102" spans="1:31">
      <c r="A102" t="str">
        <f>MacReports!A102&amp;""</f>
        <v/>
      </c>
      <c r="B102" t="str">
        <f>MacReports!B102&amp;""</f>
        <v/>
      </c>
      <c r="C102" t="str">
        <f>MacReports!D102&amp;""</f>
        <v/>
      </c>
      <c r="D102" t="str">
        <f>MacReports!C102&amp;""</f>
        <v/>
      </c>
      <c r="E102" t="str" cm="1">
        <f t="array" ref="E102">IF($AC102=0,"",INDEX(MacReports!$E$2:$E$243,$AC102))</f>
        <v/>
      </c>
      <c r="F102" s="11" t="str">
        <f>MacReports!F102&amp;""</f>
        <v/>
      </c>
      <c r="G102" t="str" cm="1">
        <f t="array" ref="G102">IF($AD102=0,$F102,INDEX(Models!$B$2:$B$605,$AD102))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MacReports!G102&amp;""</f>
        <v/>
      </c>
      <c r="K102" s="49" t="str">
        <f>MacReports!H102&amp;""</f>
        <v/>
      </c>
      <c r="L102" t="str">
        <f t="shared" si="4"/>
        <v/>
      </c>
      <c r="M102" s="13" t="str">
        <f>MacReports!I102&amp;""</f>
        <v/>
      </c>
      <c r="N102" s="14" t="str" cm="1">
        <f t="array" ref="N102">IFERROR(_xlfn.IFS(MacReports!N102="","",--MacReports!N102&lt;55,"Battery Defect",--MacReports!N102&lt;=69,"Battery D",--MacReports!N102&lt;=80,"Battery C",--MacReports!N102&gt;80,""),"")</f>
        <v/>
      </c>
      <c r="O102" s="14" t="str">
        <f>IF(MacReports!J102="Service","Battery Service","")</f>
        <v/>
      </c>
      <c r="P102" s="11" t="str">
        <f>MacReports!Q102&amp;""</f>
        <v/>
      </c>
      <c r="Q102" s="11" t="str">
        <f>IF(MacReports!K102="Enabled","Apple ID Lock","")</f>
        <v/>
      </c>
      <c r="R102" s="11" t="str">
        <f>IF(MacReports!M102="Remote Lock","Remote Locked","")</f>
        <v/>
      </c>
      <c r="S102" t="str">
        <f t="shared" si="3"/>
        <v/>
      </c>
      <c r="T102" t="str" cm="1">
        <f t="array" ref="T102">IF($AE102=0,"",INDEX(Disk_Pivot!$N$2:$N$500,$AE102))</f>
        <v/>
      </c>
      <c r="U102" t="str">
        <f>IF(T102="Fail",MacReports!O102,"")</f>
        <v/>
      </c>
      <c r="AA102" t="str">
        <f t="shared" si="5"/>
        <v/>
      </c>
      <c r="AC102">
        <f>IFERROR(MATCH($B102,MacReports!$B$2:$B$243,0),0)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</row>
    <row r="103" spans="1:31">
      <c r="A103" t="str">
        <f>MacReports!A103&amp;""</f>
        <v/>
      </c>
      <c r="B103" t="str">
        <f>MacReports!B103&amp;""</f>
        <v/>
      </c>
      <c r="C103" t="str">
        <f>MacReports!D103&amp;""</f>
        <v/>
      </c>
      <c r="D103" t="str">
        <f>MacReports!C103&amp;""</f>
        <v/>
      </c>
      <c r="E103" t="str" cm="1">
        <f t="array" ref="E103">IF($AC103=0,"",INDEX(MacReports!$E$2:$E$243,$AC103))</f>
        <v/>
      </c>
      <c r="F103" s="11" t="str">
        <f>MacReports!F103&amp;""</f>
        <v/>
      </c>
      <c r="G103" t="str" cm="1">
        <f t="array" ref="G103">IF($AD103=0,$F103,INDEX(Models!$B$2:$B$605,$AD103))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MacReports!G103&amp;""</f>
        <v/>
      </c>
      <c r="K103" s="49" t="str">
        <f>MacReports!H103&amp;""</f>
        <v/>
      </c>
      <c r="L103" t="str">
        <f t="shared" si="4"/>
        <v/>
      </c>
      <c r="M103" s="13" t="str">
        <f>MacReports!I103&amp;""</f>
        <v/>
      </c>
      <c r="N103" s="14" t="str" cm="1">
        <f t="array" ref="N103">IFERROR(_xlfn.IFS(MacReports!N103="","",--MacReports!N103&lt;55,"Battery Defect",--MacReports!N103&lt;=69,"Battery D",--MacReports!N103&lt;=80,"Battery C",--MacReports!N103&gt;80,""),"")</f>
        <v/>
      </c>
      <c r="O103" s="14" t="str">
        <f>IF(MacReports!J103="Service","Battery Service","")</f>
        <v/>
      </c>
      <c r="P103" s="11" t="str">
        <f>MacReports!Q103&amp;""</f>
        <v/>
      </c>
      <c r="Q103" s="11" t="str">
        <f>IF(MacReports!K103="Enabled","Apple ID Lock","")</f>
        <v/>
      </c>
      <c r="R103" s="11" t="str">
        <f>IF(MacReports!M103="Remote Lock","Remote Locked","")</f>
        <v/>
      </c>
      <c r="S103" t="str">
        <f t="shared" si="3"/>
        <v/>
      </c>
      <c r="T103" t="str" cm="1">
        <f t="array" ref="T103">IF($AE103=0,"",INDEX(Disk_Pivot!$N$2:$N$500,$AE103))</f>
        <v/>
      </c>
      <c r="U103" t="str">
        <f>IF(T103="Fail",MacReports!O103,"")</f>
        <v/>
      </c>
      <c r="AA103" t="str">
        <f t="shared" si="5"/>
        <v/>
      </c>
      <c r="AC103">
        <f>IFERROR(MATCH($B103,MacReports!$B$2:$B$243,0),0)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</row>
    <row r="104" spans="1:31">
      <c r="A104" t="str">
        <f>MacReports!A104&amp;""</f>
        <v/>
      </c>
      <c r="B104" t="str">
        <f>MacReports!B104&amp;""</f>
        <v/>
      </c>
      <c r="C104" t="str">
        <f>MacReports!D104&amp;""</f>
        <v/>
      </c>
      <c r="D104" t="str">
        <f>MacReports!C104&amp;""</f>
        <v/>
      </c>
      <c r="E104" t="str" cm="1">
        <f t="array" ref="E104">IF($AC104=0,"",INDEX(MacReports!$E$2:$E$243,$AC104))</f>
        <v/>
      </c>
      <c r="F104" s="11" t="str">
        <f>MacReports!F104&amp;""</f>
        <v/>
      </c>
      <c r="G104" t="str" cm="1">
        <f t="array" ref="G104">IF($AD104=0,$F104,INDEX(Models!$B$2:$B$605,$AD104))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MacReports!G104&amp;""</f>
        <v/>
      </c>
      <c r="K104" s="49" t="str">
        <f>MacReports!H104&amp;""</f>
        <v/>
      </c>
      <c r="L104" t="str">
        <f t="shared" si="4"/>
        <v/>
      </c>
      <c r="M104" s="13" t="str">
        <f>MacReports!I104&amp;""</f>
        <v/>
      </c>
      <c r="N104" s="14" t="str" cm="1">
        <f t="array" ref="N104">IFERROR(_xlfn.IFS(MacReports!N104="","",--MacReports!N104&lt;55,"Battery Defect",--MacReports!N104&lt;=69,"Battery D",--MacReports!N104&lt;=80,"Battery C",--MacReports!N104&gt;80,""),"")</f>
        <v/>
      </c>
      <c r="O104" s="14" t="str">
        <f>IF(MacReports!J104="Service","Battery Service","")</f>
        <v/>
      </c>
      <c r="P104" s="11" t="str">
        <f>MacReports!Q104&amp;""</f>
        <v/>
      </c>
      <c r="Q104" s="11" t="str">
        <f>IF(MacReports!K104="Enabled","Apple ID Lock","")</f>
        <v/>
      </c>
      <c r="R104" s="11" t="str">
        <f>IF(MacReports!M104="Remote Lock","Remote Locked","")</f>
        <v/>
      </c>
      <c r="S104" t="str">
        <f t="shared" si="3"/>
        <v/>
      </c>
      <c r="T104" t="str" cm="1">
        <f t="array" ref="T104">IF($AE104=0,"",INDEX(Disk_Pivot!$N$2:$N$500,$AE104))</f>
        <v/>
      </c>
      <c r="U104" t="str">
        <f>IF(T104="Fail",MacReports!O104,"")</f>
        <v/>
      </c>
      <c r="AA104" t="str">
        <f t="shared" si="5"/>
        <v/>
      </c>
      <c r="AC104">
        <f>IFERROR(MATCH($B104,MacReports!$B$2:$B$243,0),0)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</row>
    <row r="105" spans="1:31">
      <c r="A105" t="str">
        <f>MacReports!A105&amp;""</f>
        <v/>
      </c>
      <c r="B105" t="str">
        <f>MacReports!B105&amp;""</f>
        <v/>
      </c>
      <c r="C105" t="str">
        <f>MacReports!D105&amp;""</f>
        <v/>
      </c>
      <c r="D105" t="str">
        <f>MacReports!C105&amp;""</f>
        <v/>
      </c>
      <c r="E105" t="str" cm="1">
        <f t="array" ref="E105">IF($AC105=0,"",INDEX(MacReports!$E$2:$E$243,$AC105))</f>
        <v/>
      </c>
      <c r="F105" s="11" t="str">
        <f>MacReports!F105&amp;""</f>
        <v/>
      </c>
      <c r="G105" t="str" cm="1">
        <f t="array" ref="G105">IF($AD105=0,$F105,INDEX(Models!$B$2:$B$605,$AD105))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MacReports!G105&amp;""</f>
        <v/>
      </c>
      <c r="K105" s="49" t="str">
        <f>MacReports!H105&amp;""</f>
        <v/>
      </c>
      <c r="L105" t="str">
        <f t="shared" si="4"/>
        <v/>
      </c>
      <c r="M105" s="13" t="str">
        <f>MacReports!I105&amp;""</f>
        <v/>
      </c>
      <c r="N105" s="14" t="str" cm="1">
        <f t="array" ref="N105">IFERROR(_xlfn.IFS(MacReports!N105="","",--MacReports!N105&lt;55,"Battery Defect",--MacReports!N105&lt;=69,"Battery D",--MacReports!N105&lt;=80,"Battery C",--MacReports!N105&gt;80,""),"")</f>
        <v/>
      </c>
      <c r="O105" s="14" t="str">
        <f>IF(MacReports!J105="Service","Battery Service","")</f>
        <v/>
      </c>
      <c r="P105" s="11" t="str">
        <f>MacReports!Q105&amp;""</f>
        <v/>
      </c>
      <c r="Q105" s="11" t="str">
        <f>IF(MacReports!K105="Enabled","Apple ID Lock","")</f>
        <v/>
      </c>
      <c r="R105" s="11" t="str">
        <f>IF(MacReports!M105="Remote Lock","Remote Locked","")</f>
        <v/>
      </c>
      <c r="S105" t="str">
        <f t="shared" si="3"/>
        <v/>
      </c>
      <c r="T105" t="str" cm="1">
        <f t="array" ref="T105">IF($AE105=0,"",INDEX(Disk_Pivot!$N$2:$N$500,$AE105))</f>
        <v/>
      </c>
      <c r="U105" t="str">
        <f>IF(T105="Fail",MacReports!O105,"")</f>
        <v/>
      </c>
      <c r="AA105" t="str">
        <f t="shared" si="5"/>
        <v/>
      </c>
      <c r="AC105">
        <f>IFERROR(MATCH($B105,MacReports!$B$2:$B$243,0),0)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</row>
    <row r="106" spans="1:31">
      <c r="A106" t="str">
        <f>MacReports!A106&amp;""</f>
        <v/>
      </c>
      <c r="B106" t="str">
        <f>MacReports!B106&amp;""</f>
        <v/>
      </c>
      <c r="C106" t="str">
        <f>MacReports!D106&amp;""</f>
        <v/>
      </c>
      <c r="D106" t="str">
        <f>MacReports!C106&amp;""</f>
        <v/>
      </c>
      <c r="E106" t="str" cm="1">
        <f t="array" ref="E106">IF($AC106=0,"",INDEX(MacReports!$E$2:$E$243,$AC106))</f>
        <v/>
      </c>
      <c r="F106" s="11" t="str">
        <f>MacReports!F106&amp;""</f>
        <v/>
      </c>
      <c r="G106" t="str" cm="1">
        <f t="array" ref="G106">IF($AD106=0,$F106,INDEX(Models!$B$2:$B$605,$AD106))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MacReports!G106&amp;""</f>
        <v/>
      </c>
      <c r="K106" s="49" t="str">
        <f>MacReports!H106&amp;""</f>
        <v/>
      </c>
      <c r="L106" t="str">
        <f t="shared" si="4"/>
        <v/>
      </c>
      <c r="M106" s="13" t="str">
        <f>MacReports!I106&amp;""</f>
        <v/>
      </c>
      <c r="N106" s="14" t="str" cm="1">
        <f t="array" ref="N106">IFERROR(_xlfn.IFS(MacReports!N106="","",--MacReports!N106&lt;55,"Battery Defect",--MacReports!N106&lt;=69,"Battery D",--MacReports!N106&lt;=80,"Battery C",--MacReports!N106&gt;80,""),"")</f>
        <v/>
      </c>
      <c r="O106" s="14" t="str">
        <f>IF(MacReports!J106="Service","Battery Service","")</f>
        <v/>
      </c>
      <c r="P106" s="11" t="str">
        <f>MacReports!Q106&amp;""</f>
        <v/>
      </c>
      <c r="Q106" s="11" t="str">
        <f>IF(MacReports!K106="Enabled","Apple ID Lock","")</f>
        <v/>
      </c>
      <c r="R106" s="11" t="str">
        <f>IF(MacReports!M106="Remote Lock","Remote Locked","")</f>
        <v/>
      </c>
      <c r="S106" t="str">
        <f t="shared" si="3"/>
        <v/>
      </c>
      <c r="T106" t="str" cm="1">
        <f t="array" ref="T106">IF($AE106=0,"",INDEX(Disk_Pivot!$N$2:$N$500,$AE106))</f>
        <v/>
      </c>
      <c r="U106" t="str">
        <f>IF(T106="Fail",MacReports!O106,"")</f>
        <v/>
      </c>
      <c r="AA106" t="str">
        <f t="shared" si="5"/>
        <v/>
      </c>
      <c r="AC106">
        <f>IFERROR(MATCH($B106,MacReports!$B$2:$B$243,0),0)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</row>
    <row r="107" spans="1:31">
      <c r="A107" t="str">
        <f>MacReports!A107&amp;""</f>
        <v/>
      </c>
      <c r="B107" t="str">
        <f>MacReports!B107&amp;""</f>
        <v/>
      </c>
      <c r="C107" t="str">
        <f>MacReports!D107&amp;""</f>
        <v/>
      </c>
      <c r="D107" t="str">
        <f>MacReports!C107&amp;""</f>
        <v/>
      </c>
      <c r="E107" t="str" cm="1">
        <f t="array" ref="E107">IF($AC107=0,"",INDEX(MacReports!$E$2:$E$243,$AC107))</f>
        <v/>
      </c>
      <c r="F107" s="11" t="str">
        <f>MacReports!F107&amp;""</f>
        <v/>
      </c>
      <c r="G107" t="str" cm="1">
        <f t="array" ref="G107">IF($AD107=0,$F107,INDEX(Models!$B$2:$B$605,$AD107))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MacReports!G107&amp;""</f>
        <v/>
      </c>
      <c r="K107" s="49" t="str">
        <f>MacReports!H107&amp;""</f>
        <v/>
      </c>
      <c r="L107" t="str">
        <f t="shared" si="4"/>
        <v/>
      </c>
      <c r="M107" s="13" t="str">
        <f>MacReports!I107&amp;""</f>
        <v/>
      </c>
      <c r="N107" s="14" t="str" cm="1">
        <f t="array" ref="N107">IFERROR(_xlfn.IFS(MacReports!N107="","",--MacReports!N107&lt;55,"Battery Defect",--MacReports!N107&lt;=69,"Battery D",--MacReports!N107&lt;=80,"Battery C",--MacReports!N107&gt;80,""),"")</f>
        <v/>
      </c>
      <c r="O107" s="14" t="str">
        <f>IF(MacReports!J107="Service","Battery Service","")</f>
        <v/>
      </c>
      <c r="P107" s="11" t="str">
        <f>MacReports!Q107&amp;""</f>
        <v/>
      </c>
      <c r="Q107" s="11" t="str">
        <f>IF(MacReports!K107="Enabled","Apple ID Lock","")</f>
        <v/>
      </c>
      <c r="R107" s="11" t="str">
        <f>IF(MacReports!M107="Remote Lock","Remote Locked","")</f>
        <v/>
      </c>
      <c r="S107" t="str">
        <f t="shared" si="3"/>
        <v/>
      </c>
      <c r="T107" t="str" cm="1">
        <f t="array" ref="T107">IF($AE107=0,"",INDEX(Disk_Pivot!$N$2:$N$500,$AE107))</f>
        <v/>
      </c>
      <c r="U107" t="str">
        <f>IF(T107="Fail",MacReports!O107,"")</f>
        <v/>
      </c>
      <c r="AA107" t="str">
        <f t="shared" si="5"/>
        <v/>
      </c>
      <c r="AC107">
        <f>IFERROR(MATCH($B107,MacReports!$B$2:$B$243,0),0)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</row>
    <row r="108" spans="1:31">
      <c r="A108" t="str">
        <f>MacReports!A108&amp;""</f>
        <v/>
      </c>
      <c r="B108" t="str">
        <f>MacReports!B108&amp;""</f>
        <v/>
      </c>
      <c r="C108" t="str">
        <f>MacReports!D108&amp;""</f>
        <v/>
      </c>
      <c r="D108" t="str">
        <f>MacReports!C108&amp;""</f>
        <v/>
      </c>
      <c r="E108" t="str" cm="1">
        <f t="array" ref="E108">IF($AC108=0,"",INDEX(MacReports!$E$2:$E$243,$AC108))</f>
        <v/>
      </c>
      <c r="F108" s="11" t="str">
        <f>MacReports!F108&amp;""</f>
        <v/>
      </c>
      <c r="G108" t="str" cm="1">
        <f t="array" ref="G108">IF($AD108=0,$F108,INDEX(Models!$B$2:$B$605,$AD108))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MacReports!G108&amp;""</f>
        <v/>
      </c>
      <c r="K108" s="49" t="str">
        <f>MacReports!H108&amp;""</f>
        <v/>
      </c>
      <c r="L108" t="str">
        <f t="shared" si="4"/>
        <v/>
      </c>
      <c r="M108" s="13" t="str">
        <f>MacReports!I108&amp;""</f>
        <v/>
      </c>
      <c r="N108" s="14" t="str" cm="1">
        <f t="array" ref="N108">IFERROR(_xlfn.IFS(MacReports!N108="","",--MacReports!N108&lt;55,"Battery Defect",--MacReports!N108&lt;=69,"Battery D",--MacReports!N108&lt;=80,"Battery C",--MacReports!N108&gt;80,""),"")</f>
        <v/>
      </c>
      <c r="O108" s="14" t="str">
        <f>IF(MacReports!J108="Service","Battery Service","")</f>
        <v/>
      </c>
      <c r="P108" s="11" t="str">
        <f>MacReports!Q108&amp;""</f>
        <v/>
      </c>
      <c r="Q108" s="11" t="str">
        <f>IF(MacReports!K108="Enabled","Apple ID Lock","")</f>
        <v/>
      </c>
      <c r="R108" s="11" t="str">
        <f>IF(MacReports!M108="Remote Lock","Remote Locked","")</f>
        <v/>
      </c>
      <c r="S108" t="str">
        <f t="shared" si="3"/>
        <v/>
      </c>
      <c r="T108" t="str" cm="1">
        <f t="array" ref="T108">IF($AE108=0,"",INDEX(Disk_Pivot!$N$2:$N$500,$AE108))</f>
        <v/>
      </c>
      <c r="U108" t="str">
        <f>IF(T108="Fail",MacReports!O108,"")</f>
        <v/>
      </c>
      <c r="AA108" t="str">
        <f t="shared" si="5"/>
        <v/>
      </c>
      <c r="AC108">
        <f>IFERROR(MATCH($B108,MacReports!$B$2:$B$243,0),0)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</row>
    <row r="109" spans="1:31">
      <c r="A109" t="str">
        <f>MacReports!A109&amp;""</f>
        <v/>
      </c>
      <c r="B109" t="str">
        <f>MacReports!B109&amp;""</f>
        <v/>
      </c>
      <c r="C109" t="str">
        <f>MacReports!D109&amp;""</f>
        <v/>
      </c>
      <c r="D109" t="str">
        <f>MacReports!C109&amp;""</f>
        <v/>
      </c>
      <c r="E109" t="str" cm="1">
        <f t="array" ref="E109">IF($AC109=0,"",INDEX(MacReports!$E$2:$E$243,$AC109))</f>
        <v/>
      </c>
      <c r="F109" s="11" t="str">
        <f>MacReports!F109&amp;""</f>
        <v/>
      </c>
      <c r="G109" t="str" cm="1">
        <f t="array" ref="G109">IF($AD109=0,$F109,INDEX(Models!$B$2:$B$605,$AD109))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MacReports!G109&amp;""</f>
        <v/>
      </c>
      <c r="K109" s="49" t="str">
        <f>MacReports!H109&amp;""</f>
        <v/>
      </c>
      <c r="L109" t="str">
        <f t="shared" si="4"/>
        <v/>
      </c>
      <c r="M109" s="13" t="str">
        <f>MacReports!I109&amp;""</f>
        <v/>
      </c>
      <c r="N109" s="14" t="str" cm="1">
        <f t="array" ref="N109">IFERROR(_xlfn.IFS(MacReports!N109="","",--MacReports!N109&lt;55,"Battery Defect",--MacReports!N109&lt;=69,"Battery D",--MacReports!N109&lt;=80,"Battery C",--MacReports!N109&gt;80,""),"")</f>
        <v/>
      </c>
      <c r="O109" s="14" t="str">
        <f>IF(MacReports!J109="Service","Battery Service","")</f>
        <v/>
      </c>
      <c r="P109" s="11" t="str">
        <f>MacReports!Q109&amp;""</f>
        <v/>
      </c>
      <c r="Q109" s="11" t="str">
        <f>IF(MacReports!K109="Enabled","Apple ID Lock","")</f>
        <v/>
      </c>
      <c r="R109" s="11" t="str">
        <f>IF(MacReports!M109="Remote Lock","Remote Locked","")</f>
        <v/>
      </c>
      <c r="S109" t="str">
        <f t="shared" si="3"/>
        <v/>
      </c>
      <c r="T109" t="str" cm="1">
        <f t="array" ref="T109">IF($AE109=0,"",INDEX(Disk_Pivot!$N$2:$N$500,$AE109))</f>
        <v/>
      </c>
      <c r="U109" t="str">
        <f>IF(T109="Fail",MacReports!O109,"")</f>
        <v/>
      </c>
      <c r="AA109" t="str">
        <f t="shared" si="5"/>
        <v/>
      </c>
      <c r="AC109">
        <f>IFERROR(MATCH($B109,MacReports!$B$2:$B$243,0),0)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</row>
    <row r="110" spans="1:31">
      <c r="A110" t="str">
        <f>MacReports!A110&amp;""</f>
        <v/>
      </c>
      <c r="B110" t="str">
        <f>MacReports!B110&amp;""</f>
        <v/>
      </c>
      <c r="C110" t="str">
        <f>MacReports!D110&amp;""</f>
        <v/>
      </c>
      <c r="D110" t="str">
        <f>MacReports!C110&amp;""</f>
        <v/>
      </c>
      <c r="E110" t="str" cm="1">
        <f t="array" ref="E110">IF($AC110=0,"",INDEX(MacReports!$E$2:$E$243,$AC110))</f>
        <v/>
      </c>
      <c r="F110" s="11" t="str">
        <f>MacReports!F110&amp;""</f>
        <v/>
      </c>
      <c r="G110" t="str" cm="1">
        <f t="array" ref="G110">IF($AD110=0,$F110,INDEX(Models!$B$2:$B$605,$AD110))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MacReports!G110&amp;""</f>
        <v/>
      </c>
      <c r="K110" s="49" t="str">
        <f>MacReports!H110&amp;""</f>
        <v/>
      </c>
      <c r="L110" t="str">
        <f t="shared" si="4"/>
        <v/>
      </c>
      <c r="M110" s="13" t="str">
        <f>MacReports!I110&amp;""</f>
        <v/>
      </c>
      <c r="N110" s="14" t="str" cm="1">
        <f t="array" ref="N110">IFERROR(_xlfn.IFS(MacReports!N110="","",--MacReports!N110&lt;55,"Battery Defect",--MacReports!N110&lt;=69,"Battery D",--MacReports!N110&lt;=80,"Battery C",--MacReports!N110&gt;80,""),"")</f>
        <v/>
      </c>
      <c r="O110" s="14" t="str">
        <f>IF(MacReports!J110="Service","Battery Service","")</f>
        <v/>
      </c>
      <c r="P110" s="11" t="str">
        <f>MacReports!Q110&amp;""</f>
        <v/>
      </c>
      <c r="Q110" s="11" t="str">
        <f>IF(MacReports!K110="Enabled","Apple ID Lock","")</f>
        <v/>
      </c>
      <c r="R110" s="11" t="str">
        <f>IF(MacReports!M110="Remote Lock","Remote Locked","")</f>
        <v/>
      </c>
      <c r="S110" t="str">
        <f t="shared" si="3"/>
        <v/>
      </c>
      <c r="T110" t="str" cm="1">
        <f t="array" ref="T110">IF($AE110=0,"",INDEX(Disk_Pivot!$N$2:$N$500,$AE110))</f>
        <v/>
      </c>
      <c r="U110" t="str">
        <f>IF(T110="Fail",MacReports!O110,"")</f>
        <v/>
      </c>
      <c r="AA110" t="str">
        <f t="shared" si="5"/>
        <v/>
      </c>
      <c r="AC110">
        <f>IFERROR(MATCH($B110,MacReports!$B$2:$B$243,0),0)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</row>
    <row r="111" spans="1:31">
      <c r="A111" t="str">
        <f>MacReports!A111&amp;""</f>
        <v/>
      </c>
      <c r="B111" t="str">
        <f>MacReports!B111&amp;""</f>
        <v/>
      </c>
      <c r="C111" t="str">
        <f>MacReports!D111&amp;""</f>
        <v/>
      </c>
      <c r="D111" t="str">
        <f>MacReports!C111&amp;""</f>
        <v/>
      </c>
      <c r="E111" t="str" cm="1">
        <f t="array" ref="E111">IF($AC111=0,"",INDEX(MacReports!$E$2:$E$243,$AC111))</f>
        <v/>
      </c>
      <c r="F111" s="11" t="str">
        <f>MacReports!F111&amp;""</f>
        <v/>
      </c>
      <c r="G111" t="str" cm="1">
        <f t="array" ref="G111">IF($AD111=0,$F111,INDEX(Models!$B$2:$B$605,$AD111))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MacReports!G111&amp;""</f>
        <v/>
      </c>
      <c r="K111" s="49" t="str">
        <f>MacReports!H111&amp;""</f>
        <v/>
      </c>
      <c r="L111" t="str">
        <f t="shared" si="4"/>
        <v/>
      </c>
      <c r="M111" s="13" t="str">
        <f>MacReports!I111&amp;""</f>
        <v/>
      </c>
      <c r="N111" s="14" t="str" cm="1">
        <f t="array" ref="N111">IFERROR(_xlfn.IFS(MacReports!N111="","",--MacReports!N111&lt;55,"Battery Defect",--MacReports!N111&lt;=69,"Battery D",--MacReports!N111&lt;=80,"Battery C",--MacReports!N111&gt;80,""),"")</f>
        <v/>
      </c>
      <c r="O111" s="14" t="str">
        <f>IF(MacReports!J111="Service","Battery Service","")</f>
        <v/>
      </c>
      <c r="P111" s="11" t="str">
        <f>MacReports!Q111&amp;""</f>
        <v/>
      </c>
      <c r="Q111" s="11" t="str">
        <f>IF(MacReports!K111="Enabled","Apple ID Lock","")</f>
        <v/>
      </c>
      <c r="R111" s="11" t="str">
        <f>IF(MacReports!M111="Remote Lock","Remote Locked","")</f>
        <v/>
      </c>
      <c r="S111" t="str">
        <f t="shared" si="3"/>
        <v/>
      </c>
      <c r="T111" t="str" cm="1">
        <f t="array" ref="T111">IF($AE111=0,"",INDEX(Disk_Pivot!$N$2:$N$500,$AE111))</f>
        <v/>
      </c>
      <c r="U111" t="str">
        <f>IF(T111="Fail",MacReports!O111,"")</f>
        <v/>
      </c>
      <c r="AA111" t="str">
        <f t="shared" si="5"/>
        <v/>
      </c>
      <c r="AC111">
        <f>IFERROR(MATCH($B111,MacReports!$B$2:$B$243,0),0)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</row>
    <row r="112" spans="1:31">
      <c r="A112" t="str">
        <f>MacReports!A112&amp;""</f>
        <v/>
      </c>
      <c r="B112" t="str">
        <f>MacReports!B112&amp;""</f>
        <v/>
      </c>
      <c r="C112" t="str">
        <f>MacReports!D112&amp;""</f>
        <v/>
      </c>
      <c r="D112" t="str">
        <f>MacReports!C112&amp;""</f>
        <v/>
      </c>
      <c r="E112" t="str" cm="1">
        <f t="array" ref="E112">IF($AC112=0,"",INDEX(MacReports!$E$2:$E$243,$AC112))</f>
        <v/>
      </c>
      <c r="F112" s="11" t="str">
        <f>MacReports!F112&amp;""</f>
        <v/>
      </c>
      <c r="G112" t="str" cm="1">
        <f t="array" ref="G112">IF($AD112=0,$F112,INDEX(Models!$B$2:$B$605,$AD112))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MacReports!G112&amp;""</f>
        <v/>
      </c>
      <c r="K112" s="49" t="str">
        <f>MacReports!H112&amp;""</f>
        <v/>
      </c>
      <c r="L112" t="str">
        <f t="shared" si="4"/>
        <v/>
      </c>
      <c r="M112" s="13" t="str">
        <f>MacReports!I112&amp;""</f>
        <v/>
      </c>
      <c r="N112" s="14" t="str" cm="1">
        <f t="array" ref="N112">IFERROR(_xlfn.IFS(MacReports!N112="","",--MacReports!N112&lt;55,"Battery Defect",--MacReports!N112&lt;=69,"Battery D",--MacReports!N112&lt;=80,"Battery C",--MacReports!N112&gt;80,""),"")</f>
        <v/>
      </c>
      <c r="O112" s="14" t="str">
        <f>IF(MacReports!J112="Service","Battery Service","")</f>
        <v/>
      </c>
      <c r="P112" s="11" t="str">
        <f>MacReports!Q112&amp;""</f>
        <v/>
      </c>
      <c r="Q112" s="11" t="str">
        <f>IF(MacReports!K112="Enabled","Apple ID Lock","")</f>
        <v/>
      </c>
      <c r="R112" s="11" t="str">
        <f>IF(MacReports!M112="Remote Lock","Remote Locked","")</f>
        <v/>
      </c>
      <c r="S112" t="str">
        <f t="shared" si="3"/>
        <v/>
      </c>
      <c r="T112" t="str" cm="1">
        <f t="array" ref="T112">IF($AE112=0,"",INDEX(Disk_Pivot!$N$2:$N$500,$AE112))</f>
        <v/>
      </c>
      <c r="U112" t="str">
        <f>IF(T112="Fail",MacReports!O112,"")</f>
        <v/>
      </c>
      <c r="AA112" t="str">
        <f t="shared" si="5"/>
        <v/>
      </c>
      <c r="AC112">
        <f>IFERROR(MATCH($B112,MacReports!$B$2:$B$243,0),0)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</row>
    <row r="113" spans="1:31">
      <c r="A113" t="str">
        <f>MacReports!A113&amp;""</f>
        <v/>
      </c>
      <c r="B113" t="str">
        <f>MacReports!B113&amp;""</f>
        <v/>
      </c>
      <c r="C113" t="str">
        <f>MacReports!D113&amp;""</f>
        <v/>
      </c>
      <c r="D113" t="str">
        <f>MacReports!C113&amp;""</f>
        <v/>
      </c>
      <c r="E113" t="str" cm="1">
        <f t="array" ref="E113">IF($AC113=0,"",INDEX(MacReports!$E$2:$E$243,$AC113))</f>
        <v/>
      </c>
      <c r="F113" s="11" t="str">
        <f>MacReports!F113&amp;""</f>
        <v/>
      </c>
      <c r="G113" t="str" cm="1">
        <f t="array" ref="G113">IF($AD113=0,$F113,INDEX(Models!$B$2:$B$605,$AD113))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MacReports!G113&amp;""</f>
        <v/>
      </c>
      <c r="K113" s="49" t="str">
        <f>MacReports!H113&amp;""</f>
        <v/>
      </c>
      <c r="L113" t="str">
        <f t="shared" si="4"/>
        <v/>
      </c>
      <c r="M113" s="13" t="str">
        <f>MacReports!I113&amp;""</f>
        <v/>
      </c>
      <c r="N113" s="14" t="str" cm="1">
        <f t="array" ref="N113">IFERROR(_xlfn.IFS(MacReports!N113="","",--MacReports!N113&lt;55,"Battery Defect",--MacReports!N113&lt;=69,"Battery D",--MacReports!N113&lt;=80,"Battery C",--MacReports!N113&gt;80,""),"")</f>
        <v/>
      </c>
      <c r="O113" s="14" t="str">
        <f>IF(MacReports!J113="Service","Battery Service","")</f>
        <v/>
      </c>
      <c r="P113" s="11" t="str">
        <f>MacReports!Q113&amp;""</f>
        <v/>
      </c>
      <c r="Q113" s="11" t="str">
        <f>IF(MacReports!K113="Enabled","Apple ID Lock","")</f>
        <v/>
      </c>
      <c r="R113" s="11" t="str">
        <f>IF(MacReports!M113="Remote Lock","Remote Locked","")</f>
        <v/>
      </c>
      <c r="S113" t="str">
        <f t="shared" si="3"/>
        <v/>
      </c>
      <c r="T113" t="str" cm="1">
        <f t="array" ref="T113">IF($AE113=0,"",INDEX(Disk_Pivot!$N$2:$N$500,$AE113))</f>
        <v/>
      </c>
      <c r="U113" t="str">
        <f>IF(T113="Fail",MacReports!O113,"")</f>
        <v/>
      </c>
      <c r="AA113" t="str">
        <f t="shared" si="5"/>
        <v/>
      </c>
      <c r="AC113">
        <f>IFERROR(MATCH($B113,MacReports!$B$2:$B$243,0),0)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</row>
    <row r="114" spans="1:31">
      <c r="A114" t="str">
        <f>MacReports!A114&amp;""</f>
        <v/>
      </c>
      <c r="B114" t="str">
        <f>MacReports!B114&amp;""</f>
        <v/>
      </c>
      <c r="C114" t="str">
        <f>MacReports!D114&amp;""</f>
        <v/>
      </c>
      <c r="D114" t="str">
        <f>MacReports!C114&amp;""</f>
        <v/>
      </c>
      <c r="E114" t="str" cm="1">
        <f t="array" ref="E114">IF($AC114=0,"",INDEX(MacReports!$E$2:$E$243,$AC114))</f>
        <v/>
      </c>
      <c r="F114" s="11" t="str">
        <f>MacReports!F114&amp;""</f>
        <v/>
      </c>
      <c r="G114" t="str" cm="1">
        <f t="array" ref="G114">IF($AD114=0,$F114,INDEX(Models!$B$2:$B$605,$AD114))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MacReports!G114&amp;""</f>
        <v/>
      </c>
      <c r="K114" s="49" t="str">
        <f>MacReports!H114&amp;""</f>
        <v/>
      </c>
      <c r="L114" t="str">
        <f t="shared" si="4"/>
        <v/>
      </c>
      <c r="M114" s="13" t="str">
        <f>MacReports!I114&amp;""</f>
        <v/>
      </c>
      <c r="N114" s="14" t="str" cm="1">
        <f t="array" ref="N114">IFERROR(_xlfn.IFS(MacReports!N114="","",--MacReports!N114&lt;55,"Battery Defect",--MacReports!N114&lt;=69,"Battery D",--MacReports!N114&lt;=80,"Battery C",--MacReports!N114&gt;80,""),"")</f>
        <v/>
      </c>
      <c r="O114" s="14" t="str">
        <f>IF(MacReports!J114="Service","Battery Service","")</f>
        <v/>
      </c>
      <c r="P114" s="11" t="str">
        <f>MacReports!Q114&amp;""</f>
        <v/>
      </c>
      <c r="Q114" s="11" t="str">
        <f>IF(MacReports!K114="Enabled","Apple ID Lock","")</f>
        <v/>
      </c>
      <c r="R114" s="11" t="str">
        <f>IF(MacReports!M114="Remote Lock","Remote Locked","")</f>
        <v/>
      </c>
      <c r="S114" t="str">
        <f t="shared" si="3"/>
        <v/>
      </c>
      <c r="T114" t="str" cm="1">
        <f t="array" ref="T114">IF($AE114=0,"",INDEX(Disk_Pivot!$N$2:$N$500,$AE114))</f>
        <v/>
      </c>
      <c r="U114" t="str">
        <f>IF(T114="Fail",MacReports!O114,"")</f>
        <v/>
      </c>
      <c r="AA114" t="str">
        <f t="shared" si="5"/>
        <v/>
      </c>
      <c r="AC114">
        <f>IFERROR(MATCH($B114,MacReports!$B$2:$B$243,0),0)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</row>
    <row r="115" spans="1:31">
      <c r="A115" t="str">
        <f>MacReports!A115&amp;""</f>
        <v/>
      </c>
      <c r="B115" t="str">
        <f>MacReports!B115&amp;""</f>
        <v/>
      </c>
      <c r="C115" t="str">
        <f>MacReports!D115&amp;""</f>
        <v/>
      </c>
      <c r="D115" t="str">
        <f>MacReports!C115&amp;""</f>
        <v/>
      </c>
      <c r="E115" t="str" cm="1">
        <f t="array" ref="E115">IF($AC115=0,"",INDEX(MacReports!$E$2:$E$243,$AC115))</f>
        <v/>
      </c>
      <c r="F115" s="11" t="str">
        <f>MacReports!F115&amp;""</f>
        <v/>
      </c>
      <c r="G115" t="str" cm="1">
        <f t="array" ref="G115">IF($AD115=0,$F115,INDEX(Models!$B$2:$B$605,$AD115))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MacReports!G115&amp;""</f>
        <v/>
      </c>
      <c r="K115" s="49" t="str">
        <f>MacReports!H115&amp;""</f>
        <v/>
      </c>
      <c r="L115" t="str">
        <f t="shared" si="4"/>
        <v/>
      </c>
      <c r="M115" s="13" t="str">
        <f>MacReports!I115&amp;""</f>
        <v/>
      </c>
      <c r="N115" s="14" t="str" cm="1">
        <f t="array" ref="N115">IFERROR(_xlfn.IFS(MacReports!N115="","",--MacReports!N115&lt;55,"Battery Defect",--MacReports!N115&lt;=69,"Battery D",--MacReports!N115&lt;=80,"Battery C",--MacReports!N115&gt;80,""),"")</f>
        <v/>
      </c>
      <c r="O115" s="14" t="str">
        <f>IF(MacReports!J115="Service","Battery Service","")</f>
        <v/>
      </c>
      <c r="P115" s="11" t="str">
        <f>MacReports!Q115&amp;""</f>
        <v/>
      </c>
      <c r="Q115" s="11" t="str">
        <f>IF(MacReports!K115="Enabled","Apple ID Lock","")</f>
        <v/>
      </c>
      <c r="R115" s="11" t="str">
        <f>IF(MacReports!M115="Remote Lock","Remote Locked","")</f>
        <v/>
      </c>
      <c r="S115" t="str">
        <f t="shared" si="3"/>
        <v/>
      </c>
      <c r="T115" t="str" cm="1">
        <f t="array" ref="T115">IF($AE115=0,"",INDEX(Disk_Pivot!$N$2:$N$500,$AE115))</f>
        <v/>
      </c>
      <c r="U115" t="str">
        <f>IF(T115="Fail",MacReports!O115,"")</f>
        <v/>
      </c>
      <c r="AA115" t="str">
        <f t="shared" si="5"/>
        <v/>
      </c>
      <c r="AC115">
        <f>IFERROR(MATCH($B115,MacReports!$B$2:$B$243,0),0)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</row>
    <row r="116" spans="1:31">
      <c r="A116" t="str">
        <f>MacReports!A116&amp;""</f>
        <v/>
      </c>
      <c r="B116" t="str">
        <f>MacReports!B116&amp;""</f>
        <v/>
      </c>
      <c r="C116" t="str">
        <f>MacReports!D116&amp;""</f>
        <v/>
      </c>
      <c r="D116" t="str">
        <f>MacReports!C116&amp;""</f>
        <v/>
      </c>
      <c r="E116" t="str" cm="1">
        <f t="array" ref="E116">IF($AC116=0,"",INDEX(MacReports!$E$2:$E$243,$AC116))</f>
        <v/>
      </c>
      <c r="F116" s="11" t="str">
        <f>MacReports!F116&amp;""</f>
        <v/>
      </c>
      <c r="G116" t="str" cm="1">
        <f t="array" ref="G116">IF($AD116=0,$F116,INDEX(Models!$B$2:$B$605,$AD116))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MacReports!G116&amp;""</f>
        <v/>
      </c>
      <c r="K116" s="49" t="str">
        <f>MacReports!H116&amp;""</f>
        <v/>
      </c>
      <c r="L116" t="str">
        <f t="shared" si="4"/>
        <v/>
      </c>
      <c r="M116" s="13" t="str">
        <f>MacReports!I116&amp;""</f>
        <v/>
      </c>
      <c r="N116" s="14" t="str" cm="1">
        <f t="array" ref="N116">IFERROR(_xlfn.IFS(MacReports!N116="","",--MacReports!N116&lt;55,"Battery Defect",--MacReports!N116&lt;=69,"Battery D",--MacReports!N116&lt;=80,"Battery C",--MacReports!N116&gt;80,""),"")</f>
        <v/>
      </c>
      <c r="O116" s="14" t="str">
        <f>IF(MacReports!J116="Service","Battery Service","")</f>
        <v/>
      </c>
      <c r="P116" s="11" t="str">
        <f>MacReports!Q116&amp;""</f>
        <v/>
      </c>
      <c r="Q116" s="11" t="str">
        <f>IF(MacReports!K116="Enabled","Apple ID Lock","")</f>
        <v/>
      </c>
      <c r="R116" s="11" t="str">
        <f>IF(MacReports!M116="Remote Lock","Remote Locked","")</f>
        <v/>
      </c>
      <c r="S116" t="str">
        <f t="shared" si="3"/>
        <v/>
      </c>
      <c r="T116" t="str" cm="1">
        <f t="array" ref="T116">IF($AE116=0,"",INDEX(Disk_Pivot!$N$2:$N$500,$AE116))</f>
        <v/>
      </c>
      <c r="U116" t="str">
        <f>IF(T116="Fail",MacReports!O116,"")</f>
        <v/>
      </c>
      <c r="AA116" t="str">
        <f t="shared" si="5"/>
        <v/>
      </c>
      <c r="AC116">
        <f>IFERROR(MATCH($B116,MacReports!$B$2:$B$243,0),0)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</row>
    <row r="117" spans="1:31">
      <c r="A117" t="str">
        <f>MacReports!A117&amp;""</f>
        <v/>
      </c>
      <c r="B117" t="str">
        <f>MacReports!B117&amp;""</f>
        <v/>
      </c>
      <c r="C117" t="str">
        <f>MacReports!D117&amp;""</f>
        <v/>
      </c>
      <c r="D117" t="str">
        <f>MacReports!C117&amp;""</f>
        <v/>
      </c>
      <c r="E117" t="str" cm="1">
        <f t="array" ref="E117">IF($AC117=0,"",INDEX(MacReports!$E$2:$E$243,$AC117))</f>
        <v/>
      </c>
      <c r="F117" s="11" t="str">
        <f>MacReports!F117&amp;""</f>
        <v/>
      </c>
      <c r="G117" t="str" cm="1">
        <f t="array" ref="G117">IF($AD117=0,$F117,INDEX(Models!$B$2:$B$605,$AD117))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MacReports!G117&amp;""</f>
        <v/>
      </c>
      <c r="K117" s="49" t="str">
        <f>MacReports!H117&amp;""</f>
        <v/>
      </c>
      <c r="L117" t="str">
        <f t="shared" si="4"/>
        <v/>
      </c>
      <c r="M117" s="13" t="str">
        <f>MacReports!I117&amp;""</f>
        <v/>
      </c>
      <c r="N117" s="14" t="str" cm="1">
        <f t="array" ref="N117">IFERROR(_xlfn.IFS(MacReports!N117="","",--MacReports!N117&lt;55,"Battery Defect",--MacReports!N117&lt;=69,"Battery D",--MacReports!N117&lt;=80,"Battery C",--MacReports!N117&gt;80,""),"")</f>
        <v/>
      </c>
      <c r="O117" s="14" t="str">
        <f>IF(MacReports!J117="Service","Battery Service","")</f>
        <v/>
      </c>
      <c r="P117" s="11" t="str">
        <f>MacReports!Q117&amp;""</f>
        <v/>
      </c>
      <c r="Q117" s="11" t="str">
        <f>IF(MacReports!K117="Enabled","Apple ID Lock","")</f>
        <v/>
      </c>
      <c r="R117" s="11" t="str">
        <f>IF(MacReports!M117="Remote Lock","Remote Locked","")</f>
        <v/>
      </c>
      <c r="S117" t="str">
        <f t="shared" si="3"/>
        <v/>
      </c>
      <c r="T117" t="str" cm="1">
        <f t="array" ref="T117">IF($AE117=0,"",INDEX(Disk_Pivot!$N$2:$N$500,$AE117))</f>
        <v/>
      </c>
      <c r="U117" t="str">
        <f>IF(T117="Fail",MacReports!O117,"")</f>
        <v/>
      </c>
      <c r="AA117" t="str">
        <f t="shared" si="5"/>
        <v/>
      </c>
      <c r="AC117">
        <f>IFERROR(MATCH($B117,MacReports!$B$2:$B$243,0),0)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</row>
    <row r="118" spans="1:31">
      <c r="A118" t="str">
        <f>MacReports!A118&amp;""</f>
        <v/>
      </c>
      <c r="B118" t="str">
        <f>MacReports!B118&amp;""</f>
        <v/>
      </c>
      <c r="C118" t="str">
        <f>MacReports!D118&amp;""</f>
        <v/>
      </c>
      <c r="D118" t="str">
        <f>MacReports!C118&amp;""</f>
        <v/>
      </c>
      <c r="E118" t="str" cm="1">
        <f t="array" ref="E118">IF($AC118=0,"",INDEX(MacReports!$E$2:$E$243,$AC118))</f>
        <v/>
      </c>
      <c r="F118" s="11" t="str">
        <f>MacReports!F118&amp;""</f>
        <v/>
      </c>
      <c r="G118" t="str" cm="1">
        <f t="array" ref="G118">IF($AD118=0,$F118,INDEX(Models!$B$2:$B$605,$AD118))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MacReports!G118&amp;""</f>
        <v/>
      </c>
      <c r="K118" s="49" t="str">
        <f>MacReports!H118&amp;""</f>
        <v/>
      </c>
      <c r="L118" t="str">
        <f t="shared" si="4"/>
        <v/>
      </c>
      <c r="M118" s="13" t="str">
        <f>MacReports!I118&amp;""</f>
        <v/>
      </c>
      <c r="N118" s="14" t="str" cm="1">
        <f t="array" ref="N118">IFERROR(_xlfn.IFS(MacReports!N118="","",--MacReports!N118&lt;55,"Battery Defect",--MacReports!N118&lt;=69,"Battery D",--MacReports!N118&lt;=80,"Battery C",--MacReports!N118&gt;80,""),"")</f>
        <v/>
      </c>
      <c r="O118" s="14" t="str">
        <f>IF(MacReports!J118="Service","Battery Service","")</f>
        <v/>
      </c>
      <c r="P118" s="11" t="str">
        <f>MacReports!Q118&amp;""</f>
        <v/>
      </c>
      <c r="Q118" s="11" t="str">
        <f>IF(MacReports!K118="Enabled","Apple ID Lock","")</f>
        <v/>
      </c>
      <c r="R118" s="11" t="str">
        <f>IF(MacReports!M118="Remote Lock","Remote Locked","")</f>
        <v/>
      </c>
      <c r="S118" t="str">
        <f t="shared" si="3"/>
        <v/>
      </c>
      <c r="T118" t="str" cm="1">
        <f t="array" ref="T118">IF($AE118=0,"",INDEX(Disk_Pivot!$N$2:$N$500,$AE118))</f>
        <v/>
      </c>
      <c r="U118" t="str">
        <f>IF(T118="Fail",MacReports!O118,"")</f>
        <v/>
      </c>
      <c r="AA118" t="str">
        <f t="shared" si="5"/>
        <v/>
      </c>
      <c r="AC118">
        <f>IFERROR(MATCH($B118,MacReports!$B$2:$B$243,0),0)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</row>
    <row r="119" spans="1:31">
      <c r="A119" t="str">
        <f>MacReports!A119&amp;""</f>
        <v/>
      </c>
      <c r="B119" t="str">
        <f>MacReports!B119&amp;""</f>
        <v/>
      </c>
      <c r="C119" t="str">
        <f>MacReports!D119&amp;""</f>
        <v/>
      </c>
      <c r="D119" t="str">
        <f>MacReports!C119&amp;""</f>
        <v/>
      </c>
      <c r="E119" t="str" cm="1">
        <f t="array" ref="E119">IF($AC119=0,"",INDEX(MacReports!$E$2:$E$243,$AC119))</f>
        <v/>
      </c>
      <c r="F119" s="11" t="str">
        <f>MacReports!F119&amp;""</f>
        <v/>
      </c>
      <c r="G119" t="str" cm="1">
        <f t="array" ref="G119">IF($AD119=0,$F119,INDEX(Models!$B$2:$B$605,$AD119))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MacReports!G119&amp;""</f>
        <v/>
      </c>
      <c r="K119" s="49" t="str">
        <f>MacReports!H119&amp;""</f>
        <v/>
      </c>
      <c r="L119" t="str">
        <f t="shared" si="4"/>
        <v/>
      </c>
      <c r="M119" s="13" t="str">
        <f>MacReports!I119&amp;""</f>
        <v/>
      </c>
      <c r="N119" s="14" t="str" cm="1">
        <f t="array" ref="N119">IFERROR(_xlfn.IFS(MacReports!N119="","",--MacReports!N119&lt;55,"Battery Defect",--MacReports!N119&lt;=69,"Battery D",--MacReports!N119&lt;=80,"Battery C",--MacReports!N119&gt;80,""),"")</f>
        <v/>
      </c>
      <c r="O119" s="14" t="str">
        <f>IF(MacReports!J119="Service","Battery Service","")</f>
        <v/>
      </c>
      <c r="P119" s="11" t="str">
        <f>MacReports!Q119&amp;""</f>
        <v/>
      </c>
      <c r="Q119" s="11" t="str">
        <f>IF(MacReports!K119="Enabled","Apple ID Lock","")</f>
        <v/>
      </c>
      <c r="R119" s="11" t="str">
        <f>IF(MacReports!M119="Remote Lock","Remote Locked","")</f>
        <v/>
      </c>
      <c r="S119" t="str">
        <f t="shared" si="3"/>
        <v/>
      </c>
      <c r="T119" t="str" cm="1">
        <f t="array" ref="T119">IF($AE119=0,"",INDEX(Disk_Pivot!$N$2:$N$500,$AE119))</f>
        <v/>
      </c>
      <c r="U119" t="str">
        <f>IF(T119="Fail",MacReports!O119,"")</f>
        <v/>
      </c>
      <c r="AA119" t="str">
        <f t="shared" si="5"/>
        <v/>
      </c>
      <c r="AC119">
        <f>IFERROR(MATCH($B119,MacReports!$B$2:$B$243,0),0)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</row>
    <row r="120" spans="1:31">
      <c r="A120" t="str">
        <f>MacReports!A120&amp;""</f>
        <v/>
      </c>
      <c r="B120" t="str">
        <f>MacReports!B120&amp;""</f>
        <v/>
      </c>
      <c r="C120" t="str">
        <f>MacReports!D120&amp;""</f>
        <v/>
      </c>
      <c r="D120" t="str">
        <f>MacReports!C120&amp;""</f>
        <v/>
      </c>
      <c r="E120" t="str" cm="1">
        <f t="array" ref="E120">IF($AC120=0,"",INDEX(MacReports!$E$2:$E$243,$AC120))</f>
        <v/>
      </c>
      <c r="F120" s="11" t="str">
        <f>MacReports!F120&amp;""</f>
        <v/>
      </c>
      <c r="G120" t="str" cm="1">
        <f t="array" ref="G120">IF($AD120=0,$F120,INDEX(Models!$B$2:$B$605,$AD120))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MacReports!G120&amp;""</f>
        <v/>
      </c>
      <c r="K120" s="49" t="str">
        <f>MacReports!H120&amp;""</f>
        <v/>
      </c>
      <c r="L120" t="str">
        <f t="shared" si="4"/>
        <v/>
      </c>
      <c r="M120" s="13" t="str">
        <f>MacReports!I120&amp;""</f>
        <v/>
      </c>
      <c r="N120" s="14" t="str" cm="1">
        <f t="array" ref="N120">IFERROR(_xlfn.IFS(MacReports!N120="","",--MacReports!N120&lt;55,"Battery Defect",--MacReports!N120&lt;=69,"Battery D",--MacReports!N120&lt;=80,"Battery C",--MacReports!N120&gt;80,""),"")</f>
        <v/>
      </c>
      <c r="O120" s="14" t="str">
        <f>IF(MacReports!J120="Service","Battery Service","")</f>
        <v/>
      </c>
      <c r="P120" s="11" t="str">
        <f>MacReports!Q120&amp;""</f>
        <v/>
      </c>
      <c r="Q120" s="11" t="str">
        <f>IF(MacReports!K120="Enabled","Apple ID Lock","")</f>
        <v/>
      </c>
      <c r="R120" s="11" t="str">
        <f>IF(MacReports!M120="Remote Lock","Remote Locked","")</f>
        <v/>
      </c>
      <c r="S120" t="str">
        <f t="shared" si="3"/>
        <v/>
      </c>
      <c r="T120" t="str" cm="1">
        <f t="array" ref="T120">IF($AE120=0,"",INDEX(Disk_Pivot!$N$2:$N$500,$AE120))</f>
        <v/>
      </c>
      <c r="U120" t="str">
        <f>IF(T120="Fail",MacReports!O120,"")</f>
        <v/>
      </c>
      <c r="AA120" t="str">
        <f t="shared" si="5"/>
        <v/>
      </c>
      <c r="AC120">
        <f>IFERROR(MATCH($B120,MacReports!$B$2:$B$243,0),0)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</row>
    <row r="121" spans="1:31">
      <c r="A121" t="str">
        <f>MacReports!A121&amp;""</f>
        <v/>
      </c>
      <c r="B121" t="str">
        <f>MacReports!B121&amp;""</f>
        <v/>
      </c>
      <c r="C121" t="str">
        <f>MacReports!D121&amp;""</f>
        <v/>
      </c>
      <c r="D121" t="str">
        <f>MacReports!C121&amp;""</f>
        <v/>
      </c>
      <c r="E121" t="str" cm="1">
        <f t="array" ref="E121">IF($AC121=0,"",INDEX(MacReports!$E$2:$E$243,$AC121))</f>
        <v/>
      </c>
      <c r="F121" s="11" t="str">
        <f>MacReports!F121&amp;""</f>
        <v/>
      </c>
      <c r="G121" t="str" cm="1">
        <f t="array" ref="G121">IF($AD121=0,$F121,INDEX(Models!$B$2:$B$605,$AD121))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MacReports!G121&amp;""</f>
        <v/>
      </c>
      <c r="K121" s="49" t="str">
        <f>MacReports!H121&amp;""</f>
        <v/>
      </c>
      <c r="L121" t="str">
        <f t="shared" si="4"/>
        <v/>
      </c>
      <c r="M121" s="13" t="str">
        <f>MacReports!I121&amp;""</f>
        <v/>
      </c>
      <c r="N121" s="14" t="str" cm="1">
        <f t="array" ref="N121">IFERROR(_xlfn.IFS(MacReports!N121="","",--MacReports!N121&lt;55,"Battery Defect",--MacReports!N121&lt;=69,"Battery D",--MacReports!N121&lt;=80,"Battery C",--MacReports!N121&gt;80,""),"")</f>
        <v/>
      </c>
      <c r="O121" s="14" t="str">
        <f>IF(MacReports!J121="Service","Battery Service","")</f>
        <v/>
      </c>
      <c r="P121" s="11" t="str">
        <f>MacReports!Q121&amp;""</f>
        <v/>
      </c>
      <c r="Q121" s="11" t="str">
        <f>IF(MacReports!K121="Enabled","Apple ID Lock","")</f>
        <v/>
      </c>
      <c r="R121" s="11" t="str">
        <f>IF(MacReports!M121="Remote Lock","Remote Locked","")</f>
        <v/>
      </c>
      <c r="S121" t="str">
        <f t="shared" si="3"/>
        <v/>
      </c>
      <c r="T121" t="str" cm="1">
        <f t="array" ref="T121">IF($AE121=0,"",INDEX(Disk_Pivot!$N$2:$N$500,$AE121))</f>
        <v/>
      </c>
      <c r="U121" t="str">
        <f>IF(T121="Fail",MacReports!O121,"")</f>
        <v/>
      </c>
      <c r="AA121" t="str">
        <f t="shared" si="5"/>
        <v/>
      </c>
      <c r="AC121">
        <f>IFERROR(MATCH($B121,MacReports!$B$2:$B$243,0),0)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</row>
    <row r="122" spans="1:31">
      <c r="A122" t="str">
        <f>MacReports!A122&amp;""</f>
        <v/>
      </c>
      <c r="B122" t="str">
        <f>MacReports!B122&amp;""</f>
        <v/>
      </c>
      <c r="C122" t="str">
        <f>MacReports!D122&amp;""</f>
        <v/>
      </c>
      <c r="D122" t="str">
        <f>MacReports!C122&amp;""</f>
        <v/>
      </c>
      <c r="E122" t="str" cm="1">
        <f t="array" ref="E122">IF($AC122=0,"",INDEX(MacReports!$E$2:$E$243,$AC122))</f>
        <v/>
      </c>
      <c r="F122" s="11" t="str">
        <f>MacReports!F122&amp;""</f>
        <v/>
      </c>
      <c r="G122" t="str" cm="1">
        <f t="array" ref="G122">IF($AD122=0,$F122,INDEX(Models!$B$2:$B$605,$AD122))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MacReports!G122&amp;""</f>
        <v/>
      </c>
      <c r="K122" s="49" t="str">
        <f>MacReports!H122&amp;""</f>
        <v/>
      </c>
      <c r="L122" t="str">
        <f t="shared" si="4"/>
        <v/>
      </c>
      <c r="M122" s="13" t="str">
        <f>MacReports!I122&amp;""</f>
        <v/>
      </c>
      <c r="N122" s="14" t="str" cm="1">
        <f t="array" ref="N122">IFERROR(_xlfn.IFS(MacReports!N122="","",--MacReports!N122&lt;55,"Battery Defect",--MacReports!N122&lt;=69,"Battery D",--MacReports!N122&lt;=80,"Battery C",--MacReports!N122&gt;80,""),"")</f>
        <v/>
      </c>
      <c r="O122" s="14" t="str">
        <f>IF(MacReports!J122="Service","Battery Service","")</f>
        <v/>
      </c>
      <c r="P122" s="11" t="str">
        <f>MacReports!Q122&amp;""</f>
        <v/>
      </c>
      <c r="Q122" s="11" t="str">
        <f>IF(MacReports!K122="Enabled","Apple ID Lock","")</f>
        <v/>
      </c>
      <c r="R122" s="11" t="str">
        <f>IF(MacReports!M122="Remote Lock","Remote Locked","")</f>
        <v/>
      </c>
      <c r="S122" t="str">
        <f t="shared" si="3"/>
        <v/>
      </c>
      <c r="T122" t="str" cm="1">
        <f t="array" ref="T122">IF($AE122=0,"",INDEX(Disk_Pivot!$N$2:$N$500,$AE122))</f>
        <v/>
      </c>
      <c r="U122" t="str">
        <f>IF(T122="Fail",MacReports!O122,"")</f>
        <v/>
      </c>
      <c r="AA122" t="str">
        <f t="shared" si="5"/>
        <v/>
      </c>
      <c r="AC122">
        <f>IFERROR(MATCH($B122,MacReports!$B$2:$B$243,0),0)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</row>
    <row r="123" spans="1:31">
      <c r="A123" t="str">
        <f>MacReports!A123&amp;""</f>
        <v/>
      </c>
      <c r="B123" t="str">
        <f>MacReports!B123&amp;""</f>
        <v/>
      </c>
      <c r="C123" t="str">
        <f>MacReports!D123&amp;""</f>
        <v/>
      </c>
      <c r="D123" t="str">
        <f>MacReports!C123&amp;""</f>
        <v/>
      </c>
      <c r="E123" t="str" cm="1">
        <f t="array" ref="E123">IF($AC123=0,"",INDEX(MacReports!$E$2:$E$243,$AC123))</f>
        <v/>
      </c>
      <c r="F123" s="11" t="str">
        <f>MacReports!F123&amp;""</f>
        <v/>
      </c>
      <c r="G123" t="str" cm="1">
        <f t="array" ref="G123">IF($AD123=0,$F123,INDEX(Models!$B$2:$B$605,$AD123))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MacReports!G123&amp;""</f>
        <v/>
      </c>
      <c r="K123" s="49" t="str">
        <f>MacReports!H123&amp;""</f>
        <v/>
      </c>
      <c r="L123" t="str">
        <f t="shared" si="4"/>
        <v/>
      </c>
      <c r="M123" s="13" t="str">
        <f>MacReports!I123&amp;""</f>
        <v/>
      </c>
      <c r="N123" s="14" t="str" cm="1">
        <f t="array" ref="N123">IFERROR(_xlfn.IFS(MacReports!N123="","",--MacReports!N123&lt;55,"Battery Defect",--MacReports!N123&lt;=69,"Battery D",--MacReports!N123&lt;=80,"Battery C",--MacReports!N123&gt;80,""),"")</f>
        <v/>
      </c>
      <c r="O123" s="14" t="str">
        <f>IF(MacReports!J123="Service","Battery Service","")</f>
        <v/>
      </c>
      <c r="P123" s="11" t="str">
        <f>MacReports!Q123&amp;""</f>
        <v/>
      </c>
      <c r="Q123" s="11" t="str">
        <f>IF(MacReports!K123="Enabled","Apple ID Lock","")</f>
        <v/>
      </c>
      <c r="R123" s="11" t="str">
        <f>IF(MacReports!M123="Remote Lock","Remote Locked","")</f>
        <v/>
      </c>
      <c r="S123" t="str">
        <f t="shared" si="3"/>
        <v/>
      </c>
      <c r="T123" t="str" cm="1">
        <f t="array" ref="T123">IF($AE123=0,"",INDEX(Disk_Pivot!$N$2:$N$500,$AE123))</f>
        <v/>
      </c>
      <c r="U123" t="str">
        <f>IF(T123="Fail",MacReports!O123,"")</f>
        <v/>
      </c>
      <c r="AA123" t="str">
        <f t="shared" si="5"/>
        <v/>
      </c>
      <c r="AC123">
        <f>IFERROR(MATCH($B123,MacReports!$B$2:$B$243,0),0)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</row>
    <row r="124" spans="1:31">
      <c r="A124" t="str">
        <f>MacReports!A124&amp;""</f>
        <v/>
      </c>
      <c r="B124" t="str">
        <f>MacReports!B124&amp;""</f>
        <v/>
      </c>
      <c r="C124" t="str">
        <f>MacReports!D124&amp;""</f>
        <v/>
      </c>
      <c r="D124" t="str">
        <f>MacReports!C124&amp;""</f>
        <v/>
      </c>
      <c r="E124" t="str" cm="1">
        <f t="array" ref="E124">IF($AC124=0,"",INDEX(MacReports!$E$2:$E$243,$AC124))</f>
        <v/>
      </c>
      <c r="F124" s="11" t="str">
        <f>MacReports!F124&amp;""</f>
        <v/>
      </c>
      <c r="G124" t="str" cm="1">
        <f t="array" ref="G124">IF($AD124=0,$F124,INDEX(Models!$B$2:$B$605,$AD124))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MacReports!G124&amp;""</f>
        <v/>
      </c>
      <c r="K124" s="49" t="str">
        <f>MacReports!H124&amp;""</f>
        <v/>
      </c>
      <c r="L124" t="str">
        <f t="shared" si="4"/>
        <v/>
      </c>
      <c r="M124" s="13" t="str">
        <f>MacReports!I124&amp;""</f>
        <v/>
      </c>
      <c r="N124" s="14" t="str" cm="1">
        <f t="array" ref="N124">IFERROR(_xlfn.IFS(MacReports!N124="","",--MacReports!N124&lt;55,"Battery Defect",--MacReports!N124&lt;=69,"Battery D",--MacReports!N124&lt;=80,"Battery C",--MacReports!N124&gt;80,""),"")</f>
        <v/>
      </c>
      <c r="O124" s="14" t="str">
        <f>IF(MacReports!J124="Service","Battery Service","")</f>
        <v/>
      </c>
      <c r="P124" s="11" t="str">
        <f>MacReports!Q124&amp;""</f>
        <v/>
      </c>
      <c r="Q124" s="11" t="str">
        <f>IF(MacReports!K124="Enabled","Apple ID Lock","")</f>
        <v/>
      </c>
      <c r="R124" s="11" t="str">
        <f>IF(MacReports!M124="Remote Lock","Remote Locked","")</f>
        <v/>
      </c>
      <c r="S124" t="str">
        <f t="shared" si="3"/>
        <v/>
      </c>
      <c r="T124" t="str" cm="1">
        <f t="array" ref="T124">IF($AE124=0,"",INDEX(Disk_Pivot!$N$2:$N$500,$AE124))</f>
        <v/>
      </c>
      <c r="U124" t="str">
        <f>IF(T124="Fail",MacReports!O124,"")</f>
        <v/>
      </c>
      <c r="AA124" t="str">
        <f t="shared" si="5"/>
        <v/>
      </c>
      <c r="AC124">
        <f>IFERROR(MATCH($B124,MacReports!$B$2:$B$243,0),0)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</row>
    <row r="125" spans="1:31">
      <c r="A125" t="str">
        <f>MacReports!A125&amp;""</f>
        <v/>
      </c>
      <c r="B125" t="str">
        <f>MacReports!B125&amp;""</f>
        <v/>
      </c>
      <c r="C125" t="str">
        <f>MacReports!D125&amp;""</f>
        <v/>
      </c>
      <c r="D125" t="str">
        <f>MacReports!C125&amp;""</f>
        <v/>
      </c>
      <c r="E125" t="str" cm="1">
        <f t="array" ref="E125">IF($AC125=0,"",INDEX(MacReports!$E$2:$E$243,$AC125))</f>
        <v/>
      </c>
      <c r="F125" s="11" t="str">
        <f>MacReports!F125&amp;""</f>
        <v/>
      </c>
      <c r="G125" t="str" cm="1">
        <f t="array" ref="G125">IF($AD125=0,$F125,INDEX(Models!$B$2:$B$605,$AD125))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MacReports!G125&amp;""</f>
        <v/>
      </c>
      <c r="K125" s="49" t="str">
        <f>MacReports!H125&amp;""</f>
        <v/>
      </c>
      <c r="L125" t="str">
        <f t="shared" si="4"/>
        <v/>
      </c>
      <c r="M125" s="13" t="str">
        <f>MacReports!I125&amp;""</f>
        <v/>
      </c>
      <c r="N125" s="14" t="str" cm="1">
        <f t="array" ref="N125">IFERROR(_xlfn.IFS(MacReports!N125="","",--MacReports!N125&lt;55,"Battery Defect",--MacReports!N125&lt;=69,"Battery D",--MacReports!N125&lt;=80,"Battery C",--MacReports!N125&gt;80,""),"")</f>
        <v/>
      </c>
      <c r="O125" s="14" t="str">
        <f>IF(MacReports!J125="Service","Battery Service","")</f>
        <v/>
      </c>
      <c r="P125" s="11" t="str">
        <f>MacReports!Q125&amp;""</f>
        <v/>
      </c>
      <c r="Q125" s="11" t="str">
        <f>IF(MacReports!K125="Enabled","Apple ID Lock","")</f>
        <v/>
      </c>
      <c r="R125" s="11" t="str">
        <f>IF(MacReports!M125="Remote Lock","Remote Locked","")</f>
        <v/>
      </c>
      <c r="S125" t="str">
        <f t="shared" si="3"/>
        <v/>
      </c>
      <c r="T125" t="str" cm="1">
        <f t="array" ref="T125">IF($AE125=0,"",INDEX(Disk_Pivot!$N$2:$N$500,$AE125))</f>
        <v/>
      </c>
      <c r="U125" t="str">
        <f>IF(T125="Fail",MacReports!O125,"")</f>
        <v/>
      </c>
      <c r="AA125" t="str">
        <f t="shared" si="5"/>
        <v/>
      </c>
      <c r="AC125">
        <f>IFERROR(MATCH($B125,MacReports!$B$2:$B$243,0),0)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</row>
    <row r="126" spans="1:31">
      <c r="A126" t="str">
        <f>MacReports!A126&amp;""</f>
        <v/>
      </c>
      <c r="B126" t="str">
        <f>MacReports!B126&amp;""</f>
        <v/>
      </c>
      <c r="C126" t="str">
        <f>MacReports!D126&amp;""</f>
        <v/>
      </c>
      <c r="D126" t="str">
        <f>MacReports!C126&amp;""</f>
        <v/>
      </c>
      <c r="E126" t="str" cm="1">
        <f t="array" ref="E126">IF($AC126=0,"",INDEX(MacReports!$E$2:$E$243,$AC126))</f>
        <v/>
      </c>
      <c r="F126" s="11" t="str">
        <f>MacReports!F126&amp;""</f>
        <v/>
      </c>
      <c r="G126" t="str" cm="1">
        <f t="array" ref="G126">IF($AD126=0,$F126,INDEX(Models!$B$2:$B$605,$AD126))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MacReports!G126&amp;""</f>
        <v/>
      </c>
      <c r="K126" s="49" t="str">
        <f>MacReports!H126&amp;""</f>
        <v/>
      </c>
      <c r="L126" t="str">
        <f t="shared" si="4"/>
        <v/>
      </c>
      <c r="M126" s="13" t="str">
        <f>MacReports!I126&amp;""</f>
        <v/>
      </c>
      <c r="N126" s="14" t="str" cm="1">
        <f t="array" ref="N126">IFERROR(_xlfn.IFS(MacReports!N126="","",--MacReports!N126&lt;55,"Battery Defect",--MacReports!N126&lt;=69,"Battery D",--MacReports!N126&lt;=80,"Battery C",--MacReports!N126&gt;80,""),"")</f>
        <v/>
      </c>
      <c r="O126" s="14" t="str">
        <f>IF(MacReports!J126="Service","Battery Service","")</f>
        <v/>
      </c>
      <c r="P126" s="11" t="str">
        <f>MacReports!Q126&amp;""</f>
        <v/>
      </c>
      <c r="Q126" s="11" t="str">
        <f>IF(MacReports!K126="Enabled","Apple ID Lock","")</f>
        <v/>
      </c>
      <c r="R126" s="11" t="str">
        <f>IF(MacReports!M126="Remote Lock","Remote Locked","")</f>
        <v/>
      </c>
      <c r="S126" t="str">
        <f t="shared" si="3"/>
        <v/>
      </c>
      <c r="T126" t="str" cm="1">
        <f t="array" ref="T126">IF($AE126=0,"",INDEX(Disk_Pivot!$N$2:$N$500,$AE126))</f>
        <v/>
      </c>
      <c r="U126" t="str">
        <f>IF(T126="Fail",MacReports!O126,"")</f>
        <v/>
      </c>
      <c r="AA126" t="str">
        <f t="shared" si="5"/>
        <v/>
      </c>
      <c r="AC126">
        <f>IFERROR(MATCH($B126,MacReports!$B$2:$B$243,0),0)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</row>
    <row r="127" spans="1:31">
      <c r="A127" t="str">
        <f>MacReports!A127&amp;""</f>
        <v/>
      </c>
      <c r="B127" t="str">
        <f>MacReports!B127&amp;""</f>
        <v/>
      </c>
      <c r="C127" t="str">
        <f>MacReports!D127&amp;""</f>
        <v/>
      </c>
      <c r="D127" t="str">
        <f>MacReports!C127&amp;""</f>
        <v/>
      </c>
      <c r="E127" t="str" cm="1">
        <f t="array" ref="E127">IF($AC127=0,"",INDEX(MacReports!$E$2:$E$243,$AC127))</f>
        <v/>
      </c>
      <c r="F127" s="11" t="str">
        <f>MacReports!F127&amp;""</f>
        <v/>
      </c>
      <c r="G127" t="str" cm="1">
        <f t="array" ref="G127">IF($AD127=0,$F127,INDEX(Models!$B$2:$B$605,$AD127))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MacReports!G127&amp;""</f>
        <v/>
      </c>
      <c r="K127" s="49" t="str">
        <f>MacReports!H127&amp;""</f>
        <v/>
      </c>
      <c r="L127" t="str">
        <f t="shared" si="4"/>
        <v/>
      </c>
      <c r="M127" s="13" t="str">
        <f>MacReports!I127&amp;""</f>
        <v/>
      </c>
      <c r="N127" s="14" t="str" cm="1">
        <f t="array" ref="N127">IFERROR(_xlfn.IFS(MacReports!N127="","",--MacReports!N127&lt;55,"Battery Defect",--MacReports!N127&lt;=69,"Battery D",--MacReports!N127&lt;=80,"Battery C",--MacReports!N127&gt;80,""),"")</f>
        <v/>
      </c>
      <c r="O127" s="14" t="str">
        <f>IF(MacReports!J127="Service","Battery Service","")</f>
        <v/>
      </c>
      <c r="P127" s="11" t="str">
        <f>MacReports!Q127&amp;""</f>
        <v/>
      </c>
      <c r="Q127" s="11" t="str">
        <f>IF(MacReports!K127="Enabled","Apple ID Lock","")</f>
        <v/>
      </c>
      <c r="R127" s="11" t="str">
        <f>IF(MacReports!M127="Remote Lock","Remote Locked","")</f>
        <v/>
      </c>
      <c r="S127" t="str">
        <f t="shared" si="3"/>
        <v/>
      </c>
      <c r="T127" t="str" cm="1">
        <f t="array" ref="T127">IF($AE127=0,"",INDEX(Disk_Pivot!$N$2:$N$500,$AE127))</f>
        <v/>
      </c>
      <c r="U127" t="str">
        <f>IF(T127="Fail",MacReports!O127,"")</f>
        <v/>
      </c>
      <c r="AA127" t="str">
        <f t="shared" si="5"/>
        <v/>
      </c>
      <c r="AC127">
        <f>IFERROR(MATCH($B127,MacReports!$B$2:$B$243,0),0)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</row>
    <row r="128" spans="1:31">
      <c r="A128" t="str">
        <f>MacReports!A128&amp;""</f>
        <v/>
      </c>
      <c r="B128" t="str">
        <f>MacReports!B128&amp;""</f>
        <v/>
      </c>
      <c r="C128" t="str">
        <f>MacReports!D128&amp;""</f>
        <v/>
      </c>
      <c r="D128" t="str">
        <f>MacReports!C128&amp;""</f>
        <v/>
      </c>
      <c r="E128" t="str" cm="1">
        <f t="array" ref="E128">IF($AC128=0,"",INDEX(MacReports!$E$2:$E$243,$AC128))</f>
        <v/>
      </c>
      <c r="F128" s="11" t="str">
        <f>MacReports!F128&amp;""</f>
        <v/>
      </c>
      <c r="G128" t="str" cm="1">
        <f t="array" ref="G128">IF($AD128=0,$F128,INDEX(Models!$B$2:$B$605,$AD128))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MacReports!G128&amp;""</f>
        <v/>
      </c>
      <c r="K128" s="49" t="str">
        <f>MacReports!H128&amp;""</f>
        <v/>
      </c>
      <c r="L128" t="str">
        <f t="shared" si="4"/>
        <v/>
      </c>
      <c r="M128" s="13" t="str">
        <f>MacReports!I128&amp;""</f>
        <v/>
      </c>
      <c r="N128" s="14" t="str" cm="1">
        <f t="array" ref="N128">IFERROR(_xlfn.IFS(MacReports!N128="","",--MacReports!N128&lt;55,"Battery Defect",--MacReports!N128&lt;=69,"Battery D",--MacReports!N128&lt;=80,"Battery C",--MacReports!N128&gt;80,""),"")</f>
        <v/>
      </c>
      <c r="O128" s="14" t="str">
        <f>IF(MacReports!J128="Service","Battery Service","")</f>
        <v/>
      </c>
      <c r="P128" s="11" t="str">
        <f>MacReports!Q128&amp;""</f>
        <v/>
      </c>
      <c r="Q128" s="11" t="str">
        <f>IF(MacReports!K128="Enabled","Apple ID Lock","")</f>
        <v/>
      </c>
      <c r="R128" s="11" t="str">
        <f>IF(MacReports!M128="Remote Lock","Remote Locked","")</f>
        <v/>
      </c>
      <c r="S128" t="str">
        <f t="shared" si="3"/>
        <v/>
      </c>
      <c r="T128" t="str" cm="1">
        <f t="array" ref="T128">IF($AE128=0,"",INDEX(Disk_Pivot!$N$2:$N$500,$AE128))</f>
        <v/>
      </c>
      <c r="U128" t="str">
        <f>IF(T128="Fail",MacReports!O128,"")</f>
        <v/>
      </c>
      <c r="AA128" t="str">
        <f t="shared" si="5"/>
        <v/>
      </c>
      <c r="AC128">
        <f>IFERROR(MATCH($B128,MacReports!$B$2:$B$243,0),0)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</row>
    <row r="129" spans="1:31">
      <c r="A129" t="str">
        <f>MacReports!A129&amp;""</f>
        <v/>
      </c>
      <c r="B129" t="str">
        <f>MacReports!B129&amp;""</f>
        <v/>
      </c>
      <c r="C129" t="str">
        <f>MacReports!D129&amp;""</f>
        <v/>
      </c>
      <c r="D129" t="str">
        <f>MacReports!C129&amp;""</f>
        <v/>
      </c>
      <c r="E129" t="str" cm="1">
        <f t="array" ref="E129">IF($AC129=0,"",INDEX(MacReports!$E$2:$E$243,$AC129))</f>
        <v/>
      </c>
      <c r="F129" s="11" t="str">
        <f>MacReports!F129&amp;""</f>
        <v/>
      </c>
      <c r="G129" t="str" cm="1">
        <f t="array" ref="G129">IF($AD129=0,$F129,INDEX(Models!$B$2:$B$605,$AD129))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MacReports!G129&amp;""</f>
        <v/>
      </c>
      <c r="K129" s="49" t="str">
        <f>MacReports!H129&amp;""</f>
        <v/>
      </c>
      <c r="L129" t="str">
        <f t="shared" si="4"/>
        <v/>
      </c>
      <c r="M129" s="13" t="str">
        <f>MacReports!I129&amp;""</f>
        <v/>
      </c>
      <c r="N129" s="14" t="str" cm="1">
        <f t="array" ref="N129">IFERROR(_xlfn.IFS(MacReports!N129="","",--MacReports!N129&lt;55,"Battery Defect",--MacReports!N129&lt;=69,"Battery D",--MacReports!N129&lt;=80,"Battery C",--MacReports!N129&gt;80,""),"")</f>
        <v/>
      </c>
      <c r="O129" s="14" t="str">
        <f>IF(MacReports!J129="Service","Battery Service","")</f>
        <v/>
      </c>
      <c r="P129" s="11" t="str">
        <f>MacReports!Q129&amp;""</f>
        <v/>
      </c>
      <c r="Q129" s="11" t="str">
        <f>IF(MacReports!K129="Enabled","Apple ID Lock","")</f>
        <v/>
      </c>
      <c r="R129" s="11" t="str">
        <f>IF(MacReports!M129="Remote Lock","Remote Locked","")</f>
        <v/>
      </c>
      <c r="S129" t="str">
        <f t="shared" si="3"/>
        <v/>
      </c>
      <c r="T129" t="str" cm="1">
        <f t="array" ref="T129">IF($AE129=0,"",INDEX(Disk_Pivot!$N$2:$N$500,$AE129))</f>
        <v/>
      </c>
      <c r="U129" t="str">
        <f>IF(T129="Fail",MacReports!O129,"")</f>
        <v/>
      </c>
      <c r="AA129" t="str">
        <f t="shared" si="5"/>
        <v/>
      </c>
      <c r="AC129">
        <f>IFERROR(MATCH($B129,MacReports!$B$2:$B$243,0),0)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</row>
    <row r="130" spans="1:31">
      <c r="A130" t="str">
        <f>MacReports!A130&amp;""</f>
        <v/>
      </c>
      <c r="B130" t="str">
        <f>MacReports!B130&amp;""</f>
        <v/>
      </c>
      <c r="C130" t="str">
        <f>MacReports!D130&amp;""</f>
        <v/>
      </c>
      <c r="D130" t="str">
        <f>MacReports!C130&amp;""</f>
        <v/>
      </c>
      <c r="E130" t="str" cm="1">
        <f t="array" ref="E130">IF($AC130=0,"",INDEX(MacReports!$E$2:$E$243,$AC130))</f>
        <v/>
      </c>
      <c r="F130" s="11" t="str">
        <f>MacReports!F130&amp;""</f>
        <v/>
      </c>
      <c r="G130" t="str" cm="1">
        <f t="array" ref="G130">IF($AD130=0,$F130,INDEX(Models!$B$2:$B$605,$AD130))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MacReports!G130&amp;""</f>
        <v/>
      </c>
      <c r="K130" s="49" t="str">
        <f>MacReports!H130&amp;""</f>
        <v/>
      </c>
      <c r="L130" t="str">
        <f t="shared" si="4"/>
        <v/>
      </c>
      <c r="M130" s="13" t="str">
        <f>MacReports!I130&amp;""</f>
        <v/>
      </c>
      <c r="N130" s="14" t="str" cm="1">
        <f t="array" ref="N130">IFERROR(_xlfn.IFS(MacReports!N130="","",--MacReports!N130&lt;55,"Battery Defect",--MacReports!N130&lt;=69,"Battery D",--MacReports!N130&lt;=80,"Battery C",--MacReports!N130&gt;80,""),"")</f>
        <v/>
      </c>
      <c r="O130" s="14" t="str">
        <f>IF(MacReports!J130="Service","Battery Service","")</f>
        <v/>
      </c>
      <c r="P130" s="11" t="str">
        <f>MacReports!Q130&amp;""</f>
        <v/>
      </c>
      <c r="Q130" s="11" t="str">
        <f>IF(MacReports!K130="Enabled","Apple ID Lock","")</f>
        <v/>
      </c>
      <c r="R130" s="11" t="str">
        <f>IF(MacReports!M130="Remote Lock","Remote Locked","")</f>
        <v/>
      </c>
      <c r="S130" t="str">
        <f t="shared" ref="S130:S193" si="6">_xlfn.TEXTJOIN(", ",TRUE,Q130,R130,N130,O130,P130)</f>
        <v/>
      </c>
      <c r="T130" t="str" cm="1">
        <f t="array" ref="T130">IF($AE130=0,"",INDEX(Disk_Pivot!$N$2:$N$500,$AE130))</f>
        <v/>
      </c>
      <c r="U130" t="str">
        <f>IF(T130="Fail",MacReports!O130,"")</f>
        <v/>
      </c>
      <c r="AA130" t="str">
        <f t="shared" si="5"/>
        <v/>
      </c>
      <c r="AC130">
        <f>IFERROR(MATCH($B130,MacReports!$B$2:$B$243,0),0)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</row>
    <row r="131" spans="1:31">
      <c r="A131" t="str">
        <f>MacReports!A131&amp;""</f>
        <v/>
      </c>
      <c r="B131" t="str">
        <f>MacReports!B131&amp;""</f>
        <v/>
      </c>
      <c r="C131" t="str">
        <f>MacReports!D131&amp;""</f>
        <v/>
      </c>
      <c r="D131" t="str">
        <f>MacReports!C131&amp;""</f>
        <v/>
      </c>
      <c r="E131" t="str" cm="1">
        <f t="array" ref="E131">IF($AC131=0,"",INDEX(MacReports!$E$2:$E$243,$AC131))</f>
        <v/>
      </c>
      <c r="F131" s="11" t="str">
        <f>MacReports!F131&amp;""</f>
        <v/>
      </c>
      <c r="G131" t="str" cm="1">
        <f t="array" ref="G131">IF($AD131=0,$F131,INDEX(Models!$B$2:$B$605,$AD131))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MacReports!G131&amp;""</f>
        <v/>
      </c>
      <c r="K131" s="49" t="str">
        <f>MacReports!H131&amp;""</f>
        <v/>
      </c>
      <c r="L131" t="str">
        <f t="shared" ref="L131:L194" si="7">IFERROR(LEFT(K131,FIND(" ",K131)-1)&amp;" GB DDR"&amp;MID(K131,FIND("DDR",K131)+3,1), K131&amp;"")</f>
        <v/>
      </c>
      <c r="M131" s="13" t="str">
        <f>MacReports!I131&amp;""</f>
        <v/>
      </c>
      <c r="N131" s="14" t="str" cm="1">
        <f t="array" ref="N131">IFERROR(_xlfn.IFS(MacReports!N131="","",--MacReports!N131&lt;55,"Battery Defect",--MacReports!N131&lt;=69,"Battery D",--MacReports!N131&lt;=80,"Battery C",--MacReports!N131&gt;80,""),"")</f>
        <v/>
      </c>
      <c r="O131" s="14" t="str">
        <f>IF(MacReports!J131="Service","Battery Service","")</f>
        <v/>
      </c>
      <c r="P131" s="11" t="str">
        <f>MacReports!Q131&amp;""</f>
        <v/>
      </c>
      <c r="Q131" s="11" t="str">
        <f>IF(MacReports!K131="Enabled","Apple ID Lock","")</f>
        <v/>
      </c>
      <c r="R131" s="11" t="str">
        <f>IF(MacReports!M131="Remote Lock","Remote Locked","")</f>
        <v/>
      </c>
      <c r="S131" t="str">
        <f t="shared" si="6"/>
        <v/>
      </c>
      <c r="T131" t="str" cm="1">
        <f t="array" ref="T131">IF($AE131=0,"",INDEX(Disk_Pivot!$N$2:$N$500,$AE131))</f>
        <v/>
      </c>
      <c r="U131" t="str">
        <f>IF(T131="Fail",MacReports!O131,"")</f>
        <v/>
      </c>
      <c r="AA131" t="str">
        <f t="shared" ref="AA131:AA194" si="8">_xlfn.TEXTJOIN(", ",TRUE,Q131,R131)</f>
        <v/>
      </c>
      <c r="AC131">
        <f>IFERROR(MATCH($B131,MacReports!$B$2:$B$243,0),0)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</row>
    <row r="132" spans="1:31">
      <c r="A132" t="str">
        <f>MacReports!A132&amp;""</f>
        <v/>
      </c>
      <c r="B132" t="str">
        <f>MacReports!B132&amp;""</f>
        <v/>
      </c>
      <c r="C132" t="str">
        <f>MacReports!D132&amp;""</f>
        <v/>
      </c>
      <c r="D132" t="str">
        <f>MacReports!C132&amp;""</f>
        <v/>
      </c>
      <c r="E132" t="str" cm="1">
        <f t="array" ref="E132">IF($AC132=0,"",INDEX(MacReports!$E$2:$E$243,$AC132))</f>
        <v/>
      </c>
      <c r="F132" s="11" t="str">
        <f>MacReports!F132&amp;""</f>
        <v/>
      </c>
      <c r="G132" t="str" cm="1">
        <f t="array" ref="G132">IF($AD132=0,$F132,INDEX(Models!$B$2:$B$605,$AD132))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MacReports!G132&amp;""</f>
        <v/>
      </c>
      <c r="K132" s="49" t="str">
        <f>MacReports!H132&amp;""</f>
        <v/>
      </c>
      <c r="L132" t="str">
        <f t="shared" si="7"/>
        <v/>
      </c>
      <c r="M132" s="13" t="str">
        <f>MacReports!I132&amp;""</f>
        <v/>
      </c>
      <c r="N132" s="14" t="str" cm="1">
        <f t="array" ref="N132">IFERROR(_xlfn.IFS(MacReports!N132="","",--MacReports!N132&lt;55,"Battery Defect",--MacReports!N132&lt;=69,"Battery D",--MacReports!N132&lt;=80,"Battery C",--MacReports!N132&gt;80,""),"")</f>
        <v/>
      </c>
      <c r="O132" s="14" t="str">
        <f>IF(MacReports!J132="Service","Battery Service","")</f>
        <v/>
      </c>
      <c r="P132" s="11" t="str">
        <f>MacReports!Q132&amp;""</f>
        <v/>
      </c>
      <c r="Q132" s="11" t="str">
        <f>IF(MacReports!K132="Enabled","Apple ID Lock","")</f>
        <v/>
      </c>
      <c r="R132" s="11" t="str">
        <f>IF(MacReports!M132="Remote Lock","Remote Locked","")</f>
        <v/>
      </c>
      <c r="S132" t="str">
        <f t="shared" si="6"/>
        <v/>
      </c>
      <c r="T132" t="str" cm="1">
        <f t="array" ref="T132">IF($AE132=0,"",INDEX(Disk_Pivot!$N$2:$N$500,$AE132))</f>
        <v/>
      </c>
      <c r="U132" t="str">
        <f>IF(T132="Fail",MacReports!O132,"")</f>
        <v/>
      </c>
      <c r="AA132" t="str">
        <f t="shared" si="8"/>
        <v/>
      </c>
      <c r="AC132">
        <f>IFERROR(MATCH($B132,MacReports!$B$2:$B$243,0),0)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</row>
    <row r="133" spans="1:31">
      <c r="A133" t="str">
        <f>MacReports!A133&amp;""</f>
        <v/>
      </c>
      <c r="B133" t="str">
        <f>MacReports!B133&amp;""</f>
        <v/>
      </c>
      <c r="C133" t="str">
        <f>MacReports!D133&amp;""</f>
        <v/>
      </c>
      <c r="D133" t="str">
        <f>MacReports!C133&amp;""</f>
        <v/>
      </c>
      <c r="E133" t="str" cm="1">
        <f t="array" ref="E133">IF($AC133=0,"",INDEX(MacReports!$E$2:$E$243,$AC133))</f>
        <v/>
      </c>
      <c r="F133" s="11" t="str">
        <f>MacReports!F133&amp;""</f>
        <v/>
      </c>
      <c r="G133" t="str" cm="1">
        <f t="array" ref="G133">IF($AD133=0,$F133,INDEX(Models!$B$2:$B$605,$AD133))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MacReports!G133&amp;""</f>
        <v/>
      </c>
      <c r="K133" s="49" t="str">
        <f>MacReports!H133&amp;""</f>
        <v/>
      </c>
      <c r="L133" t="str">
        <f t="shared" si="7"/>
        <v/>
      </c>
      <c r="M133" s="13" t="str">
        <f>MacReports!I133&amp;""</f>
        <v/>
      </c>
      <c r="N133" s="14" t="str" cm="1">
        <f t="array" ref="N133">IFERROR(_xlfn.IFS(MacReports!N133="","",--MacReports!N133&lt;55,"Battery Defect",--MacReports!N133&lt;=69,"Battery D",--MacReports!N133&lt;=80,"Battery C",--MacReports!N133&gt;80,""),"")</f>
        <v/>
      </c>
      <c r="O133" s="14" t="str">
        <f>IF(MacReports!J133="Service","Battery Service","")</f>
        <v/>
      </c>
      <c r="P133" s="11" t="str">
        <f>MacReports!Q133&amp;""</f>
        <v/>
      </c>
      <c r="Q133" s="11" t="str">
        <f>IF(MacReports!K133="Enabled","Apple ID Lock","")</f>
        <v/>
      </c>
      <c r="R133" s="11" t="str">
        <f>IF(MacReports!M133="Remote Lock","Remote Locked","")</f>
        <v/>
      </c>
      <c r="S133" t="str">
        <f t="shared" si="6"/>
        <v/>
      </c>
      <c r="T133" t="str" cm="1">
        <f t="array" ref="T133">IF($AE133=0,"",INDEX(Disk_Pivot!$N$2:$N$500,$AE133))</f>
        <v/>
      </c>
      <c r="U133" t="str">
        <f>IF(T133="Fail",MacReports!O133,"")</f>
        <v/>
      </c>
      <c r="AA133" t="str">
        <f t="shared" si="8"/>
        <v/>
      </c>
      <c r="AC133">
        <f>IFERROR(MATCH($B133,MacReports!$B$2:$B$243,0),0)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</row>
    <row r="134" spans="1:31">
      <c r="A134" t="str">
        <f>MacReports!A134&amp;""</f>
        <v/>
      </c>
      <c r="B134" t="str">
        <f>MacReports!B134&amp;""</f>
        <v/>
      </c>
      <c r="C134" t="str">
        <f>MacReports!D134&amp;""</f>
        <v/>
      </c>
      <c r="D134" t="str">
        <f>MacReports!C134&amp;""</f>
        <v/>
      </c>
      <c r="E134" t="str" cm="1">
        <f t="array" ref="E134">IF($AC134=0,"",INDEX(MacReports!$E$2:$E$243,$AC134))</f>
        <v/>
      </c>
      <c r="F134" s="11" t="str">
        <f>MacReports!F134&amp;""</f>
        <v/>
      </c>
      <c r="G134" t="str" cm="1">
        <f t="array" ref="G134">IF($AD134=0,$F134,INDEX(Models!$B$2:$B$605,$AD134))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MacReports!G134&amp;""</f>
        <v/>
      </c>
      <c r="K134" s="49" t="str">
        <f>MacReports!H134&amp;""</f>
        <v/>
      </c>
      <c r="L134" t="str">
        <f t="shared" si="7"/>
        <v/>
      </c>
      <c r="M134" s="13" t="str">
        <f>MacReports!I134&amp;""</f>
        <v/>
      </c>
      <c r="N134" s="14" t="str" cm="1">
        <f t="array" ref="N134">IFERROR(_xlfn.IFS(MacReports!N134="","",--MacReports!N134&lt;55,"Battery Defect",--MacReports!N134&lt;=69,"Battery D",--MacReports!N134&lt;=80,"Battery C",--MacReports!N134&gt;80,""),"")</f>
        <v/>
      </c>
      <c r="O134" s="14" t="str">
        <f>IF(MacReports!J134="Service","Battery Service","")</f>
        <v/>
      </c>
      <c r="P134" s="11" t="str">
        <f>MacReports!Q134&amp;""</f>
        <v/>
      </c>
      <c r="Q134" s="11" t="str">
        <f>IF(MacReports!K134="Enabled","Apple ID Lock","")</f>
        <v/>
      </c>
      <c r="R134" s="11" t="str">
        <f>IF(MacReports!M134="Remote Lock","Remote Locked","")</f>
        <v/>
      </c>
      <c r="S134" t="str">
        <f t="shared" si="6"/>
        <v/>
      </c>
      <c r="T134" t="str" cm="1">
        <f t="array" ref="T134">IF($AE134=0,"",INDEX(Disk_Pivot!$N$2:$N$500,$AE134))</f>
        <v/>
      </c>
      <c r="U134" t="str">
        <f>IF(T134="Fail",MacReports!O134,"")</f>
        <v/>
      </c>
      <c r="AA134" t="str">
        <f t="shared" si="8"/>
        <v/>
      </c>
      <c r="AC134">
        <f>IFERROR(MATCH($B134,MacReports!$B$2:$B$243,0),0)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</row>
    <row r="135" spans="1:31">
      <c r="A135" t="str">
        <f>MacReports!A135&amp;""</f>
        <v/>
      </c>
      <c r="B135" t="str">
        <f>MacReports!B135&amp;""</f>
        <v/>
      </c>
      <c r="C135" t="str">
        <f>MacReports!D135&amp;""</f>
        <v/>
      </c>
      <c r="D135" t="str">
        <f>MacReports!C135&amp;""</f>
        <v/>
      </c>
      <c r="E135" t="str" cm="1">
        <f t="array" ref="E135">IF($AC135=0,"",INDEX(MacReports!$E$2:$E$243,$AC135))</f>
        <v/>
      </c>
      <c r="F135" s="11" t="str">
        <f>MacReports!F135&amp;""</f>
        <v/>
      </c>
      <c r="G135" t="str" cm="1">
        <f t="array" ref="G135">IF($AD135=0,$F135,INDEX(Models!$B$2:$B$605,$AD135))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MacReports!G135&amp;""</f>
        <v/>
      </c>
      <c r="K135" s="49" t="str">
        <f>MacReports!H135&amp;""</f>
        <v/>
      </c>
      <c r="L135" t="str">
        <f t="shared" si="7"/>
        <v/>
      </c>
      <c r="M135" s="13" t="str">
        <f>MacReports!I135&amp;""</f>
        <v/>
      </c>
      <c r="N135" s="14" t="str" cm="1">
        <f t="array" ref="N135">IFERROR(_xlfn.IFS(MacReports!N135="","",--MacReports!N135&lt;55,"Battery Defect",--MacReports!N135&lt;=69,"Battery D",--MacReports!N135&lt;=80,"Battery C",--MacReports!N135&gt;80,""),"")</f>
        <v/>
      </c>
      <c r="O135" s="14" t="str">
        <f>IF(MacReports!J135="Service","Battery Service","")</f>
        <v/>
      </c>
      <c r="P135" s="11" t="str">
        <f>MacReports!Q135&amp;""</f>
        <v/>
      </c>
      <c r="Q135" s="11" t="str">
        <f>IF(MacReports!K135="Enabled","Apple ID Lock","")</f>
        <v/>
      </c>
      <c r="R135" s="11" t="str">
        <f>IF(MacReports!M135="Remote Lock","Remote Locked","")</f>
        <v/>
      </c>
      <c r="S135" t="str">
        <f t="shared" si="6"/>
        <v/>
      </c>
      <c r="T135" t="str" cm="1">
        <f t="array" ref="T135">IF($AE135=0,"",INDEX(Disk_Pivot!$N$2:$N$500,$AE135))</f>
        <v/>
      </c>
      <c r="U135" t="str">
        <f>IF(T135="Fail",MacReports!O135,"")</f>
        <v/>
      </c>
      <c r="AA135" t="str">
        <f t="shared" si="8"/>
        <v/>
      </c>
      <c r="AC135">
        <f>IFERROR(MATCH($B135,MacReports!$B$2:$B$243,0),0)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</row>
    <row r="136" spans="1:31">
      <c r="A136" t="str">
        <f>MacReports!A136&amp;""</f>
        <v/>
      </c>
      <c r="B136" t="str">
        <f>MacReports!B136&amp;""</f>
        <v/>
      </c>
      <c r="C136" t="str">
        <f>MacReports!D136&amp;""</f>
        <v/>
      </c>
      <c r="D136" t="str">
        <f>MacReports!C136&amp;""</f>
        <v/>
      </c>
      <c r="E136" t="str" cm="1">
        <f t="array" ref="E136">IF($AC136=0,"",INDEX(MacReports!$E$2:$E$243,$AC136))</f>
        <v/>
      </c>
      <c r="F136" s="11" t="str">
        <f>MacReports!F136&amp;""</f>
        <v/>
      </c>
      <c r="G136" t="str" cm="1">
        <f t="array" ref="G136">IF($AD136=0,$F136,INDEX(Models!$B$2:$B$605,$AD136))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MacReports!G136&amp;""</f>
        <v/>
      </c>
      <c r="K136" s="49" t="str">
        <f>MacReports!H136&amp;""</f>
        <v/>
      </c>
      <c r="L136" t="str">
        <f t="shared" si="7"/>
        <v/>
      </c>
      <c r="M136" s="13" t="str">
        <f>MacReports!I136&amp;""</f>
        <v/>
      </c>
      <c r="N136" s="14" t="str" cm="1">
        <f t="array" ref="N136">IFERROR(_xlfn.IFS(MacReports!N136="","",--MacReports!N136&lt;55,"Battery Defect",--MacReports!N136&lt;=69,"Battery D",--MacReports!N136&lt;=80,"Battery C",--MacReports!N136&gt;80,""),"")</f>
        <v/>
      </c>
      <c r="O136" s="14" t="str">
        <f>IF(MacReports!J136="Service","Battery Service","")</f>
        <v/>
      </c>
      <c r="P136" s="11" t="str">
        <f>MacReports!Q136&amp;""</f>
        <v/>
      </c>
      <c r="Q136" s="11" t="str">
        <f>IF(MacReports!K136="Enabled","Apple ID Lock","")</f>
        <v/>
      </c>
      <c r="R136" s="11" t="str">
        <f>IF(MacReports!M136="Remote Lock","Remote Locked","")</f>
        <v/>
      </c>
      <c r="S136" t="str">
        <f t="shared" si="6"/>
        <v/>
      </c>
      <c r="T136" t="str" cm="1">
        <f t="array" ref="T136">IF($AE136=0,"",INDEX(Disk_Pivot!$N$2:$N$500,$AE136))</f>
        <v/>
      </c>
      <c r="U136" t="str">
        <f>IF(T136="Fail",MacReports!O136,"")</f>
        <v/>
      </c>
      <c r="AA136" t="str">
        <f t="shared" si="8"/>
        <v/>
      </c>
      <c r="AC136">
        <f>IFERROR(MATCH($B136,MacReports!$B$2:$B$243,0),0)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</row>
    <row r="137" spans="1:31">
      <c r="A137" t="str">
        <f>MacReports!A137&amp;""</f>
        <v/>
      </c>
      <c r="B137" t="str">
        <f>MacReports!B137&amp;""</f>
        <v/>
      </c>
      <c r="C137" t="str">
        <f>MacReports!D137&amp;""</f>
        <v/>
      </c>
      <c r="D137" t="str">
        <f>MacReports!C137&amp;""</f>
        <v/>
      </c>
      <c r="E137" t="str" cm="1">
        <f t="array" ref="E137">IF($AC137=0,"",INDEX(MacReports!$E$2:$E$243,$AC137))</f>
        <v/>
      </c>
      <c r="F137" s="11" t="str">
        <f>MacReports!F137&amp;""</f>
        <v/>
      </c>
      <c r="G137" t="str" cm="1">
        <f t="array" ref="G137">IF($AD137=0,$F137,INDEX(Models!$B$2:$B$605,$AD137))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MacReports!G137&amp;""</f>
        <v/>
      </c>
      <c r="K137" s="49" t="str">
        <f>MacReports!H137&amp;""</f>
        <v/>
      </c>
      <c r="L137" t="str">
        <f t="shared" si="7"/>
        <v/>
      </c>
      <c r="M137" s="13" t="str">
        <f>MacReports!I137&amp;""</f>
        <v/>
      </c>
      <c r="N137" s="14" t="str" cm="1">
        <f t="array" ref="N137">IFERROR(_xlfn.IFS(MacReports!N137="","",--MacReports!N137&lt;55,"Battery Defect",--MacReports!N137&lt;=69,"Battery D",--MacReports!N137&lt;=80,"Battery C",--MacReports!N137&gt;80,""),"")</f>
        <v/>
      </c>
      <c r="O137" s="14" t="str">
        <f>IF(MacReports!J137="Service","Battery Service","")</f>
        <v/>
      </c>
      <c r="P137" s="11" t="str">
        <f>MacReports!Q137&amp;""</f>
        <v/>
      </c>
      <c r="Q137" s="11" t="str">
        <f>IF(MacReports!K137="Enabled","Apple ID Lock","")</f>
        <v/>
      </c>
      <c r="R137" s="11" t="str">
        <f>IF(MacReports!M137="Remote Lock","Remote Locked","")</f>
        <v/>
      </c>
      <c r="S137" t="str">
        <f t="shared" si="6"/>
        <v/>
      </c>
      <c r="T137" t="str" cm="1">
        <f t="array" ref="T137">IF($AE137=0,"",INDEX(Disk_Pivot!$N$2:$N$500,$AE137))</f>
        <v/>
      </c>
      <c r="U137" t="str">
        <f>IF(T137="Fail",MacReports!O137,"")</f>
        <v/>
      </c>
      <c r="AA137" t="str">
        <f t="shared" si="8"/>
        <v/>
      </c>
      <c r="AC137">
        <f>IFERROR(MATCH($B137,MacReports!$B$2:$B$243,0),0)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</row>
    <row r="138" spans="1:31">
      <c r="A138" t="str">
        <f>MacReports!A138&amp;""</f>
        <v/>
      </c>
      <c r="B138" t="str">
        <f>MacReports!B138&amp;""</f>
        <v/>
      </c>
      <c r="C138" t="str">
        <f>MacReports!D138&amp;""</f>
        <v/>
      </c>
      <c r="D138" t="str">
        <f>MacReports!C138&amp;""</f>
        <v/>
      </c>
      <c r="E138" t="str" cm="1">
        <f t="array" ref="E138">IF($AC138=0,"",INDEX(MacReports!$E$2:$E$243,$AC138))</f>
        <v/>
      </c>
      <c r="F138" s="11" t="str">
        <f>MacReports!F138&amp;""</f>
        <v/>
      </c>
      <c r="G138" t="str" cm="1">
        <f t="array" ref="G138">IF($AD138=0,$F138,INDEX(Models!$B$2:$B$605,$AD138))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MacReports!G138&amp;""</f>
        <v/>
      </c>
      <c r="K138" s="49" t="str">
        <f>MacReports!H138&amp;""</f>
        <v/>
      </c>
      <c r="L138" t="str">
        <f t="shared" si="7"/>
        <v/>
      </c>
      <c r="M138" s="13" t="str">
        <f>MacReports!I138&amp;""</f>
        <v/>
      </c>
      <c r="N138" s="14" t="str" cm="1">
        <f t="array" ref="N138">IFERROR(_xlfn.IFS(MacReports!N138="","",--MacReports!N138&lt;55,"Battery Defect",--MacReports!N138&lt;=69,"Battery D",--MacReports!N138&lt;=80,"Battery C",--MacReports!N138&gt;80,""),"")</f>
        <v/>
      </c>
      <c r="O138" s="14" t="str">
        <f>IF(MacReports!J138="Service","Battery Service","")</f>
        <v/>
      </c>
      <c r="P138" s="11" t="str">
        <f>MacReports!Q138&amp;""</f>
        <v/>
      </c>
      <c r="Q138" s="11" t="str">
        <f>IF(MacReports!K138="Enabled","Apple ID Lock","")</f>
        <v/>
      </c>
      <c r="R138" s="11" t="str">
        <f>IF(MacReports!M138="Remote Lock","Remote Locked","")</f>
        <v/>
      </c>
      <c r="S138" t="str">
        <f t="shared" si="6"/>
        <v/>
      </c>
      <c r="T138" t="str" cm="1">
        <f t="array" ref="T138">IF($AE138=0,"",INDEX(Disk_Pivot!$N$2:$N$500,$AE138))</f>
        <v/>
      </c>
      <c r="U138" t="str">
        <f>IF(T138="Fail",MacReports!O138,"")</f>
        <v/>
      </c>
      <c r="AA138" t="str">
        <f t="shared" si="8"/>
        <v/>
      </c>
      <c r="AC138">
        <f>IFERROR(MATCH($B138,MacReports!$B$2:$B$243,0),0)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</row>
    <row r="139" spans="1:31">
      <c r="A139" t="str">
        <f>MacReports!A139&amp;""</f>
        <v/>
      </c>
      <c r="B139" t="str">
        <f>MacReports!B139&amp;""</f>
        <v/>
      </c>
      <c r="C139" t="str">
        <f>MacReports!D139&amp;""</f>
        <v/>
      </c>
      <c r="D139" t="str">
        <f>MacReports!C139&amp;""</f>
        <v/>
      </c>
      <c r="E139" t="str" cm="1">
        <f t="array" ref="E139">IF($AC139=0,"",INDEX(MacReports!$E$2:$E$243,$AC139))</f>
        <v/>
      </c>
      <c r="F139" s="11" t="str">
        <f>MacReports!F139&amp;""</f>
        <v/>
      </c>
      <c r="G139" t="str" cm="1">
        <f t="array" ref="G139">IF($AD139=0,$F139,INDEX(Models!$B$2:$B$605,$AD139))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MacReports!G139&amp;""</f>
        <v/>
      </c>
      <c r="K139" s="49" t="str">
        <f>MacReports!H139&amp;""</f>
        <v/>
      </c>
      <c r="L139" t="str">
        <f t="shared" si="7"/>
        <v/>
      </c>
      <c r="M139" s="13" t="str">
        <f>MacReports!I139&amp;""</f>
        <v/>
      </c>
      <c r="N139" s="14" t="str" cm="1">
        <f t="array" ref="N139">IFERROR(_xlfn.IFS(MacReports!N139="","",--MacReports!N139&lt;55,"Battery Defect",--MacReports!N139&lt;=69,"Battery D",--MacReports!N139&lt;=80,"Battery C",--MacReports!N139&gt;80,""),"")</f>
        <v/>
      </c>
      <c r="O139" s="14" t="str">
        <f>IF(MacReports!J139="Service","Battery Service","")</f>
        <v/>
      </c>
      <c r="P139" s="11" t="str">
        <f>MacReports!Q139&amp;""</f>
        <v/>
      </c>
      <c r="Q139" s="11" t="str">
        <f>IF(MacReports!K139="Enabled","Apple ID Lock","")</f>
        <v/>
      </c>
      <c r="R139" s="11" t="str">
        <f>IF(MacReports!M139="Remote Lock","Remote Locked","")</f>
        <v/>
      </c>
      <c r="S139" t="str">
        <f t="shared" si="6"/>
        <v/>
      </c>
      <c r="T139" t="str" cm="1">
        <f t="array" ref="T139">IF($AE139=0,"",INDEX(Disk_Pivot!$N$2:$N$500,$AE139))</f>
        <v/>
      </c>
      <c r="U139" t="str">
        <f>IF(T139="Fail",MacReports!O139,"")</f>
        <v/>
      </c>
      <c r="AA139" t="str">
        <f t="shared" si="8"/>
        <v/>
      </c>
      <c r="AC139">
        <f>IFERROR(MATCH($B139,MacReports!$B$2:$B$243,0),0)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</row>
    <row r="140" spans="1:31">
      <c r="A140" t="str">
        <f>MacReports!A140&amp;""</f>
        <v/>
      </c>
      <c r="B140" t="str">
        <f>MacReports!B140&amp;""</f>
        <v/>
      </c>
      <c r="C140" t="str">
        <f>MacReports!D140&amp;""</f>
        <v/>
      </c>
      <c r="D140" t="str">
        <f>MacReports!C140&amp;""</f>
        <v/>
      </c>
      <c r="E140" t="str" cm="1">
        <f t="array" ref="E140">IF($AC140=0,"",INDEX(MacReports!$E$2:$E$243,$AC140))</f>
        <v/>
      </c>
      <c r="F140" s="11" t="str">
        <f>MacReports!F140&amp;""</f>
        <v/>
      </c>
      <c r="G140" t="str" cm="1">
        <f t="array" ref="G140">IF($AD140=0,$F140,INDEX(Models!$B$2:$B$605,$AD140))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MacReports!G140&amp;""</f>
        <v/>
      </c>
      <c r="K140" s="49" t="str">
        <f>MacReports!H140&amp;""</f>
        <v/>
      </c>
      <c r="L140" t="str">
        <f t="shared" si="7"/>
        <v/>
      </c>
      <c r="M140" s="13" t="str">
        <f>MacReports!I140&amp;""</f>
        <v/>
      </c>
      <c r="N140" s="14" t="str" cm="1">
        <f t="array" ref="N140">IFERROR(_xlfn.IFS(MacReports!N140="","",--MacReports!N140&lt;55,"Battery Defect",--MacReports!N140&lt;=69,"Battery D",--MacReports!N140&lt;=80,"Battery C",--MacReports!N140&gt;80,""),"")</f>
        <v/>
      </c>
      <c r="O140" s="14" t="str">
        <f>IF(MacReports!J140="Service","Battery Service","")</f>
        <v/>
      </c>
      <c r="P140" s="11" t="str">
        <f>MacReports!Q140&amp;""</f>
        <v/>
      </c>
      <c r="Q140" s="11" t="str">
        <f>IF(MacReports!K140="Enabled","Apple ID Lock","")</f>
        <v/>
      </c>
      <c r="R140" s="11" t="str">
        <f>IF(MacReports!M140="Remote Lock","Remote Locked","")</f>
        <v/>
      </c>
      <c r="S140" t="str">
        <f t="shared" si="6"/>
        <v/>
      </c>
      <c r="T140" t="str" cm="1">
        <f t="array" ref="T140">IF($AE140=0,"",INDEX(Disk_Pivot!$N$2:$N$500,$AE140))</f>
        <v/>
      </c>
      <c r="U140" t="str">
        <f>IF(T140="Fail",MacReports!O140,"")</f>
        <v/>
      </c>
      <c r="AA140" t="str">
        <f t="shared" si="8"/>
        <v/>
      </c>
      <c r="AC140">
        <f>IFERROR(MATCH($B140,MacReports!$B$2:$B$243,0),0)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</row>
    <row r="141" spans="1:31">
      <c r="A141" t="str">
        <f>MacReports!A141&amp;""</f>
        <v/>
      </c>
      <c r="B141" t="str">
        <f>MacReports!B141&amp;""</f>
        <v/>
      </c>
      <c r="C141" t="str">
        <f>MacReports!D141&amp;""</f>
        <v/>
      </c>
      <c r="D141" t="str">
        <f>MacReports!C141&amp;""</f>
        <v/>
      </c>
      <c r="E141" t="str" cm="1">
        <f t="array" ref="E141">IF($AC141=0,"",INDEX(MacReports!$E$2:$E$243,$AC141))</f>
        <v/>
      </c>
      <c r="F141" s="11" t="str">
        <f>MacReports!F141&amp;""</f>
        <v/>
      </c>
      <c r="G141" t="str" cm="1">
        <f t="array" ref="G141">IF($AD141=0,$F141,INDEX(Models!$B$2:$B$605,$AD141))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MacReports!G141&amp;""</f>
        <v/>
      </c>
      <c r="K141" s="49" t="str">
        <f>MacReports!H141&amp;""</f>
        <v/>
      </c>
      <c r="L141" t="str">
        <f t="shared" si="7"/>
        <v/>
      </c>
      <c r="M141" s="13" t="str">
        <f>MacReports!I141&amp;""</f>
        <v/>
      </c>
      <c r="N141" s="14" t="str" cm="1">
        <f t="array" ref="N141">IFERROR(_xlfn.IFS(MacReports!N141="","",--MacReports!N141&lt;55,"Battery Defect",--MacReports!N141&lt;=69,"Battery D",--MacReports!N141&lt;=80,"Battery C",--MacReports!N141&gt;80,""),"")</f>
        <v/>
      </c>
      <c r="O141" s="14" t="str">
        <f>IF(MacReports!J141="Service","Battery Service","")</f>
        <v/>
      </c>
      <c r="P141" s="11" t="str">
        <f>MacReports!Q141&amp;""</f>
        <v/>
      </c>
      <c r="Q141" s="11" t="str">
        <f>IF(MacReports!K141="Enabled","Apple ID Lock","")</f>
        <v/>
      </c>
      <c r="R141" s="11" t="str">
        <f>IF(MacReports!M141="Remote Lock","Remote Locked","")</f>
        <v/>
      </c>
      <c r="S141" t="str">
        <f t="shared" si="6"/>
        <v/>
      </c>
      <c r="T141" t="str" cm="1">
        <f t="array" ref="T141">IF($AE141=0,"",INDEX(Disk_Pivot!$N$2:$N$500,$AE141))</f>
        <v/>
      </c>
      <c r="U141" t="str">
        <f>IF(T141="Fail",MacReports!O141,"")</f>
        <v/>
      </c>
      <c r="AA141" t="str">
        <f t="shared" si="8"/>
        <v/>
      </c>
      <c r="AC141">
        <f>IFERROR(MATCH($B141,MacReports!$B$2:$B$243,0),0)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</row>
    <row r="142" spans="1:31">
      <c r="A142" t="str">
        <f>MacReports!A142&amp;""</f>
        <v/>
      </c>
      <c r="B142" t="str">
        <f>MacReports!B142&amp;""</f>
        <v/>
      </c>
      <c r="C142" t="str">
        <f>MacReports!D142&amp;""</f>
        <v/>
      </c>
      <c r="D142" t="str">
        <f>MacReports!C142&amp;""</f>
        <v/>
      </c>
      <c r="E142" t="str" cm="1">
        <f t="array" ref="E142">IF($AC142=0,"",INDEX(MacReports!$E$2:$E$243,$AC142))</f>
        <v/>
      </c>
      <c r="F142" s="11" t="str">
        <f>MacReports!F142&amp;""</f>
        <v/>
      </c>
      <c r="G142" t="str" cm="1">
        <f t="array" ref="G142">IF($AD142=0,$F142,INDEX(Models!$B$2:$B$605,$AD142))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MacReports!G142&amp;""</f>
        <v/>
      </c>
      <c r="K142" s="49" t="str">
        <f>MacReports!H142&amp;""</f>
        <v/>
      </c>
      <c r="L142" t="str">
        <f t="shared" si="7"/>
        <v/>
      </c>
      <c r="M142" s="13" t="str">
        <f>MacReports!I142&amp;""</f>
        <v/>
      </c>
      <c r="N142" s="14" t="str" cm="1">
        <f t="array" ref="N142">IFERROR(_xlfn.IFS(MacReports!N142="","",--MacReports!N142&lt;55,"Battery Defect",--MacReports!N142&lt;=69,"Battery D",--MacReports!N142&lt;=80,"Battery C",--MacReports!N142&gt;80,""),"")</f>
        <v/>
      </c>
      <c r="O142" s="14" t="str">
        <f>IF(MacReports!J142="Service","Battery Service","")</f>
        <v/>
      </c>
      <c r="P142" s="11" t="str">
        <f>MacReports!Q142&amp;""</f>
        <v/>
      </c>
      <c r="Q142" s="11" t="str">
        <f>IF(MacReports!K142="Enabled","Apple ID Lock","")</f>
        <v/>
      </c>
      <c r="R142" s="11" t="str">
        <f>IF(MacReports!M142="Remote Lock","Remote Locked","")</f>
        <v/>
      </c>
      <c r="S142" t="str">
        <f t="shared" si="6"/>
        <v/>
      </c>
      <c r="T142" t="str" cm="1">
        <f t="array" ref="T142">IF($AE142=0,"",INDEX(Disk_Pivot!$N$2:$N$500,$AE142))</f>
        <v/>
      </c>
      <c r="U142" t="str">
        <f>IF(T142="Fail",MacReports!O142,"")</f>
        <v/>
      </c>
      <c r="AA142" t="str">
        <f t="shared" si="8"/>
        <v/>
      </c>
      <c r="AC142">
        <f>IFERROR(MATCH($B142,MacReports!$B$2:$B$243,0),0)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</row>
    <row r="143" spans="1:31">
      <c r="A143" t="str">
        <f>MacReports!A143&amp;""</f>
        <v/>
      </c>
      <c r="B143" t="str">
        <f>MacReports!B143&amp;""</f>
        <v/>
      </c>
      <c r="C143" t="str">
        <f>MacReports!D143&amp;""</f>
        <v/>
      </c>
      <c r="D143" t="str">
        <f>MacReports!C143&amp;""</f>
        <v/>
      </c>
      <c r="E143" t="str" cm="1">
        <f t="array" ref="E143">IF($AC143=0,"",INDEX(MacReports!$E$2:$E$243,$AC143))</f>
        <v/>
      </c>
      <c r="F143" s="11" t="str">
        <f>MacReports!F143&amp;""</f>
        <v/>
      </c>
      <c r="G143" t="str" cm="1">
        <f t="array" ref="G143">IF($AD143=0,$F143,INDEX(Models!$B$2:$B$605,$AD143))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MacReports!G143&amp;""</f>
        <v/>
      </c>
      <c r="K143" s="49" t="str">
        <f>MacReports!H143&amp;""</f>
        <v/>
      </c>
      <c r="L143" t="str">
        <f t="shared" si="7"/>
        <v/>
      </c>
      <c r="M143" s="13" t="str">
        <f>MacReports!I143&amp;""</f>
        <v/>
      </c>
      <c r="N143" s="14" t="str" cm="1">
        <f t="array" ref="N143">IFERROR(_xlfn.IFS(MacReports!N143="","",--MacReports!N143&lt;55,"Battery Defect",--MacReports!N143&lt;=69,"Battery D",--MacReports!N143&lt;=80,"Battery C",--MacReports!N143&gt;80,""),"")</f>
        <v/>
      </c>
      <c r="O143" s="14" t="str">
        <f>IF(MacReports!J143="Service","Battery Service","")</f>
        <v/>
      </c>
      <c r="P143" s="11" t="str">
        <f>MacReports!Q143&amp;""</f>
        <v/>
      </c>
      <c r="Q143" s="11" t="str">
        <f>IF(MacReports!K143="Enabled","Apple ID Lock","")</f>
        <v/>
      </c>
      <c r="R143" s="11" t="str">
        <f>IF(MacReports!M143="Remote Lock","Remote Locked","")</f>
        <v/>
      </c>
      <c r="S143" t="str">
        <f t="shared" si="6"/>
        <v/>
      </c>
      <c r="T143" t="str" cm="1">
        <f t="array" ref="T143">IF($AE143=0,"",INDEX(Disk_Pivot!$N$2:$N$500,$AE143))</f>
        <v/>
      </c>
      <c r="U143" t="str">
        <f>IF(T143="Fail",MacReports!O143,"")</f>
        <v/>
      </c>
      <c r="AA143" t="str">
        <f t="shared" si="8"/>
        <v/>
      </c>
      <c r="AC143">
        <f>IFERROR(MATCH($B143,MacReports!$B$2:$B$243,0),0)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</row>
    <row r="144" spans="1:31">
      <c r="A144" t="str">
        <f>MacReports!A144&amp;""</f>
        <v/>
      </c>
      <c r="B144" t="str">
        <f>MacReports!B144&amp;""</f>
        <v/>
      </c>
      <c r="C144" t="str">
        <f>MacReports!D144&amp;""</f>
        <v/>
      </c>
      <c r="D144" t="str">
        <f>MacReports!C144&amp;""</f>
        <v/>
      </c>
      <c r="E144" t="str" cm="1">
        <f t="array" ref="E144">IF($AC144=0,"",INDEX(MacReports!$E$2:$E$243,$AC144))</f>
        <v/>
      </c>
      <c r="F144" s="11" t="str">
        <f>MacReports!F144&amp;""</f>
        <v/>
      </c>
      <c r="G144" t="str" cm="1">
        <f t="array" ref="G144">IF($AD144=0,$F144,INDEX(Models!$B$2:$B$605,$AD144))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MacReports!G144&amp;""</f>
        <v/>
      </c>
      <c r="K144" s="49" t="str">
        <f>MacReports!H144&amp;""</f>
        <v/>
      </c>
      <c r="L144" t="str">
        <f t="shared" si="7"/>
        <v/>
      </c>
      <c r="M144" s="13" t="str">
        <f>MacReports!I144&amp;""</f>
        <v/>
      </c>
      <c r="N144" s="14" t="str" cm="1">
        <f t="array" ref="N144">IFERROR(_xlfn.IFS(MacReports!N144="","",--MacReports!N144&lt;55,"Battery Defect",--MacReports!N144&lt;=69,"Battery D",--MacReports!N144&lt;=80,"Battery C",--MacReports!N144&gt;80,""),"")</f>
        <v/>
      </c>
      <c r="O144" s="14" t="str">
        <f>IF(MacReports!J144="Service","Battery Service","")</f>
        <v/>
      </c>
      <c r="P144" s="11" t="str">
        <f>MacReports!Q144&amp;""</f>
        <v/>
      </c>
      <c r="Q144" s="11" t="str">
        <f>IF(MacReports!K144="Enabled","Apple ID Lock","")</f>
        <v/>
      </c>
      <c r="R144" s="11" t="str">
        <f>IF(MacReports!M144="Remote Lock","Remote Locked","")</f>
        <v/>
      </c>
      <c r="S144" t="str">
        <f t="shared" si="6"/>
        <v/>
      </c>
      <c r="T144" t="str" cm="1">
        <f t="array" ref="T144">IF($AE144=0,"",INDEX(Disk_Pivot!$N$2:$N$500,$AE144))</f>
        <v/>
      </c>
      <c r="U144" t="str">
        <f>IF(T144="Fail",MacReports!O144,"")</f>
        <v/>
      </c>
      <c r="AA144" t="str">
        <f t="shared" si="8"/>
        <v/>
      </c>
      <c r="AC144">
        <f>IFERROR(MATCH($B144,MacReports!$B$2:$B$243,0),0)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</row>
    <row r="145" spans="1:31">
      <c r="A145" t="str">
        <f>MacReports!A145&amp;""</f>
        <v/>
      </c>
      <c r="B145" t="str">
        <f>MacReports!B145&amp;""</f>
        <v/>
      </c>
      <c r="C145" t="str">
        <f>MacReports!D145&amp;""</f>
        <v/>
      </c>
      <c r="D145" t="str">
        <f>MacReports!C145&amp;""</f>
        <v/>
      </c>
      <c r="E145" t="str" cm="1">
        <f t="array" ref="E145">IF($AC145=0,"",INDEX(MacReports!$E$2:$E$243,$AC145))</f>
        <v/>
      </c>
      <c r="F145" s="11" t="str">
        <f>MacReports!F145&amp;""</f>
        <v/>
      </c>
      <c r="G145" t="str" cm="1">
        <f t="array" ref="G145">IF($AD145=0,$F145,INDEX(Models!$B$2:$B$605,$AD145))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MacReports!G145&amp;""</f>
        <v/>
      </c>
      <c r="K145" s="49" t="str">
        <f>MacReports!H145&amp;""</f>
        <v/>
      </c>
      <c r="L145" t="str">
        <f t="shared" si="7"/>
        <v/>
      </c>
      <c r="M145" s="13" t="str">
        <f>MacReports!I145&amp;""</f>
        <v/>
      </c>
      <c r="N145" s="14" t="str" cm="1">
        <f t="array" ref="N145">IFERROR(_xlfn.IFS(MacReports!N145="","",--MacReports!N145&lt;55,"Battery Defect",--MacReports!N145&lt;=69,"Battery D",--MacReports!N145&lt;=80,"Battery C",--MacReports!N145&gt;80,""),"")</f>
        <v/>
      </c>
      <c r="O145" s="14" t="str">
        <f>IF(MacReports!J145="Service","Battery Service","")</f>
        <v/>
      </c>
      <c r="P145" s="11" t="str">
        <f>MacReports!Q145&amp;""</f>
        <v/>
      </c>
      <c r="Q145" s="11" t="str">
        <f>IF(MacReports!K145="Enabled","Apple ID Lock","")</f>
        <v/>
      </c>
      <c r="R145" s="11" t="str">
        <f>IF(MacReports!M145="Remote Lock","Remote Locked","")</f>
        <v/>
      </c>
      <c r="S145" t="str">
        <f t="shared" si="6"/>
        <v/>
      </c>
      <c r="T145" t="str" cm="1">
        <f t="array" ref="T145">IF($AE145=0,"",INDEX(Disk_Pivot!$N$2:$N$500,$AE145))</f>
        <v/>
      </c>
      <c r="U145" t="str">
        <f>IF(T145="Fail",MacReports!O145,"")</f>
        <v/>
      </c>
      <c r="AA145" t="str">
        <f t="shared" si="8"/>
        <v/>
      </c>
      <c r="AC145">
        <f>IFERROR(MATCH($B145,MacReports!$B$2:$B$243,0),0)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</row>
    <row r="146" spans="1:31">
      <c r="A146" t="str">
        <f>MacReports!A146&amp;""</f>
        <v/>
      </c>
      <c r="B146" t="str">
        <f>MacReports!B146&amp;""</f>
        <v/>
      </c>
      <c r="C146" t="str">
        <f>MacReports!D146&amp;""</f>
        <v/>
      </c>
      <c r="D146" t="str">
        <f>MacReports!C146&amp;""</f>
        <v/>
      </c>
      <c r="E146" t="str" cm="1">
        <f t="array" ref="E146">IF($AC146=0,"",INDEX(MacReports!$E$2:$E$243,$AC146))</f>
        <v/>
      </c>
      <c r="F146" s="11" t="str">
        <f>MacReports!F146&amp;""</f>
        <v/>
      </c>
      <c r="G146" t="str" cm="1">
        <f t="array" ref="G146">IF($AD146=0,$F146,INDEX(Models!$B$2:$B$605,$AD146))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MacReports!G146&amp;""</f>
        <v/>
      </c>
      <c r="K146" s="49" t="str">
        <f>MacReports!H146&amp;""</f>
        <v/>
      </c>
      <c r="L146" t="str">
        <f t="shared" si="7"/>
        <v/>
      </c>
      <c r="M146" s="13" t="str">
        <f>MacReports!I146&amp;""</f>
        <v/>
      </c>
      <c r="N146" s="14" t="str" cm="1">
        <f t="array" ref="N146">IFERROR(_xlfn.IFS(MacReports!N146="","",--MacReports!N146&lt;55,"Battery Defect",--MacReports!N146&lt;=69,"Battery D",--MacReports!N146&lt;=80,"Battery C",--MacReports!N146&gt;80,""),"")</f>
        <v/>
      </c>
      <c r="O146" s="14" t="str">
        <f>IF(MacReports!J146="Service","Battery Service","")</f>
        <v/>
      </c>
      <c r="P146" s="11" t="str">
        <f>MacReports!Q146&amp;""</f>
        <v/>
      </c>
      <c r="Q146" s="11" t="str">
        <f>IF(MacReports!K146="Enabled","Apple ID Lock","")</f>
        <v/>
      </c>
      <c r="R146" s="11" t="str">
        <f>IF(MacReports!M146="Remote Lock","Remote Locked","")</f>
        <v/>
      </c>
      <c r="S146" t="str">
        <f t="shared" si="6"/>
        <v/>
      </c>
      <c r="T146" t="str" cm="1">
        <f t="array" ref="T146">IF($AE146=0,"",INDEX(Disk_Pivot!$N$2:$N$500,$AE146))</f>
        <v/>
      </c>
      <c r="U146" t="str">
        <f>IF(T146="Fail",MacReports!O146,"")</f>
        <v/>
      </c>
      <c r="AA146" t="str">
        <f t="shared" si="8"/>
        <v/>
      </c>
      <c r="AC146">
        <f>IFERROR(MATCH($B146,MacReports!$B$2:$B$243,0),0)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</row>
    <row r="147" spans="1:31">
      <c r="A147" t="str">
        <f>MacReports!A147&amp;""</f>
        <v/>
      </c>
      <c r="B147" t="str">
        <f>MacReports!B147&amp;""</f>
        <v/>
      </c>
      <c r="C147" t="str">
        <f>MacReports!D147&amp;""</f>
        <v/>
      </c>
      <c r="D147" t="str">
        <f>MacReports!C147&amp;""</f>
        <v/>
      </c>
      <c r="E147" t="str" cm="1">
        <f t="array" ref="E147">IF($AC147=0,"",INDEX(MacReports!$E$2:$E$243,$AC147))</f>
        <v/>
      </c>
      <c r="F147" s="11" t="str">
        <f>MacReports!F147&amp;""</f>
        <v/>
      </c>
      <c r="G147" t="str" cm="1">
        <f t="array" ref="G147">IF($AD147=0,$F147,INDEX(Models!$B$2:$B$605,$AD147))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MacReports!G147&amp;""</f>
        <v/>
      </c>
      <c r="K147" s="49" t="str">
        <f>MacReports!H147&amp;""</f>
        <v/>
      </c>
      <c r="L147" t="str">
        <f t="shared" si="7"/>
        <v/>
      </c>
      <c r="M147" s="13" t="str">
        <f>MacReports!I147&amp;""</f>
        <v/>
      </c>
      <c r="N147" s="14" t="str" cm="1">
        <f t="array" ref="N147">IFERROR(_xlfn.IFS(MacReports!N147="","",--MacReports!N147&lt;55,"Battery Defect",--MacReports!N147&lt;=69,"Battery D",--MacReports!N147&lt;=80,"Battery C",--MacReports!N147&gt;80,""),"")</f>
        <v/>
      </c>
      <c r="O147" s="14" t="str">
        <f>IF(MacReports!J147="Service","Battery Service","")</f>
        <v/>
      </c>
      <c r="P147" s="11" t="str">
        <f>MacReports!Q147&amp;""</f>
        <v/>
      </c>
      <c r="Q147" s="11" t="str">
        <f>IF(MacReports!K147="Enabled","Apple ID Lock","")</f>
        <v/>
      </c>
      <c r="R147" s="11" t="str">
        <f>IF(MacReports!M147="Remote Lock","Remote Locked","")</f>
        <v/>
      </c>
      <c r="S147" t="str">
        <f t="shared" si="6"/>
        <v/>
      </c>
      <c r="T147" t="str" cm="1">
        <f t="array" ref="T147">IF($AE147=0,"",INDEX(Disk_Pivot!$N$2:$N$500,$AE147))</f>
        <v/>
      </c>
      <c r="U147" t="str">
        <f>IF(T147="Fail",MacReports!O147,"")</f>
        <v/>
      </c>
      <c r="AA147" t="str">
        <f t="shared" si="8"/>
        <v/>
      </c>
      <c r="AC147">
        <f>IFERROR(MATCH($B147,MacReports!$B$2:$B$243,0),0)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</row>
    <row r="148" spans="1:31">
      <c r="A148" t="str">
        <f>MacReports!A148&amp;""</f>
        <v/>
      </c>
      <c r="B148" t="str">
        <f>MacReports!B148&amp;""</f>
        <v/>
      </c>
      <c r="C148" t="str">
        <f>MacReports!D148&amp;""</f>
        <v/>
      </c>
      <c r="D148" t="str">
        <f>MacReports!C148&amp;""</f>
        <v/>
      </c>
      <c r="E148" t="str" cm="1">
        <f t="array" ref="E148">IF($AC148=0,"",INDEX(MacReports!$E$2:$E$243,$AC148))</f>
        <v/>
      </c>
      <c r="F148" s="11" t="str">
        <f>MacReports!F148&amp;""</f>
        <v/>
      </c>
      <c r="G148" t="str" cm="1">
        <f t="array" ref="G148">IF($AD148=0,$F148,INDEX(Models!$B$2:$B$605,$AD148))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MacReports!G148&amp;""</f>
        <v/>
      </c>
      <c r="K148" s="49" t="str">
        <f>MacReports!H148&amp;""</f>
        <v/>
      </c>
      <c r="L148" t="str">
        <f t="shared" si="7"/>
        <v/>
      </c>
      <c r="M148" s="13" t="str">
        <f>MacReports!I148&amp;""</f>
        <v/>
      </c>
      <c r="N148" s="14" t="str" cm="1">
        <f t="array" ref="N148">IFERROR(_xlfn.IFS(MacReports!N148="","",--MacReports!N148&lt;55,"Battery Defect",--MacReports!N148&lt;=69,"Battery D",--MacReports!N148&lt;=80,"Battery C",--MacReports!N148&gt;80,""),"")</f>
        <v/>
      </c>
      <c r="O148" s="14" t="str">
        <f>IF(MacReports!J148="Service","Battery Service","")</f>
        <v/>
      </c>
      <c r="P148" s="11" t="str">
        <f>MacReports!Q148&amp;""</f>
        <v/>
      </c>
      <c r="Q148" s="11" t="str">
        <f>IF(MacReports!K148="Enabled","Apple ID Lock","")</f>
        <v/>
      </c>
      <c r="R148" s="11" t="str">
        <f>IF(MacReports!M148="Remote Lock","Remote Locked","")</f>
        <v/>
      </c>
      <c r="S148" t="str">
        <f t="shared" si="6"/>
        <v/>
      </c>
      <c r="T148" t="str" cm="1">
        <f t="array" ref="T148">IF($AE148=0,"",INDEX(Disk_Pivot!$N$2:$N$500,$AE148))</f>
        <v/>
      </c>
      <c r="U148" t="str">
        <f>IF(T148="Fail",MacReports!O148,"")</f>
        <v/>
      </c>
      <c r="AA148" t="str">
        <f t="shared" si="8"/>
        <v/>
      </c>
      <c r="AC148">
        <f>IFERROR(MATCH($B148,MacReports!$B$2:$B$243,0),0)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</row>
    <row r="149" spans="1:31">
      <c r="A149" t="str">
        <f>MacReports!A149&amp;""</f>
        <v/>
      </c>
      <c r="B149" t="str">
        <f>MacReports!B149&amp;""</f>
        <v/>
      </c>
      <c r="C149" t="str">
        <f>MacReports!D149&amp;""</f>
        <v/>
      </c>
      <c r="D149" t="str">
        <f>MacReports!C149&amp;""</f>
        <v/>
      </c>
      <c r="E149" t="str" cm="1">
        <f t="array" ref="E149">IF($AC149=0,"",INDEX(MacReports!$E$2:$E$243,$AC149))</f>
        <v/>
      </c>
      <c r="F149" s="11" t="str">
        <f>MacReports!F149&amp;""</f>
        <v/>
      </c>
      <c r="G149" t="str" cm="1">
        <f t="array" ref="G149">IF($AD149=0,$F149,INDEX(Models!$B$2:$B$605,$AD149))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MacReports!G149&amp;""</f>
        <v/>
      </c>
      <c r="K149" s="49" t="str">
        <f>MacReports!H149&amp;""</f>
        <v/>
      </c>
      <c r="L149" t="str">
        <f t="shared" si="7"/>
        <v/>
      </c>
      <c r="M149" s="13" t="str">
        <f>MacReports!I149&amp;""</f>
        <v/>
      </c>
      <c r="N149" s="14" t="str" cm="1">
        <f t="array" ref="N149">IFERROR(_xlfn.IFS(MacReports!N149="","",--MacReports!N149&lt;55,"Battery Defect",--MacReports!N149&lt;=69,"Battery D",--MacReports!N149&lt;=80,"Battery C",--MacReports!N149&gt;80,""),"")</f>
        <v/>
      </c>
      <c r="O149" s="14" t="str">
        <f>IF(MacReports!J149="Service","Battery Service","")</f>
        <v/>
      </c>
      <c r="P149" s="11" t="str">
        <f>MacReports!Q149&amp;""</f>
        <v/>
      </c>
      <c r="Q149" s="11" t="str">
        <f>IF(MacReports!K149="Enabled","Apple ID Lock","")</f>
        <v/>
      </c>
      <c r="R149" s="11" t="str">
        <f>IF(MacReports!M149="Remote Lock","Remote Locked","")</f>
        <v/>
      </c>
      <c r="S149" t="str">
        <f t="shared" si="6"/>
        <v/>
      </c>
      <c r="T149" t="str" cm="1">
        <f t="array" ref="T149">IF($AE149=0,"",INDEX(Disk_Pivot!$N$2:$N$500,$AE149))</f>
        <v/>
      </c>
      <c r="U149" t="str">
        <f>IF(T149="Fail",MacReports!O149,"")</f>
        <v/>
      </c>
      <c r="AA149" t="str">
        <f t="shared" si="8"/>
        <v/>
      </c>
      <c r="AC149">
        <f>IFERROR(MATCH($B149,MacReports!$B$2:$B$243,0),0)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</row>
    <row r="150" spans="1:31">
      <c r="A150" t="str">
        <f>MacReports!A150&amp;""</f>
        <v/>
      </c>
      <c r="B150" t="str">
        <f>MacReports!B150&amp;""</f>
        <v/>
      </c>
      <c r="C150" t="str">
        <f>MacReports!D150&amp;""</f>
        <v/>
      </c>
      <c r="D150" t="str">
        <f>MacReports!C150&amp;""</f>
        <v/>
      </c>
      <c r="E150" t="str" cm="1">
        <f t="array" ref="E150">IF($AC150=0,"",INDEX(MacReports!$E$2:$E$243,$AC150))</f>
        <v/>
      </c>
      <c r="F150" s="11" t="str">
        <f>MacReports!F150&amp;""</f>
        <v/>
      </c>
      <c r="G150" t="str" cm="1">
        <f t="array" ref="G150">IF($AD150=0,$F150,INDEX(Models!$B$2:$B$605,$AD150))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MacReports!G150&amp;""</f>
        <v/>
      </c>
      <c r="K150" s="49" t="str">
        <f>MacReports!H150&amp;""</f>
        <v/>
      </c>
      <c r="L150" t="str">
        <f t="shared" si="7"/>
        <v/>
      </c>
      <c r="M150" s="13" t="str">
        <f>MacReports!I150&amp;""</f>
        <v/>
      </c>
      <c r="N150" s="14" t="str" cm="1">
        <f t="array" ref="N150">IFERROR(_xlfn.IFS(MacReports!N150="","",--MacReports!N150&lt;55,"Battery Defect",--MacReports!N150&lt;=69,"Battery D",--MacReports!N150&lt;=80,"Battery C",--MacReports!N150&gt;80,""),"")</f>
        <v/>
      </c>
      <c r="O150" s="14" t="str">
        <f>IF(MacReports!J150="Service","Battery Service","")</f>
        <v/>
      </c>
      <c r="P150" s="11" t="str">
        <f>MacReports!Q150&amp;""</f>
        <v/>
      </c>
      <c r="Q150" s="11" t="str">
        <f>IF(MacReports!K150="Enabled","Apple ID Lock","")</f>
        <v/>
      </c>
      <c r="R150" s="11" t="str">
        <f>IF(MacReports!M150="Remote Lock","Remote Locked","")</f>
        <v/>
      </c>
      <c r="S150" t="str">
        <f t="shared" si="6"/>
        <v/>
      </c>
      <c r="T150" t="str" cm="1">
        <f t="array" ref="T150">IF($AE150=0,"",INDEX(Disk_Pivot!$N$2:$N$500,$AE150))</f>
        <v/>
      </c>
      <c r="U150" t="str">
        <f>IF(T150="Fail",MacReports!O150,"")</f>
        <v/>
      </c>
      <c r="AA150" t="str">
        <f t="shared" si="8"/>
        <v/>
      </c>
      <c r="AC150">
        <f>IFERROR(MATCH($B150,MacReports!$B$2:$B$243,0),0)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</row>
    <row r="151" spans="1:31">
      <c r="A151" t="str">
        <f>MacReports!A151&amp;""</f>
        <v/>
      </c>
      <c r="B151" t="str">
        <f>MacReports!B151&amp;""</f>
        <v/>
      </c>
      <c r="C151" t="str">
        <f>MacReports!D151&amp;""</f>
        <v/>
      </c>
      <c r="D151" t="str">
        <f>MacReports!C151&amp;""</f>
        <v/>
      </c>
      <c r="E151" t="str" cm="1">
        <f t="array" ref="E151">IF($AC151=0,"",INDEX(MacReports!$E$2:$E$243,$AC151))</f>
        <v/>
      </c>
      <c r="F151" s="11" t="str">
        <f>MacReports!F151&amp;""</f>
        <v/>
      </c>
      <c r="G151" t="str" cm="1">
        <f t="array" ref="G151">IF($AD151=0,$F151,INDEX(Models!$B$2:$B$605,$AD151))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MacReports!G151&amp;""</f>
        <v/>
      </c>
      <c r="K151" s="49" t="str">
        <f>MacReports!H151&amp;""</f>
        <v/>
      </c>
      <c r="L151" t="str">
        <f t="shared" si="7"/>
        <v/>
      </c>
      <c r="M151" s="13" t="str">
        <f>MacReports!I151&amp;""</f>
        <v/>
      </c>
      <c r="N151" s="14" t="str" cm="1">
        <f t="array" ref="N151">IFERROR(_xlfn.IFS(MacReports!N151="","",--MacReports!N151&lt;55,"Battery Defect",--MacReports!N151&lt;=69,"Battery D",--MacReports!N151&lt;=80,"Battery C",--MacReports!N151&gt;80,""),"")</f>
        <v/>
      </c>
      <c r="O151" s="14" t="str">
        <f>IF(MacReports!J151="Service","Battery Service","")</f>
        <v/>
      </c>
      <c r="P151" s="11" t="str">
        <f>MacReports!Q151&amp;""</f>
        <v/>
      </c>
      <c r="Q151" s="11" t="str">
        <f>IF(MacReports!K151="Enabled","Apple ID Lock","")</f>
        <v/>
      </c>
      <c r="R151" s="11" t="str">
        <f>IF(MacReports!M151="Remote Lock","Remote Locked","")</f>
        <v/>
      </c>
      <c r="S151" t="str">
        <f t="shared" si="6"/>
        <v/>
      </c>
      <c r="T151" t="str" cm="1">
        <f t="array" ref="T151">IF($AE151=0,"",INDEX(Disk_Pivot!$N$2:$N$500,$AE151))</f>
        <v/>
      </c>
      <c r="U151" t="str">
        <f>IF(T151="Fail",MacReports!O151,"")</f>
        <v/>
      </c>
      <c r="AA151" t="str">
        <f t="shared" si="8"/>
        <v/>
      </c>
      <c r="AC151">
        <f>IFERROR(MATCH($B151,MacReports!$B$2:$B$243,0),0)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</row>
    <row r="152" spans="1:31">
      <c r="A152" t="str">
        <f>MacReports!A152&amp;""</f>
        <v/>
      </c>
      <c r="B152" t="str">
        <f>MacReports!B152&amp;""</f>
        <v/>
      </c>
      <c r="C152" t="str">
        <f>MacReports!D152&amp;""</f>
        <v/>
      </c>
      <c r="D152" t="str">
        <f>MacReports!C152&amp;""</f>
        <v/>
      </c>
      <c r="E152" t="str" cm="1">
        <f t="array" ref="E152">IF($AC152=0,"",INDEX(MacReports!$E$2:$E$243,$AC152))</f>
        <v/>
      </c>
      <c r="F152" s="11" t="str">
        <f>MacReports!F152&amp;""</f>
        <v/>
      </c>
      <c r="G152" t="str" cm="1">
        <f t="array" ref="G152">IF($AD152=0,$F152,INDEX(Models!$B$2:$B$605,$AD152))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MacReports!G152&amp;""</f>
        <v/>
      </c>
      <c r="K152" s="49" t="str">
        <f>MacReports!H152&amp;""</f>
        <v/>
      </c>
      <c r="L152" t="str">
        <f t="shared" si="7"/>
        <v/>
      </c>
      <c r="M152" s="13" t="str">
        <f>MacReports!I152&amp;""</f>
        <v/>
      </c>
      <c r="N152" s="14" t="str" cm="1">
        <f t="array" ref="N152">IFERROR(_xlfn.IFS(MacReports!N152="","",--MacReports!N152&lt;55,"Battery Defect",--MacReports!N152&lt;=69,"Battery D",--MacReports!N152&lt;=80,"Battery C",--MacReports!N152&gt;80,""),"")</f>
        <v/>
      </c>
      <c r="O152" s="14" t="str">
        <f>IF(MacReports!J152="Service","Battery Service","")</f>
        <v/>
      </c>
      <c r="P152" s="11" t="str">
        <f>MacReports!Q152&amp;""</f>
        <v/>
      </c>
      <c r="Q152" s="11" t="str">
        <f>IF(MacReports!K152="Enabled","Apple ID Lock","")</f>
        <v/>
      </c>
      <c r="R152" s="11" t="str">
        <f>IF(MacReports!M152="Remote Lock","Remote Locked","")</f>
        <v/>
      </c>
      <c r="S152" t="str">
        <f t="shared" si="6"/>
        <v/>
      </c>
      <c r="T152" t="str" cm="1">
        <f t="array" ref="T152">IF($AE152=0,"",INDEX(Disk_Pivot!$N$2:$N$500,$AE152))</f>
        <v/>
      </c>
      <c r="U152" t="str">
        <f>IF(T152="Fail",MacReports!O152,"")</f>
        <v/>
      </c>
      <c r="AA152" t="str">
        <f t="shared" si="8"/>
        <v/>
      </c>
      <c r="AC152">
        <f>IFERROR(MATCH($B152,MacReports!$B$2:$B$243,0),0)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</row>
    <row r="153" spans="1:31">
      <c r="A153" t="str">
        <f>MacReports!A153&amp;""</f>
        <v/>
      </c>
      <c r="B153" t="str">
        <f>MacReports!B153&amp;""</f>
        <v/>
      </c>
      <c r="C153" t="str">
        <f>MacReports!D153&amp;""</f>
        <v/>
      </c>
      <c r="D153" t="str">
        <f>MacReports!C153&amp;""</f>
        <v/>
      </c>
      <c r="E153" t="str" cm="1">
        <f t="array" ref="E153">IF($AC153=0,"",INDEX(MacReports!$E$2:$E$243,$AC153))</f>
        <v/>
      </c>
      <c r="F153" s="11" t="str">
        <f>MacReports!F153&amp;""</f>
        <v/>
      </c>
      <c r="G153" t="str" cm="1">
        <f t="array" ref="G153">IF($AD153=0,$F153,INDEX(Models!$B$2:$B$605,$AD153))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MacReports!G153&amp;""</f>
        <v/>
      </c>
      <c r="K153" s="49" t="str">
        <f>MacReports!H153&amp;""</f>
        <v/>
      </c>
      <c r="L153" t="str">
        <f t="shared" si="7"/>
        <v/>
      </c>
      <c r="M153" s="13" t="str">
        <f>MacReports!I153&amp;""</f>
        <v/>
      </c>
      <c r="N153" s="14" t="str" cm="1">
        <f t="array" ref="N153">IFERROR(_xlfn.IFS(MacReports!N153="","",--MacReports!N153&lt;55,"Battery Defect",--MacReports!N153&lt;=69,"Battery D",--MacReports!N153&lt;=80,"Battery C",--MacReports!N153&gt;80,""),"")</f>
        <v/>
      </c>
      <c r="O153" s="14" t="str">
        <f>IF(MacReports!J153="Service","Battery Service","")</f>
        <v/>
      </c>
      <c r="P153" s="11" t="str">
        <f>MacReports!Q153&amp;""</f>
        <v/>
      </c>
      <c r="Q153" s="11" t="str">
        <f>IF(MacReports!K153="Enabled","Apple ID Lock","")</f>
        <v/>
      </c>
      <c r="R153" s="11" t="str">
        <f>IF(MacReports!M153="Remote Lock","Remote Locked","")</f>
        <v/>
      </c>
      <c r="S153" t="str">
        <f t="shared" si="6"/>
        <v/>
      </c>
      <c r="T153" t="str" cm="1">
        <f t="array" ref="T153">IF($AE153=0,"",INDEX(Disk_Pivot!$N$2:$N$500,$AE153))</f>
        <v/>
      </c>
      <c r="U153" t="str">
        <f>IF(T153="Fail",MacReports!O153,"")</f>
        <v/>
      </c>
      <c r="AA153" t="str">
        <f t="shared" si="8"/>
        <v/>
      </c>
      <c r="AC153">
        <f>IFERROR(MATCH($B153,MacReports!$B$2:$B$243,0),0)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</row>
    <row r="154" spans="1:31">
      <c r="A154" t="str">
        <f>MacReports!A154&amp;""</f>
        <v/>
      </c>
      <c r="B154" t="str">
        <f>MacReports!B154&amp;""</f>
        <v/>
      </c>
      <c r="C154" t="str">
        <f>MacReports!D154&amp;""</f>
        <v/>
      </c>
      <c r="D154" t="str">
        <f>MacReports!C154&amp;""</f>
        <v/>
      </c>
      <c r="E154" t="str" cm="1">
        <f t="array" ref="E154">IF($AC154=0,"",INDEX(MacReports!$E$2:$E$243,$AC154))</f>
        <v/>
      </c>
      <c r="F154" s="11" t="str">
        <f>MacReports!F154&amp;""</f>
        <v/>
      </c>
      <c r="G154" t="str" cm="1">
        <f t="array" ref="G154">IF($AD154=0,$F154,INDEX(Models!$B$2:$B$605,$AD154))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MacReports!G154&amp;""</f>
        <v/>
      </c>
      <c r="K154" s="49" t="str">
        <f>MacReports!H154&amp;""</f>
        <v/>
      </c>
      <c r="L154" t="str">
        <f t="shared" si="7"/>
        <v/>
      </c>
      <c r="M154" s="13" t="str">
        <f>MacReports!I154&amp;""</f>
        <v/>
      </c>
      <c r="N154" s="14" t="str" cm="1">
        <f t="array" ref="N154">IFERROR(_xlfn.IFS(MacReports!N154="","",--MacReports!N154&lt;55,"Battery Defect",--MacReports!N154&lt;=69,"Battery D",--MacReports!N154&lt;=80,"Battery C",--MacReports!N154&gt;80,""),"")</f>
        <v/>
      </c>
      <c r="O154" s="14" t="str">
        <f>IF(MacReports!J154="Service","Battery Service","")</f>
        <v/>
      </c>
      <c r="P154" s="11" t="str">
        <f>MacReports!Q154&amp;""</f>
        <v/>
      </c>
      <c r="Q154" s="11" t="str">
        <f>IF(MacReports!K154="Enabled","Apple ID Lock","")</f>
        <v/>
      </c>
      <c r="R154" s="11" t="str">
        <f>IF(MacReports!M154="Remote Lock","Remote Locked","")</f>
        <v/>
      </c>
      <c r="S154" t="str">
        <f t="shared" si="6"/>
        <v/>
      </c>
      <c r="T154" t="str" cm="1">
        <f t="array" ref="T154">IF($AE154=0,"",INDEX(Disk_Pivot!$N$2:$N$500,$AE154))</f>
        <v/>
      </c>
      <c r="U154" t="str">
        <f>IF(T154="Fail",MacReports!O154,"")</f>
        <v/>
      </c>
      <c r="AA154" t="str">
        <f t="shared" si="8"/>
        <v/>
      </c>
      <c r="AC154">
        <f>IFERROR(MATCH($B154,MacReports!$B$2:$B$243,0),0)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</row>
    <row r="155" spans="1:31">
      <c r="A155" t="str">
        <f>MacReports!A155&amp;""</f>
        <v/>
      </c>
      <c r="B155" t="str">
        <f>MacReports!B155&amp;""</f>
        <v/>
      </c>
      <c r="C155" t="str">
        <f>MacReports!D155&amp;""</f>
        <v/>
      </c>
      <c r="D155" t="str">
        <f>MacReports!C155&amp;""</f>
        <v/>
      </c>
      <c r="E155" t="str" cm="1">
        <f t="array" ref="E155">IF($AC155=0,"",INDEX(MacReports!$E$2:$E$243,$AC155))</f>
        <v/>
      </c>
      <c r="F155" s="11" t="str">
        <f>MacReports!F155&amp;""</f>
        <v/>
      </c>
      <c r="G155" t="str" cm="1">
        <f t="array" ref="G155">IF($AD155=0,$F155,INDEX(Models!$B$2:$B$605,$AD155))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MacReports!G155&amp;""</f>
        <v/>
      </c>
      <c r="K155" s="49" t="str">
        <f>MacReports!H155&amp;""</f>
        <v/>
      </c>
      <c r="L155" t="str">
        <f t="shared" si="7"/>
        <v/>
      </c>
      <c r="M155" s="13" t="str">
        <f>MacReports!I155&amp;""</f>
        <v/>
      </c>
      <c r="N155" s="14" t="str" cm="1">
        <f t="array" ref="N155">IFERROR(_xlfn.IFS(MacReports!N155="","",--MacReports!N155&lt;55,"Battery Defect",--MacReports!N155&lt;=69,"Battery D",--MacReports!N155&lt;=80,"Battery C",--MacReports!N155&gt;80,""),"")</f>
        <v/>
      </c>
      <c r="O155" s="14" t="str">
        <f>IF(MacReports!J155="Service","Battery Service","")</f>
        <v/>
      </c>
      <c r="P155" s="11" t="str">
        <f>MacReports!Q155&amp;""</f>
        <v/>
      </c>
      <c r="Q155" s="11" t="str">
        <f>IF(MacReports!K155="Enabled","Apple ID Lock","")</f>
        <v/>
      </c>
      <c r="R155" s="11" t="str">
        <f>IF(MacReports!M155="Remote Lock","Remote Locked","")</f>
        <v/>
      </c>
      <c r="S155" t="str">
        <f t="shared" si="6"/>
        <v/>
      </c>
      <c r="T155" t="str" cm="1">
        <f t="array" ref="T155">IF($AE155=0,"",INDEX(Disk_Pivot!$N$2:$N$500,$AE155))</f>
        <v/>
      </c>
      <c r="U155" t="str">
        <f>IF(T155="Fail",MacReports!O155,"")</f>
        <v/>
      </c>
      <c r="AA155" t="str">
        <f t="shared" si="8"/>
        <v/>
      </c>
      <c r="AC155">
        <f>IFERROR(MATCH($B155,MacReports!$B$2:$B$243,0),0)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</row>
    <row r="156" spans="1:31">
      <c r="A156" t="str">
        <f>MacReports!A156&amp;""</f>
        <v/>
      </c>
      <c r="B156" t="str">
        <f>MacReports!B156&amp;""</f>
        <v/>
      </c>
      <c r="C156" t="str">
        <f>MacReports!D156&amp;""</f>
        <v/>
      </c>
      <c r="D156" t="str">
        <f>MacReports!C156&amp;""</f>
        <v/>
      </c>
      <c r="E156" t="str" cm="1">
        <f t="array" ref="E156">IF($AC156=0,"",INDEX(MacReports!$E$2:$E$243,$AC156))</f>
        <v/>
      </c>
      <c r="F156" s="11" t="str">
        <f>MacReports!F156&amp;""</f>
        <v/>
      </c>
      <c r="G156" t="str" cm="1">
        <f t="array" ref="G156">IF($AD156=0,$F156,INDEX(Models!$B$2:$B$605,$AD156))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MacReports!G156&amp;""</f>
        <v/>
      </c>
      <c r="K156" s="49" t="str">
        <f>MacReports!H156&amp;""</f>
        <v/>
      </c>
      <c r="L156" t="str">
        <f t="shared" si="7"/>
        <v/>
      </c>
      <c r="M156" s="13" t="str">
        <f>MacReports!I156&amp;""</f>
        <v/>
      </c>
      <c r="N156" s="14" t="str" cm="1">
        <f t="array" ref="N156">IFERROR(_xlfn.IFS(MacReports!N156="","",--MacReports!N156&lt;55,"Battery Defect",--MacReports!N156&lt;=69,"Battery D",--MacReports!N156&lt;=80,"Battery C",--MacReports!N156&gt;80,""),"")</f>
        <v/>
      </c>
      <c r="O156" s="14" t="str">
        <f>IF(MacReports!J156="Service","Battery Service","")</f>
        <v/>
      </c>
      <c r="P156" s="11" t="str">
        <f>MacReports!Q156&amp;""</f>
        <v/>
      </c>
      <c r="Q156" s="11" t="str">
        <f>IF(MacReports!K156="Enabled","Apple ID Lock","")</f>
        <v/>
      </c>
      <c r="R156" s="11" t="str">
        <f>IF(MacReports!M156="Remote Lock","Remote Locked","")</f>
        <v/>
      </c>
      <c r="S156" t="str">
        <f t="shared" si="6"/>
        <v/>
      </c>
      <c r="T156" t="str" cm="1">
        <f t="array" ref="T156">IF($AE156=0,"",INDEX(Disk_Pivot!$N$2:$N$500,$AE156))</f>
        <v/>
      </c>
      <c r="U156" t="str">
        <f>IF(T156="Fail",MacReports!O156,"")</f>
        <v/>
      </c>
      <c r="AA156" t="str">
        <f t="shared" si="8"/>
        <v/>
      </c>
      <c r="AC156">
        <f>IFERROR(MATCH($B156,MacReports!$B$2:$B$243,0),0)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</row>
    <row r="157" spans="1:31">
      <c r="A157" t="str">
        <f>MacReports!A157&amp;""</f>
        <v/>
      </c>
      <c r="B157" t="str">
        <f>MacReports!B157&amp;""</f>
        <v/>
      </c>
      <c r="C157" t="str">
        <f>MacReports!D157&amp;""</f>
        <v/>
      </c>
      <c r="D157" t="str">
        <f>MacReports!C157&amp;""</f>
        <v/>
      </c>
      <c r="E157" t="str" cm="1">
        <f t="array" ref="E157">IF($AC157=0,"",INDEX(MacReports!$E$2:$E$243,$AC157))</f>
        <v/>
      </c>
      <c r="F157" s="11" t="str">
        <f>MacReports!F157&amp;""</f>
        <v/>
      </c>
      <c r="G157" t="str" cm="1">
        <f t="array" ref="G157">IF($AD157=0,$F157,INDEX(Models!$B$2:$B$605,$AD157))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MacReports!G157&amp;""</f>
        <v/>
      </c>
      <c r="K157" s="49" t="str">
        <f>MacReports!H157&amp;""</f>
        <v/>
      </c>
      <c r="L157" t="str">
        <f t="shared" si="7"/>
        <v/>
      </c>
      <c r="M157" s="13" t="str">
        <f>MacReports!I157&amp;""</f>
        <v/>
      </c>
      <c r="N157" s="14" t="str" cm="1">
        <f t="array" ref="N157">IFERROR(_xlfn.IFS(MacReports!N157="","",--MacReports!N157&lt;55,"Battery Defect",--MacReports!N157&lt;=69,"Battery D",--MacReports!N157&lt;=80,"Battery C",--MacReports!N157&gt;80,""),"")</f>
        <v/>
      </c>
      <c r="O157" s="14" t="str">
        <f>IF(MacReports!J157="Service","Battery Service","")</f>
        <v/>
      </c>
      <c r="P157" s="11" t="str">
        <f>MacReports!Q157&amp;""</f>
        <v/>
      </c>
      <c r="Q157" s="11" t="str">
        <f>IF(MacReports!K157="Enabled","Apple ID Lock","")</f>
        <v/>
      </c>
      <c r="R157" s="11" t="str">
        <f>IF(MacReports!M157="Remote Lock","Remote Locked","")</f>
        <v/>
      </c>
      <c r="S157" t="str">
        <f t="shared" si="6"/>
        <v/>
      </c>
      <c r="T157" t="str" cm="1">
        <f t="array" ref="T157">IF($AE157=0,"",INDEX(Disk_Pivot!$N$2:$N$500,$AE157))</f>
        <v/>
      </c>
      <c r="U157" t="str">
        <f>IF(T157="Fail",MacReports!O157,"")</f>
        <v/>
      </c>
      <c r="AA157" t="str">
        <f t="shared" si="8"/>
        <v/>
      </c>
      <c r="AC157">
        <f>IFERROR(MATCH($B157,MacReports!$B$2:$B$243,0),0)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</row>
    <row r="158" spans="1:31">
      <c r="A158" t="str">
        <f>MacReports!A158&amp;""</f>
        <v/>
      </c>
      <c r="B158" t="str">
        <f>MacReports!B158&amp;""</f>
        <v/>
      </c>
      <c r="C158" t="str">
        <f>MacReports!D158&amp;""</f>
        <v/>
      </c>
      <c r="D158" t="str">
        <f>MacReports!C158&amp;""</f>
        <v/>
      </c>
      <c r="E158" t="str" cm="1">
        <f t="array" ref="E158">IF($AC158=0,"",INDEX(MacReports!$E$2:$E$243,$AC158))</f>
        <v/>
      </c>
      <c r="F158" s="11" t="str">
        <f>MacReports!F158&amp;""</f>
        <v/>
      </c>
      <c r="G158" t="str" cm="1">
        <f t="array" ref="G158">IF($AD158=0,$F158,INDEX(Models!$B$2:$B$605,$AD158))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MacReports!G158&amp;""</f>
        <v/>
      </c>
      <c r="K158" s="49" t="str">
        <f>MacReports!H158&amp;""</f>
        <v/>
      </c>
      <c r="L158" t="str">
        <f t="shared" si="7"/>
        <v/>
      </c>
      <c r="M158" s="13" t="str">
        <f>MacReports!I158&amp;""</f>
        <v/>
      </c>
      <c r="N158" s="14" t="str" cm="1">
        <f t="array" ref="N158">IFERROR(_xlfn.IFS(MacReports!N158="","",--MacReports!N158&lt;55,"Battery Defect",--MacReports!N158&lt;=69,"Battery D",--MacReports!N158&lt;=80,"Battery C",--MacReports!N158&gt;80,""),"")</f>
        <v/>
      </c>
      <c r="O158" s="14" t="str">
        <f>IF(MacReports!J158="Service","Battery Service","")</f>
        <v/>
      </c>
      <c r="P158" s="11" t="str">
        <f>MacReports!Q158&amp;""</f>
        <v/>
      </c>
      <c r="Q158" s="11" t="str">
        <f>IF(MacReports!K158="Enabled","Apple ID Lock","")</f>
        <v/>
      </c>
      <c r="R158" s="11" t="str">
        <f>IF(MacReports!M158="Remote Lock","Remote Locked","")</f>
        <v/>
      </c>
      <c r="S158" t="str">
        <f t="shared" si="6"/>
        <v/>
      </c>
      <c r="T158" t="str" cm="1">
        <f t="array" ref="T158">IF($AE158=0,"",INDEX(Disk_Pivot!$N$2:$N$500,$AE158))</f>
        <v/>
      </c>
      <c r="U158" t="str">
        <f>IF(T158="Fail",MacReports!O158,"")</f>
        <v/>
      </c>
      <c r="AA158" t="str">
        <f t="shared" si="8"/>
        <v/>
      </c>
      <c r="AC158">
        <f>IFERROR(MATCH($B158,MacReports!$B$2:$B$243,0),0)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</row>
    <row r="159" spans="1:31">
      <c r="A159" t="str">
        <f>MacReports!A159&amp;""</f>
        <v/>
      </c>
      <c r="B159" t="str">
        <f>MacReports!B159&amp;""</f>
        <v/>
      </c>
      <c r="C159" t="str">
        <f>MacReports!D159&amp;""</f>
        <v/>
      </c>
      <c r="D159" t="str">
        <f>MacReports!C159&amp;""</f>
        <v/>
      </c>
      <c r="E159" t="str" cm="1">
        <f t="array" ref="E159">IF($AC159=0,"",INDEX(MacReports!$E$2:$E$243,$AC159))</f>
        <v/>
      </c>
      <c r="F159" s="11" t="str">
        <f>MacReports!F159&amp;""</f>
        <v/>
      </c>
      <c r="G159" t="str" cm="1">
        <f t="array" ref="G159">IF($AD159=0,$F159,INDEX(Models!$B$2:$B$605,$AD159))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MacReports!G159&amp;""</f>
        <v/>
      </c>
      <c r="K159" s="49" t="str">
        <f>MacReports!H159&amp;""</f>
        <v/>
      </c>
      <c r="L159" t="str">
        <f t="shared" si="7"/>
        <v/>
      </c>
      <c r="M159" s="13" t="str">
        <f>MacReports!I159&amp;""</f>
        <v/>
      </c>
      <c r="N159" s="14" t="str" cm="1">
        <f t="array" ref="N159">IFERROR(_xlfn.IFS(MacReports!N159="","",--MacReports!N159&lt;55,"Battery Defect",--MacReports!N159&lt;=69,"Battery D",--MacReports!N159&lt;=80,"Battery C",--MacReports!N159&gt;80,""),"")</f>
        <v/>
      </c>
      <c r="O159" s="14" t="str">
        <f>IF(MacReports!J159="Service","Battery Service","")</f>
        <v/>
      </c>
      <c r="P159" s="11" t="str">
        <f>MacReports!Q159&amp;""</f>
        <v/>
      </c>
      <c r="Q159" s="11" t="str">
        <f>IF(MacReports!K159="Enabled","Apple ID Lock","")</f>
        <v/>
      </c>
      <c r="R159" s="11" t="str">
        <f>IF(MacReports!M159="Remote Lock","Remote Locked","")</f>
        <v/>
      </c>
      <c r="S159" t="str">
        <f t="shared" si="6"/>
        <v/>
      </c>
      <c r="T159" t="str" cm="1">
        <f t="array" ref="T159">IF($AE159=0,"",INDEX(Disk_Pivot!$N$2:$N$500,$AE159))</f>
        <v/>
      </c>
      <c r="U159" t="str">
        <f>IF(T159="Fail",MacReports!O159,"")</f>
        <v/>
      </c>
      <c r="AA159" t="str">
        <f t="shared" si="8"/>
        <v/>
      </c>
      <c r="AC159">
        <f>IFERROR(MATCH($B159,MacReports!$B$2:$B$243,0),0)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</row>
    <row r="160" spans="1:31">
      <c r="A160" t="str">
        <f>MacReports!A160&amp;""</f>
        <v/>
      </c>
      <c r="B160" t="str">
        <f>MacReports!B160&amp;""</f>
        <v/>
      </c>
      <c r="C160" t="str">
        <f>MacReports!D160&amp;""</f>
        <v/>
      </c>
      <c r="D160" t="str">
        <f>MacReports!C160&amp;""</f>
        <v/>
      </c>
      <c r="E160" t="str" cm="1">
        <f t="array" ref="E160">IF($AC160=0,"",INDEX(MacReports!$E$2:$E$243,$AC160))</f>
        <v/>
      </c>
      <c r="F160" s="11" t="str">
        <f>MacReports!F160&amp;""</f>
        <v/>
      </c>
      <c r="G160" t="str" cm="1">
        <f t="array" ref="G160">IF($AD160=0,$F160,INDEX(Models!$B$2:$B$605,$AD160))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MacReports!G160&amp;""</f>
        <v/>
      </c>
      <c r="K160" s="49" t="str">
        <f>MacReports!H160&amp;""</f>
        <v/>
      </c>
      <c r="L160" t="str">
        <f t="shared" si="7"/>
        <v/>
      </c>
      <c r="M160" s="13" t="str">
        <f>MacReports!I160&amp;""</f>
        <v/>
      </c>
      <c r="N160" s="14" t="str" cm="1">
        <f t="array" ref="N160">IFERROR(_xlfn.IFS(MacReports!N160="","",--MacReports!N160&lt;55,"Battery Defect",--MacReports!N160&lt;=69,"Battery D",--MacReports!N160&lt;=80,"Battery C",--MacReports!N160&gt;80,""),"")</f>
        <v/>
      </c>
      <c r="O160" s="14" t="str">
        <f>IF(MacReports!J160="Service","Battery Service","")</f>
        <v/>
      </c>
      <c r="P160" s="11" t="str">
        <f>MacReports!Q160&amp;""</f>
        <v/>
      </c>
      <c r="Q160" s="11" t="str">
        <f>IF(MacReports!K160="Enabled","Apple ID Lock","")</f>
        <v/>
      </c>
      <c r="R160" s="11" t="str">
        <f>IF(MacReports!M160="Remote Lock","Remote Locked","")</f>
        <v/>
      </c>
      <c r="S160" t="str">
        <f t="shared" si="6"/>
        <v/>
      </c>
      <c r="T160" t="str" cm="1">
        <f t="array" ref="T160">IF($AE160=0,"",INDEX(Disk_Pivot!$N$2:$N$500,$AE160))</f>
        <v/>
      </c>
      <c r="U160" t="str">
        <f>IF(T160="Fail",MacReports!O160,"")</f>
        <v/>
      </c>
      <c r="AA160" t="str">
        <f t="shared" si="8"/>
        <v/>
      </c>
      <c r="AC160">
        <f>IFERROR(MATCH($B160,MacReports!$B$2:$B$243,0),0)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</row>
    <row r="161" spans="1:31">
      <c r="A161" t="str">
        <f>MacReports!A161&amp;""</f>
        <v/>
      </c>
      <c r="B161" t="str">
        <f>MacReports!B161&amp;""</f>
        <v/>
      </c>
      <c r="C161" t="str">
        <f>MacReports!D161&amp;""</f>
        <v/>
      </c>
      <c r="D161" t="str">
        <f>MacReports!C161&amp;""</f>
        <v/>
      </c>
      <c r="E161" t="str" cm="1">
        <f t="array" ref="E161">IF($AC161=0,"",INDEX(MacReports!$E$2:$E$243,$AC161))</f>
        <v/>
      </c>
      <c r="F161" s="11" t="str">
        <f>MacReports!F161&amp;""</f>
        <v/>
      </c>
      <c r="G161" t="str" cm="1">
        <f t="array" ref="G161">IF($AD161=0,$F161,INDEX(Models!$B$2:$B$605,$AD161))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MacReports!G161&amp;""</f>
        <v/>
      </c>
      <c r="K161" s="49" t="str">
        <f>MacReports!H161&amp;""</f>
        <v/>
      </c>
      <c r="L161" t="str">
        <f t="shared" si="7"/>
        <v/>
      </c>
      <c r="M161" s="13" t="str">
        <f>MacReports!I161&amp;""</f>
        <v/>
      </c>
      <c r="N161" s="14" t="str" cm="1">
        <f t="array" ref="N161">IFERROR(_xlfn.IFS(MacReports!N161="","",--MacReports!N161&lt;55,"Battery Defect",--MacReports!N161&lt;=69,"Battery D",--MacReports!N161&lt;=80,"Battery C",--MacReports!N161&gt;80,""),"")</f>
        <v/>
      </c>
      <c r="O161" s="14" t="str">
        <f>IF(MacReports!J161="Service","Battery Service","")</f>
        <v/>
      </c>
      <c r="P161" s="11" t="str">
        <f>MacReports!Q161&amp;""</f>
        <v/>
      </c>
      <c r="Q161" s="11" t="str">
        <f>IF(MacReports!K161="Enabled","Apple ID Lock","")</f>
        <v/>
      </c>
      <c r="R161" s="11" t="str">
        <f>IF(MacReports!M161="Remote Lock","Remote Locked","")</f>
        <v/>
      </c>
      <c r="S161" t="str">
        <f t="shared" si="6"/>
        <v/>
      </c>
      <c r="T161" t="str" cm="1">
        <f t="array" ref="T161">IF($AE161=0,"",INDEX(Disk_Pivot!$N$2:$N$500,$AE161))</f>
        <v/>
      </c>
      <c r="U161" t="str">
        <f>IF(T161="Fail",MacReports!O161,"")</f>
        <v/>
      </c>
      <c r="AA161" t="str">
        <f t="shared" si="8"/>
        <v/>
      </c>
      <c r="AC161">
        <f>IFERROR(MATCH($B161,MacReports!$B$2:$B$243,0),0)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</row>
    <row r="162" spans="1:31">
      <c r="A162" t="str">
        <f>MacReports!A162&amp;""</f>
        <v/>
      </c>
      <c r="B162" t="str">
        <f>MacReports!B162&amp;""</f>
        <v/>
      </c>
      <c r="C162" t="str">
        <f>MacReports!D162&amp;""</f>
        <v/>
      </c>
      <c r="D162" t="str">
        <f>MacReports!C162&amp;""</f>
        <v/>
      </c>
      <c r="E162" t="str" cm="1">
        <f t="array" ref="E162">IF($AC162=0,"",INDEX(MacReports!$E$2:$E$243,$AC162))</f>
        <v/>
      </c>
      <c r="F162" s="11" t="str">
        <f>MacReports!F162&amp;""</f>
        <v/>
      </c>
      <c r="G162" t="str" cm="1">
        <f t="array" ref="G162">IF($AD162=0,$F162,INDEX(Models!$B$2:$B$605,$AD162))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MacReports!G162&amp;""</f>
        <v/>
      </c>
      <c r="K162" s="49" t="str">
        <f>MacReports!H162&amp;""</f>
        <v/>
      </c>
      <c r="L162" t="str">
        <f t="shared" si="7"/>
        <v/>
      </c>
      <c r="M162" s="13" t="str">
        <f>MacReports!I162&amp;""</f>
        <v/>
      </c>
      <c r="N162" s="14" t="str" cm="1">
        <f t="array" ref="N162">IFERROR(_xlfn.IFS(MacReports!N162="","",--MacReports!N162&lt;55,"Battery Defect",--MacReports!N162&lt;=69,"Battery D",--MacReports!N162&lt;=80,"Battery C",--MacReports!N162&gt;80,""),"")</f>
        <v/>
      </c>
      <c r="O162" s="14" t="str">
        <f>IF(MacReports!J162="Service","Battery Service","")</f>
        <v/>
      </c>
      <c r="P162" s="11" t="str">
        <f>MacReports!Q162&amp;""</f>
        <v/>
      </c>
      <c r="Q162" s="11" t="str">
        <f>IF(MacReports!K162="Enabled","Apple ID Lock","")</f>
        <v/>
      </c>
      <c r="R162" s="11" t="str">
        <f>IF(MacReports!M162="Remote Lock","Remote Locked","")</f>
        <v/>
      </c>
      <c r="S162" t="str">
        <f t="shared" si="6"/>
        <v/>
      </c>
      <c r="T162" t="str" cm="1">
        <f t="array" ref="T162">IF($AE162=0,"",INDEX(Disk_Pivot!$N$2:$N$500,$AE162))</f>
        <v/>
      </c>
      <c r="U162" t="str">
        <f>IF(T162="Fail",MacReports!O162,"")</f>
        <v/>
      </c>
      <c r="AA162" t="str">
        <f t="shared" si="8"/>
        <v/>
      </c>
      <c r="AC162">
        <f>IFERROR(MATCH($B162,MacReports!$B$2:$B$243,0),0)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</row>
    <row r="163" spans="1:31">
      <c r="A163" t="str">
        <f>MacReports!A163&amp;""</f>
        <v/>
      </c>
      <c r="B163" t="str">
        <f>MacReports!B163&amp;""</f>
        <v/>
      </c>
      <c r="C163" t="str">
        <f>MacReports!D163&amp;""</f>
        <v/>
      </c>
      <c r="D163" t="str">
        <f>MacReports!C163&amp;""</f>
        <v/>
      </c>
      <c r="E163" t="str" cm="1">
        <f t="array" ref="E163">IF($AC163=0,"",INDEX(MacReports!$E$2:$E$243,$AC163))</f>
        <v/>
      </c>
      <c r="F163" s="11" t="str">
        <f>MacReports!F163&amp;""</f>
        <v/>
      </c>
      <c r="G163" t="str" cm="1">
        <f t="array" ref="G163">IF($AD163=0,$F163,INDEX(Models!$B$2:$B$605,$AD163))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MacReports!G163&amp;""</f>
        <v/>
      </c>
      <c r="K163" s="49" t="str">
        <f>MacReports!H163&amp;""</f>
        <v/>
      </c>
      <c r="L163" t="str">
        <f t="shared" si="7"/>
        <v/>
      </c>
      <c r="M163" s="13" t="str">
        <f>MacReports!I163&amp;""</f>
        <v/>
      </c>
      <c r="N163" s="14" t="str" cm="1">
        <f t="array" ref="N163">IFERROR(_xlfn.IFS(MacReports!N163="","",--MacReports!N163&lt;55,"Battery Defect",--MacReports!N163&lt;=69,"Battery D",--MacReports!N163&lt;=80,"Battery C",--MacReports!N163&gt;80,""),"")</f>
        <v/>
      </c>
      <c r="O163" s="14" t="str">
        <f>IF(MacReports!J163="Service","Battery Service","")</f>
        <v/>
      </c>
      <c r="P163" s="11" t="str">
        <f>MacReports!Q163&amp;""</f>
        <v/>
      </c>
      <c r="Q163" s="11" t="str">
        <f>IF(MacReports!K163="Enabled","Apple ID Lock","")</f>
        <v/>
      </c>
      <c r="R163" s="11" t="str">
        <f>IF(MacReports!M163="Remote Lock","Remote Locked","")</f>
        <v/>
      </c>
      <c r="S163" t="str">
        <f t="shared" si="6"/>
        <v/>
      </c>
      <c r="T163" t="str" cm="1">
        <f t="array" ref="T163">IF($AE163=0,"",INDEX(Disk_Pivot!$N$2:$N$500,$AE163))</f>
        <v/>
      </c>
      <c r="U163" t="str">
        <f>IF(T163="Fail",MacReports!O163,"")</f>
        <v/>
      </c>
      <c r="AA163" t="str">
        <f t="shared" si="8"/>
        <v/>
      </c>
      <c r="AC163">
        <f>IFERROR(MATCH($B163,MacReports!$B$2:$B$243,0),0)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</row>
    <row r="164" spans="1:31">
      <c r="A164" t="str">
        <f>MacReports!A164&amp;""</f>
        <v/>
      </c>
      <c r="B164" t="str">
        <f>MacReports!B164&amp;""</f>
        <v/>
      </c>
      <c r="C164" t="str">
        <f>MacReports!D164&amp;""</f>
        <v/>
      </c>
      <c r="D164" t="str">
        <f>MacReports!C164&amp;""</f>
        <v/>
      </c>
      <c r="E164" t="str" cm="1">
        <f t="array" ref="E164">IF($AC164=0,"",INDEX(MacReports!$E$2:$E$243,$AC164))</f>
        <v/>
      </c>
      <c r="F164" s="11" t="str">
        <f>MacReports!F164&amp;""</f>
        <v/>
      </c>
      <c r="G164" t="str" cm="1">
        <f t="array" ref="G164">IF($AD164=0,$F164,INDEX(Models!$B$2:$B$605,$AD164))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MacReports!G164&amp;""</f>
        <v/>
      </c>
      <c r="K164" s="49" t="str">
        <f>MacReports!H164&amp;""</f>
        <v/>
      </c>
      <c r="L164" t="str">
        <f t="shared" si="7"/>
        <v/>
      </c>
      <c r="M164" s="13" t="str">
        <f>MacReports!I164&amp;""</f>
        <v/>
      </c>
      <c r="N164" s="14" t="str" cm="1">
        <f t="array" ref="N164">IFERROR(_xlfn.IFS(MacReports!N164="","",--MacReports!N164&lt;55,"Battery Defect",--MacReports!N164&lt;=69,"Battery D",--MacReports!N164&lt;=80,"Battery C",--MacReports!N164&gt;80,""),"")</f>
        <v/>
      </c>
      <c r="O164" s="14" t="str">
        <f>IF(MacReports!J164="Service","Battery Service","")</f>
        <v/>
      </c>
      <c r="P164" s="11" t="str">
        <f>MacReports!Q164&amp;""</f>
        <v/>
      </c>
      <c r="Q164" s="11" t="str">
        <f>IF(MacReports!K164="Enabled","Apple ID Lock","")</f>
        <v/>
      </c>
      <c r="R164" s="11" t="str">
        <f>IF(MacReports!M164="Remote Lock","Remote Locked","")</f>
        <v/>
      </c>
      <c r="S164" t="str">
        <f t="shared" si="6"/>
        <v/>
      </c>
      <c r="T164" t="str" cm="1">
        <f t="array" ref="T164">IF($AE164=0,"",INDEX(Disk_Pivot!$N$2:$N$500,$AE164))</f>
        <v/>
      </c>
      <c r="U164" t="str">
        <f>IF(T164="Fail",MacReports!O164,"")</f>
        <v/>
      </c>
      <c r="AA164" t="str">
        <f t="shared" si="8"/>
        <v/>
      </c>
      <c r="AC164">
        <f>IFERROR(MATCH($B164,MacReports!$B$2:$B$243,0),0)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</row>
    <row r="165" spans="1:31">
      <c r="A165" t="str">
        <f>MacReports!A165&amp;""</f>
        <v/>
      </c>
      <c r="B165" t="str">
        <f>MacReports!B165&amp;""</f>
        <v/>
      </c>
      <c r="C165" t="str">
        <f>MacReports!D165&amp;""</f>
        <v/>
      </c>
      <c r="D165" t="str">
        <f>MacReports!C165&amp;""</f>
        <v/>
      </c>
      <c r="E165" t="str" cm="1">
        <f t="array" ref="E165">IF($AC165=0,"",INDEX(MacReports!$E$2:$E$243,$AC165))</f>
        <v/>
      </c>
      <c r="F165" s="11" t="str">
        <f>MacReports!F165&amp;""</f>
        <v/>
      </c>
      <c r="G165" t="str" cm="1">
        <f t="array" ref="G165">IF($AD165=0,$F165,INDEX(Models!$B$2:$B$605,$AD165))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MacReports!G165&amp;""</f>
        <v/>
      </c>
      <c r="K165" s="49" t="str">
        <f>MacReports!H165&amp;""</f>
        <v/>
      </c>
      <c r="L165" t="str">
        <f t="shared" si="7"/>
        <v/>
      </c>
      <c r="M165" s="13" t="str">
        <f>MacReports!I165&amp;""</f>
        <v/>
      </c>
      <c r="N165" s="14" t="str" cm="1">
        <f t="array" ref="N165">IFERROR(_xlfn.IFS(MacReports!N165="","",--MacReports!N165&lt;55,"Battery Defect",--MacReports!N165&lt;=69,"Battery D",--MacReports!N165&lt;=80,"Battery C",--MacReports!N165&gt;80,""),"")</f>
        <v/>
      </c>
      <c r="O165" s="14" t="str">
        <f>IF(MacReports!J165="Service","Battery Service","")</f>
        <v/>
      </c>
      <c r="P165" s="11" t="str">
        <f>MacReports!Q165&amp;""</f>
        <v/>
      </c>
      <c r="Q165" s="11" t="str">
        <f>IF(MacReports!K165="Enabled","Apple ID Lock","")</f>
        <v/>
      </c>
      <c r="R165" s="11" t="str">
        <f>IF(MacReports!M165="Remote Lock","Remote Locked","")</f>
        <v/>
      </c>
      <c r="S165" t="str">
        <f t="shared" si="6"/>
        <v/>
      </c>
      <c r="T165" t="str" cm="1">
        <f t="array" ref="T165">IF($AE165=0,"",INDEX(Disk_Pivot!$N$2:$N$500,$AE165))</f>
        <v/>
      </c>
      <c r="U165" t="str">
        <f>IF(T165="Fail",MacReports!O165,"")</f>
        <v/>
      </c>
      <c r="AA165" t="str">
        <f t="shared" si="8"/>
        <v/>
      </c>
      <c r="AC165">
        <f>IFERROR(MATCH($B165,MacReports!$B$2:$B$243,0),0)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</row>
    <row r="166" spans="1:31">
      <c r="A166" t="str">
        <f>MacReports!A166&amp;""</f>
        <v/>
      </c>
      <c r="B166" t="str">
        <f>MacReports!B166&amp;""</f>
        <v/>
      </c>
      <c r="C166" t="str">
        <f>MacReports!D166&amp;""</f>
        <v/>
      </c>
      <c r="D166" t="str">
        <f>MacReports!C166&amp;""</f>
        <v/>
      </c>
      <c r="E166" t="str" cm="1">
        <f t="array" ref="E166">IF($AC166=0,"",INDEX(MacReports!$E$2:$E$243,$AC166))</f>
        <v/>
      </c>
      <c r="F166" s="11" t="str">
        <f>MacReports!F166&amp;""</f>
        <v/>
      </c>
      <c r="G166" t="str" cm="1">
        <f t="array" ref="G166">IF($AD166=0,$F166,INDEX(Models!$B$2:$B$605,$AD166))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MacReports!G166&amp;""</f>
        <v/>
      </c>
      <c r="K166" s="49" t="str">
        <f>MacReports!H166&amp;""</f>
        <v/>
      </c>
      <c r="L166" t="str">
        <f t="shared" si="7"/>
        <v/>
      </c>
      <c r="M166" s="13" t="str">
        <f>MacReports!I166&amp;""</f>
        <v/>
      </c>
      <c r="N166" s="14" t="str" cm="1">
        <f t="array" ref="N166">IFERROR(_xlfn.IFS(MacReports!N166="","",--MacReports!N166&lt;55,"Battery Defect",--MacReports!N166&lt;=69,"Battery D",--MacReports!N166&lt;=80,"Battery C",--MacReports!N166&gt;80,""),"")</f>
        <v/>
      </c>
      <c r="O166" s="14" t="str">
        <f>IF(MacReports!J166="Service","Battery Service","")</f>
        <v/>
      </c>
      <c r="P166" s="11" t="str">
        <f>MacReports!Q166&amp;""</f>
        <v/>
      </c>
      <c r="Q166" s="11" t="str">
        <f>IF(MacReports!K166="Enabled","Apple ID Lock","")</f>
        <v/>
      </c>
      <c r="R166" s="11" t="str">
        <f>IF(MacReports!M166="Remote Lock","Remote Locked","")</f>
        <v/>
      </c>
      <c r="S166" t="str">
        <f t="shared" si="6"/>
        <v/>
      </c>
      <c r="T166" t="str" cm="1">
        <f t="array" ref="T166">IF($AE166=0,"",INDEX(Disk_Pivot!$N$2:$N$500,$AE166))</f>
        <v/>
      </c>
      <c r="U166" t="str">
        <f>IF(T166="Fail",MacReports!O166,"")</f>
        <v/>
      </c>
      <c r="AA166" t="str">
        <f t="shared" si="8"/>
        <v/>
      </c>
      <c r="AC166">
        <f>IFERROR(MATCH($B166,MacReports!$B$2:$B$243,0),0)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</row>
    <row r="167" spans="1:31">
      <c r="A167" t="str">
        <f>MacReports!A167&amp;""</f>
        <v/>
      </c>
      <c r="B167" t="str">
        <f>MacReports!B167&amp;""</f>
        <v/>
      </c>
      <c r="C167" t="str">
        <f>MacReports!D167&amp;""</f>
        <v/>
      </c>
      <c r="D167" t="str">
        <f>MacReports!C167&amp;""</f>
        <v/>
      </c>
      <c r="E167" t="str" cm="1">
        <f t="array" ref="E167">IF($AC167=0,"",INDEX(MacReports!$E$2:$E$243,$AC167))</f>
        <v/>
      </c>
      <c r="F167" s="11" t="str">
        <f>MacReports!F167&amp;""</f>
        <v/>
      </c>
      <c r="G167" t="str" cm="1">
        <f t="array" ref="G167">IF($AD167=0,$F167,INDEX(Models!$B$2:$B$605,$AD167))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MacReports!G167&amp;""</f>
        <v/>
      </c>
      <c r="K167" s="49" t="str">
        <f>MacReports!H167&amp;""</f>
        <v/>
      </c>
      <c r="L167" t="str">
        <f t="shared" si="7"/>
        <v/>
      </c>
      <c r="M167" s="13" t="str">
        <f>MacReports!I167&amp;""</f>
        <v/>
      </c>
      <c r="N167" s="14" t="str" cm="1">
        <f t="array" ref="N167">IFERROR(_xlfn.IFS(MacReports!N167="","",--MacReports!N167&lt;55,"Battery Defect",--MacReports!N167&lt;=69,"Battery D",--MacReports!N167&lt;=80,"Battery C",--MacReports!N167&gt;80,""),"")</f>
        <v/>
      </c>
      <c r="O167" s="14" t="str">
        <f>IF(MacReports!J167="Service","Battery Service","")</f>
        <v/>
      </c>
      <c r="P167" s="11" t="str">
        <f>MacReports!Q167&amp;""</f>
        <v/>
      </c>
      <c r="Q167" s="11" t="str">
        <f>IF(MacReports!K167="Enabled","Apple ID Lock","")</f>
        <v/>
      </c>
      <c r="R167" s="11" t="str">
        <f>IF(MacReports!M167="Remote Lock","Remote Locked","")</f>
        <v/>
      </c>
      <c r="S167" t="str">
        <f t="shared" si="6"/>
        <v/>
      </c>
      <c r="T167" t="str" cm="1">
        <f t="array" ref="T167">IF($AE167=0,"",INDEX(Disk_Pivot!$N$2:$N$500,$AE167))</f>
        <v/>
      </c>
      <c r="U167" t="str">
        <f>IF(T167="Fail",MacReports!O167,"")</f>
        <v/>
      </c>
      <c r="AA167" t="str">
        <f t="shared" si="8"/>
        <v/>
      </c>
      <c r="AC167">
        <f>IFERROR(MATCH($B167,MacReports!$B$2:$B$243,0),0)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</row>
    <row r="168" spans="1:31">
      <c r="A168" t="str">
        <f>MacReports!A168&amp;""</f>
        <v/>
      </c>
      <c r="B168" t="str">
        <f>MacReports!B168&amp;""</f>
        <v/>
      </c>
      <c r="C168" t="str">
        <f>MacReports!D168&amp;""</f>
        <v/>
      </c>
      <c r="D168" t="str">
        <f>MacReports!C168&amp;""</f>
        <v/>
      </c>
      <c r="E168" t="str" cm="1">
        <f t="array" ref="E168">IF($AC168=0,"",INDEX(MacReports!$E$2:$E$243,$AC168))</f>
        <v/>
      </c>
      <c r="F168" s="11" t="str">
        <f>MacReports!F168&amp;""</f>
        <v/>
      </c>
      <c r="G168" t="str" cm="1">
        <f t="array" ref="G168">IF($AD168=0,$F168,INDEX(Models!$B$2:$B$605,$AD168))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MacReports!G168&amp;""</f>
        <v/>
      </c>
      <c r="K168" s="49" t="str">
        <f>MacReports!H168&amp;""</f>
        <v/>
      </c>
      <c r="L168" t="str">
        <f t="shared" si="7"/>
        <v/>
      </c>
      <c r="M168" s="13" t="str">
        <f>MacReports!I168&amp;""</f>
        <v/>
      </c>
      <c r="N168" s="14" t="str" cm="1">
        <f t="array" ref="N168">IFERROR(_xlfn.IFS(MacReports!N168="","",--MacReports!N168&lt;55,"Battery Defect",--MacReports!N168&lt;=69,"Battery D",--MacReports!N168&lt;=80,"Battery C",--MacReports!N168&gt;80,""),"")</f>
        <v/>
      </c>
      <c r="O168" s="14" t="str">
        <f>IF(MacReports!J168="Service","Battery Service","")</f>
        <v/>
      </c>
      <c r="P168" s="11" t="str">
        <f>MacReports!Q168&amp;""</f>
        <v/>
      </c>
      <c r="Q168" s="11" t="str">
        <f>IF(MacReports!K168="Enabled","Apple ID Lock","")</f>
        <v/>
      </c>
      <c r="R168" s="11" t="str">
        <f>IF(MacReports!M168="Remote Lock","Remote Locked","")</f>
        <v/>
      </c>
      <c r="S168" t="str">
        <f t="shared" si="6"/>
        <v/>
      </c>
      <c r="T168" t="str" cm="1">
        <f t="array" ref="T168">IF($AE168=0,"",INDEX(Disk_Pivot!$N$2:$N$500,$AE168))</f>
        <v/>
      </c>
      <c r="U168" t="str">
        <f>IF(T168="Fail",MacReports!O168,"")</f>
        <v/>
      </c>
      <c r="AA168" t="str">
        <f t="shared" si="8"/>
        <v/>
      </c>
      <c r="AC168">
        <f>IFERROR(MATCH($B168,MacReports!$B$2:$B$243,0),0)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</row>
    <row r="169" spans="1:31">
      <c r="A169" t="str">
        <f>MacReports!A169&amp;""</f>
        <v/>
      </c>
      <c r="B169" t="str">
        <f>MacReports!B169&amp;""</f>
        <v/>
      </c>
      <c r="C169" t="str">
        <f>MacReports!D169&amp;""</f>
        <v/>
      </c>
      <c r="D169" t="str">
        <f>MacReports!C169&amp;""</f>
        <v/>
      </c>
      <c r="E169" t="str" cm="1">
        <f t="array" ref="E169">IF($AC169=0,"",INDEX(MacReports!$E$2:$E$243,$AC169))</f>
        <v/>
      </c>
      <c r="F169" s="11" t="str">
        <f>MacReports!F169&amp;""</f>
        <v/>
      </c>
      <c r="G169" t="str" cm="1">
        <f t="array" ref="G169">IF($AD169=0,$F169,INDEX(Models!$B$2:$B$605,$AD169))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MacReports!G169&amp;""</f>
        <v/>
      </c>
      <c r="K169" s="49" t="str">
        <f>MacReports!H169&amp;""</f>
        <v/>
      </c>
      <c r="L169" t="str">
        <f t="shared" si="7"/>
        <v/>
      </c>
      <c r="M169" s="13" t="str">
        <f>MacReports!I169&amp;""</f>
        <v/>
      </c>
      <c r="N169" s="14" t="str" cm="1">
        <f t="array" ref="N169">IFERROR(_xlfn.IFS(MacReports!N169="","",--MacReports!N169&lt;55,"Battery Defect",--MacReports!N169&lt;=69,"Battery D",--MacReports!N169&lt;=80,"Battery C",--MacReports!N169&gt;80,""),"")</f>
        <v/>
      </c>
      <c r="O169" s="14" t="str">
        <f>IF(MacReports!J169="Service","Battery Service","")</f>
        <v/>
      </c>
      <c r="P169" s="11" t="str">
        <f>MacReports!Q169&amp;""</f>
        <v/>
      </c>
      <c r="Q169" s="11" t="str">
        <f>IF(MacReports!K169="Enabled","Apple ID Lock","")</f>
        <v/>
      </c>
      <c r="R169" s="11" t="str">
        <f>IF(MacReports!M169="Remote Lock","Remote Locked","")</f>
        <v/>
      </c>
      <c r="S169" t="str">
        <f t="shared" si="6"/>
        <v/>
      </c>
      <c r="T169" t="str" cm="1">
        <f t="array" ref="T169">IF($AE169=0,"",INDEX(Disk_Pivot!$N$2:$N$500,$AE169))</f>
        <v/>
      </c>
      <c r="U169" t="str">
        <f>IF(T169="Fail",MacReports!O169,"")</f>
        <v/>
      </c>
      <c r="AA169" t="str">
        <f t="shared" si="8"/>
        <v/>
      </c>
      <c r="AC169">
        <f>IFERROR(MATCH($B169,MacReports!$B$2:$B$243,0),0)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</row>
    <row r="170" spans="1:31">
      <c r="A170" t="str">
        <f>MacReports!A170&amp;""</f>
        <v/>
      </c>
      <c r="B170" t="str">
        <f>MacReports!B170&amp;""</f>
        <v/>
      </c>
      <c r="C170" t="str">
        <f>MacReports!D170&amp;""</f>
        <v/>
      </c>
      <c r="D170" t="str">
        <f>MacReports!C170&amp;""</f>
        <v/>
      </c>
      <c r="E170" t="str" cm="1">
        <f t="array" ref="E170">IF($AC170=0,"",INDEX(MacReports!$E$2:$E$243,$AC170))</f>
        <v/>
      </c>
      <c r="F170" s="11" t="str">
        <f>MacReports!F170&amp;""</f>
        <v/>
      </c>
      <c r="G170" t="str" cm="1">
        <f t="array" ref="G170">IF($AD170=0,$F170,INDEX(Models!$B$2:$B$605,$AD170))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MacReports!G170&amp;""</f>
        <v/>
      </c>
      <c r="K170" s="49" t="str">
        <f>MacReports!H170&amp;""</f>
        <v/>
      </c>
      <c r="L170" t="str">
        <f t="shared" si="7"/>
        <v/>
      </c>
      <c r="M170" s="13" t="str">
        <f>MacReports!I170&amp;""</f>
        <v/>
      </c>
      <c r="N170" s="14" t="str" cm="1">
        <f t="array" ref="N170">IFERROR(_xlfn.IFS(MacReports!N170="","",--MacReports!N170&lt;55,"Battery Defect",--MacReports!N170&lt;=69,"Battery D",--MacReports!N170&lt;=80,"Battery C",--MacReports!N170&gt;80,""),"")</f>
        <v/>
      </c>
      <c r="O170" s="14" t="str">
        <f>IF(MacReports!J170="Service","Battery Service","")</f>
        <v/>
      </c>
      <c r="P170" s="11" t="str">
        <f>MacReports!Q170&amp;""</f>
        <v/>
      </c>
      <c r="Q170" s="11" t="str">
        <f>IF(MacReports!K170="Enabled","Apple ID Lock","")</f>
        <v/>
      </c>
      <c r="R170" s="11" t="str">
        <f>IF(MacReports!M170="Remote Lock","Remote Locked","")</f>
        <v/>
      </c>
      <c r="S170" t="str">
        <f t="shared" si="6"/>
        <v/>
      </c>
      <c r="T170" t="str" cm="1">
        <f t="array" ref="T170">IF($AE170=0,"",INDEX(Disk_Pivot!$N$2:$N$500,$AE170))</f>
        <v/>
      </c>
      <c r="U170" t="str">
        <f>IF(T170="Fail",MacReports!O170,"")</f>
        <v/>
      </c>
      <c r="AA170" t="str">
        <f t="shared" si="8"/>
        <v/>
      </c>
      <c r="AC170">
        <f>IFERROR(MATCH($B170,MacReports!$B$2:$B$243,0),0)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</row>
    <row r="171" spans="1:31">
      <c r="A171" t="str">
        <f>MacReports!A171&amp;""</f>
        <v/>
      </c>
      <c r="B171" t="str">
        <f>MacReports!B171&amp;""</f>
        <v/>
      </c>
      <c r="C171" t="str">
        <f>MacReports!D171&amp;""</f>
        <v/>
      </c>
      <c r="D171" t="str">
        <f>MacReports!C171&amp;""</f>
        <v/>
      </c>
      <c r="E171" t="str" cm="1">
        <f t="array" ref="E171">IF($AC171=0,"",INDEX(MacReports!$E$2:$E$243,$AC171))</f>
        <v/>
      </c>
      <c r="F171" s="11" t="str">
        <f>MacReports!F171&amp;""</f>
        <v/>
      </c>
      <c r="G171" t="str" cm="1">
        <f t="array" ref="G171">IF($AD171=0,$F171,INDEX(Models!$B$2:$B$605,$AD171))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MacReports!G171&amp;""</f>
        <v/>
      </c>
      <c r="K171" s="49" t="str">
        <f>MacReports!H171&amp;""</f>
        <v/>
      </c>
      <c r="L171" t="str">
        <f t="shared" si="7"/>
        <v/>
      </c>
      <c r="M171" s="13" t="str">
        <f>MacReports!I171&amp;""</f>
        <v/>
      </c>
      <c r="N171" s="14" t="str" cm="1">
        <f t="array" ref="N171">IFERROR(_xlfn.IFS(MacReports!N171="","",--MacReports!N171&lt;55,"Battery Defect",--MacReports!N171&lt;=69,"Battery D",--MacReports!N171&lt;=80,"Battery C",--MacReports!N171&gt;80,""),"")</f>
        <v/>
      </c>
      <c r="O171" s="14" t="str">
        <f>IF(MacReports!J171="Service","Battery Service","")</f>
        <v/>
      </c>
      <c r="P171" s="11" t="str">
        <f>MacReports!Q171&amp;""</f>
        <v/>
      </c>
      <c r="Q171" s="11" t="str">
        <f>IF(MacReports!K171="Enabled","Apple ID Lock","")</f>
        <v/>
      </c>
      <c r="R171" s="11" t="str">
        <f>IF(MacReports!M171="Remote Lock","Remote Locked","")</f>
        <v/>
      </c>
      <c r="S171" t="str">
        <f t="shared" si="6"/>
        <v/>
      </c>
      <c r="T171" t="str" cm="1">
        <f t="array" ref="T171">IF($AE171=0,"",INDEX(Disk_Pivot!$N$2:$N$500,$AE171))</f>
        <v/>
      </c>
      <c r="U171" t="str">
        <f>IF(T171="Fail",MacReports!O171,"")</f>
        <v/>
      </c>
      <c r="AA171" t="str">
        <f t="shared" si="8"/>
        <v/>
      </c>
      <c r="AC171">
        <f>IFERROR(MATCH($B171,MacReports!$B$2:$B$243,0),0)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</row>
    <row r="172" spans="1:31">
      <c r="A172" t="str">
        <f>MacReports!A172&amp;""</f>
        <v/>
      </c>
      <c r="B172" t="str">
        <f>MacReports!B172&amp;""</f>
        <v/>
      </c>
      <c r="C172" t="str">
        <f>MacReports!D172&amp;""</f>
        <v/>
      </c>
      <c r="D172" t="str">
        <f>MacReports!C172&amp;""</f>
        <v/>
      </c>
      <c r="E172" t="str" cm="1">
        <f t="array" ref="E172">IF($AC172=0,"",INDEX(MacReports!$E$2:$E$243,$AC172))</f>
        <v/>
      </c>
      <c r="F172" s="11" t="str">
        <f>MacReports!F172&amp;""</f>
        <v/>
      </c>
      <c r="G172" t="str" cm="1">
        <f t="array" ref="G172">IF($AD172=0,$F172,INDEX(Models!$B$2:$B$605,$AD172))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MacReports!G172&amp;""</f>
        <v/>
      </c>
      <c r="K172" s="49" t="str">
        <f>MacReports!H172&amp;""</f>
        <v/>
      </c>
      <c r="L172" t="str">
        <f t="shared" si="7"/>
        <v/>
      </c>
      <c r="M172" s="13" t="str">
        <f>MacReports!I172&amp;""</f>
        <v/>
      </c>
      <c r="N172" s="14" t="str" cm="1">
        <f t="array" ref="N172">IFERROR(_xlfn.IFS(MacReports!N172="","",--MacReports!N172&lt;55,"Battery Defect",--MacReports!N172&lt;=69,"Battery D",--MacReports!N172&lt;=80,"Battery C",--MacReports!N172&gt;80,""),"")</f>
        <v/>
      </c>
      <c r="O172" s="14" t="str">
        <f>IF(MacReports!J172="Service","Battery Service","")</f>
        <v/>
      </c>
      <c r="P172" s="11" t="str">
        <f>MacReports!Q172&amp;""</f>
        <v/>
      </c>
      <c r="Q172" s="11" t="str">
        <f>IF(MacReports!K172="Enabled","Apple ID Lock","")</f>
        <v/>
      </c>
      <c r="R172" s="11" t="str">
        <f>IF(MacReports!M172="Remote Lock","Remote Locked","")</f>
        <v/>
      </c>
      <c r="S172" t="str">
        <f t="shared" si="6"/>
        <v/>
      </c>
      <c r="T172" t="str" cm="1">
        <f t="array" ref="T172">IF($AE172=0,"",INDEX(Disk_Pivot!$N$2:$N$500,$AE172))</f>
        <v/>
      </c>
      <c r="U172" t="str">
        <f>IF(T172="Fail",MacReports!O172,"")</f>
        <v/>
      </c>
      <c r="AA172" t="str">
        <f t="shared" si="8"/>
        <v/>
      </c>
      <c r="AC172">
        <f>IFERROR(MATCH($B172,MacReports!$B$2:$B$243,0),0)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</row>
    <row r="173" spans="1:31">
      <c r="A173" t="str">
        <f>MacReports!A173&amp;""</f>
        <v/>
      </c>
      <c r="B173" t="str">
        <f>MacReports!B173&amp;""</f>
        <v/>
      </c>
      <c r="C173" t="str">
        <f>MacReports!D173&amp;""</f>
        <v/>
      </c>
      <c r="D173" t="str">
        <f>MacReports!C173&amp;""</f>
        <v/>
      </c>
      <c r="E173" t="str" cm="1">
        <f t="array" ref="E173">IF($AC173=0,"",INDEX(MacReports!$E$2:$E$243,$AC173))</f>
        <v/>
      </c>
      <c r="F173" s="11" t="str">
        <f>MacReports!F173&amp;""</f>
        <v/>
      </c>
      <c r="G173" t="str" cm="1">
        <f t="array" ref="G173">IF($AD173=0,$F173,INDEX(Models!$B$2:$B$605,$AD173))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MacReports!G173&amp;""</f>
        <v/>
      </c>
      <c r="K173" s="49" t="str">
        <f>MacReports!H173&amp;""</f>
        <v/>
      </c>
      <c r="L173" t="str">
        <f t="shared" si="7"/>
        <v/>
      </c>
      <c r="M173" s="13" t="str">
        <f>MacReports!I173&amp;""</f>
        <v/>
      </c>
      <c r="N173" s="14" t="str" cm="1">
        <f t="array" ref="N173">IFERROR(_xlfn.IFS(MacReports!N173="","",--MacReports!N173&lt;55,"Battery Defect",--MacReports!N173&lt;=69,"Battery D",--MacReports!N173&lt;=80,"Battery C",--MacReports!N173&gt;80,""),"")</f>
        <v/>
      </c>
      <c r="O173" s="14" t="str">
        <f>IF(MacReports!J173="Service","Battery Service","")</f>
        <v/>
      </c>
      <c r="P173" s="11" t="str">
        <f>MacReports!Q173&amp;""</f>
        <v/>
      </c>
      <c r="Q173" s="11" t="str">
        <f>IF(MacReports!K173="Enabled","Apple ID Lock","")</f>
        <v/>
      </c>
      <c r="R173" s="11" t="str">
        <f>IF(MacReports!M173="Remote Lock","Remote Locked","")</f>
        <v/>
      </c>
      <c r="S173" t="str">
        <f t="shared" si="6"/>
        <v/>
      </c>
      <c r="T173" t="str" cm="1">
        <f t="array" ref="T173">IF($AE173=0,"",INDEX(Disk_Pivot!$N$2:$N$500,$AE173))</f>
        <v/>
      </c>
      <c r="U173" t="str">
        <f>IF(T173="Fail",MacReports!O173,"")</f>
        <v/>
      </c>
      <c r="AA173" t="str">
        <f t="shared" si="8"/>
        <v/>
      </c>
      <c r="AC173">
        <f>IFERROR(MATCH($B173,MacReports!$B$2:$B$243,0),0)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</row>
    <row r="174" spans="1:31">
      <c r="A174" t="str">
        <f>MacReports!A174&amp;""</f>
        <v/>
      </c>
      <c r="B174" t="str">
        <f>MacReports!B174&amp;""</f>
        <v/>
      </c>
      <c r="C174" t="str">
        <f>MacReports!D174&amp;""</f>
        <v/>
      </c>
      <c r="D174" t="str">
        <f>MacReports!C174&amp;""</f>
        <v/>
      </c>
      <c r="E174" t="str" cm="1">
        <f t="array" ref="E174">IF($AC174=0,"",INDEX(MacReports!$E$2:$E$243,$AC174))</f>
        <v/>
      </c>
      <c r="F174" s="11" t="str">
        <f>MacReports!F174&amp;""</f>
        <v/>
      </c>
      <c r="G174" t="str" cm="1">
        <f t="array" ref="G174">IF($AD174=0,$F174,INDEX(Models!$B$2:$B$605,$AD174))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MacReports!G174&amp;""</f>
        <v/>
      </c>
      <c r="K174" s="49" t="str">
        <f>MacReports!H174&amp;""</f>
        <v/>
      </c>
      <c r="L174" t="str">
        <f t="shared" si="7"/>
        <v/>
      </c>
      <c r="M174" s="13" t="str">
        <f>MacReports!I174&amp;""</f>
        <v/>
      </c>
      <c r="N174" s="14" t="str" cm="1">
        <f t="array" ref="N174">IFERROR(_xlfn.IFS(MacReports!N174="","",--MacReports!N174&lt;55,"Battery Defect",--MacReports!N174&lt;=69,"Battery D",--MacReports!N174&lt;=80,"Battery C",--MacReports!N174&gt;80,""),"")</f>
        <v/>
      </c>
      <c r="O174" s="14" t="str">
        <f>IF(MacReports!J174="Service","Battery Service","")</f>
        <v/>
      </c>
      <c r="P174" s="11" t="str">
        <f>MacReports!Q174&amp;""</f>
        <v/>
      </c>
      <c r="Q174" s="11" t="str">
        <f>IF(MacReports!K174="Enabled","Apple ID Lock","")</f>
        <v/>
      </c>
      <c r="R174" s="11" t="str">
        <f>IF(MacReports!M174="Remote Lock","Remote Locked","")</f>
        <v/>
      </c>
      <c r="S174" t="str">
        <f t="shared" si="6"/>
        <v/>
      </c>
      <c r="T174" t="str" cm="1">
        <f t="array" ref="T174">IF($AE174=0,"",INDEX(Disk_Pivot!$N$2:$N$500,$AE174))</f>
        <v/>
      </c>
      <c r="U174" t="str">
        <f>IF(T174="Fail",MacReports!O174,"")</f>
        <v/>
      </c>
      <c r="AA174" t="str">
        <f t="shared" si="8"/>
        <v/>
      </c>
      <c r="AC174">
        <f>IFERROR(MATCH($B174,MacReports!$B$2:$B$243,0),0)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</row>
    <row r="175" spans="1:31">
      <c r="A175" t="str">
        <f>MacReports!A175&amp;""</f>
        <v/>
      </c>
      <c r="B175" t="str">
        <f>MacReports!B175&amp;""</f>
        <v/>
      </c>
      <c r="C175" t="str">
        <f>MacReports!D175&amp;""</f>
        <v/>
      </c>
      <c r="D175" t="str">
        <f>MacReports!C175&amp;""</f>
        <v/>
      </c>
      <c r="E175" t="str" cm="1">
        <f t="array" ref="E175">IF($AC175=0,"",INDEX(MacReports!$E$2:$E$243,$AC175))</f>
        <v/>
      </c>
      <c r="F175" s="11" t="str">
        <f>MacReports!F175&amp;""</f>
        <v/>
      </c>
      <c r="G175" t="str" cm="1">
        <f t="array" ref="G175">IF($AD175=0,$F175,INDEX(Models!$B$2:$B$605,$AD175))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MacReports!G175&amp;""</f>
        <v/>
      </c>
      <c r="K175" s="49" t="str">
        <f>MacReports!H175&amp;""</f>
        <v/>
      </c>
      <c r="L175" t="str">
        <f t="shared" si="7"/>
        <v/>
      </c>
      <c r="M175" s="13" t="str">
        <f>MacReports!I175&amp;""</f>
        <v/>
      </c>
      <c r="N175" s="14" t="str" cm="1">
        <f t="array" ref="N175">IFERROR(_xlfn.IFS(MacReports!N175="","",--MacReports!N175&lt;55,"Battery Defect",--MacReports!N175&lt;=69,"Battery D",--MacReports!N175&lt;=80,"Battery C",--MacReports!N175&gt;80,""),"")</f>
        <v/>
      </c>
      <c r="O175" s="14" t="str">
        <f>IF(MacReports!J175="Service","Battery Service","")</f>
        <v/>
      </c>
      <c r="P175" s="11" t="str">
        <f>MacReports!Q175&amp;""</f>
        <v/>
      </c>
      <c r="Q175" s="11" t="str">
        <f>IF(MacReports!K175="Enabled","Apple ID Lock","")</f>
        <v/>
      </c>
      <c r="R175" s="11" t="str">
        <f>IF(MacReports!M175="Remote Lock","Remote Locked","")</f>
        <v/>
      </c>
      <c r="S175" t="str">
        <f t="shared" si="6"/>
        <v/>
      </c>
      <c r="T175" t="str" cm="1">
        <f t="array" ref="T175">IF($AE175=0,"",INDEX(Disk_Pivot!$N$2:$N$500,$AE175))</f>
        <v/>
      </c>
      <c r="U175" t="str">
        <f>IF(T175="Fail",MacReports!O175,"")</f>
        <v/>
      </c>
      <c r="AA175" t="str">
        <f t="shared" si="8"/>
        <v/>
      </c>
      <c r="AC175">
        <f>IFERROR(MATCH($B175,MacReports!$B$2:$B$243,0),0)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</row>
    <row r="176" spans="1:31">
      <c r="A176" t="str">
        <f>MacReports!A176&amp;""</f>
        <v/>
      </c>
      <c r="B176" t="str">
        <f>MacReports!B176&amp;""</f>
        <v/>
      </c>
      <c r="C176" t="str">
        <f>MacReports!D176&amp;""</f>
        <v/>
      </c>
      <c r="D176" t="str">
        <f>MacReports!C176&amp;""</f>
        <v/>
      </c>
      <c r="E176" t="str" cm="1">
        <f t="array" ref="E176">IF($AC176=0,"",INDEX(MacReports!$E$2:$E$243,$AC176))</f>
        <v/>
      </c>
      <c r="F176" s="11" t="str">
        <f>MacReports!F176&amp;""</f>
        <v/>
      </c>
      <c r="G176" t="str" cm="1">
        <f t="array" ref="G176">IF($AD176=0,$F176,INDEX(Models!$B$2:$B$605,$AD176))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MacReports!G176&amp;""</f>
        <v/>
      </c>
      <c r="K176" s="49" t="str">
        <f>MacReports!H176&amp;""</f>
        <v/>
      </c>
      <c r="L176" t="str">
        <f t="shared" si="7"/>
        <v/>
      </c>
      <c r="M176" s="13" t="str">
        <f>MacReports!I176&amp;""</f>
        <v/>
      </c>
      <c r="N176" s="14" t="str" cm="1">
        <f t="array" ref="N176">IFERROR(_xlfn.IFS(MacReports!N176="","",--MacReports!N176&lt;55,"Battery Defect",--MacReports!N176&lt;=69,"Battery D",--MacReports!N176&lt;=80,"Battery C",--MacReports!N176&gt;80,""),"")</f>
        <v/>
      </c>
      <c r="O176" s="14" t="str">
        <f>IF(MacReports!J176="Service","Battery Service","")</f>
        <v/>
      </c>
      <c r="P176" s="11" t="str">
        <f>MacReports!Q176&amp;""</f>
        <v/>
      </c>
      <c r="Q176" s="11" t="str">
        <f>IF(MacReports!K176="Enabled","Apple ID Lock","")</f>
        <v/>
      </c>
      <c r="R176" s="11" t="str">
        <f>IF(MacReports!M176="Remote Lock","Remote Locked","")</f>
        <v/>
      </c>
      <c r="S176" t="str">
        <f t="shared" si="6"/>
        <v/>
      </c>
      <c r="T176" t="str" cm="1">
        <f t="array" ref="T176">IF($AE176=0,"",INDEX(Disk_Pivot!$N$2:$N$500,$AE176))</f>
        <v/>
      </c>
      <c r="U176" t="str">
        <f>IF(T176="Fail",MacReports!O176,"")</f>
        <v/>
      </c>
      <c r="AA176" t="str">
        <f t="shared" si="8"/>
        <v/>
      </c>
      <c r="AC176">
        <f>IFERROR(MATCH($B176,MacReports!$B$2:$B$243,0),0)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</row>
    <row r="177" spans="1:31">
      <c r="A177" t="str">
        <f>MacReports!A177&amp;""</f>
        <v/>
      </c>
      <c r="B177" t="str">
        <f>MacReports!B177&amp;""</f>
        <v/>
      </c>
      <c r="C177" t="str">
        <f>MacReports!D177&amp;""</f>
        <v/>
      </c>
      <c r="D177" t="str">
        <f>MacReports!C177&amp;""</f>
        <v/>
      </c>
      <c r="E177" t="str" cm="1">
        <f t="array" ref="E177">IF($AC177=0,"",INDEX(MacReports!$E$2:$E$243,$AC177))</f>
        <v/>
      </c>
      <c r="F177" s="11" t="str">
        <f>MacReports!F177&amp;""</f>
        <v/>
      </c>
      <c r="G177" t="str" cm="1">
        <f t="array" ref="G177">IF($AD177=0,$F177,INDEX(Models!$B$2:$B$605,$AD177))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MacReports!G177&amp;""</f>
        <v/>
      </c>
      <c r="K177" s="49" t="str">
        <f>MacReports!H177&amp;""</f>
        <v/>
      </c>
      <c r="L177" t="str">
        <f t="shared" si="7"/>
        <v/>
      </c>
      <c r="M177" s="13" t="str">
        <f>MacReports!I177&amp;""</f>
        <v/>
      </c>
      <c r="N177" s="14" t="str" cm="1">
        <f t="array" ref="N177">IFERROR(_xlfn.IFS(MacReports!N177="","",--MacReports!N177&lt;55,"Battery Defect",--MacReports!N177&lt;=69,"Battery D",--MacReports!N177&lt;=80,"Battery C",--MacReports!N177&gt;80,""),"")</f>
        <v/>
      </c>
      <c r="O177" s="14" t="str">
        <f>IF(MacReports!J177="Service","Battery Service","")</f>
        <v/>
      </c>
      <c r="P177" s="11" t="str">
        <f>MacReports!Q177&amp;""</f>
        <v/>
      </c>
      <c r="Q177" s="11" t="str">
        <f>IF(MacReports!K177="Enabled","Apple ID Lock","")</f>
        <v/>
      </c>
      <c r="R177" s="11" t="str">
        <f>IF(MacReports!M177="Remote Lock","Remote Locked","")</f>
        <v/>
      </c>
      <c r="S177" t="str">
        <f t="shared" si="6"/>
        <v/>
      </c>
      <c r="T177" t="str" cm="1">
        <f t="array" ref="T177">IF($AE177=0,"",INDEX(Disk_Pivot!$N$2:$N$500,$AE177))</f>
        <v/>
      </c>
      <c r="U177" t="str">
        <f>IF(T177="Fail",MacReports!O177,"")</f>
        <v/>
      </c>
      <c r="AA177" t="str">
        <f t="shared" si="8"/>
        <v/>
      </c>
      <c r="AC177">
        <f>IFERROR(MATCH($B177,MacReports!$B$2:$B$243,0),0)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</row>
    <row r="178" spans="1:31">
      <c r="A178" t="str">
        <f>MacReports!A178&amp;""</f>
        <v/>
      </c>
      <c r="B178" t="str">
        <f>MacReports!B178&amp;""</f>
        <v/>
      </c>
      <c r="C178" t="str">
        <f>MacReports!D178&amp;""</f>
        <v/>
      </c>
      <c r="D178" t="str">
        <f>MacReports!C178&amp;""</f>
        <v/>
      </c>
      <c r="E178" t="str" cm="1">
        <f t="array" ref="E178">IF($AC178=0,"",INDEX(MacReports!$E$2:$E$243,$AC178))</f>
        <v/>
      </c>
      <c r="F178" s="11" t="str">
        <f>MacReports!F178&amp;""</f>
        <v/>
      </c>
      <c r="G178" t="str" cm="1">
        <f t="array" ref="G178">IF($AD178=0,$F178,INDEX(Models!$B$2:$B$605,$AD178))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MacReports!G178&amp;""</f>
        <v/>
      </c>
      <c r="K178" s="49" t="str">
        <f>MacReports!H178&amp;""</f>
        <v/>
      </c>
      <c r="L178" t="str">
        <f t="shared" si="7"/>
        <v/>
      </c>
      <c r="M178" s="13" t="str">
        <f>MacReports!I178&amp;""</f>
        <v/>
      </c>
      <c r="N178" s="14" t="str" cm="1">
        <f t="array" ref="N178">IFERROR(_xlfn.IFS(MacReports!N178="","",--MacReports!N178&lt;55,"Battery Defect",--MacReports!N178&lt;=69,"Battery D",--MacReports!N178&lt;=80,"Battery C",--MacReports!N178&gt;80,""),"")</f>
        <v/>
      </c>
      <c r="O178" s="14" t="str">
        <f>IF(MacReports!J178="Service","Battery Service","")</f>
        <v/>
      </c>
      <c r="P178" s="11" t="str">
        <f>MacReports!Q178&amp;""</f>
        <v/>
      </c>
      <c r="Q178" s="11" t="str">
        <f>IF(MacReports!K178="Enabled","Apple ID Lock","")</f>
        <v/>
      </c>
      <c r="R178" s="11" t="str">
        <f>IF(MacReports!M178="Remote Lock","Remote Locked","")</f>
        <v/>
      </c>
      <c r="S178" t="str">
        <f t="shared" si="6"/>
        <v/>
      </c>
      <c r="T178" t="str" cm="1">
        <f t="array" ref="T178">IF($AE178=0,"",INDEX(Disk_Pivot!$N$2:$N$500,$AE178))</f>
        <v/>
      </c>
      <c r="U178" t="str">
        <f>IF(T178="Fail",MacReports!O178,"")</f>
        <v/>
      </c>
      <c r="AA178" t="str">
        <f t="shared" si="8"/>
        <v/>
      </c>
      <c r="AC178">
        <f>IFERROR(MATCH($B178,MacReports!$B$2:$B$243,0),0)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</row>
    <row r="179" spans="1:31">
      <c r="A179" t="str">
        <f>MacReports!A179&amp;""</f>
        <v/>
      </c>
      <c r="B179" t="str">
        <f>MacReports!B179&amp;""</f>
        <v/>
      </c>
      <c r="C179" t="str">
        <f>MacReports!D179&amp;""</f>
        <v/>
      </c>
      <c r="D179" t="str">
        <f>MacReports!C179&amp;""</f>
        <v/>
      </c>
      <c r="E179" t="str" cm="1">
        <f t="array" ref="E179">IF($AC179=0,"",INDEX(MacReports!$E$2:$E$243,$AC179))</f>
        <v/>
      </c>
      <c r="F179" s="11" t="str">
        <f>MacReports!F179&amp;""</f>
        <v/>
      </c>
      <c r="G179" t="str" cm="1">
        <f t="array" ref="G179">IF($AD179=0,$F179,INDEX(Models!$B$2:$B$605,$AD179))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MacReports!G179&amp;""</f>
        <v/>
      </c>
      <c r="K179" s="49" t="str">
        <f>MacReports!H179&amp;""</f>
        <v/>
      </c>
      <c r="L179" t="str">
        <f t="shared" si="7"/>
        <v/>
      </c>
      <c r="M179" s="13" t="str">
        <f>MacReports!I179&amp;""</f>
        <v/>
      </c>
      <c r="N179" s="14" t="str" cm="1">
        <f t="array" ref="N179">IFERROR(_xlfn.IFS(MacReports!N179="","",--MacReports!N179&lt;55,"Battery Defect",--MacReports!N179&lt;=69,"Battery D",--MacReports!N179&lt;=80,"Battery C",--MacReports!N179&gt;80,""),"")</f>
        <v/>
      </c>
      <c r="O179" s="14" t="str">
        <f>IF(MacReports!J179="Service","Battery Service","")</f>
        <v/>
      </c>
      <c r="P179" s="11" t="str">
        <f>MacReports!Q179&amp;""</f>
        <v/>
      </c>
      <c r="Q179" s="11" t="str">
        <f>IF(MacReports!K179="Enabled","Apple ID Lock","")</f>
        <v/>
      </c>
      <c r="R179" s="11" t="str">
        <f>IF(MacReports!M179="Remote Lock","Remote Locked","")</f>
        <v/>
      </c>
      <c r="S179" t="str">
        <f t="shared" si="6"/>
        <v/>
      </c>
      <c r="T179" t="str" cm="1">
        <f t="array" ref="T179">IF($AE179=0,"",INDEX(Disk_Pivot!$N$2:$N$500,$AE179))</f>
        <v/>
      </c>
      <c r="U179" t="str">
        <f>IF(T179="Fail",MacReports!O179,"")</f>
        <v/>
      </c>
      <c r="AA179" t="str">
        <f t="shared" si="8"/>
        <v/>
      </c>
      <c r="AC179">
        <f>IFERROR(MATCH($B179,MacReports!$B$2:$B$243,0),0)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</row>
    <row r="180" spans="1:31">
      <c r="A180" t="str">
        <f>MacReports!A180&amp;""</f>
        <v/>
      </c>
      <c r="B180" t="str">
        <f>MacReports!B180&amp;""</f>
        <v/>
      </c>
      <c r="C180" t="str">
        <f>MacReports!D180&amp;""</f>
        <v/>
      </c>
      <c r="D180" t="str">
        <f>MacReports!C180&amp;""</f>
        <v/>
      </c>
      <c r="E180" t="str" cm="1">
        <f t="array" ref="E180">IF($AC180=0,"",INDEX(MacReports!$E$2:$E$243,$AC180))</f>
        <v/>
      </c>
      <c r="F180" s="11" t="str">
        <f>MacReports!F180&amp;""</f>
        <v/>
      </c>
      <c r="G180" t="str" cm="1">
        <f t="array" ref="G180">IF($AD180=0,$F180,INDEX(Models!$B$2:$B$605,$AD180))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MacReports!G180&amp;""</f>
        <v/>
      </c>
      <c r="K180" s="49" t="str">
        <f>MacReports!H180&amp;""</f>
        <v/>
      </c>
      <c r="L180" t="str">
        <f t="shared" si="7"/>
        <v/>
      </c>
      <c r="M180" s="13" t="str">
        <f>MacReports!I180&amp;""</f>
        <v/>
      </c>
      <c r="N180" s="14" t="str" cm="1">
        <f t="array" ref="N180">IFERROR(_xlfn.IFS(MacReports!N180="","",--MacReports!N180&lt;55,"Battery Defect",--MacReports!N180&lt;=69,"Battery D",--MacReports!N180&lt;=80,"Battery C",--MacReports!N180&gt;80,""),"")</f>
        <v/>
      </c>
      <c r="O180" s="14" t="str">
        <f>IF(MacReports!J180="Service","Battery Service","")</f>
        <v/>
      </c>
      <c r="P180" s="11" t="str">
        <f>MacReports!Q180&amp;""</f>
        <v/>
      </c>
      <c r="Q180" s="11" t="str">
        <f>IF(MacReports!K180="Enabled","Apple ID Lock","")</f>
        <v/>
      </c>
      <c r="R180" s="11" t="str">
        <f>IF(MacReports!M180="Remote Lock","Remote Locked","")</f>
        <v/>
      </c>
      <c r="S180" t="str">
        <f t="shared" si="6"/>
        <v/>
      </c>
      <c r="T180" t="str" cm="1">
        <f t="array" ref="T180">IF($AE180=0,"",INDEX(Disk_Pivot!$N$2:$N$500,$AE180))</f>
        <v/>
      </c>
      <c r="U180" t="str">
        <f>IF(T180="Fail",MacReports!O180,"")</f>
        <v/>
      </c>
      <c r="AA180" t="str">
        <f t="shared" si="8"/>
        <v/>
      </c>
      <c r="AC180">
        <f>IFERROR(MATCH($B180,MacReports!$B$2:$B$243,0),0)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</row>
    <row r="181" spans="1:31">
      <c r="A181" t="str">
        <f>MacReports!A181&amp;""</f>
        <v/>
      </c>
      <c r="B181" t="str">
        <f>MacReports!B181&amp;""</f>
        <v/>
      </c>
      <c r="C181" t="str">
        <f>MacReports!D181&amp;""</f>
        <v/>
      </c>
      <c r="D181" t="str">
        <f>MacReports!C181&amp;""</f>
        <v/>
      </c>
      <c r="E181" t="str" cm="1">
        <f t="array" ref="E181">IF($AC181=0,"",INDEX(MacReports!$E$2:$E$243,$AC181))</f>
        <v/>
      </c>
      <c r="F181" s="11" t="str">
        <f>MacReports!F181&amp;""</f>
        <v/>
      </c>
      <c r="G181" t="str" cm="1">
        <f t="array" ref="G181">IF($AD181=0,$F181,INDEX(Models!$B$2:$B$605,$AD181))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MacReports!G181&amp;""</f>
        <v/>
      </c>
      <c r="K181" s="49" t="str">
        <f>MacReports!H181&amp;""</f>
        <v/>
      </c>
      <c r="L181" t="str">
        <f t="shared" si="7"/>
        <v/>
      </c>
      <c r="M181" s="13" t="str">
        <f>MacReports!I181&amp;""</f>
        <v/>
      </c>
      <c r="N181" s="14" t="str" cm="1">
        <f t="array" ref="N181">IFERROR(_xlfn.IFS(MacReports!N181="","",--MacReports!N181&lt;55,"Battery Defect",--MacReports!N181&lt;=69,"Battery D",--MacReports!N181&lt;=80,"Battery C",--MacReports!N181&gt;80,""),"")</f>
        <v/>
      </c>
      <c r="O181" s="14" t="str">
        <f>IF(MacReports!J181="Service","Battery Service","")</f>
        <v/>
      </c>
      <c r="P181" s="11" t="str">
        <f>MacReports!Q181&amp;""</f>
        <v/>
      </c>
      <c r="Q181" s="11" t="str">
        <f>IF(MacReports!K181="Enabled","Apple ID Lock","")</f>
        <v/>
      </c>
      <c r="R181" s="11" t="str">
        <f>IF(MacReports!M181="Remote Lock","Remote Locked","")</f>
        <v/>
      </c>
      <c r="S181" t="str">
        <f t="shared" si="6"/>
        <v/>
      </c>
      <c r="T181" t="str" cm="1">
        <f t="array" ref="T181">IF($AE181=0,"",INDEX(Disk_Pivot!$N$2:$N$500,$AE181))</f>
        <v/>
      </c>
      <c r="U181" t="str">
        <f>IF(T181="Fail",MacReports!O181,"")</f>
        <v/>
      </c>
      <c r="AA181" t="str">
        <f t="shared" si="8"/>
        <v/>
      </c>
      <c r="AC181">
        <f>IFERROR(MATCH($B181,MacReports!$B$2:$B$243,0),0)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</row>
    <row r="182" spans="1:31">
      <c r="A182" t="str">
        <f>MacReports!A182&amp;""</f>
        <v/>
      </c>
      <c r="B182" t="str">
        <f>MacReports!B182&amp;""</f>
        <v/>
      </c>
      <c r="C182" t="str">
        <f>MacReports!D182&amp;""</f>
        <v/>
      </c>
      <c r="D182" t="str">
        <f>MacReports!C182&amp;""</f>
        <v/>
      </c>
      <c r="E182" t="str" cm="1">
        <f t="array" ref="E182">IF($AC182=0,"",INDEX(MacReports!$E$2:$E$243,$AC182))</f>
        <v/>
      </c>
      <c r="F182" s="11" t="str">
        <f>MacReports!F182&amp;""</f>
        <v/>
      </c>
      <c r="G182" t="str" cm="1">
        <f t="array" ref="G182">IF($AD182=0,$F182,INDEX(Models!$B$2:$B$605,$AD182))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MacReports!G182&amp;""</f>
        <v/>
      </c>
      <c r="K182" s="49" t="str">
        <f>MacReports!H182&amp;""</f>
        <v/>
      </c>
      <c r="L182" t="str">
        <f t="shared" si="7"/>
        <v/>
      </c>
      <c r="M182" s="13" t="str">
        <f>MacReports!I182&amp;""</f>
        <v/>
      </c>
      <c r="N182" s="14" t="str" cm="1">
        <f t="array" ref="N182">IFERROR(_xlfn.IFS(MacReports!N182="","",--MacReports!N182&lt;55,"Battery Defect",--MacReports!N182&lt;=69,"Battery D",--MacReports!N182&lt;=80,"Battery C",--MacReports!N182&gt;80,""),"")</f>
        <v/>
      </c>
      <c r="O182" s="14" t="str">
        <f>IF(MacReports!J182="Service","Battery Service","")</f>
        <v/>
      </c>
      <c r="P182" s="11" t="str">
        <f>MacReports!Q182&amp;""</f>
        <v/>
      </c>
      <c r="Q182" s="11" t="str">
        <f>IF(MacReports!K182="Enabled","Apple ID Lock","")</f>
        <v/>
      </c>
      <c r="R182" s="11" t="str">
        <f>IF(MacReports!M182="Remote Lock","Remote Locked","")</f>
        <v/>
      </c>
      <c r="S182" t="str">
        <f t="shared" si="6"/>
        <v/>
      </c>
      <c r="T182" t="str" cm="1">
        <f t="array" ref="T182">IF($AE182=0,"",INDEX(Disk_Pivot!$N$2:$N$500,$AE182))</f>
        <v/>
      </c>
      <c r="U182" t="str">
        <f>IF(T182="Fail",MacReports!O182,"")</f>
        <v/>
      </c>
      <c r="AA182" t="str">
        <f t="shared" si="8"/>
        <v/>
      </c>
      <c r="AC182">
        <f>IFERROR(MATCH($B182,MacReports!$B$2:$B$243,0),0)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</row>
    <row r="183" spans="1:31">
      <c r="A183" t="str">
        <f>MacReports!A183&amp;""</f>
        <v/>
      </c>
      <c r="B183" t="str">
        <f>MacReports!B183&amp;""</f>
        <v/>
      </c>
      <c r="C183" t="str">
        <f>MacReports!D183&amp;""</f>
        <v/>
      </c>
      <c r="D183" t="str">
        <f>MacReports!C183&amp;""</f>
        <v/>
      </c>
      <c r="E183" t="str" cm="1">
        <f t="array" ref="E183">IF($AC183=0,"",INDEX(MacReports!$E$2:$E$243,$AC183))</f>
        <v/>
      </c>
      <c r="F183" s="11" t="str">
        <f>MacReports!F183&amp;""</f>
        <v/>
      </c>
      <c r="G183" t="str" cm="1">
        <f t="array" ref="G183">IF($AD183=0,$F183,INDEX(Models!$B$2:$B$605,$AD183))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MacReports!G183&amp;""</f>
        <v/>
      </c>
      <c r="K183" s="49" t="str">
        <f>MacReports!H183&amp;""</f>
        <v/>
      </c>
      <c r="L183" t="str">
        <f t="shared" si="7"/>
        <v/>
      </c>
      <c r="M183" s="13" t="str">
        <f>MacReports!I183&amp;""</f>
        <v/>
      </c>
      <c r="N183" s="14" t="str" cm="1">
        <f t="array" ref="N183">IFERROR(_xlfn.IFS(MacReports!N183="","",--MacReports!N183&lt;55,"Battery Defect",--MacReports!N183&lt;=69,"Battery D",--MacReports!N183&lt;=80,"Battery C",--MacReports!N183&gt;80,""),"")</f>
        <v/>
      </c>
      <c r="O183" s="14" t="str">
        <f>IF(MacReports!J183="Service","Battery Service","")</f>
        <v/>
      </c>
      <c r="P183" s="11" t="str">
        <f>MacReports!Q183&amp;""</f>
        <v/>
      </c>
      <c r="Q183" s="11" t="str">
        <f>IF(MacReports!K183="Enabled","Apple ID Lock","")</f>
        <v/>
      </c>
      <c r="R183" s="11" t="str">
        <f>IF(MacReports!M183="Remote Lock","Remote Locked","")</f>
        <v/>
      </c>
      <c r="S183" t="str">
        <f t="shared" si="6"/>
        <v/>
      </c>
      <c r="T183" t="str" cm="1">
        <f t="array" ref="T183">IF($AE183=0,"",INDEX(Disk_Pivot!$N$2:$N$500,$AE183))</f>
        <v/>
      </c>
      <c r="U183" t="str">
        <f>IF(T183="Fail",MacReports!O183,"")</f>
        <v/>
      </c>
      <c r="AA183" t="str">
        <f t="shared" si="8"/>
        <v/>
      </c>
      <c r="AC183">
        <f>IFERROR(MATCH($B183,MacReports!$B$2:$B$243,0),0)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</row>
    <row r="184" spans="1:31">
      <c r="A184" t="str">
        <f>MacReports!A184&amp;""</f>
        <v/>
      </c>
      <c r="B184" t="str">
        <f>MacReports!B184&amp;""</f>
        <v/>
      </c>
      <c r="C184" t="str">
        <f>MacReports!D184&amp;""</f>
        <v/>
      </c>
      <c r="D184" t="str">
        <f>MacReports!C184&amp;""</f>
        <v/>
      </c>
      <c r="E184" t="str" cm="1">
        <f t="array" ref="E184">IF($AC184=0,"",INDEX(MacReports!$E$2:$E$243,$AC184))</f>
        <v/>
      </c>
      <c r="F184" s="11" t="str">
        <f>MacReports!F184&amp;""</f>
        <v/>
      </c>
      <c r="G184" t="str" cm="1">
        <f t="array" ref="G184">IF($AD184=0,$F184,INDEX(Models!$B$2:$B$605,$AD184))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MacReports!G184&amp;""</f>
        <v/>
      </c>
      <c r="K184" s="49" t="str">
        <f>MacReports!H184&amp;""</f>
        <v/>
      </c>
      <c r="L184" t="str">
        <f t="shared" si="7"/>
        <v/>
      </c>
      <c r="M184" s="13" t="str">
        <f>MacReports!I184&amp;""</f>
        <v/>
      </c>
      <c r="N184" s="14" t="str" cm="1">
        <f t="array" ref="N184">IFERROR(_xlfn.IFS(MacReports!N184="","",--MacReports!N184&lt;55,"Battery Defect",--MacReports!N184&lt;=69,"Battery D",--MacReports!N184&lt;=80,"Battery C",--MacReports!N184&gt;80,""),"")</f>
        <v/>
      </c>
      <c r="O184" s="14" t="str">
        <f>IF(MacReports!J184="Service","Battery Service","")</f>
        <v/>
      </c>
      <c r="P184" s="11" t="str">
        <f>MacReports!Q184&amp;""</f>
        <v/>
      </c>
      <c r="Q184" s="11" t="str">
        <f>IF(MacReports!K184="Enabled","Apple ID Lock","")</f>
        <v/>
      </c>
      <c r="R184" s="11" t="str">
        <f>IF(MacReports!M184="Remote Lock","Remote Locked","")</f>
        <v/>
      </c>
      <c r="S184" t="str">
        <f t="shared" si="6"/>
        <v/>
      </c>
      <c r="T184" t="str" cm="1">
        <f t="array" ref="T184">IF($AE184=0,"",INDEX(Disk_Pivot!$N$2:$N$500,$AE184))</f>
        <v/>
      </c>
      <c r="U184" t="str">
        <f>IF(T184="Fail",MacReports!O184,"")</f>
        <v/>
      </c>
      <c r="AA184" t="str">
        <f t="shared" si="8"/>
        <v/>
      </c>
      <c r="AC184">
        <f>IFERROR(MATCH($B184,MacReports!$B$2:$B$243,0),0)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</row>
    <row r="185" spans="1:31">
      <c r="A185" t="str">
        <f>MacReports!A185&amp;""</f>
        <v/>
      </c>
      <c r="B185" t="str">
        <f>MacReports!B185&amp;""</f>
        <v/>
      </c>
      <c r="C185" t="str">
        <f>MacReports!D185&amp;""</f>
        <v/>
      </c>
      <c r="D185" t="str">
        <f>MacReports!C185&amp;""</f>
        <v/>
      </c>
      <c r="E185" t="str" cm="1">
        <f t="array" ref="E185">IF($AC185=0,"",INDEX(MacReports!$E$2:$E$243,$AC185))</f>
        <v/>
      </c>
      <c r="F185" s="11" t="str">
        <f>MacReports!F185&amp;""</f>
        <v/>
      </c>
      <c r="G185" t="str" cm="1">
        <f t="array" ref="G185">IF($AD185=0,$F185,INDEX(Models!$B$2:$B$605,$AD185))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MacReports!G185&amp;""</f>
        <v/>
      </c>
      <c r="K185" s="49" t="str">
        <f>MacReports!H185&amp;""</f>
        <v/>
      </c>
      <c r="L185" t="str">
        <f t="shared" si="7"/>
        <v/>
      </c>
      <c r="M185" s="13" t="str">
        <f>MacReports!I185&amp;""</f>
        <v/>
      </c>
      <c r="N185" s="14" t="str" cm="1">
        <f t="array" ref="N185">IFERROR(_xlfn.IFS(MacReports!N185="","",--MacReports!N185&lt;55,"Battery Defect",--MacReports!N185&lt;=69,"Battery D",--MacReports!N185&lt;=80,"Battery C",--MacReports!N185&gt;80,""),"")</f>
        <v/>
      </c>
      <c r="O185" s="14" t="str">
        <f>IF(MacReports!J185="Service","Battery Service","")</f>
        <v/>
      </c>
      <c r="P185" s="11" t="str">
        <f>MacReports!Q185&amp;""</f>
        <v/>
      </c>
      <c r="Q185" s="11" t="str">
        <f>IF(MacReports!K185="Enabled","Apple ID Lock","")</f>
        <v/>
      </c>
      <c r="R185" s="11" t="str">
        <f>IF(MacReports!M185="Remote Lock","Remote Locked","")</f>
        <v/>
      </c>
      <c r="S185" t="str">
        <f t="shared" si="6"/>
        <v/>
      </c>
      <c r="T185" t="str" cm="1">
        <f t="array" ref="T185">IF($AE185=0,"",INDEX(Disk_Pivot!$N$2:$N$500,$AE185))</f>
        <v/>
      </c>
      <c r="U185" t="str">
        <f>IF(T185="Fail",MacReports!O185,"")</f>
        <v/>
      </c>
      <c r="AA185" t="str">
        <f t="shared" si="8"/>
        <v/>
      </c>
      <c r="AC185">
        <f>IFERROR(MATCH($B185,MacReports!$B$2:$B$243,0),0)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</row>
    <row r="186" spans="1:31">
      <c r="A186" t="str">
        <f>MacReports!A186&amp;""</f>
        <v/>
      </c>
      <c r="B186" t="str">
        <f>MacReports!B186&amp;""</f>
        <v/>
      </c>
      <c r="C186" t="str">
        <f>MacReports!D186&amp;""</f>
        <v/>
      </c>
      <c r="D186" t="str">
        <f>MacReports!C186&amp;""</f>
        <v/>
      </c>
      <c r="E186" t="str" cm="1">
        <f t="array" ref="E186">IF($AC186=0,"",INDEX(MacReports!$E$2:$E$243,$AC186))</f>
        <v/>
      </c>
      <c r="F186" s="11" t="str">
        <f>MacReports!F186&amp;""</f>
        <v/>
      </c>
      <c r="G186" t="str" cm="1">
        <f t="array" ref="G186">IF($AD186=0,$F186,INDEX(Models!$B$2:$B$605,$AD186))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MacReports!G186&amp;""</f>
        <v/>
      </c>
      <c r="K186" s="49" t="str">
        <f>MacReports!H186&amp;""</f>
        <v/>
      </c>
      <c r="L186" t="str">
        <f t="shared" si="7"/>
        <v/>
      </c>
      <c r="M186" s="13" t="str">
        <f>MacReports!I186&amp;""</f>
        <v/>
      </c>
      <c r="N186" s="14" t="str" cm="1">
        <f t="array" ref="N186">IFERROR(_xlfn.IFS(MacReports!N186="","",--MacReports!N186&lt;55,"Battery Defect",--MacReports!N186&lt;=69,"Battery D",--MacReports!N186&lt;=80,"Battery C",--MacReports!N186&gt;80,""),"")</f>
        <v/>
      </c>
      <c r="O186" s="14" t="str">
        <f>IF(MacReports!J186="Service","Battery Service","")</f>
        <v/>
      </c>
      <c r="P186" s="11" t="str">
        <f>MacReports!Q186&amp;""</f>
        <v/>
      </c>
      <c r="Q186" s="11" t="str">
        <f>IF(MacReports!K186="Enabled","Apple ID Lock","")</f>
        <v/>
      </c>
      <c r="R186" s="11" t="str">
        <f>IF(MacReports!M186="Remote Lock","Remote Locked","")</f>
        <v/>
      </c>
      <c r="S186" t="str">
        <f t="shared" si="6"/>
        <v/>
      </c>
      <c r="T186" t="str" cm="1">
        <f t="array" ref="T186">IF($AE186=0,"",INDEX(Disk_Pivot!$N$2:$N$500,$AE186))</f>
        <v/>
      </c>
      <c r="U186" t="str">
        <f>IF(T186="Fail",MacReports!O186,"")</f>
        <v/>
      </c>
      <c r="AA186" t="str">
        <f t="shared" si="8"/>
        <v/>
      </c>
      <c r="AC186">
        <f>IFERROR(MATCH($B186,MacReports!$B$2:$B$243,0),0)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</row>
    <row r="187" spans="1:31">
      <c r="A187" t="str">
        <f>MacReports!A187&amp;""</f>
        <v/>
      </c>
      <c r="B187" t="str">
        <f>MacReports!B187&amp;""</f>
        <v/>
      </c>
      <c r="C187" t="str">
        <f>MacReports!D187&amp;""</f>
        <v/>
      </c>
      <c r="D187" t="str">
        <f>MacReports!C187&amp;""</f>
        <v/>
      </c>
      <c r="E187" t="str" cm="1">
        <f t="array" ref="E187">IF($AC187=0,"",INDEX(MacReports!$E$2:$E$243,$AC187))</f>
        <v/>
      </c>
      <c r="F187" s="11" t="str">
        <f>MacReports!F187&amp;""</f>
        <v/>
      </c>
      <c r="G187" t="str" cm="1">
        <f t="array" ref="G187">IF($AD187=0,$F187,INDEX(Models!$B$2:$B$605,$AD187))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MacReports!G187&amp;""</f>
        <v/>
      </c>
      <c r="K187" s="49" t="str">
        <f>MacReports!H187&amp;""</f>
        <v/>
      </c>
      <c r="L187" t="str">
        <f t="shared" si="7"/>
        <v/>
      </c>
      <c r="M187" s="13" t="str">
        <f>MacReports!I187&amp;""</f>
        <v/>
      </c>
      <c r="N187" s="14" t="str" cm="1">
        <f t="array" ref="N187">IFERROR(_xlfn.IFS(MacReports!N187="","",--MacReports!N187&lt;55,"Battery Defect",--MacReports!N187&lt;=69,"Battery D",--MacReports!N187&lt;=80,"Battery C",--MacReports!N187&gt;80,""),"")</f>
        <v/>
      </c>
      <c r="O187" s="14" t="str">
        <f>IF(MacReports!J187="Service","Battery Service","")</f>
        <v/>
      </c>
      <c r="P187" s="11" t="str">
        <f>MacReports!Q187&amp;""</f>
        <v/>
      </c>
      <c r="Q187" s="11" t="str">
        <f>IF(MacReports!K187="Enabled","Apple ID Lock","")</f>
        <v/>
      </c>
      <c r="R187" s="11" t="str">
        <f>IF(MacReports!M187="Remote Lock","Remote Locked","")</f>
        <v/>
      </c>
      <c r="S187" t="str">
        <f t="shared" si="6"/>
        <v/>
      </c>
      <c r="T187" t="str" cm="1">
        <f t="array" ref="T187">IF($AE187=0,"",INDEX(Disk_Pivot!$N$2:$N$500,$AE187))</f>
        <v/>
      </c>
      <c r="U187" t="str">
        <f>IF(T187="Fail",MacReports!O187,"")</f>
        <v/>
      </c>
      <c r="AA187" t="str">
        <f t="shared" si="8"/>
        <v/>
      </c>
      <c r="AC187">
        <f>IFERROR(MATCH($B187,MacReports!$B$2:$B$243,0),0)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</row>
    <row r="188" spans="1:31">
      <c r="A188" t="str">
        <f>MacReports!A188&amp;""</f>
        <v/>
      </c>
      <c r="B188" t="str">
        <f>MacReports!B188&amp;""</f>
        <v/>
      </c>
      <c r="C188" t="str">
        <f>MacReports!D188&amp;""</f>
        <v/>
      </c>
      <c r="D188" t="str">
        <f>MacReports!C188&amp;""</f>
        <v/>
      </c>
      <c r="E188" t="str" cm="1">
        <f t="array" ref="E188">IF($AC188=0,"",INDEX(MacReports!$E$2:$E$243,$AC188))</f>
        <v/>
      </c>
      <c r="F188" s="11" t="str">
        <f>MacReports!F188&amp;""</f>
        <v/>
      </c>
      <c r="G188" t="str" cm="1">
        <f t="array" ref="G188">IF($AD188=0,$F188,INDEX(Models!$B$2:$B$605,$AD188))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MacReports!G188&amp;""</f>
        <v/>
      </c>
      <c r="K188" s="49" t="str">
        <f>MacReports!H188&amp;""</f>
        <v/>
      </c>
      <c r="L188" t="str">
        <f t="shared" si="7"/>
        <v/>
      </c>
      <c r="M188" s="13" t="str">
        <f>MacReports!I188&amp;""</f>
        <v/>
      </c>
      <c r="N188" s="14" t="str" cm="1">
        <f t="array" ref="N188">IFERROR(_xlfn.IFS(MacReports!N188="","",--MacReports!N188&lt;55,"Battery Defect",--MacReports!N188&lt;=69,"Battery D",--MacReports!N188&lt;=80,"Battery C",--MacReports!N188&gt;80,""),"")</f>
        <v/>
      </c>
      <c r="O188" s="14" t="str">
        <f>IF(MacReports!J188="Service","Battery Service","")</f>
        <v/>
      </c>
      <c r="P188" s="11" t="str">
        <f>MacReports!Q188&amp;""</f>
        <v/>
      </c>
      <c r="Q188" s="11" t="str">
        <f>IF(MacReports!K188="Enabled","Apple ID Lock","")</f>
        <v/>
      </c>
      <c r="R188" s="11" t="str">
        <f>IF(MacReports!M188="Remote Lock","Remote Locked","")</f>
        <v/>
      </c>
      <c r="S188" t="str">
        <f t="shared" si="6"/>
        <v/>
      </c>
      <c r="T188" t="str" cm="1">
        <f t="array" ref="T188">IF($AE188=0,"",INDEX(Disk_Pivot!$N$2:$N$500,$AE188))</f>
        <v/>
      </c>
      <c r="U188" t="str">
        <f>IF(T188="Fail",MacReports!O188,"")</f>
        <v/>
      </c>
      <c r="AA188" t="str">
        <f t="shared" si="8"/>
        <v/>
      </c>
      <c r="AC188">
        <f>IFERROR(MATCH($B188,MacReports!$B$2:$B$243,0),0)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</row>
    <row r="189" spans="1:31">
      <c r="A189" t="str">
        <f>MacReports!A189&amp;""</f>
        <v/>
      </c>
      <c r="B189" t="str">
        <f>MacReports!B189&amp;""</f>
        <v/>
      </c>
      <c r="C189" t="str">
        <f>MacReports!D189&amp;""</f>
        <v/>
      </c>
      <c r="D189" t="str">
        <f>MacReports!C189&amp;""</f>
        <v/>
      </c>
      <c r="E189" t="str" cm="1">
        <f t="array" ref="E189">IF($AC189=0,"",INDEX(MacReports!$E$2:$E$243,$AC189))</f>
        <v/>
      </c>
      <c r="F189" s="11" t="str">
        <f>MacReports!F189&amp;""</f>
        <v/>
      </c>
      <c r="G189" t="str" cm="1">
        <f t="array" ref="G189">IF($AD189=0,$F189,INDEX(Models!$B$2:$B$605,$AD189))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MacReports!G189&amp;""</f>
        <v/>
      </c>
      <c r="K189" s="49" t="str">
        <f>MacReports!H189&amp;""</f>
        <v/>
      </c>
      <c r="L189" t="str">
        <f t="shared" si="7"/>
        <v/>
      </c>
      <c r="M189" s="13" t="str">
        <f>MacReports!I189&amp;""</f>
        <v/>
      </c>
      <c r="N189" s="14" t="str" cm="1">
        <f t="array" ref="N189">IFERROR(_xlfn.IFS(MacReports!N189="","",--MacReports!N189&lt;55,"Battery Defect",--MacReports!N189&lt;=69,"Battery D",--MacReports!N189&lt;=80,"Battery C",--MacReports!N189&gt;80,""),"")</f>
        <v/>
      </c>
      <c r="O189" s="14" t="str">
        <f>IF(MacReports!J189="Service","Battery Service","")</f>
        <v/>
      </c>
      <c r="P189" s="11" t="str">
        <f>MacReports!Q189&amp;""</f>
        <v/>
      </c>
      <c r="Q189" s="11" t="str">
        <f>IF(MacReports!K189="Enabled","Apple ID Lock","")</f>
        <v/>
      </c>
      <c r="R189" s="11" t="str">
        <f>IF(MacReports!M189="Remote Lock","Remote Locked","")</f>
        <v/>
      </c>
      <c r="S189" t="str">
        <f t="shared" si="6"/>
        <v/>
      </c>
      <c r="T189" t="str" cm="1">
        <f t="array" ref="T189">IF($AE189=0,"",INDEX(Disk_Pivot!$N$2:$N$500,$AE189))</f>
        <v/>
      </c>
      <c r="U189" t="str">
        <f>IF(T189="Fail",MacReports!O189,"")</f>
        <v/>
      </c>
      <c r="AA189" t="str">
        <f t="shared" si="8"/>
        <v/>
      </c>
      <c r="AC189">
        <f>IFERROR(MATCH($B189,MacReports!$B$2:$B$243,0),0)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</row>
    <row r="190" spans="1:31">
      <c r="A190" t="str">
        <f>MacReports!A190&amp;""</f>
        <v/>
      </c>
      <c r="B190" t="str">
        <f>MacReports!B190&amp;""</f>
        <v/>
      </c>
      <c r="C190" t="str">
        <f>MacReports!D190&amp;""</f>
        <v/>
      </c>
      <c r="D190" t="str">
        <f>MacReports!C190&amp;""</f>
        <v/>
      </c>
      <c r="E190" t="str" cm="1">
        <f t="array" ref="E190">IF($AC190=0,"",INDEX(MacReports!$E$2:$E$243,$AC190))</f>
        <v/>
      </c>
      <c r="F190" s="11" t="str">
        <f>MacReports!F190&amp;""</f>
        <v/>
      </c>
      <c r="G190" t="str" cm="1">
        <f t="array" ref="G190">IF($AD190=0,$F190,INDEX(Models!$B$2:$B$605,$AD190))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MacReports!G190&amp;""</f>
        <v/>
      </c>
      <c r="K190" s="49" t="str">
        <f>MacReports!H190&amp;""</f>
        <v/>
      </c>
      <c r="L190" t="str">
        <f t="shared" si="7"/>
        <v/>
      </c>
      <c r="M190" s="13" t="str">
        <f>MacReports!I190&amp;""</f>
        <v/>
      </c>
      <c r="N190" s="14" t="str" cm="1">
        <f t="array" ref="N190">IFERROR(_xlfn.IFS(MacReports!N190="","",--MacReports!N190&lt;55,"Battery Defect",--MacReports!N190&lt;=69,"Battery D",--MacReports!N190&lt;=80,"Battery C",--MacReports!N190&gt;80,""),"")</f>
        <v/>
      </c>
      <c r="O190" s="14" t="str">
        <f>IF(MacReports!J190="Service","Battery Service","")</f>
        <v/>
      </c>
      <c r="P190" s="11" t="str">
        <f>MacReports!Q190&amp;""</f>
        <v/>
      </c>
      <c r="Q190" s="11" t="str">
        <f>IF(MacReports!K190="Enabled","Apple ID Lock","")</f>
        <v/>
      </c>
      <c r="R190" s="11" t="str">
        <f>IF(MacReports!M190="Remote Lock","Remote Locked","")</f>
        <v/>
      </c>
      <c r="S190" t="str">
        <f t="shared" si="6"/>
        <v/>
      </c>
      <c r="T190" t="str" cm="1">
        <f t="array" ref="T190">IF($AE190=0,"",INDEX(Disk_Pivot!$N$2:$N$500,$AE190))</f>
        <v/>
      </c>
      <c r="U190" t="str">
        <f>IF(T190="Fail",MacReports!O190,"")</f>
        <v/>
      </c>
      <c r="AA190" t="str">
        <f t="shared" si="8"/>
        <v/>
      </c>
      <c r="AC190">
        <f>IFERROR(MATCH($B190,MacReports!$B$2:$B$243,0),0)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</row>
    <row r="191" spans="1:31">
      <c r="A191" t="str">
        <f>MacReports!A191&amp;""</f>
        <v/>
      </c>
      <c r="B191" t="str">
        <f>MacReports!B191&amp;""</f>
        <v/>
      </c>
      <c r="C191" t="str">
        <f>MacReports!D191&amp;""</f>
        <v/>
      </c>
      <c r="D191" t="str">
        <f>MacReports!C191&amp;""</f>
        <v/>
      </c>
      <c r="E191" t="str" cm="1">
        <f t="array" ref="E191">IF($AC191=0,"",INDEX(MacReports!$E$2:$E$243,$AC191))</f>
        <v/>
      </c>
      <c r="F191" s="11" t="str">
        <f>MacReports!F191&amp;""</f>
        <v/>
      </c>
      <c r="G191" t="str" cm="1">
        <f t="array" ref="G191">IF($AD191=0,$F191,INDEX(Models!$B$2:$B$605,$AD191))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MacReports!G191&amp;""</f>
        <v/>
      </c>
      <c r="K191" s="49" t="str">
        <f>MacReports!H191&amp;""</f>
        <v/>
      </c>
      <c r="L191" t="str">
        <f t="shared" si="7"/>
        <v/>
      </c>
      <c r="M191" s="13" t="str">
        <f>MacReports!I191&amp;""</f>
        <v/>
      </c>
      <c r="N191" s="14" t="str" cm="1">
        <f t="array" ref="N191">IFERROR(_xlfn.IFS(MacReports!N191="","",--MacReports!N191&lt;55,"Battery Defect",--MacReports!N191&lt;=69,"Battery D",--MacReports!N191&lt;=80,"Battery C",--MacReports!N191&gt;80,""),"")</f>
        <v/>
      </c>
      <c r="O191" s="14" t="str">
        <f>IF(MacReports!J191="Service","Battery Service","")</f>
        <v/>
      </c>
      <c r="P191" s="11" t="str">
        <f>MacReports!Q191&amp;""</f>
        <v/>
      </c>
      <c r="Q191" s="11" t="str">
        <f>IF(MacReports!K191="Enabled","Apple ID Lock","")</f>
        <v/>
      </c>
      <c r="R191" s="11" t="str">
        <f>IF(MacReports!M191="Remote Lock","Remote Locked","")</f>
        <v/>
      </c>
      <c r="S191" t="str">
        <f t="shared" si="6"/>
        <v/>
      </c>
      <c r="T191" t="str" cm="1">
        <f t="array" ref="T191">IF($AE191=0,"",INDEX(Disk_Pivot!$N$2:$N$500,$AE191))</f>
        <v/>
      </c>
      <c r="U191" t="str">
        <f>IF(T191="Fail",MacReports!O191,"")</f>
        <v/>
      </c>
      <c r="AA191" t="str">
        <f t="shared" si="8"/>
        <v/>
      </c>
      <c r="AC191">
        <f>IFERROR(MATCH($B191,MacReports!$B$2:$B$243,0),0)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</row>
    <row r="192" spans="1:31">
      <c r="A192" t="str">
        <f>MacReports!A192&amp;""</f>
        <v/>
      </c>
      <c r="B192" t="str">
        <f>MacReports!B192&amp;""</f>
        <v/>
      </c>
      <c r="C192" t="str">
        <f>MacReports!D192&amp;""</f>
        <v/>
      </c>
      <c r="D192" t="str">
        <f>MacReports!C192&amp;""</f>
        <v/>
      </c>
      <c r="E192" t="str" cm="1">
        <f t="array" ref="E192">IF($AC192=0,"",INDEX(MacReports!$E$2:$E$243,$AC192))</f>
        <v/>
      </c>
      <c r="F192" s="11" t="str">
        <f>MacReports!F192&amp;""</f>
        <v/>
      </c>
      <c r="G192" t="str" cm="1">
        <f t="array" ref="G192">IF($AD192=0,$F192,INDEX(Models!$B$2:$B$605,$AD192))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MacReports!G192&amp;""</f>
        <v/>
      </c>
      <c r="K192" s="49" t="str">
        <f>MacReports!H192&amp;""</f>
        <v/>
      </c>
      <c r="L192" t="str">
        <f t="shared" si="7"/>
        <v/>
      </c>
      <c r="M192" s="13" t="str">
        <f>MacReports!I192&amp;""</f>
        <v/>
      </c>
      <c r="N192" s="14" t="str" cm="1">
        <f t="array" ref="N192">IFERROR(_xlfn.IFS(MacReports!N192="","",--MacReports!N192&lt;55,"Battery Defect",--MacReports!N192&lt;=69,"Battery D",--MacReports!N192&lt;=80,"Battery C",--MacReports!N192&gt;80,""),"")</f>
        <v/>
      </c>
      <c r="O192" s="14" t="str">
        <f>IF(MacReports!J192="Service","Battery Service","")</f>
        <v/>
      </c>
      <c r="P192" s="11" t="str">
        <f>MacReports!Q192&amp;""</f>
        <v/>
      </c>
      <c r="Q192" s="11" t="str">
        <f>IF(MacReports!K192="Enabled","Apple ID Lock","")</f>
        <v/>
      </c>
      <c r="R192" s="11" t="str">
        <f>IF(MacReports!M192="Remote Lock","Remote Locked","")</f>
        <v/>
      </c>
      <c r="S192" t="str">
        <f t="shared" si="6"/>
        <v/>
      </c>
      <c r="T192" t="str" cm="1">
        <f t="array" ref="T192">IF($AE192=0,"",INDEX(Disk_Pivot!$N$2:$N$500,$AE192))</f>
        <v/>
      </c>
      <c r="U192" t="str">
        <f>IF(T192="Fail",MacReports!O192,"")</f>
        <v/>
      </c>
      <c r="AA192" t="str">
        <f t="shared" si="8"/>
        <v/>
      </c>
      <c r="AC192">
        <f>IFERROR(MATCH($B192,MacReports!$B$2:$B$243,0),0)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</row>
    <row r="193" spans="1:31">
      <c r="A193" t="str">
        <f>MacReports!A193&amp;""</f>
        <v/>
      </c>
      <c r="B193" t="str">
        <f>MacReports!B193&amp;""</f>
        <v/>
      </c>
      <c r="C193" t="str">
        <f>MacReports!D193&amp;""</f>
        <v/>
      </c>
      <c r="D193" t="str">
        <f>MacReports!C193&amp;""</f>
        <v/>
      </c>
      <c r="E193" t="str" cm="1">
        <f t="array" ref="E193">IF($AC193=0,"",INDEX(MacReports!$E$2:$E$243,$AC193))</f>
        <v/>
      </c>
      <c r="F193" s="11" t="str">
        <f>MacReports!F193&amp;""</f>
        <v/>
      </c>
      <c r="G193" t="str" cm="1">
        <f t="array" ref="G193">IF($AD193=0,$F193,INDEX(Models!$B$2:$B$605,$AD193))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MacReports!G193&amp;""</f>
        <v/>
      </c>
      <c r="K193" s="49" t="str">
        <f>MacReports!H193&amp;""</f>
        <v/>
      </c>
      <c r="L193" t="str">
        <f t="shared" si="7"/>
        <v/>
      </c>
      <c r="M193" s="13" t="str">
        <f>MacReports!I193&amp;""</f>
        <v/>
      </c>
      <c r="N193" s="14" t="str" cm="1">
        <f t="array" ref="N193">IFERROR(_xlfn.IFS(MacReports!N193="","",--MacReports!N193&lt;55,"Battery Defect",--MacReports!N193&lt;=69,"Battery D",--MacReports!N193&lt;=80,"Battery C",--MacReports!N193&gt;80,""),"")</f>
        <v/>
      </c>
      <c r="O193" s="14" t="str">
        <f>IF(MacReports!J193="Service","Battery Service","")</f>
        <v/>
      </c>
      <c r="P193" s="11" t="str">
        <f>MacReports!Q193&amp;""</f>
        <v/>
      </c>
      <c r="Q193" s="11" t="str">
        <f>IF(MacReports!K193="Enabled","Apple ID Lock","")</f>
        <v/>
      </c>
      <c r="R193" s="11" t="str">
        <f>IF(MacReports!M193="Remote Lock","Remote Locked","")</f>
        <v/>
      </c>
      <c r="S193" t="str">
        <f t="shared" si="6"/>
        <v/>
      </c>
      <c r="T193" t="str" cm="1">
        <f t="array" ref="T193">IF($AE193=0,"",INDEX(Disk_Pivot!$N$2:$N$500,$AE193))</f>
        <v/>
      </c>
      <c r="U193" t="str">
        <f>IF(T193="Fail",MacReports!O193,"")</f>
        <v/>
      </c>
      <c r="AA193" t="str">
        <f t="shared" si="8"/>
        <v/>
      </c>
      <c r="AC193">
        <f>IFERROR(MATCH($B193,MacReports!$B$2:$B$243,0),0)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</row>
    <row r="194" spans="1:31">
      <c r="A194" t="str">
        <f>MacReports!A194&amp;""</f>
        <v/>
      </c>
      <c r="B194" t="str">
        <f>MacReports!B194&amp;""</f>
        <v/>
      </c>
      <c r="C194" t="str">
        <f>MacReports!D194&amp;""</f>
        <v/>
      </c>
      <c r="D194" t="str">
        <f>MacReports!C194&amp;""</f>
        <v/>
      </c>
      <c r="E194" t="str" cm="1">
        <f t="array" ref="E194">IF($AC194=0,"",INDEX(MacReports!$E$2:$E$243,$AC194))</f>
        <v/>
      </c>
      <c r="F194" s="11" t="str">
        <f>MacReports!F194&amp;""</f>
        <v/>
      </c>
      <c r="G194" t="str" cm="1">
        <f t="array" ref="G194">IF($AD194=0,$F194,INDEX(Models!$B$2:$B$605,$AD194))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MacReports!G194&amp;""</f>
        <v/>
      </c>
      <c r="K194" s="49" t="str">
        <f>MacReports!H194&amp;""</f>
        <v/>
      </c>
      <c r="L194" t="str">
        <f t="shared" si="7"/>
        <v/>
      </c>
      <c r="M194" s="13" t="str">
        <f>MacReports!I194&amp;""</f>
        <v/>
      </c>
      <c r="N194" s="14" t="str" cm="1">
        <f t="array" ref="N194">IFERROR(_xlfn.IFS(MacReports!N194="","",--MacReports!N194&lt;55,"Battery Defect",--MacReports!N194&lt;=69,"Battery D",--MacReports!N194&lt;=80,"Battery C",--MacReports!N194&gt;80,""),"")</f>
        <v/>
      </c>
      <c r="O194" s="14" t="str">
        <f>IF(MacReports!J194="Service","Battery Service","")</f>
        <v/>
      </c>
      <c r="P194" s="11" t="str">
        <f>MacReports!Q194&amp;""</f>
        <v/>
      </c>
      <c r="Q194" s="11" t="str">
        <f>IF(MacReports!K194="Enabled","Apple ID Lock","")</f>
        <v/>
      </c>
      <c r="R194" s="11" t="str">
        <f>IF(MacReports!M194="Remote Lock","Remote Locked","")</f>
        <v/>
      </c>
      <c r="S194" t="str">
        <f t="shared" ref="S194:S257" si="9">_xlfn.TEXTJOIN(", ",TRUE,Q194,R194,N194,O194,P194)</f>
        <v/>
      </c>
      <c r="T194" t="str" cm="1">
        <f t="array" ref="T194">IF($AE194=0,"",INDEX(Disk_Pivot!$N$2:$N$500,$AE194))</f>
        <v/>
      </c>
      <c r="U194" t="str">
        <f>IF(T194="Fail",MacReports!O194,"")</f>
        <v/>
      </c>
      <c r="AA194" t="str">
        <f t="shared" si="8"/>
        <v/>
      </c>
      <c r="AC194">
        <f>IFERROR(MATCH($B194,MacReports!$B$2:$B$243,0),0)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</row>
    <row r="195" spans="1:31">
      <c r="A195" t="str">
        <f>MacReports!A195&amp;""</f>
        <v/>
      </c>
      <c r="B195" t="str">
        <f>MacReports!B195&amp;""</f>
        <v/>
      </c>
      <c r="C195" t="str">
        <f>MacReports!D195&amp;""</f>
        <v/>
      </c>
      <c r="D195" t="str">
        <f>MacReports!C195&amp;""</f>
        <v/>
      </c>
      <c r="E195" t="str" cm="1">
        <f t="array" ref="E195">IF($AC195=0,"",INDEX(MacReports!$E$2:$E$243,$AC195))</f>
        <v/>
      </c>
      <c r="F195" s="11" t="str">
        <f>MacReports!F195&amp;""</f>
        <v/>
      </c>
      <c r="G195" t="str" cm="1">
        <f t="array" ref="G195">IF($AD195=0,$F195,INDEX(Models!$B$2:$B$605,$AD195))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MacReports!G195&amp;""</f>
        <v/>
      </c>
      <c r="K195" s="49" t="str">
        <f>MacReports!H195&amp;""</f>
        <v/>
      </c>
      <c r="L195" t="str">
        <f t="shared" ref="L195:L258" si="10">IFERROR(LEFT(K195,FIND(" ",K195)-1)&amp;" GB DDR"&amp;MID(K195,FIND("DDR",K195)+3,1), K195&amp;"")</f>
        <v/>
      </c>
      <c r="M195" s="13" t="str">
        <f>MacReports!I195&amp;""</f>
        <v/>
      </c>
      <c r="N195" s="14" t="str" cm="1">
        <f t="array" ref="N195">IFERROR(_xlfn.IFS(MacReports!N195="","",--MacReports!N195&lt;55,"Battery Defect",--MacReports!N195&lt;=69,"Battery D",--MacReports!N195&lt;=80,"Battery C",--MacReports!N195&gt;80,""),"")</f>
        <v/>
      </c>
      <c r="O195" s="14" t="str">
        <f>IF(MacReports!J195="Service","Battery Service","")</f>
        <v/>
      </c>
      <c r="P195" s="11" t="str">
        <f>MacReports!Q195&amp;""</f>
        <v/>
      </c>
      <c r="Q195" s="11" t="str">
        <f>IF(MacReports!K195="Enabled","Apple ID Lock","")</f>
        <v/>
      </c>
      <c r="R195" s="11" t="str">
        <f>IF(MacReports!M195="Remote Lock","Remote Locked","")</f>
        <v/>
      </c>
      <c r="S195" t="str">
        <f t="shared" si="9"/>
        <v/>
      </c>
      <c r="T195" t="str" cm="1">
        <f t="array" ref="T195">IF($AE195=0,"",INDEX(Disk_Pivot!$N$2:$N$500,$AE195))</f>
        <v/>
      </c>
      <c r="U195" t="str">
        <f>IF(T195="Fail",MacReports!O195,"")</f>
        <v/>
      </c>
      <c r="AA195" t="str">
        <f t="shared" ref="AA195:AA258" si="11">_xlfn.TEXTJOIN(", ",TRUE,Q195,R195)</f>
        <v/>
      </c>
      <c r="AC195">
        <f>IFERROR(MATCH($B195,MacReports!$B$2:$B$243,0),0)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</row>
    <row r="196" spans="1:31">
      <c r="A196" t="str">
        <f>MacReports!A196&amp;""</f>
        <v/>
      </c>
      <c r="B196" t="str">
        <f>MacReports!B196&amp;""</f>
        <v/>
      </c>
      <c r="C196" t="str">
        <f>MacReports!D196&amp;""</f>
        <v/>
      </c>
      <c r="D196" t="str">
        <f>MacReports!C196&amp;""</f>
        <v/>
      </c>
      <c r="E196" t="str" cm="1">
        <f t="array" ref="E196">IF($AC196=0,"",INDEX(MacReports!$E$2:$E$243,$AC196))</f>
        <v/>
      </c>
      <c r="F196" s="11" t="str">
        <f>MacReports!F196&amp;""</f>
        <v/>
      </c>
      <c r="G196" t="str" cm="1">
        <f t="array" ref="G196">IF($AD196=0,$F196,INDEX(Models!$B$2:$B$605,$AD196))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MacReports!G196&amp;""</f>
        <v/>
      </c>
      <c r="K196" s="49" t="str">
        <f>MacReports!H196&amp;""</f>
        <v/>
      </c>
      <c r="L196" t="str">
        <f t="shared" si="10"/>
        <v/>
      </c>
      <c r="M196" s="13" t="str">
        <f>MacReports!I196&amp;""</f>
        <v/>
      </c>
      <c r="N196" s="14" t="str" cm="1">
        <f t="array" ref="N196">IFERROR(_xlfn.IFS(MacReports!N196="","",--MacReports!N196&lt;55,"Battery Defect",--MacReports!N196&lt;=69,"Battery D",--MacReports!N196&lt;=80,"Battery C",--MacReports!N196&gt;80,""),"")</f>
        <v/>
      </c>
      <c r="O196" s="14" t="str">
        <f>IF(MacReports!J196="Service","Battery Service","")</f>
        <v/>
      </c>
      <c r="P196" s="11" t="str">
        <f>MacReports!Q196&amp;""</f>
        <v/>
      </c>
      <c r="Q196" s="11" t="str">
        <f>IF(MacReports!K196="Enabled","Apple ID Lock","")</f>
        <v/>
      </c>
      <c r="R196" s="11" t="str">
        <f>IF(MacReports!M196="Remote Lock","Remote Locked","")</f>
        <v/>
      </c>
      <c r="S196" t="str">
        <f t="shared" si="9"/>
        <v/>
      </c>
      <c r="T196" t="str" cm="1">
        <f t="array" ref="T196">IF($AE196=0,"",INDEX(Disk_Pivot!$N$2:$N$500,$AE196))</f>
        <v/>
      </c>
      <c r="U196" t="str">
        <f>IF(T196="Fail",MacReports!O196,"")</f>
        <v/>
      </c>
      <c r="AA196" t="str">
        <f t="shared" si="11"/>
        <v/>
      </c>
      <c r="AC196">
        <f>IFERROR(MATCH($B196,MacReports!$B$2:$B$243,0),0)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</row>
    <row r="197" spans="1:31">
      <c r="A197" t="str">
        <f>MacReports!A197&amp;""</f>
        <v/>
      </c>
      <c r="B197" t="str">
        <f>MacReports!B197&amp;""</f>
        <v/>
      </c>
      <c r="C197" t="str">
        <f>MacReports!D197&amp;""</f>
        <v/>
      </c>
      <c r="D197" t="str">
        <f>MacReports!C197&amp;""</f>
        <v/>
      </c>
      <c r="E197" t="str" cm="1">
        <f t="array" ref="E197">IF($AC197=0,"",INDEX(MacReports!$E$2:$E$243,$AC197))</f>
        <v/>
      </c>
      <c r="F197" s="11" t="str">
        <f>MacReports!F197&amp;""</f>
        <v/>
      </c>
      <c r="G197" t="str" cm="1">
        <f t="array" ref="G197">IF($AD197=0,$F197,INDEX(Models!$B$2:$B$605,$AD197))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MacReports!G197&amp;""</f>
        <v/>
      </c>
      <c r="K197" s="49" t="str">
        <f>MacReports!H197&amp;""</f>
        <v/>
      </c>
      <c r="L197" t="str">
        <f t="shared" si="10"/>
        <v/>
      </c>
      <c r="M197" s="13" t="str">
        <f>MacReports!I197&amp;""</f>
        <v/>
      </c>
      <c r="N197" s="14" t="str" cm="1">
        <f t="array" ref="N197">IFERROR(_xlfn.IFS(MacReports!N197="","",--MacReports!N197&lt;55,"Battery Defect",--MacReports!N197&lt;=69,"Battery D",--MacReports!N197&lt;=80,"Battery C",--MacReports!N197&gt;80,""),"")</f>
        <v/>
      </c>
      <c r="O197" s="14" t="str">
        <f>IF(MacReports!J197="Service","Battery Service","")</f>
        <v/>
      </c>
      <c r="P197" s="11" t="str">
        <f>MacReports!Q197&amp;""</f>
        <v/>
      </c>
      <c r="Q197" s="11" t="str">
        <f>IF(MacReports!K197="Enabled","Apple ID Lock","")</f>
        <v/>
      </c>
      <c r="R197" s="11" t="str">
        <f>IF(MacReports!M197="Remote Lock","Remote Locked","")</f>
        <v/>
      </c>
      <c r="S197" t="str">
        <f t="shared" si="9"/>
        <v/>
      </c>
      <c r="T197" t="str" cm="1">
        <f t="array" ref="T197">IF($AE197=0,"",INDEX(Disk_Pivot!$N$2:$N$500,$AE197))</f>
        <v/>
      </c>
      <c r="U197" t="str">
        <f>IF(T197="Fail",MacReports!O197,"")</f>
        <v/>
      </c>
      <c r="AA197" t="str">
        <f t="shared" si="11"/>
        <v/>
      </c>
      <c r="AC197">
        <f>IFERROR(MATCH($B197,MacReports!$B$2:$B$243,0),0)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</row>
    <row r="198" spans="1:31">
      <c r="A198" t="str">
        <f>MacReports!A198&amp;""</f>
        <v/>
      </c>
      <c r="B198" t="str">
        <f>MacReports!B198&amp;""</f>
        <v/>
      </c>
      <c r="C198" t="str">
        <f>MacReports!D198&amp;""</f>
        <v/>
      </c>
      <c r="D198" t="str">
        <f>MacReports!C198&amp;""</f>
        <v/>
      </c>
      <c r="E198" t="str" cm="1">
        <f t="array" ref="E198">IF($AC198=0,"",INDEX(MacReports!$E$2:$E$243,$AC198))</f>
        <v/>
      </c>
      <c r="F198" s="11" t="str">
        <f>MacReports!F198&amp;""</f>
        <v/>
      </c>
      <c r="G198" t="str" cm="1">
        <f t="array" ref="G198">IF($AD198=0,$F198,INDEX(Models!$B$2:$B$605,$AD198))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MacReports!G198&amp;""</f>
        <v/>
      </c>
      <c r="K198" s="49" t="str">
        <f>MacReports!H198&amp;""</f>
        <v/>
      </c>
      <c r="L198" t="str">
        <f t="shared" si="10"/>
        <v/>
      </c>
      <c r="M198" s="13" t="str">
        <f>MacReports!I198&amp;""</f>
        <v/>
      </c>
      <c r="N198" s="14" t="str" cm="1">
        <f t="array" ref="N198">IFERROR(_xlfn.IFS(MacReports!N198="","",--MacReports!N198&lt;55,"Battery Defect",--MacReports!N198&lt;=69,"Battery D",--MacReports!N198&lt;=80,"Battery C",--MacReports!N198&gt;80,""),"")</f>
        <v/>
      </c>
      <c r="O198" s="14" t="str">
        <f>IF(MacReports!J198="Service","Battery Service","")</f>
        <v/>
      </c>
      <c r="P198" s="11" t="str">
        <f>MacReports!Q198&amp;""</f>
        <v/>
      </c>
      <c r="Q198" s="11" t="str">
        <f>IF(MacReports!K198="Enabled","Apple ID Lock","")</f>
        <v/>
      </c>
      <c r="R198" s="11" t="str">
        <f>IF(MacReports!M198="Remote Lock","Remote Locked","")</f>
        <v/>
      </c>
      <c r="S198" t="str">
        <f t="shared" si="9"/>
        <v/>
      </c>
      <c r="T198" t="str" cm="1">
        <f t="array" ref="T198">IF($AE198=0,"",INDEX(Disk_Pivot!$N$2:$N$500,$AE198))</f>
        <v/>
      </c>
      <c r="U198" t="str">
        <f>IF(T198="Fail",MacReports!O198,"")</f>
        <v/>
      </c>
      <c r="AA198" t="str">
        <f t="shared" si="11"/>
        <v/>
      </c>
      <c r="AC198">
        <f>IFERROR(MATCH($B198,MacReports!$B$2:$B$243,0),0)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</row>
    <row r="199" spans="1:31">
      <c r="A199" t="str">
        <f>MacReports!A199&amp;""</f>
        <v/>
      </c>
      <c r="B199" t="str">
        <f>MacReports!B199&amp;""</f>
        <v/>
      </c>
      <c r="C199" t="str">
        <f>MacReports!D199&amp;""</f>
        <v/>
      </c>
      <c r="D199" t="str">
        <f>MacReports!C199&amp;""</f>
        <v/>
      </c>
      <c r="E199" t="str" cm="1">
        <f t="array" ref="E199">IF($AC199=0,"",INDEX(MacReports!$E$2:$E$243,$AC199))</f>
        <v/>
      </c>
      <c r="F199" s="11" t="str">
        <f>MacReports!F199&amp;""</f>
        <v/>
      </c>
      <c r="G199" t="str" cm="1">
        <f t="array" ref="G199">IF($AD199=0,$F199,INDEX(Models!$B$2:$B$605,$AD199))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MacReports!G199&amp;""</f>
        <v/>
      </c>
      <c r="K199" s="49" t="str">
        <f>MacReports!H199&amp;""</f>
        <v/>
      </c>
      <c r="L199" t="str">
        <f t="shared" si="10"/>
        <v/>
      </c>
      <c r="M199" s="13" t="str">
        <f>MacReports!I199&amp;""</f>
        <v/>
      </c>
      <c r="N199" s="14" t="str" cm="1">
        <f t="array" ref="N199">IFERROR(_xlfn.IFS(MacReports!N199="","",--MacReports!N199&lt;55,"Battery Defect",--MacReports!N199&lt;=69,"Battery D",--MacReports!N199&lt;=80,"Battery C",--MacReports!N199&gt;80,""),"")</f>
        <v/>
      </c>
      <c r="O199" s="14" t="str">
        <f>IF(MacReports!J199="Service","Battery Service","")</f>
        <v/>
      </c>
      <c r="P199" s="11" t="str">
        <f>MacReports!Q199&amp;""</f>
        <v/>
      </c>
      <c r="Q199" s="11" t="str">
        <f>IF(MacReports!K199="Enabled","Apple ID Lock","")</f>
        <v/>
      </c>
      <c r="R199" s="11" t="str">
        <f>IF(MacReports!M199="Remote Lock","Remote Locked","")</f>
        <v/>
      </c>
      <c r="S199" t="str">
        <f t="shared" si="9"/>
        <v/>
      </c>
      <c r="T199" t="str" cm="1">
        <f t="array" ref="T199">IF($AE199=0,"",INDEX(Disk_Pivot!$N$2:$N$500,$AE199))</f>
        <v/>
      </c>
      <c r="U199" t="str">
        <f>IF(T199="Fail",MacReports!O199,"")</f>
        <v/>
      </c>
      <c r="AA199" t="str">
        <f t="shared" si="11"/>
        <v/>
      </c>
      <c r="AC199">
        <f>IFERROR(MATCH($B199,MacReports!$B$2:$B$243,0),0)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</row>
    <row r="200" spans="1:31">
      <c r="A200" t="str">
        <f>MacReports!A200&amp;""</f>
        <v/>
      </c>
      <c r="B200" t="str">
        <f>MacReports!B200&amp;""</f>
        <v/>
      </c>
      <c r="C200" t="str">
        <f>MacReports!D200&amp;""</f>
        <v/>
      </c>
      <c r="D200" t="str">
        <f>MacReports!C200&amp;""</f>
        <v/>
      </c>
      <c r="E200" t="str" cm="1">
        <f t="array" ref="E200">IF($AC200=0,"",INDEX(MacReports!$E$2:$E$243,$AC200))</f>
        <v/>
      </c>
      <c r="F200" s="11" t="str">
        <f>MacReports!F200&amp;""</f>
        <v/>
      </c>
      <c r="G200" t="str" cm="1">
        <f t="array" ref="G200">IF($AD200=0,$F200,INDEX(Models!$B$2:$B$605,$AD200))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MacReports!G200&amp;""</f>
        <v/>
      </c>
      <c r="K200" s="49" t="str">
        <f>MacReports!H200&amp;""</f>
        <v/>
      </c>
      <c r="L200" t="str">
        <f t="shared" si="10"/>
        <v/>
      </c>
      <c r="M200" s="13" t="str">
        <f>MacReports!I200&amp;""</f>
        <v/>
      </c>
      <c r="N200" s="14" t="str" cm="1">
        <f t="array" ref="N200">IFERROR(_xlfn.IFS(MacReports!N200="","",--MacReports!N200&lt;55,"Battery Defect",--MacReports!N200&lt;=69,"Battery D",--MacReports!N200&lt;=80,"Battery C",--MacReports!N200&gt;80,""),"")</f>
        <v/>
      </c>
      <c r="O200" s="14" t="str">
        <f>IF(MacReports!J200="Service","Battery Service","")</f>
        <v/>
      </c>
      <c r="P200" s="11" t="str">
        <f>MacReports!Q200&amp;""</f>
        <v/>
      </c>
      <c r="Q200" s="11" t="str">
        <f>IF(MacReports!K200="Enabled","Apple ID Lock","")</f>
        <v/>
      </c>
      <c r="R200" s="11" t="str">
        <f>IF(MacReports!M200="Remote Lock","Remote Locked","")</f>
        <v/>
      </c>
      <c r="S200" t="str">
        <f t="shared" si="9"/>
        <v/>
      </c>
      <c r="T200" t="str" cm="1">
        <f t="array" ref="T200">IF($AE200=0,"",INDEX(Disk_Pivot!$N$2:$N$500,$AE200))</f>
        <v/>
      </c>
      <c r="U200" t="str">
        <f>IF(T200="Fail",MacReports!O200,"")</f>
        <v/>
      </c>
      <c r="AA200" t="str">
        <f t="shared" si="11"/>
        <v/>
      </c>
      <c r="AC200">
        <f>IFERROR(MATCH($B200,MacReports!$B$2:$B$243,0),0)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</row>
    <row r="201" spans="1:31">
      <c r="A201" t="str">
        <f>MacReports!A201&amp;""</f>
        <v/>
      </c>
      <c r="B201" t="str">
        <f>MacReports!B201&amp;""</f>
        <v/>
      </c>
      <c r="C201" t="str">
        <f>MacReports!D201&amp;""</f>
        <v/>
      </c>
      <c r="D201" t="str">
        <f>MacReports!C201&amp;""</f>
        <v/>
      </c>
      <c r="E201" t="str" cm="1">
        <f t="array" ref="E201">IF($AC201=0,"",INDEX(MacReports!$E$2:$E$243,$AC201))</f>
        <v/>
      </c>
      <c r="F201" s="11" t="str">
        <f>MacReports!F201&amp;""</f>
        <v/>
      </c>
      <c r="G201" t="str" cm="1">
        <f t="array" ref="G201">IF($AD201=0,$F201,INDEX(Models!$B$2:$B$605,$AD201))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MacReports!G201&amp;""</f>
        <v/>
      </c>
      <c r="K201" s="49" t="str">
        <f>MacReports!H201&amp;""</f>
        <v/>
      </c>
      <c r="L201" t="str">
        <f t="shared" si="10"/>
        <v/>
      </c>
      <c r="M201" s="13" t="str">
        <f>MacReports!I201&amp;""</f>
        <v/>
      </c>
      <c r="N201" s="14" t="str" cm="1">
        <f t="array" ref="N201">IFERROR(_xlfn.IFS(MacReports!N201="","",--MacReports!N201&lt;55,"Battery Defect",--MacReports!N201&lt;=69,"Battery D",--MacReports!N201&lt;=80,"Battery C",--MacReports!N201&gt;80,""),"")</f>
        <v/>
      </c>
      <c r="O201" s="14" t="str">
        <f>IF(MacReports!J201="Service","Battery Service","")</f>
        <v/>
      </c>
      <c r="P201" s="11" t="str">
        <f>MacReports!Q201&amp;""</f>
        <v/>
      </c>
      <c r="Q201" s="11" t="str">
        <f>IF(MacReports!K201="Enabled","Apple ID Lock","")</f>
        <v/>
      </c>
      <c r="R201" s="11" t="str">
        <f>IF(MacReports!M201="Remote Lock","Remote Locked","")</f>
        <v/>
      </c>
      <c r="S201" t="str">
        <f t="shared" si="9"/>
        <v/>
      </c>
      <c r="T201" t="str" cm="1">
        <f t="array" ref="T201">IF($AE201=0,"",INDEX(Disk_Pivot!$N$2:$N$500,$AE201))</f>
        <v/>
      </c>
      <c r="U201" t="str">
        <f>IF(T201="Fail",MacReports!O201,"")</f>
        <v/>
      </c>
      <c r="AA201" t="str">
        <f t="shared" si="11"/>
        <v/>
      </c>
      <c r="AC201">
        <f>IFERROR(MATCH($B201,MacReports!$B$2:$B$243,0),0)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</row>
    <row r="202" spans="1:31">
      <c r="A202" t="str">
        <f>MacReports!A202&amp;""</f>
        <v/>
      </c>
      <c r="B202" t="str">
        <f>MacReports!B202&amp;""</f>
        <v/>
      </c>
      <c r="C202" t="str">
        <f>MacReports!D202&amp;""</f>
        <v/>
      </c>
      <c r="D202" t="str">
        <f>MacReports!C202&amp;""</f>
        <v/>
      </c>
      <c r="E202" t="str" cm="1">
        <f t="array" ref="E202">IF($AC202=0,"",INDEX(MacReports!$E$2:$E$243,$AC202))</f>
        <v/>
      </c>
      <c r="F202" s="11" t="str">
        <f>MacReports!F202&amp;""</f>
        <v/>
      </c>
      <c r="G202" t="str" cm="1">
        <f t="array" ref="G202">IF($AD202=0,$F202,INDEX(Models!$B$2:$B$605,$AD202))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MacReports!G202&amp;""</f>
        <v/>
      </c>
      <c r="K202" s="49" t="str">
        <f>MacReports!H202&amp;""</f>
        <v/>
      </c>
      <c r="L202" t="str">
        <f t="shared" si="10"/>
        <v/>
      </c>
      <c r="M202" s="13" t="str">
        <f>MacReports!I202&amp;""</f>
        <v/>
      </c>
      <c r="N202" s="14" t="str" cm="1">
        <f t="array" ref="N202">IFERROR(_xlfn.IFS(MacReports!N202="","",--MacReports!N202&lt;55,"Battery Defect",--MacReports!N202&lt;=69,"Battery D",--MacReports!N202&lt;=80,"Battery C",--MacReports!N202&gt;80,""),"")</f>
        <v/>
      </c>
      <c r="O202" s="14" t="str">
        <f>IF(MacReports!J202="Service","Battery Service","")</f>
        <v/>
      </c>
      <c r="P202" s="11" t="str">
        <f>MacReports!Q202&amp;""</f>
        <v/>
      </c>
      <c r="Q202" s="11" t="str">
        <f>IF(MacReports!K202="Enabled","Apple ID Lock","")</f>
        <v/>
      </c>
      <c r="R202" s="11" t="str">
        <f>IF(MacReports!M202="Remote Lock","Remote Locked","")</f>
        <v/>
      </c>
      <c r="S202" t="str">
        <f t="shared" si="9"/>
        <v/>
      </c>
      <c r="T202" t="str" cm="1">
        <f t="array" ref="T202">IF($AE202=0,"",INDEX(Disk_Pivot!$N$2:$N$500,$AE202))</f>
        <v/>
      </c>
      <c r="U202" t="str">
        <f>IF(T202="Fail",MacReports!O202,"")</f>
        <v/>
      </c>
      <c r="AA202" t="str">
        <f t="shared" si="11"/>
        <v/>
      </c>
      <c r="AC202">
        <f>IFERROR(MATCH($B202,MacReports!$B$2:$B$243,0),0)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</row>
    <row r="203" spans="1:31">
      <c r="A203" t="str">
        <f>MacReports!A203&amp;""</f>
        <v/>
      </c>
      <c r="B203" t="str">
        <f>MacReports!B203&amp;""</f>
        <v/>
      </c>
      <c r="C203" t="str">
        <f>MacReports!D203&amp;""</f>
        <v/>
      </c>
      <c r="D203" t="str">
        <f>MacReports!C203&amp;""</f>
        <v/>
      </c>
      <c r="E203" t="str" cm="1">
        <f t="array" ref="E203">IF($AC203=0,"",INDEX(MacReports!$E$2:$E$243,$AC203))</f>
        <v/>
      </c>
      <c r="F203" s="11" t="str">
        <f>MacReports!F203&amp;""</f>
        <v/>
      </c>
      <c r="G203" t="str" cm="1">
        <f t="array" ref="G203">IF($AD203=0,$F203,INDEX(Models!$B$2:$B$605,$AD203))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MacReports!G203&amp;""</f>
        <v/>
      </c>
      <c r="K203" s="49" t="str">
        <f>MacReports!H203&amp;""</f>
        <v/>
      </c>
      <c r="L203" t="str">
        <f t="shared" si="10"/>
        <v/>
      </c>
      <c r="M203" s="13" t="str">
        <f>MacReports!I203&amp;""</f>
        <v/>
      </c>
      <c r="N203" s="14" t="str" cm="1">
        <f t="array" ref="N203">IFERROR(_xlfn.IFS(MacReports!N203="","",--MacReports!N203&lt;55,"Battery Defect",--MacReports!N203&lt;=69,"Battery D",--MacReports!N203&lt;=80,"Battery C",--MacReports!N203&gt;80,""),"")</f>
        <v/>
      </c>
      <c r="O203" s="14" t="str">
        <f>IF(MacReports!J203="Service","Battery Service","")</f>
        <v/>
      </c>
      <c r="P203" s="11" t="str">
        <f>MacReports!Q203&amp;""</f>
        <v/>
      </c>
      <c r="Q203" s="11" t="str">
        <f>IF(MacReports!K203="Enabled","Apple ID Lock","")</f>
        <v/>
      </c>
      <c r="R203" s="11" t="str">
        <f>IF(MacReports!M203="Remote Lock","Remote Locked","")</f>
        <v/>
      </c>
      <c r="S203" t="str">
        <f t="shared" si="9"/>
        <v/>
      </c>
      <c r="T203" t="str" cm="1">
        <f t="array" ref="T203">IF($AE203=0,"",INDEX(Disk_Pivot!$N$2:$N$500,$AE203))</f>
        <v/>
      </c>
      <c r="U203" t="str">
        <f>IF(T203="Fail",MacReports!O203,"")</f>
        <v/>
      </c>
      <c r="AA203" t="str">
        <f t="shared" si="11"/>
        <v/>
      </c>
      <c r="AC203">
        <f>IFERROR(MATCH($B203,MacReports!$B$2:$B$243,0),0)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</row>
    <row r="204" spans="1:31">
      <c r="A204" t="str">
        <f>MacReports!A204&amp;""</f>
        <v/>
      </c>
      <c r="B204" t="str">
        <f>MacReports!B204&amp;""</f>
        <v/>
      </c>
      <c r="C204" t="str">
        <f>MacReports!D204&amp;""</f>
        <v/>
      </c>
      <c r="D204" t="str">
        <f>MacReports!C204&amp;""</f>
        <v/>
      </c>
      <c r="E204" t="str" cm="1">
        <f t="array" ref="E204">IF($AC204=0,"",INDEX(MacReports!$E$2:$E$243,$AC204))</f>
        <v/>
      </c>
      <c r="F204" s="11" t="str">
        <f>MacReports!F204&amp;""</f>
        <v/>
      </c>
      <c r="G204" t="str" cm="1">
        <f t="array" ref="G204">IF($AD204=0,$F204,INDEX(Models!$B$2:$B$605,$AD204))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MacReports!G204&amp;""</f>
        <v/>
      </c>
      <c r="K204" s="49" t="str">
        <f>MacReports!H204&amp;""</f>
        <v/>
      </c>
      <c r="L204" t="str">
        <f t="shared" si="10"/>
        <v/>
      </c>
      <c r="M204" s="13" t="str">
        <f>MacReports!I204&amp;""</f>
        <v/>
      </c>
      <c r="N204" s="14" t="str" cm="1">
        <f t="array" ref="N204">IFERROR(_xlfn.IFS(MacReports!N204="","",--MacReports!N204&lt;55,"Battery Defect",--MacReports!N204&lt;=69,"Battery D",--MacReports!N204&lt;=80,"Battery C",--MacReports!N204&gt;80,""),"")</f>
        <v/>
      </c>
      <c r="O204" s="14" t="str">
        <f>IF(MacReports!J204="Service","Battery Service","")</f>
        <v/>
      </c>
      <c r="P204" s="11" t="str">
        <f>MacReports!Q204&amp;""</f>
        <v/>
      </c>
      <c r="Q204" s="11" t="str">
        <f>IF(MacReports!K204="Enabled","Apple ID Lock","")</f>
        <v/>
      </c>
      <c r="R204" s="11" t="str">
        <f>IF(MacReports!M204="Remote Lock","Remote Locked","")</f>
        <v/>
      </c>
      <c r="S204" t="str">
        <f t="shared" si="9"/>
        <v/>
      </c>
      <c r="T204" t="str" cm="1">
        <f t="array" ref="T204">IF($AE204=0,"",INDEX(Disk_Pivot!$N$2:$N$500,$AE204))</f>
        <v/>
      </c>
      <c r="U204" t="str">
        <f>IF(T204="Fail",MacReports!O204,"")</f>
        <v/>
      </c>
      <c r="AA204" t="str">
        <f t="shared" si="11"/>
        <v/>
      </c>
      <c r="AC204">
        <f>IFERROR(MATCH($B204,MacReports!$B$2:$B$243,0),0)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</row>
    <row r="205" spans="1:31">
      <c r="A205" t="str">
        <f>MacReports!A205&amp;""</f>
        <v/>
      </c>
      <c r="B205" t="str">
        <f>MacReports!B205&amp;""</f>
        <v/>
      </c>
      <c r="C205" t="str">
        <f>MacReports!D205&amp;""</f>
        <v/>
      </c>
      <c r="D205" t="str">
        <f>MacReports!C205&amp;""</f>
        <v/>
      </c>
      <c r="E205" t="str" cm="1">
        <f t="array" ref="E205">IF($AC205=0,"",INDEX(MacReports!$E$2:$E$243,$AC205))</f>
        <v/>
      </c>
      <c r="F205" s="11" t="str">
        <f>MacReports!F205&amp;""</f>
        <v/>
      </c>
      <c r="G205" t="str" cm="1">
        <f t="array" ref="G205">IF($AD205=0,$F205,INDEX(Models!$B$2:$B$605,$AD205))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MacReports!G205&amp;""</f>
        <v/>
      </c>
      <c r="K205" s="49" t="str">
        <f>MacReports!H205&amp;""</f>
        <v/>
      </c>
      <c r="L205" t="str">
        <f t="shared" si="10"/>
        <v/>
      </c>
      <c r="M205" s="13" t="str">
        <f>MacReports!I205&amp;""</f>
        <v/>
      </c>
      <c r="N205" s="14" t="str" cm="1">
        <f t="array" ref="N205">IFERROR(_xlfn.IFS(MacReports!N205="","",--MacReports!N205&lt;55,"Battery Defect",--MacReports!N205&lt;=69,"Battery D",--MacReports!N205&lt;=80,"Battery C",--MacReports!N205&gt;80,""),"")</f>
        <v/>
      </c>
      <c r="O205" s="14" t="str">
        <f>IF(MacReports!J205="Service","Battery Service","")</f>
        <v/>
      </c>
      <c r="P205" s="11" t="str">
        <f>MacReports!Q205&amp;""</f>
        <v/>
      </c>
      <c r="Q205" s="11" t="str">
        <f>IF(MacReports!K205="Enabled","Apple ID Lock","")</f>
        <v/>
      </c>
      <c r="R205" s="11" t="str">
        <f>IF(MacReports!M205="Remote Lock","Remote Locked","")</f>
        <v/>
      </c>
      <c r="S205" t="str">
        <f t="shared" si="9"/>
        <v/>
      </c>
      <c r="T205" t="str" cm="1">
        <f t="array" ref="T205">IF($AE205=0,"",INDEX(Disk_Pivot!$N$2:$N$500,$AE205))</f>
        <v/>
      </c>
      <c r="U205" t="str">
        <f>IF(T205="Fail",MacReports!O205,"")</f>
        <v/>
      </c>
      <c r="AA205" t="str">
        <f t="shared" si="11"/>
        <v/>
      </c>
      <c r="AC205">
        <f>IFERROR(MATCH($B205,MacReports!$B$2:$B$243,0),0)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</row>
    <row r="206" spans="1:31">
      <c r="A206" t="str">
        <f>MacReports!A206&amp;""</f>
        <v/>
      </c>
      <c r="B206" t="str">
        <f>MacReports!B206&amp;""</f>
        <v/>
      </c>
      <c r="C206" t="str">
        <f>MacReports!D206&amp;""</f>
        <v/>
      </c>
      <c r="D206" t="str">
        <f>MacReports!C206&amp;""</f>
        <v/>
      </c>
      <c r="E206" t="str" cm="1">
        <f t="array" ref="E206">IF($AC206=0,"",INDEX(MacReports!$E$2:$E$243,$AC206))</f>
        <v/>
      </c>
      <c r="F206" s="11" t="str">
        <f>MacReports!F206&amp;""</f>
        <v/>
      </c>
      <c r="G206" t="str" cm="1">
        <f t="array" ref="G206">IF($AD206=0,$F206,INDEX(Models!$B$2:$B$605,$AD206))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MacReports!G206&amp;""</f>
        <v/>
      </c>
      <c r="K206" s="49" t="str">
        <f>MacReports!H206&amp;""</f>
        <v/>
      </c>
      <c r="L206" t="str">
        <f t="shared" si="10"/>
        <v/>
      </c>
      <c r="M206" s="13" t="str">
        <f>MacReports!I206&amp;""</f>
        <v/>
      </c>
      <c r="N206" s="14" t="str" cm="1">
        <f t="array" ref="N206">IFERROR(_xlfn.IFS(MacReports!N206="","",--MacReports!N206&lt;55,"Battery Defect",--MacReports!N206&lt;=69,"Battery D",--MacReports!N206&lt;=80,"Battery C",--MacReports!N206&gt;80,""),"")</f>
        <v/>
      </c>
      <c r="O206" s="14" t="str">
        <f>IF(MacReports!J206="Service","Battery Service","")</f>
        <v/>
      </c>
      <c r="P206" s="11" t="str">
        <f>MacReports!Q206&amp;""</f>
        <v/>
      </c>
      <c r="Q206" s="11" t="str">
        <f>IF(MacReports!K206="Enabled","Apple ID Lock","")</f>
        <v/>
      </c>
      <c r="R206" s="11" t="str">
        <f>IF(MacReports!M206="Remote Lock","Remote Locked","")</f>
        <v/>
      </c>
      <c r="S206" t="str">
        <f t="shared" si="9"/>
        <v/>
      </c>
      <c r="T206" t="str" cm="1">
        <f t="array" ref="T206">IF($AE206=0,"",INDEX(Disk_Pivot!$N$2:$N$500,$AE206))</f>
        <v/>
      </c>
      <c r="U206" t="str">
        <f>IF(T206="Fail",MacReports!O206,"")</f>
        <v/>
      </c>
      <c r="AA206" t="str">
        <f t="shared" si="11"/>
        <v/>
      </c>
      <c r="AC206">
        <f>IFERROR(MATCH($B206,MacReports!$B$2:$B$243,0),0)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</row>
    <row r="207" spans="1:31">
      <c r="A207" t="str">
        <f>MacReports!A207&amp;""</f>
        <v/>
      </c>
      <c r="B207" t="str">
        <f>MacReports!B207&amp;""</f>
        <v/>
      </c>
      <c r="C207" t="str">
        <f>MacReports!D207&amp;""</f>
        <v/>
      </c>
      <c r="D207" t="str">
        <f>MacReports!C207&amp;""</f>
        <v/>
      </c>
      <c r="E207" t="str" cm="1">
        <f t="array" ref="E207">IF($AC207=0,"",INDEX(MacReports!$E$2:$E$243,$AC207))</f>
        <v/>
      </c>
      <c r="F207" s="11" t="str">
        <f>MacReports!F207&amp;""</f>
        <v/>
      </c>
      <c r="G207" t="str" cm="1">
        <f t="array" ref="G207">IF($AD207=0,$F207,INDEX(Models!$B$2:$B$605,$AD207))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MacReports!G207&amp;""</f>
        <v/>
      </c>
      <c r="K207" s="49" t="str">
        <f>MacReports!H207&amp;""</f>
        <v/>
      </c>
      <c r="L207" t="str">
        <f t="shared" si="10"/>
        <v/>
      </c>
      <c r="M207" s="13" t="str">
        <f>MacReports!I207&amp;""</f>
        <v/>
      </c>
      <c r="N207" s="14" t="str" cm="1">
        <f t="array" ref="N207">IFERROR(_xlfn.IFS(MacReports!N207="","",--MacReports!N207&lt;55,"Battery Defect",--MacReports!N207&lt;=69,"Battery D",--MacReports!N207&lt;=80,"Battery C",--MacReports!N207&gt;80,""),"")</f>
        <v/>
      </c>
      <c r="O207" s="14" t="str">
        <f>IF(MacReports!J207="Service","Battery Service","")</f>
        <v/>
      </c>
      <c r="P207" s="11" t="str">
        <f>MacReports!Q207&amp;""</f>
        <v/>
      </c>
      <c r="Q207" s="11" t="str">
        <f>IF(MacReports!K207="Enabled","Apple ID Lock","")</f>
        <v/>
      </c>
      <c r="R207" s="11" t="str">
        <f>IF(MacReports!M207="Remote Lock","Remote Locked","")</f>
        <v/>
      </c>
      <c r="S207" t="str">
        <f t="shared" si="9"/>
        <v/>
      </c>
      <c r="T207" t="str" cm="1">
        <f t="array" ref="T207">IF($AE207=0,"",INDEX(Disk_Pivot!$N$2:$N$500,$AE207))</f>
        <v/>
      </c>
      <c r="U207" t="str">
        <f>IF(T207="Fail",MacReports!O207,"")</f>
        <v/>
      </c>
      <c r="AA207" t="str">
        <f t="shared" si="11"/>
        <v/>
      </c>
      <c r="AC207">
        <f>IFERROR(MATCH($B207,MacReports!$B$2:$B$243,0),0)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</row>
    <row r="208" spans="1:31">
      <c r="A208" t="str">
        <f>MacReports!A208&amp;""</f>
        <v/>
      </c>
      <c r="B208" t="str">
        <f>MacReports!B208&amp;""</f>
        <v/>
      </c>
      <c r="C208" t="str">
        <f>MacReports!D208&amp;""</f>
        <v/>
      </c>
      <c r="D208" t="str">
        <f>MacReports!C208&amp;""</f>
        <v/>
      </c>
      <c r="E208" t="str" cm="1">
        <f t="array" ref="E208">IF($AC208=0,"",INDEX(MacReports!$E$2:$E$243,$AC208))</f>
        <v/>
      </c>
      <c r="F208" s="11" t="str">
        <f>MacReports!F208&amp;""</f>
        <v/>
      </c>
      <c r="G208" t="str" cm="1">
        <f t="array" ref="G208">IF($AD208=0,$F208,INDEX(Models!$B$2:$B$605,$AD208))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MacReports!G208&amp;""</f>
        <v/>
      </c>
      <c r="K208" s="49" t="str">
        <f>MacReports!H208&amp;""</f>
        <v/>
      </c>
      <c r="L208" t="str">
        <f t="shared" si="10"/>
        <v/>
      </c>
      <c r="M208" s="13" t="str">
        <f>MacReports!I208&amp;""</f>
        <v/>
      </c>
      <c r="N208" s="14" t="str" cm="1">
        <f t="array" ref="N208">IFERROR(_xlfn.IFS(MacReports!N208="","",--MacReports!N208&lt;55,"Battery Defect",--MacReports!N208&lt;=69,"Battery D",--MacReports!N208&lt;=80,"Battery C",--MacReports!N208&gt;80,""),"")</f>
        <v/>
      </c>
      <c r="O208" s="14" t="str">
        <f>IF(MacReports!J208="Service","Battery Service","")</f>
        <v/>
      </c>
      <c r="P208" s="11" t="str">
        <f>MacReports!Q208&amp;""</f>
        <v/>
      </c>
      <c r="Q208" s="11" t="str">
        <f>IF(MacReports!K208="Enabled","Apple ID Lock","")</f>
        <v/>
      </c>
      <c r="R208" s="11" t="str">
        <f>IF(MacReports!M208="Remote Lock","Remote Locked","")</f>
        <v/>
      </c>
      <c r="S208" t="str">
        <f t="shared" si="9"/>
        <v/>
      </c>
      <c r="T208" t="str" cm="1">
        <f t="array" ref="T208">IF($AE208=0,"",INDEX(Disk_Pivot!$N$2:$N$500,$AE208))</f>
        <v/>
      </c>
      <c r="U208" t="str">
        <f>IF(T208="Fail",MacReports!O208,"")</f>
        <v/>
      </c>
      <c r="AA208" t="str">
        <f t="shared" si="11"/>
        <v/>
      </c>
      <c r="AC208">
        <f>IFERROR(MATCH($B208,MacReports!$B$2:$B$243,0),0)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</row>
    <row r="209" spans="1:31">
      <c r="A209" t="str">
        <f>MacReports!A209&amp;""</f>
        <v/>
      </c>
      <c r="B209" t="str">
        <f>MacReports!B209&amp;""</f>
        <v/>
      </c>
      <c r="C209" t="str">
        <f>MacReports!D209&amp;""</f>
        <v/>
      </c>
      <c r="D209" t="str">
        <f>MacReports!C209&amp;""</f>
        <v/>
      </c>
      <c r="E209" t="str" cm="1">
        <f t="array" ref="E209">IF($AC209=0,"",INDEX(MacReports!$E$2:$E$243,$AC209))</f>
        <v/>
      </c>
      <c r="F209" s="11" t="str">
        <f>MacReports!F209&amp;""</f>
        <v/>
      </c>
      <c r="G209" t="str" cm="1">
        <f t="array" ref="G209">IF($AD209=0,$F209,INDEX(Models!$B$2:$B$605,$AD209))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MacReports!G209&amp;""</f>
        <v/>
      </c>
      <c r="K209" s="49" t="str">
        <f>MacReports!H209&amp;""</f>
        <v/>
      </c>
      <c r="L209" t="str">
        <f t="shared" si="10"/>
        <v/>
      </c>
      <c r="M209" s="13" t="str">
        <f>MacReports!I209&amp;""</f>
        <v/>
      </c>
      <c r="N209" s="14" t="str" cm="1">
        <f t="array" ref="N209">IFERROR(_xlfn.IFS(MacReports!N209="","",--MacReports!N209&lt;55,"Battery Defect",--MacReports!N209&lt;=69,"Battery D",--MacReports!N209&lt;=80,"Battery C",--MacReports!N209&gt;80,""),"")</f>
        <v/>
      </c>
      <c r="O209" s="14" t="str">
        <f>IF(MacReports!J209="Service","Battery Service","")</f>
        <v/>
      </c>
      <c r="P209" s="11" t="str">
        <f>MacReports!Q209&amp;""</f>
        <v/>
      </c>
      <c r="Q209" s="11" t="str">
        <f>IF(MacReports!K209="Enabled","Apple ID Lock","")</f>
        <v/>
      </c>
      <c r="R209" s="11" t="str">
        <f>IF(MacReports!M209="Remote Lock","Remote Locked","")</f>
        <v/>
      </c>
      <c r="S209" t="str">
        <f t="shared" si="9"/>
        <v/>
      </c>
      <c r="T209" t="str" cm="1">
        <f t="array" ref="T209">IF($AE209=0,"",INDEX(Disk_Pivot!$N$2:$N$500,$AE209))</f>
        <v/>
      </c>
      <c r="U209" t="str">
        <f>IF(T209="Fail",MacReports!O209,"")</f>
        <v/>
      </c>
      <c r="AA209" t="str">
        <f t="shared" si="11"/>
        <v/>
      </c>
      <c r="AC209">
        <f>IFERROR(MATCH($B209,MacReports!$B$2:$B$243,0),0)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</row>
    <row r="210" spans="1:31">
      <c r="A210" t="str">
        <f>MacReports!A210&amp;""</f>
        <v/>
      </c>
      <c r="B210" t="str">
        <f>MacReports!B210&amp;""</f>
        <v/>
      </c>
      <c r="C210" t="str">
        <f>MacReports!D210&amp;""</f>
        <v/>
      </c>
      <c r="D210" t="str">
        <f>MacReports!C210&amp;""</f>
        <v/>
      </c>
      <c r="E210" t="str" cm="1">
        <f t="array" ref="E210">IF($AC210=0,"",INDEX(MacReports!$E$2:$E$243,$AC210))</f>
        <v/>
      </c>
      <c r="F210" s="11" t="str">
        <f>MacReports!F210&amp;""</f>
        <v/>
      </c>
      <c r="G210" t="str" cm="1">
        <f t="array" ref="G210">IF($AD210=0,$F210,INDEX(Models!$B$2:$B$605,$AD210))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MacReports!G210&amp;""</f>
        <v/>
      </c>
      <c r="K210" s="49" t="str">
        <f>MacReports!H210&amp;""</f>
        <v/>
      </c>
      <c r="L210" t="str">
        <f t="shared" si="10"/>
        <v/>
      </c>
      <c r="M210" s="13" t="str">
        <f>MacReports!I210&amp;""</f>
        <v/>
      </c>
      <c r="N210" s="14" t="str" cm="1">
        <f t="array" ref="N210">IFERROR(_xlfn.IFS(MacReports!N210="","",--MacReports!N210&lt;55,"Battery Defect",--MacReports!N210&lt;=69,"Battery D",--MacReports!N210&lt;=80,"Battery C",--MacReports!N210&gt;80,""),"")</f>
        <v/>
      </c>
      <c r="O210" s="14" t="str">
        <f>IF(MacReports!J210="Service","Battery Service","")</f>
        <v/>
      </c>
      <c r="P210" s="11" t="str">
        <f>MacReports!Q210&amp;""</f>
        <v/>
      </c>
      <c r="Q210" s="11" t="str">
        <f>IF(MacReports!K210="Enabled","Apple ID Lock","")</f>
        <v/>
      </c>
      <c r="R210" s="11" t="str">
        <f>IF(MacReports!M210="Remote Lock","Remote Locked","")</f>
        <v/>
      </c>
      <c r="S210" t="str">
        <f t="shared" si="9"/>
        <v/>
      </c>
      <c r="T210" t="str" cm="1">
        <f t="array" ref="T210">IF($AE210=0,"",INDEX(Disk_Pivot!$N$2:$N$500,$AE210))</f>
        <v/>
      </c>
      <c r="U210" t="str">
        <f>IF(T210="Fail",MacReports!O210,"")</f>
        <v/>
      </c>
      <c r="AA210" t="str">
        <f t="shared" si="11"/>
        <v/>
      </c>
      <c r="AC210">
        <f>IFERROR(MATCH($B210,MacReports!$B$2:$B$243,0),0)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</row>
    <row r="211" spans="1:31">
      <c r="A211" t="str">
        <f>MacReports!A211&amp;""</f>
        <v/>
      </c>
      <c r="B211" t="str">
        <f>MacReports!B211&amp;""</f>
        <v/>
      </c>
      <c r="C211" t="str">
        <f>MacReports!D211&amp;""</f>
        <v/>
      </c>
      <c r="D211" t="str">
        <f>MacReports!C211&amp;""</f>
        <v/>
      </c>
      <c r="E211" t="str" cm="1">
        <f t="array" ref="E211">IF($AC211=0,"",INDEX(MacReports!$E$2:$E$243,$AC211))</f>
        <v/>
      </c>
      <c r="F211" s="11" t="str">
        <f>MacReports!F211&amp;""</f>
        <v/>
      </c>
      <c r="G211" t="str" cm="1">
        <f t="array" ref="G211">IF($AD211=0,$F211,INDEX(Models!$B$2:$B$605,$AD211))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MacReports!G211&amp;""</f>
        <v/>
      </c>
      <c r="K211" s="49" t="str">
        <f>MacReports!H211&amp;""</f>
        <v/>
      </c>
      <c r="L211" t="str">
        <f t="shared" si="10"/>
        <v/>
      </c>
      <c r="M211" s="13" t="str">
        <f>MacReports!I211&amp;""</f>
        <v/>
      </c>
      <c r="N211" s="14" t="str" cm="1">
        <f t="array" ref="N211">IFERROR(_xlfn.IFS(MacReports!N211="","",--MacReports!N211&lt;55,"Battery Defect",--MacReports!N211&lt;=69,"Battery D",--MacReports!N211&lt;=80,"Battery C",--MacReports!N211&gt;80,""),"")</f>
        <v/>
      </c>
      <c r="O211" s="14" t="str">
        <f>IF(MacReports!J211="Service","Battery Service","")</f>
        <v/>
      </c>
      <c r="P211" s="11" t="str">
        <f>MacReports!Q211&amp;""</f>
        <v/>
      </c>
      <c r="Q211" s="11" t="str">
        <f>IF(MacReports!K211="Enabled","Apple ID Lock","")</f>
        <v/>
      </c>
      <c r="R211" s="11" t="str">
        <f>IF(MacReports!M211="Remote Lock","Remote Locked","")</f>
        <v/>
      </c>
      <c r="S211" t="str">
        <f t="shared" si="9"/>
        <v/>
      </c>
      <c r="T211" t="str" cm="1">
        <f t="array" ref="T211">IF($AE211=0,"",INDEX(Disk_Pivot!$N$2:$N$500,$AE211))</f>
        <v/>
      </c>
      <c r="U211" t="str">
        <f>IF(T211="Fail",MacReports!O211,"")</f>
        <v/>
      </c>
      <c r="AA211" t="str">
        <f t="shared" si="11"/>
        <v/>
      </c>
      <c r="AC211">
        <f>IFERROR(MATCH($B211,MacReports!$B$2:$B$243,0),0)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</row>
    <row r="212" spans="1:31">
      <c r="A212" t="str">
        <f>MacReports!A212&amp;""</f>
        <v/>
      </c>
      <c r="B212" t="str">
        <f>MacReports!B212&amp;""</f>
        <v/>
      </c>
      <c r="C212" t="str">
        <f>MacReports!D212&amp;""</f>
        <v/>
      </c>
      <c r="D212" t="str">
        <f>MacReports!C212&amp;""</f>
        <v/>
      </c>
      <c r="E212" t="str" cm="1">
        <f t="array" ref="E212">IF($AC212=0,"",INDEX(MacReports!$E$2:$E$243,$AC212))</f>
        <v/>
      </c>
      <c r="F212" s="11" t="str">
        <f>MacReports!F212&amp;""</f>
        <v/>
      </c>
      <c r="G212" t="str" cm="1">
        <f t="array" ref="G212">IF($AD212=0,$F212,INDEX(Models!$B$2:$B$605,$AD212))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MacReports!G212&amp;""</f>
        <v/>
      </c>
      <c r="K212" s="49" t="str">
        <f>MacReports!H212&amp;""</f>
        <v/>
      </c>
      <c r="L212" t="str">
        <f t="shared" si="10"/>
        <v/>
      </c>
      <c r="M212" s="13" t="str">
        <f>MacReports!I212&amp;""</f>
        <v/>
      </c>
      <c r="N212" s="14" t="str" cm="1">
        <f t="array" ref="N212">IFERROR(_xlfn.IFS(MacReports!N212="","",--MacReports!N212&lt;55,"Battery Defect",--MacReports!N212&lt;=69,"Battery D",--MacReports!N212&lt;=80,"Battery C",--MacReports!N212&gt;80,""),"")</f>
        <v/>
      </c>
      <c r="O212" s="14" t="str">
        <f>IF(MacReports!J212="Service","Battery Service","")</f>
        <v/>
      </c>
      <c r="P212" s="11" t="str">
        <f>MacReports!Q212&amp;""</f>
        <v/>
      </c>
      <c r="Q212" s="11" t="str">
        <f>IF(MacReports!K212="Enabled","Apple ID Lock","")</f>
        <v/>
      </c>
      <c r="R212" s="11" t="str">
        <f>IF(MacReports!M212="Remote Lock","Remote Locked","")</f>
        <v/>
      </c>
      <c r="S212" t="str">
        <f t="shared" si="9"/>
        <v/>
      </c>
      <c r="T212" t="str" cm="1">
        <f t="array" ref="T212">IF($AE212=0,"",INDEX(Disk_Pivot!$N$2:$N$500,$AE212))</f>
        <v/>
      </c>
      <c r="U212" t="str">
        <f>IF(T212="Fail",MacReports!O212,"")</f>
        <v/>
      </c>
      <c r="AA212" t="str">
        <f t="shared" si="11"/>
        <v/>
      </c>
      <c r="AC212">
        <f>IFERROR(MATCH($B212,MacReports!$B$2:$B$243,0),0)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</row>
    <row r="213" spans="1:31">
      <c r="A213" t="str">
        <f>MacReports!A213&amp;""</f>
        <v/>
      </c>
      <c r="B213" t="str">
        <f>MacReports!B213&amp;""</f>
        <v/>
      </c>
      <c r="C213" t="str">
        <f>MacReports!D213&amp;""</f>
        <v/>
      </c>
      <c r="D213" t="str">
        <f>MacReports!C213&amp;""</f>
        <v/>
      </c>
      <c r="E213" t="str" cm="1">
        <f t="array" ref="E213">IF($AC213=0,"",INDEX(MacReports!$E$2:$E$243,$AC213))</f>
        <v/>
      </c>
      <c r="F213" s="11" t="str">
        <f>MacReports!F213&amp;""</f>
        <v/>
      </c>
      <c r="G213" t="str" cm="1">
        <f t="array" ref="G213">IF($AD213=0,$F213,INDEX(Models!$B$2:$B$605,$AD213))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MacReports!G213&amp;""</f>
        <v/>
      </c>
      <c r="K213" s="49" t="str">
        <f>MacReports!H213&amp;""</f>
        <v/>
      </c>
      <c r="L213" t="str">
        <f t="shared" si="10"/>
        <v/>
      </c>
      <c r="M213" s="13" t="str">
        <f>MacReports!I213&amp;""</f>
        <v/>
      </c>
      <c r="N213" s="14" t="str" cm="1">
        <f t="array" ref="N213">IFERROR(_xlfn.IFS(MacReports!N213="","",--MacReports!N213&lt;55,"Battery Defect",--MacReports!N213&lt;=69,"Battery D",--MacReports!N213&lt;=80,"Battery C",--MacReports!N213&gt;80,""),"")</f>
        <v/>
      </c>
      <c r="O213" s="14" t="str">
        <f>IF(MacReports!J213="Service","Battery Service","")</f>
        <v/>
      </c>
      <c r="P213" s="11" t="str">
        <f>MacReports!Q213&amp;""</f>
        <v/>
      </c>
      <c r="Q213" s="11" t="str">
        <f>IF(MacReports!K213="Enabled","Apple ID Lock","")</f>
        <v/>
      </c>
      <c r="R213" s="11" t="str">
        <f>IF(MacReports!M213="Remote Lock","Remote Locked","")</f>
        <v/>
      </c>
      <c r="S213" t="str">
        <f t="shared" si="9"/>
        <v/>
      </c>
      <c r="T213" t="str" cm="1">
        <f t="array" ref="T213">IF($AE213=0,"",INDEX(Disk_Pivot!$N$2:$N$500,$AE213))</f>
        <v/>
      </c>
      <c r="U213" t="str">
        <f>IF(T213="Fail",MacReports!O213,"")</f>
        <v/>
      </c>
      <c r="AA213" t="str">
        <f t="shared" si="11"/>
        <v/>
      </c>
      <c r="AC213">
        <f>IFERROR(MATCH($B213,MacReports!$B$2:$B$243,0),0)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</row>
    <row r="214" spans="1:31">
      <c r="A214" t="str">
        <f>MacReports!A214&amp;""</f>
        <v/>
      </c>
      <c r="B214" t="str">
        <f>MacReports!B214&amp;""</f>
        <v/>
      </c>
      <c r="C214" t="str">
        <f>MacReports!D214&amp;""</f>
        <v/>
      </c>
      <c r="D214" t="str">
        <f>MacReports!C214&amp;""</f>
        <v/>
      </c>
      <c r="E214" t="str" cm="1">
        <f t="array" ref="E214">IF($AC214=0,"",INDEX(MacReports!$E$2:$E$243,$AC214))</f>
        <v/>
      </c>
      <c r="F214" s="11" t="str">
        <f>MacReports!F214&amp;""</f>
        <v/>
      </c>
      <c r="G214" t="str" cm="1">
        <f t="array" ref="G214">IF($AD214=0,$F214,INDEX(Models!$B$2:$B$605,$AD214))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MacReports!G214&amp;""</f>
        <v/>
      </c>
      <c r="K214" s="49" t="str">
        <f>MacReports!H214&amp;""</f>
        <v/>
      </c>
      <c r="L214" t="str">
        <f t="shared" si="10"/>
        <v/>
      </c>
      <c r="M214" s="13" t="str">
        <f>MacReports!I214&amp;""</f>
        <v/>
      </c>
      <c r="N214" s="14" t="str" cm="1">
        <f t="array" ref="N214">IFERROR(_xlfn.IFS(MacReports!N214="","",--MacReports!N214&lt;55,"Battery Defect",--MacReports!N214&lt;=69,"Battery D",--MacReports!N214&lt;=80,"Battery C",--MacReports!N214&gt;80,""),"")</f>
        <v/>
      </c>
      <c r="O214" s="14" t="str">
        <f>IF(MacReports!J214="Service","Battery Service","")</f>
        <v/>
      </c>
      <c r="P214" s="11" t="str">
        <f>MacReports!Q214&amp;""</f>
        <v/>
      </c>
      <c r="Q214" s="11" t="str">
        <f>IF(MacReports!K214="Enabled","Apple ID Lock","")</f>
        <v/>
      </c>
      <c r="R214" s="11" t="str">
        <f>IF(MacReports!M214="Remote Lock","Remote Locked","")</f>
        <v/>
      </c>
      <c r="S214" t="str">
        <f t="shared" si="9"/>
        <v/>
      </c>
      <c r="T214" t="str" cm="1">
        <f t="array" ref="T214">IF($AE214=0,"",INDEX(Disk_Pivot!$N$2:$N$500,$AE214))</f>
        <v/>
      </c>
      <c r="U214" t="str">
        <f>IF(T214="Fail",MacReports!O214,"")</f>
        <v/>
      </c>
      <c r="AA214" t="str">
        <f t="shared" si="11"/>
        <v/>
      </c>
      <c r="AC214">
        <f>IFERROR(MATCH($B214,MacReports!$B$2:$B$243,0),0)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</row>
    <row r="215" spans="1:31">
      <c r="A215" t="str">
        <f>MacReports!A215&amp;""</f>
        <v/>
      </c>
      <c r="B215" t="str">
        <f>MacReports!B215&amp;""</f>
        <v/>
      </c>
      <c r="C215" t="str">
        <f>MacReports!D215&amp;""</f>
        <v/>
      </c>
      <c r="D215" t="str">
        <f>MacReports!C215&amp;""</f>
        <v/>
      </c>
      <c r="E215" t="str" cm="1">
        <f t="array" ref="E215">IF($AC215=0,"",INDEX(MacReports!$E$2:$E$243,$AC215))</f>
        <v/>
      </c>
      <c r="F215" s="11" t="str">
        <f>MacReports!F215&amp;""</f>
        <v/>
      </c>
      <c r="G215" t="str" cm="1">
        <f t="array" ref="G215">IF($AD215=0,$F215,INDEX(Models!$B$2:$B$605,$AD215))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MacReports!G215&amp;""</f>
        <v/>
      </c>
      <c r="K215" s="49" t="str">
        <f>MacReports!H215&amp;""</f>
        <v/>
      </c>
      <c r="L215" t="str">
        <f t="shared" si="10"/>
        <v/>
      </c>
      <c r="M215" s="13" t="str">
        <f>MacReports!I215&amp;""</f>
        <v/>
      </c>
      <c r="N215" s="14" t="str" cm="1">
        <f t="array" ref="N215">IFERROR(_xlfn.IFS(MacReports!N215="","",--MacReports!N215&lt;55,"Battery Defect",--MacReports!N215&lt;=69,"Battery D",--MacReports!N215&lt;=80,"Battery C",--MacReports!N215&gt;80,""),"")</f>
        <v/>
      </c>
      <c r="O215" s="14" t="str">
        <f>IF(MacReports!J215="Service","Battery Service","")</f>
        <v/>
      </c>
      <c r="P215" s="11" t="str">
        <f>MacReports!Q215&amp;""</f>
        <v/>
      </c>
      <c r="Q215" s="11" t="str">
        <f>IF(MacReports!K215="Enabled","Apple ID Lock","")</f>
        <v/>
      </c>
      <c r="R215" s="11" t="str">
        <f>IF(MacReports!M215="Remote Lock","Remote Locked","")</f>
        <v/>
      </c>
      <c r="S215" t="str">
        <f t="shared" si="9"/>
        <v/>
      </c>
      <c r="T215" t="str" cm="1">
        <f t="array" ref="T215">IF($AE215=0,"",INDEX(Disk_Pivot!$N$2:$N$500,$AE215))</f>
        <v/>
      </c>
      <c r="U215" t="str">
        <f>IF(T215="Fail",MacReports!O215,"")</f>
        <v/>
      </c>
      <c r="AA215" t="str">
        <f t="shared" si="11"/>
        <v/>
      </c>
      <c r="AC215">
        <f>IFERROR(MATCH($B215,MacReports!$B$2:$B$243,0),0)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</row>
    <row r="216" spans="1:31">
      <c r="A216" t="str">
        <f>MacReports!A216&amp;""</f>
        <v/>
      </c>
      <c r="B216" t="str">
        <f>MacReports!B216&amp;""</f>
        <v/>
      </c>
      <c r="C216" t="str">
        <f>MacReports!D216&amp;""</f>
        <v/>
      </c>
      <c r="D216" t="str">
        <f>MacReports!C216&amp;""</f>
        <v/>
      </c>
      <c r="E216" t="str" cm="1">
        <f t="array" ref="E216">IF($AC216=0,"",INDEX(MacReports!$E$2:$E$243,$AC216))</f>
        <v/>
      </c>
      <c r="F216" s="11" t="str">
        <f>MacReports!F216&amp;""</f>
        <v/>
      </c>
      <c r="G216" t="str" cm="1">
        <f t="array" ref="G216">IF($AD216=0,$F216,INDEX(Models!$B$2:$B$605,$AD216))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MacReports!G216&amp;""</f>
        <v/>
      </c>
      <c r="K216" s="49" t="str">
        <f>MacReports!H216&amp;""</f>
        <v/>
      </c>
      <c r="L216" t="str">
        <f t="shared" si="10"/>
        <v/>
      </c>
      <c r="M216" s="13" t="str">
        <f>MacReports!I216&amp;""</f>
        <v/>
      </c>
      <c r="N216" s="14" t="str" cm="1">
        <f t="array" ref="N216">IFERROR(_xlfn.IFS(MacReports!N216="","",--MacReports!N216&lt;55,"Battery Defect",--MacReports!N216&lt;=69,"Battery D",--MacReports!N216&lt;=80,"Battery C",--MacReports!N216&gt;80,""),"")</f>
        <v/>
      </c>
      <c r="O216" s="14" t="str">
        <f>IF(MacReports!J216="Service","Battery Service","")</f>
        <v/>
      </c>
      <c r="P216" s="11" t="str">
        <f>MacReports!Q216&amp;""</f>
        <v/>
      </c>
      <c r="Q216" s="11" t="str">
        <f>IF(MacReports!K216="Enabled","Apple ID Lock","")</f>
        <v/>
      </c>
      <c r="R216" s="11" t="str">
        <f>IF(MacReports!M216="Remote Lock","Remote Locked","")</f>
        <v/>
      </c>
      <c r="S216" t="str">
        <f t="shared" si="9"/>
        <v/>
      </c>
      <c r="T216" t="str" cm="1">
        <f t="array" ref="T216">IF($AE216=0,"",INDEX(Disk_Pivot!$N$2:$N$500,$AE216))</f>
        <v/>
      </c>
      <c r="U216" t="str">
        <f>IF(T216="Fail",MacReports!O216,"")</f>
        <v/>
      </c>
      <c r="AA216" t="str">
        <f t="shared" si="11"/>
        <v/>
      </c>
      <c r="AC216">
        <f>IFERROR(MATCH($B216,MacReports!$B$2:$B$243,0),0)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</row>
    <row r="217" spans="1:31">
      <c r="A217" t="str">
        <f>MacReports!A217&amp;""</f>
        <v/>
      </c>
      <c r="B217" t="str">
        <f>MacReports!B217&amp;""</f>
        <v/>
      </c>
      <c r="C217" t="str">
        <f>MacReports!D217&amp;""</f>
        <v/>
      </c>
      <c r="D217" t="str">
        <f>MacReports!C217&amp;""</f>
        <v/>
      </c>
      <c r="E217" t="str" cm="1">
        <f t="array" ref="E217">IF($AC217=0,"",INDEX(MacReports!$E$2:$E$243,$AC217))</f>
        <v/>
      </c>
      <c r="F217" s="11" t="str">
        <f>MacReports!F217&amp;""</f>
        <v/>
      </c>
      <c r="G217" t="str" cm="1">
        <f t="array" ref="G217">IF($AD217=0,$F217,INDEX(Models!$B$2:$B$605,$AD217))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MacReports!G217&amp;""</f>
        <v/>
      </c>
      <c r="K217" s="49" t="str">
        <f>MacReports!H217&amp;""</f>
        <v/>
      </c>
      <c r="L217" t="str">
        <f t="shared" si="10"/>
        <v/>
      </c>
      <c r="M217" s="13" t="str">
        <f>MacReports!I217&amp;""</f>
        <v/>
      </c>
      <c r="N217" s="14" t="str" cm="1">
        <f t="array" ref="N217">IFERROR(_xlfn.IFS(MacReports!N217="","",--MacReports!N217&lt;55,"Battery Defect",--MacReports!N217&lt;=69,"Battery D",--MacReports!N217&lt;=80,"Battery C",--MacReports!N217&gt;80,""),"")</f>
        <v/>
      </c>
      <c r="O217" s="14" t="str">
        <f>IF(MacReports!J217="Service","Battery Service","")</f>
        <v/>
      </c>
      <c r="P217" s="11" t="str">
        <f>MacReports!Q217&amp;""</f>
        <v/>
      </c>
      <c r="Q217" s="11" t="str">
        <f>IF(MacReports!K217="Enabled","Apple ID Lock","")</f>
        <v/>
      </c>
      <c r="R217" s="11" t="str">
        <f>IF(MacReports!M217="Remote Lock","Remote Locked","")</f>
        <v/>
      </c>
      <c r="S217" t="str">
        <f t="shared" si="9"/>
        <v/>
      </c>
      <c r="T217" t="str" cm="1">
        <f t="array" ref="T217">IF($AE217=0,"",INDEX(Disk_Pivot!$N$2:$N$500,$AE217))</f>
        <v/>
      </c>
      <c r="U217" t="str">
        <f>IF(T217="Fail",MacReports!O217,"")</f>
        <v/>
      </c>
      <c r="AA217" t="str">
        <f t="shared" si="11"/>
        <v/>
      </c>
      <c r="AC217">
        <f>IFERROR(MATCH($B217,MacReports!$B$2:$B$243,0),0)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</row>
    <row r="218" spans="1:31">
      <c r="A218" t="str">
        <f>MacReports!A218&amp;""</f>
        <v/>
      </c>
      <c r="B218" t="str">
        <f>MacReports!B218&amp;""</f>
        <v/>
      </c>
      <c r="C218" t="str">
        <f>MacReports!D218&amp;""</f>
        <v/>
      </c>
      <c r="D218" t="str">
        <f>MacReports!C218&amp;""</f>
        <v/>
      </c>
      <c r="E218" t="str" cm="1">
        <f t="array" ref="E218">IF($AC218=0,"",INDEX(MacReports!$E$2:$E$243,$AC218))</f>
        <v/>
      </c>
      <c r="F218" s="11" t="str">
        <f>MacReports!F218&amp;""</f>
        <v/>
      </c>
      <c r="G218" t="str" cm="1">
        <f t="array" ref="G218">IF($AD218=0,$F218,INDEX(Models!$B$2:$B$605,$AD218))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MacReports!G218&amp;""</f>
        <v/>
      </c>
      <c r="K218" s="49" t="str">
        <f>MacReports!H218&amp;""</f>
        <v/>
      </c>
      <c r="L218" t="str">
        <f t="shared" si="10"/>
        <v/>
      </c>
      <c r="M218" s="13" t="str">
        <f>MacReports!I218&amp;""</f>
        <v/>
      </c>
      <c r="N218" s="14" t="str" cm="1">
        <f t="array" ref="N218">IFERROR(_xlfn.IFS(MacReports!N218="","",--MacReports!N218&lt;55,"Battery Defect",--MacReports!N218&lt;=69,"Battery D",--MacReports!N218&lt;=80,"Battery C",--MacReports!N218&gt;80,""),"")</f>
        <v/>
      </c>
      <c r="O218" s="14" t="str">
        <f>IF(MacReports!J218="Service","Battery Service","")</f>
        <v/>
      </c>
      <c r="P218" s="11" t="str">
        <f>MacReports!Q218&amp;""</f>
        <v/>
      </c>
      <c r="Q218" s="11" t="str">
        <f>IF(MacReports!K218="Enabled","Apple ID Lock","")</f>
        <v/>
      </c>
      <c r="R218" s="11" t="str">
        <f>IF(MacReports!M218="Remote Lock","Remote Locked","")</f>
        <v/>
      </c>
      <c r="S218" t="str">
        <f t="shared" si="9"/>
        <v/>
      </c>
      <c r="T218" t="str" cm="1">
        <f t="array" ref="T218">IF($AE218=0,"",INDEX(Disk_Pivot!$N$2:$N$500,$AE218))</f>
        <v/>
      </c>
      <c r="U218" t="str">
        <f>IF(T218="Fail",MacReports!O218,"")</f>
        <v/>
      </c>
      <c r="AA218" t="str">
        <f t="shared" si="11"/>
        <v/>
      </c>
      <c r="AC218">
        <f>IFERROR(MATCH($B218,MacReports!$B$2:$B$243,0),0)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</row>
    <row r="219" spans="1:31">
      <c r="A219" t="str">
        <f>MacReports!A219&amp;""</f>
        <v/>
      </c>
      <c r="B219" t="str">
        <f>MacReports!B219&amp;""</f>
        <v/>
      </c>
      <c r="C219" t="str">
        <f>MacReports!D219&amp;""</f>
        <v/>
      </c>
      <c r="D219" t="str">
        <f>MacReports!C219&amp;""</f>
        <v/>
      </c>
      <c r="E219" t="str" cm="1">
        <f t="array" ref="E219">IF($AC219=0,"",INDEX(MacReports!$E$2:$E$243,$AC219))</f>
        <v/>
      </c>
      <c r="F219" s="11" t="str">
        <f>MacReports!F219&amp;""</f>
        <v/>
      </c>
      <c r="G219" t="str" cm="1">
        <f t="array" ref="G219">IF($AD219=0,$F219,INDEX(Models!$B$2:$B$605,$AD219))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MacReports!G219&amp;""</f>
        <v/>
      </c>
      <c r="K219" s="49" t="str">
        <f>MacReports!H219&amp;""</f>
        <v/>
      </c>
      <c r="L219" t="str">
        <f t="shared" si="10"/>
        <v/>
      </c>
      <c r="M219" s="13" t="str">
        <f>MacReports!I219&amp;""</f>
        <v/>
      </c>
      <c r="N219" s="14" t="str" cm="1">
        <f t="array" ref="N219">IFERROR(_xlfn.IFS(MacReports!N219="","",--MacReports!N219&lt;55,"Battery Defect",--MacReports!N219&lt;=69,"Battery D",--MacReports!N219&lt;=80,"Battery C",--MacReports!N219&gt;80,""),"")</f>
        <v/>
      </c>
      <c r="O219" s="14" t="str">
        <f>IF(MacReports!J219="Service","Battery Service","")</f>
        <v/>
      </c>
      <c r="P219" s="11" t="str">
        <f>MacReports!Q219&amp;""</f>
        <v/>
      </c>
      <c r="Q219" s="11" t="str">
        <f>IF(MacReports!K219="Enabled","Apple ID Lock","")</f>
        <v/>
      </c>
      <c r="R219" s="11" t="str">
        <f>IF(MacReports!M219="Remote Lock","Remote Locked","")</f>
        <v/>
      </c>
      <c r="S219" t="str">
        <f t="shared" si="9"/>
        <v/>
      </c>
      <c r="T219" t="str" cm="1">
        <f t="array" ref="T219">IF($AE219=0,"",INDEX(Disk_Pivot!$N$2:$N$500,$AE219))</f>
        <v/>
      </c>
      <c r="U219" t="str">
        <f>IF(T219="Fail",MacReports!O219,"")</f>
        <v/>
      </c>
      <c r="AA219" t="str">
        <f t="shared" si="11"/>
        <v/>
      </c>
      <c r="AC219">
        <f>IFERROR(MATCH($B219,MacReports!$B$2:$B$243,0),0)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</row>
    <row r="220" spans="1:31">
      <c r="A220" t="str">
        <f>MacReports!A220&amp;""</f>
        <v/>
      </c>
      <c r="B220" t="str">
        <f>MacReports!B220&amp;""</f>
        <v/>
      </c>
      <c r="C220" t="str">
        <f>MacReports!D220&amp;""</f>
        <v/>
      </c>
      <c r="D220" t="str">
        <f>MacReports!C220&amp;""</f>
        <v/>
      </c>
      <c r="E220" t="str" cm="1">
        <f t="array" ref="E220">IF($AC220=0,"",INDEX(MacReports!$E$2:$E$243,$AC220))</f>
        <v/>
      </c>
      <c r="F220" s="11" t="str">
        <f>MacReports!F220&amp;""</f>
        <v/>
      </c>
      <c r="G220" t="str" cm="1">
        <f t="array" ref="G220">IF($AD220=0,$F220,INDEX(Models!$B$2:$B$605,$AD220))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MacReports!G220&amp;""</f>
        <v/>
      </c>
      <c r="K220" s="49" t="str">
        <f>MacReports!H220&amp;""</f>
        <v/>
      </c>
      <c r="L220" t="str">
        <f t="shared" si="10"/>
        <v/>
      </c>
      <c r="M220" s="13" t="str">
        <f>MacReports!I220&amp;""</f>
        <v/>
      </c>
      <c r="N220" s="14" t="str" cm="1">
        <f t="array" ref="N220">IFERROR(_xlfn.IFS(MacReports!N220="","",--MacReports!N220&lt;55,"Battery Defect",--MacReports!N220&lt;=69,"Battery D",--MacReports!N220&lt;=80,"Battery C",--MacReports!N220&gt;80,""),"")</f>
        <v/>
      </c>
      <c r="O220" s="14" t="str">
        <f>IF(MacReports!J220="Service","Battery Service","")</f>
        <v/>
      </c>
      <c r="P220" s="11" t="str">
        <f>MacReports!Q220&amp;""</f>
        <v/>
      </c>
      <c r="Q220" s="11" t="str">
        <f>IF(MacReports!K220="Enabled","Apple ID Lock","")</f>
        <v/>
      </c>
      <c r="R220" s="11" t="str">
        <f>IF(MacReports!M220="Remote Lock","Remote Locked","")</f>
        <v/>
      </c>
      <c r="S220" t="str">
        <f t="shared" si="9"/>
        <v/>
      </c>
      <c r="T220" t="str" cm="1">
        <f t="array" ref="T220">IF($AE220=0,"",INDEX(Disk_Pivot!$N$2:$N$500,$AE220))</f>
        <v/>
      </c>
      <c r="U220" t="str">
        <f>IF(T220="Fail",MacReports!O220,"")</f>
        <v/>
      </c>
      <c r="AA220" t="str">
        <f t="shared" si="11"/>
        <v/>
      </c>
      <c r="AC220">
        <f>IFERROR(MATCH($B220,MacReports!$B$2:$B$243,0),0)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</row>
    <row r="221" spans="1:31">
      <c r="A221" t="str">
        <f>MacReports!A221&amp;""</f>
        <v/>
      </c>
      <c r="B221" t="str">
        <f>MacReports!B221&amp;""</f>
        <v/>
      </c>
      <c r="C221" t="str">
        <f>MacReports!D221&amp;""</f>
        <v/>
      </c>
      <c r="D221" t="str">
        <f>MacReports!C221&amp;""</f>
        <v/>
      </c>
      <c r="E221" t="str" cm="1">
        <f t="array" ref="E221">IF($AC221=0,"",INDEX(MacReports!$E$2:$E$243,$AC221))</f>
        <v/>
      </c>
      <c r="F221" s="11" t="str">
        <f>MacReports!F221&amp;""</f>
        <v/>
      </c>
      <c r="G221" t="str" cm="1">
        <f t="array" ref="G221">IF($AD221=0,$F221,INDEX(Models!$B$2:$B$605,$AD221))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MacReports!G221&amp;""</f>
        <v/>
      </c>
      <c r="K221" s="49" t="str">
        <f>MacReports!H221&amp;""</f>
        <v/>
      </c>
      <c r="L221" t="str">
        <f t="shared" si="10"/>
        <v/>
      </c>
      <c r="M221" s="13" t="str">
        <f>MacReports!I221&amp;""</f>
        <v/>
      </c>
      <c r="N221" s="14" t="str" cm="1">
        <f t="array" ref="N221">IFERROR(_xlfn.IFS(MacReports!N221="","",--MacReports!N221&lt;55,"Battery Defect",--MacReports!N221&lt;=69,"Battery D",--MacReports!N221&lt;=80,"Battery C",--MacReports!N221&gt;80,""),"")</f>
        <v/>
      </c>
      <c r="O221" s="14" t="str">
        <f>IF(MacReports!J221="Service","Battery Service","")</f>
        <v/>
      </c>
      <c r="P221" s="11" t="str">
        <f>MacReports!Q221&amp;""</f>
        <v/>
      </c>
      <c r="Q221" s="11" t="str">
        <f>IF(MacReports!K221="Enabled","Apple ID Lock","")</f>
        <v/>
      </c>
      <c r="R221" s="11" t="str">
        <f>IF(MacReports!M221="Remote Lock","Remote Locked","")</f>
        <v/>
      </c>
      <c r="S221" t="str">
        <f t="shared" si="9"/>
        <v/>
      </c>
      <c r="T221" t="str" cm="1">
        <f t="array" ref="T221">IF($AE221=0,"",INDEX(Disk_Pivot!$N$2:$N$500,$AE221))</f>
        <v/>
      </c>
      <c r="U221" t="str">
        <f>IF(T221="Fail",MacReports!O221,"")</f>
        <v/>
      </c>
      <c r="AA221" t="str">
        <f t="shared" si="11"/>
        <v/>
      </c>
      <c r="AC221">
        <f>IFERROR(MATCH($B221,MacReports!$B$2:$B$243,0),0)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</row>
    <row r="222" spans="1:31">
      <c r="A222" t="str">
        <f>MacReports!A222&amp;""</f>
        <v/>
      </c>
      <c r="B222" t="str">
        <f>MacReports!B222&amp;""</f>
        <v/>
      </c>
      <c r="C222" t="str">
        <f>MacReports!D222&amp;""</f>
        <v/>
      </c>
      <c r="D222" t="str">
        <f>MacReports!C222&amp;""</f>
        <v/>
      </c>
      <c r="E222" t="str" cm="1">
        <f t="array" ref="E222">IF($AC222=0,"",INDEX(MacReports!$E$2:$E$243,$AC222))</f>
        <v/>
      </c>
      <c r="F222" s="11" t="str">
        <f>MacReports!F222&amp;""</f>
        <v/>
      </c>
      <c r="G222" t="str" cm="1">
        <f t="array" ref="G222">IF($AD222=0,$F222,INDEX(Models!$B$2:$B$605,$AD222))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MacReports!G222&amp;""</f>
        <v/>
      </c>
      <c r="K222" s="49" t="str">
        <f>MacReports!H222&amp;""</f>
        <v/>
      </c>
      <c r="L222" t="str">
        <f t="shared" si="10"/>
        <v/>
      </c>
      <c r="M222" s="13" t="str">
        <f>MacReports!I222&amp;""</f>
        <v/>
      </c>
      <c r="N222" s="14" t="str" cm="1">
        <f t="array" ref="N222">IFERROR(_xlfn.IFS(MacReports!N222="","",--MacReports!N222&lt;55,"Battery Defect",--MacReports!N222&lt;=69,"Battery D",--MacReports!N222&lt;=80,"Battery C",--MacReports!N222&gt;80,""),"")</f>
        <v/>
      </c>
      <c r="O222" s="14" t="str">
        <f>IF(MacReports!J222="Service","Battery Service","")</f>
        <v/>
      </c>
      <c r="P222" s="11" t="str">
        <f>MacReports!Q222&amp;""</f>
        <v/>
      </c>
      <c r="Q222" s="11" t="str">
        <f>IF(MacReports!K222="Enabled","Apple ID Lock","")</f>
        <v/>
      </c>
      <c r="R222" s="11" t="str">
        <f>IF(MacReports!M222="Remote Lock","Remote Locked","")</f>
        <v/>
      </c>
      <c r="S222" t="str">
        <f t="shared" si="9"/>
        <v/>
      </c>
      <c r="T222" t="str" cm="1">
        <f t="array" ref="T222">IF($AE222=0,"",INDEX(Disk_Pivot!$N$2:$N$500,$AE222))</f>
        <v/>
      </c>
      <c r="U222" t="str">
        <f>IF(T222="Fail",MacReports!O222,"")</f>
        <v/>
      </c>
      <c r="AA222" t="str">
        <f t="shared" si="11"/>
        <v/>
      </c>
      <c r="AC222">
        <f>IFERROR(MATCH($B222,MacReports!$B$2:$B$243,0),0)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</row>
    <row r="223" spans="1:31">
      <c r="A223" t="str">
        <f>MacReports!A223&amp;""</f>
        <v/>
      </c>
      <c r="B223" t="str">
        <f>MacReports!B223&amp;""</f>
        <v/>
      </c>
      <c r="C223" t="str">
        <f>MacReports!D223&amp;""</f>
        <v/>
      </c>
      <c r="D223" t="str">
        <f>MacReports!C223&amp;""</f>
        <v/>
      </c>
      <c r="E223" t="str" cm="1">
        <f t="array" ref="E223">IF($AC223=0,"",INDEX(MacReports!$E$2:$E$243,$AC223))</f>
        <v/>
      </c>
      <c r="F223" s="11" t="str">
        <f>MacReports!F223&amp;""</f>
        <v/>
      </c>
      <c r="G223" t="str" cm="1">
        <f t="array" ref="G223">IF($AD223=0,$F223,INDEX(Models!$B$2:$B$605,$AD223))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MacReports!G223&amp;""</f>
        <v/>
      </c>
      <c r="K223" s="49" t="str">
        <f>MacReports!H223&amp;""</f>
        <v/>
      </c>
      <c r="L223" t="str">
        <f t="shared" si="10"/>
        <v/>
      </c>
      <c r="M223" s="13" t="str">
        <f>MacReports!I223&amp;""</f>
        <v/>
      </c>
      <c r="N223" s="14" t="str" cm="1">
        <f t="array" ref="N223">IFERROR(_xlfn.IFS(MacReports!N223="","",--MacReports!N223&lt;55,"Battery Defect",--MacReports!N223&lt;=69,"Battery D",--MacReports!N223&lt;=80,"Battery C",--MacReports!N223&gt;80,""),"")</f>
        <v/>
      </c>
      <c r="O223" s="14" t="str">
        <f>IF(MacReports!J223="Service","Battery Service","")</f>
        <v/>
      </c>
      <c r="P223" s="11" t="str">
        <f>MacReports!Q223&amp;""</f>
        <v/>
      </c>
      <c r="Q223" s="11" t="str">
        <f>IF(MacReports!K223="Enabled","Apple ID Lock","")</f>
        <v/>
      </c>
      <c r="R223" s="11" t="str">
        <f>IF(MacReports!M223="Remote Lock","Remote Locked","")</f>
        <v/>
      </c>
      <c r="S223" t="str">
        <f t="shared" si="9"/>
        <v/>
      </c>
      <c r="T223" t="str" cm="1">
        <f t="array" ref="T223">IF($AE223=0,"",INDEX(Disk_Pivot!$N$2:$N$500,$AE223))</f>
        <v/>
      </c>
      <c r="U223" t="str">
        <f>IF(T223="Fail",MacReports!O223,"")</f>
        <v/>
      </c>
      <c r="AA223" t="str">
        <f t="shared" si="11"/>
        <v/>
      </c>
      <c r="AC223">
        <f>IFERROR(MATCH($B223,MacReports!$B$2:$B$243,0),0)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</row>
    <row r="224" spans="1:31">
      <c r="A224" t="str">
        <f>MacReports!A224&amp;""</f>
        <v/>
      </c>
      <c r="B224" t="str">
        <f>MacReports!B224&amp;""</f>
        <v/>
      </c>
      <c r="C224" t="str">
        <f>MacReports!D224&amp;""</f>
        <v/>
      </c>
      <c r="D224" t="str">
        <f>MacReports!C224&amp;""</f>
        <v/>
      </c>
      <c r="E224" t="str" cm="1">
        <f t="array" ref="E224">IF($AC224=0,"",INDEX(MacReports!$E$2:$E$243,$AC224))</f>
        <v/>
      </c>
      <c r="F224" s="11" t="str">
        <f>MacReports!F224&amp;""</f>
        <v/>
      </c>
      <c r="G224" t="str" cm="1">
        <f t="array" ref="G224">IF($AD224=0,$F224,INDEX(Models!$B$2:$B$605,$AD224))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MacReports!G224&amp;""</f>
        <v/>
      </c>
      <c r="K224" s="49" t="str">
        <f>MacReports!H224&amp;""</f>
        <v/>
      </c>
      <c r="L224" t="str">
        <f t="shared" si="10"/>
        <v/>
      </c>
      <c r="M224" s="13" t="str">
        <f>MacReports!I224&amp;""</f>
        <v/>
      </c>
      <c r="N224" s="14" t="str" cm="1">
        <f t="array" ref="N224">IFERROR(_xlfn.IFS(MacReports!N224="","",--MacReports!N224&lt;55,"Battery Defect",--MacReports!N224&lt;=69,"Battery D",--MacReports!N224&lt;=80,"Battery C",--MacReports!N224&gt;80,""),"")</f>
        <v/>
      </c>
      <c r="O224" s="14" t="str">
        <f>IF(MacReports!J224="Service","Battery Service","")</f>
        <v/>
      </c>
      <c r="P224" s="11" t="str">
        <f>MacReports!Q224&amp;""</f>
        <v/>
      </c>
      <c r="Q224" s="11" t="str">
        <f>IF(MacReports!K224="Enabled","Apple ID Lock","")</f>
        <v/>
      </c>
      <c r="R224" s="11" t="str">
        <f>IF(MacReports!M224="Remote Lock","Remote Locked","")</f>
        <v/>
      </c>
      <c r="S224" t="str">
        <f t="shared" si="9"/>
        <v/>
      </c>
      <c r="T224" t="str" cm="1">
        <f t="array" ref="T224">IF($AE224=0,"",INDEX(Disk_Pivot!$N$2:$N$500,$AE224))</f>
        <v/>
      </c>
      <c r="U224" t="str">
        <f>IF(T224="Fail",MacReports!O224,"")</f>
        <v/>
      </c>
      <c r="AA224" t="str">
        <f t="shared" si="11"/>
        <v/>
      </c>
      <c r="AC224">
        <f>IFERROR(MATCH($B224,MacReports!$B$2:$B$243,0),0)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</row>
    <row r="225" spans="1:31">
      <c r="A225" t="str">
        <f>MacReports!A225&amp;""</f>
        <v/>
      </c>
      <c r="B225" t="str">
        <f>MacReports!B225&amp;""</f>
        <v/>
      </c>
      <c r="C225" t="str">
        <f>MacReports!D225&amp;""</f>
        <v/>
      </c>
      <c r="D225" t="str">
        <f>MacReports!C225&amp;""</f>
        <v/>
      </c>
      <c r="E225" t="str" cm="1">
        <f t="array" ref="E225">IF($AC225=0,"",INDEX(MacReports!$E$2:$E$243,$AC225))</f>
        <v/>
      </c>
      <c r="F225" s="11" t="str">
        <f>MacReports!F225&amp;""</f>
        <v/>
      </c>
      <c r="G225" t="str" cm="1">
        <f t="array" ref="G225">IF($AD225=0,$F225,INDEX(Models!$B$2:$B$605,$AD225))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MacReports!G225&amp;""</f>
        <v/>
      </c>
      <c r="K225" s="49" t="str">
        <f>MacReports!H225&amp;""</f>
        <v/>
      </c>
      <c r="L225" t="str">
        <f t="shared" si="10"/>
        <v/>
      </c>
      <c r="M225" s="13" t="str">
        <f>MacReports!I225&amp;""</f>
        <v/>
      </c>
      <c r="N225" s="14" t="str" cm="1">
        <f t="array" ref="N225">IFERROR(_xlfn.IFS(MacReports!N225="","",--MacReports!N225&lt;55,"Battery Defect",--MacReports!N225&lt;=69,"Battery D",--MacReports!N225&lt;=80,"Battery C",--MacReports!N225&gt;80,""),"")</f>
        <v/>
      </c>
      <c r="O225" s="14" t="str">
        <f>IF(MacReports!J225="Service","Battery Service","")</f>
        <v/>
      </c>
      <c r="P225" s="11" t="str">
        <f>MacReports!Q225&amp;""</f>
        <v/>
      </c>
      <c r="Q225" s="11" t="str">
        <f>IF(MacReports!K225="Enabled","Apple ID Lock","")</f>
        <v/>
      </c>
      <c r="R225" s="11" t="str">
        <f>IF(MacReports!M225="Remote Lock","Remote Locked","")</f>
        <v/>
      </c>
      <c r="S225" t="str">
        <f t="shared" si="9"/>
        <v/>
      </c>
      <c r="T225" t="str" cm="1">
        <f t="array" ref="T225">IF($AE225=0,"",INDEX(Disk_Pivot!$N$2:$N$500,$AE225))</f>
        <v/>
      </c>
      <c r="U225" t="str">
        <f>IF(T225="Fail",MacReports!O225,"")</f>
        <v/>
      </c>
      <c r="AA225" t="str">
        <f t="shared" si="11"/>
        <v/>
      </c>
      <c r="AC225">
        <f>IFERROR(MATCH($B225,MacReports!$B$2:$B$243,0),0)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</row>
    <row r="226" spans="1:31">
      <c r="A226" t="str">
        <f>MacReports!A226&amp;""</f>
        <v/>
      </c>
      <c r="B226" t="str">
        <f>MacReports!B226&amp;""</f>
        <v/>
      </c>
      <c r="C226" t="str">
        <f>MacReports!D226&amp;""</f>
        <v/>
      </c>
      <c r="D226" t="str">
        <f>MacReports!C226&amp;""</f>
        <v/>
      </c>
      <c r="E226" t="str" cm="1">
        <f t="array" ref="E226">IF($AC226=0,"",INDEX(MacReports!$E$2:$E$243,$AC226))</f>
        <v/>
      </c>
      <c r="F226" s="11" t="str">
        <f>MacReports!F226&amp;""</f>
        <v/>
      </c>
      <c r="G226" t="str" cm="1">
        <f t="array" ref="G226">IF($AD226=0,$F226,INDEX(Models!$B$2:$B$605,$AD226))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MacReports!G226&amp;""</f>
        <v/>
      </c>
      <c r="K226" s="49" t="str">
        <f>MacReports!H226&amp;""</f>
        <v/>
      </c>
      <c r="L226" t="str">
        <f t="shared" si="10"/>
        <v/>
      </c>
      <c r="M226" s="13" t="str">
        <f>MacReports!I226&amp;""</f>
        <v/>
      </c>
      <c r="N226" s="14" t="str" cm="1">
        <f t="array" ref="N226">IFERROR(_xlfn.IFS(MacReports!N226="","",--MacReports!N226&lt;55,"Battery Defect",--MacReports!N226&lt;=69,"Battery D",--MacReports!N226&lt;=80,"Battery C",--MacReports!N226&gt;80,""),"")</f>
        <v/>
      </c>
      <c r="O226" s="14" t="str">
        <f>IF(MacReports!J226="Service","Battery Service","")</f>
        <v/>
      </c>
      <c r="P226" s="11" t="str">
        <f>MacReports!Q226&amp;""</f>
        <v/>
      </c>
      <c r="Q226" s="11" t="str">
        <f>IF(MacReports!K226="Enabled","Apple ID Lock","")</f>
        <v/>
      </c>
      <c r="R226" s="11" t="str">
        <f>IF(MacReports!M226="Remote Lock","Remote Locked","")</f>
        <v/>
      </c>
      <c r="S226" t="str">
        <f t="shared" si="9"/>
        <v/>
      </c>
      <c r="T226" t="str" cm="1">
        <f t="array" ref="T226">IF($AE226=0,"",INDEX(Disk_Pivot!$N$2:$N$500,$AE226))</f>
        <v/>
      </c>
      <c r="U226" t="str">
        <f>IF(T226="Fail",MacReports!O226,"")</f>
        <v/>
      </c>
      <c r="AA226" t="str">
        <f t="shared" si="11"/>
        <v/>
      </c>
      <c r="AC226">
        <f>IFERROR(MATCH($B226,MacReports!$B$2:$B$243,0),0)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</row>
    <row r="227" spans="1:31">
      <c r="A227" t="str">
        <f>MacReports!A227&amp;""</f>
        <v/>
      </c>
      <c r="B227" t="str">
        <f>MacReports!B227&amp;""</f>
        <v/>
      </c>
      <c r="C227" t="str">
        <f>MacReports!D227&amp;""</f>
        <v/>
      </c>
      <c r="D227" t="str">
        <f>MacReports!C227&amp;""</f>
        <v/>
      </c>
      <c r="E227" t="str" cm="1">
        <f t="array" ref="E227">IF($AC227=0,"",INDEX(MacReports!$E$2:$E$243,$AC227))</f>
        <v/>
      </c>
      <c r="F227" s="11" t="str">
        <f>MacReports!F227&amp;""</f>
        <v/>
      </c>
      <c r="G227" t="str" cm="1">
        <f t="array" ref="G227">IF($AD227=0,$F227,INDEX(Models!$B$2:$B$605,$AD227))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MacReports!G227&amp;""</f>
        <v/>
      </c>
      <c r="K227" s="49" t="str">
        <f>MacReports!H227&amp;""</f>
        <v/>
      </c>
      <c r="L227" t="str">
        <f t="shared" si="10"/>
        <v/>
      </c>
      <c r="M227" s="13" t="str">
        <f>MacReports!I227&amp;""</f>
        <v/>
      </c>
      <c r="N227" s="14" t="str" cm="1">
        <f t="array" ref="N227">IFERROR(_xlfn.IFS(MacReports!N227="","",--MacReports!N227&lt;55,"Battery Defect",--MacReports!N227&lt;=69,"Battery D",--MacReports!N227&lt;=80,"Battery C",--MacReports!N227&gt;80,""),"")</f>
        <v/>
      </c>
      <c r="O227" s="14" t="str">
        <f>IF(MacReports!J227="Service","Battery Service","")</f>
        <v/>
      </c>
      <c r="P227" s="11" t="str">
        <f>MacReports!Q227&amp;""</f>
        <v/>
      </c>
      <c r="Q227" s="11" t="str">
        <f>IF(MacReports!K227="Enabled","Apple ID Lock","")</f>
        <v/>
      </c>
      <c r="R227" s="11" t="str">
        <f>IF(MacReports!M227="Remote Lock","Remote Locked","")</f>
        <v/>
      </c>
      <c r="S227" t="str">
        <f t="shared" si="9"/>
        <v/>
      </c>
      <c r="T227" t="str" cm="1">
        <f t="array" ref="T227">IF($AE227=0,"",INDEX(Disk_Pivot!$N$2:$N$500,$AE227))</f>
        <v/>
      </c>
      <c r="U227" t="str">
        <f>IF(T227="Fail",MacReports!O227,"")</f>
        <v/>
      </c>
      <c r="AA227" t="str">
        <f t="shared" si="11"/>
        <v/>
      </c>
      <c r="AC227">
        <f>IFERROR(MATCH($B227,MacReports!$B$2:$B$243,0),0)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</row>
    <row r="228" spans="1:31">
      <c r="A228" t="str">
        <f>MacReports!A228&amp;""</f>
        <v/>
      </c>
      <c r="B228" t="str">
        <f>MacReports!B228&amp;""</f>
        <v/>
      </c>
      <c r="C228" t="str">
        <f>MacReports!D228&amp;""</f>
        <v/>
      </c>
      <c r="D228" t="str">
        <f>MacReports!C228&amp;""</f>
        <v/>
      </c>
      <c r="E228" t="str" cm="1">
        <f t="array" ref="E228">IF($AC228=0,"",INDEX(MacReports!$E$2:$E$243,$AC228))</f>
        <v/>
      </c>
      <c r="F228" s="11" t="str">
        <f>MacReports!F228&amp;""</f>
        <v/>
      </c>
      <c r="G228" t="str" cm="1">
        <f t="array" ref="G228">IF($AD228=0,$F228,INDEX(Models!$B$2:$B$605,$AD228))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MacReports!G228&amp;""</f>
        <v/>
      </c>
      <c r="K228" s="49" t="str">
        <f>MacReports!H228&amp;""</f>
        <v/>
      </c>
      <c r="L228" t="str">
        <f t="shared" si="10"/>
        <v/>
      </c>
      <c r="M228" s="13" t="str">
        <f>MacReports!I228&amp;""</f>
        <v/>
      </c>
      <c r="N228" s="14" t="str" cm="1">
        <f t="array" ref="N228">IFERROR(_xlfn.IFS(MacReports!N228="","",--MacReports!N228&lt;55,"Battery Defect",--MacReports!N228&lt;=69,"Battery D",--MacReports!N228&lt;=80,"Battery C",--MacReports!N228&gt;80,""),"")</f>
        <v/>
      </c>
      <c r="O228" s="14" t="str">
        <f>IF(MacReports!J228="Service","Battery Service","")</f>
        <v/>
      </c>
      <c r="P228" s="11" t="str">
        <f>MacReports!Q228&amp;""</f>
        <v/>
      </c>
      <c r="Q228" s="11" t="str">
        <f>IF(MacReports!K228="Enabled","Apple ID Lock","")</f>
        <v/>
      </c>
      <c r="R228" s="11" t="str">
        <f>IF(MacReports!M228="Remote Lock","Remote Locked","")</f>
        <v/>
      </c>
      <c r="S228" t="str">
        <f t="shared" si="9"/>
        <v/>
      </c>
      <c r="T228" t="str" cm="1">
        <f t="array" ref="T228">IF($AE228=0,"",INDEX(Disk_Pivot!$N$2:$N$500,$AE228))</f>
        <v/>
      </c>
      <c r="U228" t="str">
        <f>IF(T228="Fail",MacReports!O228,"")</f>
        <v/>
      </c>
      <c r="AA228" t="str">
        <f t="shared" si="11"/>
        <v/>
      </c>
      <c r="AC228">
        <f>IFERROR(MATCH($B228,MacReports!$B$2:$B$243,0),0)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</row>
    <row r="229" spans="1:31">
      <c r="A229" t="str">
        <f>MacReports!A229&amp;""</f>
        <v/>
      </c>
      <c r="B229" t="str">
        <f>MacReports!B229&amp;""</f>
        <v/>
      </c>
      <c r="C229" t="str">
        <f>MacReports!D229&amp;""</f>
        <v/>
      </c>
      <c r="D229" t="str">
        <f>MacReports!C229&amp;""</f>
        <v/>
      </c>
      <c r="E229" t="str" cm="1">
        <f t="array" ref="E229">IF($AC229=0,"",INDEX(MacReports!$E$2:$E$243,$AC229))</f>
        <v/>
      </c>
      <c r="F229" s="11" t="str">
        <f>MacReports!F229&amp;""</f>
        <v/>
      </c>
      <c r="G229" t="str" cm="1">
        <f t="array" ref="G229">IF($AD229=0,$F229,INDEX(Models!$B$2:$B$605,$AD229))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MacReports!G229&amp;""</f>
        <v/>
      </c>
      <c r="K229" s="49" t="str">
        <f>MacReports!H229&amp;""</f>
        <v/>
      </c>
      <c r="L229" t="str">
        <f t="shared" si="10"/>
        <v/>
      </c>
      <c r="M229" s="13" t="str">
        <f>MacReports!I229&amp;""</f>
        <v/>
      </c>
      <c r="N229" s="14" t="str" cm="1">
        <f t="array" ref="N229">IFERROR(_xlfn.IFS(MacReports!N229="","",--MacReports!N229&lt;55,"Battery Defect",--MacReports!N229&lt;=69,"Battery D",--MacReports!N229&lt;=80,"Battery C",--MacReports!N229&gt;80,""),"")</f>
        <v/>
      </c>
      <c r="O229" s="14" t="str">
        <f>IF(MacReports!J229="Service","Battery Service","")</f>
        <v/>
      </c>
      <c r="P229" s="11" t="str">
        <f>MacReports!Q229&amp;""</f>
        <v/>
      </c>
      <c r="Q229" s="11" t="str">
        <f>IF(MacReports!K229="Enabled","Apple ID Lock","")</f>
        <v/>
      </c>
      <c r="R229" s="11" t="str">
        <f>IF(MacReports!M229="Remote Lock","Remote Locked","")</f>
        <v/>
      </c>
      <c r="S229" t="str">
        <f t="shared" si="9"/>
        <v/>
      </c>
      <c r="T229" t="str" cm="1">
        <f t="array" ref="T229">IF($AE229=0,"",INDEX(Disk_Pivot!$N$2:$N$500,$AE229))</f>
        <v/>
      </c>
      <c r="U229" t="str">
        <f>IF(T229="Fail",MacReports!O229,"")</f>
        <v/>
      </c>
      <c r="AA229" t="str">
        <f t="shared" si="11"/>
        <v/>
      </c>
      <c r="AC229">
        <f>IFERROR(MATCH($B229,MacReports!$B$2:$B$243,0),0)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</row>
    <row r="230" spans="1:31">
      <c r="A230" t="str">
        <f>MacReports!A230&amp;""</f>
        <v/>
      </c>
      <c r="B230" t="str">
        <f>MacReports!B230&amp;""</f>
        <v/>
      </c>
      <c r="C230" t="str">
        <f>MacReports!D230&amp;""</f>
        <v/>
      </c>
      <c r="D230" t="str">
        <f>MacReports!C230&amp;""</f>
        <v/>
      </c>
      <c r="E230" t="str" cm="1">
        <f t="array" ref="E230">IF($AC230=0,"",INDEX(MacReports!$E$2:$E$243,$AC230))</f>
        <v/>
      </c>
      <c r="F230" s="11" t="str">
        <f>MacReports!F230&amp;""</f>
        <v/>
      </c>
      <c r="G230" t="str" cm="1">
        <f t="array" ref="G230">IF($AD230=0,$F230,INDEX(Models!$B$2:$B$605,$AD230))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MacReports!G230&amp;""</f>
        <v/>
      </c>
      <c r="K230" s="49" t="str">
        <f>MacReports!H230&amp;""</f>
        <v/>
      </c>
      <c r="L230" t="str">
        <f t="shared" si="10"/>
        <v/>
      </c>
      <c r="M230" s="13" t="str">
        <f>MacReports!I230&amp;""</f>
        <v/>
      </c>
      <c r="N230" s="14" t="str" cm="1">
        <f t="array" ref="N230">IFERROR(_xlfn.IFS(MacReports!N230="","",--MacReports!N230&lt;55,"Battery Defect",--MacReports!N230&lt;=69,"Battery D",--MacReports!N230&lt;=80,"Battery C",--MacReports!N230&gt;80,""),"")</f>
        <v/>
      </c>
      <c r="O230" s="14" t="str">
        <f>IF(MacReports!J230="Service","Battery Service","")</f>
        <v/>
      </c>
      <c r="P230" s="11" t="str">
        <f>MacReports!Q230&amp;""</f>
        <v/>
      </c>
      <c r="Q230" s="11" t="str">
        <f>IF(MacReports!K230="Enabled","Apple ID Lock","")</f>
        <v/>
      </c>
      <c r="R230" s="11" t="str">
        <f>IF(MacReports!M230="Remote Lock","Remote Locked","")</f>
        <v/>
      </c>
      <c r="S230" t="str">
        <f t="shared" si="9"/>
        <v/>
      </c>
      <c r="T230" t="str" cm="1">
        <f t="array" ref="T230">IF($AE230=0,"",INDEX(Disk_Pivot!$N$2:$N$500,$AE230))</f>
        <v/>
      </c>
      <c r="U230" t="str">
        <f>IF(T230="Fail",MacReports!O230,"")</f>
        <v/>
      </c>
      <c r="AA230" t="str">
        <f t="shared" si="11"/>
        <v/>
      </c>
      <c r="AC230">
        <f>IFERROR(MATCH($B230,MacReports!$B$2:$B$243,0),0)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</row>
    <row r="231" spans="1:31">
      <c r="A231" t="str">
        <f>MacReports!A231&amp;""</f>
        <v/>
      </c>
      <c r="B231" t="str">
        <f>MacReports!B231&amp;""</f>
        <v/>
      </c>
      <c r="C231" t="str">
        <f>MacReports!D231&amp;""</f>
        <v/>
      </c>
      <c r="D231" t="str">
        <f>MacReports!C231&amp;""</f>
        <v/>
      </c>
      <c r="E231" t="str" cm="1">
        <f t="array" ref="E231">IF($AC231=0,"",INDEX(MacReports!$E$2:$E$243,$AC231))</f>
        <v/>
      </c>
      <c r="F231" s="11" t="str">
        <f>MacReports!F231&amp;""</f>
        <v/>
      </c>
      <c r="G231" t="str" cm="1">
        <f t="array" ref="G231">IF($AD231=0,$F231,INDEX(Models!$B$2:$B$605,$AD231))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MacReports!G231&amp;""</f>
        <v/>
      </c>
      <c r="K231" s="49" t="str">
        <f>MacReports!H231&amp;""</f>
        <v/>
      </c>
      <c r="L231" t="str">
        <f t="shared" si="10"/>
        <v/>
      </c>
      <c r="M231" s="13" t="str">
        <f>MacReports!I231&amp;""</f>
        <v/>
      </c>
      <c r="N231" s="14" t="str" cm="1">
        <f t="array" ref="N231">IFERROR(_xlfn.IFS(MacReports!N231="","",--MacReports!N231&lt;55,"Battery Defect",--MacReports!N231&lt;=69,"Battery D",--MacReports!N231&lt;=80,"Battery C",--MacReports!N231&gt;80,""),"")</f>
        <v/>
      </c>
      <c r="O231" s="14" t="str">
        <f>IF(MacReports!J231="Service","Battery Service","")</f>
        <v/>
      </c>
      <c r="P231" s="11" t="str">
        <f>MacReports!Q231&amp;""</f>
        <v/>
      </c>
      <c r="Q231" s="11" t="str">
        <f>IF(MacReports!K231="Enabled","Apple ID Lock","")</f>
        <v/>
      </c>
      <c r="R231" s="11" t="str">
        <f>IF(MacReports!M231="Remote Lock","Remote Locked","")</f>
        <v/>
      </c>
      <c r="S231" t="str">
        <f t="shared" si="9"/>
        <v/>
      </c>
      <c r="T231" t="str" cm="1">
        <f t="array" ref="T231">IF($AE231=0,"",INDEX(Disk_Pivot!$N$2:$N$500,$AE231))</f>
        <v/>
      </c>
      <c r="U231" t="str">
        <f>IF(T231="Fail",MacReports!O231,"")</f>
        <v/>
      </c>
      <c r="AA231" t="str">
        <f t="shared" si="11"/>
        <v/>
      </c>
      <c r="AC231">
        <f>IFERROR(MATCH($B231,MacReports!$B$2:$B$243,0),0)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</row>
    <row r="232" spans="1:31">
      <c r="A232" t="str">
        <f>MacReports!A232&amp;""</f>
        <v/>
      </c>
      <c r="B232" t="str">
        <f>MacReports!B232&amp;""</f>
        <v/>
      </c>
      <c r="C232" t="str">
        <f>MacReports!D232&amp;""</f>
        <v/>
      </c>
      <c r="D232" t="str">
        <f>MacReports!C232&amp;""</f>
        <v/>
      </c>
      <c r="E232" t="str" cm="1">
        <f t="array" ref="E232">IF($AC232=0,"",INDEX(MacReports!$E$2:$E$243,$AC232))</f>
        <v/>
      </c>
      <c r="F232" s="11" t="str">
        <f>MacReports!F232&amp;""</f>
        <v/>
      </c>
      <c r="G232" t="str" cm="1">
        <f t="array" ref="G232">IF($AD232=0,$F232,INDEX(Models!$B$2:$B$605,$AD232))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MacReports!G232&amp;""</f>
        <v/>
      </c>
      <c r="K232" s="49" t="str">
        <f>MacReports!H232&amp;""</f>
        <v/>
      </c>
      <c r="L232" t="str">
        <f t="shared" si="10"/>
        <v/>
      </c>
      <c r="M232" s="13" t="str">
        <f>MacReports!I232&amp;""</f>
        <v/>
      </c>
      <c r="N232" s="14" t="str" cm="1">
        <f t="array" ref="N232">IFERROR(_xlfn.IFS(MacReports!N232="","",--MacReports!N232&lt;55,"Battery Defect",--MacReports!N232&lt;=69,"Battery D",--MacReports!N232&lt;=80,"Battery C",--MacReports!N232&gt;80,""),"")</f>
        <v/>
      </c>
      <c r="O232" s="14" t="str">
        <f>IF(MacReports!J232="Service","Battery Service","")</f>
        <v/>
      </c>
      <c r="P232" s="11" t="str">
        <f>MacReports!Q232&amp;""</f>
        <v/>
      </c>
      <c r="Q232" s="11" t="str">
        <f>IF(MacReports!K232="Enabled","Apple ID Lock","")</f>
        <v/>
      </c>
      <c r="R232" s="11" t="str">
        <f>IF(MacReports!M232="Remote Lock","Remote Locked","")</f>
        <v/>
      </c>
      <c r="S232" t="str">
        <f t="shared" si="9"/>
        <v/>
      </c>
      <c r="T232" t="str" cm="1">
        <f t="array" ref="T232">IF($AE232=0,"",INDEX(Disk_Pivot!$N$2:$N$500,$AE232))</f>
        <v/>
      </c>
      <c r="U232" t="str">
        <f>IF(T232="Fail",MacReports!O232,"")</f>
        <v/>
      </c>
      <c r="AA232" t="str">
        <f t="shared" si="11"/>
        <v/>
      </c>
      <c r="AC232">
        <f>IFERROR(MATCH($B232,MacReports!$B$2:$B$243,0),0)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</row>
    <row r="233" spans="1:31">
      <c r="A233" t="str">
        <f>MacReports!A233&amp;""</f>
        <v/>
      </c>
      <c r="B233" t="str">
        <f>MacReports!B233&amp;""</f>
        <v/>
      </c>
      <c r="C233" t="str">
        <f>MacReports!D233&amp;""</f>
        <v/>
      </c>
      <c r="D233" t="str">
        <f>MacReports!C233&amp;""</f>
        <v/>
      </c>
      <c r="E233" t="str" cm="1">
        <f t="array" ref="E233">IF($AC233=0,"",INDEX(MacReports!$E$2:$E$243,$AC233))</f>
        <v/>
      </c>
      <c r="F233" s="11" t="str">
        <f>MacReports!F233&amp;""</f>
        <v/>
      </c>
      <c r="G233" t="str" cm="1">
        <f t="array" ref="G233">IF($AD233=0,$F233,INDEX(Models!$B$2:$B$605,$AD233))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MacReports!G233&amp;""</f>
        <v/>
      </c>
      <c r="K233" s="49" t="str">
        <f>MacReports!H233&amp;""</f>
        <v/>
      </c>
      <c r="L233" t="str">
        <f t="shared" si="10"/>
        <v/>
      </c>
      <c r="M233" s="13" t="str">
        <f>MacReports!I233&amp;""</f>
        <v/>
      </c>
      <c r="N233" s="14" t="str" cm="1">
        <f t="array" ref="N233">IFERROR(_xlfn.IFS(MacReports!N233="","",--MacReports!N233&lt;55,"Battery Defect",--MacReports!N233&lt;=69,"Battery D",--MacReports!N233&lt;=80,"Battery C",--MacReports!N233&gt;80,""),"")</f>
        <v/>
      </c>
      <c r="O233" s="14" t="str">
        <f>IF(MacReports!J233="Service","Battery Service","")</f>
        <v/>
      </c>
      <c r="P233" s="11" t="str">
        <f>MacReports!Q233&amp;""</f>
        <v/>
      </c>
      <c r="Q233" s="11" t="str">
        <f>IF(MacReports!K233="Enabled","Apple ID Lock","")</f>
        <v/>
      </c>
      <c r="R233" s="11" t="str">
        <f>IF(MacReports!M233="Remote Lock","Remote Locked","")</f>
        <v/>
      </c>
      <c r="S233" t="str">
        <f t="shared" si="9"/>
        <v/>
      </c>
      <c r="T233" t="str" cm="1">
        <f t="array" ref="T233">IF($AE233=0,"",INDEX(Disk_Pivot!$N$2:$N$500,$AE233))</f>
        <v/>
      </c>
      <c r="U233" t="str">
        <f>IF(T233="Fail",MacReports!O233,"")</f>
        <v/>
      </c>
      <c r="AA233" t="str">
        <f t="shared" si="11"/>
        <v/>
      </c>
      <c r="AC233">
        <f>IFERROR(MATCH($B233,MacReports!$B$2:$B$243,0),0)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</row>
    <row r="234" spans="1:31">
      <c r="A234" t="str">
        <f>MacReports!A234&amp;""</f>
        <v/>
      </c>
      <c r="B234" t="str">
        <f>MacReports!B234&amp;""</f>
        <v/>
      </c>
      <c r="C234" t="str">
        <f>MacReports!D234&amp;""</f>
        <v/>
      </c>
      <c r="D234" t="str">
        <f>MacReports!C234&amp;""</f>
        <v/>
      </c>
      <c r="E234" t="str" cm="1">
        <f t="array" ref="E234">IF($AC234=0,"",INDEX(MacReports!$E$2:$E$243,$AC234))</f>
        <v/>
      </c>
      <c r="F234" s="11" t="str">
        <f>MacReports!F234&amp;""</f>
        <v/>
      </c>
      <c r="G234" t="str" cm="1">
        <f t="array" ref="G234">IF($AD234=0,$F234,INDEX(Models!$B$2:$B$605,$AD234))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MacReports!G234&amp;""</f>
        <v/>
      </c>
      <c r="K234" s="49" t="str">
        <f>MacReports!H234&amp;""</f>
        <v/>
      </c>
      <c r="L234" t="str">
        <f t="shared" si="10"/>
        <v/>
      </c>
      <c r="M234" s="13" t="str">
        <f>MacReports!I234&amp;""</f>
        <v/>
      </c>
      <c r="N234" s="14" t="str" cm="1">
        <f t="array" ref="N234">IFERROR(_xlfn.IFS(MacReports!N234="","",--MacReports!N234&lt;55,"Battery Defect",--MacReports!N234&lt;=69,"Battery D",--MacReports!N234&lt;=80,"Battery C",--MacReports!N234&gt;80,""),"")</f>
        <v/>
      </c>
      <c r="O234" s="14" t="str">
        <f>IF(MacReports!J234="Service","Battery Service","")</f>
        <v/>
      </c>
      <c r="P234" s="11" t="str">
        <f>MacReports!Q234&amp;""</f>
        <v/>
      </c>
      <c r="Q234" s="11" t="str">
        <f>IF(MacReports!K234="Enabled","Apple ID Lock","")</f>
        <v/>
      </c>
      <c r="R234" s="11" t="str">
        <f>IF(MacReports!M234="Remote Lock","Remote Locked","")</f>
        <v/>
      </c>
      <c r="S234" t="str">
        <f t="shared" si="9"/>
        <v/>
      </c>
      <c r="T234" t="str" cm="1">
        <f t="array" ref="T234">IF($AE234=0,"",INDEX(Disk_Pivot!$N$2:$N$500,$AE234))</f>
        <v/>
      </c>
      <c r="U234" t="str">
        <f>IF(T234="Fail",MacReports!O234,"")</f>
        <v/>
      </c>
      <c r="AA234" t="str">
        <f t="shared" si="11"/>
        <v/>
      </c>
      <c r="AC234">
        <f>IFERROR(MATCH($B234,MacReports!$B$2:$B$243,0),0)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</row>
    <row r="235" spans="1:31">
      <c r="A235" t="str">
        <f>MacReports!A235&amp;""</f>
        <v/>
      </c>
      <c r="B235" t="str">
        <f>MacReports!B235&amp;""</f>
        <v/>
      </c>
      <c r="C235" t="str">
        <f>MacReports!D235&amp;""</f>
        <v/>
      </c>
      <c r="D235" t="str">
        <f>MacReports!C235&amp;""</f>
        <v/>
      </c>
      <c r="E235" t="str" cm="1">
        <f t="array" ref="E235">IF($AC235=0,"",INDEX(MacReports!$E$2:$E$243,$AC235))</f>
        <v/>
      </c>
      <c r="F235" s="11" t="str">
        <f>MacReports!F235&amp;""</f>
        <v/>
      </c>
      <c r="G235" t="str" cm="1">
        <f t="array" ref="G235">IF($AD235=0,$F235,INDEX(Models!$B$2:$B$605,$AD235))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MacReports!G235&amp;""</f>
        <v/>
      </c>
      <c r="K235" s="49" t="str">
        <f>MacReports!H235&amp;""</f>
        <v/>
      </c>
      <c r="L235" t="str">
        <f t="shared" si="10"/>
        <v/>
      </c>
      <c r="M235" s="13" t="str">
        <f>MacReports!I235&amp;""</f>
        <v/>
      </c>
      <c r="N235" s="14" t="str" cm="1">
        <f t="array" ref="N235">IFERROR(_xlfn.IFS(MacReports!N235="","",--MacReports!N235&lt;55,"Battery Defect",--MacReports!N235&lt;=69,"Battery D",--MacReports!N235&lt;=80,"Battery C",--MacReports!N235&gt;80,""),"")</f>
        <v/>
      </c>
      <c r="O235" s="14" t="str">
        <f>IF(MacReports!J235="Service","Battery Service","")</f>
        <v/>
      </c>
      <c r="P235" s="11" t="str">
        <f>MacReports!Q235&amp;""</f>
        <v/>
      </c>
      <c r="Q235" s="11" t="str">
        <f>IF(MacReports!K235="Enabled","Apple ID Lock","")</f>
        <v/>
      </c>
      <c r="R235" s="11" t="str">
        <f>IF(MacReports!M235="Remote Lock","Remote Locked","")</f>
        <v/>
      </c>
      <c r="S235" t="str">
        <f t="shared" si="9"/>
        <v/>
      </c>
      <c r="T235" t="str" cm="1">
        <f t="array" ref="T235">IF($AE235=0,"",INDEX(Disk_Pivot!$N$2:$N$500,$AE235))</f>
        <v/>
      </c>
      <c r="U235" t="str">
        <f>IF(T235="Fail",MacReports!O235,"")</f>
        <v/>
      </c>
      <c r="AA235" t="str">
        <f t="shared" si="11"/>
        <v/>
      </c>
      <c r="AC235">
        <f>IFERROR(MATCH($B235,MacReports!$B$2:$B$243,0),0)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</row>
    <row r="236" spans="1:31">
      <c r="A236" t="str">
        <f>MacReports!A236&amp;""</f>
        <v/>
      </c>
      <c r="B236" t="str">
        <f>MacReports!B236&amp;""</f>
        <v/>
      </c>
      <c r="C236" t="str">
        <f>MacReports!D236&amp;""</f>
        <v/>
      </c>
      <c r="D236" t="str">
        <f>MacReports!C236&amp;""</f>
        <v/>
      </c>
      <c r="E236" t="str" cm="1">
        <f t="array" ref="E236">IF($AC236=0,"",INDEX(MacReports!$E$2:$E$243,$AC236))</f>
        <v/>
      </c>
      <c r="F236" s="11" t="str">
        <f>MacReports!F236&amp;""</f>
        <v/>
      </c>
      <c r="G236" t="str" cm="1">
        <f t="array" ref="G236">IF($AD236=0,$F236,INDEX(Models!$B$2:$B$605,$AD236))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MacReports!G236&amp;""</f>
        <v/>
      </c>
      <c r="K236" s="49" t="str">
        <f>MacReports!H236&amp;""</f>
        <v/>
      </c>
      <c r="L236" t="str">
        <f t="shared" si="10"/>
        <v/>
      </c>
      <c r="M236" s="13" t="str">
        <f>MacReports!I236&amp;""</f>
        <v/>
      </c>
      <c r="N236" s="14" t="str" cm="1">
        <f t="array" ref="N236">IFERROR(_xlfn.IFS(MacReports!N236="","",--MacReports!N236&lt;55,"Battery Defect",--MacReports!N236&lt;=69,"Battery D",--MacReports!N236&lt;=80,"Battery C",--MacReports!N236&gt;80,""),"")</f>
        <v/>
      </c>
      <c r="O236" s="14" t="str">
        <f>IF(MacReports!J236="Service","Battery Service","")</f>
        <v/>
      </c>
      <c r="P236" s="11" t="str">
        <f>MacReports!Q236&amp;""</f>
        <v/>
      </c>
      <c r="Q236" s="11" t="str">
        <f>IF(MacReports!K236="Enabled","Apple ID Lock","")</f>
        <v/>
      </c>
      <c r="R236" s="11" t="str">
        <f>IF(MacReports!M236="Remote Lock","Remote Locked","")</f>
        <v/>
      </c>
      <c r="S236" t="str">
        <f t="shared" si="9"/>
        <v/>
      </c>
      <c r="T236" t="str" cm="1">
        <f t="array" ref="T236">IF($AE236=0,"",INDEX(Disk_Pivot!$N$2:$N$500,$AE236))</f>
        <v/>
      </c>
      <c r="U236" t="str">
        <f>IF(T236="Fail",MacReports!O236,"")</f>
        <v/>
      </c>
      <c r="AA236" t="str">
        <f t="shared" si="11"/>
        <v/>
      </c>
      <c r="AC236">
        <f>IFERROR(MATCH($B236,MacReports!$B$2:$B$243,0),0)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</row>
    <row r="237" spans="1:31">
      <c r="A237" t="str">
        <f>MacReports!A237&amp;""</f>
        <v/>
      </c>
      <c r="B237" t="str">
        <f>MacReports!B237&amp;""</f>
        <v/>
      </c>
      <c r="C237" t="str">
        <f>MacReports!D237&amp;""</f>
        <v/>
      </c>
      <c r="D237" t="str">
        <f>MacReports!C237&amp;""</f>
        <v/>
      </c>
      <c r="E237" t="str" cm="1">
        <f t="array" ref="E237">IF($AC237=0,"",INDEX(MacReports!$E$2:$E$243,$AC237))</f>
        <v/>
      </c>
      <c r="F237" s="11" t="str">
        <f>MacReports!F237&amp;""</f>
        <v/>
      </c>
      <c r="G237" t="str" cm="1">
        <f t="array" ref="G237">IF($AD237=0,$F237,INDEX(Models!$B$2:$B$605,$AD237))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MacReports!G237&amp;""</f>
        <v/>
      </c>
      <c r="K237" s="49" t="str">
        <f>MacReports!H237&amp;""</f>
        <v/>
      </c>
      <c r="L237" t="str">
        <f t="shared" si="10"/>
        <v/>
      </c>
      <c r="M237" s="13" t="str">
        <f>MacReports!I237&amp;""</f>
        <v/>
      </c>
      <c r="N237" s="14" t="str" cm="1">
        <f t="array" ref="N237">IFERROR(_xlfn.IFS(MacReports!N237="","",--MacReports!N237&lt;55,"Battery Defect",--MacReports!N237&lt;=69,"Battery D",--MacReports!N237&lt;=80,"Battery C",--MacReports!N237&gt;80,""),"")</f>
        <v/>
      </c>
      <c r="O237" s="14" t="str">
        <f>IF(MacReports!J237="Service","Battery Service","")</f>
        <v/>
      </c>
      <c r="P237" s="11" t="str">
        <f>MacReports!Q237&amp;""</f>
        <v/>
      </c>
      <c r="Q237" s="11" t="str">
        <f>IF(MacReports!K237="Enabled","Apple ID Lock","")</f>
        <v/>
      </c>
      <c r="R237" s="11" t="str">
        <f>IF(MacReports!M237="Remote Lock","Remote Locked","")</f>
        <v/>
      </c>
      <c r="S237" t="str">
        <f t="shared" si="9"/>
        <v/>
      </c>
      <c r="T237" t="str" cm="1">
        <f t="array" ref="T237">IF($AE237=0,"",INDEX(Disk_Pivot!$N$2:$N$500,$AE237))</f>
        <v/>
      </c>
      <c r="U237" t="str">
        <f>IF(T237="Fail",MacReports!O237,"")</f>
        <v/>
      </c>
      <c r="AA237" t="str">
        <f t="shared" si="11"/>
        <v/>
      </c>
      <c r="AC237">
        <f>IFERROR(MATCH($B237,MacReports!$B$2:$B$243,0),0)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</row>
    <row r="238" spans="1:31">
      <c r="A238" t="str">
        <f>MacReports!A238&amp;""</f>
        <v/>
      </c>
      <c r="B238" t="str">
        <f>MacReports!B238&amp;""</f>
        <v/>
      </c>
      <c r="C238" t="str">
        <f>MacReports!D238&amp;""</f>
        <v/>
      </c>
      <c r="D238" t="str">
        <f>MacReports!C238&amp;""</f>
        <v/>
      </c>
      <c r="E238" t="str" cm="1">
        <f t="array" ref="E238">IF($AC238=0,"",INDEX(MacReports!$E$2:$E$243,$AC238))</f>
        <v/>
      </c>
      <c r="F238" s="11" t="str">
        <f>MacReports!F238&amp;""</f>
        <v/>
      </c>
      <c r="G238" t="str" cm="1">
        <f t="array" ref="G238">IF($AD238=0,$F238,INDEX(Models!$B$2:$B$605,$AD238))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MacReports!G238&amp;""</f>
        <v/>
      </c>
      <c r="K238" s="49" t="str">
        <f>MacReports!H238&amp;""</f>
        <v/>
      </c>
      <c r="L238" t="str">
        <f t="shared" si="10"/>
        <v/>
      </c>
      <c r="M238" s="13" t="str">
        <f>MacReports!I238&amp;""</f>
        <v/>
      </c>
      <c r="N238" s="14" t="str" cm="1">
        <f t="array" ref="N238">IFERROR(_xlfn.IFS(MacReports!N238="","",--MacReports!N238&lt;55,"Battery Defect",--MacReports!N238&lt;=69,"Battery D",--MacReports!N238&lt;=80,"Battery C",--MacReports!N238&gt;80,""),"")</f>
        <v/>
      </c>
      <c r="O238" s="14" t="str">
        <f>IF(MacReports!J238="Service","Battery Service","")</f>
        <v/>
      </c>
      <c r="P238" s="11" t="str">
        <f>MacReports!Q238&amp;""</f>
        <v/>
      </c>
      <c r="Q238" s="11" t="str">
        <f>IF(MacReports!K238="Enabled","Apple ID Lock","")</f>
        <v/>
      </c>
      <c r="R238" s="11" t="str">
        <f>IF(MacReports!M238="Remote Lock","Remote Locked","")</f>
        <v/>
      </c>
      <c r="S238" t="str">
        <f t="shared" si="9"/>
        <v/>
      </c>
      <c r="T238" t="str" cm="1">
        <f t="array" ref="T238">IF($AE238=0,"",INDEX(Disk_Pivot!$N$2:$N$500,$AE238))</f>
        <v/>
      </c>
      <c r="U238" t="str">
        <f>IF(T238="Fail",MacReports!O238,"")</f>
        <v/>
      </c>
      <c r="AA238" t="str">
        <f t="shared" si="11"/>
        <v/>
      </c>
      <c r="AC238">
        <f>IFERROR(MATCH($B238,MacReports!$B$2:$B$243,0),0)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</row>
    <row r="239" spans="1:31">
      <c r="A239" t="str">
        <f>MacReports!A239&amp;""</f>
        <v/>
      </c>
      <c r="B239" t="str">
        <f>MacReports!B239&amp;""</f>
        <v/>
      </c>
      <c r="C239" t="str">
        <f>MacReports!D239&amp;""</f>
        <v/>
      </c>
      <c r="D239" t="str">
        <f>MacReports!C239&amp;""</f>
        <v/>
      </c>
      <c r="E239" t="str" cm="1">
        <f t="array" ref="E239">IF($AC239=0,"",INDEX(MacReports!$E$2:$E$243,$AC239))</f>
        <v/>
      </c>
      <c r="F239" s="11" t="str">
        <f>MacReports!F239&amp;""</f>
        <v/>
      </c>
      <c r="G239" t="str" cm="1">
        <f t="array" ref="G239">IF($AD239=0,$F239,INDEX(Models!$B$2:$B$605,$AD239))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MacReports!G239&amp;""</f>
        <v/>
      </c>
      <c r="K239" s="49" t="str">
        <f>MacReports!H239&amp;""</f>
        <v/>
      </c>
      <c r="L239" t="str">
        <f t="shared" si="10"/>
        <v/>
      </c>
      <c r="M239" s="13" t="str">
        <f>MacReports!I239&amp;""</f>
        <v/>
      </c>
      <c r="N239" s="14" t="str" cm="1">
        <f t="array" ref="N239">IFERROR(_xlfn.IFS(MacReports!N239="","",--MacReports!N239&lt;55,"Battery Defect",--MacReports!N239&lt;=69,"Battery D",--MacReports!N239&lt;=80,"Battery C",--MacReports!N239&gt;80,""),"")</f>
        <v/>
      </c>
      <c r="O239" s="14" t="str">
        <f>IF(MacReports!J239="Service","Battery Service","")</f>
        <v/>
      </c>
      <c r="P239" s="11" t="str">
        <f>MacReports!Q239&amp;""</f>
        <v/>
      </c>
      <c r="Q239" s="11" t="str">
        <f>IF(MacReports!K239="Enabled","Apple ID Lock","")</f>
        <v/>
      </c>
      <c r="R239" s="11" t="str">
        <f>IF(MacReports!M239="Remote Lock","Remote Locked","")</f>
        <v/>
      </c>
      <c r="S239" t="str">
        <f t="shared" si="9"/>
        <v/>
      </c>
      <c r="T239" t="str" cm="1">
        <f t="array" ref="T239">IF($AE239=0,"",INDEX(Disk_Pivot!$N$2:$N$500,$AE239))</f>
        <v/>
      </c>
      <c r="U239" t="str">
        <f>IF(T239="Fail",MacReports!O239,"")</f>
        <v/>
      </c>
      <c r="AA239" t="str">
        <f t="shared" si="11"/>
        <v/>
      </c>
      <c r="AC239">
        <f>IFERROR(MATCH($B239,MacReports!$B$2:$B$243,0),0)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</row>
    <row r="240" spans="1:31">
      <c r="A240" t="str">
        <f>MacReports!A240&amp;""</f>
        <v/>
      </c>
      <c r="B240" t="str">
        <f>MacReports!B240&amp;""</f>
        <v/>
      </c>
      <c r="C240" t="str">
        <f>MacReports!D240&amp;""</f>
        <v/>
      </c>
      <c r="D240" t="str">
        <f>MacReports!C240&amp;""</f>
        <v/>
      </c>
      <c r="E240" t="str" cm="1">
        <f t="array" ref="E240">IF($AC240=0,"",INDEX(MacReports!$E$2:$E$243,$AC240))</f>
        <v/>
      </c>
      <c r="F240" s="11" t="str">
        <f>MacReports!F240&amp;""</f>
        <v/>
      </c>
      <c r="G240" t="str" cm="1">
        <f t="array" ref="G240">IF($AD240=0,$F240,INDEX(Models!$B$2:$B$605,$AD240))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MacReports!G240&amp;""</f>
        <v/>
      </c>
      <c r="K240" s="49" t="str">
        <f>MacReports!H240&amp;""</f>
        <v/>
      </c>
      <c r="L240" t="str">
        <f t="shared" si="10"/>
        <v/>
      </c>
      <c r="M240" s="13" t="str">
        <f>MacReports!I240&amp;""</f>
        <v/>
      </c>
      <c r="N240" s="14" t="str" cm="1">
        <f t="array" ref="N240">IFERROR(_xlfn.IFS(MacReports!N240="","",--MacReports!N240&lt;55,"Battery Defect",--MacReports!N240&lt;=69,"Battery D",--MacReports!N240&lt;=80,"Battery C",--MacReports!N240&gt;80,""),"")</f>
        <v/>
      </c>
      <c r="O240" s="14" t="str">
        <f>IF(MacReports!J240="Service","Battery Service","")</f>
        <v/>
      </c>
      <c r="P240" s="11" t="str">
        <f>MacReports!Q240&amp;""</f>
        <v/>
      </c>
      <c r="Q240" s="11" t="str">
        <f>IF(MacReports!K240="Enabled","Apple ID Lock","")</f>
        <v/>
      </c>
      <c r="R240" s="11" t="str">
        <f>IF(MacReports!M240="Remote Lock","Remote Locked","")</f>
        <v/>
      </c>
      <c r="S240" t="str">
        <f t="shared" si="9"/>
        <v/>
      </c>
      <c r="T240" t="str" cm="1">
        <f t="array" ref="T240">IF($AE240=0,"",INDEX(Disk_Pivot!$N$2:$N$500,$AE240))</f>
        <v/>
      </c>
      <c r="U240" t="str">
        <f>IF(T240="Fail",MacReports!O240,"")</f>
        <v/>
      </c>
      <c r="AA240" t="str">
        <f t="shared" si="11"/>
        <v/>
      </c>
      <c r="AC240">
        <f>IFERROR(MATCH($B240,MacReports!$B$2:$B$243,0),0)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</row>
    <row r="241" spans="1:31">
      <c r="A241" t="str">
        <f>MacReports!A241&amp;""</f>
        <v/>
      </c>
      <c r="B241" t="str">
        <f>MacReports!B241&amp;""</f>
        <v/>
      </c>
      <c r="C241" t="str">
        <f>MacReports!D241&amp;""</f>
        <v/>
      </c>
      <c r="D241" t="str">
        <f>MacReports!C241&amp;""</f>
        <v/>
      </c>
      <c r="E241" t="str" cm="1">
        <f t="array" ref="E241">IF($AC241=0,"",INDEX(MacReports!$E$2:$E$243,$AC241))</f>
        <v/>
      </c>
      <c r="F241" s="11" t="str">
        <f>MacReports!F241&amp;""</f>
        <v/>
      </c>
      <c r="G241" t="str" cm="1">
        <f t="array" ref="G241">IF($AD241=0,$F241,INDEX(Models!$B$2:$B$605,$AD241))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MacReports!G241&amp;""</f>
        <v/>
      </c>
      <c r="K241" s="49" t="str">
        <f>MacReports!H241&amp;""</f>
        <v/>
      </c>
      <c r="L241" t="str">
        <f t="shared" si="10"/>
        <v/>
      </c>
      <c r="M241" s="13" t="str">
        <f>MacReports!I241&amp;""</f>
        <v/>
      </c>
      <c r="N241" s="14" t="str" cm="1">
        <f t="array" ref="N241">IFERROR(_xlfn.IFS(MacReports!N241="","",--MacReports!N241&lt;55,"Battery Defect",--MacReports!N241&lt;=69,"Battery D",--MacReports!N241&lt;=80,"Battery C",--MacReports!N241&gt;80,""),"")</f>
        <v/>
      </c>
      <c r="O241" s="14" t="str">
        <f>IF(MacReports!J241="Service","Battery Service","")</f>
        <v/>
      </c>
      <c r="P241" s="11" t="str">
        <f>MacReports!Q241&amp;""</f>
        <v/>
      </c>
      <c r="Q241" s="11" t="str">
        <f>IF(MacReports!K241="Enabled","Apple ID Lock","")</f>
        <v/>
      </c>
      <c r="R241" s="11" t="str">
        <f>IF(MacReports!M241="Remote Lock","Remote Locked","")</f>
        <v/>
      </c>
      <c r="S241" t="str">
        <f t="shared" si="9"/>
        <v/>
      </c>
      <c r="T241" t="str" cm="1">
        <f t="array" ref="T241">IF($AE241=0,"",INDEX(Disk_Pivot!$N$2:$N$500,$AE241))</f>
        <v/>
      </c>
      <c r="U241" t="str">
        <f>IF(T241="Fail",MacReports!O241,"")</f>
        <v/>
      </c>
      <c r="AA241" t="str">
        <f t="shared" si="11"/>
        <v/>
      </c>
      <c r="AC241">
        <f>IFERROR(MATCH($B241,MacReports!$B$2:$B$243,0),0)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</row>
    <row r="242" spans="1:31">
      <c r="A242" t="str">
        <f>MacReports!A242&amp;""</f>
        <v/>
      </c>
      <c r="B242" t="str">
        <f>MacReports!B242&amp;""</f>
        <v/>
      </c>
      <c r="C242" t="str">
        <f>MacReports!D242&amp;""</f>
        <v/>
      </c>
      <c r="D242" t="str">
        <f>MacReports!C242&amp;""</f>
        <v/>
      </c>
      <c r="E242" t="str" cm="1">
        <f t="array" ref="E242">IF($AC242=0,"",INDEX(MacReports!$E$2:$E$243,$AC242))</f>
        <v/>
      </c>
      <c r="F242" s="11" t="str">
        <f>MacReports!F242&amp;""</f>
        <v/>
      </c>
      <c r="G242" t="str" cm="1">
        <f t="array" ref="G242">IF($AD242=0,$F242,INDEX(Models!$B$2:$B$605,$AD242))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MacReports!G242&amp;""</f>
        <v/>
      </c>
      <c r="K242" s="49" t="str">
        <f>MacReports!H242&amp;""</f>
        <v/>
      </c>
      <c r="L242" t="str">
        <f t="shared" si="10"/>
        <v/>
      </c>
      <c r="M242" s="13" t="str">
        <f>MacReports!I242&amp;""</f>
        <v/>
      </c>
      <c r="N242" s="14" t="str" cm="1">
        <f t="array" ref="N242">IFERROR(_xlfn.IFS(MacReports!N242="","",--MacReports!N242&lt;55,"Battery Defect",--MacReports!N242&lt;=69,"Battery D",--MacReports!N242&lt;=80,"Battery C",--MacReports!N242&gt;80,""),"")</f>
        <v/>
      </c>
      <c r="O242" s="14" t="str">
        <f>IF(MacReports!J242="Service","Battery Service","")</f>
        <v/>
      </c>
      <c r="P242" s="11" t="str">
        <f>MacReports!Q242&amp;""</f>
        <v/>
      </c>
      <c r="Q242" s="11" t="str">
        <f>IF(MacReports!K242="Enabled","Apple ID Lock","")</f>
        <v/>
      </c>
      <c r="R242" s="11" t="str">
        <f>IF(MacReports!M242="Remote Lock","Remote Locked","")</f>
        <v/>
      </c>
      <c r="S242" t="str">
        <f t="shared" si="9"/>
        <v/>
      </c>
      <c r="T242" t="str" cm="1">
        <f t="array" ref="T242">IF($AE242=0,"",INDEX(Disk_Pivot!$N$2:$N$500,$AE242))</f>
        <v/>
      </c>
      <c r="U242" t="str">
        <f>IF(T242="Fail",MacReports!O242,"")</f>
        <v/>
      </c>
      <c r="AA242" t="str">
        <f t="shared" si="11"/>
        <v/>
      </c>
      <c r="AC242">
        <f>IFERROR(MATCH($B242,MacReports!$B$2:$B$243,0),0)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</row>
    <row r="243" spans="1:31">
      <c r="A243" t="str">
        <f>MacReports!A243&amp;""</f>
        <v/>
      </c>
      <c r="B243" t="str">
        <f>MacReports!B243&amp;""</f>
        <v/>
      </c>
      <c r="C243" t="str">
        <f>MacReports!D243&amp;""</f>
        <v/>
      </c>
      <c r="D243" t="str">
        <f>MacReports!C243&amp;""</f>
        <v/>
      </c>
      <c r="E243" t="str" cm="1">
        <f t="array" ref="E243">IF($AC243=0,"",INDEX(MacReports!$E$2:$E$243,$AC243))</f>
        <v/>
      </c>
      <c r="F243" s="11" t="str">
        <f>MacReports!F243&amp;""</f>
        <v/>
      </c>
      <c r="G243" t="str" cm="1">
        <f t="array" ref="G243">IF($AD243=0,$F243,INDEX(Models!$B$2:$B$605,$AD243))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MacReports!G243&amp;""</f>
        <v/>
      </c>
      <c r="K243" s="49" t="str">
        <f>MacReports!H243&amp;""</f>
        <v/>
      </c>
      <c r="L243" t="str">
        <f t="shared" si="10"/>
        <v/>
      </c>
      <c r="M243" s="13" t="str">
        <f>MacReports!I243&amp;""</f>
        <v/>
      </c>
      <c r="N243" s="14" t="str" cm="1">
        <f t="array" ref="N243">IFERROR(_xlfn.IFS(MacReports!N243="","",--MacReports!N243&lt;55,"Battery Defect",--MacReports!N243&lt;=69,"Battery D",--MacReports!N243&lt;=80,"Battery C",--MacReports!N243&gt;80,""),"")</f>
        <v/>
      </c>
      <c r="O243" s="14" t="str">
        <f>IF(MacReports!J243="Service","Battery Service","")</f>
        <v/>
      </c>
      <c r="P243" s="11" t="str">
        <f>MacReports!Q243&amp;""</f>
        <v/>
      </c>
      <c r="Q243" s="11" t="str">
        <f>IF(MacReports!K243="Enabled","Apple ID Lock","")</f>
        <v/>
      </c>
      <c r="R243" s="11" t="str">
        <f>IF(MacReports!M243="Remote Lock","Remote Locked","")</f>
        <v/>
      </c>
      <c r="S243" t="str">
        <f t="shared" si="9"/>
        <v/>
      </c>
      <c r="T243" t="str" cm="1">
        <f t="array" ref="T243">IF($AE243=0,"",INDEX(Disk_Pivot!$N$2:$N$500,$AE243))</f>
        <v/>
      </c>
      <c r="U243" t="str">
        <f>IF(T243="Fail",MacReports!O243,"")</f>
        <v/>
      </c>
      <c r="AA243" t="str">
        <f t="shared" si="11"/>
        <v/>
      </c>
      <c r="AC243">
        <f>IFERROR(MATCH($B243,MacReports!$B$2:$B$243,0),0)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</row>
    <row r="244" spans="1:31">
      <c r="A244" t="str">
        <f>MacReports!A244&amp;""</f>
        <v/>
      </c>
      <c r="B244" t="str">
        <f>MacReports!B244&amp;""</f>
        <v/>
      </c>
      <c r="C244" t="str">
        <f>MacReports!D244&amp;""</f>
        <v/>
      </c>
      <c r="D244" t="str">
        <f>MacReports!C244&amp;""</f>
        <v/>
      </c>
      <c r="E244" t="str" cm="1">
        <f t="array" ref="E244">IF($AC244=0,"",INDEX(MacReports!$E$2:$E$243,$AC244))</f>
        <v/>
      </c>
      <c r="F244" s="11" t="str">
        <f>MacReports!F244&amp;""</f>
        <v/>
      </c>
      <c r="G244" t="str" cm="1">
        <f t="array" ref="G244">IF($AD244=0,$F244,INDEX(Models!$B$2:$B$605,$AD244))</f>
        <v/>
      </c>
      <c r="H244" t="str" cm="1">
        <f t="array" ref="H244">IF($AD244=0,"",INDEX(Models!$E$2:$E$605,$AD244))</f>
        <v/>
      </c>
      <c r="I244" t="str" cm="1">
        <f t="array" ref="I244">IF($AD244=0,"",INDEX(Models!$D$2:$D$605,$AD244))</f>
        <v/>
      </c>
      <c r="J244" t="str">
        <f>MacReports!G244&amp;""</f>
        <v/>
      </c>
      <c r="K244" s="49" t="str">
        <f>MacReports!H244&amp;""</f>
        <v/>
      </c>
      <c r="L244" t="str">
        <f t="shared" si="10"/>
        <v/>
      </c>
      <c r="M244" s="13" t="str">
        <f>MacReports!I244&amp;""</f>
        <v/>
      </c>
      <c r="N244" s="14" t="str" cm="1">
        <f t="array" ref="N244">IFERROR(_xlfn.IFS(MacReports!N244="","",--MacReports!N244&lt;55,"Battery Defect",--MacReports!N244&lt;=69,"Battery D",--MacReports!N244&lt;=80,"Battery C",--MacReports!N244&gt;80,""),"")</f>
        <v/>
      </c>
      <c r="O244" s="14" t="str">
        <f>IF(MacReports!J244="Service","Battery Service","")</f>
        <v/>
      </c>
      <c r="P244" s="11" t="str">
        <f>MacReports!Q244&amp;""</f>
        <v/>
      </c>
      <c r="Q244" s="11" t="str">
        <f>IF(MacReports!K244="Enabled","Apple ID Lock","")</f>
        <v/>
      </c>
      <c r="R244" s="11" t="str">
        <f>IF(MacReports!M244="Remote Lock","Remote Locked","")</f>
        <v/>
      </c>
      <c r="S244" t="str">
        <f t="shared" si="9"/>
        <v/>
      </c>
      <c r="T244" t="str" cm="1">
        <f t="array" ref="T244">IF($AE244=0,"",INDEX(Disk_Pivot!$N$2:$N$500,$AE244))</f>
        <v/>
      </c>
      <c r="U244" t="str">
        <f>IF(T244="Fail",MacReports!O244,"")</f>
        <v/>
      </c>
      <c r="AA244" t="str">
        <f t="shared" si="11"/>
        <v/>
      </c>
      <c r="AC244">
        <f>IFERROR(MATCH($B244,MacReports!$B$2:$B$243,0),0)</f>
        <v>0</v>
      </c>
      <c r="AD244">
        <f>IFERROR(MATCH($F244,Models!$A$2:$A$605,0),0)</f>
        <v>0</v>
      </c>
      <c r="AE244">
        <f>IFERROR(MATCH($B244,Disk_Pivot!$G$2:$G$500,0),0)</f>
        <v>0</v>
      </c>
    </row>
    <row r="245" spans="1:31">
      <c r="A245" t="str">
        <f>MacReports!A245&amp;""</f>
        <v/>
      </c>
      <c r="B245" t="str">
        <f>MacReports!B245&amp;""</f>
        <v/>
      </c>
      <c r="C245" t="str">
        <f>MacReports!D245&amp;""</f>
        <v/>
      </c>
      <c r="D245" t="str">
        <f>MacReports!C245&amp;""</f>
        <v/>
      </c>
      <c r="E245" t="str" cm="1">
        <f t="array" ref="E245">IF($AC245=0,"",INDEX(MacReports!$E$2:$E$243,$AC245))</f>
        <v/>
      </c>
      <c r="F245" s="11" t="str">
        <f>MacReports!F245&amp;""</f>
        <v/>
      </c>
      <c r="G245" t="str" cm="1">
        <f t="array" ref="G245">IF($AD245=0,$F245,INDEX(Models!$B$2:$B$605,$AD245))</f>
        <v/>
      </c>
      <c r="H245" t="str" cm="1">
        <f t="array" ref="H245">IF($AD245=0,"",INDEX(Models!$E$2:$E$605,$AD245))</f>
        <v/>
      </c>
      <c r="I245" t="str" cm="1">
        <f t="array" ref="I245">IF($AD245=0,"",INDEX(Models!$D$2:$D$605,$AD245))</f>
        <v/>
      </c>
      <c r="J245" t="str">
        <f>MacReports!G245&amp;""</f>
        <v/>
      </c>
      <c r="K245" s="49" t="str">
        <f>MacReports!H245&amp;""</f>
        <v/>
      </c>
      <c r="L245" t="str">
        <f t="shared" si="10"/>
        <v/>
      </c>
      <c r="M245" s="13" t="str">
        <f>MacReports!I245&amp;""</f>
        <v/>
      </c>
      <c r="N245" s="14" t="str" cm="1">
        <f t="array" ref="N245">IFERROR(_xlfn.IFS(MacReports!N245="","",--MacReports!N245&lt;55,"Battery Defect",--MacReports!N245&lt;=69,"Battery D",--MacReports!N245&lt;=80,"Battery C",--MacReports!N245&gt;80,""),"")</f>
        <v/>
      </c>
      <c r="O245" s="14" t="str">
        <f>IF(MacReports!J245="Service","Battery Service","")</f>
        <v/>
      </c>
      <c r="P245" s="11" t="str">
        <f>MacReports!Q245&amp;""</f>
        <v/>
      </c>
      <c r="Q245" s="11" t="str">
        <f>IF(MacReports!K245="Enabled","Apple ID Lock","")</f>
        <v/>
      </c>
      <c r="R245" s="11" t="str">
        <f>IF(MacReports!M245="Remote Lock","Remote Locked","")</f>
        <v/>
      </c>
      <c r="S245" t="str">
        <f t="shared" si="9"/>
        <v/>
      </c>
      <c r="T245" t="str" cm="1">
        <f t="array" ref="T245">IF($AE245=0,"",INDEX(Disk_Pivot!$N$2:$N$500,$AE245))</f>
        <v/>
      </c>
      <c r="U245" t="str">
        <f>IF(T245="Fail",MacReports!O245,"")</f>
        <v/>
      </c>
      <c r="AA245" t="str">
        <f t="shared" si="11"/>
        <v/>
      </c>
      <c r="AC245">
        <f>IFERROR(MATCH($B245,MacReports!$B$2:$B$243,0),0)</f>
        <v>0</v>
      </c>
      <c r="AD245">
        <f>IFERROR(MATCH($F245,Models!$A$2:$A$605,0),0)</f>
        <v>0</v>
      </c>
      <c r="AE245">
        <f>IFERROR(MATCH($B245,Disk_Pivot!$G$2:$G$500,0),0)</f>
        <v>0</v>
      </c>
    </row>
    <row r="246" spans="1:31">
      <c r="A246" t="str">
        <f>MacReports!A246&amp;""</f>
        <v/>
      </c>
      <c r="B246" t="str">
        <f>MacReports!B246&amp;""</f>
        <v/>
      </c>
      <c r="C246" t="str">
        <f>MacReports!D246&amp;""</f>
        <v/>
      </c>
      <c r="D246" t="str">
        <f>MacReports!C246&amp;""</f>
        <v/>
      </c>
      <c r="E246" t="str" cm="1">
        <f t="array" ref="E246">IF($AC246=0,"",INDEX(MacReports!$E$2:$E$243,$AC246))</f>
        <v/>
      </c>
      <c r="F246" s="11" t="str">
        <f>MacReports!F246&amp;""</f>
        <v/>
      </c>
      <c r="G246" t="str" cm="1">
        <f t="array" ref="G246">IF($AD246=0,$F246,INDEX(Models!$B$2:$B$605,$AD246))</f>
        <v/>
      </c>
      <c r="H246" t="str" cm="1">
        <f t="array" ref="H246">IF($AD246=0,"",INDEX(Models!$E$2:$E$605,$AD246))</f>
        <v/>
      </c>
      <c r="I246" t="str" cm="1">
        <f t="array" ref="I246">IF($AD246=0,"",INDEX(Models!$D$2:$D$605,$AD246))</f>
        <v/>
      </c>
      <c r="J246" t="str">
        <f>MacReports!G246&amp;""</f>
        <v/>
      </c>
      <c r="K246" s="49" t="str">
        <f>MacReports!H246&amp;""</f>
        <v/>
      </c>
      <c r="L246" t="str">
        <f t="shared" si="10"/>
        <v/>
      </c>
      <c r="M246" s="13" t="str">
        <f>MacReports!I246&amp;""</f>
        <v/>
      </c>
      <c r="N246" s="14" t="str" cm="1">
        <f t="array" ref="N246">IFERROR(_xlfn.IFS(MacReports!N246="","",--MacReports!N246&lt;55,"Battery Defect",--MacReports!N246&lt;=69,"Battery D",--MacReports!N246&lt;=80,"Battery C",--MacReports!N246&gt;80,""),"")</f>
        <v/>
      </c>
      <c r="O246" s="14" t="str">
        <f>IF(MacReports!J246="Service","Battery Service","")</f>
        <v/>
      </c>
      <c r="P246" s="11" t="str">
        <f>MacReports!Q246&amp;""</f>
        <v/>
      </c>
      <c r="Q246" s="11" t="str">
        <f>IF(MacReports!K246="Enabled","Apple ID Lock","")</f>
        <v/>
      </c>
      <c r="R246" s="11" t="str">
        <f>IF(MacReports!M246="Remote Lock","Remote Locked","")</f>
        <v/>
      </c>
      <c r="S246" t="str">
        <f t="shared" si="9"/>
        <v/>
      </c>
      <c r="T246" t="str" cm="1">
        <f t="array" ref="T246">IF($AE246=0,"",INDEX(Disk_Pivot!$N$2:$N$500,$AE246))</f>
        <v/>
      </c>
      <c r="U246" t="str">
        <f>IF(T246="Fail",MacReports!O246,"")</f>
        <v/>
      </c>
      <c r="AA246" t="str">
        <f t="shared" si="11"/>
        <v/>
      </c>
      <c r="AC246">
        <f>IFERROR(MATCH($B246,MacReports!$B$2:$B$243,0),0)</f>
        <v>0</v>
      </c>
      <c r="AD246">
        <f>IFERROR(MATCH($F246,Models!$A$2:$A$605,0),0)</f>
        <v>0</v>
      </c>
      <c r="AE246">
        <f>IFERROR(MATCH($B246,Disk_Pivot!$G$2:$G$500,0),0)</f>
        <v>0</v>
      </c>
    </row>
    <row r="247" spans="1:31">
      <c r="A247" t="str">
        <f>MacReports!A247&amp;""</f>
        <v/>
      </c>
      <c r="B247" t="str">
        <f>MacReports!B247&amp;""</f>
        <v/>
      </c>
      <c r="C247" t="str">
        <f>MacReports!D247&amp;""</f>
        <v/>
      </c>
      <c r="D247" t="str">
        <f>MacReports!C247&amp;""</f>
        <v/>
      </c>
      <c r="E247" t="str" cm="1">
        <f t="array" ref="E247">IF($AC247=0,"",INDEX(MacReports!$E$2:$E$243,$AC247))</f>
        <v/>
      </c>
      <c r="F247" s="11" t="str">
        <f>MacReports!F247&amp;""</f>
        <v/>
      </c>
      <c r="G247" t="str" cm="1">
        <f t="array" ref="G247">IF($AD247=0,$F247,INDEX(Models!$B$2:$B$605,$AD247))</f>
        <v/>
      </c>
      <c r="H247" t="str" cm="1">
        <f t="array" ref="H247">IF($AD247=0,"",INDEX(Models!$E$2:$E$605,$AD247))</f>
        <v/>
      </c>
      <c r="I247" t="str" cm="1">
        <f t="array" ref="I247">IF($AD247=0,"",INDEX(Models!$D$2:$D$605,$AD247))</f>
        <v/>
      </c>
      <c r="J247" t="str">
        <f>MacReports!G247&amp;""</f>
        <v/>
      </c>
      <c r="K247" s="49" t="str">
        <f>MacReports!H247&amp;""</f>
        <v/>
      </c>
      <c r="L247" t="str">
        <f t="shared" si="10"/>
        <v/>
      </c>
      <c r="M247" s="13" t="str">
        <f>MacReports!I247&amp;""</f>
        <v/>
      </c>
      <c r="N247" s="14" t="str" cm="1">
        <f t="array" ref="N247">IFERROR(_xlfn.IFS(MacReports!N247="","",--MacReports!N247&lt;55,"Battery Defect",--MacReports!N247&lt;=69,"Battery D",--MacReports!N247&lt;=80,"Battery C",--MacReports!N247&gt;80,""),"")</f>
        <v/>
      </c>
      <c r="O247" s="14" t="str">
        <f>IF(MacReports!J247="Service","Battery Service","")</f>
        <v/>
      </c>
      <c r="P247" s="11" t="str">
        <f>MacReports!Q247&amp;""</f>
        <v/>
      </c>
      <c r="Q247" s="11" t="str">
        <f>IF(MacReports!K247="Enabled","Apple ID Lock","")</f>
        <v/>
      </c>
      <c r="R247" s="11" t="str">
        <f>IF(MacReports!M247="Remote Lock","Remote Locked","")</f>
        <v/>
      </c>
      <c r="S247" t="str">
        <f t="shared" si="9"/>
        <v/>
      </c>
      <c r="T247" t="str" cm="1">
        <f t="array" ref="T247">IF($AE247=0,"",INDEX(Disk_Pivot!$N$2:$N$500,$AE247))</f>
        <v/>
      </c>
      <c r="U247" t="str">
        <f>IF(T247="Fail",MacReports!O247,"")</f>
        <v/>
      </c>
      <c r="AA247" t="str">
        <f t="shared" si="11"/>
        <v/>
      </c>
      <c r="AC247">
        <f>IFERROR(MATCH($B247,MacReports!$B$2:$B$243,0),0)</f>
        <v>0</v>
      </c>
      <c r="AD247">
        <f>IFERROR(MATCH($F247,Models!$A$2:$A$605,0),0)</f>
        <v>0</v>
      </c>
      <c r="AE247">
        <f>IFERROR(MATCH($B247,Disk_Pivot!$G$2:$G$500,0),0)</f>
        <v>0</v>
      </c>
    </row>
    <row r="248" spans="1:31">
      <c r="A248" t="str">
        <f>MacReports!A248&amp;""</f>
        <v/>
      </c>
      <c r="B248" t="str">
        <f>MacReports!B248&amp;""</f>
        <v/>
      </c>
      <c r="C248" t="str">
        <f>MacReports!D248&amp;""</f>
        <v/>
      </c>
      <c r="D248" t="str">
        <f>MacReports!C248&amp;""</f>
        <v/>
      </c>
      <c r="E248" t="str" cm="1">
        <f t="array" ref="E248">IF($AC248=0,"",INDEX(MacReports!$E$2:$E$243,$AC248))</f>
        <v/>
      </c>
      <c r="F248" s="11" t="str">
        <f>MacReports!F248&amp;""</f>
        <v/>
      </c>
      <c r="G248" t="str" cm="1">
        <f t="array" ref="G248">IF($AD248=0,$F248,INDEX(Models!$B$2:$B$605,$AD248))</f>
        <v/>
      </c>
      <c r="H248" t="str" cm="1">
        <f t="array" ref="H248">IF($AD248=0,"",INDEX(Models!$E$2:$E$605,$AD248))</f>
        <v/>
      </c>
      <c r="I248" t="str" cm="1">
        <f t="array" ref="I248">IF($AD248=0,"",INDEX(Models!$D$2:$D$605,$AD248))</f>
        <v/>
      </c>
      <c r="J248" t="str">
        <f>MacReports!G248&amp;""</f>
        <v/>
      </c>
      <c r="K248" s="49" t="str">
        <f>MacReports!H248&amp;""</f>
        <v/>
      </c>
      <c r="L248" t="str">
        <f t="shared" si="10"/>
        <v/>
      </c>
      <c r="M248" s="13" t="str">
        <f>MacReports!I248&amp;""</f>
        <v/>
      </c>
      <c r="N248" s="14" t="str" cm="1">
        <f t="array" ref="N248">IFERROR(_xlfn.IFS(MacReports!N248="","",--MacReports!N248&lt;55,"Battery Defect",--MacReports!N248&lt;=69,"Battery D",--MacReports!N248&lt;=80,"Battery C",--MacReports!N248&gt;80,""),"")</f>
        <v/>
      </c>
      <c r="O248" s="14" t="str">
        <f>IF(MacReports!J248="Service","Battery Service","")</f>
        <v/>
      </c>
      <c r="P248" s="11" t="str">
        <f>MacReports!Q248&amp;""</f>
        <v/>
      </c>
      <c r="Q248" s="11" t="str">
        <f>IF(MacReports!K248="Enabled","Apple ID Lock","")</f>
        <v/>
      </c>
      <c r="R248" s="11" t="str">
        <f>IF(MacReports!M248="Remote Lock","Remote Locked","")</f>
        <v/>
      </c>
      <c r="S248" t="str">
        <f t="shared" si="9"/>
        <v/>
      </c>
      <c r="T248" t="str" cm="1">
        <f t="array" ref="T248">IF($AE248=0,"",INDEX(Disk_Pivot!$N$2:$N$500,$AE248))</f>
        <v/>
      </c>
      <c r="U248" t="str">
        <f>IF(T248="Fail",MacReports!O248,"")</f>
        <v/>
      </c>
      <c r="AA248" t="str">
        <f t="shared" si="11"/>
        <v/>
      </c>
      <c r="AC248">
        <f>IFERROR(MATCH($B248,MacReports!$B$2:$B$243,0),0)</f>
        <v>0</v>
      </c>
      <c r="AD248">
        <f>IFERROR(MATCH($F248,Models!$A$2:$A$605,0),0)</f>
        <v>0</v>
      </c>
      <c r="AE248">
        <f>IFERROR(MATCH($B248,Disk_Pivot!$G$2:$G$500,0),0)</f>
        <v>0</v>
      </c>
    </row>
    <row r="249" spans="1:31">
      <c r="A249" t="str">
        <f>MacReports!A249&amp;""</f>
        <v/>
      </c>
      <c r="B249" t="str">
        <f>MacReports!B249&amp;""</f>
        <v/>
      </c>
      <c r="C249" t="str">
        <f>MacReports!D249&amp;""</f>
        <v/>
      </c>
      <c r="D249" t="str">
        <f>MacReports!C249&amp;""</f>
        <v/>
      </c>
      <c r="E249" t="str" cm="1">
        <f t="array" ref="E249">IF($AC249=0,"",INDEX(MacReports!$E$2:$E$243,$AC249))</f>
        <v/>
      </c>
      <c r="F249" s="11" t="str">
        <f>MacReports!F249&amp;""</f>
        <v/>
      </c>
      <c r="G249" t="str" cm="1">
        <f t="array" ref="G249">IF($AD249=0,$F249,INDEX(Models!$B$2:$B$605,$AD249))</f>
        <v/>
      </c>
      <c r="H249" t="str" cm="1">
        <f t="array" ref="H249">IF($AD249=0,"",INDEX(Models!$E$2:$E$605,$AD249))</f>
        <v/>
      </c>
      <c r="I249" t="str" cm="1">
        <f t="array" ref="I249">IF($AD249=0,"",INDEX(Models!$D$2:$D$605,$AD249))</f>
        <v/>
      </c>
      <c r="J249" t="str">
        <f>MacReports!G249&amp;""</f>
        <v/>
      </c>
      <c r="K249" s="49" t="str">
        <f>MacReports!H249&amp;""</f>
        <v/>
      </c>
      <c r="L249" t="str">
        <f t="shared" si="10"/>
        <v/>
      </c>
      <c r="M249" s="13" t="str">
        <f>MacReports!I249&amp;""</f>
        <v/>
      </c>
      <c r="N249" s="14" t="str" cm="1">
        <f t="array" ref="N249">IFERROR(_xlfn.IFS(MacReports!N249="","",--MacReports!N249&lt;55,"Battery Defect",--MacReports!N249&lt;=69,"Battery D",--MacReports!N249&lt;=80,"Battery C",--MacReports!N249&gt;80,""),"")</f>
        <v/>
      </c>
      <c r="O249" s="14" t="str">
        <f>IF(MacReports!J249="Service","Battery Service","")</f>
        <v/>
      </c>
      <c r="P249" s="11" t="str">
        <f>MacReports!Q249&amp;""</f>
        <v/>
      </c>
      <c r="Q249" s="11" t="str">
        <f>IF(MacReports!K249="Enabled","Apple ID Lock","")</f>
        <v/>
      </c>
      <c r="R249" s="11" t="str">
        <f>IF(MacReports!M249="Remote Lock","Remote Locked","")</f>
        <v/>
      </c>
      <c r="S249" t="str">
        <f t="shared" si="9"/>
        <v/>
      </c>
      <c r="T249" t="str" cm="1">
        <f t="array" ref="T249">IF($AE249=0,"",INDEX(Disk_Pivot!$N$2:$N$500,$AE249))</f>
        <v/>
      </c>
      <c r="U249" t="str">
        <f>IF(T249="Fail",MacReports!O249,"")</f>
        <v/>
      </c>
      <c r="AA249" t="str">
        <f t="shared" si="11"/>
        <v/>
      </c>
      <c r="AC249">
        <f>IFERROR(MATCH($B249,MacReports!$B$2:$B$243,0),0)</f>
        <v>0</v>
      </c>
      <c r="AD249">
        <f>IFERROR(MATCH($F249,Models!$A$2:$A$605,0),0)</f>
        <v>0</v>
      </c>
      <c r="AE249">
        <f>IFERROR(MATCH($B249,Disk_Pivot!$G$2:$G$500,0),0)</f>
        <v>0</v>
      </c>
    </row>
    <row r="250" spans="1:31">
      <c r="A250" t="str">
        <f>MacReports!A250&amp;""</f>
        <v/>
      </c>
      <c r="B250" t="str">
        <f>MacReports!B250&amp;""</f>
        <v/>
      </c>
      <c r="C250" t="str">
        <f>MacReports!D250&amp;""</f>
        <v/>
      </c>
      <c r="D250" t="str">
        <f>MacReports!C250&amp;""</f>
        <v/>
      </c>
      <c r="E250" t="str" cm="1">
        <f t="array" ref="E250">IF($AC250=0,"",INDEX(MacReports!$E$2:$E$243,$AC250))</f>
        <v/>
      </c>
      <c r="F250" s="11" t="str">
        <f>MacReports!F250&amp;""</f>
        <v/>
      </c>
      <c r="G250" t="str" cm="1">
        <f t="array" ref="G250">IF($AD250=0,$F250,INDEX(Models!$B$2:$B$605,$AD250))</f>
        <v/>
      </c>
      <c r="H250" t="str" cm="1">
        <f t="array" ref="H250">IF($AD250=0,"",INDEX(Models!$E$2:$E$605,$AD250))</f>
        <v/>
      </c>
      <c r="I250" t="str" cm="1">
        <f t="array" ref="I250">IF($AD250=0,"",INDEX(Models!$D$2:$D$605,$AD250))</f>
        <v/>
      </c>
      <c r="J250" t="str">
        <f>MacReports!G250&amp;""</f>
        <v/>
      </c>
      <c r="K250" s="49" t="str">
        <f>MacReports!H250&amp;""</f>
        <v/>
      </c>
      <c r="L250" t="str">
        <f t="shared" si="10"/>
        <v/>
      </c>
      <c r="M250" s="13" t="str">
        <f>MacReports!I250&amp;""</f>
        <v/>
      </c>
      <c r="N250" s="14" t="str" cm="1">
        <f t="array" ref="N250">IFERROR(_xlfn.IFS(MacReports!N250="","",--MacReports!N250&lt;55,"Battery Defect",--MacReports!N250&lt;=69,"Battery D",--MacReports!N250&lt;=80,"Battery C",--MacReports!N250&gt;80,""),"")</f>
        <v/>
      </c>
      <c r="O250" s="14" t="str">
        <f>IF(MacReports!J250="Service","Battery Service","")</f>
        <v/>
      </c>
      <c r="P250" s="11" t="str">
        <f>MacReports!Q250&amp;""</f>
        <v/>
      </c>
      <c r="Q250" s="11" t="str">
        <f>IF(MacReports!K250="Enabled","Apple ID Lock","")</f>
        <v/>
      </c>
      <c r="R250" s="11" t="str">
        <f>IF(MacReports!M250="Remote Lock","Remote Locked","")</f>
        <v/>
      </c>
      <c r="S250" t="str">
        <f t="shared" si="9"/>
        <v/>
      </c>
      <c r="T250" t="str" cm="1">
        <f t="array" ref="T250">IF($AE250=0,"",INDEX(Disk_Pivot!$N$2:$N$500,$AE250))</f>
        <v/>
      </c>
      <c r="U250" t="str">
        <f>IF(T250="Fail",MacReports!O250,"")</f>
        <v/>
      </c>
      <c r="AA250" t="str">
        <f t="shared" si="11"/>
        <v/>
      </c>
      <c r="AC250">
        <f>IFERROR(MATCH($B250,MacReports!$B$2:$B$243,0),0)</f>
        <v>0</v>
      </c>
      <c r="AD250">
        <f>IFERROR(MATCH($F250,Models!$A$2:$A$605,0),0)</f>
        <v>0</v>
      </c>
      <c r="AE250">
        <f>IFERROR(MATCH($B250,Disk_Pivot!$G$2:$G$500,0),0)</f>
        <v>0</v>
      </c>
    </row>
    <row r="251" spans="1:31">
      <c r="A251" t="str">
        <f>MacReports!A251&amp;""</f>
        <v/>
      </c>
      <c r="B251" t="str">
        <f>MacReports!B251&amp;""</f>
        <v/>
      </c>
      <c r="C251" t="str">
        <f>MacReports!D251&amp;""</f>
        <v/>
      </c>
      <c r="D251" t="str">
        <f>MacReports!C251&amp;""</f>
        <v/>
      </c>
      <c r="E251" t="str" cm="1">
        <f t="array" ref="E251">IF($AC251=0,"",INDEX(MacReports!$E$2:$E$243,$AC251))</f>
        <v/>
      </c>
      <c r="F251" s="11" t="str">
        <f>MacReports!F251&amp;""</f>
        <v/>
      </c>
      <c r="G251" t="str" cm="1">
        <f t="array" ref="G251">IF($AD251=0,$F251,INDEX(Models!$B$2:$B$605,$AD251))</f>
        <v/>
      </c>
      <c r="H251" t="str" cm="1">
        <f t="array" ref="H251">IF($AD251=0,"",INDEX(Models!$E$2:$E$605,$AD251))</f>
        <v/>
      </c>
      <c r="I251" t="str" cm="1">
        <f t="array" ref="I251">IF($AD251=0,"",INDEX(Models!$D$2:$D$605,$AD251))</f>
        <v/>
      </c>
      <c r="J251" t="str">
        <f>MacReports!G251&amp;""</f>
        <v/>
      </c>
      <c r="K251" s="49" t="str">
        <f>MacReports!H251&amp;""</f>
        <v/>
      </c>
      <c r="L251" t="str">
        <f t="shared" si="10"/>
        <v/>
      </c>
      <c r="M251" s="13" t="str">
        <f>MacReports!I251&amp;""</f>
        <v/>
      </c>
      <c r="N251" s="14" t="str" cm="1">
        <f t="array" ref="N251">IFERROR(_xlfn.IFS(MacReports!N251="","",--MacReports!N251&lt;55,"Battery Defect",--MacReports!N251&lt;=69,"Battery D",--MacReports!N251&lt;=80,"Battery C",--MacReports!N251&gt;80,""),"")</f>
        <v/>
      </c>
      <c r="O251" s="14" t="str">
        <f>IF(MacReports!J251="Service","Battery Service","")</f>
        <v/>
      </c>
      <c r="P251" s="11" t="str">
        <f>MacReports!Q251&amp;""</f>
        <v/>
      </c>
      <c r="Q251" s="11" t="str">
        <f>IF(MacReports!K251="Enabled","Apple ID Lock","")</f>
        <v/>
      </c>
      <c r="R251" s="11" t="str">
        <f>IF(MacReports!M251="Remote Lock","Remote Locked","")</f>
        <v/>
      </c>
      <c r="S251" t="str">
        <f t="shared" si="9"/>
        <v/>
      </c>
      <c r="T251" t="str" cm="1">
        <f t="array" ref="T251">IF($AE251=0,"",INDEX(Disk_Pivot!$N$2:$N$500,$AE251))</f>
        <v/>
      </c>
      <c r="U251" t="str">
        <f>IF(T251="Fail",MacReports!O251,"")</f>
        <v/>
      </c>
      <c r="AA251" t="str">
        <f t="shared" si="11"/>
        <v/>
      </c>
      <c r="AC251">
        <f>IFERROR(MATCH($B251,MacReports!$B$2:$B$243,0),0)</f>
        <v>0</v>
      </c>
      <c r="AD251">
        <f>IFERROR(MATCH($F251,Models!$A$2:$A$605,0),0)</f>
        <v>0</v>
      </c>
      <c r="AE251">
        <f>IFERROR(MATCH($B251,Disk_Pivot!$G$2:$G$500,0),0)</f>
        <v>0</v>
      </c>
    </row>
    <row r="252" spans="1:31">
      <c r="A252" t="str">
        <f>MacReports!A252&amp;""</f>
        <v/>
      </c>
      <c r="B252" t="str">
        <f>MacReports!B252&amp;""</f>
        <v/>
      </c>
      <c r="C252" t="str">
        <f>MacReports!D252&amp;""</f>
        <v/>
      </c>
      <c r="D252" t="str">
        <f>MacReports!C252&amp;""</f>
        <v/>
      </c>
      <c r="E252" t="str" cm="1">
        <f t="array" ref="E252">IF($AC252=0,"",INDEX(MacReports!$E$2:$E$243,$AC252))</f>
        <v/>
      </c>
      <c r="F252" s="11" t="str">
        <f>MacReports!F252&amp;""</f>
        <v/>
      </c>
      <c r="G252" t="str" cm="1">
        <f t="array" ref="G252">IF($AD252=0,$F252,INDEX(Models!$B$2:$B$605,$AD252))</f>
        <v/>
      </c>
      <c r="H252" t="str" cm="1">
        <f t="array" ref="H252">IF($AD252=0,"",INDEX(Models!$E$2:$E$605,$AD252))</f>
        <v/>
      </c>
      <c r="I252" t="str" cm="1">
        <f t="array" ref="I252">IF($AD252=0,"",INDEX(Models!$D$2:$D$605,$AD252))</f>
        <v/>
      </c>
      <c r="J252" t="str">
        <f>MacReports!G252&amp;""</f>
        <v/>
      </c>
      <c r="K252" s="49" t="str">
        <f>MacReports!H252&amp;""</f>
        <v/>
      </c>
      <c r="L252" t="str">
        <f t="shared" si="10"/>
        <v/>
      </c>
      <c r="M252" s="13" t="str">
        <f>MacReports!I252&amp;""</f>
        <v/>
      </c>
      <c r="N252" s="14" t="str" cm="1">
        <f t="array" ref="N252">IFERROR(_xlfn.IFS(MacReports!N252="","",--MacReports!N252&lt;55,"Battery Defect",--MacReports!N252&lt;=69,"Battery D",--MacReports!N252&lt;=80,"Battery C",--MacReports!N252&gt;80,""),"")</f>
        <v/>
      </c>
      <c r="O252" s="14" t="str">
        <f>IF(MacReports!J252="Service","Battery Service","")</f>
        <v/>
      </c>
      <c r="P252" s="11" t="str">
        <f>MacReports!Q252&amp;""</f>
        <v/>
      </c>
      <c r="Q252" s="11" t="str">
        <f>IF(MacReports!K252="Enabled","Apple ID Lock","")</f>
        <v/>
      </c>
      <c r="R252" s="11" t="str">
        <f>IF(MacReports!M252="Remote Lock","Remote Locked","")</f>
        <v/>
      </c>
      <c r="S252" t="str">
        <f t="shared" si="9"/>
        <v/>
      </c>
      <c r="T252" t="str" cm="1">
        <f t="array" ref="T252">IF($AE252=0,"",INDEX(Disk_Pivot!$N$2:$N$500,$AE252))</f>
        <v/>
      </c>
      <c r="U252" t="str">
        <f>IF(T252="Fail",MacReports!O252,"")</f>
        <v/>
      </c>
      <c r="AA252" t="str">
        <f t="shared" si="11"/>
        <v/>
      </c>
      <c r="AC252">
        <f>IFERROR(MATCH($B252,MacReports!$B$2:$B$243,0),0)</f>
        <v>0</v>
      </c>
      <c r="AD252">
        <f>IFERROR(MATCH($F252,Models!$A$2:$A$605,0),0)</f>
        <v>0</v>
      </c>
      <c r="AE252">
        <f>IFERROR(MATCH($B252,Disk_Pivot!$G$2:$G$500,0),0)</f>
        <v>0</v>
      </c>
    </row>
    <row r="253" spans="1:31">
      <c r="A253" t="str">
        <f>MacReports!A253&amp;""</f>
        <v/>
      </c>
      <c r="B253" t="str">
        <f>MacReports!B253&amp;""</f>
        <v/>
      </c>
      <c r="C253" t="str">
        <f>MacReports!D253&amp;""</f>
        <v/>
      </c>
      <c r="D253" t="str">
        <f>MacReports!C253&amp;""</f>
        <v/>
      </c>
      <c r="E253" t="str" cm="1">
        <f t="array" ref="E253">IF($AC253=0,"",INDEX(MacReports!$E$2:$E$243,$AC253))</f>
        <v/>
      </c>
      <c r="F253" s="11" t="str">
        <f>MacReports!F253&amp;""</f>
        <v/>
      </c>
      <c r="G253" t="str" cm="1">
        <f t="array" ref="G253">IF($AD253=0,$F253,INDEX(Models!$B$2:$B$605,$AD253))</f>
        <v/>
      </c>
      <c r="H253" t="str" cm="1">
        <f t="array" ref="H253">IF($AD253=0,"",INDEX(Models!$E$2:$E$605,$AD253))</f>
        <v/>
      </c>
      <c r="I253" t="str" cm="1">
        <f t="array" ref="I253">IF($AD253=0,"",INDEX(Models!$D$2:$D$605,$AD253))</f>
        <v/>
      </c>
      <c r="J253" t="str">
        <f>MacReports!G253&amp;""</f>
        <v/>
      </c>
      <c r="K253" s="49" t="str">
        <f>MacReports!H253&amp;""</f>
        <v/>
      </c>
      <c r="L253" t="str">
        <f t="shared" si="10"/>
        <v/>
      </c>
      <c r="M253" s="13" t="str">
        <f>MacReports!I253&amp;""</f>
        <v/>
      </c>
      <c r="N253" s="14" t="str" cm="1">
        <f t="array" ref="N253">IFERROR(_xlfn.IFS(MacReports!N253="","",--MacReports!N253&lt;55,"Battery Defect",--MacReports!N253&lt;=69,"Battery D",--MacReports!N253&lt;=80,"Battery C",--MacReports!N253&gt;80,""),"")</f>
        <v/>
      </c>
      <c r="O253" s="14" t="str">
        <f>IF(MacReports!J253="Service","Battery Service","")</f>
        <v/>
      </c>
      <c r="P253" s="11" t="str">
        <f>MacReports!Q253&amp;""</f>
        <v/>
      </c>
      <c r="Q253" s="11" t="str">
        <f>IF(MacReports!K253="Enabled","Apple ID Lock","")</f>
        <v/>
      </c>
      <c r="R253" s="11" t="str">
        <f>IF(MacReports!M253="Remote Lock","Remote Locked","")</f>
        <v/>
      </c>
      <c r="S253" t="str">
        <f t="shared" si="9"/>
        <v/>
      </c>
      <c r="T253" t="str" cm="1">
        <f t="array" ref="T253">IF($AE253=0,"",INDEX(Disk_Pivot!$N$2:$N$500,$AE253))</f>
        <v/>
      </c>
      <c r="U253" t="str">
        <f>IF(T253="Fail",MacReports!O253,"")</f>
        <v/>
      </c>
      <c r="AA253" t="str">
        <f t="shared" si="11"/>
        <v/>
      </c>
      <c r="AC253">
        <f>IFERROR(MATCH($B253,MacReports!$B$2:$B$243,0),0)</f>
        <v>0</v>
      </c>
      <c r="AD253">
        <f>IFERROR(MATCH($F253,Models!$A$2:$A$605,0),0)</f>
        <v>0</v>
      </c>
      <c r="AE253">
        <f>IFERROR(MATCH($B253,Disk_Pivot!$G$2:$G$500,0),0)</f>
        <v>0</v>
      </c>
    </row>
    <row r="254" spans="1:31">
      <c r="A254" t="str">
        <f>MacReports!A254&amp;""</f>
        <v/>
      </c>
      <c r="B254" t="str">
        <f>MacReports!B254&amp;""</f>
        <v/>
      </c>
      <c r="C254" t="str">
        <f>MacReports!D254&amp;""</f>
        <v/>
      </c>
      <c r="D254" t="str">
        <f>MacReports!C254&amp;""</f>
        <v/>
      </c>
      <c r="E254" t="str" cm="1">
        <f t="array" ref="E254">IF($AC254=0,"",INDEX(MacReports!$E$2:$E$243,$AC254))</f>
        <v/>
      </c>
      <c r="F254" s="11" t="str">
        <f>MacReports!F254&amp;""</f>
        <v/>
      </c>
      <c r="G254" t="str" cm="1">
        <f t="array" ref="G254">IF($AD254=0,$F254,INDEX(Models!$B$2:$B$605,$AD254))</f>
        <v/>
      </c>
      <c r="H254" t="str" cm="1">
        <f t="array" ref="H254">IF($AD254=0,"",INDEX(Models!$E$2:$E$605,$AD254))</f>
        <v/>
      </c>
      <c r="I254" t="str" cm="1">
        <f t="array" ref="I254">IF($AD254=0,"",INDEX(Models!$D$2:$D$605,$AD254))</f>
        <v/>
      </c>
      <c r="J254" t="str">
        <f>MacReports!G254&amp;""</f>
        <v/>
      </c>
      <c r="K254" s="49" t="str">
        <f>MacReports!H254&amp;""</f>
        <v/>
      </c>
      <c r="L254" t="str">
        <f t="shared" si="10"/>
        <v/>
      </c>
      <c r="M254" s="13" t="str">
        <f>MacReports!I254&amp;""</f>
        <v/>
      </c>
      <c r="N254" s="14" t="str" cm="1">
        <f t="array" ref="N254">IFERROR(_xlfn.IFS(MacReports!N254="","",--MacReports!N254&lt;55,"Battery Defect",--MacReports!N254&lt;=69,"Battery D",--MacReports!N254&lt;=80,"Battery C",--MacReports!N254&gt;80,""),"")</f>
        <v/>
      </c>
      <c r="O254" s="14" t="str">
        <f>IF(MacReports!J254="Service","Battery Service","")</f>
        <v/>
      </c>
      <c r="P254" s="11" t="str">
        <f>MacReports!Q254&amp;""</f>
        <v/>
      </c>
      <c r="Q254" s="11" t="str">
        <f>IF(MacReports!K254="Enabled","Apple ID Lock","")</f>
        <v/>
      </c>
      <c r="R254" s="11" t="str">
        <f>IF(MacReports!M254="Remote Lock","Remote Locked","")</f>
        <v/>
      </c>
      <c r="S254" t="str">
        <f t="shared" si="9"/>
        <v/>
      </c>
      <c r="T254" t="str" cm="1">
        <f t="array" ref="T254">IF($AE254=0,"",INDEX(Disk_Pivot!$N$2:$N$500,$AE254))</f>
        <v/>
      </c>
      <c r="U254" t="str">
        <f>IF(T254="Fail",MacReports!O254,"")</f>
        <v/>
      </c>
      <c r="AA254" t="str">
        <f t="shared" si="11"/>
        <v/>
      </c>
      <c r="AC254">
        <f>IFERROR(MATCH($B254,MacReports!$B$2:$B$243,0),0)</f>
        <v>0</v>
      </c>
      <c r="AD254">
        <f>IFERROR(MATCH($F254,Models!$A$2:$A$605,0),0)</f>
        <v>0</v>
      </c>
      <c r="AE254">
        <f>IFERROR(MATCH($B254,Disk_Pivot!$G$2:$G$500,0),0)</f>
        <v>0</v>
      </c>
    </row>
    <row r="255" spans="1:31">
      <c r="A255" t="str">
        <f>MacReports!A255&amp;""</f>
        <v/>
      </c>
      <c r="B255" t="str">
        <f>MacReports!B255&amp;""</f>
        <v/>
      </c>
      <c r="C255" t="str">
        <f>MacReports!D255&amp;""</f>
        <v/>
      </c>
      <c r="D255" t="str">
        <f>MacReports!C255&amp;""</f>
        <v/>
      </c>
      <c r="E255" t="str" cm="1">
        <f t="array" ref="E255">IF($AC255=0,"",INDEX(MacReports!$E$2:$E$243,$AC255))</f>
        <v/>
      </c>
      <c r="F255" s="11" t="str">
        <f>MacReports!F255&amp;""</f>
        <v/>
      </c>
      <c r="G255" t="str" cm="1">
        <f t="array" ref="G255">IF($AD255=0,$F255,INDEX(Models!$B$2:$B$605,$AD255))</f>
        <v/>
      </c>
      <c r="H255" t="str" cm="1">
        <f t="array" ref="H255">IF($AD255=0,"",INDEX(Models!$E$2:$E$605,$AD255))</f>
        <v/>
      </c>
      <c r="I255" t="str" cm="1">
        <f t="array" ref="I255">IF($AD255=0,"",INDEX(Models!$D$2:$D$605,$AD255))</f>
        <v/>
      </c>
      <c r="J255" t="str">
        <f>MacReports!G255&amp;""</f>
        <v/>
      </c>
      <c r="K255" s="49" t="str">
        <f>MacReports!H255&amp;""</f>
        <v/>
      </c>
      <c r="L255" t="str">
        <f t="shared" si="10"/>
        <v/>
      </c>
      <c r="M255" s="13" t="str">
        <f>MacReports!I255&amp;""</f>
        <v/>
      </c>
      <c r="N255" s="14" t="str" cm="1">
        <f t="array" ref="N255">IFERROR(_xlfn.IFS(MacReports!N255="","",--MacReports!N255&lt;55,"Battery Defect",--MacReports!N255&lt;=69,"Battery D",--MacReports!N255&lt;=80,"Battery C",--MacReports!N255&gt;80,""),"")</f>
        <v/>
      </c>
      <c r="O255" s="14" t="str">
        <f>IF(MacReports!J255="Service","Battery Service","")</f>
        <v/>
      </c>
      <c r="P255" s="11" t="str">
        <f>MacReports!Q255&amp;""</f>
        <v/>
      </c>
      <c r="Q255" s="11" t="str">
        <f>IF(MacReports!K255="Enabled","Apple ID Lock","")</f>
        <v/>
      </c>
      <c r="R255" s="11" t="str">
        <f>IF(MacReports!M255="Remote Lock","Remote Locked","")</f>
        <v/>
      </c>
      <c r="S255" t="str">
        <f t="shared" si="9"/>
        <v/>
      </c>
      <c r="T255" t="str" cm="1">
        <f t="array" ref="T255">IF($AE255=0,"",INDEX(Disk_Pivot!$N$2:$N$500,$AE255))</f>
        <v/>
      </c>
      <c r="U255" t="str">
        <f>IF(T255="Fail",MacReports!O255,"")</f>
        <v/>
      </c>
      <c r="AA255" t="str">
        <f t="shared" si="11"/>
        <v/>
      </c>
      <c r="AC255">
        <f>IFERROR(MATCH($B255,MacReports!$B$2:$B$243,0),0)</f>
        <v>0</v>
      </c>
      <c r="AD255">
        <f>IFERROR(MATCH($F255,Models!$A$2:$A$605,0),0)</f>
        <v>0</v>
      </c>
      <c r="AE255">
        <f>IFERROR(MATCH($B255,Disk_Pivot!$G$2:$G$500,0),0)</f>
        <v>0</v>
      </c>
    </row>
    <row r="256" spans="1:31">
      <c r="A256" t="str">
        <f>MacReports!A256&amp;""</f>
        <v/>
      </c>
      <c r="B256" t="str">
        <f>MacReports!B256&amp;""</f>
        <v/>
      </c>
      <c r="C256" t="str">
        <f>MacReports!D256&amp;""</f>
        <v/>
      </c>
      <c r="D256" t="str">
        <f>MacReports!C256&amp;""</f>
        <v/>
      </c>
      <c r="E256" t="str" cm="1">
        <f t="array" ref="E256">IF($AC256=0,"",INDEX(MacReports!$E$2:$E$243,$AC256))</f>
        <v/>
      </c>
      <c r="F256" s="11" t="str">
        <f>MacReports!F256&amp;""</f>
        <v/>
      </c>
      <c r="G256" t="str" cm="1">
        <f t="array" ref="G256">IF($AD256=0,$F256,INDEX(Models!$B$2:$B$605,$AD256))</f>
        <v/>
      </c>
      <c r="H256" t="str" cm="1">
        <f t="array" ref="H256">IF($AD256=0,"",INDEX(Models!$E$2:$E$605,$AD256))</f>
        <v/>
      </c>
      <c r="I256" t="str" cm="1">
        <f t="array" ref="I256">IF($AD256=0,"",INDEX(Models!$D$2:$D$605,$AD256))</f>
        <v/>
      </c>
      <c r="J256" t="str">
        <f>MacReports!G256&amp;""</f>
        <v/>
      </c>
      <c r="K256" s="49" t="str">
        <f>MacReports!H256&amp;""</f>
        <v/>
      </c>
      <c r="L256" t="str">
        <f t="shared" si="10"/>
        <v/>
      </c>
      <c r="M256" s="13" t="str">
        <f>MacReports!I256&amp;""</f>
        <v/>
      </c>
      <c r="N256" s="14" t="str" cm="1">
        <f t="array" ref="N256">IFERROR(_xlfn.IFS(MacReports!N256="","",--MacReports!N256&lt;55,"Battery Defect",--MacReports!N256&lt;=69,"Battery D",--MacReports!N256&lt;=80,"Battery C",--MacReports!N256&gt;80,""),"")</f>
        <v/>
      </c>
      <c r="O256" s="14" t="str">
        <f>IF(MacReports!J256="Service","Battery Service","")</f>
        <v/>
      </c>
      <c r="P256" s="11" t="str">
        <f>MacReports!Q256&amp;""</f>
        <v/>
      </c>
      <c r="Q256" s="11" t="str">
        <f>IF(MacReports!K256="Enabled","Apple ID Lock","")</f>
        <v/>
      </c>
      <c r="R256" s="11" t="str">
        <f>IF(MacReports!M256="Remote Lock","Remote Locked","")</f>
        <v/>
      </c>
      <c r="S256" t="str">
        <f t="shared" si="9"/>
        <v/>
      </c>
      <c r="T256" t="str" cm="1">
        <f t="array" ref="T256">IF($AE256=0,"",INDEX(Disk_Pivot!$N$2:$N$500,$AE256))</f>
        <v/>
      </c>
      <c r="U256" t="str">
        <f>IF(T256="Fail",MacReports!O256,"")</f>
        <v/>
      </c>
      <c r="AA256" t="str">
        <f t="shared" si="11"/>
        <v/>
      </c>
      <c r="AC256">
        <f>IFERROR(MATCH($B256,MacReports!$B$2:$B$243,0),0)</f>
        <v>0</v>
      </c>
      <c r="AD256">
        <f>IFERROR(MATCH($F256,Models!$A$2:$A$605,0),0)</f>
        <v>0</v>
      </c>
      <c r="AE256">
        <f>IFERROR(MATCH($B256,Disk_Pivot!$G$2:$G$500,0),0)</f>
        <v>0</v>
      </c>
    </row>
    <row r="257" spans="1:31">
      <c r="A257" t="str">
        <f>MacReports!A257&amp;""</f>
        <v/>
      </c>
      <c r="B257" t="str">
        <f>MacReports!B257&amp;""</f>
        <v/>
      </c>
      <c r="C257" t="str">
        <f>MacReports!D257&amp;""</f>
        <v/>
      </c>
      <c r="D257" t="str">
        <f>MacReports!C257&amp;""</f>
        <v/>
      </c>
      <c r="E257" t="str" cm="1">
        <f t="array" ref="E257">IF($AC257=0,"",INDEX(MacReports!$E$2:$E$243,$AC257))</f>
        <v/>
      </c>
      <c r="F257" s="11" t="str">
        <f>MacReports!F257&amp;""</f>
        <v/>
      </c>
      <c r="G257" t="str" cm="1">
        <f t="array" ref="G257">IF($AD257=0,$F257,INDEX(Models!$B$2:$B$605,$AD257))</f>
        <v/>
      </c>
      <c r="H257" t="str" cm="1">
        <f t="array" ref="H257">IF($AD257=0,"",INDEX(Models!$E$2:$E$605,$AD257))</f>
        <v/>
      </c>
      <c r="I257" t="str" cm="1">
        <f t="array" ref="I257">IF($AD257=0,"",INDEX(Models!$D$2:$D$605,$AD257))</f>
        <v/>
      </c>
      <c r="J257" t="str">
        <f>MacReports!G257&amp;""</f>
        <v/>
      </c>
      <c r="K257" s="49" t="str">
        <f>MacReports!H257&amp;""</f>
        <v/>
      </c>
      <c r="L257" t="str">
        <f t="shared" si="10"/>
        <v/>
      </c>
      <c r="M257" s="13" t="str">
        <f>MacReports!I257&amp;""</f>
        <v/>
      </c>
      <c r="N257" s="14" t="str" cm="1">
        <f t="array" ref="N257">IFERROR(_xlfn.IFS(MacReports!N257="","",--MacReports!N257&lt;55,"Battery Defect",--MacReports!N257&lt;=69,"Battery D",--MacReports!N257&lt;=80,"Battery C",--MacReports!N257&gt;80,""),"")</f>
        <v/>
      </c>
      <c r="O257" s="14" t="str">
        <f>IF(MacReports!J257="Service","Battery Service","")</f>
        <v/>
      </c>
      <c r="P257" s="11" t="str">
        <f>MacReports!Q257&amp;""</f>
        <v/>
      </c>
      <c r="Q257" s="11" t="str">
        <f>IF(MacReports!K257="Enabled","Apple ID Lock","")</f>
        <v/>
      </c>
      <c r="R257" s="11" t="str">
        <f>IF(MacReports!M257="Remote Lock","Remote Locked","")</f>
        <v/>
      </c>
      <c r="S257" t="str">
        <f t="shared" si="9"/>
        <v/>
      </c>
      <c r="T257" t="str" cm="1">
        <f t="array" ref="T257">IF($AE257=0,"",INDEX(Disk_Pivot!$N$2:$N$500,$AE257))</f>
        <v/>
      </c>
      <c r="U257" t="str">
        <f>IF(T257="Fail",MacReports!O257,"")</f>
        <v/>
      </c>
      <c r="AA257" t="str">
        <f t="shared" si="11"/>
        <v/>
      </c>
      <c r="AC257">
        <f>IFERROR(MATCH($B257,MacReports!$B$2:$B$243,0),0)</f>
        <v>0</v>
      </c>
      <c r="AD257">
        <f>IFERROR(MATCH($F257,Models!$A$2:$A$605,0),0)</f>
        <v>0</v>
      </c>
      <c r="AE257">
        <f>IFERROR(MATCH($B257,Disk_Pivot!$G$2:$G$500,0),0)</f>
        <v>0</v>
      </c>
    </row>
    <row r="258" spans="1:31">
      <c r="A258" t="str">
        <f>MacReports!A258&amp;""</f>
        <v/>
      </c>
      <c r="B258" t="str">
        <f>MacReports!B258&amp;""</f>
        <v/>
      </c>
      <c r="C258" t="str">
        <f>MacReports!D258&amp;""</f>
        <v/>
      </c>
      <c r="D258" t="str">
        <f>MacReports!C258&amp;""</f>
        <v/>
      </c>
      <c r="E258" t="str" cm="1">
        <f t="array" ref="E258">IF($AC258=0,"",INDEX(MacReports!$E$2:$E$243,$AC258))</f>
        <v/>
      </c>
      <c r="F258" s="11" t="str">
        <f>MacReports!F258&amp;""</f>
        <v/>
      </c>
      <c r="G258" t="str" cm="1">
        <f t="array" ref="G258">IF($AD258=0,$F258,INDEX(Models!$B$2:$B$605,$AD258))</f>
        <v/>
      </c>
      <c r="H258" t="str" cm="1">
        <f t="array" ref="H258">IF($AD258=0,"",INDEX(Models!$E$2:$E$605,$AD258))</f>
        <v/>
      </c>
      <c r="I258" t="str" cm="1">
        <f t="array" ref="I258">IF($AD258=0,"",INDEX(Models!$D$2:$D$605,$AD258))</f>
        <v/>
      </c>
      <c r="J258" t="str">
        <f>MacReports!G258&amp;""</f>
        <v/>
      </c>
      <c r="K258" s="49" t="str">
        <f>MacReports!H258&amp;""</f>
        <v/>
      </c>
      <c r="L258" t="str">
        <f t="shared" si="10"/>
        <v/>
      </c>
      <c r="M258" s="13" t="str">
        <f>MacReports!I258&amp;""</f>
        <v/>
      </c>
      <c r="N258" s="14" t="str" cm="1">
        <f t="array" ref="N258">IFERROR(_xlfn.IFS(MacReports!N258="","",--MacReports!N258&lt;55,"Battery Defect",--MacReports!N258&lt;=69,"Battery D",--MacReports!N258&lt;=80,"Battery C",--MacReports!N258&gt;80,""),"")</f>
        <v/>
      </c>
      <c r="O258" s="14" t="str">
        <f>IF(MacReports!J258="Service","Battery Service","")</f>
        <v/>
      </c>
      <c r="P258" s="11" t="str">
        <f>MacReports!Q258&amp;""</f>
        <v/>
      </c>
      <c r="Q258" s="11" t="str">
        <f>IF(MacReports!K258="Enabled","Apple ID Lock","")</f>
        <v/>
      </c>
      <c r="R258" s="11" t="str">
        <f>IF(MacReports!M258="Remote Lock","Remote Locked","")</f>
        <v/>
      </c>
      <c r="S258" t="str">
        <f t="shared" ref="S258:S321" si="12">_xlfn.TEXTJOIN(", ",TRUE,Q258,R258,N258,O258,P258)</f>
        <v/>
      </c>
      <c r="T258" t="str" cm="1">
        <f t="array" ref="T258">IF($AE258=0,"",INDEX(Disk_Pivot!$N$2:$N$500,$AE258))</f>
        <v/>
      </c>
      <c r="U258" t="str">
        <f>IF(T258="Fail",MacReports!O258,"")</f>
        <v/>
      </c>
      <c r="AA258" t="str">
        <f t="shared" si="11"/>
        <v/>
      </c>
      <c r="AC258">
        <f>IFERROR(MATCH($B258,MacReports!$B$2:$B$243,0),0)</f>
        <v>0</v>
      </c>
      <c r="AD258">
        <f>IFERROR(MATCH($F258,Models!$A$2:$A$605,0),0)</f>
        <v>0</v>
      </c>
      <c r="AE258">
        <f>IFERROR(MATCH($B258,Disk_Pivot!$G$2:$G$500,0),0)</f>
        <v>0</v>
      </c>
    </row>
    <row r="259" spans="1:31">
      <c r="A259" t="str">
        <f>MacReports!A259&amp;""</f>
        <v/>
      </c>
      <c r="B259" t="str">
        <f>MacReports!B259&amp;""</f>
        <v/>
      </c>
      <c r="C259" t="str">
        <f>MacReports!D259&amp;""</f>
        <v/>
      </c>
      <c r="D259" t="str">
        <f>MacReports!C259&amp;""</f>
        <v/>
      </c>
      <c r="E259" t="str" cm="1">
        <f t="array" ref="E259">IF($AC259=0,"",INDEX(MacReports!$E$2:$E$243,$AC259))</f>
        <v/>
      </c>
      <c r="F259" s="11" t="str">
        <f>MacReports!F259&amp;""</f>
        <v/>
      </c>
      <c r="G259" t="str" cm="1">
        <f t="array" ref="G259">IF($AD259=0,$F259,INDEX(Models!$B$2:$B$605,$AD259))</f>
        <v/>
      </c>
      <c r="H259" t="str" cm="1">
        <f t="array" ref="H259">IF($AD259=0,"",INDEX(Models!$E$2:$E$605,$AD259))</f>
        <v/>
      </c>
      <c r="I259" t="str" cm="1">
        <f t="array" ref="I259">IF($AD259=0,"",INDEX(Models!$D$2:$D$605,$AD259))</f>
        <v/>
      </c>
      <c r="J259" t="str">
        <f>MacReports!G259&amp;""</f>
        <v/>
      </c>
      <c r="K259" s="49" t="str">
        <f>MacReports!H259&amp;""</f>
        <v/>
      </c>
      <c r="L259" t="str">
        <f t="shared" ref="L259:L322" si="13">IFERROR(LEFT(K259,FIND(" ",K259)-1)&amp;" GB DDR"&amp;MID(K259,FIND("DDR",K259)+3,1), K259&amp;"")</f>
        <v/>
      </c>
      <c r="M259" s="13" t="str">
        <f>MacReports!I259&amp;""</f>
        <v/>
      </c>
      <c r="N259" s="14" t="str" cm="1">
        <f t="array" ref="N259">IFERROR(_xlfn.IFS(MacReports!N259="","",--MacReports!N259&lt;55,"Battery Defect",--MacReports!N259&lt;=69,"Battery D",--MacReports!N259&lt;=80,"Battery C",--MacReports!N259&gt;80,""),"")</f>
        <v/>
      </c>
      <c r="O259" s="14" t="str">
        <f>IF(MacReports!J259="Service","Battery Service","")</f>
        <v/>
      </c>
      <c r="P259" s="11" t="str">
        <f>MacReports!Q259&amp;""</f>
        <v/>
      </c>
      <c r="Q259" s="11" t="str">
        <f>IF(MacReports!K259="Enabled","Apple ID Lock","")</f>
        <v/>
      </c>
      <c r="R259" s="11" t="str">
        <f>IF(MacReports!M259="Remote Lock","Remote Locked","")</f>
        <v/>
      </c>
      <c r="S259" t="str">
        <f t="shared" si="12"/>
        <v/>
      </c>
      <c r="T259" t="str" cm="1">
        <f t="array" ref="T259">IF($AE259=0,"",INDEX(Disk_Pivot!$N$2:$N$500,$AE259))</f>
        <v/>
      </c>
      <c r="U259" t="str">
        <f>IF(T259="Fail",MacReports!O259,"")</f>
        <v/>
      </c>
      <c r="AA259" t="str">
        <f t="shared" ref="AA259:AA322" si="14">_xlfn.TEXTJOIN(", ",TRUE,Q259,R259)</f>
        <v/>
      </c>
      <c r="AC259">
        <f>IFERROR(MATCH($B259,MacReports!$B$2:$B$243,0),0)</f>
        <v>0</v>
      </c>
      <c r="AD259">
        <f>IFERROR(MATCH($F259,Models!$A$2:$A$605,0),0)</f>
        <v>0</v>
      </c>
      <c r="AE259">
        <f>IFERROR(MATCH($B259,Disk_Pivot!$G$2:$G$500,0),0)</f>
        <v>0</v>
      </c>
    </row>
    <row r="260" spans="1:31">
      <c r="A260" t="str">
        <f>MacReports!A260&amp;""</f>
        <v/>
      </c>
      <c r="B260" t="str">
        <f>MacReports!B260&amp;""</f>
        <v/>
      </c>
      <c r="C260" t="str">
        <f>MacReports!D260&amp;""</f>
        <v/>
      </c>
      <c r="D260" t="str">
        <f>MacReports!C260&amp;""</f>
        <v/>
      </c>
      <c r="E260" t="str" cm="1">
        <f t="array" ref="E260">IF($AC260=0,"",INDEX(MacReports!$E$2:$E$243,$AC260))</f>
        <v/>
      </c>
      <c r="F260" s="11" t="str">
        <f>MacReports!F260&amp;""</f>
        <v/>
      </c>
      <c r="G260" t="str" cm="1">
        <f t="array" ref="G260">IF($AD260=0,$F260,INDEX(Models!$B$2:$B$605,$AD260))</f>
        <v/>
      </c>
      <c r="H260" t="str" cm="1">
        <f t="array" ref="H260">IF($AD260=0,"",INDEX(Models!$E$2:$E$605,$AD260))</f>
        <v/>
      </c>
      <c r="I260" t="str" cm="1">
        <f t="array" ref="I260">IF($AD260=0,"",INDEX(Models!$D$2:$D$605,$AD260))</f>
        <v/>
      </c>
      <c r="J260" t="str">
        <f>MacReports!G260&amp;""</f>
        <v/>
      </c>
      <c r="K260" s="49" t="str">
        <f>MacReports!H260&amp;""</f>
        <v/>
      </c>
      <c r="L260" t="str">
        <f t="shared" si="13"/>
        <v/>
      </c>
      <c r="M260" s="13" t="str">
        <f>MacReports!I260&amp;""</f>
        <v/>
      </c>
      <c r="N260" s="14" t="str" cm="1">
        <f t="array" ref="N260">IFERROR(_xlfn.IFS(MacReports!N260="","",--MacReports!N260&lt;55,"Battery Defect",--MacReports!N260&lt;=69,"Battery D",--MacReports!N260&lt;=80,"Battery C",--MacReports!N260&gt;80,""),"")</f>
        <v/>
      </c>
      <c r="O260" s="14" t="str">
        <f>IF(MacReports!J260="Service","Battery Service","")</f>
        <v/>
      </c>
      <c r="P260" s="11" t="str">
        <f>MacReports!Q260&amp;""</f>
        <v/>
      </c>
      <c r="Q260" s="11" t="str">
        <f>IF(MacReports!K260="Enabled","Apple ID Lock","")</f>
        <v/>
      </c>
      <c r="R260" s="11" t="str">
        <f>IF(MacReports!M260="Remote Lock","Remote Locked","")</f>
        <v/>
      </c>
      <c r="S260" t="str">
        <f t="shared" si="12"/>
        <v/>
      </c>
      <c r="T260" t="str" cm="1">
        <f t="array" ref="T260">IF($AE260=0,"",INDEX(Disk_Pivot!$N$2:$N$500,$AE260))</f>
        <v/>
      </c>
      <c r="U260" t="str">
        <f>IF(T260="Fail",MacReports!O260,"")</f>
        <v/>
      </c>
      <c r="AA260" t="str">
        <f t="shared" si="14"/>
        <v/>
      </c>
      <c r="AC260">
        <f>IFERROR(MATCH($B260,MacReports!$B$2:$B$243,0),0)</f>
        <v>0</v>
      </c>
      <c r="AD260">
        <f>IFERROR(MATCH($F260,Models!$A$2:$A$605,0),0)</f>
        <v>0</v>
      </c>
      <c r="AE260">
        <f>IFERROR(MATCH($B260,Disk_Pivot!$G$2:$G$500,0),0)</f>
        <v>0</v>
      </c>
    </row>
    <row r="261" spans="1:31">
      <c r="A261" t="str">
        <f>MacReports!A261&amp;""</f>
        <v/>
      </c>
      <c r="B261" t="str">
        <f>MacReports!B261&amp;""</f>
        <v/>
      </c>
      <c r="C261" t="str">
        <f>MacReports!D261&amp;""</f>
        <v/>
      </c>
      <c r="D261" t="str">
        <f>MacReports!C261&amp;""</f>
        <v/>
      </c>
      <c r="E261" t="str" cm="1">
        <f t="array" ref="E261">IF($AC261=0,"",INDEX(MacReports!$E$2:$E$243,$AC261))</f>
        <v/>
      </c>
      <c r="F261" s="11" t="str">
        <f>MacReports!F261&amp;""</f>
        <v/>
      </c>
      <c r="G261" t="str" cm="1">
        <f t="array" ref="G261">IF($AD261=0,$F261,INDEX(Models!$B$2:$B$605,$AD261))</f>
        <v/>
      </c>
      <c r="H261" t="str" cm="1">
        <f t="array" ref="H261">IF($AD261=0,"",INDEX(Models!$E$2:$E$605,$AD261))</f>
        <v/>
      </c>
      <c r="I261" t="str" cm="1">
        <f t="array" ref="I261">IF($AD261=0,"",INDEX(Models!$D$2:$D$605,$AD261))</f>
        <v/>
      </c>
      <c r="J261" t="str">
        <f>MacReports!G261&amp;""</f>
        <v/>
      </c>
      <c r="K261" s="49" t="str">
        <f>MacReports!H261&amp;""</f>
        <v/>
      </c>
      <c r="L261" t="str">
        <f t="shared" si="13"/>
        <v/>
      </c>
      <c r="M261" s="13" t="str">
        <f>MacReports!I261&amp;""</f>
        <v/>
      </c>
      <c r="N261" s="14" t="str" cm="1">
        <f t="array" ref="N261">IFERROR(_xlfn.IFS(MacReports!N261="","",--MacReports!N261&lt;55,"Battery Defect",--MacReports!N261&lt;=69,"Battery D",--MacReports!N261&lt;=80,"Battery C",--MacReports!N261&gt;80,""),"")</f>
        <v/>
      </c>
      <c r="O261" s="14" t="str">
        <f>IF(MacReports!J261="Service","Battery Service","")</f>
        <v/>
      </c>
      <c r="P261" s="11" t="str">
        <f>MacReports!Q261&amp;""</f>
        <v/>
      </c>
      <c r="Q261" s="11" t="str">
        <f>IF(MacReports!K261="Enabled","Apple ID Lock","")</f>
        <v/>
      </c>
      <c r="R261" s="11" t="str">
        <f>IF(MacReports!M261="Remote Lock","Remote Locked","")</f>
        <v/>
      </c>
      <c r="S261" t="str">
        <f t="shared" si="12"/>
        <v/>
      </c>
      <c r="T261" t="str" cm="1">
        <f t="array" ref="T261">IF($AE261=0,"",INDEX(Disk_Pivot!$N$2:$N$500,$AE261))</f>
        <v/>
      </c>
      <c r="U261" t="str">
        <f>IF(T261="Fail",MacReports!O261,"")</f>
        <v/>
      </c>
      <c r="AA261" t="str">
        <f t="shared" si="14"/>
        <v/>
      </c>
      <c r="AC261">
        <f>IFERROR(MATCH($B261,MacReports!$B$2:$B$243,0),0)</f>
        <v>0</v>
      </c>
      <c r="AD261">
        <f>IFERROR(MATCH($F261,Models!$A$2:$A$605,0),0)</f>
        <v>0</v>
      </c>
      <c r="AE261">
        <f>IFERROR(MATCH($B261,Disk_Pivot!$G$2:$G$500,0),0)</f>
        <v>0</v>
      </c>
    </row>
    <row r="262" spans="1:31">
      <c r="A262" t="str">
        <f>MacReports!A262&amp;""</f>
        <v/>
      </c>
      <c r="B262" t="str">
        <f>MacReports!B262&amp;""</f>
        <v/>
      </c>
      <c r="C262" t="str">
        <f>MacReports!D262&amp;""</f>
        <v/>
      </c>
      <c r="D262" t="str">
        <f>MacReports!C262&amp;""</f>
        <v/>
      </c>
      <c r="E262" t="str" cm="1">
        <f t="array" ref="E262">IF($AC262=0,"",INDEX(MacReports!$E$2:$E$243,$AC262))</f>
        <v/>
      </c>
      <c r="F262" s="11" t="str">
        <f>MacReports!F262&amp;""</f>
        <v/>
      </c>
      <c r="G262" t="str" cm="1">
        <f t="array" ref="G262">IF($AD262=0,$F262,INDEX(Models!$B$2:$B$605,$AD262))</f>
        <v/>
      </c>
      <c r="H262" t="str" cm="1">
        <f t="array" ref="H262">IF($AD262=0,"",INDEX(Models!$E$2:$E$605,$AD262))</f>
        <v/>
      </c>
      <c r="I262" t="str" cm="1">
        <f t="array" ref="I262">IF($AD262=0,"",INDEX(Models!$D$2:$D$605,$AD262))</f>
        <v/>
      </c>
      <c r="J262" t="str">
        <f>MacReports!G262&amp;""</f>
        <v/>
      </c>
      <c r="K262" s="49" t="str">
        <f>MacReports!H262&amp;""</f>
        <v/>
      </c>
      <c r="L262" t="str">
        <f t="shared" si="13"/>
        <v/>
      </c>
      <c r="M262" s="13" t="str">
        <f>MacReports!I262&amp;""</f>
        <v/>
      </c>
      <c r="N262" s="14" t="str" cm="1">
        <f t="array" ref="N262">IFERROR(_xlfn.IFS(MacReports!N262="","",--MacReports!N262&lt;55,"Battery Defect",--MacReports!N262&lt;=69,"Battery D",--MacReports!N262&lt;=80,"Battery C",--MacReports!N262&gt;80,""),"")</f>
        <v/>
      </c>
      <c r="O262" s="14" t="str">
        <f>IF(MacReports!J262="Service","Battery Service","")</f>
        <v/>
      </c>
      <c r="P262" s="11" t="str">
        <f>MacReports!Q262&amp;""</f>
        <v/>
      </c>
      <c r="Q262" s="11" t="str">
        <f>IF(MacReports!K262="Enabled","Apple ID Lock","")</f>
        <v/>
      </c>
      <c r="R262" s="11" t="str">
        <f>IF(MacReports!M262="Remote Lock","Remote Locked","")</f>
        <v/>
      </c>
      <c r="S262" t="str">
        <f t="shared" si="12"/>
        <v/>
      </c>
      <c r="T262" t="str" cm="1">
        <f t="array" ref="T262">IF($AE262=0,"",INDEX(Disk_Pivot!$N$2:$N$500,$AE262))</f>
        <v/>
      </c>
      <c r="U262" t="str">
        <f>IF(T262="Fail",MacReports!O262,"")</f>
        <v/>
      </c>
      <c r="AA262" t="str">
        <f t="shared" si="14"/>
        <v/>
      </c>
      <c r="AC262">
        <f>IFERROR(MATCH($B262,MacReports!$B$2:$B$243,0),0)</f>
        <v>0</v>
      </c>
      <c r="AD262">
        <f>IFERROR(MATCH($F262,Models!$A$2:$A$605,0),0)</f>
        <v>0</v>
      </c>
      <c r="AE262">
        <f>IFERROR(MATCH($B262,Disk_Pivot!$G$2:$G$500,0),0)</f>
        <v>0</v>
      </c>
    </row>
    <row r="263" spans="1:31">
      <c r="A263" t="str">
        <f>MacReports!A263&amp;""</f>
        <v/>
      </c>
      <c r="B263" t="str">
        <f>MacReports!B263&amp;""</f>
        <v/>
      </c>
      <c r="C263" t="str">
        <f>MacReports!D263&amp;""</f>
        <v/>
      </c>
      <c r="D263" t="str">
        <f>MacReports!C263&amp;""</f>
        <v/>
      </c>
      <c r="E263" t="str" cm="1">
        <f t="array" ref="E263">IF($AC263=0,"",INDEX(MacReports!$E$2:$E$243,$AC263))</f>
        <v/>
      </c>
      <c r="F263" s="11" t="str">
        <f>MacReports!F263&amp;""</f>
        <v/>
      </c>
      <c r="G263" t="str" cm="1">
        <f t="array" ref="G263">IF($AD263=0,$F263,INDEX(Models!$B$2:$B$605,$AD263))</f>
        <v/>
      </c>
      <c r="H263" t="str" cm="1">
        <f t="array" ref="H263">IF($AD263=0,"",INDEX(Models!$E$2:$E$605,$AD263))</f>
        <v/>
      </c>
      <c r="I263" t="str" cm="1">
        <f t="array" ref="I263">IF($AD263=0,"",INDEX(Models!$D$2:$D$605,$AD263))</f>
        <v/>
      </c>
      <c r="J263" t="str">
        <f>MacReports!G263&amp;""</f>
        <v/>
      </c>
      <c r="K263" s="49" t="str">
        <f>MacReports!H263&amp;""</f>
        <v/>
      </c>
      <c r="L263" t="str">
        <f t="shared" si="13"/>
        <v/>
      </c>
      <c r="M263" s="13" t="str">
        <f>MacReports!I263&amp;""</f>
        <v/>
      </c>
      <c r="N263" s="14" t="str" cm="1">
        <f t="array" ref="N263">IFERROR(_xlfn.IFS(MacReports!N263="","",--MacReports!N263&lt;55,"Battery Defect",--MacReports!N263&lt;=69,"Battery D",--MacReports!N263&lt;=80,"Battery C",--MacReports!N263&gt;80,""),"")</f>
        <v/>
      </c>
      <c r="O263" s="14" t="str">
        <f>IF(MacReports!J263="Service","Battery Service","")</f>
        <v/>
      </c>
      <c r="P263" s="11" t="str">
        <f>MacReports!Q263&amp;""</f>
        <v/>
      </c>
      <c r="Q263" s="11" t="str">
        <f>IF(MacReports!K263="Enabled","Apple ID Lock","")</f>
        <v/>
      </c>
      <c r="R263" s="11" t="str">
        <f>IF(MacReports!M263="Remote Lock","Remote Locked","")</f>
        <v/>
      </c>
      <c r="S263" t="str">
        <f t="shared" si="12"/>
        <v/>
      </c>
      <c r="T263" t="str" cm="1">
        <f t="array" ref="T263">IF($AE263=0,"",INDEX(Disk_Pivot!$N$2:$N$500,$AE263))</f>
        <v/>
      </c>
      <c r="U263" t="str">
        <f>IF(T263="Fail",MacReports!O263,"")</f>
        <v/>
      </c>
      <c r="AA263" t="str">
        <f t="shared" si="14"/>
        <v/>
      </c>
      <c r="AC263">
        <f>IFERROR(MATCH($B263,MacReports!$B$2:$B$243,0),0)</f>
        <v>0</v>
      </c>
      <c r="AD263">
        <f>IFERROR(MATCH($F263,Models!$A$2:$A$605,0),0)</f>
        <v>0</v>
      </c>
      <c r="AE263">
        <f>IFERROR(MATCH($B263,Disk_Pivot!$G$2:$G$500,0),0)</f>
        <v>0</v>
      </c>
    </row>
    <row r="264" spans="1:31">
      <c r="A264" t="str">
        <f>MacReports!A264&amp;""</f>
        <v/>
      </c>
      <c r="B264" t="str">
        <f>MacReports!B264&amp;""</f>
        <v/>
      </c>
      <c r="C264" t="str">
        <f>MacReports!D264&amp;""</f>
        <v/>
      </c>
      <c r="D264" t="str">
        <f>MacReports!C264&amp;""</f>
        <v/>
      </c>
      <c r="E264" t="str" cm="1">
        <f t="array" ref="E264">IF($AC264=0,"",INDEX(MacReports!$E$2:$E$243,$AC264))</f>
        <v/>
      </c>
      <c r="F264" s="11" t="str">
        <f>MacReports!F264&amp;""</f>
        <v/>
      </c>
      <c r="G264" t="str" cm="1">
        <f t="array" ref="G264">IF($AD264=0,$F264,INDEX(Models!$B$2:$B$605,$AD264))</f>
        <v/>
      </c>
      <c r="H264" t="str" cm="1">
        <f t="array" ref="H264">IF($AD264=0,"",INDEX(Models!$E$2:$E$605,$AD264))</f>
        <v/>
      </c>
      <c r="I264" t="str" cm="1">
        <f t="array" ref="I264">IF($AD264=0,"",INDEX(Models!$D$2:$D$605,$AD264))</f>
        <v/>
      </c>
      <c r="J264" t="str">
        <f>MacReports!G264&amp;""</f>
        <v/>
      </c>
      <c r="K264" s="49" t="str">
        <f>MacReports!H264&amp;""</f>
        <v/>
      </c>
      <c r="L264" t="str">
        <f t="shared" si="13"/>
        <v/>
      </c>
      <c r="M264" s="13" t="str">
        <f>MacReports!I264&amp;""</f>
        <v/>
      </c>
      <c r="N264" s="14" t="str" cm="1">
        <f t="array" ref="N264">IFERROR(_xlfn.IFS(MacReports!N264="","",--MacReports!N264&lt;55,"Battery Defect",--MacReports!N264&lt;=69,"Battery D",--MacReports!N264&lt;=80,"Battery C",--MacReports!N264&gt;80,""),"")</f>
        <v/>
      </c>
      <c r="O264" s="14" t="str">
        <f>IF(MacReports!J264="Service","Battery Service","")</f>
        <v/>
      </c>
      <c r="P264" s="11" t="str">
        <f>MacReports!Q264&amp;""</f>
        <v/>
      </c>
      <c r="Q264" s="11" t="str">
        <f>IF(MacReports!K264="Enabled","Apple ID Lock","")</f>
        <v/>
      </c>
      <c r="R264" s="11" t="str">
        <f>IF(MacReports!M264="Remote Lock","Remote Locked","")</f>
        <v/>
      </c>
      <c r="S264" t="str">
        <f t="shared" si="12"/>
        <v/>
      </c>
      <c r="T264" t="str" cm="1">
        <f t="array" ref="T264">IF($AE264=0,"",INDEX(Disk_Pivot!$N$2:$N$500,$AE264))</f>
        <v/>
      </c>
      <c r="U264" t="str">
        <f>IF(T264="Fail",MacReports!O264,"")</f>
        <v/>
      </c>
      <c r="AA264" t="str">
        <f t="shared" si="14"/>
        <v/>
      </c>
      <c r="AC264">
        <f>IFERROR(MATCH($B264,MacReports!$B$2:$B$243,0),0)</f>
        <v>0</v>
      </c>
      <c r="AD264">
        <f>IFERROR(MATCH($F264,Models!$A$2:$A$605,0),0)</f>
        <v>0</v>
      </c>
      <c r="AE264">
        <f>IFERROR(MATCH($B264,Disk_Pivot!$G$2:$G$500,0),0)</f>
        <v>0</v>
      </c>
    </row>
    <row r="265" spans="1:31">
      <c r="A265" t="str">
        <f>MacReports!A265&amp;""</f>
        <v/>
      </c>
      <c r="B265" t="str">
        <f>MacReports!B265&amp;""</f>
        <v/>
      </c>
      <c r="C265" t="str">
        <f>MacReports!D265&amp;""</f>
        <v/>
      </c>
      <c r="D265" t="str">
        <f>MacReports!C265&amp;""</f>
        <v/>
      </c>
      <c r="E265" t="str" cm="1">
        <f t="array" ref="E265">IF($AC265=0,"",INDEX(MacReports!$E$2:$E$243,$AC265))</f>
        <v/>
      </c>
      <c r="F265" s="11" t="str">
        <f>MacReports!F265&amp;""</f>
        <v/>
      </c>
      <c r="G265" t="str" cm="1">
        <f t="array" ref="G265">IF($AD265=0,$F265,INDEX(Models!$B$2:$B$605,$AD265))</f>
        <v/>
      </c>
      <c r="H265" t="str" cm="1">
        <f t="array" ref="H265">IF($AD265=0,"",INDEX(Models!$E$2:$E$605,$AD265))</f>
        <v/>
      </c>
      <c r="I265" t="str" cm="1">
        <f t="array" ref="I265">IF($AD265=0,"",INDEX(Models!$D$2:$D$605,$AD265))</f>
        <v/>
      </c>
      <c r="J265" t="str">
        <f>MacReports!G265&amp;""</f>
        <v/>
      </c>
      <c r="K265" s="49" t="str">
        <f>MacReports!H265&amp;""</f>
        <v/>
      </c>
      <c r="L265" t="str">
        <f t="shared" si="13"/>
        <v/>
      </c>
      <c r="M265" s="13" t="str">
        <f>MacReports!I265&amp;""</f>
        <v/>
      </c>
      <c r="N265" s="14" t="str" cm="1">
        <f t="array" ref="N265">IFERROR(_xlfn.IFS(MacReports!N265="","",--MacReports!N265&lt;55,"Battery Defect",--MacReports!N265&lt;=69,"Battery D",--MacReports!N265&lt;=80,"Battery C",--MacReports!N265&gt;80,""),"")</f>
        <v/>
      </c>
      <c r="O265" s="14" t="str">
        <f>IF(MacReports!J265="Service","Battery Service","")</f>
        <v/>
      </c>
      <c r="P265" s="11" t="str">
        <f>MacReports!Q265&amp;""</f>
        <v/>
      </c>
      <c r="Q265" s="11" t="str">
        <f>IF(MacReports!K265="Enabled","Apple ID Lock","")</f>
        <v/>
      </c>
      <c r="R265" s="11" t="str">
        <f>IF(MacReports!M265="Remote Lock","Remote Locked","")</f>
        <v/>
      </c>
      <c r="S265" t="str">
        <f t="shared" si="12"/>
        <v/>
      </c>
      <c r="T265" t="str" cm="1">
        <f t="array" ref="T265">IF($AE265=0,"",INDEX(Disk_Pivot!$N$2:$N$500,$AE265))</f>
        <v/>
      </c>
      <c r="U265" t="str">
        <f>IF(T265="Fail",MacReports!O265,"")</f>
        <v/>
      </c>
      <c r="AA265" t="str">
        <f t="shared" si="14"/>
        <v/>
      </c>
      <c r="AC265">
        <f>IFERROR(MATCH($B265,MacReports!$B$2:$B$243,0),0)</f>
        <v>0</v>
      </c>
      <c r="AD265">
        <f>IFERROR(MATCH($F265,Models!$A$2:$A$605,0),0)</f>
        <v>0</v>
      </c>
      <c r="AE265">
        <f>IFERROR(MATCH($B265,Disk_Pivot!$G$2:$G$500,0),0)</f>
        <v>0</v>
      </c>
    </row>
    <row r="266" spans="1:31">
      <c r="A266" t="str">
        <f>MacReports!A266&amp;""</f>
        <v/>
      </c>
      <c r="B266" t="str">
        <f>MacReports!B266&amp;""</f>
        <v/>
      </c>
      <c r="C266" t="str">
        <f>MacReports!D266&amp;""</f>
        <v/>
      </c>
      <c r="D266" t="str">
        <f>MacReports!C266&amp;""</f>
        <v/>
      </c>
      <c r="E266" t="str" cm="1">
        <f t="array" ref="E266">IF($AC266=0,"",INDEX(MacReports!$E$2:$E$243,$AC266))</f>
        <v/>
      </c>
      <c r="F266" s="11" t="str">
        <f>MacReports!F266&amp;""</f>
        <v/>
      </c>
      <c r="G266" t="str" cm="1">
        <f t="array" ref="G266">IF($AD266=0,$F266,INDEX(Models!$B$2:$B$605,$AD266))</f>
        <v/>
      </c>
      <c r="H266" t="str" cm="1">
        <f t="array" ref="H266">IF($AD266=0,"",INDEX(Models!$E$2:$E$605,$AD266))</f>
        <v/>
      </c>
      <c r="I266" t="str" cm="1">
        <f t="array" ref="I266">IF($AD266=0,"",INDEX(Models!$D$2:$D$605,$AD266))</f>
        <v/>
      </c>
      <c r="J266" t="str">
        <f>MacReports!G266&amp;""</f>
        <v/>
      </c>
      <c r="K266" s="49" t="str">
        <f>MacReports!H266&amp;""</f>
        <v/>
      </c>
      <c r="L266" t="str">
        <f t="shared" si="13"/>
        <v/>
      </c>
      <c r="M266" s="13" t="str">
        <f>MacReports!I266&amp;""</f>
        <v/>
      </c>
      <c r="N266" s="14" t="str" cm="1">
        <f t="array" ref="N266">IFERROR(_xlfn.IFS(MacReports!N266="","",--MacReports!N266&lt;55,"Battery Defect",--MacReports!N266&lt;=69,"Battery D",--MacReports!N266&lt;=80,"Battery C",--MacReports!N266&gt;80,""),"")</f>
        <v/>
      </c>
      <c r="O266" s="14" t="str">
        <f>IF(MacReports!J266="Service","Battery Service","")</f>
        <v/>
      </c>
      <c r="P266" s="11" t="str">
        <f>MacReports!Q266&amp;""</f>
        <v/>
      </c>
      <c r="Q266" s="11" t="str">
        <f>IF(MacReports!K266="Enabled","Apple ID Lock","")</f>
        <v/>
      </c>
      <c r="R266" s="11" t="str">
        <f>IF(MacReports!M266="Remote Lock","Remote Locked","")</f>
        <v/>
      </c>
      <c r="S266" t="str">
        <f t="shared" si="12"/>
        <v/>
      </c>
      <c r="T266" t="str" cm="1">
        <f t="array" ref="T266">IF($AE266=0,"",INDEX(Disk_Pivot!$N$2:$N$500,$AE266))</f>
        <v/>
      </c>
      <c r="U266" t="str">
        <f>IF(T266="Fail",MacReports!O266,"")</f>
        <v/>
      </c>
      <c r="AA266" t="str">
        <f t="shared" si="14"/>
        <v/>
      </c>
      <c r="AC266">
        <f>IFERROR(MATCH($B266,MacReports!$B$2:$B$243,0),0)</f>
        <v>0</v>
      </c>
      <c r="AD266">
        <f>IFERROR(MATCH($F266,Models!$A$2:$A$605,0),0)</f>
        <v>0</v>
      </c>
      <c r="AE266">
        <f>IFERROR(MATCH($B266,Disk_Pivot!$G$2:$G$500,0),0)</f>
        <v>0</v>
      </c>
    </row>
    <row r="267" spans="1:31">
      <c r="A267" t="str">
        <f>MacReports!A267&amp;""</f>
        <v/>
      </c>
      <c r="B267" t="str">
        <f>MacReports!B267&amp;""</f>
        <v/>
      </c>
      <c r="C267" t="str">
        <f>MacReports!D267&amp;""</f>
        <v/>
      </c>
      <c r="D267" t="str">
        <f>MacReports!C267&amp;""</f>
        <v/>
      </c>
      <c r="E267" t="str" cm="1">
        <f t="array" ref="E267">IF($AC267=0,"",INDEX(MacReports!$E$2:$E$243,$AC267))</f>
        <v/>
      </c>
      <c r="F267" s="11" t="str">
        <f>MacReports!F267&amp;""</f>
        <v/>
      </c>
      <c r="G267" t="str" cm="1">
        <f t="array" ref="G267">IF($AD267=0,$F267,INDEX(Models!$B$2:$B$605,$AD267))</f>
        <v/>
      </c>
      <c r="H267" t="str" cm="1">
        <f t="array" ref="H267">IF($AD267=0,"",INDEX(Models!$E$2:$E$605,$AD267))</f>
        <v/>
      </c>
      <c r="I267" t="str" cm="1">
        <f t="array" ref="I267">IF($AD267=0,"",INDEX(Models!$D$2:$D$605,$AD267))</f>
        <v/>
      </c>
      <c r="J267" t="str">
        <f>MacReports!G267&amp;""</f>
        <v/>
      </c>
      <c r="K267" s="49" t="str">
        <f>MacReports!H267&amp;""</f>
        <v/>
      </c>
      <c r="L267" t="str">
        <f t="shared" si="13"/>
        <v/>
      </c>
      <c r="M267" s="13" t="str">
        <f>MacReports!I267&amp;""</f>
        <v/>
      </c>
      <c r="N267" s="14" t="str" cm="1">
        <f t="array" ref="N267">IFERROR(_xlfn.IFS(MacReports!N267="","",--MacReports!N267&lt;55,"Battery Defect",--MacReports!N267&lt;=69,"Battery D",--MacReports!N267&lt;=80,"Battery C",--MacReports!N267&gt;80,""),"")</f>
        <v/>
      </c>
      <c r="O267" s="14" t="str">
        <f>IF(MacReports!J267="Service","Battery Service","")</f>
        <v/>
      </c>
      <c r="P267" s="11" t="str">
        <f>MacReports!Q267&amp;""</f>
        <v/>
      </c>
      <c r="Q267" s="11" t="str">
        <f>IF(MacReports!K267="Enabled","Apple ID Lock","")</f>
        <v/>
      </c>
      <c r="R267" s="11" t="str">
        <f>IF(MacReports!M267="Remote Lock","Remote Locked","")</f>
        <v/>
      </c>
      <c r="S267" t="str">
        <f t="shared" si="12"/>
        <v/>
      </c>
      <c r="T267" t="str" cm="1">
        <f t="array" ref="T267">IF($AE267=0,"",INDEX(Disk_Pivot!$N$2:$N$500,$AE267))</f>
        <v/>
      </c>
      <c r="U267" t="str">
        <f>IF(T267="Fail",MacReports!O267,"")</f>
        <v/>
      </c>
      <c r="AA267" t="str">
        <f t="shared" si="14"/>
        <v/>
      </c>
      <c r="AC267">
        <f>IFERROR(MATCH($B267,MacReports!$B$2:$B$243,0),0)</f>
        <v>0</v>
      </c>
      <c r="AD267">
        <f>IFERROR(MATCH($F267,Models!$A$2:$A$605,0),0)</f>
        <v>0</v>
      </c>
      <c r="AE267">
        <f>IFERROR(MATCH($B267,Disk_Pivot!$G$2:$G$500,0),0)</f>
        <v>0</v>
      </c>
    </row>
    <row r="268" spans="1:31">
      <c r="A268" t="str">
        <f>MacReports!A268&amp;""</f>
        <v/>
      </c>
      <c r="B268" t="str">
        <f>MacReports!B268&amp;""</f>
        <v/>
      </c>
      <c r="C268" t="str">
        <f>MacReports!D268&amp;""</f>
        <v/>
      </c>
      <c r="D268" t="str">
        <f>MacReports!C268&amp;""</f>
        <v/>
      </c>
      <c r="E268" t="str" cm="1">
        <f t="array" ref="E268">IF($AC268=0,"",INDEX(MacReports!$E$2:$E$243,$AC268))</f>
        <v/>
      </c>
      <c r="F268" s="11" t="str">
        <f>MacReports!F268&amp;""</f>
        <v/>
      </c>
      <c r="G268" t="str" cm="1">
        <f t="array" ref="G268">IF($AD268=0,$F268,INDEX(Models!$B$2:$B$605,$AD268))</f>
        <v/>
      </c>
      <c r="H268" t="str" cm="1">
        <f t="array" ref="H268">IF($AD268=0,"",INDEX(Models!$E$2:$E$605,$AD268))</f>
        <v/>
      </c>
      <c r="I268" t="str" cm="1">
        <f t="array" ref="I268">IF($AD268=0,"",INDEX(Models!$D$2:$D$605,$AD268))</f>
        <v/>
      </c>
      <c r="J268" t="str">
        <f>MacReports!G268&amp;""</f>
        <v/>
      </c>
      <c r="K268" s="49" t="str">
        <f>MacReports!H268&amp;""</f>
        <v/>
      </c>
      <c r="L268" t="str">
        <f t="shared" si="13"/>
        <v/>
      </c>
      <c r="M268" s="13" t="str">
        <f>MacReports!I268&amp;""</f>
        <v/>
      </c>
      <c r="N268" s="14" t="str" cm="1">
        <f t="array" ref="N268">IFERROR(_xlfn.IFS(MacReports!N268="","",--MacReports!N268&lt;55,"Battery Defect",--MacReports!N268&lt;=69,"Battery D",--MacReports!N268&lt;=80,"Battery C",--MacReports!N268&gt;80,""),"")</f>
        <v/>
      </c>
      <c r="O268" s="14" t="str">
        <f>IF(MacReports!J268="Service","Battery Service","")</f>
        <v/>
      </c>
      <c r="P268" s="11" t="str">
        <f>MacReports!Q268&amp;""</f>
        <v/>
      </c>
      <c r="Q268" s="11" t="str">
        <f>IF(MacReports!K268="Enabled","Apple ID Lock","")</f>
        <v/>
      </c>
      <c r="R268" s="11" t="str">
        <f>IF(MacReports!M268="Remote Lock","Remote Locked","")</f>
        <v/>
      </c>
      <c r="S268" t="str">
        <f t="shared" si="12"/>
        <v/>
      </c>
      <c r="T268" t="str" cm="1">
        <f t="array" ref="T268">IF($AE268=0,"",INDEX(Disk_Pivot!$N$2:$N$500,$AE268))</f>
        <v/>
      </c>
      <c r="U268" t="str">
        <f>IF(T268="Fail",MacReports!O268,"")</f>
        <v/>
      </c>
      <c r="AA268" t="str">
        <f t="shared" si="14"/>
        <v/>
      </c>
      <c r="AC268">
        <f>IFERROR(MATCH($B268,MacReports!$B$2:$B$243,0),0)</f>
        <v>0</v>
      </c>
      <c r="AD268">
        <f>IFERROR(MATCH($F268,Models!$A$2:$A$605,0),0)</f>
        <v>0</v>
      </c>
      <c r="AE268">
        <f>IFERROR(MATCH($B268,Disk_Pivot!$G$2:$G$500,0),0)</f>
        <v>0</v>
      </c>
    </row>
    <row r="269" spans="1:31">
      <c r="A269" t="str">
        <f>MacReports!A269&amp;""</f>
        <v/>
      </c>
      <c r="B269" t="str">
        <f>MacReports!B269&amp;""</f>
        <v/>
      </c>
      <c r="C269" t="str">
        <f>MacReports!D269&amp;""</f>
        <v/>
      </c>
      <c r="D269" t="str">
        <f>MacReports!C269&amp;""</f>
        <v/>
      </c>
      <c r="E269" t="str" cm="1">
        <f t="array" ref="E269">IF($AC269=0,"",INDEX(MacReports!$E$2:$E$243,$AC269))</f>
        <v/>
      </c>
      <c r="F269" s="11" t="str">
        <f>MacReports!F269&amp;""</f>
        <v/>
      </c>
      <c r="G269" t="str" cm="1">
        <f t="array" ref="G269">IF($AD269=0,$F269,INDEX(Models!$B$2:$B$605,$AD269))</f>
        <v/>
      </c>
      <c r="H269" t="str" cm="1">
        <f t="array" ref="H269">IF($AD269=0,"",INDEX(Models!$E$2:$E$605,$AD269))</f>
        <v/>
      </c>
      <c r="I269" t="str" cm="1">
        <f t="array" ref="I269">IF($AD269=0,"",INDEX(Models!$D$2:$D$605,$AD269))</f>
        <v/>
      </c>
      <c r="J269" t="str">
        <f>MacReports!G269&amp;""</f>
        <v/>
      </c>
      <c r="K269" s="49" t="str">
        <f>MacReports!H269&amp;""</f>
        <v/>
      </c>
      <c r="L269" t="str">
        <f t="shared" si="13"/>
        <v/>
      </c>
      <c r="M269" s="13" t="str">
        <f>MacReports!I269&amp;""</f>
        <v/>
      </c>
      <c r="N269" s="14" t="str" cm="1">
        <f t="array" ref="N269">IFERROR(_xlfn.IFS(MacReports!N269="","",--MacReports!N269&lt;55,"Battery Defect",--MacReports!N269&lt;=69,"Battery D",--MacReports!N269&lt;=80,"Battery C",--MacReports!N269&gt;80,""),"")</f>
        <v/>
      </c>
      <c r="O269" s="14" t="str">
        <f>IF(MacReports!J269="Service","Battery Service","")</f>
        <v/>
      </c>
      <c r="P269" s="11" t="str">
        <f>MacReports!Q269&amp;""</f>
        <v/>
      </c>
      <c r="Q269" s="11" t="str">
        <f>IF(MacReports!K269="Enabled","Apple ID Lock","")</f>
        <v/>
      </c>
      <c r="R269" s="11" t="str">
        <f>IF(MacReports!M269="Remote Lock","Remote Locked","")</f>
        <v/>
      </c>
      <c r="S269" t="str">
        <f t="shared" si="12"/>
        <v/>
      </c>
      <c r="T269" t="str" cm="1">
        <f t="array" ref="T269">IF($AE269=0,"",INDEX(Disk_Pivot!$N$2:$N$500,$AE269))</f>
        <v/>
      </c>
      <c r="U269" t="str">
        <f>IF(T269="Fail",MacReports!O269,"")</f>
        <v/>
      </c>
      <c r="AA269" t="str">
        <f t="shared" si="14"/>
        <v/>
      </c>
      <c r="AC269">
        <f>IFERROR(MATCH($B269,MacReports!$B$2:$B$243,0),0)</f>
        <v>0</v>
      </c>
      <c r="AD269">
        <f>IFERROR(MATCH($F269,Models!$A$2:$A$605,0),0)</f>
        <v>0</v>
      </c>
      <c r="AE269">
        <f>IFERROR(MATCH($B269,Disk_Pivot!$G$2:$G$500,0),0)</f>
        <v>0</v>
      </c>
    </row>
    <row r="270" spans="1:31">
      <c r="A270" t="str">
        <f>MacReports!A270&amp;""</f>
        <v/>
      </c>
      <c r="B270" t="str">
        <f>MacReports!B270&amp;""</f>
        <v/>
      </c>
      <c r="C270" t="str">
        <f>MacReports!D270&amp;""</f>
        <v/>
      </c>
      <c r="D270" t="str">
        <f>MacReports!C270&amp;""</f>
        <v/>
      </c>
      <c r="E270" t="str" cm="1">
        <f t="array" ref="E270">IF($AC270=0,"",INDEX(MacReports!$E$2:$E$243,$AC270))</f>
        <v/>
      </c>
      <c r="F270" s="11" t="str">
        <f>MacReports!F270&amp;""</f>
        <v/>
      </c>
      <c r="G270" t="str" cm="1">
        <f t="array" ref="G270">IF($AD270=0,$F270,INDEX(Models!$B$2:$B$605,$AD270))</f>
        <v/>
      </c>
      <c r="H270" t="str" cm="1">
        <f t="array" ref="H270">IF($AD270=0,"",INDEX(Models!$E$2:$E$605,$AD270))</f>
        <v/>
      </c>
      <c r="I270" t="str" cm="1">
        <f t="array" ref="I270">IF($AD270=0,"",INDEX(Models!$D$2:$D$605,$AD270))</f>
        <v/>
      </c>
      <c r="J270" t="str">
        <f>MacReports!G270&amp;""</f>
        <v/>
      </c>
      <c r="K270" s="49" t="str">
        <f>MacReports!H270&amp;""</f>
        <v/>
      </c>
      <c r="L270" t="str">
        <f t="shared" si="13"/>
        <v/>
      </c>
      <c r="M270" s="13" t="str">
        <f>MacReports!I270&amp;""</f>
        <v/>
      </c>
      <c r="N270" s="14" t="str" cm="1">
        <f t="array" ref="N270">IFERROR(_xlfn.IFS(MacReports!N270="","",--MacReports!N270&lt;55,"Battery Defect",--MacReports!N270&lt;=69,"Battery D",--MacReports!N270&lt;=80,"Battery C",--MacReports!N270&gt;80,""),"")</f>
        <v/>
      </c>
      <c r="O270" s="14" t="str">
        <f>IF(MacReports!J270="Service","Battery Service","")</f>
        <v/>
      </c>
      <c r="P270" s="11" t="str">
        <f>MacReports!Q270&amp;""</f>
        <v/>
      </c>
      <c r="Q270" s="11" t="str">
        <f>IF(MacReports!K270="Enabled","Apple ID Lock","")</f>
        <v/>
      </c>
      <c r="R270" s="11" t="str">
        <f>IF(MacReports!M270="Remote Lock","Remote Locked","")</f>
        <v/>
      </c>
      <c r="S270" t="str">
        <f t="shared" si="12"/>
        <v/>
      </c>
      <c r="T270" t="str" cm="1">
        <f t="array" ref="T270">IF($AE270=0,"",INDEX(Disk_Pivot!$N$2:$N$500,$AE270))</f>
        <v/>
      </c>
      <c r="U270" t="str">
        <f>IF(T270="Fail",MacReports!O270,"")</f>
        <v/>
      </c>
      <c r="AA270" t="str">
        <f t="shared" si="14"/>
        <v/>
      </c>
      <c r="AC270">
        <f>IFERROR(MATCH($B270,MacReports!$B$2:$B$243,0),0)</f>
        <v>0</v>
      </c>
      <c r="AD270">
        <f>IFERROR(MATCH($F270,Models!$A$2:$A$605,0),0)</f>
        <v>0</v>
      </c>
      <c r="AE270">
        <f>IFERROR(MATCH($B270,Disk_Pivot!$G$2:$G$500,0),0)</f>
        <v>0</v>
      </c>
    </row>
    <row r="271" spans="1:31">
      <c r="A271" t="str">
        <f>MacReports!A271&amp;""</f>
        <v/>
      </c>
      <c r="B271" t="str">
        <f>MacReports!B271&amp;""</f>
        <v/>
      </c>
      <c r="C271" t="str">
        <f>MacReports!D271&amp;""</f>
        <v/>
      </c>
      <c r="D271" t="str">
        <f>MacReports!C271&amp;""</f>
        <v/>
      </c>
      <c r="E271" t="str" cm="1">
        <f t="array" ref="E271">IF($AC271=0,"",INDEX(MacReports!$E$2:$E$243,$AC271))</f>
        <v/>
      </c>
      <c r="F271" s="11" t="str">
        <f>MacReports!F271&amp;""</f>
        <v/>
      </c>
      <c r="G271" t="str" cm="1">
        <f t="array" ref="G271">IF($AD271=0,$F271,INDEX(Models!$B$2:$B$605,$AD271))</f>
        <v/>
      </c>
      <c r="H271" t="str" cm="1">
        <f t="array" ref="H271">IF($AD271=0,"",INDEX(Models!$E$2:$E$605,$AD271))</f>
        <v/>
      </c>
      <c r="I271" t="str" cm="1">
        <f t="array" ref="I271">IF($AD271=0,"",INDEX(Models!$D$2:$D$605,$AD271))</f>
        <v/>
      </c>
      <c r="J271" t="str">
        <f>MacReports!G271&amp;""</f>
        <v/>
      </c>
      <c r="K271" s="49" t="str">
        <f>MacReports!H271&amp;""</f>
        <v/>
      </c>
      <c r="L271" t="str">
        <f t="shared" si="13"/>
        <v/>
      </c>
      <c r="M271" s="13" t="str">
        <f>MacReports!I271&amp;""</f>
        <v/>
      </c>
      <c r="N271" s="14" t="str" cm="1">
        <f t="array" ref="N271">IFERROR(_xlfn.IFS(MacReports!N271="","",--MacReports!N271&lt;55,"Battery Defect",--MacReports!N271&lt;=69,"Battery D",--MacReports!N271&lt;=80,"Battery C",--MacReports!N271&gt;80,""),"")</f>
        <v/>
      </c>
      <c r="O271" s="14" t="str">
        <f>IF(MacReports!J271="Service","Battery Service","")</f>
        <v/>
      </c>
      <c r="P271" s="11" t="str">
        <f>MacReports!Q271&amp;""</f>
        <v/>
      </c>
      <c r="Q271" s="11" t="str">
        <f>IF(MacReports!K271="Enabled","Apple ID Lock","")</f>
        <v/>
      </c>
      <c r="R271" s="11" t="str">
        <f>IF(MacReports!M271="Remote Lock","Remote Locked","")</f>
        <v/>
      </c>
      <c r="S271" t="str">
        <f t="shared" si="12"/>
        <v/>
      </c>
      <c r="T271" t="str" cm="1">
        <f t="array" ref="T271">IF($AE271=0,"",INDEX(Disk_Pivot!$N$2:$N$500,$AE271))</f>
        <v/>
      </c>
      <c r="U271" t="str">
        <f>IF(T271="Fail",MacReports!O271,"")</f>
        <v/>
      </c>
      <c r="AA271" t="str">
        <f t="shared" si="14"/>
        <v/>
      </c>
      <c r="AC271">
        <f>IFERROR(MATCH($B271,MacReports!$B$2:$B$243,0),0)</f>
        <v>0</v>
      </c>
      <c r="AD271">
        <f>IFERROR(MATCH($F271,Models!$A$2:$A$605,0),0)</f>
        <v>0</v>
      </c>
      <c r="AE271">
        <f>IFERROR(MATCH($B271,Disk_Pivot!$G$2:$G$500,0),0)</f>
        <v>0</v>
      </c>
    </row>
    <row r="272" spans="1:31">
      <c r="A272" t="str">
        <f>MacReports!A272&amp;""</f>
        <v/>
      </c>
      <c r="B272" t="str">
        <f>MacReports!B272&amp;""</f>
        <v/>
      </c>
      <c r="C272" t="str">
        <f>MacReports!D272&amp;""</f>
        <v/>
      </c>
      <c r="D272" t="str">
        <f>MacReports!C272&amp;""</f>
        <v/>
      </c>
      <c r="E272" t="str" cm="1">
        <f t="array" ref="E272">IF($AC272=0,"",INDEX(MacReports!$E$2:$E$243,$AC272))</f>
        <v/>
      </c>
      <c r="F272" s="11" t="str">
        <f>MacReports!F272&amp;""</f>
        <v/>
      </c>
      <c r="G272" t="str" cm="1">
        <f t="array" ref="G272">IF($AD272=0,$F272,INDEX(Models!$B$2:$B$605,$AD272))</f>
        <v/>
      </c>
      <c r="H272" t="str" cm="1">
        <f t="array" ref="H272">IF($AD272=0,"",INDEX(Models!$E$2:$E$605,$AD272))</f>
        <v/>
      </c>
      <c r="I272" t="str" cm="1">
        <f t="array" ref="I272">IF($AD272=0,"",INDEX(Models!$D$2:$D$605,$AD272))</f>
        <v/>
      </c>
      <c r="J272" t="str">
        <f>MacReports!G272&amp;""</f>
        <v/>
      </c>
      <c r="K272" s="49" t="str">
        <f>MacReports!H272&amp;""</f>
        <v/>
      </c>
      <c r="L272" t="str">
        <f t="shared" si="13"/>
        <v/>
      </c>
      <c r="M272" s="13" t="str">
        <f>MacReports!I272&amp;""</f>
        <v/>
      </c>
      <c r="N272" s="14" t="str" cm="1">
        <f t="array" ref="N272">IFERROR(_xlfn.IFS(MacReports!N272="","",--MacReports!N272&lt;55,"Battery Defect",--MacReports!N272&lt;=69,"Battery D",--MacReports!N272&lt;=80,"Battery C",--MacReports!N272&gt;80,""),"")</f>
        <v/>
      </c>
      <c r="O272" s="14" t="str">
        <f>IF(MacReports!J272="Service","Battery Service","")</f>
        <v/>
      </c>
      <c r="P272" s="11" t="str">
        <f>MacReports!Q272&amp;""</f>
        <v/>
      </c>
      <c r="Q272" s="11" t="str">
        <f>IF(MacReports!K272="Enabled","Apple ID Lock","")</f>
        <v/>
      </c>
      <c r="R272" s="11" t="str">
        <f>IF(MacReports!M272="Remote Lock","Remote Locked","")</f>
        <v/>
      </c>
      <c r="S272" t="str">
        <f t="shared" si="12"/>
        <v/>
      </c>
      <c r="T272" t="str" cm="1">
        <f t="array" ref="T272">IF($AE272=0,"",INDEX(Disk_Pivot!$N$2:$N$500,$AE272))</f>
        <v/>
      </c>
      <c r="U272" t="str">
        <f>IF(T272="Fail",MacReports!O272,"")</f>
        <v/>
      </c>
      <c r="AA272" t="str">
        <f t="shared" si="14"/>
        <v/>
      </c>
      <c r="AC272">
        <f>IFERROR(MATCH($B272,MacReports!$B$2:$B$243,0),0)</f>
        <v>0</v>
      </c>
      <c r="AD272">
        <f>IFERROR(MATCH($F272,Models!$A$2:$A$605,0),0)</f>
        <v>0</v>
      </c>
      <c r="AE272">
        <f>IFERROR(MATCH($B272,Disk_Pivot!$G$2:$G$500,0),0)</f>
        <v>0</v>
      </c>
    </row>
    <row r="273" spans="1:31">
      <c r="A273" t="str">
        <f>MacReports!A273&amp;""</f>
        <v/>
      </c>
      <c r="B273" t="str">
        <f>MacReports!B273&amp;""</f>
        <v/>
      </c>
      <c r="C273" t="str">
        <f>MacReports!D273&amp;""</f>
        <v/>
      </c>
      <c r="D273" t="str">
        <f>MacReports!C273&amp;""</f>
        <v/>
      </c>
      <c r="E273" t="str" cm="1">
        <f t="array" ref="E273">IF($AC273=0,"",INDEX(MacReports!$E$2:$E$243,$AC273))</f>
        <v/>
      </c>
      <c r="F273" s="11" t="str">
        <f>MacReports!F273&amp;""</f>
        <v/>
      </c>
      <c r="G273" t="str" cm="1">
        <f t="array" ref="G273">IF($AD273=0,$F273,INDEX(Models!$B$2:$B$605,$AD273))</f>
        <v/>
      </c>
      <c r="H273" t="str" cm="1">
        <f t="array" ref="H273">IF($AD273=0,"",INDEX(Models!$E$2:$E$605,$AD273))</f>
        <v/>
      </c>
      <c r="I273" t="str" cm="1">
        <f t="array" ref="I273">IF($AD273=0,"",INDEX(Models!$D$2:$D$605,$AD273))</f>
        <v/>
      </c>
      <c r="J273" t="str">
        <f>MacReports!G273&amp;""</f>
        <v/>
      </c>
      <c r="K273" s="49" t="str">
        <f>MacReports!H273&amp;""</f>
        <v/>
      </c>
      <c r="L273" t="str">
        <f t="shared" si="13"/>
        <v/>
      </c>
      <c r="M273" s="13" t="str">
        <f>MacReports!I273&amp;""</f>
        <v/>
      </c>
      <c r="N273" s="14" t="str" cm="1">
        <f t="array" ref="N273">IFERROR(_xlfn.IFS(MacReports!N273="","",--MacReports!N273&lt;55,"Battery Defect",--MacReports!N273&lt;=69,"Battery D",--MacReports!N273&lt;=80,"Battery C",--MacReports!N273&gt;80,""),"")</f>
        <v/>
      </c>
      <c r="O273" s="14" t="str">
        <f>IF(MacReports!J273="Service","Battery Service","")</f>
        <v/>
      </c>
      <c r="P273" s="11" t="str">
        <f>MacReports!Q273&amp;""</f>
        <v/>
      </c>
      <c r="Q273" s="11" t="str">
        <f>IF(MacReports!K273="Enabled","Apple ID Lock","")</f>
        <v/>
      </c>
      <c r="R273" s="11" t="str">
        <f>IF(MacReports!M273="Remote Lock","Remote Locked","")</f>
        <v/>
      </c>
      <c r="S273" t="str">
        <f t="shared" si="12"/>
        <v/>
      </c>
      <c r="T273" t="str" cm="1">
        <f t="array" ref="T273">IF($AE273=0,"",INDEX(Disk_Pivot!$N$2:$N$500,$AE273))</f>
        <v/>
      </c>
      <c r="U273" t="str">
        <f>IF(T273="Fail",MacReports!O273,"")</f>
        <v/>
      </c>
      <c r="AA273" t="str">
        <f t="shared" si="14"/>
        <v/>
      </c>
      <c r="AC273">
        <f>IFERROR(MATCH($B273,MacReports!$B$2:$B$243,0),0)</f>
        <v>0</v>
      </c>
      <c r="AD273">
        <f>IFERROR(MATCH($F273,Models!$A$2:$A$605,0),0)</f>
        <v>0</v>
      </c>
      <c r="AE273">
        <f>IFERROR(MATCH($B273,Disk_Pivot!$G$2:$G$500,0),0)</f>
        <v>0</v>
      </c>
    </row>
    <row r="274" spans="1:31">
      <c r="A274" t="str">
        <f>MacReports!A274&amp;""</f>
        <v/>
      </c>
      <c r="B274" t="str">
        <f>MacReports!B274&amp;""</f>
        <v/>
      </c>
      <c r="C274" t="str">
        <f>MacReports!D274&amp;""</f>
        <v/>
      </c>
      <c r="D274" t="str">
        <f>MacReports!C274&amp;""</f>
        <v/>
      </c>
      <c r="E274" t="str" cm="1">
        <f t="array" ref="E274">IF($AC274=0,"",INDEX(MacReports!$E$2:$E$243,$AC274))</f>
        <v/>
      </c>
      <c r="F274" s="11" t="str">
        <f>MacReports!F274&amp;""</f>
        <v/>
      </c>
      <c r="G274" t="str" cm="1">
        <f t="array" ref="G274">IF($AD274=0,$F274,INDEX(Models!$B$2:$B$605,$AD274))</f>
        <v/>
      </c>
      <c r="H274" t="str" cm="1">
        <f t="array" ref="H274">IF($AD274=0,"",INDEX(Models!$E$2:$E$605,$AD274))</f>
        <v/>
      </c>
      <c r="I274" t="str" cm="1">
        <f t="array" ref="I274">IF($AD274=0,"",INDEX(Models!$D$2:$D$605,$AD274))</f>
        <v/>
      </c>
      <c r="J274" t="str">
        <f>MacReports!G274&amp;""</f>
        <v/>
      </c>
      <c r="K274" s="49" t="str">
        <f>MacReports!H274&amp;""</f>
        <v/>
      </c>
      <c r="L274" t="str">
        <f t="shared" si="13"/>
        <v/>
      </c>
      <c r="M274" s="13" t="str">
        <f>MacReports!I274&amp;""</f>
        <v/>
      </c>
      <c r="N274" s="14" t="str" cm="1">
        <f t="array" ref="N274">IFERROR(_xlfn.IFS(MacReports!N274="","",--MacReports!N274&lt;55,"Battery Defect",--MacReports!N274&lt;=69,"Battery D",--MacReports!N274&lt;=80,"Battery C",--MacReports!N274&gt;80,""),"")</f>
        <v/>
      </c>
      <c r="O274" s="14" t="str">
        <f>IF(MacReports!J274="Service","Battery Service","")</f>
        <v/>
      </c>
      <c r="P274" s="11" t="str">
        <f>MacReports!Q274&amp;""</f>
        <v/>
      </c>
      <c r="Q274" s="11" t="str">
        <f>IF(MacReports!K274="Enabled","Apple ID Lock","")</f>
        <v/>
      </c>
      <c r="R274" s="11" t="str">
        <f>IF(MacReports!M274="Remote Lock","Remote Locked","")</f>
        <v/>
      </c>
      <c r="S274" t="str">
        <f t="shared" si="12"/>
        <v/>
      </c>
      <c r="T274" t="str" cm="1">
        <f t="array" ref="T274">IF($AE274=0,"",INDEX(Disk_Pivot!$N$2:$N$500,$AE274))</f>
        <v/>
      </c>
      <c r="U274" t="str">
        <f>IF(T274="Fail",MacReports!O274,"")</f>
        <v/>
      </c>
      <c r="AA274" t="str">
        <f t="shared" si="14"/>
        <v/>
      </c>
      <c r="AC274">
        <f>IFERROR(MATCH($B274,MacReports!$B$2:$B$243,0),0)</f>
        <v>0</v>
      </c>
      <c r="AD274">
        <f>IFERROR(MATCH($F274,Models!$A$2:$A$605,0),0)</f>
        <v>0</v>
      </c>
      <c r="AE274">
        <f>IFERROR(MATCH($B274,Disk_Pivot!$G$2:$G$500,0),0)</f>
        <v>0</v>
      </c>
    </row>
    <row r="275" spans="1:31">
      <c r="A275" t="str">
        <f>MacReports!A275&amp;""</f>
        <v/>
      </c>
      <c r="B275" t="str">
        <f>MacReports!B275&amp;""</f>
        <v/>
      </c>
      <c r="C275" t="str">
        <f>MacReports!D275&amp;""</f>
        <v/>
      </c>
      <c r="D275" t="str">
        <f>MacReports!C275&amp;""</f>
        <v/>
      </c>
      <c r="E275" t="str" cm="1">
        <f t="array" ref="E275">IF($AC275=0,"",INDEX(MacReports!$E$2:$E$243,$AC275))</f>
        <v/>
      </c>
      <c r="F275" s="11" t="str">
        <f>MacReports!F275&amp;""</f>
        <v/>
      </c>
      <c r="G275" t="str" cm="1">
        <f t="array" ref="G275">IF($AD275=0,$F275,INDEX(Models!$B$2:$B$605,$AD275))</f>
        <v/>
      </c>
      <c r="H275" t="str" cm="1">
        <f t="array" ref="H275">IF($AD275=0,"",INDEX(Models!$E$2:$E$605,$AD275))</f>
        <v/>
      </c>
      <c r="I275" t="str" cm="1">
        <f t="array" ref="I275">IF($AD275=0,"",INDEX(Models!$D$2:$D$605,$AD275))</f>
        <v/>
      </c>
      <c r="J275" t="str">
        <f>MacReports!G275&amp;""</f>
        <v/>
      </c>
      <c r="K275" s="49" t="str">
        <f>MacReports!H275&amp;""</f>
        <v/>
      </c>
      <c r="L275" t="str">
        <f t="shared" si="13"/>
        <v/>
      </c>
      <c r="M275" s="13" t="str">
        <f>MacReports!I275&amp;""</f>
        <v/>
      </c>
      <c r="N275" s="14" t="str" cm="1">
        <f t="array" ref="N275">IFERROR(_xlfn.IFS(MacReports!N275="","",--MacReports!N275&lt;55,"Battery Defect",--MacReports!N275&lt;=69,"Battery D",--MacReports!N275&lt;=80,"Battery C",--MacReports!N275&gt;80,""),"")</f>
        <v/>
      </c>
      <c r="O275" s="14" t="str">
        <f>IF(MacReports!J275="Service","Battery Service","")</f>
        <v/>
      </c>
      <c r="P275" s="11" t="str">
        <f>MacReports!Q275&amp;""</f>
        <v/>
      </c>
      <c r="Q275" s="11" t="str">
        <f>IF(MacReports!K275="Enabled","Apple ID Lock","")</f>
        <v/>
      </c>
      <c r="R275" s="11" t="str">
        <f>IF(MacReports!M275="Remote Lock","Remote Locked","")</f>
        <v/>
      </c>
      <c r="S275" t="str">
        <f t="shared" si="12"/>
        <v/>
      </c>
      <c r="T275" t="str" cm="1">
        <f t="array" ref="T275">IF($AE275=0,"",INDEX(Disk_Pivot!$N$2:$N$500,$AE275))</f>
        <v/>
      </c>
      <c r="U275" t="str">
        <f>IF(T275="Fail",MacReports!O275,"")</f>
        <v/>
      </c>
      <c r="AA275" t="str">
        <f t="shared" si="14"/>
        <v/>
      </c>
      <c r="AC275">
        <f>IFERROR(MATCH($B275,MacReports!$B$2:$B$243,0),0)</f>
        <v>0</v>
      </c>
      <c r="AD275">
        <f>IFERROR(MATCH($F275,Models!$A$2:$A$605,0),0)</f>
        <v>0</v>
      </c>
      <c r="AE275">
        <f>IFERROR(MATCH($B275,Disk_Pivot!$G$2:$G$500,0),0)</f>
        <v>0</v>
      </c>
    </row>
    <row r="276" spans="1:31">
      <c r="A276" t="str">
        <f>MacReports!A276&amp;""</f>
        <v/>
      </c>
      <c r="B276" t="str">
        <f>MacReports!B276&amp;""</f>
        <v/>
      </c>
      <c r="C276" t="str">
        <f>MacReports!D276&amp;""</f>
        <v/>
      </c>
      <c r="D276" t="str">
        <f>MacReports!C276&amp;""</f>
        <v/>
      </c>
      <c r="E276" t="str" cm="1">
        <f t="array" ref="E276">IF($AC276=0,"",INDEX(MacReports!$E$2:$E$243,$AC276))</f>
        <v/>
      </c>
      <c r="F276" s="11" t="str">
        <f>MacReports!F276&amp;""</f>
        <v/>
      </c>
      <c r="G276" t="str" cm="1">
        <f t="array" ref="G276">IF($AD276=0,$F276,INDEX(Models!$B$2:$B$605,$AD276))</f>
        <v/>
      </c>
      <c r="H276" t="str" cm="1">
        <f t="array" ref="H276">IF($AD276=0,"",INDEX(Models!$E$2:$E$605,$AD276))</f>
        <v/>
      </c>
      <c r="I276" t="str" cm="1">
        <f t="array" ref="I276">IF($AD276=0,"",INDEX(Models!$D$2:$D$605,$AD276))</f>
        <v/>
      </c>
      <c r="J276" t="str">
        <f>MacReports!G276&amp;""</f>
        <v/>
      </c>
      <c r="K276" s="49" t="str">
        <f>MacReports!H276&amp;""</f>
        <v/>
      </c>
      <c r="L276" t="str">
        <f t="shared" si="13"/>
        <v/>
      </c>
      <c r="M276" s="13" t="str">
        <f>MacReports!I276&amp;""</f>
        <v/>
      </c>
      <c r="N276" s="14" t="str" cm="1">
        <f t="array" ref="N276">IFERROR(_xlfn.IFS(MacReports!N276="","",--MacReports!N276&lt;55,"Battery Defect",--MacReports!N276&lt;=69,"Battery D",--MacReports!N276&lt;=80,"Battery C",--MacReports!N276&gt;80,""),"")</f>
        <v/>
      </c>
      <c r="O276" s="14" t="str">
        <f>IF(MacReports!J276="Service","Battery Service","")</f>
        <v/>
      </c>
      <c r="P276" s="11" t="str">
        <f>MacReports!Q276&amp;""</f>
        <v/>
      </c>
      <c r="Q276" s="11" t="str">
        <f>IF(MacReports!K276="Enabled","Apple ID Lock","")</f>
        <v/>
      </c>
      <c r="R276" s="11" t="str">
        <f>IF(MacReports!M276="Remote Lock","Remote Locked","")</f>
        <v/>
      </c>
      <c r="S276" t="str">
        <f t="shared" si="12"/>
        <v/>
      </c>
      <c r="T276" t="str" cm="1">
        <f t="array" ref="T276">IF($AE276=0,"",INDEX(Disk_Pivot!$N$2:$N$500,$AE276))</f>
        <v/>
      </c>
      <c r="U276" t="str">
        <f>IF(T276="Fail",MacReports!O276,"")</f>
        <v/>
      </c>
      <c r="AA276" t="str">
        <f t="shared" si="14"/>
        <v/>
      </c>
      <c r="AC276">
        <f>IFERROR(MATCH($B276,MacReports!$B$2:$B$243,0),0)</f>
        <v>0</v>
      </c>
      <c r="AD276">
        <f>IFERROR(MATCH($F276,Models!$A$2:$A$605,0),0)</f>
        <v>0</v>
      </c>
      <c r="AE276">
        <f>IFERROR(MATCH($B276,Disk_Pivot!$G$2:$G$500,0),0)</f>
        <v>0</v>
      </c>
    </row>
    <row r="277" spans="1:31">
      <c r="A277" t="str">
        <f>MacReports!A277&amp;""</f>
        <v/>
      </c>
      <c r="B277" t="str">
        <f>MacReports!B277&amp;""</f>
        <v/>
      </c>
      <c r="C277" t="str">
        <f>MacReports!D277&amp;""</f>
        <v/>
      </c>
      <c r="D277" t="str">
        <f>MacReports!C277&amp;""</f>
        <v/>
      </c>
      <c r="E277" t="str" cm="1">
        <f t="array" ref="E277">IF($AC277=0,"",INDEX(MacReports!$E$2:$E$243,$AC277))</f>
        <v/>
      </c>
      <c r="F277" s="11" t="str">
        <f>MacReports!F277&amp;""</f>
        <v/>
      </c>
      <c r="G277" t="str" cm="1">
        <f t="array" ref="G277">IF($AD277=0,$F277,INDEX(Models!$B$2:$B$605,$AD277))</f>
        <v/>
      </c>
      <c r="H277" t="str" cm="1">
        <f t="array" ref="H277">IF($AD277=0,"",INDEX(Models!$E$2:$E$605,$AD277))</f>
        <v/>
      </c>
      <c r="I277" t="str" cm="1">
        <f t="array" ref="I277">IF($AD277=0,"",INDEX(Models!$D$2:$D$605,$AD277))</f>
        <v/>
      </c>
      <c r="J277" t="str">
        <f>MacReports!G277&amp;""</f>
        <v/>
      </c>
      <c r="K277" s="49" t="str">
        <f>MacReports!H277&amp;""</f>
        <v/>
      </c>
      <c r="L277" t="str">
        <f t="shared" si="13"/>
        <v/>
      </c>
      <c r="M277" s="13" t="str">
        <f>MacReports!I277&amp;""</f>
        <v/>
      </c>
      <c r="N277" s="14" t="str" cm="1">
        <f t="array" ref="N277">IFERROR(_xlfn.IFS(MacReports!N277="","",--MacReports!N277&lt;55,"Battery Defect",--MacReports!N277&lt;=69,"Battery D",--MacReports!N277&lt;=80,"Battery C",--MacReports!N277&gt;80,""),"")</f>
        <v/>
      </c>
      <c r="O277" s="14" t="str">
        <f>IF(MacReports!J277="Service","Battery Service","")</f>
        <v/>
      </c>
      <c r="P277" s="11" t="str">
        <f>MacReports!Q277&amp;""</f>
        <v/>
      </c>
      <c r="Q277" s="11" t="str">
        <f>IF(MacReports!K277="Enabled","Apple ID Lock","")</f>
        <v/>
      </c>
      <c r="R277" s="11" t="str">
        <f>IF(MacReports!M277="Remote Lock","Remote Locked","")</f>
        <v/>
      </c>
      <c r="S277" t="str">
        <f t="shared" si="12"/>
        <v/>
      </c>
      <c r="T277" t="str" cm="1">
        <f t="array" ref="T277">IF($AE277=0,"",INDEX(Disk_Pivot!$N$2:$N$500,$AE277))</f>
        <v/>
      </c>
      <c r="U277" t="str">
        <f>IF(T277="Fail",MacReports!O277,"")</f>
        <v/>
      </c>
      <c r="AA277" t="str">
        <f t="shared" si="14"/>
        <v/>
      </c>
      <c r="AC277">
        <f>IFERROR(MATCH($B277,MacReports!$B$2:$B$243,0),0)</f>
        <v>0</v>
      </c>
      <c r="AD277">
        <f>IFERROR(MATCH($F277,Models!$A$2:$A$605,0),0)</f>
        <v>0</v>
      </c>
      <c r="AE277">
        <f>IFERROR(MATCH($B277,Disk_Pivot!$G$2:$G$500,0),0)</f>
        <v>0</v>
      </c>
    </row>
    <row r="278" spans="1:31">
      <c r="A278" t="str">
        <f>MacReports!A278&amp;""</f>
        <v/>
      </c>
      <c r="B278" t="str">
        <f>MacReports!B278&amp;""</f>
        <v/>
      </c>
      <c r="C278" t="str">
        <f>MacReports!D278&amp;""</f>
        <v/>
      </c>
      <c r="D278" t="str">
        <f>MacReports!C278&amp;""</f>
        <v/>
      </c>
      <c r="E278" t="str" cm="1">
        <f t="array" ref="E278">IF($AC278=0,"",INDEX(MacReports!$E$2:$E$243,$AC278))</f>
        <v/>
      </c>
      <c r="F278" s="11" t="str">
        <f>MacReports!F278&amp;""</f>
        <v/>
      </c>
      <c r="G278" t="str" cm="1">
        <f t="array" ref="G278">IF($AD278=0,$F278,INDEX(Models!$B$2:$B$605,$AD278))</f>
        <v/>
      </c>
      <c r="H278" t="str" cm="1">
        <f t="array" ref="H278">IF($AD278=0,"",INDEX(Models!$E$2:$E$605,$AD278))</f>
        <v/>
      </c>
      <c r="I278" t="str" cm="1">
        <f t="array" ref="I278">IF($AD278=0,"",INDEX(Models!$D$2:$D$605,$AD278))</f>
        <v/>
      </c>
      <c r="J278" t="str">
        <f>MacReports!G278&amp;""</f>
        <v/>
      </c>
      <c r="K278" s="49" t="str">
        <f>MacReports!H278&amp;""</f>
        <v/>
      </c>
      <c r="L278" t="str">
        <f t="shared" si="13"/>
        <v/>
      </c>
      <c r="M278" s="13" t="str">
        <f>MacReports!I278&amp;""</f>
        <v/>
      </c>
      <c r="N278" s="14" t="str" cm="1">
        <f t="array" ref="N278">IFERROR(_xlfn.IFS(MacReports!N278="","",--MacReports!N278&lt;55,"Battery Defect",--MacReports!N278&lt;=69,"Battery D",--MacReports!N278&lt;=80,"Battery C",--MacReports!N278&gt;80,""),"")</f>
        <v/>
      </c>
      <c r="O278" s="14" t="str">
        <f>IF(MacReports!J278="Service","Battery Service","")</f>
        <v/>
      </c>
      <c r="P278" s="11" t="str">
        <f>MacReports!Q278&amp;""</f>
        <v/>
      </c>
      <c r="Q278" s="11" t="str">
        <f>IF(MacReports!K278="Enabled","Apple ID Lock","")</f>
        <v/>
      </c>
      <c r="R278" s="11" t="str">
        <f>IF(MacReports!M278="Remote Lock","Remote Locked","")</f>
        <v/>
      </c>
      <c r="S278" t="str">
        <f t="shared" si="12"/>
        <v/>
      </c>
      <c r="T278" t="str" cm="1">
        <f t="array" ref="T278">IF($AE278=0,"",INDEX(Disk_Pivot!$N$2:$N$500,$AE278))</f>
        <v/>
      </c>
      <c r="U278" t="str">
        <f>IF(T278="Fail",MacReports!O278,"")</f>
        <v/>
      </c>
      <c r="AA278" t="str">
        <f t="shared" si="14"/>
        <v/>
      </c>
      <c r="AC278">
        <f>IFERROR(MATCH($B278,MacReports!$B$2:$B$243,0),0)</f>
        <v>0</v>
      </c>
      <c r="AD278">
        <f>IFERROR(MATCH($F278,Models!$A$2:$A$605,0),0)</f>
        <v>0</v>
      </c>
      <c r="AE278">
        <f>IFERROR(MATCH($B278,Disk_Pivot!$G$2:$G$500,0),0)</f>
        <v>0</v>
      </c>
    </row>
    <row r="279" spans="1:31">
      <c r="A279" t="str">
        <f>MacReports!A279&amp;""</f>
        <v/>
      </c>
      <c r="B279" t="str">
        <f>MacReports!B279&amp;""</f>
        <v/>
      </c>
      <c r="C279" t="str">
        <f>MacReports!D279&amp;""</f>
        <v/>
      </c>
      <c r="D279" t="str">
        <f>MacReports!C279&amp;""</f>
        <v/>
      </c>
      <c r="E279" t="str" cm="1">
        <f t="array" ref="E279">IF($AC279=0,"",INDEX(MacReports!$E$2:$E$243,$AC279))</f>
        <v/>
      </c>
      <c r="F279" s="11" t="str">
        <f>MacReports!F279&amp;""</f>
        <v/>
      </c>
      <c r="G279" t="str" cm="1">
        <f t="array" ref="G279">IF($AD279=0,$F279,INDEX(Models!$B$2:$B$605,$AD279))</f>
        <v/>
      </c>
      <c r="H279" t="str" cm="1">
        <f t="array" ref="H279">IF($AD279=0,"",INDEX(Models!$E$2:$E$605,$AD279))</f>
        <v/>
      </c>
      <c r="I279" t="str" cm="1">
        <f t="array" ref="I279">IF($AD279=0,"",INDEX(Models!$D$2:$D$605,$AD279))</f>
        <v/>
      </c>
      <c r="J279" t="str">
        <f>MacReports!G279&amp;""</f>
        <v/>
      </c>
      <c r="K279" s="49" t="str">
        <f>MacReports!H279&amp;""</f>
        <v/>
      </c>
      <c r="L279" t="str">
        <f t="shared" si="13"/>
        <v/>
      </c>
      <c r="M279" s="13" t="str">
        <f>MacReports!I279&amp;""</f>
        <v/>
      </c>
      <c r="N279" s="14" t="str" cm="1">
        <f t="array" ref="N279">IFERROR(_xlfn.IFS(MacReports!N279="","",--MacReports!N279&lt;55,"Battery Defect",--MacReports!N279&lt;=69,"Battery D",--MacReports!N279&lt;=80,"Battery C",--MacReports!N279&gt;80,""),"")</f>
        <v/>
      </c>
      <c r="O279" s="14" t="str">
        <f>IF(MacReports!J279="Service","Battery Service","")</f>
        <v/>
      </c>
      <c r="P279" s="11" t="str">
        <f>MacReports!Q279&amp;""</f>
        <v/>
      </c>
      <c r="Q279" s="11" t="str">
        <f>IF(MacReports!K279="Enabled","Apple ID Lock","")</f>
        <v/>
      </c>
      <c r="R279" s="11" t="str">
        <f>IF(MacReports!M279="Remote Lock","Remote Locked","")</f>
        <v/>
      </c>
      <c r="S279" t="str">
        <f t="shared" si="12"/>
        <v/>
      </c>
      <c r="T279" t="str" cm="1">
        <f t="array" ref="T279">IF($AE279=0,"",INDEX(Disk_Pivot!$N$2:$N$500,$AE279))</f>
        <v/>
      </c>
      <c r="U279" t="str">
        <f>IF(T279="Fail",MacReports!O279,"")</f>
        <v/>
      </c>
      <c r="AA279" t="str">
        <f t="shared" si="14"/>
        <v/>
      </c>
      <c r="AC279">
        <f>IFERROR(MATCH($B279,MacReports!$B$2:$B$243,0),0)</f>
        <v>0</v>
      </c>
      <c r="AD279">
        <f>IFERROR(MATCH($F279,Models!$A$2:$A$605,0),0)</f>
        <v>0</v>
      </c>
      <c r="AE279">
        <f>IFERROR(MATCH($B279,Disk_Pivot!$G$2:$G$500,0),0)</f>
        <v>0</v>
      </c>
    </row>
    <row r="280" spans="1:31">
      <c r="A280" t="str">
        <f>MacReports!A280&amp;""</f>
        <v/>
      </c>
      <c r="B280" t="str">
        <f>MacReports!B280&amp;""</f>
        <v/>
      </c>
      <c r="C280" t="str">
        <f>MacReports!D280&amp;""</f>
        <v/>
      </c>
      <c r="D280" t="str">
        <f>MacReports!C280&amp;""</f>
        <v/>
      </c>
      <c r="E280" t="str" cm="1">
        <f t="array" ref="E280">IF($AC280=0,"",INDEX(MacReports!$E$2:$E$243,$AC280))</f>
        <v/>
      </c>
      <c r="F280" s="11" t="str">
        <f>MacReports!F280&amp;""</f>
        <v/>
      </c>
      <c r="G280" t="str" cm="1">
        <f t="array" ref="G280">IF($AD280=0,$F280,INDEX(Models!$B$2:$B$605,$AD280))</f>
        <v/>
      </c>
      <c r="H280" t="str" cm="1">
        <f t="array" ref="H280">IF($AD280=0,"",INDEX(Models!$E$2:$E$605,$AD280))</f>
        <v/>
      </c>
      <c r="I280" t="str" cm="1">
        <f t="array" ref="I280">IF($AD280=0,"",INDEX(Models!$D$2:$D$605,$AD280))</f>
        <v/>
      </c>
      <c r="J280" t="str">
        <f>MacReports!G280&amp;""</f>
        <v/>
      </c>
      <c r="K280" s="49" t="str">
        <f>MacReports!H280&amp;""</f>
        <v/>
      </c>
      <c r="L280" t="str">
        <f t="shared" si="13"/>
        <v/>
      </c>
      <c r="M280" s="13" t="str">
        <f>MacReports!I280&amp;""</f>
        <v/>
      </c>
      <c r="N280" s="14" t="str" cm="1">
        <f t="array" ref="N280">IFERROR(_xlfn.IFS(MacReports!N280="","",--MacReports!N280&lt;55,"Battery Defect",--MacReports!N280&lt;=69,"Battery D",--MacReports!N280&lt;=80,"Battery C",--MacReports!N280&gt;80,""),"")</f>
        <v/>
      </c>
      <c r="O280" s="14" t="str">
        <f>IF(MacReports!J280="Service","Battery Service","")</f>
        <v/>
      </c>
      <c r="P280" s="11" t="str">
        <f>MacReports!Q280&amp;""</f>
        <v/>
      </c>
      <c r="Q280" s="11" t="str">
        <f>IF(MacReports!K280="Enabled","Apple ID Lock","")</f>
        <v/>
      </c>
      <c r="R280" s="11" t="str">
        <f>IF(MacReports!M280="Remote Lock","Remote Locked","")</f>
        <v/>
      </c>
      <c r="S280" t="str">
        <f t="shared" si="12"/>
        <v/>
      </c>
      <c r="T280" t="str" cm="1">
        <f t="array" ref="T280">IF($AE280=0,"",INDEX(Disk_Pivot!$N$2:$N$500,$AE280))</f>
        <v/>
      </c>
      <c r="U280" t="str">
        <f>IF(T280="Fail",MacReports!O280,"")</f>
        <v/>
      </c>
      <c r="AA280" t="str">
        <f t="shared" si="14"/>
        <v/>
      </c>
      <c r="AC280">
        <f>IFERROR(MATCH($B280,MacReports!$B$2:$B$243,0),0)</f>
        <v>0</v>
      </c>
      <c r="AD280">
        <f>IFERROR(MATCH($F280,Models!$A$2:$A$605,0),0)</f>
        <v>0</v>
      </c>
      <c r="AE280">
        <f>IFERROR(MATCH($B280,Disk_Pivot!$G$2:$G$500,0),0)</f>
        <v>0</v>
      </c>
    </row>
    <row r="281" spans="1:31">
      <c r="A281" t="str">
        <f>MacReports!A281&amp;""</f>
        <v/>
      </c>
      <c r="B281" t="str">
        <f>MacReports!B281&amp;""</f>
        <v/>
      </c>
      <c r="C281" t="str">
        <f>MacReports!D281&amp;""</f>
        <v/>
      </c>
      <c r="D281" t="str">
        <f>MacReports!C281&amp;""</f>
        <v/>
      </c>
      <c r="E281" t="str" cm="1">
        <f t="array" ref="E281">IF($AC281=0,"",INDEX(MacReports!$E$2:$E$243,$AC281))</f>
        <v/>
      </c>
      <c r="F281" s="11" t="str">
        <f>MacReports!F281&amp;""</f>
        <v/>
      </c>
      <c r="G281" t="str" cm="1">
        <f t="array" ref="G281">IF($AD281=0,$F281,INDEX(Models!$B$2:$B$605,$AD281))</f>
        <v/>
      </c>
      <c r="H281" t="str" cm="1">
        <f t="array" ref="H281">IF($AD281=0,"",INDEX(Models!$E$2:$E$605,$AD281))</f>
        <v/>
      </c>
      <c r="I281" t="str" cm="1">
        <f t="array" ref="I281">IF($AD281=0,"",INDEX(Models!$D$2:$D$605,$AD281))</f>
        <v/>
      </c>
      <c r="J281" t="str">
        <f>MacReports!G281&amp;""</f>
        <v/>
      </c>
      <c r="K281" s="49" t="str">
        <f>MacReports!H281&amp;""</f>
        <v/>
      </c>
      <c r="L281" t="str">
        <f t="shared" si="13"/>
        <v/>
      </c>
      <c r="M281" s="13" t="str">
        <f>MacReports!I281&amp;""</f>
        <v/>
      </c>
      <c r="N281" s="14" t="str" cm="1">
        <f t="array" ref="N281">IFERROR(_xlfn.IFS(MacReports!N281="","",--MacReports!N281&lt;55,"Battery Defect",--MacReports!N281&lt;=69,"Battery D",--MacReports!N281&lt;=80,"Battery C",--MacReports!N281&gt;80,""),"")</f>
        <v/>
      </c>
      <c r="O281" s="14" t="str">
        <f>IF(MacReports!J281="Service","Battery Service","")</f>
        <v/>
      </c>
      <c r="P281" s="11" t="str">
        <f>MacReports!Q281&amp;""</f>
        <v/>
      </c>
      <c r="Q281" s="11" t="str">
        <f>IF(MacReports!K281="Enabled","Apple ID Lock","")</f>
        <v/>
      </c>
      <c r="R281" s="11" t="str">
        <f>IF(MacReports!M281="Remote Lock","Remote Locked","")</f>
        <v/>
      </c>
      <c r="S281" t="str">
        <f t="shared" si="12"/>
        <v/>
      </c>
      <c r="T281" t="str" cm="1">
        <f t="array" ref="T281">IF($AE281=0,"",INDEX(Disk_Pivot!$N$2:$N$500,$AE281))</f>
        <v/>
      </c>
      <c r="U281" t="str">
        <f>IF(T281="Fail",MacReports!O281,"")</f>
        <v/>
      </c>
      <c r="AA281" t="str">
        <f t="shared" si="14"/>
        <v/>
      </c>
      <c r="AC281">
        <f>IFERROR(MATCH($B281,MacReports!$B$2:$B$243,0),0)</f>
        <v>0</v>
      </c>
      <c r="AD281">
        <f>IFERROR(MATCH($F281,Models!$A$2:$A$605,0),0)</f>
        <v>0</v>
      </c>
      <c r="AE281">
        <f>IFERROR(MATCH($B281,Disk_Pivot!$G$2:$G$500,0),0)</f>
        <v>0</v>
      </c>
    </row>
    <row r="282" spans="1:31">
      <c r="A282" t="str">
        <f>MacReports!A282&amp;""</f>
        <v/>
      </c>
      <c r="B282" t="str">
        <f>MacReports!B282&amp;""</f>
        <v/>
      </c>
      <c r="C282" t="str">
        <f>MacReports!D282&amp;""</f>
        <v/>
      </c>
      <c r="D282" t="str">
        <f>MacReports!C282&amp;""</f>
        <v/>
      </c>
      <c r="E282" t="str" cm="1">
        <f t="array" ref="E282">IF($AC282=0,"",INDEX(MacReports!$E$2:$E$243,$AC282))</f>
        <v/>
      </c>
      <c r="F282" s="11" t="str">
        <f>MacReports!F282&amp;""</f>
        <v/>
      </c>
      <c r="G282" t="str" cm="1">
        <f t="array" ref="G282">IF($AD282=0,$F282,INDEX(Models!$B$2:$B$605,$AD282))</f>
        <v/>
      </c>
      <c r="H282" t="str" cm="1">
        <f t="array" ref="H282">IF($AD282=0,"",INDEX(Models!$E$2:$E$605,$AD282))</f>
        <v/>
      </c>
      <c r="I282" t="str" cm="1">
        <f t="array" ref="I282">IF($AD282=0,"",INDEX(Models!$D$2:$D$605,$AD282))</f>
        <v/>
      </c>
      <c r="J282" t="str">
        <f>MacReports!G282&amp;""</f>
        <v/>
      </c>
      <c r="K282" s="49" t="str">
        <f>MacReports!H282&amp;""</f>
        <v/>
      </c>
      <c r="L282" t="str">
        <f t="shared" si="13"/>
        <v/>
      </c>
      <c r="M282" s="13" t="str">
        <f>MacReports!I282&amp;""</f>
        <v/>
      </c>
      <c r="N282" s="14" t="str" cm="1">
        <f t="array" ref="N282">IFERROR(_xlfn.IFS(MacReports!N282="","",--MacReports!N282&lt;55,"Battery Defect",--MacReports!N282&lt;=69,"Battery D",--MacReports!N282&lt;=80,"Battery C",--MacReports!N282&gt;80,""),"")</f>
        <v/>
      </c>
      <c r="O282" s="14" t="str">
        <f>IF(MacReports!J282="Service","Battery Service","")</f>
        <v/>
      </c>
      <c r="P282" s="11" t="str">
        <f>MacReports!Q282&amp;""</f>
        <v/>
      </c>
      <c r="Q282" s="11" t="str">
        <f>IF(MacReports!K282="Enabled","Apple ID Lock","")</f>
        <v/>
      </c>
      <c r="R282" s="11" t="str">
        <f>IF(MacReports!M282="Remote Lock","Remote Locked","")</f>
        <v/>
      </c>
      <c r="S282" t="str">
        <f t="shared" si="12"/>
        <v/>
      </c>
      <c r="T282" t="str" cm="1">
        <f t="array" ref="T282">IF($AE282=0,"",INDEX(Disk_Pivot!$N$2:$N$500,$AE282))</f>
        <v/>
      </c>
      <c r="U282" t="str">
        <f>IF(T282="Fail",MacReports!O282,"")</f>
        <v/>
      </c>
      <c r="AA282" t="str">
        <f t="shared" si="14"/>
        <v/>
      </c>
      <c r="AC282">
        <f>IFERROR(MATCH($B282,MacReports!$B$2:$B$243,0),0)</f>
        <v>0</v>
      </c>
      <c r="AD282">
        <f>IFERROR(MATCH($F282,Models!$A$2:$A$605,0),0)</f>
        <v>0</v>
      </c>
      <c r="AE282">
        <f>IFERROR(MATCH($B282,Disk_Pivot!$G$2:$G$500,0),0)</f>
        <v>0</v>
      </c>
    </row>
    <row r="283" spans="1:31">
      <c r="A283" t="str">
        <f>MacReports!A283&amp;""</f>
        <v/>
      </c>
      <c r="B283" t="str">
        <f>MacReports!B283&amp;""</f>
        <v/>
      </c>
      <c r="C283" t="str">
        <f>MacReports!D283&amp;""</f>
        <v/>
      </c>
      <c r="D283" t="str">
        <f>MacReports!C283&amp;""</f>
        <v/>
      </c>
      <c r="E283" t="str" cm="1">
        <f t="array" ref="E283">IF($AC283=0,"",INDEX(MacReports!$E$2:$E$243,$AC283))</f>
        <v/>
      </c>
      <c r="F283" s="11" t="str">
        <f>MacReports!F283&amp;""</f>
        <v/>
      </c>
      <c r="G283" t="str" cm="1">
        <f t="array" ref="G283">IF($AD283=0,$F283,INDEX(Models!$B$2:$B$605,$AD283))</f>
        <v/>
      </c>
      <c r="H283" t="str" cm="1">
        <f t="array" ref="H283">IF($AD283=0,"",INDEX(Models!$E$2:$E$605,$AD283))</f>
        <v/>
      </c>
      <c r="I283" t="str" cm="1">
        <f t="array" ref="I283">IF($AD283=0,"",INDEX(Models!$D$2:$D$605,$AD283))</f>
        <v/>
      </c>
      <c r="J283" t="str">
        <f>MacReports!G283&amp;""</f>
        <v/>
      </c>
      <c r="K283" s="49" t="str">
        <f>MacReports!H283&amp;""</f>
        <v/>
      </c>
      <c r="L283" t="str">
        <f t="shared" si="13"/>
        <v/>
      </c>
      <c r="M283" s="13" t="str">
        <f>MacReports!I283&amp;""</f>
        <v/>
      </c>
      <c r="N283" s="14" t="str" cm="1">
        <f t="array" ref="N283">IFERROR(_xlfn.IFS(MacReports!N283="","",--MacReports!N283&lt;55,"Battery Defect",--MacReports!N283&lt;=69,"Battery D",--MacReports!N283&lt;=80,"Battery C",--MacReports!N283&gt;80,""),"")</f>
        <v/>
      </c>
      <c r="O283" s="14" t="str">
        <f>IF(MacReports!J283="Service","Battery Service","")</f>
        <v/>
      </c>
      <c r="P283" s="11" t="str">
        <f>MacReports!Q283&amp;""</f>
        <v/>
      </c>
      <c r="Q283" s="11" t="str">
        <f>IF(MacReports!K283="Enabled","Apple ID Lock","")</f>
        <v/>
      </c>
      <c r="R283" s="11" t="str">
        <f>IF(MacReports!M283="Remote Lock","Remote Locked","")</f>
        <v/>
      </c>
      <c r="S283" t="str">
        <f t="shared" si="12"/>
        <v/>
      </c>
      <c r="T283" t="str" cm="1">
        <f t="array" ref="T283">IF($AE283=0,"",INDEX(Disk_Pivot!$N$2:$N$500,$AE283))</f>
        <v/>
      </c>
      <c r="U283" t="str">
        <f>IF(T283="Fail",MacReports!O283,"")</f>
        <v/>
      </c>
      <c r="AA283" t="str">
        <f t="shared" si="14"/>
        <v/>
      </c>
      <c r="AC283">
        <f>IFERROR(MATCH($B283,MacReports!$B$2:$B$243,0),0)</f>
        <v>0</v>
      </c>
      <c r="AD283">
        <f>IFERROR(MATCH($F283,Models!$A$2:$A$605,0),0)</f>
        <v>0</v>
      </c>
      <c r="AE283">
        <f>IFERROR(MATCH($B283,Disk_Pivot!$G$2:$G$500,0),0)</f>
        <v>0</v>
      </c>
    </row>
    <row r="284" spans="1:31">
      <c r="A284" t="str">
        <f>MacReports!A284&amp;""</f>
        <v/>
      </c>
      <c r="B284" t="str">
        <f>MacReports!B284&amp;""</f>
        <v/>
      </c>
      <c r="C284" t="str">
        <f>MacReports!D284&amp;""</f>
        <v/>
      </c>
      <c r="D284" t="str">
        <f>MacReports!C284&amp;""</f>
        <v/>
      </c>
      <c r="E284" t="str" cm="1">
        <f t="array" ref="E284">IF($AC284=0,"",INDEX(MacReports!$E$2:$E$243,$AC284))</f>
        <v/>
      </c>
      <c r="F284" s="11" t="str">
        <f>MacReports!F284&amp;""</f>
        <v/>
      </c>
      <c r="G284" t="str" cm="1">
        <f t="array" ref="G284">IF($AD284=0,$F284,INDEX(Models!$B$2:$B$605,$AD284))</f>
        <v/>
      </c>
      <c r="H284" t="str" cm="1">
        <f t="array" ref="H284">IF($AD284=0,"",INDEX(Models!$E$2:$E$605,$AD284))</f>
        <v/>
      </c>
      <c r="I284" t="str" cm="1">
        <f t="array" ref="I284">IF($AD284=0,"",INDEX(Models!$D$2:$D$605,$AD284))</f>
        <v/>
      </c>
      <c r="J284" t="str">
        <f>MacReports!G284&amp;""</f>
        <v/>
      </c>
      <c r="K284" s="49" t="str">
        <f>MacReports!H284&amp;""</f>
        <v/>
      </c>
      <c r="L284" t="str">
        <f t="shared" si="13"/>
        <v/>
      </c>
      <c r="M284" s="13" t="str">
        <f>MacReports!I284&amp;""</f>
        <v/>
      </c>
      <c r="N284" s="14" t="str" cm="1">
        <f t="array" ref="N284">IFERROR(_xlfn.IFS(MacReports!N284="","",--MacReports!N284&lt;55,"Battery Defect",--MacReports!N284&lt;=69,"Battery D",--MacReports!N284&lt;=80,"Battery C",--MacReports!N284&gt;80,""),"")</f>
        <v/>
      </c>
      <c r="O284" s="14" t="str">
        <f>IF(MacReports!J284="Service","Battery Service","")</f>
        <v/>
      </c>
      <c r="P284" s="11" t="str">
        <f>MacReports!Q284&amp;""</f>
        <v/>
      </c>
      <c r="Q284" s="11" t="str">
        <f>IF(MacReports!K284="Enabled","Apple ID Lock","")</f>
        <v/>
      </c>
      <c r="R284" s="11" t="str">
        <f>IF(MacReports!M284="Remote Lock","Remote Locked","")</f>
        <v/>
      </c>
      <c r="S284" t="str">
        <f t="shared" si="12"/>
        <v/>
      </c>
      <c r="T284" t="str" cm="1">
        <f t="array" ref="T284">IF($AE284=0,"",INDEX(Disk_Pivot!$N$2:$N$500,$AE284))</f>
        <v/>
      </c>
      <c r="U284" t="str">
        <f>IF(T284="Fail",MacReports!O284,"")</f>
        <v/>
      </c>
      <c r="AA284" t="str">
        <f t="shared" si="14"/>
        <v/>
      </c>
      <c r="AC284">
        <f>IFERROR(MATCH($B284,MacReports!$B$2:$B$243,0),0)</f>
        <v>0</v>
      </c>
      <c r="AD284">
        <f>IFERROR(MATCH($F284,Models!$A$2:$A$605,0),0)</f>
        <v>0</v>
      </c>
      <c r="AE284">
        <f>IFERROR(MATCH($B284,Disk_Pivot!$G$2:$G$500,0),0)</f>
        <v>0</v>
      </c>
    </row>
    <row r="285" spans="1:31">
      <c r="A285" t="str">
        <f>MacReports!A285&amp;""</f>
        <v/>
      </c>
      <c r="B285" t="str">
        <f>MacReports!B285&amp;""</f>
        <v/>
      </c>
      <c r="C285" t="str">
        <f>MacReports!D285&amp;""</f>
        <v/>
      </c>
      <c r="D285" t="str">
        <f>MacReports!C285&amp;""</f>
        <v/>
      </c>
      <c r="E285" t="str" cm="1">
        <f t="array" ref="E285">IF($AC285=0,"",INDEX(MacReports!$E$2:$E$243,$AC285))</f>
        <v/>
      </c>
      <c r="F285" s="11" t="str">
        <f>MacReports!F285&amp;""</f>
        <v/>
      </c>
      <c r="G285" t="str" cm="1">
        <f t="array" ref="G285">IF($AD285=0,$F285,INDEX(Models!$B$2:$B$605,$AD285))</f>
        <v/>
      </c>
      <c r="H285" t="str" cm="1">
        <f t="array" ref="H285">IF($AD285=0,"",INDEX(Models!$E$2:$E$605,$AD285))</f>
        <v/>
      </c>
      <c r="I285" t="str" cm="1">
        <f t="array" ref="I285">IF($AD285=0,"",INDEX(Models!$D$2:$D$605,$AD285))</f>
        <v/>
      </c>
      <c r="J285" t="str">
        <f>MacReports!G285&amp;""</f>
        <v/>
      </c>
      <c r="K285" s="49" t="str">
        <f>MacReports!H285&amp;""</f>
        <v/>
      </c>
      <c r="L285" t="str">
        <f t="shared" si="13"/>
        <v/>
      </c>
      <c r="M285" s="13" t="str">
        <f>MacReports!I285&amp;""</f>
        <v/>
      </c>
      <c r="N285" s="14" t="str" cm="1">
        <f t="array" ref="N285">IFERROR(_xlfn.IFS(MacReports!N285="","",--MacReports!N285&lt;55,"Battery Defect",--MacReports!N285&lt;=69,"Battery D",--MacReports!N285&lt;=80,"Battery C",--MacReports!N285&gt;80,""),"")</f>
        <v/>
      </c>
      <c r="O285" s="14" t="str">
        <f>IF(MacReports!J285="Service","Battery Service","")</f>
        <v/>
      </c>
      <c r="P285" s="11" t="str">
        <f>MacReports!Q285&amp;""</f>
        <v/>
      </c>
      <c r="Q285" s="11" t="str">
        <f>IF(MacReports!K285="Enabled","Apple ID Lock","")</f>
        <v/>
      </c>
      <c r="R285" s="11" t="str">
        <f>IF(MacReports!M285="Remote Lock","Remote Locked","")</f>
        <v/>
      </c>
      <c r="S285" t="str">
        <f t="shared" si="12"/>
        <v/>
      </c>
      <c r="T285" t="str" cm="1">
        <f t="array" ref="T285">IF($AE285=0,"",INDEX(Disk_Pivot!$N$2:$N$500,$AE285))</f>
        <v/>
      </c>
      <c r="U285" t="str">
        <f>IF(T285="Fail",MacReports!O285,"")</f>
        <v/>
      </c>
      <c r="AA285" t="str">
        <f t="shared" si="14"/>
        <v/>
      </c>
      <c r="AC285">
        <f>IFERROR(MATCH($B285,MacReports!$B$2:$B$243,0),0)</f>
        <v>0</v>
      </c>
      <c r="AD285">
        <f>IFERROR(MATCH($F285,Models!$A$2:$A$605,0),0)</f>
        <v>0</v>
      </c>
      <c r="AE285">
        <f>IFERROR(MATCH($B285,Disk_Pivot!$G$2:$G$500,0),0)</f>
        <v>0</v>
      </c>
    </row>
    <row r="286" spans="1:31">
      <c r="A286" t="str">
        <f>MacReports!A286&amp;""</f>
        <v/>
      </c>
      <c r="B286" t="str">
        <f>MacReports!B286&amp;""</f>
        <v/>
      </c>
      <c r="C286" t="str">
        <f>MacReports!D286&amp;""</f>
        <v/>
      </c>
      <c r="D286" t="str">
        <f>MacReports!C286&amp;""</f>
        <v/>
      </c>
      <c r="E286" t="str" cm="1">
        <f t="array" ref="E286">IF($AC286=0,"",INDEX(MacReports!$E$2:$E$243,$AC286))</f>
        <v/>
      </c>
      <c r="F286" s="11" t="str">
        <f>MacReports!F286&amp;""</f>
        <v/>
      </c>
      <c r="G286" t="str" cm="1">
        <f t="array" ref="G286">IF($AD286=0,$F286,INDEX(Models!$B$2:$B$605,$AD286))</f>
        <v/>
      </c>
      <c r="H286" t="str" cm="1">
        <f t="array" ref="H286">IF($AD286=0,"",INDEX(Models!$E$2:$E$605,$AD286))</f>
        <v/>
      </c>
      <c r="I286" t="str" cm="1">
        <f t="array" ref="I286">IF($AD286=0,"",INDEX(Models!$D$2:$D$605,$AD286))</f>
        <v/>
      </c>
      <c r="J286" t="str">
        <f>MacReports!G286&amp;""</f>
        <v/>
      </c>
      <c r="K286" s="49" t="str">
        <f>MacReports!H286&amp;""</f>
        <v/>
      </c>
      <c r="L286" t="str">
        <f t="shared" si="13"/>
        <v/>
      </c>
      <c r="M286" s="13" t="str">
        <f>MacReports!I286&amp;""</f>
        <v/>
      </c>
      <c r="N286" s="14" t="str" cm="1">
        <f t="array" ref="N286">IFERROR(_xlfn.IFS(MacReports!N286="","",--MacReports!N286&lt;55,"Battery Defect",--MacReports!N286&lt;=69,"Battery D",--MacReports!N286&lt;=80,"Battery C",--MacReports!N286&gt;80,""),"")</f>
        <v/>
      </c>
      <c r="O286" s="14" t="str">
        <f>IF(MacReports!J286="Service","Battery Service","")</f>
        <v/>
      </c>
      <c r="P286" s="11" t="str">
        <f>MacReports!Q286&amp;""</f>
        <v/>
      </c>
      <c r="Q286" s="11" t="str">
        <f>IF(MacReports!K286="Enabled","Apple ID Lock","")</f>
        <v/>
      </c>
      <c r="R286" s="11" t="str">
        <f>IF(MacReports!M286="Remote Lock","Remote Locked","")</f>
        <v/>
      </c>
      <c r="S286" t="str">
        <f t="shared" si="12"/>
        <v/>
      </c>
      <c r="T286" t="str" cm="1">
        <f t="array" ref="T286">IF($AE286=0,"",INDEX(Disk_Pivot!$N$2:$N$500,$AE286))</f>
        <v/>
      </c>
      <c r="U286" t="str">
        <f>IF(T286="Fail",MacReports!O286,"")</f>
        <v/>
      </c>
      <c r="AA286" t="str">
        <f t="shared" si="14"/>
        <v/>
      </c>
      <c r="AC286">
        <f>IFERROR(MATCH($B286,MacReports!$B$2:$B$243,0),0)</f>
        <v>0</v>
      </c>
      <c r="AD286">
        <f>IFERROR(MATCH($F286,Models!$A$2:$A$605,0),0)</f>
        <v>0</v>
      </c>
      <c r="AE286">
        <f>IFERROR(MATCH($B286,Disk_Pivot!$G$2:$G$500,0),0)</f>
        <v>0</v>
      </c>
    </row>
    <row r="287" spans="1:31">
      <c r="A287" t="str">
        <f>MacReports!A287&amp;""</f>
        <v/>
      </c>
      <c r="B287" t="str">
        <f>MacReports!B287&amp;""</f>
        <v/>
      </c>
      <c r="C287" t="str">
        <f>MacReports!D287&amp;""</f>
        <v/>
      </c>
      <c r="D287" t="str">
        <f>MacReports!C287&amp;""</f>
        <v/>
      </c>
      <c r="E287" t="str" cm="1">
        <f t="array" ref="E287">IF($AC287=0,"",INDEX(MacReports!$E$2:$E$243,$AC287))</f>
        <v/>
      </c>
      <c r="F287" s="11" t="str">
        <f>MacReports!F287&amp;""</f>
        <v/>
      </c>
      <c r="G287" t="str" cm="1">
        <f t="array" ref="G287">IF($AD287=0,$F287,INDEX(Models!$B$2:$B$605,$AD287))</f>
        <v/>
      </c>
      <c r="H287" t="str" cm="1">
        <f t="array" ref="H287">IF($AD287=0,"",INDEX(Models!$E$2:$E$605,$AD287))</f>
        <v/>
      </c>
      <c r="I287" t="str" cm="1">
        <f t="array" ref="I287">IF($AD287=0,"",INDEX(Models!$D$2:$D$605,$AD287))</f>
        <v/>
      </c>
      <c r="J287" t="str">
        <f>MacReports!G287&amp;""</f>
        <v/>
      </c>
      <c r="K287" s="49" t="str">
        <f>MacReports!H287&amp;""</f>
        <v/>
      </c>
      <c r="L287" t="str">
        <f t="shared" si="13"/>
        <v/>
      </c>
      <c r="M287" s="13" t="str">
        <f>MacReports!I287&amp;""</f>
        <v/>
      </c>
      <c r="N287" s="14" t="str" cm="1">
        <f t="array" ref="N287">IFERROR(_xlfn.IFS(MacReports!N287="","",--MacReports!N287&lt;55,"Battery Defect",--MacReports!N287&lt;=69,"Battery D",--MacReports!N287&lt;=80,"Battery C",--MacReports!N287&gt;80,""),"")</f>
        <v/>
      </c>
      <c r="O287" s="14" t="str">
        <f>IF(MacReports!J287="Service","Battery Service","")</f>
        <v/>
      </c>
      <c r="P287" s="11" t="str">
        <f>MacReports!Q287&amp;""</f>
        <v/>
      </c>
      <c r="Q287" s="11" t="str">
        <f>IF(MacReports!K287="Enabled","Apple ID Lock","")</f>
        <v/>
      </c>
      <c r="R287" s="11" t="str">
        <f>IF(MacReports!M287="Remote Lock","Remote Locked","")</f>
        <v/>
      </c>
      <c r="S287" t="str">
        <f t="shared" si="12"/>
        <v/>
      </c>
      <c r="T287" t="str" cm="1">
        <f t="array" ref="T287">IF($AE287=0,"",INDEX(Disk_Pivot!$N$2:$N$500,$AE287))</f>
        <v/>
      </c>
      <c r="U287" t="str">
        <f>IF(T287="Fail",MacReports!O287,"")</f>
        <v/>
      </c>
      <c r="AA287" t="str">
        <f t="shared" si="14"/>
        <v/>
      </c>
      <c r="AC287">
        <f>IFERROR(MATCH($B287,MacReports!$B$2:$B$243,0),0)</f>
        <v>0</v>
      </c>
      <c r="AD287">
        <f>IFERROR(MATCH($F287,Models!$A$2:$A$605,0),0)</f>
        <v>0</v>
      </c>
      <c r="AE287">
        <f>IFERROR(MATCH($B287,Disk_Pivot!$G$2:$G$500,0),0)</f>
        <v>0</v>
      </c>
    </row>
    <row r="288" spans="1:31">
      <c r="A288" t="str">
        <f>MacReports!A288&amp;""</f>
        <v/>
      </c>
      <c r="B288" t="str">
        <f>MacReports!B288&amp;""</f>
        <v/>
      </c>
      <c r="C288" t="str">
        <f>MacReports!D288&amp;""</f>
        <v/>
      </c>
      <c r="D288" t="str">
        <f>MacReports!C288&amp;""</f>
        <v/>
      </c>
      <c r="E288" t="str" cm="1">
        <f t="array" ref="E288">IF($AC288=0,"",INDEX(MacReports!$E$2:$E$243,$AC288))</f>
        <v/>
      </c>
      <c r="F288" s="11" t="str">
        <f>MacReports!F288&amp;""</f>
        <v/>
      </c>
      <c r="G288" t="str" cm="1">
        <f t="array" ref="G288">IF($AD288=0,$F288,INDEX(Models!$B$2:$B$605,$AD288))</f>
        <v/>
      </c>
      <c r="H288" t="str" cm="1">
        <f t="array" ref="H288">IF($AD288=0,"",INDEX(Models!$E$2:$E$605,$AD288))</f>
        <v/>
      </c>
      <c r="I288" t="str" cm="1">
        <f t="array" ref="I288">IF($AD288=0,"",INDEX(Models!$D$2:$D$605,$AD288))</f>
        <v/>
      </c>
      <c r="J288" t="str">
        <f>MacReports!G288&amp;""</f>
        <v/>
      </c>
      <c r="K288" s="49" t="str">
        <f>MacReports!H288&amp;""</f>
        <v/>
      </c>
      <c r="L288" t="str">
        <f t="shared" si="13"/>
        <v/>
      </c>
      <c r="M288" s="13" t="str">
        <f>MacReports!I288&amp;""</f>
        <v/>
      </c>
      <c r="N288" s="14" t="str" cm="1">
        <f t="array" ref="N288">IFERROR(_xlfn.IFS(MacReports!N288="","",--MacReports!N288&lt;55,"Battery Defect",--MacReports!N288&lt;=69,"Battery D",--MacReports!N288&lt;=80,"Battery C",--MacReports!N288&gt;80,""),"")</f>
        <v/>
      </c>
      <c r="O288" s="14" t="str">
        <f>IF(MacReports!J288="Service","Battery Service","")</f>
        <v/>
      </c>
      <c r="P288" s="11" t="str">
        <f>MacReports!Q288&amp;""</f>
        <v/>
      </c>
      <c r="Q288" s="11" t="str">
        <f>IF(MacReports!K288="Enabled","Apple ID Lock","")</f>
        <v/>
      </c>
      <c r="R288" s="11" t="str">
        <f>IF(MacReports!M288="Remote Lock","Remote Locked","")</f>
        <v/>
      </c>
      <c r="S288" t="str">
        <f t="shared" si="12"/>
        <v/>
      </c>
      <c r="T288" t="str" cm="1">
        <f t="array" ref="T288">IF($AE288=0,"",INDEX(Disk_Pivot!$N$2:$N$500,$AE288))</f>
        <v/>
      </c>
      <c r="U288" t="str">
        <f>IF(T288="Fail",MacReports!O288,"")</f>
        <v/>
      </c>
      <c r="AA288" t="str">
        <f t="shared" si="14"/>
        <v/>
      </c>
      <c r="AC288">
        <f>IFERROR(MATCH($B288,MacReports!$B$2:$B$243,0),0)</f>
        <v>0</v>
      </c>
      <c r="AD288">
        <f>IFERROR(MATCH($F288,Models!$A$2:$A$605,0),0)</f>
        <v>0</v>
      </c>
      <c r="AE288">
        <f>IFERROR(MATCH($B288,Disk_Pivot!$G$2:$G$500,0),0)</f>
        <v>0</v>
      </c>
    </row>
    <row r="289" spans="1:31">
      <c r="A289" t="str">
        <f>MacReports!A289&amp;""</f>
        <v/>
      </c>
      <c r="B289" t="str">
        <f>MacReports!B289&amp;""</f>
        <v/>
      </c>
      <c r="C289" t="str">
        <f>MacReports!D289&amp;""</f>
        <v/>
      </c>
      <c r="D289" t="str">
        <f>MacReports!C289&amp;""</f>
        <v/>
      </c>
      <c r="E289" t="str" cm="1">
        <f t="array" ref="E289">IF($AC289=0,"",INDEX(MacReports!$E$2:$E$243,$AC289))</f>
        <v/>
      </c>
      <c r="F289" s="11" t="str">
        <f>MacReports!F289&amp;""</f>
        <v/>
      </c>
      <c r="G289" t="str" cm="1">
        <f t="array" ref="G289">IF($AD289=0,$F289,INDEX(Models!$B$2:$B$605,$AD289))</f>
        <v/>
      </c>
      <c r="H289" t="str" cm="1">
        <f t="array" ref="H289">IF($AD289=0,"",INDEX(Models!$E$2:$E$605,$AD289))</f>
        <v/>
      </c>
      <c r="I289" t="str" cm="1">
        <f t="array" ref="I289">IF($AD289=0,"",INDEX(Models!$D$2:$D$605,$AD289))</f>
        <v/>
      </c>
      <c r="J289" t="str">
        <f>MacReports!G289&amp;""</f>
        <v/>
      </c>
      <c r="K289" s="49" t="str">
        <f>MacReports!H289&amp;""</f>
        <v/>
      </c>
      <c r="L289" t="str">
        <f t="shared" si="13"/>
        <v/>
      </c>
      <c r="M289" s="13" t="str">
        <f>MacReports!I289&amp;""</f>
        <v/>
      </c>
      <c r="N289" s="14" t="str" cm="1">
        <f t="array" ref="N289">IFERROR(_xlfn.IFS(MacReports!N289="","",--MacReports!N289&lt;55,"Battery Defect",--MacReports!N289&lt;=69,"Battery D",--MacReports!N289&lt;=80,"Battery C",--MacReports!N289&gt;80,""),"")</f>
        <v/>
      </c>
      <c r="O289" s="14" t="str">
        <f>IF(MacReports!J289="Service","Battery Service","")</f>
        <v/>
      </c>
      <c r="P289" s="11" t="str">
        <f>MacReports!Q289&amp;""</f>
        <v/>
      </c>
      <c r="Q289" s="11" t="str">
        <f>IF(MacReports!K289="Enabled","Apple ID Lock","")</f>
        <v/>
      </c>
      <c r="R289" s="11" t="str">
        <f>IF(MacReports!M289="Remote Lock","Remote Locked","")</f>
        <v/>
      </c>
      <c r="S289" t="str">
        <f t="shared" si="12"/>
        <v/>
      </c>
      <c r="T289" t="str" cm="1">
        <f t="array" ref="T289">IF($AE289=0,"",INDEX(Disk_Pivot!$N$2:$N$500,$AE289))</f>
        <v/>
      </c>
      <c r="U289" t="str">
        <f>IF(T289="Fail",MacReports!O289,"")</f>
        <v/>
      </c>
      <c r="AA289" t="str">
        <f t="shared" si="14"/>
        <v/>
      </c>
      <c r="AC289">
        <f>IFERROR(MATCH($B289,MacReports!$B$2:$B$243,0),0)</f>
        <v>0</v>
      </c>
      <c r="AD289">
        <f>IFERROR(MATCH($F289,Models!$A$2:$A$605,0),0)</f>
        <v>0</v>
      </c>
      <c r="AE289">
        <f>IFERROR(MATCH($B289,Disk_Pivot!$G$2:$G$500,0),0)</f>
        <v>0</v>
      </c>
    </row>
    <row r="290" spans="1:31">
      <c r="A290" t="str">
        <f>MacReports!A290&amp;""</f>
        <v/>
      </c>
      <c r="B290" t="str">
        <f>MacReports!B290&amp;""</f>
        <v/>
      </c>
      <c r="C290" t="str">
        <f>MacReports!D290&amp;""</f>
        <v/>
      </c>
      <c r="D290" t="str">
        <f>MacReports!C290&amp;""</f>
        <v/>
      </c>
      <c r="E290" t="str" cm="1">
        <f t="array" ref="E290">IF($AC290=0,"",INDEX(MacReports!$E$2:$E$243,$AC290))</f>
        <v/>
      </c>
      <c r="F290" s="11" t="str">
        <f>MacReports!F290&amp;""</f>
        <v/>
      </c>
      <c r="G290" t="str" cm="1">
        <f t="array" ref="G290">IF($AD290=0,$F290,INDEX(Models!$B$2:$B$605,$AD290))</f>
        <v/>
      </c>
      <c r="H290" t="str" cm="1">
        <f t="array" ref="H290">IF($AD290=0,"",INDEX(Models!$E$2:$E$605,$AD290))</f>
        <v/>
      </c>
      <c r="I290" t="str" cm="1">
        <f t="array" ref="I290">IF($AD290=0,"",INDEX(Models!$D$2:$D$605,$AD290))</f>
        <v/>
      </c>
      <c r="J290" t="str">
        <f>MacReports!G290&amp;""</f>
        <v/>
      </c>
      <c r="K290" s="49" t="str">
        <f>MacReports!H290&amp;""</f>
        <v/>
      </c>
      <c r="L290" t="str">
        <f t="shared" si="13"/>
        <v/>
      </c>
      <c r="M290" s="13" t="str">
        <f>MacReports!I290&amp;""</f>
        <v/>
      </c>
      <c r="N290" s="14" t="str" cm="1">
        <f t="array" ref="N290">IFERROR(_xlfn.IFS(MacReports!N290="","",--MacReports!N290&lt;55,"Battery Defect",--MacReports!N290&lt;=69,"Battery D",--MacReports!N290&lt;=80,"Battery C",--MacReports!N290&gt;80,""),"")</f>
        <v/>
      </c>
      <c r="O290" s="14" t="str">
        <f>IF(MacReports!J290="Service","Battery Service","")</f>
        <v/>
      </c>
      <c r="P290" s="11" t="str">
        <f>MacReports!Q290&amp;""</f>
        <v/>
      </c>
      <c r="Q290" s="11" t="str">
        <f>IF(MacReports!K290="Enabled","Apple ID Lock","")</f>
        <v/>
      </c>
      <c r="R290" s="11" t="str">
        <f>IF(MacReports!M290="Remote Lock","Remote Locked","")</f>
        <v/>
      </c>
      <c r="S290" t="str">
        <f t="shared" si="12"/>
        <v/>
      </c>
      <c r="T290" t="str" cm="1">
        <f t="array" ref="T290">IF($AE290=0,"",INDEX(Disk_Pivot!$N$2:$N$500,$AE290))</f>
        <v/>
      </c>
      <c r="U290" t="str">
        <f>IF(T290="Fail",MacReports!O290,"")</f>
        <v/>
      </c>
      <c r="AA290" t="str">
        <f t="shared" si="14"/>
        <v/>
      </c>
      <c r="AC290">
        <f>IFERROR(MATCH($B290,MacReports!$B$2:$B$243,0),0)</f>
        <v>0</v>
      </c>
      <c r="AD290">
        <f>IFERROR(MATCH($F290,Models!$A$2:$A$605,0),0)</f>
        <v>0</v>
      </c>
      <c r="AE290">
        <f>IFERROR(MATCH($B290,Disk_Pivot!$G$2:$G$500,0),0)</f>
        <v>0</v>
      </c>
    </row>
    <row r="291" spans="1:31">
      <c r="A291" t="str">
        <f>MacReports!A291&amp;""</f>
        <v/>
      </c>
      <c r="B291" t="str">
        <f>MacReports!B291&amp;""</f>
        <v/>
      </c>
      <c r="C291" t="str">
        <f>MacReports!D291&amp;""</f>
        <v/>
      </c>
      <c r="D291" t="str">
        <f>MacReports!C291&amp;""</f>
        <v/>
      </c>
      <c r="E291" t="str" cm="1">
        <f t="array" ref="E291">IF($AC291=0,"",INDEX(MacReports!$E$2:$E$243,$AC291))</f>
        <v/>
      </c>
      <c r="F291" s="11" t="str">
        <f>MacReports!F291&amp;""</f>
        <v/>
      </c>
      <c r="G291" t="str" cm="1">
        <f t="array" ref="G291">IF($AD291=0,$F291,INDEX(Models!$B$2:$B$605,$AD291))</f>
        <v/>
      </c>
      <c r="H291" t="str" cm="1">
        <f t="array" ref="H291">IF($AD291=0,"",INDEX(Models!$E$2:$E$605,$AD291))</f>
        <v/>
      </c>
      <c r="I291" t="str" cm="1">
        <f t="array" ref="I291">IF($AD291=0,"",INDEX(Models!$D$2:$D$605,$AD291))</f>
        <v/>
      </c>
      <c r="J291" t="str">
        <f>MacReports!G291&amp;""</f>
        <v/>
      </c>
      <c r="K291" s="49" t="str">
        <f>MacReports!H291&amp;""</f>
        <v/>
      </c>
      <c r="L291" t="str">
        <f t="shared" si="13"/>
        <v/>
      </c>
      <c r="M291" s="13" t="str">
        <f>MacReports!I291&amp;""</f>
        <v/>
      </c>
      <c r="N291" s="14" t="str" cm="1">
        <f t="array" ref="N291">IFERROR(_xlfn.IFS(MacReports!N291="","",--MacReports!N291&lt;55,"Battery Defect",--MacReports!N291&lt;=69,"Battery D",--MacReports!N291&lt;=80,"Battery C",--MacReports!N291&gt;80,""),"")</f>
        <v/>
      </c>
      <c r="O291" s="14" t="str">
        <f>IF(MacReports!J291="Service","Battery Service","")</f>
        <v/>
      </c>
      <c r="P291" s="11" t="str">
        <f>MacReports!Q291&amp;""</f>
        <v/>
      </c>
      <c r="Q291" s="11" t="str">
        <f>IF(MacReports!K291="Enabled","Apple ID Lock","")</f>
        <v/>
      </c>
      <c r="R291" s="11" t="str">
        <f>IF(MacReports!M291="Remote Lock","Remote Locked","")</f>
        <v/>
      </c>
      <c r="S291" t="str">
        <f t="shared" si="12"/>
        <v/>
      </c>
      <c r="T291" t="str" cm="1">
        <f t="array" ref="T291">IF($AE291=0,"",INDEX(Disk_Pivot!$N$2:$N$500,$AE291))</f>
        <v/>
      </c>
      <c r="U291" t="str">
        <f>IF(T291="Fail",MacReports!O291,"")</f>
        <v/>
      </c>
      <c r="AA291" t="str">
        <f t="shared" si="14"/>
        <v/>
      </c>
      <c r="AC291">
        <f>IFERROR(MATCH($B291,MacReports!$B$2:$B$243,0),0)</f>
        <v>0</v>
      </c>
      <c r="AD291">
        <f>IFERROR(MATCH($F291,Models!$A$2:$A$605,0),0)</f>
        <v>0</v>
      </c>
      <c r="AE291">
        <f>IFERROR(MATCH($B291,Disk_Pivot!$G$2:$G$500,0),0)</f>
        <v>0</v>
      </c>
    </row>
    <row r="292" spans="1:31">
      <c r="A292" t="str">
        <f>MacReports!A292&amp;""</f>
        <v/>
      </c>
      <c r="B292" t="str">
        <f>MacReports!B292&amp;""</f>
        <v/>
      </c>
      <c r="C292" t="str">
        <f>MacReports!D292&amp;""</f>
        <v/>
      </c>
      <c r="D292" t="str">
        <f>MacReports!C292&amp;""</f>
        <v/>
      </c>
      <c r="E292" t="str" cm="1">
        <f t="array" ref="E292">IF($AC292=0,"",INDEX(MacReports!$E$2:$E$243,$AC292))</f>
        <v/>
      </c>
      <c r="F292" s="11" t="str">
        <f>MacReports!F292&amp;""</f>
        <v/>
      </c>
      <c r="G292" t="str" cm="1">
        <f t="array" ref="G292">IF($AD292=0,$F292,INDEX(Models!$B$2:$B$605,$AD292))</f>
        <v/>
      </c>
      <c r="H292" t="str" cm="1">
        <f t="array" ref="H292">IF($AD292=0,"",INDEX(Models!$E$2:$E$605,$AD292))</f>
        <v/>
      </c>
      <c r="I292" t="str" cm="1">
        <f t="array" ref="I292">IF($AD292=0,"",INDEX(Models!$D$2:$D$605,$AD292))</f>
        <v/>
      </c>
      <c r="J292" t="str">
        <f>MacReports!G292&amp;""</f>
        <v/>
      </c>
      <c r="K292" s="49" t="str">
        <f>MacReports!H292&amp;""</f>
        <v/>
      </c>
      <c r="L292" t="str">
        <f t="shared" si="13"/>
        <v/>
      </c>
      <c r="M292" s="13" t="str">
        <f>MacReports!I292&amp;""</f>
        <v/>
      </c>
      <c r="N292" s="14" t="str" cm="1">
        <f t="array" ref="N292">IFERROR(_xlfn.IFS(MacReports!N292="","",--MacReports!N292&lt;55,"Battery Defect",--MacReports!N292&lt;=69,"Battery D",--MacReports!N292&lt;=80,"Battery C",--MacReports!N292&gt;80,""),"")</f>
        <v/>
      </c>
      <c r="O292" s="14" t="str">
        <f>IF(MacReports!J292="Service","Battery Service","")</f>
        <v/>
      </c>
      <c r="P292" s="11" t="str">
        <f>MacReports!Q292&amp;""</f>
        <v/>
      </c>
      <c r="Q292" s="11" t="str">
        <f>IF(MacReports!K292="Enabled","Apple ID Lock","")</f>
        <v/>
      </c>
      <c r="R292" s="11" t="str">
        <f>IF(MacReports!M292="Remote Lock","Remote Locked","")</f>
        <v/>
      </c>
      <c r="S292" t="str">
        <f t="shared" si="12"/>
        <v/>
      </c>
      <c r="T292" t="str" cm="1">
        <f t="array" ref="T292">IF($AE292=0,"",INDEX(Disk_Pivot!$N$2:$N$500,$AE292))</f>
        <v/>
      </c>
      <c r="U292" t="str">
        <f>IF(T292="Fail",MacReports!O292,"")</f>
        <v/>
      </c>
      <c r="AA292" t="str">
        <f t="shared" si="14"/>
        <v/>
      </c>
      <c r="AC292">
        <f>IFERROR(MATCH($B292,MacReports!$B$2:$B$243,0),0)</f>
        <v>0</v>
      </c>
      <c r="AD292">
        <f>IFERROR(MATCH($F292,Models!$A$2:$A$605,0),0)</f>
        <v>0</v>
      </c>
      <c r="AE292">
        <f>IFERROR(MATCH($B292,Disk_Pivot!$G$2:$G$500,0),0)</f>
        <v>0</v>
      </c>
    </row>
    <row r="293" spans="1:31">
      <c r="A293" t="str">
        <f>MacReports!A293&amp;""</f>
        <v/>
      </c>
      <c r="B293" t="str">
        <f>MacReports!B293&amp;""</f>
        <v/>
      </c>
      <c r="C293" t="str">
        <f>MacReports!D293&amp;""</f>
        <v/>
      </c>
      <c r="D293" t="str">
        <f>MacReports!C293&amp;""</f>
        <v/>
      </c>
      <c r="E293" t="str" cm="1">
        <f t="array" ref="E293">IF($AC293=0,"",INDEX(MacReports!$E$2:$E$243,$AC293))</f>
        <v/>
      </c>
      <c r="F293" s="11" t="str">
        <f>MacReports!F293&amp;""</f>
        <v/>
      </c>
      <c r="G293" t="str" cm="1">
        <f t="array" ref="G293">IF($AD293=0,$F293,INDEX(Models!$B$2:$B$605,$AD293))</f>
        <v/>
      </c>
      <c r="H293" t="str" cm="1">
        <f t="array" ref="H293">IF($AD293=0,"",INDEX(Models!$E$2:$E$605,$AD293))</f>
        <v/>
      </c>
      <c r="I293" t="str" cm="1">
        <f t="array" ref="I293">IF($AD293=0,"",INDEX(Models!$D$2:$D$605,$AD293))</f>
        <v/>
      </c>
      <c r="J293" t="str">
        <f>MacReports!G293&amp;""</f>
        <v/>
      </c>
      <c r="K293" s="49" t="str">
        <f>MacReports!H293&amp;""</f>
        <v/>
      </c>
      <c r="L293" t="str">
        <f t="shared" si="13"/>
        <v/>
      </c>
      <c r="M293" s="13" t="str">
        <f>MacReports!I293&amp;""</f>
        <v/>
      </c>
      <c r="N293" s="14" t="str" cm="1">
        <f t="array" ref="N293">IFERROR(_xlfn.IFS(MacReports!N293="","",--MacReports!N293&lt;55,"Battery Defect",--MacReports!N293&lt;=69,"Battery D",--MacReports!N293&lt;=80,"Battery C",--MacReports!N293&gt;80,""),"")</f>
        <v/>
      </c>
      <c r="O293" s="14" t="str">
        <f>IF(MacReports!J293="Service","Battery Service","")</f>
        <v/>
      </c>
      <c r="P293" s="11" t="str">
        <f>MacReports!Q293&amp;""</f>
        <v/>
      </c>
      <c r="Q293" s="11" t="str">
        <f>IF(MacReports!K293="Enabled","Apple ID Lock","")</f>
        <v/>
      </c>
      <c r="R293" s="11" t="str">
        <f>IF(MacReports!M293="Remote Lock","Remote Locked","")</f>
        <v/>
      </c>
      <c r="S293" t="str">
        <f t="shared" si="12"/>
        <v/>
      </c>
      <c r="T293" t="str" cm="1">
        <f t="array" ref="T293">IF($AE293=0,"",INDEX(Disk_Pivot!$N$2:$N$500,$AE293))</f>
        <v/>
      </c>
      <c r="U293" t="str">
        <f>IF(T293="Fail",MacReports!O293,"")</f>
        <v/>
      </c>
      <c r="AA293" t="str">
        <f t="shared" si="14"/>
        <v/>
      </c>
      <c r="AC293">
        <f>IFERROR(MATCH($B293,MacReports!$B$2:$B$243,0),0)</f>
        <v>0</v>
      </c>
      <c r="AD293">
        <f>IFERROR(MATCH($F293,Models!$A$2:$A$605,0),0)</f>
        <v>0</v>
      </c>
      <c r="AE293">
        <f>IFERROR(MATCH($B293,Disk_Pivot!$G$2:$G$500,0),0)</f>
        <v>0</v>
      </c>
    </row>
    <row r="294" spans="1:31">
      <c r="A294" t="str">
        <f>MacReports!A294&amp;""</f>
        <v/>
      </c>
      <c r="B294" t="str">
        <f>MacReports!B294&amp;""</f>
        <v/>
      </c>
      <c r="C294" t="str">
        <f>MacReports!D294&amp;""</f>
        <v/>
      </c>
      <c r="D294" t="str">
        <f>MacReports!C294&amp;""</f>
        <v/>
      </c>
      <c r="E294" t="str" cm="1">
        <f t="array" ref="E294">IF($AC294=0,"",INDEX(MacReports!$E$2:$E$243,$AC294))</f>
        <v/>
      </c>
      <c r="F294" s="11" t="str">
        <f>MacReports!F294&amp;""</f>
        <v/>
      </c>
      <c r="G294" t="str" cm="1">
        <f t="array" ref="G294">IF($AD294=0,$F294,INDEX(Models!$B$2:$B$605,$AD294))</f>
        <v/>
      </c>
      <c r="H294" t="str" cm="1">
        <f t="array" ref="H294">IF($AD294=0,"",INDEX(Models!$E$2:$E$605,$AD294))</f>
        <v/>
      </c>
      <c r="I294" t="str" cm="1">
        <f t="array" ref="I294">IF($AD294=0,"",INDEX(Models!$D$2:$D$605,$AD294))</f>
        <v/>
      </c>
      <c r="J294" t="str">
        <f>MacReports!G294&amp;""</f>
        <v/>
      </c>
      <c r="K294" s="49" t="str">
        <f>MacReports!H294&amp;""</f>
        <v/>
      </c>
      <c r="L294" t="str">
        <f t="shared" si="13"/>
        <v/>
      </c>
      <c r="M294" s="13" t="str">
        <f>MacReports!I294&amp;""</f>
        <v/>
      </c>
      <c r="N294" s="14" t="str" cm="1">
        <f t="array" ref="N294">IFERROR(_xlfn.IFS(MacReports!N294="","",--MacReports!N294&lt;55,"Battery Defect",--MacReports!N294&lt;=69,"Battery D",--MacReports!N294&lt;=80,"Battery C",--MacReports!N294&gt;80,""),"")</f>
        <v/>
      </c>
      <c r="O294" s="14" t="str">
        <f>IF(MacReports!J294="Service","Battery Service","")</f>
        <v/>
      </c>
      <c r="P294" s="11" t="str">
        <f>MacReports!Q294&amp;""</f>
        <v/>
      </c>
      <c r="Q294" s="11" t="str">
        <f>IF(MacReports!K294="Enabled","Apple ID Lock","")</f>
        <v/>
      </c>
      <c r="R294" s="11" t="str">
        <f>IF(MacReports!M294="Remote Lock","Remote Locked","")</f>
        <v/>
      </c>
      <c r="S294" t="str">
        <f t="shared" si="12"/>
        <v/>
      </c>
      <c r="T294" t="str" cm="1">
        <f t="array" ref="T294">IF($AE294=0,"",INDEX(Disk_Pivot!$N$2:$N$500,$AE294))</f>
        <v/>
      </c>
      <c r="U294" t="str">
        <f>IF(T294="Fail",MacReports!O294,"")</f>
        <v/>
      </c>
      <c r="AA294" t="str">
        <f t="shared" si="14"/>
        <v/>
      </c>
      <c r="AC294">
        <f>IFERROR(MATCH($B294,MacReports!$B$2:$B$243,0),0)</f>
        <v>0</v>
      </c>
      <c r="AD294">
        <f>IFERROR(MATCH($F294,Models!$A$2:$A$605,0),0)</f>
        <v>0</v>
      </c>
      <c r="AE294">
        <f>IFERROR(MATCH($B294,Disk_Pivot!$G$2:$G$500,0),0)</f>
        <v>0</v>
      </c>
    </row>
    <row r="295" spans="1:31">
      <c r="A295" t="str">
        <f>MacReports!A295&amp;""</f>
        <v/>
      </c>
      <c r="B295" t="str">
        <f>MacReports!B295&amp;""</f>
        <v/>
      </c>
      <c r="C295" t="str">
        <f>MacReports!D295&amp;""</f>
        <v/>
      </c>
      <c r="D295" t="str">
        <f>MacReports!C295&amp;""</f>
        <v/>
      </c>
      <c r="E295" t="str" cm="1">
        <f t="array" ref="E295">IF($AC295=0,"",INDEX(MacReports!$E$2:$E$243,$AC295))</f>
        <v/>
      </c>
      <c r="F295" s="11" t="str">
        <f>MacReports!F295&amp;""</f>
        <v/>
      </c>
      <c r="G295" t="str" cm="1">
        <f t="array" ref="G295">IF($AD295=0,$F295,INDEX(Models!$B$2:$B$605,$AD295))</f>
        <v/>
      </c>
      <c r="H295" t="str" cm="1">
        <f t="array" ref="H295">IF($AD295=0,"",INDEX(Models!$E$2:$E$605,$AD295))</f>
        <v/>
      </c>
      <c r="I295" t="str" cm="1">
        <f t="array" ref="I295">IF($AD295=0,"",INDEX(Models!$D$2:$D$605,$AD295))</f>
        <v/>
      </c>
      <c r="J295" t="str">
        <f>MacReports!G295&amp;""</f>
        <v/>
      </c>
      <c r="K295" s="49" t="str">
        <f>MacReports!H295&amp;""</f>
        <v/>
      </c>
      <c r="L295" t="str">
        <f t="shared" si="13"/>
        <v/>
      </c>
      <c r="M295" s="13" t="str">
        <f>MacReports!I295&amp;""</f>
        <v/>
      </c>
      <c r="N295" s="14" t="str" cm="1">
        <f t="array" ref="N295">IFERROR(_xlfn.IFS(MacReports!N295="","",--MacReports!N295&lt;55,"Battery Defect",--MacReports!N295&lt;=69,"Battery D",--MacReports!N295&lt;=80,"Battery C",--MacReports!N295&gt;80,""),"")</f>
        <v/>
      </c>
      <c r="O295" s="14" t="str">
        <f>IF(MacReports!J295="Service","Battery Service","")</f>
        <v/>
      </c>
      <c r="P295" s="11" t="str">
        <f>MacReports!Q295&amp;""</f>
        <v/>
      </c>
      <c r="Q295" s="11" t="str">
        <f>IF(MacReports!K295="Enabled","Apple ID Lock","")</f>
        <v/>
      </c>
      <c r="R295" s="11" t="str">
        <f>IF(MacReports!M295="Remote Lock","Remote Locked","")</f>
        <v/>
      </c>
      <c r="S295" t="str">
        <f t="shared" si="12"/>
        <v/>
      </c>
      <c r="T295" t="str" cm="1">
        <f t="array" ref="T295">IF($AE295=0,"",INDEX(Disk_Pivot!$N$2:$N$500,$AE295))</f>
        <v/>
      </c>
      <c r="U295" t="str">
        <f>IF(T295="Fail",MacReports!O295,"")</f>
        <v/>
      </c>
      <c r="AA295" t="str">
        <f t="shared" si="14"/>
        <v/>
      </c>
      <c r="AC295">
        <f>IFERROR(MATCH($B295,MacReports!$B$2:$B$243,0),0)</f>
        <v>0</v>
      </c>
      <c r="AD295">
        <f>IFERROR(MATCH($F295,Models!$A$2:$A$605,0),0)</f>
        <v>0</v>
      </c>
      <c r="AE295">
        <f>IFERROR(MATCH($B295,Disk_Pivot!$G$2:$G$500,0),0)</f>
        <v>0</v>
      </c>
    </row>
    <row r="296" spans="1:31">
      <c r="A296" t="str">
        <f>MacReports!A296&amp;""</f>
        <v/>
      </c>
      <c r="B296" t="str">
        <f>MacReports!B296&amp;""</f>
        <v/>
      </c>
      <c r="C296" t="str">
        <f>MacReports!D296&amp;""</f>
        <v/>
      </c>
      <c r="D296" t="str">
        <f>MacReports!C296&amp;""</f>
        <v/>
      </c>
      <c r="E296" t="str" cm="1">
        <f t="array" ref="E296">IF($AC296=0,"",INDEX(MacReports!$E$2:$E$243,$AC296))</f>
        <v/>
      </c>
      <c r="F296" s="11" t="str">
        <f>MacReports!F296&amp;""</f>
        <v/>
      </c>
      <c r="G296" t="str" cm="1">
        <f t="array" ref="G296">IF($AD296=0,$F296,INDEX(Models!$B$2:$B$605,$AD296))</f>
        <v/>
      </c>
      <c r="H296" t="str" cm="1">
        <f t="array" ref="H296">IF($AD296=0,"",INDEX(Models!$E$2:$E$605,$AD296))</f>
        <v/>
      </c>
      <c r="I296" t="str" cm="1">
        <f t="array" ref="I296">IF($AD296=0,"",INDEX(Models!$D$2:$D$605,$AD296))</f>
        <v/>
      </c>
      <c r="J296" t="str">
        <f>MacReports!G296&amp;""</f>
        <v/>
      </c>
      <c r="K296" s="49" t="str">
        <f>MacReports!H296&amp;""</f>
        <v/>
      </c>
      <c r="L296" t="str">
        <f t="shared" si="13"/>
        <v/>
      </c>
      <c r="M296" s="13" t="str">
        <f>MacReports!I296&amp;""</f>
        <v/>
      </c>
      <c r="N296" s="14" t="str" cm="1">
        <f t="array" ref="N296">IFERROR(_xlfn.IFS(MacReports!N296="","",--MacReports!N296&lt;55,"Battery Defect",--MacReports!N296&lt;=69,"Battery D",--MacReports!N296&lt;=80,"Battery C",--MacReports!N296&gt;80,""),"")</f>
        <v/>
      </c>
      <c r="O296" s="14" t="str">
        <f>IF(MacReports!J296="Service","Battery Service","")</f>
        <v/>
      </c>
      <c r="P296" s="11" t="str">
        <f>MacReports!Q296&amp;""</f>
        <v/>
      </c>
      <c r="Q296" s="11" t="str">
        <f>IF(MacReports!K296="Enabled","Apple ID Lock","")</f>
        <v/>
      </c>
      <c r="R296" s="11" t="str">
        <f>IF(MacReports!M296="Remote Lock","Remote Locked","")</f>
        <v/>
      </c>
      <c r="S296" t="str">
        <f t="shared" si="12"/>
        <v/>
      </c>
      <c r="T296" t="str" cm="1">
        <f t="array" ref="T296">IF($AE296=0,"",INDEX(Disk_Pivot!$N$2:$N$500,$AE296))</f>
        <v/>
      </c>
      <c r="U296" t="str">
        <f>IF(T296="Fail",MacReports!O296,"")</f>
        <v/>
      </c>
      <c r="AA296" t="str">
        <f t="shared" si="14"/>
        <v/>
      </c>
      <c r="AC296">
        <f>IFERROR(MATCH($B296,MacReports!$B$2:$B$243,0),0)</f>
        <v>0</v>
      </c>
      <c r="AD296">
        <f>IFERROR(MATCH($F296,Models!$A$2:$A$605,0),0)</f>
        <v>0</v>
      </c>
      <c r="AE296">
        <f>IFERROR(MATCH($B296,Disk_Pivot!$G$2:$G$500,0),0)</f>
        <v>0</v>
      </c>
    </row>
    <row r="297" spans="1:31">
      <c r="A297" t="str">
        <f>MacReports!A297&amp;""</f>
        <v/>
      </c>
      <c r="B297" t="str">
        <f>MacReports!B297&amp;""</f>
        <v/>
      </c>
      <c r="C297" t="str">
        <f>MacReports!D297&amp;""</f>
        <v/>
      </c>
      <c r="D297" t="str">
        <f>MacReports!C297&amp;""</f>
        <v/>
      </c>
      <c r="E297" t="str" cm="1">
        <f t="array" ref="E297">IF($AC297=0,"",INDEX(MacReports!$E$2:$E$243,$AC297))</f>
        <v/>
      </c>
      <c r="F297" s="11" t="str">
        <f>MacReports!F297&amp;""</f>
        <v/>
      </c>
      <c r="G297" t="str" cm="1">
        <f t="array" ref="G297">IF($AD297=0,$F297,INDEX(Models!$B$2:$B$605,$AD297))</f>
        <v/>
      </c>
      <c r="H297" t="str" cm="1">
        <f t="array" ref="H297">IF($AD297=0,"",INDEX(Models!$E$2:$E$605,$AD297))</f>
        <v/>
      </c>
      <c r="I297" t="str" cm="1">
        <f t="array" ref="I297">IF($AD297=0,"",INDEX(Models!$D$2:$D$605,$AD297))</f>
        <v/>
      </c>
      <c r="J297" t="str">
        <f>MacReports!G297&amp;""</f>
        <v/>
      </c>
      <c r="K297" s="49" t="str">
        <f>MacReports!H297&amp;""</f>
        <v/>
      </c>
      <c r="L297" t="str">
        <f t="shared" si="13"/>
        <v/>
      </c>
      <c r="M297" s="13" t="str">
        <f>MacReports!I297&amp;""</f>
        <v/>
      </c>
      <c r="N297" s="14" t="str" cm="1">
        <f t="array" ref="N297">IFERROR(_xlfn.IFS(MacReports!N297="","",--MacReports!N297&lt;55,"Battery Defect",--MacReports!N297&lt;=69,"Battery D",--MacReports!N297&lt;=80,"Battery C",--MacReports!N297&gt;80,""),"")</f>
        <v/>
      </c>
      <c r="O297" s="14" t="str">
        <f>IF(MacReports!J297="Service","Battery Service","")</f>
        <v/>
      </c>
      <c r="P297" s="11" t="str">
        <f>MacReports!Q297&amp;""</f>
        <v/>
      </c>
      <c r="Q297" s="11" t="str">
        <f>IF(MacReports!K297="Enabled","Apple ID Lock","")</f>
        <v/>
      </c>
      <c r="R297" s="11" t="str">
        <f>IF(MacReports!M297="Remote Lock","Remote Locked","")</f>
        <v/>
      </c>
      <c r="S297" t="str">
        <f t="shared" si="12"/>
        <v/>
      </c>
      <c r="T297" t="str" cm="1">
        <f t="array" ref="T297">IF($AE297=0,"",INDEX(Disk_Pivot!$N$2:$N$500,$AE297))</f>
        <v/>
      </c>
      <c r="U297" t="str">
        <f>IF(T297="Fail",MacReports!O297,"")</f>
        <v/>
      </c>
      <c r="AA297" t="str">
        <f t="shared" si="14"/>
        <v/>
      </c>
      <c r="AC297">
        <f>IFERROR(MATCH($B297,MacReports!$B$2:$B$243,0),0)</f>
        <v>0</v>
      </c>
      <c r="AD297">
        <f>IFERROR(MATCH($F297,Models!$A$2:$A$605,0),0)</f>
        <v>0</v>
      </c>
      <c r="AE297">
        <f>IFERROR(MATCH($B297,Disk_Pivot!$G$2:$G$500,0),0)</f>
        <v>0</v>
      </c>
    </row>
    <row r="298" spans="1:31">
      <c r="A298" t="str">
        <f>MacReports!A298&amp;""</f>
        <v/>
      </c>
      <c r="B298" t="str">
        <f>MacReports!B298&amp;""</f>
        <v/>
      </c>
      <c r="C298" t="str">
        <f>MacReports!D298&amp;""</f>
        <v/>
      </c>
      <c r="D298" t="str">
        <f>MacReports!C298&amp;""</f>
        <v/>
      </c>
      <c r="E298" t="str" cm="1">
        <f t="array" ref="E298">IF($AC298=0,"",INDEX(MacReports!$E$2:$E$243,$AC298))</f>
        <v/>
      </c>
      <c r="F298" s="11" t="str">
        <f>MacReports!F298&amp;""</f>
        <v/>
      </c>
      <c r="G298" t="str" cm="1">
        <f t="array" ref="G298">IF($AD298=0,$F298,INDEX(Models!$B$2:$B$605,$AD298))</f>
        <v/>
      </c>
      <c r="H298" t="str" cm="1">
        <f t="array" ref="H298">IF($AD298=0,"",INDEX(Models!$E$2:$E$605,$AD298))</f>
        <v/>
      </c>
      <c r="I298" t="str" cm="1">
        <f t="array" ref="I298">IF($AD298=0,"",INDEX(Models!$D$2:$D$605,$AD298))</f>
        <v/>
      </c>
      <c r="J298" t="str">
        <f>MacReports!G298&amp;""</f>
        <v/>
      </c>
      <c r="K298" s="49" t="str">
        <f>MacReports!H298&amp;""</f>
        <v/>
      </c>
      <c r="L298" t="str">
        <f t="shared" si="13"/>
        <v/>
      </c>
      <c r="M298" s="13" t="str">
        <f>MacReports!I298&amp;""</f>
        <v/>
      </c>
      <c r="N298" s="14" t="str" cm="1">
        <f t="array" ref="N298">IFERROR(_xlfn.IFS(MacReports!N298="","",--MacReports!N298&lt;55,"Battery Defect",--MacReports!N298&lt;=69,"Battery D",--MacReports!N298&lt;=80,"Battery C",--MacReports!N298&gt;80,""),"")</f>
        <v/>
      </c>
      <c r="O298" s="14" t="str">
        <f>IF(MacReports!J298="Service","Battery Service","")</f>
        <v/>
      </c>
      <c r="P298" s="11" t="str">
        <f>MacReports!Q298&amp;""</f>
        <v/>
      </c>
      <c r="Q298" s="11" t="str">
        <f>IF(MacReports!K298="Enabled","Apple ID Lock","")</f>
        <v/>
      </c>
      <c r="R298" s="11" t="str">
        <f>IF(MacReports!M298="Remote Lock","Remote Locked","")</f>
        <v/>
      </c>
      <c r="S298" t="str">
        <f t="shared" si="12"/>
        <v/>
      </c>
      <c r="T298" t="str" cm="1">
        <f t="array" ref="T298">IF($AE298=0,"",INDEX(Disk_Pivot!$N$2:$N$500,$AE298))</f>
        <v/>
      </c>
      <c r="U298" t="str">
        <f>IF(T298="Fail",MacReports!O298,"")</f>
        <v/>
      </c>
      <c r="AA298" t="str">
        <f t="shared" si="14"/>
        <v/>
      </c>
      <c r="AC298">
        <f>IFERROR(MATCH($B298,MacReports!$B$2:$B$243,0),0)</f>
        <v>0</v>
      </c>
      <c r="AD298">
        <f>IFERROR(MATCH($F298,Models!$A$2:$A$605,0),0)</f>
        <v>0</v>
      </c>
      <c r="AE298">
        <f>IFERROR(MATCH($B298,Disk_Pivot!$G$2:$G$500,0),0)</f>
        <v>0</v>
      </c>
    </row>
    <row r="299" spans="1:31">
      <c r="A299" t="str">
        <f>MacReports!A299&amp;""</f>
        <v/>
      </c>
      <c r="B299" t="str">
        <f>MacReports!B299&amp;""</f>
        <v/>
      </c>
      <c r="C299" t="str">
        <f>MacReports!D299&amp;""</f>
        <v/>
      </c>
      <c r="D299" t="str">
        <f>MacReports!C299&amp;""</f>
        <v/>
      </c>
      <c r="E299" t="str" cm="1">
        <f t="array" ref="E299">IF($AC299=0,"",INDEX(MacReports!$E$2:$E$243,$AC299))</f>
        <v/>
      </c>
      <c r="F299" s="11" t="str">
        <f>MacReports!F299&amp;""</f>
        <v/>
      </c>
      <c r="G299" t="str" cm="1">
        <f t="array" ref="G299">IF($AD299=0,$F299,INDEX(Models!$B$2:$B$605,$AD299))</f>
        <v/>
      </c>
      <c r="H299" t="str" cm="1">
        <f t="array" ref="H299">IF($AD299=0,"",INDEX(Models!$E$2:$E$605,$AD299))</f>
        <v/>
      </c>
      <c r="I299" t="str" cm="1">
        <f t="array" ref="I299">IF($AD299=0,"",INDEX(Models!$D$2:$D$605,$AD299))</f>
        <v/>
      </c>
      <c r="J299" t="str">
        <f>MacReports!G299&amp;""</f>
        <v/>
      </c>
      <c r="K299" s="49" t="str">
        <f>MacReports!H299&amp;""</f>
        <v/>
      </c>
      <c r="L299" t="str">
        <f t="shared" si="13"/>
        <v/>
      </c>
      <c r="M299" s="13" t="str">
        <f>MacReports!I299&amp;""</f>
        <v/>
      </c>
      <c r="N299" s="14" t="str" cm="1">
        <f t="array" ref="N299">IFERROR(_xlfn.IFS(MacReports!N299="","",--MacReports!N299&lt;55,"Battery Defect",--MacReports!N299&lt;=69,"Battery D",--MacReports!N299&lt;=80,"Battery C",--MacReports!N299&gt;80,""),"")</f>
        <v/>
      </c>
      <c r="O299" s="14" t="str">
        <f>IF(MacReports!J299="Service","Battery Service","")</f>
        <v/>
      </c>
      <c r="P299" s="11" t="str">
        <f>MacReports!Q299&amp;""</f>
        <v/>
      </c>
      <c r="Q299" s="11" t="str">
        <f>IF(MacReports!K299="Enabled","Apple ID Lock","")</f>
        <v/>
      </c>
      <c r="R299" s="11" t="str">
        <f>IF(MacReports!M299="Remote Lock","Remote Locked","")</f>
        <v/>
      </c>
      <c r="S299" t="str">
        <f t="shared" si="12"/>
        <v/>
      </c>
      <c r="T299" t="str" cm="1">
        <f t="array" ref="T299">IF($AE299=0,"",INDEX(Disk_Pivot!$N$2:$N$500,$AE299))</f>
        <v/>
      </c>
      <c r="U299" t="str">
        <f>IF(T299="Fail",MacReports!O299,"")</f>
        <v/>
      </c>
      <c r="AA299" t="str">
        <f t="shared" si="14"/>
        <v/>
      </c>
      <c r="AC299">
        <f>IFERROR(MATCH($B299,MacReports!$B$2:$B$243,0),0)</f>
        <v>0</v>
      </c>
      <c r="AD299">
        <f>IFERROR(MATCH($F299,Models!$A$2:$A$605,0),0)</f>
        <v>0</v>
      </c>
      <c r="AE299">
        <f>IFERROR(MATCH($B299,Disk_Pivot!$G$2:$G$500,0),0)</f>
        <v>0</v>
      </c>
    </row>
    <row r="300" spans="1:31">
      <c r="A300" t="str">
        <f>MacReports!A300&amp;""</f>
        <v/>
      </c>
      <c r="B300" t="str">
        <f>MacReports!B300&amp;""</f>
        <v/>
      </c>
      <c r="C300" t="str">
        <f>MacReports!D300&amp;""</f>
        <v/>
      </c>
      <c r="D300" t="str">
        <f>MacReports!C300&amp;""</f>
        <v/>
      </c>
      <c r="E300" t="str" cm="1">
        <f t="array" ref="E300">IF($AC300=0,"",INDEX(MacReports!$E$2:$E$243,$AC300))</f>
        <v/>
      </c>
      <c r="F300" s="11" t="str">
        <f>MacReports!F300&amp;""</f>
        <v/>
      </c>
      <c r="G300" t="str" cm="1">
        <f t="array" ref="G300">IF($AD300=0,$F300,INDEX(Models!$B$2:$B$605,$AD300))</f>
        <v/>
      </c>
      <c r="H300" t="str" cm="1">
        <f t="array" ref="H300">IF($AD300=0,"",INDEX(Models!$E$2:$E$605,$AD300))</f>
        <v/>
      </c>
      <c r="I300" t="str" cm="1">
        <f t="array" ref="I300">IF($AD300=0,"",INDEX(Models!$D$2:$D$605,$AD300))</f>
        <v/>
      </c>
      <c r="J300" t="str">
        <f>MacReports!G300&amp;""</f>
        <v/>
      </c>
      <c r="K300" s="49" t="str">
        <f>MacReports!H300&amp;""</f>
        <v/>
      </c>
      <c r="L300" t="str">
        <f t="shared" si="13"/>
        <v/>
      </c>
      <c r="M300" s="13" t="str">
        <f>MacReports!I300&amp;""</f>
        <v/>
      </c>
      <c r="N300" s="14" t="str" cm="1">
        <f t="array" ref="N300">IFERROR(_xlfn.IFS(MacReports!N300="","",--MacReports!N300&lt;55,"Battery Defect",--MacReports!N300&lt;=69,"Battery D",--MacReports!N300&lt;=80,"Battery C",--MacReports!N300&gt;80,""),"")</f>
        <v/>
      </c>
      <c r="O300" s="14" t="str">
        <f>IF(MacReports!J300="Service","Battery Service","")</f>
        <v/>
      </c>
      <c r="P300" s="11" t="str">
        <f>MacReports!Q300&amp;""</f>
        <v/>
      </c>
      <c r="Q300" s="11" t="str">
        <f>IF(MacReports!K300="Enabled","Apple ID Lock","")</f>
        <v/>
      </c>
      <c r="R300" s="11" t="str">
        <f>IF(MacReports!M300="Remote Lock","Remote Locked","")</f>
        <v/>
      </c>
      <c r="S300" t="str">
        <f t="shared" si="12"/>
        <v/>
      </c>
      <c r="T300" t="str" cm="1">
        <f t="array" ref="T300">IF($AE300=0,"",INDEX(Disk_Pivot!$N$2:$N$500,$AE300))</f>
        <v/>
      </c>
      <c r="U300" t="str">
        <f>IF(T300="Fail",MacReports!O300,"")</f>
        <v/>
      </c>
      <c r="AA300" t="str">
        <f t="shared" si="14"/>
        <v/>
      </c>
      <c r="AC300">
        <f>IFERROR(MATCH($B300,MacReports!$B$2:$B$243,0),0)</f>
        <v>0</v>
      </c>
      <c r="AD300">
        <f>IFERROR(MATCH($F300,Models!$A$2:$A$605,0),0)</f>
        <v>0</v>
      </c>
      <c r="AE300">
        <f>IFERROR(MATCH($B300,Disk_Pivot!$G$2:$G$500,0),0)</f>
        <v>0</v>
      </c>
    </row>
    <row r="301" spans="1:31">
      <c r="A301" t="str">
        <f>MacReports!A301&amp;""</f>
        <v/>
      </c>
      <c r="B301" t="str">
        <f>MacReports!B301&amp;""</f>
        <v/>
      </c>
      <c r="C301" t="str">
        <f>MacReports!D301&amp;""</f>
        <v/>
      </c>
      <c r="D301" t="str">
        <f>MacReports!C301&amp;""</f>
        <v/>
      </c>
      <c r="E301" t="str" cm="1">
        <f t="array" ref="E301">IF($AC301=0,"",INDEX(MacReports!$E$2:$E$243,$AC301))</f>
        <v/>
      </c>
      <c r="F301" s="11" t="str">
        <f>MacReports!F301&amp;""</f>
        <v/>
      </c>
      <c r="G301" t="str" cm="1">
        <f t="array" ref="G301">IF($AD301=0,$F301,INDEX(Models!$B$2:$B$605,$AD301))</f>
        <v/>
      </c>
      <c r="H301" t="str" cm="1">
        <f t="array" ref="H301">IF($AD301=0,"",INDEX(Models!$E$2:$E$605,$AD301))</f>
        <v/>
      </c>
      <c r="I301" t="str" cm="1">
        <f t="array" ref="I301">IF($AD301=0,"",INDEX(Models!$D$2:$D$605,$AD301))</f>
        <v/>
      </c>
      <c r="J301" t="str">
        <f>MacReports!G301&amp;""</f>
        <v/>
      </c>
      <c r="K301" s="49" t="str">
        <f>MacReports!H301&amp;""</f>
        <v/>
      </c>
      <c r="L301" t="str">
        <f t="shared" si="13"/>
        <v/>
      </c>
      <c r="M301" s="13" t="str">
        <f>MacReports!I301&amp;""</f>
        <v/>
      </c>
      <c r="N301" s="14" t="str" cm="1">
        <f t="array" ref="N301">IFERROR(_xlfn.IFS(MacReports!N301="","",--MacReports!N301&lt;55,"Battery Defect",--MacReports!N301&lt;=69,"Battery D",--MacReports!N301&lt;=80,"Battery C",--MacReports!N301&gt;80,""),"")</f>
        <v/>
      </c>
      <c r="O301" s="14" t="str">
        <f>IF(MacReports!J301="Service","Battery Service","")</f>
        <v/>
      </c>
      <c r="P301" s="11" t="str">
        <f>MacReports!Q301&amp;""</f>
        <v/>
      </c>
      <c r="Q301" s="11" t="str">
        <f>IF(MacReports!K301="Enabled","Apple ID Lock","")</f>
        <v/>
      </c>
      <c r="R301" s="11" t="str">
        <f>IF(MacReports!M301="Remote Lock","Remote Locked","")</f>
        <v/>
      </c>
      <c r="S301" t="str">
        <f t="shared" si="12"/>
        <v/>
      </c>
      <c r="T301" t="str" cm="1">
        <f t="array" ref="T301">IF($AE301=0,"",INDEX(Disk_Pivot!$N$2:$N$500,$AE301))</f>
        <v/>
      </c>
      <c r="U301" t="str">
        <f>IF(T301="Fail",MacReports!O301,"")</f>
        <v/>
      </c>
      <c r="AA301" t="str">
        <f t="shared" si="14"/>
        <v/>
      </c>
      <c r="AC301">
        <f>IFERROR(MATCH($B301,MacReports!$B$2:$B$243,0),0)</f>
        <v>0</v>
      </c>
      <c r="AD301">
        <f>IFERROR(MATCH($F301,Models!$A$2:$A$605,0),0)</f>
        <v>0</v>
      </c>
      <c r="AE301">
        <f>IFERROR(MATCH($B301,Disk_Pivot!$G$2:$G$500,0),0)</f>
        <v>0</v>
      </c>
    </row>
    <row r="302" spans="1:31">
      <c r="A302" t="str">
        <f>MacReports!A302&amp;""</f>
        <v/>
      </c>
      <c r="B302" t="str">
        <f>MacReports!B302&amp;""</f>
        <v/>
      </c>
      <c r="C302" t="str">
        <f>MacReports!D302&amp;""</f>
        <v/>
      </c>
      <c r="D302" t="str">
        <f>MacReports!C302&amp;""</f>
        <v/>
      </c>
      <c r="E302" t="str" cm="1">
        <f t="array" ref="E302">IF($AC302=0,"",INDEX(MacReports!$E$2:$E$243,$AC302))</f>
        <v/>
      </c>
      <c r="F302" s="11" t="str">
        <f>MacReports!F302&amp;""</f>
        <v/>
      </c>
      <c r="G302" t="str" cm="1">
        <f t="array" ref="G302">IF($AD302=0,$F302,INDEX(Models!$B$2:$B$605,$AD302))</f>
        <v/>
      </c>
      <c r="H302" t="str" cm="1">
        <f t="array" ref="H302">IF($AD302=0,"",INDEX(Models!$E$2:$E$605,$AD302))</f>
        <v/>
      </c>
      <c r="I302" t="str" cm="1">
        <f t="array" ref="I302">IF($AD302=0,"",INDEX(Models!$D$2:$D$605,$AD302))</f>
        <v/>
      </c>
      <c r="J302" t="str">
        <f>MacReports!G302&amp;""</f>
        <v/>
      </c>
      <c r="K302" s="49" t="str">
        <f>MacReports!H302&amp;""</f>
        <v/>
      </c>
      <c r="L302" t="str">
        <f t="shared" si="13"/>
        <v/>
      </c>
      <c r="M302" s="13" t="str">
        <f>MacReports!I302&amp;""</f>
        <v/>
      </c>
      <c r="N302" s="14" t="str" cm="1">
        <f t="array" ref="N302">IFERROR(_xlfn.IFS(MacReports!N302="","",--MacReports!N302&lt;55,"Battery Defect",--MacReports!N302&lt;=69,"Battery D",--MacReports!N302&lt;=80,"Battery C",--MacReports!N302&gt;80,""),"")</f>
        <v/>
      </c>
      <c r="O302" s="14" t="str">
        <f>IF(MacReports!J302="Service","Battery Service","")</f>
        <v/>
      </c>
      <c r="P302" s="11" t="str">
        <f>MacReports!Q302&amp;""</f>
        <v/>
      </c>
      <c r="Q302" s="11" t="str">
        <f>IF(MacReports!K302="Enabled","Apple ID Lock","")</f>
        <v/>
      </c>
      <c r="R302" s="11" t="str">
        <f>IF(MacReports!M302="Remote Lock","Remote Locked","")</f>
        <v/>
      </c>
      <c r="S302" t="str">
        <f t="shared" si="12"/>
        <v/>
      </c>
      <c r="T302" t="str" cm="1">
        <f t="array" ref="T302">IF($AE302=0,"",INDEX(Disk_Pivot!$N$2:$N$500,$AE302))</f>
        <v/>
      </c>
      <c r="U302" t="str">
        <f>IF(T302="Fail",MacReports!O302,"")</f>
        <v/>
      </c>
      <c r="AA302" t="str">
        <f t="shared" si="14"/>
        <v/>
      </c>
      <c r="AC302">
        <f>IFERROR(MATCH($B302,MacReports!$B$2:$B$243,0),0)</f>
        <v>0</v>
      </c>
      <c r="AD302">
        <f>IFERROR(MATCH($F302,Models!$A$2:$A$605,0),0)</f>
        <v>0</v>
      </c>
      <c r="AE302">
        <f>IFERROR(MATCH($B302,Disk_Pivot!$G$2:$G$500,0),0)</f>
        <v>0</v>
      </c>
    </row>
    <row r="303" spans="1:31">
      <c r="A303" t="str">
        <f>MacReports!A303&amp;""</f>
        <v/>
      </c>
      <c r="B303" t="str">
        <f>MacReports!B303&amp;""</f>
        <v/>
      </c>
      <c r="C303" t="str">
        <f>MacReports!D303&amp;""</f>
        <v/>
      </c>
      <c r="D303" t="str">
        <f>MacReports!C303&amp;""</f>
        <v/>
      </c>
      <c r="E303" t="str" cm="1">
        <f t="array" ref="E303">IF($AC303=0,"",INDEX(MacReports!$E$2:$E$243,$AC303))</f>
        <v/>
      </c>
      <c r="F303" s="11" t="str">
        <f>MacReports!F303&amp;""</f>
        <v/>
      </c>
      <c r="G303" t="str" cm="1">
        <f t="array" ref="G303">IF($AD303=0,$F303,INDEX(Models!$B$2:$B$605,$AD303))</f>
        <v/>
      </c>
      <c r="H303" t="str" cm="1">
        <f t="array" ref="H303">IF($AD303=0,"",INDEX(Models!$E$2:$E$605,$AD303))</f>
        <v/>
      </c>
      <c r="I303" t="str" cm="1">
        <f t="array" ref="I303">IF($AD303=0,"",INDEX(Models!$D$2:$D$605,$AD303))</f>
        <v/>
      </c>
      <c r="J303" t="str">
        <f>MacReports!G303&amp;""</f>
        <v/>
      </c>
      <c r="K303" s="49" t="str">
        <f>MacReports!H303&amp;""</f>
        <v/>
      </c>
      <c r="L303" t="str">
        <f t="shared" si="13"/>
        <v/>
      </c>
      <c r="M303" s="13" t="str">
        <f>MacReports!I303&amp;""</f>
        <v/>
      </c>
      <c r="N303" s="14" t="str" cm="1">
        <f t="array" ref="N303">IFERROR(_xlfn.IFS(MacReports!N303="","",--MacReports!N303&lt;55,"Battery Defect",--MacReports!N303&lt;=69,"Battery D",--MacReports!N303&lt;=80,"Battery C",--MacReports!N303&gt;80,""),"")</f>
        <v/>
      </c>
      <c r="O303" s="14" t="str">
        <f>IF(MacReports!J303="Service","Battery Service","")</f>
        <v/>
      </c>
      <c r="P303" s="11" t="str">
        <f>MacReports!Q303&amp;""</f>
        <v/>
      </c>
      <c r="Q303" s="11" t="str">
        <f>IF(MacReports!K303="Enabled","Apple ID Lock","")</f>
        <v/>
      </c>
      <c r="R303" s="11" t="str">
        <f>IF(MacReports!M303="Remote Lock","Remote Locked","")</f>
        <v/>
      </c>
      <c r="S303" t="str">
        <f t="shared" si="12"/>
        <v/>
      </c>
      <c r="T303" t="str" cm="1">
        <f t="array" ref="T303">IF($AE303=0,"",INDEX(Disk_Pivot!$N$2:$N$500,$AE303))</f>
        <v/>
      </c>
      <c r="U303" t="str">
        <f>IF(T303="Fail",MacReports!O303,"")</f>
        <v/>
      </c>
      <c r="AA303" t="str">
        <f t="shared" si="14"/>
        <v/>
      </c>
      <c r="AC303">
        <f>IFERROR(MATCH($B303,MacReports!$B$2:$B$243,0),0)</f>
        <v>0</v>
      </c>
      <c r="AD303">
        <f>IFERROR(MATCH($F303,Models!$A$2:$A$605,0),0)</f>
        <v>0</v>
      </c>
      <c r="AE303">
        <f>IFERROR(MATCH($B303,Disk_Pivot!$G$2:$G$500,0),0)</f>
        <v>0</v>
      </c>
    </row>
    <row r="304" spans="1:31">
      <c r="A304" t="str">
        <f>MacReports!A304&amp;""</f>
        <v/>
      </c>
      <c r="B304" t="str">
        <f>MacReports!B304&amp;""</f>
        <v/>
      </c>
      <c r="C304" t="str">
        <f>MacReports!D304&amp;""</f>
        <v/>
      </c>
      <c r="D304" t="str">
        <f>MacReports!C304&amp;""</f>
        <v/>
      </c>
      <c r="E304" t="str" cm="1">
        <f t="array" ref="E304">IF($AC304=0,"",INDEX(MacReports!$E$2:$E$243,$AC304))</f>
        <v/>
      </c>
      <c r="F304" s="11" t="str">
        <f>MacReports!F304&amp;""</f>
        <v/>
      </c>
      <c r="G304" t="str" cm="1">
        <f t="array" ref="G304">IF($AD304=0,$F304,INDEX(Models!$B$2:$B$605,$AD304))</f>
        <v/>
      </c>
      <c r="H304" t="str" cm="1">
        <f t="array" ref="H304">IF($AD304=0,"",INDEX(Models!$E$2:$E$605,$AD304))</f>
        <v/>
      </c>
      <c r="I304" t="str" cm="1">
        <f t="array" ref="I304">IF($AD304=0,"",INDEX(Models!$D$2:$D$605,$AD304))</f>
        <v/>
      </c>
      <c r="J304" t="str">
        <f>MacReports!G304&amp;""</f>
        <v/>
      </c>
      <c r="K304" s="49" t="str">
        <f>MacReports!H304&amp;""</f>
        <v/>
      </c>
      <c r="L304" t="str">
        <f t="shared" si="13"/>
        <v/>
      </c>
      <c r="M304" s="13" t="str">
        <f>MacReports!I304&amp;""</f>
        <v/>
      </c>
      <c r="N304" s="14" t="str" cm="1">
        <f t="array" ref="N304">IFERROR(_xlfn.IFS(MacReports!N304="","",--MacReports!N304&lt;55,"Battery Defect",--MacReports!N304&lt;=69,"Battery D",--MacReports!N304&lt;=80,"Battery C",--MacReports!N304&gt;80,""),"")</f>
        <v/>
      </c>
      <c r="O304" s="14" t="str">
        <f>IF(MacReports!J304="Service","Battery Service","")</f>
        <v/>
      </c>
      <c r="P304" s="11" t="str">
        <f>MacReports!Q304&amp;""</f>
        <v/>
      </c>
      <c r="Q304" s="11" t="str">
        <f>IF(MacReports!K304="Enabled","Apple ID Lock","")</f>
        <v/>
      </c>
      <c r="R304" s="11" t="str">
        <f>IF(MacReports!M304="Remote Lock","Remote Locked","")</f>
        <v/>
      </c>
      <c r="S304" t="str">
        <f t="shared" si="12"/>
        <v/>
      </c>
      <c r="T304" t="str" cm="1">
        <f t="array" ref="T304">IF($AE304=0,"",INDEX(Disk_Pivot!$N$2:$N$500,$AE304))</f>
        <v/>
      </c>
      <c r="U304" t="str">
        <f>IF(T304="Fail",MacReports!O304,"")</f>
        <v/>
      </c>
      <c r="AA304" t="str">
        <f t="shared" si="14"/>
        <v/>
      </c>
      <c r="AC304">
        <f>IFERROR(MATCH($B304,MacReports!$B$2:$B$243,0),0)</f>
        <v>0</v>
      </c>
      <c r="AD304">
        <f>IFERROR(MATCH($F304,Models!$A$2:$A$605,0),0)</f>
        <v>0</v>
      </c>
      <c r="AE304">
        <f>IFERROR(MATCH($B304,Disk_Pivot!$G$2:$G$500,0),0)</f>
        <v>0</v>
      </c>
    </row>
    <row r="305" spans="1:31">
      <c r="A305" t="str">
        <f>MacReports!A305&amp;""</f>
        <v/>
      </c>
      <c r="B305" t="str">
        <f>MacReports!B305&amp;""</f>
        <v/>
      </c>
      <c r="C305" t="str">
        <f>MacReports!D305&amp;""</f>
        <v/>
      </c>
      <c r="D305" t="str">
        <f>MacReports!C305&amp;""</f>
        <v/>
      </c>
      <c r="E305" t="str" cm="1">
        <f t="array" ref="E305">IF($AC305=0,"",INDEX(MacReports!$E$2:$E$243,$AC305))</f>
        <v/>
      </c>
      <c r="F305" s="11" t="str">
        <f>MacReports!F305&amp;""</f>
        <v/>
      </c>
      <c r="G305" t="str" cm="1">
        <f t="array" ref="G305">IF($AD305=0,$F305,INDEX(Models!$B$2:$B$605,$AD305))</f>
        <v/>
      </c>
      <c r="H305" t="str" cm="1">
        <f t="array" ref="H305">IF($AD305=0,"",INDEX(Models!$E$2:$E$605,$AD305))</f>
        <v/>
      </c>
      <c r="I305" t="str" cm="1">
        <f t="array" ref="I305">IF($AD305=0,"",INDEX(Models!$D$2:$D$605,$AD305))</f>
        <v/>
      </c>
      <c r="J305" t="str">
        <f>MacReports!G305&amp;""</f>
        <v/>
      </c>
      <c r="K305" s="49" t="str">
        <f>MacReports!H305&amp;""</f>
        <v/>
      </c>
      <c r="L305" t="str">
        <f t="shared" si="13"/>
        <v/>
      </c>
      <c r="M305" s="13" t="str">
        <f>MacReports!I305&amp;""</f>
        <v/>
      </c>
      <c r="N305" s="14" t="str" cm="1">
        <f t="array" ref="N305">IFERROR(_xlfn.IFS(MacReports!N305="","",--MacReports!N305&lt;55,"Battery Defect",--MacReports!N305&lt;=69,"Battery D",--MacReports!N305&lt;=80,"Battery C",--MacReports!N305&gt;80,""),"")</f>
        <v/>
      </c>
      <c r="O305" s="14" t="str">
        <f>IF(MacReports!J305="Service","Battery Service","")</f>
        <v/>
      </c>
      <c r="P305" s="11" t="str">
        <f>MacReports!Q305&amp;""</f>
        <v/>
      </c>
      <c r="Q305" s="11" t="str">
        <f>IF(MacReports!K305="Enabled","Apple ID Lock","")</f>
        <v/>
      </c>
      <c r="R305" s="11" t="str">
        <f>IF(MacReports!M305="Remote Lock","Remote Locked","")</f>
        <v/>
      </c>
      <c r="S305" t="str">
        <f t="shared" si="12"/>
        <v/>
      </c>
      <c r="T305" t="str" cm="1">
        <f t="array" ref="T305">IF($AE305=0,"",INDEX(Disk_Pivot!$N$2:$N$500,$AE305))</f>
        <v/>
      </c>
      <c r="U305" t="str">
        <f>IF(T305="Fail",MacReports!O305,"")</f>
        <v/>
      </c>
      <c r="AA305" t="str">
        <f t="shared" si="14"/>
        <v/>
      </c>
      <c r="AC305">
        <f>IFERROR(MATCH($B305,MacReports!$B$2:$B$243,0),0)</f>
        <v>0</v>
      </c>
      <c r="AD305">
        <f>IFERROR(MATCH($F305,Models!$A$2:$A$605,0),0)</f>
        <v>0</v>
      </c>
      <c r="AE305">
        <f>IFERROR(MATCH($B305,Disk_Pivot!$G$2:$G$500,0),0)</f>
        <v>0</v>
      </c>
    </row>
    <row r="306" spans="1:31">
      <c r="A306" t="str">
        <f>MacReports!A306&amp;""</f>
        <v/>
      </c>
      <c r="B306" t="str">
        <f>MacReports!B306&amp;""</f>
        <v/>
      </c>
      <c r="C306" t="str">
        <f>MacReports!D306&amp;""</f>
        <v/>
      </c>
      <c r="D306" t="str">
        <f>MacReports!C306&amp;""</f>
        <v/>
      </c>
      <c r="E306" t="str" cm="1">
        <f t="array" ref="E306">IF($AC306=0,"",INDEX(MacReports!$E$2:$E$243,$AC306))</f>
        <v/>
      </c>
      <c r="F306" s="11" t="str">
        <f>MacReports!F306&amp;""</f>
        <v/>
      </c>
      <c r="G306" t="str" cm="1">
        <f t="array" ref="G306">IF($AD306=0,$F306,INDEX(Models!$B$2:$B$605,$AD306))</f>
        <v/>
      </c>
      <c r="H306" t="str" cm="1">
        <f t="array" ref="H306">IF($AD306=0,"",INDEX(Models!$E$2:$E$605,$AD306))</f>
        <v/>
      </c>
      <c r="I306" t="str" cm="1">
        <f t="array" ref="I306">IF($AD306=0,"",INDEX(Models!$D$2:$D$605,$AD306))</f>
        <v/>
      </c>
      <c r="J306" t="str">
        <f>MacReports!G306&amp;""</f>
        <v/>
      </c>
      <c r="K306" s="49" t="str">
        <f>MacReports!H306&amp;""</f>
        <v/>
      </c>
      <c r="L306" t="str">
        <f t="shared" si="13"/>
        <v/>
      </c>
      <c r="M306" s="13" t="str">
        <f>MacReports!I306&amp;""</f>
        <v/>
      </c>
      <c r="N306" s="14" t="str" cm="1">
        <f t="array" ref="N306">IFERROR(_xlfn.IFS(MacReports!N306="","",--MacReports!N306&lt;55,"Battery Defect",--MacReports!N306&lt;=69,"Battery D",--MacReports!N306&lt;=80,"Battery C",--MacReports!N306&gt;80,""),"")</f>
        <v/>
      </c>
      <c r="O306" s="14" t="str">
        <f>IF(MacReports!J306="Service","Battery Service","")</f>
        <v/>
      </c>
      <c r="P306" s="11" t="str">
        <f>MacReports!Q306&amp;""</f>
        <v/>
      </c>
      <c r="Q306" s="11" t="str">
        <f>IF(MacReports!K306="Enabled","Apple ID Lock","")</f>
        <v/>
      </c>
      <c r="R306" s="11" t="str">
        <f>IF(MacReports!M306="Remote Lock","Remote Locked","")</f>
        <v/>
      </c>
      <c r="S306" t="str">
        <f t="shared" si="12"/>
        <v/>
      </c>
      <c r="T306" t="str" cm="1">
        <f t="array" ref="T306">IF($AE306=0,"",INDEX(Disk_Pivot!$N$2:$N$500,$AE306))</f>
        <v/>
      </c>
      <c r="U306" t="str">
        <f>IF(T306="Fail",MacReports!O306,"")</f>
        <v/>
      </c>
      <c r="AA306" t="str">
        <f t="shared" si="14"/>
        <v/>
      </c>
      <c r="AC306">
        <f>IFERROR(MATCH($B306,MacReports!$B$2:$B$243,0),0)</f>
        <v>0</v>
      </c>
      <c r="AD306">
        <f>IFERROR(MATCH($F306,Models!$A$2:$A$605,0),0)</f>
        <v>0</v>
      </c>
      <c r="AE306">
        <f>IFERROR(MATCH($B306,Disk_Pivot!$G$2:$G$500,0),0)</f>
        <v>0</v>
      </c>
    </row>
    <row r="307" spans="1:31">
      <c r="A307" t="str">
        <f>MacReports!A307&amp;""</f>
        <v/>
      </c>
      <c r="B307" t="str">
        <f>MacReports!B307&amp;""</f>
        <v/>
      </c>
      <c r="C307" t="str">
        <f>MacReports!D307&amp;""</f>
        <v/>
      </c>
      <c r="D307" t="str">
        <f>MacReports!C307&amp;""</f>
        <v/>
      </c>
      <c r="E307" t="str" cm="1">
        <f t="array" ref="E307">IF($AC307=0,"",INDEX(MacReports!$E$2:$E$243,$AC307))</f>
        <v/>
      </c>
      <c r="F307" s="11" t="str">
        <f>MacReports!F307&amp;""</f>
        <v/>
      </c>
      <c r="G307" t="str" cm="1">
        <f t="array" ref="G307">IF($AD307=0,$F307,INDEX(Models!$B$2:$B$605,$AD307))</f>
        <v/>
      </c>
      <c r="H307" t="str" cm="1">
        <f t="array" ref="H307">IF($AD307=0,"",INDEX(Models!$E$2:$E$605,$AD307))</f>
        <v/>
      </c>
      <c r="I307" t="str" cm="1">
        <f t="array" ref="I307">IF($AD307=0,"",INDEX(Models!$D$2:$D$605,$AD307))</f>
        <v/>
      </c>
      <c r="J307" t="str">
        <f>MacReports!G307&amp;""</f>
        <v/>
      </c>
      <c r="K307" s="49" t="str">
        <f>MacReports!H307&amp;""</f>
        <v/>
      </c>
      <c r="L307" t="str">
        <f t="shared" si="13"/>
        <v/>
      </c>
      <c r="M307" s="13" t="str">
        <f>MacReports!I307&amp;""</f>
        <v/>
      </c>
      <c r="N307" s="14" t="str" cm="1">
        <f t="array" ref="N307">IFERROR(_xlfn.IFS(MacReports!N307="","",--MacReports!N307&lt;55,"Battery Defect",--MacReports!N307&lt;=69,"Battery D",--MacReports!N307&lt;=80,"Battery C",--MacReports!N307&gt;80,""),"")</f>
        <v/>
      </c>
      <c r="O307" s="14" t="str">
        <f>IF(MacReports!J307="Service","Battery Service","")</f>
        <v/>
      </c>
      <c r="P307" s="11" t="str">
        <f>MacReports!Q307&amp;""</f>
        <v/>
      </c>
      <c r="Q307" s="11" t="str">
        <f>IF(MacReports!K307="Enabled","Apple ID Lock","")</f>
        <v/>
      </c>
      <c r="R307" s="11" t="str">
        <f>IF(MacReports!M307="Remote Lock","Remote Locked","")</f>
        <v/>
      </c>
      <c r="S307" t="str">
        <f t="shared" si="12"/>
        <v/>
      </c>
      <c r="T307" t="str" cm="1">
        <f t="array" ref="T307">IF($AE307=0,"",INDEX(Disk_Pivot!$N$2:$N$500,$AE307))</f>
        <v/>
      </c>
      <c r="U307" t="str">
        <f>IF(T307="Fail",MacReports!O307,"")</f>
        <v/>
      </c>
      <c r="AA307" t="str">
        <f t="shared" si="14"/>
        <v/>
      </c>
      <c r="AC307">
        <f>IFERROR(MATCH($B307,MacReports!$B$2:$B$243,0),0)</f>
        <v>0</v>
      </c>
      <c r="AD307">
        <f>IFERROR(MATCH($F307,Models!$A$2:$A$605,0),0)</f>
        <v>0</v>
      </c>
      <c r="AE307">
        <f>IFERROR(MATCH($B307,Disk_Pivot!$G$2:$G$500,0),0)</f>
        <v>0</v>
      </c>
    </row>
    <row r="308" spans="1:31">
      <c r="A308" t="str">
        <f>MacReports!A308&amp;""</f>
        <v/>
      </c>
      <c r="B308" t="str">
        <f>MacReports!B308&amp;""</f>
        <v/>
      </c>
      <c r="C308" t="str">
        <f>MacReports!D308&amp;""</f>
        <v/>
      </c>
      <c r="D308" t="str">
        <f>MacReports!C308&amp;""</f>
        <v/>
      </c>
      <c r="E308" t="str" cm="1">
        <f t="array" ref="E308">IF($AC308=0,"",INDEX(MacReports!$E$2:$E$243,$AC308))</f>
        <v/>
      </c>
      <c r="F308" s="11" t="str">
        <f>MacReports!F308&amp;""</f>
        <v/>
      </c>
      <c r="G308" t="str" cm="1">
        <f t="array" ref="G308">IF($AD308=0,$F308,INDEX(Models!$B$2:$B$605,$AD308))</f>
        <v/>
      </c>
      <c r="H308" t="str" cm="1">
        <f t="array" ref="H308">IF($AD308=0,"",INDEX(Models!$E$2:$E$605,$AD308))</f>
        <v/>
      </c>
      <c r="I308" t="str" cm="1">
        <f t="array" ref="I308">IF($AD308=0,"",INDEX(Models!$D$2:$D$605,$AD308))</f>
        <v/>
      </c>
      <c r="J308" t="str">
        <f>MacReports!G308&amp;""</f>
        <v/>
      </c>
      <c r="K308" s="49" t="str">
        <f>MacReports!H308&amp;""</f>
        <v/>
      </c>
      <c r="L308" t="str">
        <f t="shared" si="13"/>
        <v/>
      </c>
      <c r="M308" s="13" t="str">
        <f>MacReports!I308&amp;""</f>
        <v/>
      </c>
      <c r="N308" s="14" t="str" cm="1">
        <f t="array" ref="N308">IFERROR(_xlfn.IFS(MacReports!N308="","",--MacReports!N308&lt;55,"Battery Defect",--MacReports!N308&lt;=69,"Battery D",--MacReports!N308&lt;=80,"Battery C",--MacReports!N308&gt;80,""),"")</f>
        <v/>
      </c>
      <c r="O308" s="14" t="str">
        <f>IF(MacReports!J308="Service","Battery Service","")</f>
        <v/>
      </c>
      <c r="P308" s="11" t="str">
        <f>MacReports!Q308&amp;""</f>
        <v/>
      </c>
      <c r="Q308" s="11" t="str">
        <f>IF(MacReports!K308="Enabled","Apple ID Lock","")</f>
        <v/>
      </c>
      <c r="R308" s="11" t="str">
        <f>IF(MacReports!M308="Remote Lock","Remote Locked","")</f>
        <v/>
      </c>
      <c r="S308" t="str">
        <f t="shared" si="12"/>
        <v/>
      </c>
      <c r="T308" t="str" cm="1">
        <f t="array" ref="T308">IF($AE308=0,"",INDEX(Disk_Pivot!$N$2:$N$500,$AE308))</f>
        <v/>
      </c>
      <c r="U308" t="str">
        <f>IF(T308="Fail",MacReports!O308,"")</f>
        <v/>
      </c>
      <c r="AA308" t="str">
        <f t="shared" si="14"/>
        <v/>
      </c>
      <c r="AC308">
        <f>IFERROR(MATCH($B308,MacReports!$B$2:$B$243,0),0)</f>
        <v>0</v>
      </c>
      <c r="AD308">
        <f>IFERROR(MATCH($F308,Models!$A$2:$A$605,0),0)</f>
        <v>0</v>
      </c>
      <c r="AE308">
        <f>IFERROR(MATCH($B308,Disk_Pivot!$G$2:$G$500,0),0)</f>
        <v>0</v>
      </c>
    </row>
    <row r="309" spans="1:31">
      <c r="A309" t="str">
        <f>MacReports!A309&amp;""</f>
        <v/>
      </c>
      <c r="B309" t="str">
        <f>MacReports!B309&amp;""</f>
        <v/>
      </c>
      <c r="C309" t="str">
        <f>MacReports!D309&amp;""</f>
        <v/>
      </c>
      <c r="D309" t="str">
        <f>MacReports!C309&amp;""</f>
        <v/>
      </c>
      <c r="E309" t="str" cm="1">
        <f t="array" ref="E309">IF($AC309=0,"",INDEX(MacReports!$E$2:$E$243,$AC309))</f>
        <v/>
      </c>
      <c r="F309" s="11" t="str">
        <f>MacReports!F309&amp;""</f>
        <v/>
      </c>
      <c r="G309" t="str" cm="1">
        <f t="array" ref="G309">IF($AD309=0,$F309,INDEX(Models!$B$2:$B$605,$AD309))</f>
        <v/>
      </c>
      <c r="H309" t="str" cm="1">
        <f t="array" ref="H309">IF($AD309=0,"",INDEX(Models!$E$2:$E$605,$AD309))</f>
        <v/>
      </c>
      <c r="I309" t="str" cm="1">
        <f t="array" ref="I309">IF($AD309=0,"",INDEX(Models!$D$2:$D$605,$AD309))</f>
        <v/>
      </c>
      <c r="J309" t="str">
        <f>MacReports!G309&amp;""</f>
        <v/>
      </c>
      <c r="K309" s="49" t="str">
        <f>MacReports!H309&amp;""</f>
        <v/>
      </c>
      <c r="L309" t="str">
        <f t="shared" si="13"/>
        <v/>
      </c>
      <c r="M309" s="13" t="str">
        <f>MacReports!I309&amp;""</f>
        <v/>
      </c>
      <c r="N309" s="14" t="str" cm="1">
        <f t="array" ref="N309">IFERROR(_xlfn.IFS(MacReports!N309="","",--MacReports!N309&lt;55,"Battery Defect",--MacReports!N309&lt;=69,"Battery D",--MacReports!N309&lt;=80,"Battery C",--MacReports!N309&gt;80,""),"")</f>
        <v/>
      </c>
      <c r="O309" s="14" t="str">
        <f>IF(MacReports!J309="Service","Battery Service","")</f>
        <v/>
      </c>
      <c r="P309" s="11" t="str">
        <f>MacReports!Q309&amp;""</f>
        <v/>
      </c>
      <c r="Q309" s="11" t="str">
        <f>IF(MacReports!K309="Enabled","Apple ID Lock","")</f>
        <v/>
      </c>
      <c r="R309" s="11" t="str">
        <f>IF(MacReports!M309="Remote Lock","Remote Locked","")</f>
        <v/>
      </c>
      <c r="S309" t="str">
        <f t="shared" si="12"/>
        <v/>
      </c>
      <c r="T309" t="str" cm="1">
        <f t="array" ref="T309">IF($AE309=0,"",INDEX(Disk_Pivot!$N$2:$N$500,$AE309))</f>
        <v/>
      </c>
      <c r="U309" t="str">
        <f>IF(T309="Fail",MacReports!O309,"")</f>
        <v/>
      </c>
      <c r="AA309" t="str">
        <f t="shared" si="14"/>
        <v/>
      </c>
      <c r="AC309">
        <f>IFERROR(MATCH($B309,MacReports!$B$2:$B$243,0),0)</f>
        <v>0</v>
      </c>
      <c r="AD309">
        <f>IFERROR(MATCH($F309,Models!$A$2:$A$605,0),0)</f>
        <v>0</v>
      </c>
      <c r="AE309">
        <f>IFERROR(MATCH($B309,Disk_Pivot!$G$2:$G$500,0),0)</f>
        <v>0</v>
      </c>
    </row>
    <row r="310" spans="1:31">
      <c r="A310" t="str">
        <f>MacReports!A310&amp;""</f>
        <v/>
      </c>
      <c r="B310" t="str">
        <f>MacReports!B310&amp;""</f>
        <v/>
      </c>
      <c r="C310" t="str">
        <f>MacReports!D310&amp;""</f>
        <v/>
      </c>
      <c r="D310" t="str">
        <f>MacReports!C310&amp;""</f>
        <v/>
      </c>
      <c r="E310" t="str" cm="1">
        <f t="array" ref="E310">IF($AC310=0,"",INDEX(MacReports!$E$2:$E$243,$AC310))</f>
        <v/>
      </c>
      <c r="F310" s="11" t="str">
        <f>MacReports!F310&amp;""</f>
        <v/>
      </c>
      <c r="G310" t="str" cm="1">
        <f t="array" ref="G310">IF($AD310=0,$F310,INDEX(Models!$B$2:$B$605,$AD310))</f>
        <v/>
      </c>
      <c r="H310" t="str" cm="1">
        <f t="array" ref="H310">IF($AD310=0,"",INDEX(Models!$E$2:$E$605,$AD310))</f>
        <v/>
      </c>
      <c r="I310" t="str" cm="1">
        <f t="array" ref="I310">IF($AD310=0,"",INDEX(Models!$D$2:$D$605,$AD310))</f>
        <v/>
      </c>
      <c r="J310" t="str">
        <f>MacReports!G310&amp;""</f>
        <v/>
      </c>
      <c r="K310" s="49" t="str">
        <f>MacReports!H310&amp;""</f>
        <v/>
      </c>
      <c r="L310" t="str">
        <f t="shared" si="13"/>
        <v/>
      </c>
      <c r="M310" s="13" t="str">
        <f>MacReports!I310&amp;""</f>
        <v/>
      </c>
      <c r="N310" s="14" t="str" cm="1">
        <f t="array" ref="N310">IFERROR(_xlfn.IFS(MacReports!N310="","",--MacReports!N310&lt;55,"Battery Defect",--MacReports!N310&lt;=69,"Battery D",--MacReports!N310&lt;=80,"Battery C",--MacReports!N310&gt;80,""),"")</f>
        <v/>
      </c>
      <c r="O310" s="14" t="str">
        <f>IF(MacReports!J310="Service","Battery Service","")</f>
        <v/>
      </c>
      <c r="P310" s="11" t="str">
        <f>MacReports!Q310&amp;""</f>
        <v/>
      </c>
      <c r="Q310" s="11" t="str">
        <f>IF(MacReports!K310="Enabled","Apple ID Lock","")</f>
        <v/>
      </c>
      <c r="R310" s="11" t="str">
        <f>IF(MacReports!M310="Remote Lock","Remote Locked","")</f>
        <v/>
      </c>
      <c r="S310" t="str">
        <f t="shared" si="12"/>
        <v/>
      </c>
      <c r="T310" t="str" cm="1">
        <f t="array" ref="T310">IF($AE310=0,"",INDEX(Disk_Pivot!$N$2:$N$500,$AE310))</f>
        <v/>
      </c>
      <c r="U310" t="str">
        <f>IF(T310="Fail",MacReports!O310,"")</f>
        <v/>
      </c>
      <c r="AA310" t="str">
        <f t="shared" si="14"/>
        <v/>
      </c>
      <c r="AC310">
        <f>IFERROR(MATCH($B310,MacReports!$B$2:$B$243,0),0)</f>
        <v>0</v>
      </c>
      <c r="AD310">
        <f>IFERROR(MATCH($F310,Models!$A$2:$A$605,0),0)</f>
        <v>0</v>
      </c>
      <c r="AE310">
        <f>IFERROR(MATCH($B310,Disk_Pivot!$G$2:$G$500,0),0)</f>
        <v>0</v>
      </c>
    </row>
    <row r="311" spans="1:31">
      <c r="A311" t="str">
        <f>MacReports!A311&amp;""</f>
        <v/>
      </c>
      <c r="B311" t="str">
        <f>MacReports!B311&amp;""</f>
        <v/>
      </c>
      <c r="C311" t="str">
        <f>MacReports!D311&amp;""</f>
        <v/>
      </c>
      <c r="D311" t="str">
        <f>MacReports!C311&amp;""</f>
        <v/>
      </c>
      <c r="E311" t="str" cm="1">
        <f t="array" ref="E311">IF($AC311=0,"",INDEX(MacReports!$E$2:$E$243,$AC311))</f>
        <v/>
      </c>
      <c r="F311" s="11" t="str">
        <f>MacReports!F311&amp;""</f>
        <v/>
      </c>
      <c r="G311" t="str" cm="1">
        <f t="array" ref="G311">IF($AD311=0,$F311,INDEX(Models!$B$2:$B$605,$AD311))</f>
        <v/>
      </c>
      <c r="H311" t="str" cm="1">
        <f t="array" ref="H311">IF($AD311=0,"",INDEX(Models!$E$2:$E$605,$AD311))</f>
        <v/>
      </c>
      <c r="I311" t="str" cm="1">
        <f t="array" ref="I311">IF($AD311=0,"",INDEX(Models!$D$2:$D$605,$AD311))</f>
        <v/>
      </c>
      <c r="J311" t="str">
        <f>MacReports!G311&amp;""</f>
        <v/>
      </c>
      <c r="K311" s="49" t="str">
        <f>MacReports!H311&amp;""</f>
        <v/>
      </c>
      <c r="L311" t="str">
        <f t="shared" si="13"/>
        <v/>
      </c>
      <c r="M311" s="13" t="str">
        <f>MacReports!I311&amp;""</f>
        <v/>
      </c>
      <c r="N311" s="14" t="str" cm="1">
        <f t="array" ref="N311">IFERROR(_xlfn.IFS(MacReports!N311="","",--MacReports!N311&lt;55,"Battery Defect",--MacReports!N311&lt;=69,"Battery D",--MacReports!N311&lt;=80,"Battery C",--MacReports!N311&gt;80,""),"")</f>
        <v/>
      </c>
      <c r="O311" s="14" t="str">
        <f>IF(MacReports!J311="Service","Battery Service","")</f>
        <v/>
      </c>
      <c r="P311" s="11" t="str">
        <f>MacReports!Q311&amp;""</f>
        <v/>
      </c>
      <c r="Q311" s="11" t="str">
        <f>IF(MacReports!K311="Enabled","Apple ID Lock","")</f>
        <v/>
      </c>
      <c r="R311" s="11" t="str">
        <f>IF(MacReports!M311="Remote Lock","Remote Locked","")</f>
        <v/>
      </c>
      <c r="S311" t="str">
        <f t="shared" si="12"/>
        <v/>
      </c>
      <c r="T311" t="str" cm="1">
        <f t="array" ref="T311">IF($AE311=0,"",INDEX(Disk_Pivot!$N$2:$N$500,$AE311))</f>
        <v/>
      </c>
      <c r="U311" t="str">
        <f>IF(T311="Fail",MacReports!O311,"")</f>
        <v/>
      </c>
      <c r="AA311" t="str">
        <f t="shared" si="14"/>
        <v/>
      </c>
      <c r="AC311">
        <f>IFERROR(MATCH($B311,MacReports!$B$2:$B$243,0),0)</f>
        <v>0</v>
      </c>
      <c r="AD311">
        <f>IFERROR(MATCH($F311,Models!$A$2:$A$605,0),0)</f>
        <v>0</v>
      </c>
      <c r="AE311">
        <f>IFERROR(MATCH($B311,Disk_Pivot!$G$2:$G$500,0),0)</f>
        <v>0</v>
      </c>
    </row>
    <row r="312" spans="1:31">
      <c r="A312" t="str">
        <f>MacReports!A312&amp;""</f>
        <v/>
      </c>
      <c r="B312" t="str">
        <f>MacReports!B312&amp;""</f>
        <v/>
      </c>
      <c r="C312" t="str">
        <f>MacReports!D312&amp;""</f>
        <v/>
      </c>
      <c r="D312" t="str">
        <f>MacReports!C312&amp;""</f>
        <v/>
      </c>
      <c r="E312" t="str" cm="1">
        <f t="array" ref="E312">IF($AC312=0,"",INDEX(MacReports!$E$2:$E$243,$AC312))</f>
        <v/>
      </c>
      <c r="F312" s="11" t="str">
        <f>MacReports!F312&amp;""</f>
        <v/>
      </c>
      <c r="G312" t="str" cm="1">
        <f t="array" ref="G312">IF($AD312=0,$F312,INDEX(Models!$B$2:$B$605,$AD312))</f>
        <v/>
      </c>
      <c r="H312" t="str" cm="1">
        <f t="array" ref="H312">IF($AD312=0,"",INDEX(Models!$E$2:$E$605,$AD312))</f>
        <v/>
      </c>
      <c r="I312" t="str" cm="1">
        <f t="array" ref="I312">IF($AD312=0,"",INDEX(Models!$D$2:$D$605,$AD312))</f>
        <v/>
      </c>
      <c r="J312" t="str">
        <f>MacReports!G312&amp;""</f>
        <v/>
      </c>
      <c r="K312" s="49" t="str">
        <f>MacReports!H312&amp;""</f>
        <v/>
      </c>
      <c r="L312" t="str">
        <f t="shared" si="13"/>
        <v/>
      </c>
      <c r="M312" s="13" t="str">
        <f>MacReports!I312&amp;""</f>
        <v/>
      </c>
      <c r="N312" s="14" t="str" cm="1">
        <f t="array" ref="N312">IFERROR(_xlfn.IFS(MacReports!N312="","",--MacReports!N312&lt;55,"Battery Defect",--MacReports!N312&lt;=69,"Battery D",--MacReports!N312&lt;=80,"Battery C",--MacReports!N312&gt;80,""),"")</f>
        <v/>
      </c>
      <c r="O312" s="14" t="str">
        <f>IF(MacReports!J312="Service","Battery Service","")</f>
        <v/>
      </c>
      <c r="P312" s="11" t="str">
        <f>MacReports!Q312&amp;""</f>
        <v/>
      </c>
      <c r="Q312" s="11" t="str">
        <f>IF(MacReports!K312="Enabled","Apple ID Lock","")</f>
        <v/>
      </c>
      <c r="R312" s="11" t="str">
        <f>IF(MacReports!M312="Remote Lock","Remote Locked","")</f>
        <v/>
      </c>
      <c r="S312" t="str">
        <f t="shared" si="12"/>
        <v/>
      </c>
      <c r="T312" t="str" cm="1">
        <f t="array" ref="T312">IF($AE312=0,"",INDEX(Disk_Pivot!$N$2:$N$500,$AE312))</f>
        <v/>
      </c>
      <c r="U312" t="str">
        <f>IF(T312="Fail",MacReports!O312,"")</f>
        <v/>
      </c>
      <c r="AA312" t="str">
        <f t="shared" si="14"/>
        <v/>
      </c>
      <c r="AC312">
        <f>IFERROR(MATCH($B312,MacReports!$B$2:$B$243,0),0)</f>
        <v>0</v>
      </c>
      <c r="AD312">
        <f>IFERROR(MATCH($F312,Models!$A$2:$A$605,0),0)</f>
        <v>0</v>
      </c>
      <c r="AE312">
        <f>IFERROR(MATCH($B312,Disk_Pivot!$G$2:$G$500,0),0)</f>
        <v>0</v>
      </c>
    </row>
    <row r="313" spans="1:31">
      <c r="A313" t="str">
        <f>MacReports!A313&amp;""</f>
        <v/>
      </c>
      <c r="B313" t="str">
        <f>MacReports!B313&amp;""</f>
        <v/>
      </c>
      <c r="C313" t="str">
        <f>MacReports!D313&amp;""</f>
        <v/>
      </c>
      <c r="D313" t="str">
        <f>MacReports!C313&amp;""</f>
        <v/>
      </c>
      <c r="E313" t="str" cm="1">
        <f t="array" ref="E313">IF($AC313=0,"",INDEX(MacReports!$E$2:$E$243,$AC313))</f>
        <v/>
      </c>
      <c r="F313" s="11" t="str">
        <f>MacReports!F313&amp;""</f>
        <v/>
      </c>
      <c r="G313" t="str" cm="1">
        <f t="array" ref="G313">IF($AD313=0,$F313,INDEX(Models!$B$2:$B$605,$AD313))</f>
        <v/>
      </c>
      <c r="H313" t="str" cm="1">
        <f t="array" ref="H313">IF($AD313=0,"",INDEX(Models!$E$2:$E$605,$AD313))</f>
        <v/>
      </c>
      <c r="I313" t="str" cm="1">
        <f t="array" ref="I313">IF($AD313=0,"",INDEX(Models!$D$2:$D$605,$AD313))</f>
        <v/>
      </c>
      <c r="J313" t="str">
        <f>MacReports!G313&amp;""</f>
        <v/>
      </c>
      <c r="K313" s="49" t="str">
        <f>MacReports!H313&amp;""</f>
        <v/>
      </c>
      <c r="L313" t="str">
        <f t="shared" si="13"/>
        <v/>
      </c>
      <c r="M313" s="13" t="str">
        <f>MacReports!I313&amp;""</f>
        <v/>
      </c>
      <c r="N313" s="14" t="str" cm="1">
        <f t="array" ref="N313">IFERROR(_xlfn.IFS(MacReports!N313="","",--MacReports!N313&lt;55,"Battery Defect",--MacReports!N313&lt;=69,"Battery D",--MacReports!N313&lt;=80,"Battery C",--MacReports!N313&gt;80,""),"")</f>
        <v/>
      </c>
      <c r="O313" s="14" t="str">
        <f>IF(MacReports!J313="Service","Battery Service","")</f>
        <v/>
      </c>
      <c r="P313" s="11" t="str">
        <f>MacReports!Q313&amp;""</f>
        <v/>
      </c>
      <c r="Q313" s="11" t="str">
        <f>IF(MacReports!K313="Enabled","Apple ID Lock","")</f>
        <v/>
      </c>
      <c r="R313" s="11" t="str">
        <f>IF(MacReports!M313="Remote Lock","Remote Locked","")</f>
        <v/>
      </c>
      <c r="S313" t="str">
        <f t="shared" si="12"/>
        <v/>
      </c>
      <c r="T313" t="str" cm="1">
        <f t="array" ref="T313">IF($AE313=0,"",INDEX(Disk_Pivot!$N$2:$N$500,$AE313))</f>
        <v/>
      </c>
      <c r="U313" t="str">
        <f>IF(T313="Fail",MacReports!O313,"")</f>
        <v/>
      </c>
      <c r="AA313" t="str">
        <f t="shared" si="14"/>
        <v/>
      </c>
      <c r="AC313">
        <f>IFERROR(MATCH($B313,MacReports!$B$2:$B$243,0),0)</f>
        <v>0</v>
      </c>
      <c r="AD313">
        <f>IFERROR(MATCH($F313,Models!$A$2:$A$605,0),0)</f>
        <v>0</v>
      </c>
      <c r="AE313">
        <f>IFERROR(MATCH($B313,Disk_Pivot!$G$2:$G$500,0),0)</f>
        <v>0</v>
      </c>
    </row>
    <row r="314" spans="1:31">
      <c r="A314" t="str">
        <f>MacReports!A314&amp;""</f>
        <v/>
      </c>
      <c r="B314" t="str">
        <f>MacReports!B314&amp;""</f>
        <v/>
      </c>
      <c r="C314" t="str">
        <f>MacReports!D314&amp;""</f>
        <v/>
      </c>
      <c r="D314" t="str">
        <f>MacReports!C314&amp;""</f>
        <v/>
      </c>
      <c r="E314" t="str" cm="1">
        <f t="array" ref="E314">IF($AC314=0,"",INDEX(MacReports!$E$2:$E$243,$AC314))</f>
        <v/>
      </c>
      <c r="F314" s="11" t="str">
        <f>MacReports!F314&amp;""</f>
        <v/>
      </c>
      <c r="G314" t="str" cm="1">
        <f t="array" ref="G314">IF($AD314=0,$F314,INDEX(Models!$B$2:$B$605,$AD314))</f>
        <v/>
      </c>
      <c r="H314" t="str" cm="1">
        <f t="array" ref="H314">IF($AD314=0,"",INDEX(Models!$E$2:$E$605,$AD314))</f>
        <v/>
      </c>
      <c r="I314" t="str" cm="1">
        <f t="array" ref="I314">IF($AD314=0,"",INDEX(Models!$D$2:$D$605,$AD314))</f>
        <v/>
      </c>
      <c r="J314" t="str">
        <f>MacReports!G314&amp;""</f>
        <v/>
      </c>
      <c r="K314" s="49" t="str">
        <f>MacReports!H314&amp;""</f>
        <v/>
      </c>
      <c r="L314" t="str">
        <f t="shared" si="13"/>
        <v/>
      </c>
      <c r="M314" s="13" t="str">
        <f>MacReports!I314&amp;""</f>
        <v/>
      </c>
      <c r="N314" s="14" t="str" cm="1">
        <f t="array" ref="N314">IFERROR(_xlfn.IFS(MacReports!N314="","",--MacReports!N314&lt;55,"Battery Defect",--MacReports!N314&lt;=69,"Battery D",--MacReports!N314&lt;=80,"Battery C",--MacReports!N314&gt;80,""),"")</f>
        <v/>
      </c>
      <c r="O314" s="14" t="str">
        <f>IF(MacReports!J314="Service","Battery Service","")</f>
        <v/>
      </c>
      <c r="P314" s="11" t="str">
        <f>MacReports!Q314&amp;""</f>
        <v/>
      </c>
      <c r="Q314" s="11" t="str">
        <f>IF(MacReports!K314="Enabled","Apple ID Lock","")</f>
        <v/>
      </c>
      <c r="R314" s="11" t="str">
        <f>IF(MacReports!M314="Remote Lock","Remote Locked","")</f>
        <v/>
      </c>
      <c r="S314" t="str">
        <f t="shared" si="12"/>
        <v/>
      </c>
      <c r="T314" t="str" cm="1">
        <f t="array" ref="T314">IF($AE314=0,"",INDEX(Disk_Pivot!$N$2:$N$500,$AE314))</f>
        <v/>
      </c>
      <c r="U314" t="str">
        <f>IF(T314="Fail",MacReports!O314,"")</f>
        <v/>
      </c>
      <c r="AA314" t="str">
        <f t="shared" si="14"/>
        <v/>
      </c>
      <c r="AC314">
        <f>IFERROR(MATCH($B314,MacReports!$B$2:$B$243,0),0)</f>
        <v>0</v>
      </c>
      <c r="AD314">
        <f>IFERROR(MATCH($F314,Models!$A$2:$A$605,0),0)</f>
        <v>0</v>
      </c>
      <c r="AE314">
        <f>IFERROR(MATCH($B314,Disk_Pivot!$G$2:$G$500,0),0)</f>
        <v>0</v>
      </c>
    </row>
    <row r="315" spans="1:31">
      <c r="A315" t="str">
        <f>MacReports!A315&amp;""</f>
        <v/>
      </c>
      <c r="B315" t="str">
        <f>MacReports!B315&amp;""</f>
        <v/>
      </c>
      <c r="C315" t="str">
        <f>MacReports!D315&amp;""</f>
        <v/>
      </c>
      <c r="D315" t="str">
        <f>MacReports!C315&amp;""</f>
        <v/>
      </c>
      <c r="E315" t="str" cm="1">
        <f t="array" ref="E315">IF($AC315=0,"",INDEX(MacReports!$E$2:$E$243,$AC315))</f>
        <v/>
      </c>
      <c r="F315" s="11" t="str">
        <f>MacReports!F315&amp;""</f>
        <v/>
      </c>
      <c r="G315" t="str" cm="1">
        <f t="array" ref="G315">IF($AD315=0,$F315,INDEX(Models!$B$2:$B$605,$AD315))</f>
        <v/>
      </c>
      <c r="H315" t="str" cm="1">
        <f t="array" ref="H315">IF($AD315=0,"",INDEX(Models!$E$2:$E$605,$AD315))</f>
        <v/>
      </c>
      <c r="I315" t="str" cm="1">
        <f t="array" ref="I315">IF($AD315=0,"",INDEX(Models!$D$2:$D$605,$AD315))</f>
        <v/>
      </c>
      <c r="J315" t="str">
        <f>MacReports!G315&amp;""</f>
        <v/>
      </c>
      <c r="K315" s="49" t="str">
        <f>MacReports!H315&amp;""</f>
        <v/>
      </c>
      <c r="L315" t="str">
        <f t="shared" si="13"/>
        <v/>
      </c>
      <c r="M315" s="13" t="str">
        <f>MacReports!I315&amp;""</f>
        <v/>
      </c>
      <c r="N315" s="14" t="str" cm="1">
        <f t="array" ref="N315">IFERROR(_xlfn.IFS(MacReports!N315="","",--MacReports!N315&lt;55,"Battery Defect",--MacReports!N315&lt;=69,"Battery D",--MacReports!N315&lt;=80,"Battery C",--MacReports!N315&gt;80,""),"")</f>
        <v/>
      </c>
      <c r="O315" s="14" t="str">
        <f>IF(MacReports!J315="Service","Battery Service","")</f>
        <v/>
      </c>
      <c r="P315" s="11" t="str">
        <f>MacReports!Q315&amp;""</f>
        <v/>
      </c>
      <c r="Q315" s="11" t="str">
        <f>IF(MacReports!K315="Enabled","Apple ID Lock","")</f>
        <v/>
      </c>
      <c r="R315" s="11" t="str">
        <f>IF(MacReports!M315="Remote Lock","Remote Locked","")</f>
        <v/>
      </c>
      <c r="S315" t="str">
        <f t="shared" si="12"/>
        <v/>
      </c>
      <c r="T315" t="str" cm="1">
        <f t="array" ref="T315">IF($AE315=0,"",INDEX(Disk_Pivot!$N$2:$N$500,$AE315))</f>
        <v/>
      </c>
      <c r="U315" t="str">
        <f>IF(T315="Fail",MacReports!O315,"")</f>
        <v/>
      </c>
      <c r="AA315" t="str">
        <f t="shared" si="14"/>
        <v/>
      </c>
      <c r="AC315">
        <f>IFERROR(MATCH($B315,MacReports!$B$2:$B$243,0),0)</f>
        <v>0</v>
      </c>
      <c r="AD315">
        <f>IFERROR(MATCH($F315,Models!$A$2:$A$605,0),0)</f>
        <v>0</v>
      </c>
      <c r="AE315">
        <f>IFERROR(MATCH($B315,Disk_Pivot!$G$2:$G$500,0),0)</f>
        <v>0</v>
      </c>
    </row>
    <row r="316" spans="1:31">
      <c r="A316" t="str">
        <f>MacReports!A316&amp;""</f>
        <v/>
      </c>
      <c r="B316" t="str">
        <f>MacReports!B316&amp;""</f>
        <v/>
      </c>
      <c r="C316" t="str">
        <f>MacReports!D316&amp;""</f>
        <v/>
      </c>
      <c r="D316" t="str">
        <f>MacReports!C316&amp;""</f>
        <v/>
      </c>
      <c r="E316" t="str" cm="1">
        <f t="array" ref="E316">IF($AC316=0,"",INDEX(MacReports!$E$2:$E$243,$AC316))</f>
        <v/>
      </c>
      <c r="F316" s="11" t="str">
        <f>MacReports!F316&amp;""</f>
        <v/>
      </c>
      <c r="G316" t="str" cm="1">
        <f t="array" ref="G316">IF($AD316=0,$F316,INDEX(Models!$B$2:$B$605,$AD316))</f>
        <v/>
      </c>
      <c r="H316" t="str" cm="1">
        <f t="array" ref="H316">IF($AD316=0,"",INDEX(Models!$E$2:$E$605,$AD316))</f>
        <v/>
      </c>
      <c r="I316" t="str" cm="1">
        <f t="array" ref="I316">IF($AD316=0,"",INDEX(Models!$D$2:$D$605,$AD316))</f>
        <v/>
      </c>
      <c r="J316" t="str">
        <f>MacReports!G316&amp;""</f>
        <v/>
      </c>
      <c r="K316" s="49" t="str">
        <f>MacReports!H316&amp;""</f>
        <v/>
      </c>
      <c r="L316" t="str">
        <f t="shared" si="13"/>
        <v/>
      </c>
      <c r="M316" s="13" t="str">
        <f>MacReports!I316&amp;""</f>
        <v/>
      </c>
      <c r="N316" s="14" t="str" cm="1">
        <f t="array" ref="N316">IFERROR(_xlfn.IFS(MacReports!N316="","",--MacReports!N316&lt;55,"Battery Defect",--MacReports!N316&lt;=69,"Battery D",--MacReports!N316&lt;=80,"Battery C",--MacReports!N316&gt;80,""),"")</f>
        <v/>
      </c>
      <c r="O316" s="14" t="str">
        <f>IF(MacReports!J316="Service","Battery Service","")</f>
        <v/>
      </c>
      <c r="P316" s="11" t="str">
        <f>MacReports!Q316&amp;""</f>
        <v/>
      </c>
      <c r="Q316" s="11" t="str">
        <f>IF(MacReports!K316="Enabled","Apple ID Lock","")</f>
        <v/>
      </c>
      <c r="R316" s="11" t="str">
        <f>IF(MacReports!M316="Remote Lock","Remote Locked","")</f>
        <v/>
      </c>
      <c r="S316" t="str">
        <f t="shared" si="12"/>
        <v/>
      </c>
      <c r="T316" t="str" cm="1">
        <f t="array" ref="T316">IF($AE316=0,"",INDEX(Disk_Pivot!$N$2:$N$500,$AE316))</f>
        <v/>
      </c>
      <c r="U316" t="str">
        <f>IF(T316="Fail",MacReports!O316,"")</f>
        <v/>
      </c>
      <c r="AA316" t="str">
        <f t="shared" si="14"/>
        <v/>
      </c>
      <c r="AC316">
        <f>IFERROR(MATCH($B316,MacReports!$B$2:$B$243,0),0)</f>
        <v>0</v>
      </c>
      <c r="AD316">
        <f>IFERROR(MATCH($F316,Models!$A$2:$A$605,0),0)</f>
        <v>0</v>
      </c>
      <c r="AE316">
        <f>IFERROR(MATCH($B316,Disk_Pivot!$G$2:$G$500,0),0)</f>
        <v>0</v>
      </c>
    </row>
    <row r="317" spans="1:31">
      <c r="A317" t="str">
        <f>MacReports!A317&amp;""</f>
        <v/>
      </c>
      <c r="B317" t="str">
        <f>MacReports!B317&amp;""</f>
        <v/>
      </c>
      <c r="C317" t="str">
        <f>MacReports!D317&amp;""</f>
        <v/>
      </c>
      <c r="D317" t="str">
        <f>MacReports!C317&amp;""</f>
        <v/>
      </c>
      <c r="E317" t="str" cm="1">
        <f t="array" ref="E317">IF($AC317=0,"",INDEX(MacReports!$E$2:$E$243,$AC317))</f>
        <v/>
      </c>
      <c r="F317" s="11" t="str">
        <f>MacReports!F317&amp;""</f>
        <v/>
      </c>
      <c r="G317" t="str" cm="1">
        <f t="array" ref="G317">IF($AD317=0,$F317,INDEX(Models!$B$2:$B$605,$AD317))</f>
        <v/>
      </c>
      <c r="H317" t="str" cm="1">
        <f t="array" ref="H317">IF($AD317=0,"",INDEX(Models!$E$2:$E$605,$AD317))</f>
        <v/>
      </c>
      <c r="I317" t="str" cm="1">
        <f t="array" ref="I317">IF($AD317=0,"",INDEX(Models!$D$2:$D$605,$AD317))</f>
        <v/>
      </c>
      <c r="J317" t="str">
        <f>MacReports!G317&amp;""</f>
        <v/>
      </c>
      <c r="K317" s="49" t="str">
        <f>MacReports!H317&amp;""</f>
        <v/>
      </c>
      <c r="L317" t="str">
        <f t="shared" si="13"/>
        <v/>
      </c>
      <c r="M317" s="13" t="str">
        <f>MacReports!I317&amp;""</f>
        <v/>
      </c>
      <c r="N317" s="14" t="str" cm="1">
        <f t="array" ref="N317">IFERROR(_xlfn.IFS(MacReports!N317="","",--MacReports!N317&lt;55,"Battery Defect",--MacReports!N317&lt;=69,"Battery D",--MacReports!N317&lt;=80,"Battery C",--MacReports!N317&gt;80,""),"")</f>
        <v/>
      </c>
      <c r="O317" s="14" t="str">
        <f>IF(MacReports!J317="Service","Battery Service","")</f>
        <v/>
      </c>
      <c r="P317" s="11" t="str">
        <f>MacReports!Q317&amp;""</f>
        <v/>
      </c>
      <c r="Q317" s="11" t="str">
        <f>IF(MacReports!K317="Enabled","Apple ID Lock","")</f>
        <v/>
      </c>
      <c r="R317" s="11" t="str">
        <f>IF(MacReports!M317="Remote Lock","Remote Locked","")</f>
        <v/>
      </c>
      <c r="S317" t="str">
        <f t="shared" si="12"/>
        <v/>
      </c>
      <c r="T317" t="str" cm="1">
        <f t="array" ref="T317">IF($AE317=0,"",INDEX(Disk_Pivot!$N$2:$N$500,$AE317))</f>
        <v/>
      </c>
      <c r="U317" t="str">
        <f>IF(T317="Fail",MacReports!O317,"")</f>
        <v/>
      </c>
      <c r="AA317" t="str">
        <f t="shared" si="14"/>
        <v/>
      </c>
      <c r="AC317">
        <f>IFERROR(MATCH($B317,MacReports!$B$2:$B$243,0),0)</f>
        <v>0</v>
      </c>
      <c r="AD317">
        <f>IFERROR(MATCH($F317,Models!$A$2:$A$605,0),0)</f>
        <v>0</v>
      </c>
      <c r="AE317">
        <f>IFERROR(MATCH($B317,Disk_Pivot!$G$2:$G$500,0),0)</f>
        <v>0</v>
      </c>
    </row>
    <row r="318" spans="1:31">
      <c r="A318" t="str">
        <f>MacReports!A318&amp;""</f>
        <v/>
      </c>
      <c r="B318" t="str">
        <f>MacReports!B318&amp;""</f>
        <v/>
      </c>
      <c r="C318" t="str">
        <f>MacReports!D318&amp;""</f>
        <v/>
      </c>
      <c r="D318" t="str">
        <f>MacReports!C318&amp;""</f>
        <v/>
      </c>
      <c r="E318" t="str" cm="1">
        <f t="array" ref="E318">IF($AC318=0,"",INDEX(MacReports!$E$2:$E$243,$AC318))</f>
        <v/>
      </c>
      <c r="F318" s="11" t="str">
        <f>MacReports!F318&amp;""</f>
        <v/>
      </c>
      <c r="G318" t="str" cm="1">
        <f t="array" ref="G318">IF($AD318=0,$F318,INDEX(Models!$B$2:$B$605,$AD318))</f>
        <v/>
      </c>
      <c r="H318" t="str" cm="1">
        <f t="array" ref="H318">IF($AD318=0,"",INDEX(Models!$E$2:$E$605,$AD318))</f>
        <v/>
      </c>
      <c r="I318" t="str" cm="1">
        <f t="array" ref="I318">IF($AD318=0,"",INDEX(Models!$D$2:$D$605,$AD318))</f>
        <v/>
      </c>
      <c r="J318" t="str">
        <f>MacReports!G318&amp;""</f>
        <v/>
      </c>
      <c r="K318" s="49" t="str">
        <f>MacReports!H318&amp;""</f>
        <v/>
      </c>
      <c r="L318" t="str">
        <f t="shared" si="13"/>
        <v/>
      </c>
      <c r="M318" s="13" t="str">
        <f>MacReports!I318&amp;""</f>
        <v/>
      </c>
      <c r="N318" s="14" t="str" cm="1">
        <f t="array" ref="N318">IFERROR(_xlfn.IFS(MacReports!N318="","",--MacReports!N318&lt;55,"Battery Defect",--MacReports!N318&lt;=69,"Battery D",--MacReports!N318&lt;=80,"Battery C",--MacReports!N318&gt;80,""),"")</f>
        <v/>
      </c>
      <c r="O318" s="14" t="str">
        <f>IF(MacReports!J318="Service","Battery Service","")</f>
        <v/>
      </c>
      <c r="P318" s="11" t="str">
        <f>MacReports!Q318&amp;""</f>
        <v/>
      </c>
      <c r="Q318" s="11" t="str">
        <f>IF(MacReports!K318="Enabled","Apple ID Lock","")</f>
        <v/>
      </c>
      <c r="R318" s="11" t="str">
        <f>IF(MacReports!M318="Remote Lock","Remote Locked","")</f>
        <v/>
      </c>
      <c r="S318" t="str">
        <f t="shared" si="12"/>
        <v/>
      </c>
      <c r="T318" t="str" cm="1">
        <f t="array" ref="T318">IF($AE318=0,"",INDEX(Disk_Pivot!$N$2:$N$500,$AE318))</f>
        <v/>
      </c>
      <c r="U318" t="str">
        <f>IF(T318="Fail",MacReports!O318,"")</f>
        <v/>
      </c>
      <c r="AA318" t="str">
        <f t="shared" si="14"/>
        <v/>
      </c>
      <c r="AC318">
        <f>IFERROR(MATCH($B318,MacReports!$B$2:$B$243,0),0)</f>
        <v>0</v>
      </c>
      <c r="AD318">
        <f>IFERROR(MATCH($F318,Models!$A$2:$A$605,0),0)</f>
        <v>0</v>
      </c>
      <c r="AE318">
        <f>IFERROR(MATCH($B318,Disk_Pivot!$G$2:$G$500,0),0)</f>
        <v>0</v>
      </c>
    </row>
    <row r="319" spans="1:31">
      <c r="A319" t="str">
        <f>MacReports!A319&amp;""</f>
        <v/>
      </c>
      <c r="B319" t="str">
        <f>MacReports!B319&amp;""</f>
        <v/>
      </c>
      <c r="C319" t="str">
        <f>MacReports!D319&amp;""</f>
        <v/>
      </c>
      <c r="D319" t="str">
        <f>MacReports!C319&amp;""</f>
        <v/>
      </c>
      <c r="E319" t="str" cm="1">
        <f t="array" ref="E319">IF($AC319=0,"",INDEX(MacReports!$E$2:$E$243,$AC319))</f>
        <v/>
      </c>
      <c r="F319" s="11" t="str">
        <f>MacReports!F319&amp;""</f>
        <v/>
      </c>
      <c r="G319" t="str" cm="1">
        <f t="array" ref="G319">IF($AD319=0,$F319,INDEX(Models!$B$2:$B$605,$AD319))</f>
        <v/>
      </c>
      <c r="H319" t="str" cm="1">
        <f t="array" ref="H319">IF($AD319=0,"",INDEX(Models!$E$2:$E$605,$AD319))</f>
        <v/>
      </c>
      <c r="I319" t="str" cm="1">
        <f t="array" ref="I319">IF($AD319=0,"",INDEX(Models!$D$2:$D$605,$AD319))</f>
        <v/>
      </c>
      <c r="J319" t="str">
        <f>MacReports!G319&amp;""</f>
        <v/>
      </c>
      <c r="K319" s="49" t="str">
        <f>MacReports!H319&amp;""</f>
        <v/>
      </c>
      <c r="L319" t="str">
        <f t="shared" si="13"/>
        <v/>
      </c>
      <c r="M319" s="13" t="str">
        <f>MacReports!I319&amp;""</f>
        <v/>
      </c>
      <c r="N319" s="14" t="str" cm="1">
        <f t="array" ref="N319">IFERROR(_xlfn.IFS(MacReports!N319="","",--MacReports!N319&lt;55,"Battery Defect",--MacReports!N319&lt;=69,"Battery D",--MacReports!N319&lt;=80,"Battery C",--MacReports!N319&gt;80,""),"")</f>
        <v/>
      </c>
      <c r="O319" s="14" t="str">
        <f>IF(MacReports!J319="Service","Battery Service","")</f>
        <v/>
      </c>
      <c r="P319" s="11" t="str">
        <f>MacReports!Q319&amp;""</f>
        <v/>
      </c>
      <c r="Q319" s="11" t="str">
        <f>IF(MacReports!K319="Enabled","Apple ID Lock","")</f>
        <v/>
      </c>
      <c r="R319" s="11" t="str">
        <f>IF(MacReports!M319="Remote Lock","Remote Locked","")</f>
        <v/>
      </c>
      <c r="S319" t="str">
        <f t="shared" si="12"/>
        <v/>
      </c>
      <c r="T319" t="str" cm="1">
        <f t="array" ref="T319">IF($AE319=0,"",INDEX(Disk_Pivot!$N$2:$N$500,$AE319))</f>
        <v/>
      </c>
      <c r="U319" t="str">
        <f>IF(T319="Fail",MacReports!O319,"")</f>
        <v/>
      </c>
      <c r="AA319" t="str">
        <f t="shared" si="14"/>
        <v/>
      </c>
      <c r="AC319">
        <f>IFERROR(MATCH($B319,MacReports!$B$2:$B$243,0),0)</f>
        <v>0</v>
      </c>
      <c r="AD319">
        <f>IFERROR(MATCH($F319,Models!$A$2:$A$605,0),0)</f>
        <v>0</v>
      </c>
      <c r="AE319">
        <f>IFERROR(MATCH($B319,Disk_Pivot!$G$2:$G$500,0),0)</f>
        <v>0</v>
      </c>
    </row>
    <row r="320" spans="1:31">
      <c r="A320" t="str">
        <f>MacReports!A320&amp;""</f>
        <v/>
      </c>
      <c r="B320" t="str">
        <f>MacReports!B320&amp;""</f>
        <v/>
      </c>
      <c r="C320" t="str">
        <f>MacReports!D320&amp;""</f>
        <v/>
      </c>
      <c r="D320" t="str">
        <f>MacReports!C320&amp;""</f>
        <v/>
      </c>
      <c r="E320" t="str" cm="1">
        <f t="array" ref="E320">IF($AC320=0,"",INDEX(MacReports!$E$2:$E$243,$AC320))</f>
        <v/>
      </c>
      <c r="F320" s="11" t="str">
        <f>MacReports!F320&amp;""</f>
        <v/>
      </c>
      <c r="G320" t="str" cm="1">
        <f t="array" ref="G320">IF($AD320=0,$F320,INDEX(Models!$B$2:$B$605,$AD320))</f>
        <v/>
      </c>
      <c r="H320" t="str" cm="1">
        <f t="array" ref="H320">IF($AD320=0,"",INDEX(Models!$E$2:$E$605,$AD320))</f>
        <v/>
      </c>
      <c r="I320" t="str" cm="1">
        <f t="array" ref="I320">IF($AD320=0,"",INDEX(Models!$D$2:$D$605,$AD320))</f>
        <v/>
      </c>
      <c r="J320" t="str">
        <f>MacReports!G320&amp;""</f>
        <v/>
      </c>
      <c r="K320" s="49" t="str">
        <f>MacReports!H320&amp;""</f>
        <v/>
      </c>
      <c r="L320" t="str">
        <f t="shared" si="13"/>
        <v/>
      </c>
      <c r="M320" s="13" t="str">
        <f>MacReports!I320&amp;""</f>
        <v/>
      </c>
      <c r="N320" s="14" t="str" cm="1">
        <f t="array" ref="N320">IFERROR(_xlfn.IFS(MacReports!N320="","",--MacReports!N320&lt;55,"Battery Defect",--MacReports!N320&lt;=69,"Battery D",--MacReports!N320&lt;=80,"Battery C",--MacReports!N320&gt;80,""),"")</f>
        <v/>
      </c>
      <c r="O320" s="14" t="str">
        <f>IF(MacReports!J320="Service","Battery Service","")</f>
        <v/>
      </c>
      <c r="P320" s="11" t="str">
        <f>MacReports!Q320&amp;""</f>
        <v/>
      </c>
      <c r="Q320" s="11" t="str">
        <f>IF(MacReports!K320="Enabled","Apple ID Lock","")</f>
        <v/>
      </c>
      <c r="R320" s="11" t="str">
        <f>IF(MacReports!M320="Remote Lock","Remote Locked","")</f>
        <v/>
      </c>
      <c r="S320" t="str">
        <f t="shared" si="12"/>
        <v/>
      </c>
      <c r="T320" t="str" cm="1">
        <f t="array" ref="T320">IF($AE320=0,"",INDEX(Disk_Pivot!$N$2:$N$500,$AE320))</f>
        <v/>
      </c>
      <c r="U320" t="str">
        <f>IF(T320="Fail",MacReports!O320,"")</f>
        <v/>
      </c>
      <c r="AA320" t="str">
        <f t="shared" si="14"/>
        <v/>
      </c>
      <c r="AC320">
        <f>IFERROR(MATCH($B320,MacReports!$B$2:$B$243,0),0)</f>
        <v>0</v>
      </c>
      <c r="AD320">
        <f>IFERROR(MATCH($F320,Models!$A$2:$A$605,0),0)</f>
        <v>0</v>
      </c>
      <c r="AE320">
        <f>IFERROR(MATCH($B320,Disk_Pivot!$G$2:$G$500,0),0)</f>
        <v>0</v>
      </c>
    </row>
    <row r="321" spans="1:31">
      <c r="A321" t="str">
        <f>MacReports!A321&amp;""</f>
        <v/>
      </c>
      <c r="B321" t="str">
        <f>MacReports!B321&amp;""</f>
        <v/>
      </c>
      <c r="C321" t="str">
        <f>MacReports!D321&amp;""</f>
        <v/>
      </c>
      <c r="D321" t="str">
        <f>MacReports!C321&amp;""</f>
        <v/>
      </c>
      <c r="E321" t="str" cm="1">
        <f t="array" ref="E321">IF($AC321=0,"",INDEX(MacReports!$E$2:$E$243,$AC321))</f>
        <v/>
      </c>
      <c r="F321" s="11" t="str">
        <f>MacReports!F321&amp;""</f>
        <v/>
      </c>
      <c r="G321" t="str" cm="1">
        <f t="array" ref="G321">IF($AD321=0,$F321,INDEX(Models!$B$2:$B$605,$AD321))</f>
        <v/>
      </c>
      <c r="H321" t="str" cm="1">
        <f t="array" ref="H321">IF($AD321=0,"",INDEX(Models!$E$2:$E$605,$AD321))</f>
        <v/>
      </c>
      <c r="I321" t="str" cm="1">
        <f t="array" ref="I321">IF($AD321=0,"",INDEX(Models!$D$2:$D$605,$AD321))</f>
        <v/>
      </c>
      <c r="J321" t="str">
        <f>MacReports!G321&amp;""</f>
        <v/>
      </c>
      <c r="K321" s="49" t="str">
        <f>MacReports!H321&amp;""</f>
        <v/>
      </c>
      <c r="L321" t="str">
        <f t="shared" si="13"/>
        <v/>
      </c>
      <c r="M321" s="13" t="str">
        <f>MacReports!I321&amp;""</f>
        <v/>
      </c>
      <c r="N321" s="14" t="str" cm="1">
        <f t="array" ref="N321">IFERROR(_xlfn.IFS(MacReports!N321="","",--MacReports!N321&lt;55,"Battery Defect",--MacReports!N321&lt;=69,"Battery D",--MacReports!N321&lt;=80,"Battery C",--MacReports!N321&gt;80,""),"")</f>
        <v/>
      </c>
      <c r="O321" s="14" t="str">
        <f>IF(MacReports!J321="Service","Battery Service","")</f>
        <v/>
      </c>
      <c r="P321" s="11" t="str">
        <f>MacReports!Q321&amp;""</f>
        <v/>
      </c>
      <c r="Q321" s="11" t="str">
        <f>IF(MacReports!K321="Enabled","Apple ID Lock","")</f>
        <v/>
      </c>
      <c r="R321" s="11" t="str">
        <f>IF(MacReports!M321="Remote Lock","Remote Locked","")</f>
        <v/>
      </c>
      <c r="S321" t="str">
        <f t="shared" si="12"/>
        <v/>
      </c>
      <c r="T321" t="str" cm="1">
        <f t="array" ref="T321">IF($AE321=0,"",INDEX(Disk_Pivot!$N$2:$N$500,$AE321))</f>
        <v/>
      </c>
      <c r="U321" t="str">
        <f>IF(T321="Fail",MacReports!O321,"")</f>
        <v/>
      </c>
      <c r="AA321" t="str">
        <f t="shared" si="14"/>
        <v/>
      </c>
      <c r="AC321">
        <f>IFERROR(MATCH($B321,MacReports!$B$2:$B$243,0),0)</f>
        <v>0</v>
      </c>
      <c r="AD321">
        <f>IFERROR(MATCH($F321,Models!$A$2:$A$605,0),0)</f>
        <v>0</v>
      </c>
      <c r="AE321">
        <f>IFERROR(MATCH($B321,Disk_Pivot!$G$2:$G$500,0),0)</f>
        <v>0</v>
      </c>
    </row>
    <row r="322" spans="1:31">
      <c r="A322" t="str">
        <f>MacReports!A322&amp;""</f>
        <v/>
      </c>
      <c r="B322" t="str">
        <f>MacReports!B322&amp;""</f>
        <v/>
      </c>
      <c r="C322" t="str">
        <f>MacReports!D322&amp;""</f>
        <v/>
      </c>
      <c r="D322" t="str">
        <f>MacReports!C322&amp;""</f>
        <v/>
      </c>
      <c r="E322" t="str" cm="1">
        <f t="array" ref="E322">IF($AC322=0,"",INDEX(MacReports!$E$2:$E$243,$AC322))</f>
        <v/>
      </c>
      <c r="F322" s="11" t="str">
        <f>MacReports!F322&amp;""</f>
        <v/>
      </c>
      <c r="G322" t="str" cm="1">
        <f t="array" ref="G322">IF($AD322=0,$F322,INDEX(Models!$B$2:$B$605,$AD322))</f>
        <v/>
      </c>
      <c r="H322" t="str" cm="1">
        <f t="array" ref="H322">IF($AD322=0,"",INDEX(Models!$E$2:$E$605,$AD322))</f>
        <v/>
      </c>
      <c r="I322" t="str" cm="1">
        <f t="array" ref="I322">IF($AD322=0,"",INDEX(Models!$D$2:$D$605,$AD322))</f>
        <v/>
      </c>
      <c r="J322" t="str">
        <f>MacReports!G322&amp;""</f>
        <v/>
      </c>
      <c r="K322" s="49" t="str">
        <f>MacReports!H322&amp;""</f>
        <v/>
      </c>
      <c r="L322" t="str">
        <f t="shared" si="13"/>
        <v/>
      </c>
      <c r="M322" s="13" t="str">
        <f>MacReports!I322&amp;""</f>
        <v/>
      </c>
      <c r="N322" s="14" t="str" cm="1">
        <f t="array" ref="N322">IFERROR(_xlfn.IFS(MacReports!N322="","",--MacReports!N322&lt;55,"Battery Defect",--MacReports!N322&lt;=69,"Battery D",--MacReports!N322&lt;=80,"Battery C",--MacReports!N322&gt;80,""),"")</f>
        <v/>
      </c>
      <c r="O322" s="14" t="str">
        <f>IF(MacReports!J322="Service","Battery Service","")</f>
        <v/>
      </c>
      <c r="P322" s="11" t="str">
        <f>MacReports!Q322&amp;""</f>
        <v/>
      </c>
      <c r="Q322" s="11" t="str">
        <f>IF(MacReports!K322="Enabled","Apple ID Lock","")</f>
        <v/>
      </c>
      <c r="R322" s="11" t="str">
        <f>IF(MacReports!M322="Remote Lock","Remote Locked","")</f>
        <v/>
      </c>
      <c r="S322" t="str">
        <f t="shared" ref="S322:S385" si="15">_xlfn.TEXTJOIN(", ",TRUE,Q322,R322,N322,O322,P322)</f>
        <v/>
      </c>
      <c r="T322" t="str" cm="1">
        <f t="array" ref="T322">IF($AE322=0,"",INDEX(Disk_Pivot!$N$2:$N$500,$AE322))</f>
        <v/>
      </c>
      <c r="U322" t="str">
        <f>IF(T322="Fail",MacReports!O322,"")</f>
        <v/>
      </c>
      <c r="AA322" t="str">
        <f t="shared" si="14"/>
        <v/>
      </c>
      <c r="AC322">
        <f>IFERROR(MATCH($B322,MacReports!$B$2:$B$243,0),0)</f>
        <v>0</v>
      </c>
      <c r="AD322">
        <f>IFERROR(MATCH($F322,Models!$A$2:$A$605,0),0)</f>
        <v>0</v>
      </c>
      <c r="AE322">
        <f>IFERROR(MATCH($B322,Disk_Pivot!$G$2:$G$500,0),0)</f>
        <v>0</v>
      </c>
    </row>
    <row r="323" spans="1:31">
      <c r="A323" t="str">
        <f>MacReports!A323&amp;""</f>
        <v/>
      </c>
      <c r="B323" t="str">
        <f>MacReports!B323&amp;""</f>
        <v/>
      </c>
      <c r="C323" t="str">
        <f>MacReports!D323&amp;""</f>
        <v/>
      </c>
      <c r="D323" t="str">
        <f>MacReports!C323&amp;""</f>
        <v/>
      </c>
      <c r="E323" t="str" cm="1">
        <f t="array" ref="E323">IF($AC323=0,"",INDEX(MacReports!$E$2:$E$243,$AC323))</f>
        <v/>
      </c>
      <c r="F323" s="11" t="str">
        <f>MacReports!F323&amp;""</f>
        <v/>
      </c>
      <c r="G323" t="str" cm="1">
        <f t="array" ref="G323">IF($AD323=0,$F323,INDEX(Models!$B$2:$B$605,$AD323))</f>
        <v/>
      </c>
      <c r="H323" t="str" cm="1">
        <f t="array" ref="H323">IF($AD323=0,"",INDEX(Models!$E$2:$E$605,$AD323))</f>
        <v/>
      </c>
      <c r="I323" t="str" cm="1">
        <f t="array" ref="I323">IF($AD323=0,"",INDEX(Models!$D$2:$D$605,$AD323))</f>
        <v/>
      </c>
      <c r="J323" t="str">
        <f>MacReports!G323&amp;""</f>
        <v/>
      </c>
      <c r="K323" s="49" t="str">
        <f>MacReports!H323&amp;""</f>
        <v/>
      </c>
      <c r="L323" t="str">
        <f t="shared" ref="L323:L386" si="16">IFERROR(LEFT(K323,FIND(" ",K323)-1)&amp;" GB DDR"&amp;MID(K323,FIND("DDR",K323)+3,1), K323&amp;"")</f>
        <v/>
      </c>
      <c r="M323" s="13" t="str">
        <f>MacReports!I323&amp;""</f>
        <v/>
      </c>
      <c r="N323" s="14" t="str" cm="1">
        <f t="array" ref="N323">IFERROR(_xlfn.IFS(MacReports!N323="","",--MacReports!N323&lt;55,"Battery Defect",--MacReports!N323&lt;=69,"Battery D",--MacReports!N323&lt;=80,"Battery C",--MacReports!N323&gt;80,""),"")</f>
        <v/>
      </c>
      <c r="O323" s="14" t="str">
        <f>IF(MacReports!J323="Service","Battery Service","")</f>
        <v/>
      </c>
      <c r="P323" s="11" t="str">
        <f>MacReports!Q323&amp;""</f>
        <v/>
      </c>
      <c r="Q323" s="11" t="str">
        <f>IF(MacReports!K323="Enabled","Apple ID Lock","")</f>
        <v/>
      </c>
      <c r="R323" s="11" t="str">
        <f>IF(MacReports!M323="Remote Lock","Remote Locked","")</f>
        <v/>
      </c>
      <c r="S323" t="str">
        <f t="shared" si="15"/>
        <v/>
      </c>
      <c r="T323" t="str" cm="1">
        <f t="array" ref="T323">IF($AE323=0,"",INDEX(Disk_Pivot!$N$2:$N$500,$AE323))</f>
        <v/>
      </c>
      <c r="U323" t="str">
        <f>IF(T323="Fail",MacReports!O323,"")</f>
        <v/>
      </c>
      <c r="AA323" t="str">
        <f t="shared" ref="AA323:AA386" si="17">_xlfn.TEXTJOIN(", ",TRUE,Q323,R323)</f>
        <v/>
      </c>
      <c r="AC323">
        <f>IFERROR(MATCH($B323,MacReports!$B$2:$B$243,0),0)</f>
        <v>0</v>
      </c>
      <c r="AD323">
        <f>IFERROR(MATCH($F323,Models!$A$2:$A$605,0),0)</f>
        <v>0</v>
      </c>
      <c r="AE323">
        <f>IFERROR(MATCH($B323,Disk_Pivot!$G$2:$G$500,0),0)</f>
        <v>0</v>
      </c>
    </row>
    <row r="324" spans="1:31">
      <c r="A324" t="str">
        <f>MacReports!A324&amp;""</f>
        <v/>
      </c>
      <c r="B324" t="str">
        <f>MacReports!B324&amp;""</f>
        <v/>
      </c>
      <c r="C324" t="str">
        <f>MacReports!D324&amp;""</f>
        <v/>
      </c>
      <c r="D324" t="str">
        <f>MacReports!C324&amp;""</f>
        <v/>
      </c>
      <c r="E324" t="str" cm="1">
        <f t="array" ref="E324">IF($AC324=0,"",INDEX(MacReports!$E$2:$E$243,$AC324))</f>
        <v/>
      </c>
      <c r="F324" s="11" t="str">
        <f>MacReports!F324&amp;""</f>
        <v/>
      </c>
      <c r="G324" t="str" cm="1">
        <f t="array" ref="G324">IF($AD324=0,$F324,INDEX(Models!$B$2:$B$605,$AD324))</f>
        <v/>
      </c>
      <c r="H324" t="str" cm="1">
        <f t="array" ref="H324">IF($AD324=0,"",INDEX(Models!$E$2:$E$605,$AD324))</f>
        <v/>
      </c>
      <c r="I324" t="str" cm="1">
        <f t="array" ref="I324">IF($AD324=0,"",INDEX(Models!$D$2:$D$605,$AD324))</f>
        <v/>
      </c>
      <c r="J324" t="str">
        <f>MacReports!G324&amp;""</f>
        <v/>
      </c>
      <c r="K324" s="49" t="str">
        <f>MacReports!H324&amp;""</f>
        <v/>
      </c>
      <c r="L324" t="str">
        <f t="shared" si="16"/>
        <v/>
      </c>
      <c r="M324" s="13" t="str">
        <f>MacReports!I324&amp;""</f>
        <v/>
      </c>
      <c r="N324" s="14" t="str" cm="1">
        <f t="array" ref="N324">IFERROR(_xlfn.IFS(MacReports!N324="","",--MacReports!N324&lt;55,"Battery Defect",--MacReports!N324&lt;=69,"Battery D",--MacReports!N324&lt;=80,"Battery C",--MacReports!N324&gt;80,""),"")</f>
        <v/>
      </c>
      <c r="O324" s="14" t="str">
        <f>IF(MacReports!J324="Service","Battery Service","")</f>
        <v/>
      </c>
      <c r="P324" s="11" t="str">
        <f>MacReports!Q324&amp;""</f>
        <v/>
      </c>
      <c r="Q324" s="11" t="str">
        <f>IF(MacReports!K324="Enabled","Apple ID Lock","")</f>
        <v/>
      </c>
      <c r="R324" s="11" t="str">
        <f>IF(MacReports!M324="Remote Lock","Remote Locked","")</f>
        <v/>
      </c>
      <c r="S324" t="str">
        <f t="shared" si="15"/>
        <v/>
      </c>
      <c r="T324" t="str" cm="1">
        <f t="array" ref="T324">IF($AE324=0,"",INDEX(Disk_Pivot!$N$2:$N$500,$AE324))</f>
        <v/>
      </c>
      <c r="U324" t="str">
        <f>IF(T324="Fail",MacReports!O324,"")</f>
        <v/>
      </c>
      <c r="AA324" t="str">
        <f t="shared" si="17"/>
        <v/>
      </c>
      <c r="AC324">
        <f>IFERROR(MATCH($B324,MacReports!$B$2:$B$243,0),0)</f>
        <v>0</v>
      </c>
      <c r="AD324">
        <f>IFERROR(MATCH($F324,Models!$A$2:$A$605,0),0)</f>
        <v>0</v>
      </c>
      <c r="AE324">
        <f>IFERROR(MATCH($B324,Disk_Pivot!$G$2:$G$500,0),0)</f>
        <v>0</v>
      </c>
    </row>
    <row r="325" spans="1:31">
      <c r="A325" t="str">
        <f>MacReports!A325&amp;""</f>
        <v/>
      </c>
      <c r="B325" t="str">
        <f>MacReports!B325&amp;""</f>
        <v/>
      </c>
      <c r="C325" t="str">
        <f>MacReports!D325&amp;""</f>
        <v/>
      </c>
      <c r="D325" t="str">
        <f>MacReports!C325&amp;""</f>
        <v/>
      </c>
      <c r="E325" t="str" cm="1">
        <f t="array" ref="E325">IF($AC325=0,"",INDEX(MacReports!$E$2:$E$243,$AC325))</f>
        <v/>
      </c>
      <c r="F325" s="11" t="str">
        <f>MacReports!F325&amp;""</f>
        <v/>
      </c>
      <c r="G325" t="str" cm="1">
        <f t="array" ref="G325">IF($AD325=0,$F325,INDEX(Models!$B$2:$B$605,$AD325))</f>
        <v/>
      </c>
      <c r="H325" t="str" cm="1">
        <f t="array" ref="H325">IF($AD325=0,"",INDEX(Models!$E$2:$E$605,$AD325))</f>
        <v/>
      </c>
      <c r="I325" t="str" cm="1">
        <f t="array" ref="I325">IF($AD325=0,"",INDEX(Models!$D$2:$D$605,$AD325))</f>
        <v/>
      </c>
      <c r="J325" t="str">
        <f>MacReports!G325&amp;""</f>
        <v/>
      </c>
      <c r="K325" s="49" t="str">
        <f>MacReports!H325&amp;""</f>
        <v/>
      </c>
      <c r="L325" t="str">
        <f t="shared" si="16"/>
        <v/>
      </c>
      <c r="M325" s="13" t="str">
        <f>MacReports!I325&amp;""</f>
        <v/>
      </c>
      <c r="N325" s="14" t="str" cm="1">
        <f t="array" ref="N325">IFERROR(_xlfn.IFS(MacReports!N325="","",--MacReports!N325&lt;55,"Battery Defect",--MacReports!N325&lt;=69,"Battery D",--MacReports!N325&lt;=80,"Battery C",--MacReports!N325&gt;80,""),"")</f>
        <v/>
      </c>
      <c r="O325" s="14" t="str">
        <f>IF(MacReports!J325="Service","Battery Service","")</f>
        <v/>
      </c>
      <c r="P325" s="11" t="str">
        <f>MacReports!Q325&amp;""</f>
        <v/>
      </c>
      <c r="Q325" s="11" t="str">
        <f>IF(MacReports!K325="Enabled","Apple ID Lock","")</f>
        <v/>
      </c>
      <c r="R325" s="11" t="str">
        <f>IF(MacReports!M325="Remote Lock","Remote Locked","")</f>
        <v/>
      </c>
      <c r="S325" t="str">
        <f t="shared" si="15"/>
        <v/>
      </c>
      <c r="T325" t="str" cm="1">
        <f t="array" ref="T325">IF($AE325=0,"",INDEX(Disk_Pivot!$N$2:$N$500,$AE325))</f>
        <v/>
      </c>
      <c r="U325" t="str">
        <f>IF(T325="Fail",MacReports!O325,"")</f>
        <v/>
      </c>
      <c r="AA325" t="str">
        <f t="shared" si="17"/>
        <v/>
      </c>
      <c r="AC325">
        <f>IFERROR(MATCH($B325,MacReports!$B$2:$B$243,0),0)</f>
        <v>0</v>
      </c>
      <c r="AD325">
        <f>IFERROR(MATCH($F325,Models!$A$2:$A$605,0),0)</f>
        <v>0</v>
      </c>
      <c r="AE325">
        <f>IFERROR(MATCH($B325,Disk_Pivot!$G$2:$G$500,0),0)</f>
        <v>0</v>
      </c>
    </row>
    <row r="326" spans="1:31">
      <c r="A326" t="str">
        <f>MacReports!A326&amp;""</f>
        <v/>
      </c>
      <c r="B326" t="str">
        <f>MacReports!B326&amp;""</f>
        <v/>
      </c>
      <c r="C326" t="str">
        <f>MacReports!D326&amp;""</f>
        <v/>
      </c>
      <c r="D326" t="str">
        <f>MacReports!C326&amp;""</f>
        <v/>
      </c>
      <c r="E326" t="str" cm="1">
        <f t="array" ref="E326">IF($AC326=0,"",INDEX(MacReports!$E$2:$E$243,$AC326))</f>
        <v/>
      </c>
      <c r="F326" s="11" t="str">
        <f>MacReports!F326&amp;""</f>
        <v/>
      </c>
      <c r="G326" t="str" cm="1">
        <f t="array" ref="G326">IF($AD326=0,$F326,INDEX(Models!$B$2:$B$605,$AD326))</f>
        <v/>
      </c>
      <c r="H326" t="str" cm="1">
        <f t="array" ref="H326">IF($AD326=0,"",INDEX(Models!$E$2:$E$605,$AD326))</f>
        <v/>
      </c>
      <c r="I326" t="str" cm="1">
        <f t="array" ref="I326">IF($AD326=0,"",INDEX(Models!$D$2:$D$605,$AD326))</f>
        <v/>
      </c>
      <c r="J326" t="str">
        <f>MacReports!G326&amp;""</f>
        <v/>
      </c>
      <c r="K326" s="49" t="str">
        <f>MacReports!H326&amp;""</f>
        <v/>
      </c>
      <c r="L326" t="str">
        <f t="shared" si="16"/>
        <v/>
      </c>
      <c r="M326" s="13" t="str">
        <f>MacReports!I326&amp;""</f>
        <v/>
      </c>
      <c r="N326" s="14" t="str" cm="1">
        <f t="array" ref="N326">IFERROR(_xlfn.IFS(MacReports!N326="","",--MacReports!N326&lt;55,"Battery Defect",--MacReports!N326&lt;=69,"Battery D",--MacReports!N326&lt;=80,"Battery C",--MacReports!N326&gt;80,""),"")</f>
        <v/>
      </c>
      <c r="O326" s="14" t="str">
        <f>IF(MacReports!J326="Service","Battery Service","")</f>
        <v/>
      </c>
      <c r="P326" s="11" t="str">
        <f>MacReports!Q326&amp;""</f>
        <v/>
      </c>
      <c r="Q326" s="11" t="str">
        <f>IF(MacReports!K326="Enabled","Apple ID Lock","")</f>
        <v/>
      </c>
      <c r="R326" s="11" t="str">
        <f>IF(MacReports!M326="Remote Lock","Remote Locked","")</f>
        <v/>
      </c>
      <c r="S326" t="str">
        <f t="shared" si="15"/>
        <v/>
      </c>
      <c r="T326" t="str" cm="1">
        <f t="array" ref="T326">IF($AE326=0,"",INDEX(Disk_Pivot!$N$2:$N$500,$AE326))</f>
        <v/>
      </c>
      <c r="U326" t="str">
        <f>IF(T326="Fail",MacReports!O326,"")</f>
        <v/>
      </c>
      <c r="AA326" t="str">
        <f t="shared" si="17"/>
        <v/>
      </c>
      <c r="AC326">
        <f>IFERROR(MATCH($B326,MacReports!$B$2:$B$243,0),0)</f>
        <v>0</v>
      </c>
      <c r="AD326">
        <f>IFERROR(MATCH($F326,Models!$A$2:$A$605,0),0)</f>
        <v>0</v>
      </c>
      <c r="AE326">
        <f>IFERROR(MATCH($B326,Disk_Pivot!$G$2:$G$500,0),0)</f>
        <v>0</v>
      </c>
    </row>
    <row r="327" spans="1:31">
      <c r="A327" t="str">
        <f>MacReports!A327&amp;""</f>
        <v/>
      </c>
      <c r="B327" t="str">
        <f>MacReports!B327&amp;""</f>
        <v/>
      </c>
      <c r="C327" t="str">
        <f>MacReports!D327&amp;""</f>
        <v/>
      </c>
      <c r="D327" t="str">
        <f>MacReports!C327&amp;""</f>
        <v/>
      </c>
      <c r="E327" t="str" cm="1">
        <f t="array" ref="E327">IF($AC327=0,"",INDEX(MacReports!$E$2:$E$243,$AC327))</f>
        <v/>
      </c>
      <c r="F327" s="11" t="str">
        <f>MacReports!F327&amp;""</f>
        <v/>
      </c>
      <c r="G327" t="str" cm="1">
        <f t="array" ref="G327">IF($AD327=0,$F327,INDEX(Models!$B$2:$B$605,$AD327))</f>
        <v/>
      </c>
      <c r="H327" t="str" cm="1">
        <f t="array" ref="H327">IF($AD327=0,"",INDEX(Models!$E$2:$E$605,$AD327))</f>
        <v/>
      </c>
      <c r="I327" t="str" cm="1">
        <f t="array" ref="I327">IF($AD327=0,"",INDEX(Models!$D$2:$D$605,$AD327))</f>
        <v/>
      </c>
      <c r="J327" t="str">
        <f>MacReports!G327&amp;""</f>
        <v/>
      </c>
      <c r="K327" s="49" t="str">
        <f>MacReports!H327&amp;""</f>
        <v/>
      </c>
      <c r="L327" t="str">
        <f t="shared" si="16"/>
        <v/>
      </c>
      <c r="M327" s="13" t="str">
        <f>MacReports!I327&amp;""</f>
        <v/>
      </c>
      <c r="N327" s="14" t="str" cm="1">
        <f t="array" ref="N327">IFERROR(_xlfn.IFS(MacReports!N327="","",--MacReports!N327&lt;55,"Battery Defect",--MacReports!N327&lt;=69,"Battery D",--MacReports!N327&lt;=80,"Battery C",--MacReports!N327&gt;80,""),"")</f>
        <v/>
      </c>
      <c r="O327" s="14" t="str">
        <f>IF(MacReports!J327="Service","Battery Service","")</f>
        <v/>
      </c>
      <c r="P327" s="11" t="str">
        <f>MacReports!Q327&amp;""</f>
        <v/>
      </c>
      <c r="Q327" s="11" t="str">
        <f>IF(MacReports!K327="Enabled","Apple ID Lock","")</f>
        <v/>
      </c>
      <c r="R327" s="11" t="str">
        <f>IF(MacReports!M327="Remote Lock","Remote Locked","")</f>
        <v/>
      </c>
      <c r="S327" t="str">
        <f t="shared" si="15"/>
        <v/>
      </c>
      <c r="T327" t="str" cm="1">
        <f t="array" ref="T327">IF($AE327=0,"",INDEX(Disk_Pivot!$N$2:$N$500,$AE327))</f>
        <v/>
      </c>
      <c r="U327" t="str">
        <f>IF(T327="Fail",MacReports!O327,"")</f>
        <v/>
      </c>
      <c r="AA327" t="str">
        <f t="shared" si="17"/>
        <v/>
      </c>
      <c r="AC327">
        <f>IFERROR(MATCH($B327,MacReports!$B$2:$B$243,0),0)</f>
        <v>0</v>
      </c>
      <c r="AD327">
        <f>IFERROR(MATCH($F327,Models!$A$2:$A$605,0),0)</f>
        <v>0</v>
      </c>
      <c r="AE327">
        <f>IFERROR(MATCH($B327,Disk_Pivot!$G$2:$G$500,0),0)</f>
        <v>0</v>
      </c>
    </row>
    <row r="328" spans="1:31">
      <c r="A328" t="str">
        <f>MacReports!A328&amp;""</f>
        <v/>
      </c>
      <c r="B328" t="str">
        <f>MacReports!B328&amp;""</f>
        <v/>
      </c>
      <c r="C328" t="str">
        <f>MacReports!D328&amp;""</f>
        <v/>
      </c>
      <c r="D328" t="str">
        <f>MacReports!C328&amp;""</f>
        <v/>
      </c>
      <c r="E328" t="str" cm="1">
        <f t="array" ref="E328">IF($AC328=0,"",INDEX(MacReports!$E$2:$E$243,$AC328))</f>
        <v/>
      </c>
      <c r="F328" s="11" t="str">
        <f>MacReports!F328&amp;""</f>
        <v/>
      </c>
      <c r="G328" t="str" cm="1">
        <f t="array" ref="G328">IF($AD328=0,$F328,INDEX(Models!$B$2:$B$605,$AD328))</f>
        <v/>
      </c>
      <c r="H328" t="str" cm="1">
        <f t="array" ref="H328">IF($AD328=0,"",INDEX(Models!$E$2:$E$605,$AD328))</f>
        <v/>
      </c>
      <c r="I328" t="str" cm="1">
        <f t="array" ref="I328">IF($AD328=0,"",INDEX(Models!$D$2:$D$605,$AD328))</f>
        <v/>
      </c>
      <c r="J328" t="str">
        <f>MacReports!G328&amp;""</f>
        <v/>
      </c>
      <c r="K328" s="49" t="str">
        <f>MacReports!H328&amp;""</f>
        <v/>
      </c>
      <c r="L328" t="str">
        <f t="shared" si="16"/>
        <v/>
      </c>
      <c r="M328" s="13" t="str">
        <f>MacReports!I328&amp;""</f>
        <v/>
      </c>
      <c r="N328" s="14" t="str" cm="1">
        <f t="array" ref="N328">IFERROR(_xlfn.IFS(MacReports!N328="","",--MacReports!N328&lt;55,"Battery Defect",--MacReports!N328&lt;=69,"Battery D",--MacReports!N328&lt;=80,"Battery C",--MacReports!N328&gt;80,""),"")</f>
        <v/>
      </c>
      <c r="O328" s="14" t="str">
        <f>IF(MacReports!J328="Service","Battery Service","")</f>
        <v/>
      </c>
      <c r="P328" s="11" t="str">
        <f>MacReports!Q328&amp;""</f>
        <v/>
      </c>
      <c r="Q328" s="11" t="str">
        <f>IF(MacReports!K328="Enabled","Apple ID Lock","")</f>
        <v/>
      </c>
      <c r="R328" s="11" t="str">
        <f>IF(MacReports!M328="Remote Lock","Remote Locked","")</f>
        <v/>
      </c>
      <c r="S328" t="str">
        <f t="shared" si="15"/>
        <v/>
      </c>
      <c r="T328" t="str" cm="1">
        <f t="array" ref="T328">IF($AE328=0,"",INDEX(Disk_Pivot!$N$2:$N$500,$AE328))</f>
        <v/>
      </c>
      <c r="U328" t="str">
        <f>IF(T328="Fail",MacReports!O328,"")</f>
        <v/>
      </c>
      <c r="AA328" t="str">
        <f t="shared" si="17"/>
        <v/>
      </c>
      <c r="AC328">
        <f>IFERROR(MATCH($B328,MacReports!$B$2:$B$243,0),0)</f>
        <v>0</v>
      </c>
      <c r="AD328">
        <f>IFERROR(MATCH($F328,Models!$A$2:$A$605,0),0)</f>
        <v>0</v>
      </c>
      <c r="AE328">
        <f>IFERROR(MATCH($B328,Disk_Pivot!$G$2:$G$500,0),0)</f>
        <v>0</v>
      </c>
    </row>
    <row r="329" spans="1:31">
      <c r="A329" t="str">
        <f>MacReports!A329&amp;""</f>
        <v/>
      </c>
      <c r="B329" t="str">
        <f>MacReports!B329&amp;""</f>
        <v/>
      </c>
      <c r="C329" t="str">
        <f>MacReports!D329&amp;""</f>
        <v/>
      </c>
      <c r="D329" t="str">
        <f>MacReports!C329&amp;""</f>
        <v/>
      </c>
      <c r="E329" t="str" cm="1">
        <f t="array" ref="E329">IF($AC329=0,"",INDEX(MacReports!$E$2:$E$243,$AC329))</f>
        <v/>
      </c>
      <c r="F329" s="11" t="str">
        <f>MacReports!F329&amp;""</f>
        <v/>
      </c>
      <c r="G329" t="str" cm="1">
        <f t="array" ref="G329">IF($AD329=0,$F329,INDEX(Models!$B$2:$B$605,$AD329))</f>
        <v/>
      </c>
      <c r="H329" t="str" cm="1">
        <f t="array" ref="H329">IF($AD329=0,"",INDEX(Models!$E$2:$E$605,$AD329))</f>
        <v/>
      </c>
      <c r="I329" t="str" cm="1">
        <f t="array" ref="I329">IF($AD329=0,"",INDEX(Models!$D$2:$D$605,$AD329))</f>
        <v/>
      </c>
      <c r="J329" t="str">
        <f>MacReports!G329&amp;""</f>
        <v/>
      </c>
      <c r="K329" s="49" t="str">
        <f>MacReports!H329&amp;""</f>
        <v/>
      </c>
      <c r="L329" t="str">
        <f t="shared" si="16"/>
        <v/>
      </c>
      <c r="M329" s="13" t="str">
        <f>MacReports!I329&amp;""</f>
        <v/>
      </c>
      <c r="N329" s="14" t="str" cm="1">
        <f t="array" ref="N329">IFERROR(_xlfn.IFS(MacReports!N329="","",--MacReports!N329&lt;55,"Battery Defect",--MacReports!N329&lt;=69,"Battery D",--MacReports!N329&lt;=80,"Battery C",--MacReports!N329&gt;80,""),"")</f>
        <v/>
      </c>
      <c r="O329" s="14" t="str">
        <f>IF(MacReports!J329="Service","Battery Service","")</f>
        <v/>
      </c>
      <c r="P329" s="11" t="str">
        <f>MacReports!Q329&amp;""</f>
        <v/>
      </c>
      <c r="Q329" s="11" t="str">
        <f>IF(MacReports!K329="Enabled","Apple ID Lock","")</f>
        <v/>
      </c>
      <c r="R329" s="11" t="str">
        <f>IF(MacReports!M329="Remote Lock","Remote Locked","")</f>
        <v/>
      </c>
      <c r="S329" t="str">
        <f t="shared" si="15"/>
        <v/>
      </c>
      <c r="T329" t="str" cm="1">
        <f t="array" ref="T329">IF($AE329=0,"",INDEX(Disk_Pivot!$N$2:$N$500,$AE329))</f>
        <v/>
      </c>
      <c r="U329" t="str">
        <f>IF(T329="Fail",MacReports!O329,"")</f>
        <v/>
      </c>
      <c r="AA329" t="str">
        <f t="shared" si="17"/>
        <v/>
      </c>
      <c r="AC329">
        <f>IFERROR(MATCH($B329,MacReports!$B$2:$B$243,0),0)</f>
        <v>0</v>
      </c>
      <c r="AD329">
        <f>IFERROR(MATCH($F329,Models!$A$2:$A$605,0),0)</f>
        <v>0</v>
      </c>
      <c r="AE329">
        <f>IFERROR(MATCH($B329,Disk_Pivot!$G$2:$G$500,0),0)</f>
        <v>0</v>
      </c>
    </row>
    <row r="330" spans="1:31">
      <c r="A330" t="str">
        <f>MacReports!A330&amp;""</f>
        <v/>
      </c>
      <c r="B330" t="str">
        <f>MacReports!B330&amp;""</f>
        <v/>
      </c>
      <c r="C330" t="str">
        <f>MacReports!D330&amp;""</f>
        <v/>
      </c>
      <c r="D330" t="str">
        <f>MacReports!C330&amp;""</f>
        <v/>
      </c>
      <c r="E330" t="str" cm="1">
        <f t="array" ref="E330">IF($AC330=0,"",INDEX(MacReports!$E$2:$E$243,$AC330))</f>
        <v/>
      </c>
      <c r="F330" s="11" t="str">
        <f>MacReports!F330&amp;""</f>
        <v/>
      </c>
      <c r="G330" t="str" cm="1">
        <f t="array" ref="G330">IF($AD330=0,$F330,INDEX(Models!$B$2:$B$605,$AD330))</f>
        <v/>
      </c>
      <c r="H330" t="str" cm="1">
        <f t="array" ref="H330">IF($AD330=0,"",INDEX(Models!$E$2:$E$605,$AD330))</f>
        <v/>
      </c>
      <c r="I330" t="str" cm="1">
        <f t="array" ref="I330">IF($AD330=0,"",INDEX(Models!$D$2:$D$605,$AD330))</f>
        <v/>
      </c>
      <c r="J330" t="str">
        <f>MacReports!G330&amp;""</f>
        <v/>
      </c>
      <c r="K330" s="49" t="str">
        <f>MacReports!H330&amp;""</f>
        <v/>
      </c>
      <c r="L330" t="str">
        <f t="shared" si="16"/>
        <v/>
      </c>
      <c r="M330" s="13" t="str">
        <f>MacReports!I330&amp;""</f>
        <v/>
      </c>
      <c r="N330" s="14" t="str" cm="1">
        <f t="array" ref="N330">IFERROR(_xlfn.IFS(MacReports!N330="","",--MacReports!N330&lt;55,"Battery Defect",--MacReports!N330&lt;=69,"Battery D",--MacReports!N330&lt;=80,"Battery C",--MacReports!N330&gt;80,""),"")</f>
        <v/>
      </c>
      <c r="O330" s="14" t="str">
        <f>IF(MacReports!J330="Service","Battery Service","")</f>
        <v/>
      </c>
      <c r="P330" s="11" t="str">
        <f>MacReports!Q330&amp;""</f>
        <v/>
      </c>
      <c r="Q330" s="11" t="str">
        <f>IF(MacReports!K330="Enabled","Apple ID Lock","")</f>
        <v/>
      </c>
      <c r="R330" s="11" t="str">
        <f>IF(MacReports!M330="Remote Lock","Remote Locked","")</f>
        <v/>
      </c>
      <c r="S330" t="str">
        <f t="shared" si="15"/>
        <v/>
      </c>
      <c r="T330" t="str" cm="1">
        <f t="array" ref="T330">IF($AE330=0,"",INDEX(Disk_Pivot!$N$2:$N$500,$AE330))</f>
        <v/>
      </c>
      <c r="U330" t="str">
        <f>IF(T330="Fail",MacReports!O330,"")</f>
        <v/>
      </c>
      <c r="AA330" t="str">
        <f t="shared" si="17"/>
        <v/>
      </c>
      <c r="AC330">
        <f>IFERROR(MATCH($B330,MacReports!$B$2:$B$243,0),0)</f>
        <v>0</v>
      </c>
      <c r="AD330">
        <f>IFERROR(MATCH($F330,Models!$A$2:$A$605,0),0)</f>
        <v>0</v>
      </c>
      <c r="AE330">
        <f>IFERROR(MATCH($B330,Disk_Pivot!$G$2:$G$500,0),0)</f>
        <v>0</v>
      </c>
    </row>
    <row r="331" spans="1:31">
      <c r="A331" t="str">
        <f>MacReports!A331&amp;""</f>
        <v/>
      </c>
      <c r="B331" t="str">
        <f>MacReports!B331&amp;""</f>
        <v/>
      </c>
      <c r="C331" t="str">
        <f>MacReports!D331&amp;""</f>
        <v/>
      </c>
      <c r="D331" t="str">
        <f>MacReports!C331&amp;""</f>
        <v/>
      </c>
      <c r="E331" t="str" cm="1">
        <f t="array" ref="E331">IF($AC331=0,"",INDEX(MacReports!$E$2:$E$243,$AC331))</f>
        <v/>
      </c>
      <c r="F331" s="11" t="str">
        <f>MacReports!F331&amp;""</f>
        <v/>
      </c>
      <c r="G331" t="str" cm="1">
        <f t="array" ref="G331">IF($AD331=0,$F331,INDEX(Models!$B$2:$B$605,$AD331))</f>
        <v/>
      </c>
      <c r="H331" t="str" cm="1">
        <f t="array" ref="H331">IF($AD331=0,"",INDEX(Models!$E$2:$E$605,$AD331))</f>
        <v/>
      </c>
      <c r="I331" t="str" cm="1">
        <f t="array" ref="I331">IF($AD331=0,"",INDEX(Models!$D$2:$D$605,$AD331))</f>
        <v/>
      </c>
      <c r="J331" t="str">
        <f>MacReports!G331&amp;""</f>
        <v/>
      </c>
      <c r="K331" s="49" t="str">
        <f>MacReports!H331&amp;""</f>
        <v/>
      </c>
      <c r="L331" t="str">
        <f t="shared" si="16"/>
        <v/>
      </c>
      <c r="M331" s="13" t="str">
        <f>MacReports!I331&amp;""</f>
        <v/>
      </c>
      <c r="N331" s="14" t="str" cm="1">
        <f t="array" ref="N331">IFERROR(_xlfn.IFS(MacReports!N331="","",--MacReports!N331&lt;55,"Battery Defect",--MacReports!N331&lt;=69,"Battery D",--MacReports!N331&lt;=80,"Battery C",--MacReports!N331&gt;80,""),"")</f>
        <v/>
      </c>
      <c r="O331" s="14" t="str">
        <f>IF(MacReports!J331="Service","Battery Service","")</f>
        <v/>
      </c>
      <c r="P331" s="11" t="str">
        <f>MacReports!Q331&amp;""</f>
        <v/>
      </c>
      <c r="Q331" s="11" t="str">
        <f>IF(MacReports!K331="Enabled","Apple ID Lock","")</f>
        <v/>
      </c>
      <c r="R331" s="11" t="str">
        <f>IF(MacReports!M331="Remote Lock","Remote Locked","")</f>
        <v/>
      </c>
      <c r="S331" t="str">
        <f t="shared" si="15"/>
        <v/>
      </c>
      <c r="T331" t="str" cm="1">
        <f t="array" ref="T331">IF($AE331=0,"",INDEX(Disk_Pivot!$N$2:$N$500,$AE331))</f>
        <v/>
      </c>
      <c r="U331" t="str">
        <f>IF(T331="Fail",MacReports!O331,"")</f>
        <v/>
      </c>
      <c r="AA331" t="str">
        <f t="shared" si="17"/>
        <v/>
      </c>
      <c r="AC331">
        <f>IFERROR(MATCH($B331,MacReports!$B$2:$B$243,0),0)</f>
        <v>0</v>
      </c>
      <c r="AD331">
        <f>IFERROR(MATCH($F331,Models!$A$2:$A$605,0),0)</f>
        <v>0</v>
      </c>
      <c r="AE331">
        <f>IFERROR(MATCH($B331,Disk_Pivot!$G$2:$G$500,0),0)</f>
        <v>0</v>
      </c>
    </row>
    <row r="332" spans="1:31">
      <c r="A332" t="str">
        <f>MacReports!A332&amp;""</f>
        <v/>
      </c>
      <c r="B332" t="str">
        <f>MacReports!B332&amp;""</f>
        <v/>
      </c>
      <c r="C332" t="str">
        <f>MacReports!D332&amp;""</f>
        <v/>
      </c>
      <c r="D332" t="str">
        <f>MacReports!C332&amp;""</f>
        <v/>
      </c>
      <c r="E332" t="str" cm="1">
        <f t="array" ref="E332">IF($AC332=0,"",INDEX(MacReports!$E$2:$E$243,$AC332))</f>
        <v/>
      </c>
      <c r="F332" s="11" t="str">
        <f>MacReports!F332&amp;""</f>
        <v/>
      </c>
      <c r="G332" t="str" cm="1">
        <f t="array" ref="G332">IF($AD332=0,$F332,INDEX(Models!$B$2:$B$605,$AD332))</f>
        <v/>
      </c>
      <c r="H332" t="str" cm="1">
        <f t="array" ref="H332">IF($AD332=0,"",INDEX(Models!$E$2:$E$605,$AD332))</f>
        <v/>
      </c>
      <c r="I332" t="str" cm="1">
        <f t="array" ref="I332">IF($AD332=0,"",INDEX(Models!$D$2:$D$605,$AD332))</f>
        <v/>
      </c>
      <c r="J332" t="str">
        <f>MacReports!G332&amp;""</f>
        <v/>
      </c>
      <c r="K332" s="49" t="str">
        <f>MacReports!H332&amp;""</f>
        <v/>
      </c>
      <c r="L332" t="str">
        <f t="shared" si="16"/>
        <v/>
      </c>
      <c r="M332" s="13" t="str">
        <f>MacReports!I332&amp;""</f>
        <v/>
      </c>
      <c r="N332" s="14" t="str" cm="1">
        <f t="array" ref="N332">IFERROR(_xlfn.IFS(MacReports!N332="","",--MacReports!N332&lt;55,"Battery Defect",--MacReports!N332&lt;=69,"Battery D",--MacReports!N332&lt;=80,"Battery C",--MacReports!N332&gt;80,""),"")</f>
        <v/>
      </c>
      <c r="O332" s="14" t="str">
        <f>IF(MacReports!J332="Service","Battery Service","")</f>
        <v/>
      </c>
      <c r="P332" s="11" t="str">
        <f>MacReports!Q332&amp;""</f>
        <v/>
      </c>
      <c r="Q332" s="11" t="str">
        <f>IF(MacReports!K332="Enabled","Apple ID Lock","")</f>
        <v/>
      </c>
      <c r="R332" s="11" t="str">
        <f>IF(MacReports!M332="Remote Lock","Remote Locked","")</f>
        <v/>
      </c>
      <c r="S332" t="str">
        <f t="shared" si="15"/>
        <v/>
      </c>
      <c r="T332" t="str" cm="1">
        <f t="array" ref="T332">IF($AE332=0,"",INDEX(Disk_Pivot!$N$2:$N$500,$AE332))</f>
        <v/>
      </c>
      <c r="U332" t="str">
        <f>IF(T332="Fail",MacReports!O332,"")</f>
        <v/>
      </c>
      <c r="AA332" t="str">
        <f t="shared" si="17"/>
        <v/>
      </c>
      <c r="AC332">
        <f>IFERROR(MATCH($B332,MacReports!$B$2:$B$243,0),0)</f>
        <v>0</v>
      </c>
      <c r="AD332">
        <f>IFERROR(MATCH($F332,Models!$A$2:$A$605,0),0)</f>
        <v>0</v>
      </c>
      <c r="AE332">
        <f>IFERROR(MATCH($B332,Disk_Pivot!$G$2:$G$500,0),0)</f>
        <v>0</v>
      </c>
    </row>
    <row r="333" spans="1:31">
      <c r="A333" t="str">
        <f>MacReports!A333&amp;""</f>
        <v/>
      </c>
      <c r="B333" t="str">
        <f>MacReports!B333&amp;""</f>
        <v/>
      </c>
      <c r="C333" t="str">
        <f>MacReports!D333&amp;""</f>
        <v/>
      </c>
      <c r="D333" t="str">
        <f>MacReports!C333&amp;""</f>
        <v/>
      </c>
      <c r="E333" t="str" cm="1">
        <f t="array" ref="E333">IF($AC333=0,"",INDEX(MacReports!$E$2:$E$243,$AC333))</f>
        <v/>
      </c>
      <c r="F333" s="11" t="str">
        <f>MacReports!F333&amp;""</f>
        <v/>
      </c>
      <c r="G333" t="str" cm="1">
        <f t="array" ref="G333">IF($AD333=0,$F333,INDEX(Models!$B$2:$B$605,$AD333))</f>
        <v/>
      </c>
      <c r="H333" t="str" cm="1">
        <f t="array" ref="H333">IF($AD333=0,"",INDEX(Models!$E$2:$E$605,$AD333))</f>
        <v/>
      </c>
      <c r="I333" t="str" cm="1">
        <f t="array" ref="I333">IF($AD333=0,"",INDEX(Models!$D$2:$D$605,$AD333))</f>
        <v/>
      </c>
      <c r="J333" t="str">
        <f>MacReports!G333&amp;""</f>
        <v/>
      </c>
      <c r="K333" s="49" t="str">
        <f>MacReports!H333&amp;""</f>
        <v/>
      </c>
      <c r="L333" t="str">
        <f t="shared" si="16"/>
        <v/>
      </c>
      <c r="M333" s="13" t="str">
        <f>MacReports!I333&amp;""</f>
        <v/>
      </c>
      <c r="N333" s="14" t="str" cm="1">
        <f t="array" ref="N333">IFERROR(_xlfn.IFS(MacReports!N333="","",--MacReports!N333&lt;55,"Battery Defect",--MacReports!N333&lt;=69,"Battery D",--MacReports!N333&lt;=80,"Battery C",--MacReports!N333&gt;80,""),"")</f>
        <v/>
      </c>
      <c r="O333" s="14" t="str">
        <f>IF(MacReports!J333="Service","Battery Service","")</f>
        <v/>
      </c>
      <c r="P333" s="11" t="str">
        <f>MacReports!Q333&amp;""</f>
        <v/>
      </c>
      <c r="Q333" s="11" t="str">
        <f>IF(MacReports!K333="Enabled","Apple ID Lock","")</f>
        <v/>
      </c>
      <c r="R333" s="11" t="str">
        <f>IF(MacReports!M333="Remote Lock","Remote Locked","")</f>
        <v/>
      </c>
      <c r="S333" t="str">
        <f t="shared" si="15"/>
        <v/>
      </c>
      <c r="T333" t="str" cm="1">
        <f t="array" ref="T333">IF($AE333=0,"",INDEX(Disk_Pivot!$N$2:$N$500,$AE333))</f>
        <v/>
      </c>
      <c r="U333" t="str">
        <f>IF(T333="Fail",MacReports!O333,"")</f>
        <v/>
      </c>
      <c r="AA333" t="str">
        <f t="shared" si="17"/>
        <v/>
      </c>
      <c r="AC333">
        <f>IFERROR(MATCH($B333,MacReports!$B$2:$B$243,0),0)</f>
        <v>0</v>
      </c>
      <c r="AD333">
        <f>IFERROR(MATCH($F333,Models!$A$2:$A$605,0),0)</f>
        <v>0</v>
      </c>
      <c r="AE333">
        <f>IFERROR(MATCH($B333,Disk_Pivot!$G$2:$G$500,0),0)</f>
        <v>0</v>
      </c>
    </row>
    <row r="334" spans="1:31">
      <c r="A334" t="str">
        <f>MacReports!A334&amp;""</f>
        <v/>
      </c>
      <c r="B334" t="str">
        <f>MacReports!B334&amp;""</f>
        <v/>
      </c>
      <c r="C334" t="str">
        <f>MacReports!D334&amp;""</f>
        <v/>
      </c>
      <c r="D334" t="str">
        <f>MacReports!C334&amp;""</f>
        <v/>
      </c>
      <c r="E334" t="str" cm="1">
        <f t="array" ref="E334">IF($AC334=0,"",INDEX(MacReports!$E$2:$E$243,$AC334))</f>
        <v/>
      </c>
      <c r="F334" s="11" t="str">
        <f>MacReports!F334&amp;""</f>
        <v/>
      </c>
      <c r="G334" t="str" cm="1">
        <f t="array" ref="G334">IF($AD334=0,$F334,INDEX(Models!$B$2:$B$605,$AD334))</f>
        <v/>
      </c>
      <c r="H334" t="str" cm="1">
        <f t="array" ref="H334">IF($AD334=0,"",INDEX(Models!$E$2:$E$605,$AD334))</f>
        <v/>
      </c>
      <c r="I334" t="str" cm="1">
        <f t="array" ref="I334">IF($AD334=0,"",INDEX(Models!$D$2:$D$605,$AD334))</f>
        <v/>
      </c>
      <c r="J334" t="str">
        <f>MacReports!G334&amp;""</f>
        <v/>
      </c>
      <c r="K334" s="49" t="str">
        <f>MacReports!H334&amp;""</f>
        <v/>
      </c>
      <c r="L334" t="str">
        <f t="shared" si="16"/>
        <v/>
      </c>
      <c r="M334" s="13" t="str">
        <f>MacReports!I334&amp;""</f>
        <v/>
      </c>
      <c r="N334" s="14" t="str" cm="1">
        <f t="array" ref="N334">IFERROR(_xlfn.IFS(MacReports!N334="","",--MacReports!N334&lt;55,"Battery Defect",--MacReports!N334&lt;=69,"Battery D",--MacReports!N334&lt;=80,"Battery C",--MacReports!N334&gt;80,""),"")</f>
        <v/>
      </c>
      <c r="O334" s="14" t="str">
        <f>IF(MacReports!J334="Service","Battery Service","")</f>
        <v/>
      </c>
      <c r="P334" s="11" t="str">
        <f>MacReports!Q334&amp;""</f>
        <v/>
      </c>
      <c r="Q334" s="11" t="str">
        <f>IF(MacReports!K334="Enabled","Apple ID Lock","")</f>
        <v/>
      </c>
      <c r="R334" s="11" t="str">
        <f>IF(MacReports!M334="Remote Lock","Remote Locked","")</f>
        <v/>
      </c>
      <c r="S334" t="str">
        <f t="shared" si="15"/>
        <v/>
      </c>
      <c r="T334" t="str" cm="1">
        <f t="array" ref="T334">IF($AE334=0,"",INDEX(Disk_Pivot!$N$2:$N$500,$AE334))</f>
        <v/>
      </c>
      <c r="U334" t="str">
        <f>IF(T334="Fail",MacReports!O334,"")</f>
        <v/>
      </c>
      <c r="AA334" t="str">
        <f t="shared" si="17"/>
        <v/>
      </c>
      <c r="AC334">
        <f>IFERROR(MATCH($B334,MacReports!$B$2:$B$243,0),0)</f>
        <v>0</v>
      </c>
      <c r="AD334">
        <f>IFERROR(MATCH($F334,Models!$A$2:$A$605,0),0)</f>
        <v>0</v>
      </c>
      <c r="AE334">
        <f>IFERROR(MATCH($B334,Disk_Pivot!$G$2:$G$500,0),0)</f>
        <v>0</v>
      </c>
    </row>
    <row r="335" spans="1:31">
      <c r="A335" t="str">
        <f>MacReports!A335&amp;""</f>
        <v/>
      </c>
      <c r="B335" t="str">
        <f>MacReports!B335&amp;""</f>
        <v/>
      </c>
      <c r="C335" t="str">
        <f>MacReports!D335&amp;""</f>
        <v/>
      </c>
      <c r="D335" t="str">
        <f>MacReports!C335&amp;""</f>
        <v/>
      </c>
      <c r="E335" t="str" cm="1">
        <f t="array" ref="E335">IF($AC335=0,"",INDEX(MacReports!$E$2:$E$243,$AC335))</f>
        <v/>
      </c>
      <c r="F335" s="11" t="str">
        <f>MacReports!F335&amp;""</f>
        <v/>
      </c>
      <c r="G335" t="str" cm="1">
        <f t="array" ref="G335">IF($AD335=0,$F335,INDEX(Models!$B$2:$B$605,$AD335))</f>
        <v/>
      </c>
      <c r="H335" t="str" cm="1">
        <f t="array" ref="H335">IF($AD335=0,"",INDEX(Models!$E$2:$E$605,$AD335))</f>
        <v/>
      </c>
      <c r="I335" t="str" cm="1">
        <f t="array" ref="I335">IF($AD335=0,"",INDEX(Models!$D$2:$D$605,$AD335))</f>
        <v/>
      </c>
      <c r="J335" t="str">
        <f>MacReports!G335&amp;""</f>
        <v/>
      </c>
      <c r="K335" s="49" t="str">
        <f>MacReports!H335&amp;""</f>
        <v/>
      </c>
      <c r="L335" t="str">
        <f t="shared" si="16"/>
        <v/>
      </c>
      <c r="M335" s="13" t="str">
        <f>MacReports!I335&amp;""</f>
        <v/>
      </c>
      <c r="N335" s="14" t="str" cm="1">
        <f t="array" ref="N335">IFERROR(_xlfn.IFS(MacReports!N335="","",--MacReports!N335&lt;55,"Battery Defect",--MacReports!N335&lt;=69,"Battery D",--MacReports!N335&lt;=80,"Battery C",--MacReports!N335&gt;80,""),"")</f>
        <v/>
      </c>
      <c r="O335" s="14" t="str">
        <f>IF(MacReports!J335="Service","Battery Service","")</f>
        <v/>
      </c>
      <c r="P335" s="11" t="str">
        <f>MacReports!Q335&amp;""</f>
        <v/>
      </c>
      <c r="Q335" s="11" t="str">
        <f>IF(MacReports!K335="Enabled","Apple ID Lock","")</f>
        <v/>
      </c>
      <c r="R335" s="11" t="str">
        <f>IF(MacReports!M335="Remote Lock","Remote Locked","")</f>
        <v/>
      </c>
      <c r="S335" t="str">
        <f t="shared" si="15"/>
        <v/>
      </c>
      <c r="T335" t="str" cm="1">
        <f t="array" ref="T335">IF($AE335=0,"",INDEX(Disk_Pivot!$N$2:$N$500,$AE335))</f>
        <v/>
      </c>
      <c r="U335" t="str">
        <f>IF(T335="Fail",MacReports!O335,"")</f>
        <v/>
      </c>
      <c r="AA335" t="str">
        <f t="shared" si="17"/>
        <v/>
      </c>
      <c r="AC335">
        <f>IFERROR(MATCH($B335,MacReports!$B$2:$B$243,0),0)</f>
        <v>0</v>
      </c>
      <c r="AD335">
        <f>IFERROR(MATCH($F335,Models!$A$2:$A$605,0),0)</f>
        <v>0</v>
      </c>
      <c r="AE335">
        <f>IFERROR(MATCH($B335,Disk_Pivot!$G$2:$G$500,0),0)</f>
        <v>0</v>
      </c>
    </row>
    <row r="336" spans="1:31">
      <c r="A336" t="str">
        <f>MacReports!A336&amp;""</f>
        <v/>
      </c>
      <c r="B336" t="str">
        <f>MacReports!B336&amp;""</f>
        <v/>
      </c>
      <c r="C336" t="str">
        <f>MacReports!D336&amp;""</f>
        <v/>
      </c>
      <c r="D336" t="str">
        <f>MacReports!C336&amp;""</f>
        <v/>
      </c>
      <c r="E336" t="str" cm="1">
        <f t="array" ref="E336">IF($AC336=0,"",INDEX(MacReports!$E$2:$E$243,$AC336))</f>
        <v/>
      </c>
      <c r="F336" s="11" t="str">
        <f>MacReports!F336&amp;""</f>
        <v/>
      </c>
      <c r="G336" t="str" cm="1">
        <f t="array" ref="G336">IF($AD336=0,$F336,INDEX(Models!$B$2:$B$605,$AD336))</f>
        <v/>
      </c>
      <c r="H336" t="str" cm="1">
        <f t="array" ref="H336">IF($AD336=0,"",INDEX(Models!$E$2:$E$605,$AD336))</f>
        <v/>
      </c>
      <c r="I336" t="str" cm="1">
        <f t="array" ref="I336">IF($AD336=0,"",INDEX(Models!$D$2:$D$605,$AD336))</f>
        <v/>
      </c>
      <c r="J336" t="str">
        <f>MacReports!G336&amp;""</f>
        <v/>
      </c>
      <c r="K336" s="49" t="str">
        <f>MacReports!H336&amp;""</f>
        <v/>
      </c>
      <c r="L336" t="str">
        <f t="shared" si="16"/>
        <v/>
      </c>
      <c r="M336" s="13" t="str">
        <f>MacReports!I336&amp;""</f>
        <v/>
      </c>
      <c r="N336" s="14" t="str" cm="1">
        <f t="array" ref="N336">IFERROR(_xlfn.IFS(MacReports!N336="","",--MacReports!N336&lt;55,"Battery Defect",--MacReports!N336&lt;=69,"Battery D",--MacReports!N336&lt;=80,"Battery C",--MacReports!N336&gt;80,""),"")</f>
        <v/>
      </c>
      <c r="O336" s="14" t="str">
        <f>IF(MacReports!J336="Service","Battery Service","")</f>
        <v/>
      </c>
      <c r="P336" s="11" t="str">
        <f>MacReports!Q336&amp;""</f>
        <v/>
      </c>
      <c r="Q336" s="11" t="str">
        <f>IF(MacReports!K336="Enabled","Apple ID Lock","")</f>
        <v/>
      </c>
      <c r="R336" s="11" t="str">
        <f>IF(MacReports!M336="Remote Lock","Remote Locked","")</f>
        <v/>
      </c>
      <c r="S336" t="str">
        <f t="shared" si="15"/>
        <v/>
      </c>
      <c r="T336" t="str" cm="1">
        <f t="array" ref="T336">IF($AE336=0,"",INDEX(Disk_Pivot!$N$2:$N$500,$AE336))</f>
        <v/>
      </c>
      <c r="U336" t="str">
        <f>IF(T336="Fail",MacReports!O336,"")</f>
        <v/>
      </c>
      <c r="AA336" t="str">
        <f t="shared" si="17"/>
        <v/>
      </c>
      <c r="AC336">
        <f>IFERROR(MATCH($B336,MacReports!$B$2:$B$243,0),0)</f>
        <v>0</v>
      </c>
      <c r="AD336">
        <f>IFERROR(MATCH($F336,Models!$A$2:$A$605,0),0)</f>
        <v>0</v>
      </c>
      <c r="AE336">
        <f>IFERROR(MATCH($B336,Disk_Pivot!$G$2:$G$500,0),0)</f>
        <v>0</v>
      </c>
    </row>
    <row r="337" spans="1:31">
      <c r="A337" t="str">
        <f>MacReports!A337&amp;""</f>
        <v/>
      </c>
      <c r="B337" t="str">
        <f>MacReports!B337&amp;""</f>
        <v/>
      </c>
      <c r="C337" t="str">
        <f>MacReports!D337&amp;""</f>
        <v/>
      </c>
      <c r="D337" t="str">
        <f>MacReports!C337&amp;""</f>
        <v/>
      </c>
      <c r="E337" t="str" cm="1">
        <f t="array" ref="E337">IF($AC337=0,"",INDEX(MacReports!$E$2:$E$243,$AC337))</f>
        <v/>
      </c>
      <c r="F337" s="11" t="str">
        <f>MacReports!F337&amp;""</f>
        <v/>
      </c>
      <c r="G337" t="str" cm="1">
        <f t="array" ref="G337">IF($AD337=0,$F337,INDEX(Models!$B$2:$B$605,$AD337))</f>
        <v/>
      </c>
      <c r="H337" t="str" cm="1">
        <f t="array" ref="H337">IF($AD337=0,"",INDEX(Models!$E$2:$E$605,$AD337))</f>
        <v/>
      </c>
      <c r="I337" t="str" cm="1">
        <f t="array" ref="I337">IF($AD337=0,"",INDEX(Models!$D$2:$D$605,$AD337))</f>
        <v/>
      </c>
      <c r="J337" t="str">
        <f>MacReports!G337&amp;""</f>
        <v/>
      </c>
      <c r="K337" s="49" t="str">
        <f>MacReports!H337&amp;""</f>
        <v/>
      </c>
      <c r="L337" t="str">
        <f t="shared" si="16"/>
        <v/>
      </c>
      <c r="M337" s="13" t="str">
        <f>MacReports!I337&amp;""</f>
        <v/>
      </c>
      <c r="N337" s="14" t="str" cm="1">
        <f t="array" ref="N337">IFERROR(_xlfn.IFS(MacReports!N337="","",--MacReports!N337&lt;55,"Battery Defect",--MacReports!N337&lt;=69,"Battery D",--MacReports!N337&lt;=80,"Battery C",--MacReports!N337&gt;80,""),"")</f>
        <v/>
      </c>
      <c r="O337" s="14" t="str">
        <f>IF(MacReports!J337="Service","Battery Service","")</f>
        <v/>
      </c>
      <c r="P337" s="11" t="str">
        <f>MacReports!Q337&amp;""</f>
        <v/>
      </c>
      <c r="Q337" s="11" t="str">
        <f>IF(MacReports!K337="Enabled","Apple ID Lock","")</f>
        <v/>
      </c>
      <c r="R337" s="11" t="str">
        <f>IF(MacReports!M337="Remote Lock","Remote Locked","")</f>
        <v/>
      </c>
      <c r="S337" t="str">
        <f t="shared" si="15"/>
        <v/>
      </c>
      <c r="T337" t="str" cm="1">
        <f t="array" ref="T337">IF($AE337=0,"",INDEX(Disk_Pivot!$N$2:$N$500,$AE337))</f>
        <v/>
      </c>
      <c r="U337" t="str">
        <f>IF(T337="Fail",MacReports!O337,"")</f>
        <v/>
      </c>
      <c r="AA337" t="str">
        <f t="shared" si="17"/>
        <v/>
      </c>
      <c r="AC337">
        <f>IFERROR(MATCH($B337,MacReports!$B$2:$B$243,0),0)</f>
        <v>0</v>
      </c>
      <c r="AD337">
        <f>IFERROR(MATCH($F337,Models!$A$2:$A$605,0),0)</f>
        <v>0</v>
      </c>
      <c r="AE337">
        <f>IFERROR(MATCH($B337,Disk_Pivot!$G$2:$G$500,0),0)</f>
        <v>0</v>
      </c>
    </row>
    <row r="338" spans="1:31">
      <c r="A338" t="str">
        <f>MacReports!A338&amp;""</f>
        <v/>
      </c>
      <c r="B338" t="str">
        <f>MacReports!B338&amp;""</f>
        <v/>
      </c>
      <c r="C338" t="str">
        <f>MacReports!D338&amp;""</f>
        <v/>
      </c>
      <c r="D338" t="str">
        <f>MacReports!C338&amp;""</f>
        <v/>
      </c>
      <c r="E338" t="str" cm="1">
        <f t="array" ref="E338">IF($AC338=0,"",INDEX(MacReports!$E$2:$E$243,$AC338))</f>
        <v/>
      </c>
      <c r="F338" s="11" t="str">
        <f>MacReports!F338&amp;""</f>
        <v/>
      </c>
      <c r="G338" t="str" cm="1">
        <f t="array" ref="G338">IF($AD338=0,$F338,INDEX(Models!$B$2:$B$605,$AD338))</f>
        <v/>
      </c>
      <c r="H338" t="str" cm="1">
        <f t="array" ref="H338">IF($AD338=0,"",INDEX(Models!$E$2:$E$605,$AD338))</f>
        <v/>
      </c>
      <c r="I338" t="str" cm="1">
        <f t="array" ref="I338">IF($AD338=0,"",INDEX(Models!$D$2:$D$605,$AD338))</f>
        <v/>
      </c>
      <c r="J338" t="str">
        <f>MacReports!G338&amp;""</f>
        <v/>
      </c>
      <c r="K338" s="49" t="str">
        <f>MacReports!H338&amp;""</f>
        <v/>
      </c>
      <c r="L338" t="str">
        <f t="shared" si="16"/>
        <v/>
      </c>
      <c r="M338" s="13" t="str">
        <f>MacReports!I338&amp;""</f>
        <v/>
      </c>
      <c r="N338" s="14" t="str" cm="1">
        <f t="array" ref="N338">IFERROR(_xlfn.IFS(MacReports!N338="","",--MacReports!N338&lt;55,"Battery Defect",--MacReports!N338&lt;=69,"Battery D",--MacReports!N338&lt;=80,"Battery C",--MacReports!N338&gt;80,""),"")</f>
        <v/>
      </c>
      <c r="O338" s="14" t="str">
        <f>IF(MacReports!J338="Service","Battery Service","")</f>
        <v/>
      </c>
      <c r="P338" s="11" t="str">
        <f>MacReports!Q338&amp;""</f>
        <v/>
      </c>
      <c r="Q338" s="11" t="str">
        <f>IF(MacReports!K338="Enabled","Apple ID Lock","")</f>
        <v/>
      </c>
      <c r="R338" s="11" t="str">
        <f>IF(MacReports!M338="Remote Lock","Remote Locked","")</f>
        <v/>
      </c>
      <c r="S338" t="str">
        <f t="shared" si="15"/>
        <v/>
      </c>
      <c r="T338" t="str" cm="1">
        <f t="array" ref="T338">IF($AE338=0,"",INDEX(Disk_Pivot!$N$2:$N$500,$AE338))</f>
        <v/>
      </c>
      <c r="U338" t="str">
        <f>IF(T338="Fail",MacReports!O338,"")</f>
        <v/>
      </c>
      <c r="AA338" t="str">
        <f t="shared" si="17"/>
        <v/>
      </c>
      <c r="AC338">
        <f>IFERROR(MATCH($B338,MacReports!$B$2:$B$243,0),0)</f>
        <v>0</v>
      </c>
      <c r="AD338">
        <f>IFERROR(MATCH($F338,Models!$A$2:$A$605,0),0)</f>
        <v>0</v>
      </c>
      <c r="AE338">
        <f>IFERROR(MATCH($B338,Disk_Pivot!$G$2:$G$500,0),0)</f>
        <v>0</v>
      </c>
    </row>
    <row r="339" spans="1:31">
      <c r="A339" t="str">
        <f>MacReports!A339&amp;""</f>
        <v/>
      </c>
      <c r="B339" t="str">
        <f>MacReports!B339&amp;""</f>
        <v/>
      </c>
      <c r="C339" t="str">
        <f>MacReports!D339&amp;""</f>
        <v/>
      </c>
      <c r="D339" t="str">
        <f>MacReports!C339&amp;""</f>
        <v/>
      </c>
      <c r="E339" t="str" cm="1">
        <f t="array" ref="E339">IF($AC339=0,"",INDEX(MacReports!$E$2:$E$243,$AC339))</f>
        <v/>
      </c>
      <c r="F339" s="11" t="str">
        <f>MacReports!F339&amp;""</f>
        <v/>
      </c>
      <c r="G339" t="str" cm="1">
        <f t="array" ref="G339">IF($AD339=0,$F339,INDEX(Models!$B$2:$B$605,$AD339))</f>
        <v/>
      </c>
      <c r="H339" t="str" cm="1">
        <f t="array" ref="H339">IF($AD339=0,"",INDEX(Models!$E$2:$E$605,$AD339))</f>
        <v/>
      </c>
      <c r="I339" t="str" cm="1">
        <f t="array" ref="I339">IF($AD339=0,"",INDEX(Models!$D$2:$D$605,$AD339))</f>
        <v/>
      </c>
      <c r="J339" t="str">
        <f>MacReports!G339&amp;""</f>
        <v/>
      </c>
      <c r="K339" s="49" t="str">
        <f>MacReports!H339&amp;""</f>
        <v/>
      </c>
      <c r="L339" t="str">
        <f t="shared" si="16"/>
        <v/>
      </c>
      <c r="M339" s="13" t="str">
        <f>MacReports!I339&amp;""</f>
        <v/>
      </c>
      <c r="N339" s="14" t="str" cm="1">
        <f t="array" ref="N339">IFERROR(_xlfn.IFS(MacReports!N339="","",--MacReports!N339&lt;55,"Battery Defect",--MacReports!N339&lt;=69,"Battery D",--MacReports!N339&lt;=80,"Battery C",--MacReports!N339&gt;80,""),"")</f>
        <v/>
      </c>
      <c r="O339" s="14" t="str">
        <f>IF(MacReports!J339="Service","Battery Service","")</f>
        <v/>
      </c>
      <c r="P339" s="11" t="str">
        <f>MacReports!Q339&amp;""</f>
        <v/>
      </c>
      <c r="Q339" s="11" t="str">
        <f>IF(MacReports!K339="Enabled","Apple ID Lock","")</f>
        <v/>
      </c>
      <c r="R339" s="11" t="str">
        <f>IF(MacReports!M339="Remote Lock","Remote Locked","")</f>
        <v/>
      </c>
      <c r="S339" t="str">
        <f t="shared" si="15"/>
        <v/>
      </c>
      <c r="T339" t="str" cm="1">
        <f t="array" ref="T339">IF($AE339=0,"",INDEX(Disk_Pivot!$N$2:$N$500,$AE339))</f>
        <v/>
      </c>
      <c r="U339" t="str">
        <f>IF(T339="Fail",MacReports!O339,"")</f>
        <v/>
      </c>
      <c r="AA339" t="str">
        <f t="shared" si="17"/>
        <v/>
      </c>
      <c r="AC339">
        <f>IFERROR(MATCH($B339,MacReports!$B$2:$B$243,0),0)</f>
        <v>0</v>
      </c>
      <c r="AD339">
        <f>IFERROR(MATCH($F339,Models!$A$2:$A$605,0),0)</f>
        <v>0</v>
      </c>
      <c r="AE339">
        <f>IFERROR(MATCH($B339,Disk_Pivot!$G$2:$G$500,0),0)</f>
        <v>0</v>
      </c>
    </row>
    <row r="340" spans="1:31">
      <c r="A340" t="str">
        <f>MacReports!A340&amp;""</f>
        <v/>
      </c>
      <c r="B340" t="str">
        <f>MacReports!B340&amp;""</f>
        <v/>
      </c>
      <c r="C340" t="str">
        <f>MacReports!D340&amp;""</f>
        <v/>
      </c>
      <c r="D340" t="str">
        <f>MacReports!C340&amp;""</f>
        <v/>
      </c>
      <c r="E340" t="str" cm="1">
        <f t="array" ref="E340">IF($AC340=0,"",INDEX(MacReports!$E$2:$E$243,$AC340))</f>
        <v/>
      </c>
      <c r="F340" s="11" t="str">
        <f>MacReports!F340&amp;""</f>
        <v/>
      </c>
      <c r="G340" t="str" cm="1">
        <f t="array" ref="G340">IF($AD340=0,$F340,INDEX(Models!$B$2:$B$605,$AD340))</f>
        <v/>
      </c>
      <c r="H340" t="str" cm="1">
        <f t="array" ref="H340">IF($AD340=0,"",INDEX(Models!$E$2:$E$605,$AD340))</f>
        <v/>
      </c>
      <c r="I340" t="str" cm="1">
        <f t="array" ref="I340">IF($AD340=0,"",INDEX(Models!$D$2:$D$605,$AD340))</f>
        <v/>
      </c>
      <c r="J340" t="str">
        <f>MacReports!G340&amp;""</f>
        <v/>
      </c>
      <c r="K340" s="49" t="str">
        <f>MacReports!H340&amp;""</f>
        <v/>
      </c>
      <c r="L340" t="str">
        <f t="shared" si="16"/>
        <v/>
      </c>
      <c r="M340" s="13" t="str">
        <f>MacReports!I340&amp;""</f>
        <v/>
      </c>
      <c r="N340" s="14" t="str" cm="1">
        <f t="array" ref="N340">IFERROR(_xlfn.IFS(MacReports!N340="","",--MacReports!N340&lt;55,"Battery Defect",--MacReports!N340&lt;=69,"Battery D",--MacReports!N340&lt;=80,"Battery C",--MacReports!N340&gt;80,""),"")</f>
        <v/>
      </c>
      <c r="O340" s="14" t="str">
        <f>IF(MacReports!J340="Service","Battery Service","")</f>
        <v/>
      </c>
      <c r="P340" s="11" t="str">
        <f>MacReports!Q340&amp;""</f>
        <v/>
      </c>
      <c r="Q340" s="11" t="str">
        <f>IF(MacReports!K340="Enabled","Apple ID Lock","")</f>
        <v/>
      </c>
      <c r="R340" s="11" t="str">
        <f>IF(MacReports!M340="Remote Lock","Remote Locked","")</f>
        <v/>
      </c>
      <c r="S340" t="str">
        <f t="shared" si="15"/>
        <v/>
      </c>
      <c r="T340" t="str" cm="1">
        <f t="array" ref="T340">IF($AE340=0,"",INDEX(Disk_Pivot!$N$2:$N$500,$AE340))</f>
        <v/>
      </c>
      <c r="U340" t="str">
        <f>IF(T340="Fail",MacReports!O340,"")</f>
        <v/>
      </c>
      <c r="AA340" t="str">
        <f t="shared" si="17"/>
        <v/>
      </c>
      <c r="AC340">
        <f>IFERROR(MATCH($B340,MacReports!$B$2:$B$243,0),0)</f>
        <v>0</v>
      </c>
      <c r="AD340">
        <f>IFERROR(MATCH($F340,Models!$A$2:$A$605,0),0)</f>
        <v>0</v>
      </c>
      <c r="AE340">
        <f>IFERROR(MATCH($B340,Disk_Pivot!$G$2:$G$500,0),0)</f>
        <v>0</v>
      </c>
    </row>
    <row r="341" spans="1:31">
      <c r="A341" t="str">
        <f>MacReports!A341&amp;""</f>
        <v/>
      </c>
      <c r="B341" t="str">
        <f>MacReports!B341&amp;""</f>
        <v/>
      </c>
      <c r="C341" t="str">
        <f>MacReports!D341&amp;""</f>
        <v/>
      </c>
      <c r="D341" t="str">
        <f>MacReports!C341&amp;""</f>
        <v/>
      </c>
      <c r="E341" t="str" cm="1">
        <f t="array" ref="E341">IF($AC341=0,"",INDEX(MacReports!$E$2:$E$243,$AC341))</f>
        <v/>
      </c>
      <c r="F341" s="11" t="str">
        <f>MacReports!F341&amp;""</f>
        <v/>
      </c>
      <c r="G341" t="str" cm="1">
        <f t="array" ref="G341">IF($AD341=0,$F341,INDEX(Models!$B$2:$B$605,$AD341))</f>
        <v/>
      </c>
      <c r="H341" t="str" cm="1">
        <f t="array" ref="H341">IF($AD341=0,"",INDEX(Models!$E$2:$E$605,$AD341))</f>
        <v/>
      </c>
      <c r="I341" t="str" cm="1">
        <f t="array" ref="I341">IF($AD341=0,"",INDEX(Models!$D$2:$D$605,$AD341))</f>
        <v/>
      </c>
      <c r="J341" t="str">
        <f>MacReports!G341&amp;""</f>
        <v/>
      </c>
      <c r="K341" s="49" t="str">
        <f>MacReports!H341&amp;""</f>
        <v/>
      </c>
      <c r="L341" t="str">
        <f t="shared" si="16"/>
        <v/>
      </c>
      <c r="M341" s="13" t="str">
        <f>MacReports!I341&amp;""</f>
        <v/>
      </c>
      <c r="N341" s="14" t="str" cm="1">
        <f t="array" ref="N341">IFERROR(_xlfn.IFS(MacReports!N341="","",--MacReports!N341&lt;55,"Battery Defect",--MacReports!N341&lt;=69,"Battery D",--MacReports!N341&lt;=80,"Battery C",--MacReports!N341&gt;80,""),"")</f>
        <v/>
      </c>
      <c r="O341" s="14" t="str">
        <f>IF(MacReports!J341="Service","Battery Service","")</f>
        <v/>
      </c>
      <c r="P341" s="11" t="str">
        <f>MacReports!Q341&amp;""</f>
        <v/>
      </c>
      <c r="Q341" s="11" t="str">
        <f>IF(MacReports!K341="Enabled","Apple ID Lock","")</f>
        <v/>
      </c>
      <c r="R341" s="11" t="str">
        <f>IF(MacReports!M341="Remote Lock","Remote Locked","")</f>
        <v/>
      </c>
      <c r="S341" t="str">
        <f t="shared" si="15"/>
        <v/>
      </c>
      <c r="T341" t="str" cm="1">
        <f t="array" ref="T341">IF($AE341=0,"",INDEX(Disk_Pivot!$N$2:$N$500,$AE341))</f>
        <v/>
      </c>
      <c r="U341" t="str">
        <f>IF(T341="Fail",MacReports!O341,"")</f>
        <v/>
      </c>
      <c r="AA341" t="str">
        <f t="shared" si="17"/>
        <v/>
      </c>
      <c r="AC341">
        <f>IFERROR(MATCH($B341,MacReports!$B$2:$B$243,0),0)</f>
        <v>0</v>
      </c>
      <c r="AD341">
        <f>IFERROR(MATCH($F341,Models!$A$2:$A$605,0),0)</f>
        <v>0</v>
      </c>
      <c r="AE341">
        <f>IFERROR(MATCH($B341,Disk_Pivot!$G$2:$G$500,0),0)</f>
        <v>0</v>
      </c>
    </row>
    <row r="342" spans="1:31">
      <c r="A342" t="str">
        <f>MacReports!A342&amp;""</f>
        <v/>
      </c>
      <c r="B342" t="str">
        <f>MacReports!B342&amp;""</f>
        <v/>
      </c>
      <c r="C342" t="str">
        <f>MacReports!D342&amp;""</f>
        <v/>
      </c>
      <c r="D342" t="str">
        <f>MacReports!C342&amp;""</f>
        <v/>
      </c>
      <c r="E342" t="str" cm="1">
        <f t="array" ref="E342">IF($AC342=0,"",INDEX(MacReports!$E$2:$E$243,$AC342))</f>
        <v/>
      </c>
      <c r="F342" s="11" t="str">
        <f>MacReports!F342&amp;""</f>
        <v/>
      </c>
      <c r="G342" t="str" cm="1">
        <f t="array" ref="G342">IF($AD342=0,$F342,INDEX(Models!$B$2:$B$605,$AD342))</f>
        <v/>
      </c>
      <c r="H342" t="str" cm="1">
        <f t="array" ref="H342">IF($AD342=0,"",INDEX(Models!$E$2:$E$605,$AD342))</f>
        <v/>
      </c>
      <c r="I342" t="str" cm="1">
        <f t="array" ref="I342">IF($AD342=0,"",INDEX(Models!$D$2:$D$605,$AD342))</f>
        <v/>
      </c>
      <c r="J342" t="str">
        <f>MacReports!G342&amp;""</f>
        <v/>
      </c>
      <c r="K342" s="49" t="str">
        <f>MacReports!H342&amp;""</f>
        <v/>
      </c>
      <c r="L342" t="str">
        <f t="shared" si="16"/>
        <v/>
      </c>
      <c r="M342" s="13" t="str">
        <f>MacReports!I342&amp;""</f>
        <v/>
      </c>
      <c r="N342" s="14" t="str" cm="1">
        <f t="array" ref="N342">IFERROR(_xlfn.IFS(MacReports!N342="","",--MacReports!N342&lt;55,"Battery Defect",--MacReports!N342&lt;=69,"Battery D",--MacReports!N342&lt;=80,"Battery C",--MacReports!N342&gt;80,""),"")</f>
        <v/>
      </c>
      <c r="O342" s="14" t="str">
        <f>IF(MacReports!J342="Service","Battery Service","")</f>
        <v/>
      </c>
      <c r="P342" s="11" t="str">
        <f>MacReports!Q342&amp;""</f>
        <v/>
      </c>
      <c r="Q342" s="11" t="str">
        <f>IF(MacReports!K342="Enabled","Apple ID Lock","")</f>
        <v/>
      </c>
      <c r="R342" s="11" t="str">
        <f>IF(MacReports!M342="Remote Lock","Remote Locked","")</f>
        <v/>
      </c>
      <c r="S342" t="str">
        <f t="shared" si="15"/>
        <v/>
      </c>
      <c r="T342" t="str" cm="1">
        <f t="array" ref="T342">IF($AE342=0,"",INDEX(Disk_Pivot!$N$2:$N$500,$AE342))</f>
        <v/>
      </c>
      <c r="U342" t="str">
        <f>IF(T342="Fail",MacReports!O342,"")</f>
        <v/>
      </c>
      <c r="AA342" t="str">
        <f t="shared" si="17"/>
        <v/>
      </c>
      <c r="AC342">
        <f>IFERROR(MATCH($B342,MacReports!$B$2:$B$243,0),0)</f>
        <v>0</v>
      </c>
      <c r="AD342">
        <f>IFERROR(MATCH($F342,Models!$A$2:$A$605,0),0)</f>
        <v>0</v>
      </c>
      <c r="AE342">
        <f>IFERROR(MATCH($B342,Disk_Pivot!$G$2:$G$500,0),0)</f>
        <v>0</v>
      </c>
    </row>
    <row r="343" spans="1:31">
      <c r="A343" t="str">
        <f>MacReports!A343&amp;""</f>
        <v/>
      </c>
      <c r="B343" t="str">
        <f>MacReports!B343&amp;""</f>
        <v/>
      </c>
      <c r="C343" t="str">
        <f>MacReports!D343&amp;""</f>
        <v/>
      </c>
      <c r="D343" t="str">
        <f>MacReports!C343&amp;""</f>
        <v/>
      </c>
      <c r="E343" t="str" cm="1">
        <f t="array" ref="E343">IF($AC343=0,"",INDEX(MacReports!$E$2:$E$243,$AC343))</f>
        <v/>
      </c>
      <c r="F343" s="11" t="str">
        <f>MacReports!F343&amp;""</f>
        <v/>
      </c>
      <c r="G343" t="str" cm="1">
        <f t="array" ref="G343">IF($AD343=0,$F343,INDEX(Models!$B$2:$B$605,$AD343))</f>
        <v/>
      </c>
      <c r="H343" t="str" cm="1">
        <f t="array" ref="H343">IF($AD343=0,"",INDEX(Models!$E$2:$E$605,$AD343))</f>
        <v/>
      </c>
      <c r="I343" t="str" cm="1">
        <f t="array" ref="I343">IF($AD343=0,"",INDEX(Models!$D$2:$D$605,$AD343))</f>
        <v/>
      </c>
      <c r="J343" t="str">
        <f>MacReports!G343&amp;""</f>
        <v/>
      </c>
      <c r="K343" s="49" t="str">
        <f>MacReports!H343&amp;""</f>
        <v/>
      </c>
      <c r="L343" t="str">
        <f t="shared" si="16"/>
        <v/>
      </c>
      <c r="M343" s="13" t="str">
        <f>MacReports!I343&amp;""</f>
        <v/>
      </c>
      <c r="N343" s="14" t="str" cm="1">
        <f t="array" ref="N343">IFERROR(_xlfn.IFS(MacReports!N343="","",--MacReports!N343&lt;55,"Battery Defect",--MacReports!N343&lt;=69,"Battery D",--MacReports!N343&lt;=80,"Battery C",--MacReports!N343&gt;80,""),"")</f>
        <v/>
      </c>
      <c r="O343" s="14" t="str">
        <f>IF(MacReports!J343="Service","Battery Service","")</f>
        <v/>
      </c>
      <c r="P343" s="11" t="str">
        <f>MacReports!Q343&amp;""</f>
        <v/>
      </c>
      <c r="Q343" s="11" t="str">
        <f>IF(MacReports!K343="Enabled","Apple ID Lock","")</f>
        <v/>
      </c>
      <c r="R343" s="11" t="str">
        <f>IF(MacReports!M343="Remote Lock","Remote Locked","")</f>
        <v/>
      </c>
      <c r="S343" t="str">
        <f t="shared" si="15"/>
        <v/>
      </c>
      <c r="T343" t="str" cm="1">
        <f t="array" ref="T343">IF($AE343=0,"",INDEX(Disk_Pivot!$N$2:$N$500,$AE343))</f>
        <v/>
      </c>
      <c r="U343" t="str">
        <f>IF(T343="Fail",MacReports!O343,"")</f>
        <v/>
      </c>
      <c r="AA343" t="str">
        <f t="shared" si="17"/>
        <v/>
      </c>
      <c r="AC343">
        <f>IFERROR(MATCH($B343,MacReports!$B$2:$B$243,0),0)</f>
        <v>0</v>
      </c>
      <c r="AD343">
        <f>IFERROR(MATCH($F343,Models!$A$2:$A$605,0),0)</f>
        <v>0</v>
      </c>
      <c r="AE343">
        <f>IFERROR(MATCH($B343,Disk_Pivot!$G$2:$G$500,0),0)</f>
        <v>0</v>
      </c>
    </row>
    <row r="344" spans="1:31">
      <c r="A344" t="str">
        <f>MacReports!A344&amp;""</f>
        <v/>
      </c>
      <c r="B344" t="str">
        <f>MacReports!B344&amp;""</f>
        <v/>
      </c>
      <c r="C344" t="str">
        <f>MacReports!D344&amp;""</f>
        <v/>
      </c>
      <c r="D344" t="str">
        <f>MacReports!C344&amp;""</f>
        <v/>
      </c>
      <c r="E344" t="str" cm="1">
        <f t="array" ref="E344">IF($AC344=0,"",INDEX(MacReports!$E$2:$E$243,$AC344))</f>
        <v/>
      </c>
      <c r="F344" s="11" t="str">
        <f>MacReports!F344&amp;""</f>
        <v/>
      </c>
      <c r="G344" t="str" cm="1">
        <f t="array" ref="G344">IF($AD344=0,$F344,INDEX(Models!$B$2:$B$605,$AD344))</f>
        <v/>
      </c>
      <c r="H344" t="str" cm="1">
        <f t="array" ref="H344">IF($AD344=0,"",INDEX(Models!$E$2:$E$605,$AD344))</f>
        <v/>
      </c>
      <c r="I344" t="str" cm="1">
        <f t="array" ref="I344">IF($AD344=0,"",INDEX(Models!$D$2:$D$605,$AD344))</f>
        <v/>
      </c>
      <c r="J344" t="str">
        <f>MacReports!G344&amp;""</f>
        <v/>
      </c>
      <c r="K344" s="49" t="str">
        <f>MacReports!H344&amp;""</f>
        <v/>
      </c>
      <c r="L344" t="str">
        <f t="shared" si="16"/>
        <v/>
      </c>
      <c r="M344" s="13" t="str">
        <f>MacReports!I344&amp;""</f>
        <v/>
      </c>
      <c r="N344" s="14" t="str" cm="1">
        <f t="array" ref="N344">IFERROR(_xlfn.IFS(MacReports!N344="","",--MacReports!N344&lt;55,"Battery Defect",--MacReports!N344&lt;=69,"Battery D",--MacReports!N344&lt;=80,"Battery C",--MacReports!N344&gt;80,""),"")</f>
        <v/>
      </c>
      <c r="O344" s="14" t="str">
        <f>IF(MacReports!J344="Service","Battery Service","")</f>
        <v/>
      </c>
      <c r="P344" s="11" t="str">
        <f>MacReports!Q344&amp;""</f>
        <v/>
      </c>
      <c r="Q344" s="11" t="str">
        <f>IF(MacReports!K344="Enabled","Apple ID Lock","")</f>
        <v/>
      </c>
      <c r="R344" s="11" t="str">
        <f>IF(MacReports!M344="Remote Lock","Remote Locked","")</f>
        <v/>
      </c>
      <c r="S344" t="str">
        <f t="shared" si="15"/>
        <v/>
      </c>
      <c r="T344" t="str" cm="1">
        <f t="array" ref="T344">IF($AE344=0,"",INDEX(Disk_Pivot!$N$2:$N$500,$AE344))</f>
        <v/>
      </c>
      <c r="U344" t="str">
        <f>IF(T344="Fail",MacReports!O344,"")</f>
        <v/>
      </c>
      <c r="AA344" t="str">
        <f t="shared" si="17"/>
        <v/>
      </c>
      <c r="AC344">
        <f>IFERROR(MATCH($B344,MacReports!$B$2:$B$243,0),0)</f>
        <v>0</v>
      </c>
      <c r="AD344">
        <f>IFERROR(MATCH($F344,Models!$A$2:$A$605,0),0)</f>
        <v>0</v>
      </c>
      <c r="AE344">
        <f>IFERROR(MATCH($B344,Disk_Pivot!$G$2:$G$500,0),0)</f>
        <v>0</v>
      </c>
    </row>
    <row r="345" spans="1:31">
      <c r="A345" t="str">
        <f>MacReports!A345&amp;""</f>
        <v/>
      </c>
      <c r="B345" t="str">
        <f>MacReports!B345&amp;""</f>
        <v/>
      </c>
      <c r="C345" t="str">
        <f>MacReports!D345&amp;""</f>
        <v/>
      </c>
      <c r="D345" t="str">
        <f>MacReports!C345&amp;""</f>
        <v/>
      </c>
      <c r="E345" t="str" cm="1">
        <f t="array" ref="E345">IF($AC345=0,"",INDEX(MacReports!$E$2:$E$243,$AC345))</f>
        <v/>
      </c>
      <c r="F345" s="11" t="str">
        <f>MacReports!F345&amp;""</f>
        <v/>
      </c>
      <c r="G345" t="str" cm="1">
        <f t="array" ref="G345">IF($AD345=0,$F345,INDEX(Models!$B$2:$B$605,$AD345))</f>
        <v/>
      </c>
      <c r="H345" t="str" cm="1">
        <f t="array" ref="H345">IF($AD345=0,"",INDEX(Models!$E$2:$E$605,$AD345))</f>
        <v/>
      </c>
      <c r="I345" t="str" cm="1">
        <f t="array" ref="I345">IF($AD345=0,"",INDEX(Models!$D$2:$D$605,$AD345))</f>
        <v/>
      </c>
      <c r="J345" t="str">
        <f>MacReports!G345&amp;""</f>
        <v/>
      </c>
      <c r="K345" s="49" t="str">
        <f>MacReports!H345&amp;""</f>
        <v/>
      </c>
      <c r="L345" t="str">
        <f t="shared" si="16"/>
        <v/>
      </c>
      <c r="M345" s="13" t="str">
        <f>MacReports!I345&amp;""</f>
        <v/>
      </c>
      <c r="N345" s="14" t="str" cm="1">
        <f t="array" ref="N345">IFERROR(_xlfn.IFS(MacReports!N345="","",--MacReports!N345&lt;55,"Battery Defect",--MacReports!N345&lt;=69,"Battery D",--MacReports!N345&lt;=80,"Battery C",--MacReports!N345&gt;80,""),"")</f>
        <v/>
      </c>
      <c r="O345" s="14" t="str">
        <f>IF(MacReports!J345="Service","Battery Service","")</f>
        <v/>
      </c>
      <c r="P345" s="11" t="str">
        <f>MacReports!Q345&amp;""</f>
        <v/>
      </c>
      <c r="Q345" s="11" t="str">
        <f>IF(MacReports!K345="Enabled","Apple ID Lock","")</f>
        <v/>
      </c>
      <c r="R345" s="11" t="str">
        <f>IF(MacReports!M345="Remote Lock","Remote Locked","")</f>
        <v/>
      </c>
      <c r="S345" t="str">
        <f t="shared" si="15"/>
        <v/>
      </c>
      <c r="T345" t="str" cm="1">
        <f t="array" ref="T345">IF($AE345=0,"",INDEX(Disk_Pivot!$N$2:$N$500,$AE345))</f>
        <v/>
      </c>
      <c r="U345" t="str">
        <f>IF(T345="Fail",MacReports!O345,"")</f>
        <v/>
      </c>
      <c r="AA345" t="str">
        <f t="shared" si="17"/>
        <v/>
      </c>
      <c r="AC345">
        <f>IFERROR(MATCH($B345,MacReports!$B$2:$B$243,0),0)</f>
        <v>0</v>
      </c>
      <c r="AD345">
        <f>IFERROR(MATCH($F345,Models!$A$2:$A$605,0),0)</f>
        <v>0</v>
      </c>
      <c r="AE345">
        <f>IFERROR(MATCH($B345,Disk_Pivot!$G$2:$G$500,0),0)</f>
        <v>0</v>
      </c>
    </row>
    <row r="346" spans="1:31">
      <c r="A346" t="str">
        <f>MacReports!A346&amp;""</f>
        <v/>
      </c>
      <c r="B346" t="str">
        <f>MacReports!B346&amp;""</f>
        <v/>
      </c>
      <c r="C346" t="str">
        <f>MacReports!D346&amp;""</f>
        <v/>
      </c>
      <c r="D346" t="str">
        <f>MacReports!C346&amp;""</f>
        <v/>
      </c>
      <c r="E346" t="str" cm="1">
        <f t="array" ref="E346">IF($AC346=0,"",INDEX(MacReports!$E$2:$E$243,$AC346))</f>
        <v/>
      </c>
      <c r="F346" s="11" t="str">
        <f>MacReports!F346&amp;""</f>
        <v/>
      </c>
      <c r="G346" t="str" cm="1">
        <f t="array" ref="G346">IF($AD346=0,$F346,INDEX(Models!$B$2:$B$605,$AD346))</f>
        <v/>
      </c>
      <c r="H346" t="str" cm="1">
        <f t="array" ref="H346">IF($AD346=0,"",INDEX(Models!$E$2:$E$605,$AD346))</f>
        <v/>
      </c>
      <c r="I346" t="str" cm="1">
        <f t="array" ref="I346">IF($AD346=0,"",INDEX(Models!$D$2:$D$605,$AD346))</f>
        <v/>
      </c>
      <c r="J346" t="str">
        <f>MacReports!G346&amp;""</f>
        <v/>
      </c>
      <c r="K346" s="49" t="str">
        <f>MacReports!H346&amp;""</f>
        <v/>
      </c>
      <c r="L346" t="str">
        <f t="shared" si="16"/>
        <v/>
      </c>
      <c r="M346" s="13" t="str">
        <f>MacReports!I346&amp;""</f>
        <v/>
      </c>
      <c r="N346" s="14" t="str" cm="1">
        <f t="array" ref="N346">IFERROR(_xlfn.IFS(MacReports!N346="","",--MacReports!N346&lt;55,"Battery Defect",--MacReports!N346&lt;=69,"Battery D",--MacReports!N346&lt;=80,"Battery C",--MacReports!N346&gt;80,""),"")</f>
        <v/>
      </c>
      <c r="O346" s="14" t="str">
        <f>IF(MacReports!J346="Service","Battery Service","")</f>
        <v/>
      </c>
      <c r="P346" s="11" t="str">
        <f>MacReports!Q346&amp;""</f>
        <v/>
      </c>
      <c r="Q346" s="11" t="str">
        <f>IF(MacReports!K346="Enabled","Apple ID Lock","")</f>
        <v/>
      </c>
      <c r="R346" s="11" t="str">
        <f>IF(MacReports!M346="Remote Lock","Remote Locked","")</f>
        <v/>
      </c>
      <c r="S346" t="str">
        <f t="shared" si="15"/>
        <v/>
      </c>
      <c r="T346" t="str" cm="1">
        <f t="array" ref="T346">IF($AE346=0,"",INDEX(Disk_Pivot!$N$2:$N$500,$AE346))</f>
        <v/>
      </c>
      <c r="U346" t="str">
        <f>IF(T346="Fail",MacReports!O346,"")</f>
        <v/>
      </c>
      <c r="AA346" t="str">
        <f t="shared" si="17"/>
        <v/>
      </c>
      <c r="AC346">
        <f>IFERROR(MATCH($B346,MacReports!$B$2:$B$243,0),0)</f>
        <v>0</v>
      </c>
      <c r="AD346">
        <f>IFERROR(MATCH($F346,Models!$A$2:$A$605,0),0)</f>
        <v>0</v>
      </c>
      <c r="AE346">
        <f>IFERROR(MATCH($B346,Disk_Pivot!$G$2:$G$500,0),0)</f>
        <v>0</v>
      </c>
    </row>
    <row r="347" spans="1:31">
      <c r="A347" t="str">
        <f>MacReports!A347&amp;""</f>
        <v/>
      </c>
      <c r="B347" t="str">
        <f>MacReports!B347&amp;""</f>
        <v/>
      </c>
      <c r="C347" t="str">
        <f>MacReports!D347&amp;""</f>
        <v/>
      </c>
      <c r="D347" t="str">
        <f>MacReports!C347&amp;""</f>
        <v/>
      </c>
      <c r="E347" t="str" cm="1">
        <f t="array" ref="E347">IF($AC347=0,"",INDEX(MacReports!$E$2:$E$243,$AC347))</f>
        <v/>
      </c>
      <c r="F347" s="11" t="str">
        <f>MacReports!F347&amp;""</f>
        <v/>
      </c>
      <c r="G347" t="str" cm="1">
        <f t="array" ref="G347">IF($AD347=0,$F347,INDEX(Models!$B$2:$B$605,$AD347))</f>
        <v/>
      </c>
      <c r="H347" t="str" cm="1">
        <f t="array" ref="H347">IF($AD347=0,"",INDEX(Models!$E$2:$E$605,$AD347))</f>
        <v/>
      </c>
      <c r="I347" t="str" cm="1">
        <f t="array" ref="I347">IF($AD347=0,"",INDEX(Models!$D$2:$D$605,$AD347))</f>
        <v/>
      </c>
      <c r="J347" t="str">
        <f>MacReports!G347&amp;""</f>
        <v/>
      </c>
      <c r="K347" s="49" t="str">
        <f>MacReports!H347&amp;""</f>
        <v/>
      </c>
      <c r="L347" t="str">
        <f t="shared" si="16"/>
        <v/>
      </c>
      <c r="M347" s="13" t="str">
        <f>MacReports!I347&amp;""</f>
        <v/>
      </c>
      <c r="N347" s="14" t="str" cm="1">
        <f t="array" ref="N347">IFERROR(_xlfn.IFS(MacReports!N347="","",--MacReports!N347&lt;55,"Battery Defect",--MacReports!N347&lt;=69,"Battery D",--MacReports!N347&lt;=80,"Battery C",--MacReports!N347&gt;80,""),"")</f>
        <v/>
      </c>
      <c r="O347" s="14" t="str">
        <f>IF(MacReports!J347="Service","Battery Service","")</f>
        <v/>
      </c>
      <c r="P347" s="11" t="str">
        <f>MacReports!Q347&amp;""</f>
        <v/>
      </c>
      <c r="Q347" s="11" t="str">
        <f>IF(MacReports!K347="Enabled","Apple ID Lock","")</f>
        <v/>
      </c>
      <c r="R347" s="11" t="str">
        <f>IF(MacReports!M347="Remote Lock","Remote Locked","")</f>
        <v/>
      </c>
      <c r="S347" t="str">
        <f t="shared" si="15"/>
        <v/>
      </c>
      <c r="T347" t="str" cm="1">
        <f t="array" ref="T347">IF($AE347=0,"",INDEX(Disk_Pivot!$N$2:$N$500,$AE347))</f>
        <v/>
      </c>
      <c r="U347" t="str">
        <f>IF(T347="Fail",MacReports!O347,"")</f>
        <v/>
      </c>
      <c r="AA347" t="str">
        <f t="shared" si="17"/>
        <v/>
      </c>
      <c r="AC347">
        <f>IFERROR(MATCH($B347,MacReports!$B$2:$B$243,0),0)</f>
        <v>0</v>
      </c>
      <c r="AD347">
        <f>IFERROR(MATCH($F347,Models!$A$2:$A$605,0),0)</f>
        <v>0</v>
      </c>
      <c r="AE347">
        <f>IFERROR(MATCH($B347,Disk_Pivot!$G$2:$G$500,0),0)</f>
        <v>0</v>
      </c>
    </row>
    <row r="348" spans="1:31">
      <c r="A348" t="str">
        <f>MacReports!A348&amp;""</f>
        <v/>
      </c>
      <c r="B348" t="str">
        <f>MacReports!B348&amp;""</f>
        <v/>
      </c>
      <c r="C348" t="str">
        <f>MacReports!D348&amp;""</f>
        <v/>
      </c>
      <c r="D348" t="str">
        <f>MacReports!C348&amp;""</f>
        <v/>
      </c>
      <c r="E348" t="str" cm="1">
        <f t="array" ref="E348">IF($AC348=0,"",INDEX(MacReports!$E$2:$E$243,$AC348))</f>
        <v/>
      </c>
      <c r="F348" s="11" t="str">
        <f>MacReports!F348&amp;""</f>
        <v/>
      </c>
      <c r="G348" t="str" cm="1">
        <f t="array" ref="G348">IF($AD348=0,$F348,INDEX(Models!$B$2:$B$605,$AD348))</f>
        <v/>
      </c>
      <c r="H348" t="str" cm="1">
        <f t="array" ref="H348">IF($AD348=0,"",INDEX(Models!$E$2:$E$605,$AD348))</f>
        <v/>
      </c>
      <c r="I348" t="str" cm="1">
        <f t="array" ref="I348">IF($AD348=0,"",INDEX(Models!$D$2:$D$605,$AD348))</f>
        <v/>
      </c>
      <c r="J348" t="str">
        <f>MacReports!G348&amp;""</f>
        <v/>
      </c>
      <c r="K348" s="49" t="str">
        <f>MacReports!H348&amp;""</f>
        <v/>
      </c>
      <c r="L348" t="str">
        <f t="shared" si="16"/>
        <v/>
      </c>
      <c r="M348" s="13" t="str">
        <f>MacReports!I348&amp;""</f>
        <v/>
      </c>
      <c r="N348" s="14" t="str" cm="1">
        <f t="array" ref="N348">IFERROR(_xlfn.IFS(MacReports!N348="","",--MacReports!N348&lt;55,"Battery Defect",--MacReports!N348&lt;=69,"Battery D",--MacReports!N348&lt;=80,"Battery C",--MacReports!N348&gt;80,""),"")</f>
        <v/>
      </c>
      <c r="O348" s="14" t="str">
        <f>IF(MacReports!J348="Service","Battery Service","")</f>
        <v/>
      </c>
      <c r="P348" s="11" t="str">
        <f>MacReports!Q348&amp;""</f>
        <v/>
      </c>
      <c r="Q348" s="11" t="str">
        <f>IF(MacReports!K348="Enabled","Apple ID Lock","")</f>
        <v/>
      </c>
      <c r="R348" s="11" t="str">
        <f>IF(MacReports!M348="Remote Lock","Remote Locked","")</f>
        <v/>
      </c>
      <c r="S348" t="str">
        <f t="shared" si="15"/>
        <v/>
      </c>
      <c r="T348" t="str" cm="1">
        <f t="array" ref="T348">IF($AE348=0,"",INDEX(Disk_Pivot!$N$2:$N$500,$AE348))</f>
        <v/>
      </c>
      <c r="U348" t="str">
        <f>IF(T348="Fail",MacReports!O348,"")</f>
        <v/>
      </c>
      <c r="AA348" t="str">
        <f t="shared" si="17"/>
        <v/>
      </c>
      <c r="AC348">
        <f>IFERROR(MATCH($B348,MacReports!$B$2:$B$243,0),0)</f>
        <v>0</v>
      </c>
      <c r="AD348">
        <f>IFERROR(MATCH($F348,Models!$A$2:$A$605,0),0)</f>
        <v>0</v>
      </c>
      <c r="AE348">
        <f>IFERROR(MATCH($B348,Disk_Pivot!$G$2:$G$500,0),0)</f>
        <v>0</v>
      </c>
    </row>
    <row r="349" spans="1:31">
      <c r="A349" t="str">
        <f>MacReports!A349&amp;""</f>
        <v/>
      </c>
      <c r="B349" t="str">
        <f>MacReports!B349&amp;""</f>
        <v/>
      </c>
      <c r="C349" t="str">
        <f>MacReports!D349&amp;""</f>
        <v/>
      </c>
      <c r="D349" t="str">
        <f>MacReports!C349&amp;""</f>
        <v/>
      </c>
      <c r="E349" t="str" cm="1">
        <f t="array" ref="E349">IF($AC349=0,"",INDEX(MacReports!$E$2:$E$243,$AC349))</f>
        <v/>
      </c>
      <c r="F349" s="11" t="str">
        <f>MacReports!F349&amp;""</f>
        <v/>
      </c>
      <c r="G349" t="str" cm="1">
        <f t="array" ref="G349">IF($AD349=0,$F349,INDEX(Models!$B$2:$B$605,$AD349))</f>
        <v/>
      </c>
      <c r="H349" t="str" cm="1">
        <f t="array" ref="H349">IF($AD349=0,"",INDEX(Models!$E$2:$E$605,$AD349))</f>
        <v/>
      </c>
      <c r="I349" t="str" cm="1">
        <f t="array" ref="I349">IF($AD349=0,"",INDEX(Models!$D$2:$D$605,$AD349))</f>
        <v/>
      </c>
      <c r="J349" t="str">
        <f>MacReports!G349&amp;""</f>
        <v/>
      </c>
      <c r="K349" s="49" t="str">
        <f>MacReports!H349&amp;""</f>
        <v/>
      </c>
      <c r="L349" t="str">
        <f t="shared" si="16"/>
        <v/>
      </c>
      <c r="M349" s="13" t="str">
        <f>MacReports!I349&amp;""</f>
        <v/>
      </c>
      <c r="N349" s="14" t="str" cm="1">
        <f t="array" ref="N349">IFERROR(_xlfn.IFS(MacReports!N349="","",--MacReports!N349&lt;55,"Battery Defect",--MacReports!N349&lt;=69,"Battery D",--MacReports!N349&lt;=80,"Battery C",--MacReports!N349&gt;80,""),"")</f>
        <v/>
      </c>
      <c r="O349" s="14" t="str">
        <f>IF(MacReports!J349="Service","Battery Service","")</f>
        <v/>
      </c>
      <c r="P349" s="11" t="str">
        <f>MacReports!Q349&amp;""</f>
        <v/>
      </c>
      <c r="Q349" s="11" t="str">
        <f>IF(MacReports!K349="Enabled","Apple ID Lock","")</f>
        <v/>
      </c>
      <c r="R349" s="11" t="str">
        <f>IF(MacReports!M349="Remote Lock","Remote Locked","")</f>
        <v/>
      </c>
      <c r="S349" t="str">
        <f t="shared" si="15"/>
        <v/>
      </c>
      <c r="T349" t="str" cm="1">
        <f t="array" ref="T349">IF($AE349=0,"",INDEX(Disk_Pivot!$N$2:$N$500,$AE349))</f>
        <v/>
      </c>
      <c r="U349" t="str">
        <f>IF(T349="Fail",MacReports!O349,"")</f>
        <v/>
      </c>
      <c r="AA349" t="str">
        <f t="shared" si="17"/>
        <v/>
      </c>
      <c r="AC349">
        <f>IFERROR(MATCH($B349,MacReports!$B$2:$B$243,0),0)</f>
        <v>0</v>
      </c>
      <c r="AD349">
        <f>IFERROR(MATCH($F349,Models!$A$2:$A$605,0),0)</f>
        <v>0</v>
      </c>
      <c r="AE349">
        <f>IFERROR(MATCH($B349,Disk_Pivot!$G$2:$G$500,0),0)</f>
        <v>0</v>
      </c>
    </row>
    <row r="350" spans="1:31">
      <c r="A350" t="str">
        <f>MacReports!A350&amp;""</f>
        <v/>
      </c>
      <c r="B350" t="str">
        <f>MacReports!B350&amp;""</f>
        <v/>
      </c>
      <c r="C350" t="str">
        <f>MacReports!D350&amp;""</f>
        <v/>
      </c>
      <c r="D350" t="str">
        <f>MacReports!C350&amp;""</f>
        <v/>
      </c>
      <c r="E350" t="str" cm="1">
        <f t="array" ref="E350">IF($AC350=0,"",INDEX(MacReports!$E$2:$E$243,$AC350))</f>
        <v/>
      </c>
      <c r="F350" s="11" t="str">
        <f>MacReports!F350&amp;""</f>
        <v/>
      </c>
      <c r="G350" t="str" cm="1">
        <f t="array" ref="G350">IF($AD350=0,$F350,INDEX(Models!$B$2:$B$605,$AD350))</f>
        <v/>
      </c>
      <c r="H350" t="str" cm="1">
        <f t="array" ref="H350">IF($AD350=0,"",INDEX(Models!$E$2:$E$605,$AD350))</f>
        <v/>
      </c>
      <c r="I350" t="str" cm="1">
        <f t="array" ref="I350">IF($AD350=0,"",INDEX(Models!$D$2:$D$605,$AD350))</f>
        <v/>
      </c>
      <c r="J350" t="str">
        <f>MacReports!G350&amp;""</f>
        <v/>
      </c>
      <c r="K350" s="49" t="str">
        <f>MacReports!H350&amp;""</f>
        <v/>
      </c>
      <c r="L350" t="str">
        <f t="shared" si="16"/>
        <v/>
      </c>
      <c r="M350" s="13" t="str">
        <f>MacReports!I350&amp;""</f>
        <v/>
      </c>
      <c r="N350" s="14" t="str" cm="1">
        <f t="array" ref="N350">IFERROR(_xlfn.IFS(MacReports!N350="","",--MacReports!N350&lt;55,"Battery Defect",--MacReports!N350&lt;=69,"Battery D",--MacReports!N350&lt;=80,"Battery C",--MacReports!N350&gt;80,""),"")</f>
        <v/>
      </c>
      <c r="O350" s="14" t="str">
        <f>IF(MacReports!J350="Service","Battery Service","")</f>
        <v/>
      </c>
      <c r="P350" s="11" t="str">
        <f>MacReports!Q350&amp;""</f>
        <v/>
      </c>
      <c r="Q350" s="11" t="str">
        <f>IF(MacReports!K350="Enabled","Apple ID Lock","")</f>
        <v/>
      </c>
      <c r="R350" s="11" t="str">
        <f>IF(MacReports!M350="Remote Lock","Remote Locked","")</f>
        <v/>
      </c>
      <c r="S350" t="str">
        <f t="shared" si="15"/>
        <v/>
      </c>
      <c r="T350" t="str" cm="1">
        <f t="array" ref="T350">IF($AE350=0,"",INDEX(Disk_Pivot!$N$2:$N$500,$AE350))</f>
        <v/>
      </c>
      <c r="U350" t="str">
        <f>IF(T350="Fail",MacReports!O350,"")</f>
        <v/>
      </c>
      <c r="AA350" t="str">
        <f t="shared" si="17"/>
        <v/>
      </c>
      <c r="AC350">
        <f>IFERROR(MATCH($B350,MacReports!$B$2:$B$243,0),0)</f>
        <v>0</v>
      </c>
      <c r="AD350">
        <f>IFERROR(MATCH($F350,Models!$A$2:$A$605,0),0)</f>
        <v>0</v>
      </c>
      <c r="AE350">
        <f>IFERROR(MATCH($B350,Disk_Pivot!$G$2:$G$500,0),0)</f>
        <v>0</v>
      </c>
    </row>
    <row r="351" spans="1:31">
      <c r="A351" t="str">
        <f>MacReports!A351&amp;""</f>
        <v/>
      </c>
      <c r="B351" t="str">
        <f>MacReports!B351&amp;""</f>
        <v/>
      </c>
      <c r="C351" t="str">
        <f>MacReports!D351&amp;""</f>
        <v/>
      </c>
      <c r="D351" t="str">
        <f>MacReports!C351&amp;""</f>
        <v/>
      </c>
      <c r="E351" t="str" cm="1">
        <f t="array" ref="E351">IF($AC351=0,"",INDEX(MacReports!$E$2:$E$243,$AC351))</f>
        <v/>
      </c>
      <c r="F351" s="11" t="str">
        <f>MacReports!F351&amp;""</f>
        <v/>
      </c>
      <c r="G351" t="str" cm="1">
        <f t="array" ref="G351">IF($AD351=0,$F351,INDEX(Models!$B$2:$B$605,$AD351))</f>
        <v/>
      </c>
      <c r="H351" t="str" cm="1">
        <f t="array" ref="H351">IF($AD351=0,"",INDEX(Models!$E$2:$E$605,$AD351))</f>
        <v/>
      </c>
      <c r="I351" t="str" cm="1">
        <f t="array" ref="I351">IF($AD351=0,"",INDEX(Models!$D$2:$D$605,$AD351))</f>
        <v/>
      </c>
      <c r="J351" t="str">
        <f>MacReports!G351&amp;""</f>
        <v/>
      </c>
      <c r="K351" s="49" t="str">
        <f>MacReports!H351&amp;""</f>
        <v/>
      </c>
      <c r="L351" t="str">
        <f t="shared" si="16"/>
        <v/>
      </c>
      <c r="M351" s="13" t="str">
        <f>MacReports!I351&amp;""</f>
        <v/>
      </c>
      <c r="N351" s="14" t="str" cm="1">
        <f t="array" ref="N351">IFERROR(_xlfn.IFS(MacReports!N351="","",--MacReports!N351&lt;55,"Battery Defect",--MacReports!N351&lt;=69,"Battery D",--MacReports!N351&lt;=80,"Battery C",--MacReports!N351&gt;80,""),"")</f>
        <v/>
      </c>
      <c r="O351" s="14" t="str">
        <f>IF(MacReports!J351="Service","Battery Service","")</f>
        <v/>
      </c>
      <c r="P351" s="11" t="str">
        <f>MacReports!Q351&amp;""</f>
        <v/>
      </c>
      <c r="Q351" s="11" t="str">
        <f>IF(MacReports!K351="Enabled","Apple ID Lock","")</f>
        <v/>
      </c>
      <c r="R351" s="11" t="str">
        <f>IF(MacReports!M351="Remote Lock","Remote Locked","")</f>
        <v/>
      </c>
      <c r="S351" t="str">
        <f t="shared" si="15"/>
        <v/>
      </c>
      <c r="T351" t="str" cm="1">
        <f t="array" ref="T351">IF($AE351=0,"",INDEX(Disk_Pivot!$N$2:$N$500,$AE351))</f>
        <v/>
      </c>
      <c r="U351" t="str">
        <f>IF(T351="Fail",MacReports!O351,"")</f>
        <v/>
      </c>
      <c r="AA351" t="str">
        <f t="shared" si="17"/>
        <v/>
      </c>
      <c r="AC351">
        <f>IFERROR(MATCH($B351,MacReports!$B$2:$B$243,0),0)</f>
        <v>0</v>
      </c>
      <c r="AD351">
        <f>IFERROR(MATCH($F351,Models!$A$2:$A$605,0),0)</f>
        <v>0</v>
      </c>
      <c r="AE351">
        <f>IFERROR(MATCH($B351,Disk_Pivot!$G$2:$G$500,0),0)</f>
        <v>0</v>
      </c>
    </row>
    <row r="352" spans="1:31">
      <c r="A352" t="str">
        <f>MacReports!A352&amp;""</f>
        <v/>
      </c>
      <c r="B352" t="str">
        <f>MacReports!B352&amp;""</f>
        <v/>
      </c>
      <c r="C352" t="str">
        <f>MacReports!D352&amp;""</f>
        <v/>
      </c>
      <c r="D352" t="str">
        <f>MacReports!C352&amp;""</f>
        <v/>
      </c>
      <c r="E352" t="str" cm="1">
        <f t="array" ref="E352">IF($AC352=0,"",INDEX(MacReports!$E$2:$E$243,$AC352))</f>
        <v/>
      </c>
      <c r="F352" s="11" t="str">
        <f>MacReports!F352&amp;""</f>
        <v/>
      </c>
      <c r="G352" t="str" cm="1">
        <f t="array" ref="G352">IF($AD352=0,$F352,INDEX(Models!$B$2:$B$605,$AD352))</f>
        <v/>
      </c>
      <c r="H352" t="str" cm="1">
        <f t="array" ref="H352">IF($AD352=0,"",INDEX(Models!$E$2:$E$605,$AD352))</f>
        <v/>
      </c>
      <c r="I352" t="str" cm="1">
        <f t="array" ref="I352">IF($AD352=0,"",INDEX(Models!$D$2:$D$605,$AD352))</f>
        <v/>
      </c>
      <c r="J352" t="str">
        <f>MacReports!G352&amp;""</f>
        <v/>
      </c>
      <c r="K352" s="49" t="str">
        <f>MacReports!H352&amp;""</f>
        <v/>
      </c>
      <c r="L352" t="str">
        <f t="shared" si="16"/>
        <v/>
      </c>
      <c r="M352" s="13" t="str">
        <f>MacReports!I352&amp;""</f>
        <v/>
      </c>
      <c r="N352" s="14" t="str" cm="1">
        <f t="array" ref="N352">IFERROR(_xlfn.IFS(MacReports!N352="","",--MacReports!N352&lt;55,"Battery Defect",--MacReports!N352&lt;=69,"Battery D",--MacReports!N352&lt;=80,"Battery C",--MacReports!N352&gt;80,""),"")</f>
        <v/>
      </c>
      <c r="O352" s="14" t="str">
        <f>IF(MacReports!J352="Service","Battery Service","")</f>
        <v/>
      </c>
      <c r="P352" s="11" t="str">
        <f>MacReports!Q352&amp;""</f>
        <v/>
      </c>
      <c r="Q352" s="11" t="str">
        <f>IF(MacReports!K352="Enabled","Apple ID Lock","")</f>
        <v/>
      </c>
      <c r="R352" s="11" t="str">
        <f>IF(MacReports!M352="Remote Lock","Remote Locked","")</f>
        <v/>
      </c>
      <c r="S352" t="str">
        <f t="shared" si="15"/>
        <v/>
      </c>
      <c r="T352" t="str" cm="1">
        <f t="array" ref="T352">IF($AE352=0,"",INDEX(Disk_Pivot!$N$2:$N$500,$AE352))</f>
        <v/>
      </c>
      <c r="U352" t="str">
        <f>IF(T352="Fail",MacReports!O352,"")</f>
        <v/>
      </c>
      <c r="AA352" t="str">
        <f t="shared" si="17"/>
        <v/>
      </c>
      <c r="AC352">
        <f>IFERROR(MATCH($B352,MacReports!$B$2:$B$243,0),0)</f>
        <v>0</v>
      </c>
      <c r="AD352">
        <f>IFERROR(MATCH($F352,Models!$A$2:$A$605,0),0)</f>
        <v>0</v>
      </c>
      <c r="AE352">
        <f>IFERROR(MATCH($B352,Disk_Pivot!$G$2:$G$500,0),0)</f>
        <v>0</v>
      </c>
    </row>
    <row r="353" spans="1:31">
      <c r="A353" t="str">
        <f>MacReports!A353&amp;""</f>
        <v/>
      </c>
      <c r="B353" t="str">
        <f>MacReports!B353&amp;""</f>
        <v/>
      </c>
      <c r="C353" t="str">
        <f>MacReports!D353&amp;""</f>
        <v/>
      </c>
      <c r="D353" t="str">
        <f>MacReports!C353&amp;""</f>
        <v/>
      </c>
      <c r="E353" t="str" cm="1">
        <f t="array" ref="E353">IF($AC353=0,"",INDEX(MacReports!$E$2:$E$243,$AC353))</f>
        <v/>
      </c>
      <c r="F353" s="11" t="str">
        <f>MacReports!F353&amp;""</f>
        <v/>
      </c>
      <c r="G353" t="str" cm="1">
        <f t="array" ref="G353">IF($AD353=0,$F353,INDEX(Models!$B$2:$B$605,$AD353))</f>
        <v/>
      </c>
      <c r="H353" t="str" cm="1">
        <f t="array" ref="H353">IF($AD353=0,"",INDEX(Models!$E$2:$E$605,$AD353))</f>
        <v/>
      </c>
      <c r="I353" t="str" cm="1">
        <f t="array" ref="I353">IF($AD353=0,"",INDEX(Models!$D$2:$D$605,$AD353))</f>
        <v/>
      </c>
      <c r="J353" t="str">
        <f>MacReports!G353&amp;""</f>
        <v/>
      </c>
      <c r="K353" s="49" t="str">
        <f>MacReports!H353&amp;""</f>
        <v/>
      </c>
      <c r="L353" t="str">
        <f t="shared" si="16"/>
        <v/>
      </c>
      <c r="M353" s="13" t="str">
        <f>MacReports!I353&amp;""</f>
        <v/>
      </c>
      <c r="N353" s="14" t="str" cm="1">
        <f t="array" ref="N353">IFERROR(_xlfn.IFS(MacReports!N353="","",--MacReports!N353&lt;55,"Battery Defect",--MacReports!N353&lt;=69,"Battery D",--MacReports!N353&lt;=80,"Battery C",--MacReports!N353&gt;80,""),"")</f>
        <v/>
      </c>
      <c r="O353" s="14" t="str">
        <f>IF(MacReports!J353="Service","Battery Service","")</f>
        <v/>
      </c>
      <c r="P353" s="11" t="str">
        <f>MacReports!Q353&amp;""</f>
        <v/>
      </c>
      <c r="Q353" s="11" t="str">
        <f>IF(MacReports!K353="Enabled","Apple ID Lock","")</f>
        <v/>
      </c>
      <c r="R353" s="11" t="str">
        <f>IF(MacReports!M353="Remote Lock","Remote Locked","")</f>
        <v/>
      </c>
      <c r="S353" t="str">
        <f t="shared" si="15"/>
        <v/>
      </c>
      <c r="T353" t="str" cm="1">
        <f t="array" ref="T353">IF($AE353=0,"",INDEX(Disk_Pivot!$N$2:$N$500,$AE353))</f>
        <v/>
      </c>
      <c r="U353" t="str">
        <f>IF(T353="Fail",MacReports!O353,"")</f>
        <v/>
      </c>
      <c r="AA353" t="str">
        <f t="shared" si="17"/>
        <v/>
      </c>
      <c r="AC353">
        <f>IFERROR(MATCH($B353,MacReports!$B$2:$B$243,0),0)</f>
        <v>0</v>
      </c>
      <c r="AD353">
        <f>IFERROR(MATCH($F353,Models!$A$2:$A$605,0),0)</f>
        <v>0</v>
      </c>
      <c r="AE353">
        <f>IFERROR(MATCH($B353,Disk_Pivot!$G$2:$G$500,0),0)</f>
        <v>0</v>
      </c>
    </row>
    <row r="354" spans="1:31">
      <c r="A354" t="str">
        <f>MacReports!A354&amp;""</f>
        <v/>
      </c>
      <c r="B354" t="str">
        <f>MacReports!B354&amp;""</f>
        <v/>
      </c>
      <c r="C354" t="str">
        <f>MacReports!D354&amp;""</f>
        <v/>
      </c>
      <c r="D354" t="str">
        <f>MacReports!C354&amp;""</f>
        <v/>
      </c>
      <c r="E354" t="str" cm="1">
        <f t="array" ref="E354">IF($AC354=0,"",INDEX(MacReports!$E$2:$E$243,$AC354))</f>
        <v/>
      </c>
      <c r="F354" s="11" t="str">
        <f>MacReports!F354&amp;""</f>
        <v/>
      </c>
      <c r="G354" t="str" cm="1">
        <f t="array" ref="G354">IF($AD354=0,$F354,INDEX(Models!$B$2:$B$605,$AD354))</f>
        <v/>
      </c>
      <c r="H354" t="str" cm="1">
        <f t="array" ref="H354">IF($AD354=0,"",INDEX(Models!$E$2:$E$605,$AD354))</f>
        <v/>
      </c>
      <c r="I354" t="str" cm="1">
        <f t="array" ref="I354">IF($AD354=0,"",INDEX(Models!$D$2:$D$605,$AD354))</f>
        <v/>
      </c>
      <c r="J354" t="str">
        <f>MacReports!G354&amp;""</f>
        <v/>
      </c>
      <c r="K354" s="49" t="str">
        <f>MacReports!H354&amp;""</f>
        <v/>
      </c>
      <c r="L354" t="str">
        <f t="shared" si="16"/>
        <v/>
      </c>
      <c r="M354" s="13" t="str">
        <f>MacReports!I354&amp;""</f>
        <v/>
      </c>
      <c r="N354" s="14" t="str" cm="1">
        <f t="array" ref="N354">IFERROR(_xlfn.IFS(MacReports!N354="","",--MacReports!N354&lt;55,"Battery Defect",--MacReports!N354&lt;=69,"Battery D",--MacReports!N354&lt;=80,"Battery C",--MacReports!N354&gt;80,""),"")</f>
        <v/>
      </c>
      <c r="O354" s="14" t="str">
        <f>IF(MacReports!J354="Service","Battery Service","")</f>
        <v/>
      </c>
      <c r="P354" s="11" t="str">
        <f>MacReports!Q354&amp;""</f>
        <v/>
      </c>
      <c r="Q354" s="11" t="str">
        <f>IF(MacReports!K354="Enabled","Apple ID Lock","")</f>
        <v/>
      </c>
      <c r="R354" s="11" t="str">
        <f>IF(MacReports!M354="Remote Lock","Remote Locked","")</f>
        <v/>
      </c>
      <c r="S354" t="str">
        <f t="shared" si="15"/>
        <v/>
      </c>
      <c r="T354" t="str" cm="1">
        <f t="array" ref="T354">IF($AE354=0,"",INDEX(Disk_Pivot!$N$2:$N$500,$AE354))</f>
        <v/>
      </c>
      <c r="U354" t="str">
        <f>IF(T354="Fail",MacReports!O354,"")</f>
        <v/>
      </c>
      <c r="AA354" t="str">
        <f t="shared" si="17"/>
        <v/>
      </c>
      <c r="AC354">
        <f>IFERROR(MATCH($B354,MacReports!$B$2:$B$243,0),0)</f>
        <v>0</v>
      </c>
      <c r="AD354">
        <f>IFERROR(MATCH($F354,Models!$A$2:$A$605,0),0)</f>
        <v>0</v>
      </c>
      <c r="AE354">
        <f>IFERROR(MATCH($B354,Disk_Pivot!$G$2:$G$500,0),0)</f>
        <v>0</v>
      </c>
    </row>
    <row r="355" spans="1:31">
      <c r="A355" t="str">
        <f>MacReports!A355&amp;""</f>
        <v/>
      </c>
      <c r="B355" t="str">
        <f>MacReports!B355&amp;""</f>
        <v/>
      </c>
      <c r="C355" t="str">
        <f>MacReports!D355&amp;""</f>
        <v/>
      </c>
      <c r="D355" t="str">
        <f>MacReports!C355&amp;""</f>
        <v/>
      </c>
      <c r="E355" t="str" cm="1">
        <f t="array" ref="E355">IF($AC355=0,"",INDEX(MacReports!$E$2:$E$243,$AC355))</f>
        <v/>
      </c>
      <c r="F355" s="11" t="str">
        <f>MacReports!F355&amp;""</f>
        <v/>
      </c>
      <c r="G355" t="str" cm="1">
        <f t="array" ref="G355">IF($AD355=0,$F355,INDEX(Models!$B$2:$B$605,$AD355))</f>
        <v/>
      </c>
      <c r="H355" t="str" cm="1">
        <f t="array" ref="H355">IF($AD355=0,"",INDEX(Models!$E$2:$E$605,$AD355))</f>
        <v/>
      </c>
      <c r="I355" t="str" cm="1">
        <f t="array" ref="I355">IF($AD355=0,"",INDEX(Models!$D$2:$D$605,$AD355))</f>
        <v/>
      </c>
      <c r="J355" t="str">
        <f>MacReports!G355&amp;""</f>
        <v/>
      </c>
      <c r="K355" s="49" t="str">
        <f>MacReports!H355&amp;""</f>
        <v/>
      </c>
      <c r="L355" t="str">
        <f t="shared" si="16"/>
        <v/>
      </c>
      <c r="M355" s="13" t="str">
        <f>MacReports!I355&amp;""</f>
        <v/>
      </c>
      <c r="N355" s="14" t="str" cm="1">
        <f t="array" ref="N355">IFERROR(_xlfn.IFS(MacReports!N355="","",--MacReports!N355&lt;55,"Battery Defect",--MacReports!N355&lt;=69,"Battery D",--MacReports!N355&lt;=80,"Battery C",--MacReports!N355&gt;80,""),"")</f>
        <v/>
      </c>
      <c r="O355" s="14" t="str">
        <f>IF(MacReports!J355="Service","Battery Service","")</f>
        <v/>
      </c>
      <c r="P355" s="11" t="str">
        <f>MacReports!Q355&amp;""</f>
        <v/>
      </c>
      <c r="Q355" s="11" t="str">
        <f>IF(MacReports!K355="Enabled","Apple ID Lock","")</f>
        <v/>
      </c>
      <c r="R355" s="11" t="str">
        <f>IF(MacReports!M355="Remote Lock","Remote Locked","")</f>
        <v/>
      </c>
      <c r="S355" t="str">
        <f t="shared" si="15"/>
        <v/>
      </c>
      <c r="T355" t="str" cm="1">
        <f t="array" ref="T355">IF($AE355=0,"",INDEX(Disk_Pivot!$N$2:$N$500,$AE355))</f>
        <v/>
      </c>
      <c r="U355" t="str">
        <f>IF(T355="Fail",MacReports!O355,"")</f>
        <v/>
      </c>
      <c r="AA355" t="str">
        <f t="shared" si="17"/>
        <v/>
      </c>
      <c r="AC355">
        <f>IFERROR(MATCH($B355,MacReports!$B$2:$B$243,0),0)</f>
        <v>0</v>
      </c>
      <c r="AD355">
        <f>IFERROR(MATCH($F355,Models!$A$2:$A$605,0),0)</f>
        <v>0</v>
      </c>
      <c r="AE355">
        <f>IFERROR(MATCH($B355,Disk_Pivot!$G$2:$G$500,0),0)</f>
        <v>0</v>
      </c>
    </row>
    <row r="356" spans="1:31">
      <c r="A356" t="str">
        <f>MacReports!A356&amp;""</f>
        <v/>
      </c>
      <c r="B356" t="str">
        <f>MacReports!B356&amp;""</f>
        <v/>
      </c>
      <c r="C356" t="str">
        <f>MacReports!D356&amp;""</f>
        <v/>
      </c>
      <c r="D356" t="str">
        <f>MacReports!C356&amp;""</f>
        <v/>
      </c>
      <c r="E356" t="str" cm="1">
        <f t="array" ref="E356">IF($AC356=0,"",INDEX(MacReports!$E$2:$E$243,$AC356))</f>
        <v/>
      </c>
      <c r="F356" s="11" t="str">
        <f>MacReports!F356&amp;""</f>
        <v/>
      </c>
      <c r="G356" t="str" cm="1">
        <f t="array" ref="G356">IF($AD356=0,$F356,INDEX(Models!$B$2:$B$605,$AD356))</f>
        <v/>
      </c>
      <c r="H356" t="str" cm="1">
        <f t="array" ref="H356">IF($AD356=0,"",INDEX(Models!$E$2:$E$605,$AD356))</f>
        <v/>
      </c>
      <c r="I356" t="str" cm="1">
        <f t="array" ref="I356">IF($AD356=0,"",INDEX(Models!$D$2:$D$605,$AD356))</f>
        <v/>
      </c>
      <c r="J356" t="str">
        <f>MacReports!G356&amp;""</f>
        <v/>
      </c>
      <c r="K356" s="49" t="str">
        <f>MacReports!H356&amp;""</f>
        <v/>
      </c>
      <c r="L356" t="str">
        <f t="shared" si="16"/>
        <v/>
      </c>
      <c r="M356" s="13" t="str">
        <f>MacReports!I356&amp;""</f>
        <v/>
      </c>
      <c r="N356" s="14" t="str" cm="1">
        <f t="array" ref="N356">IFERROR(_xlfn.IFS(MacReports!N356="","",--MacReports!N356&lt;55,"Battery Defect",--MacReports!N356&lt;=69,"Battery D",--MacReports!N356&lt;=80,"Battery C",--MacReports!N356&gt;80,""),"")</f>
        <v/>
      </c>
      <c r="O356" s="14" t="str">
        <f>IF(MacReports!J356="Service","Battery Service","")</f>
        <v/>
      </c>
      <c r="P356" s="11" t="str">
        <f>MacReports!Q356&amp;""</f>
        <v/>
      </c>
      <c r="Q356" s="11" t="str">
        <f>IF(MacReports!K356="Enabled","Apple ID Lock","")</f>
        <v/>
      </c>
      <c r="R356" s="11" t="str">
        <f>IF(MacReports!M356="Remote Lock","Remote Locked","")</f>
        <v/>
      </c>
      <c r="S356" t="str">
        <f t="shared" si="15"/>
        <v/>
      </c>
      <c r="T356" t="str" cm="1">
        <f t="array" ref="T356">IF($AE356=0,"",INDEX(Disk_Pivot!$N$2:$N$500,$AE356))</f>
        <v/>
      </c>
      <c r="U356" t="str">
        <f>IF(T356="Fail",MacReports!O356,"")</f>
        <v/>
      </c>
      <c r="AA356" t="str">
        <f t="shared" si="17"/>
        <v/>
      </c>
      <c r="AC356">
        <f>IFERROR(MATCH($B356,MacReports!$B$2:$B$243,0),0)</f>
        <v>0</v>
      </c>
      <c r="AD356">
        <f>IFERROR(MATCH($F356,Models!$A$2:$A$605,0),0)</f>
        <v>0</v>
      </c>
      <c r="AE356">
        <f>IFERROR(MATCH($B356,Disk_Pivot!$G$2:$G$500,0),0)</f>
        <v>0</v>
      </c>
    </row>
    <row r="357" spans="1:31">
      <c r="A357" t="str">
        <f>MacReports!A357&amp;""</f>
        <v/>
      </c>
      <c r="B357" t="str">
        <f>MacReports!B357&amp;""</f>
        <v/>
      </c>
      <c r="C357" t="str">
        <f>MacReports!D357&amp;""</f>
        <v/>
      </c>
      <c r="D357" t="str">
        <f>MacReports!C357&amp;""</f>
        <v/>
      </c>
      <c r="E357" t="str" cm="1">
        <f t="array" ref="E357">IF($AC357=0,"",INDEX(MacReports!$E$2:$E$243,$AC357))</f>
        <v/>
      </c>
      <c r="F357" s="11" t="str">
        <f>MacReports!F357&amp;""</f>
        <v/>
      </c>
      <c r="G357" t="str" cm="1">
        <f t="array" ref="G357">IF($AD357=0,$F357,INDEX(Models!$B$2:$B$605,$AD357))</f>
        <v/>
      </c>
      <c r="H357" t="str" cm="1">
        <f t="array" ref="H357">IF($AD357=0,"",INDEX(Models!$E$2:$E$605,$AD357))</f>
        <v/>
      </c>
      <c r="I357" t="str" cm="1">
        <f t="array" ref="I357">IF($AD357=0,"",INDEX(Models!$D$2:$D$605,$AD357))</f>
        <v/>
      </c>
      <c r="J357" t="str">
        <f>MacReports!G357&amp;""</f>
        <v/>
      </c>
      <c r="K357" s="49" t="str">
        <f>MacReports!H357&amp;""</f>
        <v/>
      </c>
      <c r="L357" t="str">
        <f t="shared" si="16"/>
        <v/>
      </c>
      <c r="M357" s="13" t="str">
        <f>MacReports!I357&amp;""</f>
        <v/>
      </c>
      <c r="N357" s="14" t="str" cm="1">
        <f t="array" ref="N357">IFERROR(_xlfn.IFS(MacReports!N357="","",--MacReports!N357&lt;55,"Battery Defect",--MacReports!N357&lt;=69,"Battery D",--MacReports!N357&lt;=80,"Battery C",--MacReports!N357&gt;80,""),"")</f>
        <v/>
      </c>
      <c r="O357" s="14" t="str">
        <f>IF(MacReports!J357="Service","Battery Service","")</f>
        <v/>
      </c>
      <c r="P357" s="11" t="str">
        <f>MacReports!Q357&amp;""</f>
        <v/>
      </c>
      <c r="Q357" s="11" t="str">
        <f>IF(MacReports!K357="Enabled","Apple ID Lock","")</f>
        <v/>
      </c>
      <c r="R357" s="11" t="str">
        <f>IF(MacReports!M357="Remote Lock","Remote Locked","")</f>
        <v/>
      </c>
      <c r="S357" t="str">
        <f t="shared" si="15"/>
        <v/>
      </c>
      <c r="T357" t="str" cm="1">
        <f t="array" ref="T357">IF($AE357=0,"",INDEX(Disk_Pivot!$N$2:$N$500,$AE357))</f>
        <v/>
      </c>
      <c r="U357" t="str">
        <f>IF(T357="Fail",MacReports!O357,"")</f>
        <v/>
      </c>
      <c r="AA357" t="str">
        <f t="shared" si="17"/>
        <v/>
      </c>
      <c r="AC357">
        <f>IFERROR(MATCH($B357,MacReports!$B$2:$B$243,0),0)</f>
        <v>0</v>
      </c>
      <c r="AD357">
        <f>IFERROR(MATCH($F357,Models!$A$2:$A$605,0),0)</f>
        <v>0</v>
      </c>
      <c r="AE357">
        <f>IFERROR(MATCH($B357,Disk_Pivot!$G$2:$G$500,0),0)</f>
        <v>0</v>
      </c>
    </row>
    <row r="358" spans="1:31">
      <c r="A358" t="str">
        <f>MacReports!A358&amp;""</f>
        <v/>
      </c>
      <c r="B358" t="str">
        <f>MacReports!B358&amp;""</f>
        <v/>
      </c>
      <c r="C358" t="str">
        <f>MacReports!D358&amp;""</f>
        <v/>
      </c>
      <c r="D358" t="str">
        <f>MacReports!C358&amp;""</f>
        <v/>
      </c>
      <c r="E358" t="str" cm="1">
        <f t="array" ref="E358">IF($AC358=0,"",INDEX(MacReports!$E$2:$E$243,$AC358))</f>
        <v/>
      </c>
      <c r="F358" s="11" t="str">
        <f>MacReports!F358&amp;""</f>
        <v/>
      </c>
      <c r="G358" t="str" cm="1">
        <f t="array" ref="G358">IF($AD358=0,$F358,INDEX(Models!$B$2:$B$605,$AD358))</f>
        <v/>
      </c>
      <c r="H358" t="str" cm="1">
        <f t="array" ref="H358">IF($AD358=0,"",INDEX(Models!$E$2:$E$605,$AD358))</f>
        <v/>
      </c>
      <c r="I358" t="str" cm="1">
        <f t="array" ref="I358">IF($AD358=0,"",INDEX(Models!$D$2:$D$605,$AD358))</f>
        <v/>
      </c>
      <c r="J358" t="str">
        <f>MacReports!G358&amp;""</f>
        <v/>
      </c>
      <c r="K358" s="49" t="str">
        <f>MacReports!H358&amp;""</f>
        <v/>
      </c>
      <c r="L358" t="str">
        <f t="shared" si="16"/>
        <v/>
      </c>
      <c r="M358" s="13" t="str">
        <f>MacReports!I358&amp;""</f>
        <v/>
      </c>
      <c r="N358" s="14" t="str" cm="1">
        <f t="array" ref="N358">IFERROR(_xlfn.IFS(MacReports!N358="","",--MacReports!N358&lt;55,"Battery Defect",--MacReports!N358&lt;=69,"Battery D",--MacReports!N358&lt;=80,"Battery C",--MacReports!N358&gt;80,""),"")</f>
        <v/>
      </c>
      <c r="O358" s="14" t="str">
        <f>IF(MacReports!J358="Service","Battery Service","")</f>
        <v/>
      </c>
      <c r="P358" s="11" t="str">
        <f>MacReports!Q358&amp;""</f>
        <v/>
      </c>
      <c r="Q358" s="11" t="str">
        <f>IF(MacReports!K358="Enabled","Apple ID Lock","")</f>
        <v/>
      </c>
      <c r="R358" s="11" t="str">
        <f>IF(MacReports!M358="Remote Lock","Remote Locked","")</f>
        <v/>
      </c>
      <c r="S358" t="str">
        <f t="shared" si="15"/>
        <v/>
      </c>
      <c r="T358" t="str" cm="1">
        <f t="array" ref="T358">IF($AE358=0,"",INDEX(Disk_Pivot!$N$2:$N$500,$AE358))</f>
        <v/>
      </c>
      <c r="U358" t="str">
        <f>IF(T358="Fail",MacReports!O358,"")</f>
        <v/>
      </c>
      <c r="AA358" t="str">
        <f t="shared" si="17"/>
        <v/>
      </c>
      <c r="AC358">
        <f>IFERROR(MATCH($B358,MacReports!$B$2:$B$243,0),0)</f>
        <v>0</v>
      </c>
      <c r="AD358">
        <f>IFERROR(MATCH($F358,Models!$A$2:$A$605,0),0)</f>
        <v>0</v>
      </c>
      <c r="AE358">
        <f>IFERROR(MATCH($B358,Disk_Pivot!$G$2:$G$500,0),0)</f>
        <v>0</v>
      </c>
    </row>
    <row r="359" spans="1:31">
      <c r="A359" t="str">
        <f>MacReports!A359&amp;""</f>
        <v/>
      </c>
      <c r="B359" t="str">
        <f>MacReports!B359&amp;""</f>
        <v/>
      </c>
      <c r="C359" t="str">
        <f>MacReports!D359&amp;""</f>
        <v/>
      </c>
      <c r="D359" t="str">
        <f>MacReports!C359&amp;""</f>
        <v/>
      </c>
      <c r="E359" t="str" cm="1">
        <f t="array" ref="E359">IF($AC359=0,"",INDEX(MacReports!$E$2:$E$243,$AC359))</f>
        <v/>
      </c>
      <c r="F359" s="11" t="str">
        <f>MacReports!F359&amp;""</f>
        <v/>
      </c>
      <c r="G359" t="str" cm="1">
        <f t="array" ref="G359">IF($AD359=0,$F359,INDEX(Models!$B$2:$B$605,$AD359))</f>
        <v/>
      </c>
      <c r="H359" t="str" cm="1">
        <f t="array" ref="H359">IF($AD359=0,"",INDEX(Models!$E$2:$E$605,$AD359))</f>
        <v/>
      </c>
      <c r="I359" t="str" cm="1">
        <f t="array" ref="I359">IF($AD359=0,"",INDEX(Models!$D$2:$D$605,$AD359))</f>
        <v/>
      </c>
      <c r="J359" t="str">
        <f>MacReports!G359&amp;""</f>
        <v/>
      </c>
      <c r="K359" s="49" t="str">
        <f>MacReports!H359&amp;""</f>
        <v/>
      </c>
      <c r="L359" t="str">
        <f t="shared" si="16"/>
        <v/>
      </c>
      <c r="M359" s="13" t="str">
        <f>MacReports!I359&amp;""</f>
        <v/>
      </c>
      <c r="N359" s="14" t="str" cm="1">
        <f t="array" ref="N359">IFERROR(_xlfn.IFS(MacReports!N359="","",--MacReports!N359&lt;55,"Battery Defect",--MacReports!N359&lt;=69,"Battery D",--MacReports!N359&lt;=80,"Battery C",--MacReports!N359&gt;80,""),"")</f>
        <v/>
      </c>
      <c r="O359" s="14" t="str">
        <f>IF(MacReports!J359="Service","Battery Service","")</f>
        <v/>
      </c>
      <c r="P359" s="11" t="str">
        <f>MacReports!Q359&amp;""</f>
        <v/>
      </c>
      <c r="Q359" s="11" t="str">
        <f>IF(MacReports!K359="Enabled","Apple ID Lock","")</f>
        <v/>
      </c>
      <c r="R359" s="11" t="str">
        <f>IF(MacReports!M359="Remote Lock","Remote Locked","")</f>
        <v/>
      </c>
      <c r="S359" t="str">
        <f t="shared" si="15"/>
        <v/>
      </c>
      <c r="T359" t="str" cm="1">
        <f t="array" ref="T359">IF($AE359=0,"",INDEX(Disk_Pivot!$N$2:$N$500,$AE359))</f>
        <v/>
      </c>
      <c r="U359" t="str">
        <f>IF(T359="Fail",MacReports!O359,"")</f>
        <v/>
      </c>
      <c r="AA359" t="str">
        <f t="shared" si="17"/>
        <v/>
      </c>
      <c r="AC359">
        <f>IFERROR(MATCH($B359,MacReports!$B$2:$B$243,0),0)</f>
        <v>0</v>
      </c>
      <c r="AD359">
        <f>IFERROR(MATCH($F359,Models!$A$2:$A$605,0),0)</f>
        <v>0</v>
      </c>
      <c r="AE359">
        <f>IFERROR(MATCH($B359,Disk_Pivot!$G$2:$G$500,0),0)</f>
        <v>0</v>
      </c>
    </row>
    <row r="360" spans="1:31">
      <c r="A360" t="str">
        <f>MacReports!A360&amp;""</f>
        <v/>
      </c>
      <c r="B360" t="str">
        <f>MacReports!B360&amp;""</f>
        <v/>
      </c>
      <c r="C360" t="str">
        <f>MacReports!D360&amp;""</f>
        <v/>
      </c>
      <c r="D360" t="str">
        <f>MacReports!C360&amp;""</f>
        <v/>
      </c>
      <c r="E360" t="str" cm="1">
        <f t="array" ref="E360">IF($AC360=0,"",INDEX(MacReports!$E$2:$E$243,$AC360))</f>
        <v/>
      </c>
      <c r="F360" s="11" t="str">
        <f>MacReports!F360&amp;""</f>
        <v/>
      </c>
      <c r="G360" t="str" cm="1">
        <f t="array" ref="G360">IF($AD360=0,$F360,INDEX(Models!$B$2:$B$605,$AD360))</f>
        <v/>
      </c>
      <c r="H360" t="str" cm="1">
        <f t="array" ref="H360">IF($AD360=0,"",INDEX(Models!$E$2:$E$605,$AD360))</f>
        <v/>
      </c>
      <c r="I360" t="str" cm="1">
        <f t="array" ref="I360">IF($AD360=0,"",INDEX(Models!$D$2:$D$605,$AD360))</f>
        <v/>
      </c>
      <c r="J360" t="str">
        <f>MacReports!G360&amp;""</f>
        <v/>
      </c>
      <c r="K360" s="49" t="str">
        <f>MacReports!H360&amp;""</f>
        <v/>
      </c>
      <c r="L360" t="str">
        <f t="shared" si="16"/>
        <v/>
      </c>
      <c r="M360" s="13" t="str">
        <f>MacReports!I360&amp;""</f>
        <v/>
      </c>
      <c r="N360" s="14" t="str" cm="1">
        <f t="array" ref="N360">IFERROR(_xlfn.IFS(MacReports!N360="","",--MacReports!N360&lt;55,"Battery Defect",--MacReports!N360&lt;=69,"Battery D",--MacReports!N360&lt;=80,"Battery C",--MacReports!N360&gt;80,""),"")</f>
        <v/>
      </c>
      <c r="O360" s="14" t="str">
        <f>IF(MacReports!J360="Service","Battery Service","")</f>
        <v/>
      </c>
      <c r="P360" s="11" t="str">
        <f>MacReports!Q360&amp;""</f>
        <v/>
      </c>
      <c r="Q360" s="11" t="str">
        <f>IF(MacReports!K360="Enabled","Apple ID Lock","")</f>
        <v/>
      </c>
      <c r="R360" s="11" t="str">
        <f>IF(MacReports!M360="Remote Lock","Remote Locked","")</f>
        <v/>
      </c>
      <c r="S360" t="str">
        <f t="shared" si="15"/>
        <v/>
      </c>
      <c r="T360" t="str" cm="1">
        <f t="array" ref="T360">IF($AE360=0,"",INDEX(Disk_Pivot!$N$2:$N$500,$AE360))</f>
        <v/>
      </c>
      <c r="U360" t="str">
        <f>IF(T360="Fail",MacReports!O360,"")</f>
        <v/>
      </c>
      <c r="AA360" t="str">
        <f t="shared" si="17"/>
        <v/>
      </c>
      <c r="AC360">
        <f>IFERROR(MATCH($B360,MacReports!$B$2:$B$243,0),0)</f>
        <v>0</v>
      </c>
      <c r="AD360">
        <f>IFERROR(MATCH($F360,Models!$A$2:$A$605,0),0)</f>
        <v>0</v>
      </c>
      <c r="AE360">
        <f>IFERROR(MATCH($B360,Disk_Pivot!$G$2:$G$500,0),0)</f>
        <v>0</v>
      </c>
    </row>
    <row r="361" spans="1:31">
      <c r="A361" t="str">
        <f>MacReports!A361&amp;""</f>
        <v/>
      </c>
      <c r="B361" t="str">
        <f>MacReports!B361&amp;""</f>
        <v/>
      </c>
      <c r="C361" t="str">
        <f>MacReports!D361&amp;""</f>
        <v/>
      </c>
      <c r="D361" t="str">
        <f>MacReports!C361&amp;""</f>
        <v/>
      </c>
      <c r="E361" t="str" cm="1">
        <f t="array" ref="E361">IF($AC361=0,"",INDEX(MacReports!$E$2:$E$243,$AC361))</f>
        <v/>
      </c>
      <c r="F361" s="11" t="str">
        <f>MacReports!F361&amp;""</f>
        <v/>
      </c>
      <c r="G361" t="str" cm="1">
        <f t="array" ref="G361">IF($AD361=0,$F361,INDEX(Models!$B$2:$B$605,$AD361))</f>
        <v/>
      </c>
      <c r="H361" t="str" cm="1">
        <f t="array" ref="H361">IF($AD361=0,"",INDEX(Models!$E$2:$E$605,$AD361))</f>
        <v/>
      </c>
      <c r="I361" t="str" cm="1">
        <f t="array" ref="I361">IF($AD361=0,"",INDEX(Models!$D$2:$D$605,$AD361))</f>
        <v/>
      </c>
      <c r="J361" t="str">
        <f>MacReports!G361&amp;""</f>
        <v/>
      </c>
      <c r="K361" s="49" t="str">
        <f>MacReports!H361&amp;""</f>
        <v/>
      </c>
      <c r="L361" t="str">
        <f t="shared" si="16"/>
        <v/>
      </c>
      <c r="M361" s="13" t="str">
        <f>MacReports!I361&amp;""</f>
        <v/>
      </c>
      <c r="N361" s="14" t="str" cm="1">
        <f t="array" ref="N361">IFERROR(_xlfn.IFS(MacReports!N361="","",--MacReports!N361&lt;55,"Battery Defect",--MacReports!N361&lt;=69,"Battery D",--MacReports!N361&lt;=80,"Battery C",--MacReports!N361&gt;80,""),"")</f>
        <v/>
      </c>
      <c r="O361" s="14" t="str">
        <f>IF(MacReports!J361="Service","Battery Service","")</f>
        <v/>
      </c>
      <c r="P361" s="11" t="str">
        <f>MacReports!Q361&amp;""</f>
        <v/>
      </c>
      <c r="Q361" s="11" t="str">
        <f>IF(MacReports!K361="Enabled","Apple ID Lock","")</f>
        <v/>
      </c>
      <c r="R361" s="11" t="str">
        <f>IF(MacReports!M361="Remote Lock","Remote Locked","")</f>
        <v/>
      </c>
      <c r="S361" t="str">
        <f t="shared" si="15"/>
        <v/>
      </c>
      <c r="T361" t="str" cm="1">
        <f t="array" ref="T361">IF($AE361=0,"",INDEX(Disk_Pivot!$N$2:$N$500,$AE361))</f>
        <v/>
      </c>
      <c r="U361" t="str">
        <f>IF(T361="Fail",MacReports!O361,"")</f>
        <v/>
      </c>
      <c r="AA361" t="str">
        <f t="shared" si="17"/>
        <v/>
      </c>
      <c r="AC361">
        <f>IFERROR(MATCH($B361,MacReports!$B$2:$B$243,0),0)</f>
        <v>0</v>
      </c>
      <c r="AD361">
        <f>IFERROR(MATCH($F361,Models!$A$2:$A$605,0),0)</f>
        <v>0</v>
      </c>
      <c r="AE361">
        <f>IFERROR(MATCH($B361,Disk_Pivot!$G$2:$G$500,0),0)</f>
        <v>0</v>
      </c>
    </row>
    <row r="362" spans="1:31">
      <c r="A362" t="str">
        <f>MacReports!A362&amp;""</f>
        <v/>
      </c>
      <c r="B362" t="str">
        <f>MacReports!B362&amp;""</f>
        <v/>
      </c>
      <c r="C362" t="str">
        <f>MacReports!D362&amp;""</f>
        <v/>
      </c>
      <c r="D362" t="str">
        <f>MacReports!C362&amp;""</f>
        <v/>
      </c>
      <c r="E362" t="str" cm="1">
        <f t="array" ref="E362">IF($AC362=0,"",INDEX(MacReports!$E$2:$E$243,$AC362))</f>
        <v/>
      </c>
      <c r="F362" s="11" t="str">
        <f>MacReports!F362&amp;""</f>
        <v/>
      </c>
      <c r="G362" t="str" cm="1">
        <f t="array" ref="G362">IF($AD362=0,$F362,INDEX(Models!$B$2:$B$605,$AD362))</f>
        <v/>
      </c>
      <c r="H362" t="str" cm="1">
        <f t="array" ref="H362">IF($AD362=0,"",INDEX(Models!$E$2:$E$605,$AD362))</f>
        <v/>
      </c>
      <c r="I362" t="str" cm="1">
        <f t="array" ref="I362">IF($AD362=0,"",INDEX(Models!$D$2:$D$605,$AD362))</f>
        <v/>
      </c>
      <c r="J362" t="str">
        <f>MacReports!G362&amp;""</f>
        <v/>
      </c>
      <c r="K362" s="49" t="str">
        <f>MacReports!H362&amp;""</f>
        <v/>
      </c>
      <c r="L362" t="str">
        <f t="shared" si="16"/>
        <v/>
      </c>
      <c r="M362" s="13" t="str">
        <f>MacReports!I362&amp;""</f>
        <v/>
      </c>
      <c r="N362" s="14" t="str" cm="1">
        <f t="array" ref="N362">IFERROR(_xlfn.IFS(MacReports!N362="","",--MacReports!N362&lt;55,"Battery Defect",--MacReports!N362&lt;=69,"Battery D",--MacReports!N362&lt;=80,"Battery C",--MacReports!N362&gt;80,""),"")</f>
        <v/>
      </c>
      <c r="O362" s="14" t="str">
        <f>IF(MacReports!J362="Service","Battery Service","")</f>
        <v/>
      </c>
      <c r="P362" s="11" t="str">
        <f>MacReports!Q362&amp;""</f>
        <v/>
      </c>
      <c r="Q362" s="11" t="str">
        <f>IF(MacReports!K362="Enabled","Apple ID Lock","")</f>
        <v/>
      </c>
      <c r="R362" s="11" t="str">
        <f>IF(MacReports!M362="Remote Lock","Remote Locked","")</f>
        <v/>
      </c>
      <c r="S362" t="str">
        <f t="shared" si="15"/>
        <v/>
      </c>
      <c r="T362" t="str" cm="1">
        <f t="array" ref="T362">IF($AE362=0,"",INDEX(Disk_Pivot!$N$2:$N$500,$AE362))</f>
        <v/>
      </c>
      <c r="U362" t="str">
        <f>IF(T362="Fail",MacReports!O362,"")</f>
        <v/>
      </c>
      <c r="AA362" t="str">
        <f t="shared" si="17"/>
        <v/>
      </c>
      <c r="AC362">
        <f>IFERROR(MATCH($B362,MacReports!$B$2:$B$243,0),0)</f>
        <v>0</v>
      </c>
      <c r="AD362">
        <f>IFERROR(MATCH($F362,Models!$A$2:$A$605,0),0)</f>
        <v>0</v>
      </c>
      <c r="AE362">
        <f>IFERROR(MATCH($B362,Disk_Pivot!$G$2:$G$500,0),0)</f>
        <v>0</v>
      </c>
    </row>
    <row r="363" spans="1:31">
      <c r="A363" t="str">
        <f>MacReports!A363&amp;""</f>
        <v/>
      </c>
      <c r="B363" t="str">
        <f>MacReports!B363&amp;""</f>
        <v/>
      </c>
      <c r="C363" t="str">
        <f>MacReports!D363&amp;""</f>
        <v/>
      </c>
      <c r="D363" t="str">
        <f>MacReports!C363&amp;""</f>
        <v/>
      </c>
      <c r="E363" t="str" cm="1">
        <f t="array" ref="E363">IF($AC363=0,"",INDEX(MacReports!$E$2:$E$243,$AC363))</f>
        <v/>
      </c>
      <c r="F363" s="11" t="str">
        <f>MacReports!F363&amp;""</f>
        <v/>
      </c>
      <c r="G363" t="str" cm="1">
        <f t="array" ref="G363">IF($AD363=0,$F363,INDEX(Models!$B$2:$B$605,$AD363))</f>
        <v/>
      </c>
      <c r="H363" t="str" cm="1">
        <f t="array" ref="H363">IF($AD363=0,"",INDEX(Models!$E$2:$E$605,$AD363))</f>
        <v/>
      </c>
      <c r="I363" t="str" cm="1">
        <f t="array" ref="I363">IF($AD363=0,"",INDEX(Models!$D$2:$D$605,$AD363))</f>
        <v/>
      </c>
      <c r="J363" t="str">
        <f>MacReports!G363&amp;""</f>
        <v/>
      </c>
      <c r="K363" s="49" t="str">
        <f>MacReports!H363&amp;""</f>
        <v/>
      </c>
      <c r="L363" t="str">
        <f t="shared" si="16"/>
        <v/>
      </c>
      <c r="M363" s="13" t="str">
        <f>MacReports!I363&amp;""</f>
        <v/>
      </c>
      <c r="N363" s="14" t="str" cm="1">
        <f t="array" ref="N363">IFERROR(_xlfn.IFS(MacReports!N363="","",--MacReports!N363&lt;55,"Battery Defect",--MacReports!N363&lt;=69,"Battery D",--MacReports!N363&lt;=80,"Battery C",--MacReports!N363&gt;80,""),"")</f>
        <v/>
      </c>
      <c r="O363" s="14" t="str">
        <f>IF(MacReports!J363="Service","Battery Service","")</f>
        <v/>
      </c>
      <c r="P363" s="11" t="str">
        <f>MacReports!Q363&amp;""</f>
        <v/>
      </c>
      <c r="Q363" s="11" t="str">
        <f>IF(MacReports!K363="Enabled","Apple ID Lock","")</f>
        <v/>
      </c>
      <c r="R363" s="11" t="str">
        <f>IF(MacReports!M363="Remote Lock","Remote Locked","")</f>
        <v/>
      </c>
      <c r="S363" t="str">
        <f t="shared" si="15"/>
        <v/>
      </c>
      <c r="T363" t="str" cm="1">
        <f t="array" ref="T363">IF($AE363=0,"",INDEX(Disk_Pivot!$N$2:$N$500,$AE363))</f>
        <v/>
      </c>
      <c r="U363" t="str">
        <f>IF(T363="Fail",MacReports!O363,"")</f>
        <v/>
      </c>
      <c r="AA363" t="str">
        <f t="shared" si="17"/>
        <v/>
      </c>
      <c r="AC363">
        <f>IFERROR(MATCH($B363,MacReports!$B$2:$B$243,0),0)</f>
        <v>0</v>
      </c>
      <c r="AD363">
        <f>IFERROR(MATCH($F363,Models!$A$2:$A$605,0),0)</f>
        <v>0</v>
      </c>
      <c r="AE363">
        <f>IFERROR(MATCH($B363,Disk_Pivot!$G$2:$G$500,0),0)</f>
        <v>0</v>
      </c>
    </row>
    <row r="364" spans="1:31">
      <c r="A364" t="str">
        <f>MacReports!A364&amp;""</f>
        <v/>
      </c>
      <c r="B364" t="str">
        <f>MacReports!B364&amp;""</f>
        <v/>
      </c>
      <c r="C364" t="str">
        <f>MacReports!D364&amp;""</f>
        <v/>
      </c>
      <c r="D364" t="str">
        <f>MacReports!C364&amp;""</f>
        <v/>
      </c>
      <c r="E364" t="str" cm="1">
        <f t="array" ref="E364">IF($AC364=0,"",INDEX(MacReports!$E$2:$E$243,$AC364))</f>
        <v/>
      </c>
      <c r="F364" s="11" t="str">
        <f>MacReports!F364&amp;""</f>
        <v/>
      </c>
      <c r="G364" t="str" cm="1">
        <f t="array" ref="G364">IF($AD364=0,$F364,INDEX(Models!$B$2:$B$605,$AD364))</f>
        <v/>
      </c>
      <c r="H364" t="str" cm="1">
        <f t="array" ref="H364">IF($AD364=0,"",INDEX(Models!$E$2:$E$605,$AD364))</f>
        <v/>
      </c>
      <c r="I364" t="str" cm="1">
        <f t="array" ref="I364">IF($AD364=0,"",INDEX(Models!$D$2:$D$605,$AD364))</f>
        <v/>
      </c>
      <c r="J364" t="str">
        <f>MacReports!G364&amp;""</f>
        <v/>
      </c>
      <c r="K364" s="49" t="str">
        <f>MacReports!H364&amp;""</f>
        <v/>
      </c>
      <c r="L364" t="str">
        <f t="shared" si="16"/>
        <v/>
      </c>
      <c r="M364" s="13" t="str">
        <f>MacReports!I364&amp;""</f>
        <v/>
      </c>
      <c r="N364" s="14" t="str" cm="1">
        <f t="array" ref="N364">IFERROR(_xlfn.IFS(MacReports!N364="","",--MacReports!N364&lt;55,"Battery Defect",--MacReports!N364&lt;=69,"Battery D",--MacReports!N364&lt;=80,"Battery C",--MacReports!N364&gt;80,""),"")</f>
        <v/>
      </c>
      <c r="O364" s="14" t="str">
        <f>IF(MacReports!J364="Service","Battery Service","")</f>
        <v/>
      </c>
      <c r="P364" s="11" t="str">
        <f>MacReports!Q364&amp;""</f>
        <v/>
      </c>
      <c r="Q364" s="11" t="str">
        <f>IF(MacReports!K364="Enabled","Apple ID Lock","")</f>
        <v/>
      </c>
      <c r="R364" s="11" t="str">
        <f>IF(MacReports!M364="Remote Lock","Remote Locked","")</f>
        <v/>
      </c>
      <c r="S364" t="str">
        <f t="shared" si="15"/>
        <v/>
      </c>
      <c r="T364" t="str" cm="1">
        <f t="array" ref="T364">IF($AE364=0,"",INDEX(Disk_Pivot!$N$2:$N$500,$AE364))</f>
        <v/>
      </c>
      <c r="U364" t="str">
        <f>IF(T364="Fail",MacReports!O364,"")</f>
        <v/>
      </c>
      <c r="AA364" t="str">
        <f t="shared" si="17"/>
        <v/>
      </c>
      <c r="AC364">
        <f>IFERROR(MATCH($B364,MacReports!$B$2:$B$243,0),0)</f>
        <v>0</v>
      </c>
      <c r="AD364">
        <f>IFERROR(MATCH($F364,Models!$A$2:$A$605,0),0)</f>
        <v>0</v>
      </c>
      <c r="AE364">
        <f>IFERROR(MATCH($B364,Disk_Pivot!$G$2:$G$500,0),0)</f>
        <v>0</v>
      </c>
    </row>
    <row r="365" spans="1:31">
      <c r="A365" t="str">
        <f>MacReports!A365&amp;""</f>
        <v/>
      </c>
      <c r="B365" t="str">
        <f>MacReports!B365&amp;""</f>
        <v/>
      </c>
      <c r="C365" t="str">
        <f>MacReports!D365&amp;""</f>
        <v/>
      </c>
      <c r="D365" t="str">
        <f>MacReports!C365&amp;""</f>
        <v/>
      </c>
      <c r="E365" t="str" cm="1">
        <f t="array" ref="E365">IF($AC365=0,"",INDEX(MacReports!$E$2:$E$243,$AC365))</f>
        <v/>
      </c>
      <c r="F365" s="11" t="str">
        <f>MacReports!F365&amp;""</f>
        <v/>
      </c>
      <c r="G365" t="str" cm="1">
        <f t="array" ref="G365">IF($AD365=0,$F365,INDEX(Models!$B$2:$B$605,$AD365))</f>
        <v/>
      </c>
      <c r="H365" t="str" cm="1">
        <f t="array" ref="H365">IF($AD365=0,"",INDEX(Models!$E$2:$E$605,$AD365))</f>
        <v/>
      </c>
      <c r="I365" t="str" cm="1">
        <f t="array" ref="I365">IF($AD365=0,"",INDEX(Models!$D$2:$D$605,$AD365))</f>
        <v/>
      </c>
      <c r="J365" t="str">
        <f>MacReports!G365&amp;""</f>
        <v/>
      </c>
      <c r="K365" s="49" t="str">
        <f>MacReports!H365&amp;""</f>
        <v/>
      </c>
      <c r="L365" t="str">
        <f t="shared" si="16"/>
        <v/>
      </c>
      <c r="M365" s="13" t="str">
        <f>MacReports!I365&amp;""</f>
        <v/>
      </c>
      <c r="N365" s="14" t="str" cm="1">
        <f t="array" ref="N365">IFERROR(_xlfn.IFS(MacReports!N365="","",--MacReports!N365&lt;55,"Battery Defect",--MacReports!N365&lt;=69,"Battery D",--MacReports!N365&lt;=80,"Battery C",--MacReports!N365&gt;80,""),"")</f>
        <v/>
      </c>
      <c r="O365" s="14" t="str">
        <f>IF(MacReports!J365="Service","Battery Service","")</f>
        <v/>
      </c>
      <c r="P365" s="11" t="str">
        <f>MacReports!Q365&amp;""</f>
        <v/>
      </c>
      <c r="Q365" s="11" t="str">
        <f>IF(MacReports!K365="Enabled","Apple ID Lock","")</f>
        <v/>
      </c>
      <c r="R365" s="11" t="str">
        <f>IF(MacReports!M365="Remote Lock","Remote Locked","")</f>
        <v/>
      </c>
      <c r="S365" t="str">
        <f t="shared" si="15"/>
        <v/>
      </c>
      <c r="T365" t="str" cm="1">
        <f t="array" ref="T365">IF($AE365=0,"",INDEX(Disk_Pivot!$N$2:$N$500,$AE365))</f>
        <v/>
      </c>
      <c r="U365" t="str">
        <f>IF(T365="Fail",MacReports!O365,"")</f>
        <v/>
      </c>
      <c r="AA365" t="str">
        <f t="shared" si="17"/>
        <v/>
      </c>
      <c r="AC365">
        <f>IFERROR(MATCH($B365,MacReports!$B$2:$B$243,0),0)</f>
        <v>0</v>
      </c>
      <c r="AD365">
        <f>IFERROR(MATCH($F365,Models!$A$2:$A$605,0),0)</f>
        <v>0</v>
      </c>
      <c r="AE365">
        <f>IFERROR(MATCH($B365,Disk_Pivot!$G$2:$G$500,0),0)</f>
        <v>0</v>
      </c>
    </row>
    <row r="366" spans="1:31">
      <c r="A366" t="str">
        <f>MacReports!A366&amp;""</f>
        <v/>
      </c>
      <c r="B366" t="str">
        <f>MacReports!B366&amp;""</f>
        <v/>
      </c>
      <c r="C366" t="str">
        <f>MacReports!D366&amp;""</f>
        <v/>
      </c>
      <c r="D366" t="str">
        <f>MacReports!C366&amp;""</f>
        <v/>
      </c>
      <c r="E366" t="str" cm="1">
        <f t="array" ref="E366">IF($AC366=0,"",INDEX(MacReports!$E$2:$E$243,$AC366))</f>
        <v/>
      </c>
      <c r="F366" s="11" t="str">
        <f>MacReports!F366&amp;""</f>
        <v/>
      </c>
      <c r="G366" t="str" cm="1">
        <f t="array" ref="G366">IF($AD366=0,$F366,INDEX(Models!$B$2:$B$605,$AD366))</f>
        <v/>
      </c>
      <c r="H366" t="str" cm="1">
        <f t="array" ref="H366">IF($AD366=0,"",INDEX(Models!$E$2:$E$605,$AD366))</f>
        <v/>
      </c>
      <c r="I366" t="str" cm="1">
        <f t="array" ref="I366">IF($AD366=0,"",INDEX(Models!$D$2:$D$605,$AD366))</f>
        <v/>
      </c>
      <c r="J366" t="str">
        <f>MacReports!G366&amp;""</f>
        <v/>
      </c>
      <c r="K366" s="49" t="str">
        <f>MacReports!H366&amp;""</f>
        <v/>
      </c>
      <c r="L366" t="str">
        <f t="shared" si="16"/>
        <v/>
      </c>
      <c r="M366" s="13" t="str">
        <f>MacReports!I366&amp;""</f>
        <v/>
      </c>
      <c r="N366" s="14" t="str" cm="1">
        <f t="array" ref="N366">IFERROR(_xlfn.IFS(MacReports!N366="","",--MacReports!N366&lt;55,"Battery Defect",--MacReports!N366&lt;=69,"Battery D",--MacReports!N366&lt;=80,"Battery C",--MacReports!N366&gt;80,""),"")</f>
        <v/>
      </c>
      <c r="O366" s="14" t="str">
        <f>IF(MacReports!J366="Service","Battery Service","")</f>
        <v/>
      </c>
      <c r="P366" s="11" t="str">
        <f>MacReports!Q366&amp;""</f>
        <v/>
      </c>
      <c r="Q366" s="11" t="str">
        <f>IF(MacReports!K366="Enabled","Apple ID Lock","")</f>
        <v/>
      </c>
      <c r="R366" s="11" t="str">
        <f>IF(MacReports!M366="Remote Lock","Remote Locked","")</f>
        <v/>
      </c>
      <c r="S366" t="str">
        <f t="shared" si="15"/>
        <v/>
      </c>
      <c r="T366" t="str" cm="1">
        <f t="array" ref="T366">IF($AE366=0,"",INDEX(Disk_Pivot!$N$2:$N$500,$AE366))</f>
        <v/>
      </c>
      <c r="U366" t="str">
        <f>IF(T366="Fail",MacReports!O366,"")</f>
        <v/>
      </c>
      <c r="AA366" t="str">
        <f t="shared" si="17"/>
        <v/>
      </c>
      <c r="AC366">
        <f>IFERROR(MATCH($B366,MacReports!$B$2:$B$243,0),0)</f>
        <v>0</v>
      </c>
      <c r="AD366">
        <f>IFERROR(MATCH($F366,Models!$A$2:$A$605,0),0)</f>
        <v>0</v>
      </c>
      <c r="AE366">
        <f>IFERROR(MATCH($B366,Disk_Pivot!$G$2:$G$500,0),0)</f>
        <v>0</v>
      </c>
    </row>
    <row r="367" spans="1:31">
      <c r="A367" t="str">
        <f>MacReports!A367&amp;""</f>
        <v/>
      </c>
      <c r="B367" t="str">
        <f>MacReports!B367&amp;""</f>
        <v/>
      </c>
      <c r="C367" t="str">
        <f>MacReports!D367&amp;""</f>
        <v/>
      </c>
      <c r="D367" t="str">
        <f>MacReports!C367&amp;""</f>
        <v/>
      </c>
      <c r="E367" t="str" cm="1">
        <f t="array" ref="E367">IF($AC367=0,"",INDEX(MacReports!$E$2:$E$243,$AC367))</f>
        <v/>
      </c>
      <c r="F367" s="11" t="str">
        <f>MacReports!F367&amp;""</f>
        <v/>
      </c>
      <c r="G367" t="str" cm="1">
        <f t="array" ref="G367">IF($AD367=0,$F367,INDEX(Models!$B$2:$B$605,$AD367))</f>
        <v/>
      </c>
      <c r="H367" t="str" cm="1">
        <f t="array" ref="H367">IF($AD367=0,"",INDEX(Models!$E$2:$E$605,$AD367))</f>
        <v/>
      </c>
      <c r="I367" t="str" cm="1">
        <f t="array" ref="I367">IF($AD367=0,"",INDEX(Models!$D$2:$D$605,$AD367))</f>
        <v/>
      </c>
      <c r="J367" t="str">
        <f>MacReports!G367&amp;""</f>
        <v/>
      </c>
      <c r="K367" s="49" t="str">
        <f>MacReports!H367&amp;""</f>
        <v/>
      </c>
      <c r="L367" t="str">
        <f t="shared" si="16"/>
        <v/>
      </c>
      <c r="M367" s="13" t="str">
        <f>MacReports!I367&amp;""</f>
        <v/>
      </c>
      <c r="N367" s="14" t="str" cm="1">
        <f t="array" ref="N367">IFERROR(_xlfn.IFS(MacReports!N367="","",--MacReports!N367&lt;55,"Battery Defect",--MacReports!N367&lt;=69,"Battery D",--MacReports!N367&lt;=80,"Battery C",--MacReports!N367&gt;80,""),"")</f>
        <v/>
      </c>
      <c r="O367" s="14" t="str">
        <f>IF(MacReports!J367="Service","Battery Service","")</f>
        <v/>
      </c>
      <c r="P367" s="11" t="str">
        <f>MacReports!Q367&amp;""</f>
        <v/>
      </c>
      <c r="Q367" s="11" t="str">
        <f>IF(MacReports!K367="Enabled","Apple ID Lock","")</f>
        <v/>
      </c>
      <c r="R367" s="11" t="str">
        <f>IF(MacReports!M367="Remote Lock","Remote Locked","")</f>
        <v/>
      </c>
      <c r="S367" t="str">
        <f t="shared" si="15"/>
        <v/>
      </c>
      <c r="T367" t="str" cm="1">
        <f t="array" ref="T367">IF($AE367=0,"",INDEX(Disk_Pivot!$N$2:$N$500,$AE367))</f>
        <v/>
      </c>
      <c r="U367" t="str">
        <f>IF(T367="Fail",MacReports!O367,"")</f>
        <v/>
      </c>
      <c r="AA367" t="str">
        <f t="shared" si="17"/>
        <v/>
      </c>
      <c r="AC367">
        <f>IFERROR(MATCH($B367,MacReports!$B$2:$B$243,0),0)</f>
        <v>0</v>
      </c>
      <c r="AD367">
        <f>IFERROR(MATCH($F367,Models!$A$2:$A$605,0),0)</f>
        <v>0</v>
      </c>
      <c r="AE367">
        <f>IFERROR(MATCH($B367,Disk_Pivot!$G$2:$G$500,0),0)</f>
        <v>0</v>
      </c>
    </row>
    <row r="368" spans="1:31">
      <c r="A368" t="str">
        <f>MacReports!A368&amp;""</f>
        <v/>
      </c>
      <c r="B368" t="str">
        <f>MacReports!B368&amp;""</f>
        <v/>
      </c>
      <c r="C368" t="str">
        <f>MacReports!D368&amp;""</f>
        <v/>
      </c>
      <c r="D368" t="str">
        <f>MacReports!C368&amp;""</f>
        <v/>
      </c>
      <c r="E368" t="str" cm="1">
        <f t="array" ref="E368">IF($AC368=0,"",INDEX(MacReports!$E$2:$E$243,$AC368))</f>
        <v/>
      </c>
      <c r="F368" s="11" t="str">
        <f>MacReports!F368&amp;""</f>
        <v/>
      </c>
      <c r="G368" t="str" cm="1">
        <f t="array" ref="G368">IF($AD368=0,$F368,INDEX(Models!$B$2:$B$605,$AD368))</f>
        <v/>
      </c>
      <c r="H368" t="str" cm="1">
        <f t="array" ref="H368">IF($AD368=0,"",INDEX(Models!$E$2:$E$605,$AD368))</f>
        <v/>
      </c>
      <c r="I368" t="str" cm="1">
        <f t="array" ref="I368">IF($AD368=0,"",INDEX(Models!$D$2:$D$605,$AD368))</f>
        <v/>
      </c>
      <c r="J368" t="str">
        <f>MacReports!G368&amp;""</f>
        <v/>
      </c>
      <c r="K368" s="49" t="str">
        <f>MacReports!H368&amp;""</f>
        <v/>
      </c>
      <c r="L368" t="str">
        <f t="shared" si="16"/>
        <v/>
      </c>
      <c r="M368" s="13" t="str">
        <f>MacReports!I368&amp;""</f>
        <v/>
      </c>
      <c r="N368" s="14" t="str" cm="1">
        <f t="array" ref="N368">IFERROR(_xlfn.IFS(MacReports!N368="","",--MacReports!N368&lt;55,"Battery Defect",--MacReports!N368&lt;=69,"Battery D",--MacReports!N368&lt;=80,"Battery C",--MacReports!N368&gt;80,""),"")</f>
        <v/>
      </c>
      <c r="O368" s="14" t="str">
        <f>IF(MacReports!J368="Service","Battery Service","")</f>
        <v/>
      </c>
      <c r="P368" s="11" t="str">
        <f>MacReports!Q368&amp;""</f>
        <v/>
      </c>
      <c r="Q368" s="11" t="str">
        <f>IF(MacReports!K368="Enabled","Apple ID Lock","")</f>
        <v/>
      </c>
      <c r="R368" s="11" t="str">
        <f>IF(MacReports!M368="Remote Lock","Remote Locked","")</f>
        <v/>
      </c>
      <c r="S368" t="str">
        <f t="shared" si="15"/>
        <v/>
      </c>
      <c r="T368" t="str" cm="1">
        <f t="array" ref="T368">IF($AE368=0,"",INDEX(Disk_Pivot!$N$2:$N$500,$AE368))</f>
        <v/>
      </c>
      <c r="U368" t="str">
        <f>IF(T368="Fail",MacReports!O368,"")</f>
        <v/>
      </c>
      <c r="AA368" t="str">
        <f t="shared" si="17"/>
        <v/>
      </c>
      <c r="AC368">
        <f>IFERROR(MATCH($B368,MacReports!$B$2:$B$243,0),0)</f>
        <v>0</v>
      </c>
      <c r="AD368">
        <f>IFERROR(MATCH($F368,Models!$A$2:$A$605,0),0)</f>
        <v>0</v>
      </c>
      <c r="AE368">
        <f>IFERROR(MATCH($B368,Disk_Pivot!$G$2:$G$500,0),0)</f>
        <v>0</v>
      </c>
    </row>
    <row r="369" spans="1:31">
      <c r="A369" t="str">
        <f>MacReports!A369&amp;""</f>
        <v/>
      </c>
      <c r="B369" t="str">
        <f>MacReports!B369&amp;""</f>
        <v/>
      </c>
      <c r="C369" t="str">
        <f>MacReports!D369&amp;""</f>
        <v/>
      </c>
      <c r="D369" t="str">
        <f>MacReports!C369&amp;""</f>
        <v/>
      </c>
      <c r="E369" t="str" cm="1">
        <f t="array" ref="E369">IF($AC369=0,"",INDEX(MacReports!$E$2:$E$243,$AC369))</f>
        <v/>
      </c>
      <c r="F369" s="11" t="str">
        <f>MacReports!F369&amp;""</f>
        <v/>
      </c>
      <c r="G369" t="str" cm="1">
        <f t="array" ref="G369">IF($AD369=0,$F369,INDEX(Models!$B$2:$B$605,$AD369))</f>
        <v/>
      </c>
      <c r="H369" t="str" cm="1">
        <f t="array" ref="H369">IF($AD369=0,"",INDEX(Models!$E$2:$E$605,$AD369))</f>
        <v/>
      </c>
      <c r="I369" t="str" cm="1">
        <f t="array" ref="I369">IF($AD369=0,"",INDEX(Models!$D$2:$D$605,$AD369))</f>
        <v/>
      </c>
      <c r="J369" t="str">
        <f>MacReports!G369&amp;""</f>
        <v/>
      </c>
      <c r="K369" s="49" t="str">
        <f>MacReports!H369&amp;""</f>
        <v/>
      </c>
      <c r="L369" t="str">
        <f t="shared" si="16"/>
        <v/>
      </c>
      <c r="M369" s="13" t="str">
        <f>MacReports!I369&amp;""</f>
        <v/>
      </c>
      <c r="N369" s="14" t="str" cm="1">
        <f t="array" ref="N369">IFERROR(_xlfn.IFS(MacReports!N369="","",--MacReports!N369&lt;55,"Battery Defect",--MacReports!N369&lt;=69,"Battery D",--MacReports!N369&lt;=80,"Battery C",--MacReports!N369&gt;80,""),"")</f>
        <v/>
      </c>
      <c r="O369" s="14" t="str">
        <f>IF(MacReports!J369="Service","Battery Service","")</f>
        <v/>
      </c>
      <c r="P369" s="11" t="str">
        <f>MacReports!Q369&amp;""</f>
        <v/>
      </c>
      <c r="Q369" s="11" t="str">
        <f>IF(MacReports!K369="Enabled","Apple ID Lock","")</f>
        <v/>
      </c>
      <c r="R369" s="11" t="str">
        <f>IF(MacReports!M369="Remote Lock","Remote Locked","")</f>
        <v/>
      </c>
      <c r="S369" t="str">
        <f t="shared" si="15"/>
        <v/>
      </c>
      <c r="T369" t="str" cm="1">
        <f t="array" ref="T369">IF($AE369=0,"",INDEX(Disk_Pivot!$N$2:$N$500,$AE369))</f>
        <v/>
      </c>
      <c r="U369" t="str">
        <f>IF(T369="Fail",MacReports!O369,"")</f>
        <v/>
      </c>
      <c r="AA369" t="str">
        <f t="shared" si="17"/>
        <v/>
      </c>
      <c r="AC369">
        <f>IFERROR(MATCH($B369,MacReports!$B$2:$B$243,0),0)</f>
        <v>0</v>
      </c>
      <c r="AD369">
        <f>IFERROR(MATCH($F369,Models!$A$2:$A$605,0),0)</f>
        <v>0</v>
      </c>
      <c r="AE369">
        <f>IFERROR(MATCH($B369,Disk_Pivot!$G$2:$G$500,0),0)</f>
        <v>0</v>
      </c>
    </row>
    <row r="370" spans="1:31">
      <c r="A370" t="str">
        <f>MacReports!A370&amp;""</f>
        <v/>
      </c>
      <c r="B370" t="str">
        <f>MacReports!B370&amp;""</f>
        <v/>
      </c>
      <c r="C370" t="str">
        <f>MacReports!D370&amp;""</f>
        <v/>
      </c>
      <c r="D370" t="str">
        <f>MacReports!C370&amp;""</f>
        <v/>
      </c>
      <c r="E370" t="str" cm="1">
        <f t="array" ref="E370">IF($AC370=0,"",INDEX(MacReports!$E$2:$E$243,$AC370))</f>
        <v/>
      </c>
      <c r="F370" s="11" t="str">
        <f>MacReports!F370&amp;""</f>
        <v/>
      </c>
      <c r="G370" t="str" cm="1">
        <f t="array" ref="G370">IF($AD370=0,$F370,INDEX(Models!$B$2:$B$605,$AD370))</f>
        <v/>
      </c>
      <c r="H370" t="str" cm="1">
        <f t="array" ref="H370">IF($AD370=0,"",INDEX(Models!$E$2:$E$605,$AD370))</f>
        <v/>
      </c>
      <c r="I370" t="str" cm="1">
        <f t="array" ref="I370">IF($AD370=0,"",INDEX(Models!$D$2:$D$605,$AD370))</f>
        <v/>
      </c>
      <c r="J370" t="str">
        <f>MacReports!G370&amp;""</f>
        <v/>
      </c>
      <c r="K370" s="49" t="str">
        <f>MacReports!H370&amp;""</f>
        <v/>
      </c>
      <c r="L370" t="str">
        <f t="shared" si="16"/>
        <v/>
      </c>
      <c r="M370" s="13" t="str">
        <f>MacReports!I370&amp;""</f>
        <v/>
      </c>
      <c r="N370" s="14" t="str" cm="1">
        <f t="array" ref="N370">IFERROR(_xlfn.IFS(MacReports!N370="","",--MacReports!N370&lt;55,"Battery Defect",--MacReports!N370&lt;=69,"Battery D",--MacReports!N370&lt;=80,"Battery C",--MacReports!N370&gt;80,""),"")</f>
        <v/>
      </c>
      <c r="O370" s="14" t="str">
        <f>IF(MacReports!J370="Service","Battery Service","")</f>
        <v/>
      </c>
      <c r="P370" s="11" t="str">
        <f>MacReports!Q370&amp;""</f>
        <v/>
      </c>
      <c r="Q370" s="11" t="str">
        <f>IF(MacReports!K370="Enabled","Apple ID Lock","")</f>
        <v/>
      </c>
      <c r="R370" s="11" t="str">
        <f>IF(MacReports!M370="Remote Lock","Remote Locked","")</f>
        <v/>
      </c>
      <c r="S370" t="str">
        <f t="shared" si="15"/>
        <v/>
      </c>
      <c r="T370" t="str" cm="1">
        <f t="array" ref="T370">IF($AE370=0,"",INDEX(Disk_Pivot!$N$2:$N$500,$AE370))</f>
        <v/>
      </c>
      <c r="U370" t="str">
        <f>IF(T370="Fail",MacReports!O370,"")</f>
        <v/>
      </c>
      <c r="AA370" t="str">
        <f t="shared" si="17"/>
        <v/>
      </c>
      <c r="AC370">
        <f>IFERROR(MATCH($B370,MacReports!$B$2:$B$243,0),0)</f>
        <v>0</v>
      </c>
      <c r="AD370">
        <f>IFERROR(MATCH($F370,Models!$A$2:$A$605,0),0)</f>
        <v>0</v>
      </c>
      <c r="AE370">
        <f>IFERROR(MATCH($B370,Disk_Pivot!$G$2:$G$500,0),0)</f>
        <v>0</v>
      </c>
    </row>
    <row r="371" spans="1:31">
      <c r="A371" t="str">
        <f>MacReports!A371&amp;""</f>
        <v/>
      </c>
      <c r="B371" t="str">
        <f>MacReports!B371&amp;""</f>
        <v/>
      </c>
      <c r="C371" t="str">
        <f>MacReports!D371&amp;""</f>
        <v/>
      </c>
      <c r="D371" t="str">
        <f>MacReports!C371&amp;""</f>
        <v/>
      </c>
      <c r="E371" t="str" cm="1">
        <f t="array" ref="E371">IF($AC371=0,"",INDEX(MacReports!$E$2:$E$243,$AC371))</f>
        <v/>
      </c>
      <c r="F371" s="11" t="str">
        <f>MacReports!F371&amp;""</f>
        <v/>
      </c>
      <c r="G371" t="str" cm="1">
        <f t="array" ref="G371">IF($AD371=0,$F371,INDEX(Models!$B$2:$B$605,$AD371))</f>
        <v/>
      </c>
      <c r="H371" t="str" cm="1">
        <f t="array" ref="H371">IF($AD371=0,"",INDEX(Models!$E$2:$E$605,$AD371))</f>
        <v/>
      </c>
      <c r="I371" t="str" cm="1">
        <f t="array" ref="I371">IF($AD371=0,"",INDEX(Models!$D$2:$D$605,$AD371))</f>
        <v/>
      </c>
      <c r="J371" t="str">
        <f>MacReports!G371&amp;""</f>
        <v/>
      </c>
      <c r="K371" s="49" t="str">
        <f>MacReports!H371&amp;""</f>
        <v/>
      </c>
      <c r="L371" t="str">
        <f t="shared" si="16"/>
        <v/>
      </c>
      <c r="M371" s="13" t="str">
        <f>MacReports!I371&amp;""</f>
        <v/>
      </c>
      <c r="N371" s="14" t="str" cm="1">
        <f t="array" ref="N371">IFERROR(_xlfn.IFS(MacReports!N371="","",--MacReports!N371&lt;55,"Battery Defect",--MacReports!N371&lt;=69,"Battery D",--MacReports!N371&lt;=80,"Battery C",--MacReports!N371&gt;80,""),"")</f>
        <v/>
      </c>
      <c r="O371" s="14" t="str">
        <f>IF(MacReports!J371="Service","Battery Service","")</f>
        <v/>
      </c>
      <c r="P371" s="11" t="str">
        <f>MacReports!Q371&amp;""</f>
        <v/>
      </c>
      <c r="Q371" s="11" t="str">
        <f>IF(MacReports!K371="Enabled","Apple ID Lock","")</f>
        <v/>
      </c>
      <c r="R371" s="11" t="str">
        <f>IF(MacReports!M371="Remote Lock","Remote Locked","")</f>
        <v/>
      </c>
      <c r="S371" t="str">
        <f t="shared" si="15"/>
        <v/>
      </c>
      <c r="T371" t="str" cm="1">
        <f t="array" ref="T371">IF($AE371=0,"",INDEX(Disk_Pivot!$N$2:$N$500,$AE371))</f>
        <v/>
      </c>
      <c r="U371" t="str">
        <f>IF(T371="Fail",MacReports!O371,"")</f>
        <v/>
      </c>
      <c r="AA371" t="str">
        <f t="shared" si="17"/>
        <v/>
      </c>
      <c r="AC371">
        <f>IFERROR(MATCH($B371,MacReports!$B$2:$B$243,0),0)</f>
        <v>0</v>
      </c>
      <c r="AD371">
        <f>IFERROR(MATCH($F371,Models!$A$2:$A$605,0),0)</f>
        <v>0</v>
      </c>
      <c r="AE371">
        <f>IFERROR(MATCH($B371,Disk_Pivot!$G$2:$G$500,0),0)</f>
        <v>0</v>
      </c>
    </row>
    <row r="372" spans="1:31">
      <c r="A372" t="str">
        <f>MacReports!A372&amp;""</f>
        <v/>
      </c>
      <c r="B372" t="str">
        <f>MacReports!B372&amp;""</f>
        <v/>
      </c>
      <c r="C372" t="str">
        <f>MacReports!D372&amp;""</f>
        <v/>
      </c>
      <c r="D372" t="str">
        <f>MacReports!C372&amp;""</f>
        <v/>
      </c>
      <c r="E372" t="str" cm="1">
        <f t="array" ref="E372">IF($AC372=0,"",INDEX(MacReports!$E$2:$E$243,$AC372))</f>
        <v/>
      </c>
      <c r="F372" s="11" t="str">
        <f>MacReports!F372&amp;""</f>
        <v/>
      </c>
      <c r="G372" t="str" cm="1">
        <f t="array" ref="G372">IF($AD372=0,$F372,INDEX(Models!$B$2:$B$605,$AD372))</f>
        <v/>
      </c>
      <c r="H372" t="str" cm="1">
        <f t="array" ref="H372">IF($AD372=0,"",INDEX(Models!$E$2:$E$605,$AD372))</f>
        <v/>
      </c>
      <c r="I372" t="str" cm="1">
        <f t="array" ref="I372">IF($AD372=0,"",INDEX(Models!$D$2:$D$605,$AD372))</f>
        <v/>
      </c>
      <c r="J372" t="str">
        <f>MacReports!G372&amp;""</f>
        <v/>
      </c>
      <c r="K372" s="49" t="str">
        <f>MacReports!H372&amp;""</f>
        <v/>
      </c>
      <c r="L372" t="str">
        <f t="shared" si="16"/>
        <v/>
      </c>
      <c r="M372" s="13" t="str">
        <f>MacReports!I372&amp;""</f>
        <v/>
      </c>
      <c r="N372" s="14" t="str" cm="1">
        <f t="array" ref="N372">IFERROR(_xlfn.IFS(MacReports!N372="","",--MacReports!N372&lt;55,"Battery Defect",--MacReports!N372&lt;=69,"Battery D",--MacReports!N372&lt;=80,"Battery C",--MacReports!N372&gt;80,""),"")</f>
        <v/>
      </c>
      <c r="O372" s="14" t="str">
        <f>IF(MacReports!J372="Service","Battery Service","")</f>
        <v/>
      </c>
      <c r="P372" s="11" t="str">
        <f>MacReports!Q372&amp;""</f>
        <v/>
      </c>
      <c r="Q372" s="11" t="str">
        <f>IF(MacReports!K372="Enabled","Apple ID Lock","")</f>
        <v/>
      </c>
      <c r="R372" s="11" t="str">
        <f>IF(MacReports!M372="Remote Lock","Remote Locked","")</f>
        <v/>
      </c>
      <c r="S372" t="str">
        <f t="shared" si="15"/>
        <v/>
      </c>
      <c r="T372" t="str" cm="1">
        <f t="array" ref="T372">IF($AE372=0,"",INDEX(Disk_Pivot!$N$2:$N$500,$AE372))</f>
        <v/>
      </c>
      <c r="U372" t="str">
        <f>IF(T372="Fail",MacReports!O372,"")</f>
        <v/>
      </c>
      <c r="AA372" t="str">
        <f t="shared" si="17"/>
        <v/>
      </c>
      <c r="AC372">
        <f>IFERROR(MATCH($B372,MacReports!$B$2:$B$243,0),0)</f>
        <v>0</v>
      </c>
      <c r="AD372">
        <f>IFERROR(MATCH($F372,Models!$A$2:$A$605,0),0)</f>
        <v>0</v>
      </c>
      <c r="AE372">
        <f>IFERROR(MATCH($B372,Disk_Pivot!$G$2:$G$500,0),0)</f>
        <v>0</v>
      </c>
    </row>
    <row r="373" spans="1:31">
      <c r="A373" t="str">
        <f>MacReports!A373&amp;""</f>
        <v/>
      </c>
      <c r="B373" t="str">
        <f>MacReports!B373&amp;""</f>
        <v/>
      </c>
      <c r="C373" t="str">
        <f>MacReports!D373&amp;""</f>
        <v/>
      </c>
      <c r="D373" t="str">
        <f>MacReports!C373&amp;""</f>
        <v/>
      </c>
      <c r="E373" t="str" cm="1">
        <f t="array" ref="E373">IF($AC373=0,"",INDEX(MacReports!$E$2:$E$243,$AC373))</f>
        <v/>
      </c>
      <c r="F373" s="11" t="str">
        <f>MacReports!F373&amp;""</f>
        <v/>
      </c>
      <c r="G373" t="str" cm="1">
        <f t="array" ref="G373">IF($AD373=0,$F373,INDEX(Models!$B$2:$B$605,$AD373))</f>
        <v/>
      </c>
      <c r="H373" t="str" cm="1">
        <f t="array" ref="H373">IF($AD373=0,"",INDEX(Models!$E$2:$E$605,$AD373))</f>
        <v/>
      </c>
      <c r="I373" t="str" cm="1">
        <f t="array" ref="I373">IF($AD373=0,"",INDEX(Models!$D$2:$D$605,$AD373))</f>
        <v/>
      </c>
      <c r="J373" t="str">
        <f>MacReports!G373&amp;""</f>
        <v/>
      </c>
      <c r="K373" s="49" t="str">
        <f>MacReports!H373&amp;""</f>
        <v/>
      </c>
      <c r="L373" t="str">
        <f t="shared" si="16"/>
        <v/>
      </c>
      <c r="M373" s="13" t="str">
        <f>MacReports!I373&amp;""</f>
        <v/>
      </c>
      <c r="N373" s="14" t="str" cm="1">
        <f t="array" ref="N373">IFERROR(_xlfn.IFS(MacReports!N373="","",--MacReports!N373&lt;55,"Battery Defect",--MacReports!N373&lt;=69,"Battery D",--MacReports!N373&lt;=80,"Battery C",--MacReports!N373&gt;80,""),"")</f>
        <v/>
      </c>
      <c r="O373" s="14" t="str">
        <f>IF(MacReports!J373="Service","Battery Service","")</f>
        <v/>
      </c>
      <c r="P373" s="11" t="str">
        <f>MacReports!Q373&amp;""</f>
        <v/>
      </c>
      <c r="Q373" s="11" t="str">
        <f>IF(MacReports!K373="Enabled","Apple ID Lock","")</f>
        <v/>
      </c>
      <c r="R373" s="11" t="str">
        <f>IF(MacReports!M373="Remote Lock","Remote Locked","")</f>
        <v/>
      </c>
      <c r="S373" t="str">
        <f t="shared" si="15"/>
        <v/>
      </c>
      <c r="T373" t="str" cm="1">
        <f t="array" ref="T373">IF($AE373=0,"",INDEX(Disk_Pivot!$N$2:$N$500,$AE373))</f>
        <v/>
      </c>
      <c r="U373" t="str">
        <f>IF(T373="Fail",MacReports!O373,"")</f>
        <v/>
      </c>
      <c r="AA373" t="str">
        <f t="shared" si="17"/>
        <v/>
      </c>
      <c r="AC373">
        <f>IFERROR(MATCH($B373,MacReports!$B$2:$B$243,0),0)</f>
        <v>0</v>
      </c>
      <c r="AD373">
        <f>IFERROR(MATCH($F373,Models!$A$2:$A$605,0),0)</f>
        <v>0</v>
      </c>
      <c r="AE373">
        <f>IFERROR(MATCH($B373,Disk_Pivot!$G$2:$G$500,0),0)</f>
        <v>0</v>
      </c>
    </row>
    <row r="374" spans="1:31">
      <c r="A374" t="str">
        <f>MacReports!A374&amp;""</f>
        <v/>
      </c>
      <c r="B374" t="str">
        <f>MacReports!B374&amp;""</f>
        <v/>
      </c>
      <c r="C374" t="str">
        <f>MacReports!D374&amp;""</f>
        <v/>
      </c>
      <c r="D374" t="str">
        <f>MacReports!C374&amp;""</f>
        <v/>
      </c>
      <c r="E374" t="str" cm="1">
        <f t="array" ref="E374">IF($AC374=0,"",INDEX(MacReports!$E$2:$E$243,$AC374))</f>
        <v/>
      </c>
      <c r="F374" s="11" t="str">
        <f>MacReports!F374&amp;""</f>
        <v/>
      </c>
      <c r="G374" t="str" cm="1">
        <f t="array" ref="G374">IF($AD374=0,$F374,INDEX(Models!$B$2:$B$605,$AD374))</f>
        <v/>
      </c>
      <c r="H374" t="str" cm="1">
        <f t="array" ref="H374">IF($AD374=0,"",INDEX(Models!$E$2:$E$605,$AD374))</f>
        <v/>
      </c>
      <c r="I374" t="str" cm="1">
        <f t="array" ref="I374">IF($AD374=0,"",INDEX(Models!$D$2:$D$605,$AD374))</f>
        <v/>
      </c>
      <c r="J374" t="str">
        <f>MacReports!G374&amp;""</f>
        <v/>
      </c>
      <c r="K374" s="49" t="str">
        <f>MacReports!H374&amp;""</f>
        <v/>
      </c>
      <c r="L374" t="str">
        <f t="shared" si="16"/>
        <v/>
      </c>
      <c r="M374" s="13" t="str">
        <f>MacReports!I374&amp;""</f>
        <v/>
      </c>
      <c r="N374" s="14" t="str" cm="1">
        <f t="array" ref="N374">IFERROR(_xlfn.IFS(MacReports!N374="","",--MacReports!N374&lt;55,"Battery Defect",--MacReports!N374&lt;=69,"Battery D",--MacReports!N374&lt;=80,"Battery C",--MacReports!N374&gt;80,""),"")</f>
        <v/>
      </c>
      <c r="O374" s="14" t="str">
        <f>IF(MacReports!J374="Service","Battery Service","")</f>
        <v/>
      </c>
      <c r="P374" s="11" t="str">
        <f>MacReports!Q374&amp;""</f>
        <v/>
      </c>
      <c r="Q374" s="11" t="str">
        <f>IF(MacReports!K374="Enabled","Apple ID Lock","")</f>
        <v/>
      </c>
      <c r="R374" s="11" t="str">
        <f>IF(MacReports!M374="Remote Lock","Remote Locked","")</f>
        <v/>
      </c>
      <c r="S374" t="str">
        <f t="shared" si="15"/>
        <v/>
      </c>
      <c r="T374" t="str" cm="1">
        <f t="array" ref="T374">IF($AE374=0,"",INDEX(Disk_Pivot!$N$2:$N$500,$AE374))</f>
        <v/>
      </c>
      <c r="U374" t="str">
        <f>IF(T374="Fail",MacReports!O374,"")</f>
        <v/>
      </c>
      <c r="AA374" t="str">
        <f t="shared" si="17"/>
        <v/>
      </c>
      <c r="AC374">
        <f>IFERROR(MATCH($B374,MacReports!$B$2:$B$243,0),0)</f>
        <v>0</v>
      </c>
      <c r="AD374">
        <f>IFERROR(MATCH($F374,Models!$A$2:$A$605,0),0)</f>
        <v>0</v>
      </c>
      <c r="AE374">
        <f>IFERROR(MATCH($B374,Disk_Pivot!$G$2:$G$500,0),0)</f>
        <v>0</v>
      </c>
    </row>
    <row r="375" spans="1:31">
      <c r="A375" t="str">
        <f>MacReports!A375&amp;""</f>
        <v/>
      </c>
      <c r="B375" t="str">
        <f>MacReports!B375&amp;""</f>
        <v/>
      </c>
      <c r="C375" t="str">
        <f>MacReports!D375&amp;""</f>
        <v/>
      </c>
      <c r="D375" t="str">
        <f>MacReports!C375&amp;""</f>
        <v/>
      </c>
      <c r="E375" t="str" cm="1">
        <f t="array" ref="E375">IF($AC375=0,"",INDEX(MacReports!$E$2:$E$243,$AC375))</f>
        <v/>
      </c>
      <c r="F375" s="11" t="str">
        <f>MacReports!F375&amp;""</f>
        <v/>
      </c>
      <c r="G375" t="str" cm="1">
        <f t="array" ref="G375">IF($AD375=0,$F375,INDEX(Models!$B$2:$B$605,$AD375))</f>
        <v/>
      </c>
      <c r="H375" t="str" cm="1">
        <f t="array" ref="H375">IF($AD375=0,"",INDEX(Models!$E$2:$E$605,$AD375))</f>
        <v/>
      </c>
      <c r="I375" t="str" cm="1">
        <f t="array" ref="I375">IF($AD375=0,"",INDEX(Models!$D$2:$D$605,$AD375))</f>
        <v/>
      </c>
      <c r="J375" t="str">
        <f>MacReports!G375&amp;""</f>
        <v/>
      </c>
      <c r="K375" s="49" t="str">
        <f>MacReports!H375&amp;""</f>
        <v/>
      </c>
      <c r="L375" t="str">
        <f t="shared" si="16"/>
        <v/>
      </c>
      <c r="M375" s="13" t="str">
        <f>MacReports!I375&amp;""</f>
        <v/>
      </c>
      <c r="N375" s="14" t="str" cm="1">
        <f t="array" ref="N375">IFERROR(_xlfn.IFS(MacReports!N375="","",--MacReports!N375&lt;55,"Battery Defect",--MacReports!N375&lt;=69,"Battery D",--MacReports!N375&lt;=80,"Battery C",--MacReports!N375&gt;80,""),"")</f>
        <v/>
      </c>
      <c r="O375" s="14" t="str">
        <f>IF(MacReports!J375="Service","Battery Service","")</f>
        <v/>
      </c>
      <c r="P375" s="11" t="str">
        <f>MacReports!Q375&amp;""</f>
        <v/>
      </c>
      <c r="Q375" s="11" t="str">
        <f>IF(MacReports!K375="Enabled","Apple ID Lock","")</f>
        <v/>
      </c>
      <c r="R375" s="11" t="str">
        <f>IF(MacReports!M375="Remote Lock","Remote Locked","")</f>
        <v/>
      </c>
      <c r="S375" t="str">
        <f t="shared" si="15"/>
        <v/>
      </c>
      <c r="T375" t="str" cm="1">
        <f t="array" ref="T375">IF($AE375=0,"",INDEX(Disk_Pivot!$N$2:$N$500,$AE375))</f>
        <v/>
      </c>
      <c r="U375" t="str">
        <f>IF(T375="Fail",MacReports!O375,"")</f>
        <v/>
      </c>
      <c r="AA375" t="str">
        <f t="shared" si="17"/>
        <v/>
      </c>
      <c r="AC375">
        <f>IFERROR(MATCH($B375,MacReports!$B$2:$B$243,0),0)</f>
        <v>0</v>
      </c>
      <c r="AD375">
        <f>IFERROR(MATCH($F375,Models!$A$2:$A$605,0),0)</f>
        <v>0</v>
      </c>
      <c r="AE375">
        <f>IFERROR(MATCH($B375,Disk_Pivot!$G$2:$G$500,0),0)</f>
        <v>0</v>
      </c>
    </row>
    <row r="376" spans="1:31">
      <c r="A376" t="str">
        <f>MacReports!A376&amp;""</f>
        <v/>
      </c>
      <c r="B376" t="str">
        <f>MacReports!B376&amp;""</f>
        <v/>
      </c>
      <c r="C376" t="str">
        <f>MacReports!D376&amp;""</f>
        <v/>
      </c>
      <c r="D376" t="str">
        <f>MacReports!C376&amp;""</f>
        <v/>
      </c>
      <c r="E376" t="str" cm="1">
        <f t="array" ref="E376">IF($AC376=0,"",INDEX(MacReports!$E$2:$E$243,$AC376))</f>
        <v/>
      </c>
      <c r="F376" s="11" t="str">
        <f>MacReports!F376&amp;""</f>
        <v/>
      </c>
      <c r="G376" t="str" cm="1">
        <f t="array" ref="G376">IF($AD376=0,$F376,INDEX(Models!$B$2:$B$605,$AD376))</f>
        <v/>
      </c>
      <c r="H376" t="str" cm="1">
        <f t="array" ref="H376">IF($AD376=0,"",INDEX(Models!$E$2:$E$605,$AD376))</f>
        <v/>
      </c>
      <c r="I376" t="str" cm="1">
        <f t="array" ref="I376">IF($AD376=0,"",INDEX(Models!$D$2:$D$605,$AD376))</f>
        <v/>
      </c>
      <c r="J376" t="str">
        <f>MacReports!G376&amp;""</f>
        <v/>
      </c>
      <c r="K376" s="49" t="str">
        <f>MacReports!H376&amp;""</f>
        <v/>
      </c>
      <c r="L376" t="str">
        <f t="shared" si="16"/>
        <v/>
      </c>
      <c r="M376" s="13" t="str">
        <f>MacReports!I376&amp;""</f>
        <v/>
      </c>
      <c r="N376" s="14" t="str" cm="1">
        <f t="array" ref="N376">IFERROR(_xlfn.IFS(MacReports!N376="","",--MacReports!N376&lt;55,"Battery Defect",--MacReports!N376&lt;=69,"Battery D",--MacReports!N376&lt;=80,"Battery C",--MacReports!N376&gt;80,""),"")</f>
        <v/>
      </c>
      <c r="O376" s="14" t="str">
        <f>IF(MacReports!J376="Service","Battery Service","")</f>
        <v/>
      </c>
      <c r="P376" s="11" t="str">
        <f>MacReports!Q376&amp;""</f>
        <v/>
      </c>
      <c r="Q376" s="11" t="str">
        <f>IF(MacReports!K376="Enabled","Apple ID Lock","")</f>
        <v/>
      </c>
      <c r="R376" s="11" t="str">
        <f>IF(MacReports!M376="Remote Lock","Remote Locked","")</f>
        <v/>
      </c>
      <c r="S376" t="str">
        <f t="shared" si="15"/>
        <v/>
      </c>
      <c r="T376" t="str" cm="1">
        <f t="array" ref="T376">IF($AE376=0,"",INDEX(Disk_Pivot!$N$2:$N$500,$AE376))</f>
        <v/>
      </c>
      <c r="U376" t="str">
        <f>IF(T376="Fail",MacReports!O376,"")</f>
        <v/>
      </c>
      <c r="AA376" t="str">
        <f t="shared" si="17"/>
        <v/>
      </c>
      <c r="AC376">
        <f>IFERROR(MATCH($B376,MacReports!$B$2:$B$243,0),0)</f>
        <v>0</v>
      </c>
      <c r="AD376">
        <f>IFERROR(MATCH($F376,Models!$A$2:$A$605,0),0)</f>
        <v>0</v>
      </c>
      <c r="AE376">
        <f>IFERROR(MATCH($B376,Disk_Pivot!$G$2:$G$500,0),0)</f>
        <v>0</v>
      </c>
    </row>
    <row r="377" spans="1:31">
      <c r="A377" t="str">
        <f>MacReports!A377&amp;""</f>
        <v/>
      </c>
      <c r="B377" t="str">
        <f>MacReports!B377&amp;""</f>
        <v/>
      </c>
      <c r="C377" t="str">
        <f>MacReports!D377&amp;""</f>
        <v/>
      </c>
      <c r="D377" t="str">
        <f>MacReports!C377&amp;""</f>
        <v/>
      </c>
      <c r="E377" t="str" cm="1">
        <f t="array" ref="E377">IF($AC377=0,"",INDEX(MacReports!$E$2:$E$243,$AC377))</f>
        <v/>
      </c>
      <c r="F377" s="11" t="str">
        <f>MacReports!F377&amp;""</f>
        <v/>
      </c>
      <c r="G377" t="str" cm="1">
        <f t="array" ref="G377">IF($AD377=0,$F377,INDEX(Models!$B$2:$B$605,$AD377))</f>
        <v/>
      </c>
      <c r="H377" t="str" cm="1">
        <f t="array" ref="H377">IF($AD377=0,"",INDEX(Models!$E$2:$E$605,$AD377))</f>
        <v/>
      </c>
      <c r="I377" t="str" cm="1">
        <f t="array" ref="I377">IF($AD377=0,"",INDEX(Models!$D$2:$D$605,$AD377))</f>
        <v/>
      </c>
      <c r="J377" t="str">
        <f>MacReports!G377&amp;""</f>
        <v/>
      </c>
      <c r="K377" s="49" t="str">
        <f>MacReports!H377&amp;""</f>
        <v/>
      </c>
      <c r="L377" t="str">
        <f t="shared" si="16"/>
        <v/>
      </c>
      <c r="M377" s="13" t="str">
        <f>MacReports!I377&amp;""</f>
        <v/>
      </c>
      <c r="N377" s="14" t="str" cm="1">
        <f t="array" ref="N377">IFERROR(_xlfn.IFS(MacReports!N377="","",--MacReports!N377&lt;55,"Battery Defect",--MacReports!N377&lt;=69,"Battery D",--MacReports!N377&lt;=80,"Battery C",--MacReports!N377&gt;80,""),"")</f>
        <v/>
      </c>
      <c r="O377" s="14" t="str">
        <f>IF(MacReports!J377="Service","Battery Service","")</f>
        <v/>
      </c>
      <c r="P377" s="11" t="str">
        <f>MacReports!Q377&amp;""</f>
        <v/>
      </c>
      <c r="Q377" s="11" t="str">
        <f>IF(MacReports!K377="Enabled","Apple ID Lock","")</f>
        <v/>
      </c>
      <c r="R377" s="11" t="str">
        <f>IF(MacReports!M377="Remote Lock","Remote Locked","")</f>
        <v/>
      </c>
      <c r="S377" t="str">
        <f t="shared" si="15"/>
        <v/>
      </c>
      <c r="T377" t="str" cm="1">
        <f t="array" ref="T377">IF($AE377=0,"",INDEX(Disk_Pivot!$N$2:$N$500,$AE377))</f>
        <v/>
      </c>
      <c r="U377" t="str">
        <f>IF(T377="Fail",MacReports!O377,"")</f>
        <v/>
      </c>
      <c r="AA377" t="str">
        <f t="shared" si="17"/>
        <v/>
      </c>
      <c r="AC377">
        <f>IFERROR(MATCH($B377,MacReports!$B$2:$B$243,0),0)</f>
        <v>0</v>
      </c>
      <c r="AD377">
        <f>IFERROR(MATCH($F377,Models!$A$2:$A$605,0),0)</f>
        <v>0</v>
      </c>
      <c r="AE377">
        <f>IFERROR(MATCH($B377,Disk_Pivot!$G$2:$G$500,0),0)</f>
        <v>0</v>
      </c>
    </row>
    <row r="378" spans="1:31">
      <c r="A378" t="str">
        <f>MacReports!A378&amp;""</f>
        <v/>
      </c>
      <c r="B378" t="str">
        <f>MacReports!B378&amp;""</f>
        <v/>
      </c>
      <c r="C378" t="str">
        <f>MacReports!D378&amp;""</f>
        <v/>
      </c>
      <c r="D378" t="str">
        <f>MacReports!C378&amp;""</f>
        <v/>
      </c>
      <c r="E378" t="str" cm="1">
        <f t="array" ref="E378">IF($AC378=0,"",INDEX(MacReports!$E$2:$E$243,$AC378))</f>
        <v/>
      </c>
      <c r="F378" s="11" t="str">
        <f>MacReports!F378&amp;""</f>
        <v/>
      </c>
      <c r="G378" t="str" cm="1">
        <f t="array" ref="G378">IF($AD378=0,$F378,INDEX(Models!$B$2:$B$605,$AD378))</f>
        <v/>
      </c>
      <c r="H378" t="str" cm="1">
        <f t="array" ref="H378">IF($AD378=0,"",INDEX(Models!$E$2:$E$605,$AD378))</f>
        <v/>
      </c>
      <c r="I378" t="str" cm="1">
        <f t="array" ref="I378">IF($AD378=0,"",INDEX(Models!$D$2:$D$605,$AD378))</f>
        <v/>
      </c>
      <c r="J378" t="str">
        <f>MacReports!G378&amp;""</f>
        <v/>
      </c>
      <c r="K378" s="49" t="str">
        <f>MacReports!H378&amp;""</f>
        <v/>
      </c>
      <c r="L378" t="str">
        <f t="shared" si="16"/>
        <v/>
      </c>
      <c r="M378" s="13" t="str">
        <f>MacReports!I378&amp;""</f>
        <v/>
      </c>
      <c r="N378" s="14" t="str" cm="1">
        <f t="array" ref="N378">IFERROR(_xlfn.IFS(MacReports!N378="","",--MacReports!N378&lt;55,"Battery Defect",--MacReports!N378&lt;=69,"Battery D",--MacReports!N378&lt;=80,"Battery C",--MacReports!N378&gt;80,""),"")</f>
        <v/>
      </c>
      <c r="O378" s="14" t="str">
        <f>IF(MacReports!J378="Service","Battery Service","")</f>
        <v/>
      </c>
      <c r="P378" s="11" t="str">
        <f>MacReports!Q378&amp;""</f>
        <v/>
      </c>
      <c r="Q378" s="11" t="str">
        <f>IF(MacReports!K378="Enabled","Apple ID Lock","")</f>
        <v/>
      </c>
      <c r="R378" s="11" t="str">
        <f>IF(MacReports!M378="Remote Lock","Remote Locked","")</f>
        <v/>
      </c>
      <c r="S378" t="str">
        <f t="shared" si="15"/>
        <v/>
      </c>
      <c r="T378" t="str" cm="1">
        <f t="array" ref="T378">IF($AE378=0,"",INDEX(Disk_Pivot!$N$2:$N$500,$AE378))</f>
        <v/>
      </c>
      <c r="U378" t="str">
        <f>IF(T378="Fail",MacReports!O378,"")</f>
        <v/>
      </c>
      <c r="AA378" t="str">
        <f t="shared" si="17"/>
        <v/>
      </c>
      <c r="AC378">
        <f>IFERROR(MATCH($B378,MacReports!$B$2:$B$243,0),0)</f>
        <v>0</v>
      </c>
      <c r="AD378">
        <f>IFERROR(MATCH($F378,Models!$A$2:$A$605,0),0)</f>
        <v>0</v>
      </c>
      <c r="AE378">
        <f>IFERROR(MATCH($B378,Disk_Pivot!$G$2:$G$500,0),0)</f>
        <v>0</v>
      </c>
    </row>
    <row r="379" spans="1:31">
      <c r="A379" t="str">
        <f>MacReports!A379&amp;""</f>
        <v/>
      </c>
      <c r="B379" t="str">
        <f>MacReports!B379&amp;""</f>
        <v/>
      </c>
      <c r="C379" t="str">
        <f>MacReports!D379&amp;""</f>
        <v/>
      </c>
      <c r="D379" t="str">
        <f>MacReports!C379&amp;""</f>
        <v/>
      </c>
      <c r="E379" t="str" cm="1">
        <f t="array" ref="E379">IF($AC379=0,"",INDEX(MacReports!$E$2:$E$243,$AC379))</f>
        <v/>
      </c>
      <c r="F379" s="11" t="str">
        <f>MacReports!F379&amp;""</f>
        <v/>
      </c>
      <c r="G379" t="str" cm="1">
        <f t="array" ref="G379">IF($AD379=0,$F379,INDEX(Models!$B$2:$B$605,$AD379))</f>
        <v/>
      </c>
      <c r="H379" t="str" cm="1">
        <f t="array" ref="H379">IF($AD379=0,"",INDEX(Models!$E$2:$E$605,$AD379))</f>
        <v/>
      </c>
      <c r="I379" t="str" cm="1">
        <f t="array" ref="I379">IF($AD379=0,"",INDEX(Models!$D$2:$D$605,$AD379))</f>
        <v/>
      </c>
      <c r="J379" t="str">
        <f>MacReports!G379&amp;""</f>
        <v/>
      </c>
      <c r="K379" s="49" t="str">
        <f>MacReports!H379&amp;""</f>
        <v/>
      </c>
      <c r="L379" t="str">
        <f t="shared" si="16"/>
        <v/>
      </c>
      <c r="M379" s="13" t="str">
        <f>MacReports!I379&amp;""</f>
        <v/>
      </c>
      <c r="N379" s="14" t="str" cm="1">
        <f t="array" ref="N379">IFERROR(_xlfn.IFS(MacReports!N379="","",--MacReports!N379&lt;55,"Battery Defect",--MacReports!N379&lt;=69,"Battery D",--MacReports!N379&lt;=80,"Battery C",--MacReports!N379&gt;80,""),"")</f>
        <v/>
      </c>
      <c r="O379" s="14" t="str">
        <f>IF(MacReports!J379="Service","Battery Service","")</f>
        <v/>
      </c>
      <c r="P379" s="11" t="str">
        <f>MacReports!Q379&amp;""</f>
        <v/>
      </c>
      <c r="Q379" s="11" t="str">
        <f>IF(MacReports!K379="Enabled","Apple ID Lock","")</f>
        <v/>
      </c>
      <c r="R379" s="11" t="str">
        <f>IF(MacReports!M379="Remote Lock","Remote Locked","")</f>
        <v/>
      </c>
      <c r="S379" t="str">
        <f t="shared" si="15"/>
        <v/>
      </c>
      <c r="T379" t="str" cm="1">
        <f t="array" ref="T379">IF($AE379=0,"",INDEX(Disk_Pivot!$N$2:$N$500,$AE379))</f>
        <v/>
      </c>
      <c r="U379" t="str">
        <f>IF(T379="Fail",MacReports!O379,"")</f>
        <v/>
      </c>
      <c r="AA379" t="str">
        <f t="shared" si="17"/>
        <v/>
      </c>
      <c r="AC379">
        <f>IFERROR(MATCH($B379,MacReports!$B$2:$B$243,0),0)</f>
        <v>0</v>
      </c>
      <c r="AD379">
        <f>IFERROR(MATCH($F379,Models!$A$2:$A$605,0),0)</f>
        <v>0</v>
      </c>
      <c r="AE379">
        <f>IFERROR(MATCH($B379,Disk_Pivot!$G$2:$G$500,0),0)</f>
        <v>0</v>
      </c>
    </row>
    <row r="380" spans="1:31">
      <c r="A380" t="str">
        <f>MacReports!A380&amp;""</f>
        <v/>
      </c>
      <c r="B380" t="str">
        <f>MacReports!B380&amp;""</f>
        <v/>
      </c>
      <c r="C380" t="str">
        <f>MacReports!D380&amp;""</f>
        <v/>
      </c>
      <c r="D380" t="str">
        <f>MacReports!C380&amp;""</f>
        <v/>
      </c>
      <c r="E380" t="str" cm="1">
        <f t="array" ref="E380">IF($AC380=0,"",INDEX(MacReports!$E$2:$E$243,$AC380))</f>
        <v/>
      </c>
      <c r="F380" s="11" t="str">
        <f>MacReports!F380&amp;""</f>
        <v/>
      </c>
      <c r="G380" t="str" cm="1">
        <f t="array" ref="G380">IF($AD380=0,$F380,INDEX(Models!$B$2:$B$605,$AD380))</f>
        <v/>
      </c>
      <c r="H380" t="str" cm="1">
        <f t="array" ref="H380">IF($AD380=0,"",INDEX(Models!$E$2:$E$605,$AD380))</f>
        <v/>
      </c>
      <c r="I380" t="str" cm="1">
        <f t="array" ref="I380">IF($AD380=0,"",INDEX(Models!$D$2:$D$605,$AD380))</f>
        <v/>
      </c>
      <c r="J380" t="str">
        <f>MacReports!G380&amp;""</f>
        <v/>
      </c>
      <c r="K380" s="49" t="str">
        <f>MacReports!H380&amp;""</f>
        <v/>
      </c>
      <c r="L380" t="str">
        <f t="shared" si="16"/>
        <v/>
      </c>
      <c r="M380" s="13" t="str">
        <f>MacReports!I380&amp;""</f>
        <v/>
      </c>
      <c r="N380" s="14" t="str" cm="1">
        <f t="array" ref="N380">IFERROR(_xlfn.IFS(MacReports!N380="","",--MacReports!N380&lt;55,"Battery Defect",--MacReports!N380&lt;=69,"Battery D",--MacReports!N380&lt;=80,"Battery C",--MacReports!N380&gt;80,""),"")</f>
        <v/>
      </c>
      <c r="O380" s="14" t="str">
        <f>IF(MacReports!J380="Service","Battery Service","")</f>
        <v/>
      </c>
      <c r="P380" s="11" t="str">
        <f>MacReports!Q380&amp;""</f>
        <v/>
      </c>
      <c r="Q380" s="11" t="str">
        <f>IF(MacReports!K380="Enabled","Apple ID Lock","")</f>
        <v/>
      </c>
      <c r="R380" s="11" t="str">
        <f>IF(MacReports!M380="Remote Lock","Remote Locked","")</f>
        <v/>
      </c>
      <c r="S380" t="str">
        <f t="shared" si="15"/>
        <v/>
      </c>
      <c r="T380" t="str" cm="1">
        <f t="array" ref="T380">IF($AE380=0,"",INDEX(Disk_Pivot!$N$2:$N$500,$AE380))</f>
        <v/>
      </c>
      <c r="U380" t="str">
        <f>IF(T380="Fail",MacReports!O380,"")</f>
        <v/>
      </c>
      <c r="AA380" t="str">
        <f t="shared" si="17"/>
        <v/>
      </c>
      <c r="AC380">
        <f>IFERROR(MATCH($B380,MacReports!$B$2:$B$243,0),0)</f>
        <v>0</v>
      </c>
      <c r="AD380">
        <f>IFERROR(MATCH($F380,Models!$A$2:$A$605,0),0)</f>
        <v>0</v>
      </c>
      <c r="AE380">
        <f>IFERROR(MATCH($B380,Disk_Pivot!$G$2:$G$500,0),0)</f>
        <v>0</v>
      </c>
    </row>
    <row r="381" spans="1:31">
      <c r="A381" t="str">
        <f>MacReports!A381&amp;""</f>
        <v/>
      </c>
      <c r="B381" t="str">
        <f>MacReports!B381&amp;""</f>
        <v/>
      </c>
      <c r="C381" t="str">
        <f>MacReports!D381&amp;""</f>
        <v/>
      </c>
      <c r="D381" t="str">
        <f>MacReports!C381&amp;""</f>
        <v/>
      </c>
      <c r="E381" t="str" cm="1">
        <f t="array" ref="E381">IF($AC381=0,"",INDEX(MacReports!$E$2:$E$243,$AC381))</f>
        <v/>
      </c>
      <c r="F381" s="11" t="str">
        <f>MacReports!F381&amp;""</f>
        <v/>
      </c>
      <c r="G381" t="str" cm="1">
        <f t="array" ref="G381">IF($AD381=0,$F381,INDEX(Models!$B$2:$B$605,$AD381))</f>
        <v/>
      </c>
      <c r="H381" t="str" cm="1">
        <f t="array" ref="H381">IF($AD381=0,"",INDEX(Models!$E$2:$E$605,$AD381))</f>
        <v/>
      </c>
      <c r="I381" t="str" cm="1">
        <f t="array" ref="I381">IF($AD381=0,"",INDEX(Models!$D$2:$D$605,$AD381))</f>
        <v/>
      </c>
      <c r="J381" t="str">
        <f>MacReports!G381&amp;""</f>
        <v/>
      </c>
      <c r="K381" s="49" t="str">
        <f>MacReports!H381&amp;""</f>
        <v/>
      </c>
      <c r="L381" t="str">
        <f t="shared" si="16"/>
        <v/>
      </c>
      <c r="M381" s="13" t="str">
        <f>MacReports!I381&amp;""</f>
        <v/>
      </c>
      <c r="N381" s="14" t="str" cm="1">
        <f t="array" ref="N381">IFERROR(_xlfn.IFS(MacReports!N381="","",--MacReports!N381&lt;55,"Battery Defect",--MacReports!N381&lt;=69,"Battery D",--MacReports!N381&lt;=80,"Battery C",--MacReports!N381&gt;80,""),"")</f>
        <v/>
      </c>
      <c r="O381" s="14" t="str">
        <f>IF(MacReports!J381="Service","Battery Service","")</f>
        <v/>
      </c>
      <c r="P381" s="11" t="str">
        <f>MacReports!Q381&amp;""</f>
        <v/>
      </c>
      <c r="Q381" s="11" t="str">
        <f>IF(MacReports!K381="Enabled","Apple ID Lock","")</f>
        <v/>
      </c>
      <c r="R381" s="11" t="str">
        <f>IF(MacReports!M381="Remote Lock","Remote Locked","")</f>
        <v/>
      </c>
      <c r="S381" t="str">
        <f t="shared" si="15"/>
        <v/>
      </c>
      <c r="T381" t="str" cm="1">
        <f t="array" ref="T381">IF($AE381=0,"",INDEX(Disk_Pivot!$N$2:$N$500,$AE381))</f>
        <v/>
      </c>
      <c r="U381" t="str">
        <f>IF(T381="Fail",MacReports!O381,"")</f>
        <v/>
      </c>
      <c r="AA381" t="str">
        <f t="shared" si="17"/>
        <v/>
      </c>
      <c r="AC381">
        <f>IFERROR(MATCH($B381,MacReports!$B$2:$B$243,0),0)</f>
        <v>0</v>
      </c>
      <c r="AD381">
        <f>IFERROR(MATCH($F381,Models!$A$2:$A$605,0),0)</f>
        <v>0</v>
      </c>
      <c r="AE381">
        <f>IFERROR(MATCH($B381,Disk_Pivot!$G$2:$G$500,0),0)</f>
        <v>0</v>
      </c>
    </row>
    <row r="382" spans="1:31">
      <c r="A382" t="str">
        <f>MacReports!A382&amp;""</f>
        <v/>
      </c>
      <c r="B382" t="str">
        <f>MacReports!B382&amp;""</f>
        <v/>
      </c>
      <c r="C382" t="str">
        <f>MacReports!D382&amp;""</f>
        <v/>
      </c>
      <c r="D382" t="str">
        <f>MacReports!C382&amp;""</f>
        <v/>
      </c>
      <c r="E382" t="str" cm="1">
        <f t="array" ref="E382">IF($AC382=0,"",INDEX(MacReports!$E$2:$E$243,$AC382))</f>
        <v/>
      </c>
      <c r="F382" s="11" t="str">
        <f>MacReports!F382&amp;""</f>
        <v/>
      </c>
      <c r="G382" t="str" cm="1">
        <f t="array" ref="G382">IF($AD382=0,$F382,INDEX(Models!$B$2:$B$605,$AD382))</f>
        <v/>
      </c>
      <c r="H382" t="str" cm="1">
        <f t="array" ref="H382">IF($AD382=0,"",INDEX(Models!$E$2:$E$605,$AD382))</f>
        <v/>
      </c>
      <c r="I382" t="str" cm="1">
        <f t="array" ref="I382">IF($AD382=0,"",INDEX(Models!$D$2:$D$605,$AD382))</f>
        <v/>
      </c>
      <c r="J382" t="str">
        <f>MacReports!G382&amp;""</f>
        <v/>
      </c>
      <c r="K382" s="49" t="str">
        <f>MacReports!H382&amp;""</f>
        <v/>
      </c>
      <c r="L382" t="str">
        <f t="shared" si="16"/>
        <v/>
      </c>
      <c r="M382" s="13" t="str">
        <f>MacReports!I382&amp;""</f>
        <v/>
      </c>
      <c r="N382" s="14" t="str" cm="1">
        <f t="array" ref="N382">IFERROR(_xlfn.IFS(MacReports!N382="","",--MacReports!N382&lt;55,"Battery Defect",--MacReports!N382&lt;=69,"Battery D",--MacReports!N382&lt;=80,"Battery C",--MacReports!N382&gt;80,""),"")</f>
        <v/>
      </c>
      <c r="O382" s="14" t="str">
        <f>IF(MacReports!J382="Service","Battery Service","")</f>
        <v/>
      </c>
      <c r="P382" s="11" t="str">
        <f>MacReports!Q382&amp;""</f>
        <v/>
      </c>
      <c r="Q382" s="11" t="str">
        <f>IF(MacReports!K382="Enabled","Apple ID Lock","")</f>
        <v/>
      </c>
      <c r="R382" s="11" t="str">
        <f>IF(MacReports!M382="Remote Lock","Remote Locked","")</f>
        <v/>
      </c>
      <c r="S382" t="str">
        <f t="shared" si="15"/>
        <v/>
      </c>
      <c r="T382" t="str" cm="1">
        <f t="array" ref="T382">IF($AE382=0,"",INDEX(Disk_Pivot!$N$2:$N$500,$AE382))</f>
        <v/>
      </c>
      <c r="U382" t="str">
        <f>IF(T382="Fail",MacReports!O382,"")</f>
        <v/>
      </c>
      <c r="AA382" t="str">
        <f t="shared" si="17"/>
        <v/>
      </c>
      <c r="AC382">
        <f>IFERROR(MATCH($B382,MacReports!$B$2:$B$243,0),0)</f>
        <v>0</v>
      </c>
      <c r="AD382">
        <f>IFERROR(MATCH($F382,Models!$A$2:$A$605,0),0)</f>
        <v>0</v>
      </c>
      <c r="AE382">
        <f>IFERROR(MATCH($B382,Disk_Pivot!$G$2:$G$500,0),0)</f>
        <v>0</v>
      </c>
    </row>
    <row r="383" spans="1:31">
      <c r="A383" t="str">
        <f>MacReports!A383&amp;""</f>
        <v/>
      </c>
      <c r="B383" t="str">
        <f>MacReports!B383&amp;""</f>
        <v/>
      </c>
      <c r="C383" t="str">
        <f>MacReports!D383&amp;""</f>
        <v/>
      </c>
      <c r="D383" t="str">
        <f>MacReports!C383&amp;""</f>
        <v/>
      </c>
      <c r="E383" t="str" cm="1">
        <f t="array" ref="E383">IF($AC383=0,"",INDEX(MacReports!$E$2:$E$243,$AC383))</f>
        <v/>
      </c>
      <c r="F383" s="11" t="str">
        <f>MacReports!F383&amp;""</f>
        <v/>
      </c>
      <c r="G383" t="str" cm="1">
        <f t="array" ref="G383">IF($AD383=0,$F383,INDEX(Models!$B$2:$B$605,$AD383))</f>
        <v/>
      </c>
      <c r="H383" t="str" cm="1">
        <f t="array" ref="H383">IF($AD383=0,"",INDEX(Models!$E$2:$E$605,$AD383))</f>
        <v/>
      </c>
      <c r="I383" t="str" cm="1">
        <f t="array" ref="I383">IF($AD383=0,"",INDEX(Models!$D$2:$D$605,$AD383))</f>
        <v/>
      </c>
      <c r="J383" t="str">
        <f>MacReports!G383&amp;""</f>
        <v/>
      </c>
      <c r="K383" s="49" t="str">
        <f>MacReports!H383&amp;""</f>
        <v/>
      </c>
      <c r="L383" t="str">
        <f t="shared" si="16"/>
        <v/>
      </c>
      <c r="M383" s="13" t="str">
        <f>MacReports!I383&amp;""</f>
        <v/>
      </c>
      <c r="N383" s="14" t="str" cm="1">
        <f t="array" ref="N383">IFERROR(_xlfn.IFS(MacReports!N383="","",--MacReports!N383&lt;55,"Battery Defect",--MacReports!N383&lt;=69,"Battery D",--MacReports!N383&lt;=80,"Battery C",--MacReports!N383&gt;80,""),"")</f>
        <v/>
      </c>
      <c r="O383" s="14" t="str">
        <f>IF(MacReports!J383="Service","Battery Service","")</f>
        <v/>
      </c>
      <c r="P383" s="11" t="str">
        <f>MacReports!Q383&amp;""</f>
        <v/>
      </c>
      <c r="Q383" s="11" t="str">
        <f>IF(MacReports!K383="Enabled","Apple ID Lock","")</f>
        <v/>
      </c>
      <c r="R383" s="11" t="str">
        <f>IF(MacReports!M383="Remote Lock","Remote Locked","")</f>
        <v/>
      </c>
      <c r="S383" t="str">
        <f t="shared" si="15"/>
        <v/>
      </c>
      <c r="T383" t="str" cm="1">
        <f t="array" ref="T383">IF($AE383=0,"",INDEX(Disk_Pivot!$N$2:$N$500,$AE383))</f>
        <v/>
      </c>
      <c r="U383" t="str">
        <f>IF(T383="Fail",MacReports!O383,"")</f>
        <v/>
      </c>
      <c r="AA383" t="str">
        <f t="shared" si="17"/>
        <v/>
      </c>
      <c r="AC383">
        <f>IFERROR(MATCH($B383,MacReports!$B$2:$B$243,0),0)</f>
        <v>0</v>
      </c>
      <c r="AD383">
        <f>IFERROR(MATCH($F383,Models!$A$2:$A$605,0),0)</f>
        <v>0</v>
      </c>
      <c r="AE383">
        <f>IFERROR(MATCH($B383,Disk_Pivot!$G$2:$G$500,0),0)</f>
        <v>0</v>
      </c>
    </row>
    <row r="384" spans="1:31">
      <c r="A384" t="str">
        <f>MacReports!A384&amp;""</f>
        <v/>
      </c>
      <c r="B384" t="str">
        <f>MacReports!B384&amp;""</f>
        <v/>
      </c>
      <c r="C384" t="str">
        <f>MacReports!D384&amp;""</f>
        <v/>
      </c>
      <c r="D384" t="str">
        <f>MacReports!C384&amp;""</f>
        <v/>
      </c>
      <c r="E384" t="str" cm="1">
        <f t="array" ref="E384">IF($AC384=0,"",INDEX(MacReports!$E$2:$E$243,$AC384))</f>
        <v/>
      </c>
      <c r="F384" s="11" t="str">
        <f>MacReports!F384&amp;""</f>
        <v/>
      </c>
      <c r="G384" t="str" cm="1">
        <f t="array" ref="G384">IF($AD384=0,$F384,INDEX(Models!$B$2:$B$605,$AD384))</f>
        <v/>
      </c>
      <c r="H384" t="str" cm="1">
        <f t="array" ref="H384">IF($AD384=0,"",INDEX(Models!$E$2:$E$605,$AD384))</f>
        <v/>
      </c>
      <c r="I384" t="str" cm="1">
        <f t="array" ref="I384">IF($AD384=0,"",INDEX(Models!$D$2:$D$605,$AD384))</f>
        <v/>
      </c>
      <c r="J384" t="str">
        <f>MacReports!G384&amp;""</f>
        <v/>
      </c>
      <c r="K384" s="49" t="str">
        <f>MacReports!H384&amp;""</f>
        <v/>
      </c>
      <c r="L384" t="str">
        <f t="shared" si="16"/>
        <v/>
      </c>
      <c r="M384" s="13" t="str">
        <f>MacReports!I384&amp;""</f>
        <v/>
      </c>
      <c r="N384" s="14" t="str" cm="1">
        <f t="array" ref="N384">IFERROR(_xlfn.IFS(MacReports!N384="","",--MacReports!N384&lt;55,"Battery Defect",--MacReports!N384&lt;=69,"Battery D",--MacReports!N384&lt;=80,"Battery C",--MacReports!N384&gt;80,""),"")</f>
        <v/>
      </c>
      <c r="O384" s="14" t="str">
        <f>IF(MacReports!J384="Service","Battery Service","")</f>
        <v/>
      </c>
      <c r="P384" s="11" t="str">
        <f>MacReports!Q384&amp;""</f>
        <v/>
      </c>
      <c r="Q384" s="11" t="str">
        <f>IF(MacReports!K384="Enabled","Apple ID Lock","")</f>
        <v/>
      </c>
      <c r="R384" s="11" t="str">
        <f>IF(MacReports!M384="Remote Lock","Remote Locked","")</f>
        <v/>
      </c>
      <c r="S384" t="str">
        <f t="shared" si="15"/>
        <v/>
      </c>
      <c r="T384" t="str" cm="1">
        <f t="array" ref="T384">IF($AE384=0,"",INDEX(Disk_Pivot!$N$2:$N$500,$AE384))</f>
        <v/>
      </c>
      <c r="U384" t="str">
        <f>IF(T384="Fail",MacReports!O384,"")</f>
        <v/>
      </c>
      <c r="AA384" t="str">
        <f t="shared" si="17"/>
        <v/>
      </c>
      <c r="AC384">
        <f>IFERROR(MATCH($B384,MacReports!$B$2:$B$243,0),0)</f>
        <v>0</v>
      </c>
      <c r="AD384">
        <f>IFERROR(MATCH($F384,Models!$A$2:$A$605,0),0)</f>
        <v>0</v>
      </c>
      <c r="AE384">
        <f>IFERROR(MATCH($B384,Disk_Pivot!$G$2:$G$500,0),0)</f>
        <v>0</v>
      </c>
    </row>
    <row r="385" spans="1:31">
      <c r="A385" t="str">
        <f>MacReports!A385&amp;""</f>
        <v/>
      </c>
      <c r="B385" t="str">
        <f>MacReports!B385&amp;""</f>
        <v/>
      </c>
      <c r="C385" t="str">
        <f>MacReports!D385&amp;""</f>
        <v/>
      </c>
      <c r="D385" t="str">
        <f>MacReports!C385&amp;""</f>
        <v/>
      </c>
      <c r="E385" t="str" cm="1">
        <f t="array" ref="E385">IF($AC385=0,"",INDEX(MacReports!$E$2:$E$243,$AC385))</f>
        <v/>
      </c>
      <c r="F385" s="11" t="str">
        <f>MacReports!F385&amp;""</f>
        <v/>
      </c>
      <c r="G385" t="str" cm="1">
        <f t="array" ref="G385">IF($AD385=0,$F385,INDEX(Models!$B$2:$B$605,$AD385))</f>
        <v/>
      </c>
      <c r="H385" t="str" cm="1">
        <f t="array" ref="H385">IF($AD385=0,"",INDEX(Models!$E$2:$E$605,$AD385))</f>
        <v/>
      </c>
      <c r="I385" t="str" cm="1">
        <f t="array" ref="I385">IF($AD385=0,"",INDEX(Models!$D$2:$D$605,$AD385))</f>
        <v/>
      </c>
      <c r="J385" t="str">
        <f>MacReports!G385&amp;""</f>
        <v/>
      </c>
      <c r="K385" s="49" t="str">
        <f>MacReports!H385&amp;""</f>
        <v/>
      </c>
      <c r="L385" t="str">
        <f t="shared" si="16"/>
        <v/>
      </c>
      <c r="M385" s="13" t="str">
        <f>MacReports!I385&amp;""</f>
        <v/>
      </c>
      <c r="N385" s="14" t="str" cm="1">
        <f t="array" ref="N385">IFERROR(_xlfn.IFS(MacReports!N385="","",--MacReports!N385&lt;55,"Battery Defect",--MacReports!N385&lt;=69,"Battery D",--MacReports!N385&lt;=80,"Battery C",--MacReports!N385&gt;80,""),"")</f>
        <v/>
      </c>
      <c r="O385" s="14" t="str">
        <f>IF(MacReports!J385="Service","Battery Service","")</f>
        <v/>
      </c>
      <c r="P385" s="11" t="str">
        <f>MacReports!Q385&amp;""</f>
        <v/>
      </c>
      <c r="Q385" s="11" t="str">
        <f>IF(MacReports!K385="Enabled","Apple ID Lock","")</f>
        <v/>
      </c>
      <c r="R385" s="11" t="str">
        <f>IF(MacReports!M385="Remote Lock","Remote Locked","")</f>
        <v/>
      </c>
      <c r="S385" t="str">
        <f t="shared" si="15"/>
        <v/>
      </c>
      <c r="T385" t="str" cm="1">
        <f t="array" ref="T385">IF($AE385=0,"",INDEX(Disk_Pivot!$N$2:$N$500,$AE385))</f>
        <v/>
      </c>
      <c r="U385" t="str">
        <f>IF(T385="Fail",MacReports!O385,"")</f>
        <v/>
      </c>
      <c r="AA385" t="str">
        <f t="shared" si="17"/>
        <v/>
      </c>
      <c r="AC385">
        <f>IFERROR(MATCH($B385,MacReports!$B$2:$B$243,0),0)</f>
        <v>0</v>
      </c>
      <c r="AD385">
        <f>IFERROR(MATCH($F385,Models!$A$2:$A$605,0),0)</f>
        <v>0</v>
      </c>
      <c r="AE385">
        <f>IFERROR(MATCH($B385,Disk_Pivot!$G$2:$G$500,0),0)</f>
        <v>0</v>
      </c>
    </row>
    <row r="386" spans="1:31">
      <c r="A386" t="str">
        <f>MacReports!A386&amp;""</f>
        <v/>
      </c>
      <c r="B386" t="str">
        <f>MacReports!B386&amp;""</f>
        <v/>
      </c>
      <c r="C386" t="str">
        <f>MacReports!D386&amp;""</f>
        <v/>
      </c>
      <c r="D386" t="str">
        <f>MacReports!C386&amp;""</f>
        <v/>
      </c>
      <c r="E386" t="str" cm="1">
        <f t="array" ref="E386">IF($AC386=0,"",INDEX(MacReports!$E$2:$E$243,$AC386))</f>
        <v/>
      </c>
      <c r="F386" s="11" t="str">
        <f>MacReports!F386&amp;""</f>
        <v/>
      </c>
      <c r="G386" t="str" cm="1">
        <f t="array" ref="G386">IF($AD386=0,$F386,INDEX(Models!$B$2:$B$605,$AD386))</f>
        <v/>
      </c>
      <c r="H386" t="str" cm="1">
        <f t="array" ref="H386">IF($AD386=0,"",INDEX(Models!$E$2:$E$605,$AD386))</f>
        <v/>
      </c>
      <c r="I386" t="str" cm="1">
        <f t="array" ref="I386">IF($AD386=0,"",INDEX(Models!$D$2:$D$605,$AD386))</f>
        <v/>
      </c>
      <c r="J386" t="str">
        <f>MacReports!G386&amp;""</f>
        <v/>
      </c>
      <c r="K386" s="49" t="str">
        <f>MacReports!H386&amp;""</f>
        <v/>
      </c>
      <c r="L386" t="str">
        <f t="shared" si="16"/>
        <v/>
      </c>
      <c r="M386" s="13" t="str">
        <f>MacReports!I386&amp;""</f>
        <v/>
      </c>
      <c r="N386" s="14" t="str" cm="1">
        <f t="array" ref="N386">IFERROR(_xlfn.IFS(MacReports!N386="","",--MacReports!N386&lt;55,"Battery Defect",--MacReports!N386&lt;=69,"Battery D",--MacReports!N386&lt;=80,"Battery C",--MacReports!N386&gt;80,""),"")</f>
        <v/>
      </c>
      <c r="O386" s="14" t="str">
        <f>IF(MacReports!J386="Service","Battery Service","")</f>
        <v/>
      </c>
      <c r="P386" s="11" t="str">
        <f>MacReports!Q386&amp;""</f>
        <v/>
      </c>
      <c r="Q386" s="11" t="str">
        <f>IF(MacReports!K386="Enabled","Apple ID Lock","")</f>
        <v/>
      </c>
      <c r="R386" s="11" t="str">
        <f>IF(MacReports!M386="Remote Lock","Remote Locked","")</f>
        <v/>
      </c>
      <c r="S386" t="str">
        <f t="shared" ref="S386:S449" si="18">_xlfn.TEXTJOIN(", ",TRUE,Q386,R386,N386,O386,P386)</f>
        <v/>
      </c>
      <c r="T386" t="str" cm="1">
        <f t="array" ref="T386">IF($AE386=0,"",INDEX(Disk_Pivot!$N$2:$N$500,$AE386))</f>
        <v/>
      </c>
      <c r="U386" t="str">
        <f>IF(T386="Fail",MacReports!O386,"")</f>
        <v/>
      </c>
      <c r="AA386" t="str">
        <f t="shared" si="17"/>
        <v/>
      </c>
      <c r="AC386">
        <f>IFERROR(MATCH($B386,MacReports!$B$2:$B$243,0),0)</f>
        <v>0</v>
      </c>
      <c r="AD386">
        <f>IFERROR(MATCH($F386,Models!$A$2:$A$605,0),0)</f>
        <v>0</v>
      </c>
      <c r="AE386">
        <f>IFERROR(MATCH($B386,Disk_Pivot!$G$2:$G$500,0),0)</f>
        <v>0</v>
      </c>
    </row>
    <row r="387" spans="1:31">
      <c r="A387" t="str">
        <f>MacReports!A387&amp;""</f>
        <v/>
      </c>
      <c r="B387" t="str">
        <f>MacReports!B387&amp;""</f>
        <v/>
      </c>
      <c r="C387" t="str">
        <f>MacReports!D387&amp;""</f>
        <v/>
      </c>
      <c r="D387" t="str">
        <f>MacReports!C387&amp;""</f>
        <v/>
      </c>
      <c r="E387" t="str" cm="1">
        <f t="array" ref="E387">IF($AC387=0,"",INDEX(MacReports!$E$2:$E$243,$AC387))</f>
        <v/>
      </c>
      <c r="F387" s="11" t="str">
        <f>MacReports!F387&amp;""</f>
        <v/>
      </c>
      <c r="G387" t="str" cm="1">
        <f t="array" ref="G387">IF($AD387=0,$F387,INDEX(Models!$B$2:$B$605,$AD387))</f>
        <v/>
      </c>
      <c r="H387" t="str" cm="1">
        <f t="array" ref="H387">IF($AD387=0,"",INDEX(Models!$E$2:$E$605,$AD387))</f>
        <v/>
      </c>
      <c r="I387" t="str" cm="1">
        <f t="array" ref="I387">IF($AD387=0,"",INDEX(Models!$D$2:$D$605,$AD387))</f>
        <v/>
      </c>
      <c r="J387" t="str">
        <f>MacReports!G387&amp;""</f>
        <v/>
      </c>
      <c r="K387" s="49" t="str">
        <f>MacReports!H387&amp;""</f>
        <v/>
      </c>
      <c r="L387" t="str">
        <f t="shared" ref="L387:L450" si="19">IFERROR(LEFT(K387,FIND(" ",K387)-1)&amp;" GB DDR"&amp;MID(K387,FIND("DDR",K387)+3,1), K387&amp;"")</f>
        <v/>
      </c>
      <c r="M387" s="13" t="str">
        <f>MacReports!I387&amp;""</f>
        <v/>
      </c>
      <c r="N387" s="14" t="str" cm="1">
        <f t="array" ref="N387">IFERROR(_xlfn.IFS(MacReports!N387="","",--MacReports!N387&lt;55,"Battery Defect",--MacReports!N387&lt;=69,"Battery D",--MacReports!N387&lt;=80,"Battery C",--MacReports!N387&gt;80,""),"")</f>
        <v/>
      </c>
      <c r="O387" s="14" t="str">
        <f>IF(MacReports!J387="Service","Battery Service","")</f>
        <v/>
      </c>
      <c r="P387" s="11" t="str">
        <f>MacReports!Q387&amp;""</f>
        <v/>
      </c>
      <c r="Q387" s="11" t="str">
        <f>IF(MacReports!K387="Enabled","Apple ID Lock","")</f>
        <v/>
      </c>
      <c r="R387" s="11" t="str">
        <f>IF(MacReports!M387="Remote Lock","Remote Locked","")</f>
        <v/>
      </c>
      <c r="S387" t="str">
        <f t="shared" si="18"/>
        <v/>
      </c>
      <c r="T387" t="str" cm="1">
        <f t="array" ref="T387">IF($AE387=0,"",INDEX(Disk_Pivot!$N$2:$N$500,$AE387))</f>
        <v/>
      </c>
      <c r="U387" t="str">
        <f>IF(T387="Fail",MacReports!O387,"")</f>
        <v/>
      </c>
      <c r="AA387" t="str">
        <f t="shared" ref="AA387:AA450" si="20">_xlfn.TEXTJOIN(", ",TRUE,Q387,R387)</f>
        <v/>
      </c>
      <c r="AC387">
        <f>IFERROR(MATCH($B387,MacReports!$B$2:$B$243,0),0)</f>
        <v>0</v>
      </c>
      <c r="AD387">
        <f>IFERROR(MATCH($F387,Models!$A$2:$A$605,0),0)</f>
        <v>0</v>
      </c>
      <c r="AE387">
        <f>IFERROR(MATCH($B387,Disk_Pivot!$G$2:$G$500,0),0)</f>
        <v>0</v>
      </c>
    </row>
    <row r="388" spans="1:31">
      <c r="A388" t="str">
        <f>MacReports!A388&amp;""</f>
        <v/>
      </c>
      <c r="B388" t="str">
        <f>MacReports!B388&amp;""</f>
        <v/>
      </c>
      <c r="C388" t="str">
        <f>MacReports!D388&amp;""</f>
        <v/>
      </c>
      <c r="D388" t="str">
        <f>MacReports!C388&amp;""</f>
        <v/>
      </c>
      <c r="E388" t="str" cm="1">
        <f t="array" ref="E388">IF($AC388=0,"",INDEX(MacReports!$E$2:$E$243,$AC388))</f>
        <v/>
      </c>
      <c r="F388" s="11" t="str">
        <f>MacReports!F388&amp;""</f>
        <v/>
      </c>
      <c r="G388" t="str" cm="1">
        <f t="array" ref="G388">IF($AD388=0,$F388,INDEX(Models!$B$2:$B$605,$AD388))</f>
        <v/>
      </c>
      <c r="H388" t="str" cm="1">
        <f t="array" ref="H388">IF($AD388=0,"",INDEX(Models!$E$2:$E$605,$AD388))</f>
        <v/>
      </c>
      <c r="I388" t="str" cm="1">
        <f t="array" ref="I388">IF($AD388=0,"",INDEX(Models!$D$2:$D$605,$AD388))</f>
        <v/>
      </c>
      <c r="J388" t="str">
        <f>MacReports!G388&amp;""</f>
        <v/>
      </c>
      <c r="K388" s="49" t="str">
        <f>MacReports!H388&amp;""</f>
        <v/>
      </c>
      <c r="L388" t="str">
        <f t="shared" si="19"/>
        <v/>
      </c>
      <c r="M388" s="13" t="str">
        <f>MacReports!I388&amp;""</f>
        <v/>
      </c>
      <c r="N388" s="11" t="str" cm="1">
        <f t="array" ref="N388">IFERROR(_xlfn.IFS(MacReports!N388="","",--MacReports!N388&lt;55,"Battery Defect",--MacReports!N388&lt;=69,"Battery D",--MacReports!N388&lt;=80,"Battery C",--MacReports!N388&gt;80,""),"")</f>
        <v/>
      </c>
      <c r="O388" s="11" t="str">
        <f>IF(MacReports!J388="Service","Battery Service","")</f>
        <v/>
      </c>
      <c r="P388" s="11" t="str">
        <f>MacReports!Q388&amp;""</f>
        <v/>
      </c>
      <c r="Q388" s="11" t="str">
        <f>IF(MacReports!K388="Enabled","Apple ID Lock","")</f>
        <v/>
      </c>
      <c r="R388" s="11" t="str">
        <f>IF(MacReports!M388="Remote Lock","Remote Locked","")</f>
        <v/>
      </c>
      <c r="S388" t="str">
        <f t="shared" si="18"/>
        <v/>
      </c>
      <c r="T388" t="str" cm="1">
        <f t="array" ref="T388">IF($AE388=0,"",INDEX(Disk_Pivot!$N$2:$N$500,$AE388))</f>
        <v/>
      </c>
      <c r="U388" t="str">
        <f>IF(T388="Fail",MacReports!O388,"")</f>
        <v/>
      </c>
      <c r="AA388" t="str">
        <f t="shared" si="20"/>
        <v/>
      </c>
      <c r="AC388">
        <f>IFERROR(MATCH($B388,MacReports!$B$2:$B$243,0),0)</f>
        <v>0</v>
      </c>
      <c r="AD388">
        <f>IFERROR(MATCH($F388,Models!$A$2:$A$605,0),0)</f>
        <v>0</v>
      </c>
      <c r="AE388">
        <f>IFERROR(MATCH($B388,Disk_Pivot!$G$2:$G$500,0),0)</f>
        <v>0</v>
      </c>
    </row>
    <row r="389" spans="1:31">
      <c r="A389" t="str">
        <f>MacReports!A389&amp;""</f>
        <v/>
      </c>
      <c r="B389" t="str">
        <f>MacReports!B389&amp;""</f>
        <v/>
      </c>
      <c r="C389" t="str">
        <f>MacReports!D389&amp;""</f>
        <v/>
      </c>
      <c r="D389" t="str">
        <f>MacReports!C389&amp;""</f>
        <v/>
      </c>
      <c r="E389" t="str" cm="1">
        <f t="array" ref="E389">IF($AC389=0,"",INDEX(MacReports!$E$2:$E$243,$AC389))</f>
        <v/>
      </c>
      <c r="F389" s="11" t="str">
        <f>MacReports!F389&amp;""</f>
        <v/>
      </c>
      <c r="G389" t="str" cm="1">
        <f t="array" ref="G389">IF($AD389=0,$F389,INDEX(Models!$B$2:$B$605,$AD389))</f>
        <v/>
      </c>
      <c r="H389" t="str" cm="1">
        <f t="array" ref="H389">IF($AD389=0,"",INDEX(Models!$E$2:$E$605,$AD389))</f>
        <v/>
      </c>
      <c r="I389" t="str" cm="1">
        <f t="array" ref="I389">IF($AD389=0,"",INDEX(Models!$D$2:$D$605,$AD389))</f>
        <v/>
      </c>
      <c r="J389" t="str">
        <f>MacReports!G389&amp;""</f>
        <v/>
      </c>
      <c r="K389" s="49" t="str">
        <f>MacReports!H389&amp;""</f>
        <v/>
      </c>
      <c r="L389" t="str">
        <f t="shared" si="19"/>
        <v/>
      </c>
      <c r="M389" s="13" t="str">
        <f>MacReports!I389&amp;""</f>
        <v/>
      </c>
      <c r="N389" s="11" t="str" cm="1">
        <f t="array" ref="N389">IFERROR(_xlfn.IFS(MacReports!N389="","",--MacReports!N389&lt;55,"Battery Defect",--MacReports!N389&lt;=69,"Battery D",--MacReports!N389&lt;=80,"Battery C",--MacReports!N389&gt;80,""),"")</f>
        <v/>
      </c>
      <c r="O389" s="11" t="str">
        <f>IF(MacReports!J389="Service","Battery Service","")</f>
        <v/>
      </c>
      <c r="P389" s="11" t="str">
        <f>MacReports!Q389&amp;""</f>
        <v/>
      </c>
      <c r="Q389" s="11" t="str">
        <f>IF(MacReports!K389="Enabled","Apple ID Lock","")</f>
        <v/>
      </c>
      <c r="R389" s="11" t="str">
        <f>IF(MacReports!M389="Remote Lock","Remote Locked","")</f>
        <v/>
      </c>
      <c r="S389" t="str">
        <f t="shared" si="18"/>
        <v/>
      </c>
      <c r="T389" t="str" cm="1">
        <f t="array" ref="T389">IF($AE389=0,"",INDEX(Disk_Pivot!$N$2:$N$500,$AE389))</f>
        <v/>
      </c>
      <c r="U389" t="str">
        <f>IF(T389="Fail",MacReports!O389,"")</f>
        <v/>
      </c>
      <c r="AA389" t="str">
        <f t="shared" si="20"/>
        <v/>
      </c>
      <c r="AC389">
        <f>IFERROR(MATCH($B389,MacReports!$B$2:$B$243,0),0)</f>
        <v>0</v>
      </c>
      <c r="AD389">
        <f>IFERROR(MATCH($F389,Models!$A$2:$A$605,0),0)</f>
        <v>0</v>
      </c>
      <c r="AE389">
        <f>IFERROR(MATCH($B389,Disk_Pivot!$G$2:$G$500,0),0)</f>
        <v>0</v>
      </c>
    </row>
    <row r="390" spans="1:31">
      <c r="A390" t="str">
        <f>MacReports!A390&amp;""</f>
        <v/>
      </c>
      <c r="B390" t="str">
        <f>MacReports!B390&amp;""</f>
        <v/>
      </c>
      <c r="C390" t="str">
        <f>MacReports!D390&amp;""</f>
        <v/>
      </c>
      <c r="D390" t="str">
        <f>MacReports!C390&amp;""</f>
        <v/>
      </c>
      <c r="E390" t="str" cm="1">
        <f t="array" ref="E390">IF($AC390=0,"",INDEX(MacReports!$E$2:$E$243,$AC390))</f>
        <v/>
      </c>
      <c r="F390" s="11" t="str">
        <f>MacReports!F390&amp;""</f>
        <v/>
      </c>
      <c r="G390" t="str" cm="1">
        <f t="array" ref="G390">IF($AD390=0,$F390,INDEX(Models!$B$2:$B$605,$AD390))</f>
        <v/>
      </c>
      <c r="H390" t="str" cm="1">
        <f t="array" ref="H390">IF($AD390=0,"",INDEX(Models!$E$2:$E$605,$AD390))</f>
        <v/>
      </c>
      <c r="I390" t="str" cm="1">
        <f t="array" ref="I390">IF($AD390=0,"",INDEX(Models!$D$2:$D$605,$AD390))</f>
        <v/>
      </c>
      <c r="J390" t="str">
        <f>MacReports!G390&amp;""</f>
        <v/>
      </c>
      <c r="K390" s="49" t="str">
        <f>MacReports!H390&amp;""</f>
        <v/>
      </c>
      <c r="L390" t="str">
        <f t="shared" si="19"/>
        <v/>
      </c>
      <c r="M390" s="13" t="str">
        <f>MacReports!I390&amp;""</f>
        <v/>
      </c>
      <c r="N390" s="11" t="str" cm="1">
        <f t="array" ref="N390">IFERROR(_xlfn.IFS(MacReports!N390="","",--MacReports!N390&lt;55,"Battery Defect",--MacReports!N390&lt;=69,"Battery D",--MacReports!N390&lt;=80,"Battery C",--MacReports!N390&gt;80,""),"")</f>
        <v/>
      </c>
      <c r="O390" s="11" t="str">
        <f>IF(MacReports!J390="Service","Battery Service","")</f>
        <v/>
      </c>
      <c r="P390" s="11" t="str">
        <f>MacReports!Q390&amp;""</f>
        <v/>
      </c>
      <c r="Q390" s="11" t="str">
        <f>IF(MacReports!K390="Enabled","Apple ID Lock","")</f>
        <v/>
      </c>
      <c r="R390" s="11" t="str">
        <f>IF(MacReports!M390="Remote Lock","Remote Locked","")</f>
        <v/>
      </c>
      <c r="S390" t="str">
        <f t="shared" si="18"/>
        <v/>
      </c>
      <c r="T390" t="str" cm="1">
        <f t="array" ref="T390">IF($AE390=0,"",INDEX(Disk_Pivot!$N$2:$N$500,$AE390))</f>
        <v/>
      </c>
      <c r="U390" t="str">
        <f>IF(T390="Fail",MacReports!O390,"")</f>
        <v/>
      </c>
      <c r="AA390" t="str">
        <f t="shared" si="20"/>
        <v/>
      </c>
      <c r="AC390">
        <f>IFERROR(MATCH($B390,MacReports!$B$2:$B$243,0),0)</f>
        <v>0</v>
      </c>
      <c r="AD390">
        <f>IFERROR(MATCH($F390,Models!$A$2:$A$605,0),0)</f>
        <v>0</v>
      </c>
      <c r="AE390">
        <f>IFERROR(MATCH($B390,Disk_Pivot!$G$2:$G$500,0),0)</f>
        <v>0</v>
      </c>
    </row>
    <row r="391" spans="1:31">
      <c r="A391" t="str">
        <f>MacReports!A391&amp;""</f>
        <v/>
      </c>
      <c r="B391" t="str">
        <f>MacReports!B391&amp;""</f>
        <v/>
      </c>
      <c r="C391" t="str">
        <f>MacReports!D391&amp;""</f>
        <v/>
      </c>
      <c r="D391" t="str">
        <f>MacReports!C391&amp;""</f>
        <v/>
      </c>
      <c r="E391" t="str" cm="1">
        <f t="array" ref="E391">IF($AC391=0,"",INDEX(MacReports!$E$2:$E$243,$AC391))</f>
        <v/>
      </c>
      <c r="F391" s="11" t="str">
        <f>MacReports!F391&amp;""</f>
        <v/>
      </c>
      <c r="G391" t="str" cm="1">
        <f t="array" ref="G391">IF($AD391=0,$F391,INDEX(Models!$B$2:$B$605,$AD391))</f>
        <v/>
      </c>
      <c r="H391" t="str" cm="1">
        <f t="array" ref="H391">IF($AD391=0,"",INDEX(Models!$E$2:$E$605,$AD391))</f>
        <v/>
      </c>
      <c r="I391" t="str" cm="1">
        <f t="array" ref="I391">IF($AD391=0,"",INDEX(Models!$D$2:$D$605,$AD391))</f>
        <v/>
      </c>
      <c r="J391" t="str">
        <f>MacReports!G391&amp;""</f>
        <v/>
      </c>
      <c r="K391" s="49" t="str">
        <f>MacReports!H391&amp;""</f>
        <v/>
      </c>
      <c r="L391" t="str">
        <f t="shared" si="19"/>
        <v/>
      </c>
      <c r="M391" s="13" t="str">
        <f>MacReports!I391&amp;""</f>
        <v/>
      </c>
      <c r="N391" s="11" t="str" cm="1">
        <f t="array" ref="N391">IFERROR(_xlfn.IFS(MacReports!N391="","",--MacReports!N391&lt;55,"Battery Defect",--MacReports!N391&lt;=69,"Battery D",--MacReports!N391&lt;=80,"Battery C",--MacReports!N391&gt;80,""),"")</f>
        <v/>
      </c>
      <c r="O391" s="11" t="str">
        <f>IF(MacReports!J391="Service","Battery Service","")</f>
        <v/>
      </c>
      <c r="P391" s="11" t="str">
        <f>MacReports!Q391&amp;""</f>
        <v/>
      </c>
      <c r="Q391" s="11" t="str">
        <f>IF(MacReports!K391="Enabled","Apple ID Lock","")</f>
        <v/>
      </c>
      <c r="R391" s="11" t="str">
        <f>IF(MacReports!M391="Remote Lock","Remote Locked","")</f>
        <v/>
      </c>
      <c r="S391" t="str">
        <f t="shared" si="18"/>
        <v/>
      </c>
      <c r="T391" t="str" cm="1">
        <f t="array" ref="T391">IF($AE391=0,"",INDEX(Disk_Pivot!$N$2:$N$500,$AE391))</f>
        <v/>
      </c>
      <c r="U391" t="str">
        <f>IF(T391="Fail",MacReports!O391,"")</f>
        <v/>
      </c>
      <c r="AA391" t="str">
        <f t="shared" si="20"/>
        <v/>
      </c>
      <c r="AC391">
        <f>IFERROR(MATCH($B391,MacReports!$B$2:$B$243,0),0)</f>
        <v>0</v>
      </c>
      <c r="AD391">
        <f>IFERROR(MATCH($F391,Models!$A$2:$A$605,0),0)</f>
        <v>0</v>
      </c>
      <c r="AE391">
        <f>IFERROR(MATCH($B391,Disk_Pivot!$G$2:$G$500,0),0)</f>
        <v>0</v>
      </c>
    </row>
    <row r="392" spans="1:31">
      <c r="A392" t="str">
        <f>MacReports!A392&amp;""</f>
        <v/>
      </c>
      <c r="B392" t="str">
        <f>MacReports!B392&amp;""</f>
        <v/>
      </c>
      <c r="C392" t="str">
        <f>MacReports!D392&amp;""</f>
        <v/>
      </c>
      <c r="D392" t="str">
        <f>MacReports!C392&amp;""</f>
        <v/>
      </c>
      <c r="E392" t="str" cm="1">
        <f t="array" ref="E392">IF($AC392=0,"",INDEX(MacReports!$E$2:$E$243,$AC392))</f>
        <v/>
      </c>
      <c r="F392" s="11" t="str">
        <f>MacReports!F392&amp;""</f>
        <v/>
      </c>
      <c r="G392" t="str" cm="1">
        <f t="array" ref="G392">IF($AD392=0,$F392,INDEX(Models!$B$2:$B$605,$AD392))</f>
        <v/>
      </c>
      <c r="H392" t="str" cm="1">
        <f t="array" ref="H392">IF($AD392=0,"",INDEX(Models!$E$2:$E$605,$AD392))</f>
        <v/>
      </c>
      <c r="I392" t="str" cm="1">
        <f t="array" ref="I392">IF($AD392=0,"",INDEX(Models!$D$2:$D$605,$AD392))</f>
        <v/>
      </c>
      <c r="J392" t="str">
        <f>MacReports!G392&amp;""</f>
        <v/>
      </c>
      <c r="K392" s="49" t="str">
        <f>MacReports!H392&amp;""</f>
        <v/>
      </c>
      <c r="L392" t="str">
        <f t="shared" si="19"/>
        <v/>
      </c>
      <c r="M392" s="13" t="str">
        <f>MacReports!I392&amp;""</f>
        <v/>
      </c>
      <c r="N392" s="11" t="str" cm="1">
        <f t="array" ref="N392">IFERROR(_xlfn.IFS(MacReports!N392="","",--MacReports!N392&lt;55,"Battery Defect",--MacReports!N392&lt;=69,"Battery D",--MacReports!N392&lt;=80,"Battery C",--MacReports!N392&gt;80,""),"")</f>
        <v/>
      </c>
      <c r="O392" s="11" t="str">
        <f>IF(MacReports!J392="Service","Battery Service","")</f>
        <v/>
      </c>
      <c r="P392" s="11" t="str">
        <f>MacReports!Q392&amp;""</f>
        <v/>
      </c>
      <c r="Q392" s="11" t="str">
        <f>IF(MacReports!K392="Enabled","Apple ID Lock","")</f>
        <v/>
      </c>
      <c r="R392" s="11" t="str">
        <f>IF(MacReports!M392="Remote Lock","Remote Locked","")</f>
        <v/>
      </c>
      <c r="S392" t="str">
        <f t="shared" si="18"/>
        <v/>
      </c>
      <c r="T392" t="str" cm="1">
        <f t="array" ref="T392">IF($AE392=0,"",INDEX(Disk_Pivot!$N$2:$N$500,$AE392))</f>
        <v/>
      </c>
      <c r="U392" t="str">
        <f>IF(T392="Fail",MacReports!O392,"")</f>
        <v/>
      </c>
      <c r="AA392" t="str">
        <f t="shared" si="20"/>
        <v/>
      </c>
      <c r="AC392">
        <f>IFERROR(MATCH($B392,MacReports!$B$2:$B$243,0),0)</f>
        <v>0</v>
      </c>
      <c r="AD392">
        <f>IFERROR(MATCH($F392,Models!$A$2:$A$605,0),0)</f>
        <v>0</v>
      </c>
      <c r="AE392">
        <f>IFERROR(MATCH($B392,Disk_Pivot!$G$2:$G$500,0),0)</f>
        <v>0</v>
      </c>
    </row>
    <row r="393" spans="1:31">
      <c r="A393" t="str">
        <f>MacReports!A393&amp;""</f>
        <v/>
      </c>
      <c r="B393" t="str">
        <f>MacReports!B393&amp;""</f>
        <v/>
      </c>
      <c r="C393" t="str">
        <f>MacReports!D393&amp;""</f>
        <v/>
      </c>
      <c r="D393" t="str">
        <f>MacReports!C393&amp;""</f>
        <v/>
      </c>
      <c r="E393" t="str" cm="1">
        <f t="array" ref="E393">IF($AC393=0,"",INDEX(MacReports!$E$2:$E$243,$AC393))</f>
        <v/>
      </c>
      <c r="F393" s="11" t="str">
        <f>MacReports!F393&amp;""</f>
        <v/>
      </c>
      <c r="G393" t="str" cm="1">
        <f t="array" ref="G393">IF($AD393=0,$F393,INDEX(Models!$B$2:$B$605,$AD393))</f>
        <v/>
      </c>
      <c r="H393" t="str" cm="1">
        <f t="array" ref="H393">IF($AD393=0,"",INDEX(Models!$E$2:$E$605,$AD393))</f>
        <v/>
      </c>
      <c r="I393" t="str" cm="1">
        <f t="array" ref="I393">IF($AD393=0,"",INDEX(Models!$D$2:$D$605,$AD393))</f>
        <v/>
      </c>
      <c r="J393" t="str">
        <f>MacReports!G393&amp;""</f>
        <v/>
      </c>
      <c r="K393" s="49" t="str">
        <f>MacReports!H393&amp;""</f>
        <v/>
      </c>
      <c r="L393" t="str">
        <f t="shared" si="19"/>
        <v/>
      </c>
      <c r="M393" s="13" t="str">
        <f>MacReports!I393&amp;""</f>
        <v/>
      </c>
      <c r="N393" s="11" t="str" cm="1">
        <f t="array" ref="N393">IFERROR(_xlfn.IFS(MacReports!N393="","",--MacReports!N393&lt;55,"Battery Defect",--MacReports!N393&lt;=69,"Battery D",--MacReports!N393&lt;=80,"Battery C",--MacReports!N393&gt;80,""),"")</f>
        <v/>
      </c>
      <c r="O393" s="11" t="str">
        <f>IF(MacReports!J393="Service","Battery Service","")</f>
        <v/>
      </c>
      <c r="P393" s="11" t="str">
        <f>MacReports!Q393&amp;""</f>
        <v/>
      </c>
      <c r="Q393" s="11" t="str">
        <f>IF(MacReports!K393="Enabled","Apple ID Lock","")</f>
        <v/>
      </c>
      <c r="R393" s="11" t="str">
        <f>IF(MacReports!M393="Remote Lock","Remote Locked","")</f>
        <v/>
      </c>
      <c r="S393" t="str">
        <f t="shared" si="18"/>
        <v/>
      </c>
      <c r="T393" t="str" cm="1">
        <f t="array" ref="T393">IF($AE393=0,"",INDEX(Disk_Pivot!$N$2:$N$500,$AE393))</f>
        <v/>
      </c>
      <c r="U393" t="str">
        <f>IF(T393="Fail",MacReports!O393,"")</f>
        <v/>
      </c>
      <c r="AA393" t="str">
        <f t="shared" si="20"/>
        <v/>
      </c>
      <c r="AC393">
        <f>IFERROR(MATCH($B393,MacReports!$B$2:$B$243,0),0)</f>
        <v>0</v>
      </c>
      <c r="AD393">
        <f>IFERROR(MATCH($F393,Models!$A$2:$A$605,0),0)</f>
        <v>0</v>
      </c>
      <c r="AE393">
        <f>IFERROR(MATCH($B393,Disk_Pivot!$G$2:$G$500,0),0)</f>
        <v>0</v>
      </c>
    </row>
    <row r="394" spans="1:31">
      <c r="A394" t="str">
        <f>MacReports!A394&amp;""</f>
        <v/>
      </c>
      <c r="B394" t="str">
        <f>MacReports!B394&amp;""</f>
        <v/>
      </c>
      <c r="C394" t="str">
        <f>MacReports!D394&amp;""</f>
        <v/>
      </c>
      <c r="D394" t="str">
        <f>MacReports!C394&amp;""</f>
        <v/>
      </c>
      <c r="E394" t="str" cm="1">
        <f t="array" ref="E394">IF($AC394=0,"",INDEX(MacReports!$E$2:$E$243,$AC394))</f>
        <v/>
      </c>
      <c r="F394" s="11" t="str">
        <f>MacReports!F394&amp;""</f>
        <v/>
      </c>
      <c r="G394" t="str" cm="1">
        <f t="array" ref="G394">IF($AD394=0,$F394,INDEX(Models!$B$2:$B$605,$AD394))</f>
        <v/>
      </c>
      <c r="H394" t="str" cm="1">
        <f t="array" ref="H394">IF($AD394=0,"",INDEX(Models!$E$2:$E$605,$AD394))</f>
        <v/>
      </c>
      <c r="I394" t="str" cm="1">
        <f t="array" ref="I394">IF($AD394=0,"",INDEX(Models!$D$2:$D$605,$AD394))</f>
        <v/>
      </c>
      <c r="J394" t="str">
        <f>MacReports!G394&amp;""</f>
        <v/>
      </c>
      <c r="K394" s="49" t="str">
        <f>MacReports!H394&amp;""</f>
        <v/>
      </c>
      <c r="L394" t="str">
        <f t="shared" si="19"/>
        <v/>
      </c>
      <c r="M394" s="13" t="str">
        <f>MacReports!I394&amp;""</f>
        <v/>
      </c>
      <c r="N394" s="11" t="str" cm="1">
        <f t="array" ref="N394">IFERROR(_xlfn.IFS(MacReports!N394="","",--MacReports!N394&lt;55,"Battery Defect",--MacReports!N394&lt;=69,"Battery D",--MacReports!N394&lt;=80,"Battery C",--MacReports!N394&gt;80,""),"")</f>
        <v/>
      </c>
      <c r="O394" s="11" t="str">
        <f>IF(MacReports!J394="Service","Battery Service","")</f>
        <v/>
      </c>
      <c r="P394" s="11" t="str">
        <f>MacReports!Q394&amp;""</f>
        <v/>
      </c>
      <c r="Q394" s="11" t="str">
        <f>IF(MacReports!K394="Enabled","Apple ID Lock","")</f>
        <v/>
      </c>
      <c r="R394" s="11" t="str">
        <f>IF(MacReports!M394="Remote Lock","Remote Locked","")</f>
        <v/>
      </c>
      <c r="S394" t="str">
        <f t="shared" si="18"/>
        <v/>
      </c>
      <c r="T394" t="str" cm="1">
        <f t="array" ref="T394">IF($AE394=0,"",INDEX(Disk_Pivot!$N$2:$N$500,$AE394))</f>
        <v/>
      </c>
      <c r="U394" t="str">
        <f>IF(T394="Fail",MacReports!O394,"")</f>
        <v/>
      </c>
      <c r="AA394" t="str">
        <f t="shared" si="20"/>
        <v/>
      </c>
      <c r="AC394">
        <f>IFERROR(MATCH($B394,MacReports!$B$2:$B$243,0),0)</f>
        <v>0</v>
      </c>
      <c r="AD394">
        <f>IFERROR(MATCH($F394,Models!$A$2:$A$605,0),0)</f>
        <v>0</v>
      </c>
      <c r="AE394">
        <f>IFERROR(MATCH($B394,Disk_Pivot!$G$2:$G$500,0),0)</f>
        <v>0</v>
      </c>
    </row>
    <row r="395" spans="1:31">
      <c r="A395" t="str">
        <f>MacReports!A395&amp;""</f>
        <v/>
      </c>
      <c r="B395" t="str">
        <f>MacReports!B395&amp;""</f>
        <v/>
      </c>
      <c r="C395" t="str">
        <f>MacReports!D395&amp;""</f>
        <v/>
      </c>
      <c r="D395" t="str">
        <f>MacReports!C395&amp;""</f>
        <v/>
      </c>
      <c r="E395" t="str" cm="1">
        <f t="array" ref="E395">IF($AC395=0,"",INDEX(MacReports!$E$2:$E$243,$AC395))</f>
        <v/>
      </c>
      <c r="F395" s="11" t="str">
        <f>MacReports!F395&amp;""</f>
        <v/>
      </c>
      <c r="G395" t="str" cm="1">
        <f t="array" ref="G395">IF($AD395=0,$F395,INDEX(Models!$B$2:$B$605,$AD395))</f>
        <v/>
      </c>
      <c r="H395" t="str" cm="1">
        <f t="array" ref="H395">IF($AD395=0,"",INDEX(Models!$E$2:$E$605,$AD395))</f>
        <v/>
      </c>
      <c r="I395" t="str" cm="1">
        <f t="array" ref="I395">IF($AD395=0,"",INDEX(Models!$D$2:$D$605,$AD395))</f>
        <v/>
      </c>
      <c r="J395" t="str">
        <f>MacReports!G395&amp;""</f>
        <v/>
      </c>
      <c r="K395" s="49" t="str">
        <f>MacReports!H395&amp;""</f>
        <v/>
      </c>
      <c r="L395" t="str">
        <f t="shared" si="19"/>
        <v/>
      </c>
      <c r="M395" s="13" t="str">
        <f>MacReports!I395&amp;""</f>
        <v/>
      </c>
      <c r="N395" s="11" t="str" cm="1">
        <f t="array" ref="N395">IFERROR(_xlfn.IFS(MacReports!N395="","",--MacReports!N395&lt;55,"Battery Defect",--MacReports!N395&lt;=69,"Battery D",--MacReports!N395&lt;=80,"Battery C",--MacReports!N395&gt;80,""),"")</f>
        <v/>
      </c>
      <c r="O395" s="11" t="str">
        <f>IF(MacReports!J395="Service","Battery Service","")</f>
        <v/>
      </c>
      <c r="P395" s="11" t="str">
        <f>MacReports!Q395&amp;""</f>
        <v/>
      </c>
      <c r="Q395" s="11" t="str">
        <f>IF(MacReports!K395="Enabled","Apple ID Lock","")</f>
        <v/>
      </c>
      <c r="R395" s="11" t="str">
        <f>IF(MacReports!M395="Remote Lock","Remote Locked","")</f>
        <v/>
      </c>
      <c r="S395" t="str">
        <f t="shared" si="18"/>
        <v/>
      </c>
      <c r="T395" t="str" cm="1">
        <f t="array" ref="T395">IF($AE395=0,"",INDEX(Disk_Pivot!$N$2:$N$500,$AE395))</f>
        <v/>
      </c>
      <c r="U395" t="str">
        <f>IF(T395="Fail",MacReports!O395,"")</f>
        <v/>
      </c>
      <c r="AA395" t="str">
        <f t="shared" si="20"/>
        <v/>
      </c>
      <c r="AC395">
        <f>IFERROR(MATCH($B395,MacReports!$B$2:$B$243,0),0)</f>
        <v>0</v>
      </c>
      <c r="AD395">
        <f>IFERROR(MATCH($F395,Models!$A$2:$A$605,0),0)</f>
        <v>0</v>
      </c>
      <c r="AE395">
        <f>IFERROR(MATCH($B395,Disk_Pivot!$G$2:$G$500,0),0)</f>
        <v>0</v>
      </c>
    </row>
    <row r="396" spans="1:31">
      <c r="A396" t="str">
        <f>MacReports!A396&amp;""</f>
        <v/>
      </c>
      <c r="B396" t="str">
        <f>MacReports!B396&amp;""</f>
        <v/>
      </c>
      <c r="C396" t="str">
        <f>MacReports!D396&amp;""</f>
        <v/>
      </c>
      <c r="D396" t="str">
        <f>MacReports!C396&amp;""</f>
        <v/>
      </c>
      <c r="E396" t="str" cm="1">
        <f t="array" ref="E396">IF($AC396=0,"",INDEX(MacReports!$E$2:$E$243,$AC396))</f>
        <v/>
      </c>
      <c r="F396" s="11" t="str">
        <f>MacReports!F396&amp;""</f>
        <v/>
      </c>
      <c r="G396" t="str" cm="1">
        <f t="array" ref="G396">IF($AD396=0,$F396,INDEX(Models!$B$2:$B$605,$AD396))</f>
        <v/>
      </c>
      <c r="H396" t="str" cm="1">
        <f t="array" ref="H396">IF($AD396=0,"",INDEX(Models!$E$2:$E$605,$AD396))</f>
        <v/>
      </c>
      <c r="I396" t="str" cm="1">
        <f t="array" ref="I396">IF($AD396=0,"",INDEX(Models!$D$2:$D$605,$AD396))</f>
        <v/>
      </c>
      <c r="J396" t="str">
        <f>MacReports!G396&amp;""</f>
        <v/>
      </c>
      <c r="K396" s="49" t="str">
        <f>MacReports!H396&amp;""</f>
        <v/>
      </c>
      <c r="L396" t="str">
        <f t="shared" si="19"/>
        <v/>
      </c>
      <c r="M396" s="13" t="str">
        <f>MacReports!I396&amp;""</f>
        <v/>
      </c>
      <c r="N396" s="11" t="str" cm="1">
        <f t="array" ref="N396">IFERROR(_xlfn.IFS(MacReports!N396="","",--MacReports!N396&lt;55,"Battery Defect",--MacReports!N396&lt;=69,"Battery D",--MacReports!N396&lt;=80,"Battery C",--MacReports!N396&gt;80,""),"")</f>
        <v/>
      </c>
      <c r="O396" s="11" t="str">
        <f>IF(MacReports!J396="Service","Battery Service","")</f>
        <v/>
      </c>
      <c r="P396" s="11" t="str">
        <f>MacReports!Q396&amp;""</f>
        <v/>
      </c>
      <c r="Q396" s="11" t="str">
        <f>IF(MacReports!K396="Enabled","Apple ID Lock","")</f>
        <v/>
      </c>
      <c r="R396" s="11" t="str">
        <f>IF(MacReports!M396="Remote Lock","Remote Locked","")</f>
        <v/>
      </c>
      <c r="S396" t="str">
        <f t="shared" si="18"/>
        <v/>
      </c>
      <c r="T396" t="str" cm="1">
        <f t="array" ref="T396">IF($AE396=0,"",INDEX(Disk_Pivot!$N$2:$N$500,$AE396))</f>
        <v/>
      </c>
      <c r="U396" t="str">
        <f>IF(T396="Fail",MacReports!O396,"")</f>
        <v/>
      </c>
      <c r="AA396" t="str">
        <f t="shared" si="20"/>
        <v/>
      </c>
      <c r="AC396">
        <f>IFERROR(MATCH($B396,MacReports!$B$2:$B$243,0),0)</f>
        <v>0</v>
      </c>
      <c r="AD396">
        <f>IFERROR(MATCH($F396,Models!$A$2:$A$605,0),0)</f>
        <v>0</v>
      </c>
      <c r="AE396">
        <f>IFERROR(MATCH($B396,Disk_Pivot!$G$2:$G$500,0),0)</f>
        <v>0</v>
      </c>
    </row>
    <row r="397" spans="1:31">
      <c r="A397" t="str">
        <f>MacReports!A397&amp;""</f>
        <v/>
      </c>
      <c r="B397" t="str">
        <f>MacReports!B397&amp;""</f>
        <v/>
      </c>
      <c r="C397" t="str">
        <f>MacReports!D397&amp;""</f>
        <v/>
      </c>
      <c r="D397" t="str">
        <f>MacReports!C397&amp;""</f>
        <v/>
      </c>
      <c r="E397" t="str" cm="1">
        <f t="array" ref="E397">IF($AC397=0,"",INDEX(MacReports!$E$2:$E$243,$AC397))</f>
        <v/>
      </c>
      <c r="F397" s="11" t="str">
        <f>MacReports!F397&amp;""</f>
        <v/>
      </c>
      <c r="G397" t="str" cm="1">
        <f t="array" ref="G397">IF($AD397=0,$F397,INDEX(Models!$B$2:$B$605,$AD397))</f>
        <v/>
      </c>
      <c r="H397" t="str" cm="1">
        <f t="array" ref="H397">IF($AD397=0,"",INDEX(Models!$E$2:$E$605,$AD397))</f>
        <v/>
      </c>
      <c r="I397" t="str" cm="1">
        <f t="array" ref="I397">IF($AD397=0,"",INDEX(Models!$D$2:$D$605,$AD397))</f>
        <v/>
      </c>
      <c r="J397" t="str">
        <f>MacReports!G397&amp;""</f>
        <v/>
      </c>
      <c r="K397" s="49" t="str">
        <f>MacReports!H397&amp;""</f>
        <v/>
      </c>
      <c r="L397" t="str">
        <f t="shared" si="19"/>
        <v/>
      </c>
      <c r="M397" s="13" t="str">
        <f>MacReports!I397&amp;""</f>
        <v/>
      </c>
      <c r="N397" s="11" t="str" cm="1">
        <f t="array" ref="N397">IFERROR(_xlfn.IFS(MacReports!N397="","",--MacReports!N397&lt;55,"Battery Defect",--MacReports!N397&lt;=69,"Battery D",--MacReports!N397&lt;=80,"Battery C",--MacReports!N397&gt;80,""),"")</f>
        <v/>
      </c>
      <c r="O397" s="11" t="str">
        <f>IF(MacReports!J397="Service","Battery Service","")</f>
        <v/>
      </c>
      <c r="P397" s="11" t="str">
        <f>MacReports!Q397&amp;""</f>
        <v/>
      </c>
      <c r="Q397" s="11" t="str">
        <f>IF(MacReports!K397="Enabled","Apple ID Lock","")</f>
        <v/>
      </c>
      <c r="R397" s="11" t="str">
        <f>IF(MacReports!M397="Remote Lock","Remote Locked","")</f>
        <v/>
      </c>
      <c r="S397" t="str">
        <f t="shared" si="18"/>
        <v/>
      </c>
      <c r="T397" t="str" cm="1">
        <f t="array" ref="T397">IF($AE397=0,"",INDEX(Disk_Pivot!$N$2:$N$500,$AE397))</f>
        <v/>
      </c>
      <c r="U397" t="str">
        <f>IF(T397="Fail",MacReports!O397,"")</f>
        <v/>
      </c>
      <c r="AA397" t="str">
        <f t="shared" si="20"/>
        <v/>
      </c>
      <c r="AC397">
        <f>IFERROR(MATCH($B397,MacReports!$B$2:$B$243,0),0)</f>
        <v>0</v>
      </c>
      <c r="AD397">
        <f>IFERROR(MATCH($F397,Models!$A$2:$A$605,0),0)</f>
        <v>0</v>
      </c>
      <c r="AE397">
        <f>IFERROR(MATCH($B397,Disk_Pivot!$G$2:$G$500,0),0)</f>
        <v>0</v>
      </c>
    </row>
    <row r="398" spans="1:31">
      <c r="A398" t="str">
        <f>MacReports!A398&amp;""</f>
        <v/>
      </c>
      <c r="B398" t="str">
        <f>MacReports!B398&amp;""</f>
        <v/>
      </c>
      <c r="C398" t="str">
        <f>MacReports!D398&amp;""</f>
        <v/>
      </c>
      <c r="D398" t="str">
        <f>MacReports!C398&amp;""</f>
        <v/>
      </c>
      <c r="E398" t="str" cm="1">
        <f t="array" ref="E398">IF($AC398=0,"",INDEX(MacReports!$E$2:$E$243,$AC398))</f>
        <v/>
      </c>
      <c r="F398" s="11" t="str">
        <f>MacReports!F398&amp;""</f>
        <v/>
      </c>
      <c r="G398" t="str" cm="1">
        <f t="array" ref="G398">IF($AD398=0,$F398,INDEX(Models!$B$2:$B$605,$AD398))</f>
        <v/>
      </c>
      <c r="H398" t="str" cm="1">
        <f t="array" ref="H398">IF($AD398=0,"",INDEX(Models!$E$2:$E$605,$AD398))</f>
        <v/>
      </c>
      <c r="I398" t="str" cm="1">
        <f t="array" ref="I398">IF($AD398=0,"",INDEX(Models!$D$2:$D$605,$AD398))</f>
        <v/>
      </c>
      <c r="J398" t="str">
        <f>MacReports!G398&amp;""</f>
        <v/>
      </c>
      <c r="K398" s="49" t="str">
        <f>MacReports!H398&amp;""</f>
        <v/>
      </c>
      <c r="L398" t="str">
        <f t="shared" si="19"/>
        <v/>
      </c>
      <c r="M398" s="13" t="str">
        <f>MacReports!I398&amp;""</f>
        <v/>
      </c>
      <c r="N398" s="11" t="str" cm="1">
        <f t="array" ref="N398">IFERROR(_xlfn.IFS(MacReports!N398="","",--MacReports!N398&lt;55,"Battery Defect",--MacReports!N398&lt;=69,"Battery D",--MacReports!N398&lt;=80,"Battery C",--MacReports!N398&gt;80,""),"")</f>
        <v/>
      </c>
      <c r="O398" s="11" t="str">
        <f>IF(MacReports!J398="Service","Battery Service","")</f>
        <v/>
      </c>
      <c r="P398" s="11" t="str">
        <f>MacReports!Q398&amp;""</f>
        <v/>
      </c>
      <c r="Q398" s="11" t="str">
        <f>IF(MacReports!K398="Enabled","Apple ID Lock","")</f>
        <v/>
      </c>
      <c r="R398" s="11" t="str">
        <f>IF(MacReports!M398="Remote Lock","Remote Locked","")</f>
        <v/>
      </c>
      <c r="S398" t="str">
        <f t="shared" si="18"/>
        <v/>
      </c>
      <c r="T398" t="str" cm="1">
        <f t="array" ref="T398">IF($AE398=0,"",INDEX(Disk_Pivot!$N$2:$N$500,$AE398))</f>
        <v/>
      </c>
      <c r="U398" t="str">
        <f>IF(T398="Fail",MacReports!O398,"")</f>
        <v/>
      </c>
      <c r="AA398" t="str">
        <f t="shared" si="20"/>
        <v/>
      </c>
      <c r="AC398">
        <f>IFERROR(MATCH($B398,MacReports!$B$2:$B$243,0),0)</f>
        <v>0</v>
      </c>
      <c r="AD398">
        <f>IFERROR(MATCH($F398,Models!$A$2:$A$605,0),0)</f>
        <v>0</v>
      </c>
      <c r="AE398">
        <f>IFERROR(MATCH($B398,Disk_Pivot!$G$2:$G$500,0),0)</f>
        <v>0</v>
      </c>
    </row>
    <row r="399" spans="1:31">
      <c r="A399" t="str">
        <f>MacReports!A399&amp;""</f>
        <v/>
      </c>
      <c r="B399" t="str">
        <f>MacReports!B399&amp;""</f>
        <v/>
      </c>
      <c r="C399" t="str">
        <f>MacReports!D399&amp;""</f>
        <v/>
      </c>
      <c r="D399" t="str">
        <f>MacReports!C399&amp;""</f>
        <v/>
      </c>
      <c r="E399" t="str" cm="1">
        <f t="array" ref="E399">IF($AC399=0,"",INDEX(MacReports!$E$2:$E$243,$AC399))</f>
        <v/>
      </c>
      <c r="F399" s="11" t="str">
        <f>MacReports!F399&amp;""</f>
        <v/>
      </c>
      <c r="G399" t="str" cm="1">
        <f t="array" ref="G399">IF($AD399=0,$F399,INDEX(Models!$B$2:$B$605,$AD399))</f>
        <v/>
      </c>
      <c r="H399" t="str" cm="1">
        <f t="array" ref="H399">IF($AD399=0,"",INDEX(Models!$E$2:$E$605,$AD399))</f>
        <v/>
      </c>
      <c r="I399" t="str" cm="1">
        <f t="array" ref="I399">IF($AD399=0,"",INDEX(Models!$D$2:$D$605,$AD399))</f>
        <v/>
      </c>
      <c r="J399" t="str">
        <f>MacReports!G399&amp;""</f>
        <v/>
      </c>
      <c r="K399" s="49" t="str">
        <f>MacReports!H399&amp;""</f>
        <v/>
      </c>
      <c r="L399" t="str">
        <f t="shared" si="19"/>
        <v/>
      </c>
      <c r="M399" s="13" t="str">
        <f>MacReports!I399&amp;""</f>
        <v/>
      </c>
      <c r="N399" s="11" t="str" cm="1">
        <f t="array" ref="N399">IFERROR(_xlfn.IFS(MacReports!N399="","",--MacReports!N399&lt;55,"Battery Defect",--MacReports!N399&lt;=69,"Battery D",--MacReports!N399&lt;=80,"Battery C",--MacReports!N399&gt;80,""),"")</f>
        <v/>
      </c>
      <c r="O399" s="11" t="str">
        <f>IF(MacReports!J399="Service","Battery Service","")</f>
        <v/>
      </c>
      <c r="P399" s="11" t="str">
        <f>MacReports!Q399&amp;""</f>
        <v/>
      </c>
      <c r="Q399" s="11" t="str">
        <f>IF(MacReports!K399="Enabled","Apple ID Lock","")</f>
        <v/>
      </c>
      <c r="R399" s="11" t="str">
        <f>IF(MacReports!M399="Remote Lock","Remote Locked","")</f>
        <v/>
      </c>
      <c r="S399" t="str">
        <f t="shared" si="18"/>
        <v/>
      </c>
      <c r="T399" t="str" cm="1">
        <f t="array" ref="T399">IF($AE399=0,"",INDEX(Disk_Pivot!$N$2:$N$500,$AE399))</f>
        <v/>
      </c>
      <c r="U399" t="str">
        <f>IF(T399="Fail",MacReports!O399,"")</f>
        <v/>
      </c>
      <c r="AA399" t="str">
        <f t="shared" si="20"/>
        <v/>
      </c>
      <c r="AC399">
        <f>IFERROR(MATCH($B399,MacReports!$B$2:$B$243,0),0)</f>
        <v>0</v>
      </c>
      <c r="AD399">
        <f>IFERROR(MATCH($F399,Models!$A$2:$A$605,0),0)</f>
        <v>0</v>
      </c>
      <c r="AE399">
        <f>IFERROR(MATCH($B399,Disk_Pivot!$G$2:$G$500,0),0)</f>
        <v>0</v>
      </c>
    </row>
    <row r="400" spans="1:31">
      <c r="A400" t="str">
        <f>MacReports!A400&amp;""</f>
        <v/>
      </c>
      <c r="B400" t="str">
        <f>MacReports!B400&amp;""</f>
        <v/>
      </c>
      <c r="C400" t="str">
        <f>MacReports!D400&amp;""</f>
        <v/>
      </c>
      <c r="D400" t="str">
        <f>MacReports!C400&amp;""</f>
        <v/>
      </c>
      <c r="E400" t="str" cm="1">
        <f t="array" ref="E400">IF($AC400=0,"",INDEX(MacReports!$E$2:$E$243,$AC400))</f>
        <v/>
      </c>
      <c r="F400" s="11" t="str">
        <f>MacReports!F400&amp;""</f>
        <v/>
      </c>
      <c r="G400" t="str" cm="1">
        <f t="array" ref="G400">IF($AD400=0,$F400,INDEX(Models!$B$2:$B$605,$AD400))</f>
        <v/>
      </c>
      <c r="H400" t="str" cm="1">
        <f t="array" ref="H400">IF($AD400=0,"",INDEX(Models!$E$2:$E$605,$AD400))</f>
        <v/>
      </c>
      <c r="I400" t="str" cm="1">
        <f t="array" ref="I400">IF($AD400=0,"",INDEX(Models!$D$2:$D$605,$AD400))</f>
        <v/>
      </c>
      <c r="J400" t="str">
        <f>MacReports!G400&amp;""</f>
        <v/>
      </c>
      <c r="K400" s="49" t="str">
        <f>MacReports!H400&amp;""</f>
        <v/>
      </c>
      <c r="L400" t="str">
        <f t="shared" si="19"/>
        <v/>
      </c>
      <c r="M400" s="13" t="str">
        <f>MacReports!I400&amp;""</f>
        <v/>
      </c>
      <c r="N400" s="11" t="str" cm="1">
        <f t="array" ref="N400">IFERROR(_xlfn.IFS(MacReports!N400="","",--MacReports!N400&lt;55,"Battery Defect",--MacReports!N400&lt;=69,"Battery D",--MacReports!N400&lt;=80,"Battery C",--MacReports!N400&gt;80,""),"")</f>
        <v/>
      </c>
      <c r="O400" s="11" t="str">
        <f>IF(MacReports!J400="Service","Battery Service","")</f>
        <v/>
      </c>
      <c r="P400" s="11" t="str">
        <f>MacReports!Q400&amp;""</f>
        <v/>
      </c>
      <c r="Q400" s="11" t="str">
        <f>IF(MacReports!K400="Enabled","Apple ID Lock","")</f>
        <v/>
      </c>
      <c r="R400" s="11" t="str">
        <f>IF(MacReports!M400="Remote Lock","Remote Locked","")</f>
        <v/>
      </c>
      <c r="S400" t="str">
        <f t="shared" si="18"/>
        <v/>
      </c>
      <c r="T400" t="str" cm="1">
        <f t="array" ref="T400">IF($AE400=0,"",INDEX(Disk_Pivot!$N$2:$N$500,$AE400))</f>
        <v/>
      </c>
      <c r="U400" t="str">
        <f>IF(T400="Fail",MacReports!O400,"")</f>
        <v/>
      </c>
      <c r="AA400" t="str">
        <f t="shared" si="20"/>
        <v/>
      </c>
      <c r="AC400">
        <f>IFERROR(MATCH($B400,MacReports!$B$2:$B$243,0),0)</f>
        <v>0</v>
      </c>
      <c r="AD400">
        <f>IFERROR(MATCH($F400,Models!$A$2:$A$605,0),0)</f>
        <v>0</v>
      </c>
      <c r="AE400">
        <f>IFERROR(MATCH($B400,Disk_Pivot!$G$2:$G$500,0),0)</f>
        <v>0</v>
      </c>
    </row>
    <row r="401" spans="1:31">
      <c r="A401" t="str">
        <f>MacReports!A401&amp;""</f>
        <v/>
      </c>
      <c r="B401" t="str">
        <f>MacReports!B401&amp;""</f>
        <v/>
      </c>
      <c r="C401" t="str">
        <f>MacReports!D401&amp;""</f>
        <v/>
      </c>
      <c r="D401" t="str">
        <f>MacReports!C401&amp;""</f>
        <v/>
      </c>
      <c r="E401" t="str" cm="1">
        <f t="array" ref="E401">IF($AC401=0,"",INDEX(MacReports!$E$2:$E$243,$AC401))</f>
        <v/>
      </c>
      <c r="F401" s="11" t="str">
        <f>MacReports!F401&amp;""</f>
        <v/>
      </c>
      <c r="G401" t="str" cm="1">
        <f t="array" ref="G401">IF($AD401=0,$F401,INDEX(Models!$B$2:$B$605,$AD401))</f>
        <v/>
      </c>
      <c r="H401" t="str" cm="1">
        <f t="array" ref="H401">IF($AD401=0,"",INDEX(Models!$E$2:$E$605,$AD401))</f>
        <v/>
      </c>
      <c r="I401" t="str" cm="1">
        <f t="array" ref="I401">IF($AD401=0,"",INDEX(Models!$D$2:$D$605,$AD401))</f>
        <v/>
      </c>
      <c r="J401" t="str">
        <f>MacReports!G401&amp;""</f>
        <v/>
      </c>
      <c r="K401" s="49" t="str">
        <f>MacReports!H401&amp;""</f>
        <v/>
      </c>
      <c r="L401" t="str">
        <f t="shared" si="19"/>
        <v/>
      </c>
      <c r="M401" s="13" t="str">
        <f>MacReports!I401&amp;""</f>
        <v/>
      </c>
      <c r="N401" s="11" t="str" cm="1">
        <f t="array" ref="N401">IFERROR(_xlfn.IFS(MacReports!N401="","",--MacReports!N401&lt;55,"Battery Defect",--MacReports!N401&lt;=69,"Battery D",--MacReports!N401&lt;=80,"Battery C",--MacReports!N401&gt;80,""),"")</f>
        <v/>
      </c>
      <c r="O401" s="11" t="str">
        <f>IF(MacReports!J401="Service","Battery Service","")</f>
        <v/>
      </c>
      <c r="P401" s="11" t="str">
        <f>MacReports!Q401&amp;""</f>
        <v/>
      </c>
      <c r="Q401" s="11" t="str">
        <f>IF(MacReports!K401="Enabled","Apple ID Lock","")</f>
        <v/>
      </c>
      <c r="R401" s="11" t="str">
        <f>IF(MacReports!M401="Remote Lock","Remote Locked","")</f>
        <v/>
      </c>
      <c r="S401" t="str">
        <f t="shared" si="18"/>
        <v/>
      </c>
      <c r="T401" t="str" cm="1">
        <f t="array" ref="T401">IF($AE401=0,"",INDEX(Disk_Pivot!$N$2:$N$500,$AE401))</f>
        <v/>
      </c>
      <c r="U401" t="str">
        <f>IF(T401="Fail",MacReports!O401,"")</f>
        <v/>
      </c>
      <c r="AA401" t="str">
        <f t="shared" si="20"/>
        <v/>
      </c>
      <c r="AC401">
        <f>IFERROR(MATCH($B401,MacReports!$B$2:$B$243,0),0)</f>
        <v>0</v>
      </c>
      <c r="AD401">
        <f>IFERROR(MATCH($F401,Models!$A$2:$A$605,0),0)</f>
        <v>0</v>
      </c>
      <c r="AE401">
        <f>IFERROR(MATCH($B401,Disk_Pivot!$G$2:$G$500,0),0)</f>
        <v>0</v>
      </c>
    </row>
    <row r="402" spans="1:31">
      <c r="A402" t="str">
        <f>MacReports!A402&amp;""</f>
        <v/>
      </c>
      <c r="B402" t="str">
        <f>MacReports!B402&amp;""</f>
        <v/>
      </c>
      <c r="C402" t="str">
        <f>MacReports!D402&amp;""</f>
        <v/>
      </c>
      <c r="D402" t="str">
        <f>MacReports!C402&amp;""</f>
        <v/>
      </c>
      <c r="E402" t="str" cm="1">
        <f t="array" ref="E402">IF($AC402=0,"",INDEX(MacReports!$E$2:$E$243,$AC402))</f>
        <v/>
      </c>
      <c r="F402" s="11" t="str">
        <f>MacReports!F402&amp;""</f>
        <v/>
      </c>
      <c r="G402" t="str" cm="1">
        <f t="array" ref="G402">IF($AD402=0,$F402,INDEX(Models!$B$2:$B$605,$AD402))</f>
        <v/>
      </c>
      <c r="H402" t="str" cm="1">
        <f t="array" ref="H402">IF($AD402=0,"",INDEX(Models!$E$2:$E$605,$AD402))</f>
        <v/>
      </c>
      <c r="I402" t="str" cm="1">
        <f t="array" ref="I402">IF($AD402=0,"",INDEX(Models!$D$2:$D$605,$AD402))</f>
        <v/>
      </c>
      <c r="J402" t="str">
        <f>MacReports!G402&amp;""</f>
        <v/>
      </c>
      <c r="K402" s="49" t="str">
        <f>MacReports!H402&amp;""</f>
        <v/>
      </c>
      <c r="L402" t="str">
        <f t="shared" si="19"/>
        <v/>
      </c>
      <c r="M402" s="13" t="str">
        <f>MacReports!I402&amp;""</f>
        <v/>
      </c>
      <c r="N402" s="11" t="str" cm="1">
        <f t="array" ref="N402">IFERROR(_xlfn.IFS(MacReports!N402="","",--MacReports!N402&lt;55,"Battery Defect",--MacReports!N402&lt;=69,"Battery D",--MacReports!N402&lt;=80,"Battery C",--MacReports!N402&gt;80,""),"")</f>
        <v/>
      </c>
      <c r="O402" s="11" t="str">
        <f>IF(MacReports!J402="Service","Battery Service","")</f>
        <v/>
      </c>
      <c r="P402" s="11" t="str">
        <f>MacReports!Q402&amp;""</f>
        <v/>
      </c>
      <c r="Q402" s="11" t="str">
        <f>IF(MacReports!K402="Enabled","Apple ID Lock","")</f>
        <v/>
      </c>
      <c r="R402" s="11" t="str">
        <f>IF(MacReports!M402="Remote Lock","Remote Locked","")</f>
        <v/>
      </c>
      <c r="S402" t="str">
        <f t="shared" si="18"/>
        <v/>
      </c>
      <c r="T402" t="str" cm="1">
        <f t="array" ref="T402">IF($AE402=0,"",INDEX(Disk_Pivot!$N$2:$N$500,$AE402))</f>
        <v/>
      </c>
      <c r="U402" t="str">
        <f>IF(T402="Fail",MacReports!O402,"")</f>
        <v/>
      </c>
      <c r="AA402" t="str">
        <f t="shared" si="20"/>
        <v/>
      </c>
      <c r="AC402">
        <f>IFERROR(MATCH($B402,MacReports!$B$2:$B$243,0),0)</f>
        <v>0</v>
      </c>
      <c r="AD402">
        <f>IFERROR(MATCH($F402,Models!$A$2:$A$605,0),0)</f>
        <v>0</v>
      </c>
      <c r="AE402">
        <f>IFERROR(MATCH($B402,Disk_Pivot!$G$2:$G$500,0),0)</f>
        <v>0</v>
      </c>
    </row>
    <row r="403" spans="1:31">
      <c r="A403" t="str">
        <f>MacReports!A403&amp;""</f>
        <v/>
      </c>
      <c r="B403" t="str">
        <f>MacReports!B403&amp;""</f>
        <v/>
      </c>
      <c r="C403" t="str">
        <f>MacReports!D403&amp;""</f>
        <v/>
      </c>
      <c r="D403" t="str">
        <f>MacReports!C403&amp;""</f>
        <v/>
      </c>
      <c r="E403" t="str" cm="1">
        <f t="array" ref="E403">IF($AC403=0,"",INDEX(MacReports!$E$2:$E$243,$AC403))</f>
        <v/>
      </c>
      <c r="F403" s="11" t="str">
        <f>MacReports!F403&amp;""</f>
        <v/>
      </c>
      <c r="G403" t="str" cm="1">
        <f t="array" ref="G403">IF($AD403=0,$F403,INDEX(Models!$B$2:$B$605,$AD403))</f>
        <v/>
      </c>
      <c r="H403" t="str" cm="1">
        <f t="array" ref="H403">IF($AD403=0,"",INDEX(Models!$E$2:$E$605,$AD403))</f>
        <v/>
      </c>
      <c r="I403" t="str" cm="1">
        <f t="array" ref="I403">IF($AD403=0,"",INDEX(Models!$D$2:$D$605,$AD403))</f>
        <v/>
      </c>
      <c r="J403" t="str">
        <f>MacReports!G403&amp;""</f>
        <v/>
      </c>
      <c r="K403" s="49" t="str">
        <f>MacReports!H403&amp;""</f>
        <v/>
      </c>
      <c r="L403" t="str">
        <f t="shared" si="19"/>
        <v/>
      </c>
      <c r="M403" s="13" t="str">
        <f>MacReports!I403&amp;""</f>
        <v/>
      </c>
      <c r="N403" s="11" t="str" cm="1">
        <f t="array" ref="N403">IFERROR(_xlfn.IFS(MacReports!N403="","",--MacReports!N403&lt;55,"Battery Defect",--MacReports!N403&lt;=69,"Battery D",--MacReports!N403&lt;=80,"Battery C",--MacReports!N403&gt;80,""),"")</f>
        <v/>
      </c>
      <c r="O403" s="11" t="str">
        <f>IF(MacReports!J403="Service","Battery Service","")</f>
        <v/>
      </c>
      <c r="P403" s="11" t="str">
        <f>MacReports!Q403&amp;""</f>
        <v/>
      </c>
      <c r="Q403" s="11" t="str">
        <f>IF(MacReports!K403="Enabled","Apple ID Lock","")</f>
        <v/>
      </c>
      <c r="R403" s="11" t="str">
        <f>IF(MacReports!M403="Remote Lock","Remote Locked","")</f>
        <v/>
      </c>
      <c r="S403" t="str">
        <f t="shared" si="18"/>
        <v/>
      </c>
      <c r="T403" t="str" cm="1">
        <f t="array" ref="T403">IF($AE403=0,"",INDEX(Disk_Pivot!$N$2:$N$500,$AE403))</f>
        <v/>
      </c>
      <c r="U403" t="str">
        <f>IF(T403="Fail",MacReports!O403,"")</f>
        <v/>
      </c>
      <c r="AA403" t="str">
        <f t="shared" si="20"/>
        <v/>
      </c>
      <c r="AC403">
        <f>IFERROR(MATCH($B403,MacReports!$B$2:$B$243,0),0)</f>
        <v>0</v>
      </c>
      <c r="AD403">
        <f>IFERROR(MATCH($F403,Models!$A$2:$A$605,0),0)</f>
        <v>0</v>
      </c>
      <c r="AE403">
        <f>IFERROR(MATCH($B403,Disk_Pivot!$G$2:$G$500,0),0)</f>
        <v>0</v>
      </c>
    </row>
    <row r="404" spans="1:31">
      <c r="A404" t="str">
        <f>MacReports!A404&amp;""</f>
        <v/>
      </c>
      <c r="B404" t="str">
        <f>MacReports!B404&amp;""</f>
        <v/>
      </c>
      <c r="C404" t="str">
        <f>MacReports!D404&amp;""</f>
        <v/>
      </c>
      <c r="D404" t="str">
        <f>MacReports!C404&amp;""</f>
        <v/>
      </c>
      <c r="E404" t="str" cm="1">
        <f t="array" ref="E404">IF($AC404=0,"",INDEX(MacReports!$E$2:$E$243,$AC404))</f>
        <v/>
      </c>
      <c r="F404" s="11" t="str">
        <f>MacReports!F404&amp;""</f>
        <v/>
      </c>
      <c r="G404" t="str" cm="1">
        <f t="array" ref="G404">IF($AD404=0,$F404,INDEX(Models!$B$2:$B$605,$AD404))</f>
        <v/>
      </c>
      <c r="H404" t="str" cm="1">
        <f t="array" ref="H404">IF($AD404=0,"",INDEX(Models!$E$2:$E$605,$AD404))</f>
        <v/>
      </c>
      <c r="I404" t="str" cm="1">
        <f t="array" ref="I404">IF($AD404=0,"",INDEX(Models!$D$2:$D$605,$AD404))</f>
        <v/>
      </c>
      <c r="J404" t="str">
        <f>MacReports!G404&amp;""</f>
        <v/>
      </c>
      <c r="K404" s="49" t="str">
        <f>MacReports!H404&amp;""</f>
        <v/>
      </c>
      <c r="L404" t="str">
        <f t="shared" si="19"/>
        <v/>
      </c>
      <c r="M404" s="13" t="str">
        <f>MacReports!I404&amp;""</f>
        <v/>
      </c>
      <c r="N404" s="11" t="str" cm="1">
        <f t="array" ref="N404">IFERROR(_xlfn.IFS(MacReports!N404="","",--MacReports!N404&lt;55,"Battery Defect",--MacReports!N404&lt;=69,"Battery D",--MacReports!N404&lt;=80,"Battery C",--MacReports!N404&gt;80,""),"")</f>
        <v/>
      </c>
      <c r="O404" s="11" t="str">
        <f>IF(MacReports!J404="Service","Battery Service","")</f>
        <v/>
      </c>
      <c r="P404" s="11" t="str">
        <f>MacReports!Q404&amp;""</f>
        <v/>
      </c>
      <c r="Q404" s="11" t="str">
        <f>IF(MacReports!K404="Enabled","Apple ID Lock","")</f>
        <v/>
      </c>
      <c r="R404" s="11" t="str">
        <f>IF(MacReports!M404="Remote Lock","Remote Locked","")</f>
        <v/>
      </c>
      <c r="S404" t="str">
        <f t="shared" si="18"/>
        <v/>
      </c>
      <c r="T404" t="str" cm="1">
        <f t="array" ref="T404">IF($AE404=0,"",INDEX(Disk_Pivot!$N$2:$N$500,$AE404))</f>
        <v/>
      </c>
      <c r="U404" t="str">
        <f>IF(T404="Fail",MacReports!O404,"")</f>
        <v/>
      </c>
      <c r="AA404" t="str">
        <f t="shared" si="20"/>
        <v/>
      </c>
      <c r="AC404">
        <f>IFERROR(MATCH($B404,MacReports!$B$2:$B$243,0),0)</f>
        <v>0</v>
      </c>
      <c r="AD404">
        <f>IFERROR(MATCH($F404,Models!$A$2:$A$605,0),0)</f>
        <v>0</v>
      </c>
      <c r="AE404">
        <f>IFERROR(MATCH($B404,Disk_Pivot!$G$2:$G$500,0),0)</f>
        <v>0</v>
      </c>
    </row>
    <row r="405" spans="1:31">
      <c r="A405" t="str">
        <f>MacReports!A405&amp;""</f>
        <v/>
      </c>
      <c r="B405" t="str">
        <f>MacReports!B405&amp;""</f>
        <v/>
      </c>
      <c r="C405" t="str">
        <f>MacReports!D405&amp;""</f>
        <v/>
      </c>
      <c r="D405" t="str">
        <f>MacReports!C405&amp;""</f>
        <v/>
      </c>
      <c r="E405" t="str" cm="1">
        <f t="array" ref="E405">IF($AC405=0,"",INDEX(MacReports!$E$2:$E$243,$AC405))</f>
        <v/>
      </c>
      <c r="F405" s="11" t="str">
        <f>MacReports!F405&amp;""</f>
        <v/>
      </c>
      <c r="G405" t="str" cm="1">
        <f t="array" ref="G405">IF($AD405=0,$F405,INDEX(Models!$B$2:$B$605,$AD405))</f>
        <v/>
      </c>
      <c r="H405" t="str" cm="1">
        <f t="array" ref="H405">IF($AD405=0,"",INDEX(Models!$E$2:$E$605,$AD405))</f>
        <v/>
      </c>
      <c r="I405" t="str" cm="1">
        <f t="array" ref="I405">IF($AD405=0,"",INDEX(Models!$D$2:$D$605,$AD405))</f>
        <v/>
      </c>
      <c r="J405" t="str">
        <f>MacReports!G405&amp;""</f>
        <v/>
      </c>
      <c r="K405" s="49" t="str">
        <f>MacReports!H405&amp;""</f>
        <v/>
      </c>
      <c r="L405" t="str">
        <f t="shared" si="19"/>
        <v/>
      </c>
      <c r="M405" s="13" t="str">
        <f>MacReports!I405&amp;""</f>
        <v/>
      </c>
      <c r="N405" s="11" t="str" cm="1">
        <f t="array" ref="N405">IFERROR(_xlfn.IFS(MacReports!N405="","",--MacReports!N405&lt;55,"Battery Defect",--MacReports!N405&lt;=69,"Battery D",--MacReports!N405&lt;=80,"Battery C",--MacReports!N405&gt;80,""),"")</f>
        <v/>
      </c>
      <c r="O405" s="11" t="str">
        <f>IF(MacReports!J405="Service","Battery Service","")</f>
        <v/>
      </c>
      <c r="P405" s="11" t="str">
        <f>MacReports!Q405&amp;""</f>
        <v/>
      </c>
      <c r="Q405" s="11" t="str">
        <f>IF(MacReports!K405="Enabled","Apple ID Lock","")</f>
        <v/>
      </c>
      <c r="R405" s="11" t="str">
        <f>IF(MacReports!M405="Remote Lock","Remote Locked","")</f>
        <v/>
      </c>
      <c r="S405" t="str">
        <f t="shared" si="18"/>
        <v/>
      </c>
      <c r="T405" t="str" cm="1">
        <f t="array" ref="T405">IF($AE405=0,"",INDEX(Disk_Pivot!$N$2:$N$500,$AE405))</f>
        <v/>
      </c>
      <c r="U405" t="str">
        <f>IF(T405="Fail",MacReports!O405,"")</f>
        <v/>
      </c>
      <c r="AA405" t="str">
        <f t="shared" si="20"/>
        <v/>
      </c>
      <c r="AC405">
        <f>IFERROR(MATCH($B405,MacReports!$B$2:$B$243,0),0)</f>
        <v>0</v>
      </c>
      <c r="AD405">
        <f>IFERROR(MATCH($F405,Models!$A$2:$A$605,0),0)</f>
        <v>0</v>
      </c>
      <c r="AE405">
        <f>IFERROR(MATCH($B405,Disk_Pivot!$G$2:$G$500,0),0)</f>
        <v>0</v>
      </c>
    </row>
    <row r="406" spans="1:31">
      <c r="A406" t="str">
        <f>MacReports!A406&amp;""</f>
        <v/>
      </c>
      <c r="B406" t="str">
        <f>MacReports!B406&amp;""</f>
        <v/>
      </c>
      <c r="C406" t="str">
        <f>MacReports!D406&amp;""</f>
        <v/>
      </c>
      <c r="D406" t="str">
        <f>MacReports!C406&amp;""</f>
        <v/>
      </c>
      <c r="E406" t="str" cm="1">
        <f t="array" ref="E406">IF($AC406=0,"",INDEX(MacReports!$E$2:$E$243,$AC406))</f>
        <v/>
      </c>
      <c r="F406" s="11" t="str">
        <f>MacReports!F406&amp;""</f>
        <v/>
      </c>
      <c r="G406" t="str" cm="1">
        <f t="array" ref="G406">IF($AD406=0,$F406,INDEX(Models!$B$2:$B$605,$AD406))</f>
        <v/>
      </c>
      <c r="H406" t="str" cm="1">
        <f t="array" ref="H406">IF($AD406=0,"",INDEX(Models!$E$2:$E$605,$AD406))</f>
        <v/>
      </c>
      <c r="I406" t="str" cm="1">
        <f t="array" ref="I406">IF($AD406=0,"",INDEX(Models!$D$2:$D$605,$AD406))</f>
        <v/>
      </c>
      <c r="J406" t="str">
        <f>MacReports!G406&amp;""</f>
        <v/>
      </c>
      <c r="K406" s="49" t="str">
        <f>MacReports!H406&amp;""</f>
        <v/>
      </c>
      <c r="L406" t="str">
        <f t="shared" si="19"/>
        <v/>
      </c>
      <c r="M406" s="13" t="str">
        <f>MacReports!I406&amp;""</f>
        <v/>
      </c>
      <c r="N406" s="11" t="str" cm="1">
        <f t="array" ref="N406">IFERROR(_xlfn.IFS(MacReports!N406="","",--MacReports!N406&lt;55,"Battery Defect",--MacReports!N406&lt;=69,"Battery D",--MacReports!N406&lt;=80,"Battery C",--MacReports!N406&gt;80,""),"")</f>
        <v/>
      </c>
      <c r="O406" s="11" t="str">
        <f>IF(MacReports!J406="Service","Battery Service","")</f>
        <v/>
      </c>
      <c r="P406" s="11" t="str">
        <f>MacReports!Q406&amp;""</f>
        <v/>
      </c>
      <c r="Q406" s="11" t="str">
        <f>IF(MacReports!K406="Enabled","Apple ID Lock","")</f>
        <v/>
      </c>
      <c r="R406" s="11" t="str">
        <f>IF(MacReports!M406="Remote Lock","Remote Locked","")</f>
        <v/>
      </c>
      <c r="S406" t="str">
        <f t="shared" si="18"/>
        <v/>
      </c>
      <c r="T406" t="str" cm="1">
        <f t="array" ref="T406">IF($AE406=0,"",INDEX(Disk_Pivot!$N$2:$N$500,$AE406))</f>
        <v/>
      </c>
      <c r="U406" t="str">
        <f>IF(T406="Fail",MacReports!O406,"")</f>
        <v/>
      </c>
      <c r="AA406" t="str">
        <f t="shared" si="20"/>
        <v/>
      </c>
      <c r="AC406">
        <f>IFERROR(MATCH($B406,MacReports!$B$2:$B$243,0),0)</f>
        <v>0</v>
      </c>
      <c r="AD406">
        <f>IFERROR(MATCH($F406,Models!$A$2:$A$605,0),0)</f>
        <v>0</v>
      </c>
      <c r="AE406">
        <f>IFERROR(MATCH($B406,Disk_Pivot!$G$2:$G$500,0),0)</f>
        <v>0</v>
      </c>
    </row>
    <row r="407" spans="1:31">
      <c r="A407" t="str">
        <f>MacReports!A407&amp;""</f>
        <v/>
      </c>
      <c r="B407" t="str">
        <f>MacReports!B407&amp;""</f>
        <v/>
      </c>
      <c r="C407" t="str">
        <f>MacReports!D407&amp;""</f>
        <v/>
      </c>
      <c r="D407" t="str">
        <f>MacReports!C407&amp;""</f>
        <v/>
      </c>
      <c r="E407" t="str" cm="1">
        <f t="array" ref="E407">IF($AC407=0,"",INDEX(MacReports!$E$2:$E$243,$AC407))</f>
        <v/>
      </c>
      <c r="F407" s="11" t="str">
        <f>MacReports!F407&amp;""</f>
        <v/>
      </c>
      <c r="G407" t="str" cm="1">
        <f t="array" ref="G407">IF($AD407=0,$F407,INDEX(Models!$B$2:$B$605,$AD407))</f>
        <v/>
      </c>
      <c r="H407" t="str" cm="1">
        <f t="array" ref="H407">IF($AD407=0,"",INDEX(Models!$E$2:$E$605,$AD407))</f>
        <v/>
      </c>
      <c r="I407" t="str" cm="1">
        <f t="array" ref="I407">IF($AD407=0,"",INDEX(Models!$D$2:$D$605,$AD407))</f>
        <v/>
      </c>
      <c r="J407" t="str">
        <f>MacReports!G407&amp;""</f>
        <v/>
      </c>
      <c r="K407" s="49" t="str">
        <f>MacReports!H407&amp;""</f>
        <v/>
      </c>
      <c r="L407" t="str">
        <f t="shared" si="19"/>
        <v/>
      </c>
      <c r="M407" s="13" t="str">
        <f>MacReports!I407&amp;""</f>
        <v/>
      </c>
      <c r="N407" s="11" t="str" cm="1">
        <f t="array" ref="N407">IFERROR(_xlfn.IFS(MacReports!N407="","",--MacReports!N407&lt;55,"Battery Defect",--MacReports!N407&lt;=69,"Battery D",--MacReports!N407&lt;=80,"Battery C",--MacReports!N407&gt;80,""),"")</f>
        <v/>
      </c>
      <c r="O407" s="11" t="str">
        <f>IF(MacReports!J407="Service","Battery Service","")</f>
        <v/>
      </c>
      <c r="P407" s="11" t="str">
        <f>MacReports!Q407&amp;""</f>
        <v/>
      </c>
      <c r="Q407" s="11" t="str">
        <f>IF(MacReports!K407="Enabled","Apple ID Lock","")</f>
        <v/>
      </c>
      <c r="R407" s="11" t="str">
        <f>IF(MacReports!M407="Remote Lock","Remote Locked","")</f>
        <v/>
      </c>
      <c r="S407" t="str">
        <f t="shared" si="18"/>
        <v/>
      </c>
      <c r="T407" t="str" cm="1">
        <f t="array" ref="T407">IF($AE407=0,"",INDEX(Disk_Pivot!$N$2:$N$500,$AE407))</f>
        <v/>
      </c>
      <c r="U407" t="str">
        <f>IF(T407="Fail",MacReports!O407,"")</f>
        <v/>
      </c>
      <c r="AA407" t="str">
        <f t="shared" si="20"/>
        <v/>
      </c>
      <c r="AC407">
        <f>IFERROR(MATCH($B407,MacReports!$B$2:$B$243,0),0)</f>
        <v>0</v>
      </c>
      <c r="AD407">
        <f>IFERROR(MATCH($F407,Models!$A$2:$A$605,0),0)</f>
        <v>0</v>
      </c>
      <c r="AE407">
        <f>IFERROR(MATCH($B407,Disk_Pivot!$G$2:$G$500,0),0)</f>
        <v>0</v>
      </c>
    </row>
    <row r="408" spans="1:31">
      <c r="A408" t="str">
        <f>MacReports!A408&amp;""</f>
        <v/>
      </c>
      <c r="B408" t="str">
        <f>MacReports!B408&amp;""</f>
        <v/>
      </c>
      <c r="C408" t="str">
        <f>MacReports!D408&amp;""</f>
        <v/>
      </c>
      <c r="D408" t="str">
        <f>MacReports!C408&amp;""</f>
        <v/>
      </c>
      <c r="E408" t="str" cm="1">
        <f t="array" ref="E408">IF($AC408=0,"",INDEX(MacReports!$E$2:$E$243,$AC408))</f>
        <v/>
      </c>
      <c r="F408" s="11" t="str">
        <f>MacReports!F408&amp;""</f>
        <v/>
      </c>
      <c r="G408" t="str" cm="1">
        <f t="array" ref="G408">IF($AD408=0,$F408,INDEX(Models!$B$2:$B$605,$AD408))</f>
        <v/>
      </c>
      <c r="H408" t="str" cm="1">
        <f t="array" ref="H408">IF($AD408=0,"",INDEX(Models!$E$2:$E$605,$AD408))</f>
        <v/>
      </c>
      <c r="I408" t="str" cm="1">
        <f t="array" ref="I408">IF($AD408=0,"",INDEX(Models!$D$2:$D$605,$AD408))</f>
        <v/>
      </c>
      <c r="J408" t="str">
        <f>MacReports!G408&amp;""</f>
        <v/>
      </c>
      <c r="K408" s="49" t="str">
        <f>MacReports!H408&amp;""</f>
        <v/>
      </c>
      <c r="L408" t="str">
        <f t="shared" si="19"/>
        <v/>
      </c>
      <c r="M408" s="13" t="str">
        <f>MacReports!I408&amp;""</f>
        <v/>
      </c>
      <c r="N408" s="11" t="str" cm="1">
        <f t="array" ref="N408">IFERROR(_xlfn.IFS(MacReports!N408="","",--MacReports!N408&lt;55,"Battery Defect",--MacReports!N408&lt;=69,"Battery D",--MacReports!N408&lt;=80,"Battery C",--MacReports!N408&gt;80,""),"")</f>
        <v/>
      </c>
      <c r="O408" s="11" t="str">
        <f>IF(MacReports!J408="Service","Battery Service","")</f>
        <v/>
      </c>
      <c r="P408" s="11" t="str">
        <f>MacReports!Q408&amp;""</f>
        <v/>
      </c>
      <c r="Q408" s="11" t="str">
        <f>IF(MacReports!K408="Enabled","Apple ID Lock","")</f>
        <v/>
      </c>
      <c r="R408" s="11" t="str">
        <f>IF(MacReports!M408="Remote Lock","Remote Locked","")</f>
        <v/>
      </c>
      <c r="S408" t="str">
        <f t="shared" si="18"/>
        <v/>
      </c>
      <c r="T408" t="str" cm="1">
        <f t="array" ref="T408">IF($AE408=0,"",INDEX(Disk_Pivot!$N$2:$N$500,$AE408))</f>
        <v/>
      </c>
      <c r="U408" t="str">
        <f>IF(T408="Fail",MacReports!O408,"")</f>
        <v/>
      </c>
      <c r="AA408" t="str">
        <f t="shared" si="20"/>
        <v/>
      </c>
      <c r="AC408">
        <f>IFERROR(MATCH($B408,MacReports!$B$2:$B$243,0),0)</f>
        <v>0</v>
      </c>
      <c r="AD408">
        <f>IFERROR(MATCH($F408,Models!$A$2:$A$605,0),0)</f>
        <v>0</v>
      </c>
      <c r="AE408">
        <f>IFERROR(MATCH($B408,Disk_Pivot!$G$2:$G$500,0),0)</f>
        <v>0</v>
      </c>
    </row>
    <row r="409" spans="1:31">
      <c r="A409" t="str">
        <f>MacReports!A409&amp;""</f>
        <v/>
      </c>
      <c r="B409" t="str">
        <f>MacReports!B409&amp;""</f>
        <v/>
      </c>
      <c r="C409" t="str">
        <f>MacReports!D409&amp;""</f>
        <v/>
      </c>
      <c r="D409" t="str">
        <f>MacReports!C409&amp;""</f>
        <v/>
      </c>
      <c r="E409" t="str" cm="1">
        <f t="array" ref="E409">IF($AC409=0,"",INDEX(MacReports!$E$2:$E$243,$AC409))</f>
        <v/>
      </c>
      <c r="F409" s="11" t="str">
        <f>MacReports!F409&amp;""</f>
        <v/>
      </c>
      <c r="G409" t="str" cm="1">
        <f t="array" ref="G409">IF($AD409=0,$F409,INDEX(Models!$B$2:$B$605,$AD409))</f>
        <v/>
      </c>
      <c r="H409" t="str" cm="1">
        <f t="array" ref="H409">IF($AD409=0,"",INDEX(Models!$E$2:$E$605,$AD409))</f>
        <v/>
      </c>
      <c r="I409" t="str" cm="1">
        <f t="array" ref="I409">IF($AD409=0,"",INDEX(Models!$D$2:$D$605,$AD409))</f>
        <v/>
      </c>
      <c r="J409" t="str">
        <f>MacReports!G409&amp;""</f>
        <v/>
      </c>
      <c r="K409" s="49" t="str">
        <f>MacReports!H409&amp;""</f>
        <v/>
      </c>
      <c r="L409" t="str">
        <f t="shared" si="19"/>
        <v/>
      </c>
      <c r="M409" s="13" t="str">
        <f>MacReports!I409&amp;""</f>
        <v/>
      </c>
      <c r="N409" s="11" t="str" cm="1">
        <f t="array" ref="N409">IFERROR(_xlfn.IFS(MacReports!N409="","",--MacReports!N409&lt;55,"Battery Defect",--MacReports!N409&lt;=69,"Battery D",--MacReports!N409&lt;=80,"Battery C",--MacReports!N409&gt;80,""),"")</f>
        <v/>
      </c>
      <c r="O409" s="11" t="str">
        <f>IF(MacReports!J409="Service","Battery Service","")</f>
        <v/>
      </c>
      <c r="P409" s="11" t="str">
        <f>MacReports!Q409&amp;""</f>
        <v/>
      </c>
      <c r="Q409" s="11" t="str">
        <f>IF(MacReports!K409="Enabled","Apple ID Lock","")</f>
        <v/>
      </c>
      <c r="R409" s="11" t="str">
        <f>IF(MacReports!M409="Remote Lock","Remote Locked","")</f>
        <v/>
      </c>
      <c r="S409" t="str">
        <f t="shared" si="18"/>
        <v/>
      </c>
      <c r="T409" t="str" cm="1">
        <f t="array" ref="T409">IF($AE409=0,"",INDEX(Disk_Pivot!$N$2:$N$500,$AE409))</f>
        <v/>
      </c>
      <c r="U409" t="str">
        <f>IF(T409="Fail",MacReports!O409,"")</f>
        <v/>
      </c>
      <c r="AA409" t="str">
        <f t="shared" si="20"/>
        <v/>
      </c>
      <c r="AC409">
        <f>IFERROR(MATCH($B409,MacReports!$B$2:$B$243,0),0)</f>
        <v>0</v>
      </c>
      <c r="AD409">
        <f>IFERROR(MATCH($F409,Models!$A$2:$A$605,0),0)</f>
        <v>0</v>
      </c>
      <c r="AE409">
        <f>IFERROR(MATCH($B409,Disk_Pivot!$G$2:$G$500,0),0)</f>
        <v>0</v>
      </c>
    </row>
    <row r="410" spans="1:31">
      <c r="A410" t="str">
        <f>MacReports!A410&amp;""</f>
        <v/>
      </c>
      <c r="B410" t="str">
        <f>MacReports!B410&amp;""</f>
        <v/>
      </c>
      <c r="C410" t="str">
        <f>MacReports!D410&amp;""</f>
        <v/>
      </c>
      <c r="D410" t="str">
        <f>MacReports!C410&amp;""</f>
        <v/>
      </c>
      <c r="E410" t="str" cm="1">
        <f t="array" ref="E410">IF($AC410=0,"",INDEX(MacReports!$E$2:$E$243,$AC410))</f>
        <v/>
      </c>
      <c r="F410" s="11" t="str">
        <f>MacReports!F410&amp;""</f>
        <v/>
      </c>
      <c r="G410" t="str" cm="1">
        <f t="array" ref="G410">IF($AD410=0,$F410,INDEX(Models!$B$2:$B$605,$AD410))</f>
        <v/>
      </c>
      <c r="H410" t="str" cm="1">
        <f t="array" ref="H410">IF($AD410=0,"",INDEX(Models!$E$2:$E$605,$AD410))</f>
        <v/>
      </c>
      <c r="I410" t="str" cm="1">
        <f t="array" ref="I410">IF($AD410=0,"",INDEX(Models!$D$2:$D$605,$AD410))</f>
        <v/>
      </c>
      <c r="J410" t="str">
        <f>MacReports!G410&amp;""</f>
        <v/>
      </c>
      <c r="K410" s="49" t="str">
        <f>MacReports!H410&amp;""</f>
        <v/>
      </c>
      <c r="L410" t="str">
        <f t="shared" si="19"/>
        <v/>
      </c>
      <c r="M410" s="13" t="str">
        <f>MacReports!I410&amp;""</f>
        <v/>
      </c>
      <c r="N410" s="11" t="str" cm="1">
        <f t="array" ref="N410">IFERROR(_xlfn.IFS(MacReports!N410="","",--MacReports!N410&lt;55,"Battery Defect",--MacReports!N410&lt;=69,"Battery D",--MacReports!N410&lt;=80,"Battery C",--MacReports!N410&gt;80,""),"")</f>
        <v/>
      </c>
      <c r="O410" s="11" t="str">
        <f>IF(MacReports!J410="Service","Battery Service","")</f>
        <v/>
      </c>
      <c r="P410" s="11" t="str">
        <f>MacReports!Q410&amp;""</f>
        <v/>
      </c>
      <c r="Q410" s="11" t="str">
        <f>IF(MacReports!K410="Enabled","Apple ID Lock","")</f>
        <v/>
      </c>
      <c r="R410" s="11" t="str">
        <f>IF(MacReports!M410="Remote Lock","Remote Locked","")</f>
        <v/>
      </c>
      <c r="S410" t="str">
        <f t="shared" si="18"/>
        <v/>
      </c>
      <c r="T410" t="str" cm="1">
        <f t="array" ref="T410">IF($AE410=0,"",INDEX(Disk_Pivot!$N$2:$N$500,$AE410))</f>
        <v/>
      </c>
      <c r="U410" t="str">
        <f>IF(T410="Fail",MacReports!O410,"")</f>
        <v/>
      </c>
      <c r="AA410" t="str">
        <f t="shared" si="20"/>
        <v/>
      </c>
      <c r="AC410">
        <f>IFERROR(MATCH($B410,MacReports!$B$2:$B$243,0),0)</f>
        <v>0</v>
      </c>
      <c r="AD410">
        <f>IFERROR(MATCH($F410,Models!$A$2:$A$605,0),0)</f>
        <v>0</v>
      </c>
      <c r="AE410">
        <f>IFERROR(MATCH($B410,Disk_Pivot!$G$2:$G$500,0),0)</f>
        <v>0</v>
      </c>
    </row>
    <row r="411" spans="1:31">
      <c r="A411" t="str">
        <f>MacReports!A411&amp;""</f>
        <v/>
      </c>
      <c r="B411" t="str">
        <f>MacReports!B411&amp;""</f>
        <v/>
      </c>
      <c r="C411" t="str">
        <f>MacReports!D411&amp;""</f>
        <v/>
      </c>
      <c r="D411" t="str">
        <f>MacReports!C411&amp;""</f>
        <v/>
      </c>
      <c r="E411" t="str" cm="1">
        <f t="array" ref="E411">IF($AC411=0,"",INDEX(MacReports!$E$2:$E$243,$AC411))</f>
        <v/>
      </c>
      <c r="F411" s="11" t="str">
        <f>MacReports!F411&amp;""</f>
        <v/>
      </c>
      <c r="G411" t="str" cm="1">
        <f t="array" ref="G411">IF($AD411=0,$F411,INDEX(Models!$B$2:$B$605,$AD411))</f>
        <v/>
      </c>
      <c r="H411" t="str" cm="1">
        <f t="array" ref="H411">IF($AD411=0,"",INDEX(Models!$E$2:$E$605,$AD411))</f>
        <v/>
      </c>
      <c r="I411" t="str" cm="1">
        <f t="array" ref="I411">IF($AD411=0,"",INDEX(Models!$D$2:$D$605,$AD411))</f>
        <v/>
      </c>
      <c r="J411" t="str">
        <f>MacReports!G411&amp;""</f>
        <v/>
      </c>
      <c r="K411" s="49" t="str">
        <f>MacReports!H411&amp;""</f>
        <v/>
      </c>
      <c r="L411" t="str">
        <f t="shared" si="19"/>
        <v/>
      </c>
      <c r="M411" s="13" t="str">
        <f>MacReports!I411&amp;""</f>
        <v/>
      </c>
      <c r="N411" s="11" t="str" cm="1">
        <f t="array" ref="N411">IFERROR(_xlfn.IFS(MacReports!N411="","",--MacReports!N411&lt;55,"Battery Defect",--MacReports!N411&lt;=69,"Battery D",--MacReports!N411&lt;=80,"Battery C",--MacReports!N411&gt;80,""),"")</f>
        <v/>
      </c>
      <c r="O411" s="11" t="str">
        <f>IF(MacReports!J411="Service","Battery Service","")</f>
        <v/>
      </c>
      <c r="P411" s="11" t="str">
        <f>MacReports!Q411&amp;""</f>
        <v/>
      </c>
      <c r="Q411" s="11" t="str">
        <f>IF(MacReports!K411="Enabled","Apple ID Lock","")</f>
        <v/>
      </c>
      <c r="R411" s="11" t="str">
        <f>IF(MacReports!M411="Remote Lock","Remote Locked","")</f>
        <v/>
      </c>
      <c r="S411" t="str">
        <f t="shared" si="18"/>
        <v/>
      </c>
      <c r="T411" t="str" cm="1">
        <f t="array" ref="T411">IF($AE411=0,"",INDEX(Disk_Pivot!$N$2:$N$500,$AE411))</f>
        <v/>
      </c>
      <c r="U411" t="str">
        <f>IF(T411="Fail",MacReports!O411,"")</f>
        <v/>
      </c>
      <c r="AA411" t="str">
        <f t="shared" si="20"/>
        <v/>
      </c>
      <c r="AC411">
        <f>IFERROR(MATCH($B411,MacReports!$B$2:$B$243,0),0)</f>
        <v>0</v>
      </c>
      <c r="AD411">
        <f>IFERROR(MATCH($F411,Models!$A$2:$A$605,0),0)</f>
        <v>0</v>
      </c>
      <c r="AE411">
        <f>IFERROR(MATCH($B411,Disk_Pivot!$G$2:$G$500,0),0)</f>
        <v>0</v>
      </c>
    </row>
    <row r="412" spans="1:31">
      <c r="A412" t="str">
        <f>MacReports!A412&amp;""</f>
        <v/>
      </c>
      <c r="B412" t="str">
        <f>MacReports!B412&amp;""</f>
        <v/>
      </c>
      <c r="C412" t="str">
        <f>MacReports!D412&amp;""</f>
        <v/>
      </c>
      <c r="D412" t="str">
        <f>MacReports!C412&amp;""</f>
        <v/>
      </c>
      <c r="E412" t="str" cm="1">
        <f t="array" ref="E412">IF($AC412=0,"",INDEX(MacReports!$E$2:$E$243,$AC412))</f>
        <v/>
      </c>
      <c r="F412" s="11" t="str">
        <f>MacReports!F412&amp;""</f>
        <v/>
      </c>
      <c r="G412" t="str" cm="1">
        <f t="array" ref="G412">IF($AD412=0,$F412,INDEX(Models!$B$2:$B$605,$AD412))</f>
        <v/>
      </c>
      <c r="H412" t="str" cm="1">
        <f t="array" ref="H412">IF($AD412=0,"",INDEX(Models!$E$2:$E$605,$AD412))</f>
        <v/>
      </c>
      <c r="I412" t="str" cm="1">
        <f t="array" ref="I412">IF($AD412=0,"",INDEX(Models!$D$2:$D$605,$AD412))</f>
        <v/>
      </c>
      <c r="J412" t="str">
        <f>MacReports!G412&amp;""</f>
        <v/>
      </c>
      <c r="K412" s="49" t="str">
        <f>MacReports!H412&amp;""</f>
        <v/>
      </c>
      <c r="L412" t="str">
        <f t="shared" si="19"/>
        <v/>
      </c>
      <c r="M412" s="13" t="str">
        <f>MacReports!I412&amp;""</f>
        <v/>
      </c>
      <c r="N412" s="11" t="str" cm="1">
        <f t="array" ref="N412">IFERROR(_xlfn.IFS(MacReports!N412="","",--MacReports!N412&lt;55,"Battery Defect",--MacReports!N412&lt;=69,"Battery D",--MacReports!N412&lt;=80,"Battery C",--MacReports!N412&gt;80,""),"")</f>
        <v/>
      </c>
      <c r="O412" s="11" t="str">
        <f>IF(MacReports!J412="Service","Battery Service","")</f>
        <v/>
      </c>
      <c r="P412" s="11" t="str">
        <f>MacReports!Q412&amp;""</f>
        <v/>
      </c>
      <c r="Q412" s="11" t="str">
        <f>IF(MacReports!K412="Enabled","Apple ID Lock","")</f>
        <v/>
      </c>
      <c r="R412" s="11" t="str">
        <f>IF(MacReports!M412="Remote Lock","Remote Locked","")</f>
        <v/>
      </c>
      <c r="S412" t="str">
        <f t="shared" si="18"/>
        <v/>
      </c>
      <c r="T412" t="str" cm="1">
        <f t="array" ref="T412">IF($AE412=0,"",INDEX(Disk_Pivot!$N$2:$N$500,$AE412))</f>
        <v/>
      </c>
      <c r="U412" t="str">
        <f>IF(T412="Fail",MacReports!O412,"")</f>
        <v/>
      </c>
      <c r="AA412" t="str">
        <f t="shared" si="20"/>
        <v/>
      </c>
      <c r="AC412">
        <f>IFERROR(MATCH($B412,MacReports!$B$2:$B$243,0),0)</f>
        <v>0</v>
      </c>
      <c r="AD412">
        <f>IFERROR(MATCH($F412,Models!$A$2:$A$605,0),0)</f>
        <v>0</v>
      </c>
      <c r="AE412">
        <f>IFERROR(MATCH($B412,Disk_Pivot!$G$2:$G$500,0),0)</f>
        <v>0</v>
      </c>
    </row>
    <row r="413" spans="1:31">
      <c r="A413" t="str">
        <f>MacReports!A413&amp;""</f>
        <v/>
      </c>
      <c r="B413" t="str">
        <f>MacReports!B413&amp;""</f>
        <v/>
      </c>
      <c r="C413" t="str">
        <f>MacReports!D413&amp;""</f>
        <v/>
      </c>
      <c r="D413" t="str">
        <f>MacReports!C413&amp;""</f>
        <v/>
      </c>
      <c r="E413" t="str" cm="1">
        <f t="array" ref="E413">IF($AC413=0,"",INDEX(MacReports!$E$2:$E$243,$AC413))</f>
        <v/>
      </c>
      <c r="F413" s="11" t="str">
        <f>MacReports!F413&amp;""</f>
        <v/>
      </c>
      <c r="G413" t="str" cm="1">
        <f t="array" ref="G413">IF($AD413=0,$F413,INDEX(Models!$B$2:$B$605,$AD413))</f>
        <v/>
      </c>
      <c r="H413" t="str" cm="1">
        <f t="array" ref="H413">IF($AD413=0,"",INDEX(Models!$E$2:$E$605,$AD413))</f>
        <v/>
      </c>
      <c r="I413" t="str" cm="1">
        <f t="array" ref="I413">IF($AD413=0,"",INDEX(Models!$D$2:$D$605,$AD413))</f>
        <v/>
      </c>
      <c r="J413" t="str">
        <f>MacReports!G413&amp;""</f>
        <v/>
      </c>
      <c r="K413" s="49" t="str">
        <f>MacReports!H413&amp;""</f>
        <v/>
      </c>
      <c r="L413" t="str">
        <f t="shared" si="19"/>
        <v/>
      </c>
      <c r="M413" s="13" t="str">
        <f>MacReports!I413&amp;""</f>
        <v/>
      </c>
      <c r="N413" s="11" t="str" cm="1">
        <f t="array" ref="N413">IFERROR(_xlfn.IFS(MacReports!N413="","",--MacReports!N413&lt;55,"Battery Defect",--MacReports!N413&lt;=69,"Battery D",--MacReports!N413&lt;=80,"Battery C",--MacReports!N413&gt;80,""),"")</f>
        <v/>
      </c>
      <c r="O413" s="11" t="str">
        <f>IF(MacReports!J413="Service","Battery Service","")</f>
        <v/>
      </c>
      <c r="P413" s="11" t="str">
        <f>MacReports!Q413&amp;""</f>
        <v/>
      </c>
      <c r="Q413" s="11" t="str">
        <f>IF(MacReports!K413="Enabled","Apple ID Lock","")</f>
        <v/>
      </c>
      <c r="R413" s="11" t="str">
        <f>IF(MacReports!M413="Remote Lock","Remote Locked","")</f>
        <v/>
      </c>
      <c r="S413" t="str">
        <f t="shared" si="18"/>
        <v/>
      </c>
      <c r="T413" t="str" cm="1">
        <f t="array" ref="T413">IF($AE413=0,"",INDEX(Disk_Pivot!$N$2:$N$500,$AE413))</f>
        <v/>
      </c>
      <c r="U413" t="str">
        <f>IF(T413="Fail",MacReports!O413,"")</f>
        <v/>
      </c>
      <c r="AA413" t="str">
        <f t="shared" si="20"/>
        <v/>
      </c>
      <c r="AC413">
        <f>IFERROR(MATCH($B413,MacReports!$B$2:$B$243,0),0)</f>
        <v>0</v>
      </c>
      <c r="AD413">
        <f>IFERROR(MATCH($F413,Models!$A$2:$A$605,0),0)</f>
        <v>0</v>
      </c>
      <c r="AE413">
        <f>IFERROR(MATCH($B413,Disk_Pivot!$G$2:$G$500,0),0)</f>
        <v>0</v>
      </c>
    </row>
    <row r="414" spans="1:31">
      <c r="A414" t="str">
        <f>MacReports!A414&amp;""</f>
        <v/>
      </c>
      <c r="B414" t="str">
        <f>MacReports!B414&amp;""</f>
        <v/>
      </c>
      <c r="C414" t="str">
        <f>MacReports!D414&amp;""</f>
        <v/>
      </c>
      <c r="D414" t="str">
        <f>MacReports!C414&amp;""</f>
        <v/>
      </c>
      <c r="E414" t="str" cm="1">
        <f t="array" ref="E414">IF($AC414=0,"",INDEX(MacReports!$E$2:$E$243,$AC414))</f>
        <v/>
      </c>
      <c r="F414" s="11" t="str">
        <f>MacReports!F414&amp;""</f>
        <v/>
      </c>
      <c r="G414" t="str" cm="1">
        <f t="array" ref="G414">IF($AD414=0,$F414,INDEX(Models!$B$2:$B$605,$AD414))</f>
        <v/>
      </c>
      <c r="H414" t="str" cm="1">
        <f t="array" ref="H414">IF($AD414=0,"",INDEX(Models!$E$2:$E$605,$AD414))</f>
        <v/>
      </c>
      <c r="I414" t="str" cm="1">
        <f t="array" ref="I414">IF($AD414=0,"",INDEX(Models!$D$2:$D$605,$AD414))</f>
        <v/>
      </c>
      <c r="J414" t="str">
        <f>MacReports!G414&amp;""</f>
        <v/>
      </c>
      <c r="K414" s="49" t="str">
        <f>MacReports!H414&amp;""</f>
        <v/>
      </c>
      <c r="L414" t="str">
        <f t="shared" si="19"/>
        <v/>
      </c>
      <c r="M414" s="13" t="str">
        <f>MacReports!I414&amp;""</f>
        <v/>
      </c>
      <c r="N414" s="11" t="str" cm="1">
        <f t="array" ref="N414">IFERROR(_xlfn.IFS(MacReports!N414="","",--MacReports!N414&lt;55,"Battery Defect",--MacReports!N414&lt;=69,"Battery D",--MacReports!N414&lt;=80,"Battery C",--MacReports!N414&gt;80,""),"")</f>
        <v/>
      </c>
      <c r="O414" s="11" t="str">
        <f>IF(MacReports!J414="Service","Battery Service","")</f>
        <v/>
      </c>
      <c r="P414" s="11" t="str">
        <f>MacReports!Q414&amp;""</f>
        <v/>
      </c>
      <c r="Q414" s="11" t="str">
        <f>IF(MacReports!K414="Enabled","Apple ID Lock","")</f>
        <v/>
      </c>
      <c r="R414" s="11" t="str">
        <f>IF(MacReports!M414="Remote Lock","Remote Locked","")</f>
        <v/>
      </c>
      <c r="S414" t="str">
        <f t="shared" si="18"/>
        <v/>
      </c>
      <c r="T414" t="str" cm="1">
        <f t="array" ref="T414">IF($AE414=0,"",INDEX(Disk_Pivot!$N$2:$N$500,$AE414))</f>
        <v/>
      </c>
      <c r="U414" t="str">
        <f>IF(T414="Fail",MacReports!O414,"")</f>
        <v/>
      </c>
      <c r="AA414" t="str">
        <f t="shared" si="20"/>
        <v/>
      </c>
      <c r="AC414">
        <f>IFERROR(MATCH($B414,MacReports!$B$2:$B$243,0),0)</f>
        <v>0</v>
      </c>
      <c r="AD414">
        <f>IFERROR(MATCH($F414,Models!$A$2:$A$605,0),0)</f>
        <v>0</v>
      </c>
      <c r="AE414">
        <f>IFERROR(MATCH($B414,Disk_Pivot!$G$2:$G$500,0),0)</f>
        <v>0</v>
      </c>
    </row>
    <row r="415" spans="1:31">
      <c r="A415" t="str">
        <f>MacReports!A415&amp;""</f>
        <v/>
      </c>
      <c r="B415" t="str">
        <f>MacReports!B415&amp;""</f>
        <v/>
      </c>
      <c r="C415" t="str">
        <f>MacReports!D415&amp;""</f>
        <v/>
      </c>
      <c r="D415" t="str">
        <f>MacReports!C415&amp;""</f>
        <v/>
      </c>
      <c r="E415" t="str" cm="1">
        <f t="array" ref="E415">IF($AC415=0,"",INDEX(MacReports!$E$2:$E$243,$AC415))</f>
        <v/>
      </c>
      <c r="F415" s="11" t="str">
        <f>MacReports!F415&amp;""</f>
        <v/>
      </c>
      <c r="G415" t="str" cm="1">
        <f t="array" ref="G415">IF($AD415=0,$F415,INDEX(Models!$B$2:$B$605,$AD415))</f>
        <v/>
      </c>
      <c r="H415" t="str" cm="1">
        <f t="array" ref="H415">IF($AD415=0,"",INDEX(Models!$E$2:$E$605,$AD415))</f>
        <v/>
      </c>
      <c r="I415" t="str" cm="1">
        <f t="array" ref="I415">IF($AD415=0,"",INDEX(Models!$D$2:$D$605,$AD415))</f>
        <v/>
      </c>
      <c r="J415" t="str">
        <f>MacReports!G415&amp;""</f>
        <v/>
      </c>
      <c r="K415" s="49" t="str">
        <f>MacReports!H415&amp;""</f>
        <v/>
      </c>
      <c r="L415" t="str">
        <f t="shared" si="19"/>
        <v/>
      </c>
      <c r="M415" s="13" t="str">
        <f>MacReports!I415&amp;""</f>
        <v/>
      </c>
      <c r="N415" s="11" t="str" cm="1">
        <f t="array" ref="N415">IFERROR(_xlfn.IFS(MacReports!N415="","",--MacReports!N415&lt;55,"Battery Defect",--MacReports!N415&lt;=69,"Battery D",--MacReports!N415&lt;=80,"Battery C",--MacReports!N415&gt;80,""),"")</f>
        <v/>
      </c>
      <c r="O415" s="11" t="str">
        <f>IF(MacReports!J415="Service","Battery Service","")</f>
        <v/>
      </c>
      <c r="P415" s="11" t="str">
        <f>MacReports!Q415&amp;""</f>
        <v/>
      </c>
      <c r="Q415" s="11" t="str">
        <f>IF(MacReports!K415="Enabled","Apple ID Lock","")</f>
        <v/>
      </c>
      <c r="R415" s="11" t="str">
        <f>IF(MacReports!M415="Remote Lock","Remote Locked","")</f>
        <v/>
      </c>
      <c r="S415" t="str">
        <f t="shared" si="18"/>
        <v/>
      </c>
      <c r="T415" t="str" cm="1">
        <f t="array" ref="T415">IF($AE415=0,"",INDEX(Disk_Pivot!$N$2:$N$500,$AE415))</f>
        <v/>
      </c>
      <c r="U415" t="str">
        <f>IF(T415="Fail",MacReports!O415,"")</f>
        <v/>
      </c>
      <c r="AA415" t="str">
        <f t="shared" si="20"/>
        <v/>
      </c>
      <c r="AC415">
        <f>IFERROR(MATCH($B415,MacReports!$B$2:$B$243,0),0)</f>
        <v>0</v>
      </c>
      <c r="AD415">
        <f>IFERROR(MATCH($F415,Models!$A$2:$A$605,0),0)</f>
        <v>0</v>
      </c>
      <c r="AE415">
        <f>IFERROR(MATCH($B415,Disk_Pivot!$G$2:$G$500,0),0)</f>
        <v>0</v>
      </c>
    </row>
    <row r="416" spans="1:31">
      <c r="A416" t="str">
        <f>MacReports!A416&amp;""</f>
        <v/>
      </c>
      <c r="B416" t="str">
        <f>MacReports!B416&amp;""</f>
        <v/>
      </c>
      <c r="C416" t="str">
        <f>MacReports!D416&amp;""</f>
        <v/>
      </c>
      <c r="D416" t="str">
        <f>MacReports!C416&amp;""</f>
        <v/>
      </c>
      <c r="E416" t="str" cm="1">
        <f t="array" ref="E416">IF($AC416=0,"",INDEX(MacReports!$E$2:$E$243,$AC416))</f>
        <v/>
      </c>
      <c r="F416" s="11" t="str">
        <f>MacReports!F416&amp;""</f>
        <v/>
      </c>
      <c r="G416" t="str" cm="1">
        <f t="array" ref="G416">IF($AD416=0,$F416,INDEX(Models!$B$2:$B$605,$AD416))</f>
        <v/>
      </c>
      <c r="H416" t="str" cm="1">
        <f t="array" ref="H416">IF($AD416=0,"",INDEX(Models!$E$2:$E$605,$AD416))</f>
        <v/>
      </c>
      <c r="I416" t="str" cm="1">
        <f t="array" ref="I416">IF($AD416=0,"",INDEX(Models!$D$2:$D$605,$AD416))</f>
        <v/>
      </c>
      <c r="J416" t="str">
        <f>MacReports!G416&amp;""</f>
        <v/>
      </c>
      <c r="K416" s="49" t="str">
        <f>MacReports!H416&amp;""</f>
        <v/>
      </c>
      <c r="L416" t="str">
        <f t="shared" si="19"/>
        <v/>
      </c>
      <c r="M416" s="13" t="str">
        <f>MacReports!I416&amp;""</f>
        <v/>
      </c>
      <c r="N416" s="11" t="str" cm="1">
        <f t="array" ref="N416">IFERROR(_xlfn.IFS(MacReports!N416="","",--MacReports!N416&lt;55,"Battery Defect",--MacReports!N416&lt;=69,"Battery D",--MacReports!N416&lt;=80,"Battery C",--MacReports!N416&gt;80,""),"")</f>
        <v/>
      </c>
      <c r="O416" s="11" t="str">
        <f>IF(MacReports!J416="Service","Battery Service","")</f>
        <v/>
      </c>
      <c r="P416" s="11" t="str">
        <f>MacReports!Q416&amp;""</f>
        <v/>
      </c>
      <c r="Q416" s="11" t="str">
        <f>IF(MacReports!K416="Enabled","Apple ID Lock","")</f>
        <v/>
      </c>
      <c r="R416" s="11" t="str">
        <f>IF(MacReports!M416="Remote Lock","Remote Locked","")</f>
        <v/>
      </c>
      <c r="S416" t="str">
        <f t="shared" si="18"/>
        <v/>
      </c>
      <c r="T416" t="str" cm="1">
        <f t="array" ref="T416">IF($AE416=0,"",INDEX(Disk_Pivot!$N$2:$N$500,$AE416))</f>
        <v/>
      </c>
      <c r="U416" t="str">
        <f>IF(T416="Fail",MacReports!O416,"")</f>
        <v/>
      </c>
      <c r="AA416" t="str">
        <f t="shared" si="20"/>
        <v/>
      </c>
      <c r="AC416">
        <f>IFERROR(MATCH($B416,MacReports!$B$2:$B$243,0),0)</f>
        <v>0</v>
      </c>
      <c r="AD416">
        <f>IFERROR(MATCH($F416,Models!$A$2:$A$605,0),0)</f>
        <v>0</v>
      </c>
      <c r="AE416">
        <f>IFERROR(MATCH($B416,Disk_Pivot!$G$2:$G$500,0),0)</f>
        <v>0</v>
      </c>
    </row>
    <row r="417" spans="1:31">
      <c r="A417" t="str">
        <f>MacReports!A417&amp;""</f>
        <v/>
      </c>
      <c r="B417" t="str">
        <f>MacReports!B417&amp;""</f>
        <v/>
      </c>
      <c r="C417" t="str">
        <f>MacReports!D417&amp;""</f>
        <v/>
      </c>
      <c r="D417" t="str">
        <f>MacReports!C417&amp;""</f>
        <v/>
      </c>
      <c r="E417" t="str" cm="1">
        <f t="array" ref="E417">IF($AC417=0,"",INDEX(MacReports!$E$2:$E$243,$AC417))</f>
        <v/>
      </c>
      <c r="F417" s="11" t="str">
        <f>MacReports!F417&amp;""</f>
        <v/>
      </c>
      <c r="G417" t="str" cm="1">
        <f t="array" ref="G417">IF($AD417=0,$F417,INDEX(Models!$B$2:$B$605,$AD417))</f>
        <v/>
      </c>
      <c r="H417" t="str" cm="1">
        <f t="array" ref="H417">IF($AD417=0,"",INDEX(Models!$E$2:$E$605,$AD417))</f>
        <v/>
      </c>
      <c r="I417" t="str" cm="1">
        <f t="array" ref="I417">IF($AD417=0,"",INDEX(Models!$D$2:$D$605,$AD417))</f>
        <v/>
      </c>
      <c r="J417" t="str">
        <f>MacReports!G417&amp;""</f>
        <v/>
      </c>
      <c r="K417" s="49" t="str">
        <f>MacReports!H417&amp;""</f>
        <v/>
      </c>
      <c r="L417" t="str">
        <f t="shared" si="19"/>
        <v/>
      </c>
      <c r="M417" s="13" t="str">
        <f>MacReports!I417&amp;""</f>
        <v/>
      </c>
      <c r="N417" s="11" t="str" cm="1">
        <f t="array" ref="N417">IFERROR(_xlfn.IFS(MacReports!N417="","",--MacReports!N417&lt;55,"Battery Defect",--MacReports!N417&lt;=69,"Battery D",--MacReports!N417&lt;=80,"Battery C",--MacReports!N417&gt;80,""),"")</f>
        <v/>
      </c>
      <c r="O417" s="11" t="str">
        <f>IF(MacReports!J417="Service","Battery Service","")</f>
        <v/>
      </c>
      <c r="P417" s="11" t="str">
        <f>MacReports!Q417&amp;""</f>
        <v/>
      </c>
      <c r="Q417" s="11" t="str">
        <f>IF(MacReports!K417="Enabled","Apple ID Lock","")</f>
        <v/>
      </c>
      <c r="R417" s="11" t="str">
        <f>IF(MacReports!M417="Remote Lock","Remote Locked","")</f>
        <v/>
      </c>
      <c r="S417" t="str">
        <f t="shared" si="18"/>
        <v/>
      </c>
      <c r="T417" t="str" cm="1">
        <f t="array" ref="T417">IF($AE417=0,"",INDEX(Disk_Pivot!$N$2:$N$500,$AE417))</f>
        <v/>
      </c>
      <c r="U417" t="str">
        <f>IF(T417="Fail",MacReports!O417,"")</f>
        <v/>
      </c>
      <c r="AA417" t="str">
        <f t="shared" si="20"/>
        <v/>
      </c>
      <c r="AC417">
        <f>IFERROR(MATCH($B417,MacReports!$B$2:$B$243,0),0)</f>
        <v>0</v>
      </c>
      <c r="AD417">
        <f>IFERROR(MATCH($F417,Models!$A$2:$A$605,0),0)</f>
        <v>0</v>
      </c>
      <c r="AE417">
        <f>IFERROR(MATCH($B417,Disk_Pivot!$G$2:$G$500,0),0)</f>
        <v>0</v>
      </c>
    </row>
    <row r="418" spans="1:31">
      <c r="A418" t="str">
        <f>MacReports!A418&amp;""</f>
        <v/>
      </c>
      <c r="B418" t="str">
        <f>MacReports!B418&amp;""</f>
        <v/>
      </c>
      <c r="C418" t="str">
        <f>MacReports!D418&amp;""</f>
        <v/>
      </c>
      <c r="D418" t="str">
        <f>MacReports!C418&amp;""</f>
        <v/>
      </c>
      <c r="E418" t="str" cm="1">
        <f t="array" ref="E418">IF($AC418=0,"",INDEX(MacReports!$E$2:$E$243,$AC418))</f>
        <v/>
      </c>
      <c r="F418" s="11" t="str">
        <f>MacReports!F418&amp;""</f>
        <v/>
      </c>
      <c r="G418" t="str" cm="1">
        <f t="array" ref="G418">IF($AD418=0,$F418,INDEX(Models!$B$2:$B$605,$AD418))</f>
        <v/>
      </c>
      <c r="H418" t="str" cm="1">
        <f t="array" ref="H418">IF($AD418=0,"",INDEX(Models!$E$2:$E$605,$AD418))</f>
        <v/>
      </c>
      <c r="I418" t="str" cm="1">
        <f t="array" ref="I418">IF($AD418=0,"",INDEX(Models!$D$2:$D$605,$AD418))</f>
        <v/>
      </c>
      <c r="J418" t="str">
        <f>MacReports!G418&amp;""</f>
        <v/>
      </c>
      <c r="K418" s="49" t="str">
        <f>MacReports!H418&amp;""</f>
        <v/>
      </c>
      <c r="L418" t="str">
        <f t="shared" si="19"/>
        <v/>
      </c>
      <c r="M418" s="13" t="str">
        <f>MacReports!I418&amp;""</f>
        <v/>
      </c>
      <c r="N418" s="11" t="str" cm="1">
        <f t="array" ref="N418">IFERROR(_xlfn.IFS(MacReports!N418="","",--MacReports!N418&lt;55,"Battery Defect",--MacReports!N418&lt;=69,"Battery D",--MacReports!N418&lt;=80,"Battery C",--MacReports!N418&gt;80,""),"")</f>
        <v/>
      </c>
      <c r="O418" s="11" t="str">
        <f>IF(MacReports!J418="Service","Battery Service","")</f>
        <v/>
      </c>
      <c r="P418" s="11" t="str">
        <f>MacReports!Q418&amp;""</f>
        <v/>
      </c>
      <c r="Q418" s="11" t="str">
        <f>IF(MacReports!K418="Enabled","Apple ID Lock","")</f>
        <v/>
      </c>
      <c r="R418" s="11" t="str">
        <f>IF(MacReports!M418="Remote Lock","Remote Locked","")</f>
        <v/>
      </c>
      <c r="S418" t="str">
        <f t="shared" si="18"/>
        <v/>
      </c>
      <c r="T418" t="str" cm="1">
        <f t="array" ref="T418">IF($AE418=0,"",INDEX(Disk_Pivot!$N$2:$N$500,$AE418))</f>
        <v/>
      </c>
      <c r="U418" t="str">
        <f>IF(T418="Fail",MacReports!O418,"")</f>
        <v/>
      </c>
      <c r="AA418" t="str">
        <f t="shared" si="20"/>
        <v/>
      </c>
      <c r="AC418">
        <f>IFERROR(MATCH($B418,MacReports!$B$2:$B$243,0),0)</f>
        <v>0</v>
      </c>
      <c r="AD418">
        <f>IFERROR(MATCH($F418,Models!$A$2:$A$605,0),0)</f>
        <v>0</v>
      </c>
      <c r="AE418">
        <f>IFERROR(MATCH($B418,Disk_Pivot!$G$2:$G$500,0),0)</f>
        <v>0</v>
      </c>
    </row>
    <row r="419" spans="1:31">
      <c r="A419" t="str">
        <f>MacReports!A419&amp;""</f>
        <v/>
      </c>
      <c r="B419" t="str">
        <f>MacReports!B419&amp;""</f>
        <v/>
      </c>
      <c r="C419" t="str">
        <f>MacReports!D419&amp;""</f>
        <v/>
      </c>
      <c r="D419" t="str">
        <f>MacReports!C419&amp;""</f>
        <v/>
      </c>
      <c r="E419" t="str" cm="1">
        <f t="array" ref="E419">IF($AC419=0,"",INDEX(MacReports!$E$2:$E$243,$AC419))</f>
        <v/>
      </c>
      <c r="F419" s="11" t="str">
        <f>MacReports!F419&amp;""</f>
        <v/>
      </c>
      <c r="G419" t="str" cm="1">
        <f t="array" ref="G419">IF($AD419=0,$F419,INDEX(Models!$B$2:$B$605,$AD419))</f>
        <v/>
      </c>
      <c r="H419" t="str" cm="1">
        <f t="array" ref="H419">IF($AD419=0,"",INDEX(Models!$E$2:$E$605,$AD419))</f>
        <v/>
      </c>
      <c r="I419" t="str" cm="1">
        <f t="array" ref="I419">IF($AD419=0,"",INDEX(Models!$D$2:$D$605,$AD419))</f>
        <v/>
      </c>
      <c r="J419" t="str">
        <f>MacReports!G419&amp;""</f>
        <v/>
      </c>
      <c r="K419" s="49" t="str">
        <f>MacReports!H419&amp;""</f>
        <v/>
      </c>
      <c r="L419" t="str">
        <f t="shared" si="19"/>
        <v/>
      </c>
      <c r="M419" s="13" t="str">
        <f>MacReports!I419&amp;""</f>
        <v/>
      </c>
      <c r="N419" s="11" t="str" cm="1">
        <f t="array" ref="N419">IFERROR(_xlfn.IFS(MacReports!N419="","",--MacReports!N419&lt;55,"Battery Defect",--MacReports!N419&lt;=69,"Battery D",--MacReports!N419&lt;=80,"Battery C",--MacReports!N419&gt;80,""),"")</f>
        <v/>
      </c>
      <c r="O419" s="11" t="str">
        <f>IF(MacReports!J419="Service","Battery Service","")</f>
        <v/>
      </c>
      <c r="P419" s="11" t="str">
        <f>MacReports!Q419&amp;""</f>
        <v/>
      </c>
      <c r="Q419" s="11" t="str">
        <f>IF(MacReports!K419="Enabled","Apple ID Lock","")</f>
        <v/>
      </c>
      <c r="R419" s="11" t="str">
        <f>IF(MacReports!M419="Remote Lock","Remote Locked","")</f>
        <v/>
      </c>
      <c r="S419" t="str">
        <f t="shared" si="18"/>
        <v/>
      </c>
      <c r="T419" t="str" cm="1">
        <f t="array" ref="T419">IF($AE419=0,"",INDEX(Disk_Pivot!$N$2:$N$500,$AE419))</f>
        <v/>
      </c>
      <c r="U419" t="str">
        <f>IF(T419="Fail",MacReports!O419,"")</f>
        <v/>
      </c>
      <c r="AA419" t="str">
        <f t="shared" si="20"/>
        <v/>
      </c>
      <c r="AC419">
        <f>IFERROR(MATCH($B419,MacReports!$B$2:$B$243,0),0)</f>
        <v>0</v>
      </c>
      <c r="AD419">
        <f>IFERROR(MATCH($F419,Models!$A$2:$A$605,0),0)</f>
        <v>0</v>
      </c>
      <c r="AE419">
        <f>IFERROR(MATCH($B419,Disk_Pivot!$G$2:$G$500,0),0)</f>
        <v>0</v>
      </c>
    </row>
    <row r="420" spans="1:31">
      <c r="A420" t="str">
        <f>MacReports!A420&amp;""</f>
        <v/>
      </c>
      <c r="B420" t="str">
        <f>MacReports!B420&amp;""</f>
        <v/>
      </c>
      <c r="C420" t="str">
        <f>MacReports!D420&amp;""</f>
        <v/>
      </c>
      <c r="D420" t="str">
        <f>MacReports!C420&amp;""</f>
        <v/>
      </c>
      <c r="E420" t="str" cm="1">
        <f t="array" ref="E420">IF($AC420=0,"",INDEX(MacReports!$E$2:$E$243,$AC420))</f>
        <v/>
      </c>
      <c r="F420" s="11" t="str">
        <f>MacReports!F420&amp;""</f>
        <v/>
      </c>
      <c r="G420" t="str" cm="1">
        <f t="array" ref="G420">IF($AD420=0,$F420,INDEX(Models!$B$2:$B$605,$AD420))</f>
        <v/>
      </c>
      <c r="H420" t="str" cm="1">
        <f t="array" ref="H420">IF($AD420=0,"",INDEX(Models!$E$2:$E$605,$AD420))</f>
        <v/>
      </c>
      <c r="I420" t="str" cm="1">
        <f t="array" ref="I420">IF($AD420=0,"",INDEX(Models!$D$2:$D$605,$AD420))</f>
        <v/>
      </c>
      <c r="J420" t="str">
        <f>MacReports!G420&amp;""</f>
        <v/>
      </c>
      <c r="K420" s="49" t="str">
        <f>MacReports!H420&amp;""</f>
        <v/>
      </c>
      <c r="L420" t="str">
        <f t="shared" si="19"/>
        <v/>
      </c>
      <c r="M420" s="13" t="str">
        <f>MacReports!I420&amp;""</f>
        <v/>
      </c>
      <c r="N420" s="11" t="str" cm="1">
        <f t="array" ref="N420">IFERROR(_xlfn.IFS(MacReports!N420="","",--MacReports!N420&lt;55,"Battery Defect",--MacReports!N420&lt;=69,"Battery D",--MacReports!N420&lt;=80,"Battery C",--MacReports!N420&gt;80,""),"")</f>
        <v/>
      </c>
      <c r="O420" s="11" t="str">
        <f>IF(MacReports!J420="Service","Battery Service","")</f>
        <v/>
      </c>
      <c r="P420" s="11" t="str">
        <f>MacReports!Q420&amp;""</f>
        <v/>
      </c>
      <c r="Q420" s="11" t="str">
        <f>IF(MacReports!K420="Enabled","Apple ID Lock","")</f>
        <v/>
      </c>
      <c r="R420" s="11" t="str">
        <f>IF(MacReports!M420="Remote Lock","Remote Locked","")</f>
        <v/>
      </c>
      <c r="S420" t="str">
        <f t="shared" si="18"/>
        <v/>
      </c>
      <c r="T420" t="str" cm="1">
        <f t="array" ref="T420">IF($AE420=0,"",INDEX(Disk_Pivot!$N$2:$N$500,$AE420))</f>
        <v/>
      </c>
      <c r="U420" t="str">
        <f>IF(T420="Fail",MacReports!O420,"")</f>
        <v/>
      </c>
      <c r="AA420" t="str">
        <f t="shared" si="20"/>
        <v/>
      </c>
      <c r="AC420">
        <f>IFERROR(MATCH($B420,MacReports!$B$2:$B$243,0),0)</f>
        <v>0</v>
      </c>
      <c r="AD420">
        <f>IFERROR(MATCH($F420,Models!$A$2:$A$605,0),0)</f>
        <v>0</v>
      </c>
      <c r="AE420">
        <f>IFERROR(MATCH($B420,Disk_Pivot!$G$2:$G$500,0),0)</f>
        <v>0</v>
      </c>
    </row>
    <row r="421" spans="1:31">
      <c r="A421" t="str">
        <f>MacReports!A421&amp;""</f>
        <v/>
      </c>
      <c r="B421" t="str">
        <f>MacReports!B421&amp;""</f>
        <v/>
      </c>
      <c r="C421" t="str">
        <f>MacReports!D421&amp;""</f>
        <v/>
      </c>
      <c r="D421" t="str">
        <f>MacReports!C421&amp;""</f>
        <v/>
      </c>
      <c r="E421" t="str" cm="1">
        <f t="array" ref="E421">IF($AC421=0,"",INDEX(MacReports!$E$2:$E$243,$AC421))</f>
        <v/>
      </c>
      <c r="F421" s="11" t="str">
        <f>MacReports!F421&amp;""</f>
        <v/>
      </c>
      <c r="G421" t="str" cm="1">
        <f t="array" ref="G421">IF($AD421=0,$F421,INDEX(Models!$B$2:$B$605,$AD421))</f>
        <v/>
      </c>
      <c r="H421" t="str" cm="1">
        <f t="array" ref="H421">IF($AD421=0,"",INDEX(Models!$E$2:$E$605,$AD421))</f>
        <v/>
      </c>
      <c r="I421" t="str" cm="1">
        <f t="array" ref="I421">IF($AD421=0,"",INDEX(Models!$D$2:$D$605,$AD421))</f>
        <v/>
      </c>
      <c r="J421" t="str">
        <f>MacReports!G421&amp;""</f>
        <v/>
      </c>
      <c r="K421" s="49" t="str">
        <f>MacReports!H421&amp;""</f>
        <v/>
      </c>
      <c r="L421" t="str">
        <f t="shared" si="19"/>
        <v/>
      </c>
      <c r="M421" s="13" t="str">
        <f>MacReports!I421&amp;""</f>
        <v/>
      </c>
      <c r="N421" s="11" t="str" cm="1">
        <f t="array" ref="N421">IFERROR(_xlfn.IFS(MacReports!N421="","",--MacReports!N421&lt;55,"Battery Defect",--MacReports!N421&lt;=69,"Battery D",--MacReports!N421&lt;=80,"Battery C",--MacReports!N421&gt;80,""),"")</f>
        <v/>
      </c>
      <c r="O421" s="11" t="str">
        <f>IF(MacReports!J421="Service","Battery Service","")</f>
        <v/>
      </c>
      <c r="P421" s="11" t="str">
        <f>MacReports!Q421&amp;""</f>
        <v/>
      </c>
      <c r="Q421" s="11" t="str">
        <f>IF(MacReports!K421="Enabled","Apple ID Lock","")</f>
        <v/>
      </c>
      <c r="R421" s="11" t="str">
        <f>IF(MacReports!M421="Remote Lock","Remote Locked","")</f>
        <v/>
      </c>
      <c r="S421" t="str">
        <f t="shared" si="18"/>
        <v/>
      </c>
      <c r="T421" t="str" cm="1">
        <f t="array" ref="T421">IF($AE421=0,"",INDEX(Disk_Pivot!$N$2:$N$500,$AE421))</f>
        <v/>
      </c>
      <c r="U421" t="str">
        <f>IF(T421="Fail",MacReports!O421,"")</f>
        <v/>
      </c>
      <c r="AA421" t="str">
        <f t="shared" si="20"/>
        <v/>
      </c>
      <c r="AC421">
        <f>IFERROR(MATCH($B421,MacReports!$B$2:$B$243,0),0)</f>
        <v>0</v>
      </c>
      <c r="AD421">
        <f>IFERROR(MATCH($F421,Models!$A$2:$A$605,0),0)</f>
        <v>0</v>
      </c>
      <c r="AE421">
        <f>IFERROR(MATCH($B421,Disk_Pivot!$G$2:$G$500,0),0)</f>
        <v>0</v>
      </c>
    </row>
    <row r="422" spans="1:31">
      <c r="A422" t="str">
        <f>MacReports!A422&amp;""</f>
        <v/>
      </c>
      <c r="B422" t="str">
        <f>MacReports!B422&amp;""</f>
        <v/>
      </c>
      <c r="C422" t="str">
        <f>MacReports!D422&amp;""</f>
        <v/>
      </c>
      <c r="D422" t="str">
        <f>MacReports!C422&amp;""</f>
        <v/>
      </c>
      <c r="E422" t="str" cm="1">
        <f t="array" ref="E422">IF($AC422=0,"",INDEX(MacReports!$E$2:$E$243,$AC422))</f>
        <v/>
      </c>
      <c r="F422" s="11" t="str">
        <f>MacReports!F422&amp;""</f>
        <v/>
      </c>
      <c r="G422" t="str" cm="1">
        <f t="array" ref="G422">IF($AD422=0,$F422,INDEX(Models!$B$2:$B$605,$AD422))</f>
        <v/>
      </c>
      <c r="H422" t="str" cm="1">
        <f t="array" ref="H422">IF($AD422=0,"",INDEX(Models!$E$2:$E$605,$AD422))</f>
        <v/>
      </c>
      <c r="I422" t="str" cm="1">
        <f t="array" ref="I422">IF($AD422=0,"",INDEX(Models!$D$2:$D$605,$AD422))</f>
        <v/>
      </c>
      <c r="J422" t="str">
        <f>MacReports!G422&amp;""</f>
        <v/>
      </c>
      <c r="K422" s="49" t="str">
        <f>MacReports!H422&amp;""</f>
        <v/>
      </c>
      <c r="L422" t="str">
        <f t="shared" si="19"/>
        <v/>
      </c>
      <c r="M422" s="13" t="str">
        <f>MacReports!I422&amp;""</f>
        <v/>
      </c>
      <c r="N422" s="11" t="str" cm="1">
        <f t="array" ref="N422">IFERROR(_xlfn.IFS(MacReports!N422="","",--MacReports!N422&lt;55,"Battery Defect",--MacReports!N422&lt;=69,"Battery D",--MacReports!N422&lt;=80,"Battery C",--MacReports!N422&gt;80,""),"")</f>
        <v/>
      </c>
      <c r="O422" s="11" t="str">
        <f>IF(MacReports!J422="Service","Battery Service","")</f>
        <v/>
      </c>
      <c r="P422" s="11" t="str">
        <f>MacReports!Q422&amp;""</f>
        <v/>
      </c>
      <c r="Q422" s="11" t="str">
        <f>IF(MacReports!K422="Enabled","Apple ID Lock","")</f>
        <v/>
      </c>
      <c r="R422" s="11" t="str">
        <f>IF(MacReports!M422="Remote Lock","Remote Locked","")</f>
        <v/>
      </c>
      <c r="S422" t="str">
        <f t="shared" si="18"/>
        <v/>
      </c>
      <c r="T422" t="str" cm="1">
        <f t="array" ref="T422">IF($AE422=0,"",INDEX(Disk_Pivot!$N$2:$N$500,$AE422))</f>
        <v/>
      </c>
      <c r="U422" t="str">
        <f>IF(T422="Fail",MacReports!O422,"")</f>
        <v/>
      </c>
      <c r="AA422" t="str">
        <f t="shared" si="20"/>
        <v/>
      </c>
      <c r="AC422">
        <f>IFERROR(MATCH($B422,MacReports!$B$2:$B$243,0),0)</f>
        <v>0</v>
      </c>
      <c r="AD422">
        <f>IFERROR(MATCH($F422,Models!$A$2:$A$605,0),0)</f>
        <v>0</v>
      </c>
      <c r="AE422">
        <f>IFERROR(MATCH($B422,Disk_Pivot!$G$2:$G$500,0),0)</f>
        <v>0</v>
      </c>
    </row>
    <row r="423" spans="1:31">
      <c r="A423" t="str">
        <f>MacReports!A423&amp;""</f>
        <v/>
      </c>
      <c r="B423" t="str">
        <f>MacReports!B423&amp;""</f>
        <v/>
      </c>
      <c r="C423" t="str">
        <f>MacReports!D423&amp;""</f>
        <v/>
      </c>
      <c r="D423" t="str">
        <f>MacReports!C423&amp;""</f>
        <v/>
      </c>
      <c r="E423" t="str" cm="1">
        <f t="array" ref="E423">IF($AC423=0,"",INDEX(MacReports!$E$2:$E$243,$AC423))</f>
        <v/>
      </c>
      <c r="F423" s="11" t="str">
        <f>MacReports!F423&amp;""</f>
        <v/>
      </c>
      <c r="G423" t="str" cm="1">
        <f t="array" ref="G423">IF($AD423=0,$F423,INDEX(Models!$B$2:$B$605,$AD423))</f>
        <v/>
      </c>
      <c r="H423" t="str" cm="1">
        <f t="array" ref="H423">IF($AD423=0,"",INDEX(Models!$E$2:$E$605,$AD423))</f>
        <v/>
      </c>
      <c r="I423" t="str" cm="1">
        <f t="array" ref="I423">IF($AD423=0,"",INDEX(Models!$D$2:$D$605,$AD423))</f>
        <v/>
      </c>
      <c r="J423" t="str">
        <f>MacReports!G423&amp;""</f>
        <v/>
      </c>
      <c r="K423" s="49" t="str">
        <f>MacReports!H423&amp;""</f>
        <v/>
      </c>
      <c r="L423" t="str">
        <f t="shared" si="19"/>
        <v/>
      </c>
      <c r="M423" s="13" t="str">
        <f>MacReports!I423&amp;""</f>
        <v/>
      </c>
      <c r="N423" s="11" t="str" cm="1">
        <f t="array" ref="N423">IFERROR(_xlfn.IFS(MacReports!N423="","",--MacReports!N423&lt;55,"Battery Defect",--MacReports!N423&lt;=69,"Battery D",--MacReports!N423&lt;=80,"Battery C",--MacReports!N423&gt;80,""),"")</f>
        <v/>
      </c>
      <c r="O423" s="11" t="str">
        <f>IF(MacReports!J423="Service","Battery Service","")</f>
        <v/>
      </c>
      <c r="P423" s="11" t="str">
        <f>MacReports!Q423&amp;""</f>
        <v/>
      </c>
      <c r="Q423" s="11" t="str">
        <f>IF(MacReports!K423="Enabled","Apple ID Lock","")</f>
        <v/>
      </c>
      <c r="R423" s="11" t="str">
        <f>IF(MacReports!M423="Remote Lock","Remote Locked","")</f>
        <v/>
      </c>
      <c r="S423" t="str">
        <f t="shared" si="18"/>
        <v/>
      </c>
      <c r="T423" t="str" cm="1">
        <f t="array" ref="T423">IF($AE423=0,"",INDEX(Disk_Pivot!$N$2:$N$500,$AE423))</f>
        <v/>
      </c>
      <c r="U423" t="str">
        <f>IF(T423="Fail",MacReports!O423,"")</f>
        <v/>
      </c>
      <c r="AA423" t="str">
        <f t="shared" si="20"/>
        <v/>
      </c>
      <c r="AC423">
        <f>IFERROR(MATCH($B423,MacReports!$B$2:$B$243,0),0)</f>
        <v>0</v>
      </c>
      <c r="AD423">
        <f>IFERROR(MATCH($F423,Models!$A$2:$A$605,0),0)</f>
        <v>0</v>
      </c>
      <c r="AE423">
        <f>IFERROR(MATCH($B423,Disk_Pivot!$G$2:$G$500,0),0)</f>
        <v>0</v>
      </c>
    </row>
    <row r="424" spans="1:31">
      <c r="A424" t="str">
        <f>MacReports!A424&amp;""</f>
        <v/>
      </c>
      <c r="B424" t="str">
        <f>MacReports!B424&amp;""</f>
        <v/>
      </c>
      <c r="C424" t="str">
        <f>MacReports!D424&amp;""</f>
        <v/>
      </c>
      <c r="D424" t="str">
        <f>MacReports!C424&amp;""</f>
        <v/>
      </c>
      <c r="E424" t="str" cm="1">
        <f t="array" ref="E424">IF($AC424=0,"",INDEX(MacReports!$E$2:$E$243,$AC424))</f>
        <v/>
      </c>
      <c r="F424" s="11" t="str">
        <f>MacReports!F424&amp;""</f>
        <v/>
      </c>
      <c r="G424" t="str" cm="1">
        <f t="array" ref="G424">IF($AD424=0,$F424,INDEX(Models!$B$2:$B$605,$AD424))</f>
        <v/>
      </c>
      <c r="H424" t="str" cm="1">
        <f t="array" ref="H424">IF($AD424=0,"",INDEX(Models!$E$2:$E$605,$AD424))</f>
        <v/>
      </c>
      <c r="I424" t="str" cm="1">
        <f t="array" ref="I424">IF($AD424=0,"",INDEX(Models!$D$2:$D$605,$AD424))</f>
        <v/>
      </c>
      <c r="J424" t="str">
        <f>MacReports!G424&amp;""</f>
        <v/>
      </c>
      <c r="K424" s="49" t="str">
        <f>MacReports!H424&amp;""</f>
        <v/>
      </c>
      <c r="L424" t="str">
        <f t="shared" si="19"/>
        <v/>
      </c>
      <c r="M424" s="13" t="str">
        <f>MacReports!I424&amp;""</f>
        <v/>
      </c>
      <c r="N424" s="11" t="str" cm="1">
        <f t="array" ref="N424">IFERROR(_xlfn.IFS(MacReports!N424="","",--MacReports!N424&lt;55,"Battery Defect",--MacReports!N424&lt;=69,"Battery D",--MacReports!N424&lt;=80,"Battery C",--MacReports!N424&gt;80,""),"")</f>
        <v/>
      </c>
      <c r="O424" s="11" t="str">
        <f>IF(MacReports!J424="Service","Battery Service","")</f>
        <v/>
      </c>
      <c r="P424" s="11" t="str">
        <f>MacReports!Q424&amp;""</f>
        <v/>
      </c>
      <c r="Q424" s="11" t="str">
        <f>IF(MacReports!K424="Enabled","Apple ID Lock","")</f>
        <v/>
      </c>
      <c r="R424" s="11" t="str">
        <f>IF(MacReports!M424="Remote Lock","Remote Locked","")</f>
        <v/>
      </c>
      <c r="S424" t="str">
        <f t="shared" si="18"/>
        <v/>
      </c>
      <c r="T424" t="str" cm="1">
        <f t="array" ref="T424">IF($AE424=0,"",INDEX(Disk_Pivot!$N$2:$N$500,$AE424))</f>
        <v/>
      </c>
      <c r="U424" t="str">
        <f>IF(T424="Fail",MacReports!O424,"")</f>
        <v/>
      </c>
      <c r="AA424" t="str">
        <f t="shared" si="20"/>
        <v/>
      </c>
      <c r="AC424">
        <f>IFERROR(MATCH($B424,MacReports!$B$2:$B$243,0),0)</f>
        <v>0</v>
      </c>
      <c r="AD424">
        <f>IFERROR(MATCH($F424,Models!$A$2:$A$605,0),0)</f>
        <v>0</v>
      </c>
      <c r="AE424">
        <f>IFERROR(MATCH($B424,Disk_Pivot!$G$2:$G$500,0),0)</f>
        <v>0</v>
      </c>
    </row>
    <row r="425" spans="1:31">
      <c r="A425" t="str">
        <f>MacReports!A425&amp;""</f>
        <v/>
      </c>
      <c r="B425" t="str">
        <f>MacReports!B425&amp;""</f>
        <v/>
      </c>
      <c r="C425" t="str">
        <f>MacReports!D425&amp;""</f>
        <v/>
      </c>
      <c r="D425" t="str">
        <f>MacReports!C425&amp;""</f>
        <v/>
      </c>
      <c r="E425" t="str" cm="1">
        <f t="array" ref="E425">IF($AC425=0,"",INDEX(MacReports!$E$2:$E$243,$AC425))</f>
        <v/>
      </c>
      <c r="F425" s="11" t="str">
        <f>MacReports!F425&amp;""</f>
        <v/>
      </c>
      <c r="G425" t="str" cm="1">
        <f t="array" ref="G425">IF($AD425=0,$F425,INDEX(Models!$B$2:$B$605,$AD425))</f>
        <v/>
      </c>
      <c r="H425" t="str" cm="1">
        <f t="array" ref="H425">IF($AD425=0,"",INDEX(Models!$E$2:$E$605,$AD425))</f>
        <v/>
      </c>
      <c r="I425" t="str" cm="1">
        <f t="array" ref="I425">IF($AD425=0,"",INDEX(Models!$D$2:$D$605,$AD425))</f>
        <v/>
      </c>
      <c r="J425" t="str">
        <f>MacReports!G425&amp;""</f>
        <v/>
      </c>
      <c r="K425" s="49" t="str">
        <f>MacReports!H425&amp;""</f>
        <v/>
      </c>
      <c r="L425" t="str">
        <f t="shared" si="19"/>
        <v/>
      </c>
      <c r="M425" s="13" t="str">
        <f>MacReports!I425&amp;""</f>
        <v/>
      </c>
      <c r="N425" s="11" t="str" cm="1">
        <f t="array" ref="N425">IFERROR(_xlfn.IFS(MacReports!N425="","",--MacReports!N425&lt;55,"Battery Defect",--MacReports!N425&lt;=69,"Battery D",--MacReports!N425&lt;=80,"Battery C",--MacReports!N425&gt;80,""),"")</f>
        <v/>
      </c>
      <c r="O425" s="11" t="str">
        <f>IF(MacReports!J425="Service","Battery Service","")</f>
        <v/>
      </c>
      <c r="P425" s="11" t="str">
        <f>MacReports!Q425&amp;""</f>
        <v/>
      </c>
      <c r="Q425" s="11" t="str">
        <f>IF(MacReports!K425="Enabled","Apple ID Lock","")</f>
        <v/>
      </c>
      <c r="R425" s="11" t="str">
        <f>IF(MacReports!M425="Remote Lock","Remote Locked","")</f>
        <v/>
      </c>
      <c r="S425" t="str">
        <f t="shared" si="18"/>
        <v/>
      </c>
      <c r="T425" t="str" cm="1">
        <f t="array" ref="T425">IF($AE425=0,"",INDEX(Disk_Pivot!$N$2:$N$500,$AE425))</f>
        <v/>
      </c>
      <c r="U425" t="str">
        <f>IF(T425="Fail",MacReports!O425,"")</f>
        <v/>
      </c>
      <c r="AA425" t="str">
        <f t="shared" si="20"/>
        <v/>
      </c>
      <c r="AC425">
        <f>IFERROR(MATCH($B425,MacReports!$B$2:$B$243,0),0)</f>
        <v>0</v>
      </c>
      <c r="AD425">
        <f>IFERROR(MATCH($F425,Models!$A$2:$A$605,0),0)</f>
        <v>0</v>
      </c>
      <c r="AE425">
        <f>IFERROR(MATCH($B425,Disk_Pivot!$G$2:$G$500,0),0)</f>
        <v>0</v>
      </c>
    </row>
    <row r="426" spans="1:31">
      <c r="A426" t="str">
        <f>MacReports!A426&amp;""</f>
        <v/>
      </c>
      <c r="B426" t="str">
        <f>MacReports!B426&amp;""</f>
        <v/>
      </c>
      <c r="C426" t="str">
        <f>MacReports!D426&amp;""</f>
        <v/>
      </c>
      <c r="D426" t="str">
        <f>MacReports!C426&amp;""</f>
        <v/>
      </c>
      <c r="E426" t="str" cm="1">
        <f t="array" ref="E426">IF($AC426=0,"",INDEX(MacReports!$E$2:$E$243,$AC426))</f>
        <v/>
      </c>
      <c r="F426" s="11" t="str">
        <f>MacReports!F426&amp;""</f>
        <v/>
      </c>
      <c r="G426" t="str" cm="1">
        <f t="array" ref="G426">IF($AD426=0,$F426,INDEX(Models!$B$2:$B$605,$AD426))</f>
        <v/>
      </c>
      <c r="H426" t="str" cm="1">
        <f t="array" ref="H426">IF($AD426=0,"",INDEX(Models!$E$2:$E$605,$AD426))</f>
        <v/>
      </c>
      <c r="I426" t="str" cm="1">
        <f t="array" ref="I426">IF($AD426=0,"",INDEX(Models!$D$2:$D$605,$AD426))</f>
        <v/>
      </c>
      <c r="J426" t="str">
        <f>MacReports!G426&amp;""</f>
        <v/>
      </c>
      <c r="K426" s="49" t="str">
        <f>MacReports!H426&amp;""</f>
        <v/>
      </c>
      <c r="L426" t="str">
        <f t="shared" si="19"/>
        <v/>
      </c>
      <c r="M426" s="13" t="str">
        <f>MacReports!I426&amp;""</f>
        <v/>
      </c>
      <c r="N426" s="11" t="str" cm="1">
        <f t="array" ref="N426">IFERROR(_xlfn.IFS(MacReports!N426="","",--MacReports!N426&lt;55,"Battery Defect",--MacReports!N426&lt;=69,"Battery D",--MacReports!N426&lt;=80,"Battery C",--MacReports!N426&gt;80,""),"")</f>
        <v/>
      </c>
      <c r="O426" s="11" t="str">
        <f>IF(MacReports!J426="Service","Battery Service","")</f>
        <v/>
      </c>
      <c r="P426" s="11" t="str">
        <f>MacReports!Q426&amp;""</f>
        <v/>
      </c>
      <c r="Q426" s="11" t="str">
        <f>IF(MacReports!K426="Enabled","Apple ID Lock","")</f>
        <v/>
      </c>
      <c r="R426" s="11" t="str">
        <f>IF(MacReports!M426="Remote Lock","Remote Locked","")</f>
        <v/>
      </c>
      <c r="S426" t="str">
        <f t="shared" si="18"/>
        <v/>
      </c>
      <c r="T426" t="str" cm="1">
        <f t="array" ref="T426">IF($AE426=0,"",INDEX(Disk_Pivot!$N$2:$N$500,$AE426))</f>
        <v/>
      </c>
      <c r="U426" t="str">
        <f>IF(T426="Fail",MacReports!O426,"")</f>
        <v/>
      </c>
      <c r="AA426" t="str">
        <f t="shared" si="20"/>
        <v/>
      </c>
      <c r="AC426">
        <f>IFERROR(MATCH($B426,MacReports!$B$2:$B$243,0),0)</f>
        <v>0</v>
      </c>
      <c r="AD426">
        <f>IFERROR(MATCH($F426,Models!$A$2:$A$605,0),0)</f>
        <v>0</v>
      </c>
      <c r="AE426">
        <f>IFERROR(MATCH($B426,Disk_Pivot!$G$2:$G$500,0),0)</f>
        <v>0</v>
      </c>
    </row>
    <row r="427" spans="1:31">
      <c r="A427" t="str">
        <f>MacReports!A427&amp;""</f>
        <v/>
      </c>
      <c r="B427" t="str">
        <f>MacReports!B427&amp;""</f>
        <v/>
      </c>
      <c r="C427" t="str">
        <f>MacReports!D427&amp;""</f>
        <v/>
      </c>
      <c r="D427" t="str">
        <f>MacReports!C427&amp;""</f>
        <v/>
      </c>
      <c r="E427" t="str" cm="1">
        <f t="array" ref="E427">IF($AC427=0,"",INDEX(MacReports!$E$2:$E$243,$AC427))</f>
        <v/>
      </c>
      <c r="F427" s="11" t="str">
        <f>MacReports!F427&amp;""</f>
        <v/>
      </c>
      <c r="G427" t="str" cm="1">
        <f t="array" ref="G427">IF($AD427=0,$F427,INDEX(Models!$B$2:$B$605,$AD427))</f>
        <v/>
      </c>
      <c r="H427" t="str" cm="1">
        <f t="array" ref="H427">IF($AD427=0,"",INDEX(Models!$E$2:$E$605,$AD427))</f>
        <v/>
      </c>
      <c r="I427" t="str" cm="1">
        <f t="array" ref="I427">IF($AD427=0,"",INDEX(Models!$D$2:$D$605,$AD427))</f>
        <v/>
      </c>
      <c r="J427" t="str">
        <f>MacReports!G427&amp;""</f>
        <v/>
      </c>
      <c r="K427" s="49" t="str">
        <f>MacReports!H427&amp;""</f>
        <v/>
      </c>
      <c r="L427" t="str">
        <f t="shared" si="19"/>
        <v/>
      </c>
      <c r="M427" s="13" t="str">
        <f>MacReports!I427&amp;""</f>
        <v/>
      </c>
      <c r="N427" s="11" t="str" cm="1">
        <f t="array" ref="N427">IFERROR(_xlfn.IFS(MacReports!N427="","",--MacReports!N427&lt;55,"Battery Defect",--MacReports!N427&lt;=69,"Battery D",--MacReports!N427&lt;=80,"Battery C",--MacReports!N427&gt;80,""),"")</f>
        <v/>
      </c>
      <c r="O427" s="11" t="str">
        <f>IF(MacReports!J427="Service","Battery Service","")</f>
        <v/>
      </c>
      <c r="P427" s="11" t="str">
        <f>MacReports!Q427&amp;""</f>
        <v/>
      </c>
      <c r="Q427" s="11" t="str">
        <f>IF(MacReports!K427="Enabled","Apple ID Lock","")</f>
        <v/>
      </c>
      <c r="R427" s="11" t="str">
        <f>IF(MacReports!M427="Remote Lock","Remote Locked","")</f>
        <v/>
      </c>
      <c r="S427" t="str">
        <f t="shared" si="18"/>
        <v/>
      </c>
      <c r="T427" t="str" cm="1">
        <f t="array" ref="T427">IF($AE427=0,"",INDEX(Disk_Pivot!$N$2:$N$500,$AE427))</f>
        <v/>
      </c>
      <c r="U427" t="str">
        <f>IF(T427="Fail",MacReports!O427,"")</f>
        <v/>
      </c>
      <c r="AA427" t="str">
        <f t="shared" si="20"/>
        <v/>
      </c>
      <c r="AC427">
        <f>IFERROR(MATCH($B427,MacReports!$B$2:$B$243,0),0)</f>
        <v>0</v>
      </c>
      <c r="AD427">
        <f>IFERROR(MATCH($F427,Models!$A$2:$A$605,0),0)</f>
        <v>0</v>
      </c>
      <c r="AE427">
        <f>IFERROR(MATCH($B427,Disk_Pivot!$G$2:$G$500,0),0)</f>
        <v>0</v>
      </c>
    </row>
    <row r="428" spans="1:31">
      <c r="A428" t="str">
        <f>MacReports!A428&amp;""</f>
        <v/>
      </c>
      <c r="B428" t="str">
        <f>MacReports!B428&amp;""</f>
        <v/>
      </c>
      <c r="C428" t="str">
        <f>MacReports!D428&amp;""</f>
        <v/>
      </c>
      <c r="D428" t="str">
        <f>MacReports!C428&amp;""</f>
        <v/>
      </c>
      <c r="E428" t="str" cm="1">
        <f t="array" ref="E428">IF($AC428=0,"",INDEX(MacReports!$E$2:$E$243,$AC428))</f>
        <v/>
      </c>
      <c r="F428" s="11" t="str">
        <f>MacReports!F428&amp;""</f>
        <v/>
      </c>
      <c r="G428" t="str" cm="1">
        <f t="array" ref="G428">IF($AD428=0,$F428,INDEX(Models!$B$2:$B$605,$AD428))</f>
        <v/>
      </c>
      <c r="H428" t="str" cm="1">
        <f t="array" ref="H428">IF($AD428=0,"",INDEX(Models!$E$2:$E$605,$AD428))</f>
        <v/>
      </c>
      <c r="I428" t="str" cm="1">
        <f t="array" ref="I428">IF($AD428=0,"",INDEX(Models!$D$2:$D$605,$AD428))</f>
        <v/>
      </c>
      <c r="J428" t="str">
        <f>MacReports!G428&amp;""</f>
        <v/>
      </c>
      <c r="K428" s="49" t="str">
        <f>MacReports!H428&amp;""</f>
        <v/>
      </c>
      <c r="L428" t="str">
        <f t="shared" si="19"/>
        <v/>
      </c>
      <c r="M428" s="13" t="str">
        <f>MacReports!I428&amp;""</f>
        <v/>
      </c>
      <c r="N428" s="11" t="str" cm="1">
        <f t="array" ref="N428">IFERROR(_xlfn.IFS(MacReports!N428="","",--MacReports!N428&lt;55,"Battery Defect",--MacReports!N428&lt;=69,"Battery D",--MacReports!N428&lt;=80,"Battery C",--MacReports!N428&gt;80,""),"")</f>
        <v/>
      </c>
      <c r="O428" s="11" t="str">
        <f>IF(MacReports!J428="Service","Battery Service","")</f>
        <v/>
      </c>
      <c r="P428" s="11" t="str">
        <f>MacReports!Q428&amp;""</f>
        <v/>
      </c>
      <c r="Q428" s="11" t="str">
        <f>IF(MacReports!K428="Enabled","Apple ID Lock","")</f>
        <v/>
      </c>
      <c r="R428" s="11" t="str">
        <f>IF(MacReports!M428="Remote Lock","Remote Locked","")</f>
        <v/>
      </c>
      <c r="S428" t="str">
        <f t="shared" si="18"/>
        <v/>
      </c>
      <c r="T428" t="str" cm="1">
        <f t="array" ref="T428">IF($AE428=0,"",INDEX(Disk_Pivot!$N$2:$N$500,$AE428))</f>
        <v/>
      </c>
      <c r="U428" t="str">
        <f>IF(T428="Fail",MacReports!O428,"")</f>
        <v/>
      </c>
      <c r="AA428" t="str">
        <f t="shared" si="20"/>
        <v/>
      </c>
      <c r="AC428">
        <f>IFERROR(MATCH($B428,MacReports!$B$2:$B$243,0),0)</f>
        <v>0</v>
      </c>
      <c r="AD428">
        <f>IFERROR(MATCH($F428,Models!$A$2:$A$605,0),0)</f>
        <v>0</v>
      </c>
      <c r="AE428">
        <f>IFERROR(MATCH($B428,Disk_Pivot!$G$2:$G$500,0),0)</f>
        <v>0</v>
      </c>
    </row>
    <row r="429" spans="1:31">
      <c r="A429" t="str">
        <f>MacReports!A429&amp;""</f>
        <v/>
      </c>
      <c r="B429" t="str">
        <f>MacReports!B429&amp;""</f>
        <v/>
      </c>
      <c r="C429" t="str">
        <f>MacReports!D429&amp;""</f>
        <v/>
      </c>
      <c r="D429" t="str">
        <f>MacReports!C429&amp;""</f>
        <v/>
      </c>
      <c r="E429" t="str" cm="1">
        <f t="array" ref="E429">IF($AC429=0,"",INDEX(MacReports!$E$2:$E$243,$AC429))</f>
        <v/>
      </c>
      <c r="F429" s="11" t="str">
        <f>MacReports!F429&amp;""</f>
        <v/>
      </c>
      <c r="G429" t="str" cm="1">
        <f t="array" ref="G429">IF($AD429=0,$F429,INDEX(Models!$B$2:$B$605,$AD429))</f>
        <v/>
      </c>
      <c r="H429" t="str" cm="1">
        <f t="array" ref="H429">IF($AD429=0,"",INDEX(Models!$E$2:$E$605,$AD429))</f>
        <v/>
      </c>
      <c r="I429" t="str" cm="1">
        <f t="array" ref="I429">IF($AD429=0,"",INDEX(Models!$D$2:$D$605,$AD429))</f>
        <v/>
      </c>
      <c r="J429" t="str">
        <f>MacReports!G429&amp;""</f>
        <v/>
      </c>
      <c r="K429" s="49" t="str">
        <f>MacReports!H429&amp;""</f>
        <v/>
      </c>
      <c r="L429" t="str">
        <f t="shared" si="19"/>
        <v/>
      </c>
      <c r="M429" s="13" t="str">
        <f>MacReports!I429&amp;""</f>
        <v/>
      </c>
      <c r="N429" s="11" t="str" cm="1">
        <f t="array" ref="N429">IFERROR(_xlfn.IFS(MacReports!N429="","",--MacReports!N429&lt;55,"Battery Defect",--MacReports!N429&lt;=69,"Battery D",--MacReports!N429&lt;=80,"Battery C",--MacReports!N429&gt;80,""),"")</f>
        <v/>
      </c>
      <c r="O429" s="11" t="str">
        <f>IF(MacReports!J429="Service","Battery Service","")</f>
        <v/>
      </c>
      <c r="P429" s="11" t="str">
        <f>MacReports!Q429&amp;""</f>
        <v/>
      </c>
      <c r="Q429" s="11" t="str">
        <f>IF(MacReports!K429="Enabled","Apple ID Lock","")</f>
        <v/>
      </c>
      <c r="R429" s="11" t="str">
        <f>IF(MacReports!M429="Remote Lock","Remote Locked","")</f>
        <v/>
      </c>
      <c r="S429" t="str">
        <f t="shared" si="18"/>
        <v/>
      </c>
      <c r="T429" t="str" cm="1">
        <f t="array" ref="T429">IF($AE429=0,"",INDEX(Disk_Pivot!$N$2:$N$500,$AE429))</f>
        <v/>
      </c>
      <c r="U429" t="str">
        <f>IF(T429="Fail",MacReports!O429,"")</f>
        <v/>
      </c>
      <c r="AA429" t="str">
        <f t="shared" si="20"/>
        <v/>
      </c>
      <c r="AC429">
        <f>IFERROR(MATCH($B429,MacReports!$B$2:$B$243,0),0)</f>
        <v>0</v>
      </c>
      <c r="AD429">
        <f>IFERROR(MATCH($F429,Models!$A$2:$A$605,0),0)</f>
        <v>0</v>
      </c>
      <c r="AE429">
        <f>IFERROR(MATCH($B429,Disk_Pivot!$G$2:$G$500,0),0)</f>
        <v>0</v>
      </c>
    </row>
    <row r="430" spans="1:31">
      <c r="A430" t="str">
        <f>MacReports!A430&amp;""</f>
        <v/>
      </c>
      <c r="B430" t="str">
        <f>MacReports!B430&amp;""</f>
        <v/>
      </c>
      <c r="C430" t="str">
        <f>MacReports!D430&amp;""</f>
        <v/>
      </c>
      <c r="D430" t="str">
        <f>MacReports!C430&amp;""</f>
        <v/>
      </c>
      <c r="E430" t="str" cm="1">
        <f t="array" ref="E430">IF($AC430=0,"",INDEX(MacReports!$E$2:$E$243,$AC430))</f>
        <v/>
      </c>
      <c r="F430" s="11" t="str">
        <f>MacReports!F430&amp;""</f>
        <v/>
      </c>
      <c r="G430" t="str" cm="1">
        <f t="array" ref="G430">IF($AD430=0,$F430,INDEX(Models!$B$2:$B$605,$AD430))</f>
        <v/>
      </c>
      <c r="H430" t="str" cm="1">
        <f t="array" ref="H430">IF($AD430=0,"",INDEX(Models!$E$2:$E$605,$AD430))</f>
        <v/>
      </c>
      <c r="I430" t="str" cm="1">
        <f t="array" ref="I430">IF($AD430=0,"",INDEX(Models!$D$2:$D$605,$AD430))</f>
        <v/>
      </c>
      <c r="J430" t="str">
        <f>MacReports!G430&amp;""</f>
        <v/>
      </c>
      <c r="K430" s="49" t="str">
        <f>MacReports!H430&amp;""</f>
        <v/>
      </c>
      <c r="L430" t="str">
        <f t="shared" si="19"/>
        <v/>
      </c>
      <c r="M430" s="13" t="str">
        <f>MacReports!I430&amp;""</f>
        <v/>
      </c>
      <c r="N430" s="11" t="str" cm="1">
        <f t="array" ref="N430">IFERROR(_xlfn.IFS(MacReports!N430="","",--MacReports!N430&lt;55,"Battery Defect",--MacReports!N430&lt;=69,"Battery D",--MacReports!N430&lt;=80,"Battery C",--MacReports!N430&gt;80,""),"")</f>
        <v/>
      </c>
      <c r="O430" s="11" t="str">
        <f>IF(MacReports!J430="Service","Battery Service","")</f>
        <v/>
      </c>
      <c r="P430" s="11" t="str">
        <f>MacReports!Q430&amp;""</f>
        <v/>
      </c>
      <c r="Q430" s="11" t="str">
        <f>IF(MacReports!K430="Enabled","Apple ID Lock","")</f>
        <v/>
      </c>
      <c r="R430" s="11" t="str">
        <f>IF(MacReports!M430="Remote Lock","Remote Locked","")</f>
        <v/>
      </c>
      <c r="S430" t="str">
        <f t="shared" si="18"/>
        <v/>
      </c>
      <c r="T430" t="str" cm="1">
        <f t="array" ref="T430">IF($AE430=0,"",INDEX(Disk_Pivot!$N$2:$N$500,$AE430))</f>
        <v/>
      </c>
      <c r="U430" t="str">
        <f>IF(T430="Fail",MacReports!O430,"")</f>
        <v/>
      </c>
      <c r="AA430" t="str">
        <f t="shared" si="20"/>
        <v/>
      </c>
      <c r="AC430">
        <f>IFERROR(MATCH($B430,MacReports!$B$2:$B$243,0),0)</f>
        <v>0</v>
      </c>
      <c r="AD430">
        <f>IFERROR(MATCH($F430,Models!$A$2:$A$605,0),0)</f>
        <v>0</v>
      </c>
      <c r="AE430">
        <f>IFERROR(MATCH($B430,Disk_Pivot!$G$2:$G$500,0),0)</f>
        <v>0</v>
      </c>
    </row>
    <row r="431" spans="1:31">
      <c r="A431" t="str">
        <f>MacReports!A431&amp;""</f>
        <v/>
      </c>
      <c r="B431" t="str">
        <f>MacReports!B431&amp;""</f>
        <v/>
      </c>
      <c r="C431" t="str">
        <f>MacReports!D431&amp;""</f>
        <v/>
      </c>
      <c r="D431" t="str">
        <f>MacReports!C431&amp;""</f>
        <v/>
      </c>
      <c r="E431" t="str" cm="1">
        <f t="array" ref="E431">IF($AC431=0,"",INDEX(MacReports!$E$2:$E$243,$AC431))</f>
        <v/>
      </c>
      <c r="F431" s="11" t="str">
        <f>MacReports!F431&amp;""</f>
        <v/>
      </c>
      <c r="G431" t="str" cm="1">
        <f t="array" ref="G431">IF($AD431=0,$F431,INDEX(Models!$B$2:$B$605,$AD431))</f>
        <v/>
      </c>
      <c r="H431" t="str" cm="1">
        <f t="array" ref="H431">IF($AD431=0,"",INDEX(Models!$E$2:$E$605,$AD431))</f>
        <v/>
      </c>
      <c r="I431" t="str" cm="1">
        <f t="array" ref="I431">IF($AD431=0,"",INDEX(Models!$D$2:$D$605,$AD431))</f>
        <v/>
      </c>
      <c r="J431" t="str">
        <f>MacReports!G431&amp;""</f>
        <v/>
      </c>
      <c r="K431" s="49" t="str">
        <f>MacReports!H431&amp;""</f>
        <v/>
      </c>
      <c r="L431" t="str">
        <f t="shared" si="19"/>
        <v/>
      </c>
      <c r="M431" s="13" t="str">
        <f>MacReports!I431&amp;""</f>
        <v/>
      </c>
      <c r="N431" s="11" t="str" cm="1">
        <f t="array" ref="N431">IFERROR(_xlfn.IFS(MacReports!N431="","",--MacReports!N431&lt;55,"Battery Defect",--MacReports!N431&lt;=69,"Battery D",--MacReports!N431&lt;=80,"Battery C",--MacReports!N431&gt;80,""),"")</f>
        <v/>
      </c>
      <c r="O431" s="11" t="str">
        <f>IF(MacReports!J431="Service","Battery Service","")</f>
        <v/>
      </c>
      <c r="P431" s="11" t="str">
        <f>MacReports!Q431&amp;""</f>
        <v/>
      </c>
      <c r="Q431" s="11" t="str">
        <f>IF(MacReports!K431="Enabled","Apple ID Lock","")</f>
        <v/>
      </c>
      <c r="R431" s="11" t="str">
        <f>IF(MacReports!M431="Remote Lock","Remote Locked","")</f>
        <v/>
      </c>
      <c r="S431" t="str">
        <f t="shared" si="18"/>
        <v/>
      </c>
      <c r="T431" t="str" cm="1">
        <f t="array" ref="T431">IF($AE431=0,"",INDEX(Disk_Pivot!$N$2:$N$500,$AE431))</f>
        <v/>
      </c>
      <c r="U431" t="str">
        <f>IF(T431="Fail",MacReports!O431,"")</f>
        <v/>
      </c>
      <c r="AA431" t="str">
        <f t="shared" si="20"/>
        <v/>
      </c>
      <c r="AC431">
        <f>IFERROR(MATCH($B431,MacReports!$B$2:$B$243,0),0)</f>
        <v>0</v>
      </c>
      <c r="AD431">
        <f>IFERROR(MATCH($F431,Models!$A$2:$A$605,0),0)</f>
        <v>0</v>
      </c>
      <c r="AE431">
        <f>IFERROR(MATCH($B431,Disk_Pivot!$G$2:$G$500,0),0)</f>
        <v>0</v>
      </c>
    </row>
    <row r="432" spans="1:31">
      <c r="A432" t="str">
        <f>MacReports!A432&amp;""</f>
        <v/>
      </c>
      <c r="B432" t="str">
        <f>MacReports!B432&amp;""</f>
        <v/>
      </c>
      <c r="C432" t="str">
        <f>MacReports!D432&amp;""</f>
        <v/>
      </c>
      <c r="D432" t="str">
        <f>MacReports!C432&amp;""</f>
        <v/>
      </c>
      <c r="E432" t="str" cm="1">
        <f t="array" ref="E432">IF($AC432=0,"",INDEX(MacReports!$E$2:$E$243,$AC432))</f>
        <v/>
      </c>
      <c r="F432" s="11" t="str">
        <f>MacReports!F432&amp;""</f>
        <v/>
      </c>
      <c r="G432" t="str" cm="1">
        <f t="array" ref="G432">IF($AD432=0,$F432,INDEX(Models!$B$2:$B$605,$AD432))</f>
        <v/>
      </c>
      <c r="H432" t="str" cm="1">
        <f t="array" ref="H432">IF($AD432=0,"",INDEX(Models!$E$2:$E$605,$AD432))</f>
        <v/>
      </c>
      <c r="I432" t="str" cm="1">
        <f t="array" ref="I432">IF($AD432=0,"",INDEX(Models!$D$2:$D$605,$AD432))</f>
        <v/>
      </c>
      <c r="J432" t="str">
        <f>MacReports!G432&amp;""</f>
        <v/>
      </c>
      <c r="K432" s="49" t="str">
        <f>MacReports!H432&amp;""</f>
        <v/>
      </c>
      <c r="L432" t="str">
        <f t="shared" si="19"/>
        <v/>
      </c>
      <c r="M432" s="13" t="str">
        <f>MacReports!I432&amp;""</f>
        <v/>
      </c>
      <c r="N432" s="11" t="str" cm="1">
        <f t="array" ref="N432">IFERROR(_xlfn.IFS(MacReports!N432="","",--MacReports!N432&lt;55,"Battery Defect",--MacReports!N432&lt;=69,"Battery D",--MacReports!N432&lt;=80,"Battery C",--MacReports!N432&gt;80,""),"")</f>
        <v/>
      </c>
      <c r="O432" s="11" t="str">
        <f>IF(MacReports!J432="Service","Battery Service","")</f>
        <v/>
      </c>
      <c r="P432" s="11" t="str">
        <f>MacReports!Q432&amp;""</f>
        <v/>
      </c>
      <c r="Q432" s="11" t="str">
        <f>IF(MacReports!K432="Enabled","Apple ID Lock","")</f>
        <v/>
      </c>
      <c r="R432" s="11" t="str">
        <f>IF(MacReports!M432="Remote Lock","Remote Locked","")</f>
        <v/>
      </c>
      <c r="S432" t="str">
        <f t="shared" si="18"/>
        <v/>
      </c>
      <c r="T432" t="str" cm="1">
        <f t="array" ref="T432">IF($AE432=0,"",INDEX(Disk_Pivot!$N$2:$N$500,$AE432))</f>
        <v/>
      </c>
      <c r="U432" t="str">
        <f>IF(T432="Fail",MacReports!O432,"")</f>
        <v/>
      </c>
      <c r="AA432" t="str">
        <f t="shared" si="20"/>
        <v/>
      </c>
      <c r="AC432">
        <f>IFERROR(MATCH($B432,MacReports!$B$2:$B$243,0),0)</f>
        <v>0</v>
      </c>
      <c r="AD432">
        <f>IFERROR(MATCH($F432,Models!$A$2:$A$605,0),0)</f>
        <v>0</v>
      </c>
      <c r="AE432">
        <f>IFERROR(MATCH($B432,Disk_Pivot!$G$2:$G$500,0),0)</f>
        <v>0</v>
      </c>
    </row>
    <row r="433" spans="1:31">
      <c r="A433" t="str">
        <f>MacReports!A433&amp;""</f>
        <v/>
      </c>
      <c r="B433" t="str">
        <f>MacReports!B433&amp;""</f>
        <v/>
      </c>
      <c r="C433" t="str">
        <f>MacReports!D433&amp;""</f>
        <v/>
      </c>
      <c r="D433" t="str">
        <f>MacReports!C433&amp;""</f>
        <v/>
      </c>
      <c r="E433" t="str" cm="1">
        <f t="array" ref="E433">IF($AC433=0,"",INDEX(MacReports!$E$2:$E$243,$AC433))</f>
        <v/>
      </c>
      <c r="F433" s="11" t="str">
        <f>MacReports!F433&amp;""</f>
        <v/>
      </c>
      <c r="G433" t="str" cm="1">
        <f t="array" ref="G433">IF($AD433=0,$F433,INDEX(Models!$B$2:$B$605,$AD433))</f>
        <v/>
      </c>
      <c r="H433" t="str" cm="1">
        <f t="array" ref="H433">IF($AD433=0,"",INDEX(Models!$E$2:$E$605,$AD433))</f>
        <v/>
      </c>
      <c r="I433" t="str" cm="1">
        <f t="array" ref="I433">IF($AD433=0,"",INDEX(Models!$D$2:$D$605,$AD433))</f>
        <v/>
      </c>
      <c r="J433" t="str">
        <f>MacReports!G433&amp;""</f>
        <v/>
      </c>
      <c r="K433" s="49" t="str">
        <f>MacReports!H433&amp;""</f>
        <v/>
      </c>
      <c r="L433" t="str">
        <f t="shared" si="19"/>
        <v/>
      </c>
      <c r="M433" s="13" t="str">
        <f>MacReports!I433&amp;""</f>
        <v/>
      </c>
      <c r="N433" s="11" t="str" cm="1">
        <f t="array" ref="N433">IFERROR(_xlfn.IFS(MacReports!N433="","",--MacReports!N433&lt;55,"Battery Defect",--MacReports!N433&lt;=69,"Battery D",--MacReports!N433&lt;=80,"Battery C",--MacReports!N433&gt;80,""),"")</f>
        <v/>
      </c>
      <c r="O433" s="11" t="str">
        <f>IF(MacReports!J433="Service","Battery Service","")</f>
        <v/>
      </c>
      <c r="P433" s="11" t="str">
        <f>MacReports!Q433&amp;""</f>
        <v/>
      </c>
      <c r="Q433" s="11" t="str">
        <f>IF(MacReports!K433="Enabled","Apple ID Lock","")</f>
        <v/>
      </c>
      <c r="R433" s="11" t="str">
        <f>IF(MacReports!M433="Remote Lock","Remote Locked","")</f>
        <v/>
      </c>
      <c r="S433" t="str">
        <f t="shared" si="18"/>
        <v/>
      </c>
      <c r="T433" t="str" cm="1">
        <f t="array" ref="T433">IF($AE433=0,"",INDEX(Disk_Pivot!$N$2:$N$500,$AE433))</f>
        <v/>
      </c>
      <c r="U433" t="str">
        <f>IF(T433="Fail",MacReports!O433,"")</f>
        <v/>
      </c>
      <c r="AA433" t="str">
        <f t="shared" si="20"/>
        <v/>
      </c>
      <c r="AC433">
        <f>IFERROR(MATCH($B433,MacReports!$B$2:$B$243,0),0)</f>
        <v>0</v>
      </c>
      <c r="AD433">
        <f>IFERROR(MATCH($F433,Models!$A$2:$A$605,0),0)</f>
        <v>0</v>
      </c>
      <c r="AE433">
        <f>IFERROR(MATCH($B433,Disk_Pivot!$G$2:$G$500,0),0)</f>
        <v>0</v>
      </c>
    </row>
    <row r="434" spans="1:31">
      <c r="A434" t="str">
        <f>MacReports!A434&amp;""</f>
        <v/>
      </c>
      <c r="B434" t="str">
        <f>MacReports!B434&amp;""</f>
        <v/>
      </c>
      <c r="C434" t="str">
        <f>MacReports!D434&amp;""</f>
        <v/>
      </c>
      <c r="D434" t="str">
        <f>MacReports!C434&amp;""</f>
        <v/>
      </c>
      <c r="E434" t="str" cm="1">
        <f t="array" ref="E434">IF($AC434=0,"",INDEX(MacReports!$E$2:$E$243,$AC434))</f>
        <v/>
      </c>
      <c r="F434" s="11" t="str">
        <f>MacReports!F434&amp;""</f>
        <v/>
      </c>
      <c r="G434" t="str" cm="1">
        <f t="array" ref="G434">IF($AD434=0,$F434,INDEX(Models!$B$2:$B$605,$AD434))</f>
        <v/>
      </c>
      <c r="H434" t="str" cm="1">
        <f t="array" ref="H434">IF($AD434=0,"",INDEX(Models!$E$2:$E$605,$AD434))</f>
        <v/>
      </c>
      <c r="I434" t="str" cm="1">
        <f t="array" ref="I434">IF($AD434=0,"",INDEX(Models!$D$2:$D$605,$AD434))</f>
        <v/>
      </c>
      <c r="J434" t="str">
        <f>MacReports!G434&amp;""</f>
        <v/>
      </c>
      <c r="K434" s="49" t="str">
        <f>MacReports!H434&amp;""</f>
        <v/>
      </c>
      <c r="L434" t="str">
        <f t="shared" si="19"/>
        <v/>
      </c>
      <c r="M434" s="13" t="str">
        <f>MacReports!I434&amp;""</f>
        <v/>
      </c>
      <c r="N434" s="11" t="str" cm="1">
        <f t="array" ref="N434">IFERROR(_xlfn.IFS(MacReports!N434="","",--MacReports!N434&lt;55,"Battery Defect",--MacReports!N434&lt;=69,"Battery D",--MacReports!N434&lt;=80,"Battery C",--MacReports!N434&gt;80,""),"")</f>
        <v/>
      </c>
      <c r="O434" s="11" t="str">
        <f>IF(MacReports!J434="Service","Battery Service","")</f>
        <v/>
      </c>
      <c r="P434" s="11" t="str">
        <f>MacReports!Q434&amp;""</f>
        <v/>
      </c>
      <c r="Q434" s="11" t="str">
        <f>IF(MacReports!K434="Enabled","Apple ID Lock","")</f>
        <v/>
      </c>
      <c r="R434" s="11" t="str">
        <f>IF(MacReports!M434="Remote Lock","Remote Locked","")</f>
        <v/>
      </c>
      <c r="S434" t="str">
        <f t="shared" si="18"/>
        <v/>
      </c>
      <c r="T434" t="str" cm="1">
        <f t="array" ref="T434">IF($AE434=0,"",INDEX(Disk_Pivot!$N$2:$N$500,$AE434))</f>
        <v/>
      </c>
      <c r="U434" t="str">
        <f>IF(T434="Fail",MacReports!O434,"")</f>
        <v/>
      </c>
      <c r="AA434" t="str">
        <f t="shared" si="20"/>
        <v/>
      </c>
      <c r="AC434">
        <f>IFERROR(MATCH($B434,MacReports!$B$2:$B$243,0),0)</f>
        <v>0</v>
      </c>
      <c r="AD434">
        <f>IFERROR(MATCH($F434,Models!$A$2:$A$605,0),0)</f>
        <v>0</v>
      </c>
      <c r="AE434">
        <f>IFERROR(MATCH($B434,Disk_Pivot!$G$2:$G$500,0),0)</f>
        <v>0</v>
      </c>
    </row>
    <row r="435" spans="1:31">
      <c r="A435" t="str">
        <f>MacReports!A435&amp;""</f>
        <v/>
      </c>
      <c r="B435" t="str">
        <f>MacReports!B435&amp;""</f>
        <v/>
      </c>
      <c r="C435" t="str">
        <f>MacReports!D435&amp;""</f>
        <v/>
      </c>
      <c r="D435" t="str">
        <f>MacReports!C435&amp;""</f>
        <v/>
      </c>
      <c r="E435" t="str" cm="1">
        <f t="array" ref="E435">IF($AC435=0,"",INDEX(MacReports!$E$2:$E$243,$AC435))</f>
        <v/>
      </c>
      <c r="F435" s="11" t="str">
        <f>MacReports!F435&amp;""</f>
        <v/>
      </c>
      <c r="G435" t="str" cm="1">
        <f t="array" ref="G435">IF($AD435=0,$F435,INDEX(Models!$B$2:$B$605,$AD435))</f>
        <v/>
      </c>
      <c r="H435" t="str" cm="1">
        <f t="array" ref="H435">IF($AD435=0,"",INDEX(Models!$E$2:$E$605,$AD435))</f>
        <v/>
      </c>
      <c r="I435" t="str" cm="1">
        <f t="array" ref="I435">IF($AD435=0,"",INDEX(Models!$D$2:$D$605,$AD435))</f>
        <v/>
      </c>
      <c r="J435" t="str">
        <f>MacReports!G435&amp;""</f>
        <v/>
      </c>
      <c r="K435" s="49" t="str">
        <f>MacReports!H435&amp;""</f>
        <v/>
      </c>
      <c r="L435" t="str">
        <f t="shared" si="19"/>
        <v/>
      </c>
      <c r="M435" s="13" t="str">
        <f>MacReports!I435&amp;""</f>
        <v/>
      </c>
      <c r="N435" s="11" t="str" cm="1">
        <f t="array" ref="N435">IFERROR(_xlfn.IFS(MacReports!N435="","",--MacReports!N435&lt;55,"Battery Defect",--MacReports!N435&lt;=69,"Battery D",--MacReports!N435&lt;=80,"Battery C",--MacReports!N435&gt;80,""),"")</f>
        <v/>
      </c>
      <c r="O435" s="11" t="str">
        <f>IF(MacReports!J435="Service","Battery Service","")</f>
        <v/>
      </c>
      <c r="P435" s="11" t="str">
        <f>MacReports!Q435&amp;""</f>
        <v/>
      </c>
      <c r="Q435" s="11" t="str">
        <f>IF(MacReports!K435="Enabled","Apple ID Lock","")</f>
        <v/>
      </c>
      <c r="R435" s="11" t="str">
        <f>IF(MacReports!M435="Remote Lock","Remote Locked","")</f>
        <v/>
      </c>
      <c r="S435" t="str">
        <f t="shared" si="18"/>
        <v/>
      </c>
      <c r="T435" t="str" cm="1">
        <f t="array" ref="T435">IF($AE435=0,"",INDEX(Disk_Pivot!$N$2:$N$500,$AE435))</f>
        <v/>
      </c>
      <c r="U435" t="str">
        <f>IF(T435="Fail",MacReports!O435,"")</f>
        <v/>
      </c>
      <c r="AA435" t="str">
        <f t="shared" si="20"/>
        <v/>
      </c>
      <c r="AC435">
        <f>IFERROR(MATCH($B435,MacReports!$B$2:$B$243,0),0)</f>
        <v>0</v>
      </c>
      <c r="AD435">
        <f>IFERROR(MATCH($F435,Models!$A$2:$A$605,0),0)</f>
        <v>0</v>
      </c>
      <c r="AE435">
        <f>IFERROR(MATCH($B435,Disk_Pivot!$G$2:$G$500,0),0)</f>
        <v>0</v>
      </c>
    </row>
    <row r="436" spans="1:31">
      <c r="A436" t="str">
        <f>MacReports!A436&amp;""</f>
        <v/>
      </c>
      <c r="B436" t="str">
        <f>MacReports!B436&amp;""</f>
        <v/>
      </c>
      <c r="C436" t="str">
        <f>MacReports!D436&amp;""</f>
        <v/>
      </c>
      <c r="D436" t="str">
        <f>MacReports!C436&amp;""</f>
        <v/>
      </c>
      <c r="E436" t="str" cm="1">
        <f t="array" ref="E436">IF($AC436=0,"",INDEX(MacReports!$E$2:$E$243,$AC436))</f>
        <v/>
      </c>
      <c r="F436" s="11" t="str">
        <f>MacReports!F436&amp;""</f>
        <v/>
      </c>
      <c r="G436" t="str" cm="1">
        <f t="array" ref="G436">IF($AD436=0,$F436,INDEX(Models!$B$2:$B$605,$AD436))</f>
        <v/>
      </c>
      <c r="H436" t="str" cm="1">
        <f t="array" ref="H436">IF($AD436=0,"",INDEX(Models!$E$2:$E$605,$AD436))</f>
        <v/>
      </c>
      <c r="I436" t="str" cm="1">
        <f t="array" ref="I436">IF($AD436=0,"",INDEX(Models!$D$2:$D$605,$AD436))</f>
        <v/>
      </c>
      <c r="J436" t="str">
        <f>MacReports!G436&amp;""</f>
        <v/>
      </c>
      <c r="K436" s="49" t="str">
        <f>MacReports!H436&amp;""</f>
        <v/>
      </c>
      <c r="L436" t="str">
        <f t="shared" si="19"/>
        <v/>
      </c>
      <c r="M436" s="13" t="str">
        <f>MacReports!I436&amp;""</f>
        <v/>
      </c>
      <c r="N436" s="11" t="str" cm="1">
        <f t="array" ref="N436">IFERROR(_xlfn.IFS(MacReports!N436="","",--MacReports!N436&lt;55,"Battery Defect",--MacReports!N436&lt;=69,"Battery D",--MacReports!N436&lt;=80,"Battery C",--MacReports!N436&gt;80,""),"")</f>
        <v/>
      </c>
      <c r="O436" s="11" t="str">
        <f>IF(MacReports!J436="Service","Battery Service","")</f>
        <v/>
      </c>
      <c r="P436" s="11" t="str">
        <f>MacReports!Q436&amp;""</f>
        <v/>
      </c>
      <c r="Q436" s="11" t="str">
        <f>IF(MacReports!K436="Enabled","Apple ID Lock","")</f>
        <v/>
      </c>
      <c r="R436" s="11" t="str">
        <f>IF(MacReports!M436="Remote Lock","Remote Locked","")</f>
        <v/>
      </c>
      <c r="S436" t="str">
        <f t="shared" si="18"/>
        <v/>
      </c>
      <c r="T436" t="str" cm="1">
        <f t="array" ref="T436">IF($AE436=0,"",INDEX(Disk_Pivot!$N$2:$N$500,$AE436))</f>
        <v/>
      </c>
      <c r="U436" t="str">
        <f>IF(T436="Fail",MacReports!O436,"")</f>
        <v/>
      </c>
      <c r="AA436" t="str">
        <f t="shared" si="20"/>
        <v/>
      </c>
      <c r="AC436">
        <f>IFERROR(MATCH($B436,MacReports!$B$2:$B$243,0),0)</f>
        <v>0</v>
      </c>
      <c r="AD436">
        <f>IFERROR(MATCH($F436,Models!$A$2:$A$605,0),0)</f>
        <v>0</v>
      </c>
      <c r="AE436">
        <f>IFERROR(MATCH($B436,Disk_Pivot!$G$2:$G$500,0),0)</f>
        <v>0</v>
      </c>
    </row>
    <row r="437" spans="1:31">
      <c r="A437" t="str">
        <f>MacReports!A437&amp;""</f>
        <v/>
      </c>
      <c r="B437" t="str">
        <f>MacReports!B437&amp;""</f>
        <v/>
      </c>
      <c r="C437" t="str">
        <f>MacReports!D437&amp;""</f>
        <v/>
      </c>
      <c r="D437" t="str">
        <f>MacReports!C437&amp;""</f>
        <v/>
      </c>
      <c r="E437" t="str" cm="1">
        <f t="array" ref="E437">IF($AC437=0,"",INDEX(MacReports!$E$2:$E$243,$AC437))</f>
        <v/>
      </c>
      <c r="F437" s="11" t="str">
        <f>MacReports!F437&amp;""</f>
        <v/>
      </c>
      <c r="G437" t="str" cm="1">
        <f t="array" ref="G437">IF($AD437=0,$F437,INDEX(Models!$B$2:$B$605,$AD437))</f>
        <v/>
      </c>
      <c r="H437" t="str" cm="1">
        <f t="array" ref="H437">IF($AD437=0,"",INDEX(Models!$E$2:$E$605,$AD437))</f>
        <v/>
      </c>
      <c r="I437" t="str" cm="1">
        <f t="array" ref="I437">IF($AD437=0,"",INDEX(Models!$D$2:$D$605,$AD437))</f>
        <v/>
      </c>
      <c r="J437" t="str">
        <f>MacReports!G437&amp;""</f>
        <v/>
      </c>
      <c r="K437" s="49" t="str">
        <f>MacReports!H437&amp;""</f>
        <v/>
      </c>
      <c r="L437" t="str">
        <f t="shared" si="19"/>
        <v/>
      </c>
      <c r="M437" s="13" t="str">
        <f>MacReports!I437&amp;""</f>
        <v/>
      </c>
      <c r="N437" s="11" t="str" cm="1">
        <f t="array" ref="N437">IFERROR(_xlfn.IFS(MacReports!N437="","",--MacReports!N437&lt;55,"Battery Defect",--MacReports!N437&lt;=69,"Battery D",--MacReports!N437&lt;=80,"Battery C",--MacReports!N437&gt;80,""),"")</f>
        <v/>
      </c>
      <c r="O437" s="11" t="str">
        <f>IF(MacReports!J437="Service","Battery Service","")</f>
        <v/>
      </c>
      <c r="P437" s="11" t="str">
        <f>MacReports!Q437&amp;""</f>
        <v/>
      </c>
      <c r="Q437" s="11" t="str">
        <f>IF(MacReports!K437="Enabled","Apple ID Lock","")</f>
        <v/>
      </c>
      <c r="R437" s="11" t="str">
        <f>IF(MacReports!M437="Remote Lock","Remote Locked","")</f>
        <v/>
      </c>
      <c r="S437" t="str">
        <f t="shared" si="18"/>
        <v/>
      </c>
      <c r="T437" t="str" cm="1">
        <f t="array" ref="T437">IF($AE437=0,"",INDEX(Disk_Pivot!$N$2:$N$500,$AE437))</f>
        <v/>
      </c>
      <c r="U437" t="str">
        <f>IF(T437="Fail",MacReports!O437,"")</f>
        <v/>
      </c>
      <c r="AA437" t="str">
        <f t="shared" si="20"/>
        <v/>
      </c>
      <c r="AC437">
        <f>IFERROR(MATCH($B437,MacReports!$B$2:$B$243,0),0)</f>
        <v>0</v>
      </c>
      <c r="AD437">
        <f>IFERROR(MATCH($F437,Models!$A$2:$A$605,0),0)</f>
        <v>0</v>
      </c>
      <c r="AE437">
        <f>IFERROR(MATCH($B437,Disk_Pivot!$G$2:$G$500,0),0)</f>
        <v>0</v>
      </c>
    </row>
    <row r="438" spans="1:31">
      <c r="A438" t="str">
        <f>MacReports!A438&amp;""</f>
        <v/>
      </c>
      <c r="B438" t="str">
        <f>MacReports!B438&amp;""</f>
        <v/>
      </c>
      <c r="C438" t="str">
        <f>MacReports!D438&amp;""</f>
        <v/>
      </c>
      <c r="D438" t="str">
        <f>MacReports!C438&amp;""</f>
        <v/>
      </c>
      <c r="E438" t="str" cm="1">
        <f t="array" ref="E438">IF($AC438=0,"",INDEX(MacReports!$E$2:$E$243,$AC438))</f>
        <v/>
      </c>
      <c r="F438" s="11" t="str">
        <f>MacReports!F438&amp;""</f>
        <v/>
      </c>
      <c r="G438" t="str" cm="1">
        <f t="array" ref="G438">IF($AD438=0,$F438,INDEX(Models!$B$2:$B$605,$AD438))</f>
        <v/>
      </c>
      <c r="H438" t="str" cm="1">
        <f t="array" ref="H438">IF($AD438=0,"",INDEX(Models!$E$2:$E$605,$AD438))</f>
        <v/>
      </c>
      <c r="I438" t="str" cm="1">
        <f t="array" ref="I438">IF($AD438=0,"",INDEX(Models!$D$2:$D$605,$AD438))</f>
        <v/>
      </c>
      <c r="J438" t="str">
        <f>MacReports!G438&amp;""</f>
        <v/>
      </c>
      <c r="K438" s="49" t="str">
        <f>MacReports!H438&amp;""</f>
        <v/>
      </c>
      <c r="L438" t="str">
        <f t="shared" si="19"/>
        <v/>
      </c>
      <c r="M438" s="13" t="str">
        <f>MacReports!I438&amp;""</f>
        <v/>
      </c>
      <c r="N438" s="11" t="str" cm="1">
        <f t="array" ref="N438">IFERROR(_xlfn.IFS(MacReports!N438="","",--MacReports!N438&lt;55,"Battery Defect",--MacReports!N438&lt;=69,"Battery D",--MacReports!N438&lt;=80,"Battery C",--MacReports!N438&gt;80,""),"")</f>
        <v/>
      </c>
      <c r="O438" s="11" t="str">
        <f>IF(MacReports!J438="Service","Battery Service","")</f>
        <v/>
      </c>
      <c r="P438" s="11" t="str">
        <f>MacReports!Q438&amp;""</f>
        <v/>
      </c>
      <c r="Q438" s="11" t="str">
        <f>IF(MacReports!K438="Enabled","Apple ID Lock","")</f>
        <v/>
      </c>
      <c r="R438" s="11" t="str">
        <f>IF(MacReports!M438="Remote Lock","Remote Locked","")</f>
        <v/>
      </c>
      <c r="S438" t="str">
        <f t="shared" si="18"/>
        <v/>
      </c>
      <c r="T438" t="str" cm="1">
        <f t="array" ref="T438">IF($AE438=0,"",INDEX(Disk_Pivot!$N$2:$N$500,$AE438))</f>
        <v/>
      </c>
      <c r="U438" t="str">
        <f>IF(T438="Fail",MacReports!O438,"")</f>
        <v/>
      </c>
      <c r="AA438" t="str">
        <f t="shared" si="20"/>
        <v/>
      </c>
      <c r="AC438">
        <f>IFERROR(MATCH($B438,MacReports!$B$2:$B$243,0),0)</f>
        <v>0</v>
      </c>
      <c r="AD438">
        <f>IFERROR(MATCH($F438,Models!$A$2:$A$605,0),0)</f>
        <v>0</v>
      </c>
      <c r="AE438">
        <f>IFERROR(MATCH($B438,Disk_Pivot!$G$2:$G$500,0),0)</f>
        <v>0</v>
      </c>
    </row>
    <row r="439" spans="1:31">
      <c r="A439" t="str">
        <f>MacReports!A439&amp;""</f>
        <v/>
      </c>
      <c r="B439" t="str">
        <f>MacReports!B439&amp;""</f>
        <v/>
      </c>
      <c r="C439" t="str">
        <f>MacReports!D439&amp;""</f>
        <v/>
      </c>
      <c r="D439" t="str">
        <f>MacReports!C439&amp;""</f>
        <v/>
      </c>
      <c r="E439" t="str" cm="1">
        <f t="array" ref="E439">IF($AC439=0,"",INDEX(MacReports!$E$2:$E$243,$AC439))</f>
        <v/>
      </c>
      <c r="F439" s="11" t="str">
        <f>MacReports!F439&amp;""</f>
        <v/>
      </c>
      <c r="G439" t="str" cm="1">
        <f t="array" ref="G439">IF($AD439=0,$F439,INDEX(Models!$B$2:$B$605,$AD439))</f>
        <v/>
      </c>
      <c r="H439" t="str" cm="1">
        <f t="array" ref="H439">IF($AD439=0,"",INDEX(Models!$E$2:$E$605,$AD439))</f>
        <v/>
      </c>
      <c r="I439" t="str" cm="1">
        <f t="array" ref="I439">IF($AD439=0,"",INDEX(Models!$D$2:$D$605,$AD439))</f>
        <v/>
      </c>
      <c r="J439" t="str">
        <f>MacReports!G439&amp;""</f>
        <v/>
      </c>
      <c r="K439" s="49" t="str">
        <f>MacReports!H439&amp;""</f>
        <v/>
      </c>
      <c r="L439" t="str">
        <f t="shared" si="19"/>
        <v/>
      </c>
      <c r="M439" s="13" t="str">
        <f>MacReports!I439&amp;""</f>
        <v/>
      </c>
      <c r="N439" s="11" t="str" cm="1">
        <f t="array" ref="N439">IFERROR(_xlfn.IFS(MacReports!N439="","",--MacReports!N439&lt;55,"Battery Defect",--MacReports!N439&lt;=69,"Battery D",--MacReports!N439&lt;=80,"Battery C",--MacReports!N439&gt;80,""),"")</f>
        <v/>
      </c>
      <c r="O439" s="11" t="str">
        <f>IF(MacReports!J439="Service","Battery Service","")</f>
        <v/>
      </c>
      <c r="P439" s="11" t="str">
        <f>MacReports!Q439&amp;""</f>
        <v/>
      </c>
      <c r="Q439" s="11" t="str">
        <f>IF(MacReports!K439="Enabled","Apple ID Lock","")</f>
        <v/>
      </c>
      <c r="R439" s="11" t="str">
        <f>IF(MacReports!M439="Remote Lock","Remote Locked","")</f>
        <v/>
      </c>
      <c r="S439" t="str">
        <f t="shared" si="18"/>
        <v/>
      </c>
      <c r="T439" t="str" cm="1">
        <f t="array" ref="T439">IF($AE439=0,"",INDEX(Disk_Pivot!$N$2:$N$500,$AE439))</f>
        <v/>
      </c>
      <c r="U439" t="str">
        <f>IF(T439="Fail",MacReports!O439,"")</f>
        <v/>
      </c>
      <c r="AA439" t="str">
        <f t="shared" si="20"/>
        <v/>
      </c>
      <c r="AC439">
        <f>IFERROR(MATCH($B439,MacReports!$B$2:$B$243,0),0)</f>
        <v>0</v>
      </c>
      <c r="AD439">
        <f>IFERROR(MATCH($F439,Models!$A$2:$A$605,0),0)</f>
        <v>0</v>
      </c>
      <c r="AE439">
        <f>IFERROR(MATCH($B439,Disk_Pivot!$G$2:$G$500,0),0)</f>
        <v>0</v>
      </c>
    </row>
    <row r="440" spans="1:31">
      <c r="A440" t="str">
        <f>MacReports!A440&amp;""</f>
        <v/>
      </c>
      <c r="B440" t="str">
        <f>MacReports!B440&amp;""</f>
        <v/>
      </c>
      <c r="C440" t="str">
        <f>MacReports!D440&amp;""</f>
        <v/>
      </c>
      <c r="D440" t="str">
        <f>MacReports!C440&amp;""</f>
        <v/>
      </c>
      <c r="E440" t="str" cm="1">
        <f t="array" ref="E440">IF($AC440=0,"",INDEX(MacReports!$E$2:$E$243,$AC440))</f>
        <v/>
      </c>
      <c r="F440" s="11" t="str">
        <f>MacReports!F440&amp;""</f>
        <v/>
      </c>
      <c r="G440" t="str" cm="1">
        <f t="array" ref="G440">IF($AD440=0,$F440,INDEX(Models!$B$2:$B$605,$AD440))</f>
        <v/>
      </c>
      <c r="H440" t="str" cm="1">
        <f t="array" ref="H440">IF($AD440=0,"",INDEX(Models!$E$2:$E$605,$AD440))</f>
        <v/>
      </c>
      <c r="I440" t="str" cm="1">
        <f t="array" ref="I440">IF($AD440=0,"",INDEX(Models!$D$2:$D$605,$AD440))</f>
        <v/>
      </c>
      <c r="J440" t="str">
        <f>MacReports!G440&amp;""</f>
        <v/>
      </c>
      <c r="K440" s="49" t="str">
        <f>MacReports!H440&amp;""</f>
        <v/>
      </c>
      <c r="L440" t="str">
        <f t="shared" si="19"/>
        <v/>
      </c>
      <c r="M440" s="13" t="str">
        <f>MacReports!I440&amp;""</f>
        <v/>
      </c>
      <c r="N440" s="11" t="str" cm="1">
        <f t="array" ref="N440">IFERROR(_xlfn.IFS(MacReports!N440="","",--MacReports!N440&lt;55,"Battery Defect",--MacReports!N440&lt;=69,"Battery D",--MacReports!N440&lt;=80,"Battery C",--MacReports!N440&gt;80,""),"")</f>
        <v/>
      </c>
      <c r="O440" s="11" t="str">
        <f>IF(MacReports!J440="Service","Battery Service","")</f>
        <v/>
      </c>
      <c r="P440" s="11" t="str">
        <f>MacReports!Q440&amp;""</f>
        <v/>
      </c>
      <c r="Q440" s="11" t="str">
        <f>IF(MacReports!K440="Enabled","Apple ID Lock","")</f>
        <v/>
      </c>
      <c r="R440" s="11" t="str">
        <f>IF(MacReports!M440="Remote Lock","Remote Locked","")</f>
        <v/>
      </c>
      <c r="S440" t="str">
        <f t="shared" si="18"/>
        <v/>
      </c>
      <c r="T440" t="str" cm="1">
        <f t="array" ref="T440">IF($AE440=0,"",INDEX(Disk_Pivot!$N$2:$N$500,$AE440))</f>
        <v/>
      </c>
      <c r="U440" t="str">
        <f>IF(T440="Fail",MacReports!O440,"")</f>
        <v/>
      </c>
      <c r="AA440" t="str">
        <f t="shared" si="20"/>
        <v/>
      </c>
      <c r="AC440">
        <f>IFERROR(MATCH($B440,MacReports!$B$2:$B$243,0),0)</f>
        <v>0</v>
      </c>
      <c r="AD440">
        <f>IFERROR(MATCH($F440,Models!$A$2:$A$605,0),0)</f>
        <v>0</v>
      </c>
      <c r="AE440">
        <f>IFERROR(MATCH($B440,Disk_Pivot!$G$2:$G$500,0),0)</f>
        <v>0</v>
      </c>
    </row>
    <row r="441" spans="1:31">
      <c r="A441" t="str">
        <f>MacReports!A441&amp;""</f>
        <v/>
      </c>
      <c r="B441" t="str">
        <f>MacReports!B441&amp;""</f>
        <v/>
      </c>
      <c r="C441" t="str">
        <f>MacReports!D441&amp;""</f>
        <v/>
      </c>
      <c r="D441" t="str">
        <f>MacReports!C441&amp;""</f>
        <v/>
      </c>
      <c r="E441" t="str" cm="1">
        <f t="array" ref="E441">IF($AC441=0,"",INDEX(MacReports!$E$2:$E$243,$AC441))</f>
        <v/>
      </c>
      <c r="F441" s="11" t="str">
        <f>MacReports!F441&amp;""</f>
        <v/>
      </c>
      <c r="G441" t="str" cm="1">
        <f t="array" ref="G441">IF($AD441=0,$F441,INDEX(Models!$B$2:$B$605,$AD441))</f>
        <v/>
      </c>
      <c r="H441" t="str" cm="1">
        <f t="array" ref="H441">IF($AD441=0,"",INDEX(Models!$E$2:$E$605,$AD441))</f>
        <v/>
      </c>
      <c r="I441" t="str" cm="1">
        <f t="array" ref="I441">IF($AD441=0,"",INDEX(Models!$D$2:$D$605,$AD441))</f>
        <v/>
      </c>
      <c r="J441" t="str">
        <f>MacReports!G441&amp;""</f>
        <v/>
      </c>
      <c r="K441" s="49" t="str">
        <f>MacReports!H441&amp;""</f>
        <v/>
      </c>
      <c r="L441" t="str">
        <f t="shared" si="19"/>
        <v/>
      </c>
      <c r="M441" s="13" t="str">
        <f>MacReports!I441&amp;""</f>
        <v/>
      </c>
      <c r="N441" s="11" t="str" cm="1">
        <f t="array" ref="N441">IFERROR(_xlfn.IFS(MacReports!N441="","",--MacReports!N441&lt;55,"Battery Defect",--MacReports!N441&lt;=69,"Battery D",--MacReports!N441&lt;=80,"Battery C",--MacReports!N441&gt;80,""),"")</f>
        <v/>
      </c>
      <c r="O441" s="11" t="str">
        <f>IF(MacReports!J441="Service","Battery Service","")</f>
        <v/>
      </c>
      <c r="P441" s="11" t="str">
        <f>MacReports!Q441&amp;""</f>
        <v/>
      </c>
      <c r="Q441" s="11" t="str">
        <f>IF(MacReports!K441="Enabled","Apple ID Lock","")</f>
        <v/>
      </c>
      <c r="R441" s="11" t="str">
        <f>IF(MacReports!M441="Remote Lock","Remote Locked","")</f>
        <v/>
      </c>
      <c r="S441" t="str">
        <f t="shared" si="18"/>
        <v/>
      </c>
      <c r="T441" t="str" cm="1">
        <f t="array" ref="T441">IF($AE441=0,"",INDEX(Disk_Pivot!$N$2:$N$500,$AE441))</f>
        <v/>
      </c>
      <c r="U441" t="str">
        <f>IF(T441="Fail",MacReports!O441,"")</f>
        <v/>
      </c>
      <c r="AA441" t="str">
        <f t="shared" si="20"/>
        <v/>
      </c>
      <c r="AC441">
        <f>IFERROR(MATCH($B441,MacReports!$B$2:$B$243,0),0)</f>
        <v>0</v>
      </c>
      <c r="AD441">
        <f>IFERROR(MATCH($F441,Models!$A$2:$A$605,0),0)</f>
        <v>0</v>
      </c>
      <c r="AE441">
        <f>IFERROR(MATCH($B441,Disk_Pivot!$G$2:$G$500,0),0)</f>
        <v>0</v>
      </c>
    </row>
    <row r="442" spans="1:31">
      <c r="A442" t="str">
        <f>MacReports!A442&amp;""</f>
        <v/>
      </c>
      <c r="B442" t="str">
        <f>MacReports!B442&amp;""</f>
        <v/>
      </c>
      <c r="C442" t="str">
        <f>MacReports!D442&amp;""</f>
        <v/>
      </c>
      <c r="D442" t="str">
        <f>MacReports!C442&amp;""</f>
        <v/>
      </c>
      <c r="E442" t="str" cm="1">
        <f t="array" ref="E442">IF($AC442=0,"",INDEX(MacReports!$E$2:$E$243,$AC442))</f>
        <v/>
      </c>
      <c r="F442" s="11" t="str">
        <f>MacReports!F442&amp;""</f>
        <v/>
      </c>
      <c r="G442" t="str" cm="1">
        <f t="array" ref="G442">IF($AD442=0,$F442,INDEX(Models!$B$2:$B$605,$AD442))</f>
        <v/>
      </c>
      <c r="H442" t="str" cm="1">
        <f t="array" ref="H442">IF($AD442=0,"",INDEX(Models!$E$2:$E$605,$AD442))</f>
        <v/>
      </c>
      <c r="I442" t="str" cm="1">
        <f t="array" ref="I442">IF($AD442=0,"",INDEX(Models!$D$2:$D$605,$AD442))</f>
        <v/>
      </c>
      <c r="J442" t="str">
        <f>MacReports!G442&amp;""</f>
        <v/>
      </c>
      <c r="K442" s="49" t="str">
        <f>MacReports!H442&amp;""</f>
        <v/>
      </c>
      <c r="L442" t="str">
        <f t="shared" si="19"/>
        <v/>
      </c>
      <c r="M442" s="13" t="str">
        <f>MacReports!I442&amp;""</f>
        <v/>
      </c>
      <c r="N442" s="11" t="str" cm="1">
        <f t="array" ref="N442">IFERROR(_xlfn.IFS(MacReports!N442="","",--MacReports!N442&lt;55,"Battery Defect",--MacReports!N442&lt;=69,"Battery D",--MacReports!N442&lt;=80,"Battery C",--MacReports!N442&gt;80,""),"")</f>
        <v/>
      </c>
      <c r="O442" s="11" t="str">
        <f>IF(MacReports!J442="Service","Battery Service","")</f>
        <v/>
      </c>
      <c r="P442" s="11" t="str">
        <f>MacReports!Q442&amp;""</f>
        <v/>
      </c>
      <c r="Q442" s="11" t="str">
        <f>IF(MacReports!K442="Enabled","Apple ID Lock","")</f>
        <v/>
      </c>
      <c r="R442" s="11" t="str">
        <f>IF(MacReports!M442="Remote Lock","Remote Locked","")</f>
        <v/>
      </c>
      <c r="S442" t="str">
        <f t="shared" si="18"/>
        <v/>
      </c>
      <c r="T442" t="str" cm="1">
        <f t="array" ref="T442">IF($AE442=0,"",INDEX(Disk_Pivot!$N$2:$N$500,$AE442))</f>
        <v/>
      </c>
      <c r="U442" t="str">
        <f>IF(T442="Fail",MacReports!O442,"")</f>
        <v/>
      </c>
      <c r="AA442" t="str">
        <f t="shared" si="20"/>
        <v/>
      </c>
      <c r="AC442">
        <f>IFERROR(MATCH($B442,MacReports!$B$2:$B$243,0),0)</f>
        <v>0</v>
      </c>
      <c r="AD442">
        <f>IFERROR(MATCH($F442,Models!$A$2:$A$605,0),0)</f>
        <v>0</v>
      </c>
      <c r="AE442">
        <f>IFERROR(MATCH($B442,Disk_Pivot!$G$2:$G$500,0),0)</f>
        <v>0</v>
      </c>
    </row>
    <row r="443" spans="1:31">
      <c r="A443" t="str">
        <f>MacReports!A443&amp;""</f>
        <v/>
      </c>
      <c r="B443" t="str">
        <f>MacReports!B443&amp;""</f>
        <v/>
      </c>
      <c r="C443" t="str">
        <f>MacReports!D443&amp;""</f>
        <v/>
      </c>
      <c r="D443" t="str">
        <f>MacReports!C443&amp;""</f>
        <v/>
      </c>
      <c r="E443" t="str" cm="1">
        <f t="array" ref="E443">IF($AC443=0,"",INDEX(MacReports!$E$2:$E$243,$AC443))</f>
        <v/>
      </c>
      <c r="F443" s="11" t="str">
        <f>MacReports!F443&amp;""</f>
        <v/>
      </c>
      <c r="G443" t="str" cm="1">
        <f t="array" ref="G443">IF($AD443=0,$F443,INDEX(Models!$B$2:$B$605,$AD443))</f>
        <v/>
      </c>
      <c r="H443" t="str" cm="1">
        <f t="array" ref="H443">IF($AD443=0,"",INDEX(Models!$E$2:$E$605,$AD443))</f>
        <v/>
      </c>
      <c r="I443" t="str" cm="1">
        <f t="array" ref="I443">IF($AD443=0,"",INDEX(Models!$D$2:$D$605,$AD443))</f>
        <v/>
      </c>
      <c r="J443" t="str">
        <f>MacReports!G443&amp;""</f>
        <v/>
      </c>
      <c r="K443" s="49" t="str">
        <f>MacReports!H443&amp;""</f>
        <v/>
      </c>
      <c r="L443" t="str">
        <f t="shared" si="19"/>
        <v/>
      </c>
      <c r="M443" s="13" t="str">
        <f>MacReports!I443&amp;""</f>
        <v/>
      </c>
      <c r="N443" s="11" t="str" cm="1">
        <f t="array" ref="N443">IFERROR(_xlfn.IFS(MacReports!N443="","",--MacReports!N443&lt;55,"Battery Defect",--MacReports!N443&lt;=69,"Battery D",--MacReports!N443&lt;=80,"Battery C",--MacReports!N443&gt;80,""),"")</f>
        <v/>
      </c>
      <c r="O443" s="11" t="str">
        <f>IF(MacReports!J443="Service","Battery Service","")</f>
        <v/>
      </c>
      <c r="P443" s="11" t="str">
        <f>MacReports!Q443&amp;""</f>
        <v/>
      </c>
      <c r="Q443" s="11" t="str">
        <f>IF(MacReports!K443="Enabled","Apple ID Lock","")</f>
        <v/>
      </c>
      <c r="R443" s="11" t="str">
        <f>IF(MacReports!M443="Remote Lock","Remote Locked","")</f>
        <v/>
      </c>
      <c r="S443" t="str">
        <f t="shared" si="18"/>
        <v/>
      </c>
      <c r="T443" t="str" cm="1">
        <f t="array" ref="T443">IF($AE443=0,"",INDEX(Disk_Pivot!$N$2:$N$500,$AE443))</f>
        <v/>
      </c>
      <c r="U443" t="str">
        <f>IF(T443="Fail",MacReports!O443,"")</f>
        <v/>
      </c>
      <c r="AA443" t="str">
        <f t="shared" si="20"/>
        <v/>
      </c>
      <c r="AC443">
        <f>IFERROR(MATCH($B443,MacReports!$B$2:$B$243,0),0)</f>
        <v>0</v>
      </c>
      <c r="AD443">
        <f>IFERROR(MATCH($F443,Models!$A$2:$A$605,0),0)</f>
        <v>0</v>
      </c>
      <c r="AE443">
        <f>IFERROR(MATCH($B443,Disk_Pivot!$G$2:$G$500,0),0)</f>
        <v>0</v>
      </c>
    </row>
    <row r="444" spans="1:31">
      <c r="A444" t="str">
        <f>MacReports!A444&amp;""</f>
        <v/>
      </c>
      <c r="B444" t="str">
        <f>MacReports!B444&amp;""</f>
        <v/>
      </c>
      <c r="C444" t="str">
        <f>MacReports!D444&amp;""</f>
        <v/>
      </c>
      <c r="D444" t="str">
        <f>MacReports!C444&amp;""</f>
        <v/>
      </c>
      <c r="E444" t="str" cm="1">
        <f t="array" ref="E444">IF($AC444=0,"",INDEX(MacReports!$E$2:$E$243,$AC444))</f>
        <v/>
      </c>
      <c r="F444" s="11" t="str">
        <f>MacReports!F444&amp;""</f>
        <v/>
      </c>
      <c r="G444" t="str" cm="1">
        <f t="array" ref="G444">IF($AD444=0,$F444,INDEX(Models!$B$2:$B$605,$AD444))</f>
        <v/>
      </c>
      <c r="H444" t="str" cm="1">
        <f t="array" ref="H444">IF($AD444=0,"",INDEX(Models!$E$2:$E$605,$AD444))</f>
        <v/>
      </c>
      <c r="I444" t="str" cm="1">
        <f t="array" ref="I444">IF($AD444=0,"",INDEX(Models!$D$2:$D$605,$AD444))</f>
        <v/>
      </c>
      <c r="J444" t="str">
        <f>MacReports!G444&amp;""</f>
        <v/>
      </c>
      <c r="K444" s="49" t="str">
        <f>MacReports!H444&amp;""</f>
        <v/>
      </c>
      <c r="L444" t="str">
        <f t="shared" si="19"/>
        <v/>
      </c>
      <c r="M444" s="13" t="str">
        <f>MacReports!I444&amp;""</f>
        <v/>
      </c>
      <c r="N444" s="11" t="str" cm="1">
        <f t="array" ref="N444">IFERROR(_xlfn.IFS(MacReports!N444="","",--MacReports!N444&lt;55,"Battery Defect",--MacReports!N444&lt;=69,"Battery D",--MacReports!N444&lt;=80,"Battery C",--MacReports!N444&gt;80,""),"")</f>
        <v/>
      </c>
      <c r="O444" s="11" t="str">
        <f>IF(MacReports!J444="Service","Battery Service","")</f>
        <v/>
      </c>
      <c r="P444" s="11" t="str">
        <f>MacReports!Q444&amp;""</f>
        <v/>
      </c>
      <c r="Q444" s="11" t="str">
        <f>IF(MacReports!K444="Enabled","Apple ID Lock","")</f>
        <v/>
      </c>
      <c r="R444" s="11" t="str">
        <f>IF(MacReports!M444="Remote Lock","Remote Locked","")</f>
        <v/>
      </c>
      <c r="S444" t="str">
        <f t="shared" si="18"/>
        <v/>
      </c>
      <c r="T444" t="str" cm="1">
        <f t="array" ref="T444">IF($AE444=0,"",INDEX(Disk_Pivot!$N$2:$N$500,$AE444))</f>
        <v/>
      </c>
      <c r="U444" t="str">
        <f>IF(T444="Fail",MacReports!O444,"")</f>
        <v/>
      </c>
      <c r="AA444" t="str">
        <f t="shared" si="20"/>
        <v/>
      </c>
      <c r="AC444">
        <f>IFERROR(MATCH($B444,MacReports!$B$2:$B$243,0),0)</f>
        <v>0</v>
      </c>
      <c r="AD444">
        <f>IFERROR(MATCH($F444,Models!$A$2:$A$605,0),0)</f>
        <v>0</v>
      </c>
      <c r="AE444">
        <f>IFERROR(MATCH($B444,Disk_Pivot!$G$2:$G$500,0),0)</f>
        <v>0</v>
      </c>
    </row>
    <row r="445" spans="1:31">
      <c r="A445" t="str">
        <f>MacReports!A445&amp;""</f>
        <v/>
      </c>
      <c r="B445" t="str">
        <f>MacReports!B445&amp;""</f>
        <v/>
      </c>
      <c r="C445" t="str">
        <f>MacReports!D445&amp;""</f>
        <v/>
      </c>
      <c r="D445" t="str">
        <f>MacReports!C445&amp;""</f>
        <v/>
      </c>
      <c r="E445" t="str" cm="1">
        <f t="array" ref="E445">IF($AC445=0,"",INDEX(MacReports!$E$2:$E$243,$AC445))</f>
        <v/>
      </c>
      <c r="F445" s="11" t="str">
        <f>MacReports!F445&amp;""</f>
        <v/>
      </c>
      <c r="G445" t="str" cm="1">
        <f t="array" ref="G445">IF($AD445=0,$F445,INDEX(Models!$B$2:$B$605,$AD445))</f>
        <v/>
      </c>
      <c r="H445" t="str" cm="1">
        <f t="array" ref="H445">IF($AD445=0,"",INDEX(Models!$E$2:$E$605,$AD445))</f>
        <v/>
      </c>
      <c r="I445" t="str" cm="1">
        <f t="array" ref="I445">IF($AD445=0,"",INDEX(Models!$D$2:$D$605,$AD445))</f>
        <v/>
      </c>
      <c r="J445" t="str">
        <f>MacReports!G445&amp;""</f>
        <v/>
      </c>
      <c r="K445" s="49" t="str">
        <f>MacReports!H445&amp;""</f>
        <v/>
      </c>
      <c r="L445" t="str">
        <f t="shared" si="19"/>
        <v/>
      </c>
      <c r="M445" s="13" t="str">
        <f>MacReports!I445&amp;""</f>
        <v/>
      </c>
      <c r="N445" s="11" t="str" cm="1">
        <f t="array" ref="N445">IFERROR(_xlfn.IFS(MacReports!N445="","",--MacReports!N445&lt;55,"Battery Defect",--MacReports!N445&lt;=69,"Battery D",--MacReports!N445&lt;=80,"Battery C",--MacReports!N445&gt;80,""),"")</f>
        <v/>
      </c>
      <c r="O445" s="11" t="str">
        <f>IF(MacReports!J445="Service","Battery Service","")</f>
        <v/>
      </c>
      <c r="P445" s="11" t="str">
        <f>MacReports!Q445&amp;""</f>
        <v/>
      </c>
      <c r="Q445" s="11" t="str">
        <f>IF(MacReports!K445="Enabled","Apple ID Lock","")</f>
        <v/>
      </c>
      <c r="R445" s="11" t="str">
        <f>IF(MacReports!M445="Remote Lock","Remote Locked","")</f>
        <v/>
      </c>
      <c r="S445" t="str">
        <f t="shared" si="18"/>
        <v/>
      </c>
      <c r="T445" t="str" cm="1">
        <f t="array" ref="T445">IF($AE445=0,"",INDEX(Disk_Pivot!$N$2:$N$500,$AE445))</f>
        <v/>
      </c>
      <c r="U445" t="str">
        <f>IF(T445="Fail",MacReports!O445,"")</f>
        <v/>
      </c>
      <c r="AA445" t="str">
        <f t="shared" si="20"/>
        <v/>
      </c>
      <c r="AC445">
        <f>IFERROR(MATCH($B445,MacReports!$B$2:$B$243,0),0)</f>
        <v>0</v>
      </c>
      <c r="AD445">
        <f>IFERROR(MATCH($F445,Models!$A$2:$A$605,0),0)</f>
        <v>0</v>
      </c>
      <c r="AE445">
        <f>IFERROR(MATCH($B445,Disk_Pivot!$G$2:$G$500,0),0)</f>
        <v>0</v>
      </c>
    </row>
    <row r="446" spans="1:31">
      <c r="A446" t="str">
        <f>MacReports!A446&amp;""</f>
        <v/>
      </c>
      <c r="B446" t="str">
        <f>MacReports!B446&amp;""</f>
        <v/>
      </c>
      <c r="C446" t="str">
        <f>MacReports!D446&amp;""</f>
        <v/>
      </c>
      <c r="D446" t="str">
        <f>MacReports!C446&amp;""</f>
        <v/>
      </c>
      <c r="E446" t="str" cm="1">
        <f t="array" ref="E446">IF($AC446=0,"",INDEX(MacReports!$E$2:$E$243,$AC446))</f>
        <v/>
      </c>
      <c r="F446" s="11" t="str">
        <f>MacReports!F446&amp;""</f>
        <v/>
      </c>
      <c r="G446" t="str" cm="1">
        <f t="array" ref="G446">IF($AD446=0,$F446,INDEX(Models!$B$2:$B$605,$AD446))</f>
        <v/>
      </c>
      <c r="H446" t="str" cm="1">
        <f t="array" ref="H446">IF($AD446=0,"",INDEX(Models!$E$2:$E$605,$AD446))</f>
        <v/>
      </c>
      <c r="I446" t="str" cm="1">
        <f t="array" ref="I446">IF($AD446=0,"",INDEX(Models!$D$2:$D$605,$AD446))</f>
        <v/>
      </c>
      <c r="J446" t="str">
        <f>MacReports!G446&amp;""</f>
        <v/>
      </c>
      <c r="K446" s="49" t="str">
        <f>MacReports!H446&amp;""</f>
        <v/>
      </c>
      <c r="L446" t="str">
        <f t="shared" si="19"/>
        <v/>
      </c>
      <c r="M446" s="13" t="str">
        <f>MacReports!I446&amp;""</f>
        <v/>
      </c>
      <c r="N446" s="11" t="str" cm="1">
        <f t="array" ref="N446">IFERROR(_xlfn.IFS(MacReports!N446="","",--MacReports!N446&lt;55,"Battery Defect",--MacReports!N446&lt;=69,"Battery D",--MacReports!N446&lt;=80,"Battery C",--MacReports!N446&gt;80,""),"")</f>
        <v/>
      </c>
      <c r="O446" s="11" t="str">
        <f>IF(MacReports!J446="Service","Battery Service","")</f>
        <v/>
      </c>
      <c r="P446" s="11" t="str">
        <f>MacReports!Q446&amp;""</f>
        <v/>
      </c>
      <c r="Q446" s="11" t="str">
        <f>IF(MacReports!K446="Enabled","Apple ID Lock","")</f>
        <v/>
      </c>
      <c r="R446" s="11" t="str">
        <f>IF(MacReports!M446="Remote Lock","Remote Locked","")</f>
        <v/>
      </c>
      <c r="S446" t="str">
        <f t="shared" si="18"/>
        <v/>
      </c>
      <c r="T446" t="str" cm="1">
        <f t="array" ref="T446">IF($AE446=0,"",INDEX(Disk_Pivot!$N$2:$N$500,$AE446))</f>
        <v/>
      </c>
      <c r="U446" t="str">
        <f>IF(T446="Fail",MacReports!O446,"")</f>
        <v/>
      </c>
      <c r="AA446" t="str">
        <f t="shared" si="20"/>
        <v/>
      </c>
      <c r="AC446">
        <f>IFERROR(MATCH($B446,MacReports!$B$2:$B$243,0),0)</f>
        <v>0</v>
      </c>
      <c r="AD446">
        <f>IFERROR(MATCH($F446,Models!$A$2:$A$605,0),0)</f>
        <v>0</v>
      </c>
      <c r="AE446">
        <f>IFERROR(MATCH($B446,Disk_Pivot!$G$2:$G$500,0),0)</f>
        <v>0</v>
      </c>
    </row>
    <row r="447" spans="1:31">
      <c r="A447" t="str">
        <f>MacReports!A447&amp;""</f>
        <v/>
      </c>
      <c r="B447" t="str">
        <f>MacReports!B447&amp;""</f>
        <v/>
      </c>
      <c r="C447" t="str">
        <f>MacReports!D447&amp;""</f>
        <v/>
      </c>
      <c r="D447" t="str">
        <f>MacReports!C447&amp;""</f>
        <v/>
      </c>
      <c r="E447" t="str" cm="1">
        <f t="array" ref="E447">IF($AC447=0,"",INDEX(MacReports!$E$2:$E$243,$AC447))</f>
        <v/>
      </c>
      <c r="F447" s="11" t="str">
        <f>MacReports!F447&amp;""</f>
        <v/>
      </c>
      <c r="G447" t="str" cm="1">
        <f t="array" ref="G447">IF($AD447=0,$F447,INDEX(Models!$B$2:$B$605,$AD447))</f>
        <v/>
      </c>
      <c r="H447" t="str" cm="1">
        <f t="array" ref="H447">IF($AD447=0,"",INDEX(Models!$E$2:$E$605,$AD447))</f>
        <v/>
      </c>
      <c r="I447" t="str" cm="1">
        <f t="array" ref="I447">IF($AD447=0,"",INDEX(Models!$D$2:$D$605,$AD447))</f>
        <v/>
      </c>
      <c r="J447" t="str">
        <f>MacReports!G447&amp;""</f>
        <v/>
      </c>
      <c r="K447" s="49" t="str">
        <f>MacReports!H447&amp;""</f>
        <v/>
      </c>
      <c r="L447" t="str">
        <f t="shared" si="19"/>
        <v/>
      </c>
      <c r="M447" s="13" t="str">
        <f>MacReports!I447&amp;""</f>
        <v/>
      </c>
      <c r="N447" s="11" t="str" cm="1">
        <f t="array" ref="N447">IFERROR(_xlfn.IFS(MacReports!N447="","",--MacReports!N447&lt;55,"Battery Defect",--MacReports!N447&lt;=69,"Battery D",--MacReports!N447&lt;=80,"Battery C",--MacReports!N447&gt;80,""),"")</f>
        <v/>
      </c>
      <c r="O447" s="11" t="str">
        <f>IF(MacReports!J447="Service","Battery Service","")</f>
        <v/>
      </c>
      <c r="P447" s="11" t="str">
        <f>MacReports!Q447&amp;""</f>
        <v/>
      </c>
      <c r="Q447" s="11" t="str">
        <f>IF(MacReports!K447="Enabled","Apple ID Lock","")</f>
        <v/>
      </c>
      <c r="R447" s="11" t="str">
        <f>IF(MacReports!M447="Remote Lock","Remote Locked","")</f>
        <v/>
      </c>
      <c r="S447" t="str">
        <f t="shared" si="18"/>
        <v/>
      </c>
      <c r="T447" t="str" cm="1">
        <f t="array" ref="T447">IF($AE447=0,"",INDEX(Disk_Pivot!$N$2:$N$500,$AE447))</f>
        <v/>
      </c>
      <c r="U447" t="str">
        <f>IF(T447="Fail",MacReports!O447,"")</f>
        <v/>
      </c>
      <c r="AA447" t="str">
        <f t="shared" si="20"/>
        <v/>
      </c>
      <c r="AC447">
        <f>IFERROR(MATCH($B447,MacReports!$B$2:$B$243,0),0)</f>
        <v>0</v>
      </c>
      <c r="AD447">
        <f>IFERROR(MATCH($F447,Models!$A$2:$A$605,0),0)</f>
        <v>0</v>
      </c>
      <c r="AE447">
        <f>IFERROR(MATCH($B447,Disk_Pivot!$G$2:$G$500,0),0)</f>
        <v>0</v>
      </c>
    </row>
    <row r="448" spans="1:31">
      <c r="A448" t="str">
        <f>MacReports!A448&amp;""</f>
        <v/>
      </c>
      <c r="B448" t="str">
        <f>MacReports!B448&amp;""</f>
        <v/>
      </c>
      <c r="C448" t="str">
        <f>MacReports!D448&amp;""</f>
        <v/>
      </c>
      <c r="D448" t="str">
        <f>MacReports!C448&amp;""</f>
        <v/>
      </c>
      <c r="E448" t="str" cm="1">
        <f t="array" ref="E448">IF($AC448=0,"",INDEX(MacReports!$E$2:$E$243,$AC448))</f>
        <v/>
      </c>
      <c r="F448" s="11" t="str">
        <f>MacReports!F448&amp;""</f>
        <v/>
      </c>
      <c r="G448" t="str" cm="1">
        <f t="array" ref="G448">IF($AD448=0,$F448,INDEX(Models!$B$2:$B$605,$AD448))</f>
        <v/>
      </c>
      <c r="H448" t="str" cm="1">
        <f t="array" ref="H448">IF($AD448=0,"",INDEX(Models!$E$2:$E$605,$AD448))</f>
        <v/>
      </c>
      <c r="I448" t="str" cm="1">
        <f t="array" ref="I448">IF($AD448=0,"",INDEX(Models!$D$2:$D$605,$AD448))</f>
        <v/>
      </c>
      <c r="J448" t="str">
        <f>MacReports!G448&amp;""</f>
        <v/>
      </c>
      <c r="K448" s="49" t="str">
        <f>MacReports!H448&amp;""</f>
        <v/>
      </c>
      <c r="L448" t="str">
        <f t="shared" si="19"/>
        <v/>
      </c>
      <c r="M448" s="13" t="str">
        <f>MacReports!I448&amp;""</f>
        <v/>
      </c>
      <c r="N448" s="11" t="str" cm="1">
        <f t="array" ref="N448">IFERROR(_xlfn.IFS(MacReports!N448="","",--MacReports!N448&lt;55,"Battery Defect",--MacReports!N448&lt;=69,"Battery D",--MacReports!N448&lt;=80,"Battery C",--MacReports!N448&gt;80,""),"")</f>
        <v/>
      </c>
      <c r="O448" s="11" t="str">
        <f>IF(MacReports!J448="Service","Battery Service","")</f>
        <v/>
      </c>
      <c r="P448" s="11" t="str">
        <f>MacReports!Q448&amp;""</f>
        <v/>
      </c>
      <c r="Q448" s="11" t="str">
        <f>IF(MacReports!K448="Enabled","Apple ID Lock","")</f>
        <v/>
      </c>
      <c r="R448" s="11" t="str">
        <f>IF(MacReports!M448="Remote Lock","Remote Locked","")</f>
        <v/>
      </c>
      <c r="S448" t="str">
        <f t="shared" si="18"/>
        <v/>
      </c>
      <c r="T448" t="str" cm="1">
        <f t="array" ref="T448">IF($AE448=0,"",INDEX(Disk_Pivot!$N$2:$N$500,$AE448))</f>
        <v/>
      </c>
      <c r="U448" t="str">
        <f>IF(T448="Fail",MacReports!O448,"")</f>
        <v/>
      </c>
      <c r="AA448" t="str">
        <f t="shared" si="20"/>
        <v/>
      </c>
      <c r="AC448">
        <f>IFERROR(MATCH($B448,MacReports!$B$2:$B$243,0),0)</f>
        <v>0</v>
      </c>
      <c r="AD448">
        <f>IFERROR(MATCH($F448,Models!$A$2:$A$605,0),0)</f>
        <v>0</v>
      </c>
      <c r="AE448">
        <f>IFERROR(MATCH($B448,Disk_Pivot!$G$2:$G$500,0),0)</f>
        <v>0</v>
      </c>
    </row>
    <row r="449" spans="1:31">
      <c r="A449" t="str">
        <f>MacReports!A449&amp;""</f>
        <v/>
      </c>
      <c r="B449" t="str">
        <f>MacReports!B449&amp;""</f>
        <v/>
      </c>
      <c r="C449" t="str">
        <f>MacReports!D449&amp;""</f>
        <v/>
      </c>
      <c r="D449" t="str">
        <f>MacReports!C449&amp;""</f>
        <v/>
      </c>
      <c r="E449" t="str" cm="1">
        <f t="array" ref="E449">IF($AC449=0,"",INDEX(MacReports!$E$2:$E$243,$AC449))</f>
        <v/>
      </c>
      <c r="F449" s="11" t="str">
        <f>MacReports!F449&amp;""</f>
        <v/>
      </c>
      <c r="G449" t="str" cm="1">
        <f t="array" ref="G449">IF($AD449=0,$F449,INDEX(Models!$B$2:$B$605,$AD449))</f>
        <v/>
      </c>
      <c r="H449" t="str" cm="1">
        <f t="array" ref="H449">IF($AD449=0,"",INDEX(Models!$E$2:$E$605,$AD449))</f>
        <v/>
      </c>
      <c r="I449" t="str" cm="1">
        <f t="array" ref="I449">IF($AD449=0,"",INDEX(Models!$D$2:$D$605,$AD449))</f>
        <v/>
      </c>
      <c r="J449" t="str">
        <f>MacReports!G449&amp;""</f>
        <v/>
      </c>
      <c r="K449" s="49" t="str">
        <f>MacReports!H449&amp;""</f>
        <v/>
      </c>
      <c r="L449" t="str">
        <f t="shared" si="19"/>
        <v/>
      </c>
      <c r="M449" s="13" t="str">
        <f>MacReports!I449&amp;""</f>
        <v/>
      </c>
      <c r="N449" s="11" t="str" cm="1">
        <f t="array" ref="N449">IFERROR(_xlfn.IFS(MacReports!N449="","",--MacReports!N449&lt;55,"Battery Defect",--MacReports!N449&lt;=69,"Battery D",--MacReports!N449&lt;=80,"Battery C",--MacReports!N449&gt;80,""),"")</f>
        <v/>
      </c>
      <c r="O449" s="11" t="str">
        <f>IF(MacReports!J449="Service","Battery Service","")</f>
        <v/>
      </c>
      <c r="P449" s="11" t="str">
        <f>MacReports!Q449&amp;""</f>
        <v/>
      </c>
      <c r="Q449" s="11" t="str">
        <f>IF(MacReports!K449="Enabled","Apple ID Lock","")</f>
        <v/>
      </c>
      <c r="R449" s="11" t="str">
        <f>IF(MacReports!M449="Remote Lock","Remote Locked","")</f>
        <v/>
      </c>
      <c r="S449" t="str">
        <f t="shared" si="18"/>
        <v/>
      </c>
      <c r="T449" t="str" cm="1">
        <f t="array" ref="T449">IF($AE449=0,"",INDEX(Disk_Pivot!$N$2:$N$500,$AE449))</f>
        <v/>
      </c>
      <c r="U449" t="str">
        <f>IF(T449="Fail",MacReports!O449,"")</f>
        <v/>
      </c>
      <c r="AA449" t="str">
        <f t="shared" si="20"/>
        <v/>
      </c>
      <c r="AC449">
        <f>IFERROR(MATCH($B449,MacReports!$B$2:$B$243,0),0)</f>
        <v>0</v>
      </c>
      <c r="AD449">
        <f>IFERROR(MATCH($F449,Models!$A$2:$A$605,0),0)</f>
        <v>0</v>
      </c>
      <c r="AE449">
        <f>IFERROR(MATCH($B449,Disk_Pivot!$G$2:$G$500,0),0)</f>
        <v>0</v>
      </c>
    </row>
    <row r="450" spans="1:31">
      <c r="A450" t="str">
        <f>MacReports!A450&amp;""</f>
        <v/>
      </c>
      <c r="B450" t="str">
        <f>MacReports!B450&amp;""</f>
        <v/>
      </c>
      <c r="C450" t="str">
        <f>MacReports!D450&amp;""</f>
        <v/>
      </c>
      <c r="D450" t="str">
        <f>MacReports!C450&amp;""</f>
        <v/>
      </c>
      <c r="E450" t="str" cm="1">
        <f t="array" ref="E450">IF($AC450=0,"",INDEX(MacReports!$E$2:$E$243,$AC450))</f>
        <v/>
      </c>
      <c r="F450" s="11" t="str">
        <f>MacReports!F450&amp;""</f>
        <v/>
      </c>
      <c r="G450" t="str" cm="1">
        <f t="array" ref="G450">IF($AD450=0,$F450,INDEX(Models!$B$2:$B$605,$AD450))</f>
        <v/>
      </c>
      <c r="H450" t="str" cm="1">
        <f t="array" ref="H450">IF($AD450=0,"",INDEX(Models!$E$2:$E$605,$AD450))</f>
        <v/>
      </c>
      <c r="I450" t="str" cm="1">
        <f t="array" ref="I450">IF($AD450=0,"",INDEX(Models!$D$2:$D$605,$AD450))</f>
        <v/>
      </c>
      <c r="J450" t="str">
        <f>MacReports!G450&amp;""</f>
        <v/>
      </c>
      <c r="K450" s="49" t="str">
        <f>MacReports!H450&amp;""</f>
        <v/>
      </c>
      <c r="L450" t="str">
        <f t="shared" si="19"/>
        <v/>
      </c>
      <c r="M450" s="13" t="str">
        <f>MacReports!I450&amp;""</f>
        <v/>
      </c>
      <c r="N450" s="11" t="str" cm="1">
        <f t="array" ref="N450">IFERROR(_xlfn.IFS(MacReports!N450="","",--MacReports!N450&lt;55,"Battery Defect",--MacReports!N450&lt;=69,"Battery D",--MacReports!N450&lt;=80,"Battery C",--MacReports!N450&gt;80,""),"")</f>
        <v/>
      </c>
      <c r="O450" s="11" t="str">
        <f>IF(MacReports!J450="Service","Battery Service","")</f>
        <v/>
      </c>
      <c r="P450" s="11" t="str">
        <f>MacReports!Q450&amp;""</f>
        <v/>
      </c>
      <c r="Q450" s="11" t="str">
        <f>IF(MacReports!K450="Enabled","Apple ID Lock","")</f>
        <v/>
      </c>
      <c r="R450" s="11" t="str">
        <f>IF(MacReports!M450="Remote Lock","Remote Locked","")</f>
        <v/>
      </c>
      <c r="S450" t="str">
        <f t="shared" ref="S450:S500" si="21">_xlfn.TEXTJOIN(", ",TRUE,Q450,R450,N450,O450,P450)</f>
        <v/>
      </c>
      <c r="T450" t="str" cm="1">
        <f t="array" ref="T450">IF($AE450=0,"",INDEX(Disk_Pivot!$N$2:$N$500,$AE450))</f>
        <v/>
      </c>
      <c r="U450" t="str">
        <f>IF(T450="Fail",MacReports!O450,"")</f>
        <v/>
      </c>
      <c r="AA450" t="str">
        <f t="shared" si="20"/>
        <v/>
      </c>
      <c r="AC450">
        <f>IFERROR(MATCH($B450,MacReports!$B$2:$B$243,0),0)</f>
        <v>0</v>
      </c>
      <c r="AD450">
        <f>IFERROR(MATCH($F450,Models!$A$2:$A$605,0),0)</f>
        <v>0</v>
      </c>
      <c r="AE450">
        <f>IFERROR(MATCH($B450,Disk_Pivot!$G$2:$G$500,0),0)</f>
        <v>0</v>
      </c>
    </row>
    <row r="451" spans="1:31">
      <c r="A451" t="str">
        <f>MacReports!A451&amp;""</f>
        <v/>
      </c>
      <c r="B451" t="str">
        <f>MacReports!B451&amp;""</f>
        <v/>
      </c>
      <c r="C451" t="str">
        <f>MacReports!D451&amp;""</f>
        <v/>
      </c>
      <c r="D451" t="str">
        <f>MacReports!C451&amp;""</f>
        <v/>
      </c>
      <c r="E451" t="str" cm="1">
        <f t="array" ref="E451">IF($AC451=0,"",INDEX(MacReports!$E$2:$E$243,$AC451))</f>
        <v/>
      </c>
      <c r="F451" s="11" t="str">
        <f>MacReports!F451&amp;""</f>
        <v/>
      </c>
      <c r="G451" t="str" cm="1">
        <f t="array" ref="G451">IF($AD451=0,$F451,INDEX(Models!$B$2:$B$605,$AD451))</f>
        <v/>
      </c>
      <c r="H451" t="str" cm="1">
        <f t="array" ref="H451">IF($AD451=0,"",INDEX(Models!$E$2:$E$605,$AD451))</f>
        <v/>
      </c>
      <c r="I451" t="str" cm="1">
        <f t="array" ref="I451">IF($AD451=0,"",INDEX(Models!$D$2:$D$605,$AD451))</f>
        <v/>
      </c>
      <c r="J451" t="str">
        <f>MacReports!G451&amp;""</f>
        <v/>
      </c>
      <c r="K451" s="49" t="str">
        <f>MacReports!H451&amp;""</f>
        <v/>
      </c>
      <c r="L451" t="str">
        <f t="shared" ref="L451:L500" si="22">IFERROR(LEFT(K451,FIND(" ",K451)-1)&amp;" GB DDR"&amp;MID(K451,FIND("DDR",K451)+3,1), K451&amp;"")</f>
        <v/>
      </c>
      <c r="M451" s="13" t="str">
        <f>MacReports!I451&amp;""</f>
        <v/>
      </c>
      <c r="N451" s="11" t="str" cm="1">
        <f t="array" ref="N451">IFERROR(_xlfn.IFS(MacReports!N451="","",--MacReports!N451&lt;55,"Battery Defect",--MacReports!N451&lt;=69,"Battery D",--MacReports!N451&lt;=80,"Battery C",--MacReports!N451&gt;80,""),"")</f>
        <v/>
      </c>
      <c r="O451" s="11" t="str">
        <f>IF(MacReports!J451="Service","Battery Service","")</f>
        <v/>
      </c>
      <c r="P451" s="11" t="str">
        <f>MacReports!Q451&amp;""</f>
        <v/>
      </c>
      <c r="Q451" s="11" t="str">
        <f>IF(MacReports!K451="Enabled","Apple ID Lock","")</f>
        <v/>
      </c>
      <c r="R451" s="11" t="str">
        <f>IF(MacReports!M451="Remote Lock","Remote Locked","")</f>
        <v/>
      </c>
      <c r="S451" t="str">
        <f t="shared" si="21"/>
        <v/>
      </c>
      <c r="T451" t="str" cm="1">
        <f t="array" ref="T451">IF($AE451=0,"",INDEX(Disk_Pivot!$N$2:$N$500,$AE451))</f>
        <v/>
      </c>
      <c r="U451" t="str">
        <f>IF(T451="Fail",MacReports!O451,"")</f>
        <v/>
      </c>
      <c r="AA451" t="str">
        <f t="shared" ref="AA451:AA500" si="23">_xlfn.TEXTJOIN(", ",TRUE,Q451,R451)</f>
        <v/>
      </c>
      <c r="AC451">
        <f>IFERROR(MATCH($B451,MacReports!$B$2:$B$243,0),0)</f>
        <v>0</v>
      </c>
      <c r="AD451">
        <f>IFERROR(MATCH($F451,Models!$A$2:$A$605,0),0)</f>
        <v>0</v>
      </c>
      <c r="AE451">
        <f>IFERROR(MATCH($B451,Disk_Pivot!$G$2:$G$500,0),0)</f>
        <v>0</v>
      </c>
    </row>
    <row r="452" spans="1:31">
      <c r="A452" t="str">
        <f>MacReports!A452&amp;""</f>
        <v/>
      </c>
      <c r="B452" t="str">
        <f>MacReports!B452&amp;""</f>
        <v/>
      </c>
      <c r="C452" t="str">
        <f>MacReports!D452&amp;""</f>
        <v/>
      </c>
      <c r="D452" t="str">
        <f>MacReports!C452&amp;""</f>
        <v/>
      </c>
      <c r="E452" t="str" cm="1">
        <f t="array" ref="E452">IF($AC452=0,"",INDEX(MacReports!$E$2:$E$243,$AC452))</f>
        <v/>
      </c>
      <c r="F452" s="11" t="str">
        <f>MacReports!F452&amp;""</f>
        <v/>
      </c>
      <c r="G452" t="str" cm="1">
        <f t="array" ref="G452">IF($AD452=0,$F452,INDEX(Models!$B$2:$B$605,$AD452))</f>
        <v/>
      </c>
      <c r="H452" t="str" cm="1">
        <f t="array" ref="H452">IF($AD452=0,"",INDEX(Models!$E$2:$E$605,$AD452))</f>
        <v/>
      </c>
      <c r="I452" t="str" cm="1">
        <f t="array" ref="I452">IF($AD452=0,"",INDEX(Models!$D$2:$D$605,$AD452))</f>
        <v/>
      </c>
      <c r="J452" t="str">
        <f>MacReports!G452&amp;""</f>
        <v/>
      </c>
      <c r="K452" s="49" t="str">
        <f>MacReports!H452&amp;""</f>
        <v/>
      </c>
      <c r="L452" t="str">
        <f t="shared" si="22"/>
        <v/>
      </c>
      <c r="M452" s="13" t="str">
        <f>MacReports!I452&amp;""</f>
        <v/>
      </c>
      <c r="N452" s="11" t="str" cm="1">
        <f t="array" ref="N452">IFERROR(_xlfn.IFS(MacReports!N452="","",--MacReports!N452&lt;55,"Battery Defect",--MacReports!N452&lt;=69,"Battery D",--MacReports!N452&lt;=80,"Battery C",--MacReports!N452&gt;80,""),"")</f>
        <v/>
      </c>
      <c r="O452" s="11" t="str">
        <f>IF(MacReports!J452="Service","Battery Service","")</f>
        <v/>
      </c>
      <c r="P452" s="11" t="str">
        <f>MacReports!Q452&amp;""</f>
        <v/>
      </c>
      <c r="Q452" s="11" t="str">
        <f>IF(MacReports!K452="Enabled","Apple ID Lock","")</f>
        <v/>
      </c>
      <c r="R452" s="11" t="str">
        <f>IF(MacReports!M452="Remote Lock","Remote Locked","")</f>
        <v/>
      </c>
      <c r="S452" t="str">
        <f t="shared" si="21"/>
        <v/>
      </c>
      <c r="T452" t="str" cm="1">
        <f t="array" ref="T452">IF($AE452=0,"",INDEX(Disk_Pivot!$N$2:$N$500,$AE452))</f>
        <v/>
      </c>
      <c r="U452" t="str">
        <f>IF(T452="Fail",MacReports!O452,"")</f>
        <v/>
      </c>
      <c r="AA452" t="str">
        <f t="shared" si="23"/>
        <v/>
      </c>
      <c r="AC452">
        <f>IFERROR(MATCH($B452,MacReports!$B$2:$B$243,0),0)</f>
        <v>0</v>
      </c>
      <c r="AD452">
        <f>IFERROR(MATCH($F452,Models!$A$2:$A$605,0),0)</f>
        <v>0</v>
      </c>
      <c r="AE452">
        <f>IFERROR(MATCH($B452,Disk_Pivot!$G$2:$G$500,0),0)</f>
        <v>0</v>
      </c>
    </row>
    <row r="453" spans="1:31">
      <c r="A453" t="str">
        <f>MacReports!A453&amp;""</f>
        <v/>
      </c>
      <c r="B453" t="str">
        <f>MacReports!B453&amp;""</f>
        <v/>
      </c>
      <c r="C453" t="str">
        <f>MacReports!D453&amp;""</f>
        <v/>
      </c>
      <c r="D453" t="str">
        <f>MacReports!C453&amp;""</f>
        <v/>
      </c>
      <c r="E453" t="str" cm="1">
        <f t="array" ref="E453">IF($AC453=0,"",INDEX(MacReports!$E$2:$E$243,$AC453))</f>
        <v/>
      </c>
      <c r="F453" s="11" t="str">
        <f>MacReports!F453&amp;""</f>
        <v/>
      </c>
      <c r="G453" t="str" cm="1">
        <f t="array" ref="G453">IF($AD453=0,$F453,INDEX(Models!$B$2:$B$605,$AD453))</f>
        <v/>
      </c>
      <c r="H453" t="str" cm="1">
        <f t="array" ref="H453">IF($AD453=0,"",INDEX(Models!$E$2:$E$605,$AD453))</f>
        <v/>
      </c>
      <c r="I453" t="str" cm="1">
        <f t="array" ref="I453">IF($AD453=0,"",INDEX(Models!$D$2:$D$605,$AD453))</f>
        <v/>
      </c>
      <c r="J453" t="str">
        <f>MacReports!G453&amp;""</f>
        <v/>
      </c>
      <c r="K453" s="49" t="str">
        <f>MacReports!H453&amp;""</f>
        <v/>
      </c>
      <c r="L453" t="str">
        <f t="shared" si="22"/>
        <v/>
      </c>
      <c r="M453" s="13" t="str">
        <f>MacReports!I453&amp;""</f>
        <v/>
      </c>
      <c r="N453" s="11" t="str" cm="1">
        <f t="array" ref="N453">IFERROR(_xlfn.IFS(MacReports!N453="","",--MacReports!N453&lt;55,"Battery Defect",--MacReports!N453&lt;=69,"Battery D",--MacReports!N453&lt;=80,"Battery C",--MacReports!N453&gt;80,""),"")</f>
        <v/>
      </c>
      <c r="O453" s="11" t="str">
        <f>IF(MacReports!J453="Service","Battery Service","")</f>
        <v/>
      </c>
      <c r="P453" s="11" t="str">
        <f>MacReports!Q453&amp;""</f>
        <v/>
      </c>
      <c r="Q453" s="11" t="str">
        <f>IF(MacReports!K453="Enabled","Apple ID Lock","")</f>
        <v/>
      </c>
      <c r="R453" s="11" t="str">
        <f>IF(MacReports!M453="Remote Lock","Remote Locked","")</f>
        <v/>
      </c>
      <c r="S453" t="str">
        <f t="shared" si="21"/>
        <v/>
      </c>
      <c r="T453" t="str" cm="1">
        <f t="array" ref="T453">IF($AE453=0,"",INDEX(Disk_Pivot!$N$2:$N$500,$AE453))</f>
        <v/>
      </c>
      <c r="U453" t="str">
        <f>IF(T453="Fail",MacReports!O453,"")</f>
        <v/>
      </c>
      <c r="AA453" t="str">
        <f t="shared" si="23"/>
        <v/>
      </c>
      <c r="AC453">
        <f>IFERROR(MATCH($B453,MacReports!$B$2:$B$243,0),0)</f>
        <v>0</v>
      </c>
      <c r="AD453">
        <f>IFERROR(MATCH($F453,Models!$A$2:$A$605,0),0)</f>
        <v>0</v>
      </c>
      <c r="AE453">
        <f>IFERROR(MATCH($B453,Disk_Pivot!$G$2:$G$500,0),0)</f>
        <v>0</v>
      </c>
    </row>
    <row r="454" spans="1:31">
      <c r="A454" t="str">
        <f>MacReports!A454&amp;""</f>
        <v/>
      </c>
      <c r="B454" t="str">
        <f>MacReports!B454&amp;""</f>
        <v/>
      </c>
      <c r="C454" t="str">
        <f>MacReports!D454&amp;""</f>
        <v/>
      </c>
      <c r="D454" t="str">
        <f>MacReports!C454&amp;""</f>
        <v/>
      </c>
      <c r="E454" t="str" cm="1">
        <f t="array" ref="E454">IF($AC454=0,"",INDEX(MacReports!$E$2:$E$243,$AC454))</f>
        <v/>
      </c>
      <c r="F454" s="11" t="str">
        <f>MacReports!F454&amp;""</f>
        <v/>
      </c>
      <c r="G454" t="str" cm="1">
        <f t="array" ref="G454">IF($AD454=0,$F454,INDEX(Models!$B$2:$B$605,$AD454))</f>
        <v/>
      </c>
      <c r="H454" t="str" cm="1">
        <f t="array" ref="H454">IF($AD454=0,"",INDEX(Models!$E$2:$E$605,$AD454))</f>
        <v/>
      </c>
      <c r="I454" t="str" cm="1">
        <f t="array" ref="I454">IF($AD454=0,"",INDEX(Models!$D$2:$D$605,$AD454))</f>
        <v/>
      </c>
      <c r="J454" t="str">
        <f>MacReports!G454&amp;""</f>
        <v/>
      </c>
      <c r="K454" s="49" t="str">
        <f>MacReports!H454&amp;""</f>
        <v/>
      </c>
      <c r="L454" t="str">
        <f t="shared" si="22"/>
        <v/>
      </c>
      <c r="M454" s="13" t="str">
        <f>MacReports!I454&amp;""</f>
        <v/>
      </c>
      <c r="N454" s="11" t="str" cm="1">
        <f t="array" ref="N454">IFERROR(_xlfn.IFS(MacReports!N454="","",--MacReports!N454&lt;55,"Battery Defect",--MacReports!N454&lt;=69,"Battery D",--MacReports!N454&lt;=80,"Battery C",--MacReports!N454&gt;80,""),"")</f>
        <v/>
      </c>
      <c r="O454" s="11" t="str">
        <f>IF(MacReports!J454="Service","Battery Service","")</f>
        <v/>
      </c>
      <c r="P454" s="11" t="str">
        <f>MacReports!Q454&amp;""</f>
        <v/>
      </c>
      <c r="Q454" s="11" t="str">
        <f>IF(MacReports!K454="Enabled","Apple ID Lock","")</f>
        <v/>
      </c>
      <c r="R454" s="11" t="str">
        <f>IF(MacReports!M454="Remote Lock","Remote Locked","")</f>
        <v/>
      </c>
      <c r="S454" t="str">
        <f t="shared" si="21"/>
        <v/>
      </c>
      <c r="T454" t="str" cm="1">
        <f t="array" ref="T454">IF($AE454=0,"",INDEX(Disk_Pivot!$N$2:$N$500,$AE454))</f>
        <v/>
      </c>
      <c r="U454" t="str">
        <f>IF(T454="Fail",MacReports!O454,"")</f>
        <v/>
      </c>
      <c r="AA454" t="str">
        <f t="shared" si="23"/>
        <v/>
      </c>
      <c r="AC454">
        <f>IFERROR(MATCH($B454,MacReports!$B$2:$B$243,0),0)</f>
        <v>0</v>
      </c>
      <c r="AD454">
        <f>IFERROR(MATCH($F454,Models!$A$2:$A$605,0),0)</f>
        <v>0</v>
      </c>
      <c r="AE454">
        <f>IFERROR(MATCH($B454,Disk_Pivot!$G$2:$G$500,0),0)</f>
        <v>0</v>
      </c>
    </row>
    <row r="455" spans="1:31">
      <c r="A455" t="str">
        <f>MacReports!A455&amp;""</f>
        <v/>
      </c>
      <c r="B455" t="str">
        <f>MacReports!B455&amp;""</f>
        <v/>
      </c>
      <c r="C455" t="str">
        <f>MacReports!D455&amp;""</f>
        <v/>
      </c>
      <c r="D455" t="str">
        <f>MacReports!C455&amp;""</f>
        <v/>
      </c>
      <c r="E455" t="str" cm="1">
        <f t="array" ref="E455">IF($AC455=0,"",INDEX(MacReports!$E$2:$E$243,$AC455))</f>
        <v/>
      </c>
      <c r="F455" s="11" t="str">
        <f>MacReports!F455&amp;""</f>
        <v/>
      </c>
      <c r="G455" t="str" cm="1">
        <f t="array" ref="G455">IF($AD455=0,$F455,INDEX(Models!$B$2:$B$605,$AD455))</f>
        <v/>
      </c>
      <c r="H455" t="str" cm="1">
        <f t="array" ref="H455">IF($AD455=0,"",INDEX(Models!$E$2:$E$605,$AD455))</f>
        <v/>
      </c>
      <c r="I455" t="str" cm="1">
        <f t="array" ref="I455">IF($AD455=0,"",INDEX(Models!$D$2:$D$605,$AD455))</f>
        <v/>
      </c>
      <c r="J455" t="str">
        <f>MacReports!G455&amp;""</f>
        <v/>
      </c>
      <c r="K455" s="49" t="str">
        <f>MacReports!H455&amp;""</f>
        <v/>
      </c>
      <c r="L455" t="str">
        <f t="shared" si="22"/>
        <v/>
      </c>
      <c r="M455" s="13" t="str">
        <f>MacReports!I455&amp;""</f>
        <v/>
      </c>
      <c r="N455" s="11" t="str" cm="1">
        <f t="array" ref="N455">IFERROR(_xlfn.IFS(MacReports!N455="","",--MacReports!N455&lt;55,"Battery Defect",--MacReports!N455&lt;=69,"Battery D",--MacReports!N455&lt;=80,"Battery C",--MacReports!N455&gt;80,""),"")</f>
        <v/>
      </c>
      <c r="O455" s="11" t="str">
        <f>IF(MacReports!J455="Service","Battery Service","")</f>
        <v/>
      </c>
      <c r="P455" s="11" t="str">
        <f>MacReports!Q455&amp;""</f>
        <v/>
      </c>
      <c r="Q455" s="11" t="str">
        <f>IF(MacReports!K455="Enabled","Apple ID Lock","")</f>
        <v/>
      </c>
      <c r="R455" s="11" t="str">
        <f>IF(MacReports!M455="Remote Lock","Remote Locked","")</f>
        <v/>
      </c>
      <c r="S455" t="str">
        <f t="shared" si="21"/>
        <v/>
      </c>
      <c r="T455" t="str" cm="1">
        <f t="array" ref="T455">IF($AE455=0,"",INDEX(Disk_Pivot!$N$2:$N$500,$AE455))</f>
        <v/>
      </c>
      <c r="U455" t="str">
        <f>IF(T455="Fail",MacReports!O455,"")</f>
        <v/>
      </c>
      <c r="AA455" t="str">
        <f t="shared" si="23"/>
        <v/>
      </c>
      <c r="AC455">
        <f>IFERROR(MATCH($B455,MacReports!$B$2:$B$243,0),0)</f>
        <v>0</v>
      </c>
      <c r="AD455">
        <f>IFERROR(MATCH($F455,Models!$A$2:$A$605,0),0)</f>
        <v>0</v>
      </c>
      <c r="AE455">
        <f>IFERROR(MATCH($B455,Disk_Pivot!$G$2:$G$500,0),0)</f>
        <v>0</v>
      </c>
    </row>
    <row r="456" spans="1:31">
      <c r="A456" t="str">
        <f>MacReports!A456&amp;""</f>
        <v/>
      </c>
      <c r="B456" t="str">
        <f>MacReports!B456&amp;""</f>
        <v/>
      </c>
      <c r="C456" t="str">
        <f>MacReports!D456&amp;""</f>
        <v/>
      </c>
      <c r="D456" t="str">
        <f>MacReports!C456&amp;""</f>
        <v/>
      </c>
      <c r="E456" t="str" cm="1">
        <f t="array" ref="E456">IF($AC456=0,"",INDEX(MacReports!$E$2:$E$243,$AC456))</f>
        <v/>
      </c>
      <c r="F456" s="11" t="str">
        <f>MacReports!F456&amp;""</f>
        <v/>
      </c>
      <c r="G456" t="str" cm="1">
        <f t="array" ref="G456">IF($AD456=0,$F456,INDEX(Models!$B$2:$B$605,$AD456))</f>
        <v/>
      </c>
      <c r="H456" t="str" cm="1">
        <f t="array" ref="H456">IF($AD456=0,"",INDEX(Models!$E$2:$E$605,$AD456))</f>
        <v/>
      </c>
      <c r="I456" t="str" cm="1">
        <f t="array" ref="I456">IF($AD456=0,"",INDEX(Models!$D$2:$D$605,$AD456))</f>
        <v/>
      </c>
      <c r="J456" t="str">
        <f>MacReports!G456&amp;""</f>
        <v/>
      </c>
      <c r="K456" s="49" t="str">
        <f>MacReports!H456&amp;""</f>
        <v/>
      </c>
      <c r="L456" t="str">
        <f t="shared" si="22"/>
        <v/>
      </c>
      <c r="M456" s="13" t="str">
        <f>MacReports!I456&amp;""</f>
        <v/>
      </c>
      <c r="N456" s="11" t="str" cm="1">
        <f t="array" ref="N456">IFERROR(_xlfn.IFS(MacReports!N456="","",--MacReports!N456&lt;55,"Battery Defect",--MacReports!N456&lt;=69,"Battery D",--MacReports!N456&lt;=80,"Battery C",--MacReports!N456&gt;80,""),"")</f>
        <v/>
      </c>
      <c r="O456" s="11" t="str">
        <f>IF(MacReports!J456="Service","Battery Service","")</f>
        <v/>
      </c>
      <c r="P456" s="11" t="str">
        <f>MacReports!Q456&amp;""</f>
        <v/>
      </c>
      <c r="Q456" s="11" t="str">
        <f>IF(MacReports!K456="Enabled","Apple ID Lock","")</f>
        <v/>
      </c>
      <c r="R456" s="11" t="str">
        <f>IF(MacReports!M456="Remote Lock","Remote Locked","")</f>
        <v/>
      </c>
      <c r="S456" t="str">
        <f t="shared" si="21"/>
        <v/>
      </c>
      <c r="T456" t="str" cm="1">
        <f t="array" ref="T456">IF($AE456=0,"",INDEX(Disk_Pivot!$N$2:$N$500,$AE456))</f>
        <v/>
      </c>
      <c r="U456" t="str">
        <f>IF(T456="Fail",MacReports!O456,"")</f>
        <v/>
      </c>
      <c r="AA456" t="str">
        <f t="shared" si="23"/>
        <v/>
      </c>
      <c r="AC456">
        <f>IFERROR(MATCH($B456,MacReports!$B$2:$B$243,0),0)</f>
        <v>0</v>
      </c>
      <c r="AD456">
        <f>IFERROR(MATCH($F456,Models!$A$2:$A$605,0),0)</f>
        <v>0</v>
      </c>
      <c r="AE456">
        <f>IFERROR(MATCH($B456,Disk_Pivot!$G$2:$G$500,0),0)</f>
        <v>0</v>
      </c>
    </row>
    <row r="457" spans="1:31">
      <c r="A457" t="str">
        <f>MacReports!A457&amp;""</f>
        <v/>
      </c>
      <c r="B457" t="str">
        <f>MacReports!B457&amp;""</f>
        <v/>
      </c>
      <c r="C457" t="str">
        <f>MacReports!D457&amp;""</f>
        <v/>
      </c>
      <c r="D457" t="str">
        <f>MacReports!C457&amp;""</f>
        <v/>
      </c>
      <c r="E457" t="str" cm="1">
        <f t="array" ref="E457">IF($AC457=0,"",INDEX(MacReports!$E$2:$E$243,$AC457))</f>
        <v/>
      </c>
      <c r="F457" s="11" t="str">
        <f>MacReports!F457&amp;""</f>
        <v/>
      </c>
      <c r="G457" t="str" cm="1">
        <f t="array" ref="G457">IF($AD457=0,$F457,INDEX(Models!$B$2:$B$605,$AD457))</f>
        <v/>
      </c>
      <c r="H457" t="str" cm="1">
        <f t="array" ref="H457">IF($AD457=0,"",INDEX(Models!$E$2:$E$605,$AD457))</f>
        <v/>
      </c>
      <c r="I457" t="str" cm="1">
        <f t="array" ref="I457">IF($AD457=0,"",INDEX(Models!$D$2:$D$605,$AD457))</f>
        <v/>
      </c>
      <c r="J457" t="str">
        <f>MacReports!G457&amp;""</f>
        <v/>
      </c>
      <c r="K457" s="49" t="str">
        <f>MacReports!H457&amp;""</f>
        <v/>
      </c>
      <c r="L457" t="str">
        <f t="shared" si="22"/>
        <v/>
      </c>
      <c r="M457" s="13" t="str">
        <f>MacReports!I457&amp;""</f>
        <v/>
      </c>
      <c r="N457" s="11" t="str" cm="1">
        <f t="array" ref="N457">IFERROR(_xlfn.IFS(MacReports!N457="","",--MacReports!N457&lt;55,"Battery Defect",--MacReports!N457&lt;=69,"Battery D",--MacReports!N457&lt;=80,"Battery C",--MacReports!N457&gt;80,""),"")</f>
        <v/>
      </c>
      <c r="O457" s="11" t="str">
        <f>IF(MacReports!J457="Service","Battery Service","")</f>
        <v/>
      </c>
      <c r="P457" s="11" t="str">
        <f>MacReports!Q457&amp;""</f>
        <v/>
      </c>
      <c r="Q457" s="11" t="str">
        <f>IF(MacReports!K457="Enabled","Apple ID Lock","")</f>
        <v/>
      </c>
      <c r="R457" s="11" t="str">
        <f>IF(MacReports!M457="Remote Lock","Remote Locked","")</f>
        <v/>
      </c>
      <c r="S457" t="str">
        <f t="shared" si="21"/>
        <v/>
      </c>
      <c r="T457" t="str" cm="1">
        <f t="array" ref="T457">IF($AE457=0,"",INDEX(Disk_Pivot!$N$2:$N$500,$AE457))</f>
        <v/>
      </c>
      <c r="U457" t="str">
        <f>IF(T457="Fail",MacReports!O457,"")</f>
        <v/>
      </c>
      <c r="AA457" t="str">
        <f t="shared" si="23"/>
        <v/>
      </c>
      <c r="AC457">
        <f>IFERROR(MATCH($B457,MacReports!$B$2:$B$243,0),0)</f>
        <v>0</v>
      </c>
      <c r="AD457">
        <f>IFERROR(MATCH($F457,Models!$A$2:$A$605,0),0)</f>
        <v>0</v>
      </c>
      <c r="AE457">
        <f>IFERROR(MATCH($B457,Disk_Pivot!$G$2:$G$500,0),0)</f>
        <v>0</v>
      </c>
    </row>
    <row r="458" spans="1:31">
      <c r="A458" t="str">
        <f>MacReports!A458&amp;""</f>
        <v/>
      </c>
      <c r="B458" t="str">
        <f>MacReports!B458&amp;""</f>
        <v/>
      </c>
      <c r="C458" t="str">
        <f>MacReports!D458&amp;""</f>
        <v/>
      </c>
      <c r="D458" t="str">
        <f>MacReports!C458&amp;""</f>
        <v/>
      </c>
      <c r="E458" t="str" cm="1">
        <f t="array" ref="E458">IF($AC458=0,"",INDEX(MacReports!$E$2:$E$243,$AC458))</f>
        <v/>
      </c>
      <c r="F458" s="11" t="str">
        <f>MacReports!F458&amp;""</f>
        <v/>
      </c>
      <c r="G458" t="str" cm="1">
        <f t="array" ref="G458">IF($AD458=0,$F458,INDEX(Models!$B$2:$B$605,$AD458))</f>
        <v/>
      </c>
      <c r="H458" t="str" cm="1">
        <f t="array" ref="H458">IF($AD458=0,"",INDEX(Models!$E$2:$E$605,$AD458))</f>
        <v/>
      </c>
      <c r="I458" t="str" cm="1">
        <f t="array" ref="I458">IF($AD458=0,"",INDEX(Models!$D$2:$D$605,$AD458))</f>
        <v/>
      </c>
      <c r="J458" t="str">
        <f>MacReports!G458&amp;""</f>
        <v/>
      </c>
      <c r="K458" s="49" t="str">
        <f>MacReports!H458&amp;""</f>
        <v/>
      </c>
      <c r="L458" t="str">
        <f t="shared" si="22"/>
        <v/>
      </c>
      <c r="M458" s="13" t="str">
        <f>MacReports!I458&amp;""</f>
        <v/>
      </c>
      <c r="N458" s="11" t="str" cm="1">
        <f t="array" ref="N458">IFERROR(_xlfn.IFS(MacReports!N458="","",--MacReports!N458&lt;55,"Battery Defect",--MacReports!N458&lt;=69,"Battery D",--MacReports!N458&lt;=80,"Battery C",--MacReports!N458&gt;80,""),"")</f>
        <v/>
      </c>
      <c r="O458" s="11" t="str">
        <f>IF(MacReports!J458="Service","Battery Service","")</f>
        <v/>
      </c>
      <c r="P458" s="11" t="str">
        <f>MacReports!Q458&amp;""</f>
        <v/>
      </c>
      <c r="Q458" s="11" t="str">
        <f>IF(MacReports!K458="Enabled","Apple ID Lock","")</f>
        <v/>
      </c>
      <c r="R458" s="11" t="str">
        <f>IF(MacReports!M458="Remote Lock","Remote Locked","")</f>
        <v/>
      </c>
      <c r="S458" t="str">
        <f t="shared" si="21"/>
        <v/>
      </c>
      <c r="T458" t="str" cm="1">
        <f t="array" ref="T458">IF($AE458=0,"",INDEX(Disk_Pivot!$N$2:$N$500,$AE458))</f>
        <v/>
      </c>
      <c r="U458" t="str">
        <f>IF(T458="Fail",MacReports!O458,"")</f>
        <v/>
      </c>
      <c r="AA458" t="str">
        <f t="shared" si="23"/>
        <v/>
      </c>
      <c r="AC458">
        <f>IFERROR(MATCH($B458,MacReports!$B$2:$B$243,0),0)</f>
        <v>0</v>
      </c>
      <c r="AD458">
        <f>IFERROR(MATCH($F458,Models!$A$2:$A$605,0),0)</f>
        <v>0</v>
      </c>
      <c r="AE458">
        <f>IFERROR(MATCH($B458,Disk_Pivot!$G$2:$G$500,0),0)</f>
        <v>0</v>
      </c>
    </row>
    <row r="459" spans="1:31">
      <c r="A459" t="str">
        <f>MacReports!A459&amp;""</f>
        <v/>
      </c>
      <c r="B459" t="str">
        <f>MacReports!B459&amp;""</f>
        <v/>
      </c>
      <c r="C459" t="str">
        <f>MacReports!D459&amp;""</f>
        <v/>
      </c>
      <c r="D459" t="str">
        <f>MacReports!C459&amp;""</f>
        <v/>
      </c>
      <c r="E459" t="str" cm="1">
        <f t="array" ref="E459">IF($AC459=0,"",INDEX(MacReports!$E$2:$E$243,$AC459))</f>
        <v/>
      </c>
      <c r="F459" s="11" t="str">
        <f>MacReports!F459&amp;""</f>
        <v/>
      </c>
      <c r="G459" t="str" cm="1">
        <f t="array" ref="G459">IF($AD459=0,$F459,INDEX(Models!$B$2:$B$605,$AD459))</f>
        <v/>
      </c>
      <c r="H459" t="str" cm="1">
        <f t="array" ref="H459">IF($AD459=0,"",INDEX(Models!$E$2:$E$605,$AD459))</f>
        <v/>
      </c>
      <c r="I459" t="str" cm="1">
        <f t="array" ref="I459">IF($AD459=0,"",INDEX(Models!$D$2:$D$605,$AD459))</f>
        <v/>
      </c>
      <c r="J459" t="str">
        <f>MacReports!G459&amp;""</f>
        <v/>
      </c>
      <c r="K459" s="49" t="str">
        <f>MacReports!H459&amp;""</f>
        <v/>
      </c>
      <c r="L459" t="str">
        <f t="shared" si="22"/>
        <v/>
      </c>
      <c r="M459" s="13" t="str">
        <f>MacReports!I459&amp;""</f>
        <v/>
      </c>
      <c r="N459" s="11" t="str" cm="1">
        <f t="array" ref="N459">IFERROR(_xlfn.IFS(MacReports!N459="","",--MacReports!N459&lt;55,"Battery Defect",--MacReports!N459&lt;=69,"Battery D",--MacReports!N459&lt;=80,"Battery C",--MacReports!N459&gt;80,""),"")</f>
        <v/>
      </c>
      <c r="O459" s="11" t="str">
        <f>IF(MacReports!J459="Service","Battery Service","")</f>
        <v/>
      </c>
      <c r="P459" s="11" t="str">
        <f>MacReports!Q459&amp;""</f>
        <v/>
      </c>
      <c r="Q459" s="11" t="str">
        <f>IF(MacReports!K459="Enabled","Apple ID Lock","")</f>
        <v/>
      </c>
      <c r="R459" s="11" t="str">
        <f>IF(MacReports!M459="Remote Lock","Remote Locked","")</f>
        <v/>
      </c>
      <c r="S459" t="str">
        <f t="shared" si="21"/>
        <v/>
      </c>
      <c r="T459" t="str" cm="1">
        <f t="array" ref="T459">IF($AE459=0,"",INDEX(Disk_Pivot!$N$2:$N$500,$AE459))</f>
        <v/>
      </c>
      <c r="U459" t="str">
        <f>IF(T459="Fail",MacReports!O459,"")</f>
        <v/>
      </c>
      <c r="AA459" t="str">
        <f t="shared" si="23"/>
        <v/>
      </c>
      <c r="AC459">
        <f>IFERROR(MATCH($B459,MacReports!$B$2:$B$243,0),0)</f>
        <v>0</v>
      </c>
      <c r="AD459">
        <f>IFERROR(MATCH($F459,Models!$A$2:$A$605,0),0)</f>
        <v>0</v>
      </c>
      <c r="AE459">
        <f>IFERROR(MATCH($B459,Disk_Pivot!$G$2:$G$500,0),0)</f>
        <v>0</v>
      </c>
    </row>
    <row r="460" spans="1:31">
      <c r="A460" t="str">
        <f>MacReports!A460&amp;""</f>
        <v/>
      </c>
      <c r="B460" t="str">
        <f>MacReports!B460&amp;""</f>
        <v/>
      </c>
      <c r="C460" t="str">
        <f>MacReports!D460&amp;""</f>
        <v/>
      </c>
      <c r="D460" t="str">
        <f>MacReports!C460&amp;""</f>
        <v/>
      </c>
      <c r="E460" t="str" cm="1">
        <f t="array" ref="E460">IF($AC460=0,"",INDEX(MacReports!$E$2:$E$243,$AC460))</f>
        <v/>
      </c>
      <c r="F460" s="11" t="str">
        <f>MacReports!F460&amp;""</f>
        <v/>
      </c>
      <c r="G460" t="str" cm="1">
        <f t="array" ref="G460">IF($AD460=0,$F460,INDEX(Models!$B$2:$B$605,$AD460))</f>
        <v/>
      </c>
      <c r="H460" t="str" cm="1">
        <f t="array" ref="H460">IF($AD460=0,"",INDEX(Models!$E$2:$E$605,$AD460))</f>
        <v/>
      </c>
      <c r="I460" t="str" cm="1">
        <f t="array" ref="I460">IF($AD460=0,"",INDEX(Models!$D$2:$D$605,$AD460))</f>
        <v/>
      </c>
      <c r="J460" t="str">
        <f>MacReports!G460&amp;""</f>
        <v/>
      </c>
      <c r="K460" s="49" t="str">
        <f>MacReports!H460&amp;""</f>
        <v/>
      </c>
      <c r="L460" t="str">
        <f t="shared" si="22"/>
        <v/>
      </c>
      <c r="M460" s="13" t="str">
        <f>MacReports!I460&amp;""</f>
        <v/>
      </c>
      <c r="N460" s="11" t="str" cm="1">
        <f t="array" ref="N460">IFERROR(_xlfn.IFS(MacReports!N460="","",--MacReports!N460&lt;55,"Battery Defect",--MacReports!N460&lt;=69,"Battery D",--MacReports!N460&lt;=80,"Battery C",--MacReports!N460&gt;80,""),"")</f>
        <v/>
      </c>
      <c r="O460" s="11" t="str">
        <f>IF(MacReports!J460="Service","Battery Service","")</f>
        <v/>
      </c>
      <c r="P460" s="11" t="str">
        <f>MacReports!Q460&amp;""</f>
        <v/>
      </c>
      <c r="Q460" s="11" t="str">
        <f>IF(MacReports!K460="Enabled","Apple ID Lock","")</f>
        <v/>
      </c>
      <c r="R460" s="11" t="str">
        <f>IF(MacReports!M460="Remote Lock","Remote Locked","")</f>
        <v/>
      </c>
      <c r="S460" t="str">
        <f t="shared" si="21"/>
        <v/>
      </c>
      <c r="T460" t="str" cm="1">
        <f t="array" ref="T460">IF($AE460=0,"",INDEX(Disk_Pivot!$N$2:$N$500,$AE460))</f>
        <v/>
      </c>
      <c r="U460" t="str">
        <f>IF(T460="Fail",MacReports!O460,"")</f>
        <v/>
      </c>
      <c r="AA460" t="str">
        <f t="shared" si="23"/>
        <v/>
      </c>
      <c r="AC460">
        <f>IFERROR(MATCH($B460,MacReports!$B$2:$B$243,0),0)</f>
        <v>0</v>
      </c>
      <c r="AD460">
        <f>IFERROR(MATCH($F460,Models!$A$2:$A$605,0),0)</f>
        <v>0</v>
      </c>
      <c r="AE460">
        <f>IFERROR(MATCH($B460,Disk_Pivot!$G$2:$G$500,0),0)</f>
        <v>0</v>
      </c>
    </row>
    <row r="461" spans="1:31">
      <c r="A461" t="str">
        <f>MacReports!A461&amp;""</f>
        <v/>
      </c>
      <c r="B461" t="str">
        <f>MacReports!B461&amp;""</f>
        <v/>
      </c>
      <c r="C461" t="str">
        <f>MacReports!D461&amp;""</f>
        <v/>
      </c>
      <c r="D461" t="str">
        <f>MacReports!C461&amp;""</f>
        <v/>
      </c>
      <c r="E461" t="str" cm="1">
        <f t="array" ref="E461">IF($AC461=0,"",INDEX(MacReports!$E$2:$E$243,$AC461))</f>
        <v/>
      </c>
      <c r="F461" s="11" t="str">
        <f>MacReports!F461&amp;""</f>
        <v/>
      </c>
      <c r="G461" t="str" cm="1">
        <f t="array" ref="G461">IF($AD461=0,$F461,INDEX(Models!$B$2:$B$605,$AD461))</f>
        <v/>
      </c>
      <c r="H461" t="str" cm="1">
        <f t="array" ref="H461">IF($AD461=0,"",INDEX(Models!$E$2:$E$605,$AD461))</f>
        <v/>
      </c>
      <c r="I461" t="str" cm="1">
        <f t="array" ref="I461">IF($AD461=0,"",INDEX(Models!$D$2:$D$605,$AD461))</f>
        <v/>
      </c>
      <c r="J461" t="str">
        <f>MacReports!G461&amp;""</f>
        <v/>
      </c>
      <c r="K461" s="49" t="str">
        <f>MacReports!H461&amp;""</f>
        <v/>
      </c>
      <c r="L461" t="str">
        <f t="shared" si="22"/>
        <v/>
      </c>
      <c r="M461" s="13" t="str">
        <f>MacReports!I461&amp;""</f>
        <v/>
      </c>
      <c r="N461" s="11" t="str" cm="1">
        <f t="array" ref="N461">IFERROR(_xlfn.IFS(MacReports!N461="","",--MacReports!N461&lt;55,"Battery Defect",--MacReports!N461&lt;=69,"Battery D",--MacReports!N461&lt;=80,"Battery C",--MacReports!N461&gt;80,""),"")</f>
        <v/>
      </c>
      <c r="O461" s="11" t="str">
        <f>IF(MacReports!J461="Service","Battery Service","")</f>
        <v/>
      </c>
      <c r="P461" s="11" t="str">
        <f>MacReports!Q461&amp;""</f>
        <v/>
      </c>
      <c r="Q461" s="11" t="str">
        <f>IF(MacReports!K461="Enabled","Apple ID Lock","")</f>
        <v/>
      </c>
      <c r="R461" s="11" t="str">
        <f>IF(MacReports!M461="Remote Lock","Remote Locked","")</f>
        <v/>
      </c>
      <c r="S461" t="str">
        <f t="shared" si="21"/>
        <v/>
      </c>
      <c r="T461" t="str" cm="1">
        <f t="array" ref="T461">IF($AE461=0,"",INDEX(Disk_Pivot!$N$2:$N$500,$AE461))</f>
        <v/>
      </c>
      <c r="U461" t="str">
        <f>IF(T461="Fail",MacReports!O461,"")</f>
        <v/>
      </c>
      <c r="AA461" t="str">
        <f t="shared" si="23"/>
        <v/>
      </c>
      <c r="AC461">
        <f>IFERROR(MATCH($B461,MacReports!$B$2:$B$243,0),0)</f>
        <v>0</v>
      </c>
      <c r="AD461">
        <f>IFERROR(MATCH($F461,Models!$A$2:$A$605,0),0)</f>
        <v>0</v>
      </c>
      <c r="AE461">
        <f>IFERROR(MATCH($B461,Disk_Pivot!$G$2:$G$500,0),0)</f>
        <v>0</v>
      </c>
    </row>
    <row r="462" spans="1:31">
      <c r="A462" t="str">
        <f>MacReports!A462&amp;""</f>
        <v/>
      </c>
      <c r="B462" t="str">
        <f>MacReports!B462&amp;""</f>
        <v/>
      </c>
      <c r="C462" t="str">
        <f>MacReports!D462&amp;""</f>
        <v/>
      </c>
      <c r="D462" t="str">
        <f>MacReports!C462&amp;""</f>
        <v/>
      </c>
      <c r="E462" t="str" cm="1">
        <f t="array" ref="E462">IF($AC462=0,"",INDEX(MacReports!$E$2:$E$243,$AC462))</f>
        <v/>
      </c>
      <c r="F462" s="11" t="str">
        <f>MacReports!F462&amp;""</f>
        <v/>
      </c>
      <c r="G462" t="str" cm="1">
        <f t="array" ref="G462">IF($AD462=0,$F462,INDEX(Models!$B$2:$B$605,$AD462))</f>
        <v/>
      </c>
      <c r="H462" t="str" cm="1">
        <f t="array" ref="H462">IF($AD462=0,"",INDEX(Models!$E$2:$E$605,$AD462))</f>
        <v/>
      </c>
      <c r="I462" t="str" cm="1">
        <f t="array" ref="I462">IF($AD462=0,"",INDEX(Models!$D$2:$D$605,$AD462))</f>
        <v/>
      </c>
      <c r="J462" t="str">
        <f>MacReports!G462&amp;""</f>
        <v/>
      </c>
      <c r="K462" s="49" t="str">
        <f>MacReports!H462&amp;""</f>
        <v/>
      </c>
      <c r="L462" t="str">
        <f t="shared" si="22"/>
        <v/>
      </c>
      <c r="M462" s="13" t="str">
        <f>MacReports!I462&amp;""</f>
        <v/>
      </c>
      <c r="N462" s="11" t="str" cm="1">
        <f t="array" ref="N462">IFERROR(_xlfn.IFS(MacReports!N462="","",--MacReports!N462&lt;55,"Battery Defect",--MacReports!N462&lt;=69,"Battery D",--MacReports!N462&lt;=80,"Battery C",--MacReports!N462&gt;80,""),"")</f>
        <v/>
      </c>
      <c r="O462" s="11" t="str">
        <f>IF(MacReports!J462="Service","Battery Service","")</f>
        <v/>
      </c>
      <c r="P462" s="11" t="str">
        <f>MacReports!Q462&amp;""</f>
        <v/>
      </c>
      <c r="Q462" s="11" t="str">
        <f>IF(MacReports!K462="Enabled","Apple ID Lock","")</f>
        <v/>
      </c>
      <c r="R462" s="11" t="str">
        <f>IF(MacReports!M462="Remote Lock","Remote Locked","")</f>
        <v/>
      </c>
      <c r="S462" t="str">
        <f t="shared" si="21"/>
        <v/>
      </c>
      <c r="T462" t="str" cm="1">
        <f t="array" ref="T462">IF($AE462=0,"",INDEX(Disk_Pivot!$N$2:$N$500,$AE462))</f>
        <v/>
      </c>
      <c r="U462" t="str">
        <f>IF(T462="Fail",MacReports!O462,"")</f>
        <v/>
      </c>
      <c r="AA462" t="str">
        <f t="shared" si="23"/>
        <v/>
      </c>
      <c r="AC462">
        <f>IFERROR(MATCH($B462,MacReports!$B$2:$B$243,0),0)</f>
        <v>0</v>
      </c>
      <c r="AD462">
        <f>IFERROR(MATCH($F462,Models!$A$2:$A$605,0),0)</f>
        <v>0</v>
      </c>
      <c r="AE462">
        <f>IFERROR(MATCH($B462,Disk_Pivot!$G$2:$G$500,0),0)</f>
        <v>0</v>
      </c>
    </row>
    <row r="463" spans="1:31">
      <c r="A463" t="str">
        <f>MacReports!A463&amp;""</f>
        <v/>
      </c>
      <c r="B463" t="str">
        <f>MacReports!B463&amp;""</f>
        <v/>
      </c>
      <c r="C463" t="str">
        <f>MacReports!D463&amp;""</f>
        <v/>
      </c>
      <c r="D463" t="str">
        <f>MacReports!C463&amp;""</f>
        <v/>
      </c>
      <c r="E463" t="str" cm="1">
        <f t="array" ref="E463">IF($AC463=0,"",INDEX(MacReports!$E$2:$E$243,$AC463))</f>
        <v/>
      </c>
      <c r="F463" s="11" t="str">
        <f>MacReports!F463&amp;""</f>
        <v/>
      </c>
      <c r="G463" t="str" cm="1">
        <f t="array" ref="G463">IF($AD463=0,$F463,INDEX(Models!$B$2:$B$605,$AD463))</f>
        <v/>
      </c>
      <c r="H463" t="str" cm="1">
        <f t="array" ref="H463">IF($AD463=0,"",INDEX(Models!$E$2:$E$605,$AD463))</f>
        <v/>
      </c>
      <c r="I463" t="str" cm="1">
        <f t="array" ref="I463">IF($AD463=0,"",INDEX(Models!$D$2:$D$605,$AD463))</f>
        <v/>
      </c>
      <c r="J463" t="str">
        <f>MacReports!G463&amp;""</f>
        <v/>
      </c>
      <c r="K463" s="49" t="str">
        <f>MacReports!H463&amp;""</f>
        <v/>
      </c>
      <c r="L463" t="str">
        <f t="shared" si="22"/>
        <v/>
      </c>
      <c r="M463" s="13" t="str">
        <f>MacReports!I463&amp;""</f>
        <v/>
      </c>
      <c r="N463" s="11" t="str" cm="1">
        <f t="array" ref="N463">IFERROR(_xlfn.IFS(MacReports!N463="","",--MacReports!N463&lt;55,"Battery Defect",--MacReports!N463&lt;=69,"Battery D",--MacReports!N463&lt;=80,"Battery C",--MacReports!N463&gt;80,""),"")</f>
        <v/>
      </c>
      <c r="O463" s="11" t="str">
        <f>IF(MacReports!J463="Service","Battery Service","")</f>
        <v/>
      </c>
      <c r="P463" s="11" t="str">
        <f>MacReports!Q463&amp;""</f>
        <v/>
      </c>
      <c r="Q463" s="11" t="str">
        <f>IF(MacReports!K463="Enabled","Apple ID Lock","")</f>
        <v/>
      </c>
      <c r="R463" s="11" t="str">
        <f>IF(MacReports!M463="Remote Lock","Remote Locked","")</f>
        <v/>
      </c>
      <c r="S463" t="str">
        <f t="shared" si="21"/>
        <v/>
      </c>
      <c r="T463" t="str" cm="1">
        <f t="array" ref="T463">IF($AE463=0,"",INDEX(Disk_Pivot!$N$2:$N$500,$AE463))</f>
        <v/>
      </c>
      <c r="U463" t="str">
        <f>IF(T463="Fail",MacReports!O463,"")</f>
        <v/>
      </c>
      <c r="AA463" t="str">
        <f t="shared" si="23"/>
        <v/>
      </c>
      <c r="AC463">
        <f>IFERROR(MATCH($B463,MacReports!$B$2:$B$243,0),0)</f>
        <v>0</v>
      </c>
      <c r="AD463">
        <f>IFERROR(MATCH($F463,Models!$A$2:$A$605,0),0)</f>
        <v>0</v>
      </c>
      <c r="AE463">
        <f>IFERROR(MATCH($B463,Disk_Pivot!$G$2:$G$500,0),0)</f>
        <v>0</v>
      </c>
    </row>
    <row r="464" spans="1:31">
      <c r="A464" t="str">
        <f>MacReports!A464&amp;""</f>
        <v/>
      </c>
      <c r="B464" t="str">
        <f>MacReports!B464&amp;""</f>
        <v/>
      </c>
      <c r="C464" t="str">
        <f>MacReports!D464&amp;""</f>
        <v/>
      </c>
      <c r="D464" t="str">
        <f>MacReports!C464&amp;""</f>
        <v/>
      </c>
      <c r="E464" t="str" cm="1">
        <f t="array" ref="E464">IF($AC464=0,"",INDEX(MacReports!$E$2:$E$243,$AC464))</f>
        <v/>
      </c>
      <c r="F464" s="11" t="str">
        <f>MacReports!F464&amp;""</f>
        <v/>
      </c>
      <c r="G464" t="str" cm="1">
        <f t="array" ref="G464">IF($AD464=0,$F464,INDEX(Models!$B$2:$B$605,$AD464))</f>
        <v/>
      </c>
      <c r="H464" t="str" cm="1">
        <f t="array" ref="H464">IF($AD464=0,"",INDEX(Models!$E$2:$E$605,$AD464))</f>
        <v/>
      </c>
      <c r="I464" t="str" cm="1">
        <f t="array" ref="I464">IF($AD464=0,"",INDEX(Models!$D$2:$D$605,$AD464))</f>
        <v/>
      </c>
      <c r="J464" t="str">
        <f>MacReports!G464&amp;""</f>
        <v/>
      </c>
      <c r="K464" s="49" t="str">
        <f>MacReports!H464&amp;""</f>
        <v/>
      </c>
      <c r="L464" t="str">
        <f t="shared" si="22"/>
        <v/>
      </c>
      <c r="M464" s="13" t="str">
        <f>MacReports!I464&amp;""</f>
        <v/>
      </c>
      <c r="N464" s="11" t="str" cm="1">
        <f t="array" ref="N464">IFERROR(_xlfn.IFS(MacReports!N464="","",--MacReports!N464&lt;55,"Battery Defect",--MacReports!N464&lt;=69,"Battery D",--MacReports!N464&lt;=80,"Battery C",--MacReports!N464&gt;80,""),"")</f>
        <v/>
      </c>
      <c r="O464" s="11" t="str">
        <f>IF(MacReports!J464="Service","Battery Service","")</f>
        <v/>
      </c>
      <c r="P464" s="11" t="str">
        <f>MacReports!Q464&amp;""</f>
        <v/>
      </c>
      <c r="Q464" s="11" t="str">
        <f>IF(MacReports!K464="Enabled","Apple ID Lock","")</f>
        <v/>
      </c>
      <c r="R464" s="11" t="str">
        <f>IF(MacReports!M464="Remote Lock","Remote Locked","")</f>
        <v/>
      </c>
      <c r="S464" t="str">
        <f t="shared" si="21"/>
        <v/>
      </c>
      <c r="T464" t="str" cm="1">
        <f t="array" ref="T464">IF($AE464=0,"",INDEX(Disk_Pivot!$N$2:$N$500,$AE464))</f>
        <v/>
      </c>
      <c r="U464" t="str">
        <f>IF(T464="Fail",MacReports!O464,"")</f>
        <v/>
      </c>
      <c r="AA464" t="str">
        <f t="shared" si="23"/>
        <v/>
      </c>
      <c r="AC464">
        <f>IFERROR(MATCH($B464,MacReports!$B$2:$B$243,0),0)</f>
        <v>0</v>
      </c>
      <c r="AD464">
        <f>IFERROR(MATCH($F464,Models!$A$2:$A$605,0),0)</f>
        <v>0</v>
      </c>
      <c r="AE464">
        <f>IFERROR(MATCH($B464,Disk_Pivot!$G$2:$G$500,0),0)</f>
        <v>0</v>
      </c>
    </row>
    <row r="465" spans="1:31">
      <c r="A465" t="str">
        <f>MacReports!A465&amp;""</f>
        <v/>
      </c>
      <c r="B465" t="str">
        <f>MacReports!B465&amp;""</f>
        <v/>
      </c>
      <c r="C465" t="str">
        <f>MacReports!D465&amp;""</f>
        <v/>
      </c>
      <c r="D465" t="str">
        <f>MacReports!C465&amp;""</f>
        <v/>
      </c>
      <c r="E465" t="str" cm="1">
        <f t="array" ref="E465">IF($AC465=0,"",INDEX(MacReports!$E$2:$E$243,$AC465))</f>
        <v/>
      </c>
      <c r="F465" s="11" t="str">
        <f>MacReports!F465&amp;""</f>
        <v/>
      </c>
      <c r="G465" t="str" cm="1">
        <f t="array" ref="G465">IF($AD465=0,$F465,INDEX(Models!$B$2:$B$605,$AD465))</f>
        <v/>
      </c>
      <c r="H465" t="str" cm="1">
        <f t="array" ref="H465">IF($AD465=0,"",INDEX(Models!$E$2:$E$605,$AD465))</f>
        <v/>
      </c>
      <c r="I465" t="str" cm="1">
        <f t="array" ref="I465">IF($AD465=0,"",INDEX(Models!$D$2:$D$605,$AD465))</f>
        <v/>
      </c>
      <c r="J465" t="str">
        <f>MacReports!G465&amp;""</f>
        <v/>
      </c>
      <c r="K465" s="49" t="str">
        <f>MacReports!H465&amp;""</f>
        <v/>
      </c>
      <c r="L465" t="str">
        <f t="shared" si="22"/>
        <v/>
      </c>
      <c r="M465" s="13" t="str">
        <f>MacReports!I465&amp;""</f>
        <v/>
      </c>
      <c r="N465" s="11" t="str" cm="1">
        <f t="array" ref="N465">IFERROR(_xlfn.IFS(MacReports!N465="","",--MacReports!N465&lt;55,"Battery Defect",--MacReports!N465&lt;=69,"Battery D",--MacReports!N465&lt;=80,"Battery C",--MacReports!N465&gt;80,""),"")</f>
        <v/>
      </c>
      <c r="O465" s="11" t="str">
        <f>IF(MacReports!J465="Service","Battery Service","")</f>
        <v/>
      </c>
      <c r="P465" s="11" t="str">
        <f>MacReports!Q465&amp;""</f>
        <v/>
      </c>
      <c r="Q465" s="11" t="str">
        <f>IF(MacReports!K465="Enabled","Apple ID Lock","")</f>
        <v/>
      </c>
      <c r="R465" s="11" t="str">
        <f>IF(MacReports!M465="Remote Lock","Remote Locked","")</f>
        <v/>
      </c>
      <c r="S465" t="str">
        <f t="shared" si="21"/>
        <v/>
      </c>
      <c r="T465" t="str" cm="1">
        <f t="array" ref="T465">IF($AE465=0,"",INDEX(Disk_Pivot!$N$2:$N$500,$AE465))</f>
        <v/>
      </c>
      <c r="U465" t="str">
        <f>IF(T465="Fail",MacReports!O465,"")</f>
        <v/>
      </c>
      <c r="AA465" t="str">
        <f t="shared" si="23"/>
        <v/>
      </c>
      <c r="AC465">
        <f>IFERROR(MATCH($B465,MacReports!$B$2:$B$243,0),0)</f>
        <v>0</v>
      </c>
      <c r="AD465">
        <f>IFERROR(MATCH($F465,Models!$A$2:$A$605,0),0)</f>
        <v>0</v>
      </c>
      <c r="AE465">
        <f>IFERROR(MATCH($B465,Disk_Pivot!$G$2:$G$500,0),0)</f>
        <v>0</v>
      </c>
    </row>
    <row r="466" spans="1:31">
      <c r="A466" t="str">
        <f>MacReports!A466&amp;""</f>
        <v/>
      </c>
      <c r="B466" t="str">
        <f>MacReports!B466&amp;""</f>
        <v/>
      </c>
      <c r="C466" t="str">
        <f>MacReports!D466&amp;""</f>
        <v/>
      </c>
      <c r="D466" t="str">
        <f>MacReports!C466&amp;""</f>
        <v/>
      </c>
      <c r="E466" t="str" cm="1">
        <f t="array" ref="E466">IF($AC466=0,"",INDEX(MacReports!$E$2:$E$243,$AC466))</f>
        <v/>
      </c>
      <c r="F466" s="11" t="str">
        <f>MacReports!F466&amp;""</f>
        <v/>
      </c>
      <c r="G466" t="str" cm="1">
        <f t="array" ref="G466">IF($AD466=0,$F466,INDEX(Models!$B$2:$B$605,$AD466))</f>
        <v/>
      </c>
      <c r="H466" t="str" cm="1">
        <f t="array" ref="H466">IF($AD466=0,"",INDEX(Models!$E$2:$E$605,$AD466))</f>
        <v/>
      </c>
      <c r="I466" t="str" cm="1">
        <f t="array" ref="I466">IF($AD466=0,"",INDEX(Models!$D$2:$D$605,$AD466))</f>
        <v/>
      </c>
      <c r="J466" t="str">
        <f>MacReports!G466&amp;""</f>
        <v/>
      </c>
      <c r="K466" s="49" t="str">
        <f>MacReports!H466&amp;""</f>
        <v/>
      </c>
      <c r="L466" t="str">
        <f t="shared" si="22"/>
        <v/>
      </c>
      <c r="M466" s="13" t="str">
        <f>MacReports!I466&amp;""</f>
        <v/>
      </c>
      <c r="N466" s="11" t="str" cm="1">
        <f t="array" ref="N466">IFERROR(_xlfn.IFS(MacReports!N466="","",--MacReports!N466&lt;55,"Battery Defect",--MacReports!N466&lt;=69,"Battery D",--MacReports!N466&lt;=80,"Battery C",--MacReports!N466&gt;80,""),"")</f>
        <v/>
      </c>
      <c r="O466" s="11" t="str">
        <f>IF(MacReports!J466="Service","Battery Service","")</f>
        <v/>
      </c>
      <c r="P466" s="11" t="str">
        <f>MacReports!Q466&amp;""</f>
        <v/>
      </c>
      <c r="Q466" s="11" t="str">
        <f>IF(MacReports!K466="Enabled","Apple ID Lock","")</f>
        <v/>
      </c>
      <c r="R466" s="11" t="str">
        <f>IF(MacReports!M466="Remote Lock","Remote Locked","")</f>
        <v/>
      </c>
      <c r="S466" t="str">
        <f t="shared" si="21"/>
        <v/>
      </c>
      <c r="T466" t="str" cm="1">
        <f t="array" ref="T466">IF($AE466=0,"",INDEX(Disk_Pivot!$N$2:$N$500,$AE466))</f>
        <v/>
      </c>
      <c r="U466" t="str">
        <f>IF(T466="Fail",MacReports!O466,"")</f>
        <v/>
      </c>
      <c r="AA466" t="str">
        <f t="shared" si="23"/>
        <v/>
      </c>
      <c r="AC466">
        <f>IFERROR(MATCH($B466,MacReports!$B$2:$B$243,0),0)</f>
        <v>0</v>
      </c>
      <c r="AD466">
        <f>IFERROR(MATCH($F466,Models!$A$2:$A$605,0),0)</f>
        <v>0</v>
      </c>
      <c r="AE466">
        <f>IFERROR(MATCH($B466,Disk_Pivot!$G$2:$G$500,0),0)</f>
        <v>0</v>
      </c>
    </row>
    <row r="467" spans="1:31">
      <c r="A467" t="str">
        <f>MacReports!A467&amp;""</f>
        <v/>
      </c>
      <c r="B467" t="str">
        <f>MacReports!B467&amp;""</f>
        <v/>
      </c>
      <c r="C467" t="str">
        <f>MacReports!D467&amp;""</f>
        <v/>
      </c>
      <c r="D467" t="str">
        <f>MacReports!C467&amp;""</f>
        <v/>
      </c>
      <c r="E467" t="str" cm="1">
        <f t="array" ref="E467">IF($AC467=0,"",INDEX(MacReports!$E$2:$E$243,$AC467))</f>
        <v/>
      </c>
      <c r="F467" s="11" t="str">
        <f>MacReports!F467&amp;""</f>
        <v/>
      </c>
      <c r="G467" t="str" cm="1">
        <f t="array" ref="G467">IF($AD467=0,$F467,INDEX(Models!$B$2:$B$605,$AD467))</f>
        <v/>
      </c>
      <c r="H467" t="str" cm="1">
        <f t="array" ref="H467">IF($AD467=0,"",INDEX(Models!$E$2:$E$605,$AD467))</f>
        <v/>
      </c>
      <c r="I467" t="str" cm="1">
        <f t="array" ref="I467">IF($AD467=0,"",INDEX(Models!$D$2:$D$605,$AD467))</f>
        <v/>
      </c>
      <c r="J467" t="str">
        <f>MacReports!G467&amp;""</f>
        <v/>
      </c>
      <c r="K467" s="49" t="str">
        <f>MacReports!H467&amp;""</f>
        <v/>
      </c>
      <c r="L467" t="str">
        <f t="shared" si="22"/>
        <v/>
      </c>
      <c r="M467" s="13" t="str">
        <f>MacReports!I467&amp;""</f>
        <v/>
      </c>
      <c r="N467" s="11" t="str" cm="1">
        <f t="array" ref="N467">IFERROR(_xlfn.IFS(MacReports!N467="","",--MacReports!N467&lt;55,"Battery Defect",--MacReports!N467&lt;=69,"Battery D",--MacReports!N467&lt;=80,"Battery C",--MacReports!N467&gt;80,""),"")</f>
        <v/>
      </c>
      <c r="O467" s="11" t="str">
        <f>IF(MacReports!J467="Service","Battery Service","")</f>
        <v/>
      </c>
      <c r="P467" s="11" t="str">
        <f>MacReports!Q467&amp;""</f>
        <v/>
      </c>
      <c r="Q467" s="11" t="str">
        <f>IF(MacReports!K467="Enabled","Apple ID Lock","")</f>
        <v/>
      </c>
      <c r="R467" s="11" t="str">
        <f>IF(MacReports!M467="Remote Lock","Remote Locked","")</f>
        <v/>
      </c>
      <c r="S467" t="str">
        <f t="shared" si="21"/>
        <v/>
      </c>
      <c r="T467" t="str" cm="1">
        <f t="array" ref="T467">IF($AE467=0,"",INDEX(Disk_Pivot!$N$2:$N$500,$AE467))</f>
        <v/>
      </c>
      <c r="U467" t="str">
        <f>IF(T467="Fail",MacReports!O467,"")</f>
        <v/>
      </c>
      <c r="AA467" t="str">
        <f t="shared" si="23"/>
        <v/>
      </c>
      <c r="AC467">
        <f>IFERROR(MATCH($B467,MacReports!$B$2:$B$243,0),0)</f>
        <v>0</v>
      </c>
      <c r="AD467">
        <f>IFERROR(MATCH($F467,Models!$A$2:$A$605,0),0)</f>
        <v>0</v>
      </c>
      <c r="AE467">
        <f>IFERROR(MATCH($B467,Disk_Pivot!$G$2:$G$500,0),0)</f>
        <v>0</v>
      </c>
    </row>
    <row r="468" spans="1:31">
      <c r="A468" t="str">
        <f>MacReports!A468&amp;""</f>
        <v/>
      </c>
      <c r="B468" t="str">
        <f>MacReports!B468&amp;""</f>
        <v/>
      </c>
      <c r="C468" t="str">
        <f>MacReports!D468&amp;""</f>
        <v/>
      </c>
      <c r="D468" t="str">
        <f>MacReports!C468&amp;""</f>
        <v/>
      </c>
      <c r="E468" t="str" cm="1">
        <f t="array" ref="E468">IF($AC468=0,"",INDEX(MacReports!$E$2:$E$243,$AC468))</f>
        <v/>
      </c>
      <c r="F468" s="11" t="str">
        <f>MacReports!F468&amp;""</f>
        <v/>
      </c>
      <c r="G468" t="str" cm="1">
        <f t="array" ref="G468">IF($AD468=0,$F468,INDEX(Models!$B$2:$B$605,$AD468))</f>
        <v/>
      </c>
      <c r="H468" t="str" cm="1">
        <f t="array" ref="H468">IF($AD468=0,"",INDEX(Models!$E$2:$E$605,$AD468))</f>
        <v/>
      </c>
      <c r="I468" t="str" cm="1">
        <f t="array" ref="I468">IF($AD468=0,"",INDEX(Models!$D$2:$D$605,$AD468))</f>
        <v/>
      </c>
      <c r="J468" t="str">
        <f>MacReports!G468&amp;""</f>
        <v/>
      </c>
      <c r="K468" s="49" t="str">
        <f>MacReports!H468&amp;""</f>
        <v/>
      </c>
      <c r="L468" t="str">
        <f t="shared" si="22"/>
        <v/>
      </c>
      <c r="M468" s="13" t="str">
        <f>MacReports!I468&amp;""</f>
        <v/>
      </c>
      <c r="N468" s="11" t="str" cm="1">
        <f t="array" ref="N468">IFERROR(_xlfn.IFS(MacReports!N468="","",--MacReports!N468&lt;55,"Battery Defect",--MacReports!N468&lt;=69,"Battery D",--MacReports!N468&lt;=80,"Battery C",--MacReports!N468&gt;80,""),"")</f>
        <v/>
      </c>
      <c r="O468" s="11" t="str">
        <f>IF(MacReports!J468="Service","Battery Service","")</f>
        <v/>
      </c>
      <c r="P468" s="11" t="str">
        <f>MacReports!Q468&amp;""</f>
        <v/>
      </c>
      <c r="Q468" s="11" t="str">
        <f>IF(MacReports!K468="Enabled","Apple ID Lock","")</f>
        <v/>
      </c>
      <c r="R468" s="11" t="str">
        <f>IF(MacReports!M468="Remote Lock","Remote Locked","")</f>
        <v/>
      </c>
      <c r="S468" t="str">
        <f t="shared" si="21"/>
        <v/>
      </c>
      <c r="T468" t="str" cm="1">
        <f t="array" ref="T468">IF($AE468=0,"",INDEX(Disk_Pivot!$N$2:$N$500,$AE468))</f>
        <v/>
      </c>
      <c r="U468" t="str">
        <f>IF(T468="Fail",MacReports!O468,"")</f>
        <v/>
      </c>
      <c r="AA468" t="str">
        <f t="shared" si="23"/>
        <v/>
      </c>
      <c r="AC468">
        <f>IFERROR(MATCH($B468,MacReports!$B$2:$B$243,0),0)</f>
        <v>0</v>
      </c>
      <c r="AD468">
        <f>IFERROR(MATCH($F468,Models!$A$2:$A$605,0),0)</f>
        <v>0</v>
      </c>
      <c r="AE468">
        <f>IFERROR(MATCH($B468,Disk_Pivot!$G$2:$G$500,0),0)</f>
        <v>0</v>
      </c>
    </row>
    <row r="469" spans="1:31">
      <c r="A469" t="str">
        <f>MacReports!A469&amp;""</f>
        <v/>
      </c>
      <c r="B469" t="str">
        <f>MacReports!B469&amp;""</f>
        <v/>
      </c>
      <c r="C469" t="str">
        <f>MacReports!D469&amp;""</f>
        <v/>
      </c>
      <c r="D469" t="str">
        <f>MacReports!C469&amp;""</f>
        <v/>
      </c>
      <c r="E469" t="str" cm="1">
        <f t="array" ref="E469">IF($AC469=0,"",INDEX(MacReports!$E$2:$E$243,$AC469))</f>
        <v/>
      </c>
      <c r="F469" s="11" t="str">
        <f>MacReports!F469&amp;""</f>
        <v/>
      </c>
      <c r="G469" t="str" cm="1">
        <f t="array" ref="G469">IF($AD469=0,$F469,INDEX(Models!$B$2:$B$605,$AD469))</f>
        <v/>
      </c>
      <c r="H469" t="str" cm="1">
        <f t="array" ref="H469">IF($AD469=0,"",INDEX(Models!$E$2:$E$605,$AD469))</f>
        <v/>
      </c>
      <c r="I469" t="str" cm="1">
        <f t="array" ref="I469">IF($AD469=0,"",INDEX(Models!$D$2:$D$605,$AD469))</f>
        <v/>
      </c>
      <c r="J469" t="str">
        <f>MacReports!G469&amp;""</f>
        <v/>
      </c>
      <c r="K469" s="49" t="str">
        <f>MacReports!H469&amp;""</f>
        <v/>
      </c>
      <c r="L469" t="str">
        <f t="shared" si="22"/>
        <v/>
      </c>
      <c r="M469" s="13" t="str">
        <f>MacReports!I469&amp;""</f>
        <v/>
      </c>
      <c r="N469" s="11" t="str" cm="1">
        <f t="array" ref="N469">IFERROR(_xlfn.IFS(MacReports!N469="","",--MacReports!N469&lt;55,"Battery Defect",--MacReports!N469&lt;=69,"Battery D",--MacReports!N469&lt;=80,"Battery C",--MacReports!N469&gt;80,""),"")</f>
        <v/>
      </c>
      <c r="O469" s="11" t="str">
        <f>IF(MacReports!J469="Service","Battery Service","")</f>
        <v/>
      </c>
      <c r="P469" s="11" t="str">
        <f>MacReports!Q469&amp;""</f>
        <v/>
      </c>
      <c r="Q469" s="11" t="str">
        <f>IF(MacReports!K469="Enabled","Apple ID Lock","")</f>
        <v/>
      </c>
      <c r="R469" s="11" t="str">
        <f>IF(MacReports!M469="Remote Lock","Remote Locked","")</f>
        <v/>
      </c>
      <c r="S469" t="str">
        <f t="shared" si="21"/>
        <v/>
      </c>
      <c r="T469" t="str" cm="1">
        <f t="array" ref="T469">IF($AE469=0,"",INDEX(Disk_Pivot!$N$2:$N$500,$AE469))</f>
        <v/>
      </c>
      <c r="U469" t="str">
        <f>IF(T469="Fail",MacReports!O469,"")</f>
        <v/>
      </c>
      <c r="AA469" t="str">
        <f t="shared" si="23"/>
        <v/>
      </c>
      <c r="AC469">
        <f>IFERROR(MATCH($B469,MacReports!$B$2:$B$243,0),0)</f>
        <v>0</v>
      </c>
      <c r="AD469">
        <f>IFERROR(MATCH($F469,Models!$A$2:$A$605,0),0)</f>
        <v>0</v>
      </c>
      <c r="AE469">
        <f>IFERROR(MATCH($B469,Disk_Pivot!$G$2:$G$500,0),0)</f>
        <v>0</v>
      </c>
    </row>
    <row r="470" spans="1:31">
      <c r="A470" t="str">
        <f>MacReports!A470&amp;""</f>
        <v/>
      </c>
      <c r="B470" t="str">
        <f>MacReports!B470&amp;""</f>
        <v/>
      </c>
      <c r="C470" t="str">
        <f>MacReports!D470&amp;""</f>
        <v/>
      </c>
      <c r="D470" t="str">
        <f>MacReports!C470&amp;""</f>
        <v/>
      </c>
      <c r="E470" t="str" cm="1">
        <f t="array" ref="E470">IF($AC470=0,"",INDEX(MacReports!$E$2:$E$243,$AC470))</f>
        <v/>
      </c>
      <c r="F470" s="11" t="str">
        <f>MacReports!F470&amp;""</f>
        <v/>
      </c>
      <c r="G470" t="str" cm="1">
        <f t="array" ref="G470">IF($AD470=0,$F470,INDEX(Models!$B$2:$B$605,$AD470))</f>
        <v/>
      </c>
      <c r="H470" t="str" cm="1">
        <f t="array" ref="H470">IF($AD470=0,"",INDEX(Models!$E$2:$E$605,$AD470))</f>
        <v/>
      </c>
      <c r="I470" t="str" cm="1">
        <f t="array" ref="I470">IF($AD470=0,"",INDEX(Models!$D$2:$D$605,$AD470))</f>
        <v/>
      </c>
      <c r="J470" t="str">
        <f>MacReports!G470&amp;""</f>
        <v/>
      </c>
      <c r="K470" s="49" t="str">
        <f>MacReports!H470&amp;""</f>
        <v/>
      </c>
      <c r="L470" t="str">
        <f t="shared" si="22"/>
        <v/>
      </c>
      <c r="M470" s="13" t="str">
        <f>MacReports!I470&amp;""</f>
        <v/>
      </c>
      <c r="N470" s="11" t="str" cm="1">
        <f t="array" ref="N470">IFERROR(_xlfn.IFS(MacReports!N470="","",--MacReports!N470&lt;55,"Battery Defect",--MacReports!N470&lt;=69,"Battery D",--MacReports!N470&lt;=80,"Battery C",--MacReports!N470&gt;80,""),"")</f>
        <v/>
      </c>
      <c r="O470" s="11" t="str">
        <f>IF(MacReports!J470="Service","Battery Service","")</f>
        <v/>
      </c>
      <c r="P470" s="11" t="str">
        <f>MacReports!Q470&amp;""</f>
        <v/>
      </c>
      <c r="Q470" s="11" t="str">
        <f>IF(MacReports!K470="Enabled","Apple ID Lock","")</f>
        <v/>
      </c>
      <c r="R470" s="11" t="str">
        <f>IF(MacReports!M470="Remote Lock","Remote Locked","")</f>
        <v/>
      </c>
      <c r="S470" t="str">
        <f t="shared" si="21"/>
        <v/>
      </c>
      <c r="T470" t="str" cm="1">
        <f t="array" ref="T470">IF($AE470=0,"",INDEX(Disk_Pivot!$N$2:$N$500,$AE470))</f>
        <v/>
      </c>
      <c r="U470" t="str">
        <f>IF(T470="Fail",MacReports!O470,"")</f>
        <v/>
      </c>
      <c r="AA470" t="str">
        <f t="shared" si="23"/>
        <v/>
      </c>
      <c r="AC470">
        <f>IFERROR(MATCH($B470,MacReports!$B$2:$B$243,0),0)</f>
        <v>0</v>
      </c>
      <c r="AD470">
        <f>IFERROR(MATCH($F470,Models!$A$2:$A$605,0),0)</f>
        <v>0</v>
      </c>
      <c r="AE470">
        <f>IFERROR(MATCH($B470,Disk_Pivot!$G$2:$G$500,0),0)</f>
        <v>0</v>
      </c>
    </row>
    <row r="471" spans="1:31">
      <c r="A471" t="str">
        <f>MacReports!A471&amp;""</f>
        <v/>
      </c>
      <c r="B471" t="str">
        <f>MacReports!B471&amp;""</f>
        <v/>
      </c>
      <c r="C471" t="str">
        <f>MacReports!D471&amp;""</f>
        <v/>
      </c>
      <c r="D471" t="str">
        <f>MacReports!C471&amp;""</f>
        <v/>
      </c>
      <c r="E471" t="str" cm="1">
        <f t="array" ref="E471">IF($AC471=0,"",INDEX(MacReports!$E$2:$E$243,$AC471))</f>
        <v/>
      </c>
      <c r="F471" s="11" t="str">
        <f>MacReports!F471&amp;""</f>
        <v/>
      </c>
      <c r="G471" t="str" cm="1">
        <f t="array" ref="G471">IF($AD471=0,$F471,INDEX(Models!$B$2:$B$605,$AD471))</f>
        <v/>
      </c>
      <c r="H471" t="str" cm="1">
        <f t="array" ref="H471">IF($AD471=0,"",INDEX(Models!$E$2:$E$605,$AD471))</f>
        <v/>
      </c>
      <c r="I471" t="str" cm="1">
        <f t="array" ref="I471">IF($AD471=0,"",INDEX(Models!$D$2:$D$605,$AD471))</f>
        <v/>
      </c>
      <c r="J471" t="str">
        <f>MacReports!G471&amp;""</f>
        <v/>
      </c>
      <c r="K471" s="49" t="str">
        <f>MacReports!H471&amp;""</f>
        <v/>
      </c>
      <c r="L471" t="str">
        <f t="shared" si="22"/>
        <v/>
      </c>
      <c r="M471" s="13" t="str">
        <f>MacReports!I471&amp;""</f>
        <v/>
      </c>
      <c r="N471" s="11" t="str" cm="1">
        <f t="array" ref="N471">IFERROR(_xlfn.IFS(MacReports!N471="","",--MacReports!N471&lt;55,"Battery Defect",--MacReports!N471&lt;=69,"Battery D",--MacReports!N471&lt;=80,"Battery C",--MacReports!N471&gt;80,""),"")</f>
        <v/>
      </c>
      <c r="O471" s="11" t="str">
        <f>IF(MacReports!J471="Service","Battery Service","")</f>
        <v/>
      </c>
      <c r="P471" s="11" t="str">
        <f>MacReports!Q471&amp;""</f>
        <v/>
      </c>
      <c r="Q471" s="11" t="str">
        <f>IF(MacReports!K471="Enabled","Apple ID Lock","")</f>
        <v/>
      </c>
      <c r="R471" s="11" t="str">
        <f>IF(MacReports!M471="Remote Lock","Remote Locked","")</f>
        <v/>
      </c>
      <c r="S471" t="str">
        <f t="shared" si="21"/>
        <v/>
      </c>
      <c r="T471" t="str" cm="1">
        <f t="array" ref="T471">IF($AE471=0,"",INDEX(Disk_Pivot!$N$2:$N$500,$AE471))</f>
        <v/>
      </c>
      <c r="U471" t="str">
        <f>IF(T471="Fail",MacReports!O471,"")</f>
        <v/>
      </c>
      <c r="AA471" t="str">
        <f t="shared" si="23"/>
        <v/>
      </c>
      <c r="AC471">
        <f>IFERROR(MATCH($B471,MacReports!$B$2:$B$243,0),0)</f>
        <v>0</v>
      </c>
      <c r="AD471">
        <f>IFERROR(MATCH($F471,Models!$A$2:$A$605,0),0)</f>
        <v>0</v>
      </c>
      <c r="AE471">
        <f>IFERROR(MATCH($B471,Disk_Pivot!$G$2:$G$500,0),0)</f>
        <v>0</v>
      </c>
    </row>
    <row r="472" spans="1:31">
      <c r="A472" t="str">
        <f>MacReports!A472&amp;""</f>
        <v/>
      </c>
      <c r="B472" t="str">
        <f>MacReports!B472&amp;""</f>
        <v/>
      </c>
      <c r="C472" t="str">
        <f>MacReports!D472&amp;""</f>
        <v/>
      </c>
      <c r="D472" t="str">
        <f>MacReports!C472&amp;""</f>
        <v/>
      </c>
      <c r="E472" t="str" cm="1">
        <f t="array" ref="E472">IF($AC472=0,"",INDEX(MacReports!$E$2:$E$243,$AC472))</f>
        <v/>
      </c>
      <c r="F472" s="11" t="str">
        <f>MacReports!F472&amp;""</f>
        <v/>
      </c>
      <c r="G472" t="str" cm="1">
        <f t="array" ref="G472">IF($AD472=0,$F472,INDEX(Models!$B$2:$B$605,$AD472))</f>
        <v/>
      </c>
      <c r="H472" t="str" cm="1">
        <f t="array" ref="H472">IF($AD472=0,"",INDEX(Models!$E$2:$E$605,$AD472))</f>
        <v/>
      </c>
      <c r="I472" t="str" cm="1">
        <f t="array" ref="I472">IF($AD472=0,"",INDEX(Models!$D$2:$D$605,$AD472))</f>
        <v/>
      </c>
      <c r="J472" t="str">
        <f>MacReports!G472&amp;""</f>
        <v/>
      </c>
      <c r="K472" s="49" t="str">
        <f>MacReports!H472&amp;""</f>
        <v/>
      </c>
      <c r="L472" t="str">
        <f t="shared" si="22"/>
        <v/>
      </c>
      <c r="M472" s="13" t="str">
        <f>MacReports!I472&amp;""</f>
        <v/>
      </c>
      <c r="N472" s="11" t="str" cm="1">
        <f t="array" ref="N472">IFERROR(_xlfn.IFS(MacReports!N472="","",--MacReports!N472&lt;55,"Battery Defect",--MacReports!N472&lt;=69,"Battery D",--MacReports!N472&lt;=80,"Battery C",--MacReports!N472&gt;80,""),"")</f>
        <v/>
      </c>
      <c r="O472" s="11" t="str">
        <f>IF(MacReports!J472="Service","Battery Service","")</f>
        <v/>
      </c>
      <c r="P472" s="11" t="str">
        <f>MacReports!Q472&amp;""</f>
        <v/>
      </c>
      <c r="Q472" s="11" t="str">
        <f>IF(MacReports!K472="Enabled","Apple ID Lock","")</f>
        <v/>
      </c>
      <c r="R472" s="11" t="str">
        <f>IF(MacReports!M472="Remote Lock","Remote Locked","")</f>
        <v/>
      </c>
      <c r="S472" t="str">
        <f t="shared" si="21"/>
        <v/>
      </c>
      <c r="T472" t="str" cm="1">
        <f t="array" ref="T472">IF($AE472=0,"",INDEX(Disk_Pivot!$N$2:$N$500,$AE472))</f>
        <v/>
      </c>
      <c r="U472" t="str">
        <f>IF(T472="Fail",MacReports!O472,"")</f>
        <v/>
      </c>
      <c r="AA472" t="str">
        <f t="shared" si="23"/>
        <v/>
      </c>
      <c r="AC472">
        <f>IFERROR(MATCH($B472,MacReports!$B$2:$B$243,0),0)</f>
        <v>0</v>
      </c>
      <c r="AD472">
        <f>IFERROR(MATCH($F472,Models!$A$2:$A$605,0),0)</f>
        <v>0</v>
      </c>
      <c r="AE472">
        <f>IFERROR(MATCH($B472,Disk_Pivot!$G$2:$G$500,0),0)</f>
        <v>0</v>
      </c>
    </row>
    <row r="473" spans="1:31">
      <c r="A473" t="str">
        <f>MacReports!A473&amp;""</f>
        <v/>
      </c>
      <c r="B473" t="str">
        <f>MacReports!B473&amp;""</f>
        <v/>
      </c>
      <c r="C473" t="str">
        <f>MacReports!D473&amp;""</f>
        <v/>
      </c>
      <c r="D473" t="str">
        <f>MacReports!C473&amp;""</f>
        <v/>
      </c>
      <c r="E473" t="str" cm="1">
        <f t="array" ref="E473">IF($AC473=0,"",INDEX(MacReports!$E$2:$E$243,$AC473))</f>
        <v/>
      </c>
      <c r="F473" s="11" t="str">
        <f>MacReports!F473&amp;""</f>
        <v/>
      </c>
      <c r="G473" t="str" cm="1">
        <f t="array" ref="G473">IF($AD473=0,$F473,INDEX(Models!$B$2:$B$605,$AD473))</f>
        <v/>
      </c>
      <c r="H473" t="str" cm="1">
        <f t="array" ref="H473">IF($AD473=0,"",INDEX(Models!$E$2:$E$605,$AD473))</f>
        <v/>
      </c>
      <c r="I473" t="str" cm="1">
        <f t="array" ref="I473">IF($AD473=0,"",INDEX(Models!$D$2:$D$605,$AD473))</f>
        <v/>
      </c>
      <c r="J473" t="str">
        <f>MacReports!G473&amp;""</f>
        <v/>
      </c>
      <c r="K473" s="49" t="str">
        <f>MacReports!H473&amp;""</f>
        <v/>
      </c>
      <c r="L473" t="str">
        <f t="shared" si="22"/>
        <v/>
      </c>
      <c r="M473" s="13" t="str">
        <f>MacReports!I473&amp;""</f>
        <v/>
      </c>
      <c r="N473" s="11" t="str" cm="1">
        <f t="array" ref="N473">IFERROR(_xlfn.IFS(MacReports!N473="","",--MacReports!N473&lt;55,"Battery Defect",--MacReports!N473&lt;=69,"Battery D",--MacReports!N473&lt;=80,"Battery C",--MacReports!N473&gt;80,""),"")</f>
        <v/>
      </c>
      <c r="O473" s="11" t="str">
        <f>IF(MacReports!J473="Service","Battery Service","")</f>
        <v/>
      </c>
      <c r="P473" s="11" t="str">
        <f>MacReports!Q473&amp;""</f>
        <v/>
      </c>
      <c r="Q473" s="11" t="str">
        <f>IF(MacReports!K473="Enabled","Apple ID Lock","")</f>
        <v/>
      </c>
      <c r="R473" s="11" t="str">
        <f>IF(MacReports!M473="Remote Lock","Remote Locked","")</f>
        <v/>
      </c>
      <c r="S473" t="str">
        <f t="shared" si="21"/>
        <v/>
      </c>
      <c r="T473" t="str" cm="1">
        <f t="array" ref="T473">IF($AE473=0,"",INDEX(Disk_Pivot!$N$2:$N$500,$AE473))</f>
        <v/>
      </c>
      <c r="U473" t="str">
        <f>IF(T473="Fail",MacReports!O473,"")</f>
        <v/>
      </c>
      <c r="AA473" t="str">
        <f t="shared" si="23"/>
        <v/>
      </c>
      <c r="AC473">
        <f>IFERROR(MATCH($B473,MacReports!$B$2:$B$243,0),0)</f>
        <v>0</v>
      </c>
      <c r="AD473">
        <f>IFERROR(MATCH($F473,Models!$A$2:$A$605,0),0)</f>
        <v>0</v>
      </c>
      <c r="AE473">
        <f>IFERROR(MATCH($B473,Disk_Pivot!$G$2:$G$500,0),0)</f>
        <v>0</v>
      </c>
    </row>
    <row r="474" spans="1:31">
      <c r="A474" t="str">
        <f>MacReports!A474&amp;""</f>
        <v/>
      </c>
      <c r="B474" t="str">
        <f>MacReports!B474&amp;""</f>
        <v/>
      </c>
      <c r="C474" t="str">
        <f>MacReports!D474&amp;""</f>
        <v/>
      </c>
      <c r="D474" t="str">
        <f>MacReports!C474&amp;""</f>
        <v/>
      </c>
      <c r="E474" t="str" cm="1">
        <f t="array" ref="E474">IF($AC474=0,"",INDEX(MacReports!$E$2:$E$243,$AC474))</f>
        <v/>
      </c>
      <c r="F474" s="11" t="str">
        <f>MacReports!F474&amp;""</f>
        <v/>
      </c>
      <c r="G474" t="str" cm="1">
        <f t="array" ref="G474">IF($AD474=0,$F474,INDEX(Models!$B$2:$B$605,$AD474))</f>
        <v/>
      </c>
      <c r="H474" t="str" cm="1">
        <f t="array" ref="H474">IF($AD474=0,"",INDEX(Models!$E$2:$E$605,$AD474))</f>
        <v/>
      </c>
      <c r="I474" t="str" cm="1">
        <f t="array" ref="I474">IF($AD474=0,"",INDEX(Models!$D$2:$D$605,$AD474))</f>
        <v/>
      </c>
      <c r="J474" t="str">
        <f>MacReports!G474&amp;""</f>
        <v/>
      </c>
      <c r="K474" s="49" t="str">
        <f>MacReports!H474&amp;""</f>
        <v/>
      </c>
      <c r="L474" t="str">
        <f t="shared" si="22"/>
        <v/>
      </c>
      <c r="M474" s="13" t="str">
        <f>MacReports!I474&amp;""</f>
        <v/>
      </c>
      <c r="N474" s="11" t="str" cm="1">
        <f t="array" ref="N474">IFERROR(_xlfn.IFS(MacReports!N474="","",--MacReports!N474&lt;55,"Battery Defect",--MacReports!N474&lt;=69,"Battery D",--MacReports!N474&lt;=80,"Battery C",--MacReports!N474&gt;80,""),"")</f>
        <v/>
      </c>
      <c r="O474" s="11" t="str">
        <f>IF(MacReports!J474="Service","Battery Service","")</f>
        <v/>
      </c>
      <c r="P474" s="11" t="str">
        <f>MacReports!Q474&amp;""</f>
        <v/>
      </c>
      <c r="Q474" s="11" t="str">
        <f>IF(MacReports!K474="Enabled","Apple ID Lock","")</f>
        <v/>
      </c>
      <c r="R474" s="11" t="str">
        <f>IF(MacReports!M474="Remote Lock","Remote Locked","")</f>
        <v/>
      </c>
      <c r="S474" t="str">
        <f t="shared" si="21"/>
        <v/>
      </c>
      <c r="T474" t="str" cm="1">
        <f t="array" ref="T474">IF($AE474=0,"",INDEX(Disk_Pivot!$N$2:$N$500,$AE474))</f>
        <v/>
      </c>
      <c r="U474" t="str">
        <f>IF(T474="Fail",MacReports!O474,"")</f>
        <v/>
      </c>
      <c r="AA474" t="str">
        <f t="shared" si="23"/>
        <v/>
      </c>
      <c r="AC474">
        <f>IFERROR(MATCH($B474,MacReports!$B$2:$B$243,0),0)</f>
        <v>0</v>
      </c>
      <c r="AD474">
        <f>IFERROR(MATCH($F474,Models!$A$2:$A$605,0),0)</f>
        <v>0</v>
      </c>
      <c r="AE474">
        <f>IFERROR(MATCH($B474,Disk_Pivot!$G$2:$G$500,0),0)</f>
        <v>0</v>
      </c>
    </row>
    <row r="475" spans="1:31">
      <c r="A475" t="str">
        <f>MacReports!A475&amp;""</f>
        <v/>
      </c>
      <c r="B475" t="str">
        <f>MacReports!B475&amp;""</f>
        <v/>
      </c>
      <c r="C475" t="str">
        <f>MacReports!D475&amp;""</f>
        <v/>
      </c>
      <c r="D475" t="str">
        <f>MacReports!C475&amp;""</f>
        <v/>
      </c>
      <c r="E475" t="str" cm="1">
        <f t="array" ref="E475">IF($AC475=0,"",INDEX(MacReports!$E$2:$E$243,$AC475))</f>
        <v/>
      </c>
      <c r="F475" s="11" t="str">
        <f>MacReports!F475&amp;""</f>
        <v/>
      </c>
      <c r="G475" t="str" cm="1">
        <f t="array" ref="G475">IF($AD475=0,$F475,INDEX(Models!$B$2:$B$605,$AD475))</f>
        <v/>
      </c>
      <c r="H475" t="str" cm="1">
        <f t="array" ref="H475">IF($AD475=0,"",INDEX(Models!$E$2:$E$605,$AD475))</f>
        <v/>
      </c>
      <c r="I475" t="str" cm="1">
        <f t="array" ref="I475">IF($AD475=0,"",INDEX(Models!$D$2:$D$605,$AD475))</f>
        <v/>
      </c>
      <c r="J475" t="str">
        <f>MacReports!G475&amp;""</f>
        <v/>
      </c>
      <c r="K475" s="49" t="str">
        <f>MacReports!H475&amp;""</f>
        <v/>
      </c>
      <c r="L475" t="str">
        <f t="shared" si="22"/>
        <v/>
      </c>
      <c r="M475" s="13" t="str">
        <f>MacReports!I475&amp;""</f>
        <v/>
      </c>
      <c r="N475" s="11" t="str" cm="1">
        <f t="array" ref="N475">IFERROR(_xlfn.IFS(MacReports!N475="","",--MacReports!N475&lt;55,"Battery Defect",--MacReports!N475&lt;=69,"Battery D",--MacReports!N475&lt;=80,"Battery C",--MacReports!N475&gt;80,""),"")</f>
        <v/>
      </c>
      <c r="O475" s="11" t="str">
        <f>IF(MacReports!J475="Service","Battery Service","")</f>
        <v/>
      </c>
      <c r="P475" s="11" t="str">
        <f>MacReports!Q475&amp;""</f>
        <v/>
      </c>
      <c r="Q475" s="11" t="str">
        <f>IF(MacReports!K475="Enabled","Apple ID Lock","")</f>
        <v/>
      </c>
      <c r="R475" s="11" t="str">
        <f>IF(MacReports!M475="Remote Lock","Remote Locked","")</f>
        <v/>
      </c>
      <c r="S475" t="str">
        <f t="shared" si="21"/>
        <v/>
      </c>
      <c r="T475" t="str" cm="1">
        <f t="array" ref="T475">IF($AE475=0,"",INDEX(Disk_Pivot!$N$2:$N$500,$AE475))</f>
        <v/>
      </c>
      <c r="U475" t="str">
        <f>IF(T475="Fail",MacReports!O475,"")</f>
        <v/>
      </c>
      <c r="AA475" t="str">
        <f t="shared" si="23"/>
        <v/>
      </c>
      <c r="AC475">
        <f>IFERROR(MATCH($B475,MacReports!$B$2:$B$243,0),0)</f>
        <v>0</v>
      </c>
      <c r="AD475">
        <f>IFERROR(MATCH($F475,Models!$A$2:$A$605,0),0)</f>
        <v>0</v>
      </c>
      <c r="AE475">
        <f>IFERROR(MATCH($B475,Disk_Pivot!$G$2:$G$500,0),0)</f>
        <v>0</v>
      </c>
    </row>
    <row r="476" spans="1:31">
      <c r="A476" t="str">
        <f>MacReports!A476&amp;""</f>
        <v/>
      </c>
      <c r="B476" t="str">
        <f>MacReports!B476&amp;""</f>
        <v/>
      </c>
      <c r="C476" t="str">
        <f>MacReports!D476&amp;""</f>
        <v/>
      </c>
      <c r="D476" t="str">
        <f>MacReports!C476&amp;""</f>
        <v/>
      </c>
      <c r="E476" t="str" cm="1">
        <f t="array" ref="E476">IF($AC476=0,"",INDEX(MacReports!$E$2:$E$243,$AC476))</f>
        <v/>
      </c>
      <c r="F476" s="11" t="str">
        <f>MacReports!F476&amp;""</f>
        <v/>
      </c>
      <c r="G476" t="str" cm="1">
        <f t="array" ref="G476">IF($AD476=0,$F476,INDEX(Models!$B$2:$B$605,$AD476))</f>
        <v/>
      </c>
      <c r="H476" t="str" cm="1">
        <f t="array" ref="H476">IF($AD476=0,"",INDEX(Models!$E$2:$E$605,$AD476))</f>
        <v/>
      </c>
      <c r="I476" t="str" cm="1">
        <f t="array" ref="I476">IF($AD476=0,"",INDEX(Models!$D$2:$D$605,$AD476))</f>
        <v/>
      </c>
      <c r="J476" t="str">
        <f>MacReports!G476&amp;""</f>
        <v/>
      </c>
      <c r="K476" s="49" t="str">
        <f>MacReports!H476&amp;""</f>
        <v/>
      </c>
      <c r="L476" t="str">
        <f t="shared" si="22"/>
        <v/>
      </c>
      <c r="M476" s="13" t="str">
        <f>MacReports!I476&amp;""</f>
        <v/>
      </c>
      <c r="N476" s="11" t="str" cm="1">
        <f t="array" ref="N476">IFERROR(_xlfn.IFS(MacReports!N476="","",--MacReports!N476&lt;55,"Battery Defect",--MacReports!N476&lt;=69,"Battery D",--MacReports!N476&lt;=80,"Battery C",--MacReports!N476&gt;80,""),"")</f>
        <v/>
      </c>
      <c r="O476" s="11" t="str">
        <f>IF(MacReports!J476="Service","Battery Service","")</f>
        <v/>
      </c>
      <c r="P476" s="11" t="str">
        <f>MacReports!Q476&amp;""</f>
        <v/>
      </c>
      <c r="Q476" s="11" t="str">
        <f>IF(MacReports!K476="Enabled","Apple ID Lock","")</f>
        <v/>
      </c>
      <c r="R476" s="11" t="str">
        <f>IF(MacReports!M476="Remote Lock","Remote Locked","")</f>
        <v/>
      </c>
      <c r="S476" t="str">
        <f t="shared" si="21"/>
        <v/>
      </c>
      <c r="T476" t="str" cm="1">
        <f t="array" ref="T476">IF($AE476=0,"",INDEX(Disk_Pivot!$N$2:$N$500,$AE476))</f>
        <v/>
      </c>
      <c r="U476" t="str">
        <f>IF(T476="Fail",MacReports!O476,"")</f>
        <v/>
      </c>
      <c r="AA476" t="str">
        <f t="shared" si="23"/>
        <v/>
      </c>
      <c r="AC476">
        <f>IFERROR(MATCH($B476,MacReports!$B$2:$B$243,0),0)</f>
        <v>0</v>
      </c>
      <c r="AD476">
        <f>IFERROR(MATCH($F476,Models!$A$2:$A$605,0),0)</f>
        <v>0</v>
      </c>
      <c r="AE476">
        <f>IFERROR(MATCH($B476,Disk_Pivot!$G$2:$G$500,0),0)</f>
        <v>0</v>
      </c>
    </row>
    <row r="477" spans="1:31">
      <c r="A477" t="str">
        <f>MacReports!A477&amp;""</f>
        <v/>
      </c>
      <c r="B477" t="str">
        <f>MacReports!B477&amp;""</f>
        <v/>
      </c>
      <c r="C477" t="str">
        <f>MacReports!D477&amp;""</f>
        <v/>
      </c>
      <c r="D477" t="str">
        <f>MacReports!C477&amp;""</f>
        <v/>
      </c>
      <c r="E477" t="str" cm="1">
        <f t="array" ref="E477">IF($AC477=0,"",INDEX(MacReports!$E$2:$E$243,$AC477))</f>
        <v/>
      </c>
      <c r="F477" s="11" t="str">
        <f>MacReports!F477&amp;""</f>
        <v/>
      </c>
      <c r="G477" t="str" cm="1">
        <f t="array" ref="G477">IF($AD477=0,$F477,INDEX(Models!$B$2:$B$605,$AD477))</f>
        <v/>
      </c>
      <c r="H477" t="str" cm="1">
        <f t="array" ref="H477">IF($AD477=0,"",INDEX(Models!$E$2:$E$605,$AD477))</f>
        <v/>
      </c>
      <c r="I477" t="str" cm="1">
        <f t="array" ref="I477">IF($AD477=0,"",INDEX(Models!$D$2:$D$605,$AD477))</f>
        <v/>
      </c>
      <c r="J477" t="str">
        <f>MacReports!G477&amp;""</f>
        <v/>
      </c>
      <c r="K477" s="49" t="str">
        <f>MacReports!H477&amp;""</f>
        <v/>
      </c>
      <c r="L477" t="str">
        <f t="shared" si="22"/>
        <v/>
      </c>
      <c r="M477" s="13" t="str">
        <f>MacReports!I477&amp;""</f>
        <v/>
      </c>
      <c r="N477" s="11" t="str" cm="1">
        <f t="array" ref="N477">IFERROR(_xlfn.IFS(MacReports!N477="","",--MacReports!N477&lt;55,"Battery Defect",--MacReports!N477&lt;=69,"Battery D",--MacReports!N477&lt;=80,"Battery C",--MacReports!N477&gt;80,""),"")</f>
        <v/>
      </c>
      <c r="O477" s="11" t="str">
        <f>IF(MacReports!J477="Service","Battery Service","")</f>
        <v/>
      </c>
      <c r="P477" s="11" t="str">
        <f>MacReports!Q477&amp;""</f>
        <v/>
      </c>
      <c r="Q477" s="11" t="str">
        <f>IF(MacReports!K477="Enabled","Apple ID Lock","")</f>
        <v/>
      </c>
      <c r="R477" s="11" t="str">
        <f>IF(MacReports!M477="Remote Lock","Remote Locked","")</f>
        <v/>
      </c>
      <c r="S477" t="str">
        <f t="shared" si="21"/>
        <v/>
      </c>
      <c r="T477" t="str" cm="1">
        <f t="array" ref="T477">IF($AE477=0,"",INDEX(Disk_Pivot!$N$2:$N$500,$AE477))</f>
        <v/>
      </c>
      <c r="U477" t="str">
        <f>IF(T477="Fail",MacReports!O477,"")</f>
        <v/>
      </c>
      <c r="AA477" t="str">
        <f t="shared" si="23"/>
        <v/>
      </c>
      <c r="AC477">
        <f>IFERROR(MATCH($B477,MacReports!$B$2:$B$243,0),0)</f>
        <v>0</v>
      </c>
      <c r="AD477">
        <f>IFERROR(MATCH($F477,Models!$A$2:$A$605,0),0)</f>
        <v>0</v>
      </c>
      <c r="AE477">
        <f>IFERROR(MATCH($B477,Disk_Pivot!$G$2:$G$500,0),0)</f>
        <v>0</v>
      </c>
    </row>
    <row r="478" spans="1:31">
      <c r="A478" t="str">
        <f>MacReports!A478&amp;""</f>
        <v/>
      </c>
      <c r="B478" t="str">
        <f>MacReports!B478&amp;""</f>
        <v/>
      </c>
      <c r="C478" t="str">
        <f>MacReports!D478&amp;""</f>
        <v/>
      </c>
      <c r="D478" t="str">
        <f>MacReports!C478&amp;""</f>
        <v/>
      </c>
      <c r="E478" t="str" cm="1">
        <f t="array" ref="E478">IF($AC478=0,"",INDEX(MacReports!$E$2:$E$243,$AC478))</f>
        <v/>
      </c>
      <c r="F478" s="11" t="str">
        <f>MacReports!F478&amp;""</f>
        <v/>
      </c>
      <c r="G478" t="str" cm="1">
        <f t="array" ref="G478">IF($AD478=0,$F478,INDEX(Models!$B$2:$B$605,$AD478))</f>
        <v/>
      </c>
      <c r="H478" t="str" cm="1">
        <f t="array" ref="H478">IF($AD478=0,"",INDEX(Models!$E$2:$E$605,$AD478))</f>
        <v/>
      </c>
      <c r="I478" t="str" cm="1">
        <f t="array" ref="I478">IF($AD478=0,"",INDEX(Models!$D$2:$D$605,$AD478))</f>
        <v/>
      </c>
      <c r="J478" t="str">
        <f>MacReports!G478&amp;""</f>
        <v/>
      </c>
      <c r="K478" s="49" t="str">
        <f>MacReports!H478&amp;""</f>
        <v/>
      </c>
      <c r="L478" t="str">
        <f t="shared" si="22"/>
        <v/>
      </c>
      <c r="M478" s="13" t="str">
        <f>MacReports!I478&amp;""</f>
        <v/>
      </c>
      <c r="N478" s="11" t="str" cm="1">
        <f t="array" ref="N478">IFERROR(_xlfn.IFS(MacReports!N478="","",--MacReports!N478&lt;55,"Battery Defect",--MacReports!N478&lt;=69,"Battery D",--MacReports!N478&lt;=80,"Battery C",--MacReports!N478&gt;80,""),"")</f>
        <v/>
      </c>
      <c r="O478" s="11" t="str">
        <f>IF(MacReports!J478="Service","Battery Service","")</f>
        <v/>
      </c>
      <c r="P478" s="11" t="str">
        <f>MacReports!Q478&amp;""</f>
        <v/>
      </c>
      <c r="Q478" s="11" t="str">
        <f>IF(MacReports!K478="Enabled","Apple ID Lock","")</f>
        <v/>
      </c>
      <c r="R478" s="11" t="str">
        <f>IF(MacReports!M478="Remote Lock","Remote Locked","")</f>
        <v/>
      </c>
      <c r="S478" t="str">
        <f t="shared" si="21"/>
        <v/>
      </c>
      <c r="T478" t="str" cm="1">
        <f t="array" ref="T478">IF($AE478=0,"",INDEX(Disk_Pivot!$N$2:$N$500,$AE478))</f>
        <v/>
      </c>
      <c r="U478" t="str">
        <f>IF(T478="Fail",MacReports!O478,"")</f>
        <v/>
      </c>
      <c r="AA478" t="str">
        <f t="shared" si="23"/>
        <v/>
      </c>
      <c r="AC478">
        <f>IFERROR(MATCH($B478,MacReports!$B$2:$B$243,0),0)</f>
        <v>0</v>
      </c>
      <c r="AD478">
        <f>IFERROR(MATCH($F478,Models!$A$2:$A$605,0),0)</f>
        <v>0</v>
      </c>
      <c r="AE478">
        <f>IFERROR(MATCH($B478,Disk_Pivot!$G$2:$G$500,0),0)</f>
        <v>0</v>
      </c>
    </row>
    <row r="479" spans="1:31">
      <c r="A479" t="str">
        <f>MacReports!A479&amp;""</f>
        <v/>
      </c>
      <c r="B479" t="str">
        <f>MacReports!B479&amp;""</f>
        <v/>
      </c>
      <c r="C479" t="str">
        <f>MacReports!D479&amp;""</f>
        <v/>
      </c>
      <c r="D479" t="str">
        <f>MacReports!C479&amp;""</f>
        <v/>
      </c>
      <c r="E479" t="str" cm="1">
        <f t="array" ref="E479">IF($AC479=0,"",INDEX(MacReports!$E$2:$E$243,$AC479))</f>
        <v/>
      </c>
      <c r="F479" s="11" t="str">
        <f>MacReports!F479&amp;""</f>
        <v/>
      </c>
      <c r="G479" t="str" cm="1">
        <f t="array" ref="G479">IF($AD479=0,$F479,INDEX(Models!$B$2:$B$605,$AD479))</f>
        <v/>
      </c>
      <c r="H479" t="str" cm="1">
        <f t="array" ref="H479">IF($AD479=0,"",INDEX(Models!$E$2:$E$605,$AD479))</f>
        <v/>
      </c>
      <c r="I479" t="str" cm="1">
        <f t="array" ref="I479">IF($AD479=0,"",INDEX(Models!$D$2:$D$605,$AD479))</f>
        <v/>
      </c>
      <c r="J479" t="str">
        <f>MacReports!G479&amp;""</f>
        <v/>
      </c>
      <c r="K479" s="49" t="str">
        <f>MacReports!H479&amp;""</f>
        <v/>
      </c>
      <c r="L479" t="str">
        <f t="shared" si="22"/>
        <v/>
      </c>
      <c r="M479" s="13" t="str">
        <f>MacReports!I479&amp;""</f>
        <v/>
      </c>
      <c r="N479" s="11" t="str" cm="1">
        <f t="array" ref="N479">IFERROR(_xlfn.IFS(MacReports!N479="","",--MacReports!N479&lt;55,"Battery Defect",--MacReports!N479&lt;=69,"Battery D",--MacReports!N479&lt;=80,"Battery C",--MacReports!N479&gt;80,""),"")</f>
        <v/>
      </c>
      <c r="O479" s="11" t="str">
        <f>IF(MacReports!J479="Service","Battery Service","")</f>
        <v/>
      </c>
      <c r="P479" s="11" t="str">
        <f>MacReports!Q479&amp;""</f>
        <v/>
      </c>
      <c r="Q479" s="11" t="str">
        <f>IF(MacReports!K479="Enabled","Apple ID Lock","")</f>
        <v/>
      </c>
      <c r="R479" s="11" t="str">
        <f>IF(MacReports!M479="Remote Lock","Remote Locked","")</f>
        <v/>
      </c>
      <c r="S479" t="str">
        <f t="shared" si="21"/>
        <v/>
      </c>
      <c r="T479" t="str" cm="1">
        <f t="array" ref="T479">IF($AE479=0,"",INDEX(Disk_Pivot!$N$2:$N$500,$AE479))</f>
        <v/>
      </c>
      <c r="U479" t="str">
        <f>IF(T479="Fail",MacReports!O479,"")</f>
        <v/>
      </c>
      <c r="AA479" t="str">
        <f t="shared" si="23"/>
        <v/>
      </c>
      <c r="AC479">
        <f>IFERROR(MATCH($B479,MacReports!$B$2:$B$243,0),0)</f>
        <v>0</v>
      </c>
      <c r="AD479">
        <f>IFERROR(MATCH($F479,Models!$A$2:$A$605,0),0)</f>
        <v>0</v>
      </c>
      <c r="AE479">
        <f>IFERROR(MATCH($B479,Disk_Pivot!$G$2:$G$500,0),0)</f>
        <v>0</v>
      </c>
    </row>
    <row r="480" spans="1:31">
      <c r="A480" t="str">
        <f>MacReports!A480&amp;""</f>
        <v/>
      </c>
      <c r="B480" t="str">
        <f>MacReports!B480&amp;""</f>
        <v/>
      </c>
      <c r="C480" t="str">
        <f>MacReports!D480&amp;""</f>
        <v/>
      </c>
      <c r="D480" t="str">
        <f>MacReports!C480&amp;""</f>
        <v/>
      </c>
      <c r="E480" t="str" cm="1">
        <f t="array" ref="E480">IF($AC480=0,"",INDEX(MacReports!$E$2:$E$243,$AC480))</f>
        <v/>
      </c>
      <c r="F480" s="11" t="str">
        <f>MacReports!F480&amp;""</f>
        <v/>
      </c>
      <c r="G480" t="str" cm="1">
        <f t="array" ref="G480">IF($AD480=0,$F480,INDEX(Models!$B$2:$B$605,$AD480))</f>
        <v/>
      </c>
      <c r="H480" t="str" cm="1">
        <f t="array" ref="H480">IF($AD480=0,"",INDEX(Models!$E$2:$E$605,$AD480))</f>
        <v/>
      </c>
      <c r="I480" t="str" cm="1">
        <f t="array" ref="I480">IF($AD480=0,"",INDEX(Models!$D$2:$D$605,$AD480))</f>
        <v/>
      </c>
      <c r="J480" t="str">
        <f>MacReports!G480&amp;""</f>
        <v/>
      </c>
      <c r="K480" s="49" t="str">
        <f>MacReports!H480&amp;""</f>
        <v/>
      </c>
      <c r="L480" t="str">
        <f t="shared" si="22"/>
        <v/>
      </c>
      <c r="M480" s="13" t="str">
        <f>MacReports!I480&amp;""</f>
        <v/>
      </c>
      <c r="N480" s="11" t="str" cm="1">
        <f t="array" ref="N480">IFERROR(_xlfn.IFS(MacReports!N480="","",--MacReports!N480&lt;55,"Battery Defect",--MacReports!N480&lt;=69,"Battery D",--MacReports!N480&lt;=80,"Battery C",--MacReports!N480&gt;80,""),"")</f>
        <v/>
      </c>
      <c r="O480" s="11" t="str">
        <f>IF(MacReports!J480="Service","Battery Service","")</f>
        <v/>
      </c>
      <c r="P480" s="11" t="str">
        <f>MacReports!Q480&amp;""</f>
        <v/>
      </c>
      <c r="Q480" s="11" t="str">
        <f>IF(MacReports!K480="Enabled","Apple ID Lock","")</f>
        <v/>
      </c>
      <c r="R480" s="11" t="str">
        <f>IF(MacReports!M480="Remote Lock","Remote Locked","")</f>
        <v/>
      </c>
      <c r="S480" t="str">
        <f t="shared" si="21"/>
        <v/>
      </c>
      <c r="T480" t="str" cm="1">
        <f t="array" ref="T480">IF($AE480=0,"",INDEX(Disk_Pivot!$N$2:$N$500,$AE480))</f>
        <v/>
      </c>
      <c r="U480" t="str">
        <f>IF(T480="Fail",MacReports!O480,"")</f>
        <v/>
      </c>
      <c r="AA480" t="str">
        <f t="shared" si="23"/>
        <v/>
      </c>
      <c r="AC480">
        <f>IFERROR(MATCH($B480,MacReports!$B$2:$B$243,0),0)</f>
        <v>0</v>
      </c>
      <c r="AD480">
        <f>IFERROR(MATCH($F480,Models!$A$2:$A$605,0),0)</f>
        <v>0</v>
      </c>
      <c r="AE480">
        <f>IFERROR(MATCH($B480,Disk_Pivot!$G$2:$G$500,0),0)</f>
        <v>0</v>
      </c>
    </row>
    <row r="481" spans="1:31">
      <c r="A481" t="str">
        <f>MacReports!A481&amp;""</f>
        <v/>
      </c>
      <c r="B481" t="str">
        <f>MacReports!B481&amp;""</f>
        <v/>
      </c>
      <c r="C481" t="str">
        <f>MacReports!D481&amp;""</f>
        <v/>
      </c>
      <c r="D481" t="str">
        <f>MacReports!C481&amp;""</f>
        <v/>
      </c>
      <c r="E481" t="str" cm="1">
        <f t="array" ref="E481">IF($AC481=0,"",INDEX(MacReports!$E$2:$E$243,$AC481))</f>
        <v/>
      </c>
      <c r="F481" s="11" t="str">
        <f>MacReports!F481&amp;""</f>
        <v/>
      </c>
      <c r="G481" t="str" cm="1">
        <f t="array" ref="G481">IF($AD481=0,$F481,INDEX(Models!$B$2:$B$605,$AD481))</f>
        <v/>
      </c>
      <c r="H481" t="str" cm="1">
        <f t="array" ref="H481">IF($AD481=0,"",INDEX(Models!$E$2:$E$605,$AD481))</f>
        <v/>
      </c>
      <c r="I481" t="str" cm="1">
        <f t="array" ref="I481">IF($AD481=0,"",INDEX(Models!$D$2:$D$605,$AD481))</f>
        <v/>
      </c>
      <c r="J481" t="str">
        <f>MacReports!G481&amp;""</f>
        <v/>
      </c>
      <c r="K481" s="49" t="str">
        <f>MacReports!H481&amp;""</f>
        <v/>
      </c>
      <c r="L481" t="str">
        <f t="shared" si="22"/>
        <v/>
      </c>
      <c r="M481" s="13" t="str">
        <f>MacReports!I481&amp;""</f>
        <v/>
      </c>
      <c r="N481" s="11" t="str" cm="1">
        <f t="array" ref="N481">IFERROR(_xlfn.IFS(MacReports!N481="","",--MacReports!N481&lt;55,"Battery Defect",--MacReports!N481&lt;=69,"Battery D",--MacReports!N481&lt;=80,"Battery C",--MacReports!N481&gt;80,""),"")</f>
        <v/>
      </c>
      <c r="O481" s="11" t="str">
        <f>IF(MacReports!J481="Service","Battery Service","")</f>
        <v/>
      </c>
      <c r="P481" s="11" t="str">
        <f>MacReports!Q481&amp;""</f>
        <v/>
      </c>
      <c r="Q481" s="11" t="str">
        <f>IF(MacReports!K481="Enabled","Apple ID Lock","")</f>
        <v/>
      </c>
      <c r="R481" s="11" t="str">
        <f>IF(MacReports!M481="Remote Lock","Remote Locked","")</f>
        <v/>
      </c>
      <c r="S481" t="str">
        <f t="shared" si="21"/>
        <v/>
      </c>
      <c r="T481" t="str" cm="1">
        <f t="array" ref="T481">IF($AE481=0,"",INDEX(Disk_Pivot!$N$2:$N$500,$AE481))</f>
        <v/>
      </c>
      <c r="U481" t="str">
        <f>IF(T481="Fail",MacReports!O481,"")</f>
        <v/>
      </c>
      <c r="AA481" t="str">
        <f t="shared" si="23"/>
        <v/>
      </c>
      <c r="AC481">
        <f>IFERROR(MATCH($B481,MacReports!$B$2:$B$243,0),0)</f>
        <v>0</v>
      </c>
      <c r="AD481">
        <f>IFERROR(MATCH($F481,Models!$A$2:$A$605,0),0)</f>
        <v>0</v>
      </c>
      <c r="AE481">
        <f>IFERROR(MATCH($B481,Disk_Pivot!$G$2:$G$500,0),0)</f>
        <v>0</v>
      </c>
    </row>
    <row r="482" spans="1:31">
      <c r="A482" t="str">
        <f>MacReports!A482&amp;""</f>
        <v/>
      </c>
      <c r="B482" t="str">
        <f>MacReports!B482&amp;""</f>
        <v/>
      </c>
      <c r="C482" t="str">
        <f>MacReports!D482&amp;""</f>
        <v/>
      </c>
      <c r="D482" t="str">
        <f>MacReports!C482&amp;""</f>
        <v/>
      </c>
      <c r="E482" t="str" cm="1">
        <f t="array" ref="E482">IF($AC482=0,"",INDEX(MacReports!$E$2:$E$243,$AC482))</f>
        <v/>
      </c>
      <c r="F482" s="11" t="str">
        <f>MacReports!F482&amp;""</f>
        <v/>
      </c>
      <c r="G482" t="str" cm="1">
        <f t="array" ref="G482">IF($AD482=0,$F482,INDEX(Models!$B$2:$B$605,$AD482))</f>
        <v/>
      </c>
      <c r="H482" t="str" cm="1">
        <f t="array" ref="H482">IF($AD482=0,"",INDEX(Models!$E$2:$E$605,$AD482))</f>
        <v/>
      </c>
      <c r="I482" t="str" cm="1">
        <f t="array" ref="I482">IF($AD482=0,"",INDEX(Models!$D$2:$D$605,$AD482))</f>
        <v/>
      </c>
      <c r="J482" t="str">
        <f>MacReports!G482&amp;""</f>
        <v/>
      </c>
      <c r="K482" s="49" t="str">
        <f>MacReports!H482&amp;""</f>
        <v/>
      </c>
      <c r="L482" t="str">
        <f t="shared" si="22"/>
        <v/>
      </c>
      <c r="M482" s="13" t="str">
        <f>MacReports!I482&amp;""</f>
        <v/>
      </c>
      <c r="N482" s="11" t="str" cm="1">
        <f t="array" ref="N482">IFERROR(_xlfn.IFS(MacReports!N482="","",--MacReports!N482&lt;55,"Battery Defect",--MacReports!N482&lt;=69,"Battery D",--MacReports!N482&lt;=80,"Battery C",--MacReports!N482&gt;80,""),"")</f>
        <v/>
      </c>
      <c r="O482" s="11" t="str">
        <f>IF(MacReports!J482="Service","Battery Service","")</f>
        <v/>
      </c>
      <c r="P482" s="11" t="str">
        <f>MacReports!Q482&amp;""</f>
        <v/>
      </c>
      <c r="Q482" s="11" t="str">
        <f>IF(MacReports!K482="Enabled","Apple ID Lock","")</f>
        <v/>
      </c>
      <c r="R482" s="11" t="str">
        <f>IF(MacReports!M482="Remote Lock","Remote Locked","")</f>
        <v/>
      </c>
      <c r="S482" t="str">
        <f t="shared" si="21"/>
        <v/>
      </c>
      <c r="T482" t="str" cm="1">
        <f t="array" ref="T482">IF($AE482=0,"",INDEX(Disk_Pivot!$N$2:$N$500,$AE482))</f>
        <v/>
      </c>
      <c r="U482" t="str">
        <f>IF(T482="Fail",MacReports!O482,"")</f>
        <v/>
      </c>
      <c r="AA482" t="str">
        <f t="shared" si="23"/>
        <v/>
      </c>
      <c r="AC482">
        <f>IFERROR(MATCH($B482,MacReports!$B$2:$B$243,0),0)</f>
        <v>0</v>
      </c>
      <c r="AD482">
        <f>IFERROR(MATCH($F482,Models!$A$2:$A$605,0),0)</f>
        <v>0</v>
      </c>
      <c r="AE482">
        <f>IFERROR(MATCH($B482,Disk_Pivot!$G$2:$G$500,0),0)</f>
        <v>0</v>
      </c>
    </row>
    <row r="483" spans="1:31">
      <c r="A483" t="str">
        <f>MacReports!A483&amp;""</f>
        <v/>
      </c>
      <c r="B483" t="str">
        <f>MacReports!B483&amp;""</f>
        <v/>
      </c>
      <c r="C483" t="str">
        <f>MacReports!D483&amp;""</f>
        <v/>
      </c>
      <c r="D483" t="str">
        <f>MacReports!C483&amp;""</f>
        <v/>
      </c>
      <c r="E483" t="str" cm="1">
        <f t="array" ref="E483">IF($AC483=0,"",INDEX(MacReports!$E$2:$E$243,$AC483))</f>
        <v/>
      </c>
      <c r="F483" s="11" t="str">
        <f>MacReports!F483&amp;""</f>
        <v/>
      </c>
      <c r="G483" t="str" cm="1">
        <f t="array" ref="G483">IF($AD483=0,$F483,INDEX(Models!$B$2:$B$605,$AD483))</f>
        <v/>
      </c>
      <c r="H483" t="str" cm="1">
        <f t="array" ref="H483">IF($AD483=0,"",INDEX(Models!$E$2:$E$605,$AD483))</f>
        <v/>
      </c>
      <c r="I483" t="str" cm="1">
        <f t="array" ref="I483">IF($AD483=0,"",INDEX(Models!$D$2:$D$605,$AD483))</f>
        <v/>
      </c>
      <c r="J483" t="str">
        <f>MacReports!G483&amp;""</f>
        <v/>
      </c>
      <c r="K483" s="49" t="str">
        <f>MacReports!H483&amp;""</f>
        <v/>
      </c>
      <c r="L483" t="str">
        <f t="shared" si="22"/>
        <v/>
      </c>
      <c r="M483" s="13" t="str">
        <f>MacReports!I483&amp;""</f>
        <v/>
      </c>
      <c r="N483" s="11" t="str" cm="1">
        <f t="array" ref="N483">IFERROR(_xlfn.IFS(MacReports!N483="","",--MacReports!N483&lt;55,"Battery Defect",--MacReports!N483&lt;=69,"Battery D",--MacReports!N483&lt;=80,"Battery C",--MacReports!N483&gt;80,""),"")</f>
        <v/>
      </c>
      <c r="O483" s="11" t="str">
        <f>IF(MacReports!J483="Service","Battery Service","")</f>
        <v/>
      </c>
      <c r="P483" s="11" t="str">
        <f>MacReports!Q483&amp;""</f>
        <v/>
      </c>
      <c r="Q483" s="11" t="str">
        <f>IF(MacReports!K483="Enabled","Apple ID Lock","")</f>
        <v/>
      </c>
      <c r="R483" s="11" t="str">
        <f>IF(MacReports!M483="Remote Lock","Remote Locked","")</f>
        <v/>
      </c>
      <c r="S483" t="str">
        <f t="shared" si="21"/>
        <v/>
      </c>
      <c r="T483" t="str" cm="1">
        <f t="array" ref="T483">IF($AE483=0,"",INDEX(Disk_Pivot!$N$2:$N$500,$AE483))</f>
        <v/>
      </c>
      <c r="U483" t="str">
        <f>IF(T483="Fail",MacReports!O483,"")</f>
        <v/>
      </c>
      <c r="AA483" t="str">
        <f t="shared" si="23"/>
        <v/>
      </c>
      <c r="AC483">
        <f>IFERROR(MATCH($B483,MacReports!$B$2:$B$243,0),0)</f>
        <v>0</v>
      </c>
      <c r="AD483">
        <f>IFERROR(MATCH($F483,Models!$A$2:$A$605,0),0)</f>
        <v>0</v>
      </c>
      <c r="AE483">
        <f>IFERROR(MATCH($B483,Disk_Pivot!$G$2:$G$500,0),0)</f>
        <v>0</v>
      </c>
    </row>
    <row r="484" spans="1:31">
      <c r="A484" t="str">
        <f>MacReports!A484&amp;""</f>
        <v/>
      </c>
      <c r="B484" t="str">
        <f>MacReports!B484&amp;""</f>
        <v/>
      </c>
      <c r="C484" t="str">
        <f>MacReports!D484&amp;""</f>
        <v/>
      </c>
      <c r="D484" t="str">
        <f>MacReports!C484&amp;""</f>
        <v/>
      </c>
      <c r="E484" t="str" cm="1">
        <f t="array" ref="E484">IF($AC484=0,"",INDEX(MacReports!$E$2:$E$243,$AC484))</f>
        <v/>
      </c>
      <c r="F484" s="11" t="str">
        <f>MacReports!F484&amp;""</f>
        <v/>
      </c>
      <c r="G484" t="str" cm="1">
        <f t="array" ref="G484">IF($AD484=0,$F484,INDEX(Models!$B$2:$B$605,$AD484))</f>
        <v/>
      </c>
      <c r="H484" t="str" cm="1">
        <f t="array" ref="H484">IF($AD484=0,"",INDEX(Models!$E$2:$E$605,$AD484))</f>
        <v/>
      </c>
      <c r="I484" t="str" cm="1">
        <f t="array" ref="I484">IF($AD484=0,"",INDEX(Models!$D$2:$D$605,$AD484))</f>
        <v/>
      </c>
      <c r="J484" t="str">
        <f>MacReports!G484&amp;""</f>
        <v/>
      </c>
      <c r="K484" s="49" t="str">
        <f>MacReports!H484&amp;""</f>
        <v/>
      </c>
      <c r="L484" t="str">
        <f t="shared" si="22"/>
        <v/>
      </c>
      <c r="M484" s="13" t="str">
        <f>MacReports!I484&amp;""</f>
        <v/>
      </c>
      <c r="N484" s="11" t="str" cm="1">
        <f t="array" ref="N484">IFERROR(_xlfn.IFS(MacReports!N484="","",--MacReports!N484&lt;55,"Battery Defect",--MacReports!N484&lt;=69,"Battery D",--MacReports!N484&lt;=80,"Battery C",--MacReports!N484&gt;80,""),"")</f>
        <v/>
      </c>
      <c r="O484" s="11" t="str">
        <f>IF(MacReports!J484="Service","Battery Service","")</f>
        <v/>
      </c>
      <c r="P484" s="11" t="str">
        <f>MacReports!Q484&amp;""</f>
        <v/>
      </c>
      <c r="Q484" s="11" t="str">
        <f>IF(MacReports!K484="Enabled","Apple ID Lock","")</f>
        <v/>
      </c>
      <c r="R484" s="11" t="str">
        <f>IF(MacReports!M484="Remote Lock","Remote Locked","")</f>
        <v/>
      </c>
      <c r="S484" t="str">
        <f t="shared" si="21"/>
        <v/>
      </c>
      <c r="T484" t="str" cm="1">
        <f t="array" ref="T484">IF($AE484=0,"",INDEX(Disk_Pivot!$N$2:$N$500,$AE484))</f>
        <v/>
      </c>
      <c r="U484" t="str">
        <f>IF(T484="Fail",MacReports!O484,"")</f>
        <v/>
      </c>
      <c r="AA484" t="str">
        <f t="shared" si="23"/>
        <v/>
      </c>
      <c r="AC484">
        <f>IFERROR(MATCH($B484,MacReports!$B$2:$B$243,0),0)</f>
        <v>0</v>
      </c>
      <c r="AD484">
        <f>IFERROR(MATCH($F484,Models!$A$2:$A$605,0),0)</f>
        <v>0</v>
      </c>
      <c r="AE484">
        <f>IFERROR(MATCH($B484,Disk_Pivot!$G$2:$G$500,0),0)</f>
        <v>0</v>
      </c>
    </row>
    <row r="485" spans="1:31">
      <c r="A485" t="str">
        <f>MacReports!A485&amp;""</f>
        <v/>
      </c>
      <c r="B485" t="str">
        <f>MacReports!B485&amp;""</f>
        <v/>
      </c>
      <c r="C485" t="str">
        <f>MacReports!D485&amp;""</f>
        <v/>
      </c>
      <c r="D485" t="str">
        <f>MacReports!C485&amp;""</f>
        <v/>
      </c>
      <c r="E485" t="str" cm="1">
        <f t="array" ref="E485">IF($AC485=0,"",INDEX(MacReports!$E$2:$E$243,$AC485))</f>
        <v/>
      </c>
      <c r="F485" s="11" t="str">
        <f>MacReports!F485&amp;""</f>
        <v/>
      </c>
      <c r="G485" t="str" cm="1">
        <f t="array" ref="G485">IF($AD485=0,$F485,INDEX(Models!$B$2:$B$605,$AD485))</f>
        <v/>
      </c>
      <c r="H485" t="str" cm="1">
        <f t="array" ref="H485">IF($AD485=0,"",INDEX(Models!$E$2:$E$605,$AD485))</f>
        <v/>
      </c>
      <c r="I485" t="str" cm="1">
        <f t="array" ref="I485">IF($AD485=0,"",INDEX(Models!$D$2:$D$605,$AD485))</f>
        <v/>
      </c>
      <c r="J485" t="str">
        <f>MacReports!G485&amp;""</f>
        <v/>
      </c>
      <c r="K485" s="49" t="str">
        <f>MacReports!H485&amp;""</f>
        <v/>
      </c>
      <c r="L485" t="str">
        <f t="shared" si="22"/>
        <v/>
      </c>
      <c r="M485" s="13" t="str">
        <f>MacReports!I485&amp;""</f>
        <v/>
      </c>
      <c r="N485" s="11" t="str" cm="1">
        <f t="array" ref="N485">IFERROR(_xlfn.IFS(MacReports!N485="","",--MacReports!N485&lt;55,"Battery Defect",--MacReports!N485&lt;=69,"Battery D",--MacReports!N485&lt;=80,"Battery C",--MacReports!N485&gt;80,""),"")</f>
        <v/>
      </c>
      <c r="O485" s="11" t="str">
        <f>IF(MacReports!J485="Service","Battery Service","")</f>
        <v/>
      </c>
      <c r="P485" s="11" t="str">
        <f>MacReports!Q485&amp;""</f>
        <v/>
      </c>
      <c r="Q485" s="11" t="str">
        <f>IF(MacReports!K485="Enabled","Apple ID Lock","")</f>
        <v/>
      </c>
      <c r="R485" s="11" t="str">
        <f>IF(MacReports!M485="Remote Lock","Remote Locked","")</f>
        <v/>
      </c>
      <c r="S485" t="str">
        <f t="shared" si="21"/>
        <v/>
      </c>
      <c r="T485" t="str" cm="1">
        <f t="array" ref="T485">IF($AE485=0,"",INDEX(Disk_Pivot!$N$2:$N$500,$AE485))</f>
        <v/>
      </c>
      <c r="U485" t="str">
        <f>IF(T485="Fail",MacReports!O485,"")</f>
        <v/>
      </c>
      <c r="AA485" t="str">
        <f t="shared" si="23"/>
        <v/>
      </c>
      <c r="AC485">
        <f>IFERROR(MATCH($B485,MacReports!$B$2:$B$243,0),0)</f>
        <v>0</v>
      </c>
      <c r="AD485">
        <f>IFERROR(MATCH($F485,Models!$A$2:$A$605,0),0)</f>
        <v>0</v>
      </c>
      <c r="AE485">
        <f>IFERROR(MATCH($B485,Disk_Pivot!$G$2:$G$500,0),0)</f>
        <v>0</v>
      </c>
    </row>
    <row r="486" spans="1:31">
      <c r="A486" t="str">
        <f>MacReports!A486&amp;""</f>
        <v/>
      </c>
      <c r="B486" t="str">
        <f>MacReports!B486&amp;""</f>
        <v/>
      </c>
      <c r="C486" t="str">
        <f>MacReports!D486&amp;""</f>
        <v/>
      </c>
      <c r="D486" t="str">
        <f>MacReports!C486&amp;""</f>
        <v/>
      </c>
      <c r="E486" t="str" cm="1">
        <f t="array" ref="E486">IF($AC486=0,"",INDEX(MacReports!$E$2:$E$243,$AC486))</f>
        <v/>
      </c>
      <c r="F486" s="11" t="str">
        <f>MacReports!F486&amp;""</f>
        <v/>
      </c>
      <c r="G486" t="str" cm="1">
        <f t="array" ref="G486">IF($AD486=0,$F486,INDEX(Models!$B$2:$B$605,$AD486))</f>
        <v/>
      </c>
      <c r="H486" t="str" cm="1">
        <f t="array" ref="H486">IF($AD486=0,"",INDEX(Models!$E$2:$E$605,$AD486))</f>
        <v/>
      </c>
      <c r="I486" t="str" cm="1">
        <f t="array" ref="I486">IF($AD486=0,"",INDEX(Models!$D$2:$D$605,$AD486))</f>
        <v/>
      </c>
      <c r="J486" t="str">
        <f>MacReports!G486&amp;""</f>
        <v/>
      </c>
      <c r="K486" s="49" t="str">
        <f>MacReports!H486&amp;""</f>
        <v/>
      </c>
      <c r="L486" t="str">
        <f t="shared" si="22"/>
        <v/>
      </c>
      <c r="M486" s="13" t="str">
        <f>MacReports!I486&amp;""</f>
        <v/>
      </c>
      <c r="N486" s="11" t="str" cm="1">
        <f t="array" ref="N486">IFERROR(_xlfn.IFS(MacReports!N486="","",--MacReports!N486&lt;55,"Battery Defect",--MacReports!N486&lt;=69,"Battery D",--MacReports!N486&lt;=80,"Battery C",--MacReports!N486&gt;80,""),"")</f>
        <v/>
      </c>
      <c r="O486" s="11" t="str">
        <f>IF(MacReports!J486="Service","Battery Service","")</f>
        <v/>
      </c>
      <c r="P486" s="11" t="str">
        <f>MacReports!Q486&amp;""</f>
        <v/>
      </c>
      <c r="Q486" s="11" t="str">
        <f>IF(MacReports!K486="Enabled","Apple ID Lock","")</f>
        <v/>
      </c>
      <c r="R486" s="11" t="str">
        <f>IF(MacReports!M486="Remote Lock","Remote Locked","")</f>
        <v/>
      </c>
      <c r="S486" t="str">
        <f t="shared" si="21"/>
        <v/>
      </c>
      <c r="T486" t="str" cm="1">
        <f t="array" ref="T486">IF($AE486=0,"",INDEX(Disk_Pivot!$N$2:$N$500,$AE486))</f>
        <v/>
      </c>
      <c r="U486" t="str">
        <f>IF(T486="Fail",MacReports!O486,"")</f>
        <v/>
      </c>
      <c r="AA486" t="str">
        <f t="shared" si="23"/>
        <v/>
      </c>
      <c r="AC486">
        <f>IFERROR(MATCH($B486,MacReports!$B$2:$B$243,0),0)</f>
        <v>0</v>
      </c>
      <c r="AD486">
        <f>IFERROR(MATCH($F486,Models!$A$2:$A$605,0),0)</f>
        <v>0</v>
      </c>
      <c r="AE486">
        <f>IFERROR(MATCH($B486,Disk_Pivot!$G$2:$G$500,0),0)</f>
        <v>0</v>
      </c>
    </row>
    <row r="487" spans="1:31">
      <c r="A487" t="str">
        <f>MacReports!A487&amp;""</f>
        <v/>
      </c>
      <c r="B487" t="str">
        <f>MacReports!B487&amp;""</f>
        <v/>
      </c>
      <c r="C487" t="str">
        <f>MacReports!D487&amp;""</f>
        <v/>
      </c>
      <c r="D487" t="str">
        <f>MacReports!C487&amp;""</f>
        <v/>
      </c>
      <c r="E487" t="str" cm="1">
        <f t="array" ref="E487">IF($AC487=0,"",INDEX(MacReports!$E$2:$E$243,$AC487))</f>
        <v/>
      </c>
      <c r="F487" s="11" t="str">
        <f>MacReports!F487&amp;""</f>
        <v/>
      </c>
      <c r="G487" t="str" cm="1">
        <f t="array" ref="G487">IF($AD487=0,$F487,INDEX(Models!$B$2:$B$605,$AD487))</f>
        <v/>
      </c>
      <c r="H487" t="str" cm="1">
        <f t="array" ref="H487">IF($AD487=0,"",INDEX(Models!$E$2:$E$605,$AD487))</f>
        <v/>
      </c>
      <c r="I487" t="str" cm="1">
        <f t="array" ref="I487">IF($AD487=0,"",INDEX(Models!$D$2:$D$605,$AD487))</f>
        <v/>
      </c>
      <c r="J487" t="str">
        <f>MacReports!G487&amp;""</f>
        <v/>
      </c>
      <c r="K487" s="49" t="str">
        <f>MacReports!H487&amp;""</f>
        <v/>
      </c>
      <c r="L487" t="str">
        <f t="shared" si="22"/>
        <v/>
      </c>
      <c r="M487" s="13" t="str">
        <f>MacReports!I487&amp;""</f>
        <v/>
      </c>
      <c r="N487" s="11" t="str" cm="1">
        <f t="array" ref="N487">IFERROR(_xlfn.IFS(MacReports!N487="","",--MacReports!N487&lt;55,"Battery Defect",--MacReports!N487&lt;=69,"Battery D",--MacReports!N487&lt;=80,"Battery C",--MacReports!N487&gt;80,""),"")</f>
        <v/>
      </c>
      <c r="O487" s="11" t="str">
        <f>IF(MacReports!J487="Service","Battery Service","")</f>
        <v/>
      </c>
      <c r="P487" s="11" t="str">
        <f>MacReports!Q487&amp;""</f>
        <v/>
      </c>
      <c r="Q487" s="11" t="str">
        <f>IF(MacReports!K487="Enabled","Apple ID Lock","")</f>
        <v/>
      </c>
      <c r="R487" s="11" t="str">
        <f>IF(MacReports!M487="Remote Lock","Remote Locked","")</f>
        <v/>
      </c>
      <c r="S487" t="str">
        <f t="shared" si="21"/>
        <v/>
      </c>
      <c r="T487" t="str" cm="1">
        <f t="array" ref="T487">IF($AE487=0,"",INDEX(Disk_Pivot!$N$2:$N$500,$AE487))</f>
        <v/>
      </c>
      <c r="U487" t="str">
        <f>IF(T487="Fail",MacReports!O487,"")</f>
        <v/>
      </c>
      <c r="AA487" t="str">
        <f t="shared" si="23"/>
        <v/>
      </c>
      <c r="AC487">
        <f>IFERROR(MATCH($B487,MacReports!$B$2:$B$243,0),0)</f>
        <v>0</v>
      </c>
      <c r="AD487">
        <f>IFERROR(MATCH($F487,Models!$A$2:$A$605,0),0)</f>
        <v>0</v>
      </c>
      <c r="AE487">
        <f>IFERROR(MATCH($B487,Disk_Pivot!$G$2:$G$500,0),0)</f>
        <v>0</v>
      </c>
    </row>
    <row r="488" spans="1:31">
      <c r="A488" t="str">
        <f>MacReports!A488&amp;""</f>
        <v/>
      </c>
      <c r="B488" t="str">
        <f>MacReports!B488&amp;""</f>
        <v/>
      </c>
      <c r="C488" t="str">
        <f>MacReports!D488&amp;""</f>
        <v/>
      </c>
      <c r="D488" t="str">
        <f>MacReports!C488&amp;""</f>
        <v/>
      </c>
      <c r="E488" t="str" cm="1">
        <f t="array" ref="E488">IF($AC488=0,"",INDEX(MacReports!$E$2:$E$243,$AC488))</f>
        <v/>
      </c>
      <c r="F488" s="11" t="str">
        <f>MacReports!F488&amp;""</f>
        <v/>
      </c>
      <c r="G488" t="str" cm="1">
        <f t="array" ref="G488">IF($AD488=0,$F488,INDEX(Models!$B$2:$B$605,$AD488))</f>
        <v/>
      </c>
      <c r="H488" t="str" cm="1">
        <f t="array" ref="H488">IF($AD488=0,"",INDEX(Models!$E$2:$E$605,$AD488))</f>
        <v/>
      </c>
      <c r="I488" t="str" cm="1">
        <f t="array" ref="I488">IF($AD488=0,"",INDEX(Models!$D$2:$D$605,$AD488))</f>
        <v/>
      </c>
      <c r="J488" t="str">
        <f>MacReports!G488&amp;""</f>
        <v/>
      </c>
      <c r="K488" s="49" t="str">
        <f>MacReports!H488&amp;""</f>
        <v/>
      </c>
      <c r="L488" t="str">
        <f t="shared" si="22"/>
        <v/>
      </c>
      <c r="M488" s="13" t="str">
        <f>MacReports!I488&amp;""</f>
        <v/>
      </c>
      <c r="N488" s="11" t="str" cm="1">
        <f t="array" ref="N488">IFERROR(_xlfn.IFS(MacReports!N488="","",--MacReports!N488&lt;55,"Battery Defect",--MacReports!N488&lt;=69,"Battery D",--MacReports!N488&lt;=80,"Battery C",--MacReports!N488&gt;80,""),"")</f>
        <v/>
      </c>
      <c r="O488" s="11" t="str">
        <f>IF(MacReports!J488="Service","Battery Service","")</f>
        <v/>
      </c>
      <c r="P488" s="11" t="str">
        <f>MacReports!Q488&amp;""</f>
        <v/>
      </c>
      <c r="Q488" s="11" t="str">
        <f>IF(MacReports!K488="Enabled","Apple ID Lock","")</f>
        <v/>
      </c>
      <c r="R488" s="11" t="str">
        <f>IF(MacReports!M488="Remote Lock","Remote Locked","")</f>
        <v/>
      </c>
      <c r="S488" t="str">
        <f t="shared" si="21"/>
        <v/>
      </c>
      <c r="T488" t="str" cm="1">
        <f t="array" ref="T488">IF($AE488=0,"",INDEX(Disk_Pivot!$N$2:$N$500,$AE488))</f>
        <v/>
      </c>
      <c r="U488" t="str">
        <f>IF(T488="Fail",MacReports!O488,"")</f>
        <v/>
      </c>
      <c r="AA488" t="str">
        <f t="shared" si="23"/>
        <v/>
      </c>
      <c r="AC488">
        <f>IFERROR(MATCH($B488,MacReports!$B$2:$B$243,0),0)</f>
        <v>0</v>
      </c>
      <c r="AD488">
        <f>IFERROR(MATCH($F488,Models!$A$2:$A$605,0),0)</f>
        <v>0</v>
      </c>
      <c r="AE488">
        <f>IFERROR(MATCH($B488,Disk_Pivot!$G$2:$G$500,0),0)</f>
        <v>0</v>
      </c>
    </row>
    <row r="489" spans="1:31">
      <c r="A489" t="str">
        <f>MacReports!A489&amp;""</f>
        <v/>
      </c>
      <c r="B489" t="str">
        <f>MacReports!B489&amp;""</f>
        <v/>
      </c>
      <c r="C489" t="str">
        <f>MacReports!D489&amp;""</f>
        <v/>
      </c>
      <c r="D489" t="str">
        <f>MacReports!C489&amp;""</f>
        <v/>
      </c>
      <c r="E489" t="str" cm="1">
        <f t="array" ref="E489">IF($AC489=0,"",INDEX(MacReports!$E$2:$E$243,$AC489))</f>
        <v/>
      </c>
      <c r="F489" s="11" t="str">
        <f>MacReports!F489&amp;""</f>
        <v/>
      </c>
      <c r="G489" t="str" cm="1">
        <f t="array" ref="G489">IF($AD489=0,$F489,INDEX(Models!$B$2:$B$605,$AD489))</f>
        <v/>
      </c>
      <c r="H489" t="str" cm="1">
        <f t="array" ref="H489">IF($AD489=0,"",INDEX(Models!$E$2:$E$605,$AD489))</f>
        <v/>
      </c>
      <c r="I489" t="str" cm="1">
        <f t="array" ref="I489">IF($AD489=0,"",INDEX(Models!$D$2:$D$605,$AD489))</f>
        <v/>
      </c>
      <c r="J489" t="str">
        <f>MacReports!G489&amp;""</f>
        <v/>
      </c>
      <c r="K489" s="49" t="str">
        <f>MacReports!H489&amp;""</f>
        <v/>
      </c>
      <c r="L489" t="str">
        <f t="shared" si="22"/>
        <v/>
      </c>
      <c r="M489" s="13" t="str">
        <f>MacReports!I489&amp;""</f>
        <v/>
      </c>
      <c r="N489" s="11" t="str" cm="1">
        <f t="array" ref="N489">IFERROR(_xlfn.IFS(MacReports!N489="","",--MacReports!N489&lt;55,"Battery Defect",--MacReports!N489&lt;=69,"Battery D",--MacReports!N489&lt;=80,"Battery C",--MacReports!N489&gt;80,""),"")</f>
        <v/>
      </c>
      <c r="O489" s="11" t="str">
        <f>IF(MacReports!J489="Service","Battery Service","")</f>
        <v/>
      </c>
      <c r="P489" s="11" t="str">
        <f>MacReports!Q489&amp;""</f>
        <v/>
      </c>
      <c r="Q489" s="11" t="str">
        <f>IF(MacReports!K489="Enabled","Apple ID Lock","")</f>
        <v/>
      </c>
      <c r="R489" s="11" t="str">
        <f>IF(MacReports!M489="Remote Lock","Remote Locked","")</f>
        <v/>
      </c>
      <c r="S489" t="str">
        <f t="shared" si="21"/>
        <v/>
      </c>
      <c r="T489" t="str" cm="1">
        <f t="array" ref="T489">IF($AE489=0,"",INDEX(Disk_Pivot!$N$2:$N$500,$AE489))</f>
        <v/>
      </c>
      <c r="U489" t="str">
        <f>IF(T489="Fail",MacReports!O489,"")</f>
        <v/>
      </c>
      <c r="AA489" t="str">
        <f t="shared" si="23"/>
        <v/>
      </c>
      <c r="AC489">
        <f>IFERROR(MATCH($B489,MacReports!$B$2:$B$243,0),0)</f>
        <v>0</v>
      </c>
      <c r="AD489">
        <f>IFERROR(MATCH($F489,Models!$A$2:$A$605,0),0)</f>
        <v>0</v>
      </c>
      <c r="AE489">
        <f>IFERROR(MATCH($B489,Disk_Pivot!$G$2:$G$500,0),0)</f>
        <v>0</v>
      </c>
    </row>
    <row r="490" spans="1:31">
      <c r="A490" t="str">
        <f>MacReports!A490&amp;""</f>
        <v/>
      </c>
      <c r="B490" t="str">
        <f>MacReports!B490&amp;""</f>
        <v/>
      </c>
      <c r="C490" t="str">
        <f>MacReports!D490&amp;""</f>
        <v/>
      </c>
      <c r="D490" t="str">
        <f>MacReports!C490&amp;""</f>
        <v/>
      </c>
      <c r="E490" t="str" cm="1">
        <f t="array" ref="E490">IF($AC490=0,"",INDEX(MacReports!$E$2:$E$243,$AC490))</f>
        <v/>
      </c>
      <c r="F490" s="11" t="str">
        <f>MacReports!F490&amp;""</f>
        <v/>
      </c>
      <c r="G490" t="str" cm="1">
        <f t="array" ref="G490">IF($AD490=0,$F490,INDEX(Models!$B$2:$B$605,$AD490))</f>
        <v/>
      </c>
      <c r="H490" t="str" cm="1">
        <f t="array" ref="H490">IF($AD490=0,"",INDEX(Models!$E$2:$E$605,$AD490))</f>
        <v/>
      </c>
      <c r="I490" t="str" cm="1">
        <f t="array" ref="I490">IF($AD490=0,"",INDEX(Models!$D$2:$D$605,$AD490))</f>
        <v/>
      </c>
      <c r="J490" t="str">
        <f>MacReports!G490&amp;""</f>
        <v/>
      </c>
      <c r="K490" s="49" t="str">
        <f>MacReports!H490&amp;""</f>
        <v/>
      </c>
      <c r="L490" t="str">
        <f t="shared" si="22"/>
        <v/>
      </c>
      <c r="M490" s="13" t="str">
        <f>MacReports!I490&amp;""</f>
        <v/>
      </c>
      <c r="N490" s="11" t="str" cm="1">
        <f t="array" ref="N490">IFERROR(_xlfn.IFS(MacReports!N490="","",--MacReports!N490&lt;55,"Battery Defect",--MacReports!N490&lt;=69,"Battery D",--MacReports!N490&lt;=80,"Battery C",--MacReports!N490&gt;80,""),"")</f>
        <v/>
      </c>
      <c r="O490" s="11" t="str">
        <f>IF(MacReports!J490="Service","Battery Service","")</f>
        <v/>
      </c>
      <c r="P490" s="11" t="str">
        <f>MacReports!Q490&amp;""</f>
        <v/>
      </c>
      <c r="Q490" s="11" t="str">
        <f>IF(MacReports!K490="Enabled","Apple ID Lock","")</f>
        <v/>
      </c>
      <c r="R490" s="11" t="str">
        <f>IF(MacReports!M490="Remote Lock","Remote Locked","")</f>
        <v/>
      </c>
      <c r="S490" t="str">
        <f t="shared" si="21"/>
        <v/>
      </c>
      <c r="T490" t="str" cm="1">
        <f t="array" ref="T490">IF($AE490=0,"",INDEX(Disk_Pivot!$N$2:$N$500,$AE490))</f>
        <v/>
      </c>
      <c r="U490" t="str">
        <f>IF(T490="Fail",MacReports!O490,"")</f>
        <v/>
      </c>
      <c r="AA490" t="str">
        <f t="shared" si="23"/>
        <v/>
      </c>
      <c r="AC490">
        <f>IFERROR(MATCH($B490,MacReports!$B$2:$B$243,0),0)</f>
        <v>0</v>
      </c>
      <c r="AD490">
        <f>IFERROR(MATCH($F490,Models!$A$2:$A$605,0),0)</f>
        <v>0</v>
      </c>
      <c r="AE490">
        <f>IFERROR(MATCH($B490,Disk_Pivot!$G$2:$G$500,0),0)</f>
        <v>0</v>
      </c>
    </row>
    <row r="491" spans="1:31">
      <c r="A491" t="str">
        <f>MacReports!A491&amp;""</f>
        <v/>
      </c>
      <c r="B491" t="str">
        <f>MacReports!B491&amp;""</f>
        <v/>
      </c>
      <c r="C491" t="str">
        <f>MacReports!D491&amp;""</f>
        <v/>
      </c>
      <c r="D491" t="str">
        <f>MacReports!C491&amp;""</f>
        <v/>
      </c>
      <c r="E491" t="str" cm="1">
        <f t="array" ref="E491">IF($AC491=0,"",INDEX(MacReports!$E$2:$E$243,$AC491))</f>
        <v/>
      </c>
      <c r="F491" s="11" t="str">
        <f>MacReports!F491&amp;""</f>
        <v/>
      </c>
      <c r="G491" t="str" cm="1">
        <f t="array" ref="G491">IF($AD491=0,$F491,INDEX(Models!$B$2:$B$605,$AD491))</f>
        <v/>
      </c>
      <c r="H491" t="str" cm="1">
        <f t="array" ref="H491">IF($AD491=0,"",INDEX(Models!$E$2:$E$605,$AD491))</f>
        <v/>
      </c>
      <c r="I491" t="str" cm="1">
        <f t="array" ref="I491">IF($AD491=0,"",INDEX(Models!$D$2:$D$605,$AD491))</f>
        <v/>
      </c>
      <c r="J491" t="str">
        <f>MacReports!G491&amp;""</f>
        <v/>
      </c>
      <c r="K491" s="49" t="str">
        <f>MacReports!H491&amp;""</f>
        <v/>
      </c>
      <c r="L491" t="str">
        <f t="shared" si="22"/>
        <v/>
      </c>
      <c r="M491" s="13" t="str">
        <f>MacReports!I491&amp;""</f>
        <v/>
      </c>
      <c r="N491" s="11" t="str" cm="1">
        <f t="array" ref="N491">IFERROR(_xlfn.IFS(MacReports!N491="","",--MacReports!N491&lt;55,"Battery Defect",--MacReports!N491&lt;=69,"Battery D",--MacReports!N491&lt;=80,"Battery C",--MacReports!N491&gt;80,""),"")</f>
        <v/>
      </c>
      <c r="O491" s="11" t="str">
        <f>IF(MacReports!J491="Service","Battery Service","")</f>
        <v/>
      </c>
      <c r="P491" s="11" t="str">
        <f>MacReports!Q491&amp;""</f>
        <v/>
      </c>
      <c r="Q491" s="11" t="str">
        <f>IF(MacReports!K491="Enabled","Apple ID Lock","")</f>
        <v/>
      </c>
      <c r="R491" s="11" t="str">
        <f>IF(MacReports!M491="Remote Lock","Remote Locked","")</f>
        <v/>
      </c>
      <c r="S491" t="str">
        <f t="shared" si="21"/>
        <v/>
      </c>
      <c r="T491" t="str" cm="1">
        <f t="array" ref="T491">IF($AE491=0,"",INDEX(Disk_Pivot!$N$2:$N$500,$AE491))</f>
        <v/>
      </c>
      <c r="U491" t="str">
        <f>IF(T491="Fail",MacReports!O491,"")</f>
        <v/>
      </c>
      <c r="AA491" t="str">
        <f t="shared" si="23"/>
        <v/>
      </c>
      <c r="AC491">
        <f>IFERROR(MATCH($B491,MacReports!$B$2:$B$243,0),0)</f>
        <v>0</v>
      </c>
      <c r="AD491">
        <f>IFERROR(MATCH($F491,Models!$A$2:$A$605,0),0)</f>
        <v>0</v>
      </c>
      <c r="AE491">
        <f>IFERROR(MATCH($B491,Disk_Pivot!$G$2:$G$500,0),0)</f>
        <v>0</v>
      </c>
    </row>
    <row r="492" spans="1:31">
      <c r="A492" t="str">
        <f>MacReports!A492&amp;""</f>
        <v/>
      </c>
      <c r="B492" t="str">
        <f>MacReports!B492&amp;""</f>
        <v/>
      </c>
      <c r="C492" t="str">
        <f>MacReports!D492&amp;""</f>
        <v/>
      </c>
      <c r="D492" t="str">
        <f>MacReports!C492&amp;""</f>
        <v/>
      </c>
      <c r="E492" t="str" cm="1">
        <f t="array" ref="E492">IF($AC492=0,"",INDEX(MacReports!$E$2:$E$243,$AC492))</f>
        <v/>
      </c>
      <c r="F492" s="11" t="str">
        <f>MacReports!F492&amp;""</f>
        <v/>
      </c>
      <c r="G492" t="str" cm="1">
        <f t="array" ref="G492">IF($AD492=0,$F492,INDEX(Models!$B$2:$B$605,$AD492))</f>
        <v/>
      </c>
      <c r="H492" t="str" cm="1">
        <f t="array" ref="H492">IF($AD492=0,"",INDEX(Models!$E$2:$E$605,$AD492))</f>
        <v/>
      </c>
      <c r="I492" t="str" cm="1">
        <f t="array" ref="I492">IF($AD492=0,"",INDEX(Models!$D$2:$D$605,$AD492))</f>
        <v/>
      </c>
      <c r="J492" t="str">
        <f>MacReports!G492&amp;""</f>
        <v/>
      </c>
      <c r="K492" s="49" t="str">
        <f>MacReports!H492&amp;""</f>
        <v/>
      </c>
      <c r="L492" t="str">
        <f t="shared" si="22"/>
        <v/>
      </c>
      <c r="M492" s="13" t="str">
        <f>MacReports!I492&amp;""</f>
        <v/>
      </c>
      <c r="N492" s="11" t="str" cm="1">
        <f t="array" ref="N492">IFERROR(_xlfn.IFS(MacReports!N492="","",--MacReports!N492&lt;55,"Battery Defect",--MacReports!N492&lt;=69,"Battery D",--MacReports!N492&lt;=80,"Battery C",--MacReports!N492&gt;80,""),"")</f>
        <v/>
      </c>
      <c r="O492" s="11" t="str">
        <f>IF(MacReports!J492="Service","Battery Service","")</f>
        <v/>
      </c>
      <c r="P492" s="11" t="str">
        <f>MacReports!Q492&amp;""</f>
        <v/>
      </c>
      <c r="Q492" s="11" t="str">
        <f>IF(MacReports!K492="Enabled","Apple ID Lock","")</f>
        <v/>
      </c>
      <c r="R492" s="11" t="str">
        <f>IF(MacReports!M492="Remote Lock","Remote Locked","")</f>
        <v/>
      </c>
      <c r="S492" t="str">
        <f t="shared" si="21"/>
        <v/>
      </c>
      <c r="T492" t="str" cm="1">
        <f t="array" ref="T492">IF($AE492=0,"",INDEX(Disk_Pivot!$N$2:$N$500,$AE492))</f>
        <v/>
      </c>
      <c r="U492" t="str">
        <f>IF(T492="Fail",MacReports!O492,"")</f>
        <v/>
      </c>
      <c r="AA492" t="str">
        <f t="shared" si="23"/>
        <v/>
      </c>
      <c r="AC492">
        <f>IFERROR(MATCH($B492,MacReports!$B$2:$B$243,0),0)</f>
        <v>0</v>
      </c>
      <c r="AD492">
        <f>IFERROR(MATCH($F492,Models!$A$2:$A$605,0),0)</f>
        <v>0</v>
      </c>
      <c r="AE492">
        <f>IFERROR(MATCH($B492,Disk_Pivot!$G$2:$G$500,0),0)</f>
        <v>0</v>
      </c>
    </row>
    <row r="493" spans="1:31">
      <c r="A493" t="str">
        <f>MacReports!A493&amp;""</f>
        <v/>
      </c>
      <c r="B493" t="str">
        <f>MacReports!B493&amp;""</f>
        <v/>
      </c>
      <c r="C493" t="str">
        <f>MacReports!D493&amp;""</f>
        <v/>
      </c>
      <c r="D493" t="str">
        <f>MacReports!C493&amp;""</f>
        <v/>
      </c>
      <c r="E493" t="str" cm="1">
        <f t="array" ref="E493">IF($AC493=0,"",INDEX(MacReports!$E$2:$E$243,$AC493))</f>
        <v/>
      </c>
      <c r="F493" s="11" t="str">
        <f>MacReports!F493&amp;""</f>
        <v/>
      </c>
      <c r="G493" t="str" cm="1">
        <f t="array" ref="G493">IF($AD493=0,$F493,INDEX(Models!$B$2:$B$605,$AD493))</f>
        <v/>
      </c>
      <c r="H493" t="str" cm="1">
        <f t="array" ref="H493">IF($AD493=0,"",INDEX(Models!$E$2:$E$605,$AD493))</f>
        <v/>
      </c>
      <c r="I493" t="str" cm="1">
        <f t="array" ref="I493">IF($AD493=0,"",INDEX(Models!$D$2:$D$605,$AD493))</f>
        <v/>
      </c>
      <c r="J493" t="str">
        <f>MacReports!G493&amp;""</f>
        <v/>
      </c>
      <c r="K493" s="49" t="str">
        <f>MacReports!H493&amp;""</f>
        <v/>
      </c>
      <c r="L493" t="str">
        <f t="shared" si="22"/>
        <v/>
      </c>
      <c r="M493" s="13" t="str">
        <f>MacReports!I493&amp;""</f>
        <v/>
      </c>
      <c r="N493" s="11" t="str" cm="1">
        <f t="array" ref="N493">IFERROR(_xlfn.IFS(MacReports!N493="","",--MacReports!N493&lt;55,"Battery Defect",--MacReports!N493&lt;=69,"Battery D",--MacReports!N493&lt;=80,"Battery C",--MacReports!N493&gt;80,""),"")</f>
        <v/>
      </c>
      <c r="O493" s="11" t="str">
        <f>IF(MacReports!J493="Service","Battery Service","")</f>
        <v/>
      </c>
      <c r="P493" s="11" t="str">
        <f>MacReports!Q493&amp;""</f>
        <v/>
      </c>
      <c r="Q493" s="11" t="str">
        <f>IF(MacReports!K493="Enabled","Apple ID Lock","")</f>
        <v/>
      </c>
      <c r="R493" s="11" t="str">
        <f>IF(MacReports!M493="Remote Lock","Remote Locked","")</f>
        <v/>
      </c>
      <c r="S493" t="str">
        <f t="shared" si="21"/>
        <v/>
      </c>
      <c r="T493" t="str" cm="1">
        <f t="array" ref="T493">IF($AE493=0,"",INDEX(Disk_Pivot!$N$2:$N$500,$AE493))</f>
        <v/>
      </c>
      <c r="U493" t="str">
        <f>IF(T493="Fail",MacReports!O493,"")</f>
        <v/>
      </c>
      <c r="AA493" t="str">
        <f t="shared" si="23"/>
        <v/>
      </c>
      <c r="AC493">
        <f>IFERROR(MATCH($B493,MacReports!$B$2:$B$243,0),0)</f>
        <v>0</v>
      </c>
      <c r="AD493">
        <f>IFERROR(MATCH($F493,Models!$A$2:$A$605,0),0)</f>
        <v>0</v>
      </c>
      <c r="AE493">
        <f>IFERROR(MATCH($B493,Disk_Pivot!$G$2:$G$500,0),0)</f>
        <v>0</v>
      </c>
    </row>
    <row r="494" spans="1:31">
      <c r="A494" t="str">
        <f>MacReports!A494&amp;""</f>
        <v/>
      </c>
      <c r="B494" t="str">
        <f>MacReports!B494&amp;""</f>
        <v/>
      </c>
      <c r="C494" t="str">
        <f>MacReports!D494&amp;""</f>
        <v/>
      </c>
      <c r="D494" t="str">
        <f>MacReports!C494&amp;""</f>
        <v/>
      </c>
      <c r="E494" t="str" cm="1">
        <f t="array" ref="E494">IF($AC494=0,"",INDEX(MacReports!$E$2:$E$243,$AC494))</f>
        <v/>
      </c>
      <c r="F494" s="11" t="str">
        <f>MacReports!F494&amp;""</f>
        <v/>
      </c>
      <c r="G494" t="str" cm="1">
        <f t="array" ref="G494">IF($AD494=0,$F494,INDEX(Models!$B$2:$B$605,$AD494))</f>
        <v/>
      </c>
      <c r="H494" t="str" cm="1">
        <f t="array" ref="H494">IF($AD494=0,"",INDEX(Models!$E$2:$E$605,$AD494))</f>
        <v/>
      </c>
      <c r="I494" t="str" cm="1">
        <f t="array" ref="I494">IF($AD494=0,"",INDEX(Models!$D$2:$D$605,$AD494))</f>
        <v/>
      </c>
      <c r="J494" t="str">
        <f>MacReports!G494&amp;""</f>
        <v/>
      </c>
      <c r="K494" s="49" t="str">
        <f>MacReports!H494&amp;""</f>
        <v/>
      </c>
      <c r="L494" t="str">
        <f t="shared" si="22"/>
        <v/>
      </c>
      <c r="M494" s="13" t="str">
        <f>MacReports!I494&amp;""</f>
        <v/>
      </c>
      <c r="N494" s="11" t="str" cm="1">
        <f t="array" ref="N494">IFERROR(_xlfn.IFS(MacReports!N494="","",--MacReports!N494&lt;55,"Battery Defect",--MacReports!N494&lt;=69,"Battery D",--MacReports!N494&lt;=80,"Battery C",--MacReports!N494&gt;80,""),"")</f>
        <v/>
      </c>
      <c r="O494" s="11" t="str">
        <f>IF(MacReports!J494="Service","Battery Service","")</f>
        <v/>
      </c>
      <c r="P494" s="11" t="str">
        <f>MacReports!Q494&amp;""</f>
        <v/>
      </c>
      <c r="Q494" s="11" t="str">
        <f>IF(MacReports!K494="Enabled","Apple ID Lock","")</f>
        <v/>
      </c>
      <c r="R494" s="11" t="str">
        <f>IF(MacReports!M494="Remote Lock","Remote Locked","")</f>
        <v/>
      </c>
      <c r="S494" t="str">
        <f t="shared" si="21"/>
        <v/>
      </c>
      <c r="T494" t="str" cm="1">
        <f t="array" ref="T494">IF($AE494=0,"",INDEX(Disk_Pivot!$N$2:$N$500,$AE494))</f>
        <v/>
      </c>
      <c r="U494" t="str">
        <f>IF(T494="Fail",MacReports!O494,"")</f>
        <v/>
      </c>
      <c r="AA494" t="str">
        <f t="shared" si="23"/>
        <v/>
      </c>
      <c r="AC494">
        <f>IFERROR(MATCH($B494,MacReports!$B$2:$B$243,0),0)</f>
        <v>0</v>
      </c>
      <c r="AD494">
        <f>IFERROR(MATCH($F494,Models!$A$2:$A$605,0),0)</f>
        <v>0</v>
      </c>
      <c r="AE494">
        <f>IFERROR(MATCH($B494,Disk_Pivot!$G$2:$G$500,0),0)</f>
        <v>0</v>
      </c>
    </row>
    <row r="495" spans="1:31">
      <c r="A495" t="str">
        <f>MacReports!A495&amp;""</f>
        <v/>
      </c>
      <c r="B495" t="str">
        <f>MacReports!B495&amp;""</f>
        <v/>
      </c>
      <c r="C495" t="str">
        <f>MacReports!D495&amp;""</f>
        <v/>
      </c>
      <c r="D495" t="str">
        <f>MacReports!C495&amp;""</f>
        <v/>
      </c>
      <c r="E495" t="str" cm="1">
        <f t="array" ref="E495">IF($AC495=0,"",INDEX(MacReports!$E$2:$E$243,$AC495))</f>
        <v/>
      </c>
      <c r="F495" s="11" t="str">
        <f>MacReports!F495&amp;""</f>
        <v/>
      </c>
      <c r="G495" t="str" cm="1">
        <f t="array" ref="G495">IF($AD495=0,$F495,INDEX(Models!$B$2:$B$605,$AD495))</f>
        <v/>
      </c>
      <c r="H495" t="str" cm="1">
        <f t="array" ref="H495">IF($AD495=0,"",INDEX(Models!$E$2:$E$605,$AD495))</f>
        <v/>
      </c>
      <c r="I495" t="str" cm="1">
        <f t="array" ref="I495">IF($AD495=0,"",INDEX(Models!$D$2:$D$605,$AD495))</f>
        <v/>
      </c>
      <c r="J495" t="str">
        <f>MacReports!G495&amp;""</f>
        <v/>
      </c>
      <c r="K495" s="49" t="str">
        <f>MacReports!H495&amp;""</f>
        <v/>
      </c>
      <c r="L495" t="str">
        <f t="shared" si="22"/>
        <v/>
      </c>
      <c r="M495" s="13" t="str">
        <f>MacReports!I495&amp;""</f>
        <v/>
      </c>
      <c r="N495" s="11" t="str" cm="1">
        <f t="array" ref="N495">IFERROR(_xlfn.IFS(MacReports!N495="","",--MacReports!N495&lt;55,"Battery Defect",--MacReports!N495&lt;=69,"Battery D",--MacReports!N495&lt;=80,"Battery C",--MacReports!N495&gt;80,""),"")</f>
        <v/>
      </c>
      <c r="O495" s="11" t="str">
        <f>IF(MacReports!J495="Service","Battery Service","")</f>
        <v/>
      </c>
      <c r="P495" s="11" t="str">
        <f>MacReports!Q495&amp;""</f>
        <v/>
      </c>
      <c r="Q495" s="11" t="str">
        <f>IF(MacReports!K495="Enabled","Apple ID Lock","")</f>
        <v/>
      </c>
      <c r="R495" s="11" t="str">
        <f>IF(MacReports!M495="Remote Lock","Remote Locked","")</f>
        <v/>
      </c>
      <c r="S495" t="str">
        <f t="shared" si="21"/>
        <v/>
      </c>
      <c r="T495" t="str" cm="1">
        <f t="array" ref="T495">IF($AE495=0,"",INDEX(Disk_Pivot!$N$2:$N$500,$AE495))</f>
        <v/>
      </c>
      <c r="U495" t="str">
        <f>IF(T495="Fail",MacReports!O495,"")</f>
        <v/>
      </c>
      <c r="AA495" t="str">
        <f t="shared" si="23"/>
        <v/>
      </c>
      <c r="AC495">
        <f>IFERROR(MATCH($B495,MacReports!$B$2:$B$243,0),0)</f>
        <v>0</v>
      </c>
      <c r="AD495">
        <f>IFERROR(MATCH($F495,Models!$A$2:$A$605,0),0)</f>
        <v>0</v>
      </c>
      <c r="AE495">
        <f>IFERROR(MATCH($B495,Disk_Pivot!$G$2:$G$500,0),0)</f>
        <v>0</v>
      </c>
    </row>
    <row r="496" spans="1:31">
      <c r="A496" t="str">
        <f>MacReports!A496&amp;""</f>
        <v/>
      </c>
      <c r="B496" t="str">
        <f>MacReports!B496&amp;""</f>
        <v/>
      </c>
      <c r="C496" t="str">
        <f>MacReports!D496&amp;""</f>
        <v/>
      </c>
      <c r="D496" t="str">
        <f>MacReports!C496&amp;""</f>
        <v/>
      </c>
      <c r="E496" t="str" cm="1">
        <f t="array" ref="E496">IF($AC496=0,"",INDEX(MacReports!$E$2:$E$243,$AC496))</f>
        <v/>
      </c>
      <c r="F496" s="11" t="str">
        <f>MacReports!F496&amp;""</f>
        <v/>
      </c>
      <c r="G496" t="str" cm="1">
        <f t="array" ref="G496">IF($AD496=0,$F496,INDEX(Models!$B$2:$B$605,$AD496))</f>
        <v/>
      </c>
      <c r="H496" t="str" cm="1">
        <f t="array" ref="H496">IF($AD496=0,"",INDEX(Models!$E$2:$E$605,$AD496))</f>
        <v/>
      </c>
      <c r="I496" t="str" cm="1">
        <f t="array" ref="I496">IF($AD496=0,"",INDEX(Models!$D$2:$D$605,$AD496))</f>
        <v/>
      </c>
      <c r="J496" t="str">
        <f>MacReports!G496&amp;""</f>
        <v/>
      </c>
      <c r="K496" s="49" t="str">
        <f>MacReports!H496&amp;""</f>
        <v/>
      </c>
      <c r="L496" t="str">
        <f t="shared" si="22"/>
        <v/>
      </c>
      <c r="M496" s="13" t="str">
        <f>MacReports!I496&amp;""</f>
        <v/>
      </c>
      <c r="N496" s="11" t="str" cm="1">
        <f t="array" ref="N496">IFERROR(_xlfn.IFS(MacReports!N496="","",--MacReports!N496&lt;55,"Battery Defect",--MacReports!N496&lt;=69,"Battery D",--MacReports!N496&lt;=80,"Battery C",--MacReports!N496&gt;80,""),"")</f>
        <v/>
      </c>
      <c r="O496" s="11" t="str">
        <f>IF(MacReports!J496="Service","Battery Service","")</f>
        <v/>
      </c>
      <c r="P496" s="11" t="str">
        <f>MacReports!Q496&amp;""</f>
        <v/>
      </c>
      <c r="Q496" s="11" t="str">
        <f>IF(MacReports!K496="Enabled","Apple ID Lock","")</f>
        <v/>
      </c>
      <c r="R496" s="11" t="str">
        <f>IF(MacReports!M496="Remote Lock","Remote Locked","")</f>
        <v/>
      </c>
      <c r="S496" t="str">
        <f t="shared" si="21"/>
        <v/>
      </c>
      <c r="T496" t="str" cm="1">
        <f t="array" ref="T496">IF($AE496=0,"",INDEX(Disk_Pivot!$N$2:$N$500,$AE496))</f>
        <v/>
      </c>
      <c r="U496" t="str">
        <f>IF(T496="Fail",MacReports!O496,"")</f>
        <v/>
      </c>
      <c r="AA496" t="str">
        <f t="shared" si="23"/>
        <v/>
      </c>
      <c r="AC496">
        <f>IFERROR(MATCH($B496,MacReports!$B$2:$B$243,0),0)</f>
        <v>0</v>
      </c>
      <c r="AD496">
        <f>IFERROR(MATCH($F496,Models!$A$2:$A$605,0),0)</f>
        <v>0</v>
      </c>
      <c r="AE496">
        <f>IFERROR(MATCH($B496,Disk_Pivot!$G$2:$G$500,0),0)</f>
        <v>0</v>
      </c>
    </row>
    <row r="497" spans="1:31">
      <c r="A497" t="str">
        <f>MacReports!A497&amp;""</f>
        <v/>
      </c>
      <c r="B497" t="str">
        <f>MacReports!B497&amp;""</f>
        <v/>
      </c>
      <c r="C497" t="str">
        <f>MacReports!D497&amp;""</f>
        <v/>
      </c>
      <c r="D497" t="str">
        <f>MacReports!C497&amp;""</f>
        <v/>
      </c>
      <c r="E497" t="str" cm="1">
        <f t="array" ref="E497">IF($AC497=0,"",INDEX(MacReports!$E$2:$E$243,$AC497))</f>
        <v/>
      </c>
      <c r="F497" s="11" t="str">
        <f>MacReports!F497&amp;""</f>
        <v/>
      </c>
      <c r="G497" t="str" cm="1">
        <f t="array" ref="G497">IF($AD497=0,$F497,INDEX(Models!$B$2:$B$605,$AD497))</f>
        <v/>
      </c>
      <c r="H497" t="str" cm="1">
        <f t="array" ref="H497">IF($AD497=0,"",INDEX(Models!$E$2:$E$605,$AD497))</f>
        <v/>
      </c>
      <c r="I497" t="str" cm="1">
        <f t="array" ref="I497">IF($AD497=0,"",INDEX(Models!$D$2:$D$605,$AD497))</f>
        <v/>
      </c>
      <c r="J497" t="str">
        <f>MacReports!G497&amp;""</f>
        <v/>
      </c>
      <c r="K497" s="49" t="str">
        <f>MacReports!H497&amp;""</f>
        <v/>
      </c>
      <c r="L497" t="str">
        <f t="shared" si="22"/>
        <v/>
      </c>
      <c r="M497" s="13" t="str">
        <f>MacReports!I497&amp;""</f>
        <v/>
      </c>
      <c r="N497" s="11" t="str" cm="1">
        <f t="array" ref="N497">IFERROR(_xlfn.IFS(MacReports!N497="","",--MacReports!N497&lt;55,"Battery Defect",--MacReports!N497&lt;=69,"Battery D",--MacReports!N497&lt;=80,"Battery C",--MacReports!N497&gt;80,""),"")</f>
        <v/>
      </c>
      <c r="O497" s="11" t="str">
        <f>IF(MacReports!J497="Service","Battery Service","")</f>
        <v/>
      </c>
      <c r="P497" s="11" t="str">
        <f>MacReports!Q497&amp;""</f>
        <v/>
      </c>
      <c r="Q497" s="11" t="str">
        <f>IF(MacReports!K497="Enabled","Apple ID Lock","")</f>
        <v/>
      </c>
      <c r="R497" s="11" t="str">
        <f>IF(MacReports!M497="Remote Lock","Remote Locked","")</f>
        <v/>
      </c>
      <c r="S497" t="str">
        <f t="shared" si="21"/>
        <v/>
      </c>
      <c r="T497" t="str" cm="1">
        <f t="array" ref="T497">IF($AE497=0,"",INDEX(Disk_Pivot!$N$2:$N$500,$AE497))</f>
        <v/>
      </c>
      <c r="U497" t="str">
        <f>IF(T497="Fail",MacReports!O497,"")</f>
        <v/>
      </c>
      <c r="AA497" t="str">
        <f t="shared" si="23"/>
        <v/>
      </c>
      <c r="AC497">
        <f>IFERROR(MATCH($B497,MacReports!$B$2:$B$243,0),0)</f>
        <v>0</v>
      </c>
      <c r="AD497">
        <f>IFERROR(MATCH($F497,Models!$A$2:$A$605,0),0)</f>
        <v>0</v>
      </c>
      <c r="AE497">
        <f>IFERROR(MATCH($B497,Disk_Pivot!$G$2:$G$500,0),0)</f>
        <v>0</v>
      </c>
    </row>
    <row r="498" spans="1:31">
      <c r="A498" t="str">
        <f>MacReports!A498&amp;""</f>
        <v/>
      </c>
      <c r="B498" t="str">
        <f>MacReports!B498&amp;""</f>
        <v/>
      </c>
      <c r="C498" t="str">
        <f>MacReports!D498&amp;""</f>
        <v/>
      </c>
      <c r="D498" t="str">
        <f>MacReports!C498&amp;""</f>
        <v/>
      </c>
      <c r="E498" t="str" cm="1">
        <f t="array" ref="E498">IF($AC498=0,"",INDEX(MacReports!$E$2:$E$243,$AC498))</f>
        <v/>
      </c>
      <c r="F498" s="11" t="str">
        <f>MacReports!F498&amp;""</f>
        <v/>
      </c>
      <c r="G498" t="str" cm="1">
        <f t="array" ref="G498">IF($AD498=0,$F498,INDEX(Models!$B$2:$B$605,$AD498))</f>
        <v/>
      </c>
      <c r="H498" t="str" cm="1">
        <f t="array" ref="H498">IF($AD498=0,"",INDEX(Models!$E$2:$E$605,$AD498))</f>
        <v/>
      </c>
      <c r="I498" t="str" cm="1">
        <f t="array" ref="I498">IF($AD498=0,"",INDEX(Models!$D$2:$D$605,$AD498))</f>
        <v/>
      </c>
      <c r="J498" t="str">
        <f>MacReports!G498&amp;""</f>
        <v/>
      </c>
      <c r="K498" s="49" t="str">
        <f>MacReports!H498&amp;""</f>
        <v/>
      </c>
      <c r="L498" t="str">
        <f t="shared" si="22"/>
        <v/>
      </c>
      <c r="M498" s="13" t="str">
        <f>MacReports!I498&amp;""</f>
        <v/>
      </c>
      <c r="N498" s="11" t="str" cm="1">
        <f t="array" ref="N498">IFERROR(_xlfn.IFS(MacReports!N498="","",--MacReports!N498&lt;55,"Battery Defect",--MacReports!N498&lt;=69,"Battery D",--MacReports!N498&lt;=80,"Battery C",--MacReports!N498&gt;80,""),"")</f>
        <v/>
      </c>
      <c r="O498" s="11" t="str">
        <f>IF(MacReports!J498="Service","Battery Service","")</f>
        <v/>
      </c>
      <c r="P498" s="11" t="str">
        <f>MacReports!Q498&amp;""</f>
        <v/>
      </c>
      <c r="Q498" s="11" t="str">
        <f>IF(MacReports!K498="Enabled","Apple ID Lock","")</f>
        <v/>
      </c>
      <c r="R498" s="11" t="str">
        <f>IF(MacReports!M498="Remote Lock","Remote Locked","")</f>
        <v/>
      </c>
      <c r="S498" t="str">
        <f t="shared" si="21"/>
        <v/>
      </c>
      <c r="T498" t="str" cm="1">
        <f t="array" ref="T498">IF($AE498=0,"",INDEX(Disk_Pivot!$N$2:$N$500,$AE498))</f>
        <v/>
      </c>
      <c r="U498" t="str">
        <f>IF(T498="Fail",MacReports!O498,"")</f>
        <v/>
      </c>
      <c r="AA498" t="str">
        <f t="shared" si="23"/>
        <v/>
      </c>
      <c r="AC498">
        <f>IFERROR(MATCH($B498,MacReports!$B$2:$B$243,0),0)</f>
        <v>0</v>
      </c>
      <c r="AD498">
        <f>IFERROR(MATCH($F498,Models!$A$2:$A$605,0),0)</f>
        <v>0</v>
      </c>
      <c r="AE498">
        <f>IFERROR(MATCH($B498,Disk_Pivot!$G$2:$G$500,0),0)</f>
        <v>0</v>
      </c>
    </row>
    <row r="499" spans="1:31">
      <c r="A499" t="str">
        <f>MacReports!A499&amp;""</f>
        <v/>
      </c>
      <c r="B499" t="str">
        <f>MacReports!B499&amp;""</f>
        <v/>
      </c>
      <c r="C499" t="str">
        <f>MacReports!D499&amp;""</f>
        <v/>
      </c>
      <c r="D499" t="str">
        <f>MacReports!C499&amp;""</f>
        <v/>
      </c>
      <c r="E499" t="str" cm="1">
        <f t="array" ref="E499">IF($AC499=0,"",INDEX(MacReports!$E$2:$E$243,$AC499))</f>
        <v/>
      </c>
      <c r="F499" s="11" t="str">
        <f>MacReports!F499&amp;""</f>
        <v/>
      </c>
      <c r="G499" t="str" cm="1">
        <f t="array" ref="G499">IF($AD499=0,$F499,INDEX(Models!$B$2:$B$605,$AD499))</f>
        <v/>
      </c>
      <c r="H499" t="str" cm="1">
        <f t="array" ref="H499">IF($AD499=0,"",INDEX(Models!$E$2:$E$605,$AD499))</f>
        <v/>
      </c>
      <c r="I499" t="str" cm="1">
        <f t="array" ref="I499">IF($AD499=0,"",INDEX(Models!$D$2:$D$605,$AD499))</f>
        <v/>
      </c>
      <c r="J499" t="str">
        <f>MacReports!G499&amp;""</f>
        <v/>
      </c>
      <c r="K499" s="49" t="str">
        <f>MacReports!H499&amp;""</f>
        <v/>
      </c>
      <c r="L499" t="str">
        <f t="shared" si="22"/>
        <v/>
      </c>
      <c r="M499" s="13" t="str">
        <f>MacReports!I499&amp;""</f>
        <v/>
      </c>
      <c r="N499" s="11" t="str" cm="1">
        <f t="array" ref="N499">IFERROR(_xlfn.IFS(MacReports!N499="","",--MacReports!N499&lt;55,"Battery Defect",--MacReports!N499&lt;=69,"Battery D",--MacReports!N499&lt;=80,"Battery C",--MacReports!N499&gt;80,""),"")</f>
        <v/>
      </c>
      <c r="O499" s="11" t="str">
        <f>IF(MacReports!J499="Service","Battery Service","")</f>
        <v/>
      </c>
      <c r="P499" s="11" t="str">
        <f>MacReports!Q499&amp;""</f>
        <v/>
      </c>
      <c r="Q499" s="11" t="str">
        <f>IF(MacReports!K499="Enabled","Apple ID Lock","")</f>
        <v/>
      </c>
      <c r="R499" s="11" t="str">
        <f>IF(MacReports!M499="Remote Lock","Remote Locked","")</f>
        <v/>
      </c>
      <c r="S499" t="str">
        <f t="shared" si="21"/>
        <v/>
      </c>
      <c r="T499" t="str" cm="1">
        <f t="array" ref="T499">IF($AE499=0,"",INDEX(Disk_Pivot!$N$2:$N$500,$AE499))</f>
        <v/>
      </c>
      <c r="U499" t="str">
        <f>IF(T499="Fail",MacReports!O499,"")</f>
        <v/>
      </c>
      <c r="AA499" t="str">
        <f t="shared" si="23"/>
        <v/>
      </c>
      <c r="AC499">
        <f>IFERROR(MATCH($B499,MacReports!$B$2:$B$243,0),0)</f>
        <v>0</v>
      </c>
      <c r="AD499">
        <f>IFERROR(MATCH($F499,Models!$A$2:$A$605,0),0)</f>
        <v>0</v>
      </c>
      <c r="AE499">
        <f>IFERROR(MATCH($B499,Disk_Pivot!$G$2:$G$500,0),0)</f>
        <v>0</v>
      </c>
    </row>
    <row r="500" spans="1:31">
      <c r="A500" t="str">
        <f>MacReports!A500&amp;""</f>
        <v/>
      </c>
      <c r="B500" t="str">
        <f>MacReports!B500&amp;""</f>
        <v/>
      </c>
      <c r="C500" t="str">
        <f>MacReports!D500&amp;""</f>
        <v/>
      </c>
      <c r="D500" t="str">
        <f>MacReports!C500&amp;""</f>
        <v/>
      </c>
      <c r="E500" t="str" cm="1">
        <f t="array" ref="E500">IF($AC500=0,"",INDEX(MacReports!$E$2:$E$243,$AC500))</f>
        <v/>
      </c>
      <c r="F500" s="11" t="str">
        <f>MacReports!F500&amp;""</f>
        <v/>
      </c>
      <c r="G500" t="str" cm="1">
        <f t="array" ref="G500">IF($AD500=0,$F500,INDEX(Models!$B$2:$B$605,$AD500))</f>
        <v/>
      </c>
      <c r="H500" t="str" cm="1">
        <f t="array" ref="H500">IF($AD500=0,"",INDEX(Models!$E$2:$E$605,$AD500))</f>
        <v/>
      </c>
      <c r="I500" t="str" cm="1">
        <f t="array" ref="I500">IF($AD500=0,"",INDEX(Models!$D$2:$D$605,$AD500))</f>
        <v/>
      </c>
      <c r="J500" t="str">
        <f>MacReports!G500&amp;""</f>
        <v/>
      </c>
      <c r="K500" s="49" t="str">
        <f>MacReports!H500&amp;""</f>
        <v/>
      </c>
      <c r="L500" t="str">
        <f t="shared" si="22"/>
        <v/>
      </c>
      <c r="M500" s="13" t="str">
        <f>MacReports!I500&amp;""</f>
        <v/>
      </c>
      <c r="N500" s="11" t="str" cm="1">
        <f t="array" ref="N500">IFERROR(_xlfn.IFS(MacReports!N500="","",--MacReports!N500&lt;55,"Battery Defect",--MacReports!N500&lt;=69,"Battery D",--MacReports!N500&lt;=80,"Battery C",--MacReports!N500&gt;80,""),"")</f>
        <v/>
      </c>
      <c r="O500" s="11" t="str">
        <f>IF(MacReports!J500="Service","Battery Service","")</f>
        <v/>
      </c>
      <c r="P500" s="11" t="str">
        <f>MacReports!Q500&amp;""</f>
        <v/>
      </c>
      <c r="Q500" s="11" t="str">
        <f>IF(MacReports!K500="Enabled","Apple ID Lock","")</f>
        <v/>
      </c>
      <c r="R500" s="11" t="str">
        <f>IF(MacReports!M500="Remote Lock","Remote Locked","")</f>
        <v/>
      </c>
      <c r="S500" t="str">
        <f t="shared" si="21"/>
        <v/>
      </c>
      <c r="T500" t="str" cm="1">
        <f t="array" ref="T500">IF($AE500=0,"",INDEX(Disk_Pivot!$N$2:$N$500,$AE500))</f>
        <v/>
      </c>
      <c r="U500" t="str">
        <f>IF(T500="Fail",MacReports!O500,"")</f>
        <v/>
      </c>
      <c r="AA500" t="str">
        <f t="shared" si="23"/>
        <v/>
      </c>
      <c r="AC500">
        <f>IFERROR(MATCH($B500,MacReports!$B$2:$B$243,0),0)</f>
        <v>0</v>
      </c>
      <c r="AD500">
        <f>IFERROR(MATCH($F500,Models!$A$2:$A$605,0),0)</f>
        <v>0</v>
      </c>
      <c r="AE500">
        <f>IFERROR(MATCH($B500,Disk_Pivot!$G$2:$G$500,0),0)</f>
        <v>0</v>
      </c>
    </row>
    <row r="501" spans="1:31">
      <c r="M501" s="13"/>
    </row>
    <row r="502" spans="1:31">
      <c r="M502" s="13"/>
    </row>
    <row r="503" spans="1:31">
      <c r="M503" s="13"/>
    </row>
    <row r="504" spans="1:31">
      <c r="M504" s="13"/>
    </row>
    <row r="505" spans="1:31">
      <c r="M505" s="13"/>
    </row>
    <row r="506" spans="1:31">
      <c r="M506" s="13"/>
    </row>
    <row r="507" spans="1:31">
      <c r="M507" s="13"/>
    </row>
    <row r="508" spans="1:31">
      <c r="M508" s="13"/>
    </row>
    <row r="509" spans="1:31">
      <c r="M509" s="13"/>
    </row>
    <row r="510" spans="1:31">
      <c r="M510" s="13"/>
    </row>
    <row r="511" spans="1:31">
      <c r="M511" s="13"/>
    </row>
    <row r="512" spans="1:31">
      <c r="M512" s="13"/>
    </row>
    <row r="513" spans="13:13">
      <c r="M513" s="13"/>
    </row>
    <row r="514" spans="13:13">
      <c r="M514" s="13"/>
    </row>
    <row r="515" spans="13:13">
      <c r="M515" s="13"/>
    </row>
    <row r="516" spans="13:13">
      <c r="M516" s="13"/>
    </row>
    <row r="517" spans="13:13">
      <c r="M517" s="13"/>
    </row>
    <row r="518" spans="13:13">
      <c r="M518" s="13"/>
    </row>
    <row r="519" spans="13:13">
      <c r="M519" s="13"/>
    </row>
    <row r="520" spans="13:13">
      <c r="M520" s="13"/>
    </row>
    <row r="521" spans="13:13">
      <c r="M521" s="13"/>
    </row>
    <row r="522" spans="13:13">
      <c r="M522" s="13"/>
    </row>
    <row r="523" spans="13:13">
      <c r="M523" s="13"/>
    </row>
    <row r="524" spans="13:13">
      <c r="M524" s="13"/>
    </row>
    <row r="525" spans="13:13">
      <c r="M525" s="13"/>
    </row>
    <row r="526" spans="13:13">
      <c r="M526" s="13"/>
    </row>
    <row r="527" spans="13:13">
      <c r="M527" s="13"/>
    </row>
    <row r="528" spans="13:13">
      <c r="M528" s="13"/>
    </row>
    <row r="529" spans="13:13">
      <c r="M529" s="13"/>
    </row>
    <row r="530" spans="13:13">
      <c r="M530" s="13"/>
    </row>
    <row r="531" spans="13:13">
      <c r="M531" s="13"/>
    </row>
    <row r="532" spans="13:13">
      <c r="M532" s="13"/>
    </row>
    <row r="533" spans="13:13">
      <c r="M533" s="13"/>
    </row>
    <row r="534" spans="13:13">
      <c r="M534" s="13"/>
    </row>
    <row r="535" spans="13:13">
      <c r="M535" s="13"/>
    </row>
    <row r="536" spans="13:13">
      <c r="M536" s="13"/>
    </row>
    <row r="537" spans="13:13">
      <c r="M537" s="13"/>
    </row>
    <row r="538" spans="13:13">
      <c r="M538" s="13"/>
    </row>
    <row r="539" spans="13:13">
      <c r="M539" s="13"/>
    </row>
    <row r="540" spans="13:13">
      <c r="M540" s="13"/>
    </row>
    <row r="541" spans="13:13">
      <c r="M541" s="13"/>
    </row>
    <row r="542" spans="13:13">
      <c r="M542" s="13"/>
    </row>
    <row r="543" spans="13:13">
      <c r="M543" s="13"/>
    </row>
    <row r="544" spans="13:13">
      <c r="M544" s="13"/>
    </row>
    <row r="545" spans="13:13">
      <c r="M545" s="13"/>
    </row>
    <row r="546" spans="13:13">
      <c r="M546" s="13"/>
    </row>
    <row r="547" spans="13:13">
      <c r="M547" s="13"/>
    </row>
    <row r="548" spans="13:13">
      <c r="M548" s="13"/>
    </row>
    <row r="549" spans="13:13">
      <c r="M549" s="13"/>
    </row>
    <row r="550" spans="13:13">
      <c r="M550" s="13"/>
    </row>
    <row r="551" spans="13:13">
      <c r="M551" s="13"/>
    </row>
    <row r="552" spans="13:13">
      <c r="M552" s="13"/>
    </row>
    <row r="553" spans="13:13">
      <c r="M553" s="13"/>
    </row>
    <row r="554" spans="13:13">
      <c r="M554" s="13"/>
    </row>
    <row r="555" spans="13:13">
      <c r="M555" s="13"/>
    </row>
    <row r="556" spans="13:13">
      <c r="M556" s="13"/>
    </row>
    <row r="557" spans="13:13">
      <c r="M557" s="13"/>
    </row>
    <row r="558" spans="13:13">
      <c r="M558" s="13"/>
    </row>
    <row r="559" spans="13:13">
      <c r="M559" s="13"/>
    </row>
    <row r="560" spans="13:13">
      <c r="M560" s="13"/>
    </row>
    <row r="561" spans="13:13">
      <c r="M561" s="13"/>
    </row>
    <row r="562" spans="13:13">
      <c r="M562" s="13"/>
    </row>
    <row r="563" spans="13:13">
      <c r="M563" s="13"/>
    </row>
    <row r="564" spans="13:13">
      <c r="M564" s="13"/>
    </row>
    <row r="565" spans="13:13">
      <c r="M565" s="13"/>
    </row>
    <row r="566" spans="13:13">
      <c r="M566" s="13"/>
    </row>
    <row r="567" spans="13:13">
      <c r="M567" s="13"/>
    </row>
    <row r="568" spans="13:13">
      <c r="M568" s="13"/>
    </row>
    <row r="569" spans="13:13">
      <c r="M569" s="13"/>
    </row>
    <row r="570" spans="13:13">
      <c r="M570" s="13"/>
    </row>
    <row r="571" spans="13:13">
      <c r="M571" s="13"/>
    </row>
    <row r="572" spans="13:13">
      <c r="M572" s="13"/>
    </row>
    <row r="573" spans="13:13">
      <c r="M573" s="13"/>
    </row>
    <row r="574" spans="13:13">
      <c r="M574" s="13"/>
    </row>
    <row r="575" spans="13:13">
      <c r="M575" s="13"/>
    </row>
    <row r="576" spans="13:13">
      <c r="M576" s="13"/>
    </row>
    <row r="577" spans="13:13">
      <c r="M577" s="13"/>
    </row>
    <row r="578" spans="13:13">
      <c r="M578" s="13"/>
    </row>
    <row r="579" spans="13:13">
      <c r="M579" s="13"/>
    </row>
    <row r="580" spans="13:13">
      <c r="M580" s="13"/>
    </row>
    <row r="581" spans="13:13">
      <c r="M581" s="13"/>
    </row>
    <row r="582" spans="13:13">
      <c r="M582" s="13"/>
    </row>
    <row r="583" spans="13:13">
      <c r="M583" s="13"/>
    </row>
    <row r="584" spans="13:13">
      <c r="M584" s="13"/>
    </row>
    <row r="585" spans="13:13">
      <c r="M585" s="13"/>
    </row>
    <row r="586" spans="13:13">
      <c r="M586" s="13"/>
    </row>
    <row r="587" spans="13:13">
      <c r="M587" s="13"/>
    </row>
    <row r="588" spans="13:13">
      <c r="M588" s="13"/>
    </row>
    <row r="589" spans="13:13">
      <c r="M589" s="13"/>
    </row>
    <row r="590" spans="13:13">
      <c r="M590" s="13"/>
    </row>
    <row r="591" spans="13:13">
      <c r="M591" s="13"/>
    </row>
    <row r="592" spans="13:13">
      <c r="M592" s="13"/>
    </row>
    <row r="593" spans="13:13">
      <c r="M593" s="13"/>
    </row>
    <row r="594" spans="13:13">
      <c r="M594" s="13"/>
    </row>
    <row r="595" spans="13:13">
      <c r="M595" s="13"/>
    </row>
    <row r="596" spans="13:13">
      <c r="M596" s="13"/>
    </row>
    <row r="597" spans="13:13">
      <c r="M597" s="13"/>
    </row>
    <row r="598" spans="13:13">
      <c r="M598" s="13"/>
    </row>
    <row r="599" spans="13:13">
      <c r="M599" s="13"/>
    </row>
    <row r="600" spans="13:13">
      <c r="M600" s="13"/>
    </row>
    <row r="601" spans="13:13">
      <c r="M601" s="13"/>
    </row>
    <row r="602" spans="13:13">
      <c r="M6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S746"/>
  <sheetViews>
    <sheetView topLeftCell="L1" zoomScaleNormal="100" workbookViewId="0">
      <pane ySplit="1" topLeftCell="A2" activePane="bottomLeft" state="frozen"/>
      <selection activeCell="E1" sqref="E1"/>
      <selection pane="bottomLeft" activeCell="P2" sqref="P2"/>
    </sheetView>
  </sheetViews>
  <sheetFormatPr defaultRowHeight="15" outlineLevelCol="1"/>
  <cols>
    <col min="1" max="1" width="15.85546875" customWidth="1"/>
    <col min="2" max="2" width="12.7109375" bestFit="1" customWidth="1"/>
    <col min="3" max="3" width="12.7109375" customWidth="1"/>
    <col min="4" max="4" width="9.5703125" style="11" bestFit="1" customWidth="1"/>
    <col min="5" max="5" width="20.28515625" customWidth="1"/>
    <col min="7" max="7" width="22.42578125" customWidth="1"/>
    <col min="10" max="10" width="18.42578125" customWidth="1"/>
    <col min="11" max="11" width="23.85546875" style="11" customWidth="1"/>
    <col min="12" max="13" width="38.42578125" style="11" customWidth="1"/>
    <col min="14" max="14" width="38.42578125" customWidth="1"/>
    <col min="15" max="15" width="38.42578125" style="11" customWidth="1"/>
    <col min="16" max="16" width="16.28515625" style="11" customWidth="1"/>
    <col min="17" max="17" width="16.28515625" customWidth="1"/>
    <col min="18" max="22" width="15.140625" style="11" customWidth="1"/>
    <col min="23" max="23" width="15" style="11" customWidth="1"/>
    <col min="24" max="24" width="15.140625" style="11" customWidth="1"/>
    <col min="25" max="25" width="24.28515625" style="11" customWidth="1"/>
    <col min="26" max="30" width="15.140625" style="11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  <col min="41" max="45" width="9.140625" outlineLevel="1"/>
  </cols>
  <sheetData>
    <row r="1" spans="1:45" s="31" customFormat="1" ht="18" thickBot="1">
      <c r="A1" s="1" t="s">
        <v>0</v>
      </c>
      <c r="B1" s="1" t="s">
        <v>1</v>
      </c>
      <c r="C1" s="1" t="s">
        <v>3</v>
      </c>
      <c r="D1" s="10" t="s">
        <v>2</v>
      </c>
      <c r="E1" s="1" t="s">
        <v>576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0" t="s">
        <v>10</v>
      </c>
      <c r="L1" s="10" t="s">
        <v>282</v>
      </c>
      <c r="M1" s="10" t="s">
        <v>283</v>
      </c>
      <c r="N1" s="1" t="s">
        <v>10</v>
      </c>
      <c r="O1" s="10" t="s">
        <v>540</v>
      </c>
      <c r="P1" s="10" t="s">
        <v>11</v>
      </c>
      <c r="Q1" s="1" t="s">
        <v>541</v>
      </c>
      <c r="R1" s="10" t="s">
        <v>293</v>
      </c>
      <c r="S1" s="10" t="s">
        <v>535</v>
      </c>
      <c r="T1" s="10" t="s">
        <v>536</v>
      </c>
      <c r="U1" s="10" t="s">
        <v>533</v>
      </c>
      <c r="V1" s="10" t="s">
        <v>534</v>
      </c>
      <c r="W1" s="84" t="s">
        <v>18</v>
      </c>
      <c r="X1" s="84"/>
      <c r="Y1" s="84"/>
      <c r="Z1" s="84"/>
      <c r="AA1" s="84"/>
      <c r="AB1" s="84"/>
      <c r="AC1" s="10"/>
      <c r="AD1" s="10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O1" s="31" t="s">
        <v>577</v>
      </c>
      <c r="AR1" s="31" t="s">
        <v>580</v>
      </c>
      <c r="AS1" s="31" t="s">
        <v>581</v>
      </c>
    </row>
    <row r="2" spans="1:45" ht="15.75" thickTop="1">
      <c r="A2" s="29" t="str" cm="1">
        <f t="array" ref="A2">IF($AR2=0,"",INDEX(Input!$G$2:$G$500,$AR2)&amp;"")</f>
        <v>W4420</v>
      </c>
      <c r="B2" s="29" t="str" cm="1">
        <f t="array" ref="B2:B5">_xlfn.UNIQUE(_xlfn._xlws.FILTER(Input!J2:J500,(ISNA(MATCH(Input!J2:J500,MacReports!B:B,0)))*(Input!J2:J500&lt;&gt;"")))</f>
        <v>PF3MYS6D</v>
      </c>
      <c r="C2" s="29" t="str" cm="1">
        <f t="array" ref="C2">IF($AR2=0,"",INDEX(Input!$H$2:$H$500,$AR2)&amp;"")</f>
        <v/>
      </c>
      <c r="D2" s="37" t="str" cm="1">
        <f t="array" ref="D2">IF($AR2=0,"",INDEX(Input!$F$2:$F$500,$AR2))</f>
        <v>Notebook</v>
      </c>
      <c r="E2" s="29" t="str">
        <f>IFERROR(INDEX(Models!$G$2:$G$605,MATCH(D2,Models!$H$2:$H$605,0)),D2)</f>
        <v>Laptop</v>
      </c>
      <c r="F2" s="29" t="str" cm="1">
        <f t="array" ref="F2">IF($AR2=0,"",INDEX(Input!$E$2:$E$500,$AR2))</f>
        <v>LENOVO</v>
      </c>
      <c r="G2" s="29" t="str" cm="1">
        <f t="array" ref="G2">IF($AR2=0,"",IF(F2="LENOVO",INDEX(Input!$K$2:$K$500,$AR2),INDEX(Input!$L$2:$L$500,$AR2)))</f>
        <v>ThinkPad T14 Gen 2i</v>
      </c>
      <c r="H2" s="29"/>
      <c r="I2" s="29"/>
      <c r="J2" s="29" t="str">
        <f>CPU_Formula!I2</f>
        <v>i7-1165G7</v>
      </c>
      <c r="K2" s="37" t="str" cm="1">
        <f t="array" ref="K2">IF($AR2=0,"",INDEX(Input!$D$2:$AC$500,$AR2,$AP$2)&amp;"")</f>
        <v>16 GiB</v>
      </c>
      <c r="L2" s="37" t="str" cm="1">
        <f t="array" ref="L2">IF($AR2=0,"",INDEX(Input!$D$2:$AC$500,$AR2,$AP$3)&amp;"")</f>
        <v>DDR4 / DDR4</v>
      </c>
      <c r="M2" s="37" t="str" cm="1">
        <f t="array" ref="M2">IFERROR(_xlfn.FILTERXML("&lt;t&gt;&lt;s&gt;" &amp; SUBSTITUTE(L2," / ","&lt;/s&gt;&lt;s&gt;") &amp; "&lt;/s&gt;&lt;/t&gt;","(//s[contains(.,'DDR')])[1]"),"")</f>
        <v>DDR4</v>
      </c>
      <c r="N2" s="29" t="str">
        <f>_xlfn.TEXTJOIN(" ",TRUE,SUBSTITUTE(K2,"i",""),M2)</f>
        <v>16 GB DDR4</v>
      </c>
      <c r="O2" s="37" t="str" cm="1">
        <f t="array" ref="O2">IF($AR2=0,"",INDEX(Input!$D$2:$AC$500,$AR2,$AP$4)&amp;"")</f>
        <v>NVMe</v>
      </c>
      <c r="P2" s="37" t="str" cm="1">
        <f t="array" ref="P2">IF($AR2=0,"",IFERROR(_xlfn.TEXTJOIN(", ",TRUE,_xlfn.MAP(_xlfn._xlws.FILTER(INDEX(Input!$D$2:$AC$500,,$AP$6),Input!$J$2:$J$500=$B2),_xlfn.LAMBDA(_xlpm.x,IFERROR(TRUNC(VALUE(_xlfn.TEXTBEFORE(_xlpm.x," ")))&amp;" "&amp;_xlfn.TEXTAFTER(_xlpm.x," "),_xlpm.x)))),""))</f>
        <v>512 GB</v>
      </c>
      <c r="Q2" s="29" t="str">
        <f>_xlfn.TEXTJOIN(" ",TRUE,P2,O2)</f>
        <v>512 GB NVMe</v>
      </c>
      <c r="R2" s="37" cm="1">
        <f t="array" ref="R2">IF($AR2=0,"",_xlfn.LET(_xlpm.Result,INDEX(Input!$D$2:$AC$500,$AR2,$AP$5),IF(_xlpm.Result="","",_xlpm.Result)))</f>
        <v>91</v>
      </c>
      <c r="S2" s="37" t="str" cm="1">
        <f t="array" ref="S2">IF(R2="","",IFERROR(_xlfn.TEXTSPLIT(R2," / ", ,TRUE,0,),""))</f>
        <v>91</v>
      </c>
      <c r="T2" s="37"/>
      <c r="U2" s="37" t="str" cm="1">
        <f t="array" ref="U2">IFERROR(_xlfn.IFS(
S2="","",
--S2&lt;55,"Battery Defect",
--S2&lt;=69,"Battery D",
--S2&lt;=80,"Battery C",
--S2&gt;80,""
),"")</f>
        <v/>
      </c>
      <c r="V2" s="37" t="str" cm="1">
        <f t="array" ref="V2">IFERROR(_xlfn.IFS(
T2="","",
--T2&lt;55,"Battery Defect",
--T2&lt;=69,"Battery D",
--T2&lt;=80,"Battery C",
--T2&gt;80,""
),"")</f>
        <v/>
      </c>
      <c r="W2" s="37" t="str" cm="1">
        <f t="array" ref="W2:AD2">IF($AR2=0,"",IFERROR(IF(INDEX(Input!$N$2:$U$500,$AR2,0)=0,"",INDEX(Input!$N$2:$U$500,$AR2,0)),""))</f>
        <v>DI C</v>
      </c>
      <c r="X2" s="37" t="str">
        <v/>
      </c>
      <c r="Y2" s="37" t="str">
        <v/>
      </c>
      <c r="Z2" s="37" t="str">
        <v/>
      </c>
      <c r="AA2" s="37" t="str">
        <v>TPD</v>
      </c>
      <c r="AB2" s="37" t="str">
        <v/>
      </c>
      <c r="AC2" s="37" t="str">
        <v/>
      </c>
      <c r="AD2" s="37" t="str">
        <v/>
      </c>
      <c r="AE2" s="29" t="str">
        <f t="shared" ref="AE2:AE65" si="0">IF(E2="Laptop",_xlfn.TEXTJOIN(", ",TRUE,U2,V2,W2,X2,Y2,Z2,AA2,AB2), _xlfn.TEXTJOIN(", ",TRUE,W2,X2,Y2,Z2,AA2,AB2))</f>
        <v>DI C, TPD</v>
      </c>
      <c r="AF2" s="29" t="str" cm="1">
        <f t="array" ref="AF2">IF($AS2=0,"",INDEX(Disk_Pivot!$I$2:$I$500,$AS2))</f>
        <v>Yes</v>
      </c>
      <c r="AG2" s="29" t="str" cm="1">
        <f t="array" ref="AG2">IF($AS2=0,"",INDEX(Disk_Pivot!$N$2:$N$500,$AS2))</f>
        <v>Pass</v>
      </c>
      <c r="AH2" s="29"/>
      <c r="AI2" s="29"/>
      <c r="AJ2" s="29"/>
      <c r="AK2" s="29"/>
      <c r="AL2" s="29"/>
      <c r="AM2" s="29"/>
      <c r="AO2" t="s">
        <v>538</v>
      </c>
      <c r="AP2">
        <f>MATCH($AO2,Input!$D$1:$AC$1,0)</f>
        <v>20</v>
      </c>
      <c r="AR2">
        <f>IFERROR(MATCH($B2,Input!$J$2:$J$500,0),0)</f>
        <v>5</v>
      </c>
      <c r="AS2">
        <f>IFERROR(MATCH($B2,Disk_Pivot!$G$2:$G$500,0),0)</f>
        <v>5</v>
      </c>
    </row>
    <row r="3" spans="1:45">
      <c r="A3" s="29" t="str" cm="1">
        <f t="array" ref="A3">IF($AR3=0,"",INDEX(Input!$G$2:$G$500,$AR3)&amp;"")</f>
        <v>W4419</v>
      </c>
      <c r="B3" s="29" t="str">
        <v>46RFNN2</v>
      </c>
      <c r="C3" s="29" t="str" cm="1">
        <f t="array" ref="C3">IF($AR3=0,"",INDEX(Input!$H$2:$H$500,$AR3)&amp;"")</f>
        <v/>
      </c>
      <c r="D3" s="37" t="str" cm="1">
        <f t="array" ref="D3">IF($AR3=0,"",INDEX(Input!$F$2:$F$500,$AR3))</f>
        <v>Notebook</v>
      </c>
      <c r="E3" s="29" t="str">
        <f>IFERROR(INDEX(Models!$G$2:$G$605,MATCH(D3,Models!$H$2:$H$605,0)),D3)</f>
        <v>Laptop</v>
      </c>
      <c r="F3" s="29" t="str" cm="1">
        <f t="array" ref="F3">IF($AR3=0,"",INDEX(Input!$E$2:$E$500,$AR3))</f>
        <v>Dell Inc.</v>
      </c>
      <c r="G3" s="29" t="str" cm="1">
        <f t="array" ref="G3">IF($AR3=0,"",IF(F3="LENOVO",INDEX(Input!$K$2:$K$500,$AR3),INDEX(Input!$L$2:$L$500,$AR3)))</f>
        <v>Latitude 7390</v>
      </c>
      <c r="H3" s="29"/>
      <c r="I3" s="29"/>
      <c r="J3" s="29" t="str">
        <f>CPU_Formula!I3</f>
        <v>i7-8650U</v>
      </c>
      <c r="K3" s="37" t="str" cm="1">
        <f t="array" ref="K3">IF($AR3=0,"",INDEX(Input!$D$2:$AC$500,$AR3,$AP$2)&amp;"")</f>
        <v>16 GiB</v>
      </c>
      <c r="L3" s="37" t="str" cm="1">
        <f t="array" ref="L3">IF($AR3=0,"",INDEX(Input!$D$2:$AC$500,$AR3,$AP$3)&amp;"")</f>
        <v>DDR4 / Empty slot</v>
      </c>
      <c r="M3" s="37" t="str" cm="1">
        <f t="array" ref="M3">IFERROR(_xlfn.FILTERXML("&lt;t&gt;&lt;s&gt;" &amp; SUBSTITUTE(L3," / ","&lt;/s&gt;&lt;s&gt;") &amp; "&lt;/s&gt;&lt;/t&gt;","(//s[contains(.,'DDR')])[1]"),"")</f>
        <v>DDR4</v>
      </c>
      <c r="N3" s="29" t="str">
        <f t="shared" ref="N3:N66" si="1">_xlfn.TEXTJOIN(" ",TRUE,SUBSTITUTE(K3,"i",""),M3)</f>
        <v>16 GB DDR4</v>
      </c>
      <c r="O3" s="37" t="str" cm="1">
        <f t="array" ref="O3">IF($AR3=0,"",INDEX(Input!$D$2:$AC$500,$AR3,$AP$4)&amp;"")</f>
        <v>NVMe</v>
      </c>
      <c r="P3" s="37" t="str" cm="1">
        <f t="array" ref="P3">IF($AR3=0,"",IFERROR(_xlfn.TEXTJOIN(", ",TRUE,_xlfn.MAP(_xlfn._xlws.FILTER(INDEX(Input!$D$2:$AC$500,,$AP$6),Input!$J$2:$J$500=$B3),_xlfn.LAMBDA(_xlpm.x,IFERROR(TRUNC(VALUE(_xlfn.TEXTBEFORE(_xlpm.x," ")))&amp;" "&amp;_xlfn.TEXTAFTER(_xlpm.x," "),_xlpm.x)))),""))</f>
        <v>512 GB</v>
      </c>
      <c r="Q3" s="29" t="str">
        <f t="shared" ref="Q3:Q66" si="2">_xlfn.TEXTJOIN(" ",TRUE,P3,O3)</f>
        <v>512 GB NVMe</v>
      </c>
      <c r="R3" s="37" cm="1">
        <f t="array" ref="R3">IF($AR3=0,"",_xlfn.LET(_xlpm.Result,INDEX(Input!$D$2:$AC$500,$AR3,$AP$5),IF(_xlpm.Result="","",_xlpm.Result)))</f>
        <v>100</v>
      </c>
      <c r="S3" s="37" t="str" cm="1">
        <f t="array" ref="S3">IF(R3="","",IFERROR(_xlfn.TEXTSPLIT(R3," / ", ,TRUE,0,),""))</f>
        <v>100</v>
      </c>
      <c r="T3" s="37"/>
      <c r="U3" s="37" t="str" cm="1">
        <f t="array" ref="U3">IFERROR(_xlfn.IFS(
S3="","",
--S3&lt;55,"Battery Defect",
--S3&lt;=69,"Battery D",
--S3&lt;=80,"Battery C",
--S3&gt;80,""
),"")</f>
        <v/>
      </c>
      <c r="V3" s="37" t="str" cm="1">
        <f t="array" ref="V3">IFERROR(_xlfn.IFS(
T3="","",
--T3&lt;55,"Battery Defect",
--T3&lt;=69,"Battery D",
--T3&lt;=80,"Battery C",
--T3&gt;80,""
),"")</f>
        <v/>
      </c>
      <c r="W3" s="37" t="str" cm="1">
        <f t="array" ref="W3:AD3">IF($AR3=0,"",IFERROR(IF(INDEX(Input!$N$2:$U$500,$AR3,0)=0,"",INDEX(Input!$N$2:$U$500,$AR3,0)),""))</f>
        <v>LM D, DI B</v>
      </c>
      <c r="X3" s="37" t="str">
        <v/>
      </c>
      <c r="Y3" s="37" t="str">
        <v/>
      </c>
      <c r="Z3" s="37" t="str">
        <v/>
      </c>
      <c r="AA3" s="37" t="str">
        <v/>
      </c>
      <c r="AB3" s="37" t="str">
        <v/>
      </c>
      <c r="AC3" s="37" t="str">
        <v/>
      </c>
      <c r="AD3" s="37" t="str">
        <v/>
      </c>
      <c r="AE3" s="29" t="str">
        <f t="shared" si="0"/>
        <v>LM D, DI B</v>
      </c>
      <c r="AF3" s="29" t="str" cm="1">
        <f t="array" ref="AF3">IF($AS3=0,"",INDEX(Disk_Pivot!$I$2:$I$500,$AS3))</f>
        <v>Yes</v>
      </c>
      <c r="AG3" s="29" t="str" cm="1">
        <f t="array" ref="AG3">IF($AS3=0,"",INDEX(Disk_Pivot!$N$2:$N$500,$AS3))</f>
        <v>Pass</v>
      </c>
      <c r="AH3" s="29"/>
      <c r="AI3" s="29"/>
      <c r="AJ3" s="29"/>
      <c r="AK3" s="29"/>
      <c r="AL3" s="29"/>
      <c r="AM3" s="29"/>
      <c r="AO3" t="s">
        <v>578</v>
      </c>
      <c r="AP3">
        <f>MATCH($AO3,Input!$D$1:$AC$1,0)</f>
        <v>21</v>
      </c>
      <c r="AR3">
        <f>IFERROR(MATCH($B3,Input!$J$2:$J$500,0),0)</f>
        <v>16</v>
      </c>
      <c r="AS3">
        <f>IFERROR(MATCH($B3,Disk_Pivot!$G$2:$G$500,0),0)</f>
        <v>16</v>
      </c>
    </row>
    <row r="4" spans="1:45">
      <c r="A4" s="29" t="str" cm="1">
        <f t="array" ref="A4">IF($AR4=0,"",INDEX(Input!$G$2:$G$500,$AR4)&amp;"")</f>
        <v>W4418</v>
      </c>
      <c r="B4" s="29" t="str">
        <v>PF3P3QYM</v>
      </c>
      <c r="C4" s="29" t="str" cm="1">
        <f t="array" ref="C4">IF($AR4=0,"",INDEX(Input!$H$2:$H$500,$AR4)&amp;"")</f>
        <v/>
      </c>
      <c r="D4" s="37" t="str" cm="1">
        <f t="array" ref="D4">IF($AR4=0,"",INDEX(Input!$F$2:$F$500,$AR4))</f>
        <v>Notebook</v>
      </c>
      <c r="E4" s="29" t="str">
        <f>IFERROR(INDEX(Models!$G$2:$G$605,MATCH(D4,Models!$H$2:$H$605,0)),D4)</f>
        <v>Laptop</v>
      </c>
      <c r="F4" s="29" t="str" cm="1">
        <f t="array" ref="F4">IF($AR4=0,"",INDEX(Input!$E$2:$E$500,$AR4))</f>
        <v>LENOVO</v>
      </c>
      <c r="G4" s="29" t="str" cm="1">
        <f t="array" ref="G4">IF($AR4=0,"",IF(F4="LENOVO",INDEX(Input!$K$2:$K$500,$AR4),INDEX(Input!$L$2:$L$500,$AR4)))</f>
        <v>ThinkPad X1 Carbon Gen 9</v>
      </c>
      <c r="H4" s="29"/>
      <c r="I4" s="29"/>
      <c r="J4" s="29" t="str">
        <f>CPU_Formula!I4</f>
        <v>i7-1165G7</v>
      </c>
      <c r="K4" s="37" t="str" cm="1">
        <f t="array" ref="K4">IF($AR4=0,"",INDEX(Input!$D$2:$AC$500,$AR4,$AP$2)&amp;"")</f>
        <v>16 GiB</v>
      </c>
      <c r="L4" s="37" t="str" cm="1">
        <f t="array" ref="L4">IF($AR4=0,"",INDEX(Input!$D$2:$AC$500,$AR4,$AP$3)&amp;"")</f>
        <v>LPDDR4 / LPDDR4 / LPDDR4 / LPDDR4 / LPDDR4 / LPDDR4 / LPDDR4 / LPDDR4</v>
      </c>
      <c r="M4" s="37" t="str" cm="1">
        <f t="array" ref="M4">IFERROR(_xlfn.FILTERXML("&lt;t&gt;&lt;s&gt;" &amp; SUBSTITUTE(L4," / ","&lt;/s&gt;&lt;s&gt;") &amp; "&lt;/s&gt;&lt;/t&gt;","(//s[contains(.,'DDR')])[1]"),"")</f>
        <v>LPDDR4</v>
      </c>
      <c r="N4" s="29" t="str">
        <f t="shared" si="1"/>
        <v>16 GB LPDDR4</v>
      </c>
      <c r="O4" s="37" t="str" cm="1">
        <f t="array" ref="O4">IF($AR4=0,"",INDEX(Input!$D$2:$AC$500,$AR4,$AP$4)&amp;"")</f>
        <v>NVMe</v>
      </c>
      <c r="P4" s="37" t="str" cm="1">
        <f t="array" ref="P4">IF($AR4=0,"",IFERROR(_xlfn.TEXTJOIN(", ",TRUE,_xlfn.MAP(_xlfn._xlws.FILTER(INDEX(Input!$D$2:$AC$500,,$AP$6),Input!$J$2:$J$500=$B4),_xlfn.LAMBDA(_xlpm.x,IFERROR(TRUNC(VALUE(_xlfn.TEXTBEFORE(_xlpm.x," ")))&amp;" "&amp;_xlfn.TEXTAFTER(_xlpm.x," "),_xlpm.x)))),""))</f>
        <v>512 GB</v>
      </c>
      <c r="Q4" s="29" t="str">
        <f t="shared" si="2"/>
        <v>512 GB NVMe</v>
      </c>
      <c r="R4" s="37" cm="1">
        <f t="array" ref="R4">IF($AR4=0,"",_xlfn.LET(_xlpm.Result,INDEX(Input!$D$2:$AC$500,$AR4,$AP$5),IF(_xlpm.Result="","",_xlpm.Result)))</f>
        <v>99</v>
      </c>
      <c r="S4" s="37" t="str" cm="1">
        <f t="array" ref="S4">IF(R4="","",IFERROR(_xlfn.TEXTSPLIT(R4," / ", ,TRUE,0,),""))</f>
        <v>99</v>
      </c>
      <c r="T4" s="37"/>
      <c r="U4" s="37" t="str" cm="1">
        <f t="array" ref="U4">IFERROR(_xlfn.IFS(
S4="","",
--S4&lt;55,"Battery Defect",
--S4&lt;=69,"Battery D",
--S4&lt;=80,"Battery C",
--S4&gt;80,""
),"")</f>
        <v/>
      </c>
      <c r="V4" s="37" t="str" cm="1">
        <f t="array" ref="V4">IFERROR(_xlfn.IFS(
T4="","",
--T4&lt;55,"Battery Defect",
--T4&lt;=69,"Battery D",
--T4&lt;=80,"Battery C",
--T4&gt;80,""
),"")</f>
        <v/>
      </c>
      <c r="W4" s="37" t="str" cm="1">
        <f t="array" ref="W4:AD4">IF($AR4=0,"",IFERROR(IF(INDEX(Input!$N$2:$U$500,$AR4,0)=0,"",INDEX(Input!$N$2:$U$500,$AR4,0)),""))</f>
        <v>CD B, DI C</v>
      </c>
      <c r="X4" s="37" t="str">
        <v/>
      </c>
      <c r="Y4" s="37" t="str">
        <v/>
      </c>
      <c r="Z4" s="37" t="str">
        <v/>
      </c>
      <c r="AA4" s="37" t="str">
        <v/>
      </c>
      <c r="AB4" s="37" t="str">
        <v/>
      </c>
      <c r="AC4" s="37" t="str">
        <v/>
      </c>
      <c r="AD4" s="37" t="str">
        <v/>
      </c>
      <c r="AE4" s="29" t="str">
        <f t="shared" si="0"/>
        <v>CD B, DI C</v>
      </c>
      <c r="AF4" s="29" t="str" cm="1">
        <f t="array" ref="AF4">IF($AS4=0,"",INDEX(Disk_Pivot!$I$2:$I$500,$AS4))</f>
        <v>Yes</v>
      </c>
      <c r="AG4" s="29" t="str" cm="1">
        <f t="array" ref="AG4">IF($AS4=0,"",INDEX(Disk_Pivot!$N$2:$N$500,$AS4))</f>
        <v>Pass</v>
      </c>
      <c r="AH4" s="29"/>
      <c r="AI4" s="29"/>
      <c r="AJ4" s="29"/>
      <c r="AK4" s="29"/>
      <c r="AL4" s="29"/>
      <c r="AM4" s="29"/>
      <c r="AO4" t="s">
        <v>579</v>
      </c>
      <c r="AP4">
        <f>MATCH($AO4,Input!$D$1:$AC$1,0)</f>
        <v>23</v>
      </c>
      <c r="AR4">
        <f>IFERROR(MATCH($B4,Input!$J$2:$J$500,0),0)</f>
        <v>17</v>
      </c>
      <c r="AS4">
        <f>IFERROR(MATCH($B4,Disk_Pivot!$G$2:$G$500,0),0)</f>
        <v>17</v>
      </c>
    </row>
    <row r="5" spans="1:45">
      <c r="A5" s="29" t="str" cm="1">
        <f t="array" ref="A5">IF($AR5=0,"",INDEX(Input!$G$2:$G$500,$AR5)&amp;"")</f>
        <v>W4417</v>
      </c>
      <c r="B5" s="29" t="str">
        <v>PF2CM5PY</v>
      </c>
      <c r="C5" s="29" t="str" cm="1">
        <f t="array" ref="C5">IF($AR5=0,"",INDEX(Input!$H$2:$H$500,$AR5)&amp;"")</f>
        <v/>
      </c>
      <c r="D5" s="37" t="str" cm="1">
        <f t="array" ref="D5">IF($AR5=0,"",INDEX(Input!$F$2:$F$500,$AR5))</f>
        <v>Notebook</v>
      </c>
      <c r="E5" s="29" t="str">
        <f>IFERROR(INDEX(Models!$G$2:$G$605,MATCH(D5,Models!$H$2:$H$605,0)),D5)</f>
        <v>Laptop</v>
      </c>
      <c r="F5" s="29" t="str" cm="1">
        <f t="array" ref="F5">IF($AR5=0,"",INDEX(Input!$E$2:$E$500,$AR5))</f>
        <v>LENOVO</v>
      </c>
      <c r="G5" s="29" t="str" cm="1">
        <f t="array" ref="G5">IF($AR5=0,"",IF(F5="LENOVO",INDEX(Input!$K$2:$K$500,$AR5),INDEX(Input!$L$2:$L$500,$AR5)))</f>
        <v>ThinkPad T14 Gen 1</v>
      </c>
      <c r="H5" s="29"/>
      <c r="I5" s="29"/>
      <c r="J5" s="29" t="str">
        <f>CPU_Formula!I5</f>
        <v>i7-10510U</v>
      </c>
      <c r="K5" s="37" t="str" cm="1">
        <f t="array" ref="K5">IF($AR5=0,"",INDEX(Input!$D$2:$AC$500,$AR5,$AP$2)&amp;"")</f>
        <v>16 GiB</v>
      </c>
      <c r="L5" s="37" t="str" cm="1">
        <f t="array" ref="L5">IF($AR5=0,"",INDEX(Input!$D$2:$AC$500,$AR5,$AP$3)&amp;"")</f>
        <v>DDR4 / DDR4</v>
      </c>
      <c r="M5" s="37" t="str" cm="1">
        <f t="array" ref="M5">IFERROR(_xlfn.FILTERXML("&lt;t&gt;&lt;s&gt;" &amp; SUBSTITUTE(L5," / ","&lt;/s&gt;&lt;s&gt;") &amp; "&lt;/s&gt;&lt;/t&gt;","(//s[contains(.,'DDR')])[1]"),"")</f>
        <v>DDR4</v>
      </c>
      <c r="N5" s="29" t="str">
        <f t="shared" si="1"/>
        <v>16 GB DDR4</v>
      </c>
      <c r="O5" s="37" t="str" cm="1">
        <f t="array" ref="O5">IF($AR5=0,"",INDEX(Input!$D$2:$AC$500,$AR5,$AP$4)&amp;"")</f>
        <v>NVMe</v>
      </c>
      <c r="P5" s="37" t="str" cm="1">
        <f t="array" ref="P5">IF($AR5=0,"",IFERROR(_xlfn.TEXTJOIN(", ",TRUE,_xlfn.MAP(_xlfn._xlws.FILTER(INDEX(Input!$D$2:$AC$500,,$AP$6),Input!$J$2:$J$500=$B5),_xlfn.LAMBDA(_xlpm.x,IFERROR(TRUNC(VALUE(_xlfn.TEXTBEFORE(_xlpm.x," ")))&amp;" "&amp;_xlfn.TEXTAFTER(_xlpm.x," "),_xlpm.x)))),""))</f>
        <v>512 GB</v>
      </c>
      <c r="Q5" s="29" t="str">
        <f t="shared" si="2"/>
        <v>512 GB NVMe</v>
      </c>
      <c r="R5" s="37" cm="1">
        <f t="array" ref="R5">IF($AR5=0,"",_xlfn.LET(_xlpm.Result,INDEX(Input!$D$2:$AC$500,$AR5,$AP$5),IF(_xlpm.Result="","",_xlpm.Result)))</f>
        <v>83</v>
      </c>
      <c r="S5" s="37" t="str" cm="1">
        <f t="array" ref="S5">IF(R5="","",IFERROR(_xlfn.TEXTSPLIT(R5," / ", ,TRUE,0,),""))</f>
        <v>83</v>
      </c>
      <c r="T5" s="37"/>
      <c r="U5" s="37" t="str" cm="1">
        <f t="array" ref="U5">IFERROR(_xlfn.IFS(
S5="","",
--S5&lt;55,"Battery Defect",
--S5&lt;=69,"Battery D",
--S5&lt;=80,"Battery C",
--S5&gt;80,""
),"")</f>
        <v/>
      </c>
      <c r="V5" s="37" t="str" cm="1">
        <f t="array" ref="V5">IFERROR(_xlfn.IFS(
T5="","",
--T5&lt;55,"Battery Defect",
--T5&lt;=69,"Battery D",
--T5&lt;=80,"Battery C",
--T5&gt;80,""
),"")</f>
        <v/>
      </c>
      <c r="W5" s="37" t="str" cm="1">
        <f t="array" ref="W5:AD5">IF($AR5=0,"",IFERROR(IF(INDEX(Input!$N$2:$U$500,$AR5,0)=0,"",INDEX(Input!$N$2:$U$500,$AR5,0)),""))</f>
        <v>DI C, LM C</v>
      </c>
      <c r="X5" s="37" t="str">
        <v/>
      </c>
      <c r="Y5" s="37" t="str">
        <v/>
      </c>
      <c r="Z5" s="37" t="str">
        <v/>
      </c>
      <c r="AA5" s="37" t="str">
        <v/>
      </c>
      <c r="AB5" s="37" t="str">
        <v/>
      </c>
      <c r="AC5" s="37" t="str">
        <v/>
      </c>
      <c r="AD5" s="37" t="str">
        <v/>
      </c>
      <c r="AE5" s="29" t="str">
        <f t="shared" si="0"/>
        <v>DI C, LM C</v>
      </c>
      <c r="AF5" s="29" t="str" cm="1">
        <f t="array" ref="AF5">IF($AS5=0,"",INDEX(Disk_Pivot!$I$2:$I$500,$AS5))</f>
        <v>Yes</v>
      </c>
      <c r="AG5" s="29" t="str" cm="1">
        <f t="array" ref="AG5">IF($AS5=0,"",INDEX(Disk_Pivot!$N$2:$N$500,$AS5))</f>
        <v>Pass</v>
      </c>
      <c r="AH5" s="29"/>
      <c r="AI5" s="29"/>
      <c r="AJ5" s="29"/>
      <c r="AK5" s="29"/>
      <c r="AL5" s="29"/>
      <c r="AM5" s="29"/>
      <c r="AO5" t="s">
        <v>488</v>
      </c>
      <c r="AP5">
        <f>MATCH($AO5,Input!$D$1:$AC$1,0)</f>
        <v>10</v>
      </c>
      <c r="AR5">
        <f>IFERROR(MATCH($B5,Input!$J$2:$J$500,0),0)</f>
        <v>26</v>
      </c>
      <c r="AS5">
        <f>IFERROR(MATCH($B5,Disk_Pivot!$G$2:$G$500,0),0)</f>
        <v>26</v>
      </c>
    </row>
    <row r="6" spans="1:45">
      <c r="A6" s="29" t="str" cm="1">
        <f t="array" ref="A6">IF($AR6=0,"",INDEX(Input!$G$2:$G$500,$AR6)&amp;"")</f>
        <v/>
      </c>
      <c r="B6" s="29"/>
      <c r="C6" s="29" t="str" cm="1">
        <f t="array" ref="C6">IF($AR6=0,"",INDEX(Input!$H$2:$H$500,$AR6)&amp;"")</f>
        <v/>
      </c>
      <c r="D6" s="37" t="str" cm="1">
        <f t="array" ref="D6">IF($AR6=0,"",INDEX(Input!$F$2:$F$500,$AR6))</f>
        <v/>
      </c>
      <c r="E6" s="29" t="str">
        <f>IFERROR(INDEX(Models!$G$2:$G$605,MATCH(D6,Models!$H$2:$H$605,0)),D6)</f>
        <v/>
      </c>
      <c r="F6" s="29" t="str" cm="1">
        <f t="array" ref="F6">IF($AR6=0,"",INDEX(Input!$E$2:$E$500,$AR6))</f>
        <v/>
      </c>
      <c r="G6" s="29" t="str" cm="1">
        <f t="array" ref="G6">IF($AR6=0,"",IF(F6="LENOVO",INDEX(Input!$K$2:$K$500,$AR6),INDEX(Input!$L$2:$L$500,$AR6)))</f>
        <v/>
      </c>
      <c r="H6" s="29"/>
      <c r="I6" s="29"/>
      <c r="J6" s="29" t="str">
        <f>CPU_Formula!I6</f>
        <v/>
      </c>
      <c r="K6" s="37" t="str" cm="1">
        <f t="array" ref="K6">IF($AR6=0,"",INDEX(Input!$D$2:$AC$500,$AR6,$AP$2)&amp;"")</f>
        <v/>
      </c>
      <c r="L6" s="37" t="str" cm="1">
        <f t="array" ref="L6">IF($AR6=0,"",INDEX(Input!$D$2:$AC$500,$AR6,$AP$3)&amp;"")</f>
        <v/>
      </c>
      <c r="M6" s="37" t="str" cm="1">
        <f t="array" ref="M6">IFERROR(_xlfn.FILTERXML("&lt;t&gt;&lt;s&gt;" &amp; SUBSTITUTE(L6," / ","&lt;/s&gt;&lt;s&gt;") &amp; "&lt;/s&gt;&lt;/t&gt;","(//s[contains(.,'DDR')])[1]"),"")</f>
        <v/>
      </c>
      <c r="N6" s="29" t="str">
        <f t="shared" si="1"/>
        <v/>
      </c>
      <c r="O6" s="37" t="str" cm="1">
        <f t="array" ref="O6">IF($AR6=0,"",INDEX(Input!$D$2:$AC$500,$AR6,$AP$4)&amp;"")</f>
        <v/>
      </c>
      <c r="P6" s="37" t="str" cm="1">
        <f t="array" ref="P6">IF($AR6=0,"",IFERROR(_xlfn.TEXTJOIN(", ",TRUE,_xlfn.MAP(_xlfn._xlws.FILTER(INDEX(Input!$D$2:$AC$500,,$AP$6),Input!$J$2:$J$500=$B6),_xlfn.LAMBDA(_xlpm.x,IFERROR(TRUNC(VALUE(_xlfn.TEXTBEFORE(_xlpm.x," ")))&amp;" "&amp;_xlfn.TEXTAFTER(_xlpm.x," "),_xlpm.x)))),""))</f>
        <v/>
      </c>
      <c r="Q6" s="29" t="str">
        <f t="shared" si="2"/>
        <v/>
      </c>
      <c r="R6" s="37" t="str" cm="1">
        <f t="array" ref="R6">IF($AR6=0,"",_xlfn.LET(_xlpm.Result,INDEX(Input!$D$2:$AC$500,$AR6,$AP$5),IF(_xlpm.Result="","",_xlpm.Result)))</f>
        <v/>
      </c>
      <c r="S6" s="37" t="str" cm="1">
        <f t="array" ref="S6">IF(R6="","",IFERROR(_xlfn.TEXTSPLIT(R6," / ", ,TRUE,0,),""))</f>
        <v/>
      </c>
      <c r="T6" s="37"/>
      <c r="U6" s="37" t="str" cm="1">
        <f t="array" ref="U6">IFERROR(_xlfn.IFS(
S6="","",
--S6&lt;55,"Battery Defect",
--S6&lt;=69,"Battery D",
--S6&lt;=80,"Battery C",
--S6&gt;80,""
),"")</f>
        <v/>
      </c>
      <c r="V6" s="37" t="str" cm="1">
        <f t="array" ref="V6">IFERROR(_xlfn.IFS(
T6="","",
--T6&lt;55,"Battery Defect",
--T6&lt;=69,"Battery D",
--T6&lt;=80,"Battery C",
--T6&gt;80,""
),"")</f>
        <v/>
      </c>
      <c r="W6" s="37" t="str" cm="1">
        <f t="array" ref="W6">IF($AR6=0,"",IFERROR(IF(INDEX(Input!$N$2:$U$500,$AR6,0)=0,"",INDEX(Input!$N$2:$U$500,$AR6,0)),""))</f>
        <v/>
      </c>
      <c r="X6" s="37"/>
      <c r="Y6" s="37"/>
      <c r="Z6" s="37"/>
      <c r="AA6" s="37"/>
      <c r="AB6" s="37"/>
      <c r="AC6" s="37"/>
      <c r="AD6" s="37"/>
      <c r="AE6" s="29" t="str">
        <f t="shared" si="0"/>
        <v/>
      </c>
      <c r="AF6" s="29" t="str" cm="1">
        <f t="array" ref="AF6">IF($AS6=0,"",INDEX(Disk_Pivot!$I$2:$I$500,$AS6))</f>
        <v/>
      </c>
      <c r="AG6" s="29" t="str" cm="1">
        <f t="array" ref="AG6">IF($AS6=0,"",INDEX(Disk_Pivot!$N$2:$N$500,$AS6))</f>
        <v/>
      </c>
      <c r="AH6" s="29"/>
      <c r="AI6" s="29"/>
      <c r="AJ6" s="29"/>
      <c r="AK6" s="29"/>
      <c r="AL6" s="29"/>
      <c r="AM6" s="29"/>
      <c r="AO6" t="s">
        <v>480</v>
      </c>
      <c r="AP6">
        <f>MATCH($AO6,Input!$D$1:$AC$1,0)</f>
        <v>22</v>
      </c>
      <c r="AR6">
        <f>IFERROR(MATCH($B6,Input!$J$2:$J$500,0),0)</f>
        <v>0</v>
      </c>
      <c r="AS6">
        <f>IFERROR(MATCH($B6,Disk_Pivot!$G$2:$G$500,0),0)</f>
        <v>0</v>
      </c>
    </row>
    <row r="7" spans="1:45">
      <c r="A7" s="29" t="str" cm="1">
        <f t="array" ref="A7">IF($AR7=0,"",INDEX(Input!$G$2:$G$500,$AR7)&amp;"")</f>
        <v/>
      </c>
      <c r="B7" s="29"/>
      <c r="C7" s="29" t="str" cm="1">
        <f t="array" ref="C7">IF($AR7=0,"",INDEX(Input!$H$2:$H$500,$AR7)&amp;"")</f>
        <v/>
      </c>
      <c r="D7" s="37" t="str" cm="1">
        <f t="array" ref="D7">IF($AR7=0,"",INDEX(Input!$F$2:$F$500,$AR7))</f>
        <v/>
      </c>
      <c r="E7" s="29" t="str">
        <f>IFERROR(INDEX(Models!$G$2:$G$605,MATCH(D7,Models!$H$2:$H$605,0)),D7)</f>
        <v/>
      </c>
      <c r="F7" s="29" t="str" cm="1">
        <f t="array" ref="F7">IF($AR7=0,"",INDEX(Input!$E$2:$E$500,$AR7))</f>
        <v/>
      </c>
      <c r="G7" s="29" t="str" cm="1">
        <f t="array" ref="G7">IF($AR7=0,"",IF(F7="LENOVO",INDEX(Input!$K$2:$K$500,$AR7),INDEX(Input!$L$2:$L$500,$AR7)))</f>
        <v/>
      </c>
      <c r="H7" s="29"/>
      <c r="I7" s="29"/>
      <c r="J7" s="29" t="str">
        <f>CPU_Formula!I7</f>
        <v/>
      </c>
      <c r="K7" s="37" t="str" cm="1">
        <f t="array" ref="K7">IF($AR7=0,"",INDEX(Input!$D$2:$AC$500,$AR7,$AP$2)&amp;"")</f>
        <v/>
      </c>
      <c r="L7" s="37" t="str" cm="1">
        <f t="array" ref="L7">IF($AR7=0,"",INDEX(Input!$D$2:$AC$500,$AR7,$AP$3)&amp;"")</f>
        <v/>
      </c>
      <c r="M7" s="37" t="str" cm="1">
        <f t="array" ref="M7">IFERROR(_xlfn.FILTERXML("&lt;t&gt;&lt;s&gt;" &amp; SUBSTITUTE(L7," / ","&lt;/s&gt;&lt;s&gt;") &amp; "&lt;/s&gt;&lt;/t&gt;","(//s[contains(.,'DDR')])[1]"),"")</f>
        <v/>
      </c>
      <c r="N7" s="29" t="str">
        <f t="shared" si="1"/>
        <v/>
      </c>
      <c r="O7" s="37" t="str" cm="1">
        <f t="array" ref="O7">IF($AR7=0,"",INDEX(Input!$D$2:$AC$500,$AR7,$AP$4)&amp;"")</f>
        <v/>
      </c>
      <c r="P7" s="37" t="str" cm="1">
        <f t="array" ref="P7">IF($AR7=0,"",IFERROR(_xlfn.TEXTJOIN(", ",TRUE,_xlfn.MAP(_xlfn._xlws.FILTER(INDEX(Input!$D$2:$AC$500,,$AP$6),Input!$J$2:$J$500=$B7),_xlfn.LAMBDA(_xlpm.x,IFERROR(TRUNC(VALUE(_xlfn.TEXTBEFORE(_xlpm.x," ")))&amp;" "&amp;_xlfn.TEXTAFTER(_xlpm.x," "),_xlpm.x)))),""))</f>
        <v/>
      </c>
      <c r="Q7" s="29" t="str">
        <f t="shared" si="2"/>
        <v/>
      </c>
      <c r="R7" s="37" t="str" cm="1">
        <f t="array" ref="R7">IF($AR7=0,"",_xlfn.LET(_xlpm.Result,INDEX(Input!$D$2:$AC$500,$AR7,$AP$5),IF(_xlpm.Result="","",_xlpm.Result)))</f>
        <v/>
      </c>
      <c r="S7" s="37" t="str" cm="1">
        <f t="array" ref="S7">IF(R7="","",IFERROR(_xlfn.TEXTSPLIT(R7," / ", ,TRUE,0,),""))</f>
        <v/>
      </c>
      <c r="T7" s="37"/>
      <c r="U7" s="37" t="str" cm="1">
        <f t="array" ref="U7">IFERROR(_xlfn.IFS(
S7="","",
--S7&lt;55,"Battery Defect",
--S7&lt;=69,"Battery D",
--S7&lt;=80,"Battery C",
--S7&gt;80,""
),"")</f>
        <v/>
      </c>
      <c r="V7" s="37" t="str" cm="1">
        <f t="array" ref="V7">IFERROR(_xlfn.IFS(
T7="","",
--T7&lt;55,"Battery Defect",
--T7&lt;=69,"Battery D",
--T7&lt;=80,"Battery C",
--T7&gt;80,""
),"")</f>
        <v/>
      </c>
      <c r="W7" s="37" t="str" cm="1">
        <f t="array" ref="W7">IF($AR7=0,"",IFERROR(IF(INDEX(Input!$N$2:$U$500,$AR7,0)=0,"",INDEX(Input!$N$2:$U$500,$AR7,0)),""))</f>
        <v/>
      </c>
      <c r="X7" s="37"/>
      <c r="Y7" s="37"/>
      <c r="Z7" s="37"/>
      <c r="AA7" s="37"/>
      <c r="AB7" s="37"/>
      <c r="AC7" s="37"/>
      <c r="AD7" s="37"/>
      <c r="AE7" s="29" t="str">
        <f t="shared" si="0"/>
        <v/>
      </c>
      <c r="AF7" s="29" t="str" cm="1">
        <f t="array" ref="AF7">IF($AS7=0,"",INDEX(Disk_Pivot!$I$2:$I$500,$AS7))</f>
        <v/>
      </c>
      <c r="AG7" s="29" t="str" cm="1">
        <f t="array" ref="AG7">IF($AS7=0,"",INDEX(Disk_Pivot!$N$2:$N$500,$AS7))</f>
        <v/>
      </c>
      <c r="AH7" s="29"/>
      <c r="AI7" s="29"/>
      <c r="AJ7" s="29"/>
      <c r="AK7" s="29"/>
      <c r="AL7" s="29"/>
      <c r="AM7" s="29"/>
      <c r="AR7">
        <f>IFERROR(MATCH($B7,Input!$J$2:$J$500,0),0)</f>
        <v>0</v>
      </c>
      <c r="AS7">
        <f>IFERROR(MATCH($B7,Disk_Pivot!$G$2:$G$500,0),0)</f>
        <v>0</v>
      </c>
    </row>
    <row r="8" spans="1:45">
      <c r="A8" s="29" t="str" cm="1">
        <f t="array" ref="A8">IF($AR8=0,"",INDEX(Input!$G$2:$G$500,$AR8)&amp;"")</f>
        <v/>
      </c>
      <c r="B8" s="29"/>
      <c r="C8" s="29" t="str" cm="1">
        <f t="array" ref="C8">IF($AR8=0,"",INDEX(Input!$H$2:$H$500,$AR8)&amp;"")</f>
        <v/>
      </c>
      <c r="D8" s="37" t="str" cm="1">
        <f t="array" ref="D8">IF($AR8=0,"",INDEX(Input!$F$2:$F$500,$AR8))</f>
        <v/>
      </c>
      <c r="E8" s="29" t="str">
        <f>IFERROR(INDEX(Models!$G$2:$G$605,MATCH(D8,Models!$H$2:$H$605,0)),D8)</f>
        <v/>
      </c>
      <c r="F8" s="29" t="str" cm="1">
        <f t="array" ref="F8">IF($AR8=0,"",INDEX(Input!$E$2:$E$500,$AR8))</f>
        <v/>
      </c>
      <c r="G8" s="29" t="str" cm="1">
        <f t="array" ref="G8">IF($AR8=0,"",IF(F8="LENOVO",INDEX(Input!$K$2:$K$500,$AR8),INDEX(Input!$L$2:$L$500,$AR8)))</f>
        <v/>
      </c>
      <c r="H8" s="29"/>
      <c r="I8" s="29"/>
      <c r="J8" s="29" t="str">
        <f>CPU_Formula!I8</f>
        <v/>
      </c>
      <c r="K8" s="37" t="str" cm="1">
        <f t="array" ref="K8">IF($AR8=0,"",INDEX(Input!$D$2:$AC$500,$AR8,$AP$2)&amp;"")</f>
        <v/>
      </c>
      <c r="L8" s="37" t="str" cm="1">
        <f t="array" ref="L8">IF($AR8=0,"",INDEX(Input!$D$2:$AC$500,$AR8,$AP$3)&amp;"")</f>
        <v/>
      </c>
      <c r="M8" s="37" t="str" cm="1">
        <f t="array" ref="M8">IFERROR(_xlfn.FILTERXML("&lt;t&gt;&lt;s&gt;" &amp; SUBSTITUTE(L8," / ","&lt;/s&gt;&lt;s&gt;") &amp; "&lt;/s&gt;&lt;/t&gt;","(//s[contains(.,'DDR')])[1]"),"")</f>
        <v/>
      </c>
      <c r="N8" s="29" t="str">
        <f t="shared" si="1"/>
        <v/>
      </c>
      <c r="O8" s="37" t="str" cm="1">
        <f t="array" ref="O8">IF($AR8=0,"",INDEX(Input!$D$2:$AC$500,$AR8,$AP$4)&amp;"")</f>
        <v/>
      </c>
      <c r="P8" s="37" t="str" cm="1">
        <f t="array" ref="P8">IF($AR8=0,"",IFERROR(_xlfn.TEXTJOIN(", ",TRUE,_xlfn.MAP(_xlfn._xlws.FILTER(INDEX(Input!$D$2:$AC$500,,$AP$6),Input!$J$2:$J$500=$B8),_xlfn.LAMBDA(_xlpm.x,IFERROR(TRUNC(VALUE(_xlfn.TEXTBEFORE(_xlpm.x," ")))&amp;" "&amp;_xlfn.TEXTAFTER(_xlpm.x," "),_xlpm.x)))),""))</f>
        <v/>
      </c>
      <c r="Q8" s="29" t="str">
        <f t="shared" si="2"/>
        <v/>
      </c>
      <c r="R8" s="37" t="str" cm="1">
        <f t="array" ref="R8">IF($AR8=0,"",_xlfn.LET(_xlpm.Result,INDEX(Input!$D$2:$AC$500,$AR8,$AP$5),IF(_xlpm.Result="","",_xlpm.Result)))</f>
        <v/>
      </c>
      <c r="S8" s="37" t="str" cm="1">
        <f t="array" ref="S8">IF(R8="","",IFERROR(_xlfn.TEXTSPLIT(R8," / ", ,TRUE,0,),""))</f>
        <v/>
      </c>
      <c r="T8" s="37"/>
      <c r="U8" s="37" t="str" cm="1">
        <f t="array" ref="U8">IFERROR(_xlfn.IFS(
S8="","",
--S8&lt;55,"Battery Defect",
--S8&lt;=69,"Battery D",
--S8&lt;=80,"Battery C",
--S8&gt;80,""
),"")</f>
        <v/>
      </c>
      <c r="V8" s="37" t="str" cm="1">
        <f t="array" ref="V8">IFERROR(_xlfn.IFS(
T8="","",
--T8&lt;55,"Battery Defect",
--T8&lt;=69,"Battery D",
--T8&lt;=80,"Battery C",
--T8&gt;80,""
),"")</f>
        <v/>
      </c>
      <c r="W8" s="37" t="str" cm="1">
        <f t="array" ref="W8">IF($AR8=0,"",IFERROR(IF(INDEX(Input!$N$2:$U$500,$AR8,0)=0,"",INDEX(Input!$N$2:$U$500,$AR8,0)),""))</f>
        <v/>
      </c>
      <c r="X8" s="37"/>
      <c r="Y8" s="37"/>
      <c r="Z8" s="37"/>
      <c r="AA8" s="37"/>
      <c r="AB8" s="37"/>
      <c r="AC8" s="37"/>
      <c r="AD8" s="37"/>
      <c r="AE8" s="29" t="str">
        <f t="shared" si="0"/>
        <v/>
      </c>
      <c r="AF8" s="29" t="str" cm="1">
        <f t="array" ref="AF8">IF($AS8=0,"",INDEX(Disk_Pivot!$I$2:$I$500,$AS8))</f>
        <v/>
      </c>
      <c r="AG8" s="29" t="str" cm="1">
        <f t="array" ref="AG8">IF($AS8=0,"",INDEX(Disk_Pivot!$N$2:$N$500,$AS8))</f>
        <v/>
      </c>
      <c r="AH8" s="29"/>
      <c r="AI8" s="29"/>
      <c r="AJ8" s="29"/>
      <c r="AK8" s="29"/>
      <c r="AL8" s="29"/>
      <c r="AM8" s="29"/>
      <c r="AR8">
        <f>IFERROR(MATCH($B8,Input!$J$2:$J$500,0),0)</f>
        <v>0</v>
      </c>
      <c r="AS8">
        <f>IFERROR(MATCH($B8,Disk_Pivot!$G$2:$G$500,0),0)</f>
        <v>0</v>
      </c>
    </row>
    <row r="9" spans="1:45">
      <c r="A9" s="29" t="str" cm="1">
        <f t="array" ref="A9">IF($AR9=0,"",INDEX(Input!$G$2:$G$500,$AR9)&amp;"")</f>
        <v/>
      </c>
      <c r="B9" s="29"/>
      <c r="C9" s="29" t="str" cm="1">
        <f t="array" ref="C9">IF($AR9=0,"",INDEX(Input!$H$2:$H$500,$AR9)&amp;"")</f>
        <v/>
      </c>
      <c r="D9" s="37" t="str" cm="1">
        <f t="array" ref="D9">IF($AR9=0,"",INDEX(Input!$F$2:$F$500,$AR9))</f>
        <v/>
      </c>
      <c r="E9" s="29" t="str">
        <f>IFERROR(INDEX(Models!$G$2:$G$605,MATCH(D9,Models!$H$2:$H$605,0)),D9)</f>
        <v/>
      </c>
      <c r="F9" s="29" t="str" cm="1">
        <f t="array" ref="F9">IF($AR9=0,"",INDEX(Input!$E$2:$E$500,$AR9))</f>
        <v/>
      </c>
      <c r="G9" s="29" t="str" cm="1">
        <f t="array" ref="G9">IF($AR9=0,"",IF(F9="LENOVO",INDEX(Input!$K$2:$K$500,$AR9),INDEX(Input!$L$2:$L$500,$AR9)))</f>
        <v/>
      </c>
      <c r="H9" s="29"/>
      <c r="I9" s="29"/>
      <c r="J9" s="29" t="str">
        <f>CPU_Formula!I9</f>
        <v/>
      </c>
      <c r="K9" s="37" t="str" cm="1">
        <f t="array" ref="K9">IF($AR9=0,"",INDEX(Input!$D$2:$AC$500,$AR9,$AP$2)&amp;"")</f>
        <v/>
      </c>
      <c r="L9" s="37" t="str" cm="1">
        <f t="array" ref="L9">IF($AR9=0,"",INDEX(Input!$D$2:$AC$500,$AR9,$AP$3)&amp;"")</f>
        <v/>
      </c>
      <c r="M9" s="37" t="str" cm="1">
        <f t="array" ref="M9">IFERROR(_xlfn.FILTERXML("&lt;t&gt;&lt;s&gt;" &amp; SUBSTITUTE(L9," / ","&lt;/s&gt;&lt;s&gt;") &amp; "&lt;/s&gt;&lt;/t&gt;","(//s[contains(.,'DDR')])[1]"),"")</f>
        <v/>
      </c>
      <c r="N9" s="29" t="str">
        <f t="shared" si="1"/>
        <v/>
      </c>
      <c r="O9" s="37" t="str" cm="1">
        <f t="array" ref="O9">IF($AR9=0,"",INDEX(Input!$D$2:$AC$500,$AR9,$AP$4)&amp;"")</f>
        <v/>
      </c>
      <c r="P9" s="37" t="str" cm="1">
        <f t="array" ref="P9">IF($AR9=0,"",IFERROR(_xlfn.TEXTJOIN(", ",TRUE,_xlfn.MAP(_xlfn._xlws.FILTER(INDEX(Input!$D$2:$AC$500,,$AP$6),Input!$J$2:$J$500=$B9),_xlfn.LAMBDA(_xlpm.x,IFERROR(TRUNC(VALUE(_xlfn.TEXTBEFORE(_xlpm.x," ")))&amp;" "&amp;_xlfn.TEXTAFTER(_xlpm.x," "),_xlpm.x)))),""))</f>
        <v/>
      </c>
      <c r="Q9" s="29" t="str">
        <f t="shared" si="2"/>
        <v/>
      </c>
      <c r="R9" s="37" t="str" cm="1">
        <f t="array" ref="R9">IF($AR9=0,"",_xlfn.LET(_xlpm.Result,INDEX(Input!$D$2:$AC$500,$AR9,$AP$5),IF(_xlpm.Result="","",_xlpm.Result)))</f>
        <v/>
      </c>
      <c r="S9" s="37" t="str" cm="1">
        <f t="array" ref="S9">IF(R9="","",IFERROR(_xlfn.TEXTSPLIT(R9," / ", ,TRUE,0,),""))</f>
        <v/>
      </c>
      <c r="T9" s="37"/>
      <c r="U9" s="37" t="str" cm="1">
        <f t="array" ref="U9">IFERROR(_xlfn.IFS(
S9="","",
--S9&lt;55,"Battery Defect",
--S9&lt;=69,"Battery D",
--S9&lt;=80,"Battery C",
--S9&gt;80,""
),"")</f>
        <v/>
      </c>
      <c r="V9" s="37" t="str" cm="1">
        <f t="array" ref="V9">IFERROR(_xlfn.IFS(
T9="","",
--T9&lt;55,"Battery Defect",
--T9&lt;=69,"Battery D",
--T9&lt;=80,"Battery C",
--T9&gt;80,""
),"")</f>
        <v/>
      </c>
      <c r="W9" s="37" t="str" cm="1">
        <f t="array" ref="W9">IF($AR9=0,"",IFERROR(IF(INDEX(Input!$N$2:$U$500,$AR9,0)=0,"",INDEX(Input!$N$2:$U$500,$AR9,0)),""))</f>
        <v/>
      </c>
      <c r="X9" s="37"/>
      <c r="Y9" s="37"/>
      <c r="Z9" s="37"/>
      <c r="AA9" s="37"/>
      <c r="AB9" s="37"/>
      <c r="AC9" s="37"/>
      <c r="AD9" s="37"/>
      <c r="AE9" s="29" t="str">
        <f t="shared" si="0"/>
        <v/>
      </c>
      <c r="AF9" s="29" t="str" cm="1">
        <f t="array" ref="AF9">IF($AS9=0,"",INDEX(Disk_Pivot!$I$2:$I$500,$AS9))</f>
        <v/>
      </c>
      <c r="AG9" s="29" t="str" cm="1">
        <f t="array" ref="AG9">IF($AS9=0,"",INDEX(Disk_Pivot!$N$2:$N$500,$AS9))</f>
        <v/>
      </c>
      <c r="AH9" s="29"/>
      <c r="AI9" s="29"/>
      <c r="AJ9" s="29"/>
      <c r="AK9" s="29"/>
      <c r="AL9" s="29"/>
      <c r="AM9" s="29"/>
      <c r="AR9">
        <f>IFERROR(MATCH($B9,Input!$J$2:$J$500,0),0)</f>
        <v>0</v>
      </c>
      <c r="AS9">
        <f>IFERROR(MATCH($B9,Disk_Pivot!$G$2:$G$500,0),0)</f>
        <v>0</v>
      </c>
    </row>
    <row r="10" spans="1:45">
      <c r="A10" s="29" t="str" cm="1">
        <f t="array" ref="A10">IF($AR10=0,"",INDEX(Input!$G$2:$G$500,$AR10)&amp;"")</f>
        <v/>
      </c>
      <c r="B10" s="29"/>
      <c r="C10" s="29" t="str" cm="1">
        <f t="array" ref="C10">IF($AR10=0,"",INDEX(Input!$H$2:$H$500,$AR10)&amp;"")</f>
        <v/>
      </c>
      <c r="D10" s="37" t="str" cm="1">
        <f t="array" ref="D10">IF($AR10=0,"",INDEX(Input!$F$2:$F$500,$AR10))</f>
        <v/>
      </c>
      <c r="E10" s="29" t="str">
        <f>IFERROR(INDEX(Models!$G$2:$G$605,MATCH(D10,Models!$H$2:$H$605,0)),D10)</f>
        <v/>
      </c>
      <c r="F10" s="29" t="str" cm="1">
        <f t="array" ref="F10">IF($AR10=0,"",INDEX(Input!$E$2:$E$500,$AR10))</f>
        <v/>
      </c>
      <c r="G10" s="29" t="str" cm="1">
        <f t="array" ref="G10">IF($AR10=0,"",IF(F10="LENOVO",INDEX(Input!$K$2:$K$500,$AR10),INDEX(Input!$L$2:$L$500,$AR10)))</f>
        <v/>
      </c>
      <c r="H10" s="29"/>
      <c r="I10" s="29"/>
      <c r="J10" s="29" t="str">
        <f>CPU_Formula!I10</f>
        <v/>
      </c>
      <c r="K10" s="37" t="str" cm="1">
        <f t="array" ref="K10">IF($AR10=0,"",INDEX(Input!$D$2:$AC$500,$AR10,$AP$2)&amp;"")</f>
        <v/>
      </c>
      <c r="L10" s="37" t="str" cm="1">
        <f t="array" ref="L10">IF($AR10=0,"",INDEX(Input!$D$2:$AC$500,$AR10,$AP$3)&amp;"")</f>
        <v/>
      </c>
      <c r="M10" s="37" t="str" cm="1">
        <f t="array" ref="M10">IFERROR(_xlfn.FILTERXML("&lt;t&gt;&lt;s&gt;" &amp; SUBSTITUTE(L10," / ","&lt;/s&gt;&lt;s&gt;") &amp; "&lt;/s&gt;&lt;/t&gt;","(//s[contains(.,'DDR')])[1]"),"")</f>
        <v/>
      </c>
      <c r="N10" s="29" t="str">
        <f t="shared" si="1"/>
        <v/>
      </c>
      <c r="O10" s="37" t="str" cm="1">
        <f t="array" ref="O10">IF($AR10=0,"",INDEX(Input!$D$2:$AC$500,$AR10,$AP$4)&amp;"")</f>
        <v/>
      </c>
      <c r="P10" s="37" t="str" cm="1">
        <f t="array" ref="P10">IF($AR10=0,"",IFERROR(_xlfn.TEXTJOIN(", ",TRUE,_xlfn.MAP(_xlfn._xlws.FILTER(INDEX(Input!$D$2:$AC$500,,$AP$6),Input!$J$2:$J$500=$B10),_xlfn.LAMBDA(_xlpm.x,IFERROR(TRUNC(VALUE(_xlfn.TEXTBEFORE(_xlpm.x," ")))&amp;" "&amp;_xlfn.TEXTAFTER(_xlpm.x," "),_xlpm.x)))),""))</f>
        <v/>
      </c>
      <c r="Q10" s="29" t="str">
        <f t="shared" si="2"/>
        <v/>
      </c>
      <c r="R10" s="37" t="str" cm="1">
        <f t="array" ref="R10">IF($AR10=0,"",_xlfn.LET(_xlpm.Result,INDEX(Input!$D$2:$AC$500,$AR10,$AP$5),IF(_xlpm.Result="","",_xlpm.Result)))</f>
        <v/>
      </c>
      <c r="S10" s="37" t="str" cm="1">
        <f t="array" ref="S10">IF(R10="","",IFERROR(_xlfn.TEXTSPLIT(R10," / ", ,TRUE,0,),""))</f>
        <v/>
      </c>
      <c r="T10" s="37"/>
      <c r="U10" s="37" t="str" cm="1">
        <f t="array" ref="U10">IFERROR(_xlfn.IFS(
S10="","",
--S10&lt;55,"Battery Defect",
--S10&lt;=69,"Battery D",
--S10&lt;=80,"Battery C",
--S10&gt;80,""
),"")</f>
        <v/>
      </c>
      <c r="V10" s="37" t="str" cm="1">
        <f t="array" ref="V10">IFERROR(_xlfn.IFS(
T10="","",
--T10&lt;55,"Battery Defect",
--T10&lt;=69,"Battery D",
--T10&lt;=80,"Battery C",
--T10&gt;80,""
),"")</f>
        <v/>
      </c>
      <c r="W10" s="37" t="str" cm="1">
        <f t="array" ref="W10">IF($AR10=0,"",IFERROR(IF(INDEX(Input!$N$2:$U$500,$AR10,0)=0,"",INDEX(Input!$N$2:$U$500,$AR10,0)),""))</f>
        <v/>
      </c>
      <c r="X10" s="37"/>
      <c r="Y10" s="37"/>
      <c r="Z10" s="37"/>
      <c r="AA10" s="37"/>
      <c r="AB10" s="37"/>
      <c r="AC10" s="37"/>
      <c r="AD10" s="37"/>
      <c r="AE10" s="29" t="str">
        <f t="shared" si="0"/>
        <v/>
      </c>
      <c r="AF10" s="29" t="str" cm="1">
        <f t="array" ref="AF10">IF($AS10=0,"",INDEX(Disk_Pivot!$I$2:$I$500,$AS10))</f>
        <v/>
      </c>
      <c r="AG10" s="29" t="str" cm="1">
        <f t="array" ref="AG10">IF($AS10=0,"",INDEX(Disk_Pivot!$N$2:$N$500,$AS10))</f>
        <v/>
      </c>
      <c r="AH10" s="29"/>
      <c r="AI10" s="29"/>
      <c r="AJ10" s="29"/>
      <c r="AK10" s="29"/>
      <c r="AL10" s="29"/>
      <c r="AM10" s="29"/>
      <c r="AR10">
        <f>IFERROR(MATCH($B10,Input!$J$2:$J$500,0),0)</f>
        <v>0</v>
      </c>
      <c r="AS10">
        <f>IFERROR(MATCH($B10,Disk_Pivot!$G$2:$G$500,0),0)</f>
        <v>0</v>
      </c>
    </row>
    <row r="11" spans="1:45">
      <c r="A11" s="29" t="str" cm="1">
        <f t="array" ref="A11">IF($AR11=0,"",INDEX(Input!$G$2:$G$500,$AR11)&amp;"")</f>
        <v/>
      </c>
      <c r="B11" s="29"/>
      <c r="C11" s="29" t="str" cm="1">
        <f t="array" ref="C11">IF($AR11=0,"",INDEX(Input!$H$2:$H$500,$AR11)&amp;"")</f>
        <v/>
      </c>
      <c r="D11" s="37" t="str" cm="1">
        <f t="array" ref="D11">IF($AR11=0,"",INDEX(Input!$F$2:$F$500,$AR11))</f>
        <v/>
      </c>
      <c r="E11" s="29" t="str">
        <f>IFERROR(INDEX(Models!$G$2:$G$605,MATCH(D11,Models!$H$2:$H$605,0)),D11)</f>
        <v/>
      </c>
      <c r="F11" s="29" t="str" cm="1">
        <f t="array" ref="F11">IF($AR11=0,"",INDEX(Input!$E$2:$E$500,$AR11))</f>
        <v/>
      </c>
      <c r="G11" s="29" t="str" cm="1">
        <f t="array" ref="G11">IF($AR11=0,"",IF(F11="LENOVO",INDEX(Input!$K$2:$K$500,$AR11),INDEX(Input!$L$2:$L$500,$AR11)))</f>
        <v/>
      </c>
      <c r="H11" s="29"/>
      <c r="I11" s="29"/>
      <c r="J11" s="29" t="str">
        <f>CPU_Formula!I11</f>
        <v/>
      </c>
      <c r="K11" s="37" t="str" cm="1">
        <f t="array" ref="K11">IF($AR11=0,"",INDEX(Input!$D$2:$AC$500,$AR11,$AP$2)&amp;"")</f>
        <v/>
      </c>
      <c r="L11" s="37" t="str" cm="1">
        <f t="array" ref="L11">IF($AR11=0,"",INDEX(Input!$D$2:$AC$500,$AR11,$AP$3)&amp;"")</f>
        <v/>
      </c>
      <c r="M11" s="37" t="str" cm="1">
        <f t="array" ref="M11">IFERROR(_xlfn.FILTERXML("&lt;t&gt;&lt;s&gt;" &amp; SUBSTITUTE(L11," / ","&lt;/s&gt;&lt;s&gt;") &amp; "&lt;/s&gt;&lt;/t&gt;","(//s[contains(.,'DDR')])[1]"),"")</f>
        <v/>
      </c>
      <c r="N11" s="29" t="str">
        <f t="shared" si="1"/>
        <v/>
      </c>
      <c r="O11" s="37" t="str" cm="1">
        <f t="array" ref="O11">IF($AR11=0,"",INDEX(Input!$D$2:$AC$500,$AR11,$AP$4)&amp;"")</f>
        <v/>
      </c>
      <c r="P11" s="37" t="str" cm="1">
        <f t="array" ref="P11">IF($AR11=0,"",IFERROR(_xlfn.TEXTJOIN(", ",TRUE,_xlfn.MAP(_xlfn._xlws.FILTER(INDEX(Input!$D$2:$AC$500,,$AP$6),Input!$J$2:$J$500=$B11),_xlfn.LAMBDA(_xlpm.x,IFERROR(TRUNC(VALUE(_xlfn.TEXTBEFORE(_xlpm.x," ")))&amp;" "&amp;_xlfn.TEXTAFTER(_xlpm.x," "),_xlpm.x)))),""))</f>
        <v/>
      </c>
      <c r="Q11" s="29" t="str">
        <f t="shared" si="2"/>
        <v/>
      </c>
      <c r="R11" s="37" t="str" cm="1">
        <f t="array" ref="R11">IF($AR11=0,"",_xlfn.LET(_xlpm.Result,INDEX(Input!$D$2:$AC$500,$AR11,$AP$5),IF(_xlpm.Result="","",_xlpm.Result)))</f>
        <v/>
      </c>
      <c r="S11" s="37" t="str" cm="1">
        <f t="array" ref="S11">IF(R11="","",IFERROR(_xlfn.TEXTSPLIT(R11," / ", ,TRUE,0,),""))</f>
        <v/>
      </c>
      <c r="T11" s="37"/>
      <c r="U11" s="37" t="str" cm="1">
        <f t="array" ref="U11">IFERROR(_xlfn.IFS(
S11="","",
--S11&lt;55,"Battery Defect",
--S11&lt;=69,"Battery D",
--S11&lt;=80,"Battery C",
--S11&gt;80,""
),"")</f>
        <v/>
      </c>
      <c r="V11" s="37" t="str" cm="1">
        <f t="array" ref="V11">IFERROR(_xlfn.IFS(
T11="","",
--T11&lt;55,"Battery Defect",
--T11&lt;=69,"Battery D",
--T11&lt;=80,"Battery C",
--T11&gt;80,""
),"")</f>
        <v/>
      </c>
      <c r="W11" s="37" t="str" cm="1">
        <f t="array" ref="W11">IF($AR11=0,"",IFERROR(IF(INDEX(Input!$N$2:$U$500,$AR11,0)=0,"",INDEX(Input!$N$2:$U$500,$AR11,0)),""))</f>
        <v/>
      </c>
      <c r="X11" s="37"/>
      <c r="Y11" s="37"/>
      <c r="Z11" s="37"/>
      <c r="AA11" s="37"/>
      <c r="AB11" s="37"/>
      <c r="AC11" s="37"/>
      <c r="AD11" s="37"/>
      <c r="AE11" s="29" t="str">
        <f t="shared" si="0"/>
        <v/>
      </c>
      <c r="AF11" s="29" t="str" cm="1">
        <f t="array" ref="AF11">IF($AS11=0,"",INDEX(Disk_Pivot!$I$2:$I$500,$AS11))</f>
        <v/>
      </c>
      <c r="AG11" s="29" t="str" cm="1">
        <f t="array" ref="AG11">IF($AS11=0,"",INDEX(Disk_Pivot!$N$2:$N$500,$AS11))</f>
        <v/>
      </c>
      <c r="AH11" s="29"/>
      <c r="AI11" s="29"/>
      <c r="AJ11" s="29"/>
      <c r="AK11" s="29"/>
      <c r="AL11" s="29"/>
      <c r="AM11" s="29"/>
      <c r="AR11">
        <f>IFERROR(MATCH($B11,Input!$J$2:$J$500,0),0)</f>
        <v>0</v>
      </c>
      <c r="AS11">
        <f>IFERROR(MATCH($B11,Disk_Pivot!$G$2:$G$500,0),0)</f>
        <v>0</v>
      </c>
    </row>
    <row r="12" spans="1:45">
      <c r="A12" s="29" t="str" cm="1">
        <f t="array" ref="A12">IF($AR12=0,"",INDEX(Input!$G$2:$G$500,$AR12)&amp;"")</f>
        <v/>
      </c>
      <c r="B12" s="29"/>
      <c r="C12" s="29" t="str" cm="1">
        <f t="array" ref="C12">IF($AR12=0,"",INDEX(Input!$H$2:$H$500,$AR12)&amp;"")</f>
        <v/>
      </c>
      <c r="D12" s="37" t="str" cm="1">
        <f t="array" ref="D12">IF($AR12=0,"",INDEX(Input!$F$2:$F$500,$AR12))</f>
        <v/>
      </c>
      <c r="E12" s="29" t="str">
        <f>IFERROR(INDEX(Models!$G$2:$G$605,MATCH(D12,Models!$H$2:$H$605,0)),D12)</f>
        <v/>
      </c>
      <c r="F12" s="29" t="str" cm="1">
        <f t="array" ref="F12">IF($AR12=0,"",INDEX(Input!$E$2:$E$500,$AR12))</f>
        <v/>
      </c>
      <c r="G12" s="29" t="str" cm="1">
        <f t="array" ref="G12">IF($AR12=0,"",IF(F12="LENOVO",INDEX(Input!$K$2:$K$500,$AR12),INDEX(Input!$L$2:$L$500,$AR12)))</f>
        <v/>
      </c>
      <c r="H12" s="29"/>
      <c r="I12" s="29"/>
      <c r="J12" s="29" t="str">
        <f>CPU_Formula!I12</f>
        <v/>
      </c>
      <c r="K12" s="37" t="str" cm="1">
        <f t="array" ref="K12">IF($AR12=0,"",INDEX(Input!$D$2:$AC$500,$AR12,$AP$2)&amp;"")</f>
        <v/>
      </c>
      <c r="L12" s="37" t="str" cm="1">
        <f t="array" ref="L12">IF($AR12=0,"",INDEX(Input!$D$2:$AC$500,$AR12,$AP$3)&amp;"")</f>
        <v/>
      </c>
      <c r="M12" s="37" t="str" cm="1">
        <f t="array" ref="M12">IFERROR(_xlfn.FILTERXML("&lt;t&gt;&lt;s&gt;" &amp; SUBSTITUTE(L12," / ","&lt;/s&gt;&lt;s&gt;") &amp; "&lt;/s&gt;&lt;/t&gt;","(//s[contains(.,'DDR')])[1]"),"")</f>
        <v/>
      </c>
      <c r="N12" s="29" t="str">
        <f t="shared" si="1"/>
        <v/>
      </c>
      <c r="O12" s="37" t="str" cm="1">
        <f t="array" ref="O12">IF($AR12=0,"",INDEX(Input!$D$2:$AC$500,$AR12,$AP$4)&amp;"")</f>
        <v/>
      </c>
      <c r="P12" s="37" t="str" cm="1">
        <f t="array" ref="P12">IF($AR12=0,"",IFERROR(_xlfn.TEXTJOIN(", ",TRUE,_xlfn.MAP(_xlfn._xlws.FILTER(INDEX(Input!$D$2:$AC$500,,$AP$6),Input!$J$2:$J$500=$B12),_xlfn.LAMBDA(_xlpm.x,IFERROR(TRUNC(VALUE(_xlfn.TEXTBEFORE(_xlpm.x," ")))&amp;" "&amp;_xlfn.TEXTAFTER(_xlpm.x," "),_xlpm.x)))),""))</f>
        <v/>
      </c>
      <c r="Q12" s="29" t="str">
        <f t="shared" si="2"/>
        <v/>
      </c>
      <c r="R12" s="37" t="str" cm="1">
        <f t="array" ref="R12">IF($AR12=0,"",_xlfn.LET(_xlpm.Result,INDEX(Input!$D$2:$AC$500,$AR12,$AP$5),IF(_xlpm.Result="","",_xlpm.Result)))</f>
        <v/>
      </c>
      <c r="S12" s="37" t="str" cm="1">
        <f t="array" ref="S12">IF(R12="","",IFERROR(_xlfn.TEXTSPLIT(R12," / ", ,TRUE,0,),""))</f>
        <v/>
      </c>
      <c r="T12" s="37"/>
      <c r="U12" s="37" t="str" cm="1">
        <f t="array" ref="U12">IFERROR(_xlfn.IFS(
S12="","",
--S12&lt;55,"Battery Defect",
--S12&lt;=69,"Battery D",
--S12&lt;=80,"Battery C",
--S12&gt;80,""
),"")</f>
        <v/>
      </c>
      <c r="V12" s="37" t="str" cm="1">
        <f t="array" ref="V12">IFERROR(_xlfn.IFS(
T12="","",
--T12&lt;55,"Battery Defect",
--T12&lt;=69,"Battery D",
--T12&lt;=80,"Battery C",
--T12&gt;80,""
),"")</f>
        <v/>
      </c>
      <c r="W12" s="37" t="str" cm="1">
        <f t="array" ref="W12">IF($AR12=0,"",IFERROR(IF(INDEX(Input!$N$2:$U$500,$AR12,0)=0,"",INDEX(Input!$N$2:$U$500,$AR12,0)),""))</f>
        <v/>
      </c>
      <c r="X12" s="37"/>
      <c r="Y12" s="37"/>
      <c r="Z12" s="37"/>
      <c r="AA12" s="37"/>
      <c r="AB12" s="37"/>
      <c r="AC12" s="37"/>
      <c r="AD12" s="37"/>
      <c r="AE12" s="29" t="str">
        <f t="shared" si="0"/>
        <v/>
      </c>
      <c r="AF12" s="29" t="str" cm="1">
        <f t="array" ref="AF12">IF($AS12=0,"",INDEX(Disk_Pivot!$I$2:$I$500,$AS12))</f>
        <v/>
      </c>
      <c r="AG12" s="29" t="str" cm="1">
        <f t="array" ref="AG12">IF($AS12=0,"",INDEX(Disk_Pivot!$N$2:$N$500,$AS12))</f>
        <v/>
      </c>
      <c r="AH12" s="29"/>
      <c r="AI12" s="29"/>
      <c r="AJ12" s="29"/>
      <c r="AK12" s="29"/>
      <c r="AL12" s="29"/>
      <c r="AM12" s="29"/>
      <c r="AR12">
        <f>IFERROR(MATCH($B12,Input!$J$2:$J$500,0),0)</f>
        <v>0</v>
      </c>
      <c r="AS12">
        <f>IFERROR(MATCH($B12,Disk_Pivot!$G$2:$G$500,0),0)</f>
        <v>0</v>
      </c>
    </row>
    <row r="13" spans="1:45">
      <c r="A13" s="29" t="str" cm="1">
        <f t="array" ref="A13">IF($AR13=0,"",INDEX(Input!$G$2:$G$500,$AR13)&amp;"")</f>
        <v/>
      </c>
      <c r="B13" s="29"/>
      <c r="C13" s="29" t="str" cm="1">
        <f t="array" ref="C13">IF($AR13=0,"",INDEX(Input!$H$2:$H$500,$AR13)&amp;"")</f>
        <v/>
      </c>
      <c r="D13" s="37" t="str" cm="1">
        <f t="array" ref="D13">IF($AR13=0,"",INDEX(Input!$F$2:$F$500,$AR13))</f>
        <v/>
      </c>
      <c r="E13" s="29" t="str">
        <f>IFERROR(INDEX(Models!$G$2:$G$605,MATCH(D13,Models!$H$2:$H$605,0)),D13)</f>
        <v/>
      </c>
      <c r="F13" s="29" t="str" cm="1">
        <f t="array" ref="F13">IF($AR13=0,"",INDEX(Input!$E$2:$E$500,$AR13))</f>
        <v/>
      </c>
      <c r="G13" s="29" t="str" cm="1">
        <f t="array" ref="G13">IF($AR13=0,"",IF(F13="LENOVO",INDEX(Input!$K$2:$K$500,$AR13),INDEX(Input!$L$2:$L$500,$AR13)))</f>
        <v/>
      </c>
      <c r="H13" s="29"/>
      <c r="I13" s="29"/>
      <c r="J13" s="29" t="str">
        <f>CPU_Formula!I13</f>
        <v/>
      </c>
      <c r="K13" s="37" t="str" cm="1">
        <f t="array" ref="K13">IF($AR13=0,"",INDEX(Input!$D$2:$AC$500,$AR13,$AP$2)&amp;"")</f>
        <v/>
      </c>
      <c r="L13" s="37" t="str" cm="1">
        <f t="array" ref="L13">IF($AR13=0,"",INDEX(Input!$D$2:$AC$500,$AR13,$AP$3)&amp;"")</f>
        <v/>
      </c>
      <c r="M13" s="37" t="str" cm="1">
        <f t="array" ref="M13">IFERROR(_xlfn.FILTERXML("&lt;t&gt;&lt;s&gt;" &amp; SUBSTITUTE(L13," / ","&lt;/s&gt;&lt;s&gt;") &amp; "&lt;/s&gt;&lt;/t&gt;","(//s[contains(.,'DDR')])[1]"),"")</f>
        <v/>
      </c>
      <c r="N13" s="29" t="str">
        <f t="shared" si="1"/>
        <v/>
      </c>
      <c r="O13" s="37" t="str" cm="1">
        <f t="array" ref="O13">IF($AR13=0,"",INDEX(Input!$D$2:$AC$500,$AR13,$AP$4)&amp;"")</f>
        <v/>
      </c>
      <c r="P13" s="37" t="str" cm="1">
        <f t="array" ref="P13">IF($AR13=0,"",IFERROR(_xlfn.TEXTJOIN(", ",TRUE,_xlfn.MAP(_xlfn._xlws.FILTER(INDEX(Input!$D$2:$AC$500,,$AP$6),Input!$J$2:$J$500=$B13),_xlfn.LAMBDA(_xlpm.x,IFERROR(TRUNC(VALUE(_xlfn.TEXTBEFORE(_xlpm.x," ")))&amp;" "&amp;_xlfn.TEXTAFTER(_xlpm.x," "),_xlpm.x)))),""))</f>
        <v/>
      </c>
      <c r="Q13" s="29" t="str">
        <f t="shared" si="2"/>
        <v/>
      </c>
      <c r="R13" s="37" t="str" cm="1">
        <f t="array" ref="R13">IF($AR13=0,"",_xlfn.LET(_xlpm.Result,INDEX(Input!$D$2:$AC$500,$AR13,$AP$5),IF(_xlpm.Result="","",_xlpm.Result)))</f>
        <v/>
      </c>
      <c r="S13" s="37" t="str" cm="1">
        <f t="array" ref="S13">IF(R13="","",IFERROR(_xlfn.TEXTSPLIT(R13," / ", ,TRUE,0,),""))</f>
        <v/>
      </c>
      <c r="T13" s="37"/>
      <c r="U13" s="37" t="str" cm="1">
        <f t="array" ref="U13">IFERROR(_xlfn.IFS(
S13="","",
--S13&lt;55,"Battery Defect",
--S13&lt;=69,"Battery D",
--S13&lt;=80,"Battery C",
--S13&gt;80,""
),"")</f>
        <v/>
      </c>
      <c r="V13" s="37" t="str" cm="1">
        <f t="array" ref="V13">IFERROR(_xlfn.IFS(
T13="","",
--T13&lt;55,"Battery Defect",
--T13&lt;=69,"Battery D",
--T13&lt;=80,"Battery C",
--T13&gt;80,""
),"")</f>
        <v/>
      </c>
      <c r="W13" s="37" t="str" cm="1">
        <f t="array" ref="W13">IF($AR13=0,"",IFERROR(IF(INDEX(Input!$N$2:$U$500,$AR13,0)=0,"",INDEX(Input!$N$2:$U$500,$AR13,0)),""))</f>
        <v/>
      </c>
      <c r="X13" s="37"/>
      <c r="Y13" s="37"/>
      <c r="Z13" s="37"/>
      <c r="AA13" s="37"/>
      <c r="AB13" s="37"/>
      <c r="AC13" s="37"/>
      <c r="AD13" s="37"/>
      <c r="AE13" s="29" t="str">
        <f t="shared" si="0"/>
        <v/>
      </c>
      <c r="AF13" s="29" t="str" cm="1">
        <f t="array" ref="AF13">IF($AS13=0,"",INDEX(Disk_Pivot!$I$2:$I$500,$AS13))</f>
        <v/>
      </c>
      <c r="AG13" s="29" t="str" cm="1">
        <f t="array" ref="AG13">IF($AS13=0,"",INDEX(Disk_Pivot!$N$2:$N$500,$AS13))</f>
        <v/>
      </c>
      <c r="AH13" s="29"/>
      <c r="AI13" s="29"/>
      <c r="AJ13" s="29"/>
      <c r="AK13" s="29"/>
      <c r="AL13" s="29"/>
      <c r="AM13" s="29"/>
      <c r="AR13">
        <f>IFERROR(MATCH($B13,Input!$J$2:$J$500,0),0)</f>
        <v>0</v>
      </c>
      <c r="AS13">
        <f>IFERROR(MATCH($B13,Disk_Pivot!$G$2:$G$500,0),0)</f>
        <v>0</v>
      </c>
    </row>
    <row r="14" spans="1:45">
      <c r="A14" s="29" t="str" cm="1">
        <f t="array" ref="A14">IF($AR14=0,"",INDEX(Input!$G$2:$G$500,$AR14)&amp;"")</f>
        <v/>
      </c>
      <c r="B14" s="29"/>
      <c r="C14" s="29" t="str" cm="1">
        <f t="array" ref="C14">IF($AR14=0,"",INDEX(Input!$H$2:$H$500,$AR14)&amp;"")</f>
        <v/>
      </c>
      <c r="D14" s="37" t="str" cm="1">
        <f t="array" ref="D14">IF($AR14=0,"",INDEX(Input!$F$2:$F$500,$AR14))</f>
        <v/>
      </c>
      <c r="E14" s="29" t="str">
        <f>IFERROR(INDEX(Models!$G$2:$G$605,MATCH(D14,Models!$H$2:$H$605,0)),D14)</f>
        <v/>
      </c>
      <c r="F14" s="29" t="str" cm="1">
        <f t="array" ref="F14">IF($AR14=0,"",INDEX(Input!$E$2:$E$500,$AR14))</f>
        <v/>
      </c>
      <c r="G14" s="29" t="str" cm="1">
        <f t="array" ref="G14">IF($AR14=0,"",IF(F14="LENOVO",INDEX(Input!$K$2:$K$500,$AR14),INDEX(Input!$L$2:$L$500,$AR14)))</f>
        <v/>
      </c>
      <c r="H14" s="29"/>
      <c r="I14" s="29"/>
      <c r="J14" s="29" t="str">
        <f>CPU_Formula!I14</f>
        <v/>
      </c>
      <c r="K14" s="37" t="str" cm="1">
        <f t="array" ref="K14">IF($AR14=0,"",INDEX(Input!$D$2:$AC$500,$AR14,$AP$2)&amp;"")</f>
        <v/>
      </c>
      <c r="L14" s="37" t="str" cm="1">
        <f t="array" ref="L14">IF($AR14=0,"",INDEX(Input!$D$2:$AC$500,$AR14,$AP$3)&amp;"")</f>
        <v/>
      </c>
      <c r="M14" s="37" t="str" cm="1">
        <f t="array" ref="M14">IFERROR(_xlfn.FILTERXML("&lt;t&gt;&lt;s&gt;" &amp; SUBSTITUTE(L14," / ","&lt;/s&gt;&lt;s&gt;") &amp; "&lt;/s&gt;&lt;/t&gt;","(//s[contains(.,'DDR')])[1]"),"")</f>
        <v/>
      </c>
      <c r="N14" s="29" t="str">
        <f t="shared" si="1"/>
        <v/>
      </c>
      <c r="O14" s="37" t="str" cm="1">
        <f t="array" ref="O14">IF($AR14=0,"",INDEX(Input!$D$2:$AC$500,$AR14,$AP$4)&amp;"")</f>
        <v/>
      </c>
      <c r="P14" s="37" t="str" cm="1">
        <f t="array" ref="P14">IF($AR14=0,"",IFERROR(_xlfn.TEXTJOIN(", ",TRUE,_xlfn.MAP(_xlfn._xlws.FILTER(INDEX(Input!$D$2:$AC$500,,$AP$6),Input!$J$2:$J$500=$B14),_xlfn.LAMBDA(_xlpm.x,IFERROR(TRUNC(VALUE(_xlfn.TEXTBEFORE(_xlpm.x," ")))&amp;" "&amp;_xlfn.TEXTAFTER(_xlpm.x," "),_xlpm.x)))),""))</f>
        <v/>
      </c>
      <c r="Q14" s="29" t="str">
        <f t="shared" si="2"/>
        <v/>
      </c>
      <c r="R14" s="37" t="str" cm="1">
        <f t="array" ref="R14">IF($AR14=0,"",_xlfn.LET(_xlpm.Result,INDEX(Input!$D$2:$AC$500,$AR14,$AP$5),IF(_xlpm.Result="","",_xlpm.Result)))</f>
        <v/>
      </c>
      <c r="S14" s="37" t="str" cm="1">
        <f t="array" ref="S14">IF(R14="","",IFERROR(_xlfn.TEXTSPLIT(R14," / ", ,TRUE,0,),""))</f>
        <v/>
      </c>
      <c r="T14" s="37"/>
      <c r="U14" s="37" t="str" cm="1">
        <f t="array" ref="U14">IFERROR(_xlfn.IFS(
S14="","",
--S14&lt;55,"Battery Defect",
--S14&lt;=69,"Battery D",
--S14&lt;=80,"Battery C",
--S14&gt;80,""
),"")</f>
        <v/>
      </c>
      <c r="V14" s="37" t="str" cm="1">
        <f t="array" ref="V14">IFERROR(_xlfn.IFS(
T14="","",
--T14&lt;55,"Battery Defect",
--T14&lt;=69,"Battery D",
--T14&lt;=80,"Battery C",
--T14&gt;80,""
),"")</f>
        <v/>
      </c>
      <c r="W14" s="37" t="str" cm="1">
        <f t="array" ref="W14">IF($AR14=0,"",IFERROR(IF(INDEX(Input!$N$2:$U$500,$AR14,0)=0,"",INDEX(Input!$N$2:$U$500,$AR14,0)),""))</f>
        <v/>
      </c>
      <c r="X14" s="37"/>
      <c r="Y14" s="37"/>
      <c r="Z14" s="37"/>
      <c r="AA14" s="37"/>
      <c r="AB14" s="37"/>
      <c r="AC14" s="37"/>
      <c r="AD14" s="37"/>
      <c r="AE14" s="29" t="str">
        <f t="shared" si="0"/>
        <v/>
      </c>
      <c r="AF14" s="29" t="str" cm="1">
        <f t="array" ref="AF14">IF($AS14=0,"",INDEX(Disk_Pivot!$I$2:$I$500,$AS14))</f>
        <v/>
      </c>
      <c r="AG14" s="29" t="str" cm="1">
        <f t="array" ref="AG14">IF($AS14=0,"",INDEX(Disk_Pivot!$N$2:$N$500,$AS14))</f>
        <v/>
      </c>
      <c r="AH14" s="29"/>
      <c r="AI14" s="29"/>
      <c r="AJ14" s="29"/>
      <c r="AK14" s="29"/>
      <c r="AL14" s="29"/>
      <c r="AM14" s="29"/>
      <c r="AR14">
        <f>IFERROR(MATCH($B14,Input!$J$2:$J$500,0),0)</f>
        <v>0</v>
      </c>
      <c r="AS14">
        <f>IFERROR(MATCH($B14,Disk_Pivot!$G$2:$G$500,0),0)</f>
        <v>0</v>
      </c>
    </row>
    <row r="15" spans="1:45">
      <c r="A15" s="29" t="str" cm="1">
        <f t="array" ref="A15">IF($AR15=0,"",INDEX(Input!$G$2:$G$500,$AR15)&amp;"")</f>
        <v/>
      </c>
      <c r="B15" s="29"/>
      <c r="C15" s="29" t="str" cm="1">
        <f t="array" ref="C15">IF($AR15=0,"",INDEX(Input!$H$2:$H$500,$AR15)&amp;"")</f>
        <v/>
      </c>
      <c r="D15" s="37" t="str" cm="1">
        <f t="array" ref="D15">IF($AR15=0,"",INDEX(Input!$F$2:$F$500,$AR15))</f>
        <v/>
      </c>
      <c r="E15" s="29" t="str">
        <f>IFERROR(INDEX(Models!$G$2:$G$605,MATCH(D15,Models!$H$2:$H$605,0)),D15)</f>
        <v/>
      </c>
      <c r="F15" s="29" t="str" cm="1">
        <f t="array" ref="F15">IF($AR15=0,"",INDEX(Input!$E$2:$E$500,$AR15))</f>
        <v/>
      </c>
      <c r="G15" s="29" t="str" cm="1">
        <f t="array" ref="G15">IF($AR15=0,"",IF(F15="LENOVO",INDEX(Input!$K$2:$K$500,$AR15),INDEX(Input!$L$2:$L$500,$AR15)))</f>
        <v/>
      </c>
      <c r="H15" s="29"/>
      <c r="I15" s="29"/>
      <c r="J15" s="29" t="str">
        <f>CPU_Formula!I15</f>
        <v/>
      </c>
      <c r="K15" s="37" t="str" cm="1">
        <f t="array" ref="K15">IF($AR15=0,"",INDEX(Input!$D$2:$AC$500,$AR15,$AP$2)&amp;"")</f>
        <v/>
      </c>
      <c r="L15" s="37" t="str" cm="1">
        <f t="array" ref="L15">IF($AR15=0,"",INDEX(Input!$D$2:$AC$500,$AR15,$AP$3)&amp;"")</f>
        <v/>
      </c>
      <c r="M15" s="37" t="str" cm="1">
        <f t="array" ref="M15">IFERROR(_xlfn.FILTERXML("&lt;t&gt;&lt;s&gt;" &amp; SUBSTITUTE(L15," / ","&lt;/s&gt;&lt;s&gt;") &amp; "&lt;/s&gt;&lt;/t&gt;","(//s[contains(.,'DDR')])[1]"),"")</f>
        <v/>
      </c>
      <c r="N15" s="29" t="str">
        <f t="shared" si="1"/>
        <v/>
      </c>
      <c r="O15" s="37" t="str" cm="1">
        <f t="array" ref="O15">IF($AR15=0,"",INDEX(Input!$D$2:$AC$500,$AR15,$AP$4)&amp;"")</f>
        <v/>
      </c>
      <c r="P15" s="37" t="str" cm="1">
        <f t="array" ref="P15">IF($AR15=0,"",IFERROR(_xlfn.TEXTJOIN(", ",TRUE,_xlfn.MAP(_xlfn._xlws.FILTER(INDEX(Input!$D$2:$AC$500,,$AP$6),Input!$J$2:$J$500=$B15),_xlfn.LAMBDA(_xlpm.x,IFERROR(TRUNC(VALUE(_xlfn.TEXTBEFORE(_xlpm.x," ")))&amp;" "&amp;_xlfn.TEXTAFTER(_xlpm.x," "),_xlpm.x)))),""))</f>
        <v/>
      </c>
      <c r="Q15" s="29" t="str">
        <f t="shared" si="2"/>
        <v/>
      </c>
      <c r="R15" s="37" t="str" cm="1">
        <f t="array" ref="R15">IF($AR15=0,"",_xlfn.LET(_xlpm.Result,INDEX(Input!$D$2:$AC$500,$AR15,$AP$5),IF(_xlpm.Result="","",_xlpm.Result)))</f>
        <v/>
      </c>
      <c r="S15" s="37" t="str" cm="1">
        <f t="array" ref="S15">IF(R15="","",IFERROR(_xlfn.TEXTSPLIT(R15," / ", ,TRUE,0,),""))</f>
        <v/>
      </c>
      <c r="T15" s="37"/>
      <c r="U15" s="37" t="str" cm="1">
        <f t="array" ref="U15">IFERROR(_xlfn.IFS(
S15="","",
--S15&lt;55,"Battery Defect",
--S15&lt;=69,"Battery D",
--S15&lt;=80,"Battery C",
--S15&gt;80,""
),"")</f>
        <v/>
      </c>
      <c r="V15" s="37" t="str" cm="1">
        <f t="array" ref="V15">IFERROR(_xlfn.IFS(
T15="","",
--T15&lt;55,"Battery Defect",
--T15&lt;=69,"Battery D",
--T15&lt;=80,"Battery C",
--T15&gt;80,""
),"")</f>
        <v/>
      </c>
      <c r="W15" s="37" t="str" cm="1">
        <f t="array" ref="W15">IF($AR15=0,"",IFERROR(IF(INDEX(Input!$N$2:$U$500,$AR15,0)=0,"",INDEX(Input!$N$2:$U$500,$AR15,0)),""))</f>
        <v/>
      </c>
      <c r="X15" s="37"/>
      <c r="Y15" s="37"/>
      <c r="Z15" s="37"/>
      <c r="AA15" s="37"/>
      <c r="AB15" s="37"/>
      <c r="AC15" s="37"/>
      <c r="AD15" s="37"/>
      <c r="AE15" s="29" t="str">
        <f t="shared" si="0"/>
        <v/>
      </c>
      <c r="AF15" s="29" t="str" cm="1">
        <f t="array" ref="AF15">IF($AS15=0,"",INDEX(Disk_Pivot!$I$2:$I$500,$AS15))</f>
        <v/>
      </c>
      <c r="AG15" s="29" t="str" cm="1">
        <f t="array" ref="AG15">IF($AS15=0,"",INDEX(Disk_Pivot!$N$2:$N$500,$AS15))</f>
        <v/>
      </c>
      <c r="AH15" s="29"/>
      <c r="AI15" s="29"/>
      <c r="AJ15" s="29"/>
      <c r="AK15" s="29"/>
      <c r="AL15" s="29"/>
      <c r="AM15" s="29"/>
      <c r="AR15">
        <f>IFERROR(MATCH($B15,Input!$J$2:$J$500,0),0)</f>
        <v>0</v>
      </c>
      <c r="AS15">
        <f>IFERROR(MATCH($B15,Disk_Pivot!$G$2:$G$500,0),0)</f>
        <v>0</v>
      </c>
    </row>
    <row r="16" spans="1:45">
      <c r="A16" s="29" t="str" cm="1">
        <f t="array" ref="A16">IF($AR16=0,"",INDEX(Input!$G$2:$G$500,$AR16)&amp;"")</f>
        <v/>
      </c>
      <c r="B16" s="29"/>
      <c r="C16" s="29" t="str" cm="1">
        <f t="array" ref="C16">IF($AR16=0,"",INDEX(Input!$H$2:$H$500,$AR16)&amp;"")</f>
        <v/>
      </c>
      <c r="D16" s="37" t="str" cm="1">
        <f t="array" ref="D16">IF($AR16=0,"",INDEX(Input!$F$2:$F$500,$AR16))</f>
        <v/>
      </c>
      <c r="E16" s="29" t="str">
        <f>IFERROR(INDEX(Models!$G$2:$G$605,MATCH(D16,Models!$H$2:$H$605,0)),D16)</f>
        <v/>
      </c>
      <c r="F16" s="29" t="str" cm="1">
        <f t="array" ref="F16">IF($AR16=0,"",INDEX(Input!$E$2:$E$500,$AR16))</f>
        <v/>
      </c>
      <c r="G16" s="29" t="str" cm="1">
        <f t="array" ref="G16">IF($AR16=0,"",IF(F16="LENOVO",INDEX(Input!$K$2:$K$500,$AR16),INDEX(Input!$L$2:$L$500,$AR16)))</f>
        <v/>
      </c>
      <c r="H16" s="29"/>
      <c r="I16" s="29"/>
      <c r="J16" s="29" t="str">
        <f>CPU_Formula!I16</f>
        <v/>
      </c>
      <c r="K16" s="37" t="str" cm="1">
        <f t="array" ref="K16">IF($AR16=0,"",INDEX(Input!$D$2:$AC$500,$AR16,$AP$2)&amp;"")</f>
        <v/>
      </c>
      <c r="L16" s="37" t="str" cm="1">
        <f t="array" ref="L16">IF($AR16=0,"",INDEX(Input!$D$2:$AC$500,$AR16,$AP$3)&amp;"")</f>
        <v/>
      </c>
      <c r="M16" s="37" t="str" cm="1">
        <f t="array" ref="M16">IFERROR(_xlfn.FILTERXML("&lt;t&gt;&lt;s&gt;" &amp; SUBSTITUTE(L16," / ","&lt;/s&gt;&lt;s&gt;") &amp; "&lt;/s&gt;&lt;/t&gt;","(//s[contains(.,'DDR')])[1]"),"")</f>
        <v/>
      </c>
      <c r="N16" s="29" t="str">
        <f t="shared" si="1"/>
        <v/>
      </c>
      <c r="O16" s="37" t="str" cm="1">
        <f t="array" ref="O16">IF($AR16=0,"",INDEX(Input!$D$2:$AC$500,$AR16,$AP$4)&amp;"")</f>
        <v/>
      </c>
      <c r="P16" s="37" t="str" cm="1">
        <f t="array" ref="P16">IF($AR16=0,"",IFERROR(_xlfn.TEXTJOIN(", ",TRUE,_xlfn.MAP(_xlfn._xlws.FILTER(INDEX(Input!$D$2:$AC$500,,$AP$6),Input!$J$2:$J$500=$B16),_xlfn.LAMBDA(_xlpm.x,IFERROR(TRUNC(VALUE(_xlfn.TEXTBEFORE(_xlpm.x," ")))&amp;" "&amp;_xlfn.TEXTAFTER(_xlpm.x," "),_xlpm.x)))),""))</f>
        <v/>
      </c>
      <c r="Q16" s="29" t="str">
        <f t="shared" si="2"/>
        <v/>
      </c>
      <c r="R16" s="37" t="str" cm="1">
        <f t="array" ref="R16">IF($AR16=0,"",_xlfn.LET(_xlpm.Result,INDEX(Input!$D$2:$AC$500,$AR16,$AP$5),IF(_xlpm.Result="","",_xlpm.Result)))</f>
        <v/>
      </c>
      <c r="S16" s="37" t="str" cm="1">
        <f t="array" ref="S16">IF(R16="","",IFERROR(_xlfn.TEXTSPLIT(R16," / ", ,TRUE,0,),""))</f>
        <v/>
      </c>
      <c r="T16" s="37"/>
      <c r="U16" s="37" t="str" cm="1">
        <f t="array" ref="U16">IFERROR(_xlfn.IFS(
S16="","",
--S16&lt;55,"Battery Defect",
--S16&lt;=69,"Battery D",
--S16&lt;=80,"Battery C",
--S16&gt;80,""
),"")</f>
        <v/>
      </c>
      <c r="V16" s="37" t="str" cm="1">
        <f t="array" ref="V16">IFERROR(_xlfn.IFS(
T16="","",
--T16&lt;55,"Battery Defect",
--T16&lt;=69,"Battery D",
--T16&lt;=80,"Battery C",
--T16&gt;80,""
),"")</f>
        <v/>
      </c>
      <c r="W16" s="37" t="str" cm="1">
        <f t="array" ref="W16">IF($AR16=0,"",IFERROR(IF(INDEX(Input!$N$2:$U$500,$AR16,0)=0,"",INDEX(Input!$N$2:$U$500,$AR16,0)),""))</f>
        <v/>
      </c>
      <c r="X16" s="37"/>
      <c r="Y16" s="37"/>
      <c r="Z16" s="37"/>
      <c r="AA16" s="37"/>
      <c r="AB16" s="37"/>
      <c r="AC16" s="37"/>
      <c r="AD16" s="37"/>
      <c r="AE16" s="29" t="str">
        <f t="shared" si="0"/>
        <v/>
      </c>
      <c r="AF16" s="29" t="str" cm="1">
        <f t="array" ref="AF16">IF($AS16=0,"",INDEX(Disk_Pivot!$I$2:$I$500,$AS16))</f>
        <v/>
      </c>
      <c r="AG16" s="29" t="str" cm="1">
        <f t="array" ref="AG16">IF($AS16=0,"",INDEX(Disk_Pivot!$N$2:$N$500,$AS16))</f>
        <v/>
      </c>
      <c r="AH16" s="29"/>
      <c r="AI16" s="29"/>
      <c r="AJ16" s="29"/>
      <c r="AK16" s="29"/>
      <c r="AL16" s="29"/>
      <c r="AM16" s="29"/>
      <c r="AR16">
        <f>IFERROR(MATCH($B16,Input!$J$2:$J$500,0),0)</f>
        <v>0</v>
      </c>
      <c r="AS16">
        <f>IFERROR(MATCH($B16,Disk_Pivot!$G$2:$G$500,0),0)</f>
        <v>0</v>
      </c>
    </row>
    <row r="17" spans="1:45">
      <c r="A17" s="29" t="str" cm="1">
        <f t="array" ref="A17">IF($AR17=0,"",INDEX(Input!$G$2:$G$500,$AR17)&amp;"")</f>
        <v/>
      </c>
      <c r="B17" s="29"/>
      <c r="C17" s="29" t="str" cm="1">
        <f t="array" ref="C17">IF($AR17=0,"",INDEX(Input!$H$2:$H$500,$AR17)&amp;"")</f>
        <v/>
      </c>
      <c r="D17" s="37" t="str" cm="1">
        <f t="array" ref="D17">IF($AR17=0,"",INDEX(Input!$F$2:$F$500,$AR17))</f>
        <v/>
      </c>
      <c r="E17" s="29" t="str">
        <f>IFERROR(INDEX(Models!$G$2:$G$605,MATCH(D17,Models!$H$2:$H$605,0)),D17)</f>
        <v/>
      </c>
      <c r="F17" s="29" t="str" cm="1">
        <f t="array" ref="F17">IF($AR17=0,"",INDEX(Input!$E$2:$E$500,$AR17))</f>
        <v/>
      </c>
      <c r="G17" s="29" t="str" cm="1">
        <f t="array" ref="G17">IF($AR17=0,"",IF(F17="LENOVO",INDEX(Input!$K$2:$K$500,$AR17),INDEX(Input!$L$2:$L$500,$AR17)))</f>
        <v/>
      </c>
      <c r="H17" s="29"/>
      <c r="I17" s="29"/>
      <c r="J17" s="29" t="str">
        <f>CPU_Formula!I17</f>
        <v/>
      </c>
      <c r="K17" s="37" t="str" cm="1">
        <f t="array" ref="K17">IF($AR17=0,"",INDEX(Input!$D$2:$AC$500,$AR17,$AP$2)&amp;"")</f>
        <v/>
      </c>
      <c r="L17" s="37" t="str" cm="1">
        <f t="array" ref="L17">IF($AR17=0,"",INDEX(Input!$D$2:$AC$500,$AR17,$AP$3)&amp;"")</f>
        <v/>
      </c>
      <c r="M17" s="37" t="str" cm="1">
        <f t="array" ref="M17">IFERROR(_xlfn.FILTERXML("&lt;t&gt;&lt;s&gt;" &amp; SUBSTITUTE(L17," / ","&lt;/s&gt;&lt;s&gt;") &amp; "&lt;/s&gt;&lt;/t&gt;","(//s[contains(.,'DDR')])[1]"),"")</f>
        <v/>
      </c>
      <c r="N17" s="29" t="str">
        <f t="shared" si="1"/>
        <v/>
      </c>
      <c r="O17" s="37" t="str" cm="1">
        <f t="array" ref="O17">IF($AR17=0,"",INDEX(Input!$D$2:$AC$500,$AR17,$AP$4)&amp;"")</f>
        <v/>
      </c>
      <c r="P17" s="37" t="str" cm="1">
        <f t="array" ref="P17">IF($AR17=0,"",IFERROR(_xlfn.TEXTJOIN(", ",TRUE,_xlfn.MAP(_xlfn._xlws.FILTER(INDEX(Input!$D$2:$AC$500,,$AP$6),Input!$J$2:$J$500=$B17),_xlfn.LAMBDA(_xlpm.x,IFERROR(TRUNC(VALUE(_xlfn.TEXTBEFORE(_xlpm.x," ")))&amp;" "&amp;_xlfn.TEXTAFTER(_xlpm.x," "),_xlpm.x)))),""))</f>
        <v/>
      </c>
      <c r="Q17" s="29" t="str">
        <f t="shared" si="2"/>
        <v/>
      </c>
      <c r="R17" s="37" t="str" cm="1">
        <f t="array" ref="R17">IF($AR17=0,"",_xlfn.LET(_xlpm.Result,INDEX(Input!$D$2:$AC$500,$AR17,$AP$5),IF(_xlpm.Result="","",_xlpm.Result)))</f>
        <v/>
      </c>
      <c r="S17" s="37" t="str" cm="1">
        <f t="array" ref="S17">IF(R17="","",IFERROR(_xlfn.TEXTSPLIT(R17," / ", ,TRUE,0,),""))</f>
        <v/>
      </c>
      <c r="T17" s="37"/>
      <c r="U17" s="37" t="str" cm="1">
        <f t="array" ref="U17">IFERROR(_xlfn.IFS(
S17="","",
--S17&lt;55,"Battery Defect",
--S17&lt;=69,"Battery D",
--S17&lt;=80,"Battery C",
--S17&gt;80,""
),"")</f>
        <v/>
      </c>
      <c r="V17" s="37" t="str" cm="1">
        <f t="array" ref="V17">IFERROR(_xlfn.IFS(
T17="","",
--T17&lt;55,"Battery Defect",
--T17&lt;=69,"Battery D",
--T17&lt;=80,"Battery C",
--T17&gt;80,""
),"")</f>
        <v/>
      </c>
      <c r="W17" s="37" t="str" cm="1">
        <f t="array" ref="W17">IF($AR17=0,"",IFERROR(IF(INDEX(Input!$N$2:$U$500,$AR17,0)=0,"",INDEX(Input!$N$2:$U$500,$AR17,0)),""))</f>
        <v/>
      </c>
      <c r="X17" s="37"/>
      <c r="Y17" s="37"/>
      <c r="Z17" s="37"/>
      <c r="AA17" s="37"/>
      <c r="AB17" s="37"/>
      <c r="AC17" s="37"/>
      <c r="AD17" s="37"/>
      <c r="AE17" s="29" t="str">
        <f t="shared" si="0"/>
        <v/>
      </c>
      <c r="AF17" s="29" t="str" cm="1">
        <f t="array" ref="AF17">IF($AS17=0,"",INDEX(Disk_Pivot!$I$2:$I$500,$AS17))</f>
        <v/>
      </c>
      <c r="AG17" s="29" t="str" cm="1">
        <f t="array" ref="AG17">IF($AS17=0,"",INDEX(Disk_Pivot!$N$2:$N$500,$AS17))</f>
        <v/>
      </c>
      <c r="AH17" s="29"/>
      <c r="AI17" s="29"/>
      <c r="AJ17" s="29"/>
      <c r="AK17" s="29"/>
      <c r="AL17" s="29"/>
      <c r="AM17" s="29"/>
      <c r="AR17">
        <f>IFERROR(MATCH($B17,Input!$J$2:$J$500,0),0)</f>
        <v>0</v>
      </c>
      <c r="AS17">
        <f>IFERROR(MATCH($B17,Disk_Pivot!$G$2:$G$500,0),0)</f>
        <v>0</v>
      </c>
    </row>
    <row r="18" spans="1:45">
      <c r="A18" s="29" t="str" cm="1">
        <f t="array" ref="A18">IF($AR18=0,"",INDEX(Input!$G$2:$G$500,$AR18)&amp;"")</f>
        <v/>
      </c>
      <c r="B18" s="29"/>
      <c r="C18" s="29" t="str" cm="1">
        <f t="array" ref="C18">IF($AR18=0,"",INDEX(Input!$H$2:$H$500,$AR18)&amp;"")</f>
        <v/>
      </c>
      <c r="D18" s="37" t="str" cm="1">
        <f t="array" ref="D18">IF($AR18=0,"",INDEX(Input!$F$2:$F$500,$AR18))</f>
        <v/>
      </c>
      <c r="E18" s="29" t="str">
        <f>IFERROR(INDEX(Models!$G$2:$G$605,MATCH(D18,Models!$H$2:$H$605,0)),D18)</f>
        <v/>
      </c>
      <c r="F18" s="29" t="str" cm="1">
        <f t="array" ref="F18">IF($AR18=0,"",INDEX(Input!$E$2:$E$500,$AR18))</f>
        <v/>
      </c>
      <c r="G18" s="29" t="str" cm="1">
        <f t="array" ref="G18">IF($AR18=0,"",IF(F18="LENOVO",INDEX(Input!$K$2:$K$500,$AR18),INDEX(Input!$L$2:$L$500,$AR18)))</f>
        <v/>
      </c>
      <c r="H18" s="29"/>
      <c r="I18" s="29"/>
      <c r="J18" s="29" t="str">
        <f>CPU_Formula!I18</f>
        <v/>
      </c>
      <c r="K18" s="37" t="str" cm="1">
        <f t="array" ref="K18">IF($AR18=0,"",INDEX(Input!$D$2:$AC$500,$AR18,$AP$2)&amp;"")</f>
        <v/>
      </c>
      <c r="L18" s="37" t="str" cm="1">
        <f t="array" ref="L18">IF($AR18=0,"",INDEX(Input!$D$2:$AC$500,$AR18,$AP$3)&amp;"")</f>
        <v/>
      </c>
      <c r="M18" s="37" t="str" cm="1">
        <f t="array" ref="M18">IFERROR(_xlfn.FILTERXML("&lt;t&gt;&lt;s&gt;" &amp; SUBSTITUTE(L18," / ","&lt;/s&gt;&lt;s&gt;") &amp; "&lt;/s&gt;&lt;/t&gt;","(//s[contains(.,'DDR')])[1]"),"")</f>
        <v/>
      </c>
      <c r="N18" s="29" t="str">
        <f t="shared" si="1"/>
        <v/>
      </c>
      <c r="O18" s="37" t="str" cm="1">
        <f t="array" ref="O18">IF($AR18=0,"",INDEX(Input!$D$2:$AC$500,$AR18,$AP$4)&amp;"")</f>
        <v/>
      </c>
      <c r="P18" s="37" t="str" cm="1">
        <f t="array" ref="P18">IF($AR18=0,"",IFERROR(_xlfn.TEXTJOIN(", ",TRUE,_xlfn.MAP(_xlfn._xlws.FILTER(INDEX(Input!$D$2:$AC$500,,$AP$6),Input!$J$2:$J$500=$B18),_xlfn.LAMBDA(_xlpm.x,IFERROR(TRUNC(VALUE(_xlfn.TEXTBEFORE(_xlpm.x," ")))&amp;" "&amp;_xlfn.TEXTAFTER(_xlpm.x," "),_xlpm.x)))),""))</f>
        <v/>
      </c>
      <c r="Q18" s="29" t="str">
        <f t="shared" si="2"/>
        <v/>
      </c>
      <c r="R18" s="37" t="str" cm="1">
        <f t="array" ref="R18">IF($AR18=0,"",_xlfn.LET(_xlpm.Result,INDEX(Input!$D$2:$AC$500,$AR18,$AP$5),IF(_xlpm.Result="","",_xlpm.Result)))</f>
        <v/>
      </c>
      <c r="S18" s="37" t="str" cm="1">
        <f t="array" ref="S18">IF(R18="","",IFERROR(_xlfn.TEXTSPLIT(R18," / ", ,TRUE,0,),""))</f>
        <v/>
      </c>
      <c r="T18" s="37"/>
      <c r="U18" s="37" t="str" cm="1">
        <f t="array" ref="U18">IFERROR(_xlfn.IFS(
S18="","",
--S18&lt;55,"Battery Defect",
--S18&lt;=69,"Battery D",
--S18&lt;=80,"Battery C",
--S18&gt;80,""
),"")</f>
        <v/>
      </c>
      <c r="V18" s="37" t="str" cm="1">
        <f t="array" ref="V18">IFERROR(_xlfn.IFS(
T18="","",
--T18&lt;55,"Battery Defect",
--T18&lt;=69,"Battery D",
--T18&lt;=80,"Battery C",
--T18&gt;80,""
),"")</f>
        <v/>
      </c>
      <c r="W18" s="37" t="str" cm="1">
        <f t="array" ref="W18">IF($AR18=0,"",IFERROR(IF(INDEX(Input!$N$2:$U$500,$AR18,0)=0,"",INDEX(Input!$N$2:$U$500,$AR18,0)),""))</f>
        <v/>
      </c>
      <c r="X18" s="37"/>
      <c r="Y18" s="37"/>
      <c r="Z18" s="37"/>
      <c r="AA18" s="37"/>
      <c r="AB18" s="37"/>
      <c r="AC18" s="37"/>
      <c r="AD18" s="37"/>
      <c r="AE18" s="29" t="str">
        <f t="shared" si="0"/>
        <v/>
      </c>
      <c r="AF18" s="29" t="str" cm="1">
        <f t="array" ref="AF18">IF($AS18=0,"",INDEX(Disk_Pivot!$I$2:$I$500,$AS18))</f>
        <v/>
      </c>
      <c r="AG18" s="29" t="str" cm="1">
        <f t="array" ref="AG18">IF($AS18=0,"",INDEX(Disk_Pivot!$N$2:$N$500,$AS18))</f>
        <v/>
      </c>
      <c r="AH18" s="29"/>
      <c r="AI18" s="29"/>
      <c r="AJ18" s="29"/>
      <c r="AK18" s="29"/>
      <c r="AL18" s="29"/>
      <c r="AM18" s="29"/>
      <c r="AR18">
        <f>IFERROR(MATCH($B18,Input!$J$2:$J$500,0),0)</f>
        <v>0</v>
      </c>
      <c r="AS18">
        <f>IFERROR(MATCH($B18,Disk_Pivot!$G$2:$G$500,0),0)</f>
        <v>0</v>
      </c>
    </row>
    <row r="19" spans="1:45">
      <c r="A19" s="29" t="str" cm="1">
        <f t="array" ref="A19">IF($AR19=0,"",INDEX(Input!$G$2:$G$500,$AR19)&amp;"")</f>
        <v/>
      </c>
      <c r="B19" s="29"/>
      <c r="C19" s="29" t="str" cm="1">
        <f t="array" ref="C19">IF($AR19=0,"",INDEX(Input!$H$2:$H$500,$AR19)&amp;"")</f>
        <v/>
      </c>
      <c r="D19" s="37" t="str" cm="1">
        <f t="array" ref="D19">IF($AR19=0,"",INDEX(Input!$F$2:$F$500,$AR19))</f>
        <v/>
      </c>
      <c r="E19" s="29" t="str">
        <f>IFERROR(INDEX(Models!$G$2:$G$605,MATCH(D19,Models!$H$2:$H$605,0)),D19)</f>
        <v/>
      </c>
      <c r="F19" s="29" t="str" cm="1">
        <f t="array" ref="F19">IF($AR19=0,"",INDEX(Input!$E$2:$E$500,$AR19))</f>
        <v/>
      </c>
      <c r="G19" s="29" t="str" cm="1">
        <f t="array" ref="G19">IF($AR19=0,"",IF(F19="LENOVO",INDEX(Input!$K$2:$K$500,$AR19),INDEX(Input!$L$2:$L$500,$AR19)))</f>
        <v/>
      </c>
      <c r="H19" s="29"/>
      <c r="I19" s="29"/>
      <c r="J19" s="29" t="str">
        <f>CPU_Formula!I19</f>
        <v/>
      </c>
      <c r="K19" s="37" t="str" cm="1">
        <f t="array" ref="K19">IF($AR19=0,"",INDEX(Input!$D$2:$AC$500,$AR19,$AP$2)&amp;"")</f>
        <v/>
      </c>
      <c r="L19" s="37" t="str" cm="1">
        <f t="array" ref="L19">IF($AR19=0,"",INDEX(Input!$D$2:$AC$500,$AR19,$AP$3)&amp;"")</f>
        <v/>
      </c>
      <c r="M19" s="37" t="str" cm="1">
        <f t="array" ref="M19">IFERROR(_xlfn.FILTERXML("&lt;t&gt;&lt;s&gt;" &amp; SUBSTITUTE(L19," / ","&lt;/s&gt;&lt;s&gt;") &amp; "&lt;/s&gt;&lt;/t&gt;","(//s[contains(.,'DDR')])[1]"),"")</f>
        <v/>
      </c>
      <c r="N19" s="29" t="str">
        <f t="shared" si="1"/>
        <v/>
      </c>
      <c r="O19" s="37" t="str" cm="1">
        <f t="array" ref="O19">IF($AR19=0,"",INDEX(Input!$D$2:$AC$500,$AR19,$AP$4)&amp;"")</f>
        <v/>
      </c>
      <c r="P19" s="37" t="str" cm="1">
        <f t="array" ref="P19">IF($AR19=0,"",IFERROR(_xlfn.TEXTJOIN(", ",TRUE,_xlfn.MAP(_xlfn._xlws.FILTER(INDEX(Input!$D$2:$AC$500,,$AP$6),Input!$J$2:$J$500=$B19),_xlfn.LAMBDA(_xlpm.x,IFERROR(TRUNC(VALUE(_xlfn.TEXTBEFORE(_xlpm.x," ")))&amp;" "&amp;_xlfn.TEXTAFTER(_xlpm.x," "),_xlpm.x)))),""))</f>
        <v/>
      </c>
      <c r="Q19" s="29" t="str">
        <f t="shared" si="2"/>
        <v/>
      </c>
      <c r="R19" s="37" t="str" cm="1">
        <f t="array" ref="R19">IF($AR19=0,"",_xlfn.LET(_xlpm.Result,INDEX(Input!$D$2:$AC$500,$AR19,$AP$5),IF(_xlpm.Result="","",_xlpm.Result)))</f>
        <v/>
      </c>
      <c r="S19" s="37" t="str" cm="1">
        <f t="array" ref="S19">IF(R19="","",IFERROR(_xlfn.TEXTSPLIT(R19," / ", ,TRUE,0,),""))</f>
        <v/>
      </c>
      <c r="T19" s="37"/>
      <c r="U19" s="37" t="str" cm="1">
        <f t="array" ref="U19">IFERROR(_xlfn.IFS(
S19="","",
--S19&lt;55,"Battery Defect",
--S19&lt;=69,"Battery D",
--S19&lt;=80,"Battery C",
--S19&gt;80,""
),"")</f>
        <v/>
      </c>
      <c r="V19" s="37" t="str" cm="1">
        <f t="array" ref="V19">IFERROR(_xlfn.IFS(
T19="","",
--T19&lt;55,"Battery Defect",
--T19&lt;=69,"Battery D",
--T19&lt;=80,"Battery C",
--T19&gt;80,""
),"")</f>
        <v/>
      </c>
      <c r="W19" s="37" t="str" cm="1">
        <f t="array" ref="W19">IF($AR19=0,"",IFERROR(IF(INDEX(Input!$N$2:$U$500,$AR19,0)=0,"",INDEX(Input!$N$2:$U$500,$AR19,0)),""))</f>
        <v/>
      </c>
      <c r="X19" s="37"/>
      <c r="Y19" s="37"/>
      <c r="Z19" s="37"/>
      <c r="AA19" s="37"/>
      <c r="AB19" s="37"/>
      <c r="AC19" s="37"/>
      <c r="AD19" s="37"/>
      <c r="AE19" s="29" t="str">
        <f t="shared" si="0"/>
        <v/>
      </c>
      <c r="AF19" s="29" t="str" cm="1">
        <f t="array" ref="AF19">IF($AS19=0,"",INDEX(Disk_Pivot!$I$2:$I$500,$AS19))</f>
        <v/>
      </c>
      <c r="AG19" s="29" t="str" cm="1">
        <f t="array" ref="AG19">IF($AS19=0,"",INDEX(Disk_Pivot!$N$2:$N$500,$AS19))</f>
        <v/>
      </c>
      <c r="AH19" s="29"/>
      <c r="AI19" s="29"/>
      <c r="AJ19" s="29"/>
      <c r="AK19" s="29"/>
      <c r="AL19" s="29"/>
      <c r="AM19" s="29"/>
      <c r="AR19">
        <f>IFERROR(MATCH($B19,Input!$J$2:$J$500,0),0)</f>
        <v>0</v>
      </c>
      <c r="AS19">
        <f>IFERROR(MATCH($B19,Disk_Pivot!$G$2:$G$500,0),0)</f>
        <v>0</v>
      </c>
    </row>
    <row r="20" spans="1:45">
      <c r="A20" s="29" t="str" cm="1">
        <f t="array" ref="A20">IF($AR20=0,"",INDEX(Input!$G$2:$G$500,$AR20)&amp;"")</f>
        <v/>
      </c>
      <c r="B20" s="29"/>
      <c r="C20" s="29" t="str" cm="1">
        <f t="array" ref="C20">IF($AR20=0,"",INDEX(Input!$H$2:$H$500,$AR20)&amp;"")</f>
        <v/>
      </c>
      <c r="D20" s="37" t="str" cm="1">
        <f t="array" ref="D20">IF($AR20=0,"",INDEX(Input!$F$2:$F$500,$AR20))</f>
        <v/>
      </c>
      <c r="E20" s="29" t="str">
        <f>IFERROR(INDEX(Models!$G$2:$G$605,MATCH(D20,Models!$H$2:$H$605,0)),D20)</f>
        <v/>
      </c>
      <c r="F20" s="29" t="str" cm="1">
        <f t="array" ref="F20">IF($AR20=0,"",INDEX(Input!$E$2:$E$500,$AR20))</f>
        <v/>
      </c>
      <c r="G20" s="29" t="str" cm="1">
        <f t="array" ref="G20">IF($AR20=0,"",IF(F20="LENOVO",INDEX(Input!$K$2:$K$500,$AR20),INDEX(Input!$L$2:$L$500,$AR20)))</f>
        <v/>
      </c>
      <c r="H20" s="29"/>
      <c r="I20" s="29"/>
      <c r="J20" s="29" t="str">
        <f>CPU_Formula!I20</f>
        <v/>
      </c>
      <c r="K20" s="37" t="str" cm="1">
        <f t="array" ref="K20">IF($AR20=0,"",INDEX(Input!$D$2:$AC$500,$AR20,$AP$2)&amp;"")</f>
        <v/>
      </c>
      <c r="L20" s="37" t="str" cm="1">
        <f t="array" ref="L20">IF($AR20=0,"",INDEX(Input!$D$2:$AC$500,$AR20,$AP$3)&amp;"")</f>
        <v/>
      </c>
      <c r="M20" s="37" t="str" cm="1">
        <f t="array" ref="M20">IFERROR(_xlfn.FILTERXML("&lt;t&gt;&lt;s&gt;" &amp; SUBSTITUTE(L20," / ","&lt;/s&gt;&lt;s&gt;") &amp; "&lt;/s&gt;&lt;/t&gt;","(//s[contains(.,'DDR')])[1]"),"")</f>
        <v/>
      </c>
      <c r="N20" s="29" t="str">
        <f t="shared" si="1"/>
        <v/>
      </c>
      <c r="O20" s="37" t="str" cm="1">
        <f t="array" ref="O20">IF($AR20=0,"",INDEX(Input!$D$2:$AC$500,$AR20,$AP$4)&amp;"")</f>
        <v/>
      </c>
      <c r="P20" s="37" t="str" cm="1">
        <f t="array" ref="P20">IF($AR20=0,"",IFERROR(_xlfn.TEXTJOIN(", ",TRUE,_xlfn.MAP(_xlfn._xlws.FILTER(INDEX(Input!$D$2:$AC$500,,$AP$6),Input!$J$2:$J$500=$B20),_xlfn.LAMBDA(_xlpm.x,IFERROR(TRUNC(VALUE(_xlfn.TEXTBEFORE(_xlpm.x," ")))&amp;" "&amp;_xlfn.TEXTAFTER(_xlpm.x," "),_xlpm.x)))),""))</f>
        <v/>
      </c>
      <c r="Q20" s="29" t="str">
        <f t="shared" si="2"/>
        <v/>
      </c>
      <c r="R20" s="37" t="str" cm="1">
        <f t="array" ref="R20">IF($AR20=0,"",_xlfn.LET(_xlpm.Result,INDEX(Input!$D$2:$AC$500,$AR20,$AP$5),IF(_xlpm.Result="","",_xlpm.Result)))</f>
        <v/>
      </c>
      <c r="S20" s="37" t="str" cm="1">
        <f t="array" ref="S20">IF(R20="","",IFERROR(_xlfn.TEXTSPLIT(R20," / ", ,TRUE,0,),""))</f>
        <v/>
      </c>
      <c r="T20" s="37"/>
      <c r="U20" s="37" t="str" cm="1">
        <f t="array" ref="U20">IFERROR(_xlfn.IFS(
S20="","",
--S20&lt;55,"Battery Defect",
--S20&lt;=69,"Battery D",
--S20&lt;=80,"Battery C",
--S20&gt;80,""
),"")</f>
        <v/>
      </c>
      <c r="V20" s="37" t="str" cm="1">
        <f t="array" ref="V20">IFERROR(_xlfn.IFS(
T20="","",
--T20&lt;55,"Battery Defect",
--T20&lt;=69,"Battery D",
--T20&lt;=80,"Battery C",
--T20&gt;80,""
),"")</f>
        <v/>
      </c>
      <c r="W20" s="37" t="str" cm="1">
        <f t="array" ref="W20">IF($AR20=0,"",IFERROR(IF(INDEX(Input!$N$2:$U$500,$AR20,0)=0,"",INDEX(Input!$N$2:$U$500,$AR20,0)),""))</f>
        <v/>
      </c>
      <c r="X20" s="37"/>
      <c r="Y20" s="37"/>
      <c r="Z20" s="37"/>
      <c r="AA20" s="37"/>
      <c r="AB20" s="37"/>
      <c r="AC20" s="37"/>
      <c r="AD20" s="37"/>
      <c r="AE20" s="29" t="str">
        <f t="shared" si="0"/>
        <v/>
      </c>
      <c r="AF20" s="29" t="str" cm="1">
        <f t="array" ref="AF20">IF($AS20=0,"",INDEX(Disk_Pivot!$I$2:$I$500,$AS20))</f>
        <v/>
      </c>
      <c r="AG20" s="29" t="str" cm="1">
        <f t="array" ref="AG20">IF($AS20=0,"",INDEX(Disk_Pivot!$N$2:$N$500,$AS20))</f>
        <v/>
      </c>
      <c r="AH20" s="29"/>
      <c r="AI20" s="29"/>
      <c r="AJ20" s="29"/>
      <c r="AK20" s="29"/>
      <c r="AL20" s="29"/>
      <c r="AM20" s="29"/>
      <c r="AR20">
        <f>IFERROR(MATCH($B20,Input!$J$2:$J$500,0),0)</f>
        <v>0</v>
      </c>
      <c r="AS20">
        <f>IFERROR(MATCH($B20,Disk_Pivot!$G$2:$G$500,0),0)</f>
        <v>0</v>
      </c>
    </row>
    <row r="21" spans="1:45">
      <c r="A21" s="29" t="str" cm="1">
        <f t="array" ref="A21">IF($AR21=0,"",INDEX(Input!$G$2:$G$500,$AR21)&amp;"")</f>
        <v/>
      </c>
      <c r="B21" s="29"/>
      <c r="C21" s="29" t="str" cm="1">
        <f t="array" ref="C21">IF($AR21=0,"",INDEX(Input!$H$2:$H$500,$AR21)&amp;"")</f>
        <v/>
      </c>
      <c r="D21" s="37" t="str" cm="1">
        <f t="array" ref="D21">IF($AR21=0,"",INDEX(Input!$F$2:$F$500,$AR21))</f>
        <v/>
      </c>
      <c r="E21" s="29" t="str">
        <f>IFERROR(INDEX(Models!$G$2:$G$605,MATCH(D21,Models!$H$2:$H$605,0)),D21)</f>
        <v/>
      </c>
      <c r="F21" s="29" t="str" cm="1">
        <f t="array" ref="F21">IF($AR21=0,"",INDEX(Input!$E$2:$E$500,$AR21))</f>
        <v/>
      </c>
      <c r="G21" s="29" t="str" cm="1">
        <f t="array" ref="G21">IF($AR21=0,"",IF(F21="LENOVO",INDEX(Input!$K$2:$K$500,$AR21),INDEX(Input!$L$2:$L$500,$AR21)))</f>
        <v/>
      </c>
      <c r="H21" s="29"/>
      <c r="I21" s="29"/>
      <c r="J21" s="29" t="str">
        <f>CPU_Formula!I21</f>
        <v/>
      </c>
      <c r="K21" s="37" t="str" cm="1">
        <f t="array" ref="K21">IF($AR21=0,"",INDEX(Input!$D$2:$AC$500,$AR21,$AP$2)&amp;"")</f>
        <v/>
      </c>
      <c r="L21" s="37" t="str" cm="1">
        <f t="array" ref="L21">IF($AR21=0,"",INDEX(Input!$D$2:$AC$500,$AR21,$AP$3)&amp;"")</f>
        <v/>
      </c>
      <c r="M21" s="37" t="str" cm="1">
        <f t="array" ref="M21">IFERROR(_xlfn.FILTERXML("&lt;t&gt;&lt;s&gt;" &amp; SUBSTITUTE(L21," / ","&lt;/s&gt;&lt;s&gt;") &amp; "&lt;/s&gt;&lt;/t&gt;","(//s[contains(.,'DDR')])[1]"),"")</f>
        <v/>
      </c>
      <c r="N21" s="29" t="str">
        <f t="shared" si="1"/>
        <v/>
      </c>
      <c r="O21" s="37" t="str" cm="1">
        <f t="array" ref="O21">IF($AR21=0,"",INDEX(Input!$D$2:$AC$500,$AR21,$AP$4)&amp;"")</f>
        <v/>
      </c>
      <c r="P21" s="37" t="str" cm="1">
        <f t="array" ref="P21">IF($AR21=0,"",IFERROR(_xlfn.TEXTJOIN(", ",TRUE,_xlfn.MAP(_xlfn._xlws.FILTER(INDEX(Input!$D$2:$AC$500,,$AP$6),Input!$J$2:$J$500=$B21),_xlfn.LAMBDA(_xlpm.x,IFERROR(TRUNC(VALUE(_xlfn.TEXTBEFORE(_xlpm.x," ")))&amp;" "&amp;_xlfn.TEXTAFTER(_xlpm.x," "),_xlpm.x)))),""))</f>
        <v/>
      </c>
      <c r="Q21" s="29" t="str">
        <f t="shared" si="2"/>
        <v/>
      </c>
      <c r="R21" s="37" t="str" cm="1">
        <f t="array" ref="R21">IF($AR21=0,"",_xlfn.LET(_xlpm.Result,INDEX(Input!$D$2:$AC$500,$AR21,$AP$5),IF(_xlpm.Result="","",_xlpm.Result)))</f>
        <v/>
      </c>
      <c r="S21" s="37" t="str" cm="1">
        <f t="array" ref="S21">IF(R21="","",IFERROR(_xlfn.TEXTSPLIT(R21," / ", ,TRUE,0,),""))</f>
        <v/>
      </c>
      <c r="T21" s="37"/>
      <c r="U21" s="37" t="str" cm="1">
        <f t="array" ref="U21">IFERROR(_xlfn.IFS(
S21="","",
--S21&lt;55,"Battery Defect",
--S21&lt;=69,"Battery D",
--S21&lt;=80,"Battery C",
--S21&gt;80,""
),"")</f>
        <v/>
      </c>
      <c r="V21" s="37" t="str" cm="1">
        <f t="array" ref="V21">IFERROR(_xlfn.IFS(
T21="","",
--T21&lt;55,"Battery Defect",
--T21&lt;=69,"Battery D",
--T21&lt;=80,"Battery C",
--T21&gt;80,""
),"")</f>
        <v/>
      </c>
      <c r="W21" s="37" t="str" cm="1">
        <f t="array" ref="W21">IF($AR21=0,"",IFERROR(IF(INDEX(Input!$N$2:$U$500,$AR21,0)=0,"",INDEX(Input!$N$2:$U$500,$AR21,0)),""))</f>
        <v/>
      </c>
      <c r="X21" s="37"/>
      <c r="Y21" s="37"/>
      <c r="Z21" s="37"/>
      <c r="AA21" s="37"/>
      <c r="AB21" s="37"/>
      <c r="AC21" s="37"/>
      <c r="AD21" s="37"/>
      <c r="AE21" s="29" t="str">
        <f t="shared" si="0"/>
        <v/>
      </c>
      <c r="AF21" s="29" t="str" cm="1">
        <f t="array" ref="AF21">IF($AS21=0,"",INDEX(Disk_Pivot!$I$2:$I$500,$AS21))</f>
        <v/>
      </c>
      <c r="AG21" s="29" t="str" cm="1">
        <f t="array" ref="AG21">IF($AS21=0,"",INDEX(Disk_Pivot!$N$2:$N$500,$AS21))</f>
        <v/>
      </c>
      <c r="AH21" s="29"/>
      <c r="AI21" s="29"/>
      <c r="AJ21" s="29"/>
      <c r="AK21" s="29"/>
      <c r="AL21" s="29"/>
      <c r="AM21" s="29"/>
      <c r="AR21">
        <f>IFERROR(MATCH($B21,Input!$J$2:$J$500,0),0)</f>
        <v>0</v>
      </c>
      <c r="AS21">
        <f>IFERROR(MATCH($B21,Disk_Pivot!$G$2:$G$500,0),0)</f>
        <v>0</v>
      </c>
    </row>
    <row r="22" spans="1:45">
      <c r="A22" s="29" t="str" cm="1">
        <f t="array" ref="A22">IF($AR22=0,"",INDEX(Input!$G$2:$G$500,$AR22)&amp;"")</f>
        <v/>
      </c>
      <c r="B22" s="29"/>
      <c r="C22" s="29" t="str" cm="1">
        <f t="array" ref="C22">IF($AR22=0,"",INDEX(Input!$H$2:$H$500,$AR22)&amp;"")</f>
        <v/>
      </c>
      <c r="D22" s="37" t="str" cm="1">
        <f t="array" ref="D22">IF($AR22=0,"",INDEX(Input!$F$2:$F$500,$AR22))</f>
        <v/>
      </c>
      <c r="E22" s="29" t="str">
        <f>IFERROR(INDEX(Models!$G$2:$G$605,MATCH(D22,Models!$H$2:$H$605,0)),D22)</f>
        <v/>
      </c>
      <c r="F22" s="29" t="str" cm="1">
        <f t="array" ref="F22">IF($AR22=0,"",INDEX(Input!$E$2:$E$500,$AR22))</f>
        <v/>
      </c>
      <c r="G22" s="29" t="str" cm="1">
        <f t="array" ref="G22">IF($AR22=0,"",IF(F22="LENOVO",INDEX(Input!$K$2:$K$500,$AR22),INDEX(Input!$L$2:$L$500,$AR22)))</f>
        <v/>
      </c>
      <c r="H22" s="29"/>
      <c r="I22" s="29"/>
      <c r="J22" s="29" t="str">
        <f>CPU_Formula!I22</f>
        <v/>
      </c>
      <c r="K22" s="37" t="str" cm="1">
        <f t="array" ref="K22">IF($AR22=0,"",INDEX(Input!$D$2:$AC$500,$AR22,$AP$2)&amp;"")</f>
        <v/>
      </c>
      <c r="L22" s="37" t="str" cm="1">
        <f t="array" ref="L22">IF($AR22=0,"",INDEX(Input!$D$2:$AC$500,$AR22,$AP$3)&amp;"")</f>
        <v/>
      </c>
      <c r="M22" s="37" t="str" cm="1">
        <f t="array" ref="M22">IFERROR(_xlfn.FILTERXML("&lt;t&gt;&lt;s&gt;" &amp; SUBSTITUTE(L22," / ","&lt;/s&gt;&lt;s&gt;") &amp; "&lt;/s&gt;&lt;/t&gt;","(//s[contains(.,'DDR')])[1]"),"")</f>
        <v/>
      </c>
      <c r="N22" s="29" t="str">
        <f t="shared" si="1"/>
        <v/>
      </c>
      <c r="O22" s="37" t="str" cm="1">
        <f t="array" ref="O22">IF($AR22=0,"",INDEX(Input!$D$2:$AC$500,$AR22,$AP$4)&amp;"")</f>
        <v/>
      </c>
      <c r="P22" s="37" t="str" cm="1">
        <f t="array" ref="P22">IF($AR22=0,"",IFERROR(_xlfn.TEXTJOIN(", ",TRUE,_xlfn.MAP(_xlfn._xlws.FILTER(INDEX(Input!$D$2:$AC$500,,$AP$6),Input!$J$2:$J$500=$B22),_xlfn.LAMBDA(_xlpm.x,IFERROR(TRUNC(VALUE(_xlfn.TEXTBEFORE(_xlpm.x," ")))&amp;" "&amp;_xlfn.TEXTAFTER(_xlpm.x," "),_xlpm.x)))),""))</f>
        <v/>
      </c>
      <c r="Q22" s="29" t="str">
        <f t="shared" si="2"/>
        <v/>
      </c>
      <c r="R22" s="37" t="str" cm="1">
        <f t="array" ref="R22">IF($AR22=0,"",_xlfn.LET(_xlpm.Result,INDEX(Input!$D$2:$AC$500,$AR22,$AP$5),IF(_xlpm.Result="","",_xlpm.Result)))</f>
        <v/>
      </c>
      <c r="S22" s="37" t="str" cm="1">
        <f t="array" ref="S22">IF(R22="","",IFERROR(_xlfn.TEXTSPLIT(R22," / ", ,TRUE,0,),""))</f>
        <v/>
      </c>
      <c r="T22" s="37"/>
      <c r="U22" s="37" t="str" cm="1">
        <f t="array" ref="U22">IFERROR(_xlfn.IFS(
S22="","",
--S22&lt;55,"Battery Defect",
--S22&lt;=69,"Battery D",
--S22&lt;=80,"Battery C",
--S22&gt;80,""
),"")</f>
        <v/>
      </c>
      <c r="V22" s="37" t="str" cm="1">
        <f t="array" ref="V22">IFERROR(_xlfn.IFS(
T22="","",
--T22&lt;55,"Battery Defect",
--T22&lt;=69,"Battery D",
--T22&lt;=80,"Battery C",
--T22&gt;80,""
),"")</f>
        <v/>
      </c>
      <c r="W22" s="37" t="str" cm="1">
        <f t="array" ref="W22">IF($AR22=0,"",IFERROR(IF(INDEX(Input!$N$2:$U$500,$AR22,0)=0,"",INDEX(Input!$N$2:$U$500,$AR22,0)),""))</f>
        <v/>
      </c>
      <c r="X22" s="37"/>
      <c r="Y22" s="37"/>
      <c r="Z22" s="37"/>
      <c r="AA22" s="37"/>
      <c r="AB22" s="37"/>
      <c r="AC22" s="37"/>
      <c r="AD22" s="37"/>
      <c r="AE22" s="29" t="str">
        <f t="shared" si="0"/>
        <v/>
      </c>
      <c r="AF22" s="29" t="str" cm="1">
        <f t="array" ref="AF22">IF($AS22=0,"",INDEX(Disk_Pivot!$I$2:$I$500,$AS22))</f>
        <v/>
      </c>
      <c r="AG22" s="29" t="str" cm="1">
        <f t="array" ref="AG22">IF($AS22=0,"",INDEX(Disk_Pivot!$N$2:$N$500,$AS22))</f>
        <v/>
      </c>
      <c r="AH22" s="29"/>
      <c r="AI22" s="29"/>
      <c r="AJ22" s="29"/>
      <c r="AK22" s="29"/>
      <c r="AL22" s="29"/>
      <c r="AM22" s="29"/>
      <c r="AR22">
        <f>IFERROR(MATCH($B22,Input!$J$2:$J$500,0),0)</f>
        <v>0</v>
      </c>
      <c r="AS22">
        <f>IFERROR(MATCH($B22,Disk_Pivot!$G$2:$G$500,0),0)</f>
        <v>0</v>
      </c>
    </row>
    <row r="23" spans="1:45">
      <c r="A23" s="29" t="str" cm="1">
        <f t="array" ref="A23">IF($AR23=0,"",INDEX(Input!$G$2:$G$500,$AR23)&amp;"")</f>
        <v/>
      </c>
      <c r="B23" s="29"/>
      <c r="C23" s="29" t="str" cm="1">
        <f t="array" ref="C23">IF($AR23=0,"",INDEX(Input!$H$2:$H$500,$AR23)&amp;"")</f>
        <v/>
      </c>
      <c r="D23" s="37" t="str" cm="1">
        <f t="array" ref="D23">IF($AR23=0,"",INDEX(Input!$F$2:$F$500,$AR23))</f>
        <v/>
      </c>
      <c r="E23" s="29" t="str">
        <f>IFERROR(INDEX(Models!$G$2:$G$605,MATCH(D23,Models!$H$2:$H$605,0)),D23)</f>
        <v/>
      </c>
      <c r="F23" s="29" t="str" cm="1">
        <f t="array" ref="F23">IF($AR23=0,"",INDEX(Input!$E$2:$E$500,$AR23))</f>
        <v/>
      </c>
      <c r="G23" s="29" t="str" cm="1">
        <f t="array" ref="G23">IF($AR23=0,"",IF(F23="LENOVO",INDEX(Input!$K$2:$K$500,$AR23),INDEX(Input!$L$2:$L$500,$AR23)))</f>
        <v/>
      </c>
      <c r="H23" s="29"/>
      <c r="I23" s="29"/>
      <c r="J23" s="29" t="str">
        <f>CPU_Formula!I23</f>
        <v/>
      </c>
      <c r="K23" s="37" t="str" cm="1">
        <f t="array" ref="K23">IF($AR23=0,"",INDEX(Input!$D$2:$AC$500,$AR23,$AP$2)&amp;"")</f>
        <v/>
      </c>
      <c r="L23" s="37" t="str" cm="1">
        <f t="array" ref="L23">IF($AR23=0,"",INDEX(Input!$D$2:$AC$500,$AR23,$AP$3)&amp;"")</f>
        <v/>
      </c>
      <c r="M23" s="37" t="str" cm="1">
        <f t="array" ref="M23">IFERROR(_xlfn.FILTERXML("&lt;t&gt;&lt;s&gt;" &amp; SUBSTITUTE(L23," / ","&lt;/s&gt;&lt;s&gt;") &amp; "&lt;/s&gt;&lt;/t&gt;","(//s[contains(.,'DDR')])[1]"),"")</f>
        <v/>
      </c>
      <c r="N23" s="29" t="str">
        <f t="shared" si="1"/>
        <v/>
      </c>
      <c r="O23" s="37" t="str" cm="1">
        <f t="array" ref="O23">IF($AR23=0,"",INDEX(Input!$D$2:$AC$500,$AR23,$AP$4)&amp;"")</f>
        <v/>
      </c>
      <c r="P23" s="37" t="str" cm="1">
        <f t="array" ref="P23">IF($AR23=0,"",IFERROR(_xlfn.TEXTJOIN(", ",TRUE,_xlfn.MAP(_xlfn._xlws.FILTER(INDEX(Input!$D$2:$AC$500,,$AP$6),Input!$J$2:$J$500=$B23),_xlfn.LAMBDA(_xlpm.x,IFERROR(TRUNC(VALUE(_xlfn.TEXTBEFORE(_xlpm.x," ")))&amp;" "&amp;_xlfn.TEXTAFTER(_xlpm.x," "),_xlpm.x)))),""))</f>
        <v/>
      </c>
      <c r="Q23" s="29" t="str">
        <f t="shared" si="2"/>
        <v/>
      </c>
      <c r="R23" s="37" t="str" cm="1">
        <f t="array" ref="R23">IF($AR23=0,"",_xlfn.LET(_xlpm.Result,INDEX(Input!$D$2:$AC$500,$AR23,$AP$5),IF(_xlpm.Result="","",_xlpm.Result)))</f>
        <v/>
      </c>
      <c r="S23" s="37" t="str" cm="1">
        <f t="array" ref="S23">IF(R23="","",IFERROR(_xlfn.TEXTSPLIT(R23," / ", ,TRUE,0,),""))</f>
        <v/>
      </c>
      <c r="T23" s="37"/>
      <c r="U23" s="37" t="str" cm="1">
        <f t="array" ref="U23">IFERROR(_xlfn.IFS(
S23="","",
--S23&lt;55,"Battery Defect",
--S23&lt;=69,"Battery D",
--S23&lt;=80,"Battery C",
--S23&gt;80,""
),"")</f>
        <v/>
      </c>
      <c r="V23" s="37" t="str" cm="1">
        <f t="array" ref="V23">IFERROR(_xlfn.IFS(
T23="","",
--T23&lt;55,"Battery Defect",
--T23&lt;=69,"Battery D",
--T23&lt;=80,"Battery C",
--T23&gt;80,""
),"")</f>
        <v/>
      </c>
      <c r="W23" s="37" t="str" cm="1">
        <f t="array" ref="W23">IF($AR23=0,"",IFERROR(IF(INDEX(Input!$N$2:$U$500,$AR23,0)=0,"",INDEX(Input!$N$2:$U$500,$AR23,0)),""))</f>
        <v/>
      </c>
      <c r="X23" s="37"/>
      <c r="Y23" s="37"/>
      <c r="Z23" s="37"/>
      <c r="AA23" s="37"/>
      <c r="AB23" s="37"/>
      <c r="AC23" s="37"/>
      <c r="AD23" s="37"/>
      <c r="AE23" s="29" t="str">
        <f t="shared" si="0"/>
        <v/>
      </c>
      <c r="AF23" s="29" t="str" cm="1">
        <f t="array" ref="AF23">IF($AS23=0,"",INDEX(Disk_Pivot!$I$2:$I$500,$AS23))</f>
        <v/>
      </c>
      <c r="AG23" s="29" t="str" cm="1">
        <f t="array" ref="AG23">IF($AS23=0,"",INDEX(Disk_Pivot!$N$2:$N$500,$AS23))</f>
        <v/>
      </c>
      <c r="AH23" s="29"/>
      <c r="AI23" s="29"/>
      <c r="AJ23" s="29"/>
      <c r="AK23" s="29"/>
      <c r="AL23" s="29"/>
      <c r="AM23" s="29"/>
      <c r="AR23">
        <f>IFERROR(MATCH($B23,Input!$J$2:$J$500,0),0)</f>
        <v>0</v>
      </c>
      <c r="AS23">
        <f>IFERROR(MATCH($B23,Disk_Pivot!$G$2:$G$500,0),0)</f>
        <v>0</v>
      </c>
    </row>
    <row r="24" spans="1:45">
      <c r="A24" s="29" t="str" cm="1">
        <f t="array" ref="A24">IF($AR24=0,"",INDEX(Input!$G$2:$G$500,$AR24)&amp;"")</f>
        <v/>
      </c>
      <c r="B24" s="29"/>
      <c r="C24" s="29" t="str" cm="1">
        <f t="array" ref="C24">IF($AR24=0,"",INDEX(Input!$H$2:$H$500,$AR24)&amp;"")</f>
        <v/>
      </c>
      <c r="D24" s="37" t="str" cm="1">
        <f t="array" ref="D24">IF($AR24=0,"",INDEX(Input!$F$2:$F$500,$AR24))</f>
        <v/>
      </c>
      <c r="E24" s="29" t="str">
        <f>IFERROR(INDEX(Models!$G$2:$G$605,MATCH(D24,Models!$H$2:$H$605,0)),D24)</f>
        <v/>
      </c>
      <c r="F24" s="29" t="str" cm="1">
        <f t="array" ref="F24">IF($AR24=0,"",INDEX(Input!$E$2:$E$500,$AR24))</f>
        <v/>
      </c>
      <c r="G24" s="29" t="str" cm="1">
        <f t="array" ref="G24">IF($AR24=0,"",IF(F24="LENOVO",INDEX(Input!$K$2:$K$500,$AR24),INDEX(Input!$L$2:$L$500,$AR24)))</f>
        <v/>
      </c>
      <c r="H24" s="29"/>
      <c r="I24" s="29"/>
      <c r="J24" s="29" t="str">
        <f>CPU_Formula!I24</f>
        <v/>
      </c>
      <c r="K24" s="37" t="str" cm="1">
        <f t="array" ref="K24">IF($AR24=0,"",INDEX(Input!$D$2:$AC$500,$AR24,$AP$2)&amp;"")</f>
        <v/>
      </c>
      <c r="L24" s="37" t="str" cm="1">
        <f t="array" ref="L24">IF($AR24=0,"",INDEX(Input!$D$2:$AC$500,$AR24,$AP$3)&amp;"")</f>
        <v/>
      </c>
      <c r="M24" s="37" t="str" cm="1">
        <f t="array" ref="M24">IFERROR(_xlfn.FILTERXML("&lt;t&gt;&lt;s&gt;" &amp; SUBSTITUTE(L24," / ","&lt;/s&gt;&lt;s&gt;") &amp; "&lt;/s&gt;&lt;/t&gt;","(//s[contains(.,'DDR')])[1]"),"")</f>
        <v/>
      </c>
      <c r="N24" s="29" t="str">
        <f t="shared" si="1"/>
        <v/>
      </c>
      <c r="O24" s="37" t="str" cm="1">
        <f t="array" ref="O24">IF($AR24=0,"",INDEX(Input!$D$2:$AC$500,$AR24,$AP$4)&amp;"")</f>
        <v/>
      </c>
      <c r="P24" s="37" t="str" cm="1">
        <f t="array" ref="P24">IF($AR24=0,"",IFERROR(_xlfn.TEXTJOIN(", ",TRUE,_xlfn.MAP(_xlfn._xlws.FILTER(INDEX(Input!$D$2:$AC$500,,$AP$6),Input!$J$2:$J$500=$B24),_xlfn.LAMBDA(_xlpm.x,IFERROR(TRUNC(VALUE(_xlfn.TEXTBEFORE(_xlpm.x," ")))&amp;" "&amp;_xlfn.TEXTAFTER(_xlpm.x," "),_xlpm.x)))),""))</f>
        <v/>
      </c>
      <c r="Q24" s="29" t="str">
        <f t="shared" si="2"/>
        <v/>
      </c>
      <c r="R24" s="37" t="str" cm="1">
        <f t="array" ref="R24">IF($AR24=0,"",_xlfn.LET(_xlpm.Result,INDEX(Input!$D$2:$AC$500,$AR24,$AP$5),IF(_xlpm.Result="","",_xlpm.Result)))</f>
        <v/>
      </c>
      <c r="S24" s="37" t="str" cm="1">
        <f t="array" ref="S24">IF(R24="","",IFERROR(_xlfn.TEXTSPLIT(R24," / ", ,TRUE,0,),""))</f>
        <v/>
      </c>
      <c r="T24" s="37"/>
      <c r="U24" s="37" t="str" cm="1">
        <f t="array" ref="U24">IFERROR(_xlfn.IFS(
S24="","",
--S24&lt;55,"Battery Defect",
--S24&lt;=69,"Battery D",
--S24&lt;=80,"Battery C",
--S24&gt;80,""
),"")</f>
        <v/>
      </c>
      <c r="V24" s="37" t="str" cm="1">
        <f t="array" ref="V24">IFERROR(_xlfn.IFS(
T24="","",
--T24&lt;55,"Battery Defect",
--T24&lt;=69,"Battery D",
--T24&lt;=80,"Battery C",
--T24&gt;80,""
),"")</f>
        <v/>
      </c>
      <c r="W24" s="37" t="str" cm="1">
        <f t="array" ref="W24">IF($AR24=0,"",IFERROR(IF(INDEX(Input!$N$2:$U$500,$AR24,0)=0,"",INDEX(Input!$N$2:$U$500,$AR24,0)),""))</f>
        <v/>
      </c>
      <c r="X24" s="37"/>
      <c r="Y24" s="37"/>
      <c r="Z24" s="37"/>
      <c r="AA24" s="37"/>
      <c r="AB24" s="37"/>
      <c r="AC24" s="37"/>
      <c r="AD24" s="37"/>
      <c r="AE24" s="29" t="str">
        <f t="shared" si="0"/>
        <v/>
      </c>
      <c r="AF24" s="29" t="str" cm="1">
        <f t="array" ref="AF24">IF($AS24=0,"",INDEX(Disk_Pivot!$I$2:$I$500,$AS24))</f>
        <v/>
      </c>
      <c r="AG24" s="29" t="str" cm="1">
        <f t="array" ref="AG24">IF($AS24=0,"",INDEX(Disk_Pivot!$N$2:$N$500,$AS24))</f>
        <v/>
      </c>
      <c r="AH24" s="29"/>
      <c r="AI24" s="29"/>
      <c r="AJ24" s="29"/>
      <c r="AK24" s="29"/>
      <c r="AL24" s="29"/>
      <c r="AM24" s="29"/>
      <c r="AR24">
        <f>IFERROR(MATCH($B24,Input!$J$2:$J$500,0),0)</f>
        <v>0</v>
      </c>
      <c r="AS24">
        <f>IFERROR(MATCH($B24,Disk_Pivot!$G$2:$G$500,0),0)</f>
        <v>0</v>
      </c>
    </row>
    <row r="25" spans="1:45">
      <c r="A25" s="29" t="str" cm="1">
        <f t="array" ref="A25">IF($AR25=0,"",INDEX(Input!$G$2:$G$500,$AR25)&amp;"")</f>
        <v/>
      </c>
      <c r="B25" s="29"/>
      <c r="C25" s="29" t="str" cm="1">
        <f t="array" ref="C25">IF($AR25=0,"",INDEX(Input!$H$2:$H$500,$AR25)&amp;"")</f>
        <v/>
      </c>
      <c r="D25" s="37" t="str" cm="1">
        <f t="array" ref="D25">IF($AR25=0,"",INDEX(Input!$F$2:$F$500,$AR25))</f>
        <v/>
      </c>
      <c r="E25" s="29" t="str">
        <f>IFERROR(INDEX(Models!$G$2:$G$605,MATCH(D25,Models!$H$2:$H$605,0)),D25)</f>
        <v/>
      </c>
      <c r="F25" s="29" t="str" cm="1">
        <f t="array" ref="F25">IF($AR25=0,"",INDEX(Input!$E$2:$E$500,$AR25))</f>
        <v/>
      </c>
      <c r="G25" s="29" t="str" cm="1">
        <f t="array" ref="G25">IF($AR25=0,"",IF(F25="LENOVO",INDEX(Input!$K$2:$K$500,$AR25),INDEX(Input!$L$2:$L$500,$AR25)))</f>
        <v/>
      </c>
      <c r="H25" s="29"/>
      <c r="I25" s="29"/>
      <c r="J25" s="29" t="str">
        <f>CPU_Formula!I25</f>
        <v/>
      </c>
      <c r="K25" s="37" t="str" cm="1">
        <f t="array" ref="K25">IF($AR25=0,"",INDEX(Input!$D$2:$AC$500,$AR25,$AP$2)&amp;"")</f>
        <v/>
      </c>
      <c r="L25" s="37" t="str" cm="1">
        <f t="array" ref="L25">IF($AR25=0,"",INDEX(Input!$D$2:$AC$500,$AR25,$AP$3)&amp;"")</f>
        <v/>
      </c>
      <c r="M25" s="37" t="str" cm="1">
        <f t="array" ref="M25">IFERROR(_xlfn.FILTERXML("&lt;t&gt;&lt;s&gt;" &amp; SUBSTITUTE(L25," / ","&lt;/s&gt;&lt;s&gt;") &amp; "&lt;/s&gt;&lt;/t&gt;","(//s[contains(.,'DDR')])[1]"),"")</f>
        <v/>
      </c>
      <c r="N25" s="29" t="str">
        <f t="shared" si="1"/>
        <v/>
      </c>
      <c r="O25" s="37" t="str" cm="1">
        <f t="array" ref="O25">IF($AR25=0,"",INDEX(Input!$D$2:$AC$500,$AR25,$AP$4)&amp;"")</f>
        <v/>
      </c>
      <c r="P25" s="37" t="str" cm="1">
        <f t="array" ref="P25">IF($AR25=0,"",IFERROR(_xlfn.TEXTJOIN(", ",TRUE,_xlfn.MAP(_xlfn._xlws.FILTER(INDEX(Input!$D$2:$AC$500,,$AP$6),Input!$J$2:$J$500=$B25),_xlfn.LAMBDA(_xlpm.x,IFERROR(TRUNC(VALUE(_xlfn.TEXTBEFORE(_xlpm.x," ")))&amp;" "&amp;_xlfn.TEXTAFTER(_xlpm.x," "),_xlpm.x)))),""))</f>
        <v/>
      </c>
      <c r="Q25" s="29" t="str">
        <f t="shared" si="2"/>
        <v/>
      </c>
      <c r="R25" s="37" t="str" cm="1">
        <f t="array" ref="R25">IF($AR25=0,"",_xlfn.LET(_xlpm.Result,INDEX(Input!$D$2:$AC$500,$AR25,$AP$5),IF(_xlpm.Result="","",_xlpm.Result)))</f>
        <v/>
      </c>
      <c r="S25" s="37" t="str" cm="1">
        <f t="array" ref="S25">IF(R25="","",IFERROR(_xlfn.TEXTSPLIT(R25," / ", ,TRUE,0,),""))</f>
        <v/>
      </c>
      <c r="T25" s="37"/>
      <c r="U25" s="37" t="str" cm="1">
        <f t="array" ref="U25">IFERROR(_xlfn.IFS(
S25="","",
--S25&lt;55,"Battery Defect",
--S25&lt;=69,"Battery D",
--S25&lt;=80,"Battery C",
--S25&gt;80,""
),"")</f>
        <v/>
      </c>
      <c r="V25" s="37" t="str" cm="1">
        <f t="array" ref="V25">IFERROR(_xlfn.IFS(
T25="","",
--T25&lt;55,"Battery Defect",
--T25&lt;=69,"Battery D",
--T25&lt;=80,"Battery C",
--T25&gt;80,""
),"")</f>
        <v/>
      </c>
      <c r="W25" s="37" t="str" cm="1">
        <f t="array" ref="W25">IF($AR25=0,"",IFERROR(IF(INDEX(Input!$N$2:$U$500,$AR25,0)=0,"",INDEX(Input!$N$2:$U$500,$AR25,0)),""))</f>
        <v/>
      </c>
      <c r="X25" s="37"/>
      <c r="Y25" s="37"/>
      <c r="Z25" s="37"/>
      <c r="AA25" s="37"/>
      <c r="AB25" s="37"/>
      <c r="AC25" s="37"/>
      <c r="AD25" s="37"/>
      <c r="AE25" s="29" t="str">
        <f t="shared" si="0"/>
        <v/>
      </c>
      <c r="AF25" s="29" t="str" cm="1">
        <f t="array" ref="AF25">IF($AS25=0,"",INDEX(Disk_Pivot!$I$2:$I$500,$AS25))</f>
        <v/>
      </c>
      <c r="AG25" s="29" t="str" cm="1">
        <f t="array" ref="AG25">IF($AS25=0,"",INDEX(Disk_Pivot!$N$2:$N$500,$AS25))</f>
        <v/>
      </c>
      <c r="AH25" s="29"/>
      <c r="AI25" s="29"/>
      <c r="AJ25" s="29"/>
      <c r="AK25" s="29"/>
      <c r="AL25" s="29"/>
      <c r="AM25" s="29"/>
      <c r="AR25">
        <f>IFERROR(MATCH($B25,Input!$J$2:$J$500,0),0)</f>
        <v>0</v>
      </c>
      <c r="AS25">
        <f>IFERROR(MATCH($B25,Disk_Pivot!$G$2:$G$500,0),0)</f>
        <v>0</v>
      </c>
    </row>
    <row r="26" spans="1:45">
      <c r="A26" s="29" t="str" cm="1">
        <f t="array" ref="A26">IF($AR26=0,"",INDEX(Input!$G$2:$G$500,$AR26)&amp;"")</f>
        <v/>
      </c>
      <c r="B26" s="29"/>
      <c r="C26" s="29" t="str" cm="1">
        <f t="array" ref="C26">IF($AR26=0,"",INDEX(Input!$H$2:$H$500,$AR26)&amp;"")</f>
        <v/>
      </c>
      <c r="D26" s="37" t="str" cm="1">
        <f t="array" ref="D26">IF($AR26=0,"",INDEX(Input!$F$2:$F$500,$AR26))</f>
        <v/>
      </c>
      <c r="E26" s="29" t="str">
        <f>IFERROR(INDEX(Models!$G$2:$G$605,MATCH(D26,Models!$H$2:$H$605,0)),D26)</f>
        <v/>
      </c>
      <c r="F26" s="29" t="str" cm="1">
        <f t="array" ref="F26">IF($AR26=0,"",INDEX(Input!$E$2:$E$500,$AR26))</f>
        <v/>
      </c>
      <c r="G26" s="29" t="str" cm="1">
        <f t="array" ref="G26">IF($AR26=0,"",IF(F26="LENOVO",INDEX(Input!$K$2:$K$500,$AR26),INDEX(Input!$L$2:$L$500,$AR26)))</f>
        <v/>
      </c>
      <c r="H26" s="29"/>
      <c r="I26" s="29"/>
      <c r="J26" s="29" t="str">
        <f>CPU_Formula!I26</f>
        <v/>
      </c>
      <c r="K26" s="37" t="str" cm="1">
        <f t="array" ref="K26">IF($AR26=0,"",INDEX(Input!$D$2:$AC$500,$AR26,$AP$2)&amp;"")</f>
        <v/>
      </c>
      <c r="L26" s="37" t="str" cm="1">
        <f t="array" ref="L26">IF($AR26=0,"",INDEX(Input!$D$2:$AC$500,$AR26,$AP$3)&amp;"")</f>
        <v/>
      </c>
      <c r="M26" s="37" t="str" cm="1">
        <f t="array" ref="M26">IFERROR(_xlfn.FILTERXML("&lt;t&gt;&lt;s&gt;" &amp; SUBSTITUTE(L26," / ","&lt;/s&gt;&lt;s&gt;") &amp; "&lt;/s&gt;&lt;/t&gt;","(//s[contains(.,'DDR')])[1]"),"")</f>
        <v/>
      </c>
      <c r="N26" s="29" t="str">
        <f t="shared" si="1"/>
        <v/>
      </c>
      <c r="O26" s="37" t="str" cm="1">
        <f t="array" ref="O26">IF($AR26=0,"",INDEX(Input!$D$2:$AC$500,$AR26,$AP$4)&amp;"")</f>
        <v/>
      </c>
      <c r="P26" s="37" t="str" cm="1">
        <f t="array" ref="P26">IF($AR26=0,"",IFERROR(_xlfn.TEXTJOIN(", ",TRUE,_xlfn.MAP(_xlfn._xlws.FILTER(INDEX(Input!$D$2:$AC$500,,$AP$6),Input!$J$2:$J$500=$B26),_xlfn.LAMBDA(_xlpm.x,IFERROR(TRUNC(VALUE(_xlfn.TEXTBEFORE(_xlpm.x," ")))&amp;" "&amp;_xlfn.TEXTAFTER(_xlpm.x," "),_xlpm.x)))),""))</f>
        <v/>
      </c>
      <c r="Q26" s="29" t="str">
        <f t="shared" si="2"/>
        <v/>
      </c>
      <c r="R26" s="37" t="str" cm="1">
        <f t="array" ref="R26">IF($AR26=0,"",_xlfn.LET(_xlpm.Result,INDEX(Input!$D$2:$AC$500,$AR26,$AP$5),IF(_xlpm.Result="","",_xlpm.Result)))</f>
        <v/>
      </c>
      <c r="S26" s="37" t="str" cm="1">
        <f t="array" ref="S26">IF(R26="","",IFERROR(_xlfn.TEXTSPLIT(R26," / ", ,TRUE,0,),""))</f>
        <v/>
      </c>
      <c r="T26" s="37"/>
      <c r="U26" s="37" t="str" cm="1">
        <f t="array" ref="U26">IFERROR(_xlfn.IFS(
S26="","",
--S26&lt;55,"Battery Defect",
--S26&lt;=69,"Battery D",
--S26&lt;=80,"Battery C",
--S26&gt;80,""
),"")</f>
        <v/>
      </c>
      <c r="V26" s="37" t="str" cm="1">
        <f t="array" ref="V26">IFERROR(_xlfn.IFS(
T26="","",
--T26&lt;55,"Battery Defect",
--T26&lt;=69,"Battery D",
--T26&lt;=80,"Battery C",
--T26&gt;80,""
),"")</f>
        <v/>
      </c>
      <c r="W26" s="37" t="str" cm="1">
        <f t="array" ref="W26">IF($AR26=0,"",IFERROR(IF(INDEX(Input!$N$2:$U$500,$AR26,0)=0,"",INDEX(Input!$N$2:$U$500,$AR26,0)),""))</f>
        <v/>
      </c>
      <c r="X26" s="37"/>
      <c r="Y26" s="37"/>
      <c r="Z26" s="37"/>
      <c r="AA26" s="37"/>
      <c r="AB26" s="37"/>
      <c r="AC26" s="37"/>
      <c r="AD26" s="37"/>
      <c r="AE26" s="29" t="str">
        <f t="shared" si="0"/>
        <v/>
      </c>
      <c r="AF26" s="29" t="str" cm="1">
        <f t="array" ref="AF26">IF($AS26=0,"",INDEX(Disk_Pivot!$I$2:$I$500,$AS26))</f>
        <v/>
      </c>
      <c r="AG26" s="29" t="str" cm="1">
        <f t="array" ref="AG26">IF($AS26=0,"",INDEX(Disk_Pivot!$N$2:$N$500,$AS26))</f>
        <v/>
      </c>
      <c r="AH26" s="29"/>
      <c r="AI26" s="29"/>
      <c r="AJ26" s="29"/>
      <c r="AK26" s="29"/>
      <c r="AL26" s="29"/>
      <c r="AM26" s="29"/>
      <c r="AR26">
        <f>IFERROR(MATCH($B26,Input!$J$2:$J$500,0),0)</f>
        <v>0</v>
      </c>
      <c r="AS26">
        <f>IFERROR(MATCH($B26,Disk_Pivot!$G$2:$G$500,0),0)</f>
        <v>0</v>
      </c>
    </row>
    <row r="27" spans="1:45">
      <c r="A27" s="29" t="str" cm="1">
        <f t="array" ref="A27">IF($AR27=0,"",INDEX(Input!$G$2:$G$500,$AR27)&amp;"")</f>
        <v/>
      </c>
      <c r="B27" s="29"/>
      <c r="C27" s="29" t="str" cm="1">
        <f t="array" ref="C27">IF($AR27=0,"",INDEX(Input!$H$2:$H$500,$AR27)&amp;"")</f>
        <v/>
      </c>
      <c r="D27" s="37" t="str" cm="1">
        <f t="array" ref="D27">IF($AR27=0,"",INDEX(Input!$F$2:$F$500,$AR27))</f>
        <v/>
      </c>
      <c r="E27" s="29" t="str">
        <f>IFERROR(INDEX(Models!$G$2:$G$605,MATCH(D27,Models!$H$2:$H$605,0)),D27)</f>
        <v/>
      </c>
      <c r="F27" s="29" t="str" cm="1">
        <f t="array" ref="F27">IF($AR27=0,"",INDEX(Input!$E$2:$E$500,$AR27))</f>
        <v/>
      </c>
      <c r="G27" s="29" t="str" cm="1">
        <f t="array" ref="G27">IF($AR27=0,"",IF(F27="LENOVO",INDEX(Input!$K$2:$K$500,$AR27),INDEX(Input!$L$2:$L$500,$AR27)))</f>
        <v/>
      </c>
      <c r="H27" s="29"/>
      <c r="I27" s="29"/>
      <c r="J27" s="29" t="str">
        <f>CPU_Formula!I27</f>
        <v/>
      </c>
      <c r="K27" s="37" t="str" cm="1">
        <f t="array" ref="K27">IF($AR27=0,"",INDEX(Input!$D$2:$AC$500,$AR27,$AP$2)&amp;"")</f>
        <v/>
      </c>
      <c r="L27" s="37" t="str" cm="1">
        <f t="array" ref="L27">IF($AR27=0,"",INDEX(Input!$D$2:$AC$500,$AR27,$AP$3)&amp;"")</f>
        <v/>
      </c>
      <c r="M27" s="37" t="str" cm="1">
        <f t="array" ref="M27">IFERROR(_xlfn.FILTERXML("&lt;t&gt;&lt;s&gt;" &amp; SUBSTITUTE(L27," / ","&lt;/s&gt;&lt;s&gt;") &amp; "&lt;/s&gt;&lt;/t&gt;","(//s[contains(.,'DDR')])[1]"),"")</f>
        <v/>
      </c>
      <c r="N27" s="29" t="str">
        <f t="shared" si="1"/>
        <v/>
      </c>
      <c r="O27" s="37" t="str" cm="1">
        <f t="array" ref="O27">IF($AR27=0,"",INDEX(Input!$D$2:$AC$500,$AR27,$AP$4)&amp;"")</f>
        <v/>
      </c>
      <c r="P27" s="37" t="str" cm="1">
        <f t="array" ref="P27">IF($AR27=0,"",IFERROR(_xlfn.TEXTJOIN(", ",TRUE,_xlfn.MAP(_xlfn._xlws.FILTER(INDEX(Input!$D$2:$AC$500,,$AP$6),Input!$J$2:$J$500=$B27),_xlfn.LAMBDA(_xlpm.x,IFERROR(TRUNC(VALUE(_xlfn.TEXTBEFORE(_xlpm.x," ")))&amp;" "&amp;_xlfn.TEXTAFTER(_xlpm.x," "),_xlpm.x)))),""))</f>
        <v/>
      </c>
      <c r="Q27" s="29" t="str">
        <f t="shared" si="2"/>
        <v/>
      </c>
      <c r="R27" s="37" t="str" cm="1">
        <f t="array" ref="R27">IF($AR27=0,"",_xlfn.LET(_xlpm.Result,INDEX(Input!$D$2:$AC$500,$AR27,$AP$5),IF(_xlpm.Result="","",_xlpm.Result)))</f>
        <v/>
      </c>
      <c r="S27" s="37" t="str" cm="1">
        <f t="array" ref="S27">IF(R27="","",IFERROR(_xlfn.TEXTSPLIT(R27," / ", ,TRUE,0,),""))</f>
        <v/>
      </c>
      <c r="T27" s="37"/>
      <c r="U27" s="37" t="str" cm="1">
        <f t="array" ref="U27">IFERROR(_xlfn.IFS(
S27="","",
--S27&lt;55,"Battery Defect",
--S27&lt;=69,"Battery D",
--S27&lt;=80,"Battery C",
--S27&gt;80,""
),"")</f>
        <v/>
      </c>
      <c r="V27" s="37" t="str" cm="1">
        <f t="array" ref="V27">IFERROR(_xlfn.IFS(
T27="","",
--T27&lt;55,"Battery Defect",
--T27&lt;=69,"Battery D",
--T27&lt;=80,"Battery C",
--T27&gt;80,""
),"")</f>
        <v/>
      </c>
      <c r="W27" s="37" t="str" cm="1">
        <f t="array" ref="W27">IF($AR27=0,"",IFERROR(IF(INDEX(Input!$N$2:$U$500,$AR27,0)=0,"",INDEX(Input!$N$2:$U$500,$AR27,0)),""))</f>
        <v/>
      </c>
      <c r="X27" s="37"/>
      <c r="Y27" s="37"/>
      <c r="Z27" s="37"/>
      <c r="AA27" s="37"/>
      <c r="AB27" s="37"/>
      <c r="AC27" s="37"/>
      <c r="AD27" s="37"/>
      <c r="AE27" s="29" t="str">
        <f t="shared" si="0"/>
        <v/>
      </c>
      <c r="AF27" s="29" t="str" cm="1">
        <f t="array" ref="AF27">IF($AS27=0,"",INDEX(Disk_Pivot!$I$2:$I$500,$AS27))</f>
        <v/>
      </c>
      <c r="AG27" s="29" t="str" cm="1">
        <f t="array" ref="AG27">IF($AS27=0,"",INDEX(Disk_Pivot!$N$2:$N$500,$AS27))</f>
        <v/>
      </c>
      <c r="AH27" s="29"/>
      <c r="AI27" s="29"/>
      <c r="AJ27" s="29"/>
      <c r="AK27" s="29"/>
      <c r="AL27" s="29"/>
      <c r="AM27" s="29"/>
      <c r="AR27">
        <f>IFERROR(MATCH($B27,Input!$J$2:$J$500,0),0)</f>
        <v>0</v>
      </c>
      <c r="AS27">
        <f>IFERROR(MATCH($B27,Disk_Pivot!$G$2:$G$500,0),0)</f>
        <v>0</v>
      </c>
    </row>
    <row r="28" spans="1:45">
      <c r="A28" s="29" t="str" cm="1">
        <f t="array" ref="A28">IF($AR28=0,"",INDEX(Input!$G$2:$G$500,$AR28)&amp;"")</f>
        <v/>
      </c>
      <c r="B28" s="29"/>
      <c r="C28" s="29" t="str" cm="1">
        <f t="array" ref="C28">IF($AR28=0,"",INDEX(Input!$H$2:$H$500,$AR28)&amp;"")</f>
        <v/>
      </c>
      <c r="D28" s="37" t="str" cm="1">
        <f t="array" ref="D28">IF($AR28=0,"",INDEX(Input!$F$2:$F$500,$AR28))</f>
        <v/>
      </c>
      <c r="E28" s="29" t="str">
        <f>IFERROR(INDEX(Models!$G$2:$G$605,MATCH(D28,Models!$H$2:$H$605,0)),D28)</f>
        <v/>
      </c>
      <c r="F28" s="29" t="str" cm="1">
        <f t="array" ref="F28">IF($AR28=0,"",INDEX(Input!$E$2:$E$500,$AR28))</f>
        <v/>
      </c>
      <c r="G28" s="29" t="str" cm="1">
        <f t="array" ref="G28">IF($AR28=0,"",IF(F28="LENOVO",INDEX(Input!$K$2:$K$500,$AR28),INDEX(Input!$L$2:$L$500,$AR28)))</f>
        <v/>
      </c>
      <c r="H28" s="29"/>
      <c r="I28" s="29"/>
      <c r="J28" s="29" t="str">
        <f>CPU_Formula!I28</f>
        <v/>
      </c>
      <c r="K28" s="37" t="str" cm="1">
        <f t="array" ref="K28">IF($AR28=0,"",INDEX(Input!$D$2:$AC$500,$AR28,$AP$2)&amp;"")</f>
        <v/>
      </c>
      <c r="L28" s="37" t="str" cm="1">
        <f t="array" ref="L28">IF($AR28=0,"",INDEX(Input!$D$2:$AC$500,$AR28,$AP$3)&amp;"")</f>
        <v/>
      </c>
      <c r="M28" s="37" t="str" cm="1">
        <f t="array" ref="M28">IFERROR(_xlfn.FILTERXML("&lt;t&gt;&lt;s&gt;" &amp; SUBSTITUTE(L28," / ","&lt;/s&gt;&lt;s&gt;") &amp; "&lt;/s&gt;&lt;/t&gt;","(//s[contains(.,'DDR')])[1]"),"")</f>
        <v/>
      </c>
      <c r="N28" s="29" t="str">
        <f t="shared" si="1"/>
        <v/>
      </c>
      <c r="O28" s="37" t="str" cm="1">
        <f t="array" ref="O28">IF($AR28=0,"",INDEX(Input!$D$2:$AC$500,$AR28,$AP$4)&amp;"")</f>
        <v/>
      </c>
      <c r="P28" s="37" t="str" cm="1">
        <f t="array" ref="P28">IF($AR28=0,"",IFERROR(_xlfn.TEXTJOIN(", ",TRUE,_xlfn.MAP(_xlfn._xlws.FILTER(INDEX(Input!$D$2:$AC$500,,$AP$6),Input!$J$2:$J$500=$B28),_xlfn.LAMBDA(_xlpm.x,IFERROR(TRUNC(VALUE(_xlfn.TEXTBEFORE(_xlpm.x," ")))&amp;" "&amp;_xlfn.TEXTAFTER(_xlpm.x," "),_xlpm.x)))),""))</f>
        <v/>
      </c>
      <c r="Q28" s="29" t="str">
        <f t="shared" si="2"/>
        <v/>
      </c>
      <c r="R28" s="37" t="str" cm="1">
        <f t="array" ref="R28">IF($AR28=0,"",_xlfn.LET(_xlpm.Result,INDEX(Input!$D$2:$AC$500,$AR28,$AP$5),IF(_xlpm.Result="","",_xlpm.Result)))</f>
        <v/>
      </c>
      <c r="S28" s="37" t="str" cm="1">
        <f t="array" ref="S28">IF(R28="","",IFERROR(_xlfn.TEXTSPLIT(R28," / ", ,TRUE,0,),""))</f>
        <v/>
      </c>
      <c r="T28" s="37"/>
      <c r="U28" s="37" t="str" cm="1">
        <f t="array" ref="U28">IFERROR(_xlfn.IFS(
S28="","",
--S28&lt;55,"Battery Defect",
--S28&lt;=69,"Battery D",
--S28&lt;=80,"Battery C",
--S28&gt;80,""
),"")</f>
        <v/>
      </c>
      <c r="V28" s="37" t="str" cm="1">
        <f t="array" ref="V28">IFERROR(_xlfn.IFS(
T28="","",
--T28&lt;55,"Battery Defect",
--T28&lt;=69,"Battery D",
--T28&lt;=80,"Battery C",
--T28&gt;80,""
),"")</f>
        <v/>
      </c>
      <c r="W28" s="37" t="str" cm="1">
        <f t="array" ref="W28">IF($AR28=0,"",IFERROR(IF(INDEX(Input!$N$2:$U$500,$AR28,0)=0,"",INDEX(Input!$N$2:$U$500,$AR28,0)),""))</f>
        <v/>
      </c>
      <c r="X28" s="37"/>
      <c r="Y28" s="37"/>
      <c r="Z28" s="37"/>
      <c r="AA28" s="37"/>
      <c r="AB28" s="37"/>
      <c r="AC28" s="37"/>
      <c r="AD28" s="37"/>
      <c r="AE28" s="29" t="str">
        <f t="shared" si="0"/>
        <v/>
      </c>
      <c r="AF28" s="29" t="str" cm="1">
        <f t="array" ref="AF28">IF($AS28=0,"",INDEX(Disk_Pivot!$I$2:$I$500,$AS28))</f>
        <v/>
      </c>
      <c r="AG28" s="29" t="str" cm="1">
        <f t="array" ref="AG28">IF($AS28=0,"",INDEX(Disk_Pivot!$N$2:$N$500,$AS28))</f>
        <v/>
      </c>
      <c r="AH28" s="29"/>
      <c r="AI28" s="29"/>
      <c r="AJ28" s="29"/>
      <c r="AK28" s="29"/>
      <c r="AL28" s="29"/>
      <c r="AM28" s="29"/>
      <c r="AR28">
        <f>IFERROR(MATCH($B28,Input!$J$2:$J$500,0),0)</f>
        <v>0</v>
      </c>
      <c r="AS28">
        <f>IFERROR(MATCH($B28,Disk_Pivot!$G$2:$G$500,0),0)</f>
        <v>0</v>
      </c>
    </row>
    <row r="29" spans="1:45">
      <c r="A29" s="29" t="str" cm="1">
        <f t="array" ref="A29">IF($AR29=0,"",INDEX(Input!$G$2:$G$500,$AR29)&amp;"")</f>
        <v/>
      </c>
      <c r="B29" s="29"/>
      <c r="C29" s="29" t="str" cm="1">
        <f t="array" ref="C29">IF($AR29=0,"",INDEX(Input!$H$2:$H$500,$AR29)&amp;"")</f>
        <v/>
      </c>
      <c r="D29" s="37" t="str" cm="1">
        <f t="array" ref="D29">IF($AR29=0,"",INDEX(Input!$F$2:$F$500,$AR29))</f>
        <v/>
      </c>
      <c r="E29" s="29" t="str">
        <f>IFERROR(INDEX(Models!$G$2:$G$605,MATCH(D29,Models!$H$2:$H$605,0)),D29)</f>
        <v/>
      </c>
      <c r="F29" s="29" t="str" cm="1">
        <f t="array" ref="F29">IF($AR29=0,"",INDEX(Input!$E$2:$E$500,$AR29))</f>
        <v/>
      </c>
      <c r="G29" s="29" t="str" cm="1">
        <f t="array" ref="G29">IF($AR29=0,"",IF(F29="LENOVO",INDEX(Input!$K$2:$K$500,$AR29),INDEX(Input!$L$2:$L$500,$AR29)))</f>
        <v/>
      </c>
      <c r="H29" s="29"/>
      <c r="I29" s="29"/>
      <c r="J29" s="29" t="str">
        <f>CPU_Formula!I29</f>
        <v/>
      </c>
      <c r="K29" s="37" t="str" cm="1">
        <f t="array" ref="K29">IF($AR29=0,"",INDEX(Input!$D$2:$AC$500,$AR29,$AP$2)&amp;"")</f>
        <v/>
      </c>
      <c r="L29" s="37" t="str" cm="1">
        <f t="array" ref="L29">IF($AR29=0,"",INDEX(Input!$D$2:$AC$500,$AR29,$AP$3)&amp;"")</f>
        <v/>
      </c>
      <c r="M29" s="37" t="str" cm="1">
        <f t="array" ref="M29">IFERROR(_xlfn.FILTERXML("&lt;t&gt;&lt;s&gt;" &amp; SUBSTITUTE(L29," / ","&lt;/s&gt;&lt;s&gt;") &amp; "&lt;/s&gt;&lt;/t&gt;","(//s[contains(.,'DDR')])[1]"),"")</f>
        <v/>
      </c>
      <c r="N29" s="29" t="str">
        <f t="shared" si="1"/>
        <v/>
      </c>
      <c r="O29" s="37" t="str" cm="1">
        <f t="array" ref="O29">IF($AR29=0,"",INDEX(Input!$D$2:$AC$500,$AR29,$AP$4)&amp;"")</f>
        <v/>
      </c>
      <c r="P29" s="37" t="str" cm="1">
        <f t="array" ref="P29">IF($AR29=0,"",IFERROR(_xlfn.TEXTJOIN(", ",TRUE,_xlfn.MAP(_xlfn._xlws.FILTER(INDEX(Input!$D$2:$AC$500,,$AP$6),Input!$J$2:$J$500=$B29),_xlfn.LAMBDA(_xlpm.x,IFERROR(TRUNC(VALUE(_xlfn.TEXTBEFORE(_xlpm.x," ")))&amp;" "&amp;_xlfn.TEXTAFTER(_xlpm.x," "),_xlpm.x)))),""))</f>
        <v/>
      </c>
      <c r="Q29" s="29" t="str">
        <f t="shared" si="2"/>
        <v/>
      </c>
      <c r="R29" s="37" t="str" cm="1">
        <f t="array" ref="R29">IF($AR29=0,"",_xlfn.LET(_xlpm.Result,INDEX(Input!$D$2:$AC$500,$AR29,$AP$5),IF(_xlpm.Result="","",_xlpm.Result)))</f>
        <v/>
      </c>
      <c r="S29" s="37" t="str" cm="1">
        <f t="array" ref="S29">IF(R29="","",IFERROR(_xlfn.TEXTSPLIT(R29," / ", ,TRUE,0,),""))</f>
        <v/>
      </c>
      <c r="T29" s="37"/>
      <c r="U29" s="37" t="str" cm="1">
        <f t="array" ref="U29">IFERROR(_xlfn.IFS(
S29="","",
--S29&lt;55,"Battery Defect",
--S29&lt;=69,"Battery D",
--S29&lt;=80,"Battery C",
--S29&gt;80,""
),"")</f>
        <v/>
      </c>
      <c r="V29" s="37" t="str" cm="1">
        <f t="array" ref="V29">IFERROR(_xlfn.IFS(
T29="","",
--T29&lt;55,"Battery Defect",
--T29&lt;=69,"Battery D",
--T29&lt;=80,"Battery C",
--T29&gt;80,""
),"")</f>
        <v/>
      </c>
      <c r="W29" s="37" t="str" cm="1">
        <f t="array" ref="W29">IF($AR29=0,"",IFERROR(IF(INDEX(Input!$N$2:$U$500,$AR29,0)=0,"",INDEX(Input!$N$2:$U$500,$AR29,0)),""))</f>
        <v/>
      </c>
      <c r="X29" s="37"/>
      <c r="Y29" s="37"/>
      <c r="Z29" s="37"/>
      <c r="AA29" s="37"/>
      <c r="AB29" s="37"/>
      <c r="AC29" s="37"/>
      <c r="AD29" s="37"/>
      <c r="AE29" s="29" t="str">
        <f t="shared" si="0"/>
        <v/>
      </c>
      <c r="AF29" s="29" t="str" cm="1">
        <f t="array" ref="AF29">IF($AS29=0,"",INDEX(Disk_Pivot!$I$2:$I$500,$AS29))</f>
        <v/>
      </c>
      <c r="AG29" s="29" t="str" cm="1">
        <f t="array" ref="AG29">IF($AS29=0,"",INDEX(Disk_Pivot!$N$2:$N$500,$AS29))</f>
        <v/>
      </c>
      <c r="AH29" s="29"/>
      <c r="AI29" s="29"/>
      <c r="AJ29" s="29"/>
      <c r="AK29" s="29"/>
      <c r="AL29" s="29"/>
      <c r="AM29" s="29"/>
      <c r="AR29">
        <f>IFERROR(MATCH($B29,Input!$J$2:$J$500,0),0)</f>
        <v>0</v>
      </c>
      <c r="AS29">
        <f>IFERROR(MATCH($B29,Disk_Pivot!$G$2:$G$500,0),0)</f>
        <v>0</v>
      </c>
    </row>
    <row r="30" spans="1:45">
      <c r="A30" s="29" t="str" cm="1">
        <f t="array" ref="A30">IF($AR30=0,"",INDEX(Input!$G$2:$G$500,$AR30)&amp;"")</f>
        <v/>
      </c>
      <c r="B30" s="29"/>
      <c r="C30" s="29" t="str" cm="1">
        <f t="array" ref="C30">IF($AR30=0,"",INDEX(Input!$H$2:$H$500,$AR30)&amp;"")</f>
        <v/>
      </c>
      <c r="D30" s="37" t="str" cm="1">
        <f t="array" ref="D30">IF($AR30=0,"",INDEX(Input!$F$2:$F$500,$AR30))</f>
        <v/>
      </c>
      <c r="E30" s="29" t="str">
        <f>IFERROR(INDEX(Models!$G$2:$G$605,MATCH(D30,Models!$H$2:$H$605,0)),D30)</f>
        <v/>
      </c>
      <c r="F30" s="29" t="str" cm="1">
        <f t="array" ref="F30">IF($AR30=0,"",INDEX(Input!$E$2:$E$500,$AR30))</f>
        <v/>
      </c>
      <c r="G30" s="29" t="str" cm="1">
        <f t="array" ref="G30">IF($AR30=0,"",IF(F30="LENOVO",INDEX(Input!$K$2:$K$500,$AR30),INDEX(Input!$L$2:$L$500,$AR30)))</f>
        <v/>
      </c>
      <c r="H30" s="29"/>
      <c r="I30" s="29"/>
      <c r="J30" s="29" t="str">
        <f>CPU_Formula!I30</f>
        <v/>
      </c>
      <c r="K30" s="37" t="str" cm="1">
        <f t="array" ref="K30">IF($AR30=0,"",INDEX(Input!$D$2:$AC$500,$AR30,$AP$2)&amp;"")</f>
        <v/>
      </c>
      <c r="L30" s="37" t="str" cm="1">
        <f t="array" ref="L30">IF($AR30=0,"",INDEX(Input!$D$2:$AC$500,$AR30,$AP$3)&amp;"")</f>
        <v/>
      </c>
      <c r="M30" s="37" t="str" cm="1">
        <f t="array" ref="M30">IFERROR(_xlfn.FILTERXML("&lt;t&gt;&lt;s&gt;" &amp; SUBSTITUTE(L30," / ","&lt;/s&gt;&lt;s&gt;") &amp; "&lt;/s&gt;&lt;/t&gt;","(//s[contains(.,'DDR')])[1]"),"")</f>
        <v/>
      </c>
      <c r="N30" s="29" t="str">
        <f t="shared" si="1"/>
        <v/>
      </c>
      <c r="O30" s="37" t="str" cm="1">
        <f t="array" ref="O30">IF($AR30=0,"",INDEX(Input!$D$2:$AC$500,$AR30,$AP$4)&amp;"")</f>
        <v/>
      </c>
      <c r="P30" s="37" t="str" cm="1">
        <f t="array" ref="P30">IF($AR30=0,"",IFERROR(_xlfn.TEXTJOIN(", ",TRUE,_xlfn.MAP(_xlfn._xlws.FILTER(INDEX(Input!$D$2:$AC$500,,$AP$6),Input!$J$2:$J$500=$B30),_xlfn.LAMBDA(_xlpm.x,IFERROR(TRUNC(VALUE(_xlfn.TEXTBEFORE(_xlpm.x," ")))&amp;" "&amp;_xlfn.TEXTAFTER(_xlpm.x," "),_xlpm.x)))),""))</f>
        <v/>
      </c>
      <c r="Q30" s="29" t="str">
        <f t="shared" si="2"/>
        <v/>
      </c>
      <c r="R30" s="37" t="str" cm="1">
        <f t="array" ref="R30">IF($AR30=0,"",_xlfn.LET(_xlpm.Result,INDEX(Input!$D$2:$AC$500,$AR30,$AP$5),IF(_xlpm.Result="","",_xlpm.Result)))</f>
        <v/>
      </c>
      <c r="S30" s="37" t="str" cm="1">
        <f t="array" ref="S30">IF(R30="","",IFERROR(_xlfn.TEXTSPLIT(R30," / ", ,TRUE,0,),""))</f>
        <v/>
      </c>
      <c r="T30" s="37"/>
      <c r="U30" s="37" t="str" cm="1">
        <f t="array" ref="U30">IFERROR(_xlfn.IFS(
S30="","",
--S30&lt;55,"Battery Defect",
--S30&lt;=69,"Battery D",
--S30&lt;=80,"Battery C",
--S30&gt;80,""
),"")</f>
        <v/>
      </c>
      <c r="V30" s="37" t="str" cm="1">
        <f t="array" ref="V30">IFERROR(_xlfn.IFS(
T30="","",
--T30&lt;55,"Battery Defect",
--T30&lt;=69,"Battery D",
--T30&lt;=80,"Battery C",
--T30&gt;80,""
),"")</f>
        <v/>
      </c>
      <c r="W30" s="37" t="str" cm="1">
        <f t="array" ref="W30">IF($AR30=0,"",IFERROR(IF(INDEX(Input!$N$2:$U$500,$AR30,0)=0,"",INDEX(Input!$N$2:$U$500,$AR30,0)),""))</f>
        <v/>
      </c>
      <c r="X30" s="37"/>
      <c r="Y30" s="37"/>
      <c r="Z30" s="37"/>
      <c r="AA30" s="37"/>
      <c r="AB30" s="37"/>
      <c r="AC30" s="37"/>
      <c r="AD30" s="37"/>
      <c r="AE30" s="29" t="str">
        <f t="shared" si="0"/>
        <v/>
      </c>
      <c r="AF30" s="29" t="str" cm="1">
        <f t="array" ref="AF30">IF($AS30=0,"",INDEX(Disk_Pivot!$I$2:$I$500,$AS30))</f>
        <v/>
      </c>
      <c r="AG30" s="29" t="str" cm="1">
        <f t="array" ref="AG30">IF($AS30=0,"",INDEX(Disk_Pivot!$N$2:$N$500,$AS30))</f>
        <v/>
      </c>
      <c r="AH30" s="29"/>
      <c r="AI30" s="29"/>
      <c r="AJ30" s="29"/>
      <c r="AK30" s="29"/>
      <c r="AL30" s="29"/>
      <c r="AM30" s="29"/>
      <c r="AR30">
        <f>IFERROR(MATCH($B30,Input!$J$2:$J$500,0),0)</f>
        <v>0</v>
      </c>
      <c r="AS30">
        <f>IFERROR(MATCH($B30,Disk_Pivot!$G$2:$G$500,0),0)</f>
        <v>0</v>
      </c>
    </row>
    <row r="31" spans="1:45">
      <c r="A31" s="29" t="str" cm="1">
        <f t="array" ref="A31">IF($AR31=0,"",INDEX(Input!$G$2:$G$500,$AR31)&amp;"")</f>
        <v/>
      </c>
      <c r="B31" s="29"/>
      <c r="C31" s="29" t="str" cm="1">
        <f t="array" ref="C31">IF($AR31=0,"",INDEX(Input!$H$2:$H$500,$AR31)&amp;"")</f>
        <v/>
      </c>
      <c r="D31" s="37" t="str" cm="1">
        <f t="array" ref="D31">IF($AR31=0,"",INDEX(Input!$F$2:$F$500,$AR31))</f>
        <v/>
      </c>
      <c r="E31" s="29" t="str">
        <f>IFERROR(INDEX(Models!$G$2:$G$605,MATCH(D31,Models!$H$2:$H$605,0)),D31)</f>
        <v/>
      </c>
      <c r="F31" s="29" t="str" cm="1">
        <f t="array" ref="F31">IF($AR31=0,"",INDEX(Input!$E$2:$E$500,$AR31))</f>
        <v/>
      </c>
      <c r="G31" s="29" t="str" cm="1">
        <f t="array" ref="G31">IF($AR31=0,"",IF(F31="LENOVO",INDEX(Input!$K$2:$K$500,$AR31),INDEX(Input!$L$2:$L$500,$AR31)))</f>
        <v/>
      </c>
      <c r="H31" s="29"/>
      <c r="I31" s="29"/>
      <c r="J31" s="29" t="str">
        <f>CPU_Formula!I31</f>
        <v/>
      </c>
      <c r="K31" s="37" t="str" cm="1">
        <f t="array" ref="K31">IF($AR31=0,"",INDEX(Input!$D$2:$AC$500,$AR31,$AP$2)&amp;"")</f>
        <v/>
      </c>
      <c r="L31" s="37" t="str" cm="1">
        <f t="array" ref="L31">IF($AR31=0,"",INDEX(Input!$D$2:$AC$500,$AR31,$AP$3)&amp;"")</f>
        <v/>
      </c>
      <c r="M31" s="37" t="str" cm="1">
        <f t="array" ref="M31">IFERROR(_xlfn.FILTERXML("&lt;t&gt;&lt;s&gt;" &amp; SUBSTITUTE(L31," / ","&lt;/s&gt;&lt;s&gt;") &amp; "&lt;/s&gt;&lt;/t&gt;","(//s[contains(.,'DDR')])[1]"),"")</f>
        <v/>
      </c>
      <c r="N31" s="29" t="str">
        <f t="shared" si="1"/>
        <v/>
      </c>
      <c r="O31" s="37" t="str" cm="1">
        <f t="array" ref="O31">IF($AR31=0,"",INDEX(Input!$D$2:$AC$500,$AR31,$AP$4)&amp;"")</f>
        <v/>
      </c>
      <c r="P31" s="37" t="str" cm="1">
        <f t="array" ref="P31">IF($AR31=0,"",IFERROR(_xlfn.TEXTJOIN(", ",TRUE,_xlfn.MAP(_xlfn._xlws.FILTER(INDEX(Input!$D$2:$AC$500,,$AP$6),Input!$J$2:$J$500=$B31),_xlfn.LAMBDA(_xlpm.x,IFERROR(TRUNC(VALUE(_xlfn.TEXTBEFORE(_xlpm.x," ")))&amp;" "&amp;_xlfn.TEXTAFTER(_xlpm.x," "),_xlpm.x)))),""))</f>
        <v/>
      </c>
      <c r="Q31" s="29" t="str">
        <f t="shared" si="2"/>
        <v/>
      </c>
      <c r="R31" s="37" t="str" cm="1">
        <f t="array" ref="R31">IF($AR31=0,"",_xlfn.LET(_xlpm.Result,INDEX(Input!$D$2:$AC$500,$AR31,$AP$5),IF(_xlpm.Result="","",_xlpm.Result)))</f>
        <v/>
      </c>
      <c r="S31" s="37" t="str" cm="1">
        <f t="array" ref="S31">IF(R31="","",IFERROR(_xlfn.TEXTSPLIT(R31," / ", ,TRUE,0,),""))</f>
        <v/>
      </c>
      <c r="T31" s="37"/>
      <c r="U31" s="37" t="str" cm="1">
        <f t="array" ref="U31">IFERROR(_xlfn.IFS(
S31="","",
--S31&lt;55,"Battery Defect",
--S31&lt;=69,"Battery D",
--S31&lt;=80,"Battery C",
--S31&gt;80,""
),"")</f>
        <v/>
      </c>
      <c r="V31" s="37" t="str" cm="1">
        <f t="array" ref="V31">IFERROR(_xlfn.IFS(
T31="","",
--T31&lt;55,"Battery Defect",
--T31&lt;=69,"Battery D",
--T31&lt;=80,"Battery C",
--T31&gt;80,""
),"")</f>
        <v/>
      </c>
      <c r="W31" s="37" t="str" cm="1">
        <f t="array" ref="W31">IF($AR31=0,"",IFERROR(IF(INDEX(Input!$N$2:$U$500,$AR31,0)=0,"",INDEX(Input!$N$2:$U$500,$AR31,0)),""))</f>
        <v/>
      </c>
      <c r="X31" s="37"/>
      <c r="Y31" s="37"/>
      <c r="Z31" s="37"/>
      <c r="AA31" s="37"/>
      <c r="AB31" s="37"/>
      <c r="AC31" s="37"/>
      <c r="AD31" s="37"/>
      <c r="AE31" s="29" t="str">
        <f t="shared" si="0"/>
        <v/>
      </c>
      <c r="AF31" s="29" t="str" cm="1">
        <f t="array" ref="AF31">IF($AS31=0,"",INDEX(Disk_Pivot!$I$2:$I$500,$AS31))</f>
        <v/>
      </c>
      <c r="AG31" s="29" t="str" cm="1">
        <f t="array" ref="AG31">IF($AS31=0,"",INDEX(Disk_Pivot!$N$2:$N$500,$AS31))</f>
        <v/>
      </c>
      <c r="AH31" s="29"/>
      <c r="AI31" s="29"/>
      <c r="AJ31" s="29"/>
      <c r="AK31" s="29"/>
      <c r="AL31" s="29"/>
      <c r="AM31" s="29"/>
      <c r="AR31">
        <f>IFERROR(MATCH($B31,Input!$J$2:$J$500,0),0)</f>
        <v>0</v>
      </c>
      <c r="AS31">
        <f>IFERROR(MATCH($B31,Disk_Pivot!$G$2:$G$500,0),0)</f>
        <v>0</v>
      </c>
    </row>
    <row r="32" spans="1:45">
      <c r="A32" s="29" t="str" cm="1">
        <f t="array" ref="A32">IF($AR32=0,"",INDEX(Input!$G$2:$G$500,$AR32)&amp;"")</f>
        <v/>
      </c>
      <c r="B32" s="29"/>
      <c r="C32" s="29" t="str" cm="1">
        <f t="array" ref="C32">IF($AR32=0,"",INDEX(Input!$H$2:$H$500,$AR32)&amp;"")</f>
        <v/>
      </c>
      <c r="D32" s="37" t="str" cm="1">
        <f t="array" ref="D32">IF($AR32=0,"",INDEX(Input!$F$2:$F$500,$AR32))</f>
        <v/>
      </c>
      <c r="E32" s="29" t="str">
        <f>IFERROR(INDEX(Models!$G$2:$G$605,MATCH(D32,Models!$H$2:$H$605,0)),D32)</f>
        <v/>
      </c>
      <c r="F32" s="29" t="str" cm="1">
        <f t="array" ref="F32">IF($AR32=0,"",INDEX(Input!$E$2:$E$500,$AR32))</f>
        <v/>
      </c>
      <c r="G32" s="29" t="str" cm="1">
        <f t="array" ref="G32">IF($AR32=0,"",IF(F32="LENOVO",INDEX(Input!$K$2:$K$500,$AR32),INDEX(Input!$L$2:$L$500,$AR32)))</f>
        <v/>
      </c>
      <c r="H32" s="29"/>
      <c r="I32" s="29"/>
      <c r="J32" s="29" t="str">
        <f>CPU_Formula!I32</f>
        <v/>
      </c>
      <c r="K32" s="37" t="str" cm="1">
        <f t="array" ref="K32">IF($AR32=0,"",INDEX(Input!$D$2:$AC$500,$AR32,$AP$2)&amp;"")</f>
        <v/>
      </c>
      <c r="L32" s="37" t="str" cm="1">
        <f t="array" ref="L32">IF($AR32=0,"",INDEX(Input!$D$2:$AC$500,$AR32,$AP$3)&amp;"")</f>
        <v/>
      </c>
      <c r="M32" s="37" t="str" cm="1">
        <f t="array" ref="M32">IFERROR(_xlfn.FILTERXML("&lt;t&gt;&lt;s&gt;" &amp; SUBSTITUTE(L32," / ","&lt;/s&gt;&lt;s&gt;") &amp; "&lt;/s&gt;&lt;/t&gt;","(//s[contains(.,'DDR')])[1]"),"")</f>
        <v/>
      </c>
      <c r="N32" s="29" t="str">
        <f t="shared" si="1"/>
        <v/>
      </c>
      <c r="O32" s="37" t="str" cm="1">
        <f t="array" ref="O32">IF($AR32=0,"",INDEX(Input!$D$2:$AC$500,$AR32,$AP$4)&amp;"")</f>
        <v/>
      </c>
      <c r="P32" s="37" t="str" cm="1">
        <f t="array" ref="P32">IF($AR32=0,"",IFERROR(_xlfn.TEXTJOIN(", ",TRUE,_xlfn.MAP(_xlfn._xlws.FILTER(INDEX(Input!$D$2:$AC$500,,$AP$6),Input!$J$2:$J$500=$B32),_xlfn.LAMBDA(_xlpm.x,IFERROR(TRUNC(VALUE(_xlfn.TEXTBEFORE(_xlpm.x," ")))&amp;" "&amp;_xlfn.TEXTAFTER(_xlpm.x," "),_xlpm.x)))),""))</f>
        <v/>
      </c>
      <c r="Q32" s="29" t="str">
        <f t="shared" si="2"/>
        <v/>
      </c>
      <c r="R32" s="37" t="str" cm="1">
        <f t="array" ref="R32">IF($AR32=0,"",_xlfn.LET(_xlpm.Result,INDEX(Input!$D$2:$AC$500,$AR32,$AP$5),IF(_xlpm.Result="","",_xlpm.Result)))</f>
        <v/>
      </c>
      <c r="S32" s="37" t="str" cm="1">
        <f t="array" ref="S32">IF(R32="","",IFERROR(_xlfn.TEXTSPLIT(R32," / ", ,TRUE,0,),""))</f>
        <v/>
      </c>
      <c r="T32" s="37"/>
      <c r="U32" s="37" t="str" cm="1">
        <f t="array" ref="U32">IFERROR(_xlfn.IFS(
S32="","",
--S32&lt;55,"Battery Defect",
--S32&lt;=69,"Battery D",
--S32&lt;=80,"Battery C",
--S32&gt;80,""
),"")</f>
        <v/>
      </c>
      <c r="V32" s="37" t="str" cm="1">
        <f t="array" ref="V32">IFERROR(_xlfn.IFS(
T32="","",
--T32&lt;55,"Battery Defect",
--T32&lt;=69,"Battery D",
--T32&lt;=80,"Battery C",
--T32&gt;80,""
),"")</f>
        <v/>
      </c>
      <c r="W32" s="37" t="str" cm="1">
        <f t="array" ref="W32">IF($AR32=0,"",IFERROR(IF(INDEX(Input!$N$2:$U$500,$AR32,0)=0,"",INDEX(Input!$N$2:$U$500,$AR32,0)),""))</f>
        <v/>
      </c>
      <c r="X32" s="37"/>
      <c r="Y32" s="37"/>
      <c r="Z32" s="37"/>
      <c r="AA32" s="37"/>
      <c r="AB32" s="37"/>
      <c r="AC32" s="37"/>
      <c r="AD32" s="37"/>
      <c r="AE32" s="29" t="str">
        <f t="shared" si="0"/>
        <v/>
      </c>
      <c r="AF32" s="29" t="str" cm="1">
        <f t="array" ref="AF32">IF($AS32=0,"",INDEX(Disk_Pivot!$I$2:$I$500,$AS32))</f>
        <v/>
      </c>
      <c r="AG32" s="29" t="str" cm="1">
        <f t="array" ref="AG32">IF($AS32=0,"",INDEX(Disk_Pivot!$N$2:$N$500,$AS32))</f>
        <v/>
      </c>
      <c r="AH32" s="29"/>
      <c r="AI32" s="29"/>
      <c r="AJ32" s="29"/>
      <c r="AK32" s="29"/>
      <c r="AL32" s="29"/>
      <c r="AM32" s="29"/>
      <c r="AR32">
        <f>IFERROR(MATCH($B32,Input!$J$2:$J$500,0),0)</f>
        <v>0</v>
      </c>
      <c r="AS32">
        <f>IFERROR(MATCH($B32,Disk_Pivot!$G$2:$G$500,0),0)</f>
        <v>0</v>
      </c>
    </row>
    <row r="33" spans="1:45">
      <c r="A33" s="29" t="str" cm="1">
        <f t="array" ref="A33">IF($AR33=0,"",INDEX(Input!$G$2:$G$500,$AR33)&amp;"")</f>
        <v/>
      </c>
      <c r="B33" s="29"/>
      <c r="C33" s="29" t="str" cm="1">
        <f t="array" ref="C33">IF($AR33=0,"",INDEX(Input!$H$2:$H$500,$AR33)&amp;"")</f>
        <v/>
      </c>
      <c r="D33" s="37" t="str" cm="1">
        <f t="array" ref="D33">IF($AR33=0,"",INDEX(Input!$F$2:$F$500,$AR33))</f>
        <v/>
      </c>
      <c r="E33" s="29" t="str">
        <f>IFERROR(INDEX(Models!$G$2:$G$605,MATCH(D33,Models!$H$2:$H$605,0)),D33)</f>
        <v/>
      </c>
      <c r="F33" s="29" t="str" cm="1">
        <f t="array" ref="F33">IF($AR33=0,"",INDEX(Input!$E$2:$E$500,$AR33))</f>
        <v/>
      </c>
      <c r="G33" s="29" t="str" cm="1">
        <f t="array" ref="G33">IF($AR33=0,"",IF(F33="LENOVO",INDEX(Input!$K$2:$K$500,$AR33),INDEX(Input!$L$2:$L$500,$AR33)))</f>
        <v/>
      </c>
      <c r="H33" s="29"/>
      <c r="I33" s="29"/>
      <c r="J33" s="29" t="str">
        <f>CPU_Formula!I33</f>
        <v/>
      </c>
      <c r="K33" s="37" t="str" cm="1">
        <f t="array" ref="K33">IF($AR33=0,"",INDEX(Input!$D$2:$AC$500,$AR33,$AP$2)&amp;"")</f>
        <v/>
      </c>
      <c r="L33" s="37" t="str" cm="1">
        <f t="array" ref="L33">IF($AR33=0,"",INDEX(Input!$D$2:$AC$500,$AR33,$AP$3)&amp;"")</f>
        <v/>
      </c>
      <c r="M33" s="37" t="str" cm="1">
        <f t="array" ref="M33">IFERROR(_xlfn.FILTERXML("&lt;t&gt;&lt;s&gt;" &amp; SUBSTITUTE(L33," / ","&lt;/s&gt;&lt;s&gt;") &amp; "&lt;/s&gt;&lt;/t&gt;","(//s[contains(.,'DDR')])[1]"),"")</f>
        <v/>
      </c>
      <c r="N33" s="29" t="str">
        <f t="shared" si="1"/>
        <v/>
      </c>
      <c r="O33" s="37" t="str" cm="1">
        <f t="array" ref="O33">IF($AR33=0,"",INDEX(Input!$D$2:$AC$500,$AR33,$AP$4)&amp;"")</f>
        <v/>
      </c>
      <c r="P33" s="37" t="str" cm="1">
        <f t="array" ref="P33">IF($AR33=0,"",IFERROR(_xlfn.TEXTJOIN(", ",TRUE,_xlfn.MAP(_xlfn._xlws.FILTER(INDEX(Input!$D$2:$AC$500,,$AP$6),Input!$J$2:$J$500=$B33),_xlfn.LAMBDA(_xlpm.x,IFERROR(TRUNC(VALUE(_xlfn.TEXTBEFORE(_xlpm.x," ")))&amp;" "&amp;_xlfn.TEXTAFTER(_xlpm.x," "),_xlpm.x)))),""))</f>
        <v/>
      </c>
      <c r="Q33" s="29" t="str">
        <f t="shared" si="2"/>
        <v/>
      </c>
      <c r="R33" s="37" t="str" cm="1">
        <f t="array" ref="R33">IF($AR33=0,"",_xlfn.LET(_xlpm.Result,INDEX(Input!$D$2:$AC$500,$AR33,$AP$5),IF(_xlpm.Result="","",_xlpm.Result)))</f>
        <v/>
      </c>
      <c r="S33" s="37" t="str" cm="1">
        <f t="array" ref="S33">IF(R33="","",IFERROR(_xlfn.TEXTSPLIT(R33," / ", ,TRUE,0,),""))</f>
        <v/>
      </c>
      <c r="T33" s="37"/>
      <c r="U33" s="37" t="str" cm="1">
        <f t="array" ref="U33">IFERROR(_xlfn.IFS(
S33="","",
--S33&lt;55,"Battery Defect",
--S33&lt;=69,"Battery D",
--S33&lt;=80,"Battery C",
--S33&gt;80,""
),"")</f>
        <v/>
      </c>
      <c r="V33" s="37" t="str" cm="1">
        <f t="array" ref="V33">IFERROR(_xlfn.IFS(
T33="","",
--T33&lt;55,"Battery Defect",
--T33&lt;=69,"Battery D",
--T33&lt;=80,"Battery C",
--T33&gt;80,""
),"")</f>
        <v/>
      </c>
      <c r="W33" s="37" t="str" cm="1">
        <f t="array" ref="W33">IF($AR33=0,"",IFERROR(IF(INDEX(Input!$N$2:$U$500,$AR33,0)=0,"",INDEX(Input!$N$2:$U$500,$AR33,0)),""))</f>
        <v/>
      </c>
      <c r="X33" s="37"/>
      <c r="Y33" s="37"/>
      <c r="Z33" s="37"/>
      <c r="AA33" s="37"/>
      <c r="AB33" s="37"/>
      <c r="AC33" s="37"/>
      <c r="AD33" s="37"/>
      <c r="AE33" s="29" t="str">
        <f t="shared" si="0"/>
        <v/>
      </c>
      <c r="AF33" s="29" t="str" cm="1">
        <f t="array" ref="AF33">IF($AS33=0,"",INDEX(Disk_Pivot!$I$2:$I$500,$AS33))</f>
        <v/>
      </c>
      <c r="AG33" s="29" t="str" cm="1">
        <f t="array" ref="AG33">IF($AS33=0,"",INDEX(Disk_Pivot!$N$2:$N$500,$AS33))</f>
        <v/>
      </c>
      <c r="AH33" s="29"/>
      <c r="AI33" s="29"/>
      <c r="AJ33" s="29"/>
      <c r="AK33" s="29"/>
      <c r="AL33" s="29"/>
      <c r="AM33" s="29"/>
      <c r="AR33">
        <f>IFERROR(MATCH($B33,Input!$J$2:$J$500,0),0)</f>
        <v>0</v>
      </c>
      <c r="AS33">
        <f>IFERROR(MATCH($B33,Disk_Pivot!$G$2:$G$500,0),0)</f>
        <v>0</v>
      </c>
    </row>
    <row r="34" spans="1:45">
      <c r="A34" s="29" t="str" cm="1">
        <f t="array" ref="A34">IF($AR34=0,"",INDEX(Input!$G$2:$G$500,$AR34)&amp;"")</f>
        <v/>
      </c>
      <c r="B34" s="29"/>
      <c r="C34" s="29" t="str" cm="1">
        <f t="array" ref="C34">IF($AR34=0,"",INDEX(Input!$H$2:$H$500,$AR34)&amp;"")</f>
        <v/>
      </c>
      <c r="D34" s="37" t="str" cm="1">
        <f t="array" ref="D34">IF($AR34=0,"",INDEX(Input!$F$2:$F$500,$AR34))</f>
        <v/>
      </c>
      <c r="E34" s="29" t="str">
        <f>IFERROR(INDEX(Models!$G$2:$G$605,MATCH(D34,Models!$H$2:$H$605,0)),D34)</f>
        <v/>
      </c>
      <c r="F34" s="29" t="str" cm="1">
        <f t="array" ref="F34">IF($AR34=0,"",INDEX(Input!$E$2:$E$500,$AR34))</f>
        <v/>
      </c>
      <c r="G34" s="29" t="str" cm="1">
        <f t="array" ref="G34">IF($AR34=0,"",IF(F34="LENOVO",INDEX(Input!$K$2:$K$500,$AR34),INDEX(Input!$L$2:$L$500,$AR34)))</f>
        <v/>
      </c>
      <c r="H34" s="29"/>
      <c r="I34" s="29"/>
      <c r="J34" s="29" t="str">
        <f>CPU_Formula!I34</f>
        <v/>
      </c>
      <c r="K34" s="37" t="str" cm="1">
        <f t="array" ref="K34">IF($AR34=0,"",INDEX(Input!$D$2:$AC$500,$AR34,$AP$2)&amp;"")</f>
        <v/>
      </c>
      <c r="L34" s="37" t="str" cm="1">
        <f t="array" ref="L34">IF($AR34=0,"",INDEX(Input!$D$2:$AC$500,$AR34,$AP$3)&amp;"")</f>
        <v/>
      </c>
      <c r="M34" s="37" t="str" cm="1">
        <f t="array" ref="M34">IFERROR(_xlfn.FILTERXML("&lt;t&gt;&lt;s&gt;" &amp; SUBSTITUTE(L34," / ","&lt;/s&gt;&lt;s&gt;") &amp; "&lt;/s&gt;&lt;/t&gt;","(//s[contains(.,'DDR')])[1]"),"")</f>
        <v/>
      </c>
      <c r="N34" s="29" t="str">
        <f t="shared" si="1"/>
        <v/>
      </c>
      <c r="O34" s="37" t="str" cm="1">
        <f t="array" ref="O34">IF($AR34=0,"",INDEX(Input!$D$2:$AC$500,$AR34,$AP$4)&amp;"")</f>
        <v/>
      </c>
      <c r="P34" s="37" t="str" cm="1">
        <f t="array" ref="P34">IF($AR34=0,"",IFERROR(_xlfn.TEXTJOIN(", ",TRUE,_xlfn.MAP(_xlfn._xlws.FILTER(INDEX(Input!$D$2:$AC$500,,$AP$6),Input!$J$2:$J$500=$B34),_xlfn.LAMBDA(_xlpm.x,IFERROR(TRUNC(VALUE(_xlfn.TEXTBEFORE(_xlpm.x," ")))&amp;" "&amp;_xlfn.TEXTAFTER(_xlpm.x," "),_xlpm.x)))),""))</f>
        <v/>
      </c>
      <c r="Q34" s="29" t="str">
        <f t="shared" si="2"/>
        <v/>
      </c>
      <c r="R34" s="37" t="str" cm="1">
        <f t="array" ref="R34">IF($AR34=0,"",_xlfn.LET(_xlpm.Result,INDEX(Input!$D$2:$AC$500,$AR34,$AP$5),IF(_xlpm.Result="","",_xlpm.Result)))</f>
        <v/>
      </c>
      <c r="S34" s="37" t="str" cm="1">
        <f t="array" ref="S34">IF(R34="","",IFERROR(_xlfn.TEXTSPLIT(R34," / ", ,TRUE,0,),""))</f>
        <v/>
      </c>
      <c r="T34" s="37"/>
      <c r="U34" s="37" t="str" cm="1">
        <f t="array" ref="U34">IFERROR(_xlfn.IFS(
S34="","",
--S34&lt;55,"Battery Defect",
--S34&lt;=69,"Battery D",
--S34&lt;=80,"Battery C",
--S34&gt;80,""
),"")</f>
        <v/>
      </c>
      <c r="V34" s="37" t="str" cm="1">
        <f t="array" ref="V34">IFERROR(_xlfn.IFS(
T34="","",
--T34&lt;55,"Battery Defect",
--T34&lt;=69,"Battery D",
--T34&lt;=80,"Battery C",
--T34&gt;80,""
),"")</f>
        <v/>
      </c>
      <c r="W34" s="37" t="str" cm="1">
        <f t="array" ref="W34">IF($AR34=0,"",IFERROR(IF(INDEX(Input!$N$2:$U$500,$AR34,0)=0,"",INDEX(Input!$N$2:$U$500,$AR34,0)),""))</f>
        <v/>
      </c>
      <c r="X34" s="37"/>
      <c r="Y34" s="37"/>
      <c r="Z34" s="37"/>
      <c r="AA34" s="37"/>
      <c r="AB34" s="37"/>
      <c r="AC34" s="37"/>
      <c r="AD34" s="37"/>
      <c r="AE34" s="29" t="str">
        <f t="shared" si="0"/>
        <v/>
      </c>
      <c r="AF34" s="29" t="str" cm="1">
        <f t="array" ref="AF34">IF($AS34=0,"",INDEX(Disk_Pivot!$I$2:$I$500,$AS34))</f>
        <v/>
      </c>
      <c r="AG34" s="29" t="str" cm="1">
        <f t="array" ref="AG34">IF($AS34=0,"",INDEX(Disk_Pivot!$N$2:$N$500,$AS34))</f>
        <v/>
      </c>
      <c r="AH34" s="29"/>
      <c r="AI34" s="29"/>
      <c r="AJ34" s="29"/>
      <c r="AK34" s="29"/>
      <c r="AL34" s="29"/>
      <c r="AM34" s="29"/>
      <c r="AR34">
        <f>IFERROR(MATCH($B34,Input!$J$2:$J$500,0),0)</f>
        <v>0</v>
      </c>
      <c r="AS34">
        <f>IFERROR(MATCH($B34,Disk_Pivot!$G$2:$G$500,0),0)</f>
        <v>0</v>
      </c>
    </row>
    <row r="35" spans="1:45">
      <c r="A35" s="29" t="str" cm="1">
        <f t="array" ref="A35">IF($AR35=0,"",INDEX(Input!$G$2:$G$500,$AR35)&amp;"")</f>
        <v/>
      </c>
      <c r="B35" s="29"/>
      <c r="C35" s="29" t="str" cm="1">
        <f t="array" ref="C35">IF($AR35=0,"",INDEX(Input!$H$2:$H$500,$AR35)&amp;"")</f>
        <v/>
      </c>
      <c r="D35" s="37" t="str" cm="1">
        <f t="array" ref="D35">IF($AR35=0,"",INDEX(Input!$F$2:$F$500,$AR35))</f>
        <v/>
      </c>
      <c r="E35" s="29" t="str">
        <f>IFERROR(INDEX(Models!$G$2:$G$605,MATCH(D35,Models!$H$2:$H$605,0)),D35)</f>
        <v/>
      </c>
      <c r="F35" s="29" t="str" cm="1">
        <f t="array" ref="F35">IF($AR35=0,"",INDEX(Input!$E$2:$E$500,$AR35))</f>
        <v/>
      </c>
      <c r="G35" s="29" t="str" cm="1">
        <f t="array" ref="G35">IF($AR35=0,"",IF(F35="LENOVO",INDEX(Input!$K$2:$K$500,$AR35),INDEX(Input!$L$2:$L$500,$AR35)))</f>
        <v/>
      </c>
      <c r="H35" s="29"/>
      <c r="I35" s="29"/>
      <c r="J35" s="29" t="str">
        <f>CPU_Formula!I35</f>
        <v/>
      </c>
      <c r="K35" s="37" t="str" cm="1">
        <f t="array" ref="K35">IF($AR35=0,"",INDEX(Input!$D$2:$AC$500,$AR35,$AP$2)&amp;"")</f>
        <v/>
      </c>
      <c r="L35" s="37" t="str" cm="1">
        <f t="array" ref="L35">IF($AR35=0,"",INDEX(Input!$D$2:$AC$500,$AR35,$AP$3)&amp;"")</f>
        <v/>
      </c>
      <c r="M35" s="37" t="str" cm="1">
        <f t="array" ref="M35">IFERROR(_xlfn.FILTERXML("&lt;t&gt;&lt;s&gt;" &amp; SUBSTITUTE(L35," / ","&lt;/s&gt;&lt;s&gt;") &amp; "&lt;/s&gt;&lt;/t&gt;","(//s[contains(.,'DDR')])[1]"),"")</f>
        <v/>
      </c>
      <c r="N35" s="29" t="str">
        <f t="shared" si="1"/>
        <v/>
      </c>
      <c r="O35" s="37" t="str" cm="1">
        <f t="array" ref="O35">IF($AR35=0,"",INDEX(Input!$D$2:$AC$500,$AR35,$AP$4)&amp;"")</f>
        <v/>
      </c>
      <c r="P35" s="37" t="str" cm="1">
        <f t="array" ref="P35">IF($AR35=0,"",IFERROR(_xlfn.TEXTJOIN(", ",TRUE,_xlfn.MAP(_xlfn._xlws.FILTER(INDEX(Input!$D$2:$AC$500,,$AP$6),Input!$J$2:$J$500=$B35),_xlfn.LAMBDA(_xlpm.x,IFERROR(TRUNC(VALUE(_xlfn.TEXTBEFORE(_xlpm.x," ")))&amp;" "&amp;_xlfn.TEXTAFTER(_xlpm.x," "),_xlpm.x)))),""))</f>
        <v/>
      </c>
      <c r="Q35" s="29" t="str">
        <f t="shared" si="2"/>
        <v/>
      </c>
      <c r="R35" s="37" t="str" cm="1">
        <f t="array" ref="R35">IF($AR35=0,"",_xlfn.LET(_xlpm.Result,INDEX(Input!$D$2:$AC$500,$AR35,$AP$5),IF(_xlpm.Result="","",_xlpm.Result)))</f>
        <v/>
      </c>
      <c r="S35" s="37" t="str" cm="1">
        <f t="array" ref="S35">IF(R35="","",IFERROR(_xlfn.TEXTSPLIT(R35," / ", ,TRUE,0,),""))</f>
        <v/>
      </c>
      <c r="T35" s="37"/>
      <c r="U35" s="37" t="str" cm="1">
        <f t="array" ref="U35">IFERROR(_xlfn.IFS(
S35="","",
--S35&lt;55,"Battery Defect",
--S35&lt;=69,"Battery D",
--S35&lt;=80,"Battery C",
--S35&gt;80,""
),"")</f>
        <v/>
      </c>
      <c r="V35" s="37" t="str" cm="1">
        <f t="array" ref="V35">IFERROR(_xlfn.IFS(
T35="","",
--T35&lt;55,"Battery Defect",
--T35&lt;=69,"Battery D",
--T35&lt;=80,"Battery C",
--T35&gt;80,""
),"")</f>
        <v/>
      </c>
      <c r="W35" s="37" t="str" cm="1">
        <f t="array" ref="W35">IF($AR35=0,"",IFERROR(IF(INDEX(Input!$N$2:$U$500,$AR35,0)=0,"",INDEX(Input!$N$2:$U$500,$AR35,0)),""))</f>
        <v/>
      </c>
      <c r="X35" s="37"/>
      <c r="Y35" s="37"/>
      <c r="Z35" s="37"/>
      <c r="AA35" s="37"/>
      <c r="AB35" s="37"/>
      <c r="AC35" s="37"/>
      <c r="AD35" s="37"/>
      <c r="AE35" s="29" t="str">
        <f t="shared" si="0"/>
        <v/>
      </c>
      <c r="AF35" s="29" t="str" cm="1">
        <f t="array" ref="AF35">IF($AS35=0,"",INDEX(Disk_Pivot!$I$2:$I$500,$AS35))</f>
        <v/>
      </c>
      <c r="AG35" s="29" t="str" cm="1">
        <f t="array" ref="AG35">IF($AS35=0,"",INDEX(Disk_Pivot!$N$2:$N$500,$AS35))</f>
        <v/>
      </c>
      <c r="AH35" s="29"/>
      <c r="AI35" s="29"/>
      <c r="AJ35" s="29"/>
      <c r="AK35" s="29"/>
      <c r="AL35" s="29"/>
      <c r="AM35" s="29"/>
      <c r="AR35">
        <f>IFERROR(MATCH($B35,Input!$J$2:$J$500,0),0)</f>
        <v>0</v>
      </c>
      <c r="AS35">
        <f>IFERROR(MATCH($B35,Disk_Pivot!$G$2:$G$500,0),0)</f>
        <v>0</v>
      </c>
    </row>
    <row r="36" spans="1:45">
      <c r="A36" s="29" t="str" cm="1">
        <f t="array" ref="A36">IF($AR36=0,"",INDEX(Input!$G$2:$G$500,$AR36)&amp;"")</f>
        <v/>
      </c>
      <c r="B36" s="29"/>
      <c r="C36" s="29" t="str" cm="1">
        <f t="array" ref="C36">IF($AR36=0,"",INDEX(Input!$H$2:$H$500,$AR36)&amp;"")</f>
        <v/>
      </c>
      <c r="D36" s="37" t="str" cm="1">
        <f t="array" ref="D36">IF($AR36=0,"",INDEX(Input!$F$2:$F$500,$AR36))</f>
        <v/>
      </c>
      <c r="E36" s="29" t="str">
        <f>IFERROR(INDEX(Models!$G$2:$G$605,MATCH(D36,Models!$H$2:$H$605,0)),D36)</f>
        <v/>
      </c>
      <c r="F36" s="29" t="str" cm="1">
        <f t="array" ref="F36">IF($AR36=0,"",INDEX(Input!$E$2:$E$500,$AR36))</f>
        <v/>
      </c>
      <c r="G36" s="29" t="str" cm="1">
        <f t="array" ref="G36">IF($AR36=0,"",IF(F36="LENOVO",INDEX(Input!$K$2:$K$500,$AR36),INDEX(Input!$L$2:$L$500,$AR36)))</f>
        <v/>
      </c>
      <c r="H36" s="29"/>
      <c r="I36" s="29"/>
      <c r="J36" s="29" t="str">
        <f>CPU_Formula!I36</f>
        <v/>
      </c>
      <c r="K36" s="37" t="str" cm="1">
        <f t="array" ref="K36">IF($AR36=0,"",INDEX(Input!$D$2:$AC$500,$AR36,$AP$2)&amp;"")</f>
        <v/>
      </c>
      <c r="L36" s="37" t="str" cm="1">
        <f t="array" ref="L36">IF($AR36=0,"",INDEX(Input!$D$2:$AC$500,$AR36,$AP$3)&amp;"")</f>
        <v/>
      </c>
      <c r="M36" s="37" t="str" cm="1">
        <f t="array" ref="M36">IFERROR(_xlfn.FILTERXML("&lt;t&gt;&lt;s&gt;" &amp; SUBSTITUTE(L36," / ","&lt;/s&gt;&lt;s&gt;") &amp; "&lt;/s&gt;&lt;/t&gt;","(//s[contains(.,'DDR')])[1]"),"")</f>
        <v/>
      </c>
      <c r="N36" s="29" t="str">
        <f t="shared" si="1"/>
        <v/>
      </c>
      <c r="O36" s="37" t="str" cm="1">
        <f t="array" ref="O36">IF($AR36=0,"",INDEX(Input!$D$2:$AC$500,$AR36,$AP$4)&amp;"")</f>
        <v/>
      </c>
      <c r="P36" s="37" t="str" cm="1">
        <f t="array" ref="P36">IF($AR36=0,"",IFERROR(_xlfn.TEXTJOIN(", ",TRUE,_xlfn.MAP(_xlfn._xlws.FILTER(INDEX(Input!$D$2:$AC$500,,$AP$6),Input!$J$2:$J$500=$B36),_xlfn.LAMBDA(_xlpm.x,IFERROR(TRUNC(VALUE(_xlfn.TEXTBEFORE(_xlpm.x," ")))&amp;" "&amp;_xlfn.TEXTAFTER(_xlpm.x," "),_xlpm.x)))),""))</f>
        <v/>
      </c>
      <c r="Q36" s="29" t="str">
        <f t="shared" si="2"/>
        <v/>
      </c>
      <c r="R36" s="37" t="str" cm="1">
        <f t="array" ref="R36">IF($AR36=0,"",_xlfn.LET(_xlpm.Result,INDEX(Input!$D$2:$AC$500,$AR36,$AP$5),IF(_xlpm.Result="","",_xlpm.Result)))</f>
        <v/>
      </c>
      <c r="S36" s="37" t="str" cm="1">
        <f t="array" ref="S36">IF(R36="","",IFERROR(_xlfn.TEXTSPLIT(R36," / ", ,TRUE,0,),""))</f>
        <v/>
      </c>
      <c r="T36" s="37"/>
      <c r="U36" s="37" t="str" cm="1">
        <f t="array" ref="U36">IFERROR(_xlfn.IFS(
S36="","",
--S36&lt;55,"Battery Defect",
--S36&lt;=69,"Battery D",
--S36&lt;=80,"Battery C",
--S36&gt;80,""
),"")</f>
        <v/>
      </c>
      <c r="V36" s="37" t="str" cm="1">
        <f t="array" ref="V36">IFERROR(_xlfn.IFS(
T36="","",
--T36&lt;55,"Battery Defect",
--T36&lt;=69,"Battery D",
--T36&lt;=80,"Battery C",
--T36&gt;80,""
),"")</f>
        <v/>
      </c>
      <c r="W36" s="37" t="str" cm="1">
        <f t="array" ref="W36">IF($AR36=0,"",IFERROR(IF(INDEX(Input!$N$2:$U$500,$AR36,0)=0,"",INDEX(Input!$N$2:$U$500,$AR36,0)),""))</f>
        <v/>
      </c>
      <c r="X36" s="37"/>
      <c r="Y36" s="37"/>
      <c r="Z36" s="37"/>
      <c r="AA36" s="37"/>
      <c r="AB36" s="37"/>
      <c r="AC36" s="37"/>
      <c r="AD36" s="37"/>
      <c r="AE36" s="29" t="str">
        <f t="shared" si="0"/>
        <v/>
      </c>
      <c r="AF36" s="29" t="str" cm="1">
        <f t="array" ref="AF36">IF($AS36=0,"",INDEX(Disk_Pivot!$I$2:$I$500,$AS36))</f>
        <v/>
      </c>
      <c r="AG36" s="29" t="str" cm="1">
        <f t="array" ref="AG36">IF($AS36=0,"",INDEX(Disk_Pivot!$N$2:$N$500,$AS36))</f>
        <v/>
      </c>
      <c r="AH36" s="29"/>
      <c r="AI36" s="29"/>
      <c r="AJ36" s="29"/>
      <c r="AK36" s="29"/>
      <c r="AL36" s="29"/>
      <c r="AM36" s="29"/>
      <c r="AR36">
        <f>IFERROR(MATCH($B36,Input!$J$2:$J$500,0),0)</f>
        <v>0</v>
      </c>
      <c r="AS36">
        <f>IFERROR(MATCH($B36,Disk_Pivot!$G$2:$G$500,0),0)</f>
        <v>0</v>
      </c>
    </row>
    <row r="37" spans="1:45">
      <c r="A37" s="29" t="str" cm="1">
        <f t="array" ref="A37">IF($AR37=0,"",INDEX(Input!$G$2:$G$500,$AR37)&amp;"")</f>
        <v/>
      </c>
      <c r="B37" s="29"/>
      <c r="C37" s="29" t="str" cm="1">
        <f t="array" ref="C37">IF($AR37=0,"",INDEX(Input!$H$2:$H$500,$AR37)&amp;"")</f>
        <v/>
      </c>
      <c r="D37" s="37" t="str" cm="1">
        <f t="array" ref="D37">IF($AR37=0,"",INDEX(Input!$F$2:$F$500,$AR37))</f>
        <v/>
      </c>
      <c r="E37" s="29" t="str">
        <f>IFERROR(INDEX(Models!$G$2:$G$605,MATCH(D37,Models!$H$2:$H$605,0)),D37)</f>
        <v/>
      </c>
      <c r="F37" s="29" t="str" cm="1">
        <f t="array" ref="F37">IF($AR37=0,"",INDEX(Input!$E$2:$E$500,$AR37))</f>
        <v/>
      </c>
      <c r="G37" s="29" t="str" cm="1">
        <f t="array" ref="G37">IF($AR37=0,"",IF(F37="LENOVO",INDEX(Input!$K$2:$K$500,$AR37),INDEX(Input!$L$2:$L$500,$AR37)))</f>
        <v/>
      </c>
      <c r="H37" s="29"/>
      <c r="I37" s="29"/>
      <c r="J37" s="29" t="str">
        <f>CPU_Formula!I37</f>
        <v/>
      </c>
      <c r="K37" s="37" t="str" cm="1">
        <f t="array" ref="K37">IF($AR37=0,"",INDEX(Input!$D$2:$AC$500,$AR37,$AP$2)&amp;"")</f>
        <v/>
      </c>
      <c r="L37" s="37" t="str" cm="1">
        <f t="array" ref="L37">IF($AR37=0,"",INDEX(Input!$D$2:$AC$500,$AR37,$AP$3)&amp;"")</f>
        <v/>
      </c>
      <c r="M37" s="37" t="str" cm="1">
        <f t="array" ref="M37">IFERROR(_xlfn.FILTERXML("&lt;t&gt;&lt;s&gt;" &amp; SUBSTITUTE(L37," / ","&lt;/s&gt;&lt;s&gt;") &amp; "&lt;/s&gt;&lt;/t&gt;","(//s[contains(.,'DDR')])[1]"),"")</f>
        <v/>
      </c>
      <c r="N37" s="29" t="str">
        <f t="shared" si="1"/>
        <v/>
      </c>
      <c r="O37" s="37" t="str" cm="1">
        <f t="array" ref="O37">IF($AR37=0,"",INDEX(Input!$D$2:$AC$500,$AR37,$AP$4)&amp;"")</f>
        <v/>
      </c>
      <c r="P37" s="37" t="str" cm="1">
        <f t="array" ref="P37">IF($AR37=0,"",IFERROR(_xlfn.TEXTJOIN(", ",TRUE,_xlfn.MAP(_xlfn._xlws.FILTER(INDEX(Input!$D$2:$AC$500,,$AP$6),Input!$J$2:$J$500=$B37),_xlfn.LAMBDA(_xlpm.x,IFERROR(TRUNC(VALUE(_xlfn.TEXTBEFORE(_xlpm.x," ")))&amp;" "&amp;_xlfn.TEXTAFTER(_xlpm.x," "),_xlpm.x)))),""))</f>
        <v/>
      </c>
      <c r="Q37" s="29" t="str">
        <f t="shared" si="2"/>
        <v/>
      </c>
      <c r="R37" s="37" t="str" cm="1">
        <f t="array" ref="R37">IF($AR37=0,"",_xlfn.LET(_xlpm.Result,INDEX(Input!$D$2:$AC$500,$AR37,$AP$5),IF(_xlpm.Result="","",_xlpm.Result)))</f>
        <v/>
      </c>
      <c r="S37" s="37" t="str" cm="1">
        <f t="array" ref="S37">IF(R37="","",IFERROR(_xlfn.TEXTSPLIT(R37," / ", ,TRUE,0,),""))</f>
        <v/>
      </c>
      <c r="T37" s="37"/>
      <c r="U37" s="37" t="str" cm="1">
        <f t="array" ref="U37">IFERROR(_xlfn.IFS(
S37="","",
--S37&lt;55,"Battery Defect",
--S37&lt;=69,"Battery D",
--S37&lt;=80,"Battery C",
--S37&gt;80,""
),"")</f>
        <v/>
      </c>
      <c r="V37" s="37" t="str" cm="1">
        <f t="array" ref="V37">IFERROR(_xlfn.IFS(
T37="","",
--T37&lt;55,"Battery Defect",
--T37&lt;=69,"Battery D",
--T37&lt;=80,"Battery C",
--T37&gt;80,""
),"")</f>
        <v/>
      </c>
      <c r="W37" s="37" t="str" cm="1">
        <f t="array" ref="W37">IF($AR37=0,"",IFERROR(IF(INDEX(Input!$N$2:$U$500,$AR37,0)=0,"",INDEX(Input!$N$2:$U$500,$AR37,0)),""))</f>
        <v/>
      </c>
      <c r="X37" s="37"/>
      <c r="Y37" s="37"/>
      <c r="Z37" s="37"/>
      <c r="AA37" s="37"/>
      <c r="AB37" s="37"/>
      <c r="AC37" s="37"/>
      <c r="AD37" s="37"/>
      <c r="AE37" s="29" t="str">
        <f t="shared" si="0"/>
        <v/>
      </c>
      <c r="AF37" s="29" t="str" cm="1">
        <f t="array" ref="AF37">IF($AS37=0,"",INDEX(Disk_Pivot!$I$2:$I$500,$AS37))</f>
        <v/>
      </c>
      <c r="AG37" s="29" t="str" cm="1">
        <f t="array" ref="AG37">IF($AS37=0,"",INDEX(Disk_Pivot!$N$2:$N$500,$AS37))</f>
        <v/>
      </c>
      <c r="AH37" s="29"/>
      <c r="AI37" s="29"/>
      <c r="AJ37" s="29"/>
      <c r="AK37" s="29"/>
      <c r="AL37" s="29"/>
      <c r="AM37" s="29"/>
      <c r="AR37">
        <f>IFERROR(MATCH($B37,Input!$J$2:$J$500,0),0)</f>
        <v>0</v>
      </c>
      <c r="AS37">
        <f>IFERROR(MATCH($B37,Disk_Pivot!$G$2:$G$500,0),0)</f>
        <v>0</v>
      </c>
    </row>
    <row r="38" spans="1:45">
      <c r="A38" s="29" t="str" cm="1">
        <f t="array" ref="A38">IF($AR38=0,"",INDEX(Input!$G$2:$G$500,$AR38)&amp;"")</f>
        <v/>
      </c>
      <c r="B38" s="29"/>
      <c r="C38" s="29" t="str" cm="1">
        <f t="array" ref="C38">IF($AR38=0,"",INDEX(Input!$H$2:$H$500,$AR38)&amp;"")</f>
        <v/>
      </c>
      <c r="D38" s="37" t="str" cm="1">
        <f t="array" ref="D38">IF($AR38=0,"",INDEX(Input!$F$2:$F$500,$AR38))</f>
        <v/>
      </c>
      <c r="E38" s="29" t="str">
        <f>IFERROR(INDEX(Models!$G$2:$G$605,MATCH(D38,Models!$H$2:$H$605,0)),D38)</f>
        <v/>
      </c>
      <c r="F38" s="29" t="str" cm="1">
        <f t="array" ref="F38">IF($AR38=0,"",INDEX(Input!$E$2:$E$500,$AR38))</f>
        <v/>
      </c>
      <c r="G38" s="29" t="str" cm="1">
        <f t="array" ref="G38">IF($AR38=0,"",IF(F38="LENOVO",INDEX(Input!$K$2:$K$500,$AR38),INDEX(Input!$L$2:$L$500,$AR38)))</f>
        <v/>
      </c>
      <c r="H38" s="29"/>
      <c r="I38" s="29"/>
      <c r="J38" s="29" t="str">
        <f>CPU_Formula!I38</f>
        <v/>
      </c>
      <c r="K38" s="37" t="str" cm="1">
        <f t="array" ref="K38">IF($AR38=0,"",INDEX(Input!$D$2:$AC$500,$AR38,$AP$2)&amp;"")</f>
        <v/>
      </c>
      <c r="L38" s="37" t="str" cm="1">
        <f t="array" ref="L38">IF($AR38=0,"",INDEX(Input!$D$2:$AC$500,$AR38,$AP$3)&amp;"")</f>
        <v/>
      </c>
      <c r="M38" s="37" t="str" cm="1">
        <f t="array" ref="M38">IFERROR(_xlfn.FILTERXML("&lt;t&gt;&lt;s&gt;" &amp; SUBSTITUTE(L38," / ","&lt;/s&gt;&lt;s&gt;") &amp; "&lt;/s&gt;&lt;/t&gt;","(//s[contains(.,'DDR')])[1]"),"")</f>
        <v/>
      </c>
      <c r="N38" s="29" t="str">
        <f t="shared" si="1"/>
        <v/>
      </c>
      <c r="O38" s="37" t="str" cm="1">
        <f t="array" ref="O38">IF($AR38=0,"",INDEX(Input!$D$2:$AC$500,$AR38,$AP$4)&amp;"")</f>
        <v/>
      </c>
      <c r="P38" s="37" t="str" cm="1">
        <f t="array" ref="P38">IF($AR38=0,"",IFERROR(_xlfn.TEXTJOIN(", ",TRUE,_xlfn.MAP(_xlfn._xlws.FILTER(INDEX(Input!$D$2:$AC$500,,$AP$6),Input!$J$2:$J$500=$B38),_xlfn.LAMBDA(_xlpm.x,IFERROR(TRUNC(VALUE(_xlfn.TEXTBEFORE(_xlpm.x," ")))&amp;" "&amp;_xlfn.TEXTAFTER(_xlpm.x," "),_xlpm.x)))),""))</f>
        <v/>
      </c>
      <c r="Q38" s="29" t="str">
        <f t="shared" si="2"/>
        <v/>
      </c>
      <c r="R38" s="37" t="str" cm="1">
        <f t="array" ref="R38">IF($AR38=0,"",_xlfn.LET(_xlpm.Result,INDEX(Input!$D$2:$AC$500,$AR38,$AP$5),IF(_xlpm.Result="","",_xlpm.Result)))</f>
        <v/>
      </c>
      <c r="S38" s="37" t="str" cm="1">
        <f t="array" ref="S38">IF(R38="","",IFERROR(_xlfn.TEXTSPLIT(R38," / ", ,TRUE,0,),""))</f>
        <v/>
      </c>
      <c r="T38" s="37"/>
      <c r="U38" s="37" t="str" cm="1">
        <f t="array" ref="U38">IFERROR(_xlfn.IFS(
S38="","",
--S38&lt;55,"Battery Defect",
--S38&lt;=69,"Battery D",
--S38&lt;=80,"Battery C",
--S38&gt;80,""
),"")</f>
        <v/>
      </c>
      <c r="V38" s="37" t="str" cm="1">
        <f t="array" ref="V38">IFERROR(_xlfn.IFS(
T38="","",
--T38&lt;55,"Battery Defect",
--T38&lt;=69,"Battery D",
--T38&lt;=80,"Battery C",
--T38&gt;80,""
),"")</f>
        <v/>
      </c>
      <c r="W38" s="37" t="str" cm="1">
        <f t="array" ref="W38">IF($AR38=0,"",IFERROR(IF(INDEX(Input!$N$2:$U$500,$AR38,0)=0,"",INDEX(Input!$N$2:$U$500,$AR38,0)),""))</f>
        <v/>
      </c>
      <c r="X38" s="37"/>
      <c r="Y38" s="37"/>
      <c r="Z38" s="37"/>
      <c r="AA38" s="37"/>
      <c r="AB38" s="37"/>
      <c r="AC38" s="37"/>
      <c r="AD38" s="37"/>
      <c r="AE38" s="29" t="str">
        <f t="shared" si="0"/>
        <v/>
      </c>
      <c r="AF38" s="29" t="str" cm="1">
        <f t="array" ref="AF38">IF($AS38=0,"",INDEX(Disk_Pivot!$I$2:$I$500,$AS38))</f>
        <v/>
      </c>
      <c r="AG38" s="29" t="str" cm="1">
        <f t="array" ref="AG38">IF($AS38=0,"",INDEX(Disk_Pivot!$N$2:$N$500,$AS38))</f>
        <v/>
      </c>
      <c r="AH38" s="29"/>
      <c r="AI38" s="29"/>
      <c r="AJ38" s="29"/>
      <c r="AK38" s="29"/>
      <c r="AL38" s="29"/>
      <c r="AM38" s="29"/>
      <c r="AR38">
        <f>IFERROR(MATCH($B38,Input!$J$2:$J$500,0),0)</f>
        <v>0</v>
      </c>
      <c r="AS38">
        <f>IFERROR(MATCH($B38,Disk_Pivot!$G$2:$G$500,0),0)</f>
        <v>0</v>
      </c>
    </row>
    <row r="39" spans="1:45">
      <c r="A39" s="29" t="str" cm="1">
        <f t="array" ref="A39">IF($AR39=0,"",INDEX(Input!$G$2:$G$500,$AR39)&amp;"")</f>
        <v/>
      </c>
      <c r="B39" s="29"/>
      <c r="C39" s="29" t="str" cm="1">
        <f t="array" ref="C39">IF($AR39=0,"",INDEX(Input!$H$2:$H$500,$AR39)&amp;"")</f>
        <v/>
      </c>
      <c r="D39" s="37" t="str" cm="1">
        <f t="array" ref="D39">IF($AR39=0,"",INDEX(Input!$F$2:$F$500,$AR39))</f>
        <v/>
      </c>
      <c r="E39" s="29" t="str">
        <f>IFERROR(INDEX(Models!$G$2:$G$605,MATCH(D39,Models!$H$2:$H$605,0)),D39)</f>
        <v/>
      </c>
      <c r="F39" s="29" t="str" cm="1">
        <f t="array" ref="F39">IF($AR39=0,"",INDEX(Input!$E$2:$E$500,$AR39))</f>
        <v/>
      </c>
      <c r="G39" s="29" t="str" cm="1">
        <f t="array" ref="G39">IF($AR39=0,"",IF(F39="LENOVO",INDEX(Input!$K$2:$K$500,$AR39),INDEX(Input!$L$2:$L$500,$AR39)))</f>
        <v/>
      </c>
      <c r="H39" s="29"/>
      <c r="I39" s="29"/>
      <c r="J39" s="29" t="str">
        <f>CPU_Formula!I39</f>
        <v/>
      </c>
      <c r="K39" s="37" t="str" cm="1">
        <f t="array" ref="K39">IF($AR39=0,"",INDEX(Input!$D$2:$AC$500,$AR39,$AP$2)&amp;"")</f>
        <v/>
      </c>
      <c r="L39" s="37" t="str" cm="1">
        <f t="array" ref="L39">IF($AR39=0,"",INDEX(Input!$D$2:$AC$500,$AR39,$AP$3)&amp;"")</f>
        <v/>
      </c>
      <c r="M39" s="37" t="str" cm="1">
        <f t="array" ref="M39">IFERROR(_xlfn.FILTERXML("&lt;t&gt;&lt;s&gt;" &amp; SUBSTITUTE(L39," / ","&lt;/s&gt;&lt;s&gt;") &amp; "&lt;/s&gt;&lt;/t&gt;","(//s[contains(.,'DDR')])[1]"),"")</f>
        <v/>
      </c>
      <c r="N39" s="29" t="str">
        <f t="shared" si="1"/>
        <v/>
      </c>
      <c r="O39" s="37" t="str" cm="1">
        <f t="array" ref="O39">IF($AR39=0,"",INDEX(Input!$D$2:$AC$500,$AR39,$AP$4)&amp;"")</f>
        <v/>
      </c>
      <c r="P39" s="37" t="str" cm="1">
        <f t="array" ref="P39">IF($AR39=0,"",IFERROR(_xlfn.TEXTJOIN(", ",TRUE,_xlfn.MAP(_xlfn._xlws.FILTER(INDEX(Input!$D$2:$AC$500,,$AP$6),Input!$J$2:$J$500=$B39),_xlfn.LAMBDA(_xlpm.x,IFERROR(TRUNC(VALUE(_xlfn.TEXTBEFORE(_xlpm.x," ")))&amp;" "&amp;_xlfn.TEXTAFTER(_xlpm.x," "),_xlpm.x)))),""))</f>
        <v/>
      </c>
      <c r="Q39" s="29" t="str">
        <f t="shared" si="2"/>
        <v/>
      </c>
      <c r="R39" s="37" t="str" cm="1">
        <f t="array" ref="R39">IF($AR39=0,"",_xlfn.LET(_xlpm.Result,INDEX(Input!$D$2:$AC$500,$AR39,$AP$5),IF(_xlpm.Result="","",_xlpm.Result)))</f>
        <v/>
      </c>
      <c r="S39" s="37" t="str" cm="1">
        <f t="array" ref="S39">IF(R39="","",IFERROR(_xlfn.TEXTSPLIT(R39," / ", ,TRUE,0,),""))</f>
        <v/>
      </c>
      <c r="T39" s="37"/>
      <c r="U39" s="37" t="str" cm="1">
        <f t="array" ref="U39">IFERROR(_xlfn.IFS(
S39="","",
--S39&lt;55,"Battery Defect",
--S39&lt;=69,"Battery D",
--S39&lt;=80,"Battery C",
--S39&gt;80,""
),"")</f>
        <v/>
      </c>
      <c r="V39" s="37" t="str" cm="1">
        <f t="array" ref="V39">IFERROR(_xlfn.IFS(
T39="","",
--T39&lt;55,"Battery Defect",
--T39&lt;=69,"Battery D",
--T39&lt;=80,"Battery C",
--T39&gt;80,""
),"")</f>
        <v/>
      </c>
      <c r="W39" s="37" t="str" cm="1">
        <f t="array" ref="W39">IF($AR39=0,"",IFERROR(IF(INDEX(Input!$N$2:$U$500,$AR39,0)=0,"",INDEX(Input!$N$2:$U$500,$AR39,0)),""))</f>
        <v/>
      </c>
      <c r="X39" s="37"/>
      <c r="Y39" s="37"/>
      <c r="Z39" s="37"/>
      <c r="AA39" s="37"/>
      <c r="AB39" s="37"/>
      <c r="AC39" s="37"/>
      <c r="AD39" s="37"/>
      <c r="AE39" s="29" t="str">
        <f t="shared" si="0"/>
        <v/>
      </c>
      <c r="AF39" s="29" t="str" cm="1">
        <f t="array" ref="AF39">IF($AS39=0,"",INDEX(Disk_Pivot!$I$2:$I$500,$AS39))</f>
        <v/>
      </c>
      <c r="AG39" s="29" t="str" cm="1">
        <f t="array" ref="AG39">IF($AS39=0,"",INDEX(Disk_Pivot!$N$2:$N$500,$AS39))</f>
        <v/>
      </c>
      <c r="AH39" s="29"/>
      <c r="AI39" s="29"/>
      <c r="AJ39" s="29"/>
      <c r="AK39" s="29"/>
      <c r="AL39" s="29"/>
      <c r="AM39" s="29"/>
      <c r="AR39">
        <f>IFERROR(MATCH($B39,Input!$J$2:$J$500,0),0)</f>
        <v>0</v>
      </c>
      <c r="AS39">
        <f>IFERROR(MATCH($B39,Disk_Pivot!$G$2:$G$500,0),0)</f>
        <v>0</v>
      </c>
    </row>
    <row r="40" spans="1:45">
      <c r="A40" s="29" t="str" cm="1">
        <f t="array" ref="A40">IF($AR40=0,"",INDEX(Input!$G$2:$G$500,$AR40)&amp;"")</f>
        <v/>
      </c>
      <c r="B40" s="29"/>
      <c r="C40" s="29" t="str" cm="1">
        <f t="array" ref="C40">IF($AR40=0,"",INDEX(Input!$H$2:$H$500,$AR40)&amp;"")</f>
        <v/>
      </c>
      <c r="D40" s="37" t="str" cm="1">
        <f t="array" ref="D40">IF($AR40=0,"",INDEX(Input!$F$2:$F$500,$AR40))</f>
        <v/>
      </c>
      <c r="E40" s="29" t="str">
        <f>IFERROR(INDEX(Models!$G$2:$G$605,MATCH(D40,Models!$H$2:$H$605,0)),D40)</f>
        <v/>
      </c>
      <c r="F40" s="29" t="str" cm="1">
        <f t="array" ref="F40">IF($AR40=0,"",INDEX(Input!$E$2:$E$500,$AR40))</f>
        <v/>
      </c>
      <c r="G40" s="29" t="str" cm="1">
        <f t="array" ref="G40">IF($AR40=0,"",IF(F40="LENOVO",INDEX(Input!$K$2:$K$500,$AR40),INDEX(Input!$L$2:$L$500,$AR40)))</f>
        <v/>
      </c>
      <c r="H40" s="29"/>
      <c r="I40" s="29"/>
      <c r="J40" s="29" t="str">
        <f>CPU_Formula!I40</f>
        <v/>
      </c>
      <c r="K40" s="37" t="str" cm="1">
        <f t="array" ref="K40">IF($AR40=0,"",INDEX(Input!$D$2:$AC$500,$AR40,$AP$2)&amp;"")</f>
        <v/>
      </c>
      <c r="L40" s="37" t="str" cm="1">
        <f t="array" ref="L40">IF($AR40=0,"",INDEX(Input!$D$2:$AC$500,$AR40,$AP$3)&amp;"")</f>
        <v/>
      </c>
      <c r="M40" s="37" t="str" cm="1">
        <f t="array" ref="M40">IFERROR(_xlfn.FILTERXML("&lt;t&gt;&lt;s&gt;" &amp; SUBSTITUTE(L40," / ","&lt;/s&gt;&lt;s&gt;") &amp; "&lt;/s&gt;&lt;/t&gt;","(//s[contains(.,'DDR')])[1]"),"")</f>
        <v/>
      </c>
      <c r="N40" s="29" t="str">
        <f t="shared" si="1"/>
        <v/>
      </c>
      <c r="O40" s="37" t="str" cm="1">
        <f t="array" ref="O40">IF($AR40=0,"",INDEX(Input!$D$2:$AC$500,$AR40,$AP$4)&amp;"")</f>
        <v/>
      </c>
      <c r="P40" s="37" t="str" cm="1">
        <f t="array" ref="P40">IF($AR40=0,"",IFERROR(_xlfn.TEXTJOIN(", ",TRUE,_xlfn.MAP(_xlfn._xlws.FILTER(INDEX(Input!$D$2:$AC$500,,$AP$6),Input!$J$2:$J$500=$B40),_xlfn.LAMBDA(_xlpm.x,IFERROR(TRUNC(VALUE(_xlfn.TEXTBEFORE(_xlpm.x," ")))&amp;" "&amp;_xlfn.TEXTAFTER(_xlpm.x," "),_xlpm.x)))),""))</f>
        <v/>
      </c>
      <c r="Q40" s="29" t="str">
        <f t="shared" si="2"/>
        <v/>
      </c>
      <c r="R40" s="37" t="str" cm="1">
        <f t="array" ref="R40">IF($AR40=0,"",_xlfn.LET(_xlpm.Result,INDEX(Input!$D$2:$AC$500,$AR40,$AP$5),IF(_xlpm.Result="","",_xlpm.Result)))</f>
        <v/>
      </c>
      <c r="S40" s="37" t="str" cm="1">
        <f t="array" ref="S40">IF(R40="","",IFERROR(_xlfn.TEXTSPLIT(R40," / ", ,TRUE,0,),""))</f>
        <v/>
      </c>
      <c r="T40" s="37"/>
      <c r="U40" s="37" t="str" cm="1">
        <f t="array" ref="U40">IFERROR(_xlfn.IFS(
S40="","",
--S40&lt;55,"Battery Defect",
--S40&lt;=69,"Battery D",
--S40&lt;=80,"Battery C",
--S40&gt;80,""
),"")</f>
        <v/>
      </c>
      <c r="V40" s="37" t="str" cm="1">
        <f t="array" ref="V40">IFERROR(_xlfn.IFS(
T40="","",
--T40&lt;55,"Battery Defect",
--T40&lt;=69,"Battery D",
--T40&lt;=80,"Battery C",
--T40&gt;80,""
),"")</f>
        <v/>
      </c>
      <c r="W40" s="37" t="str" cm="1">
        <f t="array" ref="W40">IF($AR40=0,"",IFERROR(IF(INDEX(Input!$N$2:$U$500,$AR40,0)=0,"",INDEX(Input!$N$2:$U$500,$AR40,0)),""))</f>
        <v/>
      </c>
      <c r="X40" s="37"/>
      <c r="Y40" s="37"/>
      <c r="Z40" s="37"/>
      <c r="AA40" s="37"/>
      <c r="AB40" s="37"/>
      <c r="AC40" s="37"/>
      <c r="AD40" s="37"/>
      <c r="AE40" s="29" t="str">
        <f t="shared" si="0"/>
        <v/>
      </c>
      <c r="AF40" s="29" t="str" cm="1">
        <f t="array" ref="AF40">IF($AS40=0,"",INDEX(Disk_Pivot!$I$2:$I$500,$AS40))</f>
        <v/>
      </c>
      <c r="AG40" s="29" t="str" cm="1">
        <f t="array" ref="AG40">IF($AS40=0,"",INDEX(Disk_Pivot!$N$2:$N$500,$AS40))</f>
        <v/>
      </c>
      <c r="AH40" s="29"/>
      <c r="AI40" s="29"/>
      <c r="AJ40" s="29"/>
      <c r="AK40" s="29"/>
      <c r="AL40" s="29"/>
      <c r="AM40" s="29"/>
      <c r="AR40">
        <f>IFERROR(MATCH($B40,Input!$J$2:$J$500,0),0)</f>
        <v>0</v>
      </c>
      <c r="AS40">
        <f>IFERROR(MATCH($B40,Disk_Pivot!$G$2:$G$500,0),0)</f>
        <v>0</v>
      </c>
    </row>
    <row r="41" spans="1:45">
      <c r="A41" s="29" t="str" cm="1">
        <f t="array" ref="A41">IF($AR41=0,"",INDEX(Input!$G$2:$G$500,$AR41)&amp;"")</f>
        <v/>
      </c>
      <c r="B41" s="29"/>
      <c r="C41" s="29" t="str" cm="1">
        <f t="array" ref="C41">IF($AR41=0,"",INDEX(Input!$H$2:$H$500,$AR41)&amp;"")</f>
        <v/>
      </c>
      <c r="D41" s="37" t="str" cm="1">
        <f t="array" ref="D41">IF($AR41=0,"",INDEX(Input!$F$2:$F$500,$AR41))</f>
        <v/>
      </c>
      <c r="E41" s="29" t="str">
        <f>IFERROR(INDEX(Models!$G$2:$G$605,MATCH(D41,Models!$H$2:$H$605,0)),D41)</f>
        <v/>
      </c>
      <c r="F41" s="29" t="str" cm="1">
        <f t="array" ref="F41">IF($AR41=0,"",INDEX(Input!$E$2:$E$500,$AR41))</f>
        <v/>
      </c>
      <c r="G41" s="29" t="str" cm="1">
        <f t="array" ref="G41">IF($AR41=0,"",IF(F41="LENOVO",INDEX(Input!$K$2:$K$500,$AR41),INDEX(Input!$L$2:$L$500,$AR41)))</f>
        <v/>
      </c>
      <c r="H41" s="29"/>
      <c r="I41" s="29"/>
      <c r="J41" s="29" t="str">
        <f>CPU_Formula!I41</f>
        <v/>
      </c>
      <c r="K41" s="37" t="str" cm="1">
        <f t="array" ref="K41">IF($AR41=0,"",INDEX(Input!$D$2:$AC$500,$AR41,$AP$2)&amp;"")</f>
        <v/>
      </c>
      <c r="L41" s="37" t="str" cm="1">
        <f t="array" ref="L41">IF($AR41=0,"",INDEX(Input!$D$2:$AC$500,$AR41,$AP$3)&amp;"")</f>
        <v/>
      </c>
      <c r="M41" s="37" t="str" cm="1">
        <f t="array" ref="M41">IFERROR(_xlfn.FILTERXML("&lt;t&gt;&lt;s&gt;" &amp; SUBSTITUTE(L41," / ","&lt;/s&gt;&lt;s&gt;") &amp; "&lt;/s&gt;&lt;/t&gt;","(//s[contains(.,'DDR')])[1]"),"")</f>
        <v/>
      </c>
      <c r="N41" s="29" t="str">
        <f t="shared" si="1"/>
        <v/>
      </c>
      <c r="O41" s="37" t="str" cm="1">
        <f t="array" ref="O41">IF($AR41=0,"",INDEX(Input!$D$2:$AC$500,$AR41,$AP$4)&amp;"")</f>
        <v/>
      </c>
      <c r="P41" s="37" t="str" cm="1">
        <f t="array" ref="P41">IF($AR41=0,"",IFERROR(_xlfn.TEXTJOIN(", ",TRUE,_xlfn.MAP(_xlfn._xlws.FILTER(INDEX(Input!$D$2:$AC$500,,$AP$6),Input!$J$2:$J$500=$B41),_xlfn.LAMBDA(_xlpm.x,IFERROR(TRUNC(VALUE(_xlfn.TEXTBEFORE(_xlpm.x," ")))&amp;" "&amp;_xlfn.TEXTAFTER(_xlpm.x," "),_xlpm.x)))),""))</f>
        <v/>
      </c>
      <c r="Q41" s="29" t="str">
        <f t="shared" si="2"/>
        <v/>
      </c>
      <c r="R41" s="37" t="str" cm="1">
        <f t="array" ref="R41">IF($AR41=0,"",_xlfn.LET(_xlpm.Result,INDEX(Input!$D$2:$AC$500,$AR41,$AP$5),IF(_xlpm.Result="","",_xlpm.Result)))</f>
        <v/>
      </c>
      <c r="S41" s="37" t="str" cm="1">
        <f t="array" ref="S41">IF(R41="","",IFERROR(_xlfn.TEXTSPLIT(R41," / ", ,TRUE,0,),""))</f>
        <v/>
      </c>
      <c r="T41" s="37"/>
      <c r="U41" s="37" t="str" cm="1">
        <f t="array" ref="U41">IFERROR(_xlfn.IFS(
S41="","",
--S41&lt;55,"Battery Defect",
--S41&lt;=69,"Battery D",
--S41&lt;=80,"Battery C",
--S41&gt;80,""
),"")</f>
        <v/>
      </c>
      <c r="V41" s="37" t="str" cm="1">
        <f t="array" ref="V41">IFERROR(_xlfn.IFS(
T41="","",
--T41&lt;55,"Battery Defect",
--T41&lt;=69,"Battery D",
--T41&lt;=80,"Battery C",
--T41&gt;80,""
),"")</f>
        <v/>
      </c>
      <c r="W41" s="37" t="str" cm="1">
        <f t="array" ref="W41">IF($AR41=0,"",IFERROR(IF(INDEX(Input!$N$2:$U$500,$AR41,0)=0,"",INDEX(Input!$N$2:$U$500,$AR41,0)),""))</f>
        <v/>
      </c>
      <c r="X41" s="37"/>
      <c r="Y41" s="37"/>
      <c r="Z41" s="37"/>
      <c r="AA41" s="37"/>
      <c r="AB41" s="37"/>
      <c r="AC41" s="37"/>
      <c r="AD41" s="37"/>
      <c r="AE41" s="29" t="str">
        <f t="shared" si="0"/>
        <v/>
      </c>
      <c r="AF41" s="29" t="str" cm="1">
        <f t="array" ref="AF41">IF($AS41=0,"",INDEX(Disk_Pivot!$I$2:$I$500,$AS41))</f>
        <v/>
      </c>
      <c r="AG41" s="29" t="str" cm="1">
        <f t="array" ref="AG41">IF($AS41=0,"",INDEX(Disk_Pivot!$N$2:$N$500,$AS41))</f>
        <v/>
      </c>
      <c r="AH41" s="29"/>
      <c r="AI41" s="29"/>
      <c r="AJ41" s="29"/>
      <c r="AK41" s="29"/>
      <c r="AL41" s="29"/>
      <c r="AM41" s="29"/>
      <c r="AR41">
        <f>IFERROR(MATCH($B41,Input!$J$2:$J$500,0),0)</f>
        <v>0</v>
      </c>
      <c r="AS41">
        <f>IFERROR(MATCH($B41,Disk_Pivot!$G$2:$G$500,0),0)</f>
        <v>0</v>
      </c>
    </row>
    <row r="42" spans="1:45">
      <c r="A42" s="29" t="str" cm="1">
        <f t="array" ref="A42">IF($AR42=0,"",INDEX(Input!$G$2:$G$500,$AR42)&amp;"")</f>
        <v/>
      </c>
      <c r="B42" s="29"/>
      <c r="C42" s="29" t="str" cm="1">
        <f t="array" ref="C42">IF($AR42=0,"",INDEX(Input!$H$2:$H$500,$AR42)&amp;"")</f>
        <v/>
      </c>
      <c r="D42" s="37" t="str" cm="1">
        <f t="array" ref="D42">IF($AR42=0,"",INDEX(Input!$F$2:$F$500,$AR42))</f>
        <v/>
      </c>
      <c r="E42" s="29" t="str">
        <f>IFERROR(INDEX(Models!$G$2:$G$605,MATCH(D42,Models!$H$2:$H$605,0)),D42)</f>
        <v/>
      </c>
      <c r="F42" s="29" t="str" cm="1">
        <f t="array" ref="F42">IF($AR42=0,"",INDEX(Input!$E$2:$E$500,$AR42))</f>
        <v/>
      </c>
      <c r="G42" s="29" t="str" cm="1">
        <f t="array" ref="G42">IF($AR42=0,"",IF(F42="LENOVO",INDEX(Input!$K$2:$K$500,$AR42),INDEX(Input!$L$2:$L$500,$AR42)))</f>
        <v/>
      </c>
      <c r="H42" s="29"/>
      <c r="I42" s="29"/>
      <c r="J42" s="29" t="str">
        <f>CPU_Formula!I42</f>
        <v/>
      </c>
      <c r="K42" s="37" t="str" cm="1">
        <f t="array" ref="K42">IF($AR42=0,"",INDEX(Input!$D$2:$AC$500,$AR42,$AP$2)&amp;"")</f>
        <v/>
      </c>
      <c r="L42" s="37" t="str" cm="1">
        <f t="array" ref="L42">IF($AR42=0,"",INDEX(Input!$D$2:$AC$500,$AR42,$AP$3)&amp;"")</f>
        <v/>
      </c>
      <c r="M42" s="37" t="str" cm="1">
        <f t="array" ref="M42">IFERROR(_xlfn.FILTERXML("&lt;t&gt;&lt;s&gt;" &amp; SUBSTITUTE(L42," / ","&lt;/s&gt;&lt;s&gt;") &amp; "&lt;/s&gt;&lt;/t&gt;","(//s[contains(.,'DDR')])[1]"),"")</f>
        <v/>
      </c>
      <c r="N42" s="29" t="str">
        <f t="shared" si="1"/>
        <v/>
      </c>
      <c r="O42" s="37" t="str" cm="1">
        <f t="array" ref="O42">IF($AR42=0,"",INDEX(Input!$D$2:$AC$500,$AR42,$AP$4)&amp;"")</f>
        <v/>
      </c>
      <c r="P42" s="37" t="str" cm="1">
        <f t="array" ref="P42">IF($AR42=0,"",IFERROR(_xlfn.TEXTJOIN(", ",TRUE,_xlfn.MAP(_xlfn._xlws.FILTER(INDEX(Input!$D$2:$AC$500,,$AP$6),Input!$J$2:$J$500=$B42),_xlfn.LAMBDA(_xlpm.x,IFERROR(TRUNC(VALUE(_xlfn.TEXTBEFORE(_xlpm.x," ")))&amp;" "&amp;_xlfn.TEXTAFTER(_xlpm.x," "),_xlpm.x)))),""))</f>
        <v/>
      </c>
      <c r="Q42" s="29" t="str">
        <f t="shared" si="2"/>
        <v/>
      </c>
      <c r="R42" s="37" t="str" cm="1">
        <f t="array" ref="R42">IF($AR42=0,"",_xlfn.LET(_xlpm.Result,INDEX(Input!$D$2:$AC$500,$AR42,$AP$5),IF(_xlpm.Result="","",_xlpm.Result)))</f>
        <v/>
      </c>
      <c r="S42" s="37" t="str" cm="1">
        <f t="array" ref="S42">IF(R42="","",IFERROR(_xlfn.TEXTSPLIT(R42," / ", ,TRUE,0,),""))</f>
        <v/>
      </c>
      <c r="T42" s="37"/>
      <c r="U42" s="37" t="str" cm="1">
        <f t="array" ref="U42">IFERROR(_xlfn.IFS(
S42="","",
--S42&lt;55,"Battery Defect",
--S42&lt;=69,"Battery D",
--S42&lt;=80,"Battery C",
--S42&gt;80,""
),"")</f>
        <v/>
      </c>
      <c r="V42" s="37" t="str" cm="1">
        <f t="array" ref="V42">IFERROR(_xlfn.IFS(
T42="","",
--T42&lt;55,"Battery Defect",
--T42&lt;=69,"Battery D",
--T42&lt;=80,"Battery C",
--T42&gt;80,""
),"")</f>
        <v/>
      </c>
      <c r="W42" s="37" t="str" cm="1">
        <f t="array" ref="W42">IF($AR42=0,"",IFERROR(IF(INDEX(Input!$N$2:$U$500,$AR42,0)=0,"",INDEX(Input!$N$2:$U$500,$AR42,0)),""))</f>
        <v/>
      </c>
      <c r="X42" s="37"/>
      <c r="Y42" s="37"/>
      <c r="Z42" s="37"/>
      <c r="AA42" s="37"/>
      <c r="AB42" s="37"/>
      <c r="AC42" s="37"/>
      <c r="AD42" s="37"/>
      <c r="AE42" s="29" t="str">
        <f t="shared" si="0"/>
        <v/>
      </c>
      <c r="AF42" s="29" t="str" cm="1">
        <f t="array" ref="AF42">IF($AS42=0,"",INDEX(Disk_Pivot!$I$2:$I$500,$AS42))</f>
        <v/>
      </c>
      <c r="AG42" s="29" t="str" cm="1">
        <f t="array" ref="AG42">IF($AS42=0,"",INDEX(Disk_Pivot!$N$2:$N$500,$AS42))</f>
        <v/>
      </c>
      <c r="AH42" s="29"/>
      <c r="AI42" s="29"/>
      <c r="AJ42" s="29"/>
      <c r="AK42" s="29"/>
      <c r="AL42" s="29"/>
      <c r="AM42" s="29"/>
      <c r="AR42">
        <f>IFERROR(MATCH($B42,Input!$J$2:$J$500,0),0)</f>
        <v>0</v>
      </c>
      <c r="AS42">
        <f>IFERROR(MATCH($B42,Disk_Pivot!$G$2:$G$500,0),0)</f>
        <v>0</v>
      </c>
    </row>
    <row r="43" spans="1:45">
      <c r="A43" s="29" t="str" cm="1">
        <f t="array" ref="A43">IF($AR43=0,"",INDEX(Input!$G$2:$G$500,$AR43)&amp;"")</f>
        <v/>
      </c>
      <c r="B43" s="29"/>
      <c r="C43" s="29" t="str" cm="1">
        <f t="array" ref="C43">IF($AR43=0,"",INDEX(Input!$H$2:$H$500,$AR43)&amp;"")</f>
        <v/>
      </c>
      <c r="D43" s="37" t="str" cm="1">
        <f t="array" ref="D43">IF($AR43=0,"",INDEX(Input!$F$2:$F$500,$AR43))</f>
        <v/>
      </c>
      <c r="E43" s="29" t="str">
        <f>IFERROR(INDEX(Models!$G$2:$G$605,MATCH(D43,Models!$H$2:$H$605,0)),D43)</f>
        <v/>
      </c>
      <c r="F43" s="29" t="str" cm="1">
        <f t="array" ref="F43">IF($AR43=0,"",INDEX(Input!$E$2:$E$500,$AR43))</f>
        <v/>
      </c>
      <c r="G43" s="29" t="str" cm="1">
        <f t="array" ref="G43">IF($AR43=0,"",IF(F43="LENOVO",INDEX(Input!$K$2:$K$500,$AR43),INDEX(Input!$L$2:$L$500,$AR43)))</f>
        <v/>
      </c>
      <c r="H43" s="29"/>
      <c r="I43" s="29"/>
      <c r="J43" s="29" t="str">
        <f>CPU_Formula!I43</f>
        <v/>
      </c>
      <c r="K43" s="37" t="str" cm="1">
        <f t="array" ref="K43">IF($AR43=0,"",INDEX(Input!$D$2:$AC$500,$AR43,$AP$2)&amp;"")</f>
        <v/>
      </c>
      <c r="L43" s="37" t="str" cm="1">
        <f t="array" ref="L43">IF($AR43=0,"",INDEX(Input!$D$2:$AC$500,$AR43,$AP$3)&amp;"")</f>
        <v/>
      </c>
      <c r="M43" s="37" t="str" cm="1">
        <f t="array" ref="M43">IFERROR(_xlfn.FILTERXML("&lt;t&gt;&lt;s&gt;" &amp; SUBSTITUTE(L43," / ","&lt;/s&gt;&lt;s&gt;") &amp; "&lt;/s&gt;&lt;/t&gt;","(//s[contains(.,'DDR')])[1]"),"")</f>
        <v/>
      </c>
      <c r="N43" s="29" t="str">
        <f t="shared" si="1"/>
        <v/>
      </c>
      <c r="O43" s="37" t="str" cm="1">
        <f t="array" ref="O43">IF($AR43=0,"",INDEX(Input!$D$2:$AC$500,$AR43,$AP$4)&amp;"")</f>
        <v/>
      </c>
      <c r="P43" s="37" t="str" cm="1">
        <f t="array" ref="P43">IF($AR43=0,"",IFERROR(_xlfn.TEXTJOIN(", ",TRUE,_xlfn.MAP(_xlfn._xlws.FILTER(INDEX(Input!$D$2:$AC$500,,$AP$6),Input!$J$2:$J$500=$B43),_xlfn.LAMBDA(_xlpm.x,IFERROR(TRUNC(VALUE(_xlfn.TEXTBEFORE(_xlpm.x," ")))&amp;" "&amp;_xlfn.TEXTAFTER(_xlpm.x," "),_xlpm.x)))),""))</f>
        <v/>
      </c>
      <c r="Q43" s="29" t="str">
        <f t="shared" si="2"/>
        <v/>
      </c>
      <c r="R43" s="37" t="str" cm="1">
        <f t="array" ref="R43">IF($AR43=0,"",_xlfn.LET(_xlpm.Result,INDEX(Input!$D$2:$AC$500,$AR43,$AP$5),IF(_xlpm.Result="","",_xlpm.Result)))</f>
        <v/>
      </c>
      <c r="S43" s="37" t="str" cm="1">
        <f t="array" ref="S43">IF(R43="","",IFERROR(_xlfn.TEXTSPLIT(R43," / ", ,TRUE,0,),""))</f>
        <v/>
      </c>
      <c r="T43" s="37"/>
      <c r="U43" s="37" t="str" cm="1">
        <f t="array" ref="U43">IFERROR(_xlfn.IFS(
S43="","",
--S43&lt;55,"Battery Defect",
--S43&lt;=69,"Battery D",
--S43&lt;=80,"Battery C",
--S43&gt;80,""
),"")</f>
        <v/>
      </c>
      <c r="V43" s="37" t="str" cm="1">
        <f t="array" ref="V43">IFERROR(_xlfn.IFS(
T43="","",
--T43&lt;55,"Battery Defect",
--T43&lt;=69,"Battery D",
--T43&lt;=80,"Battery C",
--T43&gt;80,""
),"")</f>
        <v/>
      </c>
      <c r="W43" s="37" t="str" cm="1">
        <f t="array" ref="W43">IF($AR43=0,"",IFERROR(IF(INDEX(Input!$N$2:$U$500,$AR43,0)=0,"",INDEX(Input!$N$2:$U$500,$AR43,0)),""))</f>
        <v/>
      </c>
      <c r="X43" s="37"/>
      <c r="Y43" s="37"/>
      <c r="Z43" s="37"/>
      <c r="AA43" s="37"/>
      <c r="AB43" s="37"/>
      <c r="AC43" s="37"/>
      <c r="AD43" s="37"/>
      <c r="AE43" s="29" t="str">
        <f t="shared" si="0"/>
        <v/>
      </c>
      <c r="AF43" s="29" t="str" cm="1">
        <f t="array" ref="AF43">IF($AS43=0,"",INDEX(Disk_Pivot!$I$2:$I$500,$AS43))</f>
        <v/>
      </c>
      <c r="AG43" s="29" t="str" cm="1">
        <f t="array" ref="AG43">IF($AS43=0,"",INDEX(Disk_Pivot!$N$2:$N$500,$AS43))</f>
        <v/>
      </c>
      <c r="AH43" s="29"/>
      <c r="AI43" s="29"/>
      <c r="AJ43" s="29"/>
      <c r="AK43" s="29"/>
      <c r="AL43" s="29"/>
      <c r="AM43" s="29"/>
      <c r="AR43">
        <f>IFERROR(MATCH($B43,Input!$J$2:$J$500,0),0)</f>
        <v>0</v>
      </c>
      <c r="AS43">
        <f>IFERROR(MATCH($B43,Disk_Pivot!$G$2:$G$500,0),0)</f>
        <v>0</v>
      </c>
    </row>
    <row r="44" spans="1:45">
      <c r="A44" s="29" t="str" cm="1">
        <f t="array" ref="A44">IF($AR44=0,"",INDEX(Input!$G$2:$G$500,$AR44)&amp;"")</f>
        <v/>
      </c>
      <c r="B44" s="29"/>
      <c r="C44" s="29" t="str" cm="1">
        <f t="array" ref="C44">IF($AR44=0,"",INDEX(Input!$H$2:$H$500,$AR44)&amp;"")</f>
        <v/>
      </c>
      <c r="D44" s="37" t="str" cm="1">
        <f t="array" ref="D44">IF($AR44=0,"",INDEX(Input!$F$2:$F$500,$AR44))</f>
        <v/>
      </c>
      <c r="E44" s="29" t="str">
        <f>IFERROR(INDEX(Models!$G$2:$G$605,MATCH(D44,Models!$H$2:$H$605,0)),D44)</f>
        <v/>
      </c>
      <c r="F44" s="29" t="str" cm="1">
        <f t="array" ref="F44">IF($AR44=0,"",INDEX(Input!$E$2:$E$500,$AR44))</f>
        <v/>
      </c>
      <c r="G44" s="29" t="str" cm="1">
        <f t="array" ref="G44">IF($AR44=0,"",IF(F44="LENOVO",INDEX(Input!$K$2:$K$500,$AR44),INDEX(Input!$L$2:$L$500,$AR44)))</f>
        <v/>
      </c>
      <c r="H44" s="29"/>
      <c r="I44" s="29"/>
      <c r="J44" s="29" t="str">
        <f>CPU_Formula!I44</f>
        <v/>
      </c>
      <c r="K44" s="37" t="str" cm="1">
        <f t="array" ref="K44">IF($AR44=0,"",INDEX(Input!$D$2:$AC$500,$AR44,$AP$2)&amp;"")</f>
        <v/>
      </c>
      <c r="L44" s="37" t="str" cm="1">
        <f t="array" ref="L44">IF($AR44=0,"",INDEX(Input!$D$2:$AC$500,$AR44,$AP$3)&amp;"")</f>
        <v/>
      </c>
      <c r="M44" s="37" t="str" cm="1">
        <f t="array" ref="M44">IFERROR(_xlfn.FILTERXML("&lt;t&gt;&lt;s&gt;" &amp; SUBSTITUTE(L44," / ","&lt;/s&gt;&lt;s&gt;") &amp; "&lt;/s&gt;&lt;/t&gt;","(//s[contains(.,'DDR')])[1]"),"")</f>
        <v/>
      </c>
      <c r="N44" s="29" t="str">
        <f t="shared" si="1"/>
        <v/>
      </c>
      <c r="O44" s="37" t="str" cm="1">
        <f t="array" ref="O44">IF($AR44=0,"",INDEX(Input!$D$2:$AC$500,$AR44,$AP$4)&amp;"")</f>
        <v/>
      </c>
      <c r="P44" s="37" t="str" cm="1">
        <f t="array" ref="P44">IF($AR44=0,"",IFERROR(_xlfn.TEXTJOIN(", ",TRUE,_xlfn.MAP(_xlfn._xlws.FILTER(INDEX(Input!$D$2:$AC$500,,$AP$6),Input!$J$2:$J$500=$B44),_xlfn.LAMBDA(_xlpm.x,IFERROR(TRUNC(VALUE(_xlfn.TEXTBEFORE(_xlpm.x," ")))&amp;" "&amp;_xlfn.TEXTAFTER(_xlpm.x," "),_xlpm.x)))),""))</f>
        <v/>
      </c>
      <c r="Q44" s="29" t="str">
        <f t="shared" si="2"/>
        <v/>
      </c>
      <c r="R44" s="37" t="str" cm="1">
        <f t="array" ref="R44">IF($AR44=0,"",_xlfn.LET(_xlpm.Result,INDEX(Input!$D$2:$AC$500,$AR44,$AP$5),IF(_xlpm.Result="","",_xlpm.Result)))</f>
        <v/>
      </c>
      <c r="S44" s="37" t="str" cm="1">
        <f t="array" ref="S44">IF(R44="","",IFERROR(_xlfn.TEXTSPLIT(R44," / ", ,TRUE,0,),""))</f>
        <v/>
      </c>
      <c r="T44" s="37"/>
      <c r="U44" s="37" t="str" cm="1">
        <f t="array" ref="U44">IFERROR(_xlfn.IFS(
S44="","",
--S44&lt;55,"Battery Defect",
--S44&lt;=69,"Battery D",
--S44&lt;=80,"Battery C",
--S44&gt;80,""
),"")</f>
        <v/>
      </c>
      <c r="V44" s="37" t="str" cm="1">
        <f t="array" ref="V44">IFERROR(_xlfn.IFS(
T44="","",
--T44&lt;55,"Battery Defect",
--T44&lt;=69,"Battery D",
--T44&lt;=80,"Battery C",
--T44&gt;80,""
),"")</f>
        <v/>
      </c>
      <c r="W44" s="37" t="str" cm="1">
        <f t="array" ref="W44">IF($AR44=0,"",IFERROR(IF(INDEX(Input!$N$2:$U$500,$AR44,0)=0,"",INDEX(Input!$N$2:$U$500,$AR44,0)),""))</f>
        <v/>
      </c>
      <c r="X44" s="37"/>
      <c r="Y44" s="37"/>
      <c r="Z44" s="37"/>
      <c r="AA44" s="37"/>
      <c r="AB44" s="37"/>
      <c r="AC44" s="37"/>
      <c r="AD44" s="37"/>
      <c r="AE44" s="29" t="str">
        <f t="shared" si="0"/>
        <v/>
      </c>
      <c r="AF44" s="29" t="str" cm="1">
        <f t="array" ref="AF44">IF($AS44=0,"",INDEX(Disk_Pivot!$I$2:$I$500,$AS44))</f>
        <v/>
      </c>
      <c r="AG44" s="29" t="str" cm="1">
        <f t="array" ref="AG44">IF($AS44=0,"",INDEX(Disk_Pivot!$N$2:$N$500,$AS44))</f>
        <v/>
      </c>
      <c r="AH44" s="29"/>
      <c r="AI44" s="29"/>
      <c r="AJ44" s="29"/>
      <c r="AK44" s="29"/>
      <c r="AL44" s="29"/>
      <c r="AM44" s="29"/>
      <c r="AR44">
        <f>IFERROR(MATCH($B44,Input!$J$2:$J$500,0),0)</f>
        <v>0</v>
      </c>
      <c r="AS44">
        <f>IFERROR(MATCH($B44,Disk_Pivot!$G$2:$G$500,0),0)</f>
        <v>0</v>
      </c>
    </row>
    <row r="45" spans="1:45">
      <c r="A45" s="29" t="str" cm="1">
        <f t="array" ref="A45">IF($AR45=0,"",INDEX(Input!$G$2:$G$500,$AR45)&amp;"")</f>
        <v/>
      </c>
      <c r="B45" s="29"/>
      <c r="C45" s="29" t="str" cm="1">
        <f t="array" ref="C45">IF($AR45=0,"",INDEX(Input!$H$2:$H$500,$AR45)&amp;"")</f>
        <v/>
      </c>
      <c r="D45" s="37" t="str" cm="1">
        <f t="array" ref="D45">IF($AR45=0,"",INDEX(Input!$F$2:$F$500,$AR45))</f>
        <v/>
      </c>
      <c r="E45" s="29" t="str">
        <f>IFERROR(INDEX(Models!$G$2:$G$605,MATCH(D45,Models!$H$2:$H$605,0)),D45)</f>
        <v/>
      </c>
      <c r="F45" s="29" t="str" cm="1">
        <f t="array" ref="F45">IF($AR45=0,"",INDEX(Input!$E$2:$E$500,$AR45))</f>
        <v/>
      </c>
      <c r="G45" s="29" t="str" cm="1">
        <f t="array" ref="G45">IF($AR45=0,"",IF(F45="LENOVO",INDEX(Input!$K$2:$K$500,$AR45),INDEX(Input!$L$2:$L$500,$AR45)))</f>
        <v/>
      </c>
      <c r="H45" s="29"/>
      <c r="I45" s="29"/>
      <c r="J45" s="29" t="str">
        <f>CPU_Formula!I45</f>
        <v/>
      </c>
      <c r="K45" s="37" t="str" cm="1">
        <f t="array" ref="K45">IF($AR45=0,"",INDEX(Input!$D$2:$AC$500,$AR45,$AP$2)&amp;"")</f>
        <v/>
      </c>
      <c r="L45" s="37" t="str" cm="1">
        <f t="array" ref="L45">IF($AR45=0,"",INDEX(Input!$D$2:$AC$500,$AR45,$AP$3)&amp;"")</f>
        <v/>
      </c>
      <c r="M45" s="37" t="str" cm="1">
        <f t="array" ref="M45">IFERROR(_xlfn.FILTERXML("&lt;t&gt;&lt;s&gt;" &amp; SUBSTITUTE(L45," / ","&lt;/s&gt;&lt;s&gt;") &amp; "&lt;/s&gt;&lt;/t&gt;","(//s[contains(.,'DDR')])[1]"),"")</f>
        <v/>
      </c>
      <c r="N45" s="29" t="str">
        <f t="shared" si="1"/>
        <v/>
      </c>
      <c r="O45" s="37" t="str" cm="1">
        <f t="array" ref="O45">IF($AR45=0,"",INDEX(Input!$D$2:$AC$500,$AR45,$AP$4)&amp;"")</f>
        <v/>
      </c>
      <c r="P45" s="37" t="str" cm="1">
        <f t="array" ref="P45">IF($AR45=0,"",IFERROR(_xlfn.TEXTJOIN(", ",TRUE,_xlfn.MAP(_xlfn._xlws.FILTER(INDEX(Input!$D$2:$AC$500,,$AP$6),Input!$J$2:$J$500=$B45),_xlfn.LAMBDA(_xlpm.x,IFERROR(TRUNC(VALUE(_xlfn.TEXTBEFORE(_xlpm.x," ")))&amp;" "&amp;_xlfn.TEXTAFTER(_xlpm.x," "),_xlpm.x)))),""))</f>
        <v/>
      </c>
      <c r="Q45" s="29" t="str">
        <f t="shared" si="2"/>
        <v/>
      </c>
      <c r="R45" s="37" t="str" cm="1">
        <f t="array" ref="R45">IF($AR45=0,"",_xlfn.LET(_xlpm.Result,INDEX(Input!$D$2:$AC$500,$AR45,$AP$5),IF(_xlpm.Result="","",_xlpm.Result)))</f>
        <v/>
      </c>
      <c r="S45" s="37" t="str" cm="1">
        <f t="array" ref="S45">IF(R45="","",IFERROR(_xlfn.TEXTSPLIT(R45," / ", ,TRUE,0,),""))</f>
        <v/>
      </c>
      <c r="T45" s="37"/>
      <c r="U45" s="37" t="str" cm="1">
        <f t="array" ref="U45">IFERROR(_xlfn.IFS(
S45="","",
--S45&lt;55,"Battery Defect",
--S45&lt;=69,"Battery D",
--S45&lt;=80,"Battery C",
--S45&gt;80,""
),"")</f>
        <v/>
      </c>
      <c r="V45" s="37" t="str" cm="1">
        <f t="array" ref="V45">IFERROR(_xlfn.IFS(
T45="","",
--T45&lt;55,"Battery Defect",
--T45&lt;=69,"Battery D",
--T45&lt;=80,"Battery C",
--T45&gt;80,""
),"")</f>
        <v/>
      </c>
      <c r="W45" s="37" t="str" cm="1">
        <f t="array" ref="W45">IF($AR45=0,"",IFERROR(IF(INDEX(Input!$N$2:$U$500,$AR45,0)=0,"",INDEX(Input!$N$2:$U$500,$AR45,0)),""))</f>
        <v/>
      </c>
      <c r="X45" s="37"/>
      <c r="Y45" s="37"/>
      <c r="Z45" s="37"/>
      <c r="AA45" s="37"/>
      <c r="AB45" s="37"/>
      <c r="AC45" s="37"/>
      <c r="AD45" s="37"/>
      <c r="AE45" s="29" t="str">
        <f t="shared" si="0"/>
        <v/>
      </c>
      <c r="AF45" s="29" t="str" cm="1">
        <f t="array" ref="AF45">IF($AS45=0,"",INDEX(Disk_Pivot!$I$2:$I$500,$AS45))</f>
        <v/>
      </c>
      <c r="AG45" s="29" t="str" cm="1">
        <f t="array" ref="AG45">IF($AS45=0,"",INDEX(Disk_Pivot!$N$2:$N$500,$AS45))</f>
        <v/>
      </c>
      <c r="AH45" s="29"/>
      <c r="AI45" s="29"/>
      <c r="AJ45" s="29"/>
      <c r="AK45" s="29"/>
      <c r="AL45" s="29"/>
      <c r="AM45" s="29"/>
      <c r="AR45">
        <f>IFERROR(MATCH($B45,Input!$J$2:$J$500,0),0)</f>
        <v>0</v>
      </c>
      <c r="AS45">
        <f>IFERROR(MATCH($B45,Disk_Pivot!$G$2:$G$500,0),0)</f>
        <v>0</v>
      </c>
    </row>
    <row r="46" spans="1:45">
      <c r="A46" s="29" t="str" cm="1">
        <f t="array" ref="A46">IF($AR46=0,"",INDEX(Input!$G$2:$G$500,$AR46)&amp;"")</f>
        <v/>
      </c>
      <c r="B46" s="29"/>
      <c r="C46" s="29" t="str" cm="1">
        <f t="array" ref="C46">IF($AR46=0,"",INDEX(Input!$H$2:$H$500,$AR46)&amp;"")</f>
        <v/>
      </c>
      <c r="D46" s="37" t="str" cm="1">
        <f t="array" ref="D46">IF($AR46=0,"",INDEX(Input!$F$2:$F$500,$AR46))</f>
        <v/>
      </c>
      <c r="E46" s="29" t="str">
        <f>IFERROR(INDEX(Models!$G$2:$G$605,MATCH(D46,Models!$H$2:$H$605,0)),D46)</f>
        <v/>
      </c>
      <c r="F46" s="29" t="str" cm="1">
        <f t="array" ref="F46">IF($AR46=0,"",INDEX(Input!$E$2:$E$500,$AR46))</f>
        <v/>
      </c>
      <c r="G46" s="29" t="str" cm="1">
        <f t="array" ref="G46">IF($AR46=0,"",IF(F46="LENOVO",INDEX(Input!$K$2:$K$500,$AR46),INDEX(Input!$L$2:$L$500,$AR46)))</f>
        <v/>
      </c>
      <c r="H46" s="29"/>
      <c r="I46" s="29"/>
      <c r="J46" s="29" t="str">
        <f>CPU_Formula!I46</f>
        <v/>
      </c>
      <c r="K46" s="37" t="str" cm="1">
        <f t="array" ref="K46">IF($AR46=0,"",INDEX(Input!$D$2:$AC$500,$AR46,$AP$2)&amp;"")</f>
        <v/>
      </c>
      <c r="L46" s="37" t="str" cm="1">
        <f t="array" ref="L46">IF($AR46=0,"",INDEX(Input!$D$2:$AC$500,$AR46,$AP$3)&amp;"")</f>
        <v/>
      </c>
      <c r="M46" s="37" t="str" cm="1">
        <f t="array" ref="M46">IFERROR(_xlfn.FILTERXML("&lt;t&gt;&lt;s&gt;" &amp; SUBSTITUTE(L46," / ","&lt;/s&gt;&lt;s&gt;") &amp; "&lt;/s&gt;&lt;/t&gt;","(//s[contains(.,'DDR')])[1]"),"")</f>
        <v/>
      </c>
      <c r="N46" s="29" t="str">
        <f t="shared" si="1"/>
        <v/>
      </c>
      <c r="O46" s="37" t="str" cm="1">
        <f t="array" ref="O46">IF($AR46=0,"",INDEX(Input!$D$2:$AC$500,$AR46,$AP$4)&amp;"")</f>
        <v/>
      </c>
      <c r="P46" s="37" t="str" cm="1">
        <f t="array" ref="P46">IF($AR46=0,"",IFERROR(_xlfn.TEXTJOIN(", ",TRUE,_xlfn.MAP(_xlfn._xlws.FILTER(INDEX(Input!$D$2:$AC$500,,$AP$6),Input!$J$2:$J$500=$B46),_xlfn.LAMBDA(_xlpm.x,IFERROR(TRUNC(VALUE(_xlfn.TEXTBEFORE(_xlpm.x," ")))&amp;" "&amp;_xlfn.TEXTAFTER(_xlpm.x," "),_xlpm.x)))),""))</f>
        <v/>
      </c>
      <c r="Q46" s="29" t="str">
        <f t="shared" si="2"/>
        <v/>
      </c>
      <c r="R46" s="37" t="str" cm="1">
        <f t="array" ref="R46">IF($AR46=0,"",_xlfn.LET(_xlpm.Result,INDEX(Input!$D$2:$AC$500,$AR46,$AP$5),IF(_xlpm.Result="","",_xlpm.Result)))</f>
        <v/>
      </c>
      <c r="S46" s="37" t="str" cm="1">
        <f t="array" ref="S46">IF(R46="","",IFERROR(_xlfn.TEXTSPLIT(R46," / ", ,TRUE,0,),""))</f>
        <v/>
      </c>
      <c r="T46" s="37"/>
      <c r="U46" s="37" t="str" cm="1">
        <f t="array" ref="U46">IFERROR(_xlfn.IFS(
S46="","",
--S46&lt;55,"Battery Defect",
--S46&lt;=69,"Battery D",
--S46&lt;=80,"Battery C",
--S46&gt;80,""
),"")</f>
        <v/>
      </c>
      <c r="V46" s="37" t="str" cm="1">
        <f t="array" ref="V46">IFERROR(_xlfn.IFS(
T46="","",
--T46&lt;55,"Battery Defect",
--T46&lt;=69,"Battery D",
--T46&lt;=80,"Battery C",
--T46&gt;80,""
),"")</f>
        <v/>
      </c>
      <c r="W46" s="37" t="str" cm="1">
        <f t="array" ref="W46">IF($AR46=0,"",IFERROR(IF(INDEX(Input!$N$2:$U$500,$AR46,0)=0,"",INDEX(Input!$N$2:$U$500,$AR46,0)),""))</f>
        <v/>
      </c>
      <c r="X46" s="37"/>
      <c r="Y46" s="37"/>
      <c r="Z46" s="37"/>
      <c r="AA46" s="37"/>
      <c r="AB46" s="37"/>
      <c r="AC46" s="37"/>
      <c r="AD46" s="37"/>
      <c r="AE46" s="29" t="str">
        <f t="shared" si="0"/>
        <v/>
      </c>
      <c r="AF46" s="29" t="str" cm="1">
        <f t="array" ref="AF46">IF($AS46=0,"",INDEX(Disk_Pivot!$I$2:$I$500,$AS46))</f>
        <v/>
      </c>
      <c r="AG46" s="29" t="str" cm="1">
        <f t="array" ref="AG46">IF($AS46=0,"",INDEX(Disk_Pivot!$N$2:$N$500,$AS46))</f>
        <v/>
      </c>
      <c r="AH46" s="29"/>
      <c r="AI46" s="29"/>
      <c r="AJ46" s="29"/>
      <c r="AK46" s="29"/>
      <c r="AL46" s="29"/>
      <c r="AM46" s="29"/>
      <c r="AR46">
        <f>IFERROR(MATCH($B46,Input!$J$2:$J$500,0),0)</f>
        <v>0</v>
      </c>
      <c r="AS46">
        <f>IFERROR(MATCH($B46,Disk_Pivot!$G$2:$G$500,0),0)</f>
        <v>0</v>
      </c>
    </row>
    <row r="47" spans="1:45">
      <c r="A47" s="29" t="str" cm="1">
        <f t="array" ref="A47">IF($AR47=0,"",INDEX(Input!$G$2:$G$500,$AR47)&amp;"")</f>
        <v/>
      </c>
      <c r="B47" s="29"/>
      <c r="C47" s="29" t="str" cm="1">
        <f t="array" ref="C47">IF($AR47=0,"",INDEX(Input!$H$2:$H$500,$AR47)&amp;"")</f>
        <v/>
      </c>
      <c r="D47" s="37" t="str" cm="1">
        <f t="array" ref="D47">IF($AR47=0,"",INDEX(Input!$F$2:$F$500,$AR47))</f>
        <v/>
      </c>
      <c r="E47" s="29" t="str">
        <f>IFERROR(INDEX(Models!$G$2:$G$605,MATCH(D47,Models!$H$2:$H$605,0)),D47)</f>
        <v/>
      </c>
      <c r="F47" s="29" t="str" cm="1">
        <f t="array" ref="F47">IF($AR47=0,"",INDEX(Input!$E$2:$E$500,$AR47))</f>
        <v/>
      </c>
      <c r="G47" s="29" t="str" cm="1">
        <f t="array" ref="G47">IF($AR47=0,"",IF(F47="LENOVO",INDEX(Input!$K$2:$K$500,$AR47),INDEX(Input!$L$2:$L$500,$AR47)))</f>
        <v/>
      </c>
      <c r="H47" s="29"/>
      <c r="I47" s="29"/>
      <c r="J47" s="29" t="str">
        <f>CPU_Formula!I47</f>
        <v/>
      </c>
      <c r="K47" s="37" t="str" cm="1">
        <f t="array" ref="K47">IF($AR47=0,"",INDEX(Input!$D$2:$AC$500,$AR47,$AP$2)&amp;"")</f>
        <v/>
      </c>
      <c r="L47" s="37" t="str" cm="1">
        <f t="array" ref="L47">IF($AR47=0,"",INDEX(Input!$D$2:$AC$500,$AR47,$AP$3)&amp;"")</f>
        <v/>
      </c>
      <c r="M47" s="37" t="str" cm="1">
        <f t="array" ref="M47">IFERROR(_xlfn.FILTERXML("&lt;t&gt;&lt;s&gt;" &amp; SUBSTITUTE(L47," / ","&lt;/s&gt;&lt;s&gt;") &amp; "&lt;/s&gt;&lt;/t&gt;","(//s[contains(.,'DDR')])[1]"),"")</f>
        <v/>
      </c>
      <c r="N47" s="29" t="str">
        <f t="shared" si="1"/>
        <v/>
      </c>
      <c r="O47" s="37" t="str" cm="1">
        <f t="array" ref="O47">IF($AR47=0,"",INDEX(Input!$D$2:$AC$500,$AR47,$AP$4)&amp;"")</f>
        <v/>
      </c>
      <c r="P47" s="37" t="str" cm="1">
        <f t="array" ref="P47">IF($AR47=0,"",IFERROR(_xlfn.TEXTJOIN(", ",TRUE,_xlfn.MAP(_xlfn._xlws.FILTER(INDEX(Input!$D$2:$AC$500,,$AP$6),Input!$J$2:$J$500=$B47),_xlfn.LAMBDA(_xlpm.x,IFERROR(TRUNC(VALUE(_xlfn.TEXTBEFORE(_xlpm.x," ")))&amp;" "&amp;_xlfn.TEXTAFTER(_xlpm.x," "),_xlpm.x)))),""))</f>
        <v/>
      </c>
      <c r="Q47" s="29" t="str">
        <f t="shared" si="2"/>
        <v/>
      </c>
      <c r="R47" s="37" t="str" cm="1">
        <f t="array" ref="R47">IF($AR47=0,"",_xlfn.LET(_xlpm.Result,INDEX(Input!$D$2:$AC$500,$AR47,$AP$5),IF(_xlpm.Result="","",_xlpm.Result)))</f>
        <v/>
      </c>
      <c r="S47" s="37" t="str" cm="1">
        <f t="array" ref="S47">IF(R47="","",IFERROR(_xlfn.TEXTSPLIT(R47," / ", ,TRUE,0,),""))</f>
        <v/>
      </c>
      <c r="T47" s="37"/>
      <c r="U47" s="37" t="str" cm="1">
        <f t="array" ref="U47">IFERROR(_xlfn.IFS(
S47="","",
--S47&lt;55,"Battery Defect",
--S47&lt;=69,"Battery D",
--S47&lt;=80,"Battery C",
--S47&gt;80,""
),"")</f>
        <v/>
      </c>
      <c r="V47" s="37" t="str" cm="1">
        <f t="array" ref="V47">IFERROR(_xlfn.IFS(
T47="","",
--T47&lt;55,"Battery Defect",
--T47&lt;=69,"Battery D",
--T47&lt;=80,"Battery C",
--T47&gt;80,""
),"")</f>
        <v/>
      </c>
      <c r="W47" s="37" t="str" cm="1">
        <f t="array" ref="W47">IF($AR47=0,"",IFERROR(IF(INDEX(Input!$N$2:$U$500,$AR47,0)=0,"",INDEX(Input!$N$2:$U$500,$AR47,0)),""))</f>
        <v/>
      </c>
      <c r="X47" s="37"/>
      <c r="Y47" s="37"/>
      <c r="Z47" s="37"/>
      <c r="AA47" s="37"/>
      <c r="AB47" s="37"/>
      <c r="AC47" s="37"/>
      <c r="AD47" s="37"/>
      <c r="AE47" s="29" t="str">
        <f t="shared" si="0"/>
        <v/>
      </c>
      <c r="AF47" s="29" t="str" cm="1">
        <f t="array" ref="AF47">IF($AS47=0,"",INDEX(Disk_Pivot!$I$2:$I$500,$AS47))</f>
        <v/>
      </c>
      <c r="AG47" s="29" t="str" cm="1">
        <f t="array" ref="AG47">IF($AS47=0,"",INDEX(Disk_Pivot!$N$2:$N$500,$AS47))</f>
        <v/>
      </c>
      <c r="AH47" s="29"/>
      <c r="AI47" s="29"/>
      <c r="AJ47" s="29"/>
      <c r="AK47" s="29"/>
      <c r="AL47" s="29"/>
      <c r="AM47" s="29"/>
      <c r="AR47">
        <f>IFERROR(MATCH($B47,Input!$J$2:$J$500,0),0)</f>
        <v>0</v>
      </c>
      <c r="AS47">
        <f>IFERROR(MATCH($B47,Disk_Pivot!$G$2:$G$500,0),0)</f>
        <v>0</v>
      </c>
    </row>
    <row r="48" spans="1:45">
      <c r="A48" s="29" t="str" cm="1">
        <f t="array" ref="A48">IF($AR48=0,"",INDEX(Input!$G$2:$G$500,$AR48)&amp;"")</f>
        <v/>
      </c>
      <c r="B48" s="29"/>
      <c r="C48" s="29" t="str" cm="1">
        <f t="array" ref="C48">IF($AR48=0,"",INDEX(Input!$H$2:$H$500,$AR48)&amp;"")</f>
        <v/>
      </c>
      <c r="D48" s="37" t="str" cm="1">
        <f t="array" ref="D48">IF($AR48=0,"",INDEX(Input!$F$2:$F$500,$AR48))</f>
        <v/>
      </c>
      <c r="E48" s="29" t="str">
        <f>IFERROR(INDEX(Models!$G$2:$G$605,MATCH(D48,Models!$H$2:$H$605,0)),D48)</f>
        <v/>
      </c>
      <c r="F48" s="29" t="str" cm="1">
        <f t="array" ref="F48">IF($AR48=0,"",INDEX(Input!$E$2:$E$500,$AR48))</f>
        <v/>
      </c>
      <c r="G48" s="29" t="str" cm="1">
        <f t="array" ref="G48">IF($AR48=0,"",IF(F48="LENOVO",INDEX(Input!$K$2:$K$500,$AR48),INDEX(Input!$L$2:$L$500,$AR48)))</f>
        <v/>
      </c>
      <c r="H48" s="29"/>
      <c r="I48" s="29"/>
      <c r="J48" s="29" t="str">
        <f>CPU_Formula!I48</f>
        <v/>
      </c>
      <c r="K48" s="37" t="str" cm="1">
        <f t="array" ref="K48">IF($AR48=0,"",INDEX(Input!$D$2:$AC$500,$AR48,$AP$2)&amp;"")</f>
        <v/>
      </c>
      <c r="L48" s="37" t="str" cm="1">
        <f t="array" ref="L48">IF($AR48=0,"",INDEX(Input!$D$2:$AC$500,$AR48,$AP$3)&amp;"")</f>
        <v/>
      </c>
      <c r="M48" s="37" t="str" cm="1">
        <f t="array" ref="M48">IFERROR(_xlfn.FILTERXML("&lt;t&gt;&lt;s&gt;" &amp; SUBSTITUTE(L48," / ","&lt;/s&gt;&lt;s&gt;") &amp; "&lt;/s&gt;&lt;/t&gt;","(//s[contains(.,'DDR')])[1]"),"")</f>
        <v/>
      </c>
      <c r="N48" s="29" t="str">
        <f t="shared" si="1"/>
        <v/>
      </c>
      <c r="O48" s="37" t="str" cm="1">
        <f t="array" ref="O48">IF($AR48=0,"",INDEX(Input!$D$2:$AC$500,$AR48,$AP$4)&amp;"")</f>
        <v/>
      </c>
      <c r="P48" s="37" t="str" cm="1">
        <f t="array" ref="P48">IF($AR48=0,"",IFERROR(_xlfn.TEXTJOIN(", ",TRUE,_xlfn.MAP(_xlfn._xlws.FILTER(INDEX(Input!$D$2:$AC$500,,$AP$6),Input!$J$2:$J$500=$B48),_xlfn.LAMBDA(_xlpm.x,IFERROR(TRUNC(VALUE(_xlfn.TEXTBEFORE(_xlpm.x," ")))&amp;" "&amp;_xlfn.TEXTAFTER(_xlpm.x," "),_xlpm.x)))),""))</f>
        <v/>
      </c>
      <c r="Q48" s="29" t="str">
        <f t="shared" si="2"/>
        <v/>
      </c>
      <c r="R48" s="37" t="str" cm="1">
        <f t="array" ref="R48">IF($AR48=0,"",_xlfn.LET(_xlpm.Result,INDEX(Input!$D$2:$AC$500,$AR48,$AP$5),IF(_xlpm.Result="","",_xlpm.Result)))</f>
        <v/>
      </c>
      <c r="S48" s="37" t="str" cm="1">
        <f t="array" ref="S48">IF(R48="","",IFERROR(_xlfn.TEXTSPLIT(R48," / ", ,TRUE,0,),""))</f>
        <v/>
      </c>
      <c r="T48" s="37"/>
      <c r="U48" s="37" t="str" cm="1">
        <f t="array" ref="U48">IFERROR(_xlfn.IFS(
S48="","",
--S48&lt;55,"Battery Defect",
--S48&lt;=69,"Battery D",
--S48&lt;=80,"Battery C",
--S48&gt;80,""
),"")</f>
        <v/>
      </c>
      <c r="V48" s="37" t="str" cm="1">
        <f t="array" ref="V48">IFERROR(_xlfn.IFS(
T48="","",
--T48&lt;55,"Battery Defect",
--T48&lt;=69,"Battery D",
--T48&lt;=80,"Battery C",
--T48&gt;80,""
),"")</f>
        <v/>
      </c>
      <c r="W48" s="37" t="str" cm="1">
        <f t="array" ref="W48">IF($AR48=0,"",IFERROR(IF(INDEX(Input!$N$2:$U$500,$AR48,0)=0,"",INDEX(Input!$N$2:$U$500,$AR48,0)),""))</f>
        <v/>
      </c>
      <c r="X48" s="37"/>
      <c r="Y48" s="37"/>
      <c r="Z48" s="37"/>
      <c r="AA48" s="37"/>
      <c r="AB48" s="37"/>
      <c r="AC48" s="37"/>
      <c r="AD48" s="37"/>
      <c r="AE48" s="29" t="str">
        <f t="shared" si="0"/>
        <v/>
      </c>
      <c r="AF48" s="29" t="str" cm="1">
        <f t="array" ref="AF48">IF($AS48=0,"",INDEX(Disk_Pivot!$I$2:$I$500,$AS48))</f>
        <v/>
      </c>
      <c r="AG48" s="29" t="str" cm="1">
        <f t="array" ref="AG48">IF($AS48=0,"",INDEX(Disk_Pivot!$N$2:$N$500,$AS48))</f>
        <v/>
      </c>
      <c r="AH48" s="29"/>
      <c r="AI48" s="29"/>
      <c r="AJ48" s="29"/>
      <c r="AK48" s="29"/>
      <c r="AL48" s="29"/>
      <c r="AM48" s="29"/>
      <c r="AR48">
        <f>IFERROR(MATCH($B48,Input!$J$2:$J$500,0),0)</f>
        <v>0</v>
      </c>
      <c r="AS48">
        <f>IFERROR(MATCH($B48,Disk_Pivot!$G$2:$G$500,0),0)</f>
        <v>0</v>
      </c>
    </row>
    <row r="49" spans="1:45">
      <c r="A49" s="29" t="str" cm="1">
        <f t="array" ref="A49">IF($AR49=0,"",INDEX(Input!$G$2:$G$500,$AR49)&amp;"")</f>
        <v/>
      </c>
      <c r="B49" s="29"/>
      <c r="C49" s="29" t="str" cm="1">
        <f t="array" ref="C49">IF($AR49=0,"",INDEX(Input!$H$2:$H$500,$AR49)&amp;"")</f>
        <v/>
      </c>
      <c r="D49" s="37" t="str" cm="1">
        <f t="array" ref="D49">IF($AR49=0,"",INDEX(Input!$F$2:$F$500,$AR49))</f>
        <v/>
      </c>
      <c r="E49" s="29" t="str">
        <f>IFERROR(INDEX(Models!$G$2:$G$605,MATCH(D49,Models!$H$2:$H$605,0)),D49)</f>
        <v/>
      </c>
      <c r="F49" s="29" t="str" cm="1">
        <f t="array" ref="F49">IF($AR49=0,"",INDEX(Input!$E$2:$E$500,$AR49))</f>
        <v/>
      </c>
      <c r="G49" s="29" t="str" cm="1">
        <f t="array" ref="G49">IF($AR49=0,"",IF(F49="LENOVO",INDEX(Input!$K$2:$K$500,$AR49),INDEX(Input!$L$2:$L$500,$AR49)))</f>
        <v/>
      </c>
      <c r="H49" s="29"/>
      <c r="I49" s="29"/>
      <c r="J49" s="29" t="str">
        <f>CPU_Formula!I49</f>
        <v/>
      </c>
      <c r="K49" s="37" t="str" cm="1">
        <f t="array" ref="K49">IF($AR49=0,"",INDEX(Input!$D$2:$AC$500,$AR49,$AP$2)&amp;"")</f>
        <v/>
      </c>
      <c r="L49" s="37" t="str" cm="1">
        <f t="array" ref="L49">IF($AR49=0,"",INDEX(Input!$D$2:$AC$500,$AR49,$AP$3)&amp;"")</f>
        <v/>
      </c>
      <c r="M49" s="37" t="str" cm="1">
        <f t="array" ref="M49">IFERROR(_xlfn.FILTERXML("&lt;t&gt;&lt;s&gt;" &amp; SUBSTITUTE(L49," / ","&lt;/s&gt;&lt;s&gt;") &amp; "&lt;/s&gt;&lt;/t&gt;","(//s[contains(.,'DDR')])[1]"),"")</f>
        <v/>
      </c>
      <c r="N49" s="29" t="str">
        <f t="shared" si="1"/>
        <v/>
      </c>
      <c r="O49" s="37" t="str" cm="1">
        <f t="array" ref="O49">IF($AR49=0,"",INDEX(Input!$D$2:$AC$500,$AR49,$AP$4)&amp;"")</f>
        <v/>
      </c>
      <c r="P49" s="37" t="str" cm="1">
        <f t="array" ref="P49">IF($AR49=0,"",IFERROR(_xlfn.TEXTJOIN(", ",TRUE,_xlfn.MAP(_xlfn._xlws.FILTER(INDEX(Input!$D$2:$AC$500,,$AP$6),Input!$J$2:$J$500=$B49),_xlfn.LAMBDA(_xlpm.x,IFERROR(TRUNC(VALUE(_xlfn.TEXTBEFORE(_xlpm.x," ")))&amp;" "&amp;_xlfn.TEXTAFTER(_xlpm.x," "),_xlpm.x)))),""))</f>
        <v/>
      </c>
      <c r="Q49" s="29" t="str">
        <f t="shared" si="2"/>
        <v/>
      </c>
      <c r="R49" s="37" t="str" cm="1">
        <f t="array" ref="R49">IF($AR49=0,"",_xlfn.LET(_xlpm.Result,INDEX(Input!$D$2:$AC$500,$AR49,$AP$5),IF(_xlpm.Result="","",_xlpm.Result)))</f>
        <v/>
      </c>
      <c r="S49" s="37" t="str" cm="1">
        <f t="array" ref="S49">IF(R49="","",IFERROR(_xlfn.TEXTSPLIT(R49," / ", ,TRUE,0,),""))</f>
        <v/>
      </c>
      <c r="T49" s="37"/>
      <c r="U49" s="37" t="str" cm="1">
        <f t="array" ref="U49">IFERROR(_xlfn.IFS(
S49="","",
--S49&lt;55,"Battery Defect",
--S49&lt;=69,"Battery D",
--S49&lt;=80,"Battery C",
--S49&gt;80,""
),"")</f>
        <v/>
      </c>
      <c r="V49" s="37" t="str" cm="1">
        <f t="array" ref="V49">IFERROR(_xlfn.IFS(
T49="","",
--T49&lt;55,"Battery Defect",
--T49&lt;=69,"Battery D",
--T49&lt;=80,"Battery C",
--T49&gt;80,""
),"")</f>
        <v/>
      </c>
      <c r="W49" s="37" t="str" cm="1">
        <f t="array" ref="W49">IF($AR49=0,"",IFERROR(IF(INDEX(Input!$N$2:$U$500,$AR49,0)=0,"",INDEX(Input!$N$2:$U$500,$AR49,0)),""))</f>
        <v/>
      </c>
      <c r="X49" s="37"/>
      <c r="Y49" s="37"/>
      <c r="Z49" s="37"/>
      <c r="AA49" s="37"/>
      <c r="AB49" s="37"/>
      <c r="AC49" s="37"/>
      <c r="AD49" s="37"/>
      <c r="AE49" s="29" t="str">
        <f t="shared" si="0"/>
        <v/>
      </c>
      <c r="AF49" s="29" t="str" cm="1">
        <f t="array" ref="AF49">IF($AS49=0,"",INDEX(Disk_Pivot!$I$2:$I$500,$AS49))</f>
        <v/>
      </c>
      <c r="AG49" s="29" t="str" cm="1">
        <f t="array" ref="AG49">IF($AS49=0,"",INDEX(Disk_Pivot!$N$2:$N$500,$AS49))</f>
        <v/>
      </c>
      <c r="AH49" s="29"/>
      <c r="AI49" s="29"/>
      <c r="AJ49" s="29"/>
      <c r="AK49" s="29"/>
      <c r="AL49" s="29"/>
      <c r="AM49" s="29"/>
      <c r="AR49">
        <f>IFERROR(MATCH($B49,Input!$J$2:$J$500,0),0)</f>
        <v>0</v>
      </c>
      <c r="AS49">
        <f>IFERROR(MATCH($B49,Disk_Pivot!$G$2:$G$500,0),0)</f>
        <v>0</v>
      </c>
    </row>
    <row r="50" spans="1:45">
      <c r="A50" s="29" t="str" cm="1">
        <f t="array" ref="A50">IF($AR50=0,"",INDEX(Input!$G$2:$G$500,$AR50)&amp;"")</f>
        <v/>
      </c>
      <c r="B50" s="29"/>
      <c r="C50" s="29" t="str" cm="1">
        <f t="array" ref="C50">IF($AR50=0,"",INDEX(Input!$H$2:$H$500,$AR50)&amp;"")</f>
        <v/>
      </c>
      <c r="D50" s="37" t="str" cm="1">
        <f t="array" ref="D50">IF($AR50=0,"",INDEX(Input!$F$2:$F$500,$AR50))</f>
        <v/>
      </c>
      <c r="E50" s="29" t="str">
        <f>IFERROR(INDEX(Models!$G$2:$G$605,MATCH(D50,Models!$H$2:$H$605,0)),D50)</f>
        <v/>
      </c>
      <c r="F50" s="29" t="str" cm="1">
        <f t="array" ref="F50">IF($AR50=0,"",INDEX(Input!$E$2:$E$500,$AR50))</f>
        <v/>
      </c>
      <c r="G50" s="29" t="str" cm="1">
        <f t="array" ref="G50">IF($AR50=0,"",IF(F50="LENOVO",INDEX(Input!$K$2:$K$500,$AR50),INDEX(Input!$L$2:$L$500,$AR50)))</f>
        <v/>
      </c>
      <c r="H50" s="29"/>
      <c r="I50" s="29"/>
      <c r="J50" s="29" t="str">
        <f>CPU_Formula!I50</f>
        <v/>
      </c>
      <c r="K50" s="37" t="str" cm="1">
        <f t="array" ref="K50">IF($AR50=0,"",INDEX(Input!$D$2:$AC$500,$AR50,$AP$2)&amp;"")</f>
        <v/>
      </c>
      <c r="L50" s="37" t="str" cm="1">
        <f t="array" ref="L50">IF($AR50=0,"",INDEX(Input!$D$2:$AC$500,$AR50,$AP$3)&amp;"")</f>
        <v/>
      </c>
      <c r="M50" s="37" t="str" cm="1">
        <f t="array" ref="M50">IFERROR(_xlfn.FILTERXML("&lt;t&gt;&lt;s&gt;" &amp; SUBSTITUTE(L50," / ","&lt;/s&gt;&lt;s&gt;") &amp; "&lt;/s&gt;&lt;/t&gt;","(//s[contains(.,'DDR')])[1]"),"")</f>
        <v/>
      </c>
      <c r="N50" s="29" t="str">
        <f t="shared" si="1"/>
        <v/>
      </c>
      <c r="O50" s="37" t="str" cm="1">
        <f t="array" ref="O50">IF($AR50=0,"",INDEX(Input!$D$2:$AC$500,$AR50,$AP$4)&amp;"")</f>
        <v/>
      </c>
      <c r="P50" s="37" t="str" cm="1">
        <f t="array" ref="P50">IF($AR50=0,"",IFERROR(_xlfn.TEXTJOIN(", ",TRUE,_xlfn.MAP(_xlfn._xlws.FILTER(INDEX(Input!$D$2:$AC$500,,$AP$6),Input!$J$2:$J$500=$B50),_xlfn.LAMBDA(_xlpm.x,IFERROR(TRUNC(VALUE(_xlfn.TEXTBEFORE(_xlpm.x," ")))&amp;" "&amp;_xlfn.TEXTAFTER(_xlpm.x," "),_xlpm.x)))),""))</f>
        <v/>
      </c>
      <c r="Q50" s="29" t="str">
        <f t="shared" si="2"/>
        <v/>
      </c>
      <c r="R50" s="37" t="str" cm="1">
        <f t="array" ref="R50">IF($AR50=0,"",_xlfn.LET(_xlpm.Result,INDEX(Input!$D$2:$AC$500,$AR50,$AP$5),IF(_xlpm.Result="","",_xlpm.Result)))</f>
        <v/>
      </c>
      <c r="S50" s="37" t="str" cm="1">
        <f t="array" ref="S50">IF(R50="","",IFERROR(_xlfn.TEXTSPLIT(R50," / ", ,TRUE,0,),""))</f>
        <v/>
      </c>
      <c r="T50" s="37"/>
      <c r="U50" s="37" t="str" cm="1">
        <f t="array" ref="U50">IFERROR(_xlfn.IFS(
S50="","",
--S50&lt;55,"Battery Defect",
--S50&lt;=69,"Battery D",
--S50&lt;=80,"Battery C",
--S50&gt;80,""
),"")</f>
        <v/>
      </c>
      <c r="V50" s="37" t="str" cm="1">
        <f t="array" ref="V50">IFERROR(_xlfn.IFS(
T50="","",
--T50&lt;55,"Battery Defect",
--T50&lt;=69,"Battery D",
--T50&lt;=80,"Battery C",
--T50&gt;80,""
),"")</f>
        <v/>
      </c>
      <c r="W50" s="37" t="str" cm="1">
        <f t="array" ref="W50">IF($AR50=0,"",IFERROR(IF(INDEX(Input!$N$2:$U$500,$AR50,0)=0,"",INDEX(Input!$N$2:$U$500,$AR50,0)),""))</f>
        <v/>
      </c>
      <c r="X50" s="37"/>
      <c r="Y50" s="37"/>
      <c r="Z50" s="37"/>
      <c r="AA50" s="37"/>
      <c r="AB50" s="37"/>
      <c r="AC50" s="37"/>
      <c r="AD50" s="37"/>
      <c r="AE50" s="29" t="str">
        <f t="shared" si="0"/>
        <v/>
      </c>
      <c r="AF50" s="29" t="str" cm="1">
        <f t="array" ref="AF50">IF($AS50=0,"",INDEX(Disk_Pivot!$I$2:$I$500,$AS50))</f>
        <v/>
      </c>
      <c r="AG50" s="29" t="str" cm="1">
        <f t="array" ref="AG50">IF($AS50=0,"",INDEX(Disk_Pivot!$N$2:$N$500,$AS50))</f>
        <v/>
      </c>
      <c r="AH50" s="29"/>
      <c r="AI50" s="29"/>
      <c r="AJ50" s="29"/>
      <c r="AK50" s="29"/>
      <c r="AL50" s="29"/>
      <c r="AM50" s="29"/>
      <c r="AR50">
        <f>IFERROR(MATCH($B50,Input!$J$2:$J$500,0),0)</f>
        <v>0</v>
      </c>
      <c r="AS50">
        <f>IFERROR(MATCH($B50,Disk_Pivot!$G$2:$G$500,0),0)</f>
        <v>0</v>
      </c>
    </row>
    <row r="51" spans="1:45">
      <c r="A51" s="29" t="str" cm="1">
        <f t="array" ref="A51">IF($AR51=0,"",INDEX(Input!$G$2:$G$500,$AR51)&amp;"")</f>
        <v/>
      </c>
      <c r="B51" s="29"/>
      <c r="C51" s="29" t="str" cm="1">
        <f t="array" ref="C51">IF($AR51=0,"",INDEX(Input!$H$2:$H$500,$AR51)&amp;"")</f>
        <v/>
      </c>
      <c r="D51" s="37" t="str" cm="1">
        <f t="array" ref="D51">IF($AR51=0,"",INDEX(Input!$F$2:$F$500,$AR51))</f>
        <v/>
      </c>
      <c r="E51" s="29" t="str">
        <f>IFERROR(INDEX(Models!$G$2:$G$605,MATCH(D51,Models!$H$2:$H$605,0)),D51)</f>
        <v/>
      </c>
      <c r="F51" s="29" t="str" cm="1">
        <f t="array" ref="F51">IF($AR51=0,"",INDEX(Input!$E$2:$E$500,$AR51))</f>
        <v/>
      </c>
      <c r="G51" s="29" t="str" cm="1">
        <f t="array" ref="G51">IF($AR51=0,"",IF(F51="LENOVO",INDEX(Input!$K$2:$K$500,$AR51),INDEX(Input!$L$2:$L$500,$AR51)))</f>
        <v/>
      </c>
      <c r="H51" s="29"/>
      <c r="I51" s="29"/>
      <c r="J51" s="29" t="str">
        <f>CPU_Formula!I51</f>
        <v/>
      </c>
      <c r="K51" s="37" t="str" cm="1">
        <f t="array" ref="K51">IF($AR51=0,"",INDEX(Input!$D$2:$AC$500,$AR51,$AP$2)&amp;"")</f>
        <v/>
      </c>
      <c r="L51" s="37" t="str" cm="1">
        <f t="array" ref="L51">IF($AR51=0,"",INDEX(Input!$D$2:$AC$500,$AR51,$AP$3)&amp;"")</f>
        <v/>
      </c>
      <c r="M51" s="37" t="str" cm="1">
        <f t="array" ref="M51">IFERROR(_xlfn.FILTERXML("&lt;t&gt;&lt;s&gt;" &amp; SUBSTITUTE(L51," / ","&lt;/s&gt;&lt;s&gt;") &amp; "&lt;/s&gt;&lt;/t&gt;","(//s[contains(.,'DDR')])[1]"),"")</f>
        <v/>
      </c>
      <c r="N51" s="29" t="str">
        <f t="shared" si="1"/>
        <v/>
      </c>
      <c r="O51" s="37" t="str" cm="1">
        <f t="array" ref="O51">IF($AR51=0,"",INDEX(Input!$D$2:$AC$500,$AR51,$AP$4)&amp;"")</f>
        <v/>
      </c>
      <c r="P51" s="37" t="str" cm="1">
        <f t="array" ref="P51">IF($AR51=0,"",IFERROR(_xlfn.TEXTJOIN(", ",TRUE,_xlfn.MAP(_xlfn._xlws.FILTER(INDEX(Input!$D$2:$AC$500,,$AP$6),Input!$J$2:$J$500=$B51),_xlfn.LAMBDA(_xlpm.x,IFERROR(TRUNC(VALUE(_xlfn.TEXTBEFORE(_xlpm.x," ")))&amp;" "&amp;_xlfn.TEXTAFTER(_xlpm.x," "),_xlpm.x)))),""))</f>
        <v/>
      </c>
      <c r="Q51" s="29" t="str">
        <f t="shared" si="2"/>
        <v/>
      </c>
      <c r="R51" s="37" t="str" cm="1">
        <f t="array" ref="R51">IF($AR51=0,"",_xlfn.LET(_xlpm.Result,INDEX(Input!$D$2:$AC$500,$AR51,$AP$5),IF(_xlpm.Result="","",_xlpm.Result)))</f>
        <v/>
      </c>
      <c r="S51" s="37" t="str" cm="1">
        <f t="array" ref="S51">IF(R51="","",IFERROR(_xlfn.TEXTSPLIT(R51," / ", ,TRUE,0,),""))</f>
        <v/>
      </c>
      <c r="T51" s="37"/>
      <c r="U51" s="37" t="str" cm="1">
        <f t="array" ref="U51">IFERROR(_xlfn.IFS(
S51="","",
--S51&lt;55,"Battery Defect",
--S51&lt;=69,"Battery D",
--S51&lt;=80,"Battery C",
--S51&gt;80,""
),"")</f>
        <v/>
      </c>
      <c r="V51" s="37" t="str" cm="1">
        <f t="array" ref="V51">IFERROR(_xlfn.IFS(
T51="","",
--T51&lt;55,"Battery Defect",
--T51&lt;=69,"Battery D",
--T51&lt;=80,"Battery C",
--T51&gt;80,""
),"")</f>
        <v/>
      </c>
      <c r="W51" s="37" t="str" cm="1">
        <f t="array" ref="W51">IF($AR51=0,"",IFERROR(IF(INDEX(Input!$N$2:$U$500,$AR51,0)=0,"",INDEX(Input!$N$2:$U$500,$AR51,0)),""))</f>
        <v/>
      </c>
      <c r="X51" s="37"/>
      <c r="Y51" s="37"/>
      <c r="Z51" s="37"/>
      <c r="AA51" s="37"/>
      <c r="AB51" s="37"/>
      <c r="AC51" s="37"/>
      <c r="AD51" s="37"/>
      <c r="AE51" s="29" t="str">
        <f t="shared" si="0"/>
        <v/>
      </c>
      <c r="AF51" s="29" t="str" cm="1">
        <f t="array" ref="AF51">IF($AS51=0,"",INDEX(Disk_Pivot!$I$2:$I$500,$AS51))</f>
        <v/>
      </c>
      <c r="AG51" s="29" t="str" cm="1">
        <f t="array" ref="AG51">IF($AS51=0,"",INDEX(Disk_Pivot!$N$2:$N$500,$AS51))</f>
        <v/>
      </c>
      <c r="AH51" s="29"/>
      <c r="AI51" s="29"/>
      <c r="AJ51" s="29"/>
      <c r="AK51" s="29"/>
      <c r="AL51" s="29"/>
      <c r="AM51" s="29"/>
      <c r="AR51">
        <f>IFERROR(MATCH($B51,Input!$J$2:$J$500,0),0)</f>
        <v>0</v>
      </c>
      <c r="AS51">
        <f>IFERROR(MATCH($B51,Disk_Pivot!$G$2:$G$500,0),0)</f>
        <v>0</v>
      </c>
    </row>
    <row r="52" spans="1:45">
      <c r="A52" s="29" t="str" cm="1">
        <f t="array" ref="A52">IF($AR52=0,"",INDEX(Input!$G$2:$G$500,$AR52)&amp;"")</f>
        <v/>
      </c>
      <c r="B52" s="29"/>
      <c r="C52" s="29" t="str" cm="1">
        <f t="array" ref="C52">IF($AR52=0,"",INDEX(Input!$H$2:$H$500,$AR52)&amp;"")</f>
        <v/>
      </c>
      <c r="D52" s="37" t="str" cm="1">
        <f t="array" ref="D52">IF($AR52=0,"",INDEX(Input!$F$2:$F$500,$AR52))</f>
        <v/>
      </c>
      <c r="E52" s="29" t="str">
        <f>IFERROR(INDEX(Models!$G$2:$G$605,MATCH(D52,Models!$H$2:$H$605,0)),D52)</f>
        <v/>
      </c>
      <c r="F52" s="29" t="str" cm="1">
        <f t="array" ref="F52">IF($AR52=0,"",INDEX(Input!$E$2:$E$500,$AR52))</f>
        <v/>
      </c>
      <c r="G52" s="29" t="str" cm="1">
        <f t="array" ref="G52">IF($AR52=0,"",IF(F52="LENOVO",INDEX(Input!$K$2:$K$500,$AR52),INDEX(Input!$L$2:$L$500,$AR52)))</f>
        <v/>
      </c>
      <c r="H52" s="29"/>
      <c r="I52" s="29"/>
      <c r="J52" s="29" t="str">
        <f>CPU_Formula!I52</f>
        <v/>
      </c>
      <c r="K52" s="37" t="str" cm="1">
        <f t="array" ref="K52">IF($AR52=0,"",INDEX(Input!$D$2:$AC$500,$AR52,$AP$2)&amp;"")</f>
        <v/>
      </c>
      <c r="L52" s="37" t="str" cm="1">
        <f t="array" ref="L52">IF($AR52=0,"",INDEX(Input!$D$2:$AC$500,$AR52,$AP$3)&amp;"")</f>
        <v/>
      </c>
      <c r="M52" s="37" t="str" cm="1">
        <f t="array" ref="M52">IFERROR(_xlfn.FILTERXML("&lt;t&gt;&lt;s&gt;" &amp; SUBSTITUTE(L52," / ","&lt;/s&gt;&lt;s&gt;") &amp; "&lt;/s&gt;&lt;/t&gt;","(//s[contains(.,'DDR')])[1]"),"")</f>
        <v/>
      </c>
      <c r="N52" s="29" t="str">
        <f t="shared" si="1"/>
        <v/>
      </c>
      <c r="O52" s="37" t="str" cm="1">
        <f t="array" ref="O52">IF($AR52=0,"",INDEX(Input!$D$2:$AC$500,$AR52,$AP$4)&amp;"")</f>
        <v/>
      </c>
      <c r="P52" s="37" t="str" cm="1">
        <f t="array" ref="P52">IF($AR52=0,"",IFERROR(_xlfn.TEXTJOIN(", ",TRUE,_xlfn.MAP(_xlfn._xlws.FILTER(INDEX(Input!$D$2:$AC$500,,$AP$6),Input!$J$2:$J$500=$B52),_xlfn.LAMBDA(_xlpm.x,IFERROR(TRUNC(VALUE(_xlfn.TEXTBEFORE(_xlpm.x," ")))&amp;" "&amp;_xlfn.TEXTAFTER(_xlpm.x," "),_xlpm.x)))),""))</f>
        <v/>
      </c>
      <c r="Q52" s="29" t="str">
        <f t="shared" si="2"/>
        <v/>
      </c>
      <c r="R52" s="37" t="str" cm="1">
        <f t="array" ref="R52">IF($AR52=0,"",_xlfn.LET(_xlpm.Result,INDEX(Input!$D$2:$AC$500,$AR52,$AP$5),IF(_xlpm.Result="","",_xlpm.Result)))</f>
        <v/>
      </c>
      <c r="S52" s="37" t="str" cm="1">
        <f t="array" ref="S52">IF(R52="","",IFERROR(_xlfn.TEXTSPLIT(R52," / ", ,TRUE,0,),""))</f>
        <v/>
      </c>
      <c r="T52" s="37"/>
      <c r="U52" s="37" t="str" cm="1">
        <f t="array" ref="U52">IFERROR(_xlfn.IFS(
S52="","",
--S52&lt;55,"Battery Defect",
--S52&lt;=69,"Battery D",
--S52&lt;=80,"Battery C",
--S52&gt;80,""
),"")</f>
        <v/>
      </c>
      <c r="V52" s="37" t="str" cm="1">
        <f t="array" ref="V52">IFERROR(_xlfn.IFS(
T52="","",
--T52&lt;55,"Battery Defect",
--T52&lt;=69,"Battery D",
--T52&lt;=80,"Battery C",
--T52&gt;80,""
),"")</f>
        <v/>
      </c>
      <c r="W52" s="37" t="str" cm="1">
        <f t="array" ref="W52">IF($AR52=0,"",IFERROR(IF(INDEX(Input!$N$2:$U$500,$AR52,0)=0,"",INDEX(Input!$N$2:$U$500,$AR52,0)),""))</f>
        <v/>
      </c>
      <c r="X52" s="37"/>
      <c r="Y52" s="37"/>
      <c r="Z52" s="37"/>
      <c r="AA52" s="37"/>
      <c r="AB52" s="37"/>
      <c r="AC52" s="37"/>
      <c r="AD52" s="37"/>
      <c r="AE52" s="29" t="str">
        <f t="shared" si="0"/>
        <v/>
      </c>
      <c r="AF52" s="29" t="str" cm="1">
        <f t="array" ref="AF52">IF($AS52=0,"",INDEX(Disk_Pivot!$I$2:$I$500,$AS52))</f>
        <v/>
      </c>
      <c r="AG52" s="29" t="str" cm="1">
        <f t="array" ref="AG52">IF($AS52=0,"",INDEX(Disk_Pivot!$N$2:$N$500,$AS52))</f>
        <v/>
      </c>
      <c r="AH52" s="29"/>
      <c r="AI52" s="29"/>
      <c r="AJ52" s="29"/>
      <c r="AK52" s="29"/>
      <c r="AL52" s="29"/>
      <c r="AM52" s="29"/>
      <c r="AR52">
        <f>IFERROR(MATCH($B52,Input!$J$2:$J$500,0),0)</f>
        <v>0</v>
      </c>
      <c r="AS52">
        <f>IFERROR(MATCH($B52,Disk_Pivot!$G$2:$G$500,0),0)</f>
        <v>0</v>
      </c>
    </row>
    <row r="53" spans="1:45">
      <c r="A53" s="29" t="str" cm="1">
        <f t="array" ref="A53">IF($AR53=0,"",INDEX(Input!$G$2:$G$500,$AR53)&amp;"")</f>
        <v/>
      </c>
      <c r="B53" s="29"/>
      <c r="C53" s="29" t="str" cm="1">
        <f t="array" ref="C53">IF($AR53=0,"",INDEX(Input!$H$2:$H$500,$AR53)&amp;"")</f>
        <v/>
      </c>
      <c r="D53" s="37" t="str" cm="1">
        <f t="array" ref="D53">IF($AR53=0,"",INDEX(Input!$F$2:$F$500,$AR53))</f>
        <v/>
      </c>
      <c r="E53" s="29" t="str">
        <f>IFERROR(INDEX(Models!$G$2:$G$605,MATCH(D53,Models!$H$2:$H$605,0)),D53)</f>
        <v/>
      </c>
      <c r="F53" s="29" t="str" cm="1">
        <f t="array" ref="F53">IF($AR53=0,"",INDEX(Input!$E$2:$E$500,$AR53))</f>
        <v/>
      </c>
      <c r="G53" s="29" t="str" cm="1">
        <f t="array" ref="G53">IF($AR53=0,"",IF(F53="LENOVO",INDEX(Input!$K$2:$K$500,$AR53),INDEX(Input!$L$2:$L$500,$AR53)))</f>
        <v/>
      </c>
      <c r="H53" s="29"/>
      <c r="I53" s="29"/>
      <c r="J53" s="29" t="str">
        <f>CPU_Formula!I53</f>
        <v/>
      </c>
      <c r="K53" s="37" t="str" cm="1">
        <f t="array" ref="K53">IF($AR53=0,"",INDEX(Input!$D$2:$AC$500,$AR53,$AP$2)&amp;"")</f>
        <v/>
      </c>
      <c r="L53" s="37" t="str" cm="1">
        <f t="array" ref="L53">IF($AR53=0,"",INDEX(Input!$D$2:$AC$500,$AR53,$AP$3)&amp;"")</f>
        <v/>
      </c>
      <c r="M53" s="37" t="str" cm="1">
        <f t="array" ref="M53">IFERROR(_xlfn.FILTERXML("&lt;t&gt;&lt;s&gt;" &amp; SUBSTITUTE(L53," / ","&lt;/s&gt;&lt;s&gt;") &amp; "&lt;/s&gt;&lt;/t&gt;","(//s[contains(.,'DDR')])[1]"),"")</f>
        <v/>
      </c>
      <c r="N53" s="29" t="str">
        <f t="shared" si="1"/>
        <v/>
      </c>
      <c r="O53" s="37" t="str" cm="1">
        <f t="array" ref="O53">IF($AR53=0,"",INDEX(Input!$D$2:$AC$500,$AR53,$AP$4)&amp;"")</f>
        <v/>
      </c>
      <c r="P53" s="37" t="str" cm="1">
        <f t="array" ref="P53">IF($AR53=0,"",IFERROR(_xlfn.TEXTJOIN(", ",TRUE,_xlfn.MAP(_xlfn._xlws.FILTER(INDEX(Input!$D$2:$AC$500,,$AP$6),Input!$J$2:$J$500=$B53),_xlfn.LAMBDA(_xlpm.x,IFERROR(TRUNC(VALUE(_xlfn.TEXTBEFORE(_xlpm.x," ")))&amp;" "&amp;_xlfn.TEXTAFTER(_xlpm.x," "),_xlpm.x)))),""))</f>
        <v/>
      </c>
      <c r="Q53" s="29" t="str">
        <f t="shared" si="2"/>
        <v/>
      </c>
      <c r="R53" s="37" t="str" cm="1">
        <f t="array" ref="R53">IF($AR53=0,"",_xlfn.LET(_xlpm.Result,INDEX(Input!$D$2:$AC$500,$AR53,$AP$5),IF(_xlpm.Result="","",_xlpm.Result)))</f>
        <v/>
      </c>
      <c r="S53" s="37" t="str" cm="1">
        <f t="array" ref="S53">IF(R53="","",IFERROR(_xlfn.TEXTSPLIT(R53," / ", ,TRUE,0,),""))</f>
        <v/>
      </c>
      <c r="T53" s="37"/>
      <c r="U53" s="37" t="str" cm="1">
        <f t="array" ref="U53">IFERROR(_xlfn.IFS(
S53="","",
--S53&lt;55,"Battery Defect",
--S53&lt;=69,"Battery D",
--S53&lt;=80,"Battery C",
--S53&gt;80,""
),"")</f>
        <v/>
      </c>
      <c r="V53" s="37" t="str" cm="1">
        <f t="array" ref="V53">IFERROR(_xlfn.IFS(
T53="","",
--T53&lt;55,"Battery Defect",
--T53&lt;=69,"Battery D",
--T53&lt;=80,"Battery C",
--T53&gt;80,""
),"")</f>
        <v/>
      </c>
      <c r="W53" s="37" t="str" cm="1">
        <f t="array" ref="W53">IF($AR53=0,"",IFERROR(IF(INDEX(Input!$N$2:$U$500,$AR53,0)=0,"",INDEX(Input!$N$2:$U$500,$AR53,0)),""))</f>
        <v/>
      </c>
      <c r="X53" s="37"/>
      <c r="Y53" s="37"/>
      <c r="Z53" s="37"/>
      <c r="AA53" s="37"/>
      <c r="AB53" s="37"/>
      <c r="AC53" s="37"/>
      <c r="AD53" s="37"/>
      <c r="AE53" s="29" t="str">
        <f t="shared" si="0"/>
        <v/>
      </c>
      <c r="AF53" s="29" t="str" cm="1">
        <f t="array" ref="AF53">IF($AS53=0,"",INDEX(Disk_Pivot!$I$2:$I$500,$AS53))</f>
        <v/>
      </c>
      <c r="AG53" s="29" t="str" cm="1">
        <f t="array" ref="AG53">IF($AS53=0,"",INDEX(Disk_Pivot!$N$2:$N$500,$AS53))</f>
        <v/>
      </c>
      <c r="AH53" s="29"/>
      <c r="AI53" s="29"/>
      <c r="AJ53" s="29"/>
      <c r="AK53" s="29"/>
      <c r="AL53" s="29"/>
      <c r="AM53" s="29"/>
      <c r="AR53">
        <f>IFERROR(MATCH($B53,Input!$J$2:$J$500,0),0)</f>
        <v>0</v>
      </c>
      <c r="AS53">
        <f>IFERROR(MATCH($B53,Disk_Pivot!$G$2:$G$500,0),0)</f>
        <v>0</v>
      </c>
    </row>
    <row r="54" spans="1:45">
      <c r="A54" s="29" t="str" cm="1">
        <f t="array" ref="A54">IF($AR54=0,"",INDEX(Input!$G$2:$G$500,$AR54)&amp;"")</f>
        <v/>
      </c>
      <c r="B54" s="29"/>
      <c r="C54" s="29" t="str" cm="1">
        <f t="array" ref="C54">IF($AR54=0,"",INDEX(Input!$H$2:$H$500,$AR54)&amp;"")</f>
        <v/>
      </c>
      <c r="D54" s="37" t="str" cm="1">
        <f t="array" ref="D54">IF($AR54=0,"",INDEX(Input!$F$2:$F$500,$AR54))</f>
        <v/>
      </c>
      <c r="E54" s="29" t="str">
        <f>IFERROR(INDEX(Models!$G$2:$G$605,MATCH(D54,Models!$H$2:$H$605,0)),D54)</f>
        <v/>
      </c>
      <c r="F54" s="29" t="str" cm="1">
        <f t="array" ref="F54">IF($AR54=0,"",INDEX(Input!$E$2:$E$500,$AR54))</f>
        <v/>
      </c>
      <c r="G54" s="29" t="str" cm="1">
        <f t="array" ref="G54">IF($AR54=0,"",IF(F54="LENOVO",INDEX(Input!$K$2:$K$500,$AR54),INDEX(Input!$L$2:$L$500,$AR54)))</f>
        <v/>
      </c>
      <c r="H54" s="29"/>
      <c r="I54" s="29"/>
      <c r="J54" s="29" t="str">
        <f>CPU_Formula!I54</f>
        <v/>
      </c>
      <c r="K54" s="37" t="str" cm="1">
        <f t="array" ref="K54">IF($AR54=0,"",INDEX(Input!$D$2:$AC$500,$AR54,$AP$2)&amp;"")</f>
        <v/>
      </c>
      <c r="L54" s="37" t="str" cm="1">
        <f t="array" ref="L54">IF($AR54=0,"",INDEX(Input!$D$2:$AC$500,$AR54,$AP$3)&amp;"")</f>
        <v/>
      </c>
      <c r="M54" s="37" t="str" cm="1">
        <f t="array" ref="M54">IFERROR(_xlfn.FILTERXML("&lt;t&gt;&lt;s&gt;" &amp; SUBSTITUTE(L54," / ","&lt;/s&gt;&lt;s&gt;") &amp; "&lt;/s&gt;&lt;/t&gt;","(//s[contains(.,'DDR')])[1]"),"")</f>
        <v/>
      </c>
      <c r="N54" s="29" t="str">
        <f t="shared" si="1"/>
        <v/>
      </c>
      <c r="O54" s="37" t="str" cm="1">
        <f t="array" ref="O54">IF($AR54=0,"",INDEX(Input!$D$2:$AC$500,$AR54,$AP$4)&amp;"")</f>
        <v/>
      </c>
      <c r="P54" s="37" t="str" cm="1">
        <f t="array" ref="P54">IF($AR54=0,"",IFERROR(_xlfn.TEXTJOIN(", ",TRUE,_xlfn.MAP(_xlfn._xlws.FILTER(INDEX(Input!$D$2:$AC$500,,$AP$6),Input!$J$2:$J$500=$B54),_xlfn.LAMBDA(_xlpm.x,IFERROR(TRUNC(VALUE(_xlfn.TEXTBEFORE(_xlpm.x," ")))&amp;" "&amp;_xlfn.TEXTAFTER(_xlpm.x," "),_xlpm.x)))),""))</f>
        <v/>
      </c>
      <c r="Q54" s="29" t="str">
        <f t="shared" si="2"/>
        <v/>
      </c>
      <c r="R54" s="37" t="str" cm="1">
        <f t="array" ref="R54">IF($AR54=0,"",_xlfn.LET(_xlpm.Result,INDEX(Input!$D$2:$AC$500,$AR54,$AP$5),IF(_xlpm.Result="","",_xlpm.Result)))</f>
        <v/>
      </c>
      <c r="S54" s="37" t="str" cm="1">
        <f t="array" ref="S54">IF(R54="","",IFERROR(_xlfn.TEXTSPLIT(R54," / ", ,TRUE,0,),""))</f>
        <v/>
      </c>
      <c r="T54" s="37"/>
      <c r="U54" s="37" t="str" cm="1">
        <f t="array" ref="U54">IFERROR(_xlfn.IFS(
S54="","",
--S54&lt;55,"Battery Defect",
--S54&lt;=69,"Battery D",
--S54&lt;=80,"Battery C",
--S54&gt;80,""
),"")</f>
        <v/>
      </c>
      <c r="V54" s="37" t="str" cm="1">
        <f t="array" ref="V54">IFERROR(_xlfn.IFS(
T54="","",
--T54&lt;55,"Battery Defect",
--T54&lt;=69,"Battery D",
--T54&lt;=80,"Battery C",
--T54&gt;80,""
),"")</f>
        <v/>
      </c>
      <c r="W54" s="37" t="str" cm="1">
        <f t="array" ref="W54">IF($AR54=0,"",IFERROR(IF(INDEX(Input!$N$2:$U$500,$AR54,0)=0,"",INDEX(Input!$N$2:$U$500,$AR54,0)),""))</f>
        <v/>
      </c>
      <c r="X54" s="37"/>
      <c r="Y54" s="37"/>
      <c r="Z54" s="37"/>
      <c r="AA54" s="37"/>
      <c r="AB54" s="37"/>
      <c r="AC54" s="37"/>
      <c r="AD54" s="37"/>
      <c r="AE54" s="29" t="str">
        <f t="shared" si="0"/>
        <v/>
      </c>
      <c r="AF54" s="29" t="str" cm="1">
        <f t="array" ref="AF54">IF($AS54=0,"",INDEX(Disk_Pivot!$I$2:$I$500,$AS54))</f>
        <v/>
      </c>
      <c r="AG54" s="29" t="str" cm="1">
        <f t="array" ref="AG54">IF($AS54=0,"",INDEX(Disk_Pivot!$N$2:$N$500,$AS54))</f>
        <v/>
      </c>
      <c r="AH54" s="29"/>
      <c r="AI54" s="29"/>
      <c r="AJ54" s="29"/>
      <c r="AK54" s="29"/>
      <c r="AL54" s="29"/>
      <c r="AM54" s="29"/>
      <c r="AR54">
        <f>IFERROR(MATCH($B54,Input!$J$2:$J$500,0),0)</f>
        <v>0</v>
      </c>
      <c r="AS54">
        <f>IFERROR(MATCH($B54,Disk_Pivot!$G$2:$G$500,0),0)</f>
        <v>0</v>
      </c>
    </row>
    <row r="55" spans="1:45">
      <c r="A55" s="29" t="str" cm="1">
        <f t="array" ref="A55">IF($AR55=0,"",INDEX(Input!$G$2:$G$500,$AR55)&amp;"")</f>
        <v/>
      </c>
      <c r="B55" s="29"/>
      <c r="C55" s="29" t="str" cm="1">
        <f t="array" ref="C55">IF($AR55=0,"",INDEX(Input!$H$2:$H$500,$AR55)&amp;"")</f>
        <v/>
      </c>
      <c r="D55" s="37" t="str" cm="1">
        <f t="array" ref="D55">IF($AR55=0,"",INDEX(Input!$F$2:$F$500,$AR55))</f>
        <v/>
      </c>
      <c r="E55" s="29" t="str">
        <f>IFERROR(INDEX(Models!$G$2:$G$605,MATCH(D55,Models!$H$2:$H$605,0)),D55)</f>
        <v/>
      </c>
      <c r="F55" s="29" t="str" cm="1">
        <f t="array" ref="F55">IF($AR55=0,"",INDEX(Input!$E$2:$E$500,$AR55))</f>
        <v/>
      </c>
      <c r="G55" s="29" t="str" cm="1">
        <f t="array" ref="G55">IF($AR55=0,"",IF(F55="LENOVO",INDEX(Input!$K$2:$K$500,$AR55),INDEX(Input!$L$2:$L$500,$AR55)))</f>
        <v/>
      </c>
      <c r="H55" s="29"/>
      <c r="I55" s="29"/>
      <c r="J55" s="29" t="str">
        <f>CPU_Formula!I55</f>
        <v/>
      </c>
      <c r="K55" s="37" t="str" cm="1">
        <f t="array" ref="K55">IF($AR55=0,"",INDEX(Input!$D$2:$AC$500,$AR55,$AP$2)&amp;"")</f>
        <v/>
      </c>
      <c r="L55" s="37" t="str" cm="1">
        <f t="array" ref="L55">IF($AR55=0,"",INDEX(Input!$D$2:$AC$500,$AR55,$AP$3)&amp;"")</f>
        <v/>
      </c>
      <c r="M55" s="37" t="str" cm="1">
        <f t="array" ref="M55">IFERROR(_xlfn.FILTERXML("&lt;t&gt;&lt;s&gt;" &amp; SUBSTITUTE(L55," / ","&lt;/s&gt;&lt;s&gt;") &amp; "&lt;/s&gt;&lt;/t&gt;","(//s[contains(.,'DDR')])[1]"),"")</f>
        <v/>
      </c>
      <c r="N55" s="29" t="str">
        <f t="shared" si="1"/>
        <v/>
      </c>
      <c r="O55" s="37" t="str" cm="1">
        <f t="array" ref="O55">IF($AR55=0,"",INDEX(Input!$D$2:$AC$500,$AR55,$AP$4)&amp;"")</f>
        <v/>
      </c>
      <c r="P55" s="37" t="str" cm="1">
        <f t="array" ref="P55">IF($AR55=0,"",IFERROR(_xlfn.TEXTJOIN(", ",TRUE,_xlfn.MAP(_xlfn._xlws.FILTER(INDEX(Input!$D$2:$AC$500,,$AP$6),Input!$J$2:$J$500=$B55),_xlfn.LAMBDA(_xlpm.x,IFERROR(TRUNC(VALUE(_xlfn.TEXTBEFORE(_xlpm.x," ")))&amp;" "&amp;_xlfn.TEXTAFTER(_xlpm.x," "),_xlpm.x)))),""))</f>
        <v/>
      </c>
      <c r="Q55" s="29" t="str">
        <f t="shared" si="2"/>
        <v/>
      </c>
      <c r="R55" s="37" t="str" cm="1">
        <f t="array" ref="R55">IF($AR55=0,"",_xlfn.LET(_xlpm.Result,INDEX(Input!$D$2:$AC$500,$AR55,$AP$5),IF(_xlpm.Result="","",_xlpm.Result)))</f>
        <v/>
      </c>
      <c r="S55" s="37" t="str" cm="1">
        <f t="array" ref="S55">IF(R55="","",IFERROR(_xlfn.TEXTSPLIT(R55," / ", ,TRUE,0,),""))</f>
        <v/>
      </c>
      <c r="T55" s="37"/>
      <c r="U55" s="37" t="str" cm="1">
        <f t="array" ref="U55">IFERROR(_xlfn.IFS(
S55="","",
--S55&lt;55,"Battery Defect",
--S55&lt;=69,"Battery D",
--S55&lt;=80,"Battery C",
--S55&gt;80,""
),"")</f>
        <v/>
      </c>
      <c r="V55" s="37" t="str" cm="1">
        <f t="array" ref="V55">IFERROR(_xlfn.IFS(
T55="","",
--T55&lt;55,"Battery Defect",
--T55&lt;=69,"Battery D",
--T55&lt;=80,"Battery C",
--T55&gt;80,""
),"")</f>
        <v/>
      </c>
      <c r="W55" s="37" t="str" cm="1">
        <f t="array" ref="W55">IF($AR55=0,"",IFERROR(IF(INDEX(Input!$N$2:$U$500,$AR55,0)=0,"",INDEX(Input!$N$2:$U$500,$AR55,0)),""))</f>
        <v/>
      </c>
      <c r="X55" s="37"/>
      <c r="Y55" s="37"/>
      <c r="Z55" s="37"/>
      <c r="AA55" s="37"/>
      <c r="AB55" s="37"/>
      <c r="AC55" s="37"/>
      <c r="AD55" s="37"/>
      <c r="AE55" s="29" t="str">
        <f t="shared" si="0"/>
        <v/>
      </c>
      <c r="AF55" s="29" t="str" cm="1">
        <f t="array" ref="AF55">IF($AS55=0,"",INDEX(Disk_Pivot!$I$2:$I$500,$AS55))</f>
        <v/>
      </c>
      <c r="AG55" s="29" t="str" cm="1">
        <f t="array" ref="AG55">IF($AS55=0,"",INDEX(Disk_Pivot!$N$2:$N$500,$AS55))</f>
        <v/>
      </c>
      <c r="AH55" s="29"/>
      <c r="AI55" s="29"/>
      <c r="AJ55" s="29"/>
      <c r="AK55" s="29"/>
      <c r="AL55" s="29"/>
      <c r="AM55" s="29"/>
      <c r="AR55">
        <f>IFERROR(MATCH($B55,Input!$J$2:$J$500,0),0)</f>
        <v>0</v>
      </c>
      <c r="AS55">
        <f>IFERROR(MATCH($B55,Disk_Pivot!$G$2:$G$500,0),0)</f>
        <v>0</v>
      </c>
    </row>
    <row r="56" spans="1:45">
      <c r="A56" s="29" t="str" cm="1">
        <f t="array" ref="A56">IF($AR56=0,"",INDEX(Input!$G$2:$G$500,$AR56)&amp;"")</f>
        <v/>
      </c>
      <c r="B56" s="29"/>
      <c r="C56" s="29" t="str" cm="1">
        <f t="array" ref="C56">IF($AR56=0,"",INDEX(Input!$H$2:$H$500,$AR56)&amp;"")</f>
        <v/>
      </c>
      <c r="D56" s="37" t="str" cm="1">
        <f t="array" ref="D56">IF($AR56=0,"",INDEX(Input!$F$2:$F$500,$AR56))</f>
        <v/>
      </c>
      <c r="E56" s="29" t="str">
        <f>IFERROR(INDEX(Models!$G$2:$G$605,MATCH(D56,Models!$H$2:$H$605,0)),D56)</f>
        <v/>
      </c>
      <c r="F56" s="29" t="str" cm="1">
        <f t="array" ref="F56">IF($AR56=0,"",INDEX(Input!$E$2:$E$500,$AR56))</f>
        <v/>
      </c>
      <c r="G56" s="29" t="str" cm="1">
        <f t="array" ref="G56">IF($AR56=0,"",IF(F56="LENOVO",INDEX(Input!$K$2:$K$500,$AR56),INDEX(Input!$L$2:$L$500,$AR56)))</f>
        <v/>
      </c>
      <c r="H56" s="29"/>
      <c r="I56" s="29"/>
      <c r="J56" s="29" t="str">
        <f>CPU_Formula!I56</f>
        <v/>
      </c>
      <c r="K56" s="37" t="str" cm="1">
        <f t="array" ref="K56">IF($AR56=0,"",INDEX(Input!$D$2:$AC$500,$AR56,$AP$2)&amp;"")</f>
        <v/>
      </c>
      <c r="L56" s="37" t="str" cm="1">
        <f t="array" ref="L56">IF($AR56=0,"",INDEX(Input!$D$2:$AC$500,$AR56,$AP$3)&amp;"")</f>
        <v/>
      </c>
      <c r="M56" s="37" t="str" cm="1">
        <f t="array" ref="M56">IFERROR(_xlfn.FILTERXML("&lt;t&gt;&lt;s&gt;" &amp; SUBSTITUTE(L56," / ","&lt;/s&gt;&lt;s&gt;") &amp; "&lt;/s&gt;&lt;/t&gt;","(//s[contains(.,'DDR')])[1]"),"")</f>
        <v/>
      </c>
      <c r="N56" s="29" t="str">
        <f t="shared" si="1"/>
        <v/>
      </c>
      <c r="O56" s="37" t="str" cm="1">
        <f t="array" ref="O56">IF($AR56=0,"",INDEX(Input!$D$2:$AC$500,$AR56,$AP$4)&amp;"")</f>
        <v/>
      </c>
      <c r="P56" s="37" t="str" cm="1">
        <f t="array" ref="P56">IF($AR56=0,"",IFERROR(_xlfn.TEXTJOIN(", ",TRUE,_xlfn.MAP(_xlfn._xlws.FILTER(INDEX(Input!$D$2:$AC$500,,$AP$6),Input!$J$2:$J$500=$B56),_xlfn.LAMBDA(_xlpm.x,IFERROR(TRUNC(VALUE(_xlfn.TEXTBEFORE(_xlpm.x," ")))&amp;" "&amp;_xlfn.TEXTAFTER(_xlpm.x," "),_xlpm.x)))),""))</f>
        <v/>
      </c>
      <c r="Q56" s="29" t="str">
        <f t="shared" si="2"/>
        <v/>
      </c>
      <c r="R56" s="37" t="str" cm="1">
        <f t="array" ref="R56">IF($AR56=0,"",_xlfn.LET(_xlpm.Result,INDEX(Input!$D$2:$AC$500,$AR56,$AP$5),IF(_xlpm.Result="","",_xlpm.Result)))</f>
        <v/>
      </c>
      <c r="S56" s="37" t="str" cm="1">
        <f t="array" ref="S56">IF(R56="","",IFERROR(_xlfn.TEXTSPLIT(R56," / ", ,TRUE,0,),""))</f>
        <v/>
      </c>
      <c r="T56" s="37"/>
      <c r="U56" s="37" t="str" cm="1">
        <f t="array" ref="U56">IFERROR(_xlfn.IFS(
S56="","",
--S56&lt;55,"Battery Defect",
--S56&lt;=69,"Battery D",
--S56&lt;=80,"Battery C",
--S56&gt;80,""
),"")</f>
        <v/>
      </c>
      <c r="V56" s="37" t="str" cm="1">
        <f t="array" ref="V56">IFERROR(_xlfn.IFS(
T56="","",
--T56&lt;55,"Battery Defect",
--T56&lt;=69,"Battery D",
--T56&lt;=80,"Battery C",
--T56&gt;80,""
),"")</f>
        <v/>
      </c>
      <c r="W56" s="37" t="str" cm="1">
        <f t="array" ref="W56">IF($AR56=0,"",IFERROR(IF(INDEX(Input!$N$2:$U$500,$AR56,0)=0,"",INDEX(Input!$N$2:$U$500,$AR56,0)),""))</f>
        <v/>
      </c>
      <c r="X56" s="37"/>
      <c r="Y56" s="37"/>
      <c r="Z56" s="37"/>
      <c r="AA56" s="37"/>
      <c r="AB56" s="37"/>
      <c r="AC56" s="37"/>
      <c r="AD56" s="37"/>
      <c r="AE56" s="29" t="str">
        <f t="shared" si="0"/>
        <v/>
      </c>
      <c r="AF56" s="29" t="str" cm="1">
        <f t="array" ref="AF56">IF($AS56=0,"",INDEX(Disk_Pivot!$I$2:$I$500,$AS56))</f>
        <v/>
      </c>
      <c r="AG56" s="29" t="str" cm="1">
        <f t="array" ref="AG56">IF($AS56=0,"",INDEX(Disk_Pivot!$N$2:$N$500,$AS56))</f>
        <v/>
      </c>
      <c r="AH56" s="29"/>
      <c r="AI56" s="29"/>
      <c r="AJ56" s="29"/>
      <c r="AK56" s="29"/>
      <c r="AL56" s="29"/>
      <c r="AM56" s="29"/>
      <c r="AR56">
        <f>IFERROR(MATCH($B56,Input!$J$2:$J$500,0),0)</f>
        <v>0</v>
      </c>
      <c r="AS56">
        <f>IFERROR(MATCH($B56,Disk_Pivot!$G$2:$G$500,0),0)</f>
        <v>0</v>
      </c>
    </row>
    <row r="57" spans="1:45">
      <c r="A57" s="29" t="str" cm="1">
        <f t="array" ref="A57">IF($AR57=0,"",INDEX(Input!$G$2:$G$500,$AR57)&amp;"")</f>
        <v/>
      </c>
      <c r="B57" s="29"/>
      <c r="C57" s="29" t="str" cm="1">
        <f t="array" ref="C57">IF($AR57=0,"",INDEX(Input!$H$2:$H$500,$AR57)&amp;"")</f>
        <v/>
      </c>
      <c r="D57" s="37" t="str" cm="1">
        <f t="array" ref="D57">IF($AR57=0,"",INDEX(Input!$F$2:$F$500,$AR57))</f>
        <v/>
      </c>
      <c r="E57" s="29" t="str">
        <f>IFERROR(INDEX(Models!$G$2:$G$605,MATCH(D57,Models!$H$2:$H$605,0)),D57)</f>
        <v/>
      </c>
      <c r="F57" s="29" t="str" cm="1">
        <f t="array" ref="F57">IF($AR57=0,"",INDEX(Input!$E$2:$E$500,$AR57))</f>
        <v/>
      </c>
      <c r="G57" s="29" t="str" cm="1">
        <f t="array" ref="G57">IF($AR57=0,"",IF(F57="LENOVO",INDEX(Input!$K$2:$K$500,$AR57),INDEX(Input!$L$2:$L$500,$AR57)))</f>
        <v/>
      </c>
      <c r="H57" s="29"/>
      <c r="I57" s="29"/>
      <c r="J57" s="29" t="str">
        <f>CPU_Formula!I57</f>
        <v/>
      </c>
      <c r="K57" s="37" t="str" cm="1">
        <f t="array" ref="K57">IF($AR57=0,"",INDEX(Input!$D$2:$AC$500,$AR57,$AP$2)&amp;"")</f>
        <v/>
      </c>
      <c r="L57" s="37" t="str" cm="1">
        <f t="array" ref="L57">IF($AR57=0,"",INDEX(Input!$D$2:$AC$500,$AR57,$AP$3)&amp;"")</f>
        <v/>
      </c>
      <c r="M57" s="37" t="str" cm="1">
        <f t="array" ref="M57">IFERROR(_xlfn.FILTERXML("&lt;t&gt;&lt;s&gt;" &amp; SUBSTITUTE(L57," / ","&lt;/s&gt;&lt;s&gt;") &amp; "&lt;/s&gt;&lt;/t&gt;","(//s[contains(.,'DDR')])[1]"),"")</f>
        <v/>
      </c>
      <c r="N57" s="29" t="str">
        <f t="shared" si="1"/>
        <v/>
      </c>
      <c r="O57" s="37" t="str" cm="1">
        <f t="array" ref="O57">IF($AR57=0,"",INDEX(Input!$D$2:$AC$500,$AR57,$AP$4)&amp;"")</f>
        <v/>
      </c>
      <c r="P57" s="37" t="str" cm="1">
        <f t="array" ref="P57">IF($AR57=0,"",IFERROR(_xlfn.TEXTJOIN(", ",TRUE,_xlfn.MAP(_xlfn._xlws.FILTER(INDEX(Input!$D$2:$AC$500,,$AP$6),Input!$J$2:$J$500=$B57),_xlfn.LAMBDA(_xlpm.x,IFERROR(TRUNC(VALUE(_xlfn.TEXTBEFORE(_xlpm.x," ")))&amp;" "&amp;_xlfn.TEXTAFTER(_xlpm.x," "),_xlpm.x)))),""))</f>
        <v/>
      </c>
      <c r="Q57" s="29" t="str">
        <f t="shared" si="2"/>
        <v/>
      </c>
      <c r="R57" s="37" t="str" cm="1">
        <f t="array" ref="R57">IF($AR57=0,"",_xlfn.LET(_xlpm.Result,INDEX(Input!$D$2:$AC$500,$AR57,$AP$5),IF(_xlpm.Result="","",_xlpm.Result)))</f>
        <v/>
      </c>
      <c r="S57" s="37" t="str" cm="1">
        <f t="array" ref="S57">IF(R57="","",IFERROR(_xlfn.TEXTSPLIT(R57," / ", ,TRUE,0,),""))</f>
        <v/>
      </c>
      <c r="T57" s="37"/>
      <c r="U57" s="37" t="str" cm="1">
        <f t="array" ref="U57">IFERROR(_xlfn.IFS(
S57="","",
--S57&lt;55,"Battery Defect",
--S57&lt;=69,"Battery D",
--S57&lt;=80,"Battery C",
--S57&gt;80,""
),"")</f>
        <v/>
      </c>
      <c r="V57" s="37" t="str" cm="1">
        <f t="array" ref="V57">IFERROR(_xlfn.IFS(
T57="","",
--T57&lt;55,"Battery Defect",
--T57&lt;=69,"Battery D",
--T57&lt;=80,"Battery C",
--T57&gt;80,""
),"")</f>
        <v/>
      </c>
      <c r="W57" s="37" t="str" cm="1">
        <f t="array" ref="W57">IF($AR57=0,"",IFERROR(IF(INDEX(Input!$N$2:$U$500,$AR57,0)=0,"",INDEX(Input!$N$2:$U$500,$AR57,0)),""))</f>
        <v/>
      </c>
      <c r="X57" s="37"/>
      <c r="Y57" s="37"/>
      <c r="Z57" s="37"/>
      <c r="AA57" s="37"/>
      <c r="AB57" s="37"/>
      <c r="AC57" s="37"/>
      <c r="AD57" s="37"/>
      <c r="AE57" s="29" t="str">
        <f t="shared" si="0"/>
        <v/>
      </c>
      <c r="AF57" s="29" t="str" cm="1">
        <f t="array" ref="AF57">IF($AS57=0,"",INDEX(Disk_Pivot!$I$2:$I$500,$AS57))</f>
        <v/>
      </c>
      <c r="AG57" s="29" t="str" cm="1">
        <f t="array" ref="AG57">IF($AS57=0,"",INDEX(Disk_Pivot!$N$2:$N$500,$AS57))</f>
        <v/>
      </c>
      <c r="AH57" s="29"/>
      <c r="AI57" s="29"/>
      <c r="AJ57" s="29"/>
      <c r="AK57" s="29"/>
      <c r="AL57" s="29"/>
      <c r="AM57" s="29"/>
      <c r="AR57">
        <f>IFERROR(MATCH($B57,Input!$J$2:$J$500,0),0)</f>
        <v>0</v>
      </c>
      <c r="AS57">
        <f>IFERROR(MATCH($B57,Disk_Pivot!$G$2:$G$500,0),0)</f>
        <v>0</v>
      </c>
    </row>
    <row r="58" spans="1:45">
      <c r="A58" s="29" t="str" cm="1">
        <f t="array" ref="A58">IF($AR58=0,"",INDEX(Input!$G$2:$G$500,$AR58)&amp;"")</f>
        <v/>
      </c>
      <c r="B58" s="29"/>
      <c r="C58" s="29" t="str" cm="1">
        <f t="array" ref="C58">IF($AR58=0,"",INDEX(Input!$H$2:$H$500,$AR58)&amp;"")</f>
        <v/>
      </c>
      <c r="D58" s="37" t="str" cm="1">
        <f t="array" ref="D58">IF($AR58=0,"",INDEX(Input!$F$2:$F$500,$AR58))</f>
        <v/>
      </c>
      <c r="E58" s="29" t="str">
        <f>IFERROR(INDEX(Models!$G$2:$G$605,MATCH(D58,Models!$H$2:$H$605,0)),D58)</f>
        <v/>
      </c>
      <c r="F58" s="29" t="str" cm="1">
        <f t="array" ref="F58">IF($AR58=0,"",INDEX(Input!$E$2:$E$500,$AR58))</f>
        <v/>
      </c>
      <c r="G58" s="29" t="str" cm="1">
        <f t="array" ref="G58">IF($AR58=0,"",IF(F58="LENOVO",INDEX(Input!$K$2:$K$500,$AR58),INDEX(Input!$L$2:$L$500,$AR58)))</f>
        <v/>
      </c>
      <c r="H58" s="29"/>
      <c r="I58" s="29"/>
      <c r="J58" s="29" t="str">
        <f>CPU_Formula!I58</f>
        <v/>
      </c>
      <c r="K58" s="37" t="str" cm="1">
        <f t="array" ref="K58">IF($AR58=0,"",INDEX(Input!$D$2:$AC$500,$AR58,$AP$2)&amp;"")</f>
        <v/>
      </c>
      <c r="L58" s="37" t="str" cm="1">
        <f t="array" ref="L58">IF($AR58=0,"",INDEX(Input!$D$2:$AC$500,$AR58,$AP$3)&amp;"")</f>
        <v/>
      </c>
      <c r="M58" s="37" t="str" cm="1">
        <f t="array" ref="M58">IFERROR(_xlfn.FILTERXML("&lt;t&gt;&lt;s&gt;" &amp; SUBSTITUTE(L58," / ","&lt;/s&gt;&lt;s&gt;") &amp; "&lt;/s&gt;&lt;/t&gt;","(//s[contains(.,'DDR')])[1]"),"")</f>
        <v/>
      </c>
      <c r="N58" s="29" t="str">
        <f t="shared" si="1"/>
        <v/>
      </c>
      <c r="O58" s="37" t="str" cm="1">
        <f t="array" ref="O58">IF($AR58=0,"",INDEX(Input!$D$2:$AC$500,$AR58,$AP$4)&amp;"")</f>
        <v/>
      </c>
      <c r="P58" s="37" t="str" cm="1">
        <f t="array" ref="P58">IF($AR58=0,"",IFERROR(_xlfn.TEXTJOIN(", ",TRUE,_xlfn.MAP(_xlfn._xlws.FILTER(INDEX(Input!$D$2:$AC$500,,$AP$6),Input!$J$2:$J$500=$B58),_xlfn.LAMBDA(_xlpm.x,IFERROR(TRUNC(VALUE(_xlfn.TEXTBEFORE(_xlpm.x," ")))&amp;" "&amp;_xlfn.TEXTAFTER(_xlpm.x," "),_xlpm.x)))),""))</f>
        <v/>
      </c>
      <c r="Q58" s="29" t="str">
        <f t="shared" si="2"/>
        <v/>
      </c>
      <c r="R58" s="37" t="str" cm="1">
        <f t="array" ref="R58">IF($AR58=0,"",_xlfn.LET(_xlpm.Result,INDEX(Input!$D$2:$AC$500,$AR58,$AP$5),IF(_xlpm.Result="","",_xlpm.Result)))</f>
        <v/>
      </c>
      <c r="S58" s="37" t="str" cm="1">
        <f t="array" ref="S58">IF(R58="","",IFERROR(_xlfn.TEXTSPLIT(R58," / ", ,TRUE,0,),""))</f>
        <v/>
      </c>
      <c r="T58" s="37"/>
      <c r="U58" s="37" t="str" cm="1">
        <f t="array" ref="U58">IFERROR(_xlfn.IFS(
S58="","",
--S58&lt;55,"Battery Defect",
--S58&lt;=69,"Battery D",
--S58&lt;=80,"Battery C",
--S58&gt;80,""
),"")</f>
        <v/>
      </c>
      <c r="V58" s="37" t="str" cm="1">
        <f t="array" ref="V58">IFERROR(_xlfn.IFS(
T58="","",
--T58&lt;55,"Battery Defect",
--T58&lt;=69,"Battery D",
--T58&lt;=80,"Battery C",
--T58&gt;80,""
),"")</f>
        <v/>
      </c>
      <c r="W58" s="37" t="str" cm="1">
        <f t="array" ref="W58">IF($AR58=0,"",IFERROR(IF(INDEX(Input!$N$2:$U$500,$AR58,0)=0,"",INDEX(Input!$N$2:$U$500,$AR58,0)),""))</f>
        <v/>
      </c>
      <c r="X58" s="37"/>
      <c r="Y58" s="37"/>
      <c r="Z58" s="37"/>
      <c r="AA58" s="37"/>
      <c r="AB58" s="37"/>
      <c r="AC58" s="37"/>
      <c r="AD58" s="37"/>
      <c r="AE58" s="29" t="str">
        <f t="shared" si="0"/>
        <v/>
      </c>
      <c r="AF58" s="29" t="str" cm="1">
        <f t="array" ref="AF58">IF($AS58=0,"",INDEX(Disk_Pivot!$I$2:$I$500,$AS58))</f>
        <v/>
      </c>
      <c r="AG58" s="29" t="str" cm="1">
        <f t="array" ref="AG58">IF($AS58=0,"",INDEX(Disk_Pivot!$N$2:$N$500,$AS58))</f>
        <v/>
      </c>
      <c r="AH58" s="29"/>
      <c r="AI58" s="29"/>
      <c r="AJ58" s="29"/>
      <c r="AK58" s="29"/>
      <c r="AL58" s="29"/>
      <c r="AM58" s="29"/>
      <c r="AR58">
        <f>IFERROR(MATCH($B58,Input!$J$2:$J$500,0),0)</f>
        <v>0</v>
      </c>
      <c r="AS58">
        <f>IFERROR(MATCH($B58,Disk_Pivot!$G$2:$G$500,0),0)</f>
        <v>0</v>
      </c>
    </row>
    <row r="59" spans="1:45">
      <c r="A59" s="29" t="str" cm="1">
        <f t="array" ref="A59">IF($AR59=0,"",INDEX(Input!$G$2:$G$500,$AR59)&amp;"")</f>
        <v/>
      </c>
      <c r="B59" s="29"/>
      <c r="C59" s="29" t="str" cm="1">
        <f t="array" ref="C59">IF($AR59=0,"",INDEX(Input!$H$2:$H$500,$AR59)&amp;"")</f>
        <v/>
      </c>
      <c r="D59" s="37" t="str" cm="1">
        <f t="array" ref="D59">IF($AR59=0,"",INDEX(Input!$F$2:$F$500,$AR59))</f>
        <v/>
      </c>
      <c r="E59" s="29" t="str">
        <f>IFERROR(INDEX(Models!$G$2:$G$605,MATCH(D59,Models!$H$2:$H$605,0)),D59)</f>
        <v/>
      </c>
      <c r="F59" s="29" t="str" cm="1">
        <f t="array" ref="F59">IF($AR59=0,"",INDEX(Input!$E$2:$E$500,$AR59))</f>
        <v/>
      </c>
      <c r="G59" s="29" t="str" cm="1">
        <f t="array" ref="G59">IF($AR59=0,"",IF(F59="LENOVO",INDEX(Input!$K$2:$K$500,$AR59),INDEX(Input!$L$2:$L$500,$AR59)))</f>
        <v/>
      </c>
      <c r="H59" s="29"/>
      <c r="I59" s="29"/>
      <c r="J59" s="29" t="str">
        <f>CPU_Formula!I59</f>
        <v/>
      </c>
      <c r="K59" s="37" t="str" cm="1">
        <f t="array" ref="K59">IF($AR59=0,"",INDEX(Input!$D$2:$AC$500,$AR59,$AP$2)&amp;"")</f>
        <v/>
      </c>
      <c r="L59" s="37" t="str" cm="1">
        <f t="array" ref="L59">IF($AR59=0,"",INDEX(Input!$D$2:$AC$500,$AR59,$AP$3)&amp;"")</f>
        <v/>
      </c>
      <c r="M59" s="37" t="str" cm="1">
        <f t="array" ref="M59">IFERROR(_xlfn.FILTERXML("&lt;t&gt;&lt;s&gt;" &amp; SUBSTITUTE(L59," / ","&lt;/s&gt;&lt;s&gt;") &amp; "&lt;/s&gt;&lt;/t&gt;","(//s[contains(.,'DDR')])[1]"),"")</f>
        <v/>
      </c>
      <c r="N59" s="29" t="str">
        <f t="shared" si="1"/>
        <v/>
      </c>
      <c r="O59" s="37" t="str" cm="1">
        <f t="array" ref="O59">IF($AR59=0,"",INDEX(Input!$D$2:$AC$500,$AR59,$AP$4)&amp;"")</f>
        <v/>
      </c>
      <c r="P59" s="37" t="str" cm="1">
        <f t="array" ref="P59">IF($AR59=0,"",IFERROR(_xlfn.TEXTJOIN(", ",TRUE,_xlfn.MAP(_xlfn._xlws.FILTER(INDEX(Input!$D$2:$AC$500,,$AP$6),Input!$J$2:$J$500=$B59),_xlfn.LAMBDA(_xlpm.x,IFERROR(TRUNC(VALUE(_xlfn.TEXTBEFORE(_xlpm.x," ")))&amp;" "&amp;_xlfn.TEXTAFTER(_xlpm.x," "),_xlpm.x)))),""))</f>
        <v/>
      </c>
      <c r="Q59" s="29" t="str">
        <f t="shared" si="2"/>
        <v/>
      </c>
      <c r="R59" s="37" t="str" cm="1">
        <f t="array" ref="R59">IF($AR59=0,"",_xlfn.LET(_xlpm.Result,INDEX(Input!$D$2:$AC$500,$AR59,$AP$5),IF(_xlpm.Result="","",_xlpm.Result)))</f>
        <v/>
      </c>
      <c r="S59" s="37" t="str" cm="1">
        <f t="array" ref="S59">IF(R59="","",IFERROR(_xlfn.TEXTSPLIT(R59," / ", ,TRUE,0,),""))</f>
        <v/>
      </c>
      <c r="T59" s="37"/>
      <c r="U59" s="37" t="str" cm="1">
        <f t="array" ref="U59">IFERROR(_xlfn.IFS(
S59="","",
--S59&lt;55,"Battery Defect",
--S59&lt;=69,"Battery D",
--S59&lt;=80,"Battery C",
--S59&gt;80,""
),"")</f>
        <v/>
      </c>
      <c r="V59" s="37" t="str" cm="1">
        <f t="array" ref="V59">IFERROR(_xlfn.IFS(
T59="","",
--T59&lt;55,"Battery Defect",
--T59&lt;=69,"Battery D",
--T59&lt;=80,"Battery C",
--T59&gt;80,""
),"")</f>
        <v/>
      </c>
      <c r="W59" s="37" t="str" cm="1">
        <f t="array" ref="W59">IF($AR59=0,"",IFERROR(IF(INDEX(Input!$N$2:$U$500,$AR59,0)=0,"",INDEX(Input!$N$2:$U$500,$AR59,0)),""))</f>
        <v/>
      </c>
      <c r="X59" s="37"/>
      <c r="Y59" s="37"/>
      <c r="Z59" s="37"/>
      <c r="AA59" s="37"/>
      <c r="AB59" s="37"/>
      <c r="AC59" s="37"/>
      <c r="AD59" s="37"/>
      <c r="AE59" s="29" t="str">
        <f t="shared" si="0"/>
        <v/>
      </c>
      <c r="AF59" s="29" t="str" cm="1">
        <f t="array" ref="AF59">IF($AS59=0,"",INDEX(Disk_Pivot!$I$2:$I$500,$AS59))</f>
        <v/>
      </c>
      <c r="AG59" s="29" t="str" cm="1">
        <f t="array" ref="AG59">IF($AS59=0,"",INDEX(Disk_Pivot!$N$2:$N$500,$AS59))</f>
        <v/>
      </c>
      <c r="AH59" s="29"/>
      <c r="AI59" s="29"/>
      <c r="AJ59" s="29"/>
      <c r="AK59" s="29"/>
      <c r="AL59" s="29"/>
      <c r="AM59" s="29"/>
      <c r="AR59">
        <f>IFERROR(MATCH($B59,Input!$J$2:$J$500,0),0)</f>
        <v>0</v>
      </c>
      <c r="AS59">
        <f>IFERROR(MATCH($B59,Disk_Pivot!$G$2:$G$500,0),0)</f>
        <v>0</v>
      </c>
    </row>
    <row r="60" spans="1:45">
      <c r="A60" s="29" t="str" cm="1">
        <f t="array" ref="A60">IF($AR60=0,"",INDEX(Input!$G$2:$G$500,$AR60)&amp;"")</f>
        <v/>
      </c>
      <c r="B60" s="29"/>
      <c r="C60" s="29" t="str" cm="1">
        <f t="array" ref="C60">IF($AR60=0,"",INDEX(Input!$H$2:$H$500,$AR60)&amp;"")</f>
        <v/>
      </c>
      <c r="D60" s="37" t="str" cm="1">
        <f t="array" ref="D60">IF($AR60=0,"",INDEX(Input!$F$2:$F$500,$AR60))</f>
        <v/>
      </c>
      <c r="E60" s="29" t="str">
        <f>IFERROR(INDEX(Models!$G$2:$G$605,MATCH(D60,Models!$H$2:$H$605,0)),D60)</f>
        <v/>
      </c>
      <c r="F60" s="29" t="str" cm="1">
        <f t="array" ref="F60">IF($AR60=0,"",INDEX(Input!$E$2:$E$500,$AR60))</f>
        <v/>
      </c>
      <c r="G60" s="29" t="str" cm="1">
        <f t="array" ref="G60">IF($AR60=0,"",IF(F60="LENOVO",INDEX(Input!$K$2:$K$500,$AR60),INDEX(Input!$L$2:$L$500,$AR60)))</f>
        <v/>
      </c>
      <c r="H60" s="29"/>
      <c r="I60" s="29"/>
      <c r="J60" s="29" t="str">
        <f>CPU_Formula!I60</f>
        <v/>
      </c>
      <c r="K60" s="37" t="str" cm="1">
        <f t="array" ref="K60">IF($AR60=0,"",INDEX(Input!$D$2:$AC$500,$AR60,$AP$2)&amp;"")</f>
        <v/>
      </c>
      <c r="L60" s="37" t="str" cm="1">
        <f t="array" ref="L60">IF($AR60=0,"",INDEX(Input!$D$2:$AC$500,$AR60,$AP$3)&amp;"")</f>
        <v/>
      </c>
      <c r="M60" s="37" t="str" cm="1">
        <f t="array" ref="M60">IFERROR(_xlfn.FILTERXML("&lt;t&gt;&lt;s&gt;" &amp; SUBSTITUTE(L60," / ","&lt;/s&gt;&lt;s&gt;") &amp; "&lt;/s&gt;&lt;/t&gt;","(//s[contains(.,'DDR')])[1]"),"")</f>
        <v/>
      </c>
      <c r="N60" s="29" t="str">
        <f t="shared" si="1"/>
        <v/>
      </c>
      <c r="O60" s="37" t="str" cm="1">
        <f t="array" ref="O60">IF($AR60=0,"",INDEX(Input!$D$2:$AC$500,$AR60,$AP$4)&amp;"")</f>
        <v/>
      </c>
      <c r="P60" s="37" t="str" cm="1">
        <f t="array" ref="P60">IF($AR60=0,"",IFERROR(_xlfn.TEXTJOIN(", ",TRUE,_xlfn.MAP(_xlfn._xlws.FILTER(INDEX(Input!$D$2:$AC$500,,$AP$6),Input!$J$2:$J$500=$B60),_xlfn.LAMBDA(_xlpm.x,IFERROR(TRUNC(VALUE(_xlfn.TEXTBEFORE(_xlpm.x," ")))&amp;" "&amp;_xlfn.TEXTAFTER(_xlpm.x," "),_xlpm.x)))),""))</f>
        <v/>
      </c>
      <c r="Q60" s="29" t="str">
        <f t="shared" si="2"/>
        <v/>
      </c>
      <c r="R60" s="37" t="str" cm="1">
        <f t="array" ref="R60">IF($AR60=0,"",_xlfn.LET(_xlpm.Result,INDEX(Input!$D$2:$AC$500,$AR60,$AP$5),IF(_xlpm.Result="","",_xlpm.Result)))</f>
        <v/>
      </c>
      <c r="S60" s="37" t="str" cm="1">
        <f t="array" ref="S60">IF(R60="","",IFERROR(_xlfn.TEXTSPLIT(R60," / ", ,TRUE,0,),""))</f>
        <v/>
      </c>
      <c r="T60" s="37"/>
      <c r="U60" s="37" t="str" cm="1">
        <f t="array" ref="U60">IFERROR(_xlfn.IFS(
S60="","",
--S60&lt;55,"Battery Defect",
--S60&lt;=69,"Battery D",
--S60&lt;=80,"Battery C",
--S60&gt;80,""
),"")</f>
        <v/>
      </c>
      <c r="V60" s="37" t="str" cm="1">
        <f t="array" ref="V60">IFERROR(_xlfn.IFS(
T60="","",
--T60&lt;55,"Battery Defect",
--T60&lt;=69,"Battery D",
--T60&lt;=80,"Battery C",
--T60&gt;80,""
),"")</f>
        <v/>
      </c>
      <c r="W60" s="37" t="str" cm="1">
        <f t="array" ref="W60">IF($AR60=0,"",IFERROR(IF(INDEX(Input!$N$2:$U$500,$AR60,0)=0,"",INDEX(Input!$N$2:$U$500,$AR60,0)),""))</f>
        <v/>
      </c>
      <c r="X60" s="37"/>
      <c r="Y60" s="37"/>
      <c r="Z60" s="37"/>
      <c r="AA60" s="37"/>
      <c r="AB60" s="37"/>
      <c r="AC60" s="37"/>
      <c r="AD60" s="37"/>
      <c r="AE60" s="29" t="str">
        <f t="shared" si="0"/>
        <v/>
      </c>
      <c r="AF60" s="29" t="str" cm="1">
        <f t="array" ref="AF60">IF($AS60=0,"",INDEX(Disk_Pivot!$I$2:$I$500,$AS60))</f>
        <v/>
      </c>
      <c r="AG60" s="29" t="str" cm="1">
        <f t="array" ref="AG60">IF($AS60=0,"",INDEX(Disk_Pivot!$N$2:$N$500,$AS60))</f>
        <v/>
      </c>
      <c r="AH60" s="29"/>
      <c r="AI60" s="29"/>
      <c r="AJ60" s="29"/>
      <c r="AK60" s="29"/>
      <c r="AL60" s="29"/>
      <c r="AM60" s="29"/>
      <c r="AR60">
        <f>IFERROR(MATCH($B60,Input!$J$2:$J$500,0),0)</f>
        <v>0</v>
      </c>
      <c r="AS60">
        <f>IFERROR(MATCH($B60,Disk_Pivot!$G$2:$G$500,0),0)</f>
        <v>0</v>
      </c>
    </row>
    <row r="61" spans="1:45">
      <c r="A61" s="29" t="str" cm="1">
        <f t="array" ref="A61">IF($AR61=0,"",INDEX(Input!$G$2:$G$500,$AR61)&amp;"")</f>
        <v/>
      </c>
      <c r="B61" s="29"/>
      <c r="C61" s="29" t="str" cm="1">
        <f t="array" ref="C61">IF($AR61=0,"",INDEX(Input!$H$2:$H$500,$AR61)&amp;"")</f>
        <v/>
      </c>
      <c r="D61" s="37" t="str" cm="1">
        <f t="array" ref="D61">IF($AR61=0,"",INDEX(Input!$F$2:$F$500,$AR61))</f>
        <v/>
      </c>
      <c r="E61" s="29" t="str">
        <f>IFERROR(INDEX(Models!$G$2:$G$605,MATCH(D61,Models!$H$2:$H$605,0)),D61)</f>
        <v/>
      </c>
      <c r="F61" s="29" t="str" cm="1">
        <f t="array" ref="F61">IF($AR61=0,"",INDEX(Input!$E$2:$E$500,$AR61))</f>
        <v/>
      </c>
      <c r="G61" s="29" t="str" cm="1">
        <f t="array" ref="G61">IF($AR61=0,"",IF(F61="LENOVO",INDEX(Input!$K$2:$K$500,$AR61),INDEX(Input!$L$2:$L$500,$AR61)))</f>
        <v/>
      </c>
      <c r="H61" s="29"/>
      <c r="I61" s="29"/>
      <c r="J61" s="29" t="str">
        <f>CPU_Formula!I61</f>
        <v/>
      </c>
      <c r="K61" s="37" t="str" cm="1">
        <f t="array" ref="K61">IF($AR61=0,"",INDEX(Input!$D$2:$AC$500,$AR61,$AP$2)&amp;"")</f>
        <v/>
      </c>
      <c r="L61" s="37" t="str" cm="1">
        <f t="array" ref="L61">IF($AR61=0,"",INDEX(Input!$D$2:$AC$500,$AR61,$AP$3)&amp;"")</f>
        <v/>
      </c>
      <c r="M61" s="37" t="str" cm="1">
        <f t="array" ref="M61">IFERROR(_xlfn.FILTERXML("&lt;t&gt;&lt;s&gt;" &amp; SUBSTITUTE(L61," / ","&lt;/s&gt;&lt;s&gt;") &amp; "&lt;/s&gt;&lt;/t&gt;","(//s[contains(.,'DDR')])[1]"),"")</f>
        <v/>
      </c>
      <c r="N61" s="29" t="str">
        <f t="shared" si="1"/>
        <v/>
      </c>
      <c r="O61" s="37" t="str" cm="1">
        <f t="array" ref="O61">IF($AR61=0,"",INDEX(Input!$D$2:$AC$500,$AR61,$AP$4)&amp;"")</f>
        <v/>
      </c>
      <c r="P61" s="37" t="str" cm="1">
        <f t="array" ref="P61">IF($AR61=0,"",IFERROR(_xlfn.TEXTJOIN(", ",TRUE,_xlfn.MAP(_xlfn._xlws.FILTER(INDEX(Input!$D$2:$AC$500,,$AP$6),Input!$J$2:$J$500=$B61),_xlfn.LAMBDA(_xlpm.x,IFERROR(TRUNC(VALUE(_xlfn.TEXTBEFORE(_xlpm.x," ")))&amp;" "&amp;_xlfn.TEXTAFTER(_xlpm.x," "),_xlpm.x)))),""))</f>
        <v/>
      </c>
      <c r="Q61" s="29" t="str">
        <f t="shared" si="2"/>
        <v/>
      </c>
      <c r="R61" s="37" t="str" cm="1">
        <f t="array" ref="R61">IF($AR61=0,"",_xlfn.LET(_xlpm.Result,INDEX(Input!$D$2:$AC$500,$AR61,$AP$5),IF(_xlpm.Result="","",_xlpm.Result)))</f>
        <v/>
      </c>
      <c r="S61" s="37" t="str" cm="1">
        <f t="array" ref="S61">IF(R61="","",IFERROR(_xlfn.TEXTSPLIT(R61," / ", ,TRUE,0,),""))</f>
        <v/>
      </c>
      <c r="T61" s="37"/>
      <c r="U61" s="37" t="str" cm="1">
        <f t="array" ref="U61">IFERROR(_xlfn.IFS(
S61="","",
--S61&lt;55,"Battery Defect",
--S61&lt;=69,"Battery D",
--S61&lt;=80,"Battery C",
--S61&gt;80,""
),"")</f>
        <v/>
      </c>
      <c r="V61" s="37" t="str" cm="1">
        <f t="array" ref="V61">IFERROR(_xlfn.IFS(
T61="","",
--T61&lt;55,"Battery Defect",
--T61&lt;=69,"Battery D",
--T61&lt;=80,"Battery C",
--T61&gt;80,""
),"")</f>
        <v/>
      </c>
      <c r="W61" s="37" t="str" cm="1">
        <f t="array" ref="W61">IF($AR61=0,"",IFERROR(IF(INDEX(Input!$N$2:$U$500,$AR61,0)=0,"",INDEX(Input!$N$2:$U$500,$AR61,0)),""))</f>
        <v/>
      </c>
      <c r="X61" s="37"/>
      <c r="Y61" s="37"/>
      <c r="Z61" s="37"/>
      <c r="AA61" s="37"/>
      <c r="AB61" s="37"/>
      <c r="AC61" s="37"/>
      <c r="AD61" s="37"/>
      <c r="AE61" s="29" t="str">
        <f t="shared" si="0"/>
        <v/>
      </c>
      <c r="AF61" s="29" t="str" cm="1">
        <f t="array" ref="AF61">IF($AS61=0,"",INDEX(Disk_Pivot!$I$2:$I$500,$AS61))</f>
        <v/>
      </c>
      <c r="AG61" s="29" t="str" cm="1">
        <f t="array" ref="AG61">IF($AS61=0,"",INDEX(Disk_Pivot!$N$2:$N$500,$AS61))</f>
        <v/>
      </c>
      <c r="AH61" s="29"/>
      <c r="AI61" s="29"/>
      <c r="AJ61" s="29"/>
      <c r="AK61" s="29"/>
      <c r="AL61" s="29"/>
      <c r="AM61" s="29"/>
      <c r="AR61">
        <f>IFERROR(MATCH($B61,Input!$J$2:$J$500,0),0)</f>
        <v>0</v>
      </c>
      <c r="AS61">
        <f>IFERROR(MATCH($B61,Disk_Pivot!$G$2:$G$500,0),0)</f>
        <v>0</v>
      </c>
    </row>
    <row r="62" spans="1:45">
      <c r="A62" s="29" t="str" cm="1">
        <f t="array" ref="A62">IF($AR62=0,"",INDEX(Input!$G$2:$G$500,$AR62)&amp;"")</f>
        <v/>
      </c>
      <c r="B62" s="29"/>
      <c r="C62" s="29" t="str" cm="1">
        <f t="array" ref="C62">IF($AR62=0,"",INDEX(Input!$H$2:$H$500,$AR62)&amp;"")</f>
        <v/>
      </c>
      <c r="D62" s="37" t="str" cm="1">
        <f t="array" ref="D62">IF($AR62=0,"",INDEX(Input!$F$2:$F$500,$AR62))</f>
        <v/>
      </c>
      <c r="E62" s="29" t="str">
        <f>IFERROR(INDEX(Models!$G$2:$G$605,MATCH(D62,Models!$H$2:$H$605,0)),D62)</f>
        <v/>
      </c>
      <c r="F62" s="29" t="str" cm="1">
        <f t="array" ref="F62">IF($AR62=0,"",INDEX(Input!$E$2:$E$500,$AR62))</f>
        <v/>
      </c>
      <c r="G62" s="29" t="str" cm="1">
        <f t="array" ref="G62">IF($AR62=0,"",IF(F62="LENOVO",INDEX(Input!$K$2:$K$500,$AR62),INDEX(Input!$L$2:$L$500,$AR62)))</f>
        <v/>
      </c>
      <c r="H62" s="29"/>
      <c r="I62" s="29"/>
      <c r="J62" s="29" t="str">
        <f>CPU_Formula!I62</f>
        <v/>
      </c>
      <c r="K62" s="37" t="str" cm="1">
        <f t="array" ref="K62">IF($AR62=0,"",INDEX(Input!$D$2:$AC$500,$AR62,$AP$2)&amp;"")</f>
        <v/>
      </c>
      <c r="L62" s="37" t="str" cm="1">
        <f t="array" ref="L62">IF($AR62=0,"",INDEX(Input!$D$2:$AC$500,$AR62,$AP$3)&amp;"")</f>
        <v/>
      </c>
      <c r="M62" s="37" t="str" cm="1">
        <f t="array" ref="M62">IFERROR(_xlfn.FILTERXML("&lt;t&gt;&lt;s&gt;" &amp; SUBSTITUTE(L62," / ","&lt;/s&gt;&lt;s&gt;") &amp; "&lt;/s&gt;&lt;/t&gt;","(//s[contains(.,'DDR')])[1]"),"")</f>
        <v/>
      </c>
      <c r="N62" s="29" t="str">
        <f t="shared" si="1"/>
        <v/>
      </c>
      <c r="O62" s="37" t="str" cm="1">
        <f t="array" ref="O62">IF($AR62=0,"",INDEX(Input!$D$2:$AC$500,$AR62,$AP$4)&amp;"")</f>
        <v/>
      </c>
      <c r="P62" s="37" t="str" cm="1">
        <f t="array" ref="P62">IF($AR62=0,"",IFERROR(_xlfn.TEXTJOIN(", ",TRUE,_xlfn.MAP(_xlfn._xlws.FILTER(INDEX(Input!$D$2:$AC$500,,$AP$6),Input!$J$2:$J$500=$B62),_xlfn.LAMBDA(_xlpm.x,IFERROR(TRUNC(VALUE(_xlfn.TEXTBEFORE(_xlpm.x," ")))&amp;" "&amp;_xlfn.TEXTAFTER(_xlpm.x," "),_xlpm.x)))),""))</f>
        <v/>
      </c>
      <c r="Q62" s="29" t="str">
        <f t="shared" si="2"/>
        <v/>
      </c>
      <c r="R62" s="37" t="str" cm="1">
        <f t="array" ref="R62">IF($AR62=0,"",_xlfn.LET(_xlpm.Result,INDEX(Input!$D$2:$AC$500,$AR62,$AP$5),IF(_xlpm.Result="","",_xlpm.Result)))</f>
        <v/>
      </c>
      <c r="S62" s="37" t="str" cm="1">
        <f t="array" ref="S62">IF(R62="","",IFERROR(_xlfn.TEXTSPLIT(R62," / ", ,TRUE,0,),""))</f>
        <v/>
      </c>
      <c r="T62" s="37"/>
      <c r="U62" s="37" t="str" cm="1">
        <f t="array" ref="U62">IFERROR(_xlfn.IFS(
S62="","",
--S62&lt;55,"Battery Defect",
--S62&lt;=69,"Battery D",
--S62&lt;=80,"Battery C",
--S62&gt;80,""
),"")</f>
        <v/>
      </c>
      <c r="V62" s="37" t="str" cm="1">
        <f t="array" ref="V62">IFERROR(_xlfn.IFS(
T62="","",
--T62&lt;55,"Battery Defect",
--T62&lt;=69,"Battery D",
--T62&lt;=80,"Battery C",
--T62&gt;80,""
),"")</f>
        <v/>
      </c>
      <c r="W62" s="37" t="str" cm="1">
        <f t="array" ref="W62">IF($AR62=0,"",IFERROR(IF(INDEX(Input!$N$2:$U$500,$AR62,0)=0,"",INDEX(Input!$N$2:$U$500,$AR62,0)),""))</f>
        <v/>
      </c>
      <c r="X62" s="37"/>
      <c r="Y62" s="37"/>
      <c r="Z62" s="37"/>
      <c r="AA62" s="37"/>
      <c r="AB62" s="37"/>
      <c r="AC62" s="37"/>
      <c r="AD62" s="37"/>
      <c r="AE62" s="29" t="str">
        <f t="shared" si="0"/>
        <v/>
      </c>
      <c r="AF62" s="29" t="str" cm="1">
        <f t="array" ref="AF62">IF($AS62=0,"",INDEX(Disk_Pivot!$I$2:$I$500,$AS62))</f>
        <v/>
      </c>
      <c r="AG62" s="29" t="str" cm="1">
        <f t="array" ref="AG62">IF($AS62=0,"",INDEX(Disk_Pivot!$N$2:$N$500,$AS62))</f>
        <v/>
      </c>
      <c r="AH62" s="29"/>
      <c r="AI62" s="29"/>
      <c r="AJ62" s="29"/>
      <c r="AK62" s="29"/>
      <c r="AL62" s="29"/>
      <c r="AM62" s="29"/>
      <c r="AR62">
        <f>IFERROR(MATCH($B62,Input!$J$2:$J$500,0),0)</f>
        <v>0</v>
      </c>
      <c r="AS62">
        <f>IFERROR(MATCH($B62,Disk_Pivot!$G$2:$G$500,0),0)</f>
        <v>0</v>
      </c>
    </row>
    <row r="63" spans="1:45">
      <c r="A63" s="29" t="str" cm="1">
        <f t="array" ref="A63">IF($AR63=0,"",INDEX(Input!$G$2:$G$500,$AR63)&amp;"")</f>
        <v/>
      </c>
      <c r="B63" s="29"/>
      <c r="C63" s="29" t="str" cm="1">
        <f t="array" ref="C63">IF($AR63=0,"",INDEX(Input!$H$2:$H$500,$AR63)&amp;"")</f>
        <v/>
      </c>
      <c r="D63" s="37" t="str" cm="1">
        <f t="array" ref="D63">IF($AR63=0,"",INDEX(Input!$F$2:$F$500,$AR63))</f>
        <v/>
      </c>
      <c r="E63" s="29" t="str">
        <f>IFERROR(INDEX(Models!$G$2:$G$605,MATCH(D63,Models!$H$2:$H$605,0)),D63)</f>
        <v/>
      </c>
      <c r="F63" s="29" t="str" cm="1">
        <f t="array" ref="F63">IF($AR63=0,"",INDEX(Input!$E$2:$E$500,$AR63))</f>
        <v/>
      </c>
      <c r="G63" s="29" t="str" cm="1">
        <f t="array" ref="G63">IF($AR63=0,"",IF(F63="LENOVO",INDEX(Input!$K$2:$K$500,$AR63),INDEX(Input!$L$2:$L$500,$AR63)))</f>
        <v/>
      </c>
      <c r="H63" s="29"/>
      <c r="I63" s="29"/>
      <c r="J63" s="29" t="str">
        <f>CPU_Formula!I63</f>
        <v/>
      </c>
      <c r="K63" s="37" t="str" cm="1">
        <f t="array" ref="K63">IF($AR63=0,"",INDEX(Input!$D$2:$AC$500,$AR63,$AP$2)&amp;"")</f>
        <v/>
      </c>
      <c r="L63" s="37" t="str" cm="1">
        <f t="array" ref="L63">IF($AR63=0,"",INDEX(Input!$D$2:$AC$500,$AR63,$AP$3)&amp;"")</f>
        <v/>
      </c>
      <c r="M63" s="37" t="str" cm="1">
        <f t="array" ref="M63">IFERROR(_xlfn.FILTERXML("&lt;t&gt;&lt;s&gt;" &amp; SUBSTITUTE(L63," / ","&lt;/s&gt;&lt;s&gt;") &amp; "&lt;/s&gt;&lt;/t&gt;","(//s[contains(.,'DDR')])[1]"),"")</f>
        <v/>
      </c>
      <c r="N63" s="29" t="str">
        <f t="shared" si="1"/>
        <v/>
      </c>
      <c r="O63" s="37" t="str" cm="1">
        <f t="array" ref="O63">IF($AR63=0,"",INDEX(Input!$D$2:$AC$500,$AR63,$AP$4)&amp;"")</f>
        <v/>
      </c>
      <c r="P63" s="37" t="str" cm="1">
        <f t="array" ref="P63">IF($AR63=0,"",IFERROR(_xlfn.TEXTJOIN(", ",TRUE,_xlfn.MAP(_xlfn._xlws.FILTER(INDEX(Input!$D$2:$AC$500,,$AP$6),Input!$J$2:$J$500=$B63),_xlfn.LAMBDA(_xlpm.x,IFERROR(TRUNC(VALUE(_xlfn.TEXTBEFORE(_xlpm.x," ")))&amp;" "&amp;_xlfn.TEXTAFTER(_xlpm.x," "),_xlpm.x)))),""))</f>
        <v/>
      </c>
      <c r="Q63" s="29" t="str">
        <f t="shared" si="2"/>
        <v/>
      </c>
      <c r="R63" s="37" t="str" cm="1">
        <f t="array" ref="R63">IF($AR63=0,"",_xlfn.LET(_xlpm.Result,INDEX(Input!$D$2:$AC$500,$AR63,$AP$5),IF(_xlpm.Result="","",_xlpm.Result)))</f>
        <v/>
      </c>
      <c r="S63" s="37" t="str" cm="1">
        <f t="array" ref="S63">IF(R63="","",IFERROR(_xlfn.TEXTSPLIT(R63," / ", ,TRUE,0,),""))</f>
        <v/>
      </c>
      <c r="T63" s="37"/>
      <c r="U63" s="37" t="str" cm="1">
        <f t="array" ref="U63">IFERROR(_xlfn.IFS(
S63="","",
--S63&lt;55,"Battery Defect",
--S63&lt;=69,"Battery D",
--S63&lt;=80,"Battery C",
--S63&gt;80,""
),"")</f>
        <v/>
      </c>
      <c r="V63" s="37" t="str" cm="1">
        <f t="array" ref="V63">IFERROR(_xlfn.IFS(
T63="","",
--T63&lt;55,"Battery Defect",
--T63&lt;=69,"Battery D",
--T63&lt;=80,"Battery C",
--T63&gt;80,""
),"")</f>
        <v/>
      </c>
      <c r="W63" s="37" t="str" cm="1">
        <f t="array" ref="W63">IF($AR63=0,"",IFERROR(IF(INDEX(Input!$N$2:$U$500,$AR63,0)=0,"",INDEX(Input!$N$2:$U$500,$AR63,0)),""))</f>
        <v/>
      </c>
      <c r="X63" s="37"/>
      <c r="Y63" s="37"/>
      <c r="Z63" s="37"/>
      <c r="AA63" s="37"/>
      <c r="AB63" s="37"/>
      <c r="AC63" s="37"/>
      <c r="AD63" s="37"/>
      <c r="AE63" s="29" t="str">
        <f t="shared" si="0"/>
        <v/>
      </c>
      <c r="AF63" s="29" t="str" cm="1">
        <f t="array" ref="AF63">IF($AS63=0,"",INDEX(Disk_Pivot!$I$2:$I$500,$AS63))</f>
        <v/>
      </c>
      <c r="AG63" s="29" t="str" cm="1">
        <f t="array" ref="AG63">IF($AS63=0,"",INDEX(Disk_Pivot!$N$2:$N$500,$AS63))</f>
        <v/>
      </c>
      <c r="AH63" s="29"/>
      <c r="AI63" s="29"/>
      <c r="AJ63" s="29"/>
      <c r="AK63" s="29"/>
      <c r="AL63" s="29"/>
      <c r="AM63" s="29"/>
      <c r="AR63">
        <f>IFERROR(MATCH($B63,Input!$J$2:$J$500,0),0)</f>
        <v>0</v>
      </c>
      <c r="AS63">
        <f>IFERROR(MATCH($B63,Disk_Pivot!$G$2:$G$500,0),0)</f>
        <v>0</v>
      </c>
    </row>
    <row r="64" spans="1:45">
      <c r="A64" s="29" t="str" cm="1">
        <f t="array" ref="A64">IF($AR64=0,"",INDEX(Input!$G$2:$G$500,$AR64)&amp;"")</f>
        <v/>
      </c>
      <c r="B64" s="29"/>
      <c r="C64" s="29" t="str" cm="1">
        <f t="array" ref="C64">IF($AR64=0,"",INDEX(Input!$H$2:$H$500,$AR64)&amp;"")</f>
        <v/>
      </c>
      <c r="D64" s="37" t="str" cm="1">
        <f t="array" ref="D64">IF($AR64=0,"",INDEX(Input!$F$2:$F$500,$AR64))</f>
        <v/>
      </c>
      <c r="E64" s="29" t="str">
        <f>IFERROR(INDEX(Models!$G$2:$G$605,MATCH(D64,Models!$H$2:$H$605,0)),D64)</f>
        <v/>
      </c>
      <c r="F64" s="29" t="str" cm="1">
        <f t="array" ref="F64">IF($AR64=0,"",INDEX(Input!$E$2:$E$500,$AR64))</f>
        <v/>
      </c>
      <c r="G64" s="29" t="str" cm="1">
        <f t="array" ref="G64">IF($AR64=0,"",IF(F64="LENOVO",INDEX(Input!$K$2:$K$500,$AR64),INDEX(Input!$L$2:$L$500,$AR64)))</f>
        <v/>
      </c>
      <c r="H64" s="29"/>
      <c r="I64" s="29"/>
      <c r="J64" s="29" t="str">
        <f>CPU_Formula!I64</f>
        <v/>
      </c>
      <c r="K64" s="37" t="str" cm="1">
        <f t="array" ref="K64">IF($AR64=0,"",INDEX(Input!$D$2:$AC$500,$AR64,$AP$2)&amp;"")</f>
        <v/>
      </c>
      <c r="L64" s="37" t="str" cm="1">
        <f t="array" ref="L64">IF($AR64=0,"",INDEX(Input!$D$2:$AC$500,$AR64,$AP$3)&amp;"")</f>
        <v/>
      </c>
      <c r="M64" s="37" t="str" cm="1">
        <f t="array" ref="M64">IFERROR(_xlfn.FILTERXML("&lt;t&gt;&lt;s&gt;" &amp; SUBSTITUTE(L64," / ","&lt;/s&gt;&lt;s&gt;") &amp; "&lt;/s&gt;&lt;/t&gt;","(//s[contains(.,'DDR')])[1]"),"")</f>
        <v/>
      </c>
      <c r="N64" s="29" t="str">
        <f t="shared" si="1"/>
        <v/>
      </c>
      <c r="O64" s="37" t="str" cm="1">
        <f t="array" ref="O64">IF($AR64=0,"",INDEX(Input!$D$2:$AC$500,$AR64,$AP$4)&amp;"")</f>
        <v/>
      </c>
      <c r="P64" s="37" t="str" cm="1">
        <f t="array" ref="P64">IF($AR64=0,"",IFERROR(_xlfn.TEXTJOIN(", ",TRUE,_xlfn.MAP(_xlfn._xlws.FILTER(INDEX(Input!$D$2:$AC$500,,$AP$6),Input!$J$2:$J$500=$B64),_xlfn.LAMBDA(_xlpm.x,IFERROR(TRUNC(VALUE(_xlfn.TEXTBEFORE(_xlpm.x," ")))&amp;" "&amp;_xlfn.TEXTAFTER(_xlpm.x," "),_xlpm.x)))),""))</f>
        <v/>
      </c>
      <c r="Q64" s="29" t="str">
        <f t="shared" si="2"/>
        <v/>
      </c>
      <c r="R64" s="37" t="str" cm="1">
        <f t="array" ref="R64">IF($AR64=0,"",_xlfn.LET(_xlpm.Result,INDEX(Input!$D$2:$AC$500,$AR64,$AP$5),IF(_xlpm.Result="","",_xlpm.Result)))</f>
        <v/>
      </c>
      <c r="S64" s="37" t="str" cm="1">
        <f t="array" ref="S64">IF(R64="","",IFERROR(_xlfn.TEXTSPLIT(R64," / ", ,TRUE,0,),""))</f>
        <v/>
      </c>
      <c r="T64" s="37"/>
      <c r="U64" s="37" t="str" cm="1">
        <f t="array" ref="U64">IFERROR(_xlfn.IFS(
S64="","",
--S64&lt;55,"Battery Defect",
--S64&lt;=69,"Battery D",
--S64&lt;=80,"Battery C",
--S64&gt;80,""
),"")</f>
        <v/>
      </c>
      <c r="V64" s="37" t="str" cm="1">
        <f t="array" ref="V64">IFERROR(_xlfn.IFS(
T64="","",
--T64&lt;55,"Battery Defect",
--T64&lt;=69,"Battery D",
--T64&lt;=80,"Battery C",
--T64&gt;80,""
),"")</f>
        <v/>
      </c>
      <c r="W64" s="37" t="str" cm="1">
        <f t="array" ref="W64">IF($AR64=0,"",IFERROR(IF(INDEX(Input!$N$2:$U$500,$AR64,0)=0,"",INDEX(Input!$N$2:$U$500,$AR64,0)),""))</f>
        <v/>
      </c>
      <c r="X64" s="37"/>
      <c r="Y64" s="37"/>
      <c r="Z64" s="37"/>
      <c r="AA64" s="37"/>
      <c r="AB64" s="37"/>
      <c r="AC64" s="37"/>
      <c r="AD64" s="37"/>
      <c r="AE64" s="29" t="str">
        <f t="shared" si="0"/>
        <v/>
      </c>
      <c r="AF64" s="29" t="str" cm="1">
        <f t="array" ref="AF64">IF($AS64=0,"",INDEX(Disk_Pivot!$I$2:$I$500,$AS64))</f>
        <v/>
      </c>
      <c r="AG64" s="29" t="str" cm="1">
        <f t="array" ref="AG64">IF($AS64=0,"",INDEX(Disk_Pivot!$N$2:$N$500,$AS64))</f>
        <v/>
      </c>
      <c r="AH64" s="29"/>
      <c r="AI64" s="29"/>
      <c r="AJ64" s="29"/>
      <c r="AK64" s="29"/>
      <c r="AL64" s="29"/>
      <c r="AM64" s="29"/>
      <c r="AR64">
        <f>IFERROR(MATCH($B64,Input!$J$2:$J$500,0),0)</f>
        <v>0</v>
      </c>
      <c r="AS64">
        <f>IFERROR(MATCH($B64,Disk_Pivot!$G$2:$G$500,0),0)</f>
        <v>0</v>
      </c>
    </row>
    <row r="65" spans="1:45">
      <c r="A65" s="29" t="str" cm="1">
        <f t="array" ref="A65">IF($AR65=0,"",INDEX(Input!$G$2:$G$500,$AR65)&amp;"")</f>
        <v/>
      </c>
      <c r="B65" s="29"/>
      <c r="C65" s="29" t="str" cm="1">
        <f t="array" ref="C65">IF($AR65=0,"",INDEX(Input!$H$2:$H$500,$AR65)&amp;"")</f>
        <v/>
      </c>
      <c r="D65" s="37" t="str" cm="1">
        <f t="array" ref="D65">IF($AR65=0,"",INDEX(Input!$F$2:$F$500,$AR65))</f>
        <v/>
      </c>
      <c r="E65" s="29" t="str">
        <f>IFERROR(INDEX(Models!$G$2:$G$605,MATCH(D65,Models!$H$2:$H$605,0)),D65)</f>
        <v/>
      </c>
      <c r="F65" s="29" t="str" cm="1">
        <f t="array" ref="F65">IF($AR65=0,"",INDEX(Input!$E$2:$E$500,$AR65))</f>
        <v/>
      </c>
      <c r="G65" s="29" t="str" cm="1">
        <f t="array" ref="G65">IF($AR65=0,"",IF(F65="LENOVO",INDEX(Input!$K$2:$K$500,$AR65),INDEX(Input!$L$2:$L$500,$AR65)))</f>
        <v/>
      </c>
      <c r="H65" s="29"/>
      <c r="I65" s="29"/>
      <c r="J65" s="29" t="str">
        <f>CPU_Formula!I65</f>
        <v/>
      </c>
      <c r="K65" s="37" t="str" cm="1">
        <f t="array" ref="K65">IF($AR65=0,"",INDEX(Input!$D$2:$AC$500,$AR65,$AP$2)&amp;"")</f>
        <v/>
      </c>
      <c r="L65" s="37" t="str" cm="1">
        <f t="array" ref="L65">IF($AR65=0,"",INDEX(Input!$D$2:$AC$500,$AR65,$AP$3)&amp;"")</f>
        <v/>
      </c>
      <c r="M65" s="37" t="str" cm="1">
        <f t="array" ref="M65">IFERROR(_xlfn.FILTERXML("&lt;t&gt;&lt;s&gt;" &amp; SUBSTITUTE(L65," / ","&lt;/s&gt;&lt;s&gt;") &amp; "&lt;/s&gt;&lt;/t&gt;","(//s[contains(.,'DDR')])[1]"),"")</f>
        <v/>
      </c>
      <c r="N65" s="29" t="str">
        <f t="shared" si="1"/>
        <v/>
      </c>
      <c r="O65" s="37" t="str" cm="1">
        <f t="array" ref="O65">IF($AR65=0,"",INDEX(Input!$D$2:$AC$500,$AR65,$AP$4)&amp;"")</f>
        <v/>
      </c>
      <c r="P65" s="37" t="str" cm="1">
        <f t="array" ref="P65">IF($AR65=0,"",IFERROR(_xlfn.TEXTJOIN(", ",TRUE,_xlfn.MAP(_xlfn._xlws.FILTER(INDEX(Input!$D$2:$AC$500,,$AP$6),Input!$J$2:$J$500=$B65),_xlfn.LAMBDA(_xlpm.x,IFERROR(TRUNC(VALUE(_xlfn.TEXTBEFORE(_xlpm.x," ")))&amp;" "&amp;_xlfn.TEXTAFTER(_xlpm.x," "),_xlpm.x)))),""))</f>
        <v/>
      </c>
      <c r="Q65" s="29" t="str">
        <f t="shared" si="2"/>
        <v/>
      </c>
      <c r="R65" s="37" t="str" cm="1">
        <f t="array" ref="R65">IF($AR65=0,"",_xlfn.LET(_xlpm.Result,INDEX(Input!$D$2:$AC$500,$AR65,$AP$5),IF(_xlpm.Result="","",_xlpm.Result)))</f>
        <v/>
      </c>
      <c r="S65" s="37" t="str" cm="1">
        <f t="array" ref="S65">IF(R65="","",IFERROR(_xlfn.TEXTSPLIT(R65," / ", ,TRUE,0,),""))</f>
        <v/>
      </c>
      <c r="T65" s="37"/>
      <c r="U65" s="37" t="str" cm="1">
        <f t="array" ref="U65">IFERROR(_xlfn.IFS(
S65="","",
--S65&lt;55,"Battery Defect",
--S65&lt;=69,"Battery D",
--S65&lt;=80,"Battery C",
--S65&gt;80,""
),"")</f>
        <v/>
      </c>
      <c r="V65" s="37" t="str" cm="1">
        <f t="array" ref="V65">IFERROR(_xlfn.IFS(
T65="","",
--T65&lt;55,"Battery Defect",
--T65&lt;=69,"Battery D",
--T65&lt;=80,"Battery C",
--T65&gt;80,""
),"")</f>
        <v/>
      </c>
      <c r="W65" s="37" t="str" cm="1">
        <f t="array" ref="W65">IF($AR65=0,"",IFERROR(IF(INDEX(Input!$N$2:$U$500,$AR65,0)=0,"",INDEX(Input!$N$2:$U$500,$AR65,0)),""))</f>
        <v/>
      </c>
      <c r="X65" s="37"/>
      <c r="Y65" s="37"/>
      <c r="Z65" s="37"/>
      <c r="AA65" s="37"/>
      <c r="AB65" s="37"/>
      <c r="AC65" s="37"/>
      <c r="AD65" s="37"/>
      <c r="AE65" s="29" t="str">
        <f t="shared" si="0"/>
        <v/>
      </c>
      <c r="AF65" s="29" t="str" cm="1">
        <f t="array" ref="AF65">IF($AS65=0,"",INDEX(Disk_Pivot!$I$2:$I$500,$AS65))</f>
        <v/>
      </c>
      <c r="AG65" s="29" t="str" cm="1">
        <f t="array" ref="AG65">IF($AS65=0,"",INDEX(Disk_Pivot!$N$2:$N$500,$AS65))</f>
        <v/>
      </c>
      <c r="AH65" s="29"/>
      <c r="AI65" s="29"/>
      <c r="AJ65" s="29"/>
      <c r="AK65" s="29"/>
      <c r="AL65" s="29"/>
      <c r="AM65" s="29"/>
      <c r="AR65">
        <f>IFERROR(MATCH($B65,Input!$J$2:$J$500,0),0)</f>
        <v>0</v>
      </c>
      <c r="AS65">
        <f>IFERROR(MATCH($B65,Disk_Pivot!$G$2:$G$500,0),0)</f>
        <v>0</v>
      </c>
    </row>
    <row r="66" spans="1:45">
      <c r="A66" s="29" t="str" cm="1">
        <f t="array" ref="A66">IF($AR66=0,"",INDEX(Input!$G$2:$G$500,$AR66)&amp;"")</f>
        <v/>
      </c>
      <c r="B66" s="29"/>
      <c r="C66" s="29" t="str" cm="1">
        <f t="array" ref="C66">IF($AR66=0,"",INDEX(Input!$H$2:$H$500,$AR66)&amp;"")</f>
        <v/>
      </c>
      <c r="D66" s="37" t="str" cm="1">
        <f t="array" ref="D66">IF($AR66=0,"",INDEX(Input!$F$2:$F$500,$AR66))</f>
        <v/>
      </c>
      <c r="E66" s="29" t="str">
        <f>IFERROR(INDEX(Models!$G$2:$G$605,MATCH(D66,Models!$H$2:$H$605,0)),D66)</f>
        <v/>
      </c>
      <c r="F66" s="29" t="str" cm="1">
        <f t="array" ref="F66">IF($AR66=0,"",INDEX(Input!$E$2:$E$500,$AR66))</f>
        <v/>
      </c>
      <c r="G66" s="29" t="str" cm="1">
        <f t="array" ref="G66">IF($AR66=0,"",IF(F66="LENOVO",INDEX(Input!$K$2:$K$500,$AR66),INDEX(Input!$L$2:$L$500,$AR66)))</f>
        <v/>
      </c>
      <c r="H66" s="29"/>
      <c r="I66" s="29"/>
      <c r="J66" s="29" t="str">
        <f>CPU_Formula!I66</f>
        <v/>
      </c>
      <c r="K66" s="37" t="str" cm="1">
        <f t="array" ref="K66">IF($AR66=0,"",INDEX(Input!$D$2:$AC$500,$AR66,$AP$2)&amp;"")</f>
        <v/>
      </c>
      <c r="L66" s="37" t="str" cm="1">
        <f t="array" ref="L66">IF($AR66=0,"",INDEX(Input!$D$2:$AC$500,$AR66,$AP$3)&amp;"")</f>
        <v/>
      </c>
      <c r="M66" s="37" t="str" cm="1">
        <f t="array" ref="M66">IFERROR(_xlfn.FILTERXML("&lt;t&gt;&lt;s&gt;" &amp; SUBSTITUTE(L66," / ","&lt;/s&gt;&lt;s&gt;") &amp; "&lt;/s&gt;&lt;/t&gt;","(//s[contains(.,'DDR')])[1]"),"")</f>
        <v/>
      </c>
      <c r="N66" s="29" t="str">
        <f t="shared" si="1"/>
        <v/>
      </c>
      <c r="O66" s="37" t="str" cm="1">
        <f t="array" ref="O66">IF($AR66=0,"",INDEX(Input!$D$2:$AC$500,$AR66,$AP$4)&amp;"")</f>
        <v/>
      </c>
      <c r="P66" s="37" t="str" cm="1">
        <f t="array" ref="P66">IF($AR66=0,"",IFERROR(_xlfn.TEXTJOIN(", ",TRUE,_xlfn.MAP(_xlfn._xlws.FILTER(INDEX(Input!$D$2:$AC$500,,$AP$6),Input!$J$2:$J$500=$B66),_xlfn.LAMBDA(_xlpm.x,IFERROR(TRUNC(VALUE(_xlfn.TEXTBEFORE(_xlpm.x," ")))&amp;" "&amp;_xlfn.TEXTAFTER(_xlpm.x," "),_xlpm.x)))),""))</f>
        <v/>
      </c>
      <c r="Q66" s="29" t="str">
        <f t="shared" si="2"/>
        <v/>
      </c>
      <c r="R66" s="37" t="str" cm="1">
        <f t="array" ref="R66">IF($AR66=0,"",_xlfn.LET(_xlpm.Result,INDEX(Input!$D$2:$AC$500,$AR66,$AP$5),IF(_xlpm.Result="","",_xlpm.Result)))</f>
        <v/>
      </c>
      <c r="S66" s="37" t="str" cm="1">
        <f t="array" ref="S66">IF(R66="","",IFERROR(_xlfn.TEXTSPLIT(R66," / ", ,TRUE,0,),""))</f>
        <v/>
      </c>
      <c r="T66" s="37"/>
      <c r="U66" s="37" t="str" cm="1">
        <f t="array" ref="U66">IFERROR(_xlfn.IFS(
S66="","",
--S66&lt;55,"Battery Defect",
--S66&lt;=69,"Battery D",
--S66&lt;=80,"Battery C",
--S66&gt;80,""
),"")</f>
        <v/>
      </c>
      <c r="V66" s="37" t="str" cm="1">
        <f t="array" ref="V66">IFERROR(_xlfn.IFS(
T66="","",
--T66&lt;55,"Battery Defect",
--T66&lt;=69,"Battery D",
--T66&lt;=80,"Battery C",
--T66&gt;80,""
),"")</f>
        <v/>
      </c>
      <c r="W66" s="37" t="str" cm="1">
        <f t="array" ref="W66">IF($AR66=0,"",IFERROR(IF(INDEX(Input!$N$2:$U$500,$AR66,0)=0,"",INDEX(Input!$N$2:$U$500,$AR66,0)),""))</f>
        <v/>
      </c>
      <c r="X66" s="37"/>
      <c r="Y66" s="37"/>
      <c r="Z66" s="37"/>
      <c r="AA66" s="37"/>
      <c r="AB66" s="37"/>
      <c r="AC66" s="37"/>
      <c r="AD66" s="37"/>
      <c r="AE66" s="29" t="str">
        <f t="shared" ref="AE66:AE129" si="3">IF(E66="Laptop",_xlfn.TEXTJOIN(", ",TRUE,U66,V66,W66,X66,Y66,Z66,AA66,AB66), _xlfn.TEXTJOIN(", ",TRUE,W66,X66,Y66,Z66,AA66,AB66))</f>
        <v/>
      </c>
      <c r="AF66" s="29" t="str" cm="1">
        <f t="array" ref="AF66">IF($AS66=0,"",INDEX(Disk_Pivot!$I$2:$I$500,$AS66))</f>
        <v/>
      </c>
      <c r="AG66" s="29" t="str" cm="1">
        <f t="array" ref="AG66">IF($AS66=0,"",INDEX(Disk_Pivot!$N$2:$N$500,$AS66))</f>
        <v/>
      </c>
      <c r="AH66" s="29"/>
      <c r="AI66" s="29"/>
      <c r="AJ66" s="29"/>
      <c r="AK66" s="29"/>
      <c r="AL66" s="29"/>
      <c r="AM66" s="29"/>
      <c r="AR66">
        <f>IFERROR(MATCH($B66,Input!$J$2:$J$500,0),0)</f>
        <v>0</v>
      </c>
      <c r="AS66">
        <f>IFERROR(MATCH($B66,Disk_Pivot!$G$2:$G$500,0),0)</f>
        <v>0</v>
      </c>
    </row>
    <row r="67" spans="1:45">
      <c r="A67" s="29" t="str" cm="1">
        <f t="array" ref="A67">IF($AR67=0,"",INDEX(Input!$G$2:$G$500,$AR67)&amp;"")</f>
        <v/>
      </c>
      <c r="B67" s="29"/>
      <c r="C67" s="29" t="str" cm="1">
        <f t="array" ref="C67">IF($AR67=0,"",INDEX(Input!$H$2:$H$500,$AR67)&amp;"")</f>
        <v/>
      </c>
      <c r="D67" s="37" t="str" cm="1">
        <f t="array" ref="D67">IF($AR67=0,"",INDEX(Input!$F$2:$F$500,$AR67))</f>
        <v/>
      </c>
      <c r="E67" s="29" t="str">
        <f>IFERROR(INDEX(Models!$G$2:$G$605,MATCH(D67,Models!$H$2:$H$605,0)),D67)</f>
        <v/>
      </c>
      <c r="F67" s="29" t="str" cm="1">
        <f t="array" ref="F67">IF($AR67=0,"",INDEX(Input!$E$2:$E$500,$AR67))</f>
        <v/>
      </c>
      <c r="G67" s="29" t="str" cm="1">
        <f t="array" ref="G67">IF($AR67=0,"",IF(F67="LENOVO",INDEX(Input!$K$2:$K$500,$AR67),INDEX(Input!$L$2:$L$500,$AR67)))</f>
        <v/>
      </c>
      <c r="H67" s="29"/>
      <c r="I67" s="29"/>
      <c r="J67" s="29" t="str">
        <f>CPU_Formula!I67</f>
        <v/>
      </c>
      <c r="K67" s="37" t="str" cm="1">
        <f t="array" ref="K67">IF($AR67=0,"",INDEX(Input!$D$2:$AC$500,$AR67,$AP$2)&amp;"")</f>
        <v/>
      </c>
      <c r="L67" s="37" t="str" cm="1">
        <f t="array" ref="L67">IF($AR67=0,"",INDEX(Input!$D$2:$AC$500,$AR67,$AP$3)&amp;"")</f>
        <v/>
      </c>
      <c r="M67" s="37" t="str" cm="1">
        <f t="array" ref="M67">IFERROR(_xlfn.FILTERXML("&lt;t&gt;&lt;s&gt;" &amp; SUBSTITUTE(L67," / ","&lt;/s&gt;&lt;s&gt;") &amp; "&lt;/s&gt;&lt;/t&gt;","(//s[contains(.,'DDR')])[1]"),"")</f>
        <v/>
      </c>
      <c r="N67" s="29" t="str">
        <f t="shared" ref="N67:N130" si="4">_xlfn.TEXTJOIN(" ",TRUE,SUBSTITUTE(K67,"i",""),M67)</f>
        <v/>
      </c>
      <c r="O67" s="37" t="str" cm="1">
        <f t="array" ref="O67">IF($AR67=0,"",INDEX(Input!$D$2:$AC$500,$AR67,$AP$4)&amp;"")</f>
        <v/>
      </c>
      <c r="P67" s="37" t="str" cm="1">
        <f t="array" ref="P67">IF($AR67=0,"",IFERROR(_xlfn.TEXTJOIN(", ",TRUE,_xlfn.MAP(_xlfn._xlws.FILTER(INDEX(Input!$D$2:$AC$500,,$AP$6),Input!$J$2:$J$500=$B67),_xlfn.LAMBDA(_xlpm.x,IFERROR(TRUNC(VALUE(_xlfn.TEXTBEFORE(_xlpm.x," ")))&amp;" "&amp;_xlfn.TEXTAFTER(_xlpm.x," "),_xlpm.x)))),""))</f>
        <v/>
      </c>
      <c r="Q67" s="29" t="str">
        <f t="shared" ref="Q67:Q130" si="5">_xlfn.TEXTJOIN(" ",TRUE,P67,O67)</f>
        <v/>
      </c>
      <c r="R67" s="37" t="str" cm="1">
        <f t="array" ref="R67">IF($AR67=0,"",_xlfn.LET(_xlpm.Result,INDEX(Input!$D$2:$AC$500,$AR67,$AP$5),IF(_xlpm.Result="","",_xlpm.Result)))</f>
        <v/>
      </c>
      <c r="S67" s="37" t="str" cm="1">
        <f t="array" ref="S67">IF(R67="","",IFERROR(_xlfn.TEXTSPLIT(R67," / ", ,TRUE,0,),""))</f>
        <v/>
      </c>
      <c r="T67" s="37"/>
      <c r="U67" s="37" t="str" cm="1">
        <f t="array" ref="U67">IFERROR(_xlfn.IFS(
S67="","",
--S67&lt;55,"Battery Defect",
--S67&lt;=69,"Battery D",
--S67&lt;=80,"Battery C",
--S67&gt;80,""
),"")</f>
        <v/>
      </c>
      <c r="V67" s="37" t="str" cm="1">
        <f t="array" ref="V67">IFERROR(_xlfn.IFS(
T67="","",
--T67&lt;55,"Battery Defect",
--T67&lt;=69,"Battery D",
--T67&lt;=80,"Battery C",
--T67&gt;80,""
),"")</f>
        <v/>
      </c>
      <c r="W67" s="37" t="str" cm="1">
        <f t="array" ref="W67">IF($AR67=0,"",IFERROR(IF(INDEX(Input!$N$2:$U$500,$AR67,0)=0,"",INDEX(Input!$N$2:$U$500,$AR67,0)),""))</f>
        <v/>
      </c>
      <c r="X67" s="37"/>
      <c r="Y67" s="37"/>
      <c r="Z67" s="37"/>
      <c r="AA67" s="37"/>
      <c r="AB67" s="37"/>
      <c r="AC67" s="37"/>
      <c r="AD67" s="37"/>
      <c r="AE67" s="29" t="str">
        <f t="shared" si="3"/>
        <v/>
      </c>
      <c r="AF67" s="29" t="str" cm="1">
        <f t="array" ref="AF67">IF($AS67=0,"",INDEX(Disk_Pivot!$I$2:$I$500,$AS67))</f>
        <v/>
      </c>
      <c r="AG67" s="29" t="str" cm="1">
        <f t="array" ref="AG67">IF($AS67=0,"",INDEX(Disk_Pivot!$N$2:$N$500,$AS67))</f>
        <v/>
      </c>
      <c r="AH67" s="29"/>
      <c r="AI67" s="29"/>
      <c r="AJ67" s="29"/>
      <c r="AK67" s="29"/>
      <c r="AL67" s="29"/>
      <c r="AM67" s="29"/>
      <c r="AR67">
        <f>IFERROR(MATCH($B67,Input!$J$2:$J$500,0),0)</f>
        <v>0</v>
      </c>
      <c r="AS67">
        <f>IFERROR(MATCH($B67,Disk_Pivot!$G$2:$G$500,0),0)</f>
        <v>0</v>
      </c>
    </row>
    <row r="68" spans="1:45">
      <c r="A68" s="29" t="str" cm="1">
        <f t="array" ref="A68">IF($AR68=0,"",INDEX(Input!$G$2:$G$500,$AR68)&amp;"")</f>
        <v/>
      </c>
      <c r="B68" s="29"/>
      <c r="C68" s="29" t="str" cm="1">
        <f t="array" ref="C68">IF($AR68=0,"",INDEX(Input!$H$2:$H$500,$AR68)&amp;"")</f>
        <v/>
      </c>
      <c r="D68" s="37" t="str" cm="1">
        <f t="array" ref="D68">IF($AR68=0,"",INDEX(Input!$F$2:$F$500,$AR68))</f>
        <v/>
      </c>
      <c r="E68" s="29" t="str">
        <f>IFERROR(INDEX(Models!$G$2:$G$605,MATCH(D68,Models!$H$2:$H$605,0)),D68)</f>
        <v/>
      </c>
      <c r="F68" s="29" t="str" cm="1">
        <f t="array" ref="F68">IF($AR68=0,"",INDEX(Input!$E$2:$E$500,$AR68))</f>
        <v/>
      </c>
      <c r="G68" s="29" t="str" cm="1">
        <f t="array" ref="G68">IF($AR68=0,"",IF(F68="LENOVO",INDEX(Input!$K$2:$K$500,$AR68),INDEX(Input!$L$2:$L$500,$AR68)))</f>
        <v/>
      </c>
      <c r="H68" s="29"/>
      <c r="I68" s="29"/>
      <c r="J68" s="29" t="str">
        <f>CPU_Formula!I68</f>
        <v/>
      </c>
      <c r="K68" s="37" t="str" cm="1">
        <f t="array" ref="K68">IF($AR68=0,"",INDEX(Input!$D$2:$AC$500,$AR68,$AP$2)&amp;"")</f>
        <v/>
      </c>
      <c r="L68" s="37" t="str" cm="1">
        <f t="array" ref="L68">IF($AR68=0,"",INDEX(Input!$D$2:$AC$500,$AR68,$AP$3)&amp;"")</f>
        <v/>
      </c>
      <c r="M68" s="37" t="str" cm="1">
        <f t="array" ref="M68">IFERROR(_xlfn.FILTERXML("&lt;t&gt;&lt;s&gt;" &amp; SUBSTITUTE(L68," / ","&lt;/s&gt;&lt;s&gt;") &amp; "&lt;/s&gt;&lt;/t&gt;","(//s[contains(.,'DDR')])[1]"),"")</f>
        <v/>
      </c>
      <c r="N68" s="29" t="str">
        <f t="shared" si="4"/>
        <v/>
      </c>
      <c r="O68" s="37" t="str" cm="1">
        <f t="array" ref="O68">IF($AR68=0,"",INDEX(Input!$D$2:$AC$500,$AR68,$AP$4)&amp;"")</f>
        <v/>
      </c>
      <c r="P68" s="37" t="str" cm="1">
        <f t="array" ref="P68">IF($AR68=0,"",IFERROR(_xlfn.TEXTJOIN(", ",TRUE,_xlfn.MAP(_xlfn._xlws.FILTER(INDEX(Input!$D$2:$AC$500,,$AP$6),Input!$J$2:$J$500=$B68),_xlfn.LAMBDA(_xlpm.x,IFERROR(TRUNC(VALUE(_xlfn.TEXTBEFORE(_xlpm.x," ")))&amp;" "&amp;_xlfn.TEXTAFTER(_xlpm.x," "),_xlpm.x)))),""))</f>
        <v/>
      </c>
      <c r="Q68" s="29" t="str">
        <f t="shared" si="5"/>
        <v/>
      </c>
      <c r="R68" s="37" t="str" cm="1">
        <f t="array" ref="R68">IF($AR68=0,"",_xlfn.LET(_xlpm.Result,INDEX(Input!$D$2:$AC$500,$AR68,$AP$5),IF(_xlpm.Result="","",_xlpm.Result)))</f>
        <v/>
      </c>
      <c r="S68" s="37" t="str" cm="1">
        <f t="array" ref="S68">IF(R68="","",IFERROR(_xlfn.TEXTSPLIT(R68," / ", ,TRUE,0,),""))</f>
        <v/>
      </c>
      <c r="T68" s="37"/>
      <c r="U68" s="37" t="str" cm="1">
        <f t="array" ref="U68">IFERROR(_xlfn.IFS(
S68="","",
--S68&lt;55,"Battery Defect",
--S68&lt;=69,"Battery D",
--S68&lt;=80,"Battery C",
--S68&gt;80,""
),"")</f>
        <v/>
      </c>
      <c r="V68" s="37" t="str" cm="1">
        <f t="array" ref="V68">IFERROR(_xlfn.IFS(
T68="","",
--T68&lt;55,"Battery Defect",
--T68&lt;=69,"Battery D",
--T68&lt;=80,"Battery C",
--T68&gt;80,""
),"")</f>
        <v/>
      </c>
      <c r="W68" s="37" t="str" cm="1">
        <f t="array" ref="W68">IF($AR68=0,"",IFERROR(IF(INDEX(Input!$N$2:$U$500,$AR68,0)=0,"",INDEX(Input!$N$2:$U$500,$AR68,0)),""))</f>
        <v/>
      </c>
      <c r="X68" s="37"/>
      <c r="Y68" s="37"/>
      <c r="Z68" s="37"/>
      <c r="AA68" s="37"/>
      <c r="AB68" s="37"/>
      <c r="AC68" s="37"/>
      <c r="AD68" s="37"/>
      <c r="AE68" s="29" t="str">
        <f t="shared" si="3"/>
        <v/>
      </c>
      <c r="AF68" s="29" t="str" cm="1">
        <f t="array" ref="AF68">IF($AS68=0,"",INDEX(Disk_Pivot!$I$2:$I$500,$AS68))</f>
        <v/>
      </c>
      <c r="AG68" s="29" t="str" cm="1">
        <f t="array" ref="AG68">IF($AS68=0,"",INDEX(Disk_Pivot!$N$2:$N$500,$AS68))</f>
        <v/>
      </c>
      <c r="AH68" s="29"/>
      <c r="AI68" s="29"/>
      <c r="AJ68" s="29"/>
      <c r="AK68" s="29"/>
      <c r="AL68" s="29"/>
      <c r="AM68" s="29"/>
      <c r="AR68">
        <f>IFERROR(MATCH($B68,Input!$J$2:$J$500,0),0)</f>
        <v>0</v>
      </c>
      <c r="AS68">
        <f>IFERROR(MATCH($B68,Disk_Pivot!$G$2:$G$500,0),0)</f>
        <v>0</v>
      </c>
    </row>
    <row r="69" spans="1:45">
      <c r="A69" s="29" t="str" cm="1">
        <f t="array" ref="A69">IF($AR69=0,"",INDEX(Input!$G$2:$G$500,$AR69)&amp;"")</f>
        <v/>
      </c>
      <c r="B69" s="29"/>
      <c r="C69" s="29" t="str" cm="1">
        <f t="array" ref="C69">IF($AR69=0,"",INDEX(Input!$H$2:$H$500,$AR69)&amp;"")</f>
        <v/>
      </c>
      <c r="D69" s="37" t="str" cm="1">
        <f t="array" ref="D69">IF($AR69=0,"",INDEX(Input!$F$2:$F$500,$AR69))</f>
        <v/>
      </c>
      <c r="E69" s="29" t="str">
        <f>IFERROR(INDEX(Models!$G$2:$G$605,MATCH(D69,Models!$H$2:$H$605,0)),D69)</f>
        <v/>
      </c>
      <c r="F69" s="29" t="str" cm="1">
        <f t="array" ref="F69">IF($AR69=0,"",INDEX(Input!$E$2:$E$500,$AR69))</f>
        <v/>
      </c>
      <c r="G69" s="29" t="str" cm="1">
        <f t="array" ref="G69">IF($AR69=0,"",IF(F69="LENOVO",INDEX(Input!$K$2:$K$500,$AR69),INDEX(Input!$L$2:$L$500,$AR69)))</f>
        <v/>
      </c>
      <c r="H69" s="29"/>
      <c r="I69" s="29"/>
      <c r="J69" s="29" t="str">
        <f>CPU_Formula!I69</f>
        <v/>
      </c>
      <c r="K69" s="37" t="str" cm="1">
        <f t="array" ref="K69">IF($AR69=0,"",INDEX(Input!$D$2:$AC$500,$AR69,$AP$2)&amp;"")</f>
        <v/>
      </c>
      <c r="L69" s="37" t="str" cm="1">
        <f t="array" ref="L69">IF($AR69=0,"",INDEX(Input!$D$2:$AC$500,$AR69,$AP$3)&amp;"")</f>
        <v/>
      </c>
      <c r="M69" s="37" t="str" cm="1">
        <f t="array" ref="M69">IFERROR(_xlfn.FILTERXML("&lt;t&gt;&lt;s&gt;" &amp; SUBSTITUTE(L69," / ","&lt;/s&gt;&lt;s&gt;") &amp; "&lt;/s&gt;&lt;/t&gt;","(//s[contains(.,'DDR')])[1]"),"")</f>
        <v/>
      </c>
      <c r="N69" s="29" t="str">
        <f t="shared" si="4"/>
        <v/>
      </c>
      <c r="O69" s="37" t="str" cm="1">
        <f t="array" ref="O69">IF($AR69=0,"",INDEX(Input!$D$2:$AC$500,$AR69,$AP$4)&amp;"")</f>
        <v/>
      </c>
      <c r="P69" s="37" t="str" cm="1">
        <f t="array" ref="P69">IF($AR69=0,"",IFERROR(_xlfn.TEXTJOIN(", ",TRUE,_xlfn.MAP(_xlfn._xlws.FILTER(INDEX(Input!$D$2:$AC$500,,$AP$6),Input!$J$2:$J$500=$B69),_xlfn.LAMBDA(_xlpm.x,IFERROR(TRUNC(VALUE(_xlfn.TEXTBEFORE(_xlpm.x," ")))&amp;" "&amp;_xlfn.TEXTAFTER(_xlpm.x," "),_xlpm.x)))),""))</f>
        <v/>
      </c>
      <c r="Q69" s="29" t="str">
        <f t="shared" si="5"/>
        <v/>
      </c>
      <c r="R69" s="37" t="str" cm="1">
        <f t="array" ref="R69">IF($AR69=0,"",_xlfn.LET(_xlpm.Result,INDEX(Input!$D$2:$AC$500,$AR69,$AP$5),IF(_xlpm.Result="","",_xlpm.Result)))</f>
        <v/>
      </c>
      <c r="S69" s="37" t="str" cm="1">
        <f t="array" ref="S69">IF(R69="","",IFERROR(_xlfn.TEXTSPLIT(R69," / ", ,TRUE,0,),""))</f>
        <v/>
      </c>
      <c r="T69" s="37"/>
      <c r="U69" s="37" t="str" cm="1">
        <f t="array" ref="U69">IFERROR(_xlfn.IFS(
S69="","",
--S69&lt;55,"Battery Defect",
--S69&lt;=69,"Battery D",
--S69&lt;=80,"Battery C",
--S69&gt;80,""
),"")</f>
        <v/>
      </c>
      <c r="V69" s="37" t="str" cm="1">
        <f t="array" ref="V69">IFERROR(_xlfn.IFS(
T69="","",
--T69&lt;55,"Battery Defect",
--T69&lt;=69,"Battery D",
--T69&lt;=80,"Battery C",
--T69&gt;80,""
),"")</f>
        <v/>
      </c>
      <c r="W69" s="37" t="str" cm="1">
        <f t="array" ref="W69">IF($AR69=0,"",IFERROR(IF(INDEX(Input!$N$2:$U$500,$AR69,0)=0,"",INDEX(Input!$N$2:$U$500,$AR69,0)),""))</f>
        <v/>
      </c>
      <c r="X69" s="37"/>
      <c r="Y69" s="37"/>
      <c r="Z69" s="37"/>
      <c r="AA69" s="37"/>
      <c r="AB69" s="37"/>
      <c r="AC69" s="37"/>
      <c r="AD69" s="37"/>
      <c r="AE69" s="29" t="str">
        <f t="shared" si="3"/>
        <v/>
      </c>
      <c r="AF69" s="29" t="str" cm="1">
        <f t="array" ref="AF69">IF($AS69=0,"",INDEX(Disk_Pivot!$I$2:$I$500,$AS69))</f>
        <v/>
      </c>
      <c r="AG69" s="29" t="str" cm="1">
        <f t="array" ref="AG69">IF($AS69=0,"",INDEX(Disk_Pivot!$N$2:$N$500,$AS69))</f>
        <v/>
      </c>
      <c r="AH69" s="29"/>
      <c r="AI69" s="29"/>
      <c r="AJ69" s="29"/>
      <c r="AK69" s="29"/>
      <c r="AL69" s="29"/>
      <c r="AM69" s="29"/>
      <c r="AR69">
        <f>IFERROR(MATCH($B69,Input!$J$2:$J$500,0),0)</f>
        <v>0</v>
      </c>
      <c r="AS69">
        <f>IFERROR(MATCH($B69,Disk_Pivot!$G$2:$G$500,0),0)</f>
        <v>0</v>
      </c>
    </row>
    <row r="70" spans="1:45">
      <c r="A70" s="29" t="str" cm="1">
        <f t="array" ref="A70">IF($AR70=0,"",INDEX(Input!$G$2:$G$500,$AR70)&amp;"")</f>
        <v/>
      </c>
      <c r="B70" s="29"/>
      <c r="C70" s="29" t="str" cm="1">
        <f t="array" ref="C70">IF($AR70=0,"",INDEX(Input!$H$2:$H$500,$AR70)&amp;"")</f>
        <v/>
      </c>
      <c r="D70" s="37" t="str" cm="1">
        <f t="array" ref="D70">IF($AR70=0,"",INDEX(Input!$F$2:$F$500,$AR70))</f>
        <v/>
      </c>
      <c r="E70" s="29" t="str">
        <f>IFERROR(INDEX(Models!$G$2:$G$605,MATCH(D70,Models!$H$2:$H$605,0)),D70)</f>
        <v/>
      </c>
      <c r="F70" s="29" t="str" cm="1">
        <f t="array" ref="F70">IF($AR70=0,"",INDEX(Input!$E$2:$E$500,$AR70))</f>
        <v/>
      </c>
      <c r="G70" s="29" t="str" cm="1">
        <f t="array" ref="G70">IF($AR70=0,"",IF(F70="LENOVO",INDEX(Input!$K$2:$K$500,$AR70),INDEX(Input!$L$2:$L$500,$AR70)))</f>
        <v/>
      </c>
      <c r="H70" s="29"/>
      <c r="I70" s="29"/>
      <c r="J70" s="29" t="str">
        <f>CPU_Formula!I70</f>
        <v/>
      </c>
      <c r="K70" s="37" t="str" cm="1">
        <f t="array" ref="K70">IF($AR70=0,"",INDEX(Input!$D$2:$AC$500,$AR70,$AP$2)&amp;"")</f>
        <v/>
      </c>
      <c r="L70" s="37" t="str" cm="1">
        <f t="array" ref="L70">IF($AR70=0,"",INDEX(Input!$D$2:$AC$500,$AR70,$AP$3)&amp;"")</f>
        <v/>
      </c>
      <c r="M70" s="37" t="str" cm="1">
        <f t="array" ref="M70">IFERROR(_xlfn.FILTERXML("&lt;t&gt;&lt;s&gt;" &amp; SUBSTITUTE(L70," / ","&lt;/s&gt;&lt;s&gt;") &amp; "&lt;/s&gt;&lt;/t&gt;","(//s[contains(.,'DDR')])[1]"),"")</f>
        <v/>
      </c>
      <c r="N70" s="29" t="str">
        <f t="shared" si="4"/>
        <v/>
      </c>
      <c r="O70" s="37" t="str" cm="1">
        <f t="array" ref="O70">IF($AR70=0,"",INDEX(Input!$D$2:$AC$500,$AR70,$AP$4)&amp;"")</f>
        <v/>
      </c>
      <c r="P70" s="37" t="str" cm="1">
        <f t="array" ref="P70">IF($AR70=0,"",IFERROR(_xlfn.TEXTJOIN(", ",TRUE,_xlfn.MAP(_xlfn._xlws.FILTER(INDEX(Input!$D$2:$AC$500,,$AP$6),Input!$J$2:$J$500=$B70),_xlfn.LAMBDA(_xlpm.x,IFERROR(TRUNC(VALUE(_xlfn.TEXTBEFORE(_xlpm.x," ")))&amp;" "&amp;_xlfn.TEXTAFTER(_xlpm.x," "),_xlpm.x)))),""))</f>
        <v/>
      </c>
      <c r="Q70" s="29" t="str">
        <f t="shared" si="5"/>
        <v/>
      </c>
      <c r="R70" s="37" t="str" cm="1">
        <f t="array" ref="R70">IF($AR70=0,"",_xlfn.LET(_xlpm.Result,INDEX(Input!$D$2:$AC$500,$AR70,$AP$5),IF(_xlpm.Result="","",_xlpm.Result)))</f>
        <v/>
      </c>
      <c r="S70" s="37" t="str" cm="1">
        <f t="array" ref="S70">IF(R70="","",IFERROR(_xlfn.TEXTSPLIT(R70," / ", ,TRUE,0,),""))</f>
        <v/>
      </c>
      <c r="T70" s="37"/>
      <c r="U70" s="37" t="str" cm="1">
        <f t="array" ref="U70">IFERROR(_xlfn.IFS(
S70="","",
--S70&lt;55,"Battery Defect",
--S70&lt;=69,"Battery D",
--S70&lt;=80,"Battery C",
--S70&gt;80,""
),"")</f>
        <v/>
      </c>
      <c r="V70" s="37" t="str" cm="1">
        <f t="array" ref="V70">IFERROR(_xlfn.IFS(
T70="","",
--T70&lt;55,"Battery Defect",
--T70&lt;=69,"Battery D",
--T70&lt;=80,"Battery C",
--T70&gt;80,""
),"")</f>
        <v/>
      </c>
      <c r="W70" s="37" t="str" cm="1">
        <f t="array" ref="W70">IF($AR70=0,"",IFERROR(IF(INDEX(Input!$N$2:$U$500,$AR70,0)=0,"",INDEX(Input!$N$2:$U$500,$AR70,0)),""))</f>
        <v/>
      </c>
      <c r="X70" s="37"/>
      <c r="Y70" s="37"/>
      <c r="Z70" s="37"/>
      <c r="AA70" s="37"/>
      <c r="AB70" s="37"/>
      <c r="AC70" s="37"/>
      <c r="AD70" s="37"/>
      <c r="AE70" s="29" t="str">
        <f t="shared" si="3"/>
        <v/>
      </c>
      <c r="AF70" s="29" t="str" cm="1">
        <f t="array" ref="AF70">IF($AS70=0,"",INDEX(Disk_Pivot!$I$2:$I$500,$AS70))</f>
        <v/>
      </c>
      <c r="AG70" s="29" t="str" cm="1">
        <f t="array" ref="AG70">IF($AS70=0,"",INDEX(Disk_Pivot!$N$2:$N$500,$AS70))</f>
        <v/>
      </c>
      <c r="AH70" s="29"/>
      <c r="AI70" s="29"/>
      <c r="AJ70" s="29"/>
      <c r="AK70" s="29"/>
      <c r="AL70" s="29"/>
      <c r="AM70" s="29"/>
      <c r="AR70">
        <f>IFERROR(MATCH($B70,Input!$J$2:$J$500,0),0)</f>
        <v>0</v>
      </c>
      <c r="AS70">
        <f>IFERROR(MATCH($B70,Disk_Pivot!$G$2:$G$500,0),0)</f>
        <v>0</v>
      </c>
    </row>
    <row r="71" spans="1:45">
      <c r="A71" s="29" t="str" cm="1">
        <f t="array" ref="A71">IF($AR71=0,"",INDEX(Input!$G$2:$G$500,$AR71)&amp;"")</f>
        <v/>
      </c>
      <c r="B71" s="29"/>
      <c r="C71" s="29" t="str" cm="1">
        <f t="array" ref="C71">IF($AR71=0,"",INDEX(Input!$H$2:$H$500,$AR71)&amp;"")</f>
        <v/>
      </c>
      <c r="D71" s="37" t="str" cm="1">
        <f t="array" ref="D71">IF($AR71=0,"",INDEX(Input!$F$2:$F$500,$AR71))</f>
        <v/>
      </c>
      <c r="E71" s="29" t="str">
        <f>IFERROR(INDEX(Models!$G$2:$G$605,MATCH(D71,Models!$H$2:$H$605,0)),D71)</f>
        <v/>
      </c>
      <c r="F71" s="29" t="str" cm="1">
        <f t="array" ref="F71">IF($AR71=0,"",INDEX(Input!$E$2:$E$500,$AR71))</f>
        <v/>
      </c>
      <c r="G71" s="29" t="str" cm="1">
        <f t="array" ref="G71">IF($AR71=0,"",IF(F71="LENOVO",INDEX(Input!$K$2:$K$500,$AR71),INDEX(Input!$L$2:$L$500,$AR71)))</f>
        <v/>
      </c>
      <c r="H71" s="29"/>
      <c r="I71" s="29"/>
      <c r="J71" s="29" t="str">
        <f>CPU_Formula!I71</f>
        <v/>
      </c>
      <c r="K71" s="37" t="str" cm="1">
        <f t="array" ref="K71">IF($AR71=0,"",INDEX(Input!$D$2:$AC$500,$AR71,$AP$2)&amp;"")</f>
        <v/>
      </c>
      <c r="L71" s="37" t="str" cm="1">
        <f t="array" ref="L71">IF($AR71=0,"",INDEX(Input!$D$2:$AC$500,$AR71,$AP$3)&amp;"")</f>
        <v/>
      </c>
      <c r="M71" s="37" t="str" cm="1">
        <f t="array" ref="M71">IFERROR(_xlfn.FILTERXML("&lt;t&gt;&lt;s&gt;" &amp; SUBSTITUTE(L71," / ","&lt;/s&gt;&lt;s&gt;") &amp; "&lt;/s&gt;&lt;/t&gt;","(//s[contains(.,'DDR')])[1]"),"")</f>
        <v/>
      </c>
      <c r="N71" s="29" t="str">
        <f t="shared" si="4"/>
        <v/>
      </c>
      <c r="O71" s="37" t="str" cm="1">
        <f t="array" ref="O71">IF($AR71=0,"",INDEX(Input!$D$2:$AC$500,$AR71,$AP$4)&amp;"")</f>
        <v/>
      </c>
      <c r="P71" s="37" t="str" cm="1">
        <f t="array" ref="P71">IF($AR71=0,"",IFERROR(_xlfn.TEXTJOIN(", ",TRUE,_xlfn.MAP(_xlfn._xlws.FILTER(INDEX(Input!$D$2:$AC$500,,$AP$6),Input!$J$2:$J$500=$B71),_xlfn.LAMBDA(_xlpm.x,IFERROR(TRUNC(VALUE(_xlfn.TEXTBEFORE(_xlpm.x," ")))&amp;" "&amp;_xlfn.TEXTAFTER(_xlpm.x," "),_xlpm.x)))),""))</f>
        <v/>
      </c>
      <c r="Q71" s="29" t="str">
        <f t="shared" si="5"/>
        <v/>
      </c>
      <c r="R71" s="37" t="str" cm="1">
        <f t="array" ref="R71">IF($AR71=0,"",_xlfn.LET(_xlpm.Result,INDEX(Input!$D$2:$AC$500,$AR71,$AP$5),IF(_xlpm.Result="","",_xlpm.Result)))</f>
        <v/>
      </c>
      <c r="S71" s="37" t="str" cm="1">
        <f t="array" ref="S71">IF(R71="","",IFERROR(_xlfn.TEXTSPLIT(R71," / ", ,TRUE,0,),""))</f>
        <v/>
      </c>
      <c r="T71" s="37"/>
      <c r="U71" s="37" t="str" cm="1">
        <f t="array" ref="U71">IFERROR(_xlfn.IFS(
S71="","",
--S71&lt;55,"Battery Defect",
--S71&lt;=69,"Battery D",
--S71&lt;=80,"Battery C",
--S71&gt;80,""
),"")</f>
        <v/>
      </c>
      <c r="V71" s="37" t="str" cm="1">
        <f t="array" ref="V71">IFERROR(_xlfn.IFS(
T71="","",
--T71&lt;55,"Battery Defect",
--T71&lt;=69,"Battery D",
--T71&lt;=80,"Battery C",
--T71&gt;80,""
),"")</f>
        <v/>
      </c>
      <c r="W71" s="37" t="str" cm="1">
        <f t="array" ref="W71">IF($AR71=0,"",IFERROR(IF(INDEX(Input!$N$2:$U$500,$AR71,0)=0,"",INDEX(Input!$N$2:$U$500,$AR71,0)),""))</f>
        <v/>
      </c>
      <c r="X71" s="37"/>
      <c r="Y71" s="37"/>
      <c r="Z71" s="37"/>
      <c r="AA71" s="37"/>
      <c r="AB71" s="37"/>
      <c r="AC71" s="37"/>
      <c r="AD71" s="37"/>
      <c r="AE71" s="29" t="str">
        <f t="shared" si="3"/>
        <v/>
      </c>
      <c r="AF71" s="29" t="str" cm="1">
        <f t="array" ref="AF71">IF($AS71=0,"",INDEX(Disk_Pivot!$I$2:$I$500,$AS71))</f>
        <v/>
      </c>
      <c r="AG71" s="29" t="str" cm="1">
        <f t="array" ref="AG71">IF($AS71=0,"",INDEX(Disk_Pivot!$N$2:$N$500,$AS71))</f>
        <v/>
      </c>
      <c r="AH71" s="29"/>
      <c r="AI71" s="29"/>
      <c r="AJ71" s="29"/>
      <c r="AK71" s="29"/>
      <c r="AL71" s="29"/>
      <c r="AM71" s="29"/>
      <c r="AR71">
        <f>IFERROR(MATCH($B71,Input!$J$2:$J$500,0),0)</f>
        <v>0</v>
      </c>
      <c r="AS71">
        <f>IFERROR(MATCH($B71,Disk_Pivot!$G$2:$G$500,0),0)</f>
        <v>0</v>
      </c>
    </row>
    <row r="72" spans="1:45">
      <c r="A72" s="29" t="str" cm="1">
        <f t="array" ref="A72">IF($AR72=0,"",INDEX(Input!$G$2:$G$500,$AR72)&amp;"")</f>
        <v/>
      </c>
      <c r="B72" s="29"/>
      <c r="C72" s="29" t="str" cm="1">
        <f t="array" ref="C72">IF($AR72=0,"",INDEX(Input!$H$2:$H$500,$AR72)&amp;"")</f>
        <v/>
      </c>
      <c r="D72" s="37" t="str" cm="1">
        <f t="array" ref="D72">IF($AR72=0,"",INDEX(Input!$F$2:$F$500,$AR72))</f>
        <v/>
      </c>
      <c r="E72" s="29" t="str">
        <f>IFERROR(INDEX(Models!$G$2:$G$605,MATCH(D72,Models!$H$2:$H$605,0)),D72)</f>
        <v/>
      </c>
      <c r="F72" s="29" t="str" cm="1">
        <f t="array" ref="F72">IF($AR72=0,"",INDEX(Input!$E$2:$E$500,$AR72))</f>
        <v/>
      </c>
      <c r="G72" s="29" t="str" cm="1">
        <f t="array" ref="G72">IF($AR72=0,"",IF(F72="LENOVO",INDEX(Input!$K$2:$K$500,$AR72),INDEX(Input!$L$2:$L$500,$AR72)))</f>
        <v/>
      </c>
      <c r="H72" s="29"/>
      <c r="I72" s="29"/>
      <c r="J72" s="29" t="str">
        <f>CPU_Formula!I72</f>
        <v/>
      </c>
      <c r="K72" s="37" t="str" cm="1">
        <f t="array" ref="K72">IF($AR72=0,"",INDEX(Input!$D$2:$AC$500,$AR72,$AP$2)&amp;"")</f>
        <v/>
      </c>
      <c r="L72" s="37" t="str" cm="1">
        <f t="array" ref="L72">IF($AR72=0,"",INDEX(Input!$D$2:$AC$500,$AR72,$AP$3)&amp;"")</f>
        <v/>
      </c>
      <c r="M72" s="37" t="str" cm="1">
        <f t="array" ref="M72">IFERROR(_xlfn.FILTERXML("&lt;t&gt;&lt;s&gt;" &amp; SUBSTITUTE(L72," / ","&lt;/s&gt;&lt;s&gt;") &amp; "&lt;/s&gt;&lt;/t&gt;","(//s[contains(.,'DDR')])[1]"),"")</f>
        <v/>
      </c>
      <c r="N72" s="29" t="str">
        <f t="shared" si="4"/>
        <v/>
      </c>
      <c r="O72" s="37" t="str" cm="1">
        <f t="array" ref="O72">IF($AR72=0,"",INDEX(Input!$D$2:$AC$500,$AR72,$AP$4)&amp;"")</f>
        <v/>
      </c>
      <c r="P72" s="37" t="str" cm="1">
        <f t="array" ref="P72">IF($AR72=0,"",IFERROR(_xlfn.TEXTJOIN(", ",TRUE,_xlfn.MAP(_xlfn._xlws.FILTER(INDEX(Input!$D$2:$AC$500,,$AP$6),Input!$J$2:$J$500=$B72),_xlfn.LAMBDA(_xlpm.x,IFERROR(TRUNC(VALUE(_xlfn.TEXTBEFORE(_xlpm.x," ")))&amp;" "&amp;_xlfn.TEXTAFTER(_xlpm.x," "),_xlpm.x)))),""))</f>
        <v/>
      </c>
      <c r="Q72" s="29" t="str">
        <f t="shared" si="5"/>
        <v/>
      </c>
      <c r="R72" s="37" t="str" cm="1">
        <f t="array" ref="R72">IF($AR72=0,"",_xlfn.LET(_xlpm.Result,INDEX(Input!$D$2:$AC$500,$AR72,$AP$5),IF(_xlpm.Result="","",_xlpm.Result)))</f>
        <v/>
      </c>
      <c r="S72" s="37" t="str" cm="1">
        <f t="array" ref="S72">IF(R72="","",IFERROR(_xlfn.TEXTSPLIT(R72," / ", ,TRUE,0,),""))</f>
        <v/>
      </c>
      <c r="T72" s="37"/>
      <c r="U72" s="37" t="str" cm="1">
        <f t="array" ref="U72">IFERROR(_xlfn.IFS(
S72="","",
--S72&lt;55,"Battery Defect",
--S72&lt;=69,"Battery D",
--S72&lt;=80,"Battery C",
--S72&gt;80,""
),"")</f>
        <v/>
      </c>
      <c r="V72" s="37" t="str" cm="1">
        <f t="array" ref="V72">IFERROR(_xlfn.IFS(
T72="","",
--T72&lt;55,"Battery Defect",
--T72&lt;=69,"Battery D",
--T72&lt;=80,"Battery C",
--T72&gt;80,""
),"")</f>
        <v/>
      </c>
      <c r="W72" s="37" t="str" cm="1">
        <f t="array" ref="W72">IF($AR72=0,"",IFERROR(IF(INDEX(Input!$N$2:$U$500,$AR72,0)=0,"",INDEX(Input!$N$2:$U$500,$AR72,0)),""))</f>
        <v/>
      </c>
      <c r="X72" s="37"/>
      <c r="Y72" s="37"/>
      <c r="Z72" s="37"/>
      <c r="AA72" s="37"/>
      <c r="AB72" s="37"/>
      <c r="AC72" s="37"/>
      <c r="AD72" s="37"/>
      <c r="AE72" s="29" t="str">
        <f t="shared" si="3"/>
        <v/>
      </c>
      <c r="AF72" s="29" t="str" cm="1">
        <f t="array" ref="AF72">IF($AS72=0,"",INDEX(Disk_Pivot!$I$2:$I$500,$AS72))</f>
        <v/>
      </c>
      <c r="AG72" s="29" t="str" cm="1">
        <f t="array" ref="AG72">IF($AS72=0,"",INDEX(Disk_Pivot!$N$2:$N$500,$AS72))</f>
        <v/>
      </c>
      <c r="AH72" s="29"/>
      <c r="AI72" s="29"/>
      <c r="AJ72" s="29"/>
      <c r="AK72" s="29"/>
      <c r="AL72" s="29"/>
      <c r="AM72" s="29"/>
      <c r="AR72">
        <f>IFERROR(MATCH($B72,Input!$J$2:$J$500,0),0)</f>
        <v>0</v>
      </c>
      <c r="AS72">
        <f>IFERROR(MATCH($B72,Disk_Pivot!$G$2:$G$500,0),0)</f>
        <v>0</v>
      </c>
    </row>
    <row r="73" spans="1:45">
      <c r="A73" s="29" t="str" cm="1">
        <f t="array" ref="A73">IF($AR73=0,"",INDEX(Input!$G$2:$G$500,$AR73)&amp;"")</f>
        <v/>
      </c>
      <c r="B73" s="29"/>
      <c r="C73" s="29" t="str" cm="1">
        <f t="array" ref="C73">IF($AR73=0,"",INDEX(Input!$H$2:$H$500,$AR73)&amp;"")</f>
        <v/>
      </c>
      <c r="D73" s="37" t="str" cm="1">
        <f t="array" ref="D73">IF($AR73=0,"",INDEX(Input!$F$2:$F$500,$AR73))</f>
        <v/>
      </c>
      <c r="E73" s="29" t="str">
        <f>IFERROR(INDEX(Models!$G$2:$G$605,MATCH(D73,Models!$H$2:$H$605,0)),D73)</f>
        <v/>
      </c>
      <c r="F73" s="29" t="str" cm="1">
        <f t="array" ref="F73">IF($AR73=0,"",INDEX(Input!$E$2:$E$500,$AR73))</f>
        <v/>
      </c>
      <c r="G73" s="29" t="str" cm="1">
        <f t="array" ref="G73">IF($AR73=0,"",IF(F73="LENOVO",INDEX(Input!$K$2:$K$500,$AR73),INDEX(Input!$L$2:$L$500,$AR73)))</f>
        <v/>
      </c>
      <c r="H73" s="29"/>
      <c r="I73" s="29"/>
      <c r="J73" s="29" t="str">
        <f>CPU_Formula!I73</f>
        <v/>
      </c>
      <c r="K73" s="37" t="str" cm="1">
        <f t="array" ref="K73">IF($AR73=0,"",INDEX(Input!$D$2:$AC$500,$AR73,$AP$2)&amp;"")</f>
        <v/>
      </c>
      <c r="L73" s="37" t="str" cm="1">
        <f t="array" ref="L73">IF($AR73=0,"",INDEX(Input!$D$2:$AC$500,$AR73,$AP$3)&amp;"")</f>
        <v/>
      </c>
      <c r="M73" s="37" t="str" cm="1">
        <f t="array" ref="M73">IFERROR(_xlfn.FILTERXML("&lt;t&gt;&lt;s&gt;" &amp; SUBSTITUTE(L73," / ","&lt;/s&gt;&lt;s&gt;") &amp; "&lt;/s&gt;&lt;/t&gt;","(//s[contains(.,'DDR')])[1]"),"")</f>
        <v/>
      </c>
      <c r="N73" s="29" t="str">
        <f t="shared" si="4"/>
        <v/>
      </c>
      <c r="O73" s="37" t="str" cm="1">
        <f t="array" ref="O73">IF($AR73=0,"",INDEX(Input!$D$2:$AC$500,$AR73,$AP$4)&amp;"")</f>
        <v/>
      </c>
      <c r="P73" s="37" t="str" cm="1">
        <f t="array" ref="P73">IF($AR73=0,"",IFERROR(_xlfn.TEXTJOIN(", ",TRUE,_xlfn.MAP(_xlfn._xlws.FILTER(INDEX(Input!$D$2:$AC$500,,$AP$6),Input!$J$2:$J$500=$B73),_xlfn.LAMBDA(_xlpm.x,IFERROR(TRUNC(VALUE(_xlfn.TEXTBEFORE(_xlpm.x," ")))&amp;" "&amp;_xlfn.TEXTAFTER(_xlpm.x," "),_xlpm.x)))),""))</f>
        <v/>
      </c>
      <c r="Q73" s="29" t="str">
        <f t="shared" si="5"/>
        <v/>
      </c>
      <c r="R73" s="37" t="str" cm="1">
        <f t="array" ref="R73">IF($AR73=0,"",_xlfn.LET(_xlpm.Result,INDEX(Input!$D$2:$AC$500,$AR73,$AP$5),IF(_xlpm.Result="","",_xlpm.Result)))</f>
        <v/>
      </c>
      <c r="S73" s="37" t="str" cm="1">
        <f t="array" ref="S73">IF(R73="","",IFERROR(_xlfn.TEXTSPLIT(R73," / ", ,TRUE,0,),""))</f>
        <v/>
      </c>
      <c r="T73" s="37"/>
      <c r="U73" s="37" t="str" cm="1">
        <f t="array" ref="U73">IFERROR(_xlfn.IFS(
S73="","",
--S73&lt;55,"Battery Defect",
--S73&lt;=69,"Battery D",
--S73&lt;=80,"Battery C",
--S73&gt;80,""
),"")</f>
        <v/>
      </c>
      <c r="V73" s="37" t="str" cm="1">
        <f t="array" ref="V73">IFERROR(_xlfn.IFS(
T73="","",
--T73&lt;55,"Battery Defect",
--T73&lt;=69,"Battery D",
--T73&lt;=80,"Battery C",
--T73&gt;80,""
),"")</f>
        <v/>
      </c>
      <c r="W73" s="37" t="str" cm="1">
        <f t="array" ref="W73">IF($AR73=0,"",IFERROR(IF(INDEX(Input!$N$2:$U$500,$AR73,0)=0,"",INDEX(Input!$N$2:$U$500,$AR73,0)),""))</f>
        <v/>
      </c>
      <c r="X73" s="37"/>
      <c r="Y73" s="37"/>
      <c r="Z73" s="37"/>
      <c r="AA73" s="37"/>
      <c r="AB73" s="37"/>
      <c r="AC73" s="37"/>
      <c r="AD73" s="37"/>
      <c r="AE73" s="29" t="str">
        <f t="shared" si="3"/>
        <v/>
      </c>
      <c r="AF73" s="29" t="str" cm="1">
        <f t="array" ref="AF73">IF($AS73=0,"",INDEX(Disk_Pivot!$I$2:$I$500,$AS73))</f>
        <v/>
      </c>
      <c r="AG73" s="29" t="str" cm="1">
        <f t="array" ref="AG73">IF($AS73=0,"",INDEX(Disk_Pivot!$N$2:$N$500,$AS73))</f>
        <v/>
      </c>
      <c r="AH73" s="29"/>
      <c r="AI73" s="29"/>
      <c r="AJ73" s="29"/>
      <c r="AK73" s="29"/>
      <c r="AL73" s="29"/>
      <c r="AM73" s="29"/>
      <c r="AR73">
        <f>IFERROR(MATCH($B73,Input!$J$2:$J$500,0),0)</f>
        <v>0</v>
      </c>
      <c r="AS73">
        <f>IFERROR(MATCH($B73,Disk_Pivot!$G$2:$G$500,0),0)</f>
        <v>0</v>
      </c>
    </row>
    <row r="74" spans="1:45">
      <c r="A74" s="29" t="str" cm="1">
        <f t="array" ref="A74">IF($AR74=0,"",INDEX(Input!$G$2:$G$500,$AR74)&amp;"")</f>
        <v/>
      </c>
      <c r="B74" s="29"/>
      <c r="C74" s="29" t="str" cm="1">
        <f t="array" ref="C74">IF($AR74=0,"",INDEX(Input!$H$2:$H$500,$AR74)&amp;"")</f>
        <v/>
      </c>
      <c r="D74" s="37" t="str" cm="1">
        <f t="array" ref="D74">IF($AR74=0,"",INDEX(Input!$F$2:$F$500,$AR74))</f>
        <v/>
      </c>
      <c r="E74" s="29" t="str">
        <f>IFERROR(INDEX(Models!$G$2:$G$605,MATCH(D74,Models!$H$2:$H$605,0)),D74)</f>
        <v/>
      </c>
      <c r="F74" s="29" t="str" cm="1">
        <f t="array" ref="F74">IF($AR74=0,"",INDEX(Input!$E$2:$E$500,$AR74))</f>
        <v/>
      </c>
      <c r="G74" s="29" t="str" cm="1">
        <f t="array" ref="G74">IF($AR74=0,"",IF(F74="LENOVO",INDEX(Input!$K$2:$K$500,$AR74),INDEX(Input!$L$2:$L$500,$AR74)))</f>
        <v/>
      </c>
      <c r="H74" s="29"/>
      <c r="I74" s="29"/>
      <c r="J74" s="29" t="str">
        <f>CPU_Formula!I74</f>
        <v/>
      </c>
      <c r="K74" s="37" t="str" cm="1">
        <f t="array" ref="K74">IF($AR74=0,"",INDEX(Input!$D$2:$AC$500,$AR74,$AP$2)&amp;"")</f>
        <v/>
      </c>
      <c r="L74" s="37" t="str" cm="1">
        <f t="array" ref="L74">IF($AR74=0,"",INDEX(Input!$D$2:$AC$500,$AR74,$AP$3)&amp;"")</f>
        <v/>
      </c>
      <c r="M74" s="37" t="str" cm="1">
        <f t="array" ref="M74">IFERROR(_xlfn.FILTERXML("&lt;t&gt;&lt;s&gt;" &amp; SUBSTITUTE(L74," / ","&lt;/s&gt;&lt;s&gt;") &amp; "&lt;/s&gt;&lt;/t&gt;","(//s[contains(.,'DDR')])[1]"),"")</f>
        <v/>
      </c>
      <c r="N74" s="29" t="str">
        <f t="shared" si="4"/>
        <v/>
      </c>
      <c r="O74" s="37" t="str" cm="1">
        <f t="array" ref="O74">IF($AR74=0,"",INDEX(Input!$D$2:$AC$500,$AR74,$AP$4)&amp;"")</f>
        <v/>
      </c>
      <c r="P74" s="37" t="str" cm="1">
        <f t="array" ref="P74">IF($AR74=0,"",IFERROR(_xlfn.TEXTJOIN(", ",TRUE,_xlfn.MAP(_xlfn._xlws.FILTER(INDEX(Input!$D$2:$AC$500,,$AP$6),Input!$J$2:$J$500=$B74),_xlfn.LAMBDA(_xlpm.x,IFERROR(TRUNC(VALUE(_xlfn.TEXTBEFORE(_xlpm.x," ")))&amp;" "&amp;_xlfn.TEXTAFTER(_xlpm.x," "),_xlpm.x)))),""))</f>
        <v/>
      </c>
      <c r="Q74" s="29" t="str">
        <f t="shared" si="5"/>
        <v/>
      </c>
      <c r="R74" s="37" t="str" cm="1">
        <f t="array" ref="R74">IF($AR74=0,"",_xlfn.LET(_xlpm.Result,INDEX(Input!$D$2:$AC$500,$AR74,$AP$5),IF(_xlpm.Result="","",_xlpm.Result)))</f>
        <v/>
      </c>
      <c r="S74" s="37" t="str" cm="1">
        <f t="array" ref="S74">IF(R74="","",IFERROR(_xlfn.TEXTSPLIT(R74," / ", ,TRUE,0,),""))</f>
        <v/>
      </c>
      <c r="T74" s="37"/>
      <c r="U74" s="37" t="str" cm="1">
        <f t="array" ref="U74">IFERROR(_xlfn.IFS(
S74="","",
--S74&lt;55,"Battery Defect",
--S74&lt;=69,"Battery D",
--S74&lt;=80,"Battery C",
--S74&gt;80,""
),"")</f>
        <v/>
      </c>
      <c r="V74" s="37" t="str" cm="1">
        <f t="array" ref="V74">IFERROR(_xlfn.IFS(
T74="","",
--T74&lt;55,"Battery Defect",
--T74&lt;=69,"Battery D",
--T74&lt;=80,"Battery C",
--T74&gt;80,""
),"")</f>
        <v/>
      </c>
      <c r="W74" s="37" t="str" cm="1">
        <f t="array" ref="W74">IF($AR74=0,"",IFERROR(IF(INDEX(Input!$N$2:$U$500,$AR74,0)=0,"",INDEX(Input!$N$2:$U$500,$AR74,0)),""))</f>
        <v/>
      </c>
      <c r="X74" s="37"/>
      <c r="Y74" s="37"/>
      <c r="Z74" s="37"/>
      <c r="AA74" s="37"/>
      <c r="AB74" s="37"/>
      <c r="AC74" s="37"/>
      <c r="AD74" s="37"/>
      <c r="AE74" s="29" t="str">
        <f t="shared" si="3"/>
        <v/>
      </c>
      <c r="AF74" s="29" t="str" cm="1">
        <f t="array" ref="AF74">IF($AS74=0,"",INDEX(Disk_Pivot!$I$2:$I$500,$AS74))</f>
        <v/>
      </c>
      <c r="AG74" s="29" t="str" cm="1">
        <f t="array" ref="AG74">IF($AS74=0,"",INDEX(Disk_Pivot!$N$2:$N$500,$AS74))</f>
        <v/>
      </c>
      <c r="AH74" s="29"/>
      <c r="AI74" s="29"/>
      <c r="AJ74" s="29"/>
      <c r="AK74" s="29"/>
      <c r="AL74" s="29"/>
      <c r="AM74" s="29"/>
      <c r="AR74">
        <f>IFERROR(MATCH($B74,Input!$J$2:$J$500,0),0)</f>
        <v>0</v>
      </c>
      <c r="AS74">
        <f>IFERROR(MATCH($B74,Disk_Pivot!$G$2:$G$500,0),0)</f>
        <v>0</v>
      </c>
    </row>
    <row r="75" spans="1:45">
      <c r="A75" s="29" t="str" cm="1">
        <f t="array" ref="A75">IF($AR75=0,"",INDEX(Input!$G$2:$G$500,$AR75)&amp;"")</f>
        <v/>
      </c>
      <c r="B75" s="29"/>
      <c r="C75" s="29" t="str" cm="1">
        <f t="array" ref="C75">IF($AR75=0,"",INDEX(Input!$H$2:$H$500,$AR75)&amp;"")</f>
        <v/>
      </c>
      <c r="D75" s="37" t="str" cm="1">
        <f t="array" ref="D75">IF($AR75=0,"",INDEX(Input!$F$2:$F$500,$AR75))</f>
        <v/>
      </c>
      <c r="E75" s="29" t="str">
        <f>IFERROR(INDEX(Models!$G$2:$G$605,MATCH(D75,Models!$H$2:$H$605,0)),D75)</f>
        <v/>
      </c>
      <c r="F75" s="29" t="str" cm="1">
        <f t="array" ref="F75">IF($AR75=0,"",INDEX(Input!$E$2:$E$500,$AR75))</f>
        <v/>
      </c>
      <c r="G75" s="29" t="str" cm="1">
        <f t="array" ref="G75">IF($AR75=0,"",IF(F75="LENOVO",INDEX(Input!$K$2:$K$500,$AR75),INDEX(Input!$L$2:$L$500,$AR75)))</f>
        <v/>
      </c>
      <c r="H75" s="29"/>
      <c r="I75" s="29"/>
      <c r="J75" s="29" t="str">
        <f>CPU_Formula!I75</f>
        <v/>
      </c>
      <c r="K75" s="37" t="str" cm="1">
        <f t="array" ref="K75">IF($AR75=0,"",INDEX(Input!$D$2:$AC$500,$AR75,$AP$2)&amp;"")</f>
        <v/>
      </c>
      <c r="L75" s="37" t="str" cm="1">
        <f t="array" ref="L75">IF($AR75=0,"",INDEX(Input!$D$2:$AC$500,$AR75,$AP$3)&amp;"")</f>
        <v/>
      </c>
      <c r="M75" s="37" t="str" cm="1">
        <f t="array" ref="M75">IFERROR(_xlfn.FILTERXML("&lt;t&gt;&lt;s&gt;" &amp; SUBSTITUTE(L75," / ","&lt;/s&gt;&lt;s&gt;") &amp; "&lt;/s&gt;&lt;/t&gt;","(//s[contains(.,'DDR')])[1]"),"")</f>
        <v/>
      </c>
      <c r="N75" s="29" t="str">
        <f t="shared" si="4"/>
        <v/>
      </c>
      <c r="O75" s="37" t="str" cm="1">
        <f t="array" ref="O75">IF($AR75=0,"",INDEX(Input!$D$2:$AC$500,$AR75,$AP$4)&amp;"")</f>
        <v/>
      </c>
      <c r="P75" s="37" t="str" cm="1">
        <f t="array" ref="P75">IF($AR75=0,"",IFERROR(_xlfn.TEXTJOIN(", ",TRUE,_xlfn.MAP(_xlfn._xlws.FILTER(INDEX(Input!$D$2:$AC$500,,$AP$6),Input!$J$2:$J$500=$B75),_xlfn.LAMBDA(_xlpm.x,IFERROR(TRUNC(VALUE(_xlfn.TEXTBEFORE(_xlpm.x," ")))&amp;" "&amp;_xlfn.TEXTAFTER(_xlpm.x," "),_xlpm.x)))),""))</f>
        <v/>
      </c>
      <c r="Q75" s="29" t="str">
        <f t="shared" si="5"/>
        <v/>
      </c>
      <c r="R75" s="37" t="str" cm="1">
        <f t="array" ref="R75">IF($AR75=0,"",_xlfn.LET(_xlpm.Result,INDEX(Input!$D$2:$AC$500,$AR75,$AP$5),IF(_xlpm.Result="","",_xlpm.Result)))</f>
        <v/>
      </c>
      <c r="S75" s="37" t="str" cm="1">
        <f t="array" ref="S75">IF(R75="","",IFERROR(_xlfn.TEXTSPLIT(R75," / ", ,TRUE,0,),""))</f>
        <v/>
      </c>
      <c r="T75" s="37"/>
      <c r="U75" s="37" t="str" cm="1">
        <f t="array" ref="U75">IFERROR(_xlfn.IFS(
S75="","",
--S75&lt;55,"Battery Defect",
--S75&lt;=69,"Battery D",
--S75&lt;=80,"Battery C",
--S75&gt;80,""
),"")</f>
        <v/>
      </c>
      <c r="V75" s="37" t="str" cm="1">
        <f t="array" ref="V75">IFERROR(_xlfn.IFS(
T75="","",
--T75&lt;55,"Battery Defect",
--T75&lt;=69,"Battery D",
--T75&lt;=80,"Battery C",
--T75&gt;80,""
),"")</f>
        <v/>
      </c>
      <c r="W75" s="37" t="str" cm="1">
        <f t="array" ref="W75">IF($AR75=0,"",IFERROR(IF(INDEX(Input!$N$2:$U$500,$AR75,0)=0,"",INDEX(Input!$N$2:$U$500,$AR75,0)),""))</f>
        <v/>
      </c>
      <c r="X75" s="37"/>
      <c r="Y75" s="37"/>
      <c r="Z75" s="37"/>
      <c r="AA75" s="37"/>
      <c r="AB75" s="37"/>
      <c r="AC75" s="37"/>
      <c r="AD75" s="37"/>
      <c r="AE75" s="29" t="str">
        <f t="shared" si="3"/>
        <v/>
      </c>
      <c r="AF75" s="29" t="str" cm="1">
        <f t="array" ref="AF75">IF($AS75=0,"",INDEX(Disk_Pivot!$I$2:$I$500,$AS75))</f>
        <v/>
      </c>
      <c r="AG75" s="29" t="str" cm="1">
        <f t="array" ref="AG75">IF($AS75=0,"",INDEX(Disk_Pivot!$N$2:$N$500,$AS75))</f>
        <v/>
      </c>
      <c r="AH75" s="29"/>
      <c r="AI75" s="29"/>
      <c r="AJ75" s="29"/>
      <c r="AK75" s="29"/>
      <c r="AL75" s="29"/>
      <c r="AM75" s="29"/>
      <c r="AR75">
        <f>IFERROR(MATCH($B75,Input!$J$2:$J$500,0),0)</f>
        <v>0</v>
      </c>
      <c r="AS75">
        <f>IFERROR(MATCH($B75,Disk_Pivot!$G$2:$G$500,0),0)</f>
        <v>0</v>
      </c>
    </row>
    <row r="76" spans="1:45">
      <c r="A76" s="29" t="str" cm="1">
        <f t="array" ref="A76">IF($AR76=0,"",INDEX(Input!$G$2:$G$500,$AR76)&amp;"")</f>
        <v/>
      </c>
      <c r="B76" s="29"/>
      <c r="C76" s="29" t="str" cm="1">
        <f t="array" ref="C76">IF($AR76=0,"",INDEX(Input!$H$2:$H$500,$AR76)&amp;"")</f>
        <v/>
      </c>
      <c r="D76" s="37" t="str" cm="1">
        <f t="array" ref="D76">IF($AR76=0,"",INDEX(Input!$F$2:$F$500,$AR76))</f>
        <v/>
      </c>
      <c r="E76" s="29" t="str">
        <f>IFERROR(INDEX(Models!$G$2:$G$605,MATCH(D76,Models!$H$2:$H$605,0)),D76)</f>
        <v/>
      </c>
      <c r="F76" s="29" t="str" cm="1">
        <f t="array" ref="F76">IF($AR76=0,"",INDEX(Input!$E$2:$E$500,$AR76))</f>
        <v/>
      </c>
      <c r="G76" s="29" t="str" cm="1">
        <f t="array" ref="G76">IF($AR76=0,"",IF(F76="LENOVO",INDEX(Input!$K$2:$K$500,$AR76),INDEX(Input!$L$2:$L$500,$AR76)))</f>
        <v/>
      </c>
      <c r="H76" s="29"/>
      <c r="I76" s="29"/>
      <c r="J76" s="29" t="str">
        <f>CPU_Formula!I76</f>
        <v/>
      </c>
      <c r="K76" s="37" t="str" cm="1">
        <f t="array" ref="K76">IF($AR76=0,"",INDEX(Input!$D$2:$AC$500,$AR76,$AP$2)&amp;"")</f>
        <v/>
      </c>
      <c r="L76" s="37" t="str" cm="1">
        <f t="array" ref="L76">IF($AR76=0,"",INDEX(Input!$D$2:$AC$500,$AR76,$AP$3)&amp;"")</f>
        <v/>
      </c>
      <c r="M76" s="37" t="str" cm="1">
        <f t="array" ref="M76">IFERROR(_xlfn.FILTERXML("&lt;t&gt;&lt;s&gt;" &amp; SUBSTITUTE(L76," / ","&lt;/s&gt;&lt;s&gt;") &amp; "&lt;/s&gt;&lt;/t&gt;","(//s[contains(.,'DDR')])[1]"),"")</f>
        <v/>
      </c>
      <c r="N76" s="29" t="str">
        <f t="shared" si="4"/>
        <v/>
      </c>
      <c r="O76" s="37" t="str" cm="1">
        <f t="array" ref="O76">IF($AR76=0,"",INDEX(Input!$D$2:$AC$500,$AR76,$AP$4)&amp;"")</f>
        <v/>
      </c>
      <c r="P76" s="37" t="str" cm="1">
        <f t="array" ref="P76">IF($AR76=0,"",IFERROR(_xlfn.TEXTJOIN(", ",TRUE,_xlfn.MAP(_xlfn._xlws.FILTER(INDEX(Input!$D$2:$AC$500,,$AP$6),Input!$J$2:$J$500=$B76),_xlfn.LAMBDA(_xlpm.x,IFERROR(TRUNC(VALUE(_xlfn.TEXTBEFORE(_xlpm.x," ")))&amp;" "&amp;_xlfn.TEXTAFTER(_xlpm.x," "),_xlpm.x)))),""))</f>
        <v/>
      </c>
      <c r="Q76" s="29" t="str">
        <f t="shared" si="5"/>
        <v/>
      </c>
      <c r="R76" s="37" t="str" cm="1">
        <f t="array" ref="R76">IF($AR76=0,"",_xlfn.LET(_xlpm.Result,INDEX(Input!$D$2:$AC$500,$AR76,$AP$5),IF(_xlpm.Result="","",_xlpm.Result)))</f>
        <v/>
      </c>
      <c r="S76" s="37" t="str" cm="1">
        <f t="array" ref="S76">IF(R76="","",IFERROR(_xlfn.TEXTSPLIT(R76," / ", ,TRUE,0,),""))</f>
        <v/>
      </c>
      <c r="T76" s="37"/>
      <c r="U76" s="37" t="str" cm="1">
        <f t="array" ref="U76">IFERROR(_xlfn.IFS(
S76="","",
--S76&lt;55,"Battery Defect",
--S76&lt;=69,"Battery D",
--S76&lt;=80,"Battery C",
--S76&gt;80,""
),"")</f>
        <v/>
      </c>
      <c r="V76" s="37" t="str" cm="1">
        <f t="array" ref="V76">IFERROR(_xlfn.IFS(
T76="","",
--T76&lt;55,"Battery Defect",
--T76&lt;=69,"Battery D",
--T76&lt;=80,"Battery C",
--T76&gt;80,""
),"")</f>
        <v/>
      </c>
      <c r="W76" s="37" t="str" cm="1">
        <f t="array" ref="W76">IF($AR76=0,"",IFERROR(IF(INDEX(Input!$N$2:$U$500,$AR76,0)=0,"",INDEX(Input!$N$2:$U$500,$AR76,0)),""))</f>
        <v/>
      </c>
      <c r="X76" s="37"/>
      <c r="Y76" s="37"/>
      <c r="Z76" s="37"/>
      <c r="AA76" s="37"/>
      <c r="AB76" s="37"/>
      <c r="AC76" s="37"/>
      <c r="AD76" s="37"/>
      <c r="AE76" s="29" t="str">
        <f t="shared" si="3"/>
        <v/>
      </c>
      <c r="AF76" s="29" t="str" cm="1">
        <f t="array" ref="AF76">IF($AS76=0,"",INDEX(Disk_Pivot!$I$2:$I$500,$AS76))</f>
        <v/>
      </c>
      <c r="AG76" s="29" t="str" cm="1">
        <f t="array" ref="AG76">IF($AS76=0,"",INDEX(Disk_Pivot!$N$2:$N$500,$AS76))</f>
        <v/>
      </c>
      <c r="AH76" s="29"/>
      <c r="AI76" s="29"/>
      <c r="AJ76" s="29"/>
      <c r="AK76" s="29"/>
      <c r="AL76" s="29"/>
      <c r="AM76" s="29"/>
      <c r="AR76">
        <f>IFERROR(MATCH($B76,Input!$J$2:$J$500,0),0)</f>
        <v>0</v>
      </c>
      <c r="AS76">
        <f>IFERROR(MATCH($B76,Disk_Pivot!$G$2:$G$500,0),0)</f>
        <v>0</v>
      </c>
    </row>
    <row r="77" spans="1:45">
      <c r="A77" s="29" t="str" cm="1">
        <f t="array" ref="A77">IF($AR77=0,"",INDEX(Input!$G$2:$G$500,$AR77)&amp;"")</f>
        <v/>
      </c>
      <c r="B77" s="29"/>
      <c r="C77" s="29" t="str" cm="1">
        <f t="array" ref="C77">IF($AR77=0,"",INDEX(Input!$H$2:$H$500,$AR77)&amp;"")</f>
        <v/>
      </c>
      <c r="D77" s="37" t="str" cm="1">
        <f t="array" ref="D77">IF($AR77=0,"",INDEX(Input!$F$2:$F$500,$AR77))</f>
        <v/>
      </c>
      <c r="E77" s="29" t="str">
        <f>IFERROR(INDEX(Models!$G$2:$G$605,MATCH(D77,Models!$H$2:$H$605,0)),D77)</f>
        <v/>
      </c>
      <c r="F77" s="29" t="str" cm="1">
        <f t="array" ref="F77">IF($AR77=0,"",INDEX(Input!$E$2:$E$500,$AR77))</f>
        <v/>
      </c>
      <c r="G77" s="29" t="str" cm="1">
        <f t="array" ref="G77">IF($AR77=0,"",IF(F77="LENOVO",INDEX(Input!$K$2:$K$500,$AR77),INDEX(Input!$L$2:$L$500,$AR77)))</f>
        <v/>
      </c>
      <c r="H77" s="29"/>
      <c r="I77" s="29"/>
      <c r="J77" s="29" t="str">
        <f>CPU_Formula!I77</f>
        <v/>
      </c>
      <c r="K77" s="37" t="str" cm="1">
        <f t="array" ref="K77">IF($AR77=0,"",INDEX(Input!$D$2:$AC$500,$AR77,$AP$2)&amp;"")</f>
        <v/>
      </c>
      <c r="L77" s="37" t="str" cm="1">
        <f t="array" ref="L77">IF($AR77=0,"",INDEX(Input!$D$2:$AC$500,$AR77,$AP$3)&amp;"")</f>
        <v/>
      </c>
      <c r="M77" s="37" t="str" cm="1">
        <f t="array" ref="M77">IFERROR(_xlfn.FILTERXML("&lt;t&gt;&lt;s&gt;" &amp; SUBSTITUTE(L77," / ","&lt;/s&gt;&lt;s&gt;") &amp; "&lt;/s&gt;&lt;/t&gt;","(//s[contains(.,'DDR')])[1]"),"")</f>
        <v/>
      </c>
      <c r="N77" s="29" t="str">
        <f t="shared" si="4"/>
        <v/>
      </c>
      <c r="O77" s="37" t="str" cm="1">
        <f t="array" ref="O77">IF($AR77=0,"",INDEX(Input!$D$2:$AC$500,$AR77,$AP$4)&amp;"")</f>
        <v/>
      </c>
      <c r="P77" s="37" t="str" cm="1">
        <f t="array" ref="P77">IF($AR77=0,"",IFERROR(_xlfn.TEXTJOIN(", ",TRUE,_xlfn.MAP(_xlfn._xlws.FILTER(INDEX(Input!$D$2:$AC$500,,$AP$6),Input!$J$2:$J$500=$B77),_xlfn.LAMBDA(_xlpm.x,IFERROR(TRUNC(VALUE(_xlfn.TEXTBEFORE(_xlpm.x," ")))&amp;" "&amp;_xlfn.TEXTAFTER(_xlpm.x," "),_xlpm.x)))),""))</f>
        <v/>
      </c>
      <c r="Q77" s="29" t="str">
        <f t="shared" si="5"/>
        <v/>
      </c>
      <c r="R77" s="37" t="str" cm="1">
        <f t="array" ref="R77">IF($AR77=0,"",_xlfn.LET(_xlpm.Result,INDEX(Input!$D$2:$AC$500,$AR77,$AP$5),IF(_xlpm.Result="","",_xlpm.Result)))</f>
        <v/>
      </c>
      <c r="S77" s="37" t="str" cm="1">
        <f t="array" ref="S77">IF(R77="","",IFERROR(_xlfn.TEXTSPLIT(R77," / ", ,TRUE,0,),""))</f>
        <v/>
      </c>
      <c r="T77" s="37"/>
      <c r="U77" s="37" t="str" cm="1">
        <f t="array" ref="U77">IFERROR(_xlfn.IFS(
S77="","",
--S77&lt;55,"Battery Defect",
--S77&lt;=69,"Battery D",
--S77&lt;=80,"Battery C",
--S77&gt;80,""
),"")</f>
        <v/>
      </c>
      <c r="V77" s="37" t="str" cm="1">
        <f t="array" ref="V77">IFERROR(_xlfn.IFS(
T77="","",
--T77&lt;55,"Battery Defect",
--T77&lt;=69,"Battery D",
--T77&lt;=80,"Battery C",
--T77&gt;80,""
),"")</f>
        <v/>
      </c>
      <c r="W77" s="37" t="str" cm="1">
        <f t="array" ref="W77">IF($AR77=0,"",IFERROR(IF(INDEX(Input!$N$2:$U$500,$AR77,0)=0,"",INDEX(Input!$N$2:$U$500,$AR77,0)),""))</f>
        <v/>
      </c>
      <c r="X77" s="37"/>
      <c r="Y77" s="37"/>
      <c r="Z77" s="37"/>
      <c r="AA77" s="37"/>
      <c r="AB77" s="37"/>
      <c r="AC77" s="37"/>
      <c r="AD77" s="37"/>
      <c r="AE77" s="29" t="str">
        <f t="shared" si="3"/>
        <v/>
      </c>
      <c r="AF77" s="29" t="str" cm="1">
        <f t="array" ref="AF77">IF($AS77=0,"",INDEX(Disk_Pivot!$I$2:$I$500,$AS77))</f>
        <v/>
      </c>
      <c r="AG77" s="29" t="str" cm="1">
        <f t="array" ref="AG77">IF($AS77=0,"",INDEX(Disk_Pivot!$N$2:$N$500,$AS77))</f>
        <v/>
      </c>
      <c r="AH77" s="29"/>
      <c r="AI77" s="29"/>
      <c r="AJ77" s="29"/>
      <c r="AK77" s="29"/>
      <c r="AL77" s="29"/>
      <c r="AM77" s="29"/>
      <c r="AR77">
        <f>IFERROR(MATCH($B77,Input!$J$2:$J$500,0),0)</f>
        <v>0</v>
      </c>
      <c r="AS77">
        <f>IFERROR(MATCH($B77,Disk_Pivot!$G$2:$G$500,0),0)</f>
        <v>0</v>
      </c>
    </row>
    <row r="78" spans="1:45">
      <c r="A78" s="29" t="str" cm="1">
        <f t="array" ref="A78">IF($AR78=0,"",INDEX(Input!$G$2:$G$500,$AR78)&amp;"")</f>
        <v/>
      </c>
      <c r="B78" s="29"/>
      <c r="C78" s="29" t="str" cm="1">
        <f t="array" ref="C78">IF($AR78=0,"",INDEX(Input!$H$2:$H$500,$AR78)&amp;"")</f>
        <v/>
      </c>
      <c r="D78" s="37" t="str" cm="1">
        <f t="array" ref="D78">IF($AR78=0,"",INDEX(Input!$F$2:$F$500,$AR78))</f>
        <v/>
      </c>
      <c r="E78" s="29" t="str">
        <f>IFERROR(INDEX(Models!$G$2:$G$605,MATCH(D78,Models!$H$2:$H$605,0)),D78)</f>
        <v/>
      </c>
      <c r="F78" s="29" t="str" cm="1">
        <f t="array" ref="F78">IF($AR78=0,"",INDEX(Input!$E$2:$E$500,$AR78))</f>
        <v/>
      </c>
      <c r="G78" s="29" t="str" cm="1">
        <f t="array" ref="G78">IF($AR78=0,"",IF(F78="LENOVO",INDEX(Input!$K$2:$K$500,$AR78),INDEX(Input!$L$2:$L$500,$AR78)))</f>
        <v/>
      </c>
      <c r="H78" s="29"/>
      <c r="I78" s="29"/>
      <c r="J78" s="29" t="str">
        <f>CPU_Formula!I78</f>
        <v/>
      </c>
      <c r="K78" s="37" t="str" cm="1">
        <f t="array" ref="K78">IF($AR78=0,"",INDEX(Input!$D$2:$AC$500,$AR78,$AP$2)&amp;"")</f>
        <v/>
      </c>
      <c r="L78" s="37" t="str" cm="1">
        <f t="array" ref="L78">IF($AR78=0,"",INDEX(Input!$D$2:$AC$500,$AR78,$AP$3)&amp;"")</f>
        <v/>
      </c>
      <c r="M78" s="37" t="str" cm="1">
        <f t="array" ref="M78">IFERROR(_xlfn.FILTERXML("&lt;t&gt;&lt;s&gt;" &amp; SUBSTITUTE(L78," / ","&lt;/s&gt;&lt;s&gt;") &amp; "&lt;/s&gt;&lt;/t&gt;","(//s[contains(.,'DDR')])[1]"),"")</f>
        <v/>
      </c>
      <c r="N78" s="29" t="str">
        <f t="shared" si="4"/>
        <v/>
      </c>
      <c r="O78" s="37" t="str" cm="1">
        <f t="array" ref="O78">IF($AR78=0,"",INDEX(Input!$D$2:$AC$500,$AR78,$AP$4)&amp;"")</f>
        <v/>
      </c>
      <c r="P78" s="37" t="str" cm="1">
        <f t="array" ref="P78">IF($AR78=0,"",IFERROR(_xlfn.TEXTJOIN(", ",TRUE,_xlfn.MAP(_xlfn._xlws.FILTER(INDEX(Input!$D$2:$AC$500,,$AP$6),Input!$J$2:$J$500=$B78),_xlfn.LAMBDA(_xlpm.x,IFERROR(TRUNC(VALUE(_xlfn.TEXTBEFORE(_xlpm.x," ")))&amp;" "&amp;_xlfn.TEXTAFTER(_xlpm.x," "),_xlpm.x)))),""))</f>
        <v/>
      </c>
      <c r="Q78" s="29" t="str">
        <f t="shared" si="5"/>
        <v/>
      </c>
      <c r="R78" s="37" t="str" cm="1">
        <f t="array" ref="R78">IF($AR78=0,"",_xlfn.LET(_xlpm.Result,INDEX(Input!$D$2:$AC$500,$AR78,$AP$5),IF(_xlpm.Result="","",_xlpm.Result)))</f>
        <v/>
      </c>
      <c r="S78" s="37" t="str" cm="1">
        <f t="array" ref="S78">IF(R78="","",IFERROR(_xlfn.TEXTSPLIT(R78," / ", ,TRUE,0,),""))</f>
        <v/>
      </c>
      <c r="T78" s="37"/>
      <c r="U78" s="37" t="str" cm="1">
        <f t="array" ref="U78">IFERROR(_xlfn.IFS(
S78="","",
--S78&lt;55,"Battery Defect",
--S78&lt;=69,"Battery D",
--S78&lt;=80,"Battery C",
--S78&gt;80,""
),"")</f>
        <v/>
      </c>
      <c r="V78" s="37" t="str" cm="1">
        <f t="array" ref="V78">IFERROR(_xlfn.IFS(
T78="","",
--T78&lt;55,"Battery Defect",
--T78&lt;=69,"Battery D",
--T78&lt;=80,"Battery C",
--T78&gt;80,""
),"")</f>
        <v/>
      </c>
      <c r="W78" s="37" t="str" cm="1">
        <f t="array" ref="W78">IF($AR78=0,"",IFERROR(IF(INDEX(Input!$N$2:$U$500,$AR78,0)=0,"",INDEX(Input!$N$2:$U$500,$AR78,0)),""))</f>
        <v/>
      </c>
      <c r="X78" s="37"/>
      <c r="Y78" s="37"/>
      <c r="Z78" s="37"/>
      <c r="AA78" s="37"/>
      <c r="AB78" s="37"/>
      <c r="AC78" s="37"/>
      <c r="AD78" s="37"/>
      <c r="AE78" s="29" t="str">
        <f t="shared" si="3"/>
        <v/>
      </c>
      <c r="AF78" s="29" t="str" cm="1">
        <f t="array" ref="AF78">IF($AS78=0,"",INDEX(Disk_Pivot!$I$2:$I$500,$AS78))</f>
        <v/>
      </c>
      <c r="AG78" s="29" t="str" cm="1">
        <f t="array" ref="AG78">IF($AS78=0,"",INDEX(Disk_Pivot!$N$2:$N$500,$AS78))</f>
        <v/>
      </c>
      <c r="AH78" s="29"/>
      <c r="AI78" s="29"/>
      <c r="AJ78" s="29"/>
      <c r="AK78" s="29"/>
      <c r="AL78" s="29"/>
      <c r="AM78" s="29"/>
      <c r="AR78">
        <f>IFERROR(MATCH($B78,Input!$J$2:$J$500,0),0)</f>
        <v>0</v>
      </c>
      <c r="AS78">
        <f>IFERROR(MATCH($B78,Disk_Pivot!$G$2:$G$500,0),0)</f>
        <v>0</v>
      </c>
    </row>
    <row r="79" spans="1:45">
      <c r="A79" s="29" t="str" cm="1">
        <f t="array" ref="A79">IF($AR79=0,"",INDEX(Input!$G$2:$G$500,$AR79)&amp;"")</f>
        <v/>
      </c>
      <c r="B79" s="29"/>
      <c r="C79" s="29" t="str" cm="1">
        <f t="array" ref="C79">IF($AR79=0,"",INDEX(Input!$H$2:$H$500,$AR79)&amp;"")</f>
        <v/>
      </c>
      <c r="D79" s="37" t="str" cm="1">
        <f t="array" ref="D79">IF($AR79=0,"",INDEX(Input!$F$2:$F$500,$AR79))</f>
        <v/>
      </c>
      <c r="E79" s="29" t="str">
        <f>IFERROR(INDEX(Models!$G$2:$G$605,MATCH(D79,Models!$H$2:$H$605,0)),D79)</f>
        <v/>
      </c>
      <c r="F79" s="29" t="str" cm="1">
        <f t="array" ref="F79">IF($AR79=0,"",INDEX(Input!$E$2:$E$500,$AR79))</f>
        <v/>
      </c>
      <c r="G79" s="29" t="str" cm="1">
        <f t="array" ref="G79">IF($AR79=0,"",IF(F79="LENOVO",INDEX(Input!$K$2:$K$500,$AR79),INDEX(Input!$L$2:$L$500,$AR79)))</f>
        <v/>
      </c>
      <c r="H79" s="29"/>
      <c r="I79" s="29"/>
      <c r="J79" s="29" t="str">
        <f>CPU_Formula!I79</f>
        <v/>
      </c>
      <c r="K79" s="37" t="str" cm="1">
        <f t="array" ref="K79">IF($AR79=0,"",INDEX(Input!$D$2:$AC$500,$AR79,$AP$2)&amp;"")</f>
        <v/>
      </c>
      <c r="L79" s="37" t="str" cm="1">
        <f t="array" ref="L79">IF($AR79=0,"",INDEX(Input!$D$2:$AC$500,$AR79,$AP$3)&amp;"")</f>
        <v/>
      </c>
      <c r="M79" s="37" t="str" cm="1">
        <f t="array" ref="M79">IFERROR(_xlfn.FILTERXML("&lt;t&gt;&lt;s&gt;" &amp; SUBSTITUTE(L79," / ","&lt;/s&gt;&lt;s&gt;") &amp; "&lt;/s&gt;&lt;/t&gt;","(//s[contains(.,'DDR')])[1]"),"")</f>
        <v/>
      </c>
      <c r="N79" s="29" t="str">
        <f t="shared" si="4"/>
        <v/>
      </c>
      <c r="O79" s="37" t="str" cm="1">
        <f t="array" ref="O79">IF($AR79=0,"",INDEX(Input!$D$2:$AC$500,$AR79,$AP$4)&amp;"")</f>
        <v/>
      </c>
      <c r="P79" s="37" t="str" cm="1">
        <f t="array" ref="P79">IF($AR79=0,"",IFERROR(_xlfn.TEXTJOIN(", ",TRUE,_xlfn.MAP(_xlfn._xlws.FILTER(INDEX(Input!$D$2:$AC$500,,$AP$6),Input!$J$2:$J$500=$B79),_xlfn.LAMBDA(_xlpm.x,IFERROR(TRUNC(VALUE(_xlfn.TEXTBEFORE(_xlpm.x," ")))&amp;" "&amp;_xlfn.TEXTAFTER(_xlpm.x," "),_xlpm.x)))),""))</f>
        <v/>
      </c>
      <c r="Q79" s="29" t="str">
        <f t="shared" si="5"/>
        <v/>
      </c>
      <c r="R79" s="37" t="str" cm="1">
        <f t="array" ref="R79">IF($AR79=0,"",_xlfn.LET(_xlpm.Result,INDEX(Input!$D$2:$AC$500,$AR79,$AP$5),IF(_xlpm.Result="","",_xlpm.Result)))</f>
        <v/>
      </c>
      <c r="S79" s="37" t="str" cm="1">
        <f t="array" ref="S79">IF(R79="","",IFERROR(_xlfn.TEXTSPLIT(R79," / ", ,TRUE,0,),""))</f>
        <v/>
      </c>
      <c r="T79" s="37"/>
      <c r="U79" s="37" t="str" cm="1">
        <f t="array" ref="U79">IFERROR(_xlfn.IFS(
S79="","",
--S79&lt;55,"Battery Defect",
--S79&lt;=69,"Battery D",
--S79&lt;=80,"Battery C",
--S79&gt;80,""
),"")</f>
        <v/>
      </c>
      <c r="V79" s="37" t="str" cm="1">
        <f t="array" ref="V79">IFERROR(_xlfn.IFS(
T79="","",
--T79&lt;55,"Battery Defect",
--T79&lt;=69,"Battery D",
--T79&lt;=80,"Battery C",
--T79&gt;80,""
),"")</f>
        <v/>
      </c>
      <c r="W79" s="37" t="str" cm="1">
        <f t="array" ref="W79">IF($AR79=0,"",IFERROR(IF(INDEX(Input!$N$2:$U$500,$AR79,0)=0,"",INDEX(Input!$N$2:$U$500,$AR79,0)),""))</f>
        <v/>
      </c>
      <c r="X79" s="37"/>
      <c r="Y79" s="37"/>
      <c r="Z79" s="37"/>
      <c r="AA79" s="37"/>
      <c r="AB79" s="37"/>
      <c r="AC79" s="37"/>
      <c r="AD79" s="37"/>
      <c r="AE79" s="29" t="str">
        <f t="shared" si="3"/>
        <v/>
      </c>
      <c r="AF79" s="29" t="str" cm="1">
        <f t="array" ref="AF79">IF($AS79=0,"",INDEX(Disk_Pivot!$I$2:$I$500,$AS79))</f>
        <v/>
      </c>
      <c r="AG79" s="29" t="str" cm="1">
        <f t="array" ref="AG79">IF($AS79=0,"",INDEX(Disk_Pivot!$N$2:$N$500,$AS79))</f>
        <v/>
      </c>
      <c r="AH79" s="29"/>
      <c r="AI79" s="29"/>
      <c r="AJ79" s="29"/>
      <c r="AK79" s="29"/>
      <c r="AL79" s="29"/>
      <c r="AM79" s="29"/>
      <c r="AR79">
        <f>IFERROR(MATCH($B79,Input!$J$2:$J$500,0),0)</f>
        <v>0</v>
      </c>
      <c r="AS79">
        <f>IFERROR(MATCH($B79,Disk_Pivot!$G$2:$G$500,0),0)</f>
        <v>0</v>
      </c>
    </row>
    <row r="80" spans="1:45">
      <c r="A80" s="29" t="str" cm="1">
        <f t="array" ref="A80">IF($AR80=0,"",INDEX(Input!$G$2:$G$500,$AR80)&amp;"")</f>
        <v/>
      </c>
      <c r="B80" s="29"/>
      <c r="C80" s="29" t="str" cm="1">
        <f t="array" ref="C80">IF($AR80=0,"",INDEX(Input!$H$2:$H$500,$AR80)&amp;"")</f>
        <v/>
      </c>
      <c r="D80" s="37" t="str" cm="1">
        <f t="array" ref="D80">IF($AR80=0,"",INDEX(Input!$F$2:$F$500,$AR80))</f>
        <v/>
      </c>
      <c r="E80" s="29" t="str">
        <f>IFERROR(INDEX(Models!$G$2:$G$605,MATCH(D80,Models!$H$2:$H$605,0)),D80)</f>
        <v/>
      </c>
      <c r="F80" s="29" t="str" cm="1">
        <f t="array" ref="F80">IF($AR80=0,"",INDEX(Input!$E$2:$E$500,$AR80))</f>
        <v/>
      </c>
      <c r="G80" s="29" t="str" cm="1">
        <f t="array" ref="G80">IF($AR80=0,"",IF(F80="LENOVO",INDEX(Input!$K$2:$K$500,$AR80),INDEX(Input!$L$2:$L$500,$AR80)))</f>
        <v/>
      </c>
      <c r="H80" s="29"/>
      <c r="I80" s="29"/>
      <c r="J80" s="29" t="str">
        <f>CPU_Formula!I80</f>
        <v/>
      </c>
      <c r="K80" s="37" t="str" cm="1">
        <f t="array" ref="K80">IF($AR80=0,"",INDEX(Input!$D$2:$AC$500,$AR80,$AP$2)&amp;"")</f>
        <v/>
      </c>
      <c r="L80" s="37" t="str" cm="1">
        <f t="array" ref="L80">IF($AR80=0,"",INDEX(Input!$D$2:$AC$500,$AR80,$AP$3)&amp;"")</f>
        <v/>
      </c>
      <c r="M80" s="37" t="str" cm="1">
        <f t="array" ref="M80">IFERROR(_xlfn.FILTERXML("&lt;t&gt;&lt;s&gt;" &amp; SUBSTITUTE(L80," / ","&lt;/s&gt;&lt;s&gt;") &amp; "&lt;/s&gt;&lt;/t&gt;","(//s[contains(.,'DDR')])[1]"),"")</f>
        <v/>
      </c>
      <c r="N80" s="29" t="str">
        <f t="shared" si="4"/>
        <v/>
      </c>
      <c r="O80" s="37" t="str" cm="1">
        <f t="array" ref="O80">IF($AR80=0,"",INDEX(Input!$D$2:$AC$500,$AR80,$AP$4)&amp;"")</f>
        <v/>
      </c>
      <c r="P80" s="37" t="str" cm="1">
        <f t="array" ref="P80">IF($AR80=0,"",IFERROR(_xlfn.TEXTJOIN(", ",TRUE,_xlfn.MAP(_xlfn._xlws.FILTER(INDEX(Input!$D$2:$AC$500,,$AP$6),Input!$J$2:$J$500=$B80),_xlfn.LAMBDA(_xlpm.x,IFERROR(TRUNC(VALUE(_xlfn.TEXTBEFORE(_xlpm.x," ")))&amp;" "&amp;_xlfn.TEXTAFTER(_xlpm.x," "),_xlpm.x)))),""))</f>
        <v/>
      </c>
      <c r="Q80" s="29" t="str">
        <f t="shared" si="5"/>
        <v/>
      </c>
      <c r="R80" s="37" t="str" cm="1">
        <f t="array" ref="R80">IF($AR80=0,"",_xlfn.LET(_xlpm.Result,INDEX(Input!$D$2:$AC$500,$AR80,$AP$5),IF(_xlpm.Result="","",_xlpm.Result)))</f>
        <v/>
      </c>
      <c r="S80" s="37" t="str" cm="1">
        <f t="array" ref="S80">IF(R80="","",IFERROR(_xlfn.TEXTSPLIT(R80," / ", ,TRUE,0,),""))</f>
        <v/>
      </c>
      <c r="T80" s="37"/>
      <c r="U80" s="37" t="str" cm="1">
        <f t="array" ref="U80">IFERROR(_xlfn.IFS(
S80="","",
--S80&lt;55,"Battery Defect",
--S80&lt;=69,"Battery D",
--S80&lt;=80,"Battery C",
--S80&gt;80,""
),"")</f>
        <v/>
      </c>
      <c r="V80" s="37" t="str" cm="1">
        <f t="array" ref="V80">IFERROR(_xlfn.IFS(
T80="","",
--T80&lt;55,"Battery Defect",
--T80&lt;=69,"Battery D",
--T80&lt;=80,"Battery C",
--T80&gt;80,""
),"")</f>
        <v/>
      </c>
      <c r="W80" s="37" t="str" cm="1">
        <f t="array" ref="W80">IF($AR80=0,"",IFERROR(IF(INDEX(Input!$N$2:$U$500,$AR80,0)=0,"",INDEX(Input!$N$2:$U$500,$AR80,0)),""))</f>
        <v/>
      </c>
      <c r="X80" s="37"/>
      <c r="Y80" s="37"/>
      <c r="Z80" s="37"/>
      <c r="AA80" s="37"/>
      <c r="AB80" s="37"/>
      <c r="AC80" s="37"/>
      <c r="AD80" s="37"/>
      <c r="AE80" s="29" t="str">
        <f t="shared" si="3"/>
        <v/>
      </c>
      <c r="AF80" s="29" t="str" cm="1">
        <f t="array" ref="AF80">IF($AS80=0,"",INDEX(Disk_Pivot!$I$2:$I$500,$AS80))</f>
        <v/>
      </c>
      <c r="AG80" s="29" t="str" cm="1">
        <f t="array" ref="AG80">IF($AS80=0,"",INDEX(Disk_Pivot!$N$2:$N$500,$AS80))</f>
        <v/>
      </c>
      <c r="AH80" s="29"/>
      <c r="AI80" s="29"/>
      <c r="AJ80" s="29"/>
      <c r="AK80" s="29"/>
      <c r="AL80" s="29"/>
      <c r="AM80" s="29"/>
      <c r="AR80">
        <f>IFERROR(MATCH($B80,Input!$J$2:$J$500,0),0)</f>
        <v>0</v>
      </c>
      <c r="AS80">
        <f>IFERROR(MATCH($B80,Disk_Pivot!$G$2:$G$500,0),0)</f>
        <v>0</v>
      </c>
    </row>
    <row r="81" spans="1:45">
      <c r="A81" s="29" t="str" cm="1">
        <f t="array" ref="A81">IF($AR81=0,"",INDEX(Input!$G$2:$G$500,$AR81)&amp;"")</f>
        <v/>
      </c>
      <c r="B81" s="29"/>
      <c r="C81" s="29" t="str" cm="1">
        <f t="array" ref="C81">IF($AR81=0,"",INDEX(Input!$H$2:$H$500,$AR81)&amp;"")</f>
        <v/>
      </c>
      <c r="D81" s="37" t="str" cm="1">
        <f t="array" ref="D81">IF($AR81=0,"",INDEX(Input!$F$2:$F$500,$AR81))</f>
        <v/>
      </c>
      <c r="E81" s="29" t="str">
        <f>IFERROR(INDEX(Models!$G$2:$G$605,MATCH(D81,Models!$H$2:$H$605,0)),D81)</f>
        <v/>
      </c>
      <c r="F81" s="29" t="str" cm="1">
        <f t="array" ref="F81">IF($AR81=0,"",INDEX(Input!$E$2:$E$500,$AR81))</f>
        <v/>
      </c>
      <c r="G81" s="29" t="str" cm="1">
        <f t="array" ref="G81">IF($AR81=0,"",IF(F81="LENOVO",INDEX(Input!$K$2:$K$500,$AR81),INDEX(Input!$L$2:$L$500,$AR81)))</f>
        <v/>
      </c>
      <c r="H81" s="29"/>
      <c r="I81" s="29"/>
      <c r="J81" s="29" t="str">
        <f>CPU_Formula!I81</f>
        <v/>
      </c>
      <c r="K81" s="37" t="str" cm="1">
        <f t="array" ref="K81">IF($AR81=0,"",INDEX(Input!$D$2:$AC$500,$AR81,$AP$2)&amp;"")</f>
        <v/>
      </c>
      <c r="L81" s="37" t="str" cm="1">
        <f t="array" ref="L81">IF($AR81=0,"",INDEX(Input!$D$2:$AC$500,$AR81,$AP$3)&amp;"")</f>
        <v/>
      </c>
      <c r="M81" s="37" t="str" cm="1">
        <f t="array" ref="M81">IFERROR(_xlfn.FILTERXML("&lt;t&gt;&lt;s&gt;" &amp; SUBSTITUTE(L81," / ","&lt;/s&gt;&lt;s&gt;") &amp; "&lt;/s&gt;&lt;/t&gt;","(//s[contains(.,'DDR')])[1]"),"")</f>
        <v/>
      </c>
      <c r="N81" s="29" t="str">
        <f t="shared" si="4"/>
        <v/>
      </c>
      <c r="O81" s="37" t="str" cm="1">
        <f t="array" ref="O81">IF($AR81=0,"",INDEX(Input!$D$2:$AC$500,$AR81,$AP$4)&amp;"")</f>
        <v/>
      </c>
      <c r="P81" s="37" t="str" cm="1">
        <f t="array" ref="P81">IF($AR81=0,"",IFERROR(_xlfn.TEXTJOIN(", ",TRUE,_xlfn.MAP(_xlfn._xlws.FILTER(INDEX(Input!$D$2:$AC$500,,$AP$6),Input!$J$2:$J$500=$B81),_xlfn.LAMBDA(_xlpm.x,IFERROR(TRUNC(VALUE(_xlfn.TEXTBEFORE(_xlpm.x," ")))&amp;" "&amp;_xlfn.TEXTAFTER(_xlpm.x," "),_xlpm.x)))),""))</f>
        <v/>
      </c>
      <c r="Q81" s="29" t="str">
        <f t="shared" si="5"/>
        <v/>
      </c>
      <c r="R81" s="37" t="str" cm="1">
        <f t="array" ref="R81">IF($AR81=0,"",_xlfn.LET(_xlpm.Result,INDEX(Input!$D$2:$AC$500,$AR81,$AP$5),IF(_xlpm.Result="","",_xlpm.Result)))</f>
        <v/>
      </c>
      <c r="S81" s="37" t="str" cm="1">
        <f t="array" ref="S81">IF(R81="","",IFERROR(_xlfn.TEXTSPLIT(R81," / ", ,TRUE,0,),""))</f>
        <v/>
      </c>
      <c r="T81" s="37"/>
      <c r="U81" s="37" t="str" cm="1">
        <f t="array" ref="U81">IFERROR(_xlfn.IFS(
S81="","",
--S81&lt;55,"Battery Defect",
--S81&lt;=69,"Battery D",
--S81&lt;=80,"Battery C",
--S81&gt;80,""
),"")</f>
        <v/>
      </c>
      <c r="V81" s="37" t="str" cm="1">
        <f t="array" ref="V81">IFERROR(_xlfn.IFS(
T81="","",
--T81&lt;55,"Battery Defect",
--T81&lt;=69,"Battery D",
--T81&lt;=80,"Battery C",
--T81&gt;80,""
),"")</f>
        <v/>
      </c>
      <c r="W81" s="37" t="str" cm="1">
        <f t="array" ref="W81">IF($AR81=0,"",IFERROR(IF(INDEX(Input!$N$2:$U$500,$AR81,0)=0,"",INDEX(Input!$N$2:$U$500,$AR81,0)),""))</f>
        <v/>
      </c>
      <c r="X81" s="37"/>
      <c r="Y81" s="37"/>
      <c r="Z81" s="37"/>
      <c r="AA81" s="37"/>
      <c r="AB81" s="37"/>
      <c r="AC81" s="37"/>
      <c r="AD81" s="37"/>
      <c r="AE81" s="29" t="str">
        <f t="shared" si="3"/>
        <v/>
      </c>
      <c r="AF81" s="29" t="str" cm="1">
        <f t="array" ref="AF81">IF($AS81=0,"",INDEX(Disk_Pivot!$I$2:$I$500,$AS81))</f>
        <v/>
      </c>
      <c r="AG81" s="29" t="str" cm="1">
        <f t="array" ref="AG81">IF($AS81=0,"",INDEX(Disk_Pivot!$N$2:$N$500,$AS81))</f>
        <v/>
      </c>
      <c r="AH81" s="29"/>
      <c r="AI81" s="29"/>
      <c r="AJ81" s="29"/>
      <c r="AK81" s="29"/>
      <c r="AL81" s="29"/>
      <c r="AM81" s="29"/>
      <c r="AR81">
        <f>IFERROR(MATCH($B81,Input!$J$2:$J$500,0),0)</f>
        <v>0</v>
      </c>
      <c r="AS81">
        <f>IFERROR(MATCH($B81,Disk_Pivot!$G$2:$G$500,0),0)</f>
        <v>0</v>
      </c>
    </row>
    <row r="82" spans="1:45">
      <c r="A82" s="29" t="str" cm="1">
        <f t="array" ref="A82">IF($AR82=0,"",INDEX(Input!$G$2:$G$500,$AR82)&amp;"")</f>
        <v/>
      </c>
      <c r="B82" s="29"/>
      <c r="C82" s="29" t="str" cm="1">
        <f t="array" ref="C82">IF($AR82=0,"",INDEX(Input!$H$2:$H$500,$AR82)&amp;"")</f>
        <v/>
      </c>
      <c r="D82" s="37" t="str" cm="1">
        <f t="array" ref="D82">IF($AR82=0,"",INDEX(Input!$F$2:$F$500,$AR82))</f>
        <v/>
      </c>
      <c r="E82" s="29" t="str">
        <f>IFERROR(INDEX(Models!$G$2:$G$605,MATCH(D82,Models!$H$2:$H$605,0)),D82)</f>
        <v/>
      </c>
      <c r="F82" s="29" t="str" cm="1">
        <f t="array" ref="F82">IF($AR82=0,"",INDEX(Input!$E$2:$E$500,$AR82))</f>
        <v/>
      </c>
      <c r="G82" s="29" t="str" cm="1">
        <f t="array" ref="G82">IF($AR82=0,"",IF(F82="LENOVO",INDEX(Input!$K$2:$K$500,$AR82),INDEX(Input!$L$2:$L$500,$AR82)))</f>
        <v/>
      </c>
      <c r="H82" s="29"/>
      <c r="I82" s="29"/>
      <c r="J82" s="29" t="str">
        <f>CPU_Formula!I82</f>
        <v/>
      </c>
      <c r="K82" s="37" t="str" cm="1">
        <f t="array" ref="K82">IF($AR82=0,"",INDEX(Input!$D$2:$AC$500,$AR82,$AP$2)&amp;"")</f>
        <v/>
      </c>
      <c r="L82" s="37" t="str" cm="1">
        <f t="array" ref="L82">IF($AR82=0,"",INDEX(Input!$D$2:$AC$500,$AR82,$AP$3)&amp;"")</f>
        <v/>
      </c>
      <c r="M82" s="37" t="str" cm="1">
        <f t="array" ref="M82">IFERROR(_xlfn.FILTERXML("&lt;t&gt;&lt;s&gt;" &amp; SUBSTITUTE(L82," / ","&lt;/s&gt;&lt;s&gt;") &amp; "&lt;/s&gt;&lt;/t&gt;","(//s[contains(.,'DDR')])[1]"),"")</f>
        <v/>
      </c>
      <c r="N82" s="29" t="str">
        <f t="shared" si="4"/>
        <v/>
      </c>
      <c r="O82" s="37" t="str" cm="1">
        <f t="array" ref="O82">IF($AR82=0,"",INDEX(Input!$D$2:$AC$500,$AR82,$AP$4)&amp;"")</f>
        <v/>
      </c>
      <c r="P82" s="37" t="str" cm="1">
        <f t="array" ref="P82">IF($AR82=0,"",IFERROR(_xlfn.TEXTJOIN(", ",TRUE,_xlfn.MAP(_xlfn._xlws.FILTER(INDEX(Input!$D$2:$AC$500,,$AP$6),Input!$J$2:$J$500=$B82),_xlfn.LAMBDA(_xlpm.x,IFERROR(TRUNC(VALUE(_xlfn.TEXTBEFORE(_xlpm.x," ")))&amp;" "&amp;_xlfn.TEXTAFTER(_xlpm.x," "),_xlpm.x)))),""))</f>
        <v/>
      </c>
      <c r="Q82" s="29" t="str">
        <f t="shared" si="5"/>
        <v/>
      </c>
      <c r="R82" s="37" t="str" cm="1">
        <f t="array" ref="R82">IF($AR82=0,"",_xlfn.LET(_xlpm.Result,INDEX(Input!$D$2:$AC$500,$AR82,$AP$5),IF(_xlpm.Result="","",_xlpm.Result)))</f>
        <v/>
      </c>
      <c r="S82" s="37" t="str" cm="1">
        <f t="array" ref="S82">IF(R82="","",IFERROR(_xlfn.TEXTSPLIT(R82," / ", ,TRUE,0,),""))</f>
        <v/>
      </c>
      <c r="T82" s="37"/>
      <c r="U82" s="37" t="str" cm="1">
        <f t="array" ref="U82">IFERROR(_xlfn.IFS(
S82="","",
--S82&lt;55,"Battery Defect",
--S82&lt;=69,"Battery D",
--S82&lt;=80,"Battery C",
--S82&gt;80,""
),"")</f>
        <v/>
      </c>
      <c r="V82" s="37" t="str" cm="1">
        <f t="array" ref="V82">IFERROR(_xlfn.IFS(
T82="","",
--T82&lt;55,"Battery Defect",
--T82&lt;=69,"Battery D",
--T82&lt;=80,"Battery C",
--T82&gt;80,""
),"")</f>
        <v/>
      </c>
      <c r="W82" s="37" t="str" cm="1">
        <f t="array" ref="W82">IF($AR82=0,"",IFERROR(IF(INDEX(Input!$N$2:$U$500,$AR82,0)=0,"",INDEX(Input!$N$2:$U$500,$AR82,0)),""))</f>
        <v/>
      </c>
      <c r="X82" s="37"/>
      <c r="Y82" s="37"/>
      <c r="Z82" s="37"/>
      <c r="AA82" s="37"/>
      <c r="AB82" s="37"/>
      <c r="AC82" s="37"/>
      <c r="AD82" s="37"/>
      <c r="AE82" s="29" t="str">
        <f t="shared" si="3"/>
        <v/>
      </c>
      <c r="AF82" s="29" t="str" cm="1">
        <f t="array" ref="AF82">IF($AS82=0,"",INDEX(Disk_Pivot!$I$2:$I$500,$AS82))</f>
        <v/>
      </c>
      <c r="AG82" s="29" t="str" cm="1">
        <f t="array" ref="AG82">IF($AS82=0,"",INDEX(Disk_Pivot!$N$2:$N$500,$AS82))</f>
        <v/>
      </c>
      <c r="AH82" s="29"/>
      <c r="AI82" s="29"/>
      <c r="AJ82" s="29"/>
      <c r="AK82" s="29"/>
      <c r="AL82" s="29"/>
      <c r="AM82" s="29"/>
      <c r="AR82">
        <f>IFERROR(MATCH($B82,Input!$J$2:$J$500,0),0)</f>
        <v>0</v>
      </c>
      <c r="AS82">
        <f>IFERROR(MATCH($B82,Disk_Pivot!$G$2:$G$500,0),0)</f>
        <v>0</v>
      </c>
    </row>
    <row r="83" spans="1:45">
      <c r="A83" s="29" t="str" cm="1">
        <f t="array" ref="A83">IF($AR83=0,"",INDEX(Input!$G$2:$G$500,$AR83)&amp;"")</f>
        <v/>
      </c>
      <c r="B83" s="29"/>
      <c r="C83" s="29" t="str" cm="1">
        <f t="array" ref="C83">IF($AR83=0,"",INDEX(Input!$H$2:$H$500,$AR83)&amp;"")</f>
        <v/>
      </c>
      <c r="D83" s="37" t="str" cm="1">
        <f t="array" ref="D83">IF($AR83=0,"",INDEX(Input!$F$2:$F$500,$AR83))</f>
        <v/>
      </c>
      <c r="E83" s="29" t="str">
        <f>IFERROR(INDEX(Models!$G$2:$G$605,MATCH(D83,Models!$H$2:$H$605,0)),D83)</f>
        <v/>
      </c>
      <c r="F83" s="29" t="str" cm="1">
        <f t="array" ref="F83">IF($AR83=0,"",INDEX(Input!$E$2:$E$500,$AR83))</f>
        <v/>
      </c>
      <c r="G83" s="29" t="str" cm="1">
        <f t="array" ref="G83">IF($AR83=0,"",IF(F83="LENOVO",INDEX(Input!$K$2:$K$500,$AR83),INDEX(Input!$L$2:$L$500,$AR83)))</f>
        <v/>
      </c>
      <c r="H83" s="29"/>
      <c r="I83" s="29"/>
      <c r="J83" s="29" t="str">
        <f>CPU_Formula!I83</f>
        <v/>
      </c>
      <c r="K83" s="37" t="str" cm="1">
        <f t="array" ref="K83">IF($AR83=0,"",INDEX(Input!$D$2:$AC$500,$AR83,$AP$2)&amp;"")</f>
        <v/>
      </c>
      <c r="L83" s="37" t="str" cm="1">
        <f t="array" ref="L83">IF($AR83=0,"",INDEX(Input!$D$2:$AC$500,$AR83,$AP$3)&amp;"")</f>
        <v/>
      </c>
      <c r="M83" s="37" t="str" cm="1">
        <f t="array" ref="M83">IFERROR(_xlfn.FILTERXML("&lt;t&gt;&lt;s&gt;" &amp; SUBSTITUTE(L83," / ","&lt;/s&gt;&lt;s&gt;") &amp; "&lt;/s&gt;&lt;/t&gt;","(//s[contains(.,'DDR')])[1]"),"")</f>
        <v/>
      </c>
      <c r="N83" s="29" t="str">
        <f t="shared" si="4"/>
        <v/>
      </c>
      <c r="O83" s="37" t="str" cm="1">
        <f t="array" ref="O83">IF($AR83=0,"",INDEX(Input!$D$2:$AC$500,$AR83,$AP$4)&amp;"")</f>
        <v/>
      </c>
      <c r="P83" s="37" t="str" cm="1">
        <f t="array" ref="P83">IF($AR83=0,"",IFERROR(_xlfn.TEXTJOIN(", ",TRUE,_xlfn.MAP(_xlfn._xlws.FILTER(INDEX(Input!$D$2:$AC$500,,$AP$6),Input!$J$2:$J$500=$B83),_xlfn.LAMBDA(_xlpm.x,IFERROR(TRUNC(VALUE(_xlfn.TEXTBEFORE(_xlpm.x," ")))&amp;" "&amp;_xlfn.TEXTAFTER(_xlpm.x," "),_xlpm.x)))),""))</f>
        <v/>
      </c>
      <c r="Q83" s="29" t="str">
        <f t="shared" si="5"/>
        <v/>
      </c>
      <c r="R83" s="37" t="str" cm="1">
        <f t="array" ref="R83">IF($AR83=0,"",_xlfn.LET(_xlpm.Result,INDEX(Input!$D$2:$AC$500,$AR83,$AP$5),IF(_xlpm.Result="","",_xlpm.Result)))</f>
        <v/>
      </c>
      <c r="S83" s="37" t="str" cm="1">
        <f t="array" ref="S83">IF(R83="","",IFERROR(_xlfn.TEXTSPLIT(R83," / ", ,TRUE,0,),""))</f>
        <v/>
      </c>
      <c r="T83" s="37"/>
      <c r="U83" s="37" t="str" cm="1">
        <f t="array" ref="U83">IFERROR(_xlfn.IFS(
S83="","",
--S83&lt;55,"Battery Defect",
--S83&lt;=69,"Battery D",
--S83&lt;=80,"Battery C",
--S83&gt;80,""
),"")</f>
        <v/>
      </c>
      <c r="V83" s="37" t="str" cm="1">
        <f t="array" ref="V83">IFERROR(_xlfn.IFS(
T83="","",
--T83&lt;55,"Battery Defect",
--T83&lt;=69,"Battery D",
--T83&lt;=80,"Battery C",
--T83&gt;80,""
),"")</f>
        <v/>
      </c>
      <c r="W83" s="37" t="str" cm="1">
        <f t="array" ref="W83">IF($AR83=0,"",IFERROR(IF(INDEX(Input!$N$2:$U$500,$AR83,0)=0,"",INDEX(Input!$N$2:$U$500,$AR83,0)),""))</f>
        <v/>
      </c>
      <c r="X83" s="37"/>
      <c r="Y83" s="37"/>
      <c r="Z83" s="37"/>
      <c r="AA83" s="37"/>
      <c r="AB83" s="37"/>
      <c r="AC83" s="37"/>
      <c r="AD83" s="37"/>
      <c r="AE83" s="29" t="str">
        <f t="shared" si="3"/>
        <v/>
      </c>
      <c r="AF83" s="29" t="str" cm="1">
        <f t="array" ref="AF83">IF($AS83=0,"",INDEX(Disk_Pivot!$I$2:$I$500,$AS83))</f>
        <v/>
      </c>
      <c r="AG83" s="29" t="str" cm="1">
        <f t="array" ref="AG83">IF($AS83=0,"",INDEX(Disk_Pivot!$N$2:$N$500,$AS83))</f>
        <v/>
      </c>
      <c r="AH83" s="29"/>
      <c r="AI83" s="29"/>
      <c r="AJ83" s="29"/>
      <c r="AK83" s="29"/>
      <c r="AL83" s="29"/>
      <c r="AM83" s="29"/>
      <c r="AR83">
        <f>IFERROR(MATCH($B83,Input!$J$2:$J$500,0),0)</f>
        <v>0</v>
      </c>
      <c r="AS83">
        <f>IFERROR(MATCH($B83,Disk_Pivot!$G$2:$G$500,0),0)</f>
        <v>0</v>
      </c>
    </row>
    <row r="84" spans="1:45">
      <c r="A84" s="29" t="str" cm="1">
        <f t="array" ref="A84">IF($AR84=0,"",INDEX(Input!$G$2:$G$500,$AR84)&amp;"")</f>
        <v/>
      </c>
      <c r="B84" s="29"/>
      <c r="C84" s="29" t="str" cm="1">
        <f t="array" ref="C84">IF($AR84=0,"",INDEX(Input!$H$2:$H$500,$AR84)&amp;"")</f>
        <v/>
      </c>
      <c r="D84" s="37" t="str" cm="1">
        <f t="array" ref="D84">IF($AR84=0,"",INDEX(Input!$F$2:$F$500,$AR84))</f>
        <v/>
      </c>
      <c r="E84" s="29" t="str">
        <f>IFERROR(INDEX(Models!$G$2:$G$605,MATCH(D84,Models!$H$2:$H$605,0)),D84)</f>
        <v/>
      </c>
      <c r="F84" s="29" t="str" cm="1">
        <f t="array" ref="F84">IF($AR84=0,"",INDEX(Input!$E$2:$E$500,$AR84))</f>
        <v/>
      </c>
      <c r="G84" s="29" t="str" cm="1">
        <f t="array" ref="G84">IF($AR84=0,"",IF(F84="LENOVO",INDEX(Input!$K$2:$K$500,$AR84),INDEX(Input!$L$2:$L$500,$AR84)))</f>
        <v/>
      </c>
      <c r="H84" s="29"/>
      <c r="I84" s="29"/>
      <c r="J84" s="29" t="str">
        <f>CPU_Formula!I84</f>
        <v/>
      </c>
      <c r="K84" s="37" t="str" cm="1">
        <f t="array" ref="K84">IF($AR84=0,"",INDEX(Input!$D$2:$AC$500,$AR84,$AP$2)&amp;"")</f>
        <v/>
      </c>
      <c r="L84" s="37" t="str" cm="1">
        <f t="array" ref="L84">IF($AR84=0,"",INDEX(Input!$D$2:$AC$500,$AR84,$AP$3)&amp;"")</f>
        <v/>
      </c>
      <c r="M84" s="37" t="str" cm="1">
        <f t="array" ref="M84">IFERROR(_xlfn.FILTERXML("&lt;t&gt;&lt;s&gt;" &amp; SUBSTITUTE(L84," / ","&lt;/s&gt;&lt;s&gt;") &amp; "&lt;/s&gt;&lt;/t&gt;","(//s[contains(.,'DDR')])[1]"),"")</f>
        <v/>
      </c>
      <c r="N84" s="29" t="str">
        <f t="shared" si="4"/>
        <v/>
      </c>
      <c r="O84" s="37" t="str" cm="1">
        <f t="array" ref="O84">IF($AR84=0,"",INDEX(Input!$D$2:$AC$500,$AR84,$AP$4)&amp;"")</f>
        <v/>
      </c>
      <c r="P84" s="37" t="str" cm="1">
        <f t="array" ref="P84">IF($AR84=0,"",IFERROR(_xlfn.TEXTJOIN(", ",TRUE,_xlfn.MAP(_xlfn._xlws.FILTER(INDEX(Input!$D$2:$AC$500,,$AP$6),Input!$J$2:$J$500=$B84),_xlfn.LAMBDA(_xlpm.x,IFERROR(TRUNC(VALUE(_xlfn.TEXTBEFORE(_xlpm.x," ")))&amp;" "&amp;_xlfn.TEXTAFTER(_xlpm.x," "),_xlpm.x)))),""))</f>
        <v/>
      </c>
      <c r="Q84" s="29" t="str">
        <f t="shared" si="5"/>
        <v/>
      </c>
      <c r="R84" s="37" t="str" cm="1">
        <f t="array" ref="R84">IF($AR84=0,"",_xlfn.LET(_xlpm.Result,INDEX(Input!$D$2:$AC$500,$AR84,$AP$5),IF(_xlpm.Result="","",_xlpm.Result)))</f>
        <v/>
      </c>
      <c r="S84" s="37" t="str" cm="1">
        <f t="array" ref="S84">IF(R84="","",IFERROR(_xlfn.TEXTSPLIT(R84," / ", ,TRUE,0,),""))</f>
        <v/>
      </c>
      <c r="T84" s="37"/>
      <c r="U84" s="37" t="str" cm="1">
        <f t="array" ref="U84">IFERROR(_xlfn.IFS(
S84="","",
--S84&lt;55,"Battery Defect",
--S84&lt;=69,"Battery D",
--S84&lt;=80,"Battery C",
--S84&gt;80,""
),"")</f>
        <v/>
      </c>
      <c r="V84" s="37" t="str" cm="1">
        <f t="array" ref="V84">IFERROR(_xlfn.IFS(
T84="","",
--T84&lt;55,"Battery Defect",
--T84&lt;=69,"Battery D",
--T84&lt;=80,"Battery C",
--T84&gt;80,""
),"")</f>
        <v/>
      </c>
      <c r="W84" s="37" t="str" cm="1">
        <f t="array" ref="W84">IF($AR84=0,"",IFERROR(IF(INDEX(Input!$N$2:$U$500,$AR84,0)=0,"",INDEX(Input!$N$2:$U$500,$AR84,0)),""))</f>
        <v/>
      </c>
      <c r="X84" s="37"/>
      <c r="Y84" s="37"/>
      <c r="Z84" s="37"/>
      <c r="AA84" s="37"/>
      <c r="AB84" s="37"/>
      <c r="AC84" s="37"/>
      <c r="AD84" s="37"/>
      <c r="AE84" s="29" t="str">
        <f t="shared" si="3"/>
        <v/>
      </c>
      <c r="AF84" s="29" t="str" cm="1">
        <f t="array" ref="AF84">IF($AS84=0,"",INDEX(Disk_Pivot!$I$2:$I$500,$AS84))</f>
        <v/>
      </c>
      <c r="AG84" s="29" t="str" cm="1">
        <f t="array" ref="AG84">IF($AS84=0,"",INDEX(Disk_Pivot!$N$2:$N$500,$AS84))</f>
        <v/>
      </c>
      <c r="AH84" s="29"/>
      <c r="AI84" s="29"/>
      <c r="AJ84" s="29"/>
      <c r="AK84" s="29"/>
      <c r="AL84" s="29"/>
      <c r="AM84" s="29"/>
      <c r="AR84">
        <f>IFERROR(MATCH($B84,Input!$J$2:$J$500,0),0)</f>
        <v>0</v>
      </c>
      <c r="AS84">
        <f>IFERROR(MATCH($B84,Disk_Pivot!$G$2:$G$500,0),0)</f>
        <v>0</v>
      </c>
    </row>
    <row r="85" spans="1:45">
      <c r="A85" s="29" t="str" cm="1">
        <f t="array" ref="A85">IF($AR85=0,"",INDEX(Input!$G$2:$G$500,$AR85)&amp;"")</f>
        <v/>
      </c>
      <c r="B85" s="29"/>
      <c r="C85" s="29" t="str" cm="1">
        <f t="array" ref="C85">IF($AR85=0,"",INDEX(Input!$H$2:$H$500,$AR85)&amp;"")</f>
        <v/>
      </c>
      <c r="D85" s="37" t="str" cm="1">
        <f t="array" ref="D85">IF($AR85=0,"",INDEX(Input!$F$2:$F$500,$AR85))</f>
        <v/>
      </c>
      <c r="E85" s="29" t="str">
        <f>IFERROR(INDEX(Models!$G$2:$G$605,MATCH(D85,Models!$H$2:$H$605,0)),D85)</f>
        <v/>
      </c>
      <c r="F85" s="29" t="str" cm="1">
        <f t="array" ref="F85">IF($AR85=0,"",INDEX(Input!$E$2:$E$500,$AR85))</f>
        <v/>
      </c>
      <c r="G85" s="29" t="str" cm="1">
        <f t="array" ref="G85">IF($AR85=0,"",IF(F85="LENOVO",INDEX(Input!$K$2:$K$500,$AR85),INDEX(Input!$L$2:$L$500,$AR85)))</f>
        <v/>
      </c>
      <c r="H85" s="29"/>
      <c r="I85" s="29"/>
      <c r="J85" s="29" t="str">
        <f>CPU_Formula!I85</f>
        <v/>
      </c>
      <c r="K85" s="37" t="str" cm="1">
        <f t="array" ref="K85">IF($AR85=0,"",INDEX(Input!$D$2:$AC$500,$AR85,$AP$2)&amp;"")</f>
        <v/>
      </c>
      <c r="L85" s="37" t="str" cm="1">
        <f t="array" ref="L85">IF($AR85=0,"",INDEX(Input!$D$2:$AC$500,$AR85,$AP$3)&amp;"")</f>
        <v/>
      </c>
      <c r="M85" s="37" t="str" cm="1">
        <f t="array" ref="M85">IFERROR(_xlfn.FILTERXML("&lt;t&gt;&lt;s&gt;" &amp; SUBSTITUTE(L85," / ","&lt;/s&gt;&lt;s&gt;") &amp; "&lt;/s&gt;&lt;/t&gt;","(//s[contains(.,'DDR')])[1]"),"")</f>
        <v/>
      </c>
      <c r="N85" s="29" t="str">
        <f t="shared" si="4"/>
        <v/>
      </c>
      <c r="O85" s="37" t="str" cm="1">
        <f t="array" ref="O85">IF($AR85=0,"",INDEX(Input!$D$2:$AC$500,$AR85,$AP$4)&amp;"")</f>
        <v/>
      </c>
      <c r="P85" s="37" t="str" cm="1">
        <f t="array" ref="P85">IF($AR85=0,"",IFERROR(_xlfn.TEXTJOIN(", ",TRUE,_xlfn.MAP(_xlfn._xlws.FILTER(INDEX(Input!$D$2:$AC$500,,$AP$6),Input!$J$2:$J$500=$B85),_xlfn.LAMBDA(_xlpm.x,IFERROR(TRUNC(VALUE(_xlfn.TEXTBEFORE(_xlpm.x," ")))&amp;" "&amp;_xlfn.TEXTAFTER(_xlpm.x," "),_xlpm.x)))),""))</f>
        <v/>
      </c>
      <c r="Q85" s="29" t="str">
        <f t="shared" si="5"/>
        <v/>
      </c>
      <c r="R85" s="37" t="str" cm="1">
        <f t="array" ref="R85">IF($AR85=0,"",_xlfn.LET(_xlpm.Result,INDEX(Input!$D$2:$AC$500,$AR85,$AP$5),IF(_xlpm.Result="","",_xlpm.Result)))</f>
        <v/>
      </c>
      <c r="S85" s="37" t="str" cm="1">
        <f t="array" ref="S85">IF(R85="","",IFERROR(_xlfn.TEXTSPLIT(R85," / ", ,TRUE,0,),""))</f>
        <v/>
      </c>
      <c r="T85" s="37"/>
      <c r="U85" s="37" t="str" cm="1">
        <f t="array" ref="U85">IFERROR(_xlfn.IFS(
S85="","",
--S85&lt;55,"Battery Defect",
--S85&lt;=69,"Battery D",
--S85&lt;=80,"Battery C",
--S85&gt;80,""
),"")</f>
        <v/>
      </c>
      <c r="V85" s="37" t="str" cm="1">
        <f t="array" ref="V85">IFERROR(_xlfn.IFS(
T85="","",
--T85&lt;55,"Battery Defect",
--T85&lt;=69,"Battery D",
--T85&lt;=80,"Battery C",
--T85&gt;80,""
),"")</f>
        <v/>
      </c>
      <c r="W85" s="37" t="str" cm="1">
        <f t="array" ref="W85">IF($AR85=0,"",IFERROR(IF(INDEX(Input!$N$2:$U$500,$AR85,0)=0,"",INDEX(Input!$N$2:$U$500,$AR85,0)),""))</f>
        <v/>
      </c>
      <c r="X85" s="37"/>
      <c r="Y85" s="37"/>
      <c r="Z85" s="37"/>
      <c r="AA85" s="37"/>
      <c r="AB85" s="37"/>
      <c r="AC85" s="37"/>
      <c r="AD85" s="37"/>
      <c r="AE85" s="29" t="str">
        <f t="shared" si="3"/>
        <v/>
      </c>
      <c r="AF85" s="29" t="str" cm="1">
        <f t="array" ref="AF85">IF($AS85=0,"",INDEX(Disk_Pivot!$I$2:$I$500,$AS85))</f>
        <v/>
      </c>
      <c r="AG85" s="29" t="str" cm="1">
        <f t="array" ref="AG85">IF($AS85=0,"",INDEX(Disk_Pivot!$N$2:$N$500,$AS85))</f>
        <v/>
      </c>
      <c r="AH85" s="29"/>
      <c r="AI85" s="29"/>
      <c r="AJ85" s="29"/>
      <c r="AK85" s="29"/>
      <c r="AL85" s="29"/>
      <c r="AM85" s="29"/>
      <c r="AR85">
        <f>IFERROR(MATCH($B85,Input!$J$2:$J$500,0),0)</f>
        <v>0</v>
      </c>
      <c r="AS85">
        <f>IFERROR(MATCH($B85,Disk_Pivot!$G$2:$G$500,0),0)</f>
        <v>0</v>
      </c>
    </row>
    <row r="86" spans="1:45">
      <c r="A86" s="29" t="str" cm="1">
        <f t="array" ref="A86">IF($AR86=0,"",INDEX(Input!$G$2:$G$500,$AR86)&amp;"")</f>
        <v/>
      </c>
      <c r="B86" s="29"/>
      <c r="C86" s="29" t="str" cm="1">
        <f t="array" ref="C86">IF($AR86=0,"",INDEX(Input!$H$2:$H$500,$AR86)&amp;"")</f>
        <v/>
      </c>
      <c r="D86" s="37" t="str" cm="1">
        <f t="array" ref="D86">IF($AR86=0,"",INDEX(Input!$F$2:$F$500,$AR86))</f>
        <v/>
      </c>
      <c r="E86" s="29" t="str">
        <f>IFERROR(INDEX(Models!$G$2:$G$605,MATCH(D86,Models!$H$2:$H$605,0)),D86)</f>
        <v/>
      </c>
      <c r="F86" s="29" t="str" cm="1">
        <f t="array" ref="F86">IF($AR86=0,"",INDEX(Input!$E$2:$E$500,$AR86))</f>
        <v/>
      </c>
      <c r="G86" s="29" t="str" cm="1">
        <f t="array" ref="G86">IF($AR86=0,"",IF(F86="LENOVO",INDEX(Input!$K$2:$K$500,$AR86),INDEX(Input!$L$2:$L$500,$AR86)))</f>
        <v/>
      </c>
      <c r="H86" s="29"/>
      <c r="I86" s="29"/>
      <c r="J86" s="29" t="str">
        <f>CPU_Formula!I86</f>
        <v/>
      </c>
      <c r="K86" s="37" t="str" cm="1">
        <f t="array" ref="K86">IF($AR86=0,"",INDEX(Input!$D$2:$AC$500,$AR86,$AP$2)&amp;"")</f>
        <v/>
      </c>
      <c r="L86" s="37" t="str" cm="1">
        <f t="array" ref="L86">IF($AR86=0,"",INDEX(Input!$D$2:$AC$500,$AR86,$AP$3)&amp;"")</f>
        <v/>
      </c>
      <c r="M86" s="37" t="str" cm="1">
        <f t="array" ref="M86">IFERROR(_xlfn.FILTERXML("&lt;t&gt;&lt;s&gt;" &amp; SUBSTITUTE(L86," / ","&lt;/s&gt;&lt;s&gt;") &amp; "&lt;/s&gt;&lt;/t&gt;","(//s[contains(.,'DDR')])[1]"),"")</f>
        <v/>
      </c>
      <c r="N86" s="29" t="str">
        <f t="shared" si="4"/>
        <v/>
      </c>
      <c r="O86" s="37" t="str" cm="1">
        <f t="array" ref="O86">IF($AR86=0,"",INDEX(Input!$D$2:$AC$500,$AR86,$AP$4)&amp;"")</f>
        <v/>
      </c>
      <c r="P86" s="37" t="str" cm="1">
        <f t="array" ref="P86">IF($AR86=0,"",IFERROR(_xlfn.TEXTJOIN(", ",TRUE,_xlfn.MAP(_xlfn._xlws.FILTER(INDEX(Input!$D$2:$AC$500,,$AP$6),Input!$J$2:$J$500=$B86),_xlfn.LAMBDA(_xlpm.x,IFERROR(TRUNC(VALUE(_xlfn.TEXTBEFORE(_xlpm.x," ")))&amp;" "&amp;_xlfn.TEXTAFTER(_xlpm.x," "),_xlpm.x)))),""))</f>
        <v/>
      </c>
      <c r="Q86" s="29" t="str">
        <f t="shared" si="5"/>
        <v/>
      </c>
      <c r="R86" s="37" t="str" cm="1">
        <f t="array" ref="R86">IF($AR86=0,"",_xlfn.LET(_xlpm.Result,INDEX(Input!$D$2:$AC$500,$AR86,$AP$5),IF(_xlpm.Result="","",_xlpm.Result)))</f>
        <v/>
      </c>
      <c r="S86" s="37" t="str" cm="1">
        <f t="array" ref="S86">IF(R86="","",IFERROR(_xlfn.TEXTSPLIT(R86," / ", ,TRUE,0,),""))</f>
        <v/>
      </c>
      <c r="T86" s="37"/>
      <c r="U86" s="37" t="str" cm="1">
        <f t="array" ref="U86">IFERROR(_xlfn.IFS(
S86="","",
--S86&lt;55,"Battery Defect",
--S86&lt;=69,"Battery D",
--S86&lt;=80,"Battery C",
--S86&gt;80,""
),"")</f>
        <v/>
      </c>
      <c r="V86" s="37" t="str" cm="1">
        <f t="array" ref="V86">IFERROR(_xlfn.IFS(
T86="","",
--T86&lt;55,"Battery Defect",
--T86&lt;=69,"Battery D",
--T86&lt;=80,"Battery C",
--T86&gt;80,""
),"")</f>
        <v/>
      </c>
      <c r="W86" s="37" t="str" cm="1">
        <f t="array" ref="W86">IF($AR86=0,"",IFERROR(IF(INDEX(Input!$N$2:$U$500,$AR86,0)=0,"",INDEX(Input!$N$2:$U$500,$AR86,0)),""))</f>
        <v/>
      </c>
      <c r="X86" s="37"/>
      <c r="Y86" s="37"/>
      <c r="Z86" s="37"/>
      <c r="AA86" s="37"/>
      <c r="AB86" s="37"/>
      <c r="AC86" s="37"/>
      <c r="AD86" s="37"/>
      <c r="AE86" s="29" t="str">
        <f t="shared" si="3"/>
        <v/>
      </c>
      <c r="AF86" s="29" t="str" cm="1">
        <f t="array" ref="AF86">IF($AS86=0,"",INDEX(Disk_Pivot!$I$2:$I$500,$AS86))</f>
        <v/>
      </c>
      <c r="AG86" s="29" t="str" cm="1">
        <f t="array" ref="AG86">IF($AS86=0,"",INDEX(Disk_Pivot!$N$2:$N$500,$AS86))</f>
        <v/>
      </c>
      <c r="AH86" s="29"/>
      <c r="AI86" s="29"/>
      <c r="AJ86" s="29"/>
      <c r="AK86" s="29"/>
      <c r="AL86" s="29"/>
      <c r="AM86" s="29"/>
      <c r="AR86">
        <f>IFERROR(MATCH($B86,Input!$J$2:$J$500,0),0)</f>
        <v>0</v>
      </c>
      <c r="AS86">
        <f>IFERROR(MATCH($B86,Disk_Pivot!$G$2:$G$500,0),0)</f>
        <v>0</v>
      </c>
    </row>
    <row r="87" spans="1:45">
      <c r="A87" s="29" t="str" cm="1">
        <f t="array" ref="A87">IF($AR87=0,"",INDEX(Input!$G$2:$G$500,$AR87)&amp;"")</f>
        <v/>
      </c>
      <c r="B87" s="29"/>
      <c r="C87" s="29" t="str" cm="1">
        <f t="array" ref="C87">IF($AR87=0,"",INDEX(Input!$H$2:$H$500,$AR87)&amp;"")</f>
        <v/>
      </c>
      <c r="D87" s="37" t="str" cm="1">
        <f t="array" ref="D87">IF($AR87=0,"",INDEX(Input!$F$2:$F$500,$AR87))</f>
        <v/>
      </c>
      <c r="E87" s="29" t="str">
        <f>IFERROR(INDEX(Models!$G$2:$G$605,MATCH(D87,Models!$H$2:$H$605,0)),D87)</f>
        <v/>
      </c>
      <c r="F87" s="29" t="str" cm="1">
        <f t="array" ref="F87">IF($AR87=0,"",INDEX(Input!$E$2:$E$500,$AR87))</f>
        <v/>
      </c>
      <c r="G87" s="29" t="str" cm="1">
        <f t="array" ref="G87">IF($AR87=0,"",IF(F87="LENOVO",INDEX(Input!$K$2:$K$500,$AR87),INDEX(Input!$L$2:$L$500,$AR87)))</f>
        <v/>
      </c>
      <c r="H87" s="29"/>
      <c r="I87" s="29"/>
      <c r="J87" s="29" t="str">
        <f>CPU_Formula!I87</f>
        <v/>
      </c>
      <c r="K87" s="37" t="str" cm="1">
        <f t="array" ref="K87">IF($AR87=0,"",INDEX(Input!$D$2:$AC$500,$AR87,$AP$2)&amp;"")</f>
        <v/>
      </c>
      <c r="L87" s="37" t="str" cm="1">
        <f t="array" ref="L87">IF($AR87=0,"",INDEX(Input!$D$2:$AC$500,$AR87,$AP$3)&amp;"")</f>
        <v/>
      </c>
      <c r="M87" s="37" t="str" cm="1">
        <f t="array" ref="M87">IFERROR(_xlfn.FILTERXML("&lt;t&gt;&lt;s&gt;" &amp; SUBSTITUTE(L87," / ","&lt;/s&gt;&lt;s&gt;") &amp; "&lt;/s&gt;&lt;/t&gt;","(//s[contains(.,'DDR')])[1]"),"")</f>
        <v/>
      </c>
      <c r="N87" s="29" t="str">
        <f t="shared" si="4"/>
        <v/>
      </c>
      <c r="O87" s="37" t="str" cm="1">
        <f t="array" ref="O87">IF($AR87=0,"",INDEX(Input!$D$2:$AC$500,$AR87,$AP$4)&amp;"")</f>
        <v/>
      </c>
      <c r="P87" s="37" t="str" cm="1">
        <f t="array" ref="P87">IF($AR87=0,"",IFERROR(_xlfn.TEXTJOIN(", ",TRUE,_xlfn.MAP(_xlfn._xlws.FILTER(INDEX(Input!$D$2:$AC$500,,$AP$6),Input!$J$2:$J$500=$B87),_xlfn.LAMBDA(_xlpm.x,IFERROR(TRUNC(VALUE(_xlfn.TEXTBEFORE(_xlpm.x," ")))&amp;" "&amp;_xlfn.TEXTAFTER(_xlpm.x," "),_xlpm.x)))),""))</f>
        <v/>
      </c>
      <c r="Q87" s="29" t="str">
        <f t="shared" si="5"/>
        <v/>
      </c>
      <c r="R87" s="37" t="str" cm="1">
        <f t="array" ref="R87">IF($AR87=0,"",_xlfn.LET(_xlpm.Result,INDEX(Input!$D$2:$AC$500,$AR87,$AP$5),IF(_xlpm.Result="","",_xlpm.Result)))</f>
        <v/>
      </c>
      <c r="S87" s="37" t="str" cm="1">
        <f t="array" ref="S87">IF(R87="","",IFERROR(_xlfn.TEXTSPLIT(R87," / ", ,TRUE,0,),""))</f>
        <v/>
      </c>
      <c r="T87" s="37"/>
      <c r="U87" s="37" t="str" cm="1">
        <f t="array" ref="U87">IFERROR(_xlfn.IFS(
S87="","",
--S87&lt;55,"Battery Defect",
--S87&lt;=69,"Battery D",
--S87&lt;=80,"Battery C",
--S87&gt;80,""
),"")</f>
        <v/>
      </c>
      <c r="V87" s="37" t="str" cm="1">
        <f t="array" ref="V87">IFERROR(_xlfn.IFS(
T87="","",
--T87&lt;55,"Battery Defect",
--T87&lt;=69,"Battery D",
--T87&lt;=80,"Battery C",
--T87&gt;80,""
),"")</f>
        <v/>
      </c>
      <c r="W87" s="37" t="str" cm="1">
        <f t="array" ref="W87">IF($AR87=0,"",IFERROR(IF(INDEX(Input!$N$2:$U$500,$AR87,0)=0,"",INDEX(Input!$N$2:$U$500,$AR87,0)),""))</f>
        <v/>
      </c>
      <c r="X87" s="37"/>
      <c r="Y87" s="37"/>
      <c r="Z87" s="37"/>
      <c r="AA87" s="37"/>
      <c r="AB87" s="37"/>
      <c r="AC87" s="37"/>
      <c r="AD87" s="37"/>
      <c r="AE87" s="29" t="str">
        <f t="shared" si="3"/>
        <v/>
      </c>
      <c r="AF87" s="29" t="str" cm="1">
        <f t="array" ref="AF87">IF($AS87=0,"",INDEX(Disk_Pivot!$I$2:$I$500,$AS87))</f>
        <v/>
      </c>
      <c r="AG87" s="29" t="str" cm="1">
        <f t="array" ref="AG87">IF($AS87=0,"",INDEX(Disk_Pivot!$N$2:$N$500,$AS87))</f>
        <v/>
      </c>
      <c r="AH87" s="29"/>
      <c r="AI87" s="29"/>
      <c r="AJ87" s="29"/>
      <c r="AK87" s="29"/>
      <c r="AL87" s="29"/>
      <c r="AM87" s="29"/>
      <c r="AR87">
        <f>IFERROR(MATCH($B87,Input!$J$2:$J$500,0),0)</f>
        <v>0</v>
      </c>
      <c r="AS87">
        <f>IFERROR(MATCH($B87,Disk_Pivot!$G$2:$G$500,0),0)</f>
        <v>0</v>
      </c>
    </row>
    <row r="88" spans="1:45">
      <c r="A88" s="29" t="str" cm="1">
        <f t="array" ref="A88">IF($AR88=0,"",INDEX(Input!$G$2:$G$500,$AR88)&amp;"")</f>
        <v/>
      </c>
      <c r="B88" s="29"/>
      <c r="C88" s="29" t="str" cm="1">
        <f t="array" ref="C88">IF($AR88=0,"",INDEX(Input!$H$2:$H$500,$AR88)&amp;"")</f>
        <v/>
      </c>
      <c r="D88" s="37" t="str" cm="1">
        <f t="array" ref="D88">IF($AR88=0,"",INDEX(Input!$F$2:$F$500,$AR88))</f>
        <v/>
      </c>
      <c r="E88" s="29" t="str">
        <f>IFERROR(INDEX(Models!$G$2:$G$605,MATCH(D88,Models!$H$2:$H$605,0)),D88)</f>
        <v/>
      </c>
      <c r="F88" s="29" t="str" cm="1">
        <f t="array" ref="F88">IF($AR88=0,"",INDEX(Input!$E$2:$E$500,$AR88))</f>
        <v/>
      </c>
      <c r="G88" s="29" t="str" cm="1">
        <f t="array" ref="G88">IF($AR88=0,"",IF(F88="LENOVO",INDEX(Input!$K$2:$K$500,$AR88),INDEX(Input!$L$2:$L$500,$AR88)))</f>
        <v/>
      </c>
      <c r="H88" s="29"/>
      <c r="I88" s="29"/>
      <c r="J88" s="29" t="str">
        <f>CPU_Formula!I88</f>
        <v/>
      </c>
      <c r="K88" s="37" t="str" cm="1">
        <f t="array" ref="K88">IF($AR88=0,"",INDEX(Input!$D$2:$AC$500,$AR88,$AP$2)&amp;"")</f>
        <v/>
      </c>
      <c r="L88" s="37" t="str" cm="1">
        <f t="array" ref="L88">IF($AR88=0,"",INDEX(Input!$D$2:$AC$500,$AR88,$AP$3)&amp;"")</f>
        <v/>
      </c>
      <c r="M88" s="37" t="str" cm="1">
        <f t="array" ref="M88">IFERROR(_xlfn.FILTERXML("&lt;t&gt;&lt;s&gt;" &amp; SUBSTITUTE(L88," / ","&lt;/s&gt;&lt;s&gt;") &amp; "&lt;/s&gt;&lt;/t&gt;","(//s[contains(.,'DDR')])[1]"),"")</f>
        <v/>
      </c>
      <c r="N88" s="29" t="str">
        <f t="shared" si="4"/>
        <v/>
      </c>
      <c r="O88" s="37" t="str" cm="1">
        <f t="array" ref="O88">IF($AR88=0,"",INDEX(Input!$D$2:$AC$500,$AR88,$AP$4)&amp;"")</f>
        <v/>
      </c>
      <c r="P88" s="37" t="str" cm="1">
        <f t="array" ref="P88">IF($AR88=0,"",IFERROR(_xlfn.TEXTJOIN(", ",TRUE,_xlfn.MAP(_xlfn._xlws.FILTER(INDEX(Input!$D$2:$AC$500,,$AP$6),Input!$J$2:$J$500=$B88),_xlfn.LAMBDA(_xlpm.x,IFERROR(TRUNC(VALUE(_xlfn.TEXTBEFORE(_xlpm.x," ")))&amp;" "&amp;_xlfn.TEXTAFTER(_xlpm.x," "),_xlpm.x)))),""))</f>
        <v/>
      </c>
      <c r="Q88" s="29" t="str">
        <f t="shared" si="5"/>
        <v/>
      </c>
      <c r="R88" s="37" t="str" cm="1">
        <f t="array" ref="R88">IF($AR88=0,"",_xlfn.LET(_xlpm.Result,INDEX(Input!$D$2:$AC$500,$AR88,$AP$5),IF(_xlpm.Result="","",_xlpm.Result)))</f>
        <v/>
      </c>
      <c r="S88" s="37" t="str" cm="1">
        <f t="array" ref="S88">IF(R88="","",IFERROR(_xlfn.TEXTSPLIT(R88," / ", ,TRUE,0,),""))</f>
        <v/>
      </c>
      <c r="T88" s="37"/>
      <c r="U88" s="37" t="str" cm="1">
        <f t="array" ref="U88">IFERROR(_xlfn.IFS(
S88="","",
--S88&lt;55,"Battery Defect",
--S88&lt;=69,"Battery D",
--S88&lt;=80,"Battery C",
--S88&gt;80,""
),"")</f>
        <v/>
      </c>
      <c r="V88" s="37" t="str" cm="1">
        <f t="array" ref="V88">IFERROR(_xlfn.IFS(
T88="","",
--T88&lt;55,"Battery Defect",
--T88&lt;=69,"Battery D",
--T88&lt;=80,"Battery C",
--T88&gt;80,""
),"")</f>
        <v/>
      </c>
      <c r="W88" s="37" t="str" cm="1">
        <f t="array" ref="W88">IF($AR88=0,"",IFERROR(IF(INDEX(Input!$N$2:$U$500,$AR88,0)=0,"",INDEX(Input!$N$2:$U$500,$AR88,0)),""))</f>
        <v/>
      </c>
      <c r="X88" s="37"/>
      <c r="Y88" s="37"/>
      <c r="Z88" s="37"/>
      <c r="AA88" s="37"/>
      <c r="AB88" s="37"/>
      <c r="AC88" s="37"/>
      <c r="AD88" s="37"/>
      <c r="AE88" s="29" t="str">
        <f t="shared" si="3"/>
        <v/>
      </c>
      <c r="AF88" s="29" t="str" cm="1">
        <f t="array" ref="AF88">IF($AS88=0,"",INDEX(Disk_Pivot!$I$2:$I$500,$AS88))</f>
        <v/>
      </c>
      <c r="AG88" s="29" t="str" cm="1">
        <f t="array" ref="AG88">IF($AS88=0,"",INDEX(Disk_Pivot!$N$2:$N$500,$AS88))</f>
        <v/>
      </c>
      <c r="AH88" s="29"/>
      <c r="AI88" s="29"/>
      <c r="AJ88" s="29"/>
      <c r="AK88" s="29"/>
      <c r="AL88" s="29"/>
      <c r="AM88" s="29"/>
      <c r="AR88">
        <f>IFERROR(MATCH($B88,Input!$J$2:$J$500,0),0)</f>
        <v>0</v>
      </c>
      <c r="AS88">
        <f>IFERROR(MATCH($B88,Disk_Pivot!$G$2:$G$500,0),0)</f>
        <v>0</v>
      </c>
    </row>
    <row r="89" spans="1:45">
      <c r="A89" s="29" t="str" cm="1">
        <f t="array" ref="A89">IF($AR89=0,"",INDEX(Input!$G$2:$G$500,$AR89)&amp;"")</f>
        <v/>
      </c>
      <c r="B89" s="29"/>
      <c r="C89" s="29" t="str" cm="1">
        <f t="array" ref="C89">IF($AR89=0,"",INDEX(Input!$H$2:$H$500,$AR89)&amp;"")</f>
        <v/>
      </c>
      <c r="D89" s="37" t="str" cm="1">
        <f t="array" ref="D89">IF($AR89=0,"",INDEX(Input!$F$2:$F$500,$AR89))</f>
        <v/>
      </c>
      <c r="E89" s="29" t="str">
        <f>IFERROR(INDEX(Models!$G$2:$G$605,MATCH(D89,Models!$H$2:$H$605,0)),D89)</f>
        <v/>
      </c>
      <c r="F89" s="29" t="str" cm="1">
        <f t="array" ref="F89">IF($AR89=0,"",INDEX(Input!$E$2:$E$500,$AR89))</f>
        <v/>
      </c>
      <c r="G89" s="29" t="str" cm="1">
        <f t="array" ref="G89">IF($AR89=0,"",IF(F89="LENOVO",INDEX(Input!$K$2:$K$500,$AR89),INDEX(Input!$L$2:$L$500,$AR89)))</f>
        <v/>
      </c>
      <c r="H89" s="29"/>
      <c r="I89" s="29"/>
      <c r="J89" s="29" t="str">
        <f>CPU_Formula!I89</f>
        <v/>
      </c>
      <c r="K89" s="37" t="str" cm="1">
        <f t="array" ref="K89">IF($AR89=0,"",INDEX(Input!$D$2:$AC$500,$AR89,$AP$2)&amp;"")</f>
        <v/>
      </c>
      <c r="L89" s="37" t="str" cm="1">
        <f t="array" ref="L89">IF($AR89=0,"",INDEX(Input!$D$2:$AC$500,$AR89,$AP$3)&amp;"")</f>
        <v/>
      </c>
      <c r="M89" s="37" t="str" cm="1">
        <f t="array" ref="M89">IFERROR(_xlfn.FILTERXML("&lt;t&gt;&lt;s&gt;" &amp; SUBSTITUTE(L89," / ","&lt;/s&gt;&lt;s&gt;") &amp; "&lt;/s&gt;&lt;/t&gt;","(//s[contains(.,'DDR')])[1]"),"")</f>
        <v/>
      </c>
      <c r="N89" s="29" t="str">
        <f t="shared" si="4"/>
        <v/>
      </c>
      <c r="O89" s="37" t="str" cm="1">
        <f t="array" ref="O89">IF($AR89=0,"",INDEX(Input!$D$2:$AC$500,$AR89,$AP$4)&amp;"")</f>
        <v/>
      </c>
      <c r="P89" s="37" t="str" cm="1">
        <f t="array" ref="P89">IF($AR89=0,"",IFERROR(_xlfn.TEXTJOIN(", ",TRUE,_xlfn.MAP(_xlfn._xlws.FILTER(INDEX(Input!$D$2:$AC$500,,$AP$6),Input!$J$2:$J$500=$B89),_xlfn.LAMBDA(_xlpm.x,IFERROR(TRUNC(VALUE(_xlfn.TEXTBEFORE(_xlpm.x," ")))&amp;" "&amp;_xlfn.TEXTAFTER(_xlpm.x," "),_xlpm.x)))),""))</f>
        <v/>
      </c>
      <c r="Q89" s="29" t="str">
        <f t="shared" si="5"/>
        <v/>
      </c>
      <c r="R89" s="37" t="str" cm="1">
        <f t="array" ref="R89">IF($AR89=0,"",_xlfn.LET(_xlpm.Result,INDEX(Input!$D$2:$AC$500,$AR89,$AP$5),IF(_xlpm.Result="","",_xlpm.Result)))</f>
        <v/>
      </c>
      <c r="S89" s="37" t="str" cm="1">
        <f t="array" ref="S89">IF(R89="","",IFERROR(_xlfn.TEXTSPLIT(R89," / ", ,TRUE,0,),""))</f>
        <v/>
      </c>
      <c r="T89" s="37"/>
      <c r="U89" s="37" t="str" cm="1">
        <f t="array" ref="U89">IFERROR(_xlfn.IFS(
S89="","",
--S89&lt;55,"Battery Defect",
--S89&lt;=69,"Battery D",
--S89&lt;=80,"Battery C",
--S89&gt;80,""
),"")</f>
        <v/>
      </c>
      <c r="V89" s="37" t="str" cm="1">
        <f t="array" ref="V89">IFERROR(_xlfn.IFS(
T89="","",
--T89&lt;55,"Battery Defect",
--T89&lt;=69,"Battery D",
--T89&lt;=80,"Battery C",
--T89&gt;80,""
),"")</f>
        <v/>
      </c>
      <c r="W89" s="37" t="str" cm="1">
        <f t="array" ref="W89">IF($AR89=0,"",IFERROR(IF(INDEX(Input!$N$2:$U$500,$AR89,0)=0,"",INDEX(Input!$N$2:$U$500,$AR89,0)),""))</f>
        <v/>
      </c>
      <c r="X89" s="37"/>
      <c r="Y89" s="37"/>
      <c r="Z89" s="37"/>
      <c r="AA89" s="37"/>
      <c r="AB89" s="37"/>
      <c r="AC89" s="37"/>
      <c r="AD89" s="37"/>
      <c r="AE89" s="29" t="str">
        <f t="shared" si="3"/>
        <v/>
      </c>
      <c r="AF89" s="29" t="str" cm="1">
        <f t="array" ref="AF89">IF($AS89=0,"",INDEX(Disk_Pivot!$I$2:$I$500,$AS89))</f>
        <v/>
      </c>
      <c r="AG89" s="29" t="str" cm="1">
        <f t="array" ref="AG89">IF($AS89=0,"",INDEX(Disk_Pivot!$N$2:$N$500,$AS89))</f>
        <v/>
      </c>
      <c r="AH89" s="29"/>
      <c r="AI89" s="29"/>
      <c r="AJ89" s="29"/>
      <c r="AK89" s="29"/>
      <c r="AL89" s="29"/>
      <c r="AM89" s="29"/>
      <c r="AR89">
        <f>IFERROR(MATCH($B89,Input!$J$2:$J$500,0),0)</f>
        <v>0</v>
      </c>
      <c r="AS89">
        <f>IFERROR(MATCH($B89,Disk_Pivot!$G$2:$G$500,0),0)</f>
        <v>0</v>
      </c>
    </row>
    <row r="90" spans="1:45">
      <c r="A90" s="29" t="str" cm="1">
        <f t="array" ref="A90">IF($AR90=0,"",INDEX(Input!$G$2:$G$500,$AR90)&amp;"")</f>
        <v/>
      </c>
      <c r="B90" s="29"/>
      <c r="C90" s="29" t="str" cm="1">
        <f t="array" ref="C90">IF($AR90=0,"",INDEX(Input!$H$2:$H$500,$AR90)&amp;"")</f>
        <v/>
      </c>
      <c r="D90" s="37" t="str" cm="1">
        <f t="array" ref="D90">IF($AR90=0,"",INDEX(Input!$F$2:$F$500,$AR90))</f>
        <v/>
      </c>
      <c r="E90" s="29" t="str">
        <f>IFERROR(INDEX(Models!$G$2:$G$605,MATCH(D90,Models!$H$2:$H$605,0)),D90)</f>
        <v/>
      </c>
      <c r="F90" s="29" t="str" cm="1">
        <f t="array" ref="F90">IF($AR90=0,"",INDEX(Input!$E$2:$E$500,$AR90))</f>
        <v/>
      </c>
      <c r="G90" s="29" t="str" cm="1">
        <f t="array" ref="G90">IF($AR90=0,"",IF(F90="LENOVO",INDEX(Input!$K$2:$K$500,$AR90),INDEX(Input!$L$2:$L$500,$AR90)))</f>
        <v/>
      </c>
      <c r="H90" s="29"/>
      <c r="I90" s="29"/>
      <c r="J90" s="29" t="str">
        <f>CPU_Formula!I90</f>
        <v/>
      </c>
      <c r="K90" s="37" t="str" cm="1">
        <f t="array" ref="K90">IF($AR90=0,"",INDEX(Input!$D$2:$AC$500,$AR90,$AP$2)&amp;"")</f>
        <v/>
      </c>
      <c r="L90" s="37" t="str" cm="1">
        <f t="array" ref="L90">IF($AR90=0,"",INDEX(Input!$D$2:$AC$500,$AR90,$AP$3)&amp;"")</f>
        <v/>
      </c>
      <c r="M90" s="37" t="str" cm="1">
        <f t="array" ref="M90">IFERROR(_xlfn.FILTERXML("&lt;t&gt;&lt;s&gt;" &amp; SUBSTITUTE(L90," / ","&lt;/s&gt;&lt;s&gt;") &amp; "&lt;/s&gt;&lt;/t&gt;","(//s[contains(.,'DDR')])[1]"),"")</f>
        <v/>
      </c>
      <c r="N90" s="29" t="str">
        <f t="shared" si="4"/>
        <v/>
      </c>
      <c r="O90" s="37" t="str" cm="1">
        <f t="array" ref="O90">IF($AR90=0,"",INDEX(Input!$D$2:$AC$500,$AR90,$AP$4)&amp;"")</f>
        <v/>
      </c>
      <c r="P90" s="37" t="str" cm="1">
        <f t="array" ref="P90">IF($AR90=0,"",IFERROR(_xlfn.TEXTJOIN(", ",TRUE,_xlfn.MAP(_xlfn._xlws.FILTER(INDEX(Input!$D$2:$AC$500,,$AP$6),Input!$J$2:$J$500=$B90),_xlfn.LAMBDA(_xlpm.x,IFERROR(TRUNC(VALUE(_xlfn.TEXTBEFORE(_xlpm.x," ")))&amp;" "&amp;_xlfn.TEXTAFTER(_xlpm.x," "),_xlpm.x)))),""))</f>
        <v/>
      </c>
      <c r="Q90" s="29" t="str">
        <f t="shared" si="5"/>
        <v/>
      </c>
      <c r="R90" s="37" t="str" cm="1">
        <f t="array" ref="R90">IF($AR90=0,"",_xlfn.LET(_xlpm.Result,INDEX(Input!$D$2:$AC$500,$AR90,$AP$5),IF(_xlpm.Result="","",_xlpm.Result)))</f>
        <v/>
      </c>
      <c r="S90" s="37" t="str" cm="1">
        <f t="array" ref="S90">IF(R90="","",IFERROR(_xlfn.TEXTSPLIT(R90," / ", ,TRUE,0,),""))</f>
        <v/>
      </c>
      <c r="T90" s="37"/>
      <c r="U90" s="37" t="str" cm="1">
        <f t="array" ref="U90">IFERROR(_xlfn.IFS(
S90="","",
--S90&lt;55,"Battery Defect",
--S90&lt;=69,"Battery D",
--S90&lt;=80,"Battery C",
--S90&gt;80,""
),"")</f>
        <v/>
      </c>
      <c r="V90" s="37" t="str" cm="1">
        <f t="array" ref="V90">IFERROR(_xlfn.IFS(
T90="","",
--T90&lt;55,"Battery Defect",
--T90&lt;=69,"Battery D",
--T90&lt;=80,"Battery C",
--T90&gt;80,""
),"")</f>
        <v/>
      </c>
      <c r="W90" s="37" t="str" cm="1">
        <f t="array" ref="W90">IF($AR90=0,"",IFERROR(IF(INDEX(Input!$N$2:$U$500,$AR90,0)=0,"",INDEX(Input!$N$2:$U$500,$AR90,0)),""))</f>
        <v/>
      </c>
      <c r="X90" s="37"/>
      <c r="Y90" s="37"/>
      <c r="Z90" s="37"/>
      <c r="AA90" s="37"/>
      <c r="AB90" s="37"/>
      <c r="AC90" s="37"/>
      <c r="AD90" s="37"/>
      <c r="AE90" s="29" t="str">
        <f t="shared" si="3"/>
        <v/>
      </c>
      <c r="AF90" s="29" t="str" cm="1">
        <f t="array" ref="AF90">IF($AS90=0,"",INDEX(Disk_Pivot!$I$2:$I$500,$AS90))</f>
        <v/>
      </c>
      <c r="AG90" s="29" t="str" cm="1">
        <f t="array" ref="AG90">IF($AS90=0,"",INDEX(Disk_Pivot!$N$2:$N$500,$AS90))</f>
        <v/>
      </c>
      <c r="AH90" s="29"/>
      <c r="AI90" s="29"/>
      <c r="AJ90" s="29"/>
      <c r="AK90" s="29"/>
      <c r="AL90" s="29"/>
      <c r="AM90" s="29"/>
      <c r="AR90">
        <f>IFERROR(MATCH($B90,Input!$J$2:$J$500,0),0)</f>
        <v>0</v>
      </c>
      <c r="AS90">
        <f>IFERROR(MATCH($B90,Disk_Pivot!$G$2:$G$500,0),0)</f>
        <v>0</v>
      </c>
    </row>
    <row r="91" spans="1:45">
      <c r="A91" s="29" t="str" cm="1">
        <f t="array" ref="A91">IF($AR91=0,"",INDEX(Input!$G$2:$G$500,$AR91)&amp;"")</f>
        <v/>
      </c>
      <c r="B91" s="29"/>
      <c r="C91" s="29" t="str" cm="1">
        <f t="array" ref="C91">IF($AR91=0,"",INDEX(Input!$H$2:$H$500,$AR91)&amp;"")</f>
        <v/>
      </c>
      <c r="D91" s="37" t="str" cm="1">
        <f t="array" ref="D91">IF($AR91=0,"",INDEX(Input!$F$2:$F$500,$AR91))</f>
        <v/>
      </c>
      <c r="E91" s="29" t="str">
        <f>IFERROR(INDEX(Models!$G$2:$G$605,MATCH(D91,Models!$H$2:$H$605,0)),D91)</f>
        <v/>
      </c>
      <c r="F91" s="29" t="str" cm="1">
        <f t="array" ref="F91">IF($AR91=0,"",INDEX(Input!$E$2:$E$500,$AR91))</f>
        <v/>
      </c>
      <c r="G91" s="29" t="str" cm="1">
        <f t="array" ref="G91">IF($AR91=0,"",IF(F91="LENOVO",INDEX(Input!$K$2:$K$500,$AR91),INDEX(Input!$L$2:$L$500,$AR91)))</f>
        <v/>
      </c>
      <c r="H91" s="29"/>
      <c r="I91" s="29"/>
      <c r="J91" s="29" t="str">
        <f>CPU_Formula!I91</f>
        <v/>
      </c>
      <c r="K91" s="37" t="str" cm="1">
        <f t="array" ref="K91">IF($AR91=0,"",INDEX(Input!$D$2:$AC$500,$AR91,$AP$2)&amp;"")</f>
        <v/>
      </c>
      <c r="L91" s="37" t="str" cm="1">
        <f t="array" ref="L91">IF($AR91=0,"",INDEX(Input!$D$2:$AC$500,$AR91,$AP$3)&amp;"")</f>
        <v/>
      </c>
      <c r="M91" s="37" t="str" cm="1">
        <f t="array" ref="M91">IFERROR(_xlfn.FILTERXML("&lt;t&gt;&lt;s&gt;" &amp; SUBSTITUTE(L91," / ","&lt;/s&gt;&lt;s&gt;") &amp; "&lt;/s&gt;&lt;/t&gt;","(//s[contains(.,'DDR')])[1]"),"")</f>
        <v/>
      </c>
      <c r="N91" s="29" t="str">
        <f t="shared" si="4"/>
        <v/>
      </c>
      <c r="O91" s="37" t="str" cm="1">
        <f t="array" ref="O91">IF($AR91=0,"",INDEX(Input!$D$2:$AC$500,$AR91,$AP$4)&amp;"")</f>
        <v/>
      </c>
      <c r="P91" s="37" t="str" cm="1">
        <f t="array" ref="P91">IF($AR91=0,"",IFERROR(_xlfn.TEXTJOIN(", ",TRUE,_xlfn.MAP(_xlfn._xlws.FILTER(INDEX(Input!$D$2:$AC$500,,$AP$6),Input!$J$2:$J$500=$B91),_xlfn.LAMBDA(_xlpm.x,IFERROR(TRUNC(VALUE(_xlfn.TEXTBEFORE(_xlpm.x," ")))&amp;" "&amp;_xlfn.TEXTAFTER(_xlpm.x," "),_xlpm.x)))),""))</f>
        <v/>
      </c>
      <c r="Q91" s="29" t="str">
        <f t="shared" si="5"/>
        <v/>
      </c>
      <c r="R91" s="37" t="str" cm="1">
        <f t="array" ref="R91">IF($AR91=0,"",_xlfn.LET(_xlpm.Result,INDEX(Input!$D$2:$AC$500,$AR91,$AP$5),IF(_xlpm.Result="","",_xlpm.Result)))</f>
        <v/>
      </c>
      <c r="S91" s="37" t="str" cm="1">
        <f t="array" ref="S91">IF(R91="","",IFERROR(_xlfn.TEXTSPLIT(R91," / ", ,TRUE,0,),""))</f>
        <v/>
      </c>
      <c r="T91" s="37"/>
      <c r="U91" s="37" t="str" cm="1">
        <f t="array" ref="U91">IFERROR(_xlfn.IFS(
S91="","",
--S91&lt;55,"Battery Defect",
--S91&lt;=69,"Battery D",
--S91&lt;=80,"Battery C",
--S91&gt;80,""
),"")</f>
        <v/>
      </c>
      <c r="V91" s="37" t="str" cm="1">
        <f t="array" ref="V91">IFERROR(_xlfn.IFS(
T91="","",
--T91&lt;55,"Battery Defect",
--T91&lt;=69,"Battery D",
--T91&lt;=80,"Battery C",
--T91&gt;80,""
),"")</f>
        <v/>
      </c>
      <c r="W91" s="37" t="str" cm="1">
        <f t="array" ref="W91">IF($AR91=0,"",IFERROR(IF(INDEX(Input!$N$2:$U$500,$AR91,0)=0,"",INDEX(Input!$N$2:$U$500,$AR91,0)),""))</f>
        <v/>
      </c>
      <c r="X91" s="37"/>
      <c r="Y91" s="37"/>
      <c r="Z91" s="37"/>
      <c r="AA91" s="37"/>
      <c r="AB91" s="37"/>
      <c r="AC91" s="37"/>
      <c r="AD91" s="37"/>
      <c r="AE91" s="29" t="str">
        <f t="shared" si="3"/>
        <v/>
      </c>
      <c r="AF91" s="29" t="str" cm="1">
        <f t="array" ref="AF91">IF($AS91=0,"",INDEX(Disk_Pivot!$I$2:$I$500,$AS91))</f>
        <v/>
      </c>
      <c r="AG91" s="29" t="str" cm="1">
        <f t="array" ref="AG91">IF($AS91=0,"",INDEX(Disk_Pivot!$N$2:$N$500,$AS91))</f>
        <v/>
      </c>
      <c r="AH91" s="29"/>
      <c r="AI91" s="29"/>
      <c r="AJ91" s="29"/>
      <c r="AK91" s="29"/>
      <c r="AL91" s="29"/>
      <c r="AM91" s="29"/>
      <c r="AR91">
        <f>IFERROR(MATCH($B91,Input!$J$2:$J$500,0),0)</f>
        <v>0</v>
      </c>
      <c r="AS91">
        <f>IFERROR(MATCH($B91,Disk_Pivot!$G$2:$G$500,0),0)</f>
        <v>0</v>
      </c>
    </row>
    <row r="92" spans="1:45">
      <c r="A92" s="29" t="str" cm="1">
        <f t="array" ref="A92">IF($AR92=0,"",INDEX(Input!$G$2:$G$500,$AR92)&amp;"")</f>
        <v/>
      </c>
      <c r="B92" s="29"/>
      <c r="C92" s="29" t="str" cm="1">
        <f t="array" ref="C92">IF($AR92=0,"",INDEX(Input!$H$2:$H$500,$AR92)&amp;"")</f>
        <v/>
      </c>
      <c r="D92" s="37" t="str" cm="1">
        <f t="array" ref="D92">IF($AR92=0,"",INDEX(Input!$F$2:$F$500,$AR92))</f>
        <v/>
      </c>
      <c r="E92" s="29" t="str">
        <f>IFERROR(INDEX(Models!$G$2:$G$605,MATCH(D92,Models!$H$2:$H$605,0)),D92)</f>
        <v/>
      </c>
      <c r="F92" s="29" t="str" cm="1">
        <f t="array" ref="F92">IF($AR92=0,"",INDEX(Input!$E$2:$E$500,$AR92))</f>
        <v/>
      </c>
      <c r="G92" s="29" t="str" cm="1">
        <f t="array" ref="G92">IF($AR92=0,"",IF(F92="LENOVO",INDEX(Input!$K$2:$K$500,$AR92),INDEX(Input!$L$2:$L$500,$AR92)))</f>
        <v/>
      </c>
      <c r="H92" s="29"/>
      <c r="I92" s="29"/>
      <c r="J92" s="29" t="str">
        <f>CPU_Formula!I92</f>
        <v/>
      </c>
      <c r="K92" s="37" t="str" cm="1">
        <f t="array" ref="K92">IF($AR92=0,"",INDEX(Input!$D$2:$AC$500,$AR92,$AP$2)&amp;"")</f>
        <v/>
      </c>
      <c r="L92" s="37" t="str" cm="1">
        <f t="array" ref="L92">IF($AR92=0,"",INDEX(Input!$D$2:$AC$500,$AR92,$AP$3)&amp;"")</f>
        <v/>
      </c>
      <c r="M92" s="37" t="str" cm="1">
        <f t="array" ref="M92">IFERROR(_xlfn.FILTERXML("&lt;t&gt;&lt;s&gt;" &amp; SUBSTITUTE(L92," / ","&lt;/s&gt;&lt;s&gt;") &amp; "&lt;/s&gt;&lt;/t&gt;","(//s[contains(.,'DDR')])[1]"),"")</f>
        <v/>
      </c>
      <c r="N92" s="29" t="str">
        <f t="shared" si="4"/>
        <v/>
      </c>
      <c r="O92" s="37" t="str" cm="1">
        <f t="array" ref="O92">IF($AR92=0,"",INDEX(Input!$D$2:$AC$500,$AR92,$AP$4)&amp;"")</f>
        <v/>
      </c>
      <c r="P92" s="37" t="str" cm="1">
        <f t="array" ref="P92">IF($AR92=0,"",IFERROR(_xlfn.TEXTJOIN(", ",TRUE,_xlfn.MAP(_xlfn._xlws.FILTER(INDEX(Input!$D$2:$AC$500,,$AP$6),Input!$J$2:$J$500=$B92),_xlfn.LAMBDA(_xlpm.x,IFERROR(TRUNC(VALUE(_xlfn.TEXTBEFORE(_xlpm.x," ")))&amp;" "&amp;_xlfn.TEXTAFTER(_xlpm.x," "),_xlpm.x)))),""))</f>
        <v/>
      </c>
      <c r="Q92" s="29" t="str">
        <f t="shared" si="5"/>
        <v/>
      </c>
      <c r="R92" s="37" t="str" cm="1">
        <f t="array" ref="R92">IF($AR92=0,"",_xlfn.LET(_xlpm.Result,INDEX(Input!$D$2:$AC$500,$AR92,$AP$5),IF(_xlpm.Result="","",_xlpm.Result)))</f>
        <v/>
      </c>
      <c r="S92" s="37" t="str" cm="1">
        <f t="array" ref="S92">IF(R92="","",IFERROR(_xlfn.TEXTSPLIT(R92," / ", ,TRUE,0,),""))</f>
        <v/>
      </c>
      <c r="T92" s="37"/>
      <c r="U92" s="37" t="str" cm="1">
        <f t="array" ref="U92">IFERROR(_xlfn.IFS(
S92="","",
--S92&lt;55,"Battery Defect",
--S92&lt;=69,"Battery D",
--S92&lt;=80,"Battery C",
--S92&gt;80,""
),"")</f>
        <v/>
      </c>
      <c r="V92" s="37" t="str" cm="1">
        <f t="array" ref="V92">IFERROR(_xlfn.IFS(
T92="","",
--T92&lt;55,"Battery Defect",
--T92&lt;=69,"Battery D",
--T92&lt;=80,"Battery C",
--T92&gt;80,""
),"")</f>
        <v/>
      </c>
      <c r="W92" s="37" t="str" cm="1">
        <f t="array" ref="W92">IF($AR92=0,"",IFERROR(IF(INDEX(Input!$N$2:$U$500,$AR92,0)=0,"",INDEX(Input!$N$2:$U$500,$AR92,0)),""))</f>
        <v/>
      </c>
      <c r="X92" s="37"/>
      <c r="Y92" s="37"/>
      <c r="Z92" s="37"/>
      <c r="AA92" s="37"/>
      <c r="AB92" s="37"/>
      <c r="AC92" s="37"/>
      <c r="AD92" s="37"/>
      <c r="AE92" s="29" t="str">
        <f t="shared" si="3"/>
        <v/>
      </c>
      <c r="AF92" s="29" t="str" cm="1">
        <f t="array" ref="AF92">IF($AS92=0,"",INDEX(Disk_Pivot!$I$2:$I$500,$AS92))</f>
        <v/>
      </c>
      <c r="AG92" s="29" t="str" cm="1">
        <f t="array" ref="AG92">IF($AS92=0,"",INDEX(Disk_Pivot!$N$2:$N$500,$AS92))</f>
        <v/>
      </c>
      <c r="AH92" s="29"/>
      <c r="AI92" s="29"/>
      <c r="AJ92" s="29"/>
      <c r="AK92" s="29"/>
      <c r="AL92" s="29"/>
      <c r="AM92" s="29"/>
      <c r="AR92">
        <f>IFERROR(MATCH($B92,Input!$J$2:$J$500,0),0)</f>
        <v>0</v>
      </c>
      <c r="AS92">
        <f>IFERROR(MATCH($B92,Disk_Pivot!$G$2:$G$500,0),0)</f>
        <v>0</v>
      </c>
    </row>
    <row r="93" spans="1:45">
      <c r="A93" s="29" t="str" cm="1">
        <f t="array" ref="A93">IF($AR93=0,"",INDEX(Input!$G$2:$G$500,$AR93)&amp;"")</f>
        <v/>
      </c>
      <c r="B93" s="29"/>
      <c r="C93" s="29" t="str" cm="1">
        <f t="array" ref="C93">IF($AR93=0,"",INDEX(Input!$H$2:$H$500,$AR93)&amp;"")</f>
        <v/>
      </c>
      <c r="D93" s="37" t="str" cm="1">
        <f t="array" ref="D93">IF($AR93=0,"",INDEX(Input!$F$2:$F$500,$AR93))</f>
        <v/>
      </c>
      <c r="E93" s="29" t="str">
        <f>IFERROR(INDEX(Models!$G$2:$G$605,MATCH(D93,Models!$H$2:$H$605,0)),D93)</f>
        <v/>
      </c>
      <c r="F93" s="29" t="str" cm="1">
        <f t="array" ref="F93">IF($AR93=0,"",INDEX(Input!$E$2:$E$500,$AR93))</f>
        <v/>
      </c>
      <c r="G93" s="29" t="str" cm="1">
        <f t="array" ref="G93">IF($AR93=0,"",IF(F93="LENOVO",INDEX(Input!$K$2:$K$500,$AR93),INDEX(Input!$L$2:$L$500,$AR93)))</f>
        <v/>
      </c>
      <c r="H93" s="29"/>
      <c r="I93" s="29"/>
      <c r="J93" s="29" t="str">
        <f>CPU_Formula!I93</f>
        <v/>
      </c>
      <c r="K93" s="37" t="str" cm="1">
        <f t="array" ref="K93">IF($AR93=0,"",INDEX(Input!$D$2:$AC$500,$AR93,$AP$2)&amp;"")</f>
        <v/>
      </c>
      <c r="L93" s="37" t="str" cm="1">
        <f t="array" ref="L93">IF($AR93=0,"",INDEX(Input!$D$2:$AC$500,$AR93,$AP$3)&amp;"")</f>
        <v/>
      </c>
      <c r="M93" s="37" t="str" cm="1">
        <f t="array" ref="M93">IFERROR(_xlfn.FILTERXML("&lt;t&gt;&lt;s&gt;" &amp; SUBSTITUTE(L93," / ","&lt;/s&gt;&lt;s&gt;") &amp; "&lt;/s&gt;&lt;/t&gt;","(//s[contains(.,'DDR')])[1]"),"")</f>
        <v/>
      </c>
      <c r="N93" s="29" t="str">
        <f t="shared" si="4"/>
        <v/>
      </c>
      <c r="O93" s="37" t="str" cm="1">
        <f t="array" ref="O93">IF($AR93=0,"",INDEX(Input!$D$2:$AC$500,$AR93,$AP$4)&amp;"")</f>
        <v/>
      </c>
      <c r="P93" s="37" t="str" cm="1">
        <f t="array" ref="P93">IF($AR93=0,"",IFERROR(_xlfn.TEXTJOIN(", ",TRUE,_xlfn.MAP(_xlfn._xlws.FILTER(INDEX(Input!$D$2:$AC$500,,$AP$6),Input!$J$2:$J$500=$B93),_xlfn.LAMBDA(_xlpm.x,IFERROR(TRUNC(VALUE(_xlfn.TEXTBEFORE(_xlpm.x," ")))&amp;" "&amp;_xlfn.TEXTAFTER(_xlpm.x," "),_xlpm.x)))),""))</f>
        <v/>
      </c>
      <c r="Q93" s="29" t="str">
        <f t="shared" si="5"/>
        <v/>
      </c>
      <c r="R93" s="37" t="str" cm="1">
        <f t="array" ref="R93">IF($AR93=0,"",_xlfn.LET(_xlpm.Result,INDEX(Input!$D$2:$AC$500,$AR93,$AP$5),IF(_xlpm.Result="","",_xlpm.Result)))</f>
        <v/>
      </c>
      <c r="S93" s="37" t="str" cm="1">
        <f t="array" ref="S93">IF(R93="","",IFERROR(_xlfn.TEXTSPLIT(R93," / ", ,TRUE,0,),""))</f>
        <v/>
      </c>
      <c r="T93" s="37"/>
      <c r="U93" s="37" t="str" cm="1">
        <f t="array" ref="U93">IFERROR(_xlfn.IFS(
S93="","",
--S93&lt;55,"Battery Defect",
--S93&lt;=69,"Battery D",
--S93&lt;=80,"Battery C",
--S93&gt;80,""
),"")</f>
        <v/>
      </c>
      <c r="V93" s="37" t="str" cm="1">
        <f t="array" ref="V93">IFERROR(_xlfn.IFS(
T93="","",
--T93&lt;55,"Battery Defect",
--T93&lt;=69,"Battery D",
--T93&lt;=80,"Battery C",
--T93&gt;80,""
),"")</f>
        <v/>
      </c>
      <c r="W93" s="37" t="str" cm="1">
        <f t="array" ref="W93">IF($AR93=0,"",IFERROR(IF(INDEX(Input!$N$2:$U$500,$AR93,0)=0,"",INDEX(Input!$N$2:$U$500,$AR93,0)),""))</f>
        <v/>
      </c>
      <c r="X93" s="37"/>
      <c r="Y93" s="37"/>
      <c r="Z93" s="37"/>
      <c r="AA93" s="37"/>
      <c r="AB93" s="37"/>
      <c r="AC93" s="37"/>
      <c r="AD93" s="37"/>
      <c r="AE93" s="29" t="str">
        <f t="shared" si="3"/>
        <v/>
      </c>
      <c r="AF93" s="29" t="str" cm="1">
        <f t="array" ref="AF93">IF($AS93=0,"",INDEX(Disk_Pivot!$I$2:$I$500,$AS93))</f>
        <v/>
      </c>
      <c r="AG93" s="29" t="str" cm="1">
        <f t="array" ref="AG93">IF($AS93=0,"",INDEX(Disk_Pivot!$N$2:$N$500,$AS93))</f>
        <v/>
      </c>
      <c r="AH93" s="29"/>
      <c r="AI93" s="29"/>
      <c r="AJ93" s="29"/>
      <c r="AK93" s="29"/>
      <c r="AL93" s="29"/>
      <c r="AM93" s="29"/>
      <c r="AR93">
        <f>IFERROR(MATCH($B93,Input!$J$2:$J$500,0),0)</f>
        <v>0</v>
      </c>
      <c r="AS93">
        <f>IFERROR(MATCH($B93,Disk_Pivot!$G$2:$G$500,0),0)</f>
        <v>0</v>
      </c>
    </row>
    <row r="94" spans="1:45">
      <c r="A94" s="29" t="str" cm="1">
        <f t="array" ref="A94">IF($AR94=0,"",INDEX(Input!$G$2:$G$500,$AR94)&amp;"")</f>
        <v/>
      </c>
      <c r="B94" s="29"/>
      <c r="C94" s="29" t="str" cm="1">
        <f t="array" ref="C94">IF($AR94=0,"",INDEX(Input!$H$2:$H$500,$AR94)&amp;"")</f>
        <v/>
      </c>
      <c r="D94" s="37" t="str" cm="1">
        <f t="array" ref="D94">IF($AR94=0,"",INDEX(Input!$F$2:$F$500,$AR94))</f>
        <v/>
      </c>
      <c r="E94" s="29" t="str">
        <f>IFERROR(INDEX(Models!$G$2:$G$605,MATCH(D94,Models!$H$2:$H$605,0)),D94)</f>
        <v/>
      </c>
      <c r="F94" s="29" t="str" cm="1">
        <f t="array" ref="F94">IF($AR94=0,"",INDEX(Input!$E$2:$E$500,$AR94))</f>
        <v/>
      </c>
      <c r="G94" s="29" t="str" cm="1">
        <f t="array" ref="G94">IF($AR94=0,"",IF(F94="LENOVO",INDEX(Input!$K$2:$K$500,$AR94),INDEX(Input!$L$2:$L$500,$AR94)))</f>
        <v/>
      </c>
      <c r="H94" s="29"/>
      <c r="I94" s="29"/>
      <c r="J94" s="29" t="str">
        <f>CPU_Formula!I94</f>
        <v/>
      </c>
      <c r="K94" s="37" t="str" cm="1">
        <f t="array" ref="K94">IF($AR94=0,"",INDEX(Input!$D$2:$AC$500,$AR94,$AP$2)&amp;"")</f>
        <v/>
      </c>
      <c r="L94" s="37" t="str" cm="1">
        <f t="array" ref="L94">IF($AR94=0,"",INDEX(Input!$D$2:$AC$500,$AR94,$AP$3)&amp;"")</f>
        <v/>
      </c>
      <c r="M94" s="37" t="str" cm="1">
        <f t="array" ref="M94">IFERROR(_xlfn.FILTERXML("&lt;t&gt;&lt;s&gt;" &amp; SUBSTITUTE(L94," / ","&lt;/s&gt;&lt;s&gt;") &amp; "&lt;/s&gt;&lt;/t&gt;","(//s[contains(.,'DDR')])[1]"),"")</f>
        <v/>
      </c>
      <c r="N94" s="29" t="str">
        <f t="shared" si="4"/>
        <v/>
      </c>
      <c r="O94" s="37" t="str" cm="1">
        <f t="array" ref="O94">IF($AR94=0,"",INDEX(Input!$D$2:$AC$500,$AR94,$AP$4)&amp;"")</f>
        <v/>
      </c>
      <c r="P94" s="37" t="str" cm="1">
        <f t="array" ref="P94">IF($AR94=0,"",IFERROR(_xlfn.TEXTJOIN(", ",TRUE,_xlfn.MAP(_xlfn._xlws.FILTER(INDEX(Input!$D$2:$AC$500,,$AP$6),Input!$J$2:$J$500=$B94),_xlfn.LAMBDA(_xlpm.x,IFERROR(TRUNC(VALUE(_xlfn.TEXTBEFORE(_xlpm.x," ")))&amp;" "&amp;_xlfn.TEXTAFTER(_xlpm.x," "),_xlpm.x)))),""))</f>
        <v/>
      </c>
      <c r="Q94" s="29" t="str">
        <f t="shared" si="5"/>
        <v/>
      </c>
      <c r="R94" s="37" t="str" cm="1">
        <f t="array" ref="R94">IF($AR94=0,"",_xlfn.LET(_xlpm.Result,INDEX(Input!$D$2:$AC$500,$AR94,$AP$5),IF(_xlpm.Result="","",_xlpm.Result)))</f>
        <v/>
      </c>
      <c r="S94" s="37" t="str" cm="1">
        <f t="array" ref="S94">IF(R94="","",IFERROR(_xlfn.TEXTSPLIT(R94," / ", ,TRUE,0,),""))</f>
        <v/>
      </c>
      <c r="T94" s="37"/>
      <c r="U94" s="37" t="str" cm="1">
        <f t="array" ref="U94">IFERROR(_xlfn.IFS(
S94="","",
--S94&lt;55,"Battery Defect",
--S94&lt;=69,"Battery D",
--S94&lt;=80,"Battery C",
--S94&gt;80,""
),"")</f>
        <v/>
      </c>
      <c r="V94" s="37" t="str" cm="1">
        <f t="array" ref="V94">IFERROR(_xlfn.IFS(
T94="","",
--T94&lt;55,"Battery Defect",
--T94&lt;=69,"Battery D",
--T94&lt;=80,"Battery C",
--T94&gt;80,""
),"")</f>
        <v/>
      </c>
      <c r="W94" s="37" t="str" cm="1">
        <f t="array" ref="W94">IF($AR94=0,"",IFERROR(IF(INDEX(Input!$N$2:$U$500,$AR94,0)=0,"",INDEX(Input!$N$2:$U$500,$AR94,0)),""))</f>
        <v/>
      </c>
      <c r="X94" s="37"/>
      <c r="Y94" s="37"/>
      <c r="Z94" s="37"/>
      <c r="AA94" s="37"/>
      <c r="AB94" s="37"/>
      <c r="AC94" s="37"/>
      <c r="AD94" s="37"/>
      <c r="AE94" s="29" t="str">
        <f t="shared" si="3"/>
        <v/>
      </c>
      <c r="AF94" s="29" t="str" cm="1">
        <f t="array" ref="AF94">IF($AS94=0,"",INDEX(Disk_Pivot!$I$2:$I$500,$AS94))</f>
        <v/>
      </c>
      <c r="AG94" s="29" t="str" cm="1">
        <f t="array" ref="AG94">IF($AS94=0,"",INDEX(Disk_Pivot!$N$2:$N$500,$AS94))</f>
        <v/>
      </c>
      <c r="AH94" s="29"/>
      <c r="AI94" s="29"/>
      <c r="AJ94" s="29"/>
      <c r="AK94" s="29"/>
      <c r="AL94" s="29"/>
      <c r="AM94" s="29"/>
      <c r="AR94">
        <f>IFERROR(MATCH($B94,Input!$J$2:$J$500,0),0)</f>
        <v>0</v>
      </c>
      <c r="AS94">
        <f>IFERROR(MATCH($B94,Disk_Pivot!$G$2:$G$500,0),0)</f>
        <v>0</v>
      </c>
    </row>
    <row r="95" spans="1:45">
      <c r="A95" s="29" t="str" cm="1">
        <f t="array" ref="A95">IF($AR95=0,"",INDEX(Input!$G$2:$G$500,$AR95)&amp;"")</f>
        <v/>
      </c>
      <c r="B95" s="29"/>
      <c r="C95" s="29" t="str" cm="1">
        <f t="array" ref="C95">IF($AR95=0,"",INDEX(Input!$H$2:$H$500,$AR95)&amp;"")</f>
        <v/>
      </c>
      <c r="D95" s="37" t="str" cm="1">
        <f t="array" ref="D95">IF($AR95=0,"",INDEX(Input!$F$2:$F$500,$AR95))</f>
        <v/>
      </c>
      <c r="E95" s="29" t="str">
        <f>IFERROR(INDEX(Models!$G$2:$G$605,MATCH(D95,Models!$H$2:$H$605,0)),D95)</f>
        <v/>
      </c>
      <c r="F95" s="29" t="str" cm="1">
        <f t="array" ref="F95">IF($AR95=0,"",INDEX(Input!$E$2:$E$500,$AR95))</f>
        <v/>
      </c>
      <c r="G95" s="29" t="str" cm="1">
        <f t="array" ref="G95">IF($AR95=0,"",IF(F95="LENOVO",INDEX(Input!$K$2:$K$500,$AR95),INDEX(Input!$L$2:$L$500,$AR95)))</f>
        <v/>
      </c>
      <c r="H95" s="29"/>
      <c r="I95" s="29"/>
      <c r="J95" s="29" t="str">
        <f>CPU_Formula!I95</f>
        <v/>
      </c>
      <c r="K95" s="37" t="str" cm="1">
        <f t="array" ref="K95">IF($AR95=0,"",INDEX(Input!$D$2:$AC$500,$AR95,$AP$2)&amp;"")</f>
        <v/>
      </c>
      <c r="L95" s="37" t="str" cm="1">
        <f t="array" ref="L95">IF($AR95=0,"",INDEX(Input!$D$2:$AC$500,$AR95,$AP$3)&amp;"")</f>
        <v/>
      </c>
      <c r="M95" s="37" t="str" cm="1">
        <f t="array" ref="M95">IFERROR(_xlfn.FILTERXML("&lt;t&gt;&lt;s&gt;" &amp; SUBSTITUTE(L95," / ","&lt;/s&gt;&lt;s&gt;") &amp; "&lt;/s&gt;&lt;/t&gt;","(//s[contains(.,'DDR')])[1]"),"")</f>
        <v/>
      </c>
      <c r="N95" s="29" t="str">
        <f t="shared" si="4"/>
        <v/>
      </c>
      <c r="O95" s="37" t="str" cm="1">
        <f t="array" ref="O95">IF($AR95=0,"",INDEX(Input!$D$2:$AC$500,$AR95,$AP$4)&amp;"")</f>
        <v/>
      </c>
      <c r="P95" s="37" t="str" cm="1">
        <f t="array" ref="P95">IF($AR95=0,"",IFERROR(_xlfn.TEXTJOIN(", ",TRUE,_xlfn.MAP(_xlfn._xlws.FILTER(INDEX(Input!$D$2:$AC$500,,$AP$6),Input!$J$2:$J$500=$B95),_xlfn.LAMBDA(_xlpm.x,IFERROR(TRUNC(VALUE(_xlfn.TEXTBEFORE(_xlpm.x," ")))&amp;" "&amp;_xlfn.TEXTAFTER(_xlpm.x," "),_xlpm.x)))),""))</f>
        <v/>
      </c>
      <c r="Q95" s="29" t="str">
        <f t="shared" si="5"/>
        <v/>
      </c>
      <c r="R95" s="37" t="str" cm="1">
        <f t="array" ref="R95">IF($AR95=0,"",_xlfn.LET(_xlpm.Result,INDEX(Input!$D$2:$AC$500,$AR95,$AP$5),IF(_xlpm.Result="","",_xlpm.Result)))</f>
        <v/>
      </c>
      <c r="S95" s="37" t="str" cm="1">
        <f t="array" ref="S95">IF(R95="","",IFERROR(_xlfn.TEXTSPLIT(R95," / ", ,TRUE,0,),""))</f>
        <v/>
      </c>
      <c r="T95" s="37"/>
      <c r="U95" s="37" t="str" cm="1">
        <f t="array" ref="U95">IFERROR(_xlfn.IFS(
S95="","",
--S95&lt;55,"Battery Defect",
--S95&lt;=69,"Battery D",
--S95&lt;=80,"Battery C",
--S95&gt;80,""
),"")</f>
        <v/>
      </c>
      <c r="V95" s="37" t="str" cm="1">
        <f t="array" ref="V95">IFERROR(_xlfn.IFS(
T95="","",
--T95&lt;55,"Battery Defect",
--T95&lt;=69,"Battery D",
--T95&lt;=80,"Battery C",
--T95&gt;80,""
),"")</f>
        <v/>
      </c>
      <c r="W95" s="37" t="str" cm="1">
        <f t="array" ref="W95">IF($AR95=0,"",IFERROR(IF(INDEX(Input!$N$2:$U$500,$AR95,0)=0,"",INDEX(Input!$N$2:$U$500,$AR95,0)),""))</f>
        <v/>
      </c>
      <c r="X95" s="37"/>
      <c r="Y95" s="37"/>
      <c r="Z95" s="37"/>
      <c r="AA95" s="37"/>
      <c r="AB95" s="37"/>
      <c r="AC95" s="37"/>
      <c r="AD95" s="37"/>
      <c r="AE95" s="29" t="str">
        <f t="shared" si="3"/>
        <v/>
      </c>
      <c r="AF95" s="29" t="str" cm="1">
        <f t="array" ref="AF95">IF($AS95=0,"",INDEX(Disk_Pivot!$I$2:$I$500,$AS95))</f>
        <v/>
      </c>
      <c r="AG95" s="29" t="str" cm="1">
        <f t="array" ref="AG95">IF($AS95=0,"",INDEX(Disk_Pivot!$N$2:$N$500,$AS95))</f>
        <v/>
      </c>
      <c r="AH95" s="29"/>
      <c r="AI95" s="29"/>
      <c r="AJ95" s="29"/>
      <c r="AK95" s="29"/>
      <c r="AL95" s="29"/>
      <c r="AM95" s="29"/>
      <c r="AR95">
        <f>IFERROR(MATCH($B95,Input!$J$2:$J$500,0),0)</f>
        <v>0</v>
      </c>
      <c r="AS95">
        <f>IFERROR(MATCH($B95,Disk_Pivot!$G$2:$G$500,0),0)</f>
        <v>0</v>
      </c>
    </row>
    <row r="96" spans="1:45">
      <c r="A96" s="29" t="str" cm="1">
        <f t="array" ref="A96">IF($AR96=0,"",INDEX(Input!$G$2:$G$500,$AR96)&amp;"")</f>
        <v/>
      </c>
      <c r="B96" s="29"/>
      <c r="C96" s="29" t="str" cm="1">
        <f t="array" ref="C96">IF($AR96=0,"",INDEX(Input!$H$2:$H$500,$AR96)&amp;"")</f>
        <v/>
      </c>
      <c r="D96" s="37" t="str" cm="1">
        <f t="array" ref="D96">IF($AR96=0,"",INDEX(Input!$F$2:$F$500,$AR96))</f>
        <v/>
      </c>
      <c r="E96" s="29" t="str">
        <f>IFERROR(INDEX(Models!$G$2:$G$605,MATCH(D96,Models!$H$2:$H$605,0)),D96)</f>
        <v/>
      </c>
      <c r="F96" s="29" t="str" cm="1">
        <f t="array" ref="F96">IF($AR96=0,"",INDEX(Input!$E$2:$E$500,$AR96))</f>
        <v/>
      </c>
      <c r="G96" s="29" t="str" cm="1">
        <f t="array" ref="G96">IF($AR96=0,"",IF(F96="LENOVO",INDEX(Input!$K$2:$K$500,$AR96),INDEX(Input!$L$2:$L$500,$AR96)))</f>
        <v/>
      </c>
      <c r="H96" s="29"/>
      <c r="I96" s="29"/>
      <c r="J96" s="29" t="str">
        <f>CPU_Formula!I96</f>
        <v/>
      </c>
      <c r="K96" s="37" t="str" cm="1">
        <f t="array" ref="K96">IF($AR96=0,"",INDEX(Input!$D$2:$AC$500,$AR96,$AP$2)&amp;"")</f>
        <v/>
      </c>
      <c r="L96" s="37" t="str" cm="1">
        <f t="array" ref="L96">IF($AR96=0,"",INDEX(Input!$D$2:$AC$500,$AR96,$AP$3)&amp;"")</f>
        <v/>
      </c>
      <c r="M96" s="37" t="str" cm="1">
        <f t="array" ref="M96">IFERROR(_xlfn.FILTERXML("&lt;t&gt;&lt;s&gt;" &amp; SUBSTITUTE(L96," / ","&lt;/s&gt;&lt;s&gt;") &amp; "&lt;/s&gt;&lt;/t&gt;","(//s[contains(.,'DDR')])[1]"),"")</f>
        <v/>
      </c>
      <c r="N96" s="29" t="str">
        <f t="shared" si="4"/>
        <v/>
      </c>
      <c r="O96" s="37" t="str" cm="1">
        <f t="array" ref="O96">IF($AR96=0,"",INDEX(Input!$D$2:$AC$500,$AR96,$AP$4)&amp;"")</f>
        <v/>
      </c>
      <c r="P96" s="37" t="str" cm="1">
        <f t="array" ref="P96">IF($AR96=0,"",IFERROR(_xlfn.TEXTJOIN(", ",TRUE,_xlfn.MAP(_xlfn._xlws.FILTER(INDEX(Input!$D$2:$AC$500,,$AP$6),Input!$J$2:$J$500=$B96),_xlfn.LAMBDA(_xlpm.x,IFERROR(TRUNC(VALUE(_xlfn.TEXTBEFORE(_xlpm.x," ")))&amp;" "&amp;_xlfn.TEXTAFTER(_xlpm.x," "),_xlpm.x)))),""))</f>
        <v/>
      </c>
      <c r="Q96" s="29" t="str">
        <f t="shared" si="5"/>
        <v/>
      </c>
      <c r="R96" s="37" t="str" cm="1">
        <f t="array" ref="R96">IF($AR96=0,"",_xlfn.LET(_xlpm.Result,INDEX(Input!$D$2:$AC$500,$AR96,$AP$5),IF(_xlpm.Result="","",_xlpm.Result)))</f>
        <v/>
      </c>
      <c r="S96" s="37" t="str" cm="1">
        <f t="array" ref="S96">IF(R96="","",IFERROR(_xlfn.TEXTSPLIT(R96," / ", ,TRUE,0,),""))</f>
        <v/>
      </c>
      <c r="T96" s="37"/>
      <c r="U96" s="37" t="str" cm="1">
        <f t="array" ref="U96">IFERROR(_xlfn.IFS(
S96="","",
--S96&lt;55,"Battery Defect",
--S96&lt;=69,"Battery D",
--S96&lt;=80,"Battery C",
--S96&gt;80,""
),"")</f>
        <v/>
      </c>
      <c r="V96" s="37" t="str" cm="1">
        <f t="array" ref="V96">IFERROR(_xlfn.IFS(
T96="","",
--T96&lt;55,"Battery Defect",
--T96&lt;=69,"Battery D",
--T96&lt;=80,"Battery C",
--T96&gt;80,""
),"")</f>
        <v/>
      </c>
      <c r="W96" s="37" t="str" cm="1">
        <f t="array" ref="W96">IF($AR96=0,"",IFERROR(IF(INDEX(Input!$N$2:$U$500,$AR96,0)=0,"",INDEX(Input!$N$2:$U$500,$AR96,0)),""))</f>
        <v/>
      </c>
      <c r="X96" s="37"/>
      <c r="Y96" s="37"/>
      <c r="Z96" s="37"/>
      <c r="AA96" s="37"/>
      <c r="AB96" s="37"/>
      <c r="AC96" s="37"/>
      <c r="AD96" s="37"/>
      <c r="AE96" s="29" t="str">
        <f t="shared" si="3"/>
        <v/>
      </c>
      <c r="AF96" s="29" t="str" cm="1">
        <f t="array" ref="AF96">IF($AS96=0,"",INDEX(Disk_Pivot!$I$2:$I$500,$AS96))</f>
        <v/>
      </c>
      <c r="AG96" s="29" t="str" cm="1">
        <f t="array" ref="AG96">IF($AS96=0,"",INDEX(Disk_Pivot!$N$2:$N$500,$AS96))</f>
        <v/>
      </c>
      <c r="AH96" s="29"/>
      <c r="AI96" s="29"/>
      <c r="AJ96" s="29"/>
      <c r="AK96" s="29"/>
      <c r="AL96" s="29"/>
      <c r="AM96" s="29"/>
      <c r="AR96">
        <f>IFERROR(MATCH($B96,Input!$J$2:$J$500,0),0)</f>
        <v>0</v>
      </c>
      <c r="AS96">
        <f>IFERROR(MATCH($B96,Disk_Pivot!$G$2:$G$500,0),0)</f>
        <v>0</v>
      </c>
    </row>
    <row r="97" spans="1:45">
      <c r="A97" s="29" t="str" cm="1">
        <f t="array" ref="A97">IF($AR97=0,"",INDEX(Input!$G$2:$G$500,$AR97)&amp;"")</f>
        <v/>
      </c>
      <c r="B97" s="29"/>
      <c r="C97" s="29" t="str" cm="1">
        <f t="array" ref="C97">IF($AR97=0,"",INDEX(Input!$H$2:$H$500,$AR97)&amp;"")</f>
        <v/>
      </c>
      <c r="D97" s="37" t="str" cm="1">
        <f t="array" ref="D97">IF($AR97=0,"",INDEX(Input!$F$2:$F$500,$AR97))</f>
        <v/>
      </c>
      <c r="E97" s="29" t="str">
        <f>IFERROR(INDEX(Models!$G$2:$G$605,MATCH(D97,Models!$H$2:$H$605,0)),D97)</f>
        <v/>
      </c>
      <c r="F97" s="29" t="str" cm="1">
        <f t="array" ref="F97">IF($AR97=0,"",INDEX(Input!$E$2:$E$500,$AR97))</f>
        <v/>
      </c>
      <c r="G97" s="29" t="str" cm="1">
        <f t="array" ref="G97">IF($AR97=0,"",IF(F97="LENOVO",INDEX(Input!$K$2:$K$500,$AR97),INDEX(Input!$L$2:$L$500,$AR97)))</f>
        <v/>
      </c>
      <c r="H97" s="29"/>
      <c r="I97" s="29"/>
      <c r="J97" s="29" t="str">
        <f>CPU_Formula!I97</f>
        <v/>
      </c>
      <c r="K97" s="37" t="str" cm="1">
        <f t="array" ref="K97">IF($AR97=0,"",INDEX(Input!$D$2:$AC$500,$AR97,$AP$2)&amp;"")</f>
        <v/>
      </c>
      <c r="L97" s="37" t="str" cm="1">
        <f t="array" ref="L97">IF($AR97=0,"",INDEX(Input!$D$2:$AC$500,$AR97,$AP$3)&amp;"")</f>
        <v/>
      </c>
      <c r="M97" s="37" t="str" cm="1">
        <f t="array" ref="M97">IFERROR(_xlfn.FILTERXML("&lt;t&gt;&lt;s&gt;" &amp; SUBSTITUTE(L97," / ","&lt;/s&gt;&lt;s&gt;") &amp; "&lt;/s&gt;&lt;/t&gt;","(//s[contains(.,'DDR')])[1]"),"")</f>
        <v/>
      </c>
      <c r="N97" s="29" t="str">
        <f t="shared" si="4"/>
        <v/>
      </c>
      <c r="O97" s="37" t="str" cm="1">
        <f t="array" ref="O97">IF($AR97=0,"",INDEX(Input!$D$2:$AC$500,$AR97,$AP$4)&amp;"")</f>
        <v/>
      </c>
      <c r="P97" s="37" t="str" cm="1">
        <f t="array" ref="P97">IF($AR97=0,"",IFERROR(_xlfn.TEXTJOIN(", ",TRUE,_xlfn.MAP(_xlfn._xlws.FILTER(INDEX(Input!$D$2:$AC$500,,$AP$6),Input!$J$2:$J$500=$B97),_xlfn.LAMBDA(_xlpm.x,IFERROR(TRUNC(VALUE(_xlfn.TEXTBEFORE(_xlpm.x," ")))&amp;" "&amp;_xlfn.TEXTAFTER(_xlpm.x," "),_xlpm.x)))),""))</f>
        <v/>
      </c>
      <c r="Q97" s="29" t="str">
        <f t="shared" si="5"/>
        <v/>
      </c>
      <c r="R97" s="37" t="str" cm="1">
        <f t="array" ref="R97">IF($AR97=0,"",_xlfn.LET(_xlpm.Result,INDEX(Input!$D$2:$AC$500,$AR97,$AP$5),IF(_xlpm.Result="","",_xlpm.Result)))</f>
        <v/>
      </c>
      <c r="S97" s="37" t="str" cm="1">
        <f t="array" ref="S97">IF(R97="","",IFERROR(_xlfn.TEXTSPLIT(R97," / ", ,TRUE,0,),""))</f>
        <v/>
      </c>
      <c r="T97" s="37"/>
      <c r="U97" s="37" t="str" cm="1">
        <f t="array" ref="U97">IFERROR(_xlfn.IFS(
S97="","",
--S97&lt;55,"Battery Defect",
--S97&lt;=69,"Battery D",
--S97&lt;=80,"Battery C",
--S97&gt;80,""
),"")</f>
        <v/>
      </c>
      <c r="V97" s="37" t="str" cm="1">
        <f t="array" ref="V97">IFERROR(_xlfn.IFS(
T97="","",
--T97&lt;55,"Battery Defect",
--T97&lt;=69,"Battery D",
--T97&lt;=80,"Battery C",
--T97&gt;80,""
),"")</f>
        <v/>
      </c>
      <c r="W97" s="37" t="str" cm="1">
        <f t="array" ref="W97">IF($AR97=0,"",IFERROR(IF(INDEX(Input!$N$2:$U$500,$AR97,0)=0,"",INDEX(Input!$N$2:$U$500,$AR97,0)),""))</f>
        <v/>
      </c>
      <c r="X97" s="37"/>
      <c r="Y97" s="37"/>
      <c r="Z97" s="37"/>
      <c r="AA97" s="37"/>
      <c r="AB97" s="37"/>
      <c r="AC97" s="37"/>
      <c r="AD97" s="37"/>
      <c r="AE97" s="29" t="str">
        <f t="shared" si="3"/>
        <v/>
      </c>
      <c r="AF97" s="29" t="str" cm="1">
        <f t="array" ref="AF97">IF($AS97=0,"",INDEX(Disk_Pivot!$I$2:$I$500,$AS97))</f>
        <v/>
      </c>
      <c r="AG97" s="29" t="str" cm="1">
        <f t="array" ref="AG97">IF($AS97=0,"",INDEX(Disk_Pivot!$N$2:$N$500,$AS97))</f>
        <v/>
      </c>
      <c r="AH97" s="29"/>
      <c r="AI97" s="29"/>
      <c r="AJ97" s="29"/>
      <c r="AK97" s="29"/>
      <c r="AL97" s="29"/>
      <c r="AM97" s="29"/>
      <c r="AR97">
        <f>IFERROR(MATCH($B97,Input!$J$2:$J$500,0),0)</f>
        <v>0</v>
      </c>
      <c r="AS97">
        <f>IFERROR(MATCH($B97,Disk_Pivot!$G$2:$G$500,0),0)</f>
        <v>0</v>
      </c>
    </row>
    <row r="98" spans="1:45">
      <c r="A98" s="29" t="str" cm="1">
        <f t="array" ref="A98">IF($AR98=0,"",INDEX(Input!$G$2:$G$500,$AR98)&amp;"")</f>
        <v/>
      </c>
      <c r="B98" s="29"/>
      <c r="C98" s="29" t="str" cm="1">
        <f t="array" ref="C98">IF($AR98=0,"",INDEX(Input!$H$2:$H$500,$AR98)&amp;"")</f>
        <v/>
      </c>
      <c r="D98" s="37" t="str" cm="1">
        <f t="array" ref="D98">IF($AR98=0,"",INDEX(Input!$F$2:$F$500,$AR98))</f>
        <v/>
      </c>
      <c r="E98" s="29" t="str">
        <f>IFERROR(INDEX(Models!$G$2:$G$605,MATCH(D98,Models!$H$2:$H$605,0)),D98)</f>
        <v/>
      </c>
      <c r="F98" s="29" t="str" cm="1">
        <f t="array" ref="F98">IF($AR98=0,"",INDEX(Input!$E$2:$E$500,$AR98))</f>
        <v/>
      </c>
      <c r="G98" s="29" t="str" cm="1">
        <f t="array" ref="G98">IF($AR98=0,"",IF(F98="LENOVO",INDEX(Input!$K$2:$K$500,$AR98),INDEX(Input!$L$2:$L$500,$AR98)))</f>
        <v/>
      </c>
      <c r="H98" s="29"/>
      <c r="I98" s="29"/>
      <c r="J98" s="29" t="str">
        <f>CPU_Formula!I98</f>
        <v/>
      </c>
      <c r="K98" s="37" t="str" cm="1">
        <f t="array" ref="K98">IF($AR98=0,"",INDEX(Input!$D$2:$AC$500,$AR98,$AP$2)&amp;"")</f>
        <v/>
      </c>
      <c r="L98" s="37" t="str" cm="1">
        <f t="array" ref="L98">IF($AR98=0,"",INDEX(Input!$D$2:$AC$500,$AR98,$AP$3)&amp;"")</f>
        <v/>
      </c>
      <c r="M98" s="37" t="str" cm="1">
        <f t="array" ref="M98">IFERROR(_xlfn.FILTERXML("&lt;t&gt;&lt;s&gt;" &amp; SUBSTITUTE(L98," / ","&lt;/s&gt;&lt;s&gt;") &amp; "&lt;/s&gt;&lt;/t&gt;","(//s[contains(.,'DDR')])[1]"),"")</f>
        <v/>
      </c>
      <c r="N98" s="29" t="str">
        <f t="shared" si="4"/>
        <v/>
      </c>
      <c r="O98" s="37" t="str" cm="1">
        <f t="array" ref="O98">IF($AR98=0,"",INDEX(Input!$D$2:$AC$500,$AR98,$AP$4)&amp;"")</f>
        <v/>
      </c>
      <c r="P98" s="37" t="str" cm="1">
        <f t="array" ref="P98">IF($AR98=0,"",IFERROR(_xlfn.TEXTJOIN(", ",TRUE,_xlfn.MAP(_xlfn._xlws.FILTER(INDEX(Input!$D$2:$AC$500,,$AP$6),Input!$J$2:$J$500=$B98),_xlfn.LAMBDA(_xlpm.x,IFERROR(TRUNC(VALUE(_xlfn.TEXTBEFORE(_xlpm.x," ")))&amp;" "&amp;_xlfn.TEXTAFTER(_xlpm.x," "),_xlpm.x)))),""))</f>
        <v/>
      </c>
      <c r="Q98" s="29" t="str">
        <f t="shared" si="5"/>
        <v/>
      </c>
      <c r="R98" s="37" t="str" cm="1">
        <f t="array" ref="R98">IF($AR98=0,"",_xlfn.LET(_xlpm.Result,INDEX(Input!$D$2:$AC$500,$AR98,$AP$5),IF(_xlpm.Result="","",_xlpm.Result)))</f>
        <v/>
      </c>
      <c r="S98" s="37" t="str" cm="1">
        <f t="array" ref="S98">IF(R98="","",IFERROR(_xlfn.TEXTSPLIT(R98," / ", ,TRUE,0,),""))</f>
        <v/>
      </c>
      <c r="T98" s="37"/>
      <c r="U98" s="37" t="str" cm="1">
        <f t="array" ref="U98">IFERROR(_xlfn.IFS(
S98="","",
--S98&lt;55,"Battery Defect",
--S98&lt;=69,"Battery D",
--S98&lt;=80,"Battery C",
--S98&gt;80,""
),"")</f>
        <v/>
      </c>
      <c r="V98" s="37" t="str" cm="1">
        <f t="array" ref="V98">IFERROR(_xlfn.IFS(
T98="","",
--T98&lt;55,"Battery Defect",
--T98&lt;=69,"Battery D",
--T98&lt;=80,"Battery C",
--T98&gt;80,""
),"")</f>
        <v/>
      </c>
      <c r="W98" s="37" t="str" cm="1">
        <f t="array" ref="W98">IF($AR98=0,"",IFERROR(IF(INDEX(Input!$N$2:$U$500,$AR98,0)=0,"",INDEX(Input!$N$2:$U$500,$AR98,0)),""))</f>
        <v/>
      </c>
      <c r="X98" s="37"/>
      <c r="Y98" s="37"/>
      <c r="Z98" s="37"/>
      <c r="AA98" s="37"/>
      <c r="AB98" s="37"/>
      <c r="AC98" s="37"/>
      <c r="AD98" s="37"/>
      <c r="AE98" s="29" t="str">
        <f t="shared" si="3"/>
        <v/>
      </c>
      <c r="AF98" s="29" t="str" cm="1">
        <f t="array" ref="AF98">IF($AS98=0,"",INDEX(Disk_Pivot!$I$2:$I$500,$AS98))</f>
        <v/>
      </c>
      <c r="AG98" s="29" t="str" cm="1">
        <f t="array" ref="AG98">IF($AS98=0,"",INDEX(Disk_Pivot!$N$2:$N$500,$AS98))</f>
        <v/>
      </c>
      <c r="AH98" s="29"/>
      <c r="AI98" s="29"/>
      <c r="AJ98" s="29"/>
      <c r="AK98" s="29"/>
      <c r="AL98" s="29"/>
      <c r="AM98" s="29"/>
      <c r="AR98">
        <f>IFERROR(MATCH($B98,Input!$J$2:$J$500,0),0)</f>
        <v>0</v>
      </c>
      <c r="AS98">
        <f>IFERROR(MATCH($B98,Disk_Pivot!$G$2:$G$500,0),0)</f>
        <v>0</v>
      </c>
    </row>
    <row r="99" spans="1:45">
      <c r="A99" s="29" t="str" cm="1">
        <f t="array" ref="A99">IF($AR99=0,"",INDEX(Input!$G$2:$G$500,$AR99)&amp;"")</f>
        <v/>
      </c>
      <c r="B99" s="29"/>
      <c r="C99" s="29" t="str" cm="1">
        <f t="array" ref="C99">IF($AR99=0,"",INDEX(Input!$H$2:$H$500,$AR99)&amp;"")</f>
        <v/>
      </c>
      <c r="D99" s="37" t="str" cm="1">
        <f t="array" ref="D99">IF($AR99=0,"",INDEX(Input!$F$2:$F$500,$AR99))</f>
        <v/>
      </c>
      <c r="E99" s="29" t="str">
        <f>IFERROR(INDEX(Models!$G$2:$G$605,MATCH(D99,Models!$H$2:$H$605,0)),D99)</f>
        <v/>
      </c>
      <c r="F99" s="29" t="str" cm="1">
        <f t="array" ref="F99">IF($AR99=0,"",INDEX(Input!$E$2:$E$500,$AR99))</f>
        <v/>
      </c>
      <c r="G99" s="29" t="str" cm="1">
        <f t="array" ref="G99">IF($AR99=0,"",IF(F99="LENOVO",INDEX(Input!$K$2:$K$500,$AR99),INDEX(Input!$L$2:$L$500,$AR99)))</f>
        <v/>
      </c>
      <c r="H99" s="29"/>
      <c r="I99" s="29"/>
      <c r="J99" s="29" t="str">
        <f>CPU_Formula!I99</f>
        <v/>
      </c>
      <c r="K99" s="37" t="str" cm="1">
        <f t="array" ref="K99">IF($AR99=0,"",INDEX(Input!$D$2:$AC$500,$AR99,$AP$2)&amp;"")</f>
        <v/>
      </c>
      <c r="L99" s="37" t="str" cm="1">
        <f t="array" ref="L99">IF($AR99=0,"",INDEX(Input!$D$2:$AC$500,$AR99,$AP$3)&amp;"")</f>
        <v/>
      </c>
      <c r="M99" s="37" t="str" cm="1">
        <f t="array" ref="M99">IFERROR(_xlfn.FILTERXML("&lt;t&gt;&lt;s&gt;" &amp; SUBSTITUTE(L99," / ","&lt;/s&gt;&lt;s&gt;") &amp; "&lt;/s&gt;&lt;/t&gt;","(//s[contains(.,'DDR')])[1]"),"")</f>
        <v/>
      </c>
      <c r="N99" s="29" t="str">
        <f t="shared" si="4"/>
        <v/>
      </c>
      <c r="O99" s="37" t="str" cm="1">
        <f t="array" ref="O99">IF($AR99=0,"",INDEX(Input!$D$2:$AC$500,$AR99,$AP$4)&amp;"")</f>
        <v/>
      </c>
      <c r="P99" s="37" t="str" cm="1">
        <f t="array" ref="P99">IF($AR99=0,"",IFERROR(_xlfn.TEXTJOIN(", ",TRUE,_xlfn.MAP(_xlfn._xlws.FILTER(INDEX(Input!$D$2:$AC$500,,$AP$6),Input!$J$2:$J$500=$B99),_xlfn.LAMBDA(_xlpm.x,IFERROR(TRUNC(VALUE(_xlfn.TEXTBEFORE(_xlpm.x," ")))&amp;" "&amp;_xlfn.TEXTAFTER(_xlpm.x," "),_xlpm.x)))),""))</f>
        <v/>
      </c>
      <c r="Q99" s="29" t="str">
        <f t="shared" si="5"/>
        <v/>
      </c>
      <c r="R99" s="37" t="str" cm="1">
        <f t="array" ref="R99">IF($AR99=0,"",_xlfn.LET(_xlpm.Result,INDEX(Input!$D$2:$AC$500,$AR99,$AP$5),IF(_xlpm.Result="","",_xlpm.Result)))</f>
        <v/>
      </c>
      <c r="S99" s="37" t="str" cm="1">
        <f t="array" ref="S99">IF(R99="","",IFERROR(_xlfn.TEXTSPLIT(R99," / ", ,TRUE,0,),""))</f>
        <v/>
      </c>
      <c r="T99" s="37"/>
      <c r="U99" s="37" t="str" cm="1">
        <f t="array" ref="U99">IFERROR(_xlfn.IFS(
S99="","",
--S99&lt;55,"Battery Defect",
--S99&lt;=69,"Battery D",
--S99&lt;=80,"Battery C",
--S99&gt;80,""
),"")</f>
        <v/>
      </c>
      <c r="V99" s="37" t="str" cm="1">
        <f t="array" ref="V99">IFERROR(_xlfn.IFS(
T99="","",
--T99&lt;55,"Battery Defect",
--T99&lt;=69,"Battery D",
--T99&lt;=80,"Battery C",
--T99&gt;80,""
),"")</f>
        <v/>
      </c>
      <c r="W99" s="37" t="str" cm="1">
        <f t="array" ref="W99">IF($AR99=0,"",IFERROR(IF(INDEX(Input!$N$2:$U$500,$AR99,0)=0,"",INDEX(Input!$N$2:$U$500,$AR99,0)),""))</f>
        <v/>
      </c>
      <c r="X99" s="37"/>
      <c r="Y99" s="37"/>
      <c r="Z99" s="37"/>
      <c r="AA99" s="37"/>
      <c r="AB99" s="37"/>
      <c r="AC99" s="37"/>
      <c r="AD99" s="37"/>
      <c r="AE99" s="29" t="str">
        <f t="shared" si="3"/>
        <v/>
      </c>
      <c r="AF99" s="29" t="str" cm="1">
        <f t="array" ref="AF99">IF($AS99=0,"",INDEX(Disk_Pivot!$I$2:$I$500,$AS99))</f>
        <v/>
      </c>
      <c r="AG99" s="29" t="str" cm="1">
        <f t="array" ref="AG99">IF($AS99=0,"",INDEX(Disk_Pivot!$N$2:$N$500,$AS99))</f>
        <v/>
      </c>
      <c r="AH99" s="29"/>
      <c r="AI99" s="29"/>
      <c r="AJ99" s="29"/>
      <c r="AK99" s="29"/>
      <c r="AL99" s="29"/>
      <c r="AM99" s="29"/>
      <c r="AR99">
        <f>IFERROR(MATCH($B99,Input!$J$2:$J$500,0),0)</f>
        <v>0</v>
      </c>
      <c r="AS99">
        <f>IFERROR(MATCH($B99,Disk_Pivot!$G$2:$G$500,0),0)</f>
        <v>0</v>
      </c>
    </row>
    <row r="100" spans="1:45">
      <c r="A100" s="29" t="str" cm="1">
        <f t="array" ref="A100">IF($AR100=0,"",INDEX(Input!$G$2:$G$500,$AR100)&amp;"")</f>
        <v/>
      </c>
      <c r="B100" s="29"/>
      <c r="C100" s="29" t="str" cm="1">
        <f t="array" ref="C100">IF($AR100=0,"",INDEX(Input!$H$2:$H$500,$AR100)&amp;"")</f>
        <v/>
      </c>
      <c r="D100" s="37" t="str" cm="1">
        <f t="array" ref="D100">IF($AR100=0,"",INDEX(Input!$F$2:$F$500,$AR100))</f>
        <v/>
      </c>
      <c r="E100" s="29" t="str">
        <f>IFERROR(INDEX(Models!$G$2:$G$605,MATCH(D100,Models!$H$2:$H$605,0)),D100)</f>
        <v/>
      </c>
      <c r="F100" s="29" t="str" cm="1">
        <f t="array" ref="F100">IF($AR100=0,"",INDEX(Input!$E$2:$E$500,$AR100))</f>
        <v/>
      </c>
      <c r="G100" s="29" t="str" cm="1">
        <f t="array" ref="G100">IF($AR100=0,"",IF(F100="LENOVO",INDEX(Input!$K$2:$K$500,$AR100),INDEX(Input!$L$2:$L$500,$AR100)))</f>
        <v/>
      </c>
      <c r="H100" s="29"/>
      <c r="I100" s="29"/>
      <c r="J100" s="29" t="str">
        <f>CPU_Formula!I100</f>
        <v/>
      </c>
      <c r="K100" s="37" t="str" cm="1">
        <f t="array" ref="K100">IF($AR100=0,"",INDEX(Input!$D$2:$AC$500,$AR100,$AP$2)&amp;"")</f>
        <v/>
      </c>
      <c r="L100" s="37" t="str" cm="1">
        <f t="array" ref="L100">IF($AR100=0,"",INDEX(Input!$D$2:$AC$500,$AR100,$AP$3)&amp;"")</f>
        <v/>
      </c>
      <c r="M100" s="37" t="str" cm="1">
        <f t="array" ref="M100">IFERROR(_xlfn.FILTERXML("&lt;t&gt;&lt;s&gt;" &amp; SUBSTITUTE(L100," / ","&lt;/s&gt;&lt;s&gt;") &amp; "&lt;/s&gt;&lt;/t&gt;","(//s[contains(.,'DDR')])[1]"),"")</f>
        <v/>
      </c>
      <c r="N100" s="29" t="str">
        <f t="shared" si="4"/>
        <v/>
      </c>
      <c r="O100" s="37" t="str" cm="1">
        <f t="array" ref="O100">IF($AR100=0,"",INDEX(Input!$D$2:$AC$500,$AR100,$AP$4)&amp;"")</f>
        <v/>
      </c>
      <c r="P100" s="37" t="str" cm="1">
        <f t="array" ref="P100">IF($AR100=0,"",IFERROR(_xlfn.TEXTJOIN(", ",TRUE,_xlfn.MAP(_xlfn._xlws.FILTER(INDEX(Input!$D$2:$AC$500,,$AP$6),Input!$J$2:$J$500=$B100),_xlfn.LAMBDA(_xlpm.x,IFERROR(TRUNC(VALUE(_xlfn.TEXTBEFORE(_xlpm.x," ")))&amp;" "&amp;_xlfn.TEXTAFTER(_xlpm.x," "),_xlpm.x)))),""))</f>
        <v/>
      </c>
      <c r="Q100" s="29" t="str">
        <f t="shared" si="5"/>
        <v/>
      </c>
      <c r="R100" s="37" t="str" cm="1">
        <f t="array" ref="R100">IF($AR100=0,"",_xlfn.LET(_xlpm.Result,INDEX(Input!$D$2:$AC$500,$AR100,$AP$5),IF(_xlpm.Result="","",_xlpm.Result)))</f>
        <v/>
      </c>
      <c r="S100" s="37" t="str" cm="1">
        <f t="array" ref="S100">IF(R100="","",IFERROR(_xlfn.TEXTSPLIT(R100," / ", ,TRUE,0,),""))</f>
        <v/>
      </c>
      <c r="T100" s="37"/>
      <c r="U100" s="37" t="str" cm="1">
        <f t="array" ref="U100">IFERROR(_xlfn.IFS(
S100="","",
--S100&lt;55,"Battery Defect",
--S100&lt;=69,"Battery D",
--S100&lt;=80,"Battery C",
--S100&gt;80,""
),"")</f>
        <v/>
      </c>
      <c r="V100" s="37" t="str" cm="1">
        <f t="array" ref="V100">IFERROR(_xlfn.IFS(
T100="","",
--T100&lt;55,"Battery Defect",
--T100&lt;=69,"Battery D",
--T100&lt;=80,"Battery C",
--T100&gt;80,""
),"")</f>
        <v/>
      </c>
      <c r="W100" s="37" t="str" cm="1">
        <f t="array" ref="W100">IF($AR100=0,"",IFERROR(IF(INDEX(Input!$N$2:$U$500,$AR100,0)=0,"",INDEX(Input!$N$2:$U$500,$AR100,0)),""))</f>
        <v/>
      </c>
      <c r="X100" s="37"/>
      <c r="Y100" s="37"/>
      <c r="Z100" s="37"/>
      <c r="AA100" s="37"/>
      <c r="AB100" s="37"/>
      <c r="AC100" s="37"/>
      <c r="AD100" s="37"/>
      <c r="AE100" s="29" t="str">
        <f t="shared" si="3"/>
        <v/>
      </c>
      <c r="AF100" s="29" t="str" cm="1">
        <f t="array" ref="AF100">IF($AS100=0,"",INDEX(Disk_Pivot!$I$2:$I$500,$AS100))</f>
        <v/>
      </c>
      <c r="AG100" s="29" t="str" cm="1">
        <f t="array" ref="AG100">IF($AS100=0,"",INDEX(Disk_Pivot!$N$2:$N$500,$AS100))</f>
        <v/>
      </c>
      <c r="AH100" s="29"/>
      <c r="AI100" s="29"/>
      <c r="AJ100" s="29"/>
      <c r="AK100" s="29"/>
      <c r="AL100" s="29"/>
      <c r="AM100" s="29"/>
      <c r="AR100">
        <f>IFERROR(MATCH($B100,Input!$J$2:$J$500,0),0)</f>
        <v>0</v>
      </c>
      <c r="AS100">
        <f>IFERROR(MATCH($B100,Disk_Pivot!$G$2:$G$500,0),0)</f>
        <v>0</v>
      </c>
    </row>
    <row r="101" spans="1:45">
      <c r="A101" s="29" t="str" cm="1">
        <f t="array" ref="A101">IF($AR101=0,"",INDEX(Input!$G$2:$G$500,$AR101)&amp;"")</f>
        <v/>
      </c>
      <c r="B101" s="29"/>
      <c r="C101" s="29" t="str" cm="1">
        <f t="array" ref="C101">IF($AR101=0,"",INDEX(Input!$H$2:$H$500,$AR101)&amp;"")</f>
        <v/>
      </c>
      <c r="D101" s="37" t="str" cm="1">
        <f t="array" ref="D101">IF($AR101=0,"",INDEX(Input!$F$2:$F$500,$AR101))</f>
        <v/>
      </c>
      <c r="E101" s="29" t="str">
        <f>IFERROR(INDEX(Models!$G$2:$G$605,MATCH(D101,Models!$H$2:$H$605,0)),D101)</f>
        <v/>
      </c>
      <c r="F101" s="29" t="str" cm="1">
        <f t="array" ref="F101">IF($AR101=0,"",INDEX(Input!$E$2:$E$500,$AR101))</f>
        <v/>
      </c>
      <c r="G101" s="29" t="str" cm="1">
        <f t="array" ref="G101">IF($AR101=0,"",IF(F101="LENOVO",INDEX(Input!$K$2:$K$500,$AR101),INDEX(Input!$L$2:$L$500,$AR101)))</f>
        <v/>
      </c>
      <c r="H101" s="29"/>
      <c r="I101" s="29"/>
      <c r="J101" s="29" t="str">
        <f>CPU_Formula!I101</f>
        <v/>
      </c>
      <c r="K101" s="37" t="str" cm="1">
        <f t="array" ref="K101">IF($AR101=0,"",INDEX(Input!$D$2:$AC$500,$AR101,$AP$2)&amp;"")</f>
        <v/>
      </c>
      <c r="L101" s="37" t="str" cm="1">
        <f t="array" ref="L101">IF($AR101=0,"",INDEX(Input!$D$2:$AC$500,$AR101,$AP$3)&amp;"")</f>
        <v/>
      </c>
      <c r="M101" s="37" t="str" cm="1">
        <f t="array" ref="M101">IFERROR(_xlfn.FILTERXML("&lt;t&gt;&lt;s&gt;" &amp; SUBSTITUTE(L101," / ","&lt;/s&gt;&lt;s&gt;") &amp; "&lt;/s&gt;&lt;/t&gt;","(//s[contains(.,'DDR')])[1]"),"")</f>
        <v/>
      </c>
      <c r="N101" s="29" t="str">
        <f t="shared" si="4"/>
        <v/>
      </c>
      <c r="O101" s="37" t="str" cm="1">
        <f t="array" ref="O101">IF($AR101=0,"",INDEX(Input!$D$2:$AC$500,$AR101,$AP$4)&amp;"")</f>
        <v/>
      </c>
      <c r="P101" s="37" t="str" cm="1">
        <f t="array" ref="P101">IF($AR101=0,"",IFERROR(_xlfn.TEXTJOIN(", ",TRUE,_xlfn.MAP(_xlfn._xlws.FILTER(INDEX(Input!$D$2:$AC$500,,$AP$6),Input!$J$2:$J$500=$B101),_xlfn.LAMBDA(_xlpm.x,IFERROR(TRUNC(VALUE(_xlfn.TEXTBEFORE(_xlpm.x," ")))&amp;" "&amp;_xlfn.TEXTAFTER(_xlpm.x," "),_xlpm.x)))),""))</f>
        <v/>
      </c>
      <c r="Q101" s="29" t="str">
        <f t="shared" si="5"/>
        <v/>
      </c>
      <c r="R101" s="37" t="str" cm="1">
        <f t="array" ref="R101">IF($AR101=0,"",_xlfn.LET(_xlpm.Result,INDEX(Input!$D$2:$AC$500,$AR101,$AP$5),IF(_xlpm.Result="","",_xlpm.Result)))</f>
        <v/>
      </c>
      <c r="S101" s="37" t="str" cm="1">
        <f t="array" ref="S101">IF(R101="","",IFERROR(_xlfn.TEXTSPLIT(R101," / ", ,TRUE,0,),""))</f>
        <v/>
      </c>
      <c r="T101" s="37"/>
      <c r="U101" s="37" t="str" cm="1">
        <f t="array" ref="U101">IFERROR(_xlfn.IFS(
S101="","",
--S101&lt;55,"Battery Defect",
--S101&lt;=69,"Battery D",
--S101&lt;=80,"Battery C",
--S101&gt;80,""
),"")</f>
        <v/>
      </c>
      <c r="V101" s="37" t="str" cm="1">
        <f t="array" ref="V101">IFERROR(_xlfn.IFS(
T101="","",
--T101&lt;55,"Battery Defect",
--T101&lt;=69,"Battery D",
--T101&lt;=80,"Battery C",
--T101&gt;80,""
),"")</f>
        <v/>
      </c>
      <c r="W101" s="37" t="str" cm="1">
        <f t="array" ref="W101">IF($AR101=0,"",IFERROR(IF(INDEX(Input!$N$2:$U$500,$AR101,0)=0,"",INDEX(Input!$N$2:$U$500,$AR101,0)),""))</f>
        <v/>
      </c>
      <c r="X101" s="37"/>
      <c r="Y101" s="37"/>
      <c r="Z101" s="37"/>
      <c r="AA101" s="37"/>
      <c r="AB101" s="37"/>
      <c r="AC101" s="37"/>
      <c r="AD101" s="37"/>
      <c r="AE101" s="29" t="str">
        <f t="shared" si="3"/>
        <v/>
      </c>
      <c r="AF101" s="29" t="str" cm="1">
        <f t="array" ref="AF101">IF($AS101=0,"",INDEX(Disk_Pivot!$I$2:$I$500,$AS101))</f>
        <v/>
      </c>
      <c r="AG101" s="29" t="str" cm="1">
        <f t="array" ref="AG101">IF($AS101=0,"",INDEX(Disk_Pivot!$N$2:$N$500,$AS101))</f>
        <v/>
      </c>
      <c r="AH101" s="29"/>
      <c r="AI101" s="29"/>
      <c r="AJ101" s="29"/>
      <c r="AK101" s="29"/>
      <c r="AL101" s="29"/>
      <c r="AM101" s="29"/>
      <c r="AR101">
        <f>IFERROR(MATCH($B101,Input!$J$2:$J$500,0),0)</f>
        <v>0</v>
      </c>
      <c r="AS101">
        <f>IFERROR(MATCH($B101,Disk_Pivot!$G$2:$G$500,0),0)</f>
        <v>0</v>
      </c>
    </row>
    <row r="102" spans="1:45">
      <c r="A102" s="29" t="str" cm="1">
        <f t="array" ref="A102">IF($AR102=0,"",INDEX(Input!$G$2:$G$500,$AR102)&amp;"")</f>
        <v/>
      </c>
      <c r="B102" s="29"/>
      <c r="C102" s="29" t="str" cm="1">
        <f t="array" ref="C102">IF($AR102=0,"",INDEX(Input!$H$2:$H$500,$AR102)&amp;"")</f>
        <v/>
      </c>
      <c r="D102" s="37" t="str" cm="1">
        <f t="array" ref="D102">IF($AR102=0,"",INDEX(Input!$F$2:$F$500,$AR102))</f>
        <v/>
      </c>
      <c r="E102" s="29" t="str">
        <f>IFERROR(INDEX(Models!$G$2:$G$605,MATCH(D102,Models!$H$2:$H$605,0)),D102)</f>
        <v/>
      </c>
      <c r="F102" s="29" t="str" cm="1">
        <f t="array" ref="F102">IF($AR102=0,"",INDEX(Input!$E$2:$E$500,$AR102))</f>
        <v/>
      </c>
      <c r="G102" s="29" t="str" cm="1">
        <f t="array" ref="G102">IF($AR102=0,"",IF(F102="LENOVO",INDEX(Input!$K$2:$K$500,$AR102),INDEX(Input!$L$2:$L$500,$AR102)))</f>
        <v/>
      </c>
      <c r="H102" s="29"/>
      <c r="I102" s="29"/>
      <c r="J102" s="29" t="str">
        <f>CPU_Formula!I102</f>
        <v/>
      </c>
      <c r="K102" s="37" t="str" cm="1">
        <f t="array" ref="K102">IF($AR102=0,"",INDEX(Input!$D$2:$AC$500,$AR102,$AP$2)&amp;"")</f>
        <v/>
      </c>
      <c r="L102" s="37" t="str" cm="1">
        <f t="array" ref="L102">IF($AR102=0,"",INDEX(Input!$D$2:$AC$500,$AR102,$AP$3)&amp;"")</f>
        <v/>
      </c>
      <c r="M102" s="37" t="str" cm="1">
        <f t="array" ref="M102">IFERROR(_xlfn.FILTERXML("&lt;t&gt;&lt;s&gt;" &amp; SUBSTITUTE(L102," / ","&lt;/s&gt;&lt;s&gt;") &amp; "&lt;/s&gt;&lt;/t&gt;","(//s[contains(.,'DDR')])[1]"),"")</f>
        <v/>
      </c>
      <c r="N102" s="29" t="str">
        <f t="shared" si="4"/>
        <v/>
      </c>
      <c r="O102" s="37" t="str" cm="1">
        <f t="array" ref="O102">IF($AR102=0,"",INDEX(Input!$D$2:$AC$500,$AR102,$AP$4)&amp;"")</f>
        <v/>
      </c>
      <c r="P102" s="37" t="str" cm="1">
        <f t="array" ref="P102">IF($AR102=0,"",IFERROR(_xlfn.TEXTJOIN(", ",TRUE,_xlfn.MAP(_xlfn._xlws.FILTER(INDEX(Input!$D$2:$AC$500,,$AP$6),Input!$J$2:$J$500=$B102),_xlfn.LAMBDA(_xlpm.x,IFERROR(TRUNC(VALUE(_xlfn.TEXTBEFORE(_xlpm.x," ")))&amp;" "&amp;_xlfn.TEXTAFTER(_xlpm.x," "),_xlpm.x)))),""))</f>
        <v/>
      </c>
      <c r="Q102" s="29" t="str">
        <f t="shared" si="5"/>
        <v/>
      </c>
      <c r="R102" s="37" t="str" cm="1">
        <f t="array" ref="R102">IF($AR102=0,"",_xlfn.LET(_xlpm.Result,INDEX(Input!$D$2:$AC$500,$AR102,$AP$5),IF(_xlpm.Result="","",_xlpm.Result)))</f>
        <v/>
      </c>
      <c r="S102" s="37" t="str" cm="1">
        <f t="array" ref="S102">IF(R102="","",IFERROR(_xlfn.TEXTSPLIT(R102," / ", ,TRUE,0,),""))</f>
        <v/>
      </c>
      <c r="T102" s="37"/>
      <c r="U102" s="37" t="str" cm="1">
        <f t="array" ref="U102">IFERROR(_xlfn.IFS(
S102="","",
--S102&lt;55,"Battery Defect",
--S102&lt;=69,"Battery D",
--S102&lt;=80,"Battery C",
--S102&gt;80,""
),"")</f>
        <v/>
      </c>
      <c r="V102" s="37" t="str" cm="1">
        <f t="array" ref="V102">IFERROR(_xlfn.IFS(
T102="","",
--T102&lt;55,"Battery Defect",
--T102&lt;=69,"Battery D",
--T102&lt;=80,"Battery C",
--T102&gt;80,""
),"")</f>
        <v/>
      </c>
      <c r="W102" s="37" t="str" cm="1">
        <f t="array" ref="W102">IF($AR102=0,"",IFERROR(IF(INDEX(Input!$N$2:$U$500,$AR102,0)=0,"",INDEX(Input!$N$2:$U$500,$AR102,0)),""))</f>
        <v/>
      </c>
      <c r="X102" s="37"/>
      <c r="Y102" s="37"/>
      <c r="Z102" s="37"/>
      <c r="AA102" s="37"/>
      <c r="AB102" s="37"/>
      <c r="AC102" s="37"/>
      <c r="AD102" s="37"/>
      <c r="AE102" s="29" t="str">
        <f t="shared" si="3"/>
        <v/>
      </c>
      <c r="AF102" s="29" t="str" cm="1">
        <f t="array" ref="AF102">IF($AS102=0,"",INDEX(Disk_Pivot!$I$2:$I$500,$AS102))</f>
        <v/>
      </c>
      <c r="AG102" s="29" t="str" cm="1">
        <f t="array" ref="AG102">IF($AS102=0,"",INDEX(Disk_Pivot!$N$2:$N$500,$AS102))</f>
        <v/>
      </c>
      <c r="AH102" s="29"/>
      <c r="AI102" s="29"/>
      <c r="AJ102" s="29"/>
      <c r="AK102" s="29"/>
      <c r="AL102" s="29"/>
      <c r="AM102" s="29"/>
      <c r="AR102">
        <f>IFERROR(MATCH($B102,Input!$J$2:$J$500,0),0)</f>
        <v>0</v>
      </c>
      <c r="AS102">
        <f>IFERROR(MATCH($B102,Disk_Pivot!$G$2:$G$500,0),0)</f>
        <v>0</v>
      </c>
    </row>
    <row r="103" spans="1:45">
      <c r="A103" s="29" t="str" cm="1">
        <f t="array" ref="A103">IF($AR103=0,"",INDEX(Input!$G$2:$G$500,$AR103)&amp;"")</f>
        <v/>
      </c>
      <c r="B103" s="29"/>
      <c r="C103" s="29" t="str" cm="1">
        <f t="array" ref="C103">IF($AR103=0,"",INDEX(Input!$H$2:$H$500,$AR103)&amp;"")</f>
        <v/>
      </c>
      <c r="D103" s="37" t="str" cm="1">
        <f t="array" ref="D103">IF($AR103=0,"",INDEX(Input!$F$2:$F$500,$AR103))</f>
        <v/>
      </c>
      <c r="E103" s="29" t="str">
        <f>IFERROR(INDEX(Models!$G$2:$G$605,MATCH(D103,Models!$H$2:$H$605,0)),D103)</f>
        <v/>
      </c>
      <c r="F103" s="29" t="str" cm="1">
        <f t="array" ref="F103">IF($AR103=0,"",INDEX(Input!$E$2:$E$500,$AR103))</f>
        <v/>
      </c>
      <c r="G103" s="29" t="str" cm="1">
        <f t="array" ref="G103">IF($AR103=0,"",IF(F103="LENOVO",INDEX(Input!$K$2:$K$500,$AR103),INDEX(Input!$L$2:$L$500,$AR103)))</f>
        <v/>
      </c>
      <c r="H103" s="29"/>
      <c r="I103" s="29"/>
      <c r="J103" s="29" t="str">
        <f>CPU_Formula!I103</f>
        <v/>
      </c>
      <c r="K103" s="37" t="str" cm="1">
        <f t="array" ref="K103">IF($AR103=0,"",INDEX(Input!$D$2:$AC$500,$AR103,$AP$2)&amp;"")</f>
        <v/>
      </c>
      <c r="L103" s="37" t="str" cm="1">
        <f t="array" ref="L103">IF($AR103=0,"",INDEX(Input!$D$2:$AC$500,$AR103,$AP$3)&amp;"")</f>
        <v/>
      </c>
      <c r="M103" s="37" t="str" cm="1">
        <f t="array" ref="M103">IFERROR(_xlfn.FILTERXML("&lt;t&gt;&lt;s&gt;" &amp; SUBSTITUTE(L103," / ","&lt;/s&gt;&lt;s&gt;") &amp; "&lt;/s&gt;&lt;/t&gt;","(//s[contains(.,'DDR')])[1]"),"")</f>
        <v/>
      </c>
      <c r="N103" s="29" t="str">
        <f t="shared" si="4"/>
        <v/>
      </c>
      <c r="O103" s="37" t="str" cm="1">
        <f t="array" ref="O103">IF($AR103=0,"",INDEX(Input!$D$2:$AC$500,$AR103,$AP$4)&amp;"")</f>
        <v/>
      </c>
      <c r="P103" s="37" t="str" cm="1">
        <f t="array" ref="P103">IF($AR103=0,"",IFERROR(_xlfn.TEXTJOIN(", ",TRUE,_xlfn.MAP(_xlfn._xlws.FILTER(INDEX(Input!$D$2:$AC$500,,$AP$6),Input!$J$2:$J$500=$B103),_xlfn.LAMBDA(_xlpm.x,IFERROR(TRUNC(VALUE(_xlfn.TEXTBEFORE(_xlpm.x," ")))&amp;" "&amp;_xlfn.TEXTAFTER(_xlpm.x," "),_xlpm.x)))),""))</f>
        <v/>
      </c>
      <c r="Q103" s="29" t="str">
        <f t="shared" si="5"/>
        <v/>
      </c>
      <c r="R103" s="37" t="str" cm="1">
        <f t="array" ref="R103">IF($AR103=0,"",_xlfn.LET(_xlpm.Result,INDEX(Input!$D$2:$AC$500,$AR103,$AP$5),IF(_xlpm.Result="","",_xlpm.Result)))</f>
        <v/>
      </c>
      <c r="S103" s="37" t="str" cm="1">
        <f t="array" ref="S103">IF(R103="","",IFERROR(_xlfn.TEXTSPLIT(R103," / ", ,TRUE,0,),""))</f>
        <v/>
      </c>
      <c r="T103" s="37"/>
      <c r="U103" s="37" t="str" cm="1">
        <f t="array" ref="U103">IFERROR(_xlfn.IFS(
S103="","",
--S103&lt;55,"Battery Defect",
--S103&lt;=69,"Battery D",
--S103&lt;=80,"Battery C",
--S103&gt;80,""
),"")</f>
        <v/>
      </c>
      <c r="V103" s="37" t="str" cm="1">
        <f t="array" ref="V103">IFERROR(_xlfn.IFS(
T103="","",
--T103&lt;55,"Battery Defect",
--T103&lt;=69,"Battery D",
--T103&lt;=80,"Battery C",
--T103&gt;80,""
),"")</f>
        <v/>
      </c>
      <c r="W103" s="37" t="str" cm="1">
        <f t="array" ref="W103">IF($AR103=0,"",IFERROR(IF(INDEX(Input!$N$2:$U$500,$AR103,0)=0,"",INDEX(Input!$N$2:$U$500,$AR103,0)),""))</f>
        <v/>
      </c>
      <c r="X103" s="37"/>
      <c r="Y103" s="37"/>
      <c r="Z103" s="37"/>
      <c r="AA103" s="37"/>
      <c r="AB103" s="37"/>
      <c r="AC103" s="37"/>
      <c r="AD103" s="37"/>
      <c r="AE103" s="29" t="str">
        <f t="shared" si="3"/>
        <v/>
      </c>
      <c r="AF103" s="29" t="str" cm="1">
        <f t="array" ref="AF103">IF($AS103=0,"",INDEX(Disk_Pivot!$I$2:$I$500,$AS103))</f>
        <v/>
      </c>
      <c r="AG103" s="29" t="str" cm="1">
        <f t="array" ref="AG103">IF($AS103=0,"",INDEX(Disk_Pivot!$N$2:$N$500,$AS103))</f>
        <v/>
      </c>
      <c r="AH103" s="29"/>
      <c r="AI103" s="29"/>
      <c r="AJ103" s="29"/>
      <c r="AK103" s="29"/>
      <c r="AL103" s="29"/>
      <c r="AM103" s="29"/>
      <c r="AR103">
        <f>IFERROR(MATCH($B103,Input!$J$2:$J$500,0),0)</f>
        <v>0</v>
      </c>
      <c r="AS103">
        <f>IFERROR(MATCH($B103,Disk_Pivot!$G$2:$G$500,0),0)</f>
        <v>0</v>
      </c>
    </row>
    <row r="104" spans="1:45">
      <c r="A104" s="29" t="str" cm="1">
        <f t="array" ref="A104">IF($AR104=0,"",INDEX(Input!$G$2:$G$500,$AR104)&amp;"")</f>
        <v/>
      </c>
      <c r="B104" s="29"/>
      <c r="C104" s="29" t="str" cm="1">
        <f t="array" ref="C104">IF($AR104=0,"",INDEX(Input!$H$2:$H$500,$AR104)&amp;"")</f>
        <v/>
      </c>
      <c r="D104" s="37" t="str" cm="1">
        <f t="array" ref="D104">IF($AR104=0,"",INDEX(Input!$F$2:$F$500,$AR104))</f>
        <v/>
      </c>
      <c r="E104" s="29" t="str">
        <f>IFERROR(INDEX(Models!$G$2:$G$605,MATCH(D104,Models!$H$2:$H$605,0)),D104)</f>
        <v/>
      </c>
      <c r="F104" s="29" t="str" cm="1">
        <f t="array" ref="F104">IF($AR104=0,"",INDEX(Input!$E$2:$E$500,$AR104))</f>
        <v/>
      </c>
      <c r="G104" s="29" t="str" cm="1">
        <f t="array" ref="G104">IF($AR104=0,"",IF(F104="LENOVO",INDEX(Input!$K$2:$K$500,$AR104),INDEX(Input!$L$2:$L$500,$AR104)))</f>
        <v/>
      </c>
      <c r="H104" s="29"/>
      <c r="I104" s="29"/>
      <c r="J104" s="29" t="str">
        <f>CPU_Formula!I104</f>
        <v/>
      </c>
      <c r="K104" s="37" t="str" cm="1">
        <f t="array" ref="K104">IF($AR104=0,"",INDEX(Input!$D$2:$AC$500,$AR104,$AP$2)&amp;"")</f>
        <v/>
      </c>
      <c r="L104" s="37" t="str" cm="1">
        <f t="array" ref="L104">IF($AR104=0,"",INDEX(Input!$D$2:$AC$500,$AR104,$AP$3)&amp;"")</f>
        <v/>
      </c>
      <c r="M104" s="37" t="str" cm="1">
        <f t="array" ref="M104">IFERROR(_xlfn.FILTERXML("&lt;t&gt;&lt;s&gt;" &amp; SUBSTITUTE(L104," / ","&lt;/s&gt;&lt;s&gt;") &amp; "&lt;/s&gt;&lt;/t&gt;","(//s[contains(.,'DDR')])[1]"),"")</f>
        <v/>
      </c>
      <c r="N104" s="29" t="str">
        <f t="shared" si="4"/>
        <v/>
      </c>
      <c r="O104" s="37" t="str" cm="1">
        <f t="array" ref="O104">IF($AR104=0,"",INDEX(Input!$D$2:$AC$500,$AR104,$AP$4)&amp;"")</f>
        <v/>
      </c>
      <c r="P104" s="37" t="str" cm="1">
        <f t="array" ref="P104">IF($AR104=0,"",IFERROR(_xlfn.TEXTJOIN(", ",TRUE,_xlfn.MAP(_xlfn._xlws.FILTER(INDEX(Input!$D$2:$AC$500,,$AP$6),Input!$J$2:$J$500=$B104),_xlfn.LAMBDA(_xlpm.x,IFERROR(TRUNC(VALUE(_xlfn.TEXTBEFORE(_xlpm.x," ")))&amp;" "&amp;_xlfn.TEXTAFTER(_xlpm.x," "),_xlpm.x)))),""))</f>
        <v/>
      </c>
      <c r="Q104" s="29" t="str">
        <f t="shared" si="5"/>
        <v/>
      </c>
      <c r="R104" s="37" t="str" cm="1">
        <f t="array" ref="R104">IF($AR104=0,"",_xlfn.LET(_xlpm.Result,INDEX(Input!$D$2:$AC$500,$AR104,$AP$5),IF(_xlpm.Result="","",_xlpm.Result)))</f>
        <v/>
      </c>
      <c r="S104" s="37" t="str" cm="1">
        <f t="array" ref="S104">IF(R104="","",IFERROR(_xlfn.TEXTSPLIT(R104," / ", ,TRUE,0,),""))</f>
        <v/>
      </c>
      <c r="T104" s="37"/>
      <c r="U104" s="37" t="str" cm="1">
        <f t="array" ref="U104">IFERROR(_xlfn.IFS(
S104="","",
--S104&lt;55,"Battery Defect",
--S104&lt;=69,"Battery D",
--S104&lt;=80,"Battery C",
--S104&gt;80,""
),"")</f>
        <v/>
      </c>
      <c r="V104" s="37" t="str" cm="1">
        <f t="array" ref="V104">IFERROR(_xlfn.IFS(
T104="","",
--T104&lt;55,"Battery Defect",
--T104&lt;=69,"Battery D",
--T104&lt;=80,"Battery C",
--T104&gt;80,""
),"")</f>
        <v/>
      </c>
      <c r="W104" s="37" t="str" cm="1">
        <f t="array" ref="W104">IF($AR104=0,"",IFERROR(IF(INDEX(Input!$N$2:$U$500,$AR104,0)=0,"",INDEX(Input!$N$2:$U$500,$AR104,0)),""))</f>
        <v/>
      </c>
      <c r="X104" s="37"/>
      <c r="Y104" s="37"/>
      <c r="Z104" s="37"/>
      <c r="AA104" s="37"/>
      <c r="AB104" s="37"/>
      <c r="AC104" s="37"/>
      <c r="AD104" s="37"/>
      <c r="AE104" s="29" t="str">
        <f t="shared" si="3"/>
        <v/>
      </c>
      <c r="AF104" s="29" t="str" cm="1">
        <f t="array" ref="AF104">IF($AS104=0,"",INDEX(Disk_Pivot!$I$2:$I$500,$AS104))</f>
        <v/>
      </c>
      <c r="AG104" s="29" t="str" cm="1">
        <f t="array" ref="AG104">IF($AS104=0,"",INDEX(Disk_Pivot!$N$2:$N$500,$AS104))</f>
        <v/>
      </c>
      <c r="AH104" s="29"/>
      <c r="AI104" s="29"/>
      <c r="AJ104" s="29"/>
      <c r="AK104" s="29"/>
      <c r="AL104" s="29"/>
      <c r="AM104" s="29"/>
      <c r="AR104">
        <f>IFERROR(MATCH($B104,Input!$J$2:$J$500,0),0)</f>
        <v>0</v>
      </c>
      <c r="AS104">
        <f>IFERROR(MATCH($B104,Disk_Pivot!$G$2:$G$500,0),0)</f>
        <v>0</v>
      </c>
    </row>
    <row r="105" spans="1:45">
      <c r="A105" s="29" t="str" cm="1">
        <f t="array" ref="A105">IF($AR105=0,"",INDEX(Input!$G$2:$G$500,$AR105)&amp;"")</f>
        <v/>
      </c>
      <c r="B105" s="29"/>
      <c r="C105" s="29" t="str" cm="1">
        <f t="array" ref="C105">IF($AR105=0,"",INDEX(Input!$H$2:$H$500,$AR105)&amp;"")</f>
        <v/>
      </c>
      <c r="D105" s="37" t="str" cm="1">
        <f t="array" ref="D105">IF($AR105=0,"",INDEX(Input!$F$2:$F$500,$AR105))</f>
        <v/>
      </c>
      <c r="E105" s="29" t="str">
        <f>IFERROR(INDEX(Models!$G$2:$G$605,MATCH(D105,Models!$H$2:$H$605,0)),D105)</f>
        <v/>
      </c>
      <c r="F105" s="29" t="str" cm="1">
        <f t="array" ref="F105">IF($AR105=0,"",INDEX(Input!$E$2:$E$500,$AR105))</f>
        <v/>
      </c>
      <c r="G105" s="29" t="str" cm="1">
        <f t="array" ref="G105">IF($AR105=0,"",IF(F105="LENOVO",INDEX(Input!$K$2:$K$500,$AR105),INDEX(Input!$L$2:$L$500,$AR105)))</f>
        <v/>
      </c>
      <c r="H105" s="29"/>
      <c r="I105" s="29"/>
      <c r="J105" s="29" t="str">
        <f>CPU_Formula!I105</f>
        <v/>
      </c>
      <c r="K105" s="37" t="str" cm="1">
        <f t="array" ref="K105">IF($AR105=0,"",INDEX(Input!$D$2:$AC$500,$AR105,$AP$2)&amp;"")</f>
        <v/>
      </c>
      <c r="L105" s="37" t="str" cm="1">
        <f t="array" ref="L105">IF($AR105=0,"",INDEX(Input!$D$2:$AC$500,$AR105,$AP$3)&amp;"")</f>
        <v/>
      </c>
      <c r="M105" s="37" t="str" cm="1">
        <f t="array" ref="M105">IFERROR(_xlfn.FILTERXML("&lt;t&gt;&lt;s&gt;" &amp; SUBSTITUTE(L105," / ","&lt;/s&gt;&lt;s&gt;") &amp; "&lt;/s&gt;&lt;/t&gt;","(//s[contains(.,'DDR')])[1]"),"")</f>
        <v/>
      </c>
      <c r="N105" s="29" t="str">
        <f t="shared" si="4"/>
        <v/>
      </c>
      <c r="O105" s="37" t="str" cm="1">
        <f t="array" ref="O105">IF($AR105=0,"",INDEX(Input!$D$2:$AC$500,$AR105,$AP$4)&amp;"")</f>
        <v/>
      </c>
      <c r="P105" s="37" t="str" cm="1">
        <f t="array" ref="P105">IF($AR105=0,"",IFERROR(_xlfn.TEXTJOIN(", ",TRUE,_xlfn.MAP(_xlfn._xlws.FILTER(INDEX(Input!$D$2:$AC$500,,$AP$6),Input!$J$2:$J$500=$B105),_xlfn.LAMBDA(_xlpm.x,IFERROR(TRUNC(VALUE(_xlfn.TEXTBEFORE(_xlpm.x," ")))&amp;" "&amp;_xlfn.TEXTAFTER(_xlpm.x," "),_xlpm.x)))),""))</f>
        <v/>
      </c>
      <c r="Q105" s="29" t="str">
        <f t="shared" si="5"/>
        <v/>
      </c>
      <c r="R105" s="37" t="str" cm="1">
        <f t="array" ref="R105">IF($AR105=0,"",_xlfn.LET(_xlpm.Result,INDEX(Input!$D$2:$AC$500,$AR105,$AP$5),IF(_xlpm.Result="","",_xlpm.Result)))</f>
        <v/>
      </c>
      <c r="S105" s="37" t="str" cm="1">
        <f t="array" ref="S105">IF(R105="","",IFERROR(_xlfn.TEXTSPLIT(R105," / ", ,TRUE,0,),""))</f>
        <v/>
      </c>
      <c r="T105" s="37"/>
      <c r="U105" s="37" t="str" cm="1">
        <f t="array" ref="U105">IFERROR(_xlfn.IFS(
S105="","",
--S105&lt;55,"Battery Defect",
--S105&lt;=69,"Battery D",
--S105&lt;=80,"Battery C",
--S105&gt;80,""
),"")</f>
        <v/>
      </c>
      <c r="V105" s="37" t="str" cm="1">
        <f t="array" ref="V105">IFERROR(_xlfn.IFS(
T105="","",
--T105&lt;55,"Battery Defect",
--T105&lt;=69,"Battery D",
--T105&lt;=80,"Battery C",
--T105&gt;80,""
),"")</f>
        <v/>
      </c>
      <c r="W105" s="37" t="str" cm="1">
        <f t="array" ref="W105">IF($AR105=0,"",IFERROR(IF(INDEX(Input!$N$2:$U$500,$AR105,0)=0,"",INDEX(Input!$N$2:$U$500,$AR105,0)),""))</f>
        <v/>
      </c>
      <c r="X105" s="37"/>
      <c r="Y105" s="37"/>
      <c r="Z105" s="37"/>
      <c r="AA105" s="37"/>
      <c r="AB105" s="37"/>
      <c r="AC105" s="37"/>
      <c r="AD105" s="37"/>
      <c r="AE105" s="29" t="str">
        <f t="shared" si="3"/>
        <v/>
      </c>
      <c r="AF105" s="29" t="str" cm="1">
        <f t="array" ref="AF105">IF($AS105=0,"",INDEX(Disk_Pivot!$I$2:$I$500,$AS105))</f>
        <v/>
      </c>
      <c r="AG105" s="29" t="str" cm="1">
        <f t="array" ref="AG105">IF($AS105=0,"",INDEX(Disk_Pivot!$N$2:$N$500,$AS105))</f>
        <v/>
      </c>
      <c r="AH105" s="29"/>
      <c r="AI105" s="29"/>
      <c r="AJ105" s="29"/>
      <c r="AK105" s="29"/>
      <c r="AL105" s="29"/>
      <c r="AM105" s="29"/>
      <c r="AR105">
        <f>IFERROR(MATCH($B105,Input!$J$2:$J$500,0),0)</f>
        <v>0</v>
      </c>
      <c r="AS105">
        <f>IFERROR(MATCH($B105,Disk_Pivot!$G$2:$G$500,0),0)</f>
        <v>0</v>
      </c>
    </row>
    <row r="106" spans="1:45">
      <c r="A106" s="29" t="str" cm="1">
        <f t="array" ref="A106">IF($AR106=0,"",INDEX(Input!$G$2:$G$500,$AR106)&amp;"")</f>
        <v/>
      </c>
      <c r="B106" s="29"/>
      <c r="C106" s="29" t="str" cm="1">
        <f t="array" ref="C106">IF($AR106=0,"",INDEX(Input!$H$2:$H$500,$AR106)&amp;"")</f>
        <v/>
      </c>
      <c r="D106" s="37" t="str" cm="1">
        <f t="array" ref="D106">IF($AR106=0,"",INDEX(Input!$F$2:$F$500,$AR106))</f>
        <v/>
      </c>
      <c r="E106" s="29" t="str">
        <f>IFERROR(INDEX(Models!$G$2:$G$605,MATCH(D106,Models!$H$2:$H$605,0)),D106)</f>
        <v/>
      </c>
      <c r="F106" s="29" t="str" cm="1">
        <f t="array" ref="F106">IF($AR106=0,"",INDEX(Input!$E$2:$E$500,$AR106))</f>
        <v/>
      </c>
      <c r="G106" s="29" t="str" cm="1">
        <f t="array" ref="G106">IF($AR106=0,"",IF(F106="LENOVO",INDEX(Input!$K$2:$K$500,$AR106),INDEX(Input!$L$2:$L$500,$AR106)))</f>
        <v/>
      </c>
      <c r="H106" s="29"/>
      <c r="I106" s="29"/>
      <c r="J106" s="29" t="str">
        <f>CPU_Formula!I106</f>
        <v/>
      </c>
      <c r="K106" s="37" t="str" cm="1">
        <f t="array" ref="K106">IF($AR106=0,"",INDEX(Input!$D$2:$AC$500,$AR106,$AP$2)&amp;"")</f>
        <v/>
      </c>
      <c r="L106" s="37" t="str" cm="1">
        <f t="array" ref="L106">IF($AR106=0,"",INDEX(Input!$D$2:$AC$500,$AR106,$AP$3)&amp;"")</f>
        <v/>
      </c>
      <c r="M106" s="37" t="str" cm="1">
        <f t="array" ref="M106">IFERROR(_xlfn.FILTERXML("&lt;t&gt;&lt;s&gt;" &amp; SUBSTITUTE(L106," / ","&lt;/s&gt;&lt;s&gt;") &amp; "&lt;/s&gt;&lt;/t&gt;","(//s[contains(.,'DDR')])[1]"),"")</f>
        <v/>
      </c>
      <c r="N106" s="29" t="str">
        <f t="shared" si="4"/>
        <v/>
      </c>
      <c r="O106" s="37" t="str" cm="1">
        <f t="array" ref="O106">IF($AR106=0,"",INDEX(Input!$D$2:$AC$500,$AR106,$AP$4)&amp;"")</f>
        <v/>
      </c>
      <c r="P106" s="37" t="str" cm="1">
        <f t="array" ref="P106">IF($AR106=0,"",IFERROR(_xlfn.TEXTJOIN(", ",TRUE,_xlfn.MAP(_xlfn._xlws.FILTER(INDEX(Input!$D$2:$AC$500,,$AP$6),Input!$J$2:$J$500=$B106),_xlfn.LAMBDA(_xlpm.x,IFERROR(TRUNC(VALUE(_xlfn.TEXTBEFORE(_xlpm.x," ")))&amp;" "&amp;_xlfn.TEXTAFTER(_xlpm.x," "),_xlpm.x)))),""))</f>
        <v/>
      </c>
      <c r="Q106" s="29" t="str">
        <f t="shared" si="5"/>
        <v/>
      </c>
      <c r="R106" s="37" t="str" cm="1">
        <f t="array" ref="R106">IF($AR106=0,"",_xlfn.LET(_xlpm.Result,INDEX(Input!$D$2:$AC$500,$AR106,$AP$5),IF(_xlpm.Result="","",_xlpm.Result)))</f>
        <v/>
      </c>
      <c r="S106" s="37" t="str" cm="1">
        <f t="array" ref="S106">IF(R106="","",IFERROR(_xlfn.TEXTSPLIT(R106," / ", ,TRUE,0,),""))</f>
        <v/>
      </c>
      <c r="T106" s="37"/>
      <c r="U106" s="37" t="str" cm="1">
        <f t="array" ref="U106">IFERROR(_xlfn.IFS(
S106="","",
--S106&lt;55,"Battery Defect",
--S106&lt;=69,"Battery D",
--S106&lt;=80,"Battery C",
--S106&gt;80,""
),"")</f>
        <v/>
      </c>
      <c r="V106" s="37" t="str" cm="1">
        <f t="array" ref="V106">IFERROR(_xlfn.IFS(
T106="","",
--T106&lt;55,"Battery Defect",
--T106&lt;=69,"Battery D",
--T106&lt;=80,"Battery C",
--T106&gt;80,""
),"")</f>
        <v/>
      </c>
      <c r="W106" s="37" t="str" cm="1">
        <f t="array" ref="W106">IF($AR106=0,"",IFERROR(IF(INDEX(Input!$N$2:$U$500,$AR106,0)=0,"",INDEX(Input!$N$2:$U$500,$AR106,0)),""))</f>
        <v/>
      </c>
      <c r="X106" s="37"/>
      <c r="Y106" s="37"/>
      <c r="Z106" s="37"/>
      <c r="AA106" s="37"/>
      <c r="AB106" s="37"/>
      <c r="AC106" s="37"/>
      <c r="AD106" s="37"/>
      <c r="AE106" s="29" t="str">
        <f t="shared" si="3"/>
        <v/>
      </c>
      <c r="AF106" s="29" t="str" cm="1">
        <f t="array" ref="AF106">IF($AS106=0,"",INDEX(Disk_Pivot!$I$2:$I$500,$AS106))</f>
        <v/>
      </c>
      <c r="AG106" s="29" t="str" cm="1">
        <f t="array" ref="AG106">IF($AS106=0,"",INDEX(Disk_Pivot!$N$2:$N$500,$AS106))</f>
        <v/>
      </c>
      <c r="AH106" s="29"/>
      <c r="AI106" s="29"/>
      <c r="AJ106" s="29"/>
      <c r="AK106" s="29"/>
      <c r="AL106" s="29"/>
      <c r="AM106" s="29"/>
      <c r="AR106">
        <f>IFERROR(MATCH($B106,Input!$J$2:$J$500,0),0)</f>
        <v>0</v>
      </c>
      <c r="AS106">
        <f>IFERROR(MATCH($B106,Disk_Pivot!$G$2:$G$500,0),0)</f>
        <v>0</v>
      </c>
    </row>
    <row r="107" spans="1:45">
      <c r="A107" s="29" t="str" cm="1">
        <f t="array" ref="A107">IF($AR107=0,"",INDEX(Input!$G$2:$G$500,$AR107)&amp;"")</f>
        <v/>
      </c>
      <c r="B107" s="29"/>
      <c r="C107" s="29" t="str" cm="1">
        <f t="array" ref="C107">IF($AR107=0,"",INDEX(Input!$H$2:$H$500,$AR107)&amp;"")</f>
        <v/>
      </c>
      <c r="D107" s="37" t="str" cm="1">
        <f t="array" ref="D107">IF($AR107=0,"",INDEX(Input!$F$2:$F$500,$AR107))</f>
        <v/>
      </c>
      <c r="E107" s="29" t="str">
        <f>IFERROR(INDEX(Models!$G$2:$G$605,MATCH(D107,Models!$H$2:$H$605,0)),D107)</f>
        <v/>
      </c>
      <c r="F107" s="29" t="str" cm="1">
        <f t="array" ref="F107">IF($AR107=0,"",INDEX(Input!$E$2:$E$500,$AR107))</f>
        <v/>
      </c>
      <c r="G107" s="29" t="str" cm="1">
        <f t="array" ref="G107">IF($AR107=0,"",IF(F107="LENOVO",INDEX(Input!$K$2:$K$500,$AR107),INDEX(Input!$L$2:$L$500,$AR107)))</f>
        <v/>
      </c>
      <c r="H107" s="29"/>
      <c r="I107" s="29"/>
      <c r="J107" s="29" t="str">
        <f>CPU_Formula!I107</f>
        <v/>
      </c>
      <c r="K107" s="37" t="str" cm="1">
        <f t="array" ref="K107">IF($AR107=0,"",INDEX(Input!$D$2:$AC$500,$AR107,$AP$2)&amp;"")</f>
        <v/>
      </c>
      <c r="L107" s="37" t="str" cm="1">
        <f t="array" ref="L107">IF($AR107=0,"",INDEX(Input!$D$2:$AC$500,$AR107,$AP$3)&amp;"")</f>
        <v/>
      </c>
      <c r="M107" s="37" t="str" cm="1">
        <f t="array" ref="M107">IFERROR(_xlfn.FILTERXML("&lt;t&gt;&lt;s&gt;" &amp; SUBSTITUTE(L107," / ","&lt;/s&gt;&lt;s&gt;") &amp; "&lt;/s&gt;&lt;/t&gt;","(//s[contains(.,'DDR')])[1]"),"")</f>
        <v/>
      </c>
      <c r="N107" s="29" t="str">
        <f t="shared" si="4"/>
        <v/>
      </c>
      <c r="O107" s="37" t="str" cm="1">
        <f t="array" ref="O107">IF($AR107=0,"",INDEX(Input!$D$2:$AC$500,$AR107,$AP$4)&amp;"")</f>
        <v/>
      </c>
      <c r="P107" s="37" t="str" cm="1">
        <f t="array" ref="P107">IF($AR107=0,"",IFERROR(_xlfn.TEXTJOIN(", ",TRUE,_xlfn.MAP(_xlfn._xlws.FILTER(INDEX(Input!$D$2:$AC$500,,$AP$6),Input!$J$2:$J$500=$B107),_xlfn.LAMBDA(_xlpm.x,IFERROR(TRUNC(VALUE(_xlfn.TEXTBEFORE(_xlpm.x," ")))&amp;" "&amp;_xlfn.TEXTAFTER(_xlpm.x," "),_xlpm.x)))),""))</f>
        <v/>
      </c>
      <c r="Q107" s="29" t="str">
        <f t="shared" si="5"/>
        <v/>
      </c>
      <c r="R107" s="37" t="str" cm="1">
        <f t="array" ref="R107">IF($AR107=0,"",_xlfn.LET(_xlpm.Result,INDEX(Input!$D$2:$AC$500,$AR107,$AP$5),IF(_xlpm.Result="","",_xlpm.Result)))</f>
        <v/>
      </c>
      <c r="S107" s="37" t="str" cm="1">
        <f t="array" ref="S107">IF(R107="","",IFERROR(_xlfn.TEXTSPLIT(R107," / ", ,TRUE,0,),""))</f>
        <v/>
      </c>
      <c r="T107" s="37"/>
      <c r="U107" s="37" t="str" cm="1">
        <f t="array" ref="U107">IFERROR(_xlfn.IFS(
S107="","",
--S107&lt;55,"Battery Defect",
--S107&lt;=69,"Battery D",
--S107&lt;=80,"Battery C",
--S107&gt;80,""
),"")</f>
        <v/>
      </c>
      <c r="V107" s="37" t="str" cm="1">
        <f t="array" ref="V107">IFERROR(_xlfn.IFS(
T107="","",
--T107&lt;55,"Battery Defect",
--T107&lt;=69,"Battery D",
--T107&lt;=80,"Battery C",
--T107&gt;80,""
),"")</f>
        <v/>
      </c>
      <c r="W107" s="37" t="str" cm="1">
        <f t="array" ref="W107">IF($AR107=0,"",IFERROR(IF(INDEX(Input!$N$2:$U$500,$AR107,0)=0,"",INDEX(Input!$N$2:$U$500,$AR107,0)),""))</f>
        <v/>
      </c>
      <c r="X107" s="37"/>
      <c r="Y107" s="37"/>
      <c r="Z107" s="37"/>
      <c r="AA107" s="37"/>
      <c r="AB107" s="37"/>
      <c r="AC107" s="37"/>
      <c r="AD107" s="37"/>
      <c r="AE107" s="29" t="str">
        <f t="shared" si="3"/>
        <v/>
      </c>
      <c r="AF107" s="29" t="str" cm="1">
        <f t="array" ref="AF107">IF($AS107=0,"",INDEX(Disk_Pivot!$I$2:$I$500,$AS107))</f>
        <v/>
      </c>
      <c r="AG107" s="29" t="str" cm="1">
        <f t="array" ref="AG107">IF($AS107=0,"",INDEX(Disk_Pivot!$N$2:$N$500,$AS107))</f>
        <v/>
      </c>
      <c r="AH107" s="29"/>
      <c r="AI107" s="29"/>
      <c r="AJ107" s="29"/>
      <c r="AK107" s="29"/>
      <c r="AL107" s="29"/>
      <c r="AM107" s="29"/>
      <c r="AR107">
        <f>IFERROR(MATCH($B107,Input!$J$2:$J$500,0),0)</f>
        <v>0</v>
      </c>
      <c r="AS107">
        <f>IFERROR(MATCH($B107,Disk_Pivot!$G$2:$G$500,0),0)</f>
        <v>0</v>
      </c>
    </row>
    <row r="108" spans="1:45">
      <c r="A108" s="29" t="str" cm="1">
        <f t="array" ref="A108">IF($AR108=0,"",INDEX(Input!$G$2:$G$500,$AR108)&amp;"")</f>
        <v/>
      </c>
      <c r="B108" s="29"/>
      <c r="C108" s="29" t="str" cm="1">
        <f t="array" ref="C108">IF($AR108=0,"",INDEX(Input!$H$2:$H$500,$AR108)&amp;"")</f>
        <v/>
      </c>
      <c r="D108" s="37" t="str" cm="1">
        <f t="array" ref="D108">IF($AR108=0,"",INDEX(Input!$F$2:$F$500,$AR108))</f>
        <v/>
      </c>
      <c r="E108" s="29" t="str">
        <f>IFERROR(INDEX(Models!$G$2:$G$605,MATCH(D108,Models!$H$2:$H$605,0)),D108)</f>
        <v/>
      </c>
      <c r="F108" s="29" t="str" cm="1">
        <f t="array" ref="F108">IF($AR108=0,"",INDEX(Input!$E$2:$E$500,$AR108))</f>
        <v/>
      </c>
      <c r="G108" s="29" t="str" cm="1">
        <f t="array" ref="G108">IF($AR108=0,"",IF(F108="LENOVO",INDEX(Input!$K$2:$K$500,$AR108),INDEX(Input!$L$2:$L$500,$AR108)))</f>
        <v/>
      </c>
      <c r="H108" s="29"/>
      <c r="I108" s="29"/>
      <c r="J108" s="29" t="str">
        <f>CPU_Formula!I108</f>
        <v/>
      </c>
      <c r="K108" s="37" t="str" cm="1">
        <f t="array" ref="K108">IF($AR108=0,"",INDEX(Input!$D$2:$AC$500,$AR108,$AP$2)&amp;"")</f>
        <v/>
      </c>
      <c r="L108" s="37" t="str" cm="1">
        <f t="array" ref="L108">IF($AR108=0,"",INDEX(Input!$D$2:$AC$500,$AR108,$AP$3)&amp;"")</f>
        <v/>
      </c>
      <c r="M108" s="37" t="str" cm="1">
        <f t="array" ref="M108">IFERROR(_xlfn.FILTERXML("&lt;t&gt;&lt;s&gt;" &amp; SUBSTITUTE(L108," / ","&lt;/s&gt;&lt;s&gt;") &amp; "&lt;/s&gt;&lt;/t&gt;","(//s[contains(.,'DDR')])[1]"),"")</f>
        <v/>
      </c>
      <c r="N108" s="29" t="str">
        <f t="shared" si="4"/>
        <v/>
      </c>
      <c r="O108" s="37" t="str" cm="1">
        <f t="array" ref="O108">IF($AR108=0,"",INDEX(Input!$D$2:$AC$500,$AR108,$AP$4)&amp;"")</f>
        <v/>
      </c>
      <c r="P108" s="37" t="str" cm="1">
        <f t="array" ref="P108">IF($AR108=0,"",IFERROR(_xlfn.TEXTJOIN(", ",TRUE,_xlfn.MAP(_xlfn._xlws.FILTER(INDEX(Input!$D$2:$AC$500,,$AP$6),Input!$J$2:$J$500=$B108),_xlfn.LAMBDA(_xlpm.x,IFERROR(TRUNC(VALUE(_xlfn.TEXTBEFORE(_xlpm.x," ")))&amp;" "&amp;_xlfn.TEXTAFTER(_xlpm.x," "),_xlpm.x)))),""))</f>
        <v/>
      </c>
      <c r="Q108" s="29" t="str">
        <f t="shared" si="5"/>
        <v/>
      </c>
      <c r="R108" s="37" t="str" cm="1">
        <f t="array" ref="R108">IF($AR108=0,"",_xlfn.LET(_xlpm.Result,INDEX(Input!$D$2:$AC$500,$AR108,$AP$5),IF(_xlpm.Result="","",_xlpm.Result)))</f>
        <v/>
      </c>
      <c r="S108" s="37" t="str" cm="1">
        <f t="array" ref="S108">IF(R108="","",IFERROR(_xlfn.TEXTSPLIT(R108," / ", ,TRUE,0,),""))</f>
        <v/>
      </c>
      <c r="T108" s="37"/>
      <c r="U108" s="37" t="str" cm="1">
        <f t="array" ref="U108">IFERROR(_xlfn.IFS(
S108="","",
--S108&lt;55,"Battery Defect",
--S108&lt;=69,"Battery D",
--S108&lt;=80,"Battery C",
--S108&gt;80,""
),"")</f>
        <v/>
      </c>
      <c r="V108" s="37" t="str" cm="1">
        <f t="array" ref="V108">IFERROR(_xlfn.IFS(
T108="","",
--T108&lt;55,"Battery Defect",
--T108&lt;=69,"Battery D",
--T108&lt;=80,"Battery C",
--T108&gt;80,""
),"")</f>
        <v/>
      </c>
      <c r="W108" s="37" t="str" cm="1">
        <f t="array" ref="W108">IF($AR108=0,"",IFERROR(IF(INDEX(Input!$N$2:$U$500,$AR108,0)=0,"",INDEX(Input!$N$2:$U$500,$AR108,0)),""))</f>
        <v/>
      </c>
      <c r="X108" s="37"/>
      <c r="Y108" s="37"/>
      <c r="Z108" s="37"/>
      <c r="AA108" s="37"/>
      <c r="AB108" s="37"/>
      <c r="AC108" s="37"/>
      <c r="AD108" s="37"/>
      <c r="AE108" s="29" t="str">
        <f t="shared" si="3"/>
        <v/>
      </c>
      <c r="AF108" s="29" t="str" cm="1">
        <f t="array" ref="AF108">IF($AS108=0,"",INDEX(Disk_Pivot!$I$2:$I$500,$AS108))</f>
        <v/>
      </c>
      <c r="AG108" s="29" t="str" cm="1">
        <f t="array" ref="AG108">IF($AS108=0,"",INDEX(Disk_Pivot!$N$2:$N$500,$AS108))</f>
        <v/>
      </c>
      <c r="AH108" s="29"/>
      <c r="AI108" s="29"/>
      <c r="AJ108" s="29"/>
      <c r="AK108" s="29"/>
      <c r="AL108" s="29"/>
      <c r="AM108" s="29"/>
      <c r="AR108">
        <f>IFERROR(MATCH($B108,Input!$J$2:$J$500,0),0)</f>
        <v>0</v>
      </c>
      <c r="AS108">
        <f>IFERROR(MATCH($B108,Disk_Pivot!$G$2:$G$500,0),0)</f>
        <v>0</v>
      </c>
    </row>
    <row r="109" spans="1:45">
      <c r="A109" s="29" t="str" cm="1">
        <f t="array" ref="A109">IF($AR109=0,"",INDEX(Input!$G$2:$G$500,$AR109)&amp;"")</f>
        <v/>
      </c>
      <c r="B109" s="29"/>
      <c r="C109" s="29" t="str" cm="1">
        <f t="array" ref="C109">IF($AR109=0,"",INDEX(Input!$H$2:$H$500,$AR109)&amp;"")</f>
        <v/>
      </c>
      <c r="D109" s="37" t="str" cm="1">
        <f t="array" ref="D109">IF($AR109=0,"",INDEX(Input!$F$2:$F$500,$AR109))</f>
        <v/>
      </c>
      <c r="E109" s="29" t="str">
        <f>IFERROR(INDEX(Models!$G$2:$G$605,MATCH(D109,Models!$H$2:$H$605,0)),D109)</f>
        <v/>
      </c>
      <c r="F109" s="29" t="str" cm="1">
        <f t="array" ref="F109">IF($AR109=0,"",INDEX(Input!$E$2:$E$500,$AR109))</f>
        <v/>
      </c>
      <c r="G109" s="29" t="str" cm="1">
        <f t="array" ref="G109">IF($AR109=0,"",IF(F109="LENOVO",INDEX(Input!$K$2:$K$500,$AR109),INDEX(Input!$L$2:$L$500,$AR109)))</f>
        <v/>
      </c>
      <c r="H109" s="29"/>
      <c r="I109" s="29"/>
      <c r="J109" s="29" t="str">
        <f>CPU_Formula!I109</f>
        <v/>
      </c>
      <c r="K109" s="37" t="str" cm="1">
        <f t="array" ref="K109">IF($AR109=0,"",INDEX(Input!$D$2:$AC$500,$AR109,$AP$2)&amp;"")</f>
        <v/>
      </c>
      <c r="L109" s="37" t="str" cm="1">
        <f t="array" ref="L109">IF($AR109=0,"",INDEX(Input!$D$2:$AC$500,$AR109,$AP$3)&amp;"")</f>
        <v/>
      </c>
      <c r="M109" s="37" t="str" cm="1">
        <f t="array" ref="M109">IFERROR(_xlfn.FILTERXML("&lt;t&gt;&lt;s&gt;" &amp; SUBSTITUTE(L109," / ","&lt;/s&gt;&lt;s&gt;") &amp; "&lt;/s&gt;&lt;/t&gt;","(//s[contains(.,'DDR')])[1]"),"")</f>
        <v/>
      </c>
      <c r="N109" s="29" t="str">
        <f t="shared" si="4"/>
        <v/>
      </c>
      <c r="O109" s="37" t="str" cm="1">
        <f t="array" ref="O109">IF($AR109=0,"",INDEX(Input!$D$2:$AC$500,$AR109,$AP$4)&amp;"")</f>
        <v/>
      </c>
      <c r="P109" s="37" t="str" cm="1">
        <f t="array" ref="P109">IF($AR109=0,"",IFERROR(_xlfn.TEXTJOIN(", ",TRUE,_xlfn.MAP(_xlfn._xlws.FILTER(INDEX(Input!$D$2:$AC$500,,$AP$6),Input!$J$2:$J$500=$B109),_xlfn.LAMBDA(_xlpm.x,IFERROR(TRUNC(VALUE(_xlfn.TEXTBEFORE(_xlpm.x," ")))&amp;" "&amp;_xlfn.TEXTAFTER(_xlpm.x," "),_xlpm.x)))),""))</f>
        <v/>
      </c>
      <c r="Q109" s="29" t="str">
        <f t="shared" si="5"/>
        <v/>
      </c>
      <c r="R109" s="37" t="str" cm="1">
        <f t="array" ref="R109">IF($AR109=0,"",_xlfn.LET(_xlpm.Result,INDEX(Input!$D$2:$AC$500,$AR109,$AP$5),IF(_xlpm.Result="","",_xlpm.Result)))</f>
        <v/>
      </c>
      <c r="S109" s="37" t="str" cm="1">
        <f t="array" ref="S109">IF(R109="","",IFERROR(_xlfn.TEXTSPLIT(R109," / ", ,TRUE,0,),""))</f>
        <v/>
      </c>
      <c r="T109" s="37"/>
      <c r="U109" s="37" t="str" cm="1">
        <f t="array" ref="U109">IFERROR(_xlfn.IFS(
S109="","",
--S109&lt;55,"Battery Defect",
--S109&lt;=69,"Battery D",
--S109&lt;=80,"Battery C",
--S109&gt;80,""
),"")</f>
        <v/>
      </c>
      <c r="V109" s="37" t="str" cm="1">
        <f t="array" ref="V109">IFERROR(_xlfn.IFS(
T109="","",
--T109&lt;55,"Battery Defect",
--T109&lt;=69,"Battery D",
--T109&lt;=80,"Battery C",
--T109&gt;80,""
),"")</f>
        <v/>
      </c>
      <c r="W109" s="37" t="str" cm="1">
        <f t="array" ref="W109">IF($AR109=0,"",IFERROR(IF(INDEX(Input!$N$2:$U$500,$AR109,0)=0,"",INDEX(Input!$N$2:$U$500,$AR109,0)),""))</f>
        <v/>
      </c>
      <c r="X109" s="37"/>
      <c r="Y109" s="37"/>
      <c r="Z109" s="37"/>
      <c r="AA109" s="37"/>
      <c r="AB109" s="37"/>
      <c r="AC109" s="37"/>
      <c r="AD109" s="37"/>
      <c r="AE109" s="29" t="str">
        <f t="shared" si="3"/>
        <v/>
      </c>
      <c r="AF109" s="29" t="str" cm="1">
        <f t="array" ref="AF109">IF($AS109=0,"",INDEX(Disk_Pivot!$I$2:$I$500,$AS109))</f>
        <v/>
      </c>
      <c r="AG109" s="29" t="str" cm="1">
        <f t="array" ref="AG109">IF($AS109=0,"",INDEX(Disk_Pivot!$N$2:$N$500,$AS109))</f>
        <v/>
      </c>
      <c r="AH109" s="29"/>
      <c r="AI109" s="29"/>
      <c r="AJ109" s="29"/>
      <c r="AK109" s="29"/>
      <c r="AL109" s="29"/>
      <c r="AM109" s="29"/>
      <c r="AR109">
        <f>IFERROR(MATCH($B109,Input!$J$2:$J$500,0),0)</f>
        <v>0</v>
      </c>
      <c r="AS109">
        <f>IFERROR(MATCH($B109,Disk_Pivot!$G$2:$G$500,0),0)</f>
        <v>0</v>
      </c>
    </row>
    <row r="110" spans="1:45">
      <c r="A110" s="29" t="str" cm="1">
        <f t="array" ref="A110">IF($AR110=0,"",INDEX(Input!$G$2:$G$500,$AR110)&amp;"")</f>
        <v/>
      </c>
      <c r="B110" s="29"/>
      <c r="C110" s="29" t="str" cm="1">
        <f t="array" ref="C110">IF($AR110=0,"",INDEX(Input!$H$2:$H$500,$AR110)&amp;"")</f>
        <v/>
      </c>
      <c r="D110" s="37" t="str" cm="1">
        <f t="array" ref="D110">IF($AR110=0,"",INDEX(Input!$F$2:$F$500,$AR110))</f>
        <v/>
      </c>
      <c r="E110" s="29" t="str">
        <f>IFERROR(INDEX(Models!$G$2:$G$605,MATCH(D110,Models!$H$2:$H$605,0)),D110)</f>
        <v/>
      </c>
      <c r="F110" s="29" t="str" cm="1">
        <f t="array" ref="F110">IF($AR110=0,"",INDEX(Input!$E$2:$E$500,$AR110))</f>
        <v/>
      </c>
      <c r="G110" s="29" t="str" cm="1">
        <f t="array" ref="G110">IF($AR110=0,"",IF(F110="LENOVO",INDEX(Input!$K$2:$K$500,$AR110),INDEX(Input!$L$2:$L$500,$AR110)))</f>
        <v/>
      </c>
      <c r="H110" s="29"/>
      <c r="I110" s="29"/>
      <c r="J110" s="29" t="str">
        <f>CPU_Formula!I110</f>
        <v/>
      </c>
      <c r="K110" s="37" t="str" cm="1">
        <f t="array" ref="K110">IF($AR110=0,"",INDEX(Input!$D$2:$AC$500,$AR110,$AP$2)&amp;"")</f>
        <v/>
      </c>
      <c r="L110" s="37" t="str" cm="1">
        <f t="array" ref="L110">IF($AR110=0,"",INDEX(Input!$D$2:$AC$500,$AR110,$AP$3)&amp;"")</f>
        <v/>
      </c>
      <c r="M110" s="37" t="str" cm="1">
        <f t="array" ref="M110">IFERROR(_xlfn.FILTERXML("&lt;t&gt;&lt;s&gt;" &amp; SUBSTITUTE(L110," / ","&lt;/s&gt;&lt;s&gt;") &amp; "&lt;/s&gt;&lt;/t&gt;","(//s[contains(.,'DDR')])[1]"),"")</f>
        <v/>
      </c>
      <c r="N110" s="29" t="str">
        <f t="shared" si="4"/>
        <v/>
      </c>
      <c r="O110" s="37" t="str" cm="1">
        <f t="array" ref="O110">IF($AR110=0,"",INDEX(Input!$D$2:$AC$500,$AR110,$AP$4)&amp;"")</f>
        <v/>
      </c>
      <c r="P110" s="37" t="str" cm="1">
        <f t="array" ref="P110">IF($AR110=0,"",IFERROR(_xlfn.TEXTJOIN(", ",TRUE,_xlfn.MAP(_xlfn._xlws.FILTER(INDEX(Input!$D$2:$AC$500,,$AP$6),Input!$J$2:$J$500=$B110),_xlfn.LAMBDA(_xlpm.x,IFERROR(TRUNC(VALUE(_xlfn.TEXTBEFORE(_xlpm.x," ")))&amp;" "&amp;_xlfn.TEXTAFTER(_xlpm.x," "),_xlpm.x)))),""))</f>
        <v/>
      </c>
      <c r="Q110" s="29" t="str">
        <f t="shared" si="5"/>
        <v/>
      </c>
      <c r="R110" s="37" t="str" cm="1">
        <f t="array" ref="R110">IF($AR110=0,"",_xlfn.LET(_xlpm.Result,INDEX(Input!$D$2:$AC$500,$AR110,$AP$5),IF(_xlpm.Result="","",_xlpm.Result)))</f>
        <v/>
      </c>
      <c r="S110" s="37" t="str" cm="1">
        <f t="array" ref="S110">IF(R110="","",IFERROR(_xlfn.TEXTSPLIT(R110," / ", ,TRUE,0,),""))</f>
        <v/>
      </c>
      <c r="T110" s="37"/>
      <c r="U110" s="37" t="str" cm="1">
        <f t="array" ref="U110">IFERROR(_xlfn.IFS(
S110="","",
--S110&lt;55,"Battery Defect",
--S110&lt;=69,"Battery D",
--S110&lt;=80,"Battery C",
--S110&gt;80,""
),"")</f>
        <v/>
      </c>
      <c r="V110" s="37" t="str" cm="1">
        <f t="array" ref="V110">IFERROR(_xlfn.IFS(
T110="","",
--T110&lt;55,"Battery Defect",
--T110&lt;=69,"Battery D",
--T110&lt;=80,"Battery C",
--T110&gt;80,""
),"")</f>
        <v/>
      </c>
      <c r="W110" s="37" t="str" cm="1">
        <f t="array" ref="W110">IF($AR110=0,"",IFERROR(IF(INDEX(Input!$N$2:$U$500,$AR110,0)=0,"",INDEX(Input!$N$2:$U$500,$AR110,0)),""))</f>
        <v/>
      </c>
      <c r="X110" s="37"/>
      <c r="Y110" s="37"/>
      <c r="Z110" s="37"/>
      <c r="AA110" s="37"/>
      <c r="AB110" s="37"/>
      <c r="AC110" s="37"/>
      <c r="AD110" s="37"/>
      <c r="AE110" s="29" t="str">
        <f t="shared" si="3"/>
        <v/>
      </c>
      <c r="AF110" s="29" t="str" cm="1">
        <f t="array" ref="AF110">IF($AS110=0,"",INDEX(Disk_Pivot!$I$2:$I$500,$AS110))</f>
        <v/>
      </c>
      <c r="AG110" s="29" t="str" cm="1">
        <f t="array" ref="AG110">IF($AS110=0,"",INDEX(Disk_Pivot!$N$2:$N$500,$AS110))</f>
        <v/>
      </c>
      <c r="AH110" s="29"/>
      <c r="AI110" s="29"/>
      <c r="AJ110" s="29"/>
      <c r="AK110" s="29"/>
      <c r="AL110" s="29"/>
      <c r="AM110" s="29"/>
      <c r="AR110">
        <f>IFERROR(MATCH($B110,Input!$J$2:$J$500,0),0)</f>
        <v>0</v>
      </c>
      <c r="AS110">
        <f>IFERROR(MATCH($B110,Disk_Pivot!$G$2:$G$500,0),0)</f>
        <v>0</v>
      </c>
    </row>
    <row r="111" spans="1:45">
      <c r="A111" s="29" t="str" cm="1">
        <f t="array" ref="A111">IF($AR111=0,"",INDEX(Input!$G$2:$G$500,$AR111)&amp;"")</f>
        <v/>
      </c>
      <c r="B111" s="29"/>
      <c r="C111" s="29" t="str" cm="1">
        <f t="array" ref="C111">IF($AR111=0,"",INDEX(Input!$H$2:$H$500,$AR111)&amp;"")</f>
        <v/>
      </c>
      <c r="D111" s="37" t="str" cm="1">
        <f t="array" ref="D111">IF($AR111=0,"",INDEX(Input!$F$2:$F$500,$AR111))</f>
        <v/>
      </c>
      <c r="E111" s="29" t="str">
        <f>IFERROR(INDEX(Models!$G$2:$G$605,MATCH(D111,Models!$H$2:$H$605,0)),D111)</f>
        <v/>
      </c>
      <c r="F111" s="29" t="str" cm="1">
        <f t="array" ref="F111">IF($AR111=0,"",INDEX(Input!$E$2:$E$500,$AR111))</f>
        <v/>
      </c>
      <c r="G111" s="29" t="str" cm="1">
        <f t="array" ref="G111">IF($AR111=0,"",IF(F111="LENOVO",INDEX(Input!$K$2:$K$500,$AR111),INDEX(Input!$L$2:$L$500,$AR111)))</f>
        <v/>
      </c>
      <c r="H111" s="29"/>
      <c r="I111" s="29"/>
      <c r="J111" s="29" t="str">
        <f>CPU_Formula!I111</f>
        <v/>
      </c>
      <c r="K111" s="37" t="str" cm="1">
        <f t="array" ref="K111">IF($AR111=0,"",INDEX(Input!$D$2:$AC$500,$AR111,$AP$2)&amp;"")</f>
        <v/>
      </c>
      <c r="L111" s="37" t="str" cm="1">
        <f t="array" ref="L111">IF($AR111=0,"",INDEX(Input!$D$2:$AC$500,$AR111,$AP$3)&amp;"")</f>
        <v/>
      </c>
      <c r="M111" s="37" t="str" cm="1">
        <f t="array" ref="M111">IFERROR(_xlfn.FILTERXML("&lt;t&gt;&lt;s&gt;" &amp; SUBSTITUTE(L111," / ","&lt;/s&gt;&lt;s&gt;") &amp; "&lt;/s&gt;&lt;/t&gt;","(//s[contains(.,'DDR')])[1]"),"")</f>
        <v/>
      </c>
      <c r="N111" s="29" t="str">
        <f t="shared" si="4"/>
        <v/>
      </c>
      <c r="O111" s="37" t="str" cm="1">
        <f t="array" ref="O111">IF($AR111=0,"",INDEX(Input!$D$2:$AC$500,$AR111,$AP$4)&amp;"")</f>
        <v/>
      </c>
      <c r="P111" s="37" t="str" cm="1">
        <f t="array" ref="P111">IF($AR111=0,"",IFERROR(_xlfn.TEXTJOIN(", ",TRUE,_xlfn.MAP(_xlfn._xlws.FILTER(INDEX(Input!$D$2:$AC$500,,$AP$6),Input!$J$2:$J$500=$B111),_xlfn.LAMBDA(_xlpm.x,IFERROR(TRUNC(VALUE(_xlfn.TEXTBEFORE(_xlpm.x," ")))&amp;" "&amp;_xlfn.TEXTAFTER(_xlpm.x," "),_xlpm.x)))),""))</f>
        <v/>
      </c>
      <c r="Q111" s="29" t="str">
        <f t="shared" si="5"/>
        <v/>
      </c>
      <c r="R111" s="37" t="str" cm="1">
        <f t="array" ref="R111">IF($AR111=0,"",_xlfn.LET(_xlpm.Result,INDEX(Input!$D$2:$AC$500,$AR111,$AP$5),IF(_xlpm.Result="","",_xlpm.Result)))</f>
        <v/>
      </c>
      <c r="S111" s="37" t="str" cm="1">
        <f t="array" ref="S111">IF(R111="","",IFERROR(_xlfn.TEXTSPLIT(R111," / ", ,TRUE,0,),""))</f>
        <v/>
      </c>
      <c r="T111" s="37"/>
      <c r="U111" s="37" t="str" cm="1">
        <f t="array" ref="U111">IFERROR(_xlfn.IFS(
S111="","",
--S111&lt;55,"Battery Defect",
--S111&lt;=69,"Battery D",
--S111&lt;=80,"Battery C",
--S111&gt;80,""
),"")</f>
        <v/>
      </c>
      <c r="V111" s="37" t="str" cm="1">
        <f t="array" ref="V111">IFERROR(_xlfn.IFS(
T111="","",
--T111&lt;55,"Battery Defect",
--T111&lt;=69,"Battery D",
--T111&lt;=80,"Battery C",
--T111&gt;80,""
),"")</f>
        <v/>
      </c>
      <c r="W111" s="37" t="str" cm="1">
        <f t="array" ref="W111">IF($AR111=0,"",IFERROR(IF(INDEX(Input!$N$2:$U$500,$AR111,0)=0,"",INDEX(Input!$N$2:$U$500,$AR111,0)),""))</f>
        <v/>
      </c>
      <c r="X111" s="37"/>
      <c r="Y111" s="37"/>
      <c r="Z111" s="37"/>
      <c r="AA111" s="37"/>
      <c r="AB111" s="37"/>
      <c r="AC111" s="37"/>
      <c r="AD111" s="37"/>
      <c r="AE111" s="29" t="str">
        <f t="shared" si="3"/>
        <v/>
      </c>
      <c r="AF111" s="29" t="str" cm="1">
        <f t="array" ref="AF111">IF($AS111=0,"",INDEX(Disk_Pivot!$I$2:$I$500,$AS111))</f>
        <v/>
      </c>
      <c r="AG111" s="29" t="str" cm="1">
        <f t="array" ref="AG111">IF($AS111=0,"",INDEX(Disk_Pivot!$N$2:$N$500,$AS111))</f>
        <v/>
      </c>
      <c r="AH111" s="29"/>
      <c r="AI111" s="29"/>
      <c r="AJ111" s="29"/>
      <c r="AK111" s="29"/>
      <c r="AL111" s="29"/>
      <c r="AM111" s="29"/>
      <c r="AR111">
        <f>IFERROR(MATCH($B111,Input!$J$2:$J$500,0),0)</f>
        <v>0</v>
      </c>
      <c r="AS111">
        <f>IFERROR(MATCH($B111,Disk_Pivot!$G$2:$G$500,0),0)</f>
        <v>0</v>
      </c>
    </row>
    <row r="112" spans="1:45">
      <c r="A112" s="29" t="str" cm="1">
        <f t="array" ref="A112">IF($AR112=0,"",INDEX(Input!$G$2:$G$500,$AR112)&amp;"")</f>
        <v/>
      </c>
      <c r="B112" s="29"/>
      <c r="C112" s="29" t="str" cm="1">
        <f t="array" ref="C112">IF($AR112=0,"",INDEX(Input!$H$2:$H$500,$AR112)&amp;"")</f>
        <v/>
      </c>
      <c r="D112" s="37" t="str" cm="1">
        <f t="array" ref="D112">IF($AR112=0,"",INDEX(Input!$F$2:$F$500,$AR112))</f>
        <v/>
      </c>
      <c r="E112" s="29" t="str">
        <f>IFERROR(INDEX(Models!$G$2:$G$605,MATCH(D112,Models!$H$2:$H$605,0)),D112)</f>
        <v/>
      </c>
      <c r="F112" s="29" t="str" cm="1">
        <f t="array" ref="F112">IF($AR112=0,"",INDEX(Input!$E$2:$E$500,$AR112))</f>
        <v/>
      </c>
      <c r="G112" s="29" t="str" cm="1">
        <f t="array" ref="G112">IF($AR112=0,"",IF(F112="LENOVO",INDEX(Input!$K$2:$K$500,$AR112),INDEX(Input!$L$2:$L$500,$AR112)))</f>
        <v/>
      </c>
      <c r="H112" s="29"/>
      <c r="I112" s="29"/>
      <c r="J112" s="29" t="str">
        <f>CPU_Formula!I112</f>
        <v/>
      </c>
      <c r="K112" s="37" t="str" cm="1">
        <f t="array" ref="K112">IF($AR112=0,"",INDEX(Input!$D$2:$AC$500,$AR112,$AP$2)&amp;"")</f>
        <v/>
      </c>
      <c r="L112" s="37" t="str" cm="1">
        <f t="array" ref="L112">IF($AR112=0,"",INDEX(Input!$D$2:$AC$500,$AR112,$AP$3)&amp;"")</f>
        <v/>
      </c>
      <c r="M112" s="37" t="str" cm="1">
        <f t="array" ref="M112">IFERROR(_xlfn.FILTERXML("&lt;t&gt;&lt;s&gt;" &amp; SUBSTITUTE(L112," / ","&lt;/s&gt;&lt;s&gt;") &amp; "&lt;/s&gt;&lt;/t&gt;","(//s[contains(.,'DDR')])[1]"),"")</f>
        <v/>
      </c>
      <c r="N112" s="29" t="str">
        <f t="shared" si="4"/>
        <v/>
      </c>
      <c r="O112" s="37" t="str" cm="1">
        <f t="array" ref="O112">IF($AR112=0,"",INDEX(Input!$D$2:$AC$500,$AR112,$AP$4)&amp;"")</f>
        <v/>
      </c>
      <c r="P112" s="37" t="str" cm="1">
        <f t="array" ref="P112">IF($AR112=0,"",IFERROR(_xlfn.TEXTJOIN(", ",TRUE,_xlfn.MAP(_xlfn._xlws.FILTER(INDEX(Input!$D$2:$AC$500,,$AP$6),Input!$J$2:$J$500=$B112),_xlfn.LAMBDA(_xlpm.x,IFERROR(TRUNC(VALUE(_xlfn.TEXTBEFORE(_xlpm.x," ")))&amp;" "&amp;_xlfn.TEXTAFTER(_xlpm.x," "),_xlpm.x)))),""))</f>
        <v/>
      </c>
      <c r="Q112" s="29" t="str">
        <f t="shared" si="5"/>
        <v/>
      </c>
      <c r="R112" s="37" t="str" cm="1">
        <f t="array" ref="R112">IF($AR112=0,"",_xlfn.LET(_xlpm.Result,INDEX(Input!$D$2:$AC$500,$AR112,$AP$5),IF(_xlpm.Result="","",_xlpm.Result)))</f>
        <v/>
      </c>
      <c r="S112" s="37" t="str" cm="1">
        <f t="array" ref="S112">IF(R112="","",IFERROR(_xlfn.TEXTSPLIT(R112," / ", ,TRUE,0,),""))</f>
        <v/>
      </c>
      <c r="T112" s="37"/>
      <c r="U112" s="37" t="str" cm="1">
        <f t="array" ref="U112">IFERROR(_xlfn.IFS(
S112="","",
--S112&lt;55,"Battery Defect",
--S112&lt;=69,"Battery D",
--S112&lt;=80,"Battery C",
--S112&gt;80,""
),"")</f>
        <v/>
      </c>
      <c r="V112" s="37" t="str" cm="1">
        <f t="array" ref="V112">IFERROR(_xlfn.IFS(
T112="","",
--T112&lt;55,"Battery Defect",
--T112&lt;=69,"Battery D",
--T112&lt;=80,"Battery C",
--T112&gt;80,""
),"")</f>
        <v/>
      </c>
      <c r="W112" s="37" t="str" cm="1">
        <f t="array" ref="W112">IF($AR112=0,"",IFERROR(IF(INDEX(Input!$N$2:$U$500,$AR112,0)=0,"",INDEX(Input!$N$2:$U$500,$AR112,0)),""))</f>
        <v/>
      </c>
      <c r="X112" s="37"/>
      <c r="Y112" s="37"/>
      <c r="Z112" s="37"/>
      <c r="AA112" s="37"/>
      <c r="AB112" s="37"/>
      <c r="AC112" s="37"/>
      <c r="AD112" s="37"/>
      <c r="AE112" s="29" t="str">
        <f t="shared" si="3"/>
        <v/>
      </c>
      <c r="AF112" s="29" t="str" cm="1">
        <f t="array" ref="AF112">IF($AS112=0,"",INDEX(Disk_Pivot!$I$2:$I$500,$AS112))</f>
        <v/>
      </c>
      <c r="AG112" s="29" t="str" cm="1">
        <f t="array" ref="AG112">IF($AS112=0,"",INDEX(Disk_Pivot!$N$2:$N$500,$AS112))</f>
        <v/>
      </c>
      <c r="AH112" s="29"/>
      <c r="AI112" s="29"/>
      <c r="AJ112" s="29"/>
      <c r="AK112" s="29"/>
      <c r="AL112" s="29"/>
      <c r="AM112" s="29"/>
      <c r="AR112">
        <f>IFERROR(MATCH($B112,Input!$J$2:$J$500,0),0)</f>
        <v>0</v>
      </c>
      <c r="AS112">
        <f>IFERROR(MATCH($B112,Disk_Pivot!$G$2:$G$500,0),0)</f>
        <v>0</v>
      </c>
    </row>
    <row r="113" spans="1:45">
      <c r="A113" s="29" t="str" cm="1">
        <f t="array" ref="A113">IF($AR113=0,"",INDEX(Input!$G$2:$G$500,$AR113)&amp;"")</f>
        <v/>
      </c>
      <c r="B113" s="29"/>
      <c r="C113" s="29" t="str" cm="1">
        <f t="array" ref="C113">IF($AR113=0,"",INDEX(Input!$H$2:$H$500,$AR113)&amp;"")</f>
        <v/>
      </c>
      <c r="D113" s="37" t="str" cm="1">
        <f t="array" ref="D113">IF($AR113=0,"",INDEX(Input!$F$2:$F$500,$AR113))</f>
        <v/>
      </c>
      <c r="E113" s="29" t="str">
        <f>IFERROR(INDEX(Models!$G$2:$G$605,MATCH(D113,Models!$H$2:$H$605,0)),D113)</f>
        <v/>
      </c>
      <c r="F113" s="29" t="str" cm="1">
        <f t="array" ref="F113">IF($AR113=0,"",INDEX(Input!$E$2:$E$500,$AR113))</f>
        <v/>
      </c>
      <c r="G113" s="29" t="str" cm="1">
        <f t="array" ref="G113">IF($AR113=0,"",IF(F113="LENOVO",INDEX(Input!$K$2:$K$500,$AR113),INDEX(Input!$L$2:$L$500,$AR113)))</f>
        <v/>
      </c>
      <c r="H113" s="29"/>
      <c r="I113" s="29"/>
      <c r="J113" s="29" t="str">
        <f>CPU_Formula!I113</f>
        <v/>
      </c>
      <c r="K113" s="37" t="str" cm="1">
        <f t="array" ref="K113">IF($AR113=0,"",INDEX(Input!$D$2:$AC$500,$AR113,$AP$2)&amp;"")</f>
        <v/>
      </c>
      <c r="L113" s="37" t="str" cm="1">
        <f t="array" ref="L113">IF($AR113=0,"",INDEX(Input!$D$2:$AC$500,$AR113,$AP$3)&amp;"")</f>
        <v/>
      </c>
      <c r="M113" s="37" t="str" cm="1">
        <f t="array" ref="M113">IFERROR(_xlfn.FILTERXML("&lt;t&gt;&lt;s&gt;" &amp; SUBSTITUTE(L113," / ","&lt;/s&gt;&lt;s&gt;") &amp; "&lt;/s&gt;&lt;/t&gt;","(//s[contains(.,'DDR')])[1]"),"")</f>
        <v/>
      </c>
      <c r="N113" s="29" t="str">
        <f t="shared" si="4"/>
        <v/>
      </c>
      <c r="O113" s="37" t="str" cm="1">
        <f t="array" ref="O113">IF($AR113=0,"",INDEX(Input!$D$2:$AC$500,$AR113,$AP$4)&amp;"")</f>
        <v/>
      </c>
      <c r="P113" s="37" t="str" cm="1">
        <f t="array" ref="P113">IF($AR113=0,"",IFERROR(_xlfn.TEXTJOIN(", ",TRUE,_xlfn.MAP(_xlfn._xlws.FILTER(INDEX(Input!$D$2:$AC$500,,$AP$6),Input!$J$2:$J$500=$B113),_xlfn.LAMBDA(_xlpm.x,IFERROR(TRUNC(VALUE(_xlfn.TEXTBEFORE(_xlpm.x," ")))&amp;" "&amp;_xlfn.TEXTAFTER(_xlpm.x," "),_xlpm.x)))),""))</f>
        <v/>
      </c>
      <c r="Q113" s="29" t="str">
        <f t="shared" si="5"/>
        <v/>
      </c>
      <c r="R113" s="37" t="str" cm="1">
        <f t="array" ref="R113">IF($AR113=0,"",_xlfn.LET(_xlpm.Result,INDEX(Input!$D$2:$AC$500,$AR113,$AP$5),IF(_xlpm.Result="","",_xlpm.Result)))</f>
        <v/>
      </c>
      <c r="S113" s="37" t="str" cm="1">
        <f t="array" ref="S113">IF(R113="","",IFERROR(_xlfn.TEXTSPLIT(R113," / ", ,TRUE,0,),""))</f>
        <v/>
      </c>
      <c r="T113" s="37"/>
      <c r="U113" s="37" t="str" cm="1">
        <f t="array" ref="U113">IFERROR(_xlfn.IFS(
S113="","",
--S113&lt;55,"Battery Defect",
--S113&lt;=69,"Battery D",
--S113&lt;=80,"Battery C",
--S113&gt;80,""
),"")</f>
        <v/>
      </c>
      <c r="V113" s="37" t="str" cm="1">
        <f t="array" ref="V113">IFERROR(_xlfn.IFS(
T113="","",
--T113&lt;55,"Battery Defect",
--T113&lt;=69,"Battery D",
--T113&lt;=80,"Battery C",
--T113&gt;80,""
),"")</f>
        <v/>
      </c>
      <c r="W113" s="37" t="str" cm="1">
        <f t="array" ref="W113">IF($AR113=0,"",IFERROR(IF(INDEX(Input!$N$2:$U$500,$AR113,0)=0,"",INDEX(Input!$N$2:$U$500,$AR113,0)),""))</f>
        <v/>
      </c>
      <c r="X113" s="37"/>
      <c r="Y113" s="37"/>
      <c r="Z113" s="37"/>
      <c r="AA113" s="37"/>
      <c r="AB113" s="37"/>
      <c r="AC113" s="37"/>
      <c r="AD113" s="37"/>
      <c r="AE113" s="29" t="str">
        <f t="shared" si="3"/>
        <v/>
      </c>
      <c r="AF113" s="29" t="str" cm="1">
        <f t="array" ref="AF113">IF($AS113=0,"",INDEX(Disk_Pivot!$I$2:$I$500,$AS113))</f>
        <v/>
      </c>
      <c r="AG113" s="29" t="str" cm="1">
        <f t="array" ref="AG113">IF($AS113=0,"",INDEX(Disk_Pivot!$N$2:$N$500,$AS113))</f>
        <v/>
      </c>
      <c r="AH113" s="29"/>
      <c r="AI113" s="29"/>
      <c r="AJ113" s="29"/>
      <c r="AK113" s="29"/>
      <c r="AL113" s="29"/>
      <c r="AM113" s="29"/>
      <c r="AR113">
        <f>IFERROR(MATCH($B113,Input!$J$2:$J$500,0),0)</f>
        <v>0</v>
      </c>
      <c r="AS113">
        <f>IFERROR(MATCH($B113,Disk_Pivot!$G$2:$G$500,0),0)</f>
        <v>0</v>
      </c>
    </row>
    <row r="114" spans="1:45">
      <c r="A114" s="29" t="str" cm="1">
        <f t="array" ref="A114">IF($AR114=0,"",INDEX(Input!$G$2:$G$500,$AR114)&amp;"")</f>
        <v/>
      </c>
      <c r="B114" s="29"/>
      <c r="C114" s="29" t="str" cm="1">
        <f t="array" ref="C114">IF($AR114=0,"",INDEX(Input!$H$2:$H$500,$AR114)&amp;"")</f>
        <v/>
      </c>
      <c r="D114" s="37" t="str" cm="1">
        <f t="array" ref="D114">IF($AR114=0,"",INDEX(Input!$F$2:$F$500,$AR114))</f>
        <v/>
      </c>
      <c r="E114" s="29" t="str">
        <f>IFERROR(INDEX(Models!$G$2:$G$605,MATCH(D114,Models!$H$2:$H$605,0)),D114)</f>
        <v/>
      </c>
      <c r="F114" s="29" t="str" cm="1">
        <f t="array" ref="F114">IF($AR114=0,"",INDEX(Input!$E$2:$E$500,$AR114))</f>
        <v/>
      </c>
      <c r="G114" s="29" t="str" cm="1">
        <f t="array" ref="G114">IF($AR114=0,"",IF(F114="LENOVO",INDEX(Input!$K$2:$K$500,$AR114),INDEX(Input!$L$2:$L$500,$AR114)))</f>
        <v/>
      </c>
      <c r="H114" s="29"/>
      <c r="I114" s="29"/>
      <c r="J114" s="29" t="str">
        <f>CPU_Formula!I114</f>
        <v/>
      </c>
      <c r="K114" s="37" t="str" cm="1">
        <f t="array" ref="K114">IF($AR114=0,"",INDEX(Input!$D$2:$AC$500,$AR114,$AP$2)&amp;"")</f>
        <v/>
      </c>
      <c r="L114" s="37" t="str" cm="1">
        <f t="array" ref="L114">IF($AR114=0,"",INDEX(Input!$D$2:$AC$500,$AR114,$AP$3)&amp;"")</f>
        <v/>
      </c>
      <c r="M114" s="37" t="str" cm="1">
        <f t="array" ref="M114">IFERROR(_xlfn.FILTERXML("&lt;t&gt;&lt;s&gt;" &amp; SUBSTITUTE(L114," / ","&lt;/s&gt;&lt;s&gt;") &amp; "&lt;/s&gt;&lt;/t&gt;","(//s[contains(.,'DDR')])[1]"),"")</f>
        <v/>
      </c>
      <c r="N114" s="29" t="str">
        <f t="shared" si="4"/>
        <v/>
      </c>
      <c r="O114" s="37" t="str" cm="1">
        <f t="array" ref="O114">IF($AR114=0,"",INDEX(Input!$D$2:$AC$500,$AR114,$AP$4)&amp;"")</f>
        <v/>
      </c>
      <c r="P114" s="37" t="str" cm="1">
        <f t="array" ref="P114">IF($AR114=0,"",IFERROR(_xlfn.TEXTJOIN(", ",TRUE,_xlfn.MAP(_xlfn._xlws.FILTER(INDEX(Input!$D$2:$AC$500,,$AP$6),Input!$J$2:$J$500=$B114),_xlfn.LAMBDA(_xlpm.x,IFERROR(TRUNC(VALUE(_xlfn.TEXTBEFORE(_xlpm.x," ")))&amp;" "&amp;_xlfn.TEXTAFTER(_xlpm.x," "),_xlpm.x)))),""))</f>
        <v/>
      </c>
      <c r="Q114" s="29" t="str">
        <f t="shared" si="5"/>
        <v/>
      </c>
      <c r="R114" s="37" t="str" cm="1">
        <f t="array" ref="R114">IF($AR114=0,"",_xlfn.LET(_xlpm.Result,INDEX(Input!$D$2:$AC$500,$AR114,$AP$5),IF(_xlpm.Result="","",_xlpm.Result)))</f>
        <v/>
      </c>
      <c r="S114" s="37" t="str" cm="1">
        <f t="array" ref="S114">IF(R114="","",IFERROR(_xlfn.TEXTSPLIT(R114," / ", ,TRUE,0,),""))</f>
        <v/>
      </c>
      <c r="T114" s="37"/>
      <c r="U114" s="37" t="str" cm="1">
        <f t="array" ref="U114">IFERROR(_xlfn.IFS(
S114="","",
--S114&lt;55,"Battery Defect",
--S114&lt;=69,"Battery D",
--S114&lt;=80,"Battery C",
--S114&gt;80,""
),"")</f>
        <v/>
      </c>
      <c r="V114" s="37" t="str" cm="1">
        <f t="array" ref="V114">IFERROR(_xlfn.IFS(
T114="","",
--T114&lt;55,"Battery Defect",
--T114&lt;=69,"Battery D",
--T114&lt;=80,"Battery C",
--T114&gt;80,""
),"")</f>
        <v/>
      </c>
      <c r="W114" s="37" t="str" cm="1">
        <f t="array" ref="W114">IF($AR114=0,"",IFERROR(IF(INDEX(Input!$N$2:$U$500,$AR114,0)=0,"",INDEX(Input!$N$2:$U$500,$AR114,0)),""))</f>
        <v/>
      </c>
      <c r="X114" s="37"/>
      <c r="Y114" s="37"/>
      <c r="Z114" s="37"/>
      <c r="AA114" s="37"/>
      <c r="AB114" s="37"/>
      <c r="AC114" s="37"/>
      <c r="AD114" s="37"/>
      <c r="AE114" s="29" t="str">
        <f t="shared" si="3"/>
        <v/>
      </c>
      <c r="AF114" s="29" t="str" cm="1">
        <f t="array" ref="AF114">IF($AS114=0,"",INDEX(Disk_Pivot!$I$2:$I$500,$AS114))</f>
        <v/>
      </c>
      <c r="AG114" s="29" t="str" cm="1">
        <f t="array" ref="AG114">IF($AS114=0,"",INDEX(Disk_Pivot!$N$2:$N$500,$AS114))</f>
        <v/>
      </c>
      <c r="AH114" s="29"/>
      <c r="AI114" s="29"/>
      <c r="AJ114" s="29"/>
      <c r="AK114" s="29"/>
      <c r="AL114" s="29"/>
      <c r="AM114" s="29"/>
      <c r="AR114">
        <f>IFERROR(MATCH($B114,Input!$J$2:$J$500,0),0)</f>
        <v>0</v>
      </c>
      <c r="AS114">
        <f>IFERROR(MATCH($B114,Disk_Pivot!$G$2:$G$500,0),0)</f>
        <v>0</v>
      </c>
    </row>
    <row r="115" spans="1:45">
      <c r="A115" s="29" t="str" cm="1">
        <f t="array" ref="A115">IF($AR115=0,"",INDEX(Input!$G$2:$G$500,$AR115)&amp;"")</f>
        <v/>
      </c>
      <c r="B115" s="29"/>
      <c r="C115" s="29" t="str" cm="1">
        <f t="array" ref="C115">IF($AR115=0,"",INDEX(Input!$H$2:$H$500,$AR115)&amp;"")</f>
        <v/>
      </c>
      <c r="D115" s="37" t="str" cm="1">
        <f t="array" ref="D115">IF($AR115=0,"",INDEX(Input!$F$2:$F$500,$AR115))</f>
        <v/>
      </c>
      <c r="E115" s="29" t="str">
        <f>IFERROR(INDEX(Models!$G$2:$G$605,MATCH(D115,Models!$H$2:$H$605,0)),D115)</f>
        <v/>
      </c>
      <c r="F115" s="29" t="str" cm="1">
        <f t="array" ref="F115">IF($AR115=0,"",INDEX(Input!$E$2:$E$500,$AR115))</f>
        <v/>
      </c>
      <c r="G115" s="29" t="str" cm="1">
        <f t="array" ref="G115">IF($AR115=0,"",IF(F115="LENOVO",INDEX(Input!$K$2:$K$500,$AR115),INDEX(Input!$L$2:$L$500,$AR115)))</f>
        <v/>
      </c>
      <c r="H115" s="29"/>
      <c r="I115" s="29"/>
      <c r="J115" s="29" t="str">
        <f>CPU_Formula!I115</f>
        <v/>
      </c>
      <c r="K115" s="37" t="str" cm="1">
        <f t="array" ref="K115">IF($AR115=0,"",INDEX(Input!$D$2:$AC$500,$AR115,$AP$2)&amp;"")</f>
        <v/>
      </c>
      <c r="L115" s="37" t="str" cm="1">
        <f t="array" ref="L115">IF($AR115=0,"",INDEX(Input!$D$2:$AC$500,$AR115,$AP$3)&amp;"")</f>
        <v/>
      </c>
      <c r="M115" s="37" t="str" cm="1">
        <f t="array" ref="M115">IFERROR(_xlfn.FILTERXML("&lt;t&gt;&lt;s&gt;" &amp; SUBSTITUTE(L115," / ","&lt;/s&gt;&lt;s&gt;") &amp; "&lt;/s&gt;&lt;/t&gt;","(//s[contains(.,'DDR')])[1]"),"")</f>
        <v/>
      </c>
      <c r="N115" s="29" t="str">
        <f t="shared" si="4"/>
        <v/>
      </c>
      <c r="O115" s="37" t="str" cm="1">
        <f t="array" ref="O115">IF($AR115=0,"",INDEX(Input!$D$2:$AC$500,$AR115,$AP$4)&amp;"")</f>
        <v/>
      </c>
      <c r="P115" s="37" t="str" cm="1">
        <f t="array" ref="P115">IF($AR115=0,"",IFERROR(_xlfn.TEXTJOIN(", ",TRUE,_xlfn.MAP(_xlfn._xlws.FILTER(INDEX(Input!$D$2:$AC$500,,$AP$6),Input!$J$2:$J$500=$B115),_xlfn.LAMBDA(_xlpm.x,IFERROR(TRUNC(VALUE(_xlfn.TEXTBEFORE(_xlpm.x," ")))&amp;" "&amp;_xlfn.TEXTAFTER(_xlpm.x," "),_xlpm.x)))),""))</f>
        <v/>
      </c>
      <c r="Q115" s="29" t="str">
        <f t="shared" si="5"/>
        <v/>
      </c>
      <c r="R115" s="37" t="str" cm="1">
        <f t="array" ref="R115">IF($AR115=0,"",_xlfn.LET(_xlpm.Result,INDEX(Input!$D$2:$AC$500,$AR115,$AP$5),IF(_xlpm.Result="","",_xlpm.Result)))</f>
        <v/>
      </c>
      <c r="S115" s="37" t="str" cm="1">
        <f t="array" ref="S115">IF(R115="","",IFERROR(_xlfn.TEXTSPLIT(R115," / ", ,TRUE,0,),""))</f>
        <v/>
      </c>
      <c r="T115" s="37"/>
      <c r="U115" s="37" t="str" cm="1">
        <f t="array" ref="U115">IFERROR(_xlfn.IFS(
S115="","",
--S115&lt;55,"Battery Defect",
--S115&lt;=69,"Battery D",
--S115&lt;=80,"Battery C",
--S115&gt;80,""
),"")</f>
        <v/>
      </c>
      <c r="V115" s="37" t="str" cm="1">
        <f t="array" ref="V115">IFERROR(_xlfn.IFS(
T115="","",
--T115&lt;55,"Battery Defect",
--T115&lt;=69,"Battery D",
--T115&lt;=80,"Battery C",
--T115&gt;80,""
),"")</f>
        <v/>
      </c>
      <c r="W115" s="37" t="str" cm="1">
        <f t="array" ref="W115">IF($AR115=0,"",IFERROR(IF(INDEX(Input!$N$2:$U$500,$AR115,0)=0,"",INDEX(Input!$N$2:$U$500,$AR115,0)),""))</f>
        <v/>
      </c>
      <c r="X115" s="37"/>
      <c r="Y115" s="37"/>
      <c r="Z115" s="37"/>
      <c r="AA115" s="37"/>
      <c r="AB115" s="37"/>
      <c r="AC115" s="37"/>
      <c r="AD115" s="37"/>
      <c r="AE115" s="29" t="str">
        <f t="shared" si="3"/>
        <v/>
      </c>
      <c r="AF115" s="29" t="str" cm="1">
        <f t="array" ref="AF115">IF($AS115=0,"",INDEX(Disk_Pivot!$I$2:$I$500,$AS115))</f>
        <v/>
      </c>
      <c r="AG115" s="29" t="str" cm="1">
        <f t="array" ref="AG115">IF($AS115=0,"",INDEX(Disk_Pivot!$N$2:$N$500,$AS115))</f>
        <v/>
      </c>
      <c r="AH115" s="29"/>
      <c r="AI115" s="29"/>
      <c r="AJ115" s="29"/>
      <c r="AK115" s="29"/>
      <c r="AL115" s="29"/>
      <c r="AM115" s="29"/>
      <c r="AR115">
        <f>IFERROR(MATCH($B115,Input!$J$2:$J$500,0),0)</f>
        <v>0</v>
      </c>
      <c r="AS115">
        <f>IFERROR(MATCH($B115,Disk_Pivot!$G$2:$G$500,0),0)</f>
        <v>0</v>
      </c>
    </row>
    <row r="116" spans="1:45">
      <c r="A116" s="29" t="str" cm="1">
        <f t="array" ref="A116">IF($AR116=0,"",INDEX(Input!$G$2:$G$500,$AR116)&amp;"")</f>
        <v/>
      </c>
      <c r="B116" s="29"/>
      <c r="C116" s="29" t="str" cm="1">
        <f t="array" ref="C116">IF($AR116=0,"",INDEX(Input!$H$2:$H$500,$AR116)&amp;"")</f>
        <v/>
      </c>
      <c r="D116" s="37" t="str" cm="1">
        <f t="array" ref="D116">IF($AR116=0,"",INDEX(Input!$F$2:$F$500,$AR116))</f>
        <v/>
      </c>
      <c r="E116" s="29" t="str">
        <f>IFERROR(INDEX(Models!$G$2:$G$605,MATCH(D116,Models!$H$2:$H$605,0)),D116)</f>
        <v/>
      </c>
      <c r="F116" s="29" t="str" cm="1">
        <f t="array" ref="F116">IF($AR116=0,"",INDEX(Input!$E$2:$E$500,$AR116))</f>
        <v/>
      </c>
      <c r="G116" s="29" t="str" cm="1">
        <f t="array" ref="G116">IF($AR116=0,"",IF(F116="LENOVO",INDEX(Input!$K$2:$K$500,$AR116),INDEX(Input!$L$2:$L$500,$AR116)))</f>
        <v/>
      </c>
      <c r="H116" s="29"/>
      <c r="I116" s="29"/>
      <c r="J116" s="29" t="str">
        <f>CPU_Formula!I116</f>
        <v/>
      </c>
      <c r="K116" s="37" t="str" cm="1">
        <f t="array" ref="K116">IF($AR116=0,"",INDEX(Input!$D$2:$AC$500,$AR116,$AP$2)&amp;"")</f>
        <v/>
      </c>
      <c r="L116" s="37" t="str" cm="1">
        <f t="array" ref="L116">IF($AR116=0,"",INDEX(Input!$D$2:$AC$500,$AR116,$AP$3)&amp;"")</f>
        <v/>
      </c>
      <c r="M116" s="37" t="str" cm="1">
        <f t="array" ref="M116">IFERROR(_xlfn.FILTERXML("&lt;t&gt;&lt;s&gt;" &amp; SUBSTITUTE(L116," / ","&lt;/s&gt;&lt;s&gt;") &amp; "&lt;/s&gt;&lt;/t&gt;","(//s[contains(.,'DDR')])[1]"),"")</f>
        <v/>
      </c>
      <c r="N116" s="29" t="str">
        <f t="shared" si="4"/>
        <v/>
      </c>
      <c r="O116" s="37" t="str" cm="1">
        <f t="array" ref="O116">IF($AR116=0,"",INDEX(Input!$D$2:$AC$500,$AR116,$AP$4)&amp;"")</f>
        <v/>
      </c>
      <c r="P116" s="37" t="str" cm="1">
        <f t="array" ref="P116">IF($AR116=0,"",IFERROR(_xlfn.TEXTJOIN(", ",TRUE,_xlfn.MAP(_xlfn._xlws.FILTER(INDEX(Input!$D$2:$AC$500,,$AP$6),Input!$J$2:$J$500=$B116),_xlfn.LAMBDA(_xlpm.x,IFERROR(TRUNC(VALUE(_xlfn.TEXTBEFORE(_xlpm.x," ")))&amp;" "&amp;_xlfn.TEXTAFTER(_xlpm.x," "),_xlpm.x)))),""))</f>
        <v/>
      </c>
      <c r="Q116" s="29" t="str">
        <f t="shared" si="5"/>
        <v/>
      </c>
      <c r="R116" s="37" t="str" cm="1">
        <f t="array" ref="R116">IF($AR116=0,"",_xlfn.LET(_xlpm.Result,INDEX(Input!$D$2:$AC$500,$AR116,$AP$5),IF(_xlpm.Result="","",_xlpm.Result)))</f>
        <v/>
      </c>
      <c r="S116" s="37" t="str" cm="1">
        <f t="array" ref="S116">IF(R116="","",IFERROR(_xlfn.TEXTSPLIT(R116," / ", ,TRUE,0,),""))</f>
        <v/>
      </c>
      <c r="T116" s="37"/>
      <c r="U116" s="37" t="str" cm="1">
        <f t="array" ref="U116">IFERROR(_xlfn.IFS(
S116="","",
--S116&lt;55,"Battery Defect",
--S116&lt;=69,"Battery D",
--S116&lt;=80,"Battery C",
--S116&gt;80,""
),"")</f>
        <v/>
      </c>
      <c r="V116" s="37" t="str" cm="1">
        <f t="array" ref="V116">IFERROR(_xlfn.IFS(
T116="","",
--T116&lt;55,"Battery Defect",
--T116&lt;=69,"Battery D",
--T116&lt;=80,"Battery C",
--T116&gt;80,""
),"")</f>
        <v/>
      </c>
      <c r="W116" s="37" t="str" cm="1">
        <f t="array" ref="W116">IF($AR116=0,"",IFERROR(IF(INDEX(Input!$N$2:$U$500,$AR116,0)=0,"",INDEX(Input!$N$2:$U$500,$AR116,0)),""))</f>
        <v/>
      </c>
      <c r="X116" s="37"/>
      <c r="Y116" s="37"/>
      <c r="Z116" s="37"/>
      <c r="AA116" s="37"/>
      <c r="AB116" s="37"/>
      <c r="AC116" s="37"/>
      <c r="AD116" s="37"/>
      <c r="AE116" s="29" t="str">
        <f t="shared" si="3"/>
        <v/>
      </c>
      <c r="AF116" s="29" t="str" cm="1">
        <f t="array" ref="AF116">IF($AS116=0,"",INDEX(Disk_Pivot!$I$2:$I$500,$AS116))</f>
        <v/>
      </c>
      <c r="AG116" s="29" t="str" cm="1">
        <f t="array" ref="AG116">IF($AS116=0,"",INDEX(Disk_Pivot!$N$2:$N$500,$AS116))</f>
        <v/>
      </c>
      <c r="AH116" s="29"/>
      <c r="AI116" s="29"/>
      <c r="AJ116" s="29"/>
      <c r="AK116" s="29"/>
      <c r="AL116" s="29"/>
      <c r="AM116" s="29"/>
      <c r="AR116">
        <f>IFERROR(MATCH($B116,Input!$J$2:$J$500,0),0)</f>
        <v>0</v>
      </c>
      <c r="AS116">
        <f>IFERROR(MATCH($B116,Disk_Pivot!$G$2:$G$500,0),0)</f>
        <v>0</v>
      </c>
    </row>
    <row r="117" spans="1:45">
      <c r="A117" s="29" t="str" cm="1">
        <f t="array" ref="A117">IF($AR117=0,"",INDEX(Input!$G$2:$G$500,$AR117)&amp;"")</f>
        <v/>
      </c>
      <c r="B117" s="29"/>
      <c r="C117" s="29" t="str" cm="1">
        <f t="array" ref="C117">IF($AR117=0,"",INDEX(Input!$H$2:$H$500,$AR117)&amp;"")</f>
        <v/>
      </c>
      <c r="D117" s="37" t="str" cm="1">
        <f t="array" ref="D117">IF($AR117=0,"",INDEX(Input!$F$2:$F$500,$AR117))</f>
        <v/>
      </c>
      <c r="E117" s="29" t="str">
        <f>IFERROR(INDEX(Models!$G$2:$G$605,MATCH(D117,Models!$H$2:$H$605,0)),D117)</f>
        <v/>
      </c>
      <c r="F117" s="29" t="str" cm="1">
        <f t="array" ref="F117">IF($AR117=0,"",INDEX(Input!$E$2:$E$500,$AR117))</f>
        <v/>
      </c>
      <c r="G117" s="29" t="str" cm="1">
        <f t="array" ref="G117">IF($AR117=0,"",IF(F117="LENOVO",INDEX(Input!$K$2:$K$500,$AR117),INDEX(Input!$L$2:$L$500,$AR117)))</f>
        <v/>
      </c>
      <c r="H117" s="29"/>
      <c r="I117" s="29"/>
      <c r="J117" s="29" t="str">
        <f>CPU_Formula!I117</f>
        <v/>
      </c>
      <c r="K117" s="37" t="str" cm="1">
        <f t="array" ref="K117">IF($AR117=0,"",INDEX(Input!$D$2:$AC$500,$AR117,$AP$2)&amp;"")</f>
        <v/>
      </c>
      <c r="L117" s="37" t="str" cm="1">
        <f t="array" ref="L117">IF($AR117=0,"",INDEX(Input!$D$2:$AC$500,$AR117,$AP$3)&amp;"")</f>
        <v/>
      </c>
      <c r="M117" s="37" t="str" cm="1">
        <f t="array" ref="M117">IFERROR(_xlfn.FILTERXML("&lt;t&gt;&lt;s&gt;" &amp; SUBSTITUTE(L117," / ","&lt;/s&gt;&lt;s&gt;") &amp; "&lt;/s&gt;&lt;/t&gt;","(//s[contains(.,'DDR')])[1]"),"")</f>
        <v/>
      </c>
      <c r="N117" s="29" t="str">
        <f t="shared" si="4"/>
        <v/>
      </c>
      <c r="O117" s="37" t="str" cm="1">
        <f t="array" ref="O117">IF($AR117=0,"",INDEX(Input!$D$2:$AC$500,$AR117,$AP$4)&amp;"")</f>
        <v/>
      </c>
      <c r="P117" s="37" t="str" cm="1">
        <f t="array" ref="P117">IF($AR117=0,"",IFERROR(_xlfn.TEXTJOIN(", ",TRUE,_xlfn.MAP(_xlfn._xlws.FILTER(INDEX(Input!$D$2:$AC$500,,$AP$6),Input!$J$2:$J$500=$B117),_xlfn.LAMBDA(_xlpm.x,IFERROR(TRUNC(VALUE(_xlfn.TEXTBEFORE(_xlpm.x," ")))&amp;" "&amp;_xlfn.TEXTAFTER(_xlpm.x," "),_xlpm.x)))),""))</f>
        <v/>
      </c>
      <c r="Q117" s="29" t="str">
        <f t="shared" si="5"/>
        <v/>
      </c>
      <c r="R117" s="37" t="str" cm="1">
        <f t="array" ref="R117">IF($AR117=0,"",_xlfn.LET(_xlpm.Result,INDEX(Input!$D$2:$AC$500,$AR117,$AP$5),IF(_xlpm.Result="","",_xlpm.Result)))</f>
        <v/>
      </c>
      <c r="S117" s="37" t="str" cm="1">
        <f t="array" ref="S117">IF(R117="","",IFERROR(_xlfn.TEXTSPLIT(R117," / ", ,TRUE,0,),""))</f>
        <v/>
      </c>
      <c r="T117" s="37"/>
      <c r="U117" s="37" t="str" cm="1">
        <f t="array" ref="U117">IFERROR(_xlfn.IFS(
S117="","",
--S117&lt;55,"Battery Defect",
--S117&lt;=69,"Battery D",
--S117&lt;=80,"Battery C",
--S117&gt;80,""
),"")</f>
        <v/>
      </c>
      <c r="V117" s="37" t="str" cm="1">
        <f t="array" ref="V117">IFERROR(_xlfn.IFS(
T117="","",
--T117&lt;55,"Battery Defect",
--T117&lt;=69,"Battery D",
--T117&lt;=80,"Battery C",
--T117&gt;80,""
),"")</f>
        <v/>
      </c>
      <c r="W117" s="37" t="str" cm="1">
        <f t="array" ref="W117">IF($AR117=0,"",IFERROR(IF(INDEX(Input!$N$2:$U$500,$AR117,0)=0,"",INDEX(Input!$N$2:$U$500,$AR117,0)),""))</f>
        <v/>
      </c>
      <c r="X117" s="37"/>
      <c r="Y117" s="37"/>
      <c r="Z117" s="37"/>
      <c r="AA117" s="37"/>
      <c r="AB117" s="37"/>
      <c r="AC117" s="37"/>
      <c r="AD117" s="37"/>
      <c r="AE117" s="29" t="str">
        <f t="shared" si="3"/>
        <v/>
      </c>
      <c r="AF117" s="29" t="str" cm="1">
        <f t="array" ref="AF117">IF($AS117=0,"",INDEX(Disk_Pivot!$I$2:$I$500,$AS117))</f>
        <v/>
      </c>
      <c r="AG117" s="29" t="str" cm="1">
        <f t="array" ref="AG117">IF($AS117=0,"",INDEX(Disk_Pivot!$N$2:$N$500,$AS117))</f>
        <v/>
      </c>
      <c r="AH117" s="29"/>
      <c r="AI117" s="29"/>
      <c r="AJ117" s="29"/>
      <c r="AK117" s="29"/>
      <c r="AL117" s="29"/>
      <c r="AM117" s="29"/>
      <c r="AR117">
        <f>IFERROR(MATCH($B117,Input!$J$2:$J$500,0),0)</f>
        <v>0</v>
      </c>
      <c r="AS117">
        <f>IFERROR(MATCH($B117,Disk_Pivot!$G$2:$G$500,0),0)</f>
        <v>0</v>
      </c>
    </row>
    <row r="118" spans="1:45">
      <c r="A118" s="29" t="str" cm="1">
        <f t="array" ref="A118">IF($AR118=0,"",INDEX(Input!$G$2:$G$500,$AR118)&amp;"")</f>
        <v/>
      </c>
      <c r="B118" s="29"/>
      <c r="C118" s="29" t="str" cm="1">
        <f t="array" ref="C118">IF($AR118=0,"",INDEX(Input!$H$2:$H$500,$AR118)&amp;"")</f>
        <v/>
      </c>
      <c r="D118" s="37" t="str" cm="1">
        <f t="array" ref="D118">IF($AR118=0,"",INDEX(Input!$F$2:$F$500,$AR118))</f>
        <v/>
      </c>
      <c r="E118" s="29" t="str">
        <f>IFERROR(INDEX(Models!$G$2:$G$605,MATCH(D118,Models!$H$2:$H$605,0)),D118)</f>
        <v/>
      </c>
      <c r="F118" s="29" t="str" cm="1">
        <f t="array" ref="F118">IF($AR118=0,"",INDEX(Input!$E$2:$E$500,$AR118))</f>
        <v/>
      </c>
      <c r="G118" s="29" t="str" cm="1">
        <f t="array" ref="G118">IF($AR118=0,"",IF(F118="LENOVO",INDEX(Input!$K$2:$K$500,$AR118),INDEX(Input!$L$2:$L$500,$AR118)))</f>
        <v/>
      </c>
      <c r="H118" s="29"/>
      <c r="I118" s="29"/>
      <c r="J118" s="29" t="str">
        <f>CPU_Formula!I118</f>
        <v/>
      </c>
      <c r="K118" s="37" t="str" cm="1">
        <f t="array" ref="K118">IF($AR118=0,"",INDEX(Input!$D$2:$AC$500,$AR118,$AP$2)&amp;"")</f>
        <v/>
      </c>
      <c r="L118" s="37" t="str" cm="1">
        <f t="array" ref="L118">IF($AR118=0,"",INDEX(Input!$D$2:$AC$500,$AR118,$AP$3)&amp;"")</f>
        <v/>
      </c>
      <c r="M118" s="37" t="str" cm="1">
        <f t="array" ref="M118">IFERROR(_xlfn.FILTERXML("&lt;t&gt;&lt;s&gt;" &amp; SUBSTITUTE(L118," / ","&lt;/s&gt;&lt;s&gt;") &amp; "&lt;/s&gt;&lt;/t&gt;","(//s[contains(.,'DDR')])[1]"),"")</f>
        <v/>
      </c>
      <c r="N118" s="29" t="str">
        <f t="shared" si="4"/>
        <v/>
      </c>
      <c r="O118" s="37" t="str" cm="1">
        <f t="array" ref="O118">IF($AR118=0,"",INDEX(Input!$D$2:$AC$500,$AR118,$AP$4)&amp;"")</f>
        <v/>
      </c>
      <c r="P118" s="37" t="str" cm="1">
        <f t="array" ref="P118">IF($AR118=0,"",IFERROR(_xlfn.TEXTJOIN(", ",TRUE,_xlfn.MAP(_xlfn._xlws.FILTER(INDEX(Input!$D$2:$AC$500,,$AP$6),Input!$J$2:$J$500=$B118),_xlfn.LAMBDA(_xlpm.x,IFERROR(TRUNC(VALUE(_xlfn.TEXTBEFORE(_xlpm.x," ")))&amp;" "&amp;_xlfn.TEXTAFTER(_xlpm.x," "),_xlpm.x)))),""))</f>
        <v/>
      </c>
      <c r="Q118" s="29" t="str">
        <f t="shared" si="5"/>
        <v/>
      </c>
      <c r="R118" s="37" t="str" cm="1">
        <f t="array" ref="R118">IF($AR118=0,"",_xlfn.LET(_xlpm.Result,INDEX(Input!$D$2:$AC$500,$AR118,$AP$5),IF(_xlpm.Result="","",_xlpm.Result)))</f>
        <v/>
      </c>
      <c r="S118" s="37" t="str" cm="1">
        <f t="array" ref="S118">IF(R118="","",IFERROR(_xlfn.TEXTSPLIT(R118," / ", ,TRUE,0,),""))</f>
        <v/>
      </c>
      <c r="T118" s="37"/>
      <c r="U118" s="37" t="str" cm="1">
        <f t="array" ref="U118">IFERROR(_xlfn.IFS(
S118="","",
--S118&lt;55,"Battery Defect",
--S118&lt;=69,"Battery D",
--S118&lt;=80,"Battery C",
--S118&gt;80,""
),"")</f>
        <v/>
      </c>
      <c r="V118" s="37" t="str" cm="1">
        <f t="array" ref="V118">IFERROR(_xlfn.IFS(
T118="","",
--T118&lt;55,"Battery Defect",
--T118&lt;=69,"Battery D",
--T118&lt;=80,"Battery C",
--T118&gt;80,""
),"")</f>
        <v/>
      </c>
      <c r="W118" s="37" t="str" cm="1">
        <f t="array" ref="W118">IF($AR118=0,"",IFERROR(IF(INDEX(Input!$N$2:$U$500,$AR118,0)=0,"",INDEX(Input!$N$2:$U$500,$AR118,0)),""))</f>
        <v/>
      </c>
      <c r="X118" s="37"/>
      <c r="Y118" s="37"/>
      <c r="Z118" s="37"/>
      <c r="AA118" s="37"/>
      <c r="AB118" s="37"/>
      <c r="AC118" s="37"/>
      <c r="AD118" s="37"/>
      <c r="AE118" s="29" t="str">
        <f t="shared" si="3"/>
        <v/>
      </c>
      <c r="AF118" s="29" t="str" cm="1">
        <f t="array" ref="AF118">IF($AS118=0,"",INDEX(Disk_Pivot!$I$2:$I$500,$AS118))</f>
        <v/>
      </c>
      <c r="AG118" s="29" t="str" cm="1">
        <f t="array" ref="AG118">IF($AS118=0,"",INDEX(Disk_Pivot!$N$2:$N$500,$AS118))</f>
        <v/>
      </c>
      <c r="AH118" s="29"/>
      <c r="AI118" s="29"/>
      <c r="AJ118" s="29"/>
      <c r="AK118" s="29"/>
      <c r="AL118" s="29"/>
      <c r="AM118" s="29"/>
      <c r="AR118">
        <f>IFERROR(MATCH($B118,Input!$J$2:$J$500,0),0)</f>
        <v>0</v>
      </c>
      <c r="AS118">
        <f>IFERROR(MATCH($B118,Disk_Pivot!$G$2:$G$500,0),0)</f>
        <v>0</v>
      </c>
    </row>
    <row r="119" spans="1:45">
      <c r="A119" s="29" t="str" cm="1">
        <f t="array" ref="A119">IF($AR119=0,"",INDEX(Input!$G$2:$G$500,$AR119)&amp;"")</f>
        <v/>
      </c>
      <c r="B119" s="29"/>
      <c r="C119" s="29" t="str" cm="1">
        <f t="array" ref="C119">IF($AR119=0,"",INDEX(Input!$H$2:$H$500,$AR119)&amp;"")</f>
        <v/>
      </c>
      <c r="D119" s="37" t="str" cm="1">
        <f t="array" ref="D119">IF($AR119=0,"",INDEX(Input!$F$2:$F$500,$AR119))</f>
        <v/>
      </c>
      <c r="E119" s="29" t="str">
        <f>IFERROR(INDEX(Models!$G$2:$G$605,MATCH(D119,Models!$H$2:$H$605,0)),D119)</f>
        <v/>
      </c>
      <c r="F119" s="29" t="str" cm="1">
        <f t="array" ref="F119">IF($AR119=0,"",INDEX(Input!$E$2:$E$500,$AR119))</f>
        <v/>
      </c>
      <c r="G119" s="29" t="str" cm="1">
        <f t="array" ref="G119">IF($AR119=0,"",IF(F119="LENOVO",INDEX(Input!$K$2:$K$500,$AR119),INDEX(Input!$L$2:$L$500,$AR119)))</f>
        <v/>
      </c>
      <c r="H119" s="29"/>
      <c r="I119" s="29"/>
      <c r="J119" s="29" t="str">
        <f>CPU_Formula!I119</f>
        <v/>
      </c>
      <c r="K119" s="37" t="str" cm="1">
        <f t="array" ref="K119">IF($AR119=0,"",INDEX(Input!$D$2:$AC$500,$AR119,$AP$2)&amp;"")</f>
        <v/>
      </c>
      <c r="L119" s="37" t="str" cm="1">
        <f t="array" ref="L119">IF($AR119=0,"",INDEX(Input!$D$2:$AC$500,$AR119,$AP$3)&amp;"")</f>
        <v/>
      </c>
      <c r="M119" s="37" t="str" cm="1">
        <f t="array" ref="M119">IFERROR(_xlfn.FILTERXML("&lt;t&gt;&lt;s&gt;" &amp; SUBSTITUTE(L119," / ","&lt;/s&gt;&lt;s&gt;") &amp; "&lt;/s&gt;&lt;/t&gt;","(//s[contains(.,'DDR')])[1]"),"")</f>
        <v/>
      </c>
      <c r="N119" s="29" t="str">
        <f t="shared" si="4"/>
        <v/>
      </c>
      <c r="O119" s="37" t="str" cm="1">
        <f t="array" ref="O119">IF($AR119=0,"",INDEX(Input!$D$2:$AC$500,$AR119,$AP$4)&amp;"")</f>
        <v/>
      </c>
      <c r="P119" s="37" t="str" cm="1">
        <f t="array" ref="P119">IF($AR119=0,"",IFERROR(_xlfn.TEXTJOIN(", ",TRUE,_xlfn.MAP(_xlfn._xlws.FILTER(INDEX(Input!$D$2:$AC$500,,$AP$6),Input!$J$2:$J$500=$B119),_xlfn.LAMBDA(_xlpm.x,IFERROR(TRUNC(VALUE(_xlfn.TEXTBEFORE(_xlpm.x," ")))&amp;" "&amp;_xlfn.TEXTAFTER(_xlpm.x," "),_xlpm.x)))),""))</f>
        <v/>
      </c>
      <c r="Q119" s="29" t="str">
        <f t="shared" si="5"/>
        <v/>
      </c>
      <c r="R119" s="37" t="str" cm="1">
        <f t="array" ref="R119">IF($AR119=0,"",_xlfn.LET(_xlpm.Result,INDEX(Input!$D$2:$AC$500,$AR119,$AP$5),IF(_xlpm.Result="","",_xlpm.Result)))</f>
        <v/>
      </c>
      <c r="S119" s="37" t="str" cm="1">
        <f t="array" ref="S119">IF(R119="","",IFERROR(_xlfn.TEXTSPLIT(R119," / ", ,TRUE,0,),""))</f>
        <v/>
      </c>
      <c r="T119" s="37"/>
      <c r="U119" s="37" t="str" cm="1">
        <f t="array" ref="U119">IFERROR(_xlfn.IFS(
S119="","",
--S119&lt;55,"Battery Defect",
--S119&lt;=69,"Battery D",
--S119&lt;=80,"Battery C",
--S119&gt;80,""
),"")</f>
        <v/>
      </c>
      <c r="V119" s="37" t="str" cm="1">
        <f t="array" ref="V119">IFERROR(_xlfn.IFS(
T119="","",
--T119&lt;55,"Battery Defect",
--T119&lt;=69,"Battery D",
--T119&lt;=80,"Battery C",
--T119&gt;80,""
),"")</f>
        <v/>
      </c>
      <c r="W119" s="37" t="str" cm="1">
        <f t="array" ref="W119">IF($AR119=0,"",IFERROR(IF(INDEX(Input!$N$2:$U$500,$AR119,0)=0,"",INDEX(Input!$N$2:$U$500,$AR119,0)),""))</f>
        <v/>
      </c>
      <c r="X119" s="37"/>
      <c r="Y119" s="37"/>
      <c r="Z119" s="37"/>
      <c r="AA119" s="37"/>
      <c r="AB119" s="37"/>
      <c r="AC119" s="37"/>
      <c r="AD119" s="37"/>
      <c r="AE119" s="29" t="str">
        <f t="shared" si="3"/>
        <v/>
      </c>
      <c r="AF119" s="29" t="str" cm="1">
        <f t="array" ref="AF119">IF($AS119=0,"",INDEX(Disk_Pivot!$I$2:$I$500,$AS119))</f>
        <v/>
      </c>
      <c r="AG119" s="29" t="str" cm="1">
        <f t="array" ref="AG119">IF($AS119=0,"",INDEX(Disk_Pivot!$N$2:$N$500,$AS119))</f>
        <v/>
      </c>
      <c r="AH119" s="29"/>
      <c r="AI119" s="29"/>
      <c r="AJ119" s="29"/>
      <c r="AK119" s="29"/>
      <c r="AL119" s="29"/>
      <c r="AM119" s="29"/>
      <c r="AR119">
        <f>IFERROR(MATCH($B119,Input!$J$2:$J$500,0),0)</f>
        <v>0</v>
      </c>
      <c r="AS119">
        <f>IFERROR(MATCH($B119,Disk_Pivot!$G$2:$G$500,0),0)</f>
        <v>0</v>
      </c>
    </row>
    <row r="120" spans="1:45">
      <c r="A120" s="29" t="str" cm="1">
        <f t="array" ref="A120">IF($AR120=0,"",INDEX(Input!$G$2:$G$500,$AR120)&amp;"")</f>
        <v/>
      </c>
      <c r="B120" s="29"/>
      <c r="C120" s="29" t="str" cm="1">
        <f t="array" ref="C120">IF($AR120=0,"",INDEX(Input!$H$2:$H$500,$AR120)&amp;"")</f>
        <v/>
      </c>
      <c r="D120" s="37" t="str" cm="1">
        <f t="array" ref="D120">IF($AR120=0,"",INDEX(Input!$F$2:$F$500,$AR120))</f>
        <v/>
      </c>
      <c r="E120" s="29" t="str">
        <f>IFERROR(INDEX(Models!$G$2:$G$605,MATCH(D120,Models!$H$2:$H$605,0)),D120)</f>
        <v/>
      </c>
      <c r="F120" s="29" t="str" cm="1">
        <f t="array" ref="F120">IF($AR120=0,"",INDEX(Input!$E$2:$E$500,$AR120))</f>
        <v/>
      </c>
      <c r="G120" s="29" t="str" cm="1">
        <f t="array" ref="G120">IF($AR120=0,"",IF(F120="LENOVO",INDEX(Input!$K$2:$K$500,$AR120),INDEX(Input!$L$2:$L$500,$AR120)))</f>
        <v/>
      </c>
      <c r="H120" s="29"/>
      <c r="I120" s="29"/>
      <c r="J120" s="29" t="str">
        <f>CPU_Formula!I120</f>
        <v/>
      </c>
      <c r="K120" s="37" t="str" cm="1">
        <f t="array" ref="K120">IF($AR120=0,"",INDEX(Input!$D$2:$AC$500,$AR120,$AP$2)&amp;"")</f>
        <v/>
      </c>
      <c r="L120" s="37" t="str" cm="1">
        <f t="array" ref="L120">IF($AR120=0,"",INDEX(Input!$D$2:$AC$500,$AR120,$AP$3)&amp;"")</f>
        <v/>
      </c>
      <c r="M120" s="37" t="str" cm="1">
        <f t="array" ref="M120">IFERROR(_xlfn.FILTERXML("&lt;t&gt;&lt;s&gt;" &amp; SUBSTITUTE(L120," / ","&lt;/s&gt;&lt;s&gt;") &amp; "&lt;/s&gt;&lt;/t&gt;","(//s[contains(.,'DDR')])[1]"),"")</f>
        <v/>
      </c>
      <c r="N120" s="29" t="str">
        <f t="shared" si="4"/>
        <v/>
      </c>
      <c r="O120" s="37" t="str" cm="1">
        <f t="array" ref="O120">IF($AR120=0,"",INDEX(Input!$D$2:$AC$500,$AR120,$AP$4)&amp;"")</f>
        <v/>
      </c>
      <c r="P120" s="37" t="str" cm="1">
        <f t="array" ref="P120">IF($AR120=0,"",IFERROR(_xlfn.TEXTJOIN(", ",TRUE,_xlfn.MAP(_xlfn._xlws.FILTER(INDEX(Input!$D$2:$AC$500,,$AP$6),Input!$J$2:$J$500=$B120),_xlfn.LAMBDA(_xlpm.x,IFERROR(TRUNC(VALUE(_xlfn.TEXTBEFORE(_xlpm.x," ")))&amp;" "&amp;_xlfn.TEXTAFTER(_xlpm.x," "),_xlpm.x)))),""))</f>
        <v/>
      </c>
      <c r="Q120" s="29" t="str">
        <f t="shared" si="5"/>
        <v/>
      </c>
      <c r="R120" s="37" t="str" cm="1">
        <f t="array" ref="R120">IF($AR120=0,"",_xlfn.LET(_xlpm.Result,INDEX(Input!$D$2:$AC$500,$AR120,$AP$5),IF(_xlpm.Result="","",_xlpm.Result)))</f>
        <v/>
      </c>
      <c r="S120" s="37" t="str" cm="1">
        <f t="array" ref="S120">IF(R120="","",IFERROR(_xlfn.TEXTSPLIT(R120," / ", ,TRUE,0,),""))</f>
        <v/>
      </c>
      <c r="T120" s="37"/>
      <c r="U120" s="37" t="str" cm="1">
        <f t="array" ref="U120">IFERROR(_xlfn.IFS(
S120="","",
--S120&lt;55,"Battery Defect",
--S120&lt;=69,"Battery D",
--S120&lt;=80,"Battery C",
--S120&gt;80,""
),"")</f>
        <v/>
      </c>
      <c r="V120" s="37" t="str" cm="1">
        <f t="array" ref="V120">IFERROR(_xlfn.IFS(
T120="","",
--T120&lt;55,"Battery Defect",
--T120&lt;=69,"Battery D",
--T120&lt;=80,"Battery C",
--T120&gt;80,""
),"")</f>
        <v/>
      </c>
      <c r="W120" s="37" t="str" cm="1">
        <f t="array" ref="W120">IF($AR120=0,"",IFERROR(IF(INDEX(Input!$N$2:$U$500,$AR120,0)=0,"",INDEX(Input!$N$2:$U$500,$AR120,0)),""))</f>
        <v/>
      </c>
      <c r="X120" s="37"/>
      <c r="Y120" s="37"/>
      <c r="Z120" s="37"/>
      <c r="AA120" s="37"/>
      <c r="AB120" s="37"/>
      <c r="AC120" s="37"/>
      <c r="AD120" s="37"/>
      <c r="AE120" s="29" t="str">
        <f t="shared" si="3"/>
        <v/>
      </c>
      <c r="AF120" s="29" t="str" cm="1">
        <f t="array" ref="AF120">IF($AS120=0,"",INDEX(Disk_Pivot!$I$2:$I$500,$AS120))</f>
        <v/>
      </c>
      <c r="AG120" s="29" t="str" cm="1">
        <f t="array" ref="AG120">IF($AS120=0,"",INDEX(Disk_Pivot!$N$2:$N$500,$AS120))</f>
        <v/>
      </c>
      <c r="AH120" s="29"/>
      <c r="AI120" s="29"/>
      <c r="AJ120" s="29"/>
      <c r="AK120" s="29"/>
      <c r="AL120" s="29"/>
      <c r="AM120" s="29"/>
      <c r="AR120">
        <f>IFERROR(MATCH($B120,Input!$J$2:$J$500,0),0)</f>
        <v>0</v>
      </c>
      <c r="AS120">
        <f>IFERROR(MATCH($B120,Disk_Pivot!$G$2:$G$500,0),0)</f>
        <v>0</v>
      </c>
    </row>
    <row r="121" spans="1:45">
      <c r="A121" s="29" t="str" cm="1">
        <f t="array" ref="A121">IF($AR121=0,"",INDEX(Input!$G$2:$G$500,$AR121)&amp;"")</f>
        <v/>
      </c>
      <c r="B121" s="29"/>
      <c r="C121" s="29" t="str" cm="1">
        <f t="array" ref="C121">IF($AR121=0,"",INDEX(Input!$H$2:$H$500,$AR121)&amp;"")</f>
        <v/>
      </c>
      <c r="D121" s="37" t="str" cm="1">
        <f t="array" ref="D121">IF($AR121=0,"",INDEX(Input!$F$2:$F$500,$AR121))</f>
        <v/>
      </c>
      <c r="E121" s="29" t="str">
        <f>IFERROR(INDEX(Models!$G$2:$G$605,MATCH(D121,Models!$H$2:$H$605,0)),D121)</f>
        <v/>
      </c>
      <c r="F121" s="29" t="str" cm="1">
        <f t="array" ref="F121">IF($AR121=0,"",INDEX(Input!$E$2:$E$500,$AR121))</f>
        <v/>
      </c>
      <c r="G121" s="29" t="str" cm="1">
        <f t="array" ref="G121">IF($AR121=0,"",IF(F121="LENOVO",INDEX(Input!$K$2:$K$500,$AR121),INDEX(Input!$L$2:$L$500,$AR121)))</f>
        <v/>
      </c>
      <c r="H121" s="29"/>
      <c r="I121" s="29"/>
      <c r="J121" s="29" t="str">
        <f>CPU_Formula!I121</f>
        <v/>
      </c>
      <c r="K121" s="37" t="str" cm="1">
        <f t="array" ref="K121">IF($AR121=0,"",INDEX(Input!$D$2:$AC$500,$AR121,$AP$2)&amp;"")</f>
        <v/>
      </c>
      <c r="L121" s="37" t="str" cm="1">
        <f t="array" ref="L121">IF($AR121=0,"",INDEX(Input!$D$2:$AC$500,$AR121,$AP$3)&amp;"")</f>
        <v/>
      </c>
      <c r="M121" s="37" t="str" cm="1">
        <f t="array" ref="M121">IFERROR(_xlfn.FILTERXML("&lt;t&gt;&lt;s&gt;" &amp; SUBSTITUTE(L121," / ","&lt;/s&gt;&lt;s&gt;") &amp; "&lt;/s&gt;&lt;/t&gt;","(//s[contains(.,'DDR')])[1]"),"")</f>
        <v/>
      </c>
      <c r="N121" s="29" t="str">
        <f t="shared" si="4"/>
        <v/>
      </c>
      <c r="O121" s="37" t="str" cm="1">
        <f t="array" ref="O121">IF($AR121=0,"",INDEX(Input!$D$2:$AC$500,$AR121,$AP$4)&amp;"")</f>
        <v/>
      </c>
      <c r="P121" s="37" t="str" cm="1">
        <f t="array" ref="P121">IF($AR121=0,"",IFERROR(_xlfn.TEXTJOIN(", ",TRUE,_xlfn.MAP(_xlfn._xlws.FILTER(INDEX(Input!$D$2:$AC$500,,$AP$6),Input!$J$2:$J$500=$B121),_xlfn.LAMBDA(_xlpm.x,IFERROR(TRUNC(VALUE(_xlfn.TEXTBEFORE(_xlpm.x," ")))&amp;" "&amp;_xlfn.TEXTAFTER(_xlpm.x," "),_xlpm.x)))),""))</f>
        <v/>
      </c>
      <c r="Q121" s="29" t="str">
        <f t="shared" si="5"/>
        <v/>
      </c>
      <c r="R121" s="37" t="str" cm="1">
        <f t="array" ref="R121">IF($AR121=0,"",_xlfn.LET(_xlpm.Result,INDEX(Input!$D$2:$AC$500,$AR121,$AP$5),IF(_xlpm.Result="","",_xlpm.Result)))</f>
        <v/>
      </c>
      <c r="S121" s="37" t="str" cm="1">
        <f t="array" ref="S121">IF(R121="","",IFERROR(_xlfn.TEXTSPLIT(R121," / ", ,TRUE,0,),""))</f>
        <v/>
      </c>
      <c r="T121" s="37"/>
      <c r="U121" s="37" t="str" cm="1">
        <f t="array" ref="U121">IFERROR(_xlfn.IFS(
S121="","",
--S121&lt;55,"Battery Defect",
--S121&lt;=69,"Battery D",
--S121&lt;=80,"Battery C",
--S121&gt;80,""
),"")</f>
        <v/>
      </c>
      <c r="V121" s="37" t="str" cm="1">
        <f t="array" ref="V121">IFERROR(_xlfn.IFS(
T121="","",
--T121&lt;55,"Battery Defect",
--T121&lt;=69,"Battery D",
--T121&lt;=80,"Battery C",
--T121&gt;80,""
),"")</f>
        <v/>
      </c>
      <c r="W121" s="37" t="str" cm="1">
        <f t="array" ref="W121">IF($AR121=0,"",IFERROR(IF(INDEX(Input!$N$2:$U$500,$AR121,0)=0,"",INDEX(Input!$N$2:$U$500,$AR121,0)),""))</f>
        <v/>
      </c>
      <c r="X121" s="37"/>
      <c r="Y121" s="37"/>
      <c r="Z121" s="37"/>
      <c r="AA121" s="37"/>
      <c r="AB121" s="37"/>
      <c r="AC121" s="37"/>
      <c r="AD121" s="37"/>
      <c r="AE121" s="29" t="str">
        <f t="shared" si="3"/>
        <v/>
      </c>
      <c r="AF121" s="29" t="str" cm="1">
        <f t="array" ref="AF121">IF($AS121=0,"",INDEX(Disk_Pivot!$I$2:$I$500,$AS121))</f>
        <v/>
      </c>
      <c r="AG121" s="29" t="str" cm="1">
        <f t="array" ref="AG121">IF($AS121=0,"",INDEX(Disk_Pivot!$N$2:$N$500,$AS121))</f>
        <v/>
      </c>
      <c r="AH121" s="29"/>
      <c r="AI121" s="29"/>
      <c r="AJ121" s="29"/>
      <c r="AK121" s="29"/>
      <c r="AL121" s="29"/>
      <c r="AM121" s="29"/>
      <c r="AR121">
        <f>IFERROR(MATCH($B121,Input!$J$2:$J$500,0),0)</f>
        <v>0</v>
      </c>
      <c r="AS121">
        <f>IFERROR(MATCH($B121,Disk_Pivot!$G$2:$G$500,0),0)</f>
        <v>0</v>
      </c>
    </row>
    <row r="122" spans="1:45">
      <c r="A122" s="29" t="str" cm="1">
        <f t="array" ref="A122">IF($AR122=0,"",INDEX(Input!$G$2:$G$500,$AR122)&amp;"")</f>
        <v/>
      </c>
      <c r="B122" s="29"/>
      <c r="C122" s="29" t="str" cm="1">
        <f t="array" ref="C122">IF($AR122=0,"",INDEX(Input!$H$2:$H$500,$AR122)&amp;"")</f>
        <v/>
      </c>
      <c r="D122" s="37" t="str" cm="1">
        <f t="array" ref="D122">IF($AR122=0,"",INDEX(Input!$F$2:$F$500,$AR122))</f>
        <v/>
      </c>
      <c r="E122" s="29" t="str">
        <f>IFERROR(INDEX(Models!$G$2:$G$605,MATCH(D122,Models!$H$2:$H$605,0)),D122)</f>
        <v/>
      </c>
      <c r="F122" s="29" t="str" cm="1">
        <f t="array" ref="F122">IF($AR122=0,"",INDEX(Input!$E$2:$E$500,$AR122))</f>
        <v/>
      </c>
      <c r="G122" s="29" t="str" cm="1">
        <f t="array" ref="G122">IF($AR122=0,"",IF(F122="LENOVO",INDEX(Input!$K$2:$K$500,$AR122),INDEX(Input!$L$2:$L$500,$AR122)))</f>
        <v/>
      </c>
      <c r="H122" s="29"/>
      <c r="I122" s="29"/>
      <c r="J122" s="29" t="str">
        <f>CPU_Formula!I122</f>
        <v/>
      </c>
      <c r="K122" s="37" t="str" cm="1">
        <f t="array" ref="K122">IF($AR122=0,"",INDEX(Input!$D$2:$AC$500,$AR122,$AP$2)&amp;"")</f>
        <v/>
      </c>
      <c r="L122" s="37" t="str" cm="1">
        <f t="array" ref="L122">IF($AR122=0,"",INDEX(Input!$D$2:$AC$500,$AR122,$AP$3)&amp;"")</f>
        <v/>
      </c>
      <c r="M122" s="37" t="str" cm="1">
        <f t="array" ref="M122">IFERROR(_xlfn.FILTERXML("&lt;t&gt;&lt;s&gt;" &amp; SUBSTITUTE(L122," / ","&lt;/s&gt;&lt;s&gt;") &amp; "&lt;/s&gt;&lt;/t&gt;","(//s[contains(.,'DDR')])[1]"),"")</f>
        <v/>
      </c>
      <c r="N122" s="29" t="str">
        <f t="shared" si="4"/>
        <v/>
      </c>
      <c r="O122" s="37" t="str" cm="1">
        <f t="array" ref="O122">IF($AR122=0,"",INDEX(Input!$D$2:$AC$500,$AR122,$AP$4)&amp;"")</f>
        <v/>
      </c>
      <c r="P122" s="37" t="str" cm="1">
        <f t="array" ref="P122">IF($AR122=0,"",IFERROR(_xlfn.TEXTJOIN(", ",TRUE,_xlfn.MAP(_xlfn._xlws.FILTER(INDEX(Input!$D$2:$AC$500,,$AP$6),Input!$J$2:$J$500=$B122),_xlfn.LAMBDA(_xlpm.x,IFERROR(TRUNC(VALUE(_xlfn.TEXTBEFORE(_xlpm.x," ")))&amp;" "&amp;_xlfn.TEXTAFTER(_xlpm.x," "),_xlpm.x)))),""))</f>
        <v/>
      </c>
      <c r="Q122" s="29" t="str">
        <f t="shared" si="5"/>
        <v/>
      </c>
      <c r="R122" s="37" t="str" cm="1">
        <f t="array" ref="R122">IF($AR122=0,"",_xlfn.LET(_xlpm.Result,INDEX(Input!$D$2:$AC$500,$AR122,$AP$5),IF(_xlpm.Result="","",_xlpm.Result)))</f>
        <v/>
      </c>
      <c r="S122" s="37" t="str" cm="1">
        <f t="array" ref="S122">IF(R122="","",IFERROR(_xlfn.TEXTSPLIT(R122," / ", ,TRUE,0,),""))</f>
        <v/>
      </c>
      <c r="T122" s="37"/>
      <c r="U122" s="37" t="str" cm="1">
        <f t="array" ref="U122">IFERROR(_xlfn.IFS(
S122="","",
--S122&lt;55,"Battery Defect",
--S122&lt;=69,"Battery D",
--S122&lt;=80,"Battery C",
--S122&gt;80,""
),"")</f>
        <v/>
      </c>
      <c r="V122" s="37" t="str" cm="1">
        <f t="array" ref="V122">IFERROR(_xlfn.IFS(
T122="","",
--T122&lt;55,"Battery Defect",
--T122&lt;=69,"Battery D",
--T122&lt;=80,"Battery C",
--T122&gt;80,""
),"")</f>
        <v/>
      </c>
      <c r="W122" s="37" t="str" cm="1">
        <f t="array" ref="W122">IF($AR122=0,"",IFERROR(IF(INDEX(Input!$N$2:$U$500,$AR122,0)=0,"",INDEX(Input!$N$2:$U$500,$AR122,0)),""))</f>
        <v/>
      </c>
      <c r="X122" s="37"/>
      <c r="Y122" s="37"/>
      <c r="Z122" s="37"/>
      <c r="AA122" s="37"/>
      <c r="AB122" s="37"/>
      <c r="AC122" s="37"/>
      <c r="AD122" s="37"/>
      <c r="AE122" s="29" t="str">
        <f t="shared" si="3"/>
        <v/>
      </c>
      <c r="AF122" s="29" t="str" cm="1">
        <f t="array" ref="AF122">IF($AS122=0,"",INDEX(Disk_Pivot!$I$2:$I$500,$AS122))</f>
        <v/>
      </c>
      <c r="AG122" s="29" t="str" cm="1">
        <f t="array" ref="AG122">IF($AS122=0,"",INDEX(Disk_Pivot!$N$2:$N$500,$AS122))</f>
        <v/>
      </c>
      <c r="AH122" s="29"/>
      <c r="AI122" s="29"/>
      <c r="AJ122" s="29"/>
      <c r="AK122" s="29"/>
      <c r="AL122" s="29"/>
      <c r="AM122" s="29"/>
      <c r="AR122">
        <f>IFERROR(MATCH($B122,Input!$J$2:$J$500,0),0)</f>
        <v>0</v>
      </c>
      <c r="AS122">
        <f>IFERROR(MATCH($B122,Disk_Pivot!$G$2:$G$500,0),0)</f>
        <v>0</v>
      </c>
    </row>
    <row r="123" spans="1:45">
      <c r="A123" s="29" t="str" cm="1">
        <f t="array" ref="A123">IF($AR123=0,"",INDEX(Input!$G$2:$G$500,$AR123)&amp;"")</f>
        <v/>
      </c>
      <c r="B123" s="29"/>
      <c r="C123" s="29" t="str" cm="1">
        <f t="array" ref="C123">IF($AR123=0,"",INDEX(Input!$H$2:$H$500,$AR123)&amp;"")</f>
        <v/>
      </c>
      <c r="D123" s="37" t="str" cm="1">
        <f t="array" ref="D123">IF($AR123=0,"",INDEX(Input!$F$2:$F$500,$AR123))</f>
        <v/>
      </c>
      <c r="E123" s="29" t="str">
        <f>IFERROR(INDEX(Models!$G$2:$G$605,MATCH(D123,Models!$H$2:$H$605,0)),D123)</f>
        <v/>
      </c>
      <c r="F123" s="29" t="str" cm="1">
        <f t="array" ref="F123">IF($AR123=0,"",INDEX(Input!$E$2:$E$500,$AR123))</f>
        <v/>
      </c>
      <c r="G123" s="29" t="str" cm="1">
        <f t="array" ref="G123">IF($AR123=0,"",IF(F123="LENOVO",INDEX(Input!$K$2:$K$500,$AR123),INDEX(Input!$L$2:$L$500,$AR123)))</f>
        <v/>
      </c>
      <c r="H123" s="29"/>
      <c r="I123" s="29"/>
      <c r="J123" s="29" t="str">
        <f>CPU_Formula!I123</f>
        <v/>
      </c>
      <c r="K123" s="37" t="str" cm="1">
        <f t="array" ref="K123">IF($AR123=0,"",INDEX(Input!$D$2:$AC$500,$AR123,$AP$2)&amp;"")</f>
        <v/>
      </c>
      <c r="L123" s="37" t="str" cm="1">
        <f t="array" ref="L123">IF($AR123=0,"",INDEX(Input!$D$2:$AC$500,$AR123,$AP$3)&amp;"")</f>
        <v/>
      </c>
      <c r="M123" s="37" t="str" cm="1">
        <f t="array" ref="M123">IFERROR(_xlfn.FILTERXML("&lt;t&gt;&lt;s&gt;" &amp; SUBSTITUTE(L123," / ","&lt;/s&gt;&lt;s&gt;") &amp; "&lt;/s&gt;&lt;/t&gt;","(//s[contains(.,'DDR')])[1]"),"")</f>
        <v/>
      </c>
      <c r="N123" s="29" t="str">
        <f t="shared" si="4"/>
        <v/>
      </c>
      <c r="O123" s="37" t="str" cm="1">
        <f t="array" ref="O123">IF($AR123=0,"",INDEX(Input!$D$2:$AC$500,$AR123,$AP$4)&amp;"")</f>
        <v/>
      </c>
      <c r="P123" s="37" t="str" cm="1">
        <f t="array" ref="P123">IF($AR123=0,"",IFERROR(_xlfn.TEXTJOIN(", ",TRUE,_xlfn.MAP(_xlfn._xlws.FILTER(INDEX(Input!$D$2:$AC$500,,$AP$6),Input!$J$2:$J$500=$B123),_xlfn.LAMBDA(_xlpm.x,IFERROR(TRUNC(VALUE(_xlfn.TEXTBEFORE(_xlpm.x," ")))&amp;" "&amp;_xlfn.TEXTAFTER(_xlpm.x," "),_xlpm.x)))),""))</f>
        <v/>
      </c>
      <c r="Q123" s="29" t="str">
        <f t="shared" si="5"/>
        <v/>
      </c>
      <c r="R123" s="37" t="str" cm="1">
        <f t="array" ref="R123">IF($AR123=0,"",_xlfn.LET(_xlpm.Result,INDEX(Input!$D$2:$AC$500,$AR123,$AP$5),IF(_xlpm.Result="","",_xlpm.Result)))</f>
        <v/>
      </c>
      <c r="S123" s="37" t="str" cm="1">
        <f t="array" ref="S123">IF(R123="","",IFERROR(_xlfn.TEXTSPLIT(R123," / ", ,TRUE,0,),""))</f>
        <v/>
      </c>
      <c r="T123" s="37"/>
      <c r="U123" s="37" t="str" cm="1">
        <f t="array" ref="U123">IFERROR(_xlfn.IFS(
S123="","",
--S123&lt;55,"Battery Defect",
--S123&lt;=69,"Battery D",
--S123&lt;=80,"Battery C",
--S123&gt;80,""
),"")</f>
        <v/>
      </c>
      <c r="V123" s="37" t="str" cm="1">
        <f t="array" ref="V123">IFERROR(_xlfn.IFS(
T123="","",
--T123&lt;55,"Battery Defect",
--T123&lt;=69,"Battery D",
--T123&lt;=80,"Battery C",
--T123&gt;80,""
),"")</f>
        <v/>
      </c>
      <c r="W123" s="37" t="str" cm="1">
        <f t="array" ref="W123">IF($AR123=0,"",IFERROR(IF(INDEX(Input!$N$2:$U$500,$AR123,0)=0,"",INDEX(Input!$N$2:$U$500,$AR123,0)),""))</f>
        <v/>
      </c>
      <c r="X123" s="37"/>
      <c r="Y123" s="37"/>
      <c r="Z123" s="37"/>
      <c r="AA123" s="37"/>
      <c r="AB123" s="37"/>
      <c r="AC123" s="37"/>
      <c r="AD123" s="37"/>
      <c r="AE123" s="29" t="str">
        <f t="shared" si="3"/>
        <v/>
      </c>
      <c r="AF123" s="29" t="str" cm="1">
        <f t="array" ref="AF123">IF($AS123=0,"",INDEX(Disk_Pivot!$I$2:$I$500,$AS123))</f>
        <v/>
      </c>
      <c r="AG123" s="29" t="str" cm="1">
        <f t="array" ref="AG123">IF($AS123=0,"",INDEX(Disk_Pivot!$N$2:$N$500,$AS123))</f>
        <v/>
      </c>
      <c r="AH123" s="29"/>
      <c r="AI123" s="29"/>
      <c r="AJ123" s="29"/>
      <c r="AK123" s="29"/>
      <c r="AL123" s="29"/>
      <c r="AM123" s="29"/>
      <c r="AR123">
        <f>IFERROR(MATCH($B123,Input!$J$2:$J$500,0),0)</f>
        <v>0</v>
      </c>
      <c r="AS123">
        <f>IFERROR(MATCH($B123,Disk_Pivot!$G$2:$G$500,0),0)</f>
        <v>0</v>
      </c>
    </row>
    <row r="124" spans="1:45">
      <c r="A124" s="29" t="str" cm="1">
        <f t="array" ref="A124">IF($AR124=0,"",INDEX(Input!$G$2:$G$500,$AR124)&amp;"")</f>
        <v/>
      </c>
      <c r="B124" s="29"/>
      <c r="C124" s="29" t="str" cm="1">
        <f t="array" ref="C124">IF($AR124=0,"",INDEX(Input!$H$2:$H$500,$AR124)&amp;"")</f>
        <v/>
      </c>
      <c r="D124" s="37" t="str" cm="1">
        <f t="array" ref="D124">IF($AR124=0,"",INDEX(Input!$F$2:$F$500,$AR124))</f>
        <v/>
      </c>
      <c r="E124" s="29" t="str">
        <f>IFERROR(INDEX(Models!$G$2:$G$605,MATCH(D124,Models!$H$2:$H$605,0)),D124)</f>
        <v/>
      </c>
      <c r="F124" s="29" t="str" cm="1">
        <f t="array" ref="F124">IF($AR124=0,"",INDEX(Input!$E$2:$E$500,$AR124))</f>
        <v/>
      </c>
      <c r="G124" s="29" t="str" cm="1">
        <f t="array" ref="G124">IF($AR124=0,"",IF(F124="LENOVO",INDEX(Input!$K$2:$K$500,$AR124),INDEX(Input!$L$2:$L$500,$AR124)))</f>
        <v/>
      </c>
      <c r="H124" s="29"/>
      <c r="I124" s="29"/>
      <c r="J124" s="29" t="str">
        <f>CPU_Formula!I124</f>
        <v/>
      </c>
      <c r="K124" s="37" t="str" cm="1">
        <f t="array" ref="K124">IF($AR124=0,"",INDEX(Input!$D$2:$AC$500,$AR124,$AP$2)&amp;"")</f>
        <v/>
      </c>
      <c r="L124" s="37" t="str" cm="1">
        <f t="array" ref="L124">IF($AR124=0,"",INDEX(Input!$D$2:$AC$500,$AR124,$AP$3)&amp;"")</f>
        <v/>
      </c>
      <c r="M124" s="37" t="str" cm="1">
        <f t="array" ref="M124">IFERROR(_xlfn.FILTERXML("&lt;t&gt;&lt;s&gt;" &amp; SUBSTITUTE(L124," / ","&lt;/s&gt;&lt;s&gt;") &amp; "&lt;/s&gt;&lt;/t&gt;","(//s[contains(.,'DDR')])[1]"),"")</f>
        <v/>
      </c>
      <c r="N124" s="29" t="str">
        <f t="shared" si="4"/>
        <v/>
      </c>
      <c r="O124" s="37" t="str" cm="1">
        <f t="array" ref="O124">IF($AR124=0,"",INDEX(Input!$D$2:$AC$500,$AR124,$AP$4)&amp;"")</f>
        <v/>
      </c>
      <c r="P124" s="37" t="str" cm="1">
        <f t="array" ref="P124">IF($AR124=0,"",IFERROR(_xlfn.TEXTJOIN(", ",TRUE,_xlfn.MAP(_xlfn._xlws.FILTER(INDEX(Input!$D$2:$AC$500,,$AP$6),Input!$J$2:$J$500=$B124),_xlfn.LAMBDA(_xlpm.x,IFERROR(TRUNC(VALUE(_xlfn.TEXTBEFORE(_xlpm.x," ")))&amp;" "&amp;_xlfn.TEXTAFTER(_xlpm.x," "),_xlpm.x)))),""))</f>
        <v/>
      </c>
      <c r="Q124" s="29" t="str">
        <f t="shared" si="5"/>
        <v/>
      </c>
      <c r="R124" s="37" t="str" cm="1">
        <f t="array" ref="R124">IF($AR124=0,"",_xlfn.LET(_xlpm.Result,INDEX(Input!$D$2:$AC$500,$AR124,$AP$5),IF(_xlpm.Result="","",_xlpm.Result)))</f>
        <v/>
      </c>
      <c r="S124" s="37" t="str" cm="1">
        <f t="array" ref="S124">IF(R124="","",IFERROR(_xlfn.TEXTSPLIT(R124," / ", ,TRUE,0,),""))</f>
        <v/>
      </c>
      <c r="T124" s="37"/>
      <c r="U124" s="37" t="str" cm="1">
        <f t="array" ref="U124">IFERROR(_xlfn.IFS(
S124="","",
--S124&lt;55,"Battery Defect",
--S124&lt;=69,"Battery D",
--S124&lt;=80,"Battery C",
--S124&gt;80,""
),"")</f>
        <v/>
      </c>
      <c r="V124" s="37" t="str" cm="1">
        <f t="array" ref="V124">IFERROR(_xlfn.IFS(
T124="","",
--T124&lt;55,"Battery Defect",
--T124&lt;=69,"Battery D",
--T124&lt;=80,"Battery C",
--T124&gt;80,""
),"")</f>
        <v/>
      </c>
      <c r="W124" s="37" t="str" cm="1">
        <f t="array" ref="W124">IF($AR124=0,"",IFERROR(IF(INDEX(Input!$N$2:$U$500,$AR124,0)=0,"",INDEX(Input!$N$2:$U$500,$AR124,0)),""))</f>
        <v/>
      </c>
      <c r="X124" s="37"/>
      <c r="Y124" s="37"/>
      <c r="Z124" s="37"/>
      <c r="AA124" s="37"/>
      <c r="AB124" s="37"/>
      <c r="AC124" s="37"/>
      <c r="AD124" s="37"/>
      <c r="AE124" s="29" t="str">
        <f t="shared" si="3"/>
        <v/>
      </c>
      <c r="AF124" s="29" t="str" cm="1">
        <f t="array" ref="AF124">IF($AS124=0,"",INDEX(Disk_Pivot!$I$2:$I$500,$AS124))</f>
        <v/>
      </c>
      <c r="AG124" s="29" t="str" cm="1">
        <f t="array" ref="AG124">IF($AS124=0,"",INDEX(Disk_Pivot!$N$2:$N$500,$AS124))</f>
        <v/>
      </c>
      <c r="AH124" s="29"/>
      <c r="AI124" s="29"/>
      <c r="AJ124" s="29"/>
      <c r="AK124" s="29"/>
      <c r="AL124" s="29"/>
      <c r="AM124" s="29"/>
      <c r="AR124">
        <f>IFERROR(MATCH($B124,Input!$J$2:$J$500,0),0)</f>
        <v>0</v>
      </c>
      <c r="AS124">
        <f>IFERROR(MATCH($B124,Disk_Pivot!$G$2:$G$500,0),0)</f>
        <v>0</v>
      </c>
    </row>
    <row r="125" spans="1:45">
      <c r="A125" s="29" t="str" cm="1">
        <f t="array" ref="A125">IF($AR125=0,"",INDEX(Input!$G$2:$G$500,$AR125)&amp;"")</f>
        <v/>
      </c>
      <c r="B125" s="29"/>
      <c r="C125" s="29" t="str" cm="1">
        <f t="array" ref="C125">IF($AR125=0,"",INDEX(Input!$H$2:$H$500,$AR125)&amp;"")</f>
        <v/>
      </c>
      <c r="D125" s="37" t="str" cm="1">
        <f t="array" ref="D125">IF($AR125=0,"",INDEX(Input!$F$2:$F$500,$AR125))</f>
        <v/>
      </c>
      <c r="E125" s="29" t="str">
        <f>IFERROR(INDEX(Models!$G$2:$G$605,MATCH(D125,Models!$H$2:$H$605,0)),D125)</f>
        <v/>
      </c>
      <c r="F125" s="29" t="str" cm="1">
        <f t="array" ref="F125">IF($AR125=0,"",INDEX(Input!$E$2:$E$500,$AR125))</f>
        <v/>
      </c>
      <c r="G125" s="29" t="str" cm="1">
        <f t="array" ref="G125">IF($AR125=0,"",IF(F125="LENOVO",INDEX(Input!$K$2:$K$500,$AR125),INDEX(Input!$L$2:$L$500,$AR125)))</f>
        <v/>
      </c>
      <c r="H125" s="29"/>
      <c r="I125" s="29"/>
      <c r="J125" s="29" t="str">
        <f>CPU_Formula!I125</f>
        <v/>
      </c>
      <c r="K125" s="37" t="str" cm="1">
        <f t="array" ref="K125">IF($AR125=0,"",INDEX(Input!$D$2:$AC$500,$AR125,$AP$2)&amp;"")</f>
        <v/>
      </c>
      <c r="L125" s="37" t="str" cm="1">
        <f t="array" ref="L125">IF($AR125=0,"",INDEX(Input!$D$2:$AC$500,$AR125,$AP$3)&amp;"")</f>
        <v/>
      </c>
      <c r="M125" s="37" t="str" cm="1">
        <f t="array" ref="M125">IFERROR(_xlfn.FILTERXML("&lt;t&gt;&lt;s&gt;" &amp; SUBSTITUTE(L125," / ","&lt;/s&gt;&lt;s&gt;") &amp; "&lt;/s&gt;&lt;/t&gt;","(//s[contains(.,'DDR')])[1]"),"")</f>
        <v/>
      </c>
      <c r="N125" s="29" t="str">
        <f t="shared" si="4"/>
        <v/>
      </c>
      <c r="O125" s="37" t="str" cm="1">
        <f t="array" ref="O125">IF($AR125=0,"",INDEX(Input!$D$2:$AC$500,$AR125,$AP$4)&amp;"")</f>
        <v/>
      </c>
      <c r="P125" s="37" t="str" cm="1">
        <f t="array" ref="P125">IF($AR125=0,"",IFERROR(_xlfn.TEXTJOIN(", ",TRUE,_xlfn.MAP(_xlfn._xlws.FILTER(INDEX(Input!$D$2:$AC$500,,$AP$6),Input!$J$2:$J$500=$B125),_xlfn.LAMBDA(_xlpm.x,IFERROR(TRUNC(VALUE(_xlfn.TEXTBEFORE(_xlpm.x," ")))&amp;" "&amp;_xlfn.TEXTAFTER(_xlpm.x," "),_xlpm.x)))),""))</f>
        <v/>
      </c>
      <c r="Q125" s="29" t="str">
        <f t="shared" si="5"/>
        <v/>
      </c>
      <c r="R125" s="37" t="str" cm="1">
        <f t="array" ref="R125">IF($AR125=0,"",_xlfn.LET(_xlpm.Result,INDEX(Input!$D$2:$AC$500,$AR125,$AP$5),IF(_xlpm.Result="","",_xlpm.Result)))</f>
        <v/>
      </c>
      <c r="S125" s="37" t="str" cm="1">
        <f t="array" ref="S125">IF(R125="","",IFERROR(_xlfn.TEXTSPLIT(R125," / ", ,TRUE,0,),""))</f>
        <v/>
      </c>
      <c r="T125" s="37"/>
      <c r="U125" s="37" t="str" cm="1">
        <f t="array" ref="U125">IFERROR(_xlfn.IFS(
S125="","",
--S125&lt;55,"Battery Defect",
--S125&lt;=69,"Battery D",
--S125&lt;=80,"Battery C",
--S125&gt;80,""
),"")</f>
        <v/>
      </c>
      <c r="V125" s="37" t="str" cm="1">
        <f t="array" ref="V125">IFERROR(_xlfn.IFS(
T125="","",
--T125&lt;55,"Battery Defect",
--T125&lt;=69,"Battery D",
--T125&lt;=80,"Battery C",
--T125&gt;80,""
),"")</f>
        <v/>
      </c>
      <c r="W125" s="37" t="str" cm="1">
        <f t="array" ref="W125">IF($AR125=0,"",IFERROR(IF(INDEX(Input!$N$2:$U$500,$AR125,0)=0,"",INDEX(Input!$N$2:$U$500,$AR125,0)),""))</f>
        <v/>
      </c>
      <c r="X125" s="37"/>
      <c r="Y125" s="37"/>
      <c r="Z125" s="37"/>
      <c r="AA125" s="37"/>
      <c r="AB125" s="37"/>
      <c r="AC125" s="37"/>
      <c r="AD125" s="37"/>
      <c r="AE125" s="29" t="str">
        <f t="shared" si="3"/>
        <v/>
      </c>
      <c r="AF125" s="29" t="str" cm="1">
        <f t="array" ref="AF125">IF($AS125=0,"",INDEX(Disk_Pivot!$I$2:$I$500,$AS125))</f>
        <v/>
      </c>
      <c r="AG125" s="29" t="str" cm="1">
        <f t="array" ref="AG125">IF($AS125=0,"",INDEX(Disk_Pivot!$N$2:$N$500,$AS125))</f>
        <v/>
      </c>
      <c r="AH125" s="29"/>
      <c r="AI125" s="29"/>
      <c r="AJ125" s="29"/>
      <c r="AK125" s="29"/>
      <c r="AL125" s="29"/>
      <c r="AM125" s="29"/>
      <c r="AR125">
        <f>IFERROR(MATCH($B125,Input!$J$2:$J$500,0),0)</f>
        <v>0</v>
      </c>
      <c r="AS125">
        <f>IFERROR(MATCH($B125,Disk_Pivot!$G$2:$G$500,0),0)</f>
        <v>0</v>
      </c>
    </row>
    <row r="126" spans="1:45">
      <c r="A126" s="29" t="str" cm="1">
        <f t="array" ref="A126">IF($AR126=0,"",INDEX(Input!$G$2:$G$500,$AR126)&amp;"")</f>
        <v/>
      </c>
      <c r="B126" s="29"/>
      <c r="C126" s="29" t="str" cm="1">
        <f t="array" ref="C126">IF($AR126=0,"",INDEX(Input!$H$2:$H$500,$AR126)&amp;"")</f>
        <v/>
      </c>
      <c r="D126" s="37" t="str" cm="1">
        <f t="array" ref="D126">IF($AR126=0,"",INDEX(Input!$F$2:$F$500,$AR126))</f>
        <v/>
      </c>
      <c r="E126" s="29" t="str">
        <f>IFERROR(INDEX(Models!$G$2:$G$605,MATCH(D126,Models!$H$2:$H$605,0)),D126)</f>
        <v/>
      </c>
      <c r="F126" s="29" t="str" cm="1">
        <f t="array" ref="F126">IF($AR126=0,"",INDEX(Input!$E$2:$E$500,$AR126))</f>
        <v/>
      </c>
      <c r="G126" s="29" t="str" cm="1">
        <f t="array" ref="G126">IF($AR126=0,"",IF(F126="LENOVO",INDEX(Input!$K$2:$K$500,$AR126),INDEX(Input!$L$2:$L$500,$AR126)))</f>
        <v/>
      </c>
      <c r="H126" s="29"/>
      <c r="I126" s="29"/>
      <c r="J126" s="29" t="str">
        <f>CPU_Formula!I126</f>
        <v/>
      </c>
      <c r="K126" s="37" t="str" cm="1">
        <f t="array" ref="K126">IF($AR126=0,"",INDEX(Input!$D$2:$AC$500,$AR126,$AP$2)&amp;"")</f>
        <v/>
      </c>
      <c r="L126" s="37" t="str" cm="1">
        <f t="array" ref="L126">IF($AR126=0,"",INDEX(Input!$D$2:$AC$500,$AR126,$AP$3)&amp;"")</f>
        <v/>
      </c>
      <c r="M126" s="37" t="str" cm="1">
        <f t="array" ref="M126">IFERROR(_xlfn.FILTERXML("&lt;t&gt;&lt;s&gt;" &amp; SUBSTITUTE(L126," / ","&lt;/s&gt;&lt;s&gt;") &amp; "&lt;/s&gt;&lt;/t&gt;","(//s[contains(.,'DDR')])[1]"),"")</f>
        <v/>
      </c>
      <c r="N126" s="29" t="str">
        <f t="shared" si="4"/>
        <v/>
      </c>
      <c r="O126" s="37" t="str" cm="1">
        <f t="array" ref="O126">IF($AR126=0,"",INDEX(Input!$D$2:$AC$500,$AR126,$AP$4)&amp;"")</f>
        <v/>
      </c>
      <c r="P126" s="37" t="str" cm="1">
        <f t="array" ref="P126">IF($AR126=0,"",IFERROR(_xlfn.TEXTJOIN(", ",TRUE,_xlfn.MAP(_xlfn._xlws.FILTER(INDEX(Input!$D$2:$AC$500,,$AP$6),Input!$J$2:$J$500=$B126),_xlfn.LAMBDA(_xlpm.x,IFERROR(TRUNC(VALUE(_xlfn.TEXTBEFORE(_xlpm.x," ")))&amp;" "&amp;_xlfn.TEXTAFTER(_xlpm.x," "),_xlpm.x)))),""))</f>
        <v/>
      </c>
      <c r="Q126" s="29" t="str">
        <f t="shared" si="5"/>
        <v/>
      </c>
      <c r="R126" s="37" t="str" cm="1">
        <f t="array" ref="R126">IF($AR126=0,"",_xlfn.LET(_xlpm.Result,INDEX(Input!$D$2:$AC$500,$AR126,$AP$5),IF(_xlpm.Result="","",_xlpm.Result)))</f>
        <v/>
      </c>
      <c r="S126" s="37" t="str" cm="1">
        <f t="array" ref="S126">IF(R126="","",IFERROR(_xlfn.TEXTSPLIT(R126," / ", ,TRUE,0,),""))</f>
        <v/>
      </c>
      <c r="T126" s="37"/>
      <c r="U126" s="37" t="str" cm="1">
        <f t="array" ref="U126">IFERROR(_xlfn.IFS(
S126="","",
--S126&lt;55,"Battery Defect",
--S126&lt;=69,"Battery D",
--S126&lt;=80,"Battery C",
--S126&gt;80,""
),"")</f>
        <v/>
      </c>
      <c r="V126" s="37" t="str" cm="1">
        <f t="array" ref="V126">IFERROR(_xlfn.IFS(
T126="","",
--T126&lt;55,"Battery Defect",
--T126&lt;=69,"Battery D",
--T126&lt;=80,"Battery C",
--T126&gt;80,""
),"")</f>
        <v/>
      </c>
      <c r="W126" s="37" t="str" cm="1">
        <f t="array" ref="W126">IF($AR126=0,"",IFERROR(IF(INDEX(Input!$N$2:$U$500,$AR126,0)=0,"",INDEX(Input!$N$2:$U$500,$AR126,0)),""))</f>
        <v/>
      </c>
      <c r="X126" s="37"/>
      <c r="Y126" s="37"/>
      <c r="Z126" s="37"/>
      <c r="AA126" s="37"/>
      <c r="AB126" s="37"/>
      <c r="AC126" s="37"/>
      <c r="AD126" s="37"/>
      <c r="AE126" s="29" t="str">
        <f t="shared" si="3"/>
        <v/>
      </c>
      <c r="AF126" s="29" t="str" cm="1">
        <f t="array" ref="AF126">IF($AS126=0,"",INDEX(Disk_Pivot!$I$2:$I$500,$AS126))</f>
        <v/>
      </c>
      <c r="AG126" s="29" t="str" cm="1">
        <f t="array" ref="AG126">IF($AS126=0,"",INDEX(Disk_Pivot!$N$2:$N$500,$AS126))</f>
        <v/>
      </c>
      <c r="AH126" s="29"/>
      <c r="AI126" s="29"/>
      <c r="AJ126" s="29"/>
      <c r="AK126" s="29"/>
      <c r="AL126" s="29"/>
      <c r="AM126" s="29"/>
      <c r="AR126">
        <f>IFERROR(MATCH($B126,Input!$J$2:$J$500,0),0)</f>
        <v>0</v>
      </c>
      <c r="AS126">
        <f>IFERROR(MATCH($B126,Disk_Pivot!$G$2:$G$500,0),0)</f>
        <v>0</v>
      </c>
    </row>
    <row r="127" spans="1:45">
      <c r="A127" s="29" t="str" cm="1">
        <f t="array" ref="A127">IF($AR127=0,"",INDEX(Input!$G$2:$G$500,$AR127)&amp;"")</f>
        <v/>
      </c>
      <c r="B127" s="29"/>
      <c r="C127" s="29" t="str" cm="1">
        <f t="array" ref="C127">IF($AR127=0,"",INDEX(Input!$H$2:$H$500,$AR127)&amp;"")</f>
        <v/>
      </c>
      <c r="D127" s="37" t="str" cm="1">
        <f t="array" ref="D127">IF($AR127=0,"",INDEX(Input!$F$2:$F$500,$AR127))</f>
        <v/>
      </c>
      <c r="E127" s="29" t="str">
        <f>IFERROR(INDEX(Models!$G$2:$G$605,MATCH(D127,Models!$H$2:$H$605,0)),D127)</f>
        <v/>
      </c>
      <c r="F127" s="29" t="str" cm="1">
        <f t="array" ref="F127">IF($AR127=0,"",INDEX(Input!$E$2:$E$500,$AR127))</f>
        <v/>
      </c>
      <c r="G127" s="29" t="str" cm="1">
        <f t="array" ref="G127">IF($AR127=0,"",IF(F127="LENOVO",INDEX(Input!$K$2:$K$500,$AR127),INDEX(Input!$L$2:$L$500,$AR127)))</f>
        <v/>
      </c>
      <c r="H127" s="29"/>
      <c r="I127" s="29"/>
      <c r="J127" s="29" t="str">
        <f>CPU_Formula!I127</f>
        <v/>
      </c>
      <c r="K127" s="37" t="str" cm="1">
        <f t="array" ref="K127">IF($AR127=0,"",INDEX(Input!$D$2:$AC$500,$AR127,$AP$2)&amp;"")</f>
        <v/>
      </c>
      <c r="L127" s="37" t="str" cm="1">
        <f t="array" ref="L127">IF($AR127=0,"",INDEX(Input!$D$2:$AC$500,$AR127,$AP$3)&amp;"")</f>
        <v/>
      </c>
      <c r="M127" s="37" t="str" cm="1">
        <f t="array" ref="M127">IFERROR(_xlfn.FILTERXML("&lt;t&gt;&lt;s&gt;" &amp; SUBSTITUTE(L127," / ","&lt;/s&gt;&lt;s&gt;") &amp; "&lt;/s&gt;&lt;/t&gt;","(//s[contains(.,'DDR')])[1]"),"")</f>
        <v/>
      </c>
      <c r="N127" s="29" t="str">
        <f t="shared" si="4"/>
        <v/>
      </c>
      <c r="O127" s="37" t="str" cm="1">
        <f t="array" ref="O127">IF($AR127=0,"",INDEX(Input!$D$2:$AC$500,$AR127,$AP$4)&amp;"")</f>
        <v/>
      </c>
      <c r="P127" s="37" t="str" cm="1">
        <f t="array" ref="P127">IF($AR127=0,"",IFERROR(_xlfn.TEXTJOIN(", ",TRUE,_xlfn.MAP(_xlfn._xlws.FILTER(INDEX(Input!$D$2:$AC$500,,$AP$6),Input!$J$2:$J$500=$B127),_xlfn.LAMBDA(_xlpm.x,IFERROR(TRUNC(VALUE(_xlfn.TEXTBEFORE(_xlpm.x," ")))&amp;" "&amp;_xlfn.TEXTAFTER(_xlpm.x," "),_xlpm.x)))),""))</f>
        <v/>
      </c>
      <c r="Q127" s="29" t="str">
        <f t="shared" si="5"/>
        <v/>
      </c>
      <c r="R127" s="37" t="str" cm="1">
        <f t="array" ref="R127">IF($AR127=0,"",_xlfn.LET(_xlpm.Result,INDEX(Input!$D$2:$AC$500,$AR127,$AP$5),IF(_xlpm.Result="","",_xlpm.Result)))</f>
        <v/>
      </c>
      <c r="S127" s="37" t="str" cm="1">
        <f t="array" ref="S127">IF(R127="","",IFERROR(_xlfn.TEXTSPLIT(R127," / ", ,TRUE,0,),""))</f>
        <v/>
      </c>
      <c r="T127" s="37"/>
      <c r="U127" s="37" t="str" cm="1">
        <f t="array" ref="U127">IFERROR(_xlfn.IFS(
S127="","",
--S127&lt;55,"Battery Defect",
--S127&lt;=69,"Battery D",
--S127&lt;=80,"Battery C",
--S127&gt;80,""
),"")</f>
        <v/>
      </c>
      <c r="V127" s="37" t="str" cm="1">
        <f t="array" ref="V127">IFERROR(_xlfn.IFS(
T127="","",
--T127&lt;55,"Battery Defect",
--T127&lt;=69,"Battery D",
--T127&lt;=80,"Battery C",
--T127&gt;80,""
),"")</f>
        <v/>
      </c>
      <c r="W127" s="37" t="str" cm="1">
        <f t="array" ref="W127">IF($AR127=0,"",IFERROR(IF(INDEX(Input!$N$2:$U$500,$AR127,0)=0,"",INDEX(Input!$N$2:$U$500,$AR127,0)),""))</f>
        <v/>
      </c>
      <c r="X127" s="37"/>
      <c r="Y127" s="37"/>
      <c r="Z127" s="37"/>
      <c r="AA127" s="37"/>
      <c r="AB127" s="37"/>
      <c r="AC127" s="37"/>
      <c r="AD127" s="37"/>
      <c r="AE127" s="29" t="str">
        <f t="shared" si="3"/>
        <v/>
      </c>
      <c r="AF127" s="29" t="str" cm="1">
        <f t="array" ref="AF127">IF($AS127=0,"",INDEX(Disk_Pivot!$I$2:$I$500,$AS127))</f>
        <v/>
      </c>
      <c r="AG127" s="29" t="str" cm="1">
        <f t="array" ref="AG127">IF($AS127=0,"",INDEX(Disk_Pivot!$N$2:$N$500,$AS127))</f>
        <v/>
      </c>
      <c r="AH127" s="29"/>
      <c r="AI127" s="29"/>
      <c r="AJ127" s="29"/>
      <c r="AK127" s="29"/>
      <c r="AL127" s="29"/>
      <c r="AM127" s="29"/>
      <c r="AR127">
        <f>IFERROR(MATCH($B127,Input!$J$2:$J$500,0),0)</f>
        <v>0</v>
      </c>
      <c r="AS127">
        <f>IFERROR(MATCH($B127,Disk_Pivot!$G$2:$G$500,0),0)</f>
        <v>0</v>
      </c>
    </row>
    <row r="128" spans="1:45">
      <c r="A128" s="29" t="str" cm="1">
        <f t="array" ref="A128">IF($AR128=0,"",INDEX(Input!$G$2:$G$500,$AR128)&amp;"")</f>
        <v/>
      </c>
      <c r="B128" s="29"/>
      <c r="C128" s="29" t="str" cm="1">
        <f t="array" ref="C128">IF($AR128=0,"",INDEX(Input!$H$2:$H$500,$AR128)&amp;"")</f>
        <v/>
      </c>
      <c r="D128" s="37" t="str" cm="1">
        <f t="array" ref="D128">IF($AR128=0,"",INDEX(Input!$F$2:$F$500,$AR128))</f>
        <v/>
      </c>
      <c r="E128" s="29" t="str">
        <f>IFERROR(INDEX(Models!$G$2:$G$605,MATCH(D128,Models!$H$2:$H$605,0)),D128)</f>
        <v/>
      </c>
      <c r="F128" s="29" t="str" cm="1">
        <f t="array" ref="F128">IF($AR128=0,"",INDEX(Input!$E$2:$E$500,$AR128))</f>
        <v/>
      </c>
      <c r="G128" s="29" t="str" cm="1">
        <f t="array" ref="G128">IF($AR128=0,"",IF(F128="LENOVO",INDEX(Input!$K$2:$K$500,$AR128),INDEX(Input!$L$2:$L$500,$AR128)))</f>
        <v/>
      </c>
      <c r="H128" s="29"/>
      <c r="I128" s="29"/>
      <c r="J128" s="29" t="str">
        <f>CPU_Formula!I128</f>
        <v/>
      </c>
      <c r="K128" s="37" t="str" cm="1">
        <f t="array" ref="K128">IF($AR128=0,"",INDEX(Input!$D$2:$AC$500,$AR128,$AP$2)&amp;"")</f>
        <v/>
      </c>
      <c r="L128" s="37" t="str" cm="1">
        <f t="array" ref="L128">IF($AR128=0,"",INDEX(Input!$D$2:$AC$500,$AR128,$AP$3)&amp;"")</f>
        <v/>
      </c>
      <c r="M128" s="37" t="str" cm="1">
        <f t="array" ref="M128">IFERROR(_xlfn.FILTERXML("&lt;t&gt;&lt;s&gt;" &amp; SUBSTITUTE(L128," / ","&lt;/s&gt;&lt;s&gt;") &amp; "&lt;/s&gt;&lt;/t&gt;","(//s[contains(.,'DDR')])[1]"),"")</f>
        <v/>
      </c>
      <c r="N128" s="29" t="str">
        <f t="shared" si="4"/>
        <v/>
      </c>
      <c r="O128" s="37" t="str" cm="1">
        <f t="array" ref="O128">IF($AR128=0,"",INDEX(Input!$D$2:$AC$500,$AR128,$AP$4)&amp;"")</f>
        <v/>
      </c>
      <c r="P128" s="37" t="str" cm="1">
        <f t="array" ref="P128">IF($AR128=0,"",IFERROR(_xlfn.TEXTJOIN(", ",TRUE,_xlfn.MAP(_xlfn._xlws.FILTER(INDEX(Input!$D$2:$AC$500,,$AP$6),Input!$J$2:$J$500=$B128),_xlfn.LAMBDA(_xlpm.x,IFERROR(TRUNC(VALUE(_xlfn.TEXTBEFORE(_xlpm.x," ")))&amp;" "&amp;_xlfn.TEXTAFTER(_xlpm.x," "),_xlpm.x)))),""))</f>
        <v/>
      </c>
      <c r="Q128" s="29" t="str">
        <f t="shared" si="5"/>
        <v/>
      </c>
      <c r="R128" s="37" t="str" cm="1">
        <f t="array" ref="R128">IF($AR128=0,"",_xlfn.LET(_xlpm.Result,INDEX(Input!$D$2:$AC$500,$AR128,$AP$5),IF(_xlpm.Result="","",_xlpm.Result)))</f>
        <v/>
      </c>
      <c r="S128" s="37" t="str" cm="1">
        <f t="array" ref="S128">IF(R128="","",IFERROR(_xlfn.TEXTSPLIT(R128," / ", ,TRUE,0,),""))</f>
        <v/>
      </c>
      <c r="T128" s="37"/>
      <c r="U128" s="37" t="str" cm="1">
        <f t="array" ref="U128">IFERROR(_xlfn.IFS(
S128="","",
--S128&lt;55,"Battery Defect",
--S128&lt;=69,"Battery D",
--S128&lt;=80,"Battery C",
--S128&gt;80,""
),"")</f>
        <v/>
      </c>
      <c r="V128" s="37" t="str" cm="1">
        <f t="array" ref="V128">IFERROR(_xlfn.IFS(
T128="","",
--T128&lt;55,"Battery Defect",
--T128&lt;=69,"Battery D",
--T128&lt;=80,"Battery C",
--T128&gt;80,""
),"")</f>
        <v/>
      </c>
      <c r="W128" s="37" t="str" cm="1">
        <f t="array" ref="W128">IF($AR128=0,"",IFERROR(IF(INDEX(Input!$N$2:$U$500,$AR128,0)=0,"",INDEX(Input!$N$2:$U$500,$AR128,0)),""))</f>
        <v/>
      </c>
      <c r="X128" s="37"/>
      <c r="Y128" s="37"/>
      <c r="Z128" s="37"/>
      <c r="AA128" s="37"/>
      <c r="AB128" s="37"/>
      <c r="AC128" s="37"/>
      <c r="AD128" s="37"/>
      <c r="AE128" s="29" t="str">
        <f t="shared" si="3"/>
        <v/>
      </c>
      <c r="AF128" s="29" t="str" cm="1">
        <f t="array" ref="AF128">IF($AS128=0,"",INDEX(Disk_Pivot!$I$2:$I$500,$AS128))</f>
        <v/>
      </c>
      <c r="AG128" s="29" t="str" cm="1">
        <f t="array" ref="AG128">IF($AS128=0,"",INDEX(Disk_Pivot!$N$2:$N$500,$AS128))</f>
        <v/>
      </c>
      <c r="AH128" s="29"/>
      <c r="AI128" s="29"/>
      <c r="AJ128" s="29"/>
      <c r="AK128" s="29"/>
      <c r="AL128" s="29"/>
      <c r="AM128" s="29"/>
      <c r="AR128">
        <f>IFERROR(MATCH($B128,Input!$J$2:$J$500,0),0)</f>
        <v>0</v>
      </c>
      <c r="AS128">
        <f>IFERROR(MATCH($B128,Disk_Pivot!$G$2:$G$500,0),0)</f>
        <v>0</v>
      </c>
    </row>
    <row r="129" spans="1:45">
      <c r="A129" s="29" t="str" cm="1">
        <f t="array" ref="A129">IF($AR129=0,"",INDEX(Input!$G$2:$G$500,$AR129)&amp;"")</f>
        <v/>
      </c>
      <c r="B129" s="29"/>
      <c r="C129" s="29" t="str" cm="1">
        <f t="array" ref="C129">IF($AR129=0,"",INDEX(Input!$H$2:$H$500,$AR129)&amp;"")</f>
        <v/>
      </c>
      <c r="D129" s="37" t="str" cm="1">
        <f t="array" ref="D129">IF($AR129=0,"",INDEX(Input!$F$2:$F$500,$AR129))</f>
        <v/>
      </c>
      <c r="E129" s="29" t="str">
        <f>IFERROR(INDEX(Models!$G$2:$G$605,MATCH(D129,Models!$H$2:$H$605,0)),D129)</f>
        <v/>
      </c>
      <c r="F129" s="29" t="str" cm="1">
        <f t="array" ref="F129">IF($AR129=0,"",INDEX(Input!$E$2:$E$500,$AR129))</f>
        <v/>
      </c>
      <c r="G129" s="29" t="str" cm="1">
        <f t="array" ref="G129">IF($AR129=0,"",IF(F129="LENOVO",INDEX(Input!$K$2:$K$500,$AR129),INDEX(Input!$L$2:$L$500,$AR129)))</f>
        <v/>
      </c>
      <c r="H129" s="29"/>
      <c r="I129" s="29"/>
      <c r="J129" s="29" t="str">
        <f>CPU_Formula!I129</f>
        <v/>
      </c>
      <c r="K129" s="37" t="str" cm="1">
        <f t="array" ref="K129">IF($AR129=0,"",INDEX(Input!$D$2:$AC$500,$AR129,$AP$2)&amp;"")</f>
        <v/>
      </c>
      <c r="L129" s="37" t="str" cm="1">
        <f t="array" ref="L129">IF($AR129=0,"",INDEX(Input!$D$2:$AC$500,$AR129,$AP$3)&amp;"")</f>
        <v/>
      </c>
      <c r="M129" s="37" t="str" cm="1">
        <f t="array" ref="M129">IFERROR(_xlfn.FILTERXML("&lt;t&gt;&lt;s&gt;" &amp; SUBSTITUTE(L129," / ","&lt;/s&gt;&lt;s&gt;") &amp; "&lt;/s&gt;&lt;/t&gt;","(//s[contains(.,'DDR')])[1]"),"")</f>
        <v/>
      </c>
      <c r="N129" s="29" t="str">
        <f t="shared" si="4"/>
        <v/>
      </c>
      <c r="O129" s="37" t="str" cm="1">
        <f t="array" ref="O129">IF($AR129=0,"",INDEX(Input!$D$2:$AC$500,$AR129,$AP$4)&amp;"")</f>
        <v/>
      </c>
      <c r="P129" s="37" t="str" cm="1">
        <f t="array" ref="P129">IF($AR129=0,"",IFERROR(_xlfn.TEXTJOIN(", ",TRUE,_xlfn.MAP(_xlfn._xlws.FILTER(INDEX(Input!$D$2:$AC$500,,$AP$6),Input!$J$2:$J$500=$B129),_xlfn.LAMBDA(_xlpm.x,IFERROR(TRUNC(VALUE(_xlfn.TEXTBEFORE(_xlpm.x," ")))&amp;" "&amp;_xlfn.TEXTAFTER(_xlpm.x," "),_xlpm.x)))),""))</f>
        <v/>
      </c>
      <c r="Q129" s="29" t="str">
        <f t="shared" si="5"/>
        <v/>
      </c>
      <c r="R129" s="37" t="str" cm="1">
        <f t="array" ref="R129">IF($AR129=0,"",_xlfn.LET(_xlpm.Result,INDEX(Input!$D$2:$AC$500,$AR129,$AP$5),IF(_xlpm.Result="","",_xlpm.Result)))</f>
        <v/>
      </c>
      <c r="S129" s="37" t="str" cm="1">
        <f t="array" ref="S129">IF(R129="","",IFERROR(_xlfn.TEXTSPLIT(R129," / ", ,TRUE,0,),""))</f>
        <v/>
      </c>
      <c r="T129" s="37"/>
      <c r="U129" s="37" t="str" cm="1">
        <f t="array" ref="U129">IFERROR(_xlfn.IFS(
S129="","",
--S129&lt;55,"Battery Defect",
--S129&lt;=69,"Battery D",
--S129&lt;=80,"Battery C",
--S129&gt;80,""
),"")</f>
        <v/>
      </c>
      <c r="V129" s="37" t="str" cm="1">
        <f t="array" ref="V129">IFERROR(_xlfn.IFS(
T129="","",
--T129&lt;55,"Battery Defect",
--T129&lt;=69,"Battery D",
--T129&lt;=80,"Battery C",
--T129&gt;80,""
),"")</f>
        <v/>
      </c>
      <c r="W129" s="37" t="str" cm="1">
        <f t="array" ref="W129">IF($AR129=0,"",IFERROR(IF(INDEX(Input!$N$2:$U$500,$AR129,0)=0,"",INDEX(Input!$N$2:$U$500,$AR129,0)),""))</f>
        <v/>
      </c>
      <c r="X129" s="37"/>
      <c r="Y129" s="37"/>
      <c r="Z129" s="37"/>
      <c r="AA129" s="37"/>
      <c r="AB129" s="37"/>
      <c r="AC129" s="37"/>
      <c r="AD129" s="37"/>
      <c r="AE129" s="29" t="str">
        <f t="shared" si="3"/>
        <v/>
      </c>
      <c r="AF129" s="29" t="str" cm="1">
        <f t="array" ref="AF129">IF($AS129=0,"",INDEX(Disk_Pivot!$I$2:$I$500,$AS129))</f>
        <v/>
      </c>
      <c r="AG129" s="29" t="str" cm="1">
        <f t="array" ref="AG129">IF($AS129=0,"",INDEX(Disk_Pivot!$N$2:$N$500,$AS129))</f>
        <v/>
      </c>
      <c r="AH129" s="29"/>
      <c r="AI129" s="29"/>
      <c r="AJ129" s="29"/>
      <c r="AK129" s="29"/>
      <c r="AL129" s="29"/>
      <c r="AM129" s="29"/>
      <c r="AR129">
        <f>IFERROR(MATCH($B129,Input!$J$2:$J$500,0),0)</f>
        <v>0</v>
      </c>
      <c r="AS129">
        <f>IFERROR(MATCH($B129,Disk_Pivot!$G$2:$G$500,0),0)</f>
        <v>0</v>
      </c>
    </row>
    <row r="130" spans="1:45">
      <c r="A130" s="29" t="str" cm="1">
        <f t="array" ref="A130">IF($AR130=0,"",INDEX(Input!$G$2:$G$500,$AR130)&amp;"")</f>
        <v/>
      </c>
      <c r="B130" s="29"/>
      <c r="C130" s="29" t="str" cm="1">
        <f t="array" ref="C130">IF($AR130=0,"",INDEX(Input!$H$2:$H$500,$AR130)&amp;"")</f>
        <v/>
      </c>
      <c r="D130" s="37" t="str" cm="1">
        <f t="array" ref="D130">IF($AR130=0,"",INDEX(Input!$F$2:$F$500,$AR130))</f>
        <v/>
      </c>
      <c r="E130" s="29" t="str">
        <f>IFERROR(INDEX(Models!$G$2:$G$605,MATCH(D130,Models!$H$2:$H$605,0)),D130)</f>
        <v/>
      </c>
      <c r="F130" s="29" t="str" cm="1">
        <f t="array" ref="F130">IF($AR130=0,"",INDEX(Input!$E$2:$E$500,$AR130))</f>
        <v/>
      </c>
      <c r="G130" s="29" t="str" cm="1">
        <f t="array" ref="G130">IF($AR130=0,"",IF(F130="LENOVO",INDEX(Input!$K$2:$K$500,$AR130),INDEX(Input!$L$2:$L$500,$AR130)))</f>
        <v/>
      </c>
      <c r="H130" s="29"/>
      <c r="I130" s="29"/>
      <c r="J130" s="29" t="str">
        <f>CPU_Formula!I130</f>
        <v/>
      </c>
      <c r="K130" s="37" t="str" cm="1">
        <f t="array" ref="K130">IF($AR130=0,"",INDEX(Input!$D$2:$AC$500,$AR130,$AP$2)&amp;"")</f>
        <v/>
      </c>
      <c r="L130" s="37" t="str" cm="1">
        <f t="array" ref="L130">IF($AR130=0,"",INDEX(Input!$D$2:$AC$500,$AR130,$AP$3)&amp;"")</f>
        <v/>
      </c>
      <c r="M130" s="37" t="str" cm="1">
        <f t="array" ref="M130">IFERROR(_xlfn.FILTERXML("&lt;t&gt;&lt;s&gt;" &amp; SUBSTITUTE(L130," / ","&lt;/s&gt;&lt;s&gt;") &amp; "&lt;/s&gt;&lt;/t&gt;","(//s[contains(.,'DDR')])[1]"),"")</f>
        <v/>
      </c>
      <c r="N130" s="29" t="str">
        <f t="shared" si="4"/>
        <v/>
      </c>
      <c r="O130" s="37" t="str" cm="1">
        <f t="array" ref="O130">IF($AR130=0,"",INDEX(Input!$D$2:$AC$500,$AR130,$AP$4)&amp;"")</f>
        <v/>
      </c>
      <c r="P130" s="37" t="str" cm="1">
        <f t="array" ref="P130">IF($AR130=0,"",IFERROR(_xlfn.TEXTJOIN(", ",TRUE,_xlfn.MAP(_xlfn._xlws.FILTER(INDEX(Input!$D$2:$AC$500,,$AP$6),Input!$J$2:$J$500=$B130),_xlfn.LAMBDA(_xlpm.x,IFERROR(TRUNC(VALUE(_xlfn.TEXTBEFORE(_xlpm.x," ")))&amp;" "&amp;_xlfn.TEXTAFTER(_xlpm.x," "),_xlpm.x)))),""))</f>
        <v/>
      </c>
      <c r="Q130" s="29" t="str">
        <f t="shared" si="5"/>
        <v/>
      </c>
      <c r="R130" s="37" t="str" cm="1">
        <f t="array" ref="R130">IF($AR130=0,"",_xlfn.LET(_xlpm.Result,INDEX(Input!$D$2:$AC$500,$AR130,$AP$5),IF(_xlpm.Result="","",_xlpm.Result)))</f>
        <v/>
      </c>
      <c r="S130" s="37" t="str" cm="1">
        <f t="array" ref="S130">IF(R130="","",IFERROR(_xlfn.TEXTSPLIT(R130," / ", ,TRUE,0,),""))</f>
        <v/>
      </c>
      <c r="T130" s="37"/>
      <c r="U130" s="37" t="str" cm="1">
        <f t="array" ref="U130">IFERROR(_xlfn.IFS(
S130="","",
--S130&lt;55,"Battery Defect",
--S130&lt;=69,"Battery D",
--S130&lt;=80,"Battery C",
--S130&gt;80,""
),"")</f>
        <v/>
      </c>
      <c r="V130" s="37" t="str" cm="1">
        <f t="array" ref="V130">IFERROR(_xlfn.IFS(
T130="","",
--T130&lt;55,"Battery Defect",
--T130&lt;=69,"Battery D",
--T130&lt;=80,"Battery C",
--T130&gt;80,""
),"")</f>
        <v/>
      </c>
      <c r="W130" s="37" t="str" cm="1">
        <f t="array" ref="W130">IF($AR130=0,"",IFERROR(IF(INDEX(Input!$N$2:$U$500,$AR130,0)=0,"",INDEX(Input!$N$2:$U$500,$AR130,0)),""))</f>
        <v/>
      </c>
      <c r="X130" s="37"/>
      <c r="Y130" s="37"/>
      <c r="Z130" s="37"/>
      <c r="AA130" s="37"/>
      <c r="AB130" s="37"/>
      <c r="AC130" s="37"/>
      <c r="AD130" s="37"/>
      <c r="AE130" s="29" t="str">
        <f t="shared" ref="AE130:AE193" si="6">IF(E130="Laptop",_xlfn.TEXTJOIN(", ",TRUE,U130,V130,W130,X130,Y130,Z130,AA130,AB130), _xlfn.TEXTJOIN(", ",TRUE,W130,X130,Y130,Z130,AA130,AB130))</f>
        <v/>
      </c>
      <c r="AF130" s="29" t="str" cm="1">
        <f t="array" ref="AF130">IF($AS130=0,"",INDEX(Disk_Pivot!$I$2:$I$500,$AS130))</f>
        <v/>
      </c>
      <c r="AG130" s="29" t="str" cm="1">
        <f t="array" ref="AG130">IF($AS130=0,"",INDEX(Disk_Pivot!$N$2:$N$500,$AS130))</f>
        <v/>
      </c>
      <c r="AH130" s="29"/>
      <c r="AI130" s="29"/>
      <c r="AJ130" s="29"/>
      <c r="AK130" s="29"/>
      <c r="AL130" s="29"/>
      <c r="AM130" s="29"/>
      <c r="AR130">
        <f>IFERROR(MATCH($B130,Input!$J$2:$J$500,0),0)</f>
        <v>0</v>
      </c>
      <c r="AS130">
        <f>IFERROR(MATCH($B130,Disk_Pivot!$G$2:$G$500,0),0)</f>
        <v>0</v>
      </c>
    </row>
    <row r="131" spans="1:45">
      <c r="A131" s="29" t="str" cm="1">
        <f t="array" ref="A131">IF($AR131=0,"",INDEX(Input!$G$2:$G$500,$AR131)&amp;"")</f>
        <v/>
      </c>
      <c r="B131" s="29"/>
      <c r="C131" s="29" t="str" cm="1">
        <f t="array" ref="C131">IF($AR131=0,"",INDEX(Input!$H$2:$H$500,$AR131)&amp;"")</f>
        <v/>
      </c>
      <c r="D131" s="37" t="str" cm="1">
        <f t="array" ref="D131">IF($AR131=0,"",INDEX(Input!$F$2:$F$500,$AR131))</f>
        <v/>
      </c>
      <c r="E131" s="29" t="str">
        <f>IFERROR(INDEX(Models!$G$2:$G$605,MATCH(D131,Models!$H$2:$H$605,0)),D131)</f>
        <v/>
      </c>
      <c r="F131" s="29" t="str" cm="1">
        <f t="array" ref="F131">IF($AR131=0,"",INDEX(Input!$E$2:$E$500,$AR131))</f>
        <v/>
      </c>
      <c r="G131" s="29" t="str" cm="1">
        <f t="array" ref="G131">IF($AR131=0,"",IF(F131="LENOVO",INDEX(Input!$K$2:$K$500,$AR131),INDEX(Input!$L$2:$L$500,$AR131)))</f>
        <v/>
      </c>
      <c r="H131" s="29"/>
      <c r="I131" s="29"/>
      <c r="J131" s="29" t="str">
        <f>CPU_Formula!I131</f>
        <v/>
      </c>
      <c r="K131" s="37" t="str" cm="1">
        <f t="array" ref="K131">IF($AR131=0,"",INDEX(Input!$D$2:$AC$500,$AR131,$AP$2)&amp;"")</f>
        <v/>
      </c>
      <c r="L131" s="37" t="str" cm="1">
        <f t="array" ref="L131">IF($AR131=0,"",INDEX(Input!$D$2:$AC$500,$AR131,$AP$3)&amp;"")</f>
        <v/>
      </c>
      <c r="M131" s="37" t="str" cm="1">
        <f t="array" ref="M131">IFERROR(_xlfn.FILTERXML("&lt;t&gt;&lt;s&gt;" &amp; SUBSTITUTE(L131," / ","&lt;/s&gt;&lt;s&gt;") &amp; "&lt;/s&gt;&lt;/t&gt;","(//s[contains(.,'DDR')])[1]"),"")</f>
        <v/>
      </c>
      <c r="N131" s="29" t="str">
        <f t="shared" ref="N131:N194" si="7">_xlfn.TEXTJOIN(" ",TRUE,SUBSTITUTE(K131,"i",""),M131)</f>
        <v/>
      </c>
      <c r="O131" s="37" t="str" cm="1">
        <f t="array" ref="O131">IF($AR131=0,"",INDEX(Input!$D$2:$AC$500,$AR131,$AP$4)&amp;"")</f>
        <v/>
      </c>
      <c r="P131" s="37" t="str" cm="1">
        <f t="array" ref="P131">IF($AR131=0,"",IFERROR(_xlfn.TEXTJOIN(", ",TRUE,_xlfn.MAP(_xlfn._xlws.FILTER(INDEX(Input!$D$2:$AC$500,,$AP$6),Input!$J$2:$J$500=$B131),_xlfn.LAMBDA(_xlpm.x,IFERROR(TRUNC(VALUE(_xlfn.TEXTBEFORE(_xlpm.x," ")))&amp;" "&amp;_xlfn.TEXTAFTER(_xlpm.x," "),_xlpm.x)))),""))</f>
        <v/>
      </c>
      <c r="Q131" s="29" t="str">
        <f t="shared" ref="Q131:Q194" si="8">_xlfn.TEXTJOIN(" ",TRUE,P131,O131)</f>
        <v/>
      </c>
      <c r="R131" s="37" t="str" cm="1">
        <f t="array" ref="R131">IF($AR131=0,"",_xlfn.LET(_xlpm.Result,INDEX(Input!$D$2:$AC$500,$AR131,$AP$5),IF(_xlpm.Result="","",_xlpm.Result)))</f>
        <v/>
      </c>
      <c r="S131" s="37" t="str" cm="1">
        <f t="array" ref="S131">IF(R131="","",IFERROR(_xlfn.TEXTSPLIT(R131," / ", ,TRUE,0,),""))</f>
        <v/>
      </c>
      <c r="T131" s="37"/>
      <c r="U131" s="37" t="str" cm="1">
        <f t="array" ref="U131">IFERROR(_xlfn.IFS(
S131="","",
--S131&lt;55,"Battery Defect",
--S131&lt;=69,"Battery D",
--S131&lt;=80,"Battery C",
--S131&gt;80,""
),"")</f>
        <v/>
      </c>
      <c r="V131" s="37" t="str" cm="1">
        <f t="array" ref="V131">IFERROR(_xlfn.IFS(
T131="","",
--T131&lt;55,"Battery Defect",
--T131&lt;=69,"Battery D",
--T131&lt;=80,"Battery C",
--T131&gt;80,""
),"")</f>
        <v/>
      </c>
      <c r="W131" s="37" t="str" cm="1">
        <f t="array" ref="W131">IF($AR131=0,"",IFERROR(IF(INDEX(Input!$N$2:$U$500,$AR131,0)=0,"",INDEX(Input!$N$2:$U$500,$AR131,0)),""))</f>
        <v/>
      </c>
      <c r="X131" s="37"/>
      <c r="Y131" s="37"/>
      <c r="Z131" s="37"/>
      <c r="AA131" s="37"/>
      <c r="AB131" s="37"/>
      <c r="AC131" s="37"/>
      <c r="AD131" s="37"/>
      <c r="AE131" s="29" t="str">
        <f t="shared" si="6"/>
        <v/>
      </c>
      <c r="AF131" s="29" t="str" cm="1">
        <f t="array" ref="AF131">IF($AS131=0,"",INDEX(Disk_Pivot!$I$2:$I$500,$AS131))</f>
        <v/>
      </c>
      <c r="AG131" s="29" t="str" cm="1">
        <f t="array" ref="AG131">IF($AS131=0,"",INDEX(Disk_Pivot!$N$2:$N$500,$AS131))</f>
        <v/>
      </c>
      <c r="AH131" s="29"/>
      <c r="AI131" s="29"/>
      <c r="AJ131" s="29"/>
      <c r="AK131" s="29"/>
      <c r="AL131" s="29"/>
      <c r="AM131" s="29"/>
      <c r="AR131">
        <f>IFERROR(MATCH($B131,Input!$J$2:$J$500,0),0)</f>
        <v>0</v>
      </c>
      <c r="AS131">
        <f>IFERROR(MATCH($B131,Disk_Pivot!$G$2:$G$500,0),0)</f>
        <v>0</v>
      </c>
    </row>
    <row r="132" spans="1:45">
      <c r="A132" s="29" t="str" cm="1">
        <f t="array" ref="A132">IF($AR132=0,"",INDEX(Input!$G$2:$G$500,$AR132)&amp;"")</f>
        <v/>
      </c>
      <c r="B132" s="29"/>
      <c r="C132" s="29" t="str" cm="1">
        <f t="array" ref="C132">IF($AR132=0,"",INDEX(Input!$H$2:$H$500,$AR132)&amp;"")</f>
        <v/>
      </c>
      <c r="D132" s="37" t="str" cm="1">
        <f t="array" ref="D132">IF($AR132=0,"",INDEX(Input!$F$2:$F$500,$AR132))</f>
        <v/>
      </c>
      <c r="E132" s="29" t="str">
        <f>IFERROR(INDEX(Models!$G$2:$G$605,MATCH(D132,Models!$H$2:$H$605,0)),D132)</f>
        <v/>
      </c>
      <c r="F132" s="29" t="str" cm="1">
        <f t="array" ref="F132">IF($AR132=0,"",INDEX(Input!$E$2:$E$500,$AR132))</f>
        <v/>
      </c>
      <c r="G132" s="29" t="str" cm="1">
        <f t="array" ref="G132">IF($AR132=0,"",IF(F132="LENOVO",INDEX(Input!$K$2:$K$500,$AR132),INDEX(Input!$L$2:$L$500,$AR132)))</f>
        <v/>
      </c>
      <c r="H132" s="29"/>
      <c r="I132" s="29"/>
      <c r="J132" s="29" t="str">
        <f>CPU_Formula!I132</f>
        <v/>
      </c>
      <c r="K132" s="37" t="str" cm="1">
        <f t="array" ref="K132">IF($AR132=0,"",INDEX(Input!$D$2:$AC$500,$AR132,$AP$2)&amp;"")</f>
        <v/>
      </c>
      <c r="L132" s="37" t="str" cm="1">
        <f t="array" ref="L132">IF($AR132=0,"",INDEX(Input!$D$2:$AC$500,$AR132,$AP$3)&amp;"")</f>
        <v/>
      </c>
      <c r="M132" s="37" t="str" cm="1">
        <f t="array" ref="M132">IFERROR(_xlfn.FILTERXML("&lt;t&gt;&lt;s&gt;" &amp; SUBSTITUTE(L132," / ","&lt;/s&gt;&lt;s&gt;") &amp; "&lt;/s&gt;&lt;/t&gt;","(//s[contains(.,'DDR')])[1]"),"")</f>
        <v/>
      </c>
      <c r="N132" s="29" t="str">
        <f t="shared" si="7"/>
        <v/>
      </c>
      <c r="O132" s="37" t="str" cm="1">
        <f t="array" ref="O132">IF($AR132=0,"",INDEX(Input!$D$2:$AC$500,$AR132,$AP$4)&amp;"")</f>
        <v/>
      </c>
      <c r="P132" s="37" t="str" cm="1">
        <f t="array" ref="P132">IF($AR132=0,"",IFERROR(_xlfn.TEXTJOIN(", ",TRUE,_xlfn.MAP(_xlfn._xlws.FILTER(INDEX(Input!$D$2:$AC$500,,$AP$6),Input!$J$2:$J$500=$B132),_xlfn.LAMBDA(_xlpm.x,IFERROR(TRUNC(VALUE(_xlfn.TEXTBEFORE(_xlpm.x," ")))&amp;" "&amp;_xlfn.TEXTAFTER(_xlpm.x," "),_xlpm.x)))),""))</f>
        <v/>
      </c>
      <c r="Q132" s="29" t="str">
        <f t="shared" si="8"/>
        <v/>
      </c>
      <c r="R132" s="37" t="str" cm="1">
        <f t="array" ref="R132">IF($AR132=0,"",_xlfn.LET(_xlpm.Result,INDEX(Input!$D$2:$AC$500,$AR132,$AP$5),IF(_xlpm.Result="","",_xlpm.Result)))</f>
        <v/>
      </c>
      <c r="S132" s="37" t="str" cm="1">
        <f t="array" ref="S132">IF(R132="","",IFERROR(_xlfn.TEXTSPLIT(R132," / ", ,TRUE,0,),""))</f>
        <v/>
      </c>
      <c r="T132" s="37"/>
      <c r="U132" s="37" t="str" cm="1">
        <f t="array" ref="U132">IFERROR(_xlfn.IFS(
S132="","",
--S132&lt;55,"Battery Defect",
--S132&lt;=69,"Battery D",
--S132&lt;=80,"Battery C",
--S132&gt;80,""
),"")</f>
        <v/>
      </c>
      <c r="V132" s="37" t="str" cm="1">
        <f t="array" ref="V132">IFERROR(_xlfn.IFS(
T132="","",
--T132&lt;55,"Battery Defect",
--T132&lt;=69,"Battery D",
--T132&lt;=80,"Battery C",
--T132&gt;80,""
),"")</f>
        <v/>
      </c>
      <c r="W132" s="37" t="str" cm="1">
        <f t="array" ref="W132">IF($AR132=0,"",IFERROR(IF(INDEX(Input!$N$2:$U$500,$AR132,0)=0,"",INDEX(Input!$N$2:$U$500,$AR132,0)),""))</f>
        <v/>
      </c>
      <c r="X132" s="37"/>
      <c r="Y132" s="37"/>
      <c r="Z132" s="37"/>
      <c r="AA132" s="37"/>
      <c r="AB132" s="37"/>
      <c r="AC132" s="37"/>
      <c r="AD132" s="37"/>
      <c r="AE132" s="29" t="str">
        <f t="shared" si="6"/>
        <v/>
      </c>
      <c r="AF132" s="29" t="str" cm="1">
        <f t="array" ref="AF132">IF($AS132=0,"",INDEX(Disk_Pivot!$I$2:$I$500,$AS132))</f>
        <v/>
      </c>
      <c r="AG132" s="29" t="str" cm="1">
        <f t="array" ref="AG132">IF($AS132=0,"",INDEX(Disk_Pivot!$N$2:$N$500,$AS132))</f>
        <v/>
      </c>
      <c r="AH132" s="29"/>
      <c r="AI132" s="29"/>
      <c r="AJ132" s="29"/>
      <c r="AK132" s="29"/>
      <c r="AL132" s="29"/>
      <c r="AM132" s="29"/>
      <c r="AR132">
        <f>IFERROR(MATCH($B132,Input!$J$2:$J$500,0),0)</f>
        <v>0</v>
      </c>
      <c r="AS132">
        <f>IFERROR(MATCH($B132,Disk_Pivot!$G$2:$G$500,0),0)</f>
        <v>0</v>
      </c>
    </row>
    <row r="133" spans="1:45">
      <c r="A133" s="29" t="str" cm="1">
        <f t="array" ref="A133">IF($AR133=0,"",INDEX(Input!$G$2:$G$500,$AR133)&amp;"")</f>
        <v/>
      </c>
      <c r="B133" s="29"/>
      <c r="C133" s="29" t="str" cm="1">
        <f t="array" ref="C133">IF($AR133=0,"",INDEX(Input!$H$2:$H$500,$AR133)&amp;"")</f>
        <v/>
      </c>
      <c r="D133" s="37" t="str" cm="1">
        <f t="array" ref="D133">IF($AR133=0,"",INDEX(Input!$F$2:$F$500,$AR133))</f>
        <v/>
      </c>
      <c r="E133" s="29" t="str">
        <f>IFERROR(INDEX(Models!$G$2:$G$605,MATCH(D133,Models!$H$2:$H$605,0)),D133)</f>
        <v/>
      </c>
      <c r="F133" s="29" t="str" cm="1">
        <f t="array" ref="F133">IF($AR133=0,"",INDEX(Input!$E$2:$E$500,$AR133))</f>
        <v/>
      </c>
      <c r="G133" s="29" t="str" cm="1">
        <f t="array" ref="G133">IF($AR133=0,"",IF(F133="LENOVO",INDEX(Input!$K$2:$K$500,$AR133),INDEX(Input!$L$2:$L$500,$AR133)))</f>
        <v/>
      </c>
      <c r="H133" s="29"/>
      <c r="I133" s="29"/>
      <c r="J133" s="29" t="str">
        <f>CPU_Formula!I133</f>
        <v/>
      </c>
      <c r="K133" s="37" t="str" cm="1">
        <f t="array" ref="K133">IF($AR133=0,"",INDEX(Input!$D$2:$AC$500,$AR133,$AP$2)&amp;"")</f>
        <v/>
      </c>
      <c r="L133" s="37" t="str" cm="1">
        <f t="array" ref="L133">IF($AR133=0,"",INDEX(Input!$D$2:$AC$500,$AR133,$AP$3)&amp;"")</f>
        <v/>
      </c>
      <c r="M133" s="37" t="str" cm="1">
        <f t="array" ref="M133">IFERROR(_xlfn.FILTERXML("&lt;t&gt;&lt;s&gt;" &amp; SUBSTITUTE(L133," / ","&lt;/s&gt;&lt;s&gt;") &amp; "&lt;/s&gt;&lt;/t&gt;","(//s[contains(.,'DDR')])[1]"),"")</f>
        <v/>
      </c>
      <c r="N133" s="29" t="str">
        <f t="shared" si="7"/>
        <v/>
      </c>
      <c r="O133" s="37" t="str" cm="1">
        <f t="array" ref="O133">IF($AR133=0,"",INDEX(Input!$D$2:$AC$500,$AR133,$AP$4)&amp;"")</f>
        <v/>
      </c>
      <c r="P133" s="37" t="str" cm="1">
        <f t="array" ref="P133">IF($AR133=0,"",IFERROR(_xlfn.TEXTJOIN(", ",TRUE,_xlfn.MAP(_xlfn._xlws.FILTER(INDEX(Input!$D$2:$AC$500,,$AP$6),Input!$J$2:$J$500=$B133),_xlfn.LAMBDA(_xlpm.x,IFERROR(TRUNC(VALUE(_xlfn.TEXTBEFORE(_xlpm.x," ")))&amp;" "&amp;_xlfn.TEXTAFTER(_xlpm.x," "),_xlpm.x)))),""))</f>
        <v/>
      </c>
      <c r="Q133" s="29" t="str">
        <f t="shared" si="8"/>
        <v/>
      </c>
      <c r="R133" s="37" t="str" cm="1">
        <f t="array" ref="R133">IF($AR133=0,"",_xlfn.LET(_xlpm.Result,INDEX(Input!$D$2:$AC$500,$AR133,$AP$5),IF(_xlpm.Result="","",_xlpm.Result)))</f>
        <v/>
      </c>
      <c r="S133" s="37" t="str" cm="1">
        <f t="array" ref="S133">IF(R133="","",IFERROR(_xlfn.TEXTSPLIT(R133," / ", ,TRUE,0,),""))</f>
        <v/>
      </c>
      <c r="T133" s="37"/>
      <c r="U133" s="37" t="str" cm="1">
        <f t="array" ref="U133">IFERROR(_xlfn.IFS(
S133="","",
--S133&lt;55,"Battery Defect",
--S133&lt;=69,"Battery D",
--S133&lt;=80,"Battery C",
--S133&gt;80,""
),"")</f>
        <v/>
      </c>
      <c r="V133" s="37" t="str" cm="1">
        <f t="array" ref="V133">IFERROR(_xlfn.IFS(
T133="","",
--T133&lt;55,"Battery Defect",
--T133&lt;=69,"Battery D",
--T133&lt;=80,"Battery C",
--T133&gt;80,""
),"")</f>
        <v/>
      </c>
      <c r="W133" s="37" t="str" cm="1">
        <f t="array" ref="W133">IF($AR133=0,"",IFERROR(IF(INDEX(Input!$N$2:$U$500,$AR133,0)=0,"",INDEX(Input!$N$2:$U$500,$AR133,0)),""))</f>
        <v/>
      </c>
      <c r="X133" s="37"/>
      <c r="Y133" s="37"/>
      <c r="Z133" s="37"/>
      <c r="AA133" s="37"/>
      <c r="AB133" s="37"/>
      <c r="AC133" s="37"/>
      <c r="AD133" s="37"/>
      <c r="AE133" s="29" t="str">
        <f t="shared" si="6"/>
        <v/>
      </c>
      <c r="AF133" s="29" t="str" cm="1">
        <f t="array" ref="AF133">IF($AS133=0,"",INDEX(Disk_Pivot!$I$2:$I$500,$AS133))</f>
        <v/>
      </c>
      <c r="AG133" s="29" t="str" cm="1">
        <f t="array" ref="AG133">IF($AS133=0,"",INDEX(Disk_Pivot!$N$2:$N$500,$AS133))</f>
        <v/>
      </c>
      <c r="AH133" s="29"/>
      <c r="AI133" s="29"/>
      <c r="AJ133" s="29"/>
      <c r="AK133" s="29"/>
      <c r="AL133" s="29"/>
      <c r="AM133" s="29"/>
      <c r="AR133">
        <f>IFERROR(MATCH($B133,Input!$J$2:$J$500,0),0)</f>
        <v>0</v>
      </c>
      <c r="AS133">
        <f>IFERROR(MATCH($B133,Disk_Pivot!$G$2:$G$500,0),0)</f>
        <v>0</v>
      </c>
    </row>
    <row r="134" spans="1:45">
      <c r="A134" s="29" t="str" cm="1">
        <f t="array" ref="A134">IF($AR134=0,"",INDEX(Input!$G$2:$G$500,$AR134)&amp;"")</f>
        <v/>
      </c>
      <c r="B134" s="29"/>
      <c r="C134" s="29" t="str" cm="1">
        <f t="array" ref="C134">IF($AR134=0,"",INDEX(Input!$H$2:$H$500,$AR134)&amp;"")</f>
        <v/>
      </c>
      <c r="D134" s="37" t="str" cm="1">
        <f t="array" ref="D134">IF($AR134=0,"",INDEX(Input!$F$2:$F$500,$AR134))</f>
        <v/>
      </c>
      <c r="E134" s="29" t="str">
        <f>IFERROR(INDEX(Models!$G$2:$G$605,MATCH(D134,Models!$H$2:$H$605,0)),D134)</f>
        <v/>
      </c>
      <c r="F134" s="29" t="str" cm="1">
        <f t="array" ref="F134">IF($AR134=0,"",INDEX(Input!$E$2:$E$500,$AR134))</f>
        <v/>
      </c>
      <c r="G134" s="29" t="str" cm="1">
        <f t="array" ref="G134">IF($AR134=0,"",IF(F134="LENOVO",INDEX(Input!$K$2:$K$500,$AR134),INDEX(Input!$L$2:$L$500,$AR134)))</f>
        <v/>
      </c>
      <c r="H134" s="29"/>
      <c r="I134" s="29"/>
      <c r="J134" s="29" t="str">
        <f>CPU_Formula!I134</f>
        <v/>
      </c>
      <c r="K134" s="37" t="str" cm="1">
        <f t="array" ref="K134">IF($AR134=0,"",INDEX(Input!$D$2:$AC$500,$AR134,$AP$2)&amp;"")</f>
        <v/>
      </c>
      <c r="L134" s="37" t="str" cm="1">
        <f t="array" ref="L134">IF($AR134=0,"",INDEX(Input!$D$2:$AC$500,$AR134,$AP$3)&amp;"")</f>
        <v/>
      </c>
      <c r="M134" s="37" t="str" cm="1">
        <f t="array" ref="M134">IFERROR(_xlfn.FILTERXML("&lt;t&gt;&lt;s&gt;" &amp; SUBSTITUTE(L134," / ","&lt;/s&gt;&lt;s&gt;") &amp; "&lt;/s&gt;&lt;/t&gt;","(//s[contains(.,'DDR')])[1]"),"")</f>
        <v/>
      </c>
      <c r="N134" s="29" t="str">
        <f t="shared" si="7"/>
        <v/>
      </c>
      <c r="O134" s="37" t="str" cm="1">
        <f t="array" ref="O134">IF($AR134=0,"",INDEX(Input!$D$2:$AC$500,$AR134,$AP$4)&amp;"")</f>
        <v/>
      </c>
      <c r="P134" s="37" t="str" cm="1">
        <f t="array" ref="P134">IF($AR134=0,"",IFERROR(_xlfn.TEXTJOIN(", ",TRUE,_xlfn.MAP(_xlfn._xlws.FILTER(INDEX(Input!$D$2:$AC$500,,$AP$6),Input!$J$2:$J$500=$B134),_xlfn.LAMBDA(_xlpm.x,IFERROR(TRUNC(VALUE(_xlfn.TEXTBEFORE(_xlpm.x," ")))&amp;" "&amp;_xlfn.TEXTAFTER(_xlpm.x," "),_xlpm.x)))),""))</f>
        <v/>
      </c>
      <c r="Q134" s="29" t="str">
        <f t="shared" si="8"/>
        <v/>
      </c>
      <c r="R134" s="37" t="str" cm="1">
        <f t="array" ref="R134">IF($AR134=0,"",_xlfn.LET(_xlpm.Result,INDEX(Input!$D$2:$AC$500,$AR134,$AP$5),IF(_xlpm.Result="","",_xlpm.Result)))</f>
        <v/>
      </c>
      <c r="S134" s="37" t="str" cm="1">
        <f t="array" ref="S134">IF(R134="","",IFERROR(_xlfn.TEXTSPLIT(R134," / ", ,TRUE,0,),""))</f>
        <v/>
      </c>
      <c r="T134" s="37"/>
      <c r="U134" s="37" t="str" cm="1">
        <f t="array" ref="U134">IFERROR(_xlfn.IFS(
S134="","",
--S134&lt;55,"Battery Defect",
--S134&lt;=69,"Battery D",
--S134&lt;=80,"Battery C",
--S134&gt;80,""
),"")</f>
        <v/>
      </c>
      <c r="V134" s="37" t="str" cm="1">
        <f t="array" ref="V134">IFERROR(_xlfn.IFS(
T134="","",
--T134&lt;55,"Battery Defect",
--T134&lt;=69,"Battery D",
--T134&lt;=80,"Battery C",
--T134&gt;80,""
),"")</f>
        <v/>
      </c>
      <c r="W134" s="37" t="str" cm="1">
        <f t="array" ref="W134">IF($AR134=0,"",IFERROR(IF(INDEX(Input!$N$2:$U$500,$AR134,0)=0,"",INDEX(Input!$N$2:$U$500,$AR134,0)),""))</f>
        <v/>
      </c>
      <c r="X134" s="37"/>
      <c r="Y134" s="37"/>
      <c r="Z134" s="37"/>
      <c r="AA134" s="37"/>
      <c r="AB134" s="37"/>
      <c r="AC134" s="37"/>
      <c r="AD134" s="37"/>
      <c r="AE134" s="29" t="str">
        <f t="shared" si="6"/>
        <v/>
      </c>
      <c r="AF134" s="29" t="str" cm="1">
        <f t="array" ref="AF134">IF($AS134=0,"",INDEX(Disk_Pivot!$I$2:$I$500,$AS134))</f>
        <v/>
      </c>
      <c r="AG134" s="29" t="str" cm="1">
        <f t="array" ref="AG134">IF($AS134=0,"",INDEX(Disk_Pivot!$N$2:$N$500,$AS134))</f>
        <v/>
      </c>
      <c r="AH134" s="29"/>
      <c r="AI134" s="29"/>
      <c r="AJ134" s="29"/>
      <c r="AK134" s="29"/>
      <c r="AL134" s="29"/>
      <c r="AM134" s="29"/>
      <c r="AR134">
        <f>IFERROR(MATCH($B134,Input!$J$2:$J$500,0),0)</f>
        <v>0</v>
      </c>
      <c r="AS134">
        <f>IFERROR(MATCH($B134,Disk_Pivot!$G$2:$G$500,0),0)</f>
        <v>0</v>
      </c>
    </row>
    <row r="135" spans="1:45">
      <c r="A135" s="29" t="str" cm="1">
        <f t="array" ref="A135">IF($AR135=0,"",INDEX(Input!$G$2:$G$500,$AR135)&amp;"")</f>
        <v/>
      </c>
      <c r="B135" s="29"/>
      <c r="C135" s="29" t="str" cm="1">
        <f t="array" ref="C135">IF($AR135=0,"",INDEX(Input!$H$2:$H$500,$AR135)&amp;"")</f>
        <v/>
      </c>
      <c r="D135" s="37" t="str" cm="1">
        <f t="array" ref="D135">IF($AR135=0,"",INDEX(Input!$F$2:$F$500,$AR135))</f>
        <v/>
      </c>
      <c r="E135" s="29" t="str">
        <f>IFERROR(INDEX(Models!$G$2:$G$605,MATCH(D135,Models!$H$2:$H$605,0)),D135)</f>
        <v/>
      </c>
      <c r="F135" s="29" t="str" cm="1">
        <f t="array" ref="F135">IF($AR135=0,"",INDEX(Input!$E$2:$E$500,$AR135))</f>
        <v/>
      </c>
      <c r="G135" s="29" t="str" cm="1">
        <f t="array" ref="G135">IF($AR135=0,"",IF(F135="LENOVO",INDEX(Input!$K$2:$K$500,$AR135),INDEX(Input!$L$2:$L$500,$AR135)))</f>
        <v/>
      </c>
      <c r="H135" s="29"/>
      <c r="I135" s="29"/>
      <c r="J135" s="29" t="str">
        <f>CPU_Formula!I135</f>
        <v/>
      </c>
      <c r="K135" s="37" t="str" cm="1">
        <f t="array" ref="K135">IF($AR135=0,"",INDEX(Input!$D$2:$AC$500,$AR135,$AP$2)&amp;"")</f>
        <v/>
      </c>
      <c r="L135" s="37" t="str" cm="1">
        <f t="array" ref="L135">IF($AR135=0,"",INDEX(Input!$D$2:$AC$500,$AR135,$AP$3)&amp;"")</f>
        <v/>
      </c>
      <c r="M135" s="37" t="str" cm="1">
        <f t="array" ref="M135">IFERROR(_xlfn.FILTERXML("&lt;t&gt;&lt;s&gt;" &amp; SUBSTITUTE(L135," / ","&lt;/s&gt;&lt;s&gt;") &amp; "&lt;/s&gt;&lt;/t&gt;","(//s[contains(.,'DDR')])[1]"),"")</f>
        <v/>
      </c>
      <c r="N135" s="29" t="str">
        <f t="shared" si="7"/>
        <v/>
      </c>
      <c r="O135" s="37" t="str" cm="1">
        <f t="array" ref="O135">IF($AR135=0,"",INDEX(Input!$D$2:$AC$500,$AR135,$AP$4)&amp;"")</f>
        <v/>
      </c>
      <c r="P135" s="37" t="str" cm="1">
        <f t="array" ref="P135">IF($AR135=0,"",IFERROR(_xlfn.TEXTJOIN(", ",TRUE,_xlfn.MAP(_xlfn._xlws.FILTER(INDEX(Input!$D$2:$AC$500,,$AP$6),Input!$J$2:$J$500=$B135),_xlfn.LAMBDA(_xlpm.x,IFERROR(TRUNC(VALUE(_xlfn.TEXTBEFORE(_xlpm.x," ")))&amp;" "&amp;_xlfn.TEXTAFTER(_xlpm.x," "),_xlpm.x)))),""))</f>
        <v/>
      </c>
      <c r="Q135" s="29" t="str">
        <f t="shared" si="8"/>
        <v/>
      </c>
      <c r="R135" s="37" t="str" cm="1">
        <f t="array" ref="R135">IF($AR135=0,"",_xlfn.LET(_xlpm.Result,INDEX(Input!$D$2:$AC$500,$AR135,$AP$5),IF(_xlpm.Result="","",_xlpm.Result)))</f>
        <v/>
      </c>
      <c r="S135" s="37" t="str" cm="1">
        <f t="array" ref="S135">IF(R135="","",IFERROR(_xlfn.TEXTSPLIT(R135," / ", ,TRUE,0,),""))</f>
        <v/>
      </c>
      <c r="T135" s="37"/>
      <c r="U135" s="37" t="str" cm="1">
        <f t="array" ref="U135">IFERROR(_xlfn.IFS(
S135="","",
--S135&lt;55,"Battery Defect",
--S135&lt;=69,"Battery D",
--S135&lt;=80,"Battery C",
--S135&gt;80,""
),"")</f>
        <v/>
      </c>
      <c r="V135" s="37" t="str" cm="1">
        <f t="array" ref="V135">IFERROR(_xlfn.IFS(
T135="","",
--T135&lt;55,"Battery Defect",
--T135&lt;=69,"Battery D",
--T135&lt;=80,"Battery C",
--T135&gt;80,""
),"")</f>
        <v/>
      </c>
      <c r="W135" s="37" t="str" cm="1">
        <f t="array" ref="W135">IF($AR135=0,"",IFERROR(IF(INDEX(Input!$N$2:$U$500,$AR135,0)=0,"",INDEX(Input!$N$2:$U$500,$AR135,0)),""))</f>
        <v/>
      </c>
      <c r="X135" s="37"/>
      <c r="Y135" s="37"/>
      <c r="Z135" s="37"/>
      <c r="AA135" s="37"/>
      <c r="AB135" s="37"/>
      <c r="AC135" s="37"/>
      <c r="AD135" s="37"/>
      <c r="AE135" s="29" t="str">
        <f t="shared" si="6"/>
        <v/>
      </c>
      <c r="AF135" s="29" t="str" cm="1">
        <f t="array" ref="AF135">IF($AS135=0,"",INDEX(Disk_Pivot!$I$2:$I$500,$AS135))</f>
        <v/>
      </c>
      <c r="AG135" s="29" t="str" cm="1">
        <f t="array" ref="AG135">IF($AS135=0,"",INDEX(Disk_Pivot!$N$2:$N$500,$AS135))</f>
        <v/>
      </c>
      <c r="AH135" s="29"/>
      <c r="AI135" s="29"/>
      <c r="AJ135" s="29"/>
      <c r="AK135" s="29"/>
      <c r="AL135" s="29"/>
      <c r="AM135" s="29"/>
      <c r="AR135">
        <f>IFERROR(MATCH($B135,Input!$J$2:$J$500,0),0)</f>
        <v>0</v>
      </c>
      <c r="AS135">
        <f>IFERROR(MATCH($B135,Disk_Pivot!$G$2:$G$500,0),0)</f>
        <v>0</v>
      </c>
    </row>
    <row r="136" spans="1:45">
      <c r="A136" s="29" t="str" cm="1">
        <f t="array" ref="A136">IF($AR136=0,"",INDEX(Input!$G$2:$G$500,$AR136)&amp;"")</f>
        <v/>
      </c>
      <c r="B136" s="29"/>
      <c r="C136" s="29" t="str" cm="1">
        <f t="array" ref="C136">IF($AR136=0,"",INDEX(Input!$H$2:$H$500,$AR136)&amp;"")</f>
        <v/>
      </c>
      <c r="D136" s="37" t="str" cm="1">
        <f t="array" ref="D136">IF($AR136=0,"",INDEX(Input!$F$2:$F$500,$AR136))</f>
        <v/>
      </c>
      <c r="E136" s="29" t="str">
        <f>IFERROR(INDEX(Models!$G$2:$G$605,MATCH(D136,Models!$H$2:$H$605,0)),D136)</f>
        <v/>
      </c>
      <c r="F136" s="29" t="str" cm="1">
        <f t="array" ref="F136">IF($AR136=0,"",INDEX(Input!$E$2:$E$500,$AR136))</f>
        <v/>
      </c>
      <c r="G136" s="29" t="str" cm="1">
        <f t="array" ref="G136">IF($AR136=0,"",IF(F136="LENOVO",INDEX(Input!$K$2:$K$500,$AR136),INDEX(Input!$L$2:$L$500,$AR136)))</f>
        <v/>
      </c>
      <c r="H136" s="29"/>
      <c r="I136" s="29"/>
      <c r="J136" s="29" t="str">
        <f>CPU_Formula!I136</f>
        <v/>
      </c>
      <c r="K136" s="37" t="str" cm="1">
        <f t="array" ref="K136">IF($AR136=0,"",INDEX(Input!$D$2:$AC$500,$AR136,$AP$2)&amp;"")</f>
        <v/>
      </c>
      <c r="L136" s="37" t="str" cm="1">
        <f t="array" ref="L136">IF($AR136=0,"",INDEX(Input!$D$2:$AC$500,$AR136,$AP$3)&amp;"")</f>
        <v/>
      </c>
      <c r="M136" s="37" t="str" cm="1">
        <f t="array" ref="M136">IFERROR(_xlfn.FILTERXML("&lt;t&gt;&lt;s&gt;" &amp; SUBSTITUTE(L136," / ","&lt;/s&gt;&lt;s&gt;") &amp; "&lt;/s&gt;&lt;/t&gt;","(//s[contains(.,'DDR')])[1]"),"")</f>
        <v/>
      </c>
      <c r="N136" s="29" t="str">
        <f t="shared" si="7"/>
        <v/>
      </c>
      <c r="O136" s="37" t="str" cm="1">
        <f t="array" ref="O136">IF($AR136=0,"",INDEX(Input!$D$2:$AC$500,$AR136,$AP$4)&amp;"")</f>
        <v/>
      </c>
      <c r="P136" s="37" t="str" cm="1">
        <f t="array" ref="P136">IF($AR136=0,"",IFERROR(_xlfn.TEXTJOIN(", ",TRUE,_xlfn.MAP(_xlfn._xlws.FILTER(INDEX(Input!$D$2:$AC$500,,$AP$6),Input!$J$2:$J$500=$B136),_xlfn.LAMBDA(_xlpm.x,IFERROR(TRUNC(VALUE(_xlfn.TEXTBEFORE(_xlpm.x," ")))&amp;" "&amp;_xlfn.TEXTAFTER(_xlpm.x," "),_xlpm.x)))),""))</f>
        <v/>
      </c>
      <c r="Q136" s="29" t="str">
        <f t="shared" si="8"/>
        <v/>
      </c>
      <c r="R136" s="37" t="str" cm="1">
        <f t="array" ref="R136">IF($AR136=0,"",_xlfn.LET(_xlpm.Result,INDEX(Input!$D$2:$AC$500,$AR136,$AP$5),IF(_xlpm.Result="","",_xlpm.Result)))</f>
        <v/>
      </c>
      <c r="S136" s="37" t="str" cm="1">
        <f t="array" ref="S136">IF(R136="","",IFERROR(_xlfn.TEXTSPLIT(R136," / ", ,TRUE,0,),""))</f>
        <v/>
      </c>
      <c r="T136" s="37"/>
      <c r="U136" s="37" t="str" cm="1">
        <f t="array" ref="U136">IFERROR(_xlfn.IFS(
S136="","",
--S136&lt;55,"Battery Defect",
--S136&lt;=69,"Battery D",
--S136&lt;=80,"Battery C",
--S136&gt;80,""
),"")</f>
        <v/>
      </c>
      <c r="V136" s="37" t="str" cm="1">
        <f t="array" ref="V136">IFERROR(_xlfn.IFS(
T136="","",
--T136&lt;55,"Battery Defect",
--T136&lt;=69,"Battery D",
--T136&lt;=80,"Battery C",
--T136&gt;80,""
),"")</f>
        <v/>
      </c>
      <c r="W136" s="37" t="str" cm="1">
        <f t="array" ref="W136">IF($AR136=0,"",IFERROR(IF(INDEX(Input!$N$2:$U$500,$AR136,0)=0,"",INDEX(Input!$N$2:$U$500,$AR136,0)),""))</f>
        <v/>
      </c>
      <c r="X136" s="37"/>
      <c r="Y136" s="37"/>
      <c r="Z136" s="37"/>
      <c r="AA136" s="37"/>
      <c r="AB136" s="37"/>
      <c r="AC136" s="37"/>
      <c r="AD136" s="37"/>
      <c r="AE136" s="29" t="str">
        <f t="shared" si="6"/>
        <v/>
      </c>
      <c r="AF136" s="29" t="str" cm="1">
        <f t="array" ref="AF136">IF($AS136=0,"",INDEX(Disk_Pivot!$I$2:$I$500,$AS136))</f>
        <v/>
      </c>
      <c r="AG136" s="29" t="str" cm="1">
        <f t="array" ref="AG136">IF($AS136=0,"",INDEX(Disk_Pivot!$N$2:$N$500,$AS136))</f>
        <v/>
      </c>
      <c r="AH136" s="29"/>
      <c r="AI136" s="29"/>
      <c r="AJ136" s="29"/>
      <c r="AK136" s="29"/>
      <c r="AL136" s="29"/>
      <c r="AM136" s="29"/>
      <c r="AR136">
        <f>IFERROR(MATCH($B136,Input!$J$2:$J$500,0),0)</f>
        <v>0</v>
      </c>
      <c r="AS136">
        <f>IFERROR(MATCH($B136,Disk_Pivot!$G$2:$G$500,0),0)</f>
        <v>0</v>
      </c>
    </row>
    <row r="137" spans="1:45">
      <c r="A137" s="29" t="str" cm="1">
        <f t="array" ref="A137">IF($AR137=0,"",INDEX(Input!$G$2:$G$500,$AR137)&amp;"")</f>
        <v/>
      </c>
      <c r="B137" s="29"/>
      <c r="C137" s="29" t="str" cm="1">
        <f t="array" ref="C137">IF($AR137=0,"",INDEX(Input!$H$2:$H$500,$AR137)&amp;"")</f>
        <v/>
      </c>
      <c r="D137" s="37" t="str" cm="1">
        <f t="array" ref="D137">IF($AR137=0,"",INDEX(Input!$F$2:$F$500,$AR137))</f>
        <v/>
      </c>
      <c r="E137" s="29" t="str">
        <f>IFERROR(INDEX(Models!$G$2:$G$605,MATCH(D137,Models!$H$2:$H$605,0)),D137)</f>
        <v/>
      </c>
      <c r="F137" s="29" t="str" cm="1">
        <f t="array" ref="F137">IF($AR137=0,"",INDEX(Input!$E$2:$E$500,$AR137))</f>
        <v/>
      </c>
      <c r="G137" s="29" t="str" cm="1">
        <f t="array" ref="G137">IF($AR137=0,"",IF(F137="LENOVO",INDEX(Input!$K$2:$K$500,$AR137),INDEX(Input!$L$2:$L$500,$AR137)))</f>
        <v/>
      </c>
      <c r="H137" s="29"/>
      <c r="I137" s="29"/>
      <c r="J137" s="29" t="str">
        <f>CPU_Formula!I137</f>
        <v/>
      </c>
      <c r="K137" s="37" t="str" cm="1">
        <f t="array" ref="K137">IF($AR137=0,"",INDEX(Input!$D$2:$AC$500,$AR137,$AP$2)&amp;"")</f>
        <v/>
      </c>
      <c r="L137" s="37" t="str" cm="1">
        <f t="array" ref="L137">IF($AR137=0,"",INDEX(Input!$D$2:$AC$500,$AR137,$AP$3)&amp;"")</f>
        <v/>
      </c>
      <c r="M137" s="37" t="str" cm="1">
        <f t="array" ref="M137">IFERROR(_xlfn.FILTERXML("&lt;t&gt;&lt;s&gt;" &amp; SUBSTITUTE(L137," / ","&lt;/s&gt;&lt;s&gt;") &amp; "&lt;/s&gt;&lt;/t&gt;","(//s[contains(.,'DDR')])[1]"),"")</f>
        <v/>
      </c>
      <c r="N137" s="29" t="str">
        <f t="shared" si="7"/>
        <v/>
      </c>
      <c r="O137" s="37" t="str" cm="1">
        <f t="array" ref="O137">IF($AR137=0,"",INDEX(Input!$D$2:$AC$500,$AR137,$AP$4)&amp;"")</f>
        <v/>
      </c>
      <c r="P137" s="37" t="str" cm="1">
        <f t="array" ref="P137">IF($AR137=0,"",IFERROR(_xlfn.TEXTJOIN(", ",TRUE,_xlfn.MAP(_xlfn._xlws.FILTER(INDEX(Input!$D$2:$AC$500,,$AP$6),Input!$J$2:$J$500=$B137),_xlfn.LAMBDA(_xlpm.x,IFERROR(TRUNC(VALUE(_xlfn.TEXTBEFORE(_xlpm.x," ")))&amp;" "&amp;_xlfn.TEXTAFTER(_xlpm.x," "),_xlpm.x)))),""))</f>
        <v/>
      </c>
      <c r="Q137" s="29" t="str">
        <f t="shared" si="8"/>
        <v/>
      </c>
      <c r="R137" s="37" t="str" cm="1">
        <f t="array" ref="R137">IF($AR137=0,"",_xlfn.LET(_xlpm.Result,INDEX(Input!$D$2:$AC$500,$AR137,$AP$5),IF(_xlpm.Result="","",_xlpm.Result)))</f>
        <v/>
      </c>
      <c r="S137" s="37" t="str" cm="1">
        <f t="array" ref="S137">IF(R137="","",IFERROR(_xlfn.TEXTSPLIT(R137," / ", ,TRUE,0,),""))</f>
        <v/>
      </c>
      <c r="T137" s="37"/>
      <c r="U137" s="37" t="str" cm="1">
        <f t="array" ref="U137">IFERROR(_xlfn.IFS(
S137="","",
--S137&lt;55,"Battery Defect",
--S137&lt;=69,"Battery D",
--S137&lt;=80,"Battery C",
--S137&gt;80,""
),"")</f>
        <v/>
      </c>
      <c r="V137" s="37" t="str" cm="1">
        <f t="array" ref="V137">IFERROR(_xlfn.IFS(
T137="","",
--T137&lt;55,"Battery Defect",
--T137&lt;=69,"Battery D",
--T137&lt;=80,"Battery C",
--T137&gt;80,""
),"")</f>
        <v/>
      </c>
      <c r="W137" s="37" t="str" cm="1">
        <f t="array" ref="W137">IF($AR137=0,"",IFERROR(IF(INDEX(Input!$N$2:$U$500,$AR137,0)=0,"",INDEX(Input!$N$2:$U$500,$AR137,0)),""))</f>
        <v/>
      </c>
      <c r="X137" s="37"/>
      <c r="Y137" s="37"/>
      <c r="Z137" s="37"/>
      <c r="AA137" s="37"/>
      <c r="AB137" s="37"/>
      <c r="AC137" s="37"/>
      <c r="AD137" s="37"/>
      <c r="AE137" s="29" t="str">
        <f t="shared" si="6"/>
        <v/>
      </c>
      <c r="AF137" s="29" t="str" cm="1">
        <f t="array" ref="AF137">IF($AS137=0,"",INDEX(Disk_Pivot!$I$2:$I$500,$AS137))</f>
        <v/>
      </c>
      <c r="AG137" s="29" t="str" cm="1">
        <f t="array" ref="AG137">IF($AS137=0,"",INDEX(Disk_Pivot!$N$2:$N$500,$AS137))</f>
        <v/>
      </c>
      <c r="AH137" s="29"/>
      <c r="AI137" s="29"/>
      <c r="AJ137" s="29"/>
      <c r="AK137" s="29"/>
      <c r="AL137" s="29"/>
      <c r="AM137" s="29"/>
      <c r="AR137">
        <f>IFERROR(MATCH($B137,Input!$J$2:$J$500,0),0)</f>
        <v>0</v>
      </c>
      <c r="AS137">
        <f>IFERROR(MATCH($B137,Disk_Pivot!$G$2:$G$500,0),0)</f>
        <v>0</v>
      </c>
    </row>
    <row r="138" spans="1:45">
      <c r="A138" s="29" t="str" cm="1">
        <f t="array" ref="A138">IF($AR138=0,"",INDEX(Input!$G$2:$G$500,$AR138)&amp;"")</f>
        <v/>
      </c>
      <c r="B138" s="29"/>
      <c r="C138" s="29" t="str" cm="1">
        <f t="array" ref="C138">IF($AR138=0,"",INDEX(Input!$H$2:$H$500,$AR138)&amp;"")</f>
        <v/>
      </c>
      <c r="D138" s="37" t="str" cm="1">
        <f t="array" ref="D138">IF($AR138=0,"",INDEX(Input!$F$2:$F$500,$AR138))</f>
        <v/>
      </c>
      <c r="E138" s="29" t="str">
        <f>IFERROR(INDEX(Models!$G$2:$G$605,MATCH(D138,Models!$H$2:$H$605,0)),D138)</f>
        <v/>
      </c>
      <c r="F138" s="29" t="str" cm="1">
        <f t="array" ref="F138">IF($AR138=0,"",INDEX(Input!$E$2:$E$500,$AR138))</f>
        <v/>
      </c>
      <c r="G138" s="29" t="str" cm="1">
        <f t="array" ref="G138">IF($AR138=0,"",IF(F138="LENOVO",INDEX(Input!$K$2:$K$500,$AR138),INDEX(Input!$L$2:$L$500,$AR138)))</f>
        <v/>
      </c>
      <c r="H138" s="29"/>
      <c r="I138" s="29"/>
      <c r="J138" s="29" t="str">
        <f>CPU_Formula!I138</f>
        <v/>
      </c>
      <c r="K138" s="37" t="str" cm="1">
        <f t="array" ref="K138">IF($AR138=0,"",INDEX(Input!$D$2:$AC$500,$AR138,$AP$2)&amp;"")</f>
        <v/>
      </c>
      <c r="L138" s="37" t="str" cm="1">
        <f t="array" ref="L138">IF($AR138=0,"",INDEX(Input!$D$2:$AC$500,$AR138,$AP$3)&amp;"")</f>
        <v/>
      </c>
      <c r="M138" s="37" t="str" cm="1">
        <f t="array" ref="M138">IFERROR(_xlfn.FILTERXML("&lt;t&gt;&lt;s&gt;" &amp; SUBSTITUTE(L138," / ","&lt;/s&gt;&lt;s&gt;") &amp; "&lt;/s&gt;&lt;/t&gt;","(//s[contains(.,'DDR')])[1]"),"")</f>
        <v/>
      </c>
      <c r="N138" s="29" t="str">
        <f t="shared" si="7"/>
        <v/>
      </c>
      <c r="O138" s="37" t="str" cm="1">
        <f t="array" ref="O138">IF($AR138=0,"",INDEX(Input!$D$2:$AC$500,$AR138,$AP$4)&amp;"")</f>
        <v/>
      </c>
      <c r="P138" s="37" t="str" cm="1">
        <f t="array" ref="P138">IF($AR138=0,"",IFERROR(_xlfn.TEXTJOIN(", ",TRUE,_xlfn.MAP(_xlfn._xlws.FILTER(INDEX(Input!$D$2:$AC$500,,$AP$6),Input!$J$2:$J$500=$B138),_xlfn.LAMBDA(_xlpm.x,IFERROR(TRUNC(VALUE(_xlfn.TEXTBEFORE(_xlpm.x," ")))&amp;" "&amp;_xlfn.TEXTAFTER(_xlpm.x," "),_xlpm.x)))),""))</f>
        <v/>
      </c>
      <c r="Q138" s="29" t="str">
        <f t="shared" si="8"/>
        <v/>
      </c>
      <c r="R138" s="37" t="str" cm="1">
        <f t="array" ref="R138">IF($AR138=0,"",_xlfn.LET(_xlpm.Result,INDEX(Input!$D$2:$AC$500,$AR138,$AP$5),IF(_xlpm.Result="","",_xlpm.Result)))</f>
        <v/>
      </c>
      <c r="S138" s="37" t="str" cm="1">
        <f t="array" ref="S138">IF(R138="","",IFERROR(_xlfn.TEXTSPLIT(R138," / ", ,TRUE,0,),""))</f>
        <v/>
      </c>
      <c r="T138" s="37"/>
      <c r="U138" s="37" t="str" cm="1">
        <f t="array" ref="U138">IFERROR(_xlfn.IFS(
S138="","",
--S138&lt;55,"Battery Defect",
--S138&lt;=69,"Battery D",
--S138&lt;=80,"Battery C",
--S138&gt;80,""
),"")</f>
        <v/>
      </c>
      <c r="V138" s="37" t="str" cm="1">
        <f t="array" ref="V138">IFERROR(_xlfn.IFS(
T138="","",
--T138&lt;55,"Battery Defect",
--T138&lt;=69,"Battery D",
--T138&lt;=80,"Battery C",
--T138&gt;80,""
),"")</f>
        <v/>
      </c>
      <c r="W138" s="37" t="str" cm="1">
        <f t="array" ref="W138">IF($AR138=0,"",IFERROR(IF(INDEX(Input!$N$2:$U$500,$AR138,0)=0,"",INDEX(Input!$N$2:$U$500,$AR138,0)),""))</f>
        <v/>
      </c>
      <c r="X138" s="37"/>
      <c r="Y138" s="37"/>
      <c r="Z138" s="37"/>
      <c r="AA138" s="37"/>
      <c r="AB138" s="37"/>
      <c r="AC138" s="37"/>
      <c r="AD138" s="37"/>
      <c r="AE138" s="29" t="str">
        <f t="shared" si="6"/>
        <v/>
      </c>
      <c r="AF138" s="29" t="str" cm="1">
        <f t="array" ref="AF138">IF($AS138=0,"",INDEX(Disk_Pivot!$I$2:$I$500,$AS138))</f>
        <v/>
      </c>
      <c r="AG138" s="29" t="str" cm="1">
        <f t="array" ref="AG138">IF($AS138=0,"",INDEX(Disk_Pivot!$N$2:$N$500,$AS138))</f>
        <v/>
      </c>
      <c r="AH138" s="29"/>
      <c r="AI138" s="29"/>
      <c r="AJ138" s="29"/>
      <c r="AK138" s="29"/>
      <c r="AL138" s="29"/>
      <c r="AM138" s="29"/>
      <c r="AR138">
        <f>IFERROR(MATCH($B138,Input!$J$2:$J$500,0),0)</f>
        <v>0</v>
      </c>
      <c r="AS138">
        <f>IFERROR(MATCH($B138,Disk_Pivot!$G$2:$G$500,0),0)</f>
        <v>0</v>
      </c>
    </row>
    <row r="139" spans="1:45">
      <c r="A139" s="29" t="str" cm="1">
        <f t="array" ref="A139">IF($AR139=0,"",INDEX(Input!$G$2:$G$500,$AR139)&amp;"")</f>
        <v/>
      </c>
      <c r="B139" s="29"/>
      <c r="C139" s="29" t="str" cm="1">
        <f t="array" ref="C139">IF($AR139=0,"",INDEX(Input!$H$2:$H$500,$AR139)&amp;"")</f>
        <v/>
      </c>
      <c r="D139" s="37" t="str" cm="1">
        <f t="array" ref="D139">IF($AR139=0,"",INDEX(Input!$F$2:$F$500,$AR139))</f>
        <v/>
      </c>
      <c r="E139" s="29" t="str">
        <f>IFERROR(INDEX(Models!$G$2:$G$605,MATCH(D139,Models!$H$2:$H$605,0)),D139)</f>
        <v/>
      </c>
      <c r="F139" s="29" t="str" cm="1">
        <f t="array" ref="F139">IF($AR139=0,"",INDEX(Input!$E$2:$E$500,$AR139))</f>
        <v/>
      </c>
      <c r="G139" s="29" t="str" cm="1">
        <f t="array" ref="G139">IF($AR139=0,"",IF(F139="LENOVO",INDEX(Input!$K$2:$K$500,$AR139),INDEX(Input!$L$2:$L$500,$AR139)))</f>
        <v/>
      </c>
      <c r="H139" s="29"/>
      <c r="I139" s="29"/>
      <c r="J139" s="29" t="str">
        <f>CPU_Formula!I139</f>
        <v/>
      </c>
      <c r="K139" s="37" t="str" cm="1">
        <f t="array" ref="K139">IF($AR139=0,"",INDEX(Input!$D$2:$AC$500,$AR139,$AP$2)&amp;"")</f>
        <v/>
      </c>
      <c r="L139" s="37" t="str" cm="1">
        <f t="array" ref="L139">IF($AR139=0,"",INDEX(Input!$D$2:$AC$500,$AR139,$AP$3)&amp;"")</f>
        <v/>
      </c>
      <c r="M139" s="37" t="str" cm="1">
        <f t="array" ref="M139">IFERROR(_xlfn.FILTERXML("&lt;t&gt;&lt;s&gt;" &amp; SUBSTITUTE(L139," / ","&lt;/s&gt;&lt;s&gt;") &amp; "&lt;/s&gt;&lt;/t&gt;","(//s[contains(.,'DDR')])[1]"),"")</f>
        <v/>
      </c>
      <c r="N139" s="29" t="str">
        <f t="shared" si="7"/>
        <v/>
      </c>
      <c r="O139" s="37" t="str" cm="1">
        <f t="array" ref="O139">IF($AR139=0,"",INDEX(Input!$D$2:$AC$500,$AR139,$AP$4)&amp;"")</f>
        <v/>
      </c>
      <c r="P139" s="37" t="str" cm="1">
        <f t="array" ref="P139">IF($AR139=0,"",IFERROR(_xlfn.TEXTJOIN(", ",TRUE,_xlfn.MAP(_xlfn._xlws.FILTER(INDEX(Input!$D$2:$AC$500,,$AP$6),Input!$J$2:$J$500=$B139),_xlfn.LAMBDA(_xlpm.x,IFERROR(TRUNC(VALUE(_xlfn.TEXTBEFORE(_xlpm.x," ")))&amp;" "&amp;_xlfn.TEXTAFTER(_xlpm.x," "),_xlpm.x)))),""))</f>
        <v/>
      </c>
      <c r="Q139" s="29" t="str">
        <f t="shared" si="8"/>
        <v/>
      </c>
      <c r="R139" s="37" t="str" cm="1">
        <f t="array" ref="R139">IF($AR139=0,"",_xlfn.LET(_xlpm.Result,INDEX(Input!$D$2:$AC$500,$AR139,$AP$5),IF(_xlpm.Result="","",_xlpm.Result)))</f>
        <v/>
      </c>
      <c r="S139" s="37" t="str" cm="1">
        <f t="array" ref="S139">IF(R139="","",IFERROR(_xlfn.TEXTSPLIT(R139," / ", ,TRUE,0,),""))</f>
        <v/>
      </c>
      <c r="T139" s="37"/>
      <c r="U139" s="37" t="str" cm="1">
        <f t="array" ref="U139">IFERROR(_xlfn.IFS(
S139="","",
--S139&lt;55,"Battery Defect",
--S139&lt;=69,"Battery D",
--S139&lt;=80,"Battery C",
--S139&gt;80,""
),"")</f>
        <v/>
      </c>
      <c r="V139" s="37" t="str" cm="1">
        <f t="array" ref="V139">IFERROR(_xlfn.IFS(
T139="","",
--T139&lt;55,"Battery Defect",
--T139&lt;=69,"Battery D",
--T139&lt;=80,"Battery C",
--T139&gt;80,""
),"")</f>
        <v/>
      </c>
      <c r="W139" s="37" t="str" cm="1">
        <f t="array" ref="W139">IF($AR139=0,"",IFERROR(IF(INDEX(Input!$N$2:$U$500,$AR139,0)=0,"",INDEX(Input!$N$2:$U$500,$AR139,0)),""))</f>
        <v/>
      </c>
      <c r="X139" s="37"/>
      <c r="Y139" s="37"/>
      <c r="Z139" s="37"/>
      <c r="AA139" s="37"/>
      <c r="AB139" s="37"/>
      <c r="AC139" s="37"/>
      <c r="AD139" s="37"/>
      <c r="AE139" s="29" t="str">
        <f t="shared" si="6"/>
        <v/>
      </c>
      <c r="AF139" s="29" t="str" cm="1">
        <f t="array" ref="AF139">IF($AS139=0,"",INDEX(Disk_Pivot!$I$2:$I$500,$AS139))</f>
        <v/>
      </c>
      <c r="AG139" s="29" t="str" cm="1">
        <f t="array" ref="AG139">IF($AS139=0,"",INDEX(Disk_Pivot!$N$2:$N$500,$AS139))</f>
        <v/>
      </c>
      <c r="AH139" s="29"/>
      <c r="AI139" s="29"/>
      <c r="AJ139" s="29"/>
      <c r="AK139" s="29"/>
      <c r="AL139" s="29"/>
      <c r="AM139" s="29"/>
      <c r="AR139">
        <f>IFERROR(MATCH($B139,Input!$J$2:$J$500,0),0)</f>
        <v>0</v>
      </c>
      <c r="AS139">
        <f>IFERROR(MATCH($B139,Disk_Pivot!$G$2:$G$500,0),0)</f>
        <v>0</v>
      </c>
    </row>
    <row r="140" spans="1:45">
      <c r="A140" s="29" t="str" cm="1">
        <f t="array" ref="A140">IF($AR140=0,"",INDEX(Input!$G$2:$G$500,$AR140)&amp;"")</f>
        <v/>
      </c>
      <c r="B140" s="29"/>
      <c r="C140" s="29" t="str" cm="1">
        <f t="array" ref="C140">IF($AR140=0,"",INDEX(Input!$H$2:$H$500,$AR140)&amp;"")</f>
        <v/>
      </c>
      <c r="D140" s="37" t="str" cm="1">
        <f t="array" ref="D140">IF($AR140=0,"",INDEX(Input!$F$2:$F$500,$AR140))</f>
        <v/>
      </c>
      <c r="E140" s="29" t="str">
        <f>IFERROR(INDEX(Models!$G$2:$G$605,MATCH(D140,Models!$H$2:$H$605,0)),D140)</f>
        <v/>
      </c>
      <c r="F140" s="29" t="str" cm="1">
        <f t="array" ref="F140">IF($AR140=0,"",INDEX(Input!$E$2:$E$500,$AR140))</f>
        <v/>
      </c>
      <c r="G140" s="29" t="str" cm="1">
        <f t="array" ref="G140">IF($AR140=0,"",IF(F140="LENOVO",INDEX(Input!$K$2:$K$500,$AR140),INDEX(Input!$L$2:$L$500,$AR140)))</f>
        <v/>
      </c>
      <c r="H140" s="29"/>
      <c r="I140" s="29"/>
      <c r="J140" s="29" t="str">
        <f>CPU_Formula!I140</f>
        <v/>
      </c>
      <c r="K140" s="37" t="str" cm="1">
        <f t="array" ref="K140">IF($AR140=0,"",INDEX(Input!$D$2:$AC$500,$AR140,$AP$2)&amp;"")</f>
        <v/>
      </c>
      <c r="L140" s="37" t="str" cm="1">
        <f t="array" ref="L140">IF($AR140=0,"",INDEX(Input!$D$2:$AC$500,$AR140,$AP$3)&amp;"")</f>
        <v/>
      </c>
      <c r="M140" s="37" t="str" cm="1">
        <f t="array" ref="M140">IFERROR(_xlfn.FILTERXML("&lt;t&gt;&lt;s&gt;" &amp; SUBSTITUTE(L140," / ","&lt;/s&gt;&lt;s&gt;") &amp; "&lt;/s&gt;&lt;/t&gt;","(//s[contains(.,'DDR')])[1]"),"")</f>
        <v/>
      </c>
      <c r="N140" s="29" t="str">
        <f t="shared" si="7"/>
        <v/>
      </c>
      <c r="O140" s="37" t="str" cm="1">
        <f t="array" ref="O140">IF($AR140=0,"",INDEX(Input!$D$2:$AC$500,$AR140,$AP$4)&amp;"")</f>
        <v/>
      </c>
      <c r="P140" s="37" t="str" cm="1">
        <f t="array" ref="P140">IF($AR140=0,"",IFERROR(_xlfn.TEXTJOIN(", ",TRUE,_xlfn.MAP(_xlfn._xlws.FILTER(INDEX(Input!$D$2:$AC$500,,$AP$6),Input!$J$2:$J$500=$B140),_xlfn.LAMBDA(_xlpm.x,IFERROR(TRUNC(VALUE(_xlfn.TEXTBEFORE(_xlpm.x," ")))&amp;" "&amp;_xlfn.TEXTAFTER(_xlpm.x," "),_xlpm.x)))),""))</f>
        <v/>
      </c>
      <c r="Q140" s="29" t="str">
        <f t="shared" si="8"/>
        <v/>
      </c>
      <c r="R140" s="37" t="str" cm="1">
        <f t="array" ref="R140">IF($AR140=0,"",_xlfn.LET(_xlpm.Result,INDEX(Input!$D$2:$AC$500,$AR140,$AP$5),IF(_xlpm.Result="","",_xlpm.Result)))</f>
        <v/>
      </c>
      <c r="S140" s="37" t="str" cm="1">
        <f t="array" ref="S140">IF(R140="","",IFERROR(_xlfn.TEXTSPLIT(R140," / ", ,TRUE,0,),""))</f>
        <v/>
      </c>
      <c r="T140" s="37"/>
      <c r="U140" s="37" t="str" cm="1">
        <f t="array" ref="U140">IFERROR(_xlfn.IFS(
S140="","",
--S140&lt;55,"Battery Defect",
--S140&lt;=69,"Battery D",
--S140&lt;=80,"Battery C",
--S140&gt;80,""
),"")</f>
        <v/>
      </c>
      <c r="V140" s="37" t="str" cm="1">
        <f t="array" ref="V140">IFERROR(_xlfn.IFS(
T140="","",
--T140&lt;55,"Battery Defect",
--T140&lt;=69,"Battery D",
--T140&lt;=80,"Battery C",
--T140&gt;80,""
),"")</f>
        <v/>
      </c>
      <c r="W140" s="37" t="str" cm="1">
        <f t="array" ref="W140">IF($AR140=0,"",IFERROR(IF(INDEX(Input!$N$2:$U$500,$AR140,0)=0,"",INDEX(Input!$N$2:$U$500,$AR140,0)),""))</f>
        <v/>
      </c>
      <c r="X140" s="37"/>
      <c r="Y140" s="37"/>
      <c r="Z140" s="37"/>
      <c r="AA140" s="37"/>
      <c r="AB140" s="37"/>
      <c r="AC140" s="37"/>
      <c r="AD140" s="37"/>
      <c r="AE140" s="29" t="str">
        <f t="shared" si="6"/>
        <v/>
      </c>
      <c r="AF140" s="29" t="str" cm="1">
        <f t="array" ref="AF140">IF($AS140=0,"",INDEX(Disk_Pivot!$I$2:$I$500,$AS140))</f>
        <v/>
      </c>
      <c r="AG140" s="29" t="str" cm="1">
        <f t="array" ref="AG140">IF($AS140=0,"",INDEX(Disk_Pivot!$N$2:$N$500,$AS140))</f>
        <v/>
      </c>
      <c r="AH140" s="29"/>
      <c r="AI140" s="29"/>
      <c r="AJ140" s="29"/>
      <c r="AK140" s="29"/>
      <c r="AL140" s="29"/>
      <c r="AM140" s="29"/>
      <c r="AR140">
        <f>IFERROR(MATCH($B140,Input!$J$2:$J$500,0),0)</f>
        <v>0</v>
      </c>
      <c r="AS140">
        <f>IFERROR(MATCH($B140,Disk_Pivot!$G$2:$G$500,0),0)</f>
        <v>0</v>
      </c>
    </row>
    <row r="141" spans="1:45">
      <c r="A141" s="29" t="str" cm="1">
        <f t="array" ref="A141">IF($AR141=0,"",INDEX(Input!$G$2:$G$500,$AR141)&amp;"")</f>
        <v/>
      </c>
      <c r="B141" s="29"/>
      <c r="C141" s="29" t="str" cm="1">
        <f t="array" ref="C141">IF($AR141=0,"",INDEX(Input!$H$2:$H$500,$AR141)&amp;"")</f>
        <v/>
      </c>
      <c r="D141" s="37" t="str" cm="1">
        <f t="array" ref="D141">IF($AR141=0,"",INDEX(Input!$F$2:$F$500,$AR141))</f>
        <v/>
      </c>
      <c r="E141" s="29" t="str">
        <f>IFERROR(INDEX(Models!$G$2:$G$605,MATCH(D141,Models!$H$2:$H$605,0)),D141)</f>
        <v/>
      </c>
      <c r="F141" s="29" t="str" cm="1">
        <f t="array" ref="F141">IF($AR141=0,"",INDEX(Input!$E$2:$E$500,$AR141))</f>
        <v/>
      </c>
      <c r="G141" s="29" t="str" cm="1">
        <f t="array" ref="G141">IF($AR141=0,"",IF(F141="LENOVO",INDEX(Input!$K$2:$K$500,$AR141),INDEX(Input!$L$2:$L$500,$AR141)))</f>
        <v/>
      </c>
      <c r="H141" s="29"/>
      <c r="I141" s="29"/>
      <c r="J141" s="29" t="str">
        <f>CPU_Formula!I141</f>
        <v/>
      </c>
      <c r="K141" s="37" t="str" cm="1">
        <f t="array" ref="K141">IF($AR141=0,"",INDEX(Input!$D$2:$AC$500,$AR141,$AP$2)&amp;"")</f>
        <v/>
      </c>
      <c r="L141" s="37" t="str" cm="1">
        <f t="array" ref="L141">IF($AR141=0,"",INDEX(Input!$D$2:$AC$500,$AR141,$AP$3)&amp;"")</f>
        <v/>
      </c>
      <c r="M141" s="37" t="str" cm="1">
        <f t="array" ref="M141">IFERROR(_xlfn.FILTERXML("&lt;t&gt;&lt;s&gt;" &amp; SUBSTITUTE(L141," / ","&lt;/s&gt;&lt;s&gt;") &amp; "&lt;/s&gt;&lt;/t&gt;","(//s[contains(.,'DDR')])[1]"),"")</f>
        <v/>
      </c>
      <c r="N141" s="29" t="str">
        <f t="shared" si="7"/>
        <v/>
      </c>
      <c r="O141" s="37" t="str" cm="1">
        <f t="array" ref="O141">IF($AR141=0,"",INDEX(Input!$D$2:$AC$500,$AR141,$AP$4)&amp;"")</f>
        <v/>
      </c>
      <c r="P141" s="37" t="str" cm="1">
        <f t="array" ref="P141">IF($AR141=0,"",IFERROR(_xlfn.TEXTJOIN(", ",TRUE,_xlfn.MAP(_xlfn._xlws.FILTER(INDEX(Input!$D$2:$AC$500,,$AP$6),Input!$J$2:$J$500=$B141),_xlfn.LAMBDA(_xlpm.x,IFERROR(TRUNC(VALUE(_xlfn.TEXTBEFORE(_xlpm.x," ")))&amp;" "&amp;_xlfn.TEXTAFTER(_xlpm.x," "),_xlpm.x)))),""))</f>
        <v/>
      </c>
      <c r="Q141" s="29" t="str">
        <f t="shared" si="8"/>
        <v/>
      </c>
      <c r="R141" s="37" t="str" cm="1">
        <f t="array" ref="R141">IF($AR141=0,"",_xlfn.LET(_xlpm.Result,INDEX(Input!$D$2:$AC$500,$AR141,$AP$5),IF(_xlpm.Result="","",_xlpm.Result)))</f>
        <v/>
      </c>
      <c r="S141" s="37" t="str" cm="1">
        <f t="array" ref="S141">IF(R141="","",IFERROR(_xlfn.TEXTSPLIT(R141," / ", ,TRUE,0,),""))</f>
        <v/>
      </c>
      <c r="T141" s="37"/>
      <c r="U141" s="37" t="str" cm="1">
        <f t="array" ref="U141">IFERROR(_xlfn.IFS(
S141="","",
--S141&lt;55,"Battery Defect",
--S141&lt;=69,"Battery D",
--S141&lt;=80,"Battery C",
--S141&gt;80,""
),"")</f>
        <v/>
      </c>
      <c r="V141" s="37" t="str" cm="1">
        <f t="array" ref="V141">IFERROR(_xlfn.IFS(
T141="","",
--T141&lt;55,"Battery Defect",
--T141&lt;=69,"Battery D",
--T141&lt;=80,"Battery C",
--T141&gt;80,""
),"")</f>
        <v/>
      </c>
      <c r="W141" s="37" t="str" cm="1">
        <f t="array" ref="W141">IF($AR141=0,"",IFERROR(IF(INDEX(Input!$N$2:$U$500,$AR141,0)=0,"",INDEX(Input!$N$2:$U$500,$AR141,0)),""))</f>
        <v/>
      </c>
      <c r="X141" s="37"/>
      <c r="Y141" s="37"/>
      <c r="Z141" s="37"/>
      <c r="AA141" s="37"/>
      <c r="AB141" s="37"/>
      <c r="AC141" s="37"/>
      <c r="AD141" s="37"/>
      <c r="AE141" s="29" t="str">
        <f t="shared" si="6"/>
        <v/>
      </c>
      <c r="AF141" s="29" t="str" cm="1">
        <f t="array" ref="AF141">IF($AS141=0,"",INDEX(Disk_Pivot!$I$2:$I$500,$AS141))</f>
        <v/>
      </c>
      <c r="AG141" s="29" t="str" cm="1">
        <f t="array" ref="AG141">IF($AS141=0,"",INDEX(Disk_Pivot!$N$2:$N$500,$AS141))</f>
        <v/>
      </c>
      <c r="AH141" s="29"/>
      <c r="AI141" s="29"/>
      <c r="AJ141" s="29"/>
      <c r="AK141" s="29"/>
      <c r="AL141" s="29"/>
      <c r="AM141" s="29"/>
      <c r="AR141">
        <f>IFERROR(MATCH($B141,Input!$J$2:$J$500,0),0)</f>
        <v>0</v>
      </c>
      <c r="AS141">
        <f>IFERROR(MATCH($B141,Disk_Pivot!$G$2:$G$500,0),0)</f>
        <v>0</v>
      </c>
    </row>
    <row r="142" spans="1:45">
      <c r="A142" s="29" t="str" cm="1">
        <f t="array" ref="A142">IF($AR142=0,"",INDEX(Input!$G$2:$G$500,$AR142)&amp;"")</f>
        <v/>
      </c>
      <c r="B142" s="29"/>
      <c r="C142" s="29" t="str" cm="1">
        <f t="array" ref="C142">IF($AR142=0,"",INDEX(Input!$H$2:$H$500,$AR142)&amp;"")</f>
        <v/>
      </c>
      <c r="D142" s="37" t="str" cm="1">
        <f t="array" ref="D142">IF($AR142=0,"",INDEX(Input!$F$2:$F$500,$AR142))</f>
        <v/>
      </c>
      <c r="E142" s="29" t="str">
        <f>IFERROR(INDEX(Models!$G$2:$G$605,MATCH(D142,Models!$H$2:$H$605,0)),D142)</f>
        <v/>
      </c>
      <c r="F142" s="29" t="str" cm="1">
        <f t="array" ref="F142">IF($AR142=0,"",INDEX(Input!$E$2:$E$500,$AR142))</f>
        <v/>
      </c>
      <c r="G142" s="29" t="str" cm="1">
        <f t="array" ref="G142">IF($AR142=0,"",IF(F142="LENOVO",INDEX(Input!$K$2:$K$500,$AR142),INDEX(Input!$L$2:$L$500,$AR142)))</f>
        <v/>
      </c>
      <c r="H142" s="29"/>
      <c r="I142" s="29"/>
      <c r="J142" s="29" t="str">
        <f>CPU_Formula!I142</f>
        <v/>
      </c>
      <c r="K142" s="37" t="str" cm="1">
        <f t="array" ref="K142">IF($AR142=0,"",INDEX(Input!$D$2:$AC$500,$AR142,$AP$2)&amp;"")</f>
        <v/>
      </c>
      <c r="L142" s="37" t="str" cm="1">
        <f t="array" ref="L142">IF($AR142=0,"",INDEX(Input!$D$2:$AC$500,$AR142,$AP$3)&amp;"")</f>
        <v/>
      </c>
      <c r="M142" s="37" t="str" cm="1">
        <f t="array" ref="M142">IFERROR(_xlfn.FILTERXML("&lt;t&gt;&lt;s&gt;" &amp; SUBSTITUTE(L142," / ","&lt;/s&gt;&lt;s&gt;") &amp; "&lt;/s&gt;&lt;/t&gt;","(//s[contains(.,'DDR')])[1]"),"")</f>
        <v/>
      </c>
      <c r="N142" s="29" t="str">
        <f t="shared" si="7"/>
        <v/>
      </c>
      <c r="O142" s="37" t="str" cm="1">
        <f t="array" ref="O142">IF($AR142=0,"",INDEX(Input!$D$2:$AC$500,$AR142,$AP$4)&amp;"")</f>
        <v/>
      </c>
      <c r="P142" s="37" t="str" cm="1">
        <f t="array" ref="P142">IF($AR142=0,"",IFERROR(_xlfn.TEXTJOIN(", ",TRUE,_xlfn.MAP(_xlfn._xlws.FILTER(INDEX(Input!$D$2:$AC$500,,$AP$6),Input!$J$2:$J$500=$B142),_xlfn.LAMBDA(_xlpm.x,IFERROR(TRUNC(VALUE(_xlfn.TEXTBEFORE(_xlpm.x," ")))&amp;" "&amp;_xlfn.TEXTAFTER(_xlpm.x," "),_xlpm.x)))),""))</f>
        <v/>
      </c>
      <c r="Q142" s="29" t="str">
        <f t="shared" si="8"/>
        <v/>
      </c>
      <c r="R142" s="37" t="str" cm="1">
        <f t="array" ref="R142">IF($AR142=0,"",_xlfn.LET(_xlpm.Result,INDEX(Input!$D$2:$AC$500,$AR142,$AP$5),IF(_xlpm.Result="","",_xlpm.Result)))</f>
        <v/>
      </c>
      <c r="S142" s="37" t="str" cm="1">
        <f t="array" ref="S142">IF(R142="","",IFERROR(_xlfn.TEXTSPLIT(R142," / ", ,TRUE,0,),""))</f>
        <v/>
      </c>
      <c r="T142" s="37"/>
      <c r="U142" s="37" t="str" cm="1">
        <f t="array" ref="U142">IFERROR(_xlfn.IFS(
S142="","",
--S142&lt;55,"Battery Defect",
--S142&lt;=69,"Battery D",
--S142&lt;=80,"Battery C",
--S142&gt;80,""
),"")</f>
        <v/>
      </c>
      <c r="V142" s="37" t="str" cm="1">
        <f t="array" ref="V142">IFERROR(_xlfn.IFS(
T142="","",
--T142&lt;55,"Battery Defect",
--T142&lt;=69,"Battery D",
--T142&lt;=80,"Battery C",
--T142&gt;80,""
),"")</f>
        <v/>
      </c>
      <c r="W142" s="37" t="str" cm="1">
        <f t="array" ref="W142">IF($AR142=0,"",IFERROR(IF(INDEX(Input!$N$2:$U$500,$AR142,0)=0,"",INDEX(Input!$N$2:$U$500,$AR142,0)),""))</f>
        <v/>
      </c>
      <c r="X142" s="37"/>
      <c r="Y142" s="37"/>
      <c r="Z142" s="37"/>
      <c r="AA142" s="37"/>
      <c r="AB142" s="37"/>
      <c r="AC142" s="37"/>
      <c r="AD142" s="37"/>
      <c r="AE142" s="29" t="str">
        <f t="shared" si="6"/>
        <v/>
      </c>
      <c r="AF142" s="29" t="str" cm="1">
        <f t="array" ref="AF142">IF($AS142=0,"",INDEX(Disk_Pivot!$I$2:$I$500,$AS142))</f>
        <v/>
      </c>
      <c r="AG142" s="29" t="str" cm="1">
        <f t="array" ref="AG142">IF($AS142=0,"",INDEX(Disk_Pivot!$N$2:$N$500,$AS142))</f>
        <v/>
      </c>
      <c r="AH142" s="29"/>
      <c r="AI142" s="29"/>
      <c r="AJ142" s="29"/>
      <c r="AK142" s="29"/>
      <c r="AL142" s="29"/>
      <c r="AM142" s="29"/>
      <c r="AR142">
        <f>IFERROR(MATCH($B142,Input!$J$2:$J$500,0),0)</f>
        <v>0</v>
      </c>
      <c r="AS142">
        <f>IFERROR(MATCH($B142,Disk_Pivot!$G$2:$G$500,0),0)</f>
        <v>0</v>
      </c>
    </row>
    <row r="143" spans="1:45">
      <c r="A143" s="29" t="str" cm="1">
        <f t="array" ref="A143">IF($AR143=0,"",INDEX(Input!$G$2:$G$500,$AR143)&amp;"")</f>
        <v/>
      </c>
      <c r="B143" s="29"/>
      <c r="C143" s="29" t="str" cm="1">
        <f t="array" ref="C143">IF($AR143=0,"",INDEX(Input!$H$2:$H$500,$AR143)&amp;"")</f>
        <v/>
      </c>
      <c r="D143" s="37" t="str" cm="1">
        <f t="array" ref="D143">IF($AR143=0,"",INDEX(Input!$F$2:$F$500,$AR143))</f>
        <v/>
      </c>
      <c r="E143" s="29" t="str">
        <f>IFERROR(INDEX(Models!$G$2:$G$605,MATCH(D143,Models!$H$2:$H$605,0)),D143)</f>
        <v/>
      </c>
      <c r="F143" s="29" t="str" cm="1">
        <f t="array" ref="F143">IF($AR143=0,"",INDEX(Input!$E$2:$E$500,$AR143))</f>
        <v/>
      </c>
      <c r="G143" s="29" t="str" cm="1">
        <f t="array" ref="G143">IF($AR143=0,"",IF(F143="LENOVO",INDEX(Input!$K$2:$K$500,$AR143),INDEX(Input!$L$2:$L$500,$AR143)))</f>
        <v/>
      </c>
      <c r="H143" s="29"/>
      <c r="I143" s="29"/>
      <c r="J143" s="29" t="str">
        <f>CPU_Formula!I143</f>
        <v/>
      </c>
      <c r="K143" s="37" t="str" cm="1">
        <f t="array" ref="K143">IF($AR143=0,"",INDEX(Input!$D$2:$AC$500,$AR143,$AP$2)&amp;"")</f>
        <v/>
      </c>
      <c r="L143" s="37" t="str" cm="1">
        <f t="array" ref="L143">IF($AR143=0,"",INDEX(Input!$D$2:$AC$500,$AR143,$AP$3)&amp;"")</f>
        <v/>
      </c>
      <c r="M143" s="37" t="str" cm="1">
        <f t="array" ref="M143">IFERROR(_xlfn.FILTERXML("&lt;t&gt;&lt;s&gt;" &amp; SUBSTITUTE(L143," / ","&lt;/s&gt;&lt;s&gt;") &amp; "&lt;/s&gt;&lt;/t&gt;","(//s[contains(.,'DDR')])[1]"),"")</f>
        <v/>
      </c>
      <c r="N143" s="29" t="str">
        <f t="shared" si="7"/>
        <v/>
      </c>
      <c r="O143" s="37" t="str" cm="1">
        <f t="array" ref="O143">IF($AR143=0,"",INDEX(Input!$D$2:$AC$500,$AR143,$AP$4)&amp;"")</f>
        <v/>
      </c>
      <c r="P143" s="37" t="str" cm="1">
        <f t="array" ref="P143">IF($AR143=0,"",IFERROR(_xlfn.TEXTJOIN(", ",TRUE,_xlfn.MAP(_xlfn._xlws.FILTER(INDEX(Input!$D$2:$AC$500,,$AP$6),Input!$J$2:$J$500=$B143),_xlfn.LAMBDA(_xlpm.x,IFERROR(TRUNC(VALUE(_xlfn.TEXTBEFORE(_xlpm.x," ")))&amp;" "&amp;_xlfn.TEXTAFTER(_xlpm.x," "),_xlpm.x)))),""))</f>
        <v/>
      </c>
      <c r="Q143" s="29" t="str">
        <f t="shared" si="8"/>
        <v/>
      </c>
      <c r="R143" s="37" t="str" cm="1">
        <f t="array" ref="R143">IF($AR143=0,"",_xlfn.LET(_xlpm.Result,INDEX(Input!$D$2:$AC$500,$AR143,$AP$5),IF(_xlpm.Result="","",_xlpm.Result)))</f>
        <v/>
      </c>
      <c r="S143" s="37" t="str" cm="1">
        <f t="array" ref="S143">IF(R143="","",IFERROR(_xlfn.TEXTSPLIT(R143," / ", ,TRUE,0,),""))</f>
        <v/>
      </c>
      <c r="T143" s="37"/>
      <c r="U143" s="37" t="str" cm="1">
        <f t="array" ref="U143">IFERROR(_xlfn.IFS(
S143="","",
--S143&lt;55,"Battery Defect",
--S143&lt;=69,"Battery D",
--S143&lt;=80,"Battery C",
--S143&gt;80,""
),"")</f>
        <v/>
      </c>
      <c r="V143" s="37" t="str" cm="1">
        <f t="array" ref="V143">IFERROR(_xlfn.IFS(
T143="","",
--T143&lt;55,"Battery Defect",
--T143&lt;=69,"Battery D",
--T143&lt;=80,"Battery C",
--T143&gt;80,""
),"")</f>
        <v/>
      </c>
      <c r="W143" s="37" t="str" cm="1">
        <f t="array" ref="W143">IF($AR143=0,"",IFERROR(IF(INDEX(Input!$N$2:$U$500,$AR143,0)=0,"",INDEX(Input!$N$2:$U$500,$AR143,0)),""))</f>
        <v/>
      </c>
      <c r="X143" s="37"/>
      <c r="Y143" s="37"/>
      <c r="Z143" s="37"/>
      <c r="AA143" s="37"/>
      <c r="AB143" s="37"/>
      <c r="AC143" s="37"/>
      <c r="AD143" s="37"/>
      <c r="AE143" s="29" t="str">
        <f t="shared" si="6"/>
        <v/>
      </c>
      <c r="AF143" s="29" t="str" cm="1">
        <f t="array" ref="AF143">IF($AS143=0,"",INDEX(Disk_Pivot!$I$2:$I$500,$AS143))</f>
        <v/>
      </c>
      <c r="AG143" s="29" t="str" cm="1">
        <f t="array" ref="AG143">IF($AS143=0,"",INDEX(Disk_Pivot!$N$2:$N$500,$AS143))</f>
        <v/>
      </c>
      <c r="AH143" s="29"/>
      <c r="AI143" s="29"/>
      <c r="AJ143" s="29"/>
      <c r="AK143" s="29"/>
      <c r="AL143" s="29"/>
      <c r="AM143" s="29"/>
      <c r="AR143">
        <f>IFERROR(MATCH($B143,Input!$J$2:$J$500,0),0)</f>
        <v>0</v>
      </c>
      <c r="AS143">
        <f>IFERROR(MATCH($B143,Disk_Pivot!$G$2:$G$500,0),0)</f>
        <v>0</v>
      </c>
    </row>
    <row r="144" spans="1:45">
      <c r="A144" s="29" t="str" cm="1">
        <f t="array" ref="A144">IF($AR144=0,"",INDEX(Input!$G$2:$G$500,$AR144)&amp;"")</f>
        <v/>
      </c>
      <c r="B144" s="29"/>
      <c r="C144" s="29" t="str" cm="1">
        <f t="array" ref="C144">IF($AR144=0,"",INDEX(Input!$H$2:$H$500,$AR144)&amp;"")</f>
        <v/>
      </c>
      <c r="D144" s="37" t="str" cm="1">
        <f t="array" ref="D144">IF($AR144=0,"",INDEX(Input!$F$2:$F$500,$AR144))</f>
        <v/>
      </c>
      <c r="E144" s="29" t="str">
        <f>IFERROR(INDEX(Models!$G$2:$G$605,MATCH(D144,Models!$H$2:$H$605,0)),D144)</f>
        <v/>
      </c>
      <c r="F144" s="29" t="str" cm="1">
        <f t="array" ref="F144">IF($AR144=0,"",INDEX(Input!$E$2:$E$500,$AR144))</f>
        <v/>
      </c>
      <c r="G144" s="29" t="str" cm="1">
        <f t="array" ref="G144">IF($AR144=0,"",IF(F144="LENOVO",INDEX(Input!$K$2:$K$500,$AR144),INDEX(Input!$L$2:$L$500,$AR144)))</f>
        <v/>
      </c>
      <c r="H144" s="29"/>
      <c r="I144" s="29"/>
      <c r="J144" s="29" t="str">
        <f>CPU_Formula!I144</f>
        <v/>
      </c>
      <c r="K144" s="37" t="str" cm="1">
        <f t="array" ref="K144">IF($AR144=0,"",INDEX(Input!$D$2:$AC$500,$AR144,$AP$2)&amp;"")</f>
        <v/>
      </c>
      <c r="L144" s="37" t="str" cm="1">
        <f t="array" ref="L144">IF($AR144=0,"",INDEX(Input!$D$2:$AC$500,$AR144,$AP$3)&amp;"")</f>
        <v/>
      </c>
      <c r="M144" s="37" t="str" cm="1">
        <f t="array" ref="M144">IFERROR(_xlfn.FILTERXML("&lt;t&gt;&lt;s&gt;" &amp; SUBSTITUTE(L144," / ","&lt;/s&gt;&lt;s&gt;") &amp; "&lt;/s&gt;&lt;/t&gt;","(//s[contains(.,'DDR')])[1]"),"")</f>
        <v/>
      </c>
      <c r="N144" s="29" t="str">
        <f t="shared" si="7"/>
        <v/>
      </c>
      <c r="O144" s="37" t="str" cm="1">
        <f t="array" ref="O144">IF($AR144=0,"",INDEX(Input!$D$2:$AC$500,$AR144,$AP$4)&amp;"")</f>
        <v/>
      </c>
      <c r="P144" s="37" t="str" cm="1">
        <f t="array" ref="P144">IF($AR144=0,"",IFERROR(_xlfn.TEXTJOIN(", ",TRUE,_xlfn.MAP(_xlfn._xlws.FILTER(INDEX(Input!$D$2:$AC$500,,$AP$6),Input!$J$2:$J$500=$B144),_xlfn.LAMBDA(_xlpm.x,IFERROR(TRUNC(VALUE(_xlfn.TEXTBEFORE(_xlpm.x," ")))&amp;" "&amp;_xlfn.TEXTAFTER(_xlpm.x," "),_xlpm.x)))),""))</f>
        <v/>
      </c>
      <c r="Q144" s="29" t="str">
        <f t="shared" si="8"/>
        <v/>
      </c>
      <c r="R144" s="37" t="str" cm="1">
        <f t="array" ref="R144">IF($AR144=0,"",_xlfn.LET(_xlpm.Result,INDEX(Input!$D$2:$AC$500,$AR144,$AP$5),IF(_xlpm.Result="","",_xlpm.Result)))</f>
        <v/>
      </c>
      <c r="S144" s="37" t="str" cm="1">
        <f t="array" ref="S144">IF(R144="","",IFERROR(_xlfn.TEXTSPLIT(R144," / ", ,TRUE,0,),""))</f>
        <v/>
      </c>
      <c r="T144" s="37"/>
      <c r="U144" s="37" t="str" cm="1">
        <f t="array" ref="U144">IFERROR(_xlfn.IFS(
S144="","",
--S144&lt;55,"Battery Defect",
--S144&lt;=69,"Battery D",
--S144&lt;=80,"Battery C",
--S144&gt;80,""
),"")</f>
        <v/>
      </c>
      <c r="V144" s="37" t="str" cm="1">
        <f t="array" ref="V144">IFERROR(_xlfn.IFS(
T144="","",
--T144&lt;55,"Battery Defect",
--T144&lt;=69,"Battery D",
--T144&lt;=80,"Battery C",
--T144&gt;80,""
),"")</f>
        <v/>
      </c>
      <c r="W144" s="37" t="str" cm="1">
        <f t="array" ref="W144">IF($AR144=0,"",IFERROR(IF(INDEX(Input!$N$2:$U$500,$AR144,0)=0,"",INDEX(Input!$N$2:$U$500,$AR144,0)),""))</f>
        <v/>
      </c>
      <c r="X144" s="37"/>
      <c r="Y144" s="37"/>
      <c r="Z144" s="37"/>
      <c r="AA144" s="37"/>
      <c r="AB144" s="37"/>
      <c r="AC144" s="37"/>
      <c r="AD144" s="37"/>
      <c r="AE144" s="29" t="str">
        <f t="shared" si="6"/>
        <v/>
      </c>
      <c r="AF144" s="29" t="str" cm="1">
        <f t="array" ref="AF144">IF($AS144=0,"",INDEX(Disk_Pivot!$I$2:$I$500,$AS144))</f>
        <v/>
      </c>
      <c r="AG144" s="29" t="str" cm="1">
        <f t="array" ref="AG144">IF($AS144=0,"",INDEX(Disk_Pivot!$N$2:$N$500,$AS144))</f>
        <v/>
      </c>
      <c r="AH144" s="29"/>
      <c r="AI144" s="29"/>
      <c r="AJ144" s="29"/>
      <c r="AK144" s="29"/>
      <c r="AL144" s="29"/>
      <c r="AM144" s="29"/>
      <c r="AR144">
        <f>IFERROR(MATCH($B144,Input!$J$2:$J$500,0),0)</f>
        <v>0</v>
      </c>
      <c r="AS144">
        <f>IFERROR(MATCH($B144,Disk_Pivot!$G$2:$G$500,0),0)</f>
        <v>0</v>
      </c>
    </row>
    <row r="145" spans="1:45">
      <c r="A145" s="29" t="str" cm="1">
        <f t="array" ref="A145">IF($AR145=0,"",INDEX(Input!$G$2:$G$500,$AR145)&amp;"")</f>
        <v/>
      </c>
      <c r="B145" s="29"/>
      <c r="C145" s="29" t="str" cm="1">
        <f t="array" ref="C145">IF($AR145=0,"",INDEX(Input!$H$2:$H$500,$AR145)&amp;"")</f>
        <v/>
      </c>
      <c r="D145" s="37" t="str" cm="1">
        <f t="array" ref="D145">IF($AR145=0,"",INDEX(Input!$F$2:$F$500,$AR145))</f>
        <v/>
      </c>
      <c r="E145" s="29" t="str">
        <f>IFERROR(INDEX(Models!$G$2:$G$605,MATCH(D145,Models!$H$2:$H$605,0)),D145)</f>
        <v/>
      </c>
      <c r="F145" s="29" t="str" cm="1">
        <f t="array" ref="F145">IF($AR145=0,"",INDEX(Input!$E$2:$E$500,$AR145))</f>
        <v/>
      </c>
      <c r="G145" s="29" t="str" cm="1">
        <f t="array" ref="G145">IF($AR145=0,"",IF(F145="LENOVO",INDEX(Input!$K$2:$K$500,$AR145),INDEX(Input!$L$2:$L$500,$AR145)))</f>
        <v/>
      </c>
      <c r="H145" s="29"/>
      <c r="I145" s="29"/>
      <c r="J145" s="29" t="str">
        <f>CPU_Formula!I145</f>
        <v/>
      </c>
      <c r="K145" s="37" t="str" cm="1">
        <f t="array" ref="K145">IF($AR145=0,"",INDEX(Input!$D$2:$AC$500,$AR145,$AP$2)&amp;"")</f>
        <v/>
      </c>
      <c r="L145" s="37" t="str" cm="1">
        <f t="array" ref="L145">IF($AR145=0,"",INDEX(Input!$D$2:$AC$500,$AR145,$AP$3)&amp;"")</f>
        <v/>
      </c>
      <c r="M145" s="37" t="str" cm="1">
        <f t="array" ref="M145">IFERROR(_xlfn.FILTERXML("&lt;t&gt;&lt;s&gt;" &amp; SUBSTITUTE(L145," / ","&lt;/s&gt;&lt;s&gt;") &amp; "&lt;/s&gt;&lt;/t&gt;","(//s[contains(.,'DDR')])[1]"),"")</f>
        <v/>
      </c>
      <c r="N145" s="29" t="str">
        <f t="shared" si="7"/>
        <v/>
      </c>
      <c r="O145" s="37" t="str" cm="1">
        <f t="array" ref="O145">IF($AR145=0,"",INDEX(Input!$D$2:$AC$500,$AR145,$AP$4)&amp;"")</f>
        <v/>
      </c>
      <c r="P145" s="37" t="str" cm="1">
        <f t="array" ref="P145">IF($AR145=0,"",IFERROR(_xlfn.TEXTJOIN(", ",TRUE,_xlfn.MAP(_xlfn._xlws.FILTER(INDEX(Input!$D$2:$AC$500,,$AP$6),Input!$J$2:$J$500=$B145),_xlfn.LAMBDA(_xlpm.x,IFERROR(TRUNC(VALUE(_xlfn.TEXTBEFORE(_xlpm.x," ")))&amp;" "&amp;_xlfn.TEXTAFTER(_xlpm.x," "),_xlpm.x)))),""))</f>
        <v/>
      </c>
      <c r="Q145" s="29" t="str">
        <f t="shared" si="8"/>
        <v/>
      </c>
      <c r="R145" s="37" t="str" cm="1">
        <f t="array" ref="R145">IF($AR145=0,"",_xlfn.LET(_xlpm.Result,INDEX(Input!$D$2:$AC$500,$AR145,$AP$5),IF(_xlpm.Result="","",_xlpm.Result)))</f>
        <v/>
      </c>
      <c r="S145" s="37" t="str" cm="1">
        <f t="array" ref="S145">IF(R145="","",IFERROR(_xlfn.TEXTSPLIT(R145," / ", ,TRUE,0,),""))</f>
        <v/>
      </c>
      <c r="T145" s="37"/>
      <c r="U145" s="37" t="str" cm="1">
        <f t="array" ref="U145">IFERROR(_xlfn.IFS(
S145="","",
--S145&lt;55,"Battery Defect",
--S145&lt;=69,"Battery D",
--S145&lt;=80,"Battery C",
--S145&gt;80,""
),"")</f>
        <v/>
      </c>
      <c r="V145" s="37" t="str" cm="1">
        <f t="array" ref="V145">IFERROR(_xlfn.IFS(
T145="","",
--T145&lt;55,"Battery Defect",
--T145&lt;=69,"Battery D",
--T145&lt;=80,"Battery C",
--T145&gt;80,""
),"")</f>
        <v/>
      </c>
      <c r="W145" s="37" t="str" cm="1">
        <f t="array" ref="W145">IF($AR145=0,"",IFERROR(IF(INDEX(Input!$N$2:$U$500,$AR145,0)=0,"",INDEX(Input!$N$2:$U$500,$AR145,0)),""))</f>
        <v/>
      </c>
      <c r="X145" s="37"/>
      <c r="Y145" s="37"/>
      <c r="Z145" s="37"/>
      <c r="AA145" s="37"/>
      <c r="AB145" s="37"/>
      <c r="AC145" s="37"/>
      <c r="AD145" s="37"/>
      <c r="AE145" s="29" t="str">
        <f t="shared" si="6"/>
        <v/>
      </c>
      <c r="AF145" s="29" t="str" cm="1">
        <f t="array" ref="AF145">IF($AS145=0,"",INDEX(Disk_Pivot!$I$2:$I$500,$AS145))</f>
        <v/>
      </c>
      <c r="AG145" s="29" t="str" cm="1">
        <f t="array" ref="AG145">IF($AS145=0,"",INDEX(Disk_Pivot!$N$2:$N$500,$AS145))</f>
        <v/>
      </c>
      <c r="AH145" s="29"/>
      <c r="AI145" s="29"/>
      <c r="AJ145" s="29"/>
      <c r="AK145" s="29"/>
      <c r="AL145" s="29"/>
      <c r="AM145" s="29"/>
      <c r="AR145">
        <f>IFERROR(MATCH($B145,Input!$J$2:$J$500,0),0)</f>
        <v>0</v>
      </c>
      <c r="AS145">
        <f>IFERROR(MATCH($B145,Disk_Pivot!$G$2:$G$500,0),0)</f>
        <v>0</v>
      </c>
    </row>
    <row r="146" spans="1:45">
      <c r="A146" s="29" t="str" cm="1">
        <f t="array" ref="A146">IF($AR146=0,"",INDEX(Input!$G$2:$G$500,$AR146)&amp;"")</f>
        <v/>
      </c>
      <c r="B146" s="29"/>
      <c r="C146" s="29" t="str" cm="1">
        <f t="array" ref="C146">IF($AR146=0,"",INDEX(Input!$H$2:$H$500,$AR146)&amp;"")</f>
        <v/>
      </c>
      <c r="D146" s="37" t="str" cm="1">
        <f t="array" ref="D146">IF($AR146=0,"",INDEX(Input!$F$2:$F$500,$AR146))</f>
        <v/>
      </c>
      <c r="E146" s="29" t="str">
        <f>IFERROR(INDEX(Models!$G$2:$G$605,MATCH(D146,Models!$H$2:$H$605,0)),D146)</f>
        <v/>
      </c>
      <c r="F146" s="29" t="str" cm="1">
        <f t="array" ref="F146">IF($AR146=0,"",INDEX(Input!$E$2:$E$500,$AR146))</f>
        <v/>
      </c>
      <c r="G146" s="29" t="str" cm="1">
        <f t="array" ref="G146">IF($AR146=0,"",IF(F146="LENOVO",INDEX(Input!$K$2:$K$500,$AR146),INDEX(Input!$L$2:$L$500,$AR146)))</f>
        <v/>
      </c>
      <c r="H146" s="29"/>
      <c r="I146" s="29"/>
      <c r="J146" s="29" t="str">
        <f>CPU_Formula!I146</f>
        <v/>
      </c>
      <c r="K146" s="37" t="str" cm="1">
        <f t="array" ref="K146">IF($AR146=0,"",INDEX(Input!$D$2:$AC$500,$AR146,$AP$2)&amp;"")</f>
        <v/>
      </c>
      <c r="L146" s="37" t="str" cm="1">
        <f t="array" ref="L146">IF($AR146=0,"",INDEX(Input!$D$2:$AC$500,$AR146,$AP$3)&amp;"")</f>
        <v/>
      </c>
      <c r="M146" s="37" t="str" cm="1">
        <f t="array" ref="M146">IFERROR(_xlfn.FILTERXML("&lt;t&gt;&lt;s&gt;" &amp; SUBSTITUTE(L146," / ","&lt;/s&gt;&lt;s&gt;") &amp; "&lt;/s&gt;&lt;/t&gt;","(//s[contains(.,'DDR')])[1]"),"")</f>
        <v/>
      </c>
      <c r="N146" s="29" t="str">
        <f t="shared" si="7"/>
        <v/>
      </c>
      <c r="O146" s="37" t="str" cm="1">
        <f t="array" ref="O146">IF($AR146=0,"",INDEX(Input!$D$2:$AC$500,$AR146,$AP$4)&amp;"")</f>
        <v/>
      </c>
      <c r="P146" s="37" t="str" cm="1">
        <f t="array" ref="P146">IF($AR146=0,"",IFERROR(_xlfn.TEXTJOIN(", ",TRUE,_xlfn.MAP(_xlfn._xlws.FILTER(INDEX(Input!$D$2:$AC$500,,$AP$6),Input!$J$2:$J$500=$B146),_xlfn.LAMBDA(_xlpm.x,IFERROR(TRUNC(VALUE(_xlfn.TEXTBEFORE(_xlpm.x," ")))&amp;" "&amp;_xlfn.TEXTAFTER(_xlpm.x," "),_xlpm.x)))),""))</f>
        <v/>
      </c>
      <c r="Q146" s="29" t="str">
        <f t="shared" si="8"/>
        <v/>
      </c>
      <c r="R146" s="37" t="str" cm="1">
        <f t="array" ref="R146">IF($AR146=0,"",_xlfn.LET(_xlpm.Result,INDEX(Input!$D$2:$AC$500,$AR146,$AP$5),IF(_xlpm.Result="","",_xlpm.Result)))</f>
        <v/>
      </c>
      <c r="S146" s="37" t="str" cm="1">
        <f t="array" ref="S146">IF(R146="","",IFERROR(_xlfn.TEXTSPLIT(R146," / ", ,TRUE,0,),""))</f>
        <v/>
      </c>
      <c r="T146" s="37"/>
      <c r="U146" s="37" t="str" cm="1">
        <f t="array" ref="U146">IFERROR(_xlfn.IFS(
S146="","",
--S146&lt;55,"Battery Defect",
--S146&lt;=69,"Battery D",
--S146&lt;=80,"Battery C",
--S146&gt;80,""
),"")</f>
        <v/>
      </c>
      <c r="V146" s="37" t="str" cm="1">
        <f t="array" ref="V146">IFERROR(_xlfn.IFS(
T146="","",
--T146&lt;55,"Battery Defect",
--T146&lt;=69,"Battery D",
--T146&lt;=80,"Battery C",
--T146&gt;80,""
),"")</f>
        <v/>
      </c>
      <c r="W146" s="37" t="str" cm="1">
        <f t="array" ref="W146">IF($AR146=0,"",IFERROR(IF(INDEX(Input!$N$2:$U$500,$AR146,0)=0,"",INDEX(Input!$N$2:$U$500,$AR146,0)),""))</f>
        <v/>
      </c>
      <c r="X146" s="37"/>
      <c r="Y146" s="37"/>
      <c r="Z146" s="37"/>
      <c r="AA146" s="37"/>
      <c r="AB146" s="37"/>
      <c r="AC146" s="37"/>
      <c r="AD146" s="37"/>
      <c r="AE146" s="29" t="str">
        <f t="shared" si="6"/>
        <v/>
      </c>
      <c r="AF146" s="29" t="str" cm="1">
        <f t="array" ref="AF146">IF($AS146=0,"",INDEX(Disk_Pivot!$I$2:$I$500,$AS146))</f>
        <v/>
      </c>
      <c r="AG146" s="29" t="str" cm="1">
        <f t="array" ref="AG146">IF($AS146=0,"",INDEX(Disk_Pivot!$N$2:$N$500,$AS146))</f>
        <v/>
      </c>
      <c r="AH146" s="29"/>
      <c r="AI146" s="29"/>
      <c r="AJ146" s="29"/>
      <c r="AK146" s="29"/>
      <c r="AL146" s="29"/>
      <c r="AM146" s="29"/>
      <c r="AR146">
        <f>IFERROR(MATCH($B146,Input!$J$2:$J$500,0),0)</f>
        <v>0</v>
      </c>
      <c r="AS146">
        <f>IFERROR(MATCH($B146,Disk_Pivot!$G$2:$G$500,0),0)</f>
        <v>0</v>
      </c>
    </row>
    <row r="147" spans="1:45">
      <c r="A147" s="29" t="str" cm="1">
        <f t="array" ref="A147">IF($AR147=0,"",INDEX(Input!$G$2:$G$500,$AR147)&amp;"")</f>
        <v/>
      </c>
      <c r="B147" s="29"/>
      <c r="C147" s="29" t="str" cm="1">
        <f t="array" ref="C147">IF($AR147=0,"",INDEX(Input!$H$2:$H$500,$AR147)&amp;"")</f>
        <v/>
      </c>
      <c r="D147" s="37" t="str" cm="1">
        <f t="array" ref="D147">IF($AR147=0,"",INDEX(Input!$F$2:$F$500,$AR147))</f>
        <v/>
      </c>
      <c r="E147" s="29" t="str">
        <f>IFERROR(INDEX(Models!$G$2:$G$605,MATCH(D147,Models!$H$2:$H$605,0)),D147)</f>
        <v/>
      </c>
      <c r="F147" s="29" t="str" cm="1">
        <f t="array" ref="F147">IF($AR147=0,"",INDEX(Input!$E$2:$E$500,$AR147))</f>
        <v/>
      </c>
      <c r="G147" s="29" t="str" cm="1">
        <f t="array" ref="G147">IF($AR147=0,"",IF(F147="LENOVO",INDEX(Input!$K$2:$K$500,$AR147),INDEX(Input!$L$2:$L$500,$AR147)))</f>
        <v/>
      </c>
      <c r="H147" s="29"/>
      <c r="I147" s="29"/>
      <c r="J147" s="29" t="str">
        <f>CPU_Formula!I147</f>
        <v/>
      </c>
      <c r="K147" s="37" t="str" cm="1">
        <f t="array" ref="K147">IF($AR147=0,"",INDEX(Input!$D$2:$AC$500,$AR147,$AP$2)&amp;"")</f>
        <v/>
      </c>
      <c r="L147" s="37" t="str" cm="1">
        <f t="array" ref="L147">IF($AR147=0,"",INDEX(Input!$D$2:$AC$500,$AR147,$AP$3)&amp;"")</f>
        <v/>
      </c>
      <c r="M147" s="37" t="str" cm="1">
        <f t="array" ref="M147">IFERROR(_xlfn.FILTERXML("&lt;t&gt;&lt;s&gt;" &amp; SUBSTITUTE(L147," / ","&lt;/s&gt;&lt;s&gt;") &amp; "&lt;/s&gt;&lt;/t&gt;","(//s[contains(.,'DDR')])[1]"),"")</f>
        <v/>
      </c>
      <c r="N147" s="29" t="str">
        <f t="shared" si="7"/>
        <v/>
      </c>
      <c r="O147" s="37" t="str" cm="1">
        <f t="array" ref="O147">IF($AR147=0,"",INDEX(Input!$D$2:$AC$500,$AR147,$AP$4)&amp;"")</f>
        <v/>
      </c>
      <c r="P147" s="37" t="str" cm="1">
        <f t="array" ref="P147">IF($AR147=0,"",IFERROR(_xlfn.TEXTJOIN(", ",TRUE,_xlfn.MAP(_xlfn._xlws.FILTER(INDEX(Input!$D$2:$AC$500,,$AP$6),Input!$J$2:$J$500=$B147),_xlfn.LAMBDA(_xlpm.x,IFERROR(TRUNC(VALUE(_xlfn.TEXTBEFORE(_xlpm.x," ")))&amp;" "&amp;_xlfn.TEXTAFTER(_xlpm.x," "),_xlpm.x)))),""))</f>
        <v/>
      </c>
      <c r="Q147" s="29" t="str">
        <f t="shared" si="8"/>
        <v/>
      </c>
      <c r="R147" s="37" t="str" cm="1">
        <f t="array" ref="R147">IF($AR147=0,"",_xlfn.LET(_xlpm.Result,INDEX(Input!$D$2:$AC$500,$AR147,$AP$5),IF(_xlpm.Result="","",_xlpm.Result)))</f>
        <v/>
      </c>
      <c r="S147" s="37" t="str" cm="1">
        <f t="array" ref="S147">IF(R147="","",IFERROR(_xlfn.TEXTSPLIT(R147," / ", ,TRUE,0,),""))</f>
        <v/>
      </c>
      <c r="T147" s="37"/>
      <c r="U147" s="37" t="str" cm="1">
        <f t="array" ref="U147">IFERROR(_xlfn.IFS(
S147="","",
--S147&lt;55,"Battery Defect",
--S147&lt;=69,"Battery D",
--S147&lt;=80,"Battery C",
--S147&gt;80,""
),"")</f>
        <v/>
      </c>
      <c r="V147" s="37" t="str" cm="1">
        <f t="array" ref="V147">IFERROR(_xlfn.IFS(
T147="","",
--T147&lt;55,"Battery Defect",
--T147&lt;=69,"Battery D",
--T147&lt;=80,"Battery C",
--T147&gt;80,""
),"")</f>
        <v/>
      </c>
      <c r="W147" s="37" t="str" cm="1">
        <f t="array" ref="W147">IF($AR147=0,"",IFERROR(IF(INDEX(Input!$N$2:$U$500,$AR147,0)=0,"",INDEX(Input!$N$2:$U$500,$AR147,0)),""))</f>
        <v/>
      </c>
      <c r="X147" s="37"/>
      <c r="Y147" s="37"/>
      <c r="Z147" s="37"/>
      <c r="AA147" s="37"/>
      <c r="AB147" s="37"/>
      <c r="AC147" s="37"/>
      <c r="AD147" s="37"/>
      <c r="AE147" s="29" t="str">
        <f t="shared" si="6"/>
        <v/>
      </c>
      <c r="AF147" s="29" t="str" cm="1">
        <f t="array" ref="AF147">IF($AS147=0,"",INDEX(Disk_Pivot!$I$2:$I$500,$AS147))</f>
        <v/>
      </c>
      <c r="AG147" s="29" t="str" cm="1">
        <f t="array" ref="AG147">IF($AS147=0,"",INDEX(Disk_Pivot!$N$2:$N$500,$AS147))</f>
        <v/>
      </c>
      <c r="AH147" s="29"/>
      <c r="AI147" s="29"/>
      <c r="AJ147" s="29"/>
      <c r="AK147" s="29"/>
      <c r="AL147" s="29"/>
      <c r="AM147" s="29"/>
      <c r="AR147">
        <f>IFERROR(MATCH($B147,Input!$J$2:$J$500,0),0)</f>
        <v>0</v>
      </c>
      <c r="AS147">
        <f>IFERROR(MATCH($B147,Disk_Pivot!$G$2:$G$500,0),0)</f>
        <v>0</v>
      </c>
    </row>
    <row r="148" spans="1:45">
      <c r="A148" s="29" t="str" cm="1">
        <f t="array" ref="A148">IF($AR148=0,"",INDEX(Input!$G$2:$G$500,$AR148)&amp;"")</f>
        <v/>
      </c>
      <c r="B148" s="29"/>
      <c r="C148" s="29" t="str" cm="1">
        <f t="array" ref="C148">IF($AR148=0,"",INDEX(Input!$H$2:$H$500,$AR148)&amp;"")</f>
        <v/>
      </c>
      <c r="D148" s="37" t="str" cm="1">
        <f t="array" ref="D148">IF($AR148=0,"",INDEX(Input!$F$2:$F$500,$AR148))</f>
        <v/>
      </c>
      <c r="E148" s="29" t="str">
        <f>IFERROR(INDEX(Models!$G$2:$G$605,MATCH(D148,Models!$H$2:$H$605,0)),D148)</f>
        <v/>
      </c>
      <c r="F148" s="29" t="str" cm="1">
        <f t="array" ref="F148">IF($AR148=0,"",INDEX(Input!$E$2:$E$500,$AR148))</f>
        <v/>
      </c>
      <c r="G148" s="29" t="str" cm="1">
        <f t="array" ref="G148">IF($AR148=0,"",IF(F148="LENOVO",INDEX(Input!$K$2:$K$500,$AR148),INDEX(Input!$L$2:$L$500,$AR148)))</f>
        <v/>
      </c>
      <c r="H148" s="29"/>
      <c r="I148" s="29"/>
      <c r="J148" s="29" t="str">
        <f>CPU_Formula!I148</f>
        <v/>
      </c>
      <c r="K148" s="37" t="str" cm="1">
        <f t="array" ref="K148">IF($AR148=0,"",INDEX(Input!$D$2:$AC$500,$AR148,$AP$2)&amp;"")</f>
        <v/>
      </c>
      <c r="L148" s="37" t="str" cm="1">
        <f t="array" ref="L148">IF($AR148=0,"",INDEX(Input!$D$2:$AC$500,$AR148,$AP$3)&amp;"")</f>
        <v/>
      </c>
      <c r="M148" s="37" t="str" cm="1">
        <f t="array" ref="M148">IFERROR(_xlfn.FILTERXML("&lt;t&gt;&lt;s&gt;" &amp; SUBSTITUTE(L148," / ","&lt;/s&gt;&lt;s&gt;") &amp; "&lt;/s&gt;&lt;/t&gt;","(//s[contains(.,'DDR')])[1]"),"")</f>
        <v/>
      </c>
      <c r="N148" s="29" t="str">
        <f t="shared" si="7"/>
        <v/>
      </c>
      <c r="O148" s="37" t="str" cm="1">
        <f t="array" ref="O148">IF($AR148=0,"",INDEX(Input!$D$2:$AC$500,$AR148,$AP$4)&amp;"")</f>
        <v/>
      </c>
      <c r="P148" s="37" t="str" cm="1">
        <f t="array" ref="P148">IF($AR148=0,"",IFERROR(_xlfn.TEXTJOIN(", ",TRUE,_xlfn.MAP(_xlfn._xlws.FILTER(INDEX(Input!$D$2:$AC$500,,$AP$6),Input!$J$2:$J$500=$B148),_xlfn.LAMBDA(_xlpm.x,IFERROR(TRUNC(VALUE(_xlfn.TEXTBEFORE(_xlpm.x," ")))&amp;" "&amp;_xlfn.TEXTAFTER(_xlpm.x," "),_xlpm.x)))),""))</f>
        <v/>
      </c>
      <c r="Q148" s="29" t="str">
        <f t="shared" si="8"/>
        <v/>
      </c>
      <c r="R148" s="37" t="str" cm="1">
        <f t="array" ref="R148">IF($AR148=0,"",_xlfn.LET(_xlpm.Result,INDEX(Input!$D$2:$AC$500,$AR148,$AP$5),IF(_xlpm.Result="","",_xlpm.Result)))</f>
        <v/>
      </c>
      <c r="S148" s="37" t="str" cm="1">
        <f t="array" ref="S148">IF(R148="","",IFERROR(_xlfn.TEXTSPLIT(R148," / ", ,TRUE,0,),""))</f>
        <v/>
      </c>
      <c r="T148" s="37"/>
      <c r="U148" s="37" t="str" cm="1">
        <f t="array" ref="U148">IFERROR(_xlfn.IFS(
S148="","",
--S148&lt;55,"Battery Defect",
--S148&lt;=69,"Battery D",
--S148&lt;=80,"Battery C",
--S148&gt;80,""
),"")</f>
        <v/>
      </c>
      <c r="V148" s="37" t="str" cm="1">
        <f t="array" ref="V148">IFERROR(_xlfn.IFS(
T148="","",
--T148&lt;55,"Battery Defect",
--T148&lt;=69,"Battery D",
--T148&lt;=80,"Battery C",
--T148&gt;80,""
),"")</f>
        <v/>
      </c>
      <c r="W148" s="37" t="str" cm="1">
        <f t="array" ref="W148">IF($AR148=0,"",IFERROR(IF(INDEX(Input!$N$2:$U$500,$AR148,0)=0,"",INDEX(Input!$N$2:$U$500,$AR148,0)),""))</f>
        <v/>
      </c>
      <c r="X148" s="37"/>
      <c r="Y148" s="37"/>
      <c r="Z148" s="37"/>
      <c r="AA148" s="37"/>
      <c r="AB148" s="37"/>
      <c r="AC148" s="37"/>
      <c r="AD148" s="37"/>
      <c r="AE148" s="29" t="str">
        <f t="shared" si="6"/>
        <v/>
      </c>
      <c r="AF148" s="29" t="str" cm="1">
        <f t="array" ref="AF148">IF($AS148=0,"",INDEX(Disk_Pivot!$I$2:$I$500,$AS148))</f>
        <v/>
      </c>
      <c r="AG148" s="29" t="str" cm="1">
        <f t="array" ref="AG148">IF($AS148=0,"",INDEX(Disk_Pivot!$N$2:$N$500,$AS148))</f>
        <v/>
      </c>
      <c r="AH148" s="29"/>
      <c r="AI148" s="29"/>
      <c r="AJ148" s="29"/>
      <c r="AK148" s="29"/>
      <c r="AL148" s="29"/>
      <c r="AM148" s="29"/>
      <c r="AR148">
        <f>IFERROR(MATCH($B148,Input!$J$2:$J$500,0),0)</f>
        <v>0</v>
      </c>
      <c r="AS148">
        <f>IFERROR(MATCH($B148,Disk_Pivot!$G$2:$G$500,0),0)</f>
        <v>0</v>
      </c>
    </row>
    <row r="149" spans="1:45">
      <c r="A149" s="29" t="str" cm="1">
        <f t="array" ref="A149">IF($AR149=0,"",INDEX(Input!$G$2:$G$500,$AR149)&amp;"")</f>
        <v/>
      </c>
      <c r="B149" s="29"/>
      <c r="C149" s="29" t="str" cm="1">
        <f t="array" ref="C149">IF($AR149=0,"",INDEX(Input!$H$2:$H$500,$AR149)&amp;"")</f>
        <v/>
      </c>
      <c r="D149" s="37" t="str" cm="1">
        <f t="array" ref="D149">IF($AR149=0,"",INDEX(Input!$F$2:$F$500,$AR149))</f>
        <v/>
      </c>
      <c r="E149" s="29" t="str">
        <f>IFERROR(INDEX(Models!$G$2:$G$605,MATCH(D149,Models!$H$2:$H$605,0)),D149)</f>
        <v/>
      </c>
      <c r="F149" s="29" t="str" cm="1">
        <f t="array" ref="F149">IF($AR149=0,"",INDEX(Input!$E$2:$E$500,$AR149))</f>
        <v/>
      </c>
      <c r="G149" s="29" t="str" cm="1">
        <f t="array" ref="G149">IF($AR149=0,"",IF(F149="LENOVO",INDEX(Input!$K$2:$K$500,$AR149),INDEX(Input!$L$2:$L$500,$AR149)))</f>
        <v/>
      </c>
      <c r="H149" s="29"/>
      <c r="I149" s="29"/>
      <c r="J149" s="29" t="str">
        <f>CPU_Formula!I149</f>
        <v/>
      </c>
      <c r="K149" s="37" t="str" cm="1">
        <f t="array" ref="K149">IF($AR149=0,"",INDEX(Input!$D$2:$AC$500,$AR149,$AP$2)&amp;"")</f>
        <v/>
      </c>
      <c r="L149" s="37" t="str" cm="1">
        <f t="array" ref="L149">IF($AR149=0,"",INDEX(Input!$D$2:$AC$500,$AR149,$AP$3)&amp;"")</f>
        <v/>
      </c>
      <c r="M149" s="37" t="str" cm="1">
        <f t="array" ref="M149">IFERROR(_xlfn.FILTERXML("&lt;t&gt;&lt;s&gt;" &amp; SUBSTITUTE(L149," / ","&lt;/s&gt;&lt;s&gt;") &amp; "&lt;/s&gt;&lt;/t&gt;","(//s[contains(.,'DDR')])[1]"),"")</f>
        <v/>
      </c>
      <c r="N149" s="29" t="str">
        <f t="shared" si="7"/>
        <v/>
      </c>
      <c r="O149" s="37" t="str" cm="1">
        <f t="array" ref="O149">IF($AR149=0,"",INDEX(Input!$D$2:$AC$500,$AR149,$AP$4)&amp;"")</f>
        <v/>
      </c>
      <c r="P149" s="37" t="str" cm="1">
        <f t="array" ref="P149">IF($AR149=0,"",IFERROR(_xlfn.TEXTJOIN(", ",TRUE,_xlfn.MAP(_xlfn._xlws.FILTER(INDEX(Input!$D$2:$AC$500,,$AP$6),Input!$J$2:$J$500=$B149),_xlfn.LAMBDA(_xlpm.x,IFERROR(TRUNC(VALUE(_xlfn.TEXTBEFORE(_xlpm.x," ")))&amp;" "&amp;_xlfn.TEXTAFTER(_xlpm.x," "),_xlpm.x)))),""))</f>
        <v/>
      </c>
      <c r="Q149" s="29" t="str">
        <f t="shared" si="8"/>
        <v/>
      </c>
      <c r="R149" s="37" t="str" cm="1">
        <f t="array" ref="R149">IF($AR149=0,"",_xlfn.LET(_xlpm.Result,INDEX(Input!$D$2:$AC$500,$AR149,$AP$5),IF(_xlpm.Result="","",_xlpm.Result)))</f>
        <v/>
      </c>
      <c r="S149" s="37" t="str" cm="1">
        <f t="array" ref="S149">IF(R149="","",IFERROR(_xlfn.TEXTSPLIT(R149," / ", ,TRUE,0,),""))</f>
        <v/>
      </c>
      <c r="T149" s="37"/>
      <c r="U149" s="37" t="str" cm="1">
        <f t="array" ref="U149">IFERROR(_xlfn.IFS(
S149="","",
--S149&lt;55,"Battery Defect",
--S149&lt;=69,"Battery D",
--S149&lt;=80,"Battery C",
--S149&gt;80,""
),"")</f>
        <v/>
      </c>
      <c r="V149" s="37" t="str" cm="1">
        <f t="array" ref="V149">IFERROR(_xlfn.IFS(
T149="","",
--T149&lt;55,"Battery Defect",
--T149&lt;=69,"Battery D",
--T149&lt;=80,"Battery C",
--T149&gt;80,""
),"")</f>
        <v/>
      </c>
      <c r="W149" s="37" t="str" cm="1">
        <f t="array" ref="W149">IF($AR149=0,"",IFERROR(IF(INDEX(Input!$N$2:$U$500,$AR149,0)=0,"",INDEX(Input!$N$2:$U$500,$AR149,0)),""))</f>
        <v/>
      </c>
      <c r="X149" s="37"/>
      <c r="Y149" s="37"/>
      <c r="Z149" s="37"/>
      <c r="AA149" s="37"/>
      <c r="AB149" s="37"/>
      <c r="AC149" s="37"/>
      <c r="AD149" s="37"/>
      <c r="AE149" s="29" t="str">
        <f t="shared" si="6"/>
        <v/>
      </c>
      <c r="AF149" s="29" t="str" cm="1">
        <f t="array" ref="AF149">IF($AS149=0,"",INDEX(Disk_Pivot!$I$2:$I$500,$AS149))</f>
        <v/>
      </c>
      <c r="AG149" s="29" t="str" cm="1">
        <f t="array" ref="AG149">IF($AS149=0,"",INDEX(Disk_Pivot!$N$2:$N$500,$AS149))</f>
        <v/>
      </c>
      <c r="AH149" s="29"/>
      <c r="AI149" s="29"/>
      <c r="AJ149" s="29"/>
      <c r="AK149" s="29"/>
      <c r="AL149" s="29"/>
      <c r="AM149" s="29"/>
      <c r="AR149">
        <f>IFERROR(MATCH($B149,Input!$J$2:$J$500,0),0)</f>
        <v>0</v>
      </c>
      <c r="AS149">
        <f>IFERROR(MATCH($B149,Disk_Pivot!$G$2:$G$500,0),0)</f>
        <v>0</v>
      </c>
    </row>
    <row r="150" spans="1:45">
      <c r="A150" s="29" t="str" cm="1">
        <f t="array" ref="A150">IF($AR150=0,"",INDEX(Input!$G$2:$G$500,$AR150)&amp;"")</f>
        <v/>
      </c>
      <c r="B150" s="29"/>
      <c r="C150" s="29" t="str" cm="1">
        <f t="array" ref="C150">IF($AR150=0,"",INDEX(Input!$H$2:$H$500,$AR150)&amp;"")</f>
        <v/>
      </c>
      <c r="D150" s="37" t="str" cm="1">
        <f t="array" ref="D150">IF($AR150=0,"",INDEX(Input!$F$2:$F$500,$AR150))</f>
        <v/>
      </c>
      <c r="E150" s="29" t="str">
        <f>IFERROR(INDEX(Models!$G$2:$G$605,MATCH(D150,Models!$H$2:$H$605,0)),D150)</f>
        <v/>
      </c>
      <c r="F150" s="29" t="str" cm="1">
        <f t="array" ref="F150">IF($AR150=0,"",INDEX(Input!$E$2:$E$500,$AR150))</f>
        <v/>
      </c>
      <c r="G150" s="29" t="str" cm="1">
        <f t="array" ref="G150">IF($AR150=0,"",IF(F150="LENOVO",INDEX(Input!$K$2:$K$500,$AR150),INDEX(Input!$L$2:$L$500,$AR150)))</f>
        <v/>
      </c>
      <c r="H150" s="29"/>
      <c r="I150" s="29"/>
      <c r="J150" s="29" t="str">
        <f>CPU_Formula!I150</f>
        <v/>
      </c>
      <c r="K150" s="37" t="str" cm="1">
        <f t="array" ref="K150">IF($AR150=0,"",INDEX(Input!$D$2:$AC$500,$AR150,$AP$2)&amp;"")</f>
        <v/>
      </c>
      <c r="L150" s="37" t="str" cm="1">
        <f t="array" ref="L150">IF($AR150=0,"",INDEX(Input!$D$2:$AC$500,$AR150,$AP$3)&amp;"")</f>
        <v/>
      </c>
      <c r="M150" s="37" t="str" cm="1">
        <f t="array" ref="M150">IFERROR(_xlfn.FILTERXML("&lt;t&gt;&lt;s&gt;" &amp; SUBSTITUTE(L150," / ","&lt;/s&gt;&lt;s&gt;") &amp; "&lt;/s&gt;&lt;/t&gt;","(//s[contains(.,'DDR')])[1]"),"")</f>
        <v/>
      </c>
      <c r="N150" s="29" t="str">
        <f t="shared" si="7"/>
        <v/>
      </c>
      <c r="O150" s="37" t="str" cm="1">
        <f t="array" ref="O150">IF($AR150=0,"",INDEX(Input!$D$2:$AC$500,$AR150,$AP$4)&amp;"")</f>
        <v/>
      </c>
      <c r="P150" s="37" t="str" cm="1">
        <f t="array" ref="P150">IF($AR150=0,"",IFERROR(_xlfn.TEXTJOIN(", ",TRUE,_xlfn.MAP(_xlfn._xlws.FILTER(INDEX(Input!$D$2:$AC$500,,$AP$6),Input!$J$2:$J$500=$B150),_xlfn.LAMBDA(_xlpm.x,IFERROR(TRUNC(VALUE(_xlfn.TEXTBEFORE(_xlpm.x," ")))&amp;" "&amp;_xlfn.TEXTAFTER(_xlpm.x," "),_xlpm.x)))),""))</f>
        <v/>
      </c>
      <c r="Q150" s="29" t="str">
        <f t="shared" si="8"/>
        <v/>
      </c>
      <c r="R150" s="37" t="str" cm="1">
        <f t="array" ref="R150">IF($AR150=0,"",_xlfn.LET(_xlpm.Result,INDEX(Input!$D$2:$AC$500,$AR150,$AP$5),IF(_xlpm.Result="","",_xlpm.Result)))</f>
        <v/>
      </c>
      <c r="S150" s="37" t="str" cm="1">
        <f t="array" ref="S150">IF(R150="","",IFERROR(_xlfn.TEXTSPLIT(R150," / ", ,TRUE,0,),""))</f>
        <v/>
      </c>
      <c r="T150" s="37"/>
      <c r="U150" s="37" t="str" cm="1">
        <f t="array" ref="U150">IFERROR(_xlfn.IFS(
S150="","",
--S150&lt;55,"Battery Defect",
--S150&lt;=69,"Battery D",
--S150&lt;=80,"Battery C",
--S150&gt;80,""
),"")</f>
        <v/>
      </c>
      <c r="V150" s="37" t="str" cm="1">
        <f t="array" ref="V150">IFERROR(_xlfn.IFS(
T150="","",
--T150&lt;55,"Battery Defect",
--T150&lt;=69,"Battery D",
--T150&lt;=80,"Battery C",
--T150&gt;80,""
),"")</f>
        <v/>
      </c>
      <c r="W150" s="37" t="str" cm="1">
        <f t="array" ref="W150">IF($AR150=0,"",IFERROR(IF(INDEX(Input!$N$2:$U$500,$AR150,0)=0,"",INDEX(Input!$N$2:$U$500,$AR150,0)),""))</f>
        <v/>
      </c>
      <c r="X150" s="37"/>
      <c r="Y150" s="37"/>
      <c r="Z150" s="37"/>
      <c r="AA150" s="37"/>
      <c r="AB150" s="37"/>
      <c r="AC150" s="37"/>
      <c r="AD150" s="37"/>
      <c r="AE150" s="29" t="str">
        <f t="shared" si="6"/>
        <v/>
      </c>
      <c r="AF150" s="29" t="str" cm="1">
        <f t="array" ref="AF150">IF($AS150=0,"",INDEX(Disk_Pivot!$I$2:$I$500,$AS150))</f>
        <v/>
      </c>
      <c r="AG150" s="29" t="str" cm="1">
        <f t="array" ref="AG150">IF($AS150=0,"",INDEX(Disk_Pivot!$N$2:$N$500,$AS150))</f>
        <v/>
      </c>
      <c r="AH150" s="29"/>
      <c r="AI150" s="29"/>
      <c r="AJ150" s="29"/>
      <c r="AK150" s="29"/>
      <c r="AL150" s="29"/>
      <c r="AM150" s="29"/>
      <c r="AR150">
        <f>IFERROR(MATCH($B150,Input!$J$2:$J$500,0),0)</f>
        <v>0</v>
      </c>
      <c r="AS150">
        <f>IFERROR(MATCH($B150,Disk_Pivot!$G$2:$G$500,0),0)</f>
        <v>0</v>
      </c>
    </row>
    <row r="151" spans="1:45">
      <c r="A151" s="29" t="str" cm="1">
        <f t="array" ref="A151">IF($AR151=0,"",INDEX(Input!$G$2:$G$500,$AR151)&amp;"")</f>
        <v/>
      </c>
      <c r="B151" s="29"/>
      <c r="C151" s="29" t="str" cm="1">
        <f t="array" ref="C151">IF($AR151=0,"",INDEX(Input!$H$2:$H$500,$AR151)&amp;"")</f>
        <v/>
      </c>
      <c r="D151" s="37" t="str" cm="1">
        <f t="array" ref="D151">IF($AR151=0,"",INDEX(Input!$F$2:$F$500,$AR151))</f>
        <v/>
      </c>
      <c r="E151" s="29" t="str">
        <f>IFERROR(INDEX(Models!$G$2:$G$605,MATCH(D151,Models!$H$2:$H$605,0)),D151)</f>
        <v/>
      </c>
      <c r="F151" s="29" t="str" cm="1">
        <f t="array" ref="F151">IF($AR151=0,"",INDEX(Input!$E$2:$E$500,$AR151))</f>
        <v/>
      </c>
      <c r="G151" s="29" t="str" cm="1">
        <f t="array" ref="G151">IF($AR151=0,"",IF(F151="LENOVO",INDEX(Input!$K$2:$K$500,$AR151),INDEX(Input!$L$2:$L$500,$AR151)))</f>
        <v/>
      </c>
      <c r="H151" s="29"/>
      <c r="I151" s="29"/>
      <c r="J151" s="29" t="str">
        <f>CPU_Formula!I151</f>
        <v/>
      </c>
      <c r="K151" s="37" t="str" cm="1">
        <f t="array" ref="K151">IF($AR151=0,"",INDEX(Input!$D$2:$AC$500,$AR151,$AP$2)&amp;"")</f>
        <v/>
      </c>
      <c r="L151" s="37" t="str" cm="1">
        <f t="array" ref="L151">IF($AR151=0,"",INDEX(Input!$D$2:$AC$500,$AR151,$AP$3)&amp;"")</f>
        <v/>
      </c>
      <c r="M151" s="37" t="str" cm="1">
        <f t="array" ref="M151">IFERROR(_xlfn.FILTERXML("&lt;t&gt;&lt;s&gt;" &amp; SUBSTITUTE(L151," / ","&lt;/s&gt;&lt;s&gt;") &amp; "&lt;/s&gt;&lt;/t&gt;","(//s[contains(.,'DDR')])[1]"),"")</f>
        <v/>
      </c>
      <c r="N151" s="29" t="str">
        <f t="shared" si="7"/>
        <v/>
      </c>
      <c r="O151" s="37" t="str" cm="1">
        <f t="array" ref="O151">IF($AR151=0,"",INDEX(Input!$D$2:$AC$500,$AR151,$AP$4)&amp;"")</f>
        <v/>
      </c>
      <c r="P151" s="37" t="str" cm="1">
        <f t="array" ref="P151">IF($AR151=0,"",IFERROR(_xlfn.TEXTJOIN(", ",TRUE,_xlfn.MAP(_xlfn._xlws.FILTER(INDEX(Input!$D$2:$AC$500,,$AP$6),Input!$J$2:$J$500=$B151),_xlfn.LAMBDA(_xlpm.x,IFERROR(TRUNC(VALUE(_xlfn.TEXTBEFORE(_xlpm.x," ")))&amp;" "&amp;_xlfn.TEXTAFTER(_xlpm.x," "),_xlpm.x)))),""))</f>
        <v/>
      </c>
      <c r="Q151" s="29" t="str">
        <f t="shared" si="8"/>
        <v/>
      </c>
      <c r="R151" s="37" t="str" cm="1">
        <f t="array" ref="R151">IF($AR151=0,"",_xlfn.LET(_xlpm.Result,INDEX(Input!$D$2:$AC$500,$AR151,$AP$5),IF(_xlpm.Result="","",_xlpm.Result)))</f>
        <v/>
      </c>
      <c r="S151" s="37" t="str" cm="1">
        <f t="array" ref="S151">IF(R151="","",IFERROR(_xlfn.TEXTSPLIT(R151," / ", ,TRUE,0,),""))</f>
        <v/>
      </c>
      <c r="T151" s="37"/>
      <c r="U151" s="37" t="str" cm="1">
        <f t="array" ref="U151">IFERROR(_xlfn.IFS(
S151="","",
--S151&lt;55,"Battery Defect",
--S151&lt;=69,"Battery D",
--S151&lt;=80,"Battery C",
--S151&gt;80,""
),"")</f>
        <v/>
      </c>
      <c r="V151" s="37" t="str" cm="1">
        <f t="array" ref="V151">IFERROR(_xlfn.IFS(
T151="","",
--T151&lt;55,"Battery Defect",
--T151&lt;=69,"Battery D",
--T151&lt;=80,"Battery C",
--T151&gt;80,""
),"")</f>
        <v/>
      </c>
      <c r="W151" s="37" t="str" cm="1">
        <f t="array" ref="W151">IF($AR151=0,"",IFERROR(IF(INDEX(Input!$N$2:$U$500,$AR151,0)=0,"",INDEX(Input!$N$2:$U$500,$AR151,0)),""))</f>
        <v/>
      </c>
      <c r="X151" s="37"/>
      <c r="Y151" s="37"/>
      <c r="Z151" s="37"/>
      <c r="AA151" s="37"/>
      <c r="AB151" s="37"/>
      <c r="AC151" s="37"/>
      <c r="AD151" s="37"/>
      <c r="AE151" s="29" t="str">
        <f t="shared" si="6"/>
        <v/>
      </c>
      <c r="AF151" s="29" t="str" cm="1">
        <f t="array" ref="AF151">IF($AS151=0,"",INDEX(Disk_Pivot!$I$2:$I$500,$AS151))</f>
        <v/>
      </c>
      <c r="AG151" s="29" t="str" cm="1">
        <f t="array" ref="AG151">IF($AS151=0,"",INDEX(Disk_Pivot!$N$2:$N$500,$AS151))</f>
        <v/>
      </c>
      <c r="AH151" s="29"/>
      <c r="AI151" s="29"/>
      <c r="AJ151" s="29"/>
      <c r="AK151" s="29"/>
      <c r="AL151" s="29"/>
      <c r="AM151" s="29"/>
      <c r="AR151">
        <f>IFERROR(MATCH($B151,Input!$J$2:$J$500,0),0)</f>
        <v>0</v>
      </c>
      <c r="AS151">
        <f>IFERROR(MATCH($B151,Disk_Pivot!$G$2:$G$500,0),0)</f>
        <v>0</v>
      </c>
    </row>
    <row r="152" spans="1:45">
      <c r="A152" s="29" t="str" cm="1">
        <f t="array" ref="A152">IF($AR152=0,"",INDEX(Input!$G$2:$G$500,$AR152)&amp;"")</f>
        <v/>
      </c>
      <c r="B152" s="29"/>
      <c r="C152" s="29" t="str" cm="1">
        <f t="array" ref="C152">IF($AR152=0,"",INDEX(Input!$H$2:$H$500,$AR152)&amp;"")</f>
        <v/>
      </c>
      <c r="D152" s="37" t="str" cm="1">
        <f t="array" ref="D152">IF($AR152=0,"",INDEX(Input!$F$2:$F$500,$AR152))</f>
        <v/>
      </c>
      <c r="E152" s="29" t="str">
        <f>IFERROR(INDEX(Models!$G$2:$G$605,MATCH(D152,Models!$H$2:$H$605,0)),D152)</f>
        <v/>
      </c>
      <c r="F152" s="29" t="str" cm="1">
        <f t="array" ref="F152">IF($AR152=0,"",INDEX(Input!$E$2:$E$500,$AR152))</f>
        <v/>
      </c>
      <c r="G152" s="29" t="str" cm="1">
        <f t="array" ref="G152">IF($AR152=0,"",IF(F152="LENOVO",INDEX(Input!$K$2:$K$500,$AR152),INDEX(Input!$L$2:$L$500,$AR152)))</f>
        <v/>
      </c>
      <c r="H152" s="29"/>
      <c r="I152" s="29"/>
      <c r="J152" s="29" t="str">
        <f>CPU_Formula!I152</f>
        <v/>
      </c>
      <c r="K152" s="37" t="str" cm="1">
        <f t="array" ref="K152">IF($AR152=0,"",INDEX(Input!$D$2:$AC$500,$AR152,$AP$2)&amp;"")</f>
        <v/>
      </c>
      <c r="L152" s="37" t="str" cm="1">
        <f t="array" ref="L152">IF($AR152=0,"",INDEX(Input!$D$2:$AC$500,$AR152,$AP$3)&amp;"")</f>
        <v/>
      </c>
      <c r="M152" s="37" t="str" cm="1">
        <f t="array" ref="M152">IFERROR(_xlfn.FILTERXML("&lt;t&gt;&lt;s&gt;" &amp; SUBSTITUTE(L152," / ","&lt;/s&gt;&lt;s&gt;") &amp; "&lt;/s&gt;&lt;/t&gt;","(//s[contains(.,'DDR')])[1]"),"")</f>
        <v/>
      </c>
      <c r="N152" s="29" t="str">
        <f t="shared" si="7"/>
        <v/>
      </c>
      <c r="O152" s="37" t="str" cm="1">
        <f t="array" ref="O152">IF($AR152=0,"",INDEX(Input!$D$2:$AC$500,$AR152,$AP$4)&amp;"")</f>
        <v/>
      </c>
      <c r="P152" s="37" t="str" cm="1">
        <f t="array" ref="P152">IF($AR152=0,"",IFERROR(_xlfn.TEXTJOIN(", ",TRUE,_xlfn.MAP(_xlfn._xlws.FILTER(INDEX(Input!$D$2:$AC$500,,$AP$6),Input!$J$2:$J$500=$B152),_xlfn.LAMBDA(_xlpm.x,IFERROR(TRUNC(VALUE(_xlfn.TEXTBEFORE(_xlpm.x," ")))&amp;" "&amp;_xlfn.TEXTAFTER(_xlpm.x," "),_xlpm.x)))),""))</f>
        <v/>
      </c>
      <c r="Q152" s="29" t="str">
        <f t="shared" si="8"/>
        <v/>
      </c>
      <c r="R152" s="37" t="str" cm="1">
        <f t="array" ref="R152">IF($AR152=0,"",_xlfn.LET(_xlpm.Result,INDEX(Input!$D$2:$AC$500,$AR152,$AP$5),IF(_xlpm.Result="","",_xlpm.Result)))</f>
        <v/>
      </c>
      <c r="S152" s="37" t="str" cm="1">
        <f t="array" ref="S152">IF(R152="","",IFERROR(_xlfn.TEXTSPLIT(R152," / ", ,TRUE,0,),""))</f>
        <v/>
      </c>
      <c r="T152" s="37"/>
      <c r="U152" s="37" t="str" cm="1">
        <f t="array" ref="U152">IFERROR(_xlfn.IFS(
S152="","",
--S152&lt;55,"Battery Defect",
--S152&lt;=69,"Battery D",
--S152&lt;=80,"Battery C",
--S152&gt;80,""
),"")</f>
        <v/>
      </c>
      <c r="V152" s="37" t="str" cm="1">
        <f t="array" ref="V152">IFERROR(_xlfn.IFS(
T152="","",
--T152&lt;55,"Battery Defect",
--T152&lt;=69,"Battery D",
--T152&lt;=80,"Battery C",
--T152&gt;80,""
),"")</f>
        <v/>
      </c>
      <c r="W152" s="37" t="str" cm="1">
        <f t="array" ref="W152">IF($AR152=0,"",IFERROR(IF(INDEX(Input!$N$2:$U$500,$AR152,0)=0,"",INDEX(Input!$N$2:$U$500,$AR152,0)),""))</f>
        <v/>
      </c>
      <c r="X152" s="37"/>
      <c r="Y152" s="37"/>
      <c r="Z152" s="37"/>
      <c r="AA152" s="37"/>
      <c r="AB152" s="37"/>
      <c r="AC152" s="37"/>
      <c r="AD152" s="37"/>
      <c r="AE152" s="29" t="str">
        <f t="shared" si="6"/>
        <v/>
      </c>
      <c r="AF152" s="29" t="str" cm="1">
        <f t="array" ref="AF152">IF($AS152=0,"",INDEX(Disk_Pivot!$I$2:$I$500,$AS152))</f>
        <v/>
      </c>
      <c r="AG152" s="29" t="str" cm="1">
        <f t="array" ref="AG152">IF($AS152=0,"",INDEX(Disk_Pivot!$N$2:$N$500,$AS152))</f>
        <v/>
      </c>
      <c r="AH152" s="29"/>
      <c r="AI152" s="29"/>
      <c r="AJ152" s="29"/>
      <c r="AK152" s="29"/>
      <c r="AL152" s="29"/>
      <c r="AM152" s="29"/>
      <c r="AR152">
        <f>IFERROR(MATCH($B152,Input!$J$2:$J$500,0),0)</f>
        <v>0</v>
      </c>
      <c r="AS152">
        <f>IFERROR(MATCH($B152,Disk_Pivot!$G$2:$G$500,0),0)</f>
        <v>0</v>
      </c>
    </row>
    <row r="153" spans="1:45">
      <c r="A153" s="29" t="str" cm="1">
        <f t="array" ref="A153">IF($AR153=0,"",INDEX(Input!$G$2:$G$500,$AR153)&amp;"")</f>
        <v/>
      </c>
      <c r="B153" s="29"/>
      <c r="C153" s="29" t="str" cm="1">
        <f t="array" ref="C153">IF($AR153=0,"",INDEX(Input!$H$2:$H$500,$AR153)&amp;"")</f>
        <v/>
      </c>
      <c r="D153" s="37" t="str" cm="1">
        <f t="array" ref="D153">IF($AR153=0,"",INDEX(Input!$F$2:$F$500,$AR153))</f>
        <v/>
      </c>
      <c r="E153" s="29" t="str">
        <f>IFERROR(INDEX(Models!$G$2:$G$605,MATCH(D153,Models!$H$2:$H$605,0)),D153)</f>
        <v/>
      </c>
      <c r="F153" s="29" t="str" cm="1">
        <f t="array" ref="F153">IF($AR153=0,"",INDEX(Input!$E$2:$E$500,$AR153))</f>
        <v/>
      </c>
      <c r="G153" s="29" t="str" cm="1">
        <f t="array" ref="G153">IF($AR153=0,"",IF(F153="LENOVO",INDEX(Input!$K$2:$K$500,$AR153),INDEX(Input!$L$2:$L$500,$AR153)))</f>
        <v/>
      </c>
      <c r="H153" s="29"/>
      <c r="I153" s="29"/>
      <c r="J153" s="29" t="str">
        <f>CPU_Formula!I153</f>
        <v/>
      </c>
      <c r="K153" s="37" t="str" cm="1">
        <f t="array" ref="K153">IF($AR153=0,"",INDEX(Input!$D$2:$AC$500,$AR153,$AP$2)&amp;"")</f>
        <v/>
      </c>
      <c r="L153" s="37" t="str" cm="1">
        <f t="array" ref="L153">IF($AR153=0,"",INDEX(Input!$D$2:$AC$500,$AR153,$AP$3)&amp;"")</f>
        <v/>
      </c>
      <c r="M153" s="37" t="str" cm="1">
        <f t="array" ref="M153">IFERROR(_xlfn.FILTERXML("&lt;t&gt;&lt;s&gt;" &amp; SUBSTITUTE(L153," / ","&lt;/s&gt;&lt;s&gt;") &amp; "&lt;/s&gt;&lt;/t&gt;","(//s[contains(.,'DDR')])[1]"),"")</f>
        <v/>
      </c>
      <c r="N153" s="29" t="str">
        <f t="shared" si="7"/>
        <v/>
      </c>
      <c r="O153" s="37" t="str" cm="1">
        <f t="array" ref="O153">IF($AR153=0,"",INDEX(Input!$D$2:$AC$500,$AR153,$AP$4)&amp;"")</f>
        <v/>
      </c>
      <c r="P153" s="37" t="str" cm="1">
        <f t="array" ref="P153">IF($AR153=0,"",IFERROR(_xlfn.TEXTJOIN(", ",TRUE,_xlfn.MAP(_xlfn._xlws.FILTER(INDEX(Input!$D$2:$AC$500,,$AP$6),Input!$J$2:$J$500=$B153),_xlfn.LAMBDA(_xlpm.x,IFERROR(TRUNC(VALUE(_xlfn.TEXTBEFORE(_xlpm.x," ")))&amp;" "&amp;_xlfn.TEXTAFTER(_xlpm.x," "),_xlpm.x)))),""))</f>
        <v/>
      </c>
      <c r="Q153" s="29" t="str">
        <f t="shared" si="8"/>
        <v/>
      </c>
      <c r="R153" s="37" t="str" cm="1">
        <f t="array" ref="R153">IF($AR153=0,"",_xlfn.LET(_xlpm.Result,INDEX(Input!$D$2:$AC$500,$AR153,$AP$5),IF(_xlpm.Result="","",_xlpm.Result)))</f>
        <v/>
      </c>
      <c r="S153" s="37" t="str" cm="1">
        <f t="array" ref="S153">IF(R153="","",IFERROR(_xlfn.TEXTSPLIT(R153," / ", ,TRUE,0,),""))</f>
        <v/>
      </c>
      <c r="T153" s="37"/>
      <c r="U153" s="37" t="str" cm="1">
        <f t="array" ref="U153">IFERROR(_xlfn.IFS(
S153="","",
--S153&lt;55,"Battery Defect",
--S153&lt;=69,"Battery D",
--S153&lt;=80,"Battery C",
--S153&gt;80,""
),"")</f>
        <v/>
      </c>
      <c r="V153" s="37" t="str" cm="1">
        <f t="array" ref="V153">IFERROR(_xlfn.IFS(
T153="","",
--T153&lt;55,"Battery Defect",
--T153&lt;=69,"Battery D",
--T153&lt;=80,"Battery C",
--T153&gt;80,""
),"")</f>
        <v/>
      </c>
      <c r="W153" s="37" t="str" cm="1">
        <f t="array" ref="W153">IF($AR153=0,"",IFERROR(IF(INDEX(Input!$N$2:$U$500,$AR153,0)=0,"",INDEX(Input!$N$2:$U$500,$AR153,0)),""))</f>
        <v/>
      </c>
      <c r="X153" s="37"/>
      <c r="Y153" s="37"/>
      <c r="Z153" s="37"/>
      <c r="AA153" s="37"/>
      <c r="AB153" s="37"/>
      <c r="AC153" s="37"/>
      <c r="AD153" s="37"/>
      <c r="AE153" s="29" t="str">
        <f t="shared" si="6"/>
        <v/>
      </c>
      <c r="AF153" s="29" t="str" cm="1">
        <f t="array" ref="AF153">IF($AS153=0,"",INDEX(Disk_Pivot!$I$2:$I$500,$AS153))</f>
        <v/>
      </c>
      <c r="AG153" s="29" t="str" cm="1">
        <f t="array" ref="AG153">IF($AS153=0,"",INDEX(Disk_Pivot!$N$2:$N$500,$AS153))</f>
        <v/>
      </c>
      <c r="AH153" s="29"/>
      <c r="AI153" s="29"/>
      <c r="AJ153" s="29"/>
      <c r="AK153" s="29"/>
      <c r="AL153" s="29"/>
      <c r="AM153" s="29"/>
      <c r="AR153">
        <f>IFERROR(MATCH($B153,Input!$J$2:$J$500,0),0)</f>
        <v>0</v>
      </c>
      <c r="AS153">
        <f>IFERROR(MATCH($B153,Disk_Pivot!$G$2:$G$500,0),0)</f>
        <v>0</v>
      </c>
    </row>
    <row r="154" spans="1:45">
      <c r="A154" s="29" t="str" cm="1">
        <f t="array" ref="A154">IF($AR154=0,"",INDEX(Input!$G$2:$G$500,$AR154)&amp;"")</f>
        <v/>
      </c>
      <c r="B154" s="29"/>
      <c r="C154" s="29" t="str" cm="1">
        <f t="array" ref="C154">IF($AR154=0,"",INDEX(Input!$H$2:$H$500,$AR154)&amp;"")</f>
        <v/>
      </c>
      <c r="D154" s="37" t="str" cm="1">
        <f t="array" ref="D154">IF($AR154=0,"",INDEX(Input!$F$2:$F$500,$AR154))</f>
        <v/>
      </c>
      <c r="E154" s="29" t="str">
        <f>IFERROR(INDEX(Models!$G$2:$G$605,MATCH(D154,Models!$H$2:$H$605,0)),D154)</f>
        <v/>
      </c>
      <c r="F154" s="29" t="str" cm="1">
        <f t="array" ref="F154">IF($AR154=0,"",INDEX(Input!$E$2:$E$500,$AR154))</f>
        <v/>
      </c>
      <c r="G154" s="29" t="str" cm="1">
        <f t="array" ref="G154">IF($AR154=0,"",IF(F154="LENOVO",INDEX(Input!$K$2:$K$500,$AR154),INDEX(Input!$L$2:$L$500,$AR154)))</f>
        <v/>
      </c>
      <c r="H154" s="29"/>
      <c r="I154" s="29"/>
      <c r="J154" s="29" t="str">
        <f>CPU_Formula!I154</f>
        <v/>
      </c>
      <c r="K154" s="37" t="str" cm="1">
        <f t="array" ref="K154">IF($AR154=0,"",INDEX(Input!$D$2:$AC$500,$AR154,$AP$2)&amp;"")</f>
        <v/>
      </c>
      <c r="L154" s="37" t="str" cm="1">
        <f t="array" ref="L154">IF($AR154=0,"",INDEX(Input!$D$2:$AC$500,$AR154,$AP$3)&amp;"")</f>
        <v/>
      </c>
      <c r="M154" s="37" t="str" cm="1">
        <f t="array" ref="M154">IFERROR(_xlfn.FILTERXML("&lt;t&gt;&lt;s&gt;" &amp; SUBSTITUTE(L154," / ","&lt;/s&gt;&lt;s&gt;") &amp; "&lt;/s&gt;&lt;/t&gt;","(//s[contains(.,'DDR')])[1]"),"")</f>
        <v/>
      </c>
      <c r="N154" s="29" t="str">
        <f t="shared" si="7"/>
        <v/>
      </c>
      <c r="O154" s="37" t="str" cm="1">
        <f t="array" ref="O154">IF($AR154=0,"",INDEX(Input!$D$2:$AC$500,$AR154,$AP$4)&amp;"")</f>
        <v/>
      </c>
      <c r="P154" s="37" t="str" cm="1">
        <f t="array" ref="P154">IF($AR154=0,"",IFERROR(_xlfn.TEXTJOIN(", ",TRUE,_xlfn.MAP(_xlfn._xlws.FILTER(INDEX(Input!$D$2:$AC$500,,$AP$6),Input!$J$2:$J$500=$B154),_xlfn.LAMBDA(_xlpm.x,IFERROR(TRUNC(VALUE(_xlfn.TEXTBEFORE(_xlpm.x," ")))&amp;" "&amp;_xlfn.TEXTAFTER(_xlpm.x," "),_xlpm.x)))),""))</f>
        <v/>
      </c>
      <c r="Q154" s="29" t="str">
        <f t="shared" si="8"/>
        <v/>
      </c>
      <c r="R154" s="37" t="str" cm="1">
        <f t="array" ref="R154">IF($AR154=0,"",_xlfn.LET(_xlpm.Result,INDEX(Input!$D$2:$AC$500,$AR154,$AP$5),IF(_xlpm.Result="","",_xlpm.Result)))</f>
        <v/>
      </c>
      <c r="S154" s="37" t="str" cm="1">
        <f t="array" ref="S154">IF(R154="","",IFERROR(_xlfn.TEXTSPLIT(R154," / ", ,TRUE,0,),""))</f>
        <v/>
      </c>
      <c r="T154" s="37"/>
      <c r="U154" s="37" t="str" cm="1">
        <f t="array" ref="U154">IFERROR(_xlfn.IFS(
S154="","",
--S154&lt;55,"Battery Defect",
--S154&lt;=69,"Battery D",
--S154&lt;=80,"Battery C",
--S154&gt;80,""
),"")</f>
        <v/>
      </c>
      <c r="V154" s="37" t="str" cm="1">
        <f t="array" ref="V154">IFERROR(_xlfn.IFS(
T154="","",
--T154&lt;55,"Battery Defect",
--T154&lt;=69,"Battery D",
--T154&lt;=80,"Battery C",
--T154&gt;80,""
),"")</f>
        <v/>
      </c>
      <c r="W154" s="37" t="str" cm="1">
        <f t="array" ref="W154">IF($AR154=0,"",IFERROR(IF(INDEX(Input!$N$2:$U$500,$AR154,0)=0,"",INDEX(Input!$N$2:$U$500,$AR154,0)),""))</f>
        <v/>
      </c>
      <c r="X154" s="37"/>
      <c r="Y154" s="37"/>
      <c r="Z154" s="37"/>
      <c r="AA154" s="37"/>
      <c r="AB154" s="37"/>
      <c r="AC154" s="37"/>
      <c r="AD154" s="37"/>
      <c r="AE154" s="29" t="str">
        <f t="shared" si="6"/>
        <v/>
      </c>
      <c r="AF154" s="29" t="str" cm="1">
        <f t="array" ref="AF154">IF($AS154=0,"",INDEX(Disk_Pivot!$I$2:$I$500,$AS154))</f>
        <v/>
      </c>
      <c r="AG154" s="29" t="str" cm="1">
        <f t="array" ref="AG154">IF($AS154=0,"",INDEX(Disk_Pivot!$N$2:$N$500,$AS154))</f>
        <v/>
      </c>
      <c r="AH154" s="29"/>
      <c r="AI154" s="29"/>
      <c r="AJ154" s="29"/>
      <c r="AK154" s="29"/>
      <c r="AL154" s="29"/>
      <c r="AM154" s="29"/>
      <c r="AR154">
        <f>IFERROR(MATCH($B154,Input!$J$2:$J$500,0),0)</f>
        <v>0</v>
      </c>
      <c r="AS154">
        <f>IFERROR(MATCH($B154,Disk_Pivot!$G$2:$G$500,0),0)</f>
        <v>0</v>
      </c>
    </row>
    <row r="155" spans="1:45">
      <c r="A155" s="29" t="str" cm="1">
        <f t="array" ref="A155">IF($AR155=0,"",INDEX(Input!$G$2:$G$500,$AR155)&amp;"")</f>
        <v/>
      </c>
      <c r="B155" s="29"/>
      <c r="C155" s="29" t="str" cm="1">
        <f t="array" ref="C155">IF($AR155=0,"",INDEX(Input!$H$2:$H$500,$AR155)&amp;"")</f>
        <v/>
      </c>
      <c r="D155" s="37" t="str" cm="1">
        <f t="array" ref="D155">IF($AR155=0,"",INDEX(Input!$F$2:$F$500,$AR155))</f>
        <v/>
      </c>
      <c r="E155" s="29" t="str">
        <f>IFERROR(INDEX(Models!$G$2:$G$605,MATCH(D155,Models!$H$2:$H$605,0)),D155)</f>
        <v/>
      </c>
      <c r="F155" s="29" t="str" cm="1">
        <f t="array" ref="F155">IF($AR155=0,"",INDEX(Input!$E$2:$E$500,$AR155))</f>
        <v/>
      </c>
      <c r="G155" s="29" t="str" cm="1">
        <f t="array" ref="G155">IF($AR155=0,"",IF(F155="LENOVO",INDEX(Input!$K$2:$K$500,$AR155),INDEX(Input!$L$2:$L$500,$AR155)))</f>
        <v/>
      </c>
      <c r="H155" s="29"/>
      <c r="I155" s="29"/>
      <c r="J155" s="29" t="str">
        <f>CPU_Formula!I155</f>
        <v/>
      </c>
      <c r="K155" s="37" t="str" cm="1">
        <f t="array" ref="K155">IF($AR155=0,"",INDEX(Input!$D$2:$AC$500,$AR155,$AP$2)&amp;"")</f>
        <v/>
      </c>
      <c r="L155" s="37" t="str" cm="1">
        <f t="array" ref="L155">IF($AR155=0,"",INDEX(Input!$D$2:$AC$500,$AR155,$AP$3)&amp;"")</f>
        <v/>
      </c>
      <c r="M155" s="37" t="str" cm="1">
        <f t="array" ref="M155">IFERROR(_xlfn.FILTERXML("&lt;t&gt;&lt;s&gt;" &amp; SUBSTITUTE(L155," / ","&lt;/s&gt;&lt;s&gt;") &amp; "&lt;/s&gt;&lt;/t&gt;","(//s[contains(.,'DDR')])[1]"),"")</f>
        <v/>
      </c>
      <c r="N155" s="29" t="str">
        <f t="shared" si="7"/>
        <v/>
      </c>
      <c r="O155" s="37" t="str" cm="1">
        <f t="array" ref="O155">IF($AR155=0,"",INDEX(Input!$D$2:$AC$500,$AR155,$AP$4)&amp;"")</f>
        <v/>
      </c>
      <c r="P155" s="37" t="str" cm="1">
        <f t="array" ref="P155">IF($AR155=0,"",IFERROR(_xlfn.TEXTJOIN(", ",TRUE,_xlfn.MAP(_xlfn._xlws.FILTER(INDEX(Input!$D$2:$AC$500,,$AP$6),Input!$J$2:$J$500=$B155),_xlfn.LAMBDA(_xlpm.x,IFERROR(TRUNC(VALUE(_xlfn.TEXTBEFORE(_xlpm.x," ")))&amp;" "&amp;_xlfn.TEXTAFTER(_xlpm.x," "),_xlpm.x)))),""))</f>
        <v/>
      </c>
      <c r="Q155" s="29" t="str">
        <f t="shared" si="8"/>
        <v/>
      </c>
      <c r="R155" s="37" t="str" cm="1">
        <f t="array" ref="R155">IF($AR155=0,"",_xlfn.LET(_xlpm.Result,INDEX(Input!$D$2:$AC$500,$AR155,$AP$5),IF(_xlpm.Result="","",_xlpm.Result)))</f>
        <v/>
      </c>
      <c r="S155" s="37" t="str" cm="1">
        <f t="array" ref="S155">IF(R155="","",IFERROR(_xlfn.TEXTSPLIT(R155," / ", ,TRUE,0,),""))</f>
        <v/>
      </c>
      <c r="T155" s="37"/>
      <c r="U155" s="37" t="str" cm="1">
        <f t="array" ref="U155">IFERROR(_xlfn.IFS(
S155="","",
--S155&lt;55,"Battery Defect",
--S155&lt;=69,"Battery D",
--S155&lt;=80,"Battery C",
--S155&gt;80,""
),"")</f>
        <v/>
      </c>
      <c r="V155" s="37" t="str" cm="1">
        <f t="array" ref="V155">IFERROR(_xlfn.IFS(
T155="","",
--T155&lt;55,"Battery Defect",
--T155&lt;=69,"Battery D",
--T155&lt;=80,"Battery C",
--T155&gt;80,""
),"")</f>
        <v/>
      </c>
      <c r="W155" s="37" t="str" cm="1">
        <f t="array" ref="W155">IF($AR155=0,"",IFERROR(IF(INDEX(Input!$N$2:$U$500,$AR155,0)=0,"",INDEX(Input!$N$2:$U$500,$AR155,0)),""))</f>
        <v/>
      </c>
      <c r="X155" s="37"/>
      <c r="Y155" s="37"/>
      <c r="Z155" s="37"/>
      <c r="AA155" s="37"/>
      <c r="AB155" s="37"/>
      <c r="AC155" s="37"/>
      <c r="AD155" s="37"/>
      <c r="AE155" s="29" t="str">
        <f t="shared" si="6"/>
        <v/>
      </c>
      <c r="AF155" s="29" t="str" cm="1">
        <f t="array" ref="AF155">IF($AS155=0,"",INDEX(Disk_Pivot!$I$2:$I$500,$AS155))</f>
        <v/>
      </c>
      <c r="AG155" s="29" t="str" cm="1">
        <f t="array" ref="AG155">IF($AS155=0,"",INDEX(Disk_Pivot!$N$2:$N$500,$AS155))</f>
        <v/>
      </c>
      <c r="AH155" s="29"/>
      <c r="AI155" s="29"/>
      <c r="AJ155" s="29"/>
      <c r="AK155" s="29"/>
      <c r="AL155" s="29"/>
      <c r="AM155" s="29"/>
      <c r="AR155">
        <f>IFERROR(MATCH($B155,Input!$J$2:$J$500,0),0)</f>
        <v>0</v>
      </c>
      <c r="AS155">
        <f>IFERROR(MATCH($B155,Disk_Pivot!$G$2:$G$500,0),0)</f>
        <v>0</v>
      </c>
    </row>
    <row r="156" spans="1:45">
      <c r="A156" s="29" t="str" cm="1">
        <f t="array" ref="A156">IF($AR156=0,"",INDEX(Input!$G$2:$G$500,$AR156)&amp;"")</f>
        <v/>
      </c>
      <c r="B156" s="29"/>
      <c r="C156" s="29" t="str" cm="1">
        <f t="array" ref="C156">IF($AR156=0,"",INDEX(Input!$H$2:$H$500,$AR156)&amp;"")</f>
        <v/>
      </c>
      <c r="D156" s="37" t="str" cm="1">
        <f t="array" ref="D156">IF($AR156=0,"",INDEX(Input!$F$2:$F$500,$AR156))</f>
        <v/>
      </c>
      <c r="E156" s="29" t="str">
        <f>IFERROR(INDEX(Models!$G$2:$G$605,MATCH(D156,Models!$H$2:$H$605,0)),D156)</f>
        <v/>
      </c>
      <c r="F156" s="29" t="str" cm="1">
        <f t="array" ref="F156">IF($AR156=0,"",INDEX(Input!$E$2:$E$500,$AR156))</f>
        <v/>
      </c>
      <c r="G156" s="29" t="str" cm="1">
        <f t="array" ref="G156">IF($AR156=0,"",IF(F156="LENOVO",INDEX(Input!$K$2:$K$500,$AR156),INDEX(Input!$L$2:$L$500,$AR156)))</f>
        <v/>
      </c>
      <c r="H156" s="29"/>
      <c r="I156" s="29"/>
      <c r="J156" s="29" t="str">
        <f>CPU_Formula!I156</f>
        <v/>
      </c>
      <c r="K156" s="37" t="str" cm="1">
        <f t="array" ref="K156">IF($AR156=0,"",INDEX(Input!$D$2:$AC$500,$AR156,$AP$2)&amp;"")</f>
        <v/>
      </c>
      <c r="L156" s="37" t="str" cm="1">
        <f t="array" ref="L156">IF($AR156=0,"",INDEX(Input!$D$2:$AC$500,$AR156,$AP$3)&amp;"")</f>
        <v/>
      </c>
      <c r="M156" s="37" t="str" cm="1">
        <f t="array" ref="M156">IFERROR(_xlfn.FILTERXML("&lt;t&gt;&lt;s&gt;" &amp; SUBSTITUTE(L156," / ","&lt;/s&gt;&lt;s&gt;") &amp; "&lt;/s&gt;&lt;/t&gt;","(//s[contains(.,'DDR')])[1]"),"")</f>
        <v/>
      </c>
      <c r="N156" s="29" t="str">
        <f t="shared" si="7"/>
        <v/>
      </c>
      <c r="O156" s="37" t="str" cm="1">
        <f t="array" ref="O156">IF($AR156=0,"",INDEX(Input!$D$2:$AC$500,$AR156,$AP$4)&amp;"")</f>
        <v/>
      </c>
      <c r="P156" s="37" t="str" cm="1">
        <f t="array" ref="P156">IF($AR156=0,"",IFERROR(_xlfn.TEXTJOIN(", ",TRUE,_xlfn.MAP(_xlfn._xlws.FILTER(INDEX(Input!$D$2:$AC$500,,$AP$6),Input!$J$2:$J$500=$B156),_xlfn.LAMBDA(_xlpm.x,IFERROR(TRUNC(VALUE(_xlfn.TEXTBEFORE(_xlpm.x," ")))&amp;" "&amp;_xlfn.TEXTAFTER(_xlpm.x," "),_xlpm.x)))),""))</f>
        <v/>
      </c>
      <c r="Q156" s="29" t="str">
        <f t="shared" si="8"/>
        <v/>
      </c>
      <c r="R156" s="37" t="str" cm="1">
        <f t="array" ref="R156">IF($AR156=0,"",_xlfn.LET(_xlpm.Result,INDEX(Input!$D$2:$AC$500,$AR156,$AP$5),IF(_xlpm.Result="","",_xlpm.Result)))</f>
        <v/>
      </c>
      <c r="S156" s="37" t="str" cm="1">
        <f t="array" ref="S156">IF(R156="","",IFERROR(_xlfn.TEXTSPLIT(R156," / ", ,TRUE,0,),""))</f>
        <v/>
      </c>
      <c r="T156" s="37"/>
      <c r="U156" s="37" t="str" cm="1">
        <f t="array" ref="U156">IFERROR(_xlfn.IFS(
S156="","",
--S156&lt;55,"Battery Defect",
--S156&lt;=69,"Battery D",
--S156&lt;=80,"Battery C",
--S156&gt;80,""
),"")</f>
        <v/>
      </c>
      <c r="V156" s="37" t="str" cm="1">
        <f t="array" ref="V156">IFERROR(_xlfn.IFS(
T156="","",
--T156&lt;55,"Battery Defect",
--T156&lt;=69,"Battery D",
--T156&lt;=80,"Battery C",
--T156&gt;80,""
),"")</f>
        <v/>
      </c>
      <c r="W156" s="37" t="str" cm="1">
        <f t="array" ref="W156">IF($AR156=0,"",IFERROR(IF(INDEX(Input!$N$2:$U$500,$AR156,0)=0,"",INDEX(Input!$N$2:$U$500,$AR156,0)),""))</f>
        <v/>
      </c>
      <c r="X156" s="37"/>
      <c r="Y156" s="37"/>
      <c r="Z156" s="37"/>
      <c r="AA156" s="37"/>
      <c r="AB156" s="37"/>
      <c r="AC156" s="37"/>
      <c r="AD156" s="37"/>
      <c r="AE156" s="29" t="str">
        <f t="shared" si="6"/>
        <v/>
      </c>
      <c r="AF156" s="29" t="str" cm="1">
        <f t="array" ref="AF156">IF($AS156=0,"",INDEX(Disk_Pivot!$I$2:$I$500,$AS156))</f>
        <v/>
      </c>
      <c r="AG156" s="29" t="str" cm="1">
        <f t="array" ref="AG156">IF($AS156=0,"",INDEX(Disk_Pivot!$N$2:$N$500,$AS156))</f>
        <v/>
      </c>
      <c r="AH156" s="29"/>
      <c r="AI156" s="29"/>
      <c r="AJ156" s="29"/>
      <c r="AK156" s="29"/>
      <c r="AL156" s="29"/>
      <c r="AM156" s="29"/>
      <c r="AR156">
        <f>IFERROR(MATCH($B156,Input!$J$2:$J$500,0),0)</f>
        <v>0</v>
      </c>
      <c r="AS156">
        <f>IFERROR(MATCH($B156,Disk_Pivot!$G$2:$G$500,0),0)</f>
        <v>0</v>
      </c>
    </row>
    <row r="157" spans="1:45">
      <c r="A157" s="29" t="str" cm="1">
        <f t="array" ref="A157">IF($AR157=0,"",INDEX(Input!$G$2:$G$500,$AR157)&amp;"")</f>
        <v/>
      </c>
      <c r="B157" s="29"/>
      <c r="C157" s="29" t="str" cm="1">
        <f t="array" ref="C157">IF($AR157=0,"",INDEX(Input!$H$2:$H$500,$AR157)&amp;"")</f>
        <v/>
      </c>
      <c r="D157" s="37" t="str" cm="1">
        <f t="array" ref="D157">IF($AR157=0,"",INDEX(Input!$F$2:$F$500,$AR157))</f>
        <v/>
      </c>
      <c r="E157" s="29" t="str">
        <f>IFERROR(INDEX(Models!$G$2:$G$605,MATCH(D157,Models!$H$2:$H$605,0)),D157)</f>
        <v/>
      </c>
      <c r="F157" s="29" t="str" cm="1">
        <f t="array" ref="F157">IF($AR157=0,"",INDEX(Input!$E$2:$E$500,$AR157))</f>
        <v/>
      </c>
      <c r="G157" s="29" t="str" cm="1">
        <f t="array" ref="G157">IF($AR157=0,"",IF(F157="LENOVO",INDEX(Input!$K$2:$K$500,$AR157),INDEX(Input!$L$2:$L$500,$AR157)))</f>
        <v/>
      </c>
      <c r="H157" s="29"/>
      <c r="I157" s="29"/>
      <c r="J157" s="29" t="str">
        <f>CPU_Formula!I157</f>
        <v/>
      </c>
      <c r="K157" s="37" t="str" cm="1">
        <f t="array" ref="K157">IF($AR157=0,"",INDEX(Input!$D$2:$AC$500,$AR157,$AP$2)&amp;"")</f>
        <v/>
      </c>
      <c r="L157" s="37" t="str" cm="1">
        <f t="array" ref="L157">IF($AR157=0,"",INDEX(Input!$D$2:$AC$500,$AR157,$AP$3)&amp;"")</f>
        <v/>
      </c>
      <c r="M157" s="37" t="str" cm="1">
        <f t="array" ref="M157">IFERROR(_xlfn.FILTERXML("&lt;t&gt;&lt;s&gt;" &amp; SUBSTITUTE(L157," / ","&lt;/s&gt;&lt;s&gt;") &amp; "&lt;/s&gt;&lt;/t&gt;","(//s[contains(.,'DDR')])[1]"),"")</f>
        <v/>
      </c>
      <c r="N157" s="29" t="str">
        <f t="shared" si="7"/>
        <v/>
      </c>
      <c r="O157" s="37" t="str" cm="1">
        <f t="array" ref="O157">IF($AR157=0,"",INDEX(Input!$D$2:$AC$500,$AR157,$AP$4)&amp;"")</f>
        <v/>
      </c>
      <c r="P157" s="37" t="str" cm="1">
        <f t="array" ref="P157">IF($AR157=0,"",IFERROR(_xlfn.TEXTJOIN(", ",TRUE,_xlfn.MAP(_xlfn._xlws.FILTER(INDEX(Input!$D$2:$AC$500,,$AP$6),Input!$J$2:$J$500=$B157),_xlfn.LAMBDA(_xlpm.x,IFERROR(TRUNC(VALUE(_xlfn.TEXTBEFORE(_xlpm.x," ")))&amp;" "&amp;_xlfn.TEXTAFTER(_xlpm.x," "),_xlpm.x)))),""))</f>
        <v/>
      </c>
      <c r="Q157" s="29" t="str">
        <f t="shared" si="8"/>
        <v/>
      </c>
      <c r="R157" s="37" t="str" cm="1">
        <f t="array" ref="R157">IF($AR157=0,"",_xlfn.LET(_xlpm.Result,INDEX(Input!$D$2:$AC$500,$AR157,$AP$5),IF(_xlpm.Result="","",_xlpm.Result)))</f>
        <v/>
      </c>
      <c r="S157" s="37" t="str" cm="1">
        <f t="array" ref="S157">IF(R157="","",IFERROR(_xlfn.TEXTSPLIT(R157," / ", ,TRUE,0,),""))</f>
        <v/>
      </c>
      <c r="T157" s="37"/>
      <c r="U157" s="37" t="str" cm="1">
        <f t="array" ref="U157">IFERROR(_xlfn.IFS(
S157="","",
--S157&lt;55,"Battery Defect",
--S157&lt;=69,"Battery D",
--S157&lt;=80,"Battery C",
--S157&gt;80,""
),"")</f>
        <v/>
      </c>
      <c r="V157" s="37" t="str" cm="1">
        <f t="array" ref="V157">IFERROR(_xlfn.IFS(
T157="","",
--T157&lt;55,"Battery Defect",
--T157&lt;=69,"Battery D",
--T157&lt;=80,"Battery C",
--T157&gt;80,""
),"")</f>
        <v/>
      </c>
      <c r="W157" s="37" t="str" cm="1">
        <f t="array" ref="W157">IF($AR157=0,"",IFERROR(IF(INDEX(Input!$N$2:$U$500,$AR157,0)=0,"",INDEX(Input!$N$2:$U$500,$AR157,0)),""))</f>
        <v/>
      </c>
      <c r="X157" s="37"/>
      <c r="Y157" s="37"/>
      <c r="Z157" s="37"/>
      <c r="AA157" s="37"/>
      <c r="AB157" s="37"/>
      <c r="AC157" s="37"/>
      <c r="AD157" s="37"/>
      <c r="AE157" s="29" t="str">
        <f t="shared" si="6"/>
        <v/>
      </c>
      <c r="AF157" s="29" t="str" cm="1">
        <f t="array" ref="AF157">IF($AS157=0,"",INDEX(Disk_Pivot!$I$2:$I$500,$AS157))</f>
        <v/>
      </c>
      <c r="AG157" s="29" t="str" cm="1">
        <f t="array" ref="AG157">IF($AS157=0,"",INDEX(Disk_Pivot!$N$2:$N$500,$AS157))</f>
        <v/>
      </c>
      <c r="AH157" s="29"/>
      <c r="AI157" s="29"/>
      <c r="AJ157" s="29"/>
      <c r="AK157" s="29"/>
      <c r="AL157" s="29"/>
      <c r="AM157" s="29"/>
      <c r="AR157">
        <f>IFERROR(MATCH($B157,Input!$J$2:$J$500,0),0)</f>
        <v>0</v>
      </c>
      <c r="AS157">
        <f>IFERROR(MATCH($B157,Disk_Pivot!$G$2:$G$500,0),0)</f>
        <v>0</v>
      </c>
    </row>
    <row r="158" spans="1:45">
      <c r="A158" s="29" t="str" cm="1">
        <f t="array" ref="A158">IF($AR158=0,"",INDEX(Input!$G$2:$G$500,$AR158)&amp;"")</f>
        <v/>
      </c>
      <c r="B158" s="29"/>
      <c r="C158" s="29" t="str" cm="1">
        <f t="array" ref="C158">IF($AR158=0,"",INDEX(Input!$H$2:$H$500,$AR158)&amp;"")</f>
        <v/>
      </c>
      <c r="D158" s="37" t="str" cm="1">
        <f t="array" ref="D158">IF($AR158=0,"",INDEX(Input!$F$2:$F$500,$AR158))</f>
        <v/>
      </c>
      <c r="E158" s="29" t="str">
        <f>IFERROR(INDEX(Models!$G$2:$G$605,MATCH(D158,Models!$H$2:$H$605,0)),D158)</f>
        <v/>
      </c>
      <c r="F158" s="29" t="str" cm="1">
        <f t="array" ref="F158">IF($AR158=0,"",INDEX(Input!$E$2:$E$500,$AR158))</f>
        <v/>
      </c>
      <c r="G158" s="29" t="str" cm="1">
        <f t="array" ref="G158">IF($AR158=0,"",IF(F158="LENOVO",INDEX(Input!$K$2:$K$500,$AR158),INDEX(Input!$L$2:$L$500,$AR158)))</f>
        <v/>
      </c>
      <c r="H158" s="29"/>
      <c r="I158" s="29"/>
      <c r="J158" s="29" t="str">
        <f>CPU_Formula!I158</f>
        <v/>
      </c>
      <c r="K158" s="37" t="str" cm="1">
        <f t="array" ref="K158">IF($AR158=0,"",INDEX(Input!$D$2:$AC$500,$AR158,$AP$2)&amp;"")</f>
        <v/>
      </c>
      <c r="L158" s="37" t="str" cm="1">
        <f t="array" ref="L158">IF($AR158=0,"",INDEX(Input!$D$2:$AC$500,$AR158,$AP$3)&amp;"")</f>
        <v/>
      </c>
      <c r="M158" s="37" t="str" cm="1">
        <f t="array" ref="M158">IFERROR(_xlfn.FILTERXML("&lt;t&gt;&lt;s&gt;" &amp; SUBSTITUTE(L158," / ","&lt;/s&gt;&lt;s&gt;") &amp; "&lt;/s&gt;&lt;/t&gt;","(//s[contains(.,'DDR')])[1]"),"")</f>
        <v/>
      </c>
      <c r="N158" s="29" t="str">
        <f t="shared" si="7"/>
        <v/>
      </c>
      <c r="O158" s="37" t="str" cm="1">
        <f t="array" ref="O158">IF($AR158=0,"",INDEX(Input!$D$2:$AC$500,$AR158,$AP$4)&amp;"")</f>
        <v/>
      </c>
      <c r="P158" s="37" t="str" cm="1">
        <f t="array" ref="P158">IF($AR158=0,"",IFERROR(_xlfn.TEXTJOIN(", ",TRUE,_xlfn.MAP(_xlfn._xlws.FILTER(INDEX(Input!$D$2:$AC$500,,$AP$6),Input!$J$2:$J$500=$B158),_xlfn.LAMBDA(_xlpm.x,IFERROR(TRUNC(VALUE(_xlfn.TEXTBEFORE(_xlpm.x," ")))&amp;" "&amp;_xlfn.TEXTAFTER(_xlpm.x," "),_xlpm.x)))),""))</f>
        <v/>
      </c>
      <c r="Q158" s="29" t="str">
        <f t="shared" si="8"/>
        <v/>
      </c>
      <c r="R158" s="37" t="str" cm="1">
        <f t="array" ref="R158">IF($AR158=0,"",_xlfn.LET(_xlpm.Result,INDEX(Input!$D$2:$AC$500,$AR158,$AP$5),IF(_xlpm.Result="","",_xlpm.Result)))</f>
        <v/>
      </c>
      <c r="S158" s="37" t="str" cm="1">
        <f t="array" ref="S158">IF(R158="","",IFERROR(_xlfn.TEXTSPLIT(R158," / ", ,TRUE,0,),""))</f>
        <v/>
      </c>
      <c r="T158" s="37"/>
      <c r="U158" s="37" t="str" cm="1">
        <f t="array" ref="U158">IFERROR(_xlfn.IFS(
S158="","",
--S158&lt;55,"Battery Defect",
--S158&lt;=69,"Battery D",
--S158&lt;=80,"Battery C",
--S158&gt;80,""
),"")</f>
        <v/>
      </c>
      <c r="V158" s="37" t="str" cm="1">
        <f t="array" ref="V158">IFERROR(_xlfn.IFS(
T158="","",
--T158&lt;55,"Battery Defect",
--T158&lt;=69,"Battery D",
--T158&lt;=80,"Battery C",
--T158&gt;80,""
),"")</f>
        <v/>
      </c>
      <c r="W158" s="37" t="str" cm="1">
        <f t="array" ref="W158">IF($AR158=0,"",IFERROR(IF(INDEX(Input!$N$2:$U$500,$AR158,0)=0,"",INDEX(Input!$N$2:$U$500,$AR158,0)),""))</f>
        <v/>
      </c>
      <c r="X158" s="37"/>
      <c r="Y158" s="37"/>
      <c r="Z158" s="37"/>
      <c r="AA158" s="37"/>
      <c r="AB158" s="37"/>
      <c r="AC158" s="37"/>
      <c r="AD158" s="37"/>
      <c r="AE158" s="29" t="str">
        <f t="shared" si="6"/>
        <v/>
      </c>
      <c r="AF158" s="29" t="str" cm="1">
        <f t="array" ref="AF158">IF($AS158=0,"",INDEX(Disk_Pivot!$I$2:$I$500,$AS158))</f>
        <v/>
      </c>
      <c r="AG158" s="29" t="str" cm="1">
        <f t="array" ref="AG158">IF($AS158=0,"",INDEX(Disk_Pivot!$N$2:$N$500,$AS158))</f>
        <v/>
      </c>
      <c r="AH158" s="29"/>
      <c r="AI158" s="29"/>
      <c r="AJ158" s="29"/>
      <c r="AK158" s="29"/>
      <c r="AL158" s="29"/>
      <c r="AM158" s="29"/>
      <c r="AR158">
        <f>IFERROR(MATCH($B158,Input!$J$2:$J$500,0),0)</f>
        <v>0</v>
      </c>
      <c r="AS158">
        <f>IFERROR(MATCH($B158,Disk_Pivot!$G$2:$G$500,0),0)</f>
        <v>0</v>
      </c>
    </row>
    <row r="159" spans="1:45">
      <c r="A159" s="29" t="str" cm="1">
        <f t="array" ref="A159">IF($AR159=0,"",INDEX(Input!$G$2:$G$500,$AR159)&amp;"")</f>
        <v/>
      </c>
      <c r="B159" s="29"/>
      <c r="C159" s="29" t="str" cm="1">
        <f t="array" ref="C159">IF($AR159=0,"",INDEX(Input!$H$2:$H$500,$AR159)&amp;"")</f>
        <v/>
      </c>
      <c r="D159" s="37" t="str" cm="1">
        <f t="array" ref="D159">IF($AR159=0,"",INDEX(Input!$F$2:$F$500,$AR159))</f>
        <v/>
      </c>
      <c r="E159" s="29" t="str">
        <f>IFERROR(INDEX(Models!$G$2:$G$605,MATCH(D159,Models!$H$2:$H$605,0)),D159)</f>
        <v/>
      </c>
      <c r="F159" s="29" t="str" cm="1">
        <f t="array" ref="F159">IF($AR159=0,"",INDEX(Input!$E$2:$E$500,$AR159))</f>
        <v/>
      </c>
      <c r="G159" s="29" t="str" cm="1">
        <f t="array" ref="G159">IF($AR159=0,"",IF(F159="LENOVO",INDEX(Input!$K$2:$K$500,$AR159),INDEX(Input!$L$2:$L$500,$AR159)))</f>
        <v/>
      </c>
      <c r="H159" s="29"/>
      <c r="I159" s="29"/>
      <c r="J159" s="29" t="str">
        <f>CPU_Formula!I159</f>
        <v/>
      </c>
      <c r="K159" s="37" t="str" cm="1">
        <f t="array" ref="K159">IF($AR159=0,"",INDEX(Input!$D$2:$AC$500,$AR159,$AP$2)&amp;"")</f>
        <v/>
      </c>
      <c r="L159" s="37" t="str" cm="1">
        <f t="array" ref="L159">IF($AR159=0,"",INDEX(Input!$D$2:$AC$500,$AR159,$AP$3)&amp;"")</f>
        <v/>
      </c>
      <c r="M159" s="37" t="str" cm="1">
        <f t="array" ref="M159">IFERROR(_xlfn.FILTERXML("&lt;t&gt;&lt;s&gt;" &amp; SUBSTITUTE(L159," / ","&lt;/s&gt;&lt;s&gt;") &amp; "&lt;/s&gt;&lt;/t&gt;","(//s[contains(.,'DDR')])[1]"),"")</f>
        <v/>
      </c>
      <c r="N159" s="29" t="str">
        <f t="shared" si="7"/>
        <v/>
      </c>
      <c r="O159" s="37" t="str" cm="1">
        <f t="array" ref="O159">IF($AR159=0,"",INDEX(Input!$D$2:$AC$500,$AR159,$AP$4)&amp;"")</f>
        <v/>
      </c>
      <c r="P159" s="37" t="str" cm="1">
        <f t="array" ref="P159">IF($AR159=0,"",IFERROR(_xlfn.TEXTJOIN(", ",TRUE,_xlfn.MAP(_xlfn._xlws.FILTER(INDEX(Input!$D$2:$AC$500,,$AP$6),Input!$J$2:$J$500=$B159),_xlfn.LAMBDA(_xlpm.x,IFERROR(TRUNC(VALUE(_xlfn.TEXTBEFORE(_xlpm.x," ")))&amp;" "&amp;_xlfn.TEXTAFTER(_xlpm.x," "),_xlpm.x)))),""))</f>
        <v/>
      </c>
      <c r="Q159" s="29" t="str">
        <f t="shared" si="8"/>
        <v/>
      </c>
      <c r="R159" s="37" t="str" cm="1">
        <f t="array" ref="R159">IF($AR159=0,"",_xlfn.LET(_xlpm.Result,INDEX(Input!$D$2:$AC$500,$AR159,$AP$5),IF(_xlpm.Result="","",_xlpm.Result)))</f>
        <v/>
      </c>
      <c r="S159" s="37" t="str" cm="1">
        <f t="array" ref="S159">IF(R159="","",IFERROR(_xlfn.TEXTSPLIT(R159," / ", ,TRUE,0,),""))</f>
        <v/>
      </c>
      <c r="T159" s="37"/>
      <c r="U159" s="37" t="str" cm="1">
        <f t="array" ref="U159">IFERROR(_xlfn.IFS(
S159="","",
--S159&lt;55,"Battery Defect",
--S159&lt;=69,"Battery D",
--S159&lt;=80,"Battery C",
--S159&gt;80,""
),"")</f>
        <v/>
      </c>
      <c r="V159" s="37" t="str" cm="1">
        <f t="array" ref="V159">IFERROR(_xlfn.IFS(
T159="","",
--T159&lt;55,"Battery Defect",
--T159&lt;=69,"Battery D",
--T159&lt;=80,"Battery C",
--T159&gt;80,""
),"")</f>
        <v/>
      </c>
      <c r="W159" s="37" t="str" cm="1">
        <f t="array" ref="W159">IF($AR159=0,"",IFERROR(IF(INDEX(Input!$N$2:$U$500,$AR159,0)=0,"",INDEX(Input!$N$2:$U$500,$AR159,0)),""))</f>
        <v/>
      </c>
      <c r="X159" s="37"/>
      <c r="Y159" s="37"/>
      <c r="Z159" s="37"/>
      <c r="AA159" s="37"/>
      <c r="AB159" s="37"/>
      <c r="AC159" s="37"/>
      <c r="AD159" s="37"/>
      <c r="AE159" s="29" t="str">
        <f t="shared" si="6"/>
        <v/>
      </c>
      <c r="AF159" s="29" t="str" cm="1">
        <f t="array" ref="AF159">IF($AS159=0,"",INDEX(Disk_Pivot!$I$2:$I$500,$AS159))</f>
        <v/>
      </c>
      <c r="AG159" s="29" t="str" cm="1">
        <f t="array" ref="AG159">IF($AS159=0,"",INDEX(Disk_Pivot!$N$2:$N$500,$AS159))</f>
        <v/>
      </c>
      <c r="AH159" s="29"/>
      <c r="AI159" s="29"/>
      <c r="AJ159" s="29"/>
      <c r="AK159" s="29"/>
      <c r="AL159" s="29"/>
      <c r="AM159" s="29"/>
      <c r="AR159">
        <f>IFERROR(MATCH($B159,Input!$J$2:$J$500,0),0)</f>
        <v>0</v>
      </c>
      <c r="AS159">
        <f>IFERROR(MATCH($B159,Disk_Pivot!$G$2:$G$500,0),0)</f>
        <v>0</v>
      </c>
    </row>
    <row r="160" spans="1:45">
      <c r="A160" s="29" t="str" cm="1">
        <f t="array" ref="A160">IF($AR160=0,"",INDEX(Input!$G$2:$G$500,$AR160)&amp;"")</f>
        <v/>
      </c>
      <c r="B160" s="29"/>
      <c r="C160" s="29" t="str" cm="1">
        <f t="array" ref="C160">IF($AR160=0,"",INDEX(Input!$H$2:$H$500,$AR160)&amp;"")</f>
        <v/>
      </c>
      <c r="D160" s="37" t="str" cm="1">
        <f t="array" ref="D160">IF($AR160=0,"",INDEX(Input!$F$2:$F$500,$AR160))</f>
        <v/>
      </c>
      <c r="E160" s="29" t="str">
        <f>IFERROR(INDEX(Models!$G$2:$G$605,MATCH(D160,Models!$H$2:$H$605,0)),D160)</f>
        <v/>
      </c>
      <c r="F160" s="29" t="str" cm="1">
        <f t="array" ref="F160">IF($AR160=0,"",INDEX(Input!$E$2:$E$500,$AR160))</f>
        <v/>
      </c>
      <c r="G160" s="29" t="str" cm="1">
        <f t="array" ref="G160">IF($AR160=0,"",IF(F160="LENOVO",INDEX(Input!$K$2:$K$500,$AR160),INDEX(Input!$L$2:$L$500,$AR160)))</f>
        <v/>
      </c>
      <c r="H160" s="29"/>
      <c r="I160" s="29"/>
      <c r="J160" s="29" t="str">
        <f>CPU_Formula!I160</f>
        <v/>
      </c>
      <c r="K160" s="37" t="str" cm="1">
        <f t="array" ref="K160">IF($AR160=0,"",INDEX(Input!$D$2:$AC$500,$AR160,$AP$2)&amp;"")</f>
        <v/>
      </c>
      <c r="L160" s="37" t="str" cm="1">
        <f t="array" ref="L160">IF($AR160=0,"",INDEX(Input!$D$2:$AC$500,$AR160,$AP$3)&amp;"")</f>
        <v/>
      </c>
      <c r="M160" s="37" t="str" cm="1">
        <f t="array" ref="M160">IFERROR(_xlfn.FILTERXML("&lt;t&gt;&lt;s&gt;" &amp; SUBSTITUTE(L160," / ","&lt;/s&gt;&lt;s&gt;") &amp; "&lt;/s&gt;&lt;/t&gt;","(//s[contains(.,'DDR')])[1]"),"")</f>
        <v/>
      </c>
      <c r="N160" s="29" t="str">
        <f t="shared" si="7"/>
        <v/>
      </c>
      <c r="O160" s="37" t="str" cm="1">
        <f t="array" ref="O160">IF($AR160=0,"",INDEX(Input!$D$2:$AC$500,$AR160,$AP$4)&amp;"")</f>
        <v/>
      </c>
      <c r="P160" s="37" t="str" cm="1">
        <f t="array" ref="P160">IF($AR160=0,"",IFERROR(_xlfn.TEXTJOIN(", ",TRUE,_xlfn.MAP(_xlfn._xlws.FILTER(INDEX(Input!$D$2:$AC$500,,$AP$6),Input!$J$2:$J$500=$B160),_xlfn.LAMBDA(_xlpm.x,IFERROR(TRUNC(VALUE(_xlfn.TEXTBEFORE(_xlpm.x," ")))&amp;" "&amp;_xlfn.TEXTAFTER(_xlpm.x," "),_xlpm.x)))),""))</f>
        <v/>
      </c>
      <c r="Q160" s="29" t="str">
        <f t="shared" si="8"/>
        <v/>
      </c>
      <c r="R160" s="37" t="str" cm="1">
        <f t="array" ref="R160">IF($AR160=0,"",_xlfn.LET(_xlpm.Result,INDEX(Input!$D$2:$AC$500,$AR160,$AP$5),IF(_xlpm.Result="","",_xlpm.Result)))</f>
        <v/>
      </c>
      <c r="S160" s="37" t="str" cm="1">
        <f t="array" ref="S160">IF(R160="","",IFERROR(_xlfn.TEXTSPLIT(R160," / ", ,TRUE,0,),""))</f>
        <v/>
      </c>
      <c r="T160" s="37"/>
      <c r="U160" s="37" t="str" cm="1">
        <f t="array" ref="U160">IFERROR(_xlfn.IFS(
S160="","",
--S160&lt;55,"Battery Defect",
--S160&lt;=69,"Battery D",
--S160&lt;=80,"Battery C",
--S160&gt;80,""
),"")</f>
        <v/>
      </c>
      <c r="V160" s="37" t="str" cm="1">
        <f t="array" ref="V160">IFERROR(_xlfn.IFS(
T160="","",
--T160&lt;55,"Battery Defect",
--T160&lt;=69,"Battery D",
--T160&lt;=80,"Battery C",
--T160&gt;80,""
),"")</f>
        <v/>
      </c>
      <c r="W160" s="37" t="str" cm="1">
        <f t="array" ref="W160">IF($AR160=0,"",IFERROR(IF(INDEX(Input!$N$2:$U$500,$AR160,0)=0,"",INDEX(Input!$N$2:$U$500,$AR160,0)),""))</f>
        <v/>
      </c>
      <c r="X160" s="37"/>
      <c r="Y160" s="37"/>
      <c r="Z160" s="37"/>
      <c r="AA160" s="37"/>
      <c r="AB160" s="37"/>
      <c r="AC160" s="37"/>
      <c r="AD160" s="37"/>
      <c r="AE160" s="29" t="str">
        <f t="shared" si="6"/>
        <v/>
      </c>
      <c r="AF160" s="29" t="str" cm="1">
        <f t="array" ref="AF160">IF($AS160=0,"",INDEX(Disk_Pivot!$I$2:$I$500,$AS160))</f>
        <v/>
      </c>
      <c r="AG160" s="29" t="str" cm="1">
        <f t="array" ref="AG160">IF($AS160=0,"",INDEX(Disk_Pivot!$N$2:$N$500,$AS160))</f>
        <v/>
      </c>
      <c r="AH160" s="29"/>
      <c r="AI160" s="29"/>
      <c r="AJ160" s="29"/>
      <c r="AK160" s="29"/>
      <c r="AL160" s="29"/>
      <c r="AM160" s="29"/>
      <c r="AR160">
        <f>IFERROR(MATCH($B160,Input!$J$2:$J$500,0),0)</f>
        <v>0</v>
      </c>
      <c r="AS160">
        <f>IFERROR(MATCH($B160,Disk_Pivot!$G$2:$G$500,0),0)</f>
        <v>0</v>
      </c>
    </row>
    <row r="161" spans="1:45">
      <c r="A161" s="29" t="str" cm="1">
        <f t="array" ref="A161">IF($AR161=0,"",INDEX(Input!$G$2:$G$500,$AR161)&amp;"")</f>
        <v/>
      </c>
      <c r="B161" s="29"/>
      <c r="C161" s="29" t="str" cm="1">
        <f t="array" ref="C161">IF($AR161=0,"",INDEX(Input!$H$2:$H$500,$AR161)&amp;"")</f>
        <v/>
      </c>
      <c r="D161" s="37" t="str" cm="1">
        <f t="array" ref="D161">IF($AR161=0,"",INDEX(Input!$F$2:$F$500,$AR161))</f>
        <v/>
      </c>
      <c r="E161" s="29" t="str">
        <f>IFERROR(INDEX(Models!$G$2:$G$605,MATCH(D161,Models!$H$2:$H$605,0)),D161)</f>
        <v/>
      </c>
      <c r="F161" s="29" t="str" cm="1">
        <f t="array" ref="F161">IF($AR161=0,"",INDEX(Input!$E$2:$E$500,$AR161))</f>
        <v/>
      </c>
      <c r="G161" s="29" t="str" cm="1">
        <f t="array" ref="G161">IF($AR161=0,"",IF(F161="LENOVO",INDEX(Input!$K$2:$K$500,$AR161),INDEX(Input!$L$2:$L$500,$AR161)))</f>
        <v/>
      </c>
      <c r="H161" s="29"/>
      <c r="I161" s="29"/>
      <c r="J161" s="29" t="str">
        <f>CPU_Formula!I161</f>
        <v/>
      </c>
      <c r="K161" s="37" t="str" cm="1">
        <f t="array" ref="K161">IF($AR161=0,"",INDEX(Input!$D$2:$AC$500,$AR161,$AP$2)&amp;"")</f>
        <v/>
      </c>
      <c r="L161" s="37" t="str" cm="1">
        <f t="array" ref="L161">IF($AR161=0,"",INDEX(Input!$D$2:$AC$500,$AR161,$AP$3)&amp;"")</f>
        <v/>
      </c>
      <c r="M161" s="37" t="str" cm="1">
        <f t="array" ref="M161">IFERROR(_xlfn.FILTERXML("&lt;t&gt;&lt;s&gt;" &amp; SUBSTITUTE(L161," / ","&lt;/s&gt;&lt;s&gt;") &amp; "&lt;/s&gt;&lt;/t&gt;","(//s[contains(.,'DDR')])[1]"),"")</f>
        <v/>
      </c>
      <c r="N161" s="29" t="str">
        <f t="shared" si="7"/>
        <v/>
      </c>
      <c r="O161" s="37" t="str" cm="1">
        <f t="array" ref="O161">IF($AR161=0,"",INDEX(Input!$D$2:$AC$500,$AR161,$AP$4)&amp;"")</f>
        <v/>
      </c>
      <c r="P161" s="37" t="str" cm="1">
        <f t="array" ref="P161">IF($AR161=0,"",IFERROR(_xlfn.TEXTJOIN(", ",TRUE,_xlfn.MAP(_xlfn._xlws.FILTER(INDEX(Input!$D$2:$AC$500,,$AP$6),Input!$J$2:$J$500=$B161),_xlfn.LAMBDA(_xlpm.x,IFERROR(TRUNC(VALUE(_xlfn.TEXTBEFORE(_xlpm.x," ")))&amp;" "&amp;_xlfn.TEXTAFTER(_xlpm.x," "),_xlpm.x)))),""))</f>
        <v/>
      </c>
      <c r="Q161" s="29" t="str">
        <f t="shared" si="8"/>
        <v/>
      </c>
      <c r="R161" s="37" t="str" cm="1">
        <f t="array" ref="R161">IF($AR161=0,"",_xlfn.LET(_xlpm.Result,INDEX(Input!$D$2:$AC$500,$AR161,$AP$5),IF(_xlpm.Result="","",_xlpm.Result)))</f>
        <v/>
      </c>
      <c r="S161" s="37" t="str" cm="1">
        <f t="array" ref="S161">IF(R161="","",IFERROR(_xlfn.TEXTSPLIT(R161," / ", ,TRUE,0,),""))</f>
        <v/>
      </c>
      <c r="T161" s="37"/>
      <c r="U161" s="37" t="str" cm="1">
        <f t="array" ref="U161">IFERROR(_xlfn.IFS(
S161="","",
--S161&lt;55,"Battery Defect",
--S161&lt;=69,"Battery D",
--S161&lt;=80,"Battery C",
--S161&gt;80,""
),"")</f>
        <v/>
      </c>
      <c r="V161" s="37" t="str" cm="1">
        <f t="array" ref="V161">IFERROR(_xlfn.IFS(
T161="","",
--T161&lt;55,"Battery Defect",
--T161&lt;=69,"Battery D",
--T161&lt;=80,"Battery C",
--T161&gt;80,""
),"")</f>
        <v/>
      </c>
      <c r="W161" s="37" t="str" cm="1">
        <f t="array" ref="W161">IF($AR161=0,"",IFERROR(IF(INDEX(Input!$N$2:$U$500,$AR161,0)=0,"",INDEX(Input!$N$2:$U$500,$AR161,0)),""))</f>
        <v/>
      </c>
      <c r="X161" s="37"/>
      <c r="Y161" s="37"/>
      <c r="Z161" s="37"/>
      <c r="AA161" s="37"/>
      <c r="AB161" s="37"/>
      <c r="AC161" s="37"/>
      <c r="AD161" s="37"/>
      <c r="AE161" s="29" t="str">
        <f t="shared" si="6"/>
        <v/>
      </c>
      <c r="AF161" s="29" t="str" cm="1">
        <f t="array" ref="AF161">IF($AS161=0,"",INDEX(Disk_Pivot!$I$2:$I$500,$AS161))</f>
        <v/>
      </c>
      <c r="AG161" s="29" t="str" cm="1">
        <f t="array" ref="AG161">IF($AS161=0,"",INDEX(Disk_Pivot!$N$2:$N$500,$AS161))</f>
        <v/>
      </c>
      <c r="AH161" s="29"/>
      <c r="AI161" s="29"/>
      <c r="AJ161" s="29"/>
      <c r="AK161" s="29"/>
      <c r="AL161" s="29"/>
      <c r="AM161" s="29"/>
      <c r="AR161">
        <f>IFERROR(MATCH($B161,Input!$J$2:$J$500,0),0)</f>
        <v>0</v>
      </c>
      <c r="AS161">
        <f>IFERROR(MATCH($B161,Disk_Pivot!$G$2:$G$500,0),0)</f>
        <v>0</v>
      </c>
    </row>
    <row r="162" spans="1:45">
      <c r="A162" s="29" t="str" cm="1">
        <f t="array" ref="A162">IF($AR162=0,"",INDEX(Input!$G$2:$G$500,$AR162)&amp;"")</f>
        <v/>
      </c>
      <c r="B162" s="29"/>
      <c r="C162" s="29" t="str" cm="1">
        <f t="array" ref="C162">IF($AR162=0,"",INDEX(Input!$H$2:$H$500,$AR162)&amp;"")</f>
        <v/>
      </c>
      <c r="D162" s="37" t="str" cm="1">
        <f t="array" ref="D162">IF($AR162=0,"",INDEX(Input!$F$2:$F$500,$AR162))</f>
        <v/>
      </c>
      <c r="E162" s="29" t="str">
        <f>IFERROR(INDEX(Models!$G$2:$G$605,MATCH(D162,Models!$H$2:$H$605,0)),D162)</f>
        <v/>
      </c>
      <c r="F162" s="29" t="str" cm="1">
        <f t="array" ref="F162">IF($AR162=0,"",INDEX(Input!$E$2:$E$500,$AR162))</f>
        <v/>
      </c>
      <c r="G162" s="29" t="str" cm="1">
        <f t="array" ref="G162">IF($AR162=0,"",IF(F162="LENOVO",INDEX(Input!$K$2:$K$500,$AR162),INDEX(Input!$L$2:$L$500,$AR162)))</f>
        <v/>
      </c>
      <c r="H162" s="29"/>
      <c r="I162" s="29"/>
      <c r="J162" s="29" t="str">
        <f>CPU_Formula!I162</f>
        <v/>
      </c>
      <c r="K162" s="37" t="str" cm="1">
        <f t="array" ref="K162">IF($AR162=0,"",INDEX(Input!$D$2:$AC$500,$AR162,$AP$2)&amp;"")</f>
        <v/>
      </c>
      <c r="L162" s="37" t="str" cm="1">
        <f t="array" ref="L162">IF($AR162=0,"",INDEX(Input!$D$2:$AC$500,$AR162,$AP$3)&amp;"")</f>
        <v/>
      </c>
      <c r="M162" s="37" t="str" cm="1">
        <f t="array" ref="M162">IFERROR(_xlfn.FILTERXML("&lt;t&gt;&lt;s&gt;" &amp; SUBSTITUTE(L162," / ","&lt;/s&gt;&lt;s&gt;") &amp; "&lt;/s&gt;&lt;/t&gt;","(//s[contains(.,'DDR')])[1]"),"")</f>
        <v/>
      </c>
      <c r="N162" s="29" t="str">
        <f t="shared" si="7"/>
        <v/>
      </c>
      <c r="O162" s="37" t="str" cm="1">
        <f t="array" ref="O162">IF($AR162=0,"",INDEX(Input!$D$2:$AC$500,$AR162,$AP$4)&amp;"")</f>
        <v/>
      </c>
      <c r="P162" s="37" t="str" cm="1">
        <f t="array" ref="P162">IF($AR162=0,"",IFERROR(_xlfn.TEXTJOIN(", ",TRUE,_xlfn.MAP(_xlfn._xlws.FILTER(INDEX(Input!$D$2:$AC$500,,$AP$6),Input!$J$2:$J$500=$B162),_xlfn.LAMBDA(_xlpm.x,IFERROR(TRUNC(VALUE(_xlfn.TEXTBEFORE(_xlpm.x," ")))&amp;" "&amp;_xlfn.TEXTAFTER(_xlpm.x," "),_xlpm.x)))),""))</f>
        <v/>
      </c>
      <c r="Q162" s="29" t="str">
        <f t="shared" si="8"/>
        <v/>
      </c>
      <c r="R162" s="37" t="str" cm="1">
        <f t="array" ref="R162">IF($AR162=0,"",_xlfn.LET(_xlpm.Result,INDEX(Input!$D$2:$AC$500,$AR162,$AP$5),IF(_xlpm.Result="","",_xlpm.Result)))</f>
        <v/>
      </c>
      <c r="S162" s="37" t="str" cm="1">
        <f t="array" ref="S162">IF(R162="","",IFERROR(_xlfn.TEXTSPLIT(R162," / ", ,TRUE,0,),""))</f>
        <v/>
      </c>
      <c r="T162" s="37"/>
      <c r="U162" s="37" t="str" cm="1">
        <f t="array" ref="U162">IFERROR(_xlfn.IFS(
S162="","",
--S162&lt;55,"Battery Defect",
--S162&lt;=69,"Battery D",
--S162&lt;=80,"Battery C",
--S162&gt;80,""
),"")</f>
        <v/>
      </c>
      <c r="V162" s="37" t="str" cm="1">
        <f t="array" ref="V162">IFERROR(_xlfn.IFS(
T162="","",
--T162&lt;55,"Battery Defect",
--T162&lt;=69,"Battery D",
--T162&lt;=80,"Battery C",
--T162&gt;80,""
),"")</f>
        <v/>
      </c>
      <c r="W162" s="37" t="str" cm="1">
        <f t="array" ref="W162">IF($AR162=0,"",IFERROR(IF(INDEX(Input!$N$2:$U$500,$AR162,0)=0,"",INDEX(Input!$N$2:$U$500,$AR162,0)),""))</f>
        <v/>
      </c>
      <c r="X162" s="37"/>
      <c r="Y162" s="37"/>
      <c r="Z162" s="37"/>
      <c r="AA162" s="37"/>
      <c r="AB162" s="37"/>
      <c r="AC162" s="37"/>
      <c r="AD162" s="37"/>
      <c r="AE162" s="29" t="str">
        <f t="shared" si="6"/>
        <v/>
      </c>
      <c r="AF162" s="29" t="str" cm="1">
        <f t="array" ref="AF162">IF($AS162=0,"",INDEX(Disk_Pivot!$I$2:$I$500,$AS162))</f>
        <v/>
      </c>
      <c r="AG162" s="29" t="str" cm="1">
        <f t="array" ref="AG162">IF($AS162=0,"",INDEX(Disk_Pivot!$N$2:$N$500,$AS162))</f>
        <v/>
      </c>
      <c r="AH162" s="29"/>
      <c r="AI162" s="29"/>
      <c r="AJ162" s="29"/>
      <c r="AK162" s="29"/>
      <c r="AL162" s="29"/>
      <c r="AM162" s="29"/>
      <c r="AR162">
        <f>IFERROR(MATCH($B162,Input!$J$2:$J$500,0),0)</f>
        <v>0</v>
      </c>
      <c r="AS162">
        <f>IFERROR(MATCH($B162,Disk_Pivot!$G$2:$G$500,0),0)</f>
        <v>0</v>
      </c>
    </row>
    <row r="163" spans="1:45">
      <c r="A163" s="29" t="str" cm="1">
        <f t="array" ref="A163">IF($AR163=0,"",INDEX(Input!$G$2:$G$500,$AR163)&amp;"")</f>
        <v/>
      </c>
      <c r="B163" s="29"/>
      <c r="C163" s="29" t="str" cm="1">
        <f t="array" ref="C163">IF($AR163=0,"",INDEX(Input!$H$2:$H$500,$AR163)&amp;"")</f>
        <v/>
      </c>
      <c r="D163" s="37" t="str" cm="1">
        <f t="array" ref="D163">IF($AR163=0,"",INDEX(Input!$F$2:$F$500,$AR163))</f>
        <v/>
      </c>
      <c r="E163" s="29" t="str">
        <f>IFERROR(INDEX(Models!$G$2:$G$605,MATCH(D163,Models!$H$2:$H$605,0)),D163)</f>
        <v/>
      </c>
      <c r="F163" s="29" t="str" cm="1">
        <f t="array" ref="F163">IF($AR163=0,"",INDEX(Input!$E$2:$E$500,$AR163))</f>
        <v/>
      </c>
      <c r="G163" s="29" t="str" cm="1">
        <f t="array" ref="G163">IF($AR163=0,"",IF(F163="LENOVO",INDEX(Input!$K$2:$K$500,$AR163),INDEX(Input!$L$2:$L$500,$AR163)))</f>
        <v/>
      </c>
      <c r="H163" s="29"/>
      <c r="I163" s="29"/>
      <c r="J163" s="29" t="str">
        <f>CPU_Formula!I163</f>
        <v/>
      </c>
      <c r="K163" s="37" t="str" cm="1">
        <f t="array" ref="K163">IF($AR163=0,"",INDEX(Input!$D$2:$AC$500,$AR163,$AP$2)&amp;"")</f>
        <v/>
      </c>
      <c r="L163" s="37" t="str" cm="1">
        <f t="array" ref="L163">IF($AR163=0,"",INDEX(Input!$D$2:$AC$500,$AR163,$AP$3)&amp;"")</f>
        <v/>
      </c>
      <c r="M163" s="37" t="str" cm="1">
        <f t="array" ref="M163">IFERROR(_xlfn.FILTERXML("&lt;t&gt;&lt;s&gt;" &amp; SUBSTITUTE(L163," / ","&lt;/s&gt;&lt;s&gt;") &amp; "&lt;/s&gt;&lt;/t&gt;","(//s[contains(.,'DDR')])[1]"),"")</f>
        <v/>
      </c>
      <c r="N163" s="29" t="str">
        <f t="shared" si="7"/>
        <v/>
      </c>
      <c r="O163" s="37" t="str" cm="1">
        <f t="array" ref="O163">IF($AR163=0,"",INDEX(Input!$D$2:$AC$500,$AR163,$AP$4)&amp;"")</f>
        <v/>
      </c>
      <c r="P163" s="37" t="str" cm="1">
        <f t="array" ref="P163">IF($AR163=0,"",IFERROR(_xlfn.TEXTJOIN(", ",TRUE,_xlfn.MAP(_xlfn._xlws.FILTER(INDEX(Input!$D$2:$AC$500,,$AP$6),Input!$J$2:$J$500=$B163),_xlfn.LAMBDA(_xlpm.x,IFERROR(TRUNC(VALUE(_xlfn.TEXTBEFORE(_xlpm.x," ")))&amp;" "&amp;_xlfn.TEXTAFTER(_xlpm.x," "),_xlpm.x)))),""))</f>
        <v/>
      </c>
      <c r="Q163" s="29" t="str">
        <f t="shared" si="8"/>
        <v/>
      </c>
      <c r="R163" s="37" t="str" cm="1">
        <f t="array" ref="R163">IF($AR163=0,"",_xlfn.LET(_xlpm.Result,INDEX(Input!$D$2:$AC$500,$AR163,$AP$5),IF(_xlpm.Result="","",_xlpm.Result)))</f>
        <v/>
      </c>
      <c r="S163" s="37" t="str" cm="1">
        <f t="array" ref="S163">IF(R163="","",IFERROR(_xlfn.TEXTSPLIT(R163," / ", ,TRUE,0,),""))</f>
        <v/>
      </c>
      <c r="T163" s="37"/>
      <c r="U163" s="37" t="str" cm="1">
        <f t="array" ref="U163">IFERROR(_xlfn.IFS(
S163="","",
--S163&lt;55,"Battery Defect",
--S163&lt;=69,"Battery D",
--S163&lt;=80,"Battery C",
--S163&gt;80,""
),"")</f>
        <v/>
      </c>
      <c r="V163" s="37" t="str" cm="1">
        <f t="array" ref="V163">IFERROR(_xlfn.IFS(
T163="","",
--T163&lt;55,"Battery Defect",
--T163&lt;=69,"Battery D",
--T163&lt;=80,"Battery C",
--T163&gt;80,""
),"")</f>
        <v/>
      </c>
      <c r="W163" s="37" t="str" cm="1">
        <f t="array" ref="W163">IF($AR163=0,"",IFERROR(IF(INDEX(Input!$N$2:$U$500,$AR163,0)=0,"",INDEX(Input!$N$2:$U$500,$AR163,0)),""))</f>
        <v/>
      </c>
      <c r="X163" s="37"/>
      <c r="Y163" s="37"/>
      <c r="Z163" s="37"/>
      <c r="AA163" s="37"/>
      <c r="AB163" s="37"/>
      <c r="AC163" s="37"/>
      <c r="AD163" s="37"/>
      <c r="AE163" s="29" t="str">
        <f t="shared" si="6"/>
        <v/>
      </c>
      <c r="AF163" s="29" t="str" cm="1">
        <f t="array" ref="AF163">IF($AS163=0,"",INDEX(Disk_Pivot!$I$2:$I$500,$AS163))</f>
        <v/>
      </c>
      <c r="AG163" s="29" t="str" cm="1">
        <f t="array" ref="AG163">IF($AS163=0,"",INDEX(Disk_Pivot!$N$2:$N$500,$AS163))</f>
        <v/>
      </c>
      <c r="AH163" s="29"/>
      <c r="AI163" s="29"/>
      <c r="AJ163" s="29"/>
      <c r="AK163" s="29"/>
      <c r="AL163" s="29"/>
      <c r="AM163" s="29"/>
      <c r="AR163">
        <f>IFERROR(MATCH($B163,Input!$J$2:$J$500,0),0)</f>
        <v>0</v>
      </c>
      <c r="AS163">
        <f>IFERROR(MATCH($B163,Disk_Pivot!$G$2:$G$500,0),0)</f>
        <v>0</v>
      </c>
    </row>
    <row r="164" spans="1:45">
      <c r="A164" s="29" t="str" cm="1">
        <f t="array" ref="A164">IF($AR164=0,"",INDEX(Input!$G$2:$G$500,$AR164)&amp;"")</f>
        <v/>
      </c>
      <c r="B164" s="29"/>
      <c r="C164" s="29" t="str" cm="1">
        <f t="array" ref="C164">IF($AR164=0,"",INDEX(Input!$H$2:$H$500,$AR164)&amp;"")</f>
        <v/>
      </c>
      <c r="D164" s="37" t="str" cm="1">
        <f t="array" ref="D164">IF($AR164=0,"",INDEX(Input!$F$2:$F$500,$AR164))</f>
        <v/>
      </c>
      <c r="E164" s="29" t="str">
        <f>IFERROR(INDEX(Models!$G$2:$G$605,MATCH(D164,Models!$H$2:$H$605,0)),D164)</f>
        <v/>
      </c>
      <c r="F164" s="29" t="str" cm="1">
        <f t="array" ref="F164">IF($AR164=0,"",INDEX(Input!$E$2:$E$500,$AR164))</f>
        <v/>
      </c>
      <c r="G164" s="29" t="str" cm="1">
        <f t="array" ref="G164">IF($AR164=0,"",IF(F164="LENOVO",INDEX(Input!$K$2:$K$500,$AR164),INDEX(Input!$L$2:$L$500,$AR164)))</f>
        <v/>
      </c>
      <c r="H164" s="29"/>
      <c r="I164" s="29"/>
      <c r="J164" s="29" t="str">
        <f>CPU_Formula!I164</f>
        <v/>
      </c>
      <c r="K164" s="37" t="str" cm="1">
        <f t="array" ref="K164">IF($AR164=0,"",INDEX(Input!$D$2:$AC$500,$AR164,$AP$2)&amp;"")</f>
        <v/>
      </c>
      <c r="L164" s="37" t="str" cm="1">
        <f t="array" ref="L164">IF($AR164=0,"",INDEX(Input!$D$2:$AC$500,$AR164,$AP$3)&amp;"")</f>
        <v/>
      </c>
      <c r="M164" s="37" t="str" cm="1">
        <f t="array" ref="M164">IFERROR(_xlfn.FILTERXML("&lt;t&gt;&lt;s&gt;" &amp; SUBSTITUTE(L164," / ","&lt;/s&gt;&lt;s&gt;") &amp; "&lt;/s&gt;&lt;/t&gt;","(//s[contains(.,'DDR')])[1]"),"")</f>
        <v/>
      </c>
      <c r="N164" s="29" t="str">
        <f t="shared" si="7"/>
        <v/>
      </c>
      <c r="O164" s="37" t="str" cm="1">
        <f t="array" ref="O164">IF($AR164=0,"",INDEX(Input!$D$2:$AC$500,$AR164,$AP$4)&amp;"")</f>
        <v/>
      </c>
      <c r="P164" s="37" t="str" cm="1">
        <f t="array" ref="P164">IF($AR164=0,"",IFERROR(_xlfn.TEXTJOIN(", ",TRUE,_xlfn.MAP(_xlfn._xlws.FILTER(INDEX(Input!$D$2:$AC$500,,$AP$6),Input!$J$2:$J$500=$B164),_xlfn.LAMBDA(_xlpm.x,IFERROR(TRUNC(VALUE(_xlfn.TEXTBEFORE(_xlpm.x," ")))&amp;" "&amp;_xlfn.TEXTAFTER(_xlpm.x," "),_xlpm.x)))),""))</f>
        <v/>
      </c>
      <c r="Q164" s="29" t="str">
        <f t="shared" si="8"/>
        <v/>
      </c>
      <c r="R164" s="37" t="str" cm="1">
        <f t="array" ref="R164">IF($AR164=0,"",_xlfn.LET(_xlpm.Result,INDEX(Input!$D$2:$AC$500,$AR164,$AP$5),IF(_xlpm.Result="","",_xlpm.Result)))</f>
        <v/>
      </c>
      <c r="S164" s="37" t="str" cm="1">
        <f t="array" ref="S164">IF(R164="","",IFERROR(_xlfn.TEXTSPLIT(R164," / ", ,TRUE,0,),""))</f>
        <v/>
      </c>
      <c r="T164" s="37"/>
      <c r="U164" s="37" t="str" cm="1">
        <f t="array" ref="U164">IFERROR(_xlfn.IFS(
S164="","",
--S164&lt;55,"Battery Defect",
--S164&lt;=69,"Battery D",
--S164&lt;=80,"Battery C",
--S164&gt;80,""
),"")</f>
        <v/>
      </c>
      <c r="V164" s="37" t="str" cm="1">
        <f t="array" ref="V164">IFERROR(_xlfn.IFS(
T164="","",
--T164&lt;55,"Battery Defect",
--T164&lt;=69,"Battery D",
--T164&lt;=80,"Battery C",
--T164&gt;80,""
),"")</f>
        <v/>
      </c>
      <c r="W164" s="37" t="str" cm="1">
        <f t="array" ref="W164">IF($AR164=0,"",IFERROR(IF(INDEX(Input!$N$2:$U$500,$AR164,0)=0,"",INDEX(Input!$N$2:$U$500,$AR164,0)),""))</f>
        <v/>
      </c>
      <c r="X164" s="37"/>
      <c r="Y164" s="37"/>
      <c r="Z164" s="37"/>
      <c r="AA164" s="37"/>
      <c r="AB164" s="37"/>
      <c r="AC164" s="37"/>
      <c r="AD164" s="37"/>
      <c r="AE164" s="29" t="str">
        <f t="shared" si="6"/>
        <v/>
      </c>
      <c r="AF164" s="29" t="str" cm="1">
        <f t="array" ref="AF164">IF($AS164=0,"",INDEX(Disk_Pivot!$I$2:$I$500,$AS164))</f>
        <v/>
      </c>
      <c r="AG164" s="29" t="str" cm="1">
        <f t="array" ref="AG164">IF($AS164=0,"",INDEX(Disk_Pivot!$N$2:$N$500,$AS164))</f>
        <v/>
      </c>
      <c r="AH164" s="29"/>
      <c r="AI164" s="29"/>
      <c r="AJ164" s="29"/>
      <c r="AK164" s="29"/>
      <c r="AL164" s="29"/>
      <c r="AM164" s="29"/>
      <c r="AR164">
        <f>IFERROR(MATCH($B164,Input!$J$2:$J$500,0),0)</f>
        <v>0</v>
      </c>
      <c r="AS164">
        <f>IFERROR(MATCH($B164,Disk_Pivot!$G$2:$G$500,0),0)</f>
        <v>0</v>
      </c>
    </row>
    <row r="165" spans="1:45">
      <c r="A165" s="29" t="str" cm="1">
        <f t="array" ref="A165">IF($AR165=0,"",INDEX(Input!$G$2:$G$500,$AR165)&amp;"")</f>
        <v/>
      </c>
      <c r="B165" s="29"/>
      <c r="C165" s="29" t="str" cm="1">
        <f t="array" ref="C165">IF($AR165=0,"",INDEX(Input!$H$2:$H$500,$AR165)&amp;"")</f>
        <v/>
      </c>
      <c r="D165" s="37" t="str" cm="1">
        <f t="array" ref="D165">IF($AR165=0,"",INDEX(Input!$F$2:$F$500,$AR165))</f>
        <v/>
      </c>
      <c r="E165" s="29" t="str">
        <f>IFERROR(INDEX(Models!$G$2:$G$605,MATCH(D165,Models!$H$2:$H$605,0)),D165)</f>
        <v/>
      </c>
      <c r="F165" s="29" t="str" cm="1">
        <f t="array" ref="F165">IF($AR165=0,"",INDEX(Input!$E$2:$E$500,$AR165))</f>
        <v/>
      </c>
      <c r="G165" s="29" t="str" cm="1">
        <f t="array" ref="G165">IF($AR165=0,"",IF(F165="LENOVO",INDEX(Input!$K$2:$K$500,$AR165),INDEX(Input!$L$2:$L$500,$AR165)))</f>
        <v/>
      </c>
      <c r="H165" s="29"/>
      <c r="I165" s="29"/>
      <c r="J165" s="29" t="str">
        <f>CPU_Formula!I165</f>
        <v/>
      </c>
      <c r="K165" s="37" t="str" cm="1">
        <f t="array" ref="K165">IF($AR165=0,"",INDEX(Input!$D$2:$AC$500,$AR165,$AP$2)&amp;"")</f>
        <v/>
      </c>
      <c r="L165" s="37" t="str" cm="1">
        <f t="array" ref="L165">IF($AR165=0,"",INDEX(Input!$D$2:$AC$500,$AR165,$AP$3)&amp;"")</f>
        <v/>
      </c>
      <c r="M165" s="37" t="str" cm="1">
        <f t="array" ref="M165">IFERROR(_xlfn.FILTERXML("&lt;t&gt;&lt;s&gt;" &amp; SUBSTITUTE(L165," / ","&lt;/s&gt;&lt;s&gt;") &amp; "&lt;/s&gt;&lt;/t&gt;","(//s[contains(.,'DDR')])[1]"),"")</f>
        <v/>
      </c>
      <c r="N165" s="29" t="str">
        <f t="shared" si="7"/>
        <v/>
      </c>
      <c r="O165" s="37" t="str" cm="1">
        <f t="array" ref="O165">IF($AR165=0,"",INDEX(Input!$D$2:$AC$500,$AR165,$AP$4)&amp;"")</f>
        <v/>
      </c>
      <c r="P165" s="37" t="str" cm="1">
        <f t="array" ref="P165">IF($AR165=0,"",IFERROR(_xlfn.TEXTJOIN(", ",TRUE,_xlfn.MAP(_xlfn._xlws.FILTER(INDEX(Input!$D$2:$AC$500,,$AP$6),Input!$J$2:$J$500=$B165),_xlfn.LAMBDA(_xlpm.x,IFERROR(TRUNC(VALUE(_xlfn.TEXTBEFORE(_xlpm.x," ")))&amp;" "&amp;_xlfn.TEXTAFTER(_xlpm.x," "),_xlpm.x)))),""))</f>
        <v/>
      </c>
      <c r="Q165" s="29" t="str">
        <f t="shared" si="8"/>
        <v/>
      </c>
      <c r="R165" s="37" t="str" cm="1">
        <f t="array" ref="R165">IF($AR165=0,"",_xlfn.LET(_xlpm.Result,INDEX(Input!$D$2:$AC$500,$AR165,$AP$5),IF(_xlpm.Result="","",_xlpm.Result)))</f>
        <v/>
      </c>
      <c r="S165" s="37" t="str" cm="1">
        <f t="array" ref="S165">IF(R165="","",IFERROR(_xlfn.TEXTSPLIT(R165," / ", ,TRUE,0,),""))</f>
        <v/>
      </c>
      <c r="T165" s="37"/>
      <c r="U165" s="37" t="str" cm="1">
        <f t="array" ref="U165">IFERROR(_xlfn.IFS(
S165="","",
--S165&lt;55,"Battery Defect",
--S165&lt;=69,"Battery D",
--S165&lt;=80,"Battery C",
--S165&gt;80,""
),"")</f>
        <v/>
      </c>
      <c r="V165" s="37" t="str" cm="1">
        <f t="array" ref="V165">IFERROR(_xlfn.IFS(
T165="","",
--T165&lt;55,"Battery Defect",
--T165&lt;=69,"Battery D",
--T165&lt;=80,"Battery C",
--T165&gt;80,""
),"")</f>
        <v/>
      </c>
      <c r="W165" s="37" t="str" cm="1">
        <f t="array" ref="W165">IF($AR165=0,"",IFERROR(IF(INDEX(Input!$N$2:$U$500,$AR165,0)=0,"",INDEX(Input!$N$2:$U$500,$AR165,0)),""))</f>
        <v/>
      </c>
      <c r="X165" s="37"/>
      <c r="Y165" s="37"/>
      <c r="Z165" s="37"/>
      <c r="AA165" s="37"/>
      <c r="AB165" s="37"/>
      <c r="AC165" s="37"/>
      <c r="AD165" s="37"/>
      <c r="AE165" s="29" t="str">
        <f t="shared" si="6"/>
        <v/>
      </c>
      <c r="AF165" s="29" t="str" cm="1">
        <f t="array" ref="AF165">IF($AS165=0,"",INDEX(Disk_Pivot!$I$2:$I$500,$AS165))</f>
        <v/>
      </c>
      <c r="AG165" s="29" t="str" cm="1">
        <f t="array" ref="AG165">IF($AS165=0,"",INDEX(Disk_Pivot!$N$2:$N$500,$AS165))</f>
        <v/>
      </c>
      <c r="AH165" s="29"/>
      <c r="AI165" s="29"/>
      <c r="AJ165" s="29"/>
      <c r="AK165" s="29"/>
      <c r="AL165" s="29"/>
      <c r="AM165" s="29"/>
      <c r="AR165">
        <f>IFERROR(MATCH($B165,Input!$J$2:$J$500,0),0)</f>
        <v>0</v>
      </c>
      <c r="AS165">
        <f>IFERROR(MATCH($B165,Disk_Pivot!$G$2:$G$500,0),0)</f>
        <v>0</v>
      </c>
    </row>
    <row r="166" spans="1:45">
      <c r="A166" s="29" t="str" cm="1">
        <f t="array" ref="A166">IF($AR166=0,"",INDEX(Input!$G$2:$G$500,$AR166)&amp;"")</f>
        <v/>
      </c>
      <c r="B166" s="29"/>
      <c r="C166" s="29" t="str" cm="1">
        <f t="array" ref="C166">IF($AR166=0,"",INDEX(Input!$H$2:$H$500,$AR166)&amp;"")</f>
        <v/>
      </c>
      <c r="D166" s="37" t="str" cm="1">
        <f t="array" ref="D166">IF($AR166=0,"",INDEX(Input!$F$2:$F$500,$AR166))</f>
        <v/>
      </c>
      <c r="E166" s="29" t="str">
        <f>IFERROR(INDEX(Models!$G$2:$G$605,MATCH(D166,Models!$H$2:$H$605,0)),D166)</f>
        <v/>
      </c>
      <c r="F166" s="29" t="str" cm="1">
        <f t="array" ref="F166">IF($AR166=0,"",INDEX(Input!$E$2:$E$500,$AR166))</f>
        <v/>
      </c>
      <c r="G166" s="29" t="str" cm="1">
        <f t="array" ref="G166">IF($AR166=0,"",IF(F166="LENOVO",INDEX(Input!$K$2:$K$500,$AR166),INDEX(Input!$L$2:$L$500,$AR166)))</f>
        <v/>
      </c>
      <c r="H166" s="29"/>
      <c r="I166" s="29"/>
      <c r="J166" s="29" t="str">
        <f>CPU_Formula!I166</f>
        <v/>
      </c>
      <c r="K166" s="37" t="str" cm="1">
        <f t="array" ref="K166">IF($AR166=0,"",INDEX(Input!$D$2:$AC$500,$AR166,$AP$2)&amp;"")</f>
        <v/>
      </c>
      <c r="L166" s="37" t="str" cm="1">
        <f t="array" ref="L166">IF($AR166=0,"",INDEX(Input!$D$2:$AC$500,$AR166,$AP$3)&amp;"")</f>
        <v/>
      </c>
      <c r="M166" s="37" t="str" cm="1">
        <f t="array" ref="M166">IFERROR(_xlfn.FILTERXML("&lt;t&gt;&lt;s&gt;" &amp; SUBSTITUTE(L166," / ","&lt;/s&gt;&lt;s&gt;") &amp; "&lt;/s&gt;&lt;/t&gt;","(//s[contains(.,'DDR')])[1]"),"")</f>
        <v/>
      </c>
      <c r="N166" s="29" t="str">
        <f t="shared" si="7"/>
        <v/>
      </c>
      <c r="O166" s="37" t="str" cm="1">
        <f t="array" ref="O166">IF($AR166=0,"",INDEX(Input!$D$2:$AC$500,$AR166,$AP$4)&amp;"")</f>
        <v/>
      </c>
      <c r="P166" s="37" t="str" cm="1">
        <f t="array" ref="P166">IF($AR166=0,"",IFERROR(_xlfn.TEXTJOIN(", ",TRUE,_xlfn.MAP(_xlfn._xlws.FILTER(INDEX(Input!$D$2:$AC$500,,$AP$6),Input!$J$2:$J$500=$B166),_xlfn.LAMBDA(_xlpm.x,IFERROR(TRUNC(VALUE(_xlfn.TEXTBEFORE(_xlpm.x," ")))&amp;" "&amp;_xlfn.TEXTAFTER(_xlpm.x," "),_xlpm.x)))),""))</f>
        <v/>
      </c>
      <c r="Q166" s="29" t="str">
        <f t="shared" si="8"/>
        <v/>
      </c>
      <c r="R166" s="37" t="str" cm="1">
        <f t="array" ref="R166">IF($AR166=0,"",_xlfn.LET(_xlpm.Result,INDEX(Input!$D$2:$AC$500,$AR166,$AP$5),IF(_xlpm.Result="","",_xlpm.Result)))</f>
        <v/>
      </c>
      <c r="S166" s="37" t="str" cm="1">
        <f t="array" ref="S166">IF(R166="","",IFERROR(_xlfn.TEXTSPLIT(R166," / ", ,TRUE,0,),""))</f>
        <v/>
      </c>
      <c r="T166" s="37"/>
      <c r="U166" s="37" t="str" cm="1">
        <f t="array" ref="U166">IFERROR(_xlfn.IFS(
S166="","",
--S166&lt;55,"Battery Defect",
--S166&lt;=69,"Battery D",
--S166&lt;=80,"Battery C",
--S166&gt;80,""
),"")</f>
        <v/>
      </c>
      <c r="V166" s="37" t="str" cm="1">
        <f t="array" ref="V166">IFERROR(_xlfn.IFS(
T166="","",
--T166&lt;55,"Battery Defect",
--T166&lt;=69,"Battery D",
--T166&lt;=80,"Battery C",
--T166&gt;80,""
),"")</f>
        <v/>
      </c>
      <c r="W166" s="37" t="str" cm="1">
        <f t="array" ref="W166">IF($AR166=0,"",IFERROR(IF(INDEX(Input!$N$2:$U$500,$AR166,0)=0,"",INDEX(Input!$N$2:$U$500,$AR166,0)),""))</f>
        <v/>
      </c>
      <c r="X166" s="37"/>
      <c r="Y166" s="37"/>
      <c r="Z166" s="37"/>
      <c r="AA166" s="37"/>
      <c r="AB166" s="37"/>
      <c r="AC166" s="37"/>
      <c r="AD166" s="37"/>
      <c r="AE166" s="29" t="str">
        <f t="shared" si="6"/>
        <v/>
      </c>
      <c r="AF166" s="29" t="str" cm="1">
        <f t="array" ref="AF166">IF($AS166=0,"",INDEX(Disk_Pivot!$I$2:$I$500,$AS166))</f>
        <v/>
      </c>
      <c r="AG166" s="29" t="str" cm="1">
        <f t="array" ref="AG166">IF($AS166=0,"",INDEX(Disk_Pivot!$N$2:$N$500,$AS166))</f>
        <v/>
      </c>
      <c r="AH166" s="29"/>
      <c r="AI166" s="29"/>
      <c r="AJ166" s="29"/>
      <c r="AK166" s="29"/>
      <c r="AL166" s="29"/>
      <c r="AM166" s="29"/>
      <c r="AR166">
        <f>IFERROR(MATCH($B166,Input!$J$2:$J$500,0),0)</f>
        <v>0</v>
      </c>
      <c r="AS166">
        <f>IFERROR(MATCH($B166,Disk_Pivot!$G$2:$G$500,0),0)</f>
        <v>0</v>
      </c>
    </row>
    <row r="167" spans="1:45">
      <c r="A167" s="29" t="str" cm="1">
        <f t="array" ref="A167">IF($AR167=0,"",INDEX(Input!$G$2:$G$500,$AR167)&amp;"")</f>
        <v/>
      </c>
      <c r="B167" s="29"/>
      <c r="C167" s="29" t="str" cm="1">
        <f t="array" ref="C167">IF($AR167=0,"",INDEX(Input!$H$2:$H$500,$AR167)&amp;"")</f>
        <v/>
      </c>
      <c r="D167" s="37" t="str" cm="1">
        <f t="array" ref="D167">IF($AR167=0,"",INDEX(Input!$F$2:$F$500,$AR167))</f>
        <v/>
      </c>
      <c r="E167" s="29" t="str">
        <f>IFERROR(INDEX(Models!$G$2:$G$605,MATCH(D167,Models!$H$2:$H$605,0)),D167)</f>
        <v/>
      </c>
      <c r="F167" s="29" t="str" cm="1">
        <f t="array" ref="F167">IF($AR167=0,"",INDEX(Input!$E$2:$E$500,$AR167))</f>
        <v/>
      </c>
      <c r="G167" s="29" t="str" cm="1">
        <f t="array" ref="G167">IF($AR167=0,"",IF(F167="LENOVO",INDEX(Input!$K$2:$K$500,$AR167),INDEX(Input!$L$2:$L$500,$AR167)))</f>
        <v/>
      </c>
      <c r="H167" s="29"/>
      <c r="I167" s="29"/>
      <c r="J167" s="29" t="str">
        <f>CPU_Formula!I167</f>
        <v/>
      </c>
      <c r="K167" s="37" t="str" cm="1">
        <f t="array" ref="K167">IF($AR167=0,"",INDEX(Input!$D$2:$AC$500,$AR167,$AP$2)&amp;"")</f>
        <v/>
      </c>
      <c r="L167" s="37" t="str" cm="1">
        <f t="array" ref="L167">IF($AR167=0,"",INDEX(Input!$D$2:$AC$500,$AR167,$AP$3)&amp;"")</f>
        <v/>
      </c>
      <c r="M167" s="37" t="str" cm="1">
        <f t="array" ref="M167">IFERROR(_xlfn.FILTERXML("&lt;t&gt;&lt;s&gt;" &amp; SUBSTITUTE(L167," / ","&lt;/s&gt;&lt;s&gt;") &amp; "&lt;/s&gt;&lt;/t&gt;","(//s[contains(.,'DDR')])[1]"),"")</f>
        <v/>
      </c>
      <c r="N167" s="29" t="str">
        <f t="shared" si="7"/>
        <v/>
      </c>
      <c r="O167" s="37" t="str" cm="1">
        <f t="array" ref="O167">IF($AR167=0,"",INDEX(Input!$D$2:$AC$500,$AR167,$AP$4)&amp;"")</f>
        <v/>
      </c>
      <c r="P167" s="37" t="str" cm="1">
        <f t="array" ref="P167">IF($AR167=0,"",IFERROR(_xlfn.TEXTJOIN(", ",TRUE,_xlfn.MAP(_xlfn._xlws.FILTER(INDEX(Input!$D$2:$AC$500,,$AP$6),Input!$J$2:$J$500=$B167),_xlfn.LAMBDA(_xlpm.x,IFERROR(TRUNC(VALUE(_xlfn.TEXTBEFORE(_xlpm.x," ")))&amp;" "&amp;_xlfn.TEXTAFTER(_xlpm.x," "),_xlpm.x)))),""))</f>
        <v/>
      </c>
      <c r="Q167" s="29" t="str">
        <f t="shared" si="8"/>
        <v/>
      </c>
      <c r="R167" s="37" t="str" cm="1">
        <f t="array" ref="R167">IF($AR167=0,"",_xlfn.LET(_xlpm.Result,INDEX(Input!$D$2:$AC$500,$AR167,$AP$5),IF(_xlpm.Result="","",_xlpm.Result)))</f>
        <v/>
      </c>
      <c r="S167" s="37" t="str" cm="1">
        <f t="array" ref="S167">IF(R167="","",IFERROR(_xlfn.TEXTSPLIT(R167," / ", ,TRUE,0,),""))</f>
        <v/>
      </c>
      <c r="T167" s="37"/>
      <c r="U167" s="37" t="str" cm="1">
        <f t="array" ref="U167">IFERROR(_xlfn.IFS(
S167="","",
--S167&lt;55,"Battery Defect",
--S167&lt;=69,"Battery D",
--S167&lt;=80,"Battery C",
--S167&gt;80,""
),"")</f>
        <v/>
      </c>
      <c r="V167" s="37" t="str" cm="1">
        <f t="array" ref="V167">IFERROR(_xlfn.IFS(
T167="","",
--T167&lt;55,"Battery Defect",
--T167&lt;=69,"Battery D",
--T167&lt;=80,"Battery C",
--T167&gt;80,""
),"")</f>
        <v/>
      </c>
      <c r="W167" s="37" t="str" cm="1">
        <f t="array" ref="W167">IF($AR167=0,"",IFERROR(IF(INDEX(Input!$N$2:$U$500,$AR167,0)=0,"",INDEX(Input!$N$2:$U$500,$AR167,0)),""))</f>
        <v/>
      </c>
      <c r="X167" s="37"/>
      <c r="Y167" s="37"/>
      <c r="Z167" s="37"/>
      <c r="AA167" s="37"/>
      <c r="AB167" s="37"/>
      <c r="AC167" s="37"/>
      <c r="AD167" s="37"/>
      <c r="AE167" s="29" t="str">
        <f t="shared" si="6"/>
        <v/>
      </c>
      <c r="AF167" s="29" t="str" cm="1">
        <f t="array" ref="AF167">IF($AS167=0,"",INDEX(Disk_Pivot!$I$2:$I$500,$AS167))</f>
        <v/>
      </c>
      <c r="AG167" s="29" t="str" cm="1">
        <f t="array" ref="AG167">IF($AS167=0,"",INDEX(Disk_Pivot!$N$2:$N$500,$AS167))</f>
        <v/>
      </c>
      <c r="AH167" s="29"/>
      <c r="AI167" s="29"/>
      <c r="AJ167" s="29"/>
      <c r="AK167" s="29"/>
      <c r="AL167" s="29"/>
      <c r="AM167" s="29"/>
      <c r="AR167">
        <f>IFERROR(MATCH($B167,Input!$J$2:$J$500,0),0)</f>
        <v>0</v>
      </c>
      <c r="AS167">
        <f>IFERROR(MATCH($B167,Disk_Pivot!$G$2:$G$500,0),0)</f>
        <v>0</v>
      </c>
    </row>
    <row r="168" spans="1:45">
      <c r="A168" s="29" t="str" cm="1">
        <f t="array" ref="A168">IF($AR168=0,"",INDEX(Input!$G$2:$G$500,$AR168)&amp;"")</f>
        <v/>
      </c>
      <c r="B168" s="29"/>
      <c r="C168" s="29" t="str" cm="1">
        <f t="array" ref="C168">IF($AR168=0,"",INDEX(Input!$H$2:$H$500,$AR168)&amp;"")</f>
        <v/>
      </c>
      <c r="D168" s="37" t="str" cm="1">
        <f t="array" ref="D168">IF($AR168=0,"",INDEX(Input!$F$2:$F$500,$AR168))</f>
        <v/>
      </c>
      <c r="E168" s="29" t="str">
        <f>IFERROR(INDEX(Models!$G$2:$G$605,MATCH(D168,Models!$H$2:$H$605,0)),D168)</f>
        <v/>
      </c>
      <c r="F168" s="29" t="str" cm="1">
        <f t="array" ref="F168">IF($AR168=0,"",INDEX(Input!$E$2:$E$500,$AR168))</f>
        <v/>
      </c>
      <c r="G168" s="29" t="str" cm="1">
        <f t="array" ref="G168">IF($AR168=0,"",IF(F168="LENOVO",INDEX(Input!$K$2:$K$500,$AR168),INDEX(Input!$L$2:$L$500,$AR168)))</f>
        <v/>
      </c>
      <c r="H168" s="29"/>
      <c r="I168" s="29"/>
      <c r="J168" s="29" t="str">
        <f>CPU_Formula!I168</f>
        <v/>
      </c>
      <c r="K168" s="37" t="str" cm="1">
        <f t="array" ref="K168">IF($AR168=0,"",INDEX(Input!$D$2:$AC$500,$AR168,$AP$2)&amp;"")</f>
        <v/>
      </c>
      <c r="L168" s="37" t="str" cm="1">
        <f t="array" ref="L168">IF($AR168=0,"",INDEX(Input!$D$2:$AC$500,$AR168,$AP$3)&amp;"")</f>
        <v/>
      </c>
      <c r="M168" s="37" t="str" cm="1">
        <f t="array" ref="M168">IFERROR(_xlfn.FILTERXML("&lt;t&gt;&lt;s&gt;" &amp; SUBSTITUTE(L168," / ","&lt;/s&gt;&lt;s&gt;") &amp; "&lt;/s&gt;&lt;/t&gt;","(//s[contains(.,'DDR')])[1]"),"")</f>
        <v/>
      </c>
      <c r="N168" s="29" t="str">
        <f t="shared" si="7"/>
        <v/>
      </c>
      <c r="O168" s="37" t="str" cm="1">
        <f t="array" ref="O168">IF($AR168=0,"",INDEX(Input!$D$2:$AC$500,$AR168,$AP$4)&amp;"")</f>
        <v/>
      </c>
      <c r="P168" s="37" t="str" cm="1">
        <f t="array" ref="P168">IF($AR168=0,"",IFERROR(_xlfn.TEXTJOIN(", ",TRUE,_xlfn.MAP(_xlfn._xlws.FILTER(INDEX(Input!$D$2:$AC$500,,$AP$6),Input!$J$2:$J$500=$B168),_xlfn.LAMBDA(_xlpm.x,IFERROR(TRUNC(VALUE(_xlfn.TEXTBEFORE(_xlpm.x," ")))&amp;" "&amp;_xlfn.TEXTAFTER(_xlpm.x," "),_xlpm.x)))),""))</f>
        <v/>
      </c>
      <c r="Q168" s="29" t="str">
        <f t="shared" si="8"/>
        <v/>
      </c>
      <c r="R168" s="37" t="str" cm="1">
        <f t="array" ref="R168">IF($AR168=0,"",_xlfn.LET(_xlpm.Result,INDEX(Input!$D$2:$AC$500,$AR168,$AP$5),IF(_xlpm.Result="","",_xlpm.Result)))</f>
        <v/>
      </c>
      <c r="S168" s="37" t="str" cm="1">
        <f t="array" ref="S168">IF(R168="","",IFERROR(_xlfn.TEXTSPLIT(R168," / ", ,TRUE,0,),""))</f>
        <v/>
      </c>
      <c r="T168" s="37"/>
      <c r="U168" s="37" t="str" cm="1">
        <f t="array" ref="U168">IFERROR(_xlfn.IFS(
S168="","",
--S168&lt;55,"Battery Defect",
--S168&lt;=69,"Battery D",
--S168&lt;=80,"Battery C",
--S168&gt;80,""
),"")</f>
        <v/>
      </c>
      <c r="V168" s="37" t="str" cm="1">
        <f t="array" ref="V168">IFERROR(_xlfn.IFS(
T168="","",
--T168&lt;55,"Battery Defect",
--T168&lt;=69,"Battery D",
--T168&lt;=80,"Battery C",
--T168&gt;80,""
),"")</f>
        <v/>
      </c>
      <c r="W168" s="37" t="str" cm="1">
        <f t="array" ref="W168">IF($AR168=0,"",IFERROR(IF(INDEX(Input!$N$2:$U$500,$AR168,0)=0,"",INDEX(Input!$N$2:$U$500,$AR168,0)),""))</f>
        <v/>
      </c>
      <c r="X168" s="37"/>
      <c r="Y168" s="37"/>
      <c r="Z168" s="37"/>
      <c r="AA168" s="37"/>
      <c r="AB168" s="37"/>
      <c r="AC168" s="37"/>
      <c r="AD168" s="37"/>
      <c r="AE168" s="29" t="str">
        <f t="shared" si="6"/>
        <v/>
      </c>
      <c r="AF168" s="29" t="str" cm="1">
        <f t="array" ref="AF168">IF($AS168=0,"",INDEX(Disk_Pivot!$I$2:$I$500,$AS168))</f>
        <v/>
      </c>
      <c r="AG168" s="29" t="str" cm="1">
        <f t="array" ref="AG168">IF($AS168=0,"",INDEX(Disk_Pivot!$N$2:$N$500,$AS168))</f>
        <v/>
      </c>
      <c r="AH168" s="29"/>
      <c r="AI168" s="29"/>
      <c r="AJ168" s="29"/>
      <c r="AK168" s="29"/>
      <c r="AL168" s="29"/>
      <c r="AM168" s="29"/>
      <c r="AR168">
        <f>IFERROR(MATCH($B168,Input!$J$2:$J$500,0),0)</f>
        <v>0</v>
      </c>
      <c r="AS168">
        <f>IFERROR(MATCH($B168,Disk_Pivot!$G$2:$G$500,0),0)</f>
        <v>0</v>
      </c>
    </row>
    <row r="169" spans="1:45">
      <c r="A169" s="29" t="str" cm="1">
        <f t="array" ref="A169">IF($AR169=0,"",INDEX(Input!$G$2:$G$500,$AR169)&amp;"")</f>
        <v/>
      </c>
      <c r="B169" s="29"/>
      <c r="C169" s="29" t="str" cm="1">
        <f t="array" ref="C169">IF($AR169=0,"",INDEX(Input!$H$2:$H$500,$AR169)&amp;"")</f>
        <v/>
      </c>
      <c r="D169" s="37" t="str" cm="1">
        <f t="array" ref="D169">IF($AR169=0,"",INDEX(Input!$F$2:$F$500,$AR169))</f>
        <v/>
      </c>
      <c r="E169" s="29" t="str">
        <f>IFERROR(INDEX(Models!$G$2:$G$605,MATCH(D169,Models!$H$2:$H$605,0)),D169)</f>
        <v/>
      </c>
      <c r="F169" s="29" t="str" cm="1">
        <f t="array" ref="F169">IF($AR169=0,"",INDEX(Input!$E$2:$E$500,$AR169))</f>
        <v/>
      </c>
      <c r="G169" s="29" t="str" cm="1">
        <f t="array" ref="G169">IF($AR169=0,"",IF(F169="LENOVO",INDEX(Input!$K$2:$K$500,$AR169),INDEX(Input!$L$2:$L$500,$AR169)))</f>
        <v/>
      </c>
      <c r="H169" s="29"/>
      <c r="I169" s="29"/>
      <c r="J169" s="29" t="str">
        <f>CPU_Formula!I169</f>
        <v/>
      </c>
      <c r="K169" s="37" t="str" cm="1">
        <f t="array" ref="K169">IF($AR169=0,"",INDEX(Input!$D$2:$AC$500,$AR169,$AP$2)&amp;"")</f>
        <v/>
      </c>
      <c r="L169" s="37" t="str" cm="1">
        <f t="array" ref="L169">IF($AR169=0,"",INDEX(Input!$D$2:$AC$500,$AR169,$AP$3)&amp;"")</f>
        <v/>
      </c>
      <c r="M169" s="37" t="str" cm="1">
        <f t="array" ref="M169">IFERROR(_xlfn.FILTERXML("&lt;t&gt;&lt;s&gt;" &amp; SUBSTITUTE(L169," / ","&lt;/s&gt;&lt;s&gt;") &amp; "&lt;/s&gt;&lt;/t&gt;","(//s[contains(.,'DDR')])[1]"),"")</f>
        <v/>
      </c>
      <c r="N169" s="29" t="str">
        <f t="shared" si="7"/>
        <v/>
      </c>
      <c r="O169" s="37" t="str" cm="1">
        <f t="array" ref="O169">IF($AR169=0,"",INDEX(Input!$D$2:$AC$500,$AR169,$AP$4)&amp;"")</f>
        <v/>
      </c>
      <c r="P169" s="37" t="str" cm="1">
        <f t="array" ref="P169">IF($AR169=0,"",IFERROR(_xlfn.TEXTJOIN(", ",TRUE,_xlfn.MAP(_xlfn._xlws.FILTER(INDEX(Input!$D$2:$AC$500,,$AP$6),Input!$J$2:$J$500=$B169),_xlfn.LAMBDA(_xlpm.x,IFERROR(TRUNC(VALUE(_xlfn.TEXTBEFORE(_xlpm.x," ")))&amp;" "&amp;_xlfn.TEXTAFTER(_xlpm.x," "),_xlpm.x)))),""))</f>
        <v/>
      </c>
      <c r="Q169" s="29" t="str">
        <f t="shared" si="8"/>
        <v/>
      </c>
      <c r="R169" s="37" t="str" cm="1">
        <f t="array" ref="R169">IF($AR169=0,"",_xlfn.LET(_xlpm.Result,INDEX(Input!$D$2:$AC$500,$AR169,$AP$5),IF(_xlpm.Result="","",_xlpm.Result)))</f>
        <v/>
      </c>
      <c r="S169" s="37" t="str" cm="1">
        <f t="array" ref="S169">IF(R169="","",IFERROR(_xlfn.TEXTSPLIT(R169," / ", ,TRUE,0,),""))</f>
        <v/>
      </c>
      <c r="T169" s="37"/>
      <c r="U169" s="37" t="str" cm="1">
        <f t="array" ref="U169">IFERROR(_xlfn.IFS(
S169="","",
--S169&lt;55,"Battery Defect",
--S169&lt;=69,"Battery D",
--S169&lt;=80,"Battery C",
--S169&gt;80,""
),"")</f>
        <v/>
      </c>
      <c r="V169" s="37" t="str" cm="1">
        <f t="array" ref="V169">IFERROR(_xlfn.IFS(
T169="","",
--T169&lt;55,"Battery Defect",
--T169&lt;=69,"Battery D",
--T169&lt;=80,"Battery C",
--T169&gt;80,""
),"")</f>
        <v/>
      </c>
      <c r="W169" s="37" t="str" cm="1">
        <f t="array" ref="W169">IF($AR169=0,"",IFERROR(IF(INDEX(Input!$N$2:$U$500,$AR169,0)=0,"",INDEX(Input!$N$2:$U$500,$AR169,0)),""))</f>
        <v/>
      </c>
      <c r="X169" s="37"/>
      <c r="Y169" s="37"/>
      <c r="Z169" s="37"/>
      <c r="AA169" s="37"/>
      <c r="AB169" s="37"/>
      <c r="AC169" s="37"/>
      <c r="AD169" s="37"/>
      <c r="AE169" s="29" t="str">
        <f t="shared" si="6"/>
        <v/>
      </c>
      <c r="AF169" s="29" t="str" cm="1">
        <f t="array" ref="AF169">IF($AS169=0,"",INDEX(Disk_Pivot!$I$2:$I$500,$AS169))</f>
        <v/>
      </c>
      <c r="AG169" s="29" t="str" cm="1">
        <f t="array" ref="AG169">IF($AS169=0,"",INDEX(Disk_Pivot!$N$2:$N$500,$AS169))</f>
        <v/>
      </c>
      <c r="AH169" s="29"/>
      <c r="AI169" s="29"/>
      <c r="AJ169" s="29"/>
      <c r="AK169" s="29"/>
      <c r="AL169" s="29"/>
      <c r="AM169" s="29"/>
      <c r="AR169">
        <f>IFERROR(MATCH($B169,Input!$J$2:$J$500,0),0)</f>
        <v>0</v>
      </c>
      <c r="AS169">
        <f>IFERROR(MATCH($B169,Disk_Pivot!$G$2:$G$500,0),0)</f>
        <v>0</v>
      </c>
    </row>
    <row r="170" spans="1:45">
      <c r="A170" s="29" t="str" cm="1">
        <f t="array" ref="A170">IF($AR170=0,"",INDEX(Input!$G$2:$G$500,$AR170)&amp;"")</f>
        <v/>
      </c>
      <c r="B170" s="29"/>
      <c r="C170" s="29" t="str" cm="1">
        <f t="array" ref="C170">IF($AR170=0,"",INDEX(Input!$H$2:$H$500,$AR170)&amp;"")</f>
        <v/>
      </c>
      <c r="D170" s="37" t="str" cm="1">
        <f t="array" ref="D170">IF($AR170=0,"",INDEX(Input!$F$2:$F$500,$AR170))</f>
        <v/>
      </c>
      <c r="E170" s="29" t="str">
        <f>IFERROR(INDEX(Models!$G$2:$G$605,MATCH(D170,Models!$H$2:$H$605,0)),D170)</f>
        <v/>
      </c>
      <c r="F170" s="29" t="str" cm="1">
        <f t="array" ref="F170">IF($AR170=0,"",INDEX(Input!$E$2:$E$500,$AR170))</f>
        <v/>
      </c>
      <c r="G170" s="29" t="str" cm="1">
        <f t="array" ref="G170">IF($AR170=0,"",IF(F170="LENOVO",INDEX(Input!$K$2:$K$500,$AR170),INDEX(Input!$L$2:$L$500,$AR170)))</f>
        <v/>
      </c>
      <c r="H170" s="29"/>
      <c r="I170" s="29"/>
      <c r="J170" s="29" t="str">
        <f>CPU_Formula!I170</f>
        <v/>
      </c>
      <c r="K170" s="37" t="str" cm="1">
        <f t="array" ref="K170">IF($AR170=0,"",INDEX(Input!$D$2:$AC$500,$AR170,$AP$2)&amp;"")</f>
        <v/>
      </c>
      <c r="L170" s="37" t="str" cm="1">
        <f t="array" ref="L170">IF($AR170=0,"",INDEX(Input!$D$2:$AC$500,$AR170,$AP$3)&amp;"")</f>
        <v/>
      </c>
      <c r="M170" s="37" t="str" cm="1">
        <f t="array" ref="M170">IFERROR(_xlfn.FILTERXML("&lt;t&gt;&lt;s&gt;" &amp; SUBSTITUTE(L170," / ","&lt;/s&gt;&lt;s&gt;") &amp; "&lt;/s&gt;&lt;/t&gt;","(//s[contains(.,'DDR')])[1]"),"")</f>
        <v/>
      </c>
      <c r="N170" s="29" t="str">
        <f t="shared" si="7"/>
        <v/>
      </c>
      <c r="O170" s="37" t="str" cm="1">
        <f t="array" ref="O170">IF($AR170=0,"",INDEX(Input!$D$2:$AC$500,$AR170,$AP$4)&amp;"")</f>
        <v/>
      </c>
      <c r="P170" s="37" t="str" cm="1">
        <f t="array" ref="P170">IF($AR170=0,"",IFERROR(_xlfn.TEXTJOIN(", ",TRUE,_xlfn.MAP(_xlfn._xlws.FILTER(INDEX(Input!$D$2:$AC$500,,$AP$6),Input!$J$2:$J$500=$B170),_xlfn.LAMBDA(_xlpm.x,IFERROR(TRUNC(VALUE(_xlfn.TEXTBEFORE(_xlpm.x," ")))&amp;" "&amp;_xlfn.TEXTAFTER(_xlpm.x," "),_xlpm.x)))),""))</f>
        <v/>
      </c>
      <c r="Q170" s="29" t="str">
        <f t="shared" si="8"/>
        <v/>
      </c>
      <c r="R170" s="37" t="str" cm="1">
        <f t="array" ref="R170">IF($AR170=0,"",_xlfn.LET(_xlpm.Result,INDEX(Input!$D$2:$AC$500,$AR170,$AP$5),IF(_xlpm.Result="","",_xlpm.Result)))</f>
        <v/>
      </c>
      <c r="S170" s="37" t="str" cm="1">
        <f t="array" ref="S170">IF(R170="","",IFERROR(_xlfn.TEXTSPLIT(R170," / ", ,TRUE,0,),""))</f>
        <v/>
      </c>
      <c r="T170" s="37"/>
      <c r="U170" s="37" t="str" cm="1">
        <f t="array" ref="U170">IFERROR(_xlfn.IFS(
S170="","",
--S170&lt;55,"Battery Defect",
--S170&lt;=69,"Battery D",
--S170&lt;=80,"Battery C",
--S170&gt;80,""
),"")</f>
        <v/>
      </c>
      <c r="V170" s="37" t="str" cm="1">
        <f t="array" ref="V170">IFERROR(_xlfn.IFS(
T170="","",
--T170&lt;55,"Battery Defect",
--T170&lt;=69,"Battery D",
--T170&lt;=80,"Battery C",
--T170&gt;80,""
),"")</f>
        <v/>
      </c>
      <c r="W170" s="37" t="str" cm="1">
        <f t="array" ref="W170">IF($AR170=0,"",IFERROR(IF(INDEX(Input!$N$2:$U$500,$AR170,0)=0,"",INDEX(Input!$N$2:$U$500,$AR170,0)),""))</f>
        <v/>
      </c>
      <c r="X170" s="37"/>
      <c r="Y170" s="37"/>
      <c r="Z170" s="37"/>
      <c r="AA170" s="37"/>
      <c r="AB170" s="37"/>
      <c r="AC170" s="37"/>
      <c r="AD170" s="37"/>
      <c r="AE170" s="29" t="str">
        <f t="shared" si="6"/>
        <v/>
      </c>
      <c r="AF170" s="29" t="str" cm="1">
        <f t="array" ref="AF170">IF($AS170=0,"",INDEX(Disk_Pivot!$I$2:$I$500,$AS170))</f>
        <v/>
      </c>
      <c r="AG170" s="29" t="str" cm="1">
        <f t="array" ref="AG170">IF($AS170=0,"",INDEX(Disk_Pivot!$N$2:$N$500,$AS170))</f>
        <v/>
      </c>
      <c r="AH170" s="29"/>
      <c r="AI170" s="29"/>
      <c r="AJ170" s="29"/>
      <c r="AK170" s="29"/>
      <c r="AL170" s="29"/>
      <c r="AM170" s="29"/>
      <c r="AR170">
        <f>IFERROR(MATCH($B170,Input!$J$2:$J$500,0),0)</f>
        <v>0</v>
      </c>
      <c r="AS170">
        <f>IFERROR(MATCH($B170,Disk_Pivot!$G$2:$G$500,0),0)</f>
        <v>0</v>
      </c>
    </row>
    <row r="171" spans="1:45">
      <c r="A171" s="29" t="str" cm="1">
        <f t="array" ref="A171">IF($AR171=0,"",INDEX(Input!$G$2:$G$500,$AR171)&amp;"")</f>
        <v/>
      </c>
      <c r="B171" s="29"/>
      <c r="C171" s="29" t="str" cm="1">
        <f t="array" ref="C171">IF($AR171=0,"",INDEX(Input!$H$2:$H$500,$AR171)&amp;"")</f>
        <v/>
      </c>
      <c r="D171" s="37" t="str" cm="1">
        <f t="array" ref="D171">IF($AR171=0,"",INDEX(Input!$F$2:$F$500,$AR171))</f>
        <v/>
      </c>
      <c r="E171" s="29" t="str">
        <f>IFERROR(INDEX(Models!$G$2:$G$605,MATCH(D171,Models!$H$2:$H$605,0)),D171)</f>
        <v/>
      </c>
      <c r="F171" s="29" t="str" cm="1">
        <f t="array" ref="F171">IF($AR171=0,"",INDEX(Input!$E$2:$E$500,$AR171))</f>
        <v/>
      </c>
      <c r="G171" s="29" t="str" cm="1">
        <f t="array" ref="G171">IF($AR171=0,"",IF(F171="LENOVO",INDEX(Input!$K$2:$K$500,$AR171),INDEX(Input!$L$2:$L$500,$AR171)))</f>
        <v/>
      </c>
      <c r="H171" s="29"/>
      <c r="I171" s="29"/>
      <c r="J171" s="29" t="str">
        <f>CPU_Formula!I171</f>
        <v/>
      </c>
      <c r="K171" s="37" t="str" cm="1">
        <f t="array" ref="K171">IF($AR171=0,"",INDEX(Input!$D$2:$AC$500,$AR171,$AP$2)&amp;"")</f>
        <v/>
      </c>
      <c r="L171" s="37" t="str" cm="1">
        <f t="array" ref="L171">IF($AR171=0,"",INDEX(Input!$D$2:$AC$500,$AR171,$AP$3)&amp;"")</f>
        <v/>
      </c>
      <c r="M171" s="37" t="str" cm="1">
        <f t="array" ref="M171">IFERROR(_xlfn.FILTERXML("&lt;t&gt;&lt;s&gt;" &amp; SUBSTITUTE(L171," / ","&lt;/s&gt;&lt;s&gt;") &amp; "&lt;/s&gt;&lt;/t&gt;","(//s[contains(.,'DDR')])[1]"),"")</f>
        <v/>
      </c>
      <c r="N171" s="29" t="str">
        <f t="shared" si="7"/>
        <v/>
      </c>
      <c r="O171" s="37" t="str" cm="1">
        <f t="array" ref="O171">IF($AR171=0,"",INDEX(Input!$D$2:$AC$500,$AR171,$AP$4)&amp;"")</f>
        <v/>
      </c>
      <c r="P171" s="37" t="str" cm="1">
        <f t="array" ref="P171">IF($AR171=0,"",IFERROR(_xlfn.TEXTJOIN(", ",TRUE,_xlfn.MAP(_xlfn._xlws.FILTER(INDEX(Input!$D$2:$AC$500,,$AP$6),Input!$J$2:$J$500=$B171),_xlfn.LAMBDA(_xlpm.x,IFERROR(TRUNC(VALUE(_xlfn.TEXTBEFORE(_xlpm.x," ")))&amp;" "&amp;_xlfn.TEXTAFTER(_xlpm.x," "),_xlpm.x)))),""))</f>
        <v/>
      </c>
      <c r="Q171" s="29" t="str">
        <f t="shared" si="8"/>
        <v/>
      </c>
      <c r="R171" s="37" t="str" cm="1">
        <f t="array" ref="R171">IF($AR171=0,"",_xlfn.LET(_xlpm.Result,INDEX(Input!$D$2:$AC$500,$AR171,$AP$5),IF(_xlpm.Result="","",_xlpm.Result)))</f>
        <v/>
      </c>
      <c r="S171" s="37" t="str" cm="1">
        <f t="array" ref="S171">IF(R171="","",IFERROR(_xlfn.TEXTSPLIT(R171," / ", ,TRUE,0,),""))</f>
        <v/>
      </c>
      <c r="T171" s="37"/>
      <c r="U171" s="37" t="str" cm="1">
        <f t="array" ref="U171">IFERROR(_xlfn.IFS(
S171="","",
--S171&lt;55,"Battery Defect",
--S171&lt;=69,"Battery D",
--S171&lt;=80,"Battery C",
--S171&gt;80,""
),"")</f>
        <v/>
      </c>
      <c r="V171" s="37" t="str" cm="1">
        <f t="array" ref="V171">IFERROR(_xlfn.IFS(
T171="","",
--T171&lt;55,"Battery Defect",
--T171&lt;=69,"Battery D",
--T171&lt;=80,"Battery C",
--T171&gt;80,""
),"")</f>
        <v/>
      </c>
      <c r="W171" s="37" t="str" cm="1">
        <f t="array" ref="W171">IF($AR171=0,"",IFERROR(IF(INDEX(Input!$N$2:$U$500,$AR171,0)=0,"",INDEX(Input!$N$2:$U$500,$AR171,0)),""))</f>
        <v/>
      </c>
      <c r="X171" s="37"/>
      <c r="Y171" s="37"/>
      <c r="Z171" s="37"/>
      <c r="AA171" s="37"/>
      <c r="AB171" s="37"/>
      <c r="AC171" s="37"/>
      <c r="AD171" s="37"/>
      <c r="AE171" s="29" t="str">
        <f t="shared" si="6"/>
        <v/>
      </c>
      <c r="AF171" s="29" t="str" cm="1">
        <f t="array" ref="AF171">IF($AS171=0,"",INDEX(Disk_Pivot!$I$2:$I$500,$AS171))</f>
        <v/>
      </c>
      <c r="AG171" s="29" t="str" cm="1">
        <f t="array" ref="AG171">IF($AS171=0,"",INDEX(Disk_Pivot!$N$2:$N$500,$AS171))</f>
        <v/>
      </c>
      <c r="AH171" s="29"/>
      <c r="AI171" s="29"/>
      <c r="AJ171" s="29"/>
      <c r="AK171" s="29"/>
      <c r="AL171" s="29"/>
      <c r="AM171" s="29"/>
      <c r="AR171">
        <f>IFERROR(MATCH($B171,Input!$J$2:$J$500,0),0)</f>
        <v>0</v>
      </c>
      <c r="AS171">
        <f>IFERROR(MATCH($B171,Disk_Pivot!$G$2:$G$500,0),0)</f>
        <v>0</v>
      </c>
    </row>
    <row r="172" spans="1:45">
      <c r="A172" s="29" t="str" cm="1">
        <f t="array" ref="A172">IF($AR172=0,"",INDEX(Input!$G$2:$G$500,$AR172)&amp;"")</f>
        <v/>
      </c>
      <c r="B172" s="29"/>
      <c r="C172" s="29" t="str" cm="1">
        <f t="array" ref="C172">IF($AR172=0,"",INDEX(Input!$H$2:$H$500,$AR172)&amp;"")</f>
        <v/>
      </c>
      <c r="D172" s="37" t="str" cm="1">
        <f t="array" ref="D172">IF($AR172=0,"",INDEX(Input!$F$2:$F$500,$AR172))</f>
        <v/>
      </c>
      <c r="E172" s="29" t="str">
        <f>IFERROR(INDEX(Models!$G$2:$G$605,MATCH(D172,Models!$H$2:$H$605,0)),D172)</f>
        <v/>
      </c>
      <c r="F172" s="29" t="str" cm="1">
        <f t="array" ref="F172">IF($AR172=0,"",INDEX(Input!$E$2:$E$500,$AR172))</f>
        <v/>
      </c>
      <c r="G172" s="29" t="str" cm="1">
        <f t="array" ref="G172">IF($AR172=0,"",IF(F172="LENOVO",INDEX(Input!$K$2:$K$500,$AR172),INDEX(Input!$L$2:$L$500,$AR172)))</f>
        <v/>
      </c>
      <c r="H172" s="29"/>
      <c r="I172" s="29"/>
      <c r="J172" s="29" t="str">
        <f>CPU_Formula!I172</f>
        <v/>
      </c>
      <c r="K172" s="37" t="str" cm="1">
        <f t="array" ref="K172">IF($AR172=0,"",INDEX(Input!$D$2:$AC$500,$AR172,$AP$2)&amp;"")</f>
        <v/>
      </c>
      <c r="L172" s="37" t="str" cm="1">
        <f t="array" ref="L172">IF($AR172=0,"",INDEX(Input!$D$2:$AC$500,$AR172,$AP$3)&amp;"")</f>
        <v/>
      </c>
      <c r="M172" s="37" t="str" cm="1">
        <f t="array" ref="M172">IFERROR(_xlfn.FILTERXML("&lt;t&gt;&lt;s&gt;" &amp; SUBSTITUTE(L172," / ","&lt;/s&gt;&lt;s&gt;") &amp; "&lt;/s&gt;&lt;/t&gt;","(//s[contains(.,'DDR')])[1]"),"")</f>
        <v/>
      </c>
      <c r="N172" s="29" t="str">
        <f t="shared" si="7"/>
        <v/>
      </c>
      <c r="O172" s="37" t="str" cm="1">
        <f t="array" ref="O172">IF($AR172=0,"",INDEX(Input!$D$2:$AC$500,$AR172,$AP$4)&amp;"")</f>
        <v/>
      </c>
      <c r="P172" s="37" t="str" cm="1">
        <f t="array" ref="P172">IF($AR172=0,"",IFERROR(_xlfn.TEXTJOIN(", ",TRUE,_xlfn.MAP(_xlfn._xlws.FILTER(INDEX(Input!$D$2:$AC$500,,$AP$6),Input!$J$2:$J$500=$B172),_xlfn.LAMBDA(_xlpm.x,IFERROR(TRUNC(VALUE(_xlfn.TEXTBEFORE(_xlpm.x," ")))&amp;" "&amp;_xlfn.TEXTAFTER(_xlpm.x," "),_xlpm.x)))),""))</f>
        <v/>
      </c>
      <c r="Q172" s="29" t="str">
        <f t="shared" si="8"/>
        <v/>
      </c>
      <c r="R172" s="37" t="str" cm="1">
        <f t="array" ref="R172">IF($AR172=0,"",_xlfn.LET(_xlpm.Result,INDEX(Input!$D$2:$AC$500,$AR172,$AP$5),IF(_xlpm.Result="","",_xlpm.Result)))</f>
        <v/>
      </c>
      <c r="S172" s="37" t="str" cm="1">
        <f t="array" ref="S172">IF(R172="","",IFERROR(_xlfn.TEXTSPLIT(R172," / ", ,TRUE,0,),""))</f>
        <v/>
      </c>
      <c r="T172" s="37"/>
      <c r="U172" s="37" t="str" cm="1">
        <f t="array" ref="U172">IFERROR(_xlfn.IFS(
S172="","",
--S172&lt;55,"Battery Defect",
--S172&lt;=69,"Battery D",
--S172&lt;=80,"Battery C",
--S172&gt;80,""
),"")</f>
        <v/>
      </c>
      <c r="V172" s="37" t="str" cm="1">
        <f t="array" ref="V172">IFERROR(_xlfn.IFS(
T172="","",
--T172&lt;55,"Battery Defect",
--T172&lt;=69,"Battery D",
--T172&lt;=80,"Battery C",
--T172&gt;80,""
),"")</f>
        <v/>
      </c>
      <c r="W172" s="37" t="str" cm="1">
        <f t="array" ref="W172">IF($AR172=0,"",IFERROR(IF(INDEX(Input!$N$2:$U$500,$AR172,0)=0,"",INDEX(Input!$N$2:$U$500,$AR172,0)),""))</f>
        <v/>
      </c>
      <c r="X172" s="37"/>
      <c r="Y172" s="37"/>
      <c r="Z172" s="37"/>
      <c r="AA172" s="37"/>
      <c r="AB172" s="37"/>
      <c r="AC172" s="37"/>
      <c r="AD172" s="37"/>
      <c r="AE172" s="29" t="str">
        <f t="shared" si="6"/>
        <v/>
      </c>
      <c r="AF172" s="29" t="str" cm="1">
        <f t="array" ref="AF172">IF($AS172=0,"",INDEX(Disk_Pivot!$I$2:$I$500,$AS172))</f>
        <v/>
      </c>
      <c r="AG172" s="29" t="str" cm="1">
        <f t="array" ref="AG172">IF($AS172=0,"",INDEX(Disk_Pivot!$N$2:$N$500,$AS172))</f>
        <v/>
      </c>
      <c r="AH172" s="29"/>
      <c r="AI172" s="29"/>
      <c r="AJ172" s="29"/>
      <c r="AK172" s="29"/>
      <c r="AL172" s="29"/>
      <c r="AM172" s="29"/>
      <c r="AR172">
        <f>IFERROR(MATCH($B172,Input!$J$2:$J$500,0),0)</f>
        <v>0</v>
      </c>
      <c r="AS172">
        <f>IFERROR(MATCH($B172,Disk_Pivot!$G$2:$G$500,0),0)</f>
        <v>0</v>
      </c>
    </row>
    <row r="173" spans="1:45">
      <c r="A173" s="29" t="str" cm="1">
        <f t="array" ref="A173">IF($AR173=0,"",INDEX(Input!$G$2:$G$500,$AR173)&amp;"")</f>
        <v/>
      </c>
      <c r="B173" s="29"/>
      <c r="C173" s="29" t="str" cm="1">
        <f t="array" ref="C173">IF($AR173=0,"",INDEX(Input!$H$2:$H$500,$AR173)&amp;"")</f>
        <v/>
      </c>
      <c r="D173" s="37" t="str" cm="1">
        <f t="array" ref="D173">IF($AR173=0,"",INDEX(Input!$F$2:$F$500,$AR173))</f>
        <v/>
      </c>
      <c r="E173" s="29" t="str">
        <f>IFERROR(INDEX(Models!$G$2:$G$605,MATCH(D173,Models!$H$2:$H$605,0)),D173)</f>
        <v/>
      </c>
      <c r="F173" s="29" t="str" cm="1">
        <f t="array" ref="F173">IF($AR173=0,"",INDEX(Input!$E$2:$E$500,$AR173))</f>
        <v/>
      </c>
      <c r="G173" s="29" t="str" cm="1">
        <f t="array" ref="G173">IF($AR173=0,"",IF(F173="LENOVO",INDEX(Input!$K$2:$K$500,$AR173),INDEX(Input!$L$2:$L$500,$AR173)))</f>
        <v/>
      </c>
      <c r="H173" s="29"/>
      <c r="I173" s="29"/>
      <c r="J173" s="29" t="str">
        <f>CPU_Formula!I173</f>
        <v/>
      </c>
      <c r="K173" s="37" t="str" cm="1">
        <f t="array" ref="K173">IF($AR173=0,"",INDEX(Input!$D$2:$AC$500,$AR173,$AP$2)&amp;"")</f>
        <v/>
      </c>
      <c r="L173" s="37" t="str" cm="1">
        <f t="array" ref="L173">IF($AR173=0,"",INDEX(Input!$D$2:$AC$500,$AR173,$AP$3)&amp;"")</f>
        <v/>
      </c>
      <c r="M173" s="37" t="str" cm="1">
        <f t="array" ref="M173">IFERROR(_xlfn.FILTERXML("&lt;t&gt;&lt;s&gt;" &amp; SUBSTITUTE(L173," / ","&lt;/s&gt;&lt;s&gt;") &amp; "&lt;/s&gt;&lt;/t&gt;","(//s[contains(.,'DDR')])[1]"),"")</f>
        <v/>
      </c>
      <c r="N173" s="29" t="str">
        <f t="shared" si="7"/>
        <v/>
      </c>
      <c r="O173" s="37" t="str" cm="1">
        <f t="array" ref="O173">IF($AR173=0,"",INDEX(Input!$D$2:$AC$500,$AR173,$AP$4)&amp;"")</f>
        <v/>
      </c>
      <c r="P173" s="37" t="str" cm="1">
        <f t="array" ref="P173">IF($AR173=0,"",IFERROR(_xlfn.TEXTJOIN(", ",TRUE,_xlfn.MAP(_xlfn._xlws.FILTER(INDEX(Input!$D$2:$AC$500,,$AP$6),Input!$J$2:$J$500=$B173),_xlfn.LAMBDA(_xlpm.x,IFERROR(TRUNC(VALUE(_xlfn.TEXTBEFORE(_xlpm.x," ")))&amp;" "&amp;_xlfn.TEXTAFTER(_xlpm.x," "),_xlpm.x)))),""))</f>
        <v/>
      </c>
      <c r="Q173" s="29" t="str">
        <f t="shared" si="8"/>
        <v/>
      </c>
      <c r="R173" s="37" t="str" cm="1">
        <f t="array" ref="R173">IF($AR173=0,"",_xlfn.LET(_xlpm.Result,INDEX(Input!$D$2:$AC$500,$AR173,$AP$5),IF(_xlpm.Result="","",_xlpm.Result)))</f>
        <v/>
      </c>
      <c r="S173" s="37" t="str" cm="1">
        <f t="array" ref="S173">IF(R173="","",IFERROR(_xlfn.TEXTSPLIT(R173," / ", ,TRUE,0,),""))</f>
        <v/>
      </c>
      <c r="T173" s="37"/>
      <c r="U173" s="37" t="str" cm="1">
        <f t="array" ref="U173">IFERROR(_xlfn.IFS(
S173="","",
--S173&lt;55,"Battery Defect",
--S173&lt;=69,"Battery D",
--S173&lt;=80,"Battery C",
--S173&gt;80,""
),"")</f>
        <v/>
      </c>
      <c r="V173" s="37" t="str" cm="1">
        <f t="array" ref="V173">IFERROR(_xlfn.IFS(
T173="","",
--T173&lt;55,"Battery Defect",
--T173&lt;=69,"Battery D",
--T173&lt;=80,"Battery C",
--T173&gt;80,""
),"")</f>
        <v/>
      </c>
      <c r="W173" s="37" t="str" cm="1">
        <f t="array" ref="W173">IF($AR173=0,"",IFERROR(IF(INDEX(Input!$N$2:$U$500,$AR173,0)=0,"",INDEX(Input!$N$2:$U$500,$AR173,0)),""))</f>
        <v/>
      </c>
      <c r="X173" s="37"/>
      <c r="Y173" s="37"/>
      <c r="Z173" s="37"/>
      <c r="AA173" s="37"/>
      <c r="AB173" s="37"/>
      <c r="AC173" s="37"/>
      <c r="AD173" s="37"/>
      <c r="AE173" s="29" t="str">
        <f t="shared" si="6"/>
        <v/>
      </c>
      <c r="AF173" s="29" t="str" cm="1">
        <f t="array" ref="AF173">IF($AS173=0,"",INDEX(Disk_Pivot!$I$2:$I$500,$AS173))</f>
        <v/>
      </c>
      <c r="AG173" s="29" t="str" cm="1">
        <f t="array" ref="AG173">IF($AS173=0,"",INDEX(Disk_Pivot!$N$2:$N$500,$AS173))</f>
        <v/>
      </c>
      <c r="AH173" s="29"/>
      <c r="AI173" s="29"/>
      <c r="AJ173" s="29"/>
      <c r="AK173" s="29"/>
      <c r="AL173" s="29"/>
      <c r="AM173" s="29"/>
      <c r="AR173">
        <f>IFERROR(MATCH($B173,Input!$J$2:$J$500,0),0)</f>
        <v>0</v>
      </c>
      <c r="AS173">
        <f>IFERROR(MATCH($B173,Disk_Pivot!$G$2:$G$500,0),0)</f>
        <v>0</v>
      </c>
    </row>
    <row r="174" spans="1:45">
      <c r="A174" s="29" t="str" cm="1">
        <f t="array" ref="A174">IF($AR174=0,"",INDEX(Input!$G$2:$G$500,$AR174)&amp;"")</f>
        <v/>
      </c>
      <c r="B174" s="29"/>
      <c r="C174" s="29" t="str" cm="1">
        <f t="array" ref="C174">IF($AR174=0,"",INDEX(Input!$H$2:$H$500,$AR174)&amp;"")</f>
        <v/>
      </c>
      <c r="D174" s="37" t="str" cm="1">
        <f t="array" ref="D174">IF($AR174=0,"",INDEX(Input!$F$2:$F$500,$AR174))</f>
        <v/>
      </c>
      <c r="E174" s="29" t="str">
        <f>IFERROR(INDEX(Models!$G$2:$G$605,MATCH(D174,Models!$H$2:$H$605,0)),D174)</f>
        <v/>
      </c>
      <c r="F174" s="29" t="str" cm="1">
        <f t="array" ref="F174">IF($AR174=0,"",INDEX(Input!$E$2:$E$500,$AR174))</f>
        <v/>
      </c>
      <c r="G174" s="29" t="str" cm="1">
        <f t="array" ref="G174">IF($AR174=0,"",IF(F174="LENOVO",INDEX(Input!$K$2:$K$500,$AR174),INDEX(Input!$L$2:$L$500,$AR174)))</f>
        <v/>
      </c>
      <c r="H174" s="29"/>
      <c r="I174" s="29"/>
      <c r="J174" s="29" t="str">
        <f>CPU_Formula!I174</f>
        <v/>
      </c>
      <c r="K174" s="37" t="str" cm="1">
        <f t="array" ref="K174">IF($AR174=0,"",INDEX(Input!$D$2:$AC$500,$AR174,$AP$2)&amp;"")</f>
        <v/>
      </c>
      <c r="L174" s="37" t="str" cm="1">
        <f t="array" ref="L174">IF($AR174=0,"",INDEX(Input!$D$2:$AC$500,$AR174,$AP$3)&amp;"")</f>
        <v/>
      </c>
      <c r="M174" s="37" t="str" cm="1">
        <f t="array" ref="M174">IFERROR(_xlfn.FILTERXML("&lt;t&gt;&lt;s&gt;" &amp; SUBSTITUTE(L174," / ","&lt;/s&gt;&lt;s&gt;") &amp; "&lt;/s&gt;&lt;/t&gt;","(//s[contains(.,'DDR')])[1]"),"")</f>
        <v/>
      </c>
      <c r="N174" s="29" t="str">
        <f t="shared" si="7"/>
        <v/>
      </c>
      <c r="O174" s="37" t="str" cm="1">
        <f t="array" ref="O174">IF($AR174=0,"",INDEX(Input!$D$2:$AC$500,$AR174,$AP$4)&amp;"")</f>
        <v/>
      </c>
      <c r="P174" s="37" t="str" cm="1">
        <f t="array" ref="P174">IF($AR174=0,"",IFERROR(_xlfn.TEXTJOIN(", ",TRUE,_xlfn.MAP(_xlfn._xlws.FILTER(INDEX(Input!$D$2:$AC$500,,$AP$6),Input!$J$2:$J$500=$B174),_xlfn.LAMBDA(_xlpm.x,IFERROR(TRUNC(VALUE(_xlfn.TEXTBEFORE(_xlpm.x," ")))&amp;" "&amp;_xlfn.TEXTAFTER(_xlpm.x," "),_xlpm.x)))),""))</f>
        <v/>
      </c>
      <c r="Q174" s="29" t="str">
        <f t="shared" si="8"/>
        <v/>
      </c>
      <c r="R174" s="37" t="str" cm="1">
        <f t="array" ref="R174">IF($AR174=0,"",_xlfn.LET(_xlpm.Result,INDEX(Input!$D$2:$AC$500,$AR174,$AP$5),IF(_xlpm.Result="","",_xlpm.Result)))</f>
        <v/>
      </c>
      <c r="S174" s="37" t="str" cm="1">
        <f t="array" ref="S174">IF(R174="","",IFERROR(_xlfn.TEXTSPLIT(R174," / ", ,TRUE,0,),""))</f>
        <v/>
      </c>
      <c r="T174" s="37"/>
      <c r="U174" s="37" t="str" cm="1">
        <f t="array" ref="U174">IFERROR(_xlfn.IFS(
S174="","",
--S174&lt;55,"Battery Defect",
--S174&lt;=69,"Battery D",
--S174&lt;=80,"Battery C",
--S174&gt;80,""
),"")</f>
        <v/>
      </c>
      <c r="V174" s="37" t="str" cm="1">
        <f t="array" ref="V174">IFERROR(_xlfn.IFS(
T174="","",
--T174&lt;55,"Battery Defect",
--T174&lt;=69,"Battery D",
--T174&lt;=80,"Battery C",
--T174&gt;80,""
),"")</f>
        <v/>
      </c>
      <c r="W174" s="37" t="str" cm="1">
        <f t="array" ref="W174">IF($AR174=0,"",IFERROR(IF(INDEX(Input!$N$2:$U$500,$AR174,0)=0,"",INDEX(Input!$N$2:$U$500,$AR174,0)),""))</f>
        <v/>
      </c>
      <c r="X174" s="37"/>
      <c r="Y174" s="37"/>
      <c r="Z174" s="37"/>
      <c r="AA174" s="37"/>
      <c r="AB174" s="37"/>
      <c r="AC174" s="37"/>
      <c r="AD174" s="37"/>
      <c r="AE174" s="29" t="str">
        <f t="shared" si="6"/>
        <v/>
      </c>
      <c r="AF174" s="29" t="str" cm="1">
        <f t="array" ref="AF174">IF($AS174=0,"",INDEX(Disk_Pivot!$I$2:$I$500,$AS174))</f>
        <v/>
      </c>
      <c r="AG174" s="29" t="str" cm="1">
        <f t="array" ref="AG174">IF($AS174=0,"",INDEX(Disk_Pivot!$N$2:$N$500,$AS174))</f>
        <v/>
      </c>
      <c r="AH174" s="29"/>
      <c r="AI174" s="29"/>
      <c r="AJ174" s="29"/>
      <c r="AK174" s="29"/>
      <c r="AL174" s="29"/>
      <c r="AM174" s="29"/>
      <c r="AR174">
        <f>IFERROR(MATCH($B174,Input!$J$2:$J$500,0),0)</f>
        <v>0</v>
      </c>
      <c r="AS174">
        <f>IFERROR(MATCH($B174,Disk_Pivot!$G$2:$G$500,0),0)</f>
        <v>0</v>
      </c>
    </row>
    <row r="175" spans="1:45">
      <c r="A175" s="29" t="str" cm="1">
        <f t="array" ref="A175">IF($AR175=0,"",INDEX(Input!$G$2:$G$500,$AR175)&amp;"")</f>
        <v/>
      </c>
      <c r="B175" s="29"/>
      <c r="C175" s="29" t="str" cm="1">
        <f t="array" ref="C175">IF($AR175=0,"",INDEX(Input!$H$2:$H$500,$AR175)&amp;"")</f>
        <v/>
      </c>
      <c r="D175" s="37" t="str" cm="1">
        <f t="array" ref="D175">IF($AR175=0,"",INDEX(Input!$F$2:$F$500,$AR175))</f>
        <v/>
      </c>
      <c r="E175" s="29" t="str">
        <f>IFERROR(INDEX(Models!$G$2:$G$605,MATCH(D175,Models!$H$2:$H$605,0)),D175)</f>
        <v/>
      </c>
      <c r="F175" s="29" t="str" cm="1">
        <f t="array" ref="F175">IF($AR175=0,"",INDEX(Input!$E$2:$E$500,$AR175))</f>
        <v/>
      </c>
      <c r="G175" s="29" t="str" cm="1">
        <f t="array" ref="G175">IF($AR175=0,"",IF(F175="LENOVO",INDEX(Input!$K$2:$K$500,$AR175),INDEX(Input!$L$2:$L$500,$AR175)))</f>
        <v/>
      </c>
      <c r="H175" s="29"/>
      <c r="I175" s="29"/>
      <c r="J175" s="29" t="str">
        <f>CPU_Formula!I175</f>
        <v/>
      </c>
      <c r="K175" s="37" t="str" cm="1">
        <f t="array" ref="K175">IF($AR175=0,"",INDEX(Input!$D$2:$AC$500,$AR175,$AP$2)&amp;"")</f>
        <v/>
      </c>
      <c r="L175" s="37" t="str" cm="1">
        <f t="array" ref="L175">IF($AR175=0,"",INDEX(Input!$D$2:$AC$500,$AR175,$AP$3)&amp;"")</f>
        <v/>
      </c>
      <c r="M175" s="37" t="str" cm="1">
        <f t="array" ref="M175">IFERROR(_xlfn.FILTERXML("&lt;t&gt;&lt;s&gt;" &amp; SUBSTITUTE(L175," / ","&lt;/s&gt;&lt;s&gt;") &amp; "&lt;/s&gt;&lt;/t&gt;","(//s[contains(.,'DDR')])[1]"),"")</f>
        <v/>
      </c>
      <c r="N175" s="29" t="str">
        <f t="shared" si="7"/>
        <v/>
      </c>
      <c r="O175" s="37" t="str" cm="1">
        <f t="array" ref="O175">IF($AR175=0,"",INDEX(Input!$D$2:$AC$500,$AR175,$AP$4)&amp;"")</f>
        <v/>
      </c>
      <c r="P175" s="37" t="str" cm="1">
        <f t="array" ref="P175">IF($AR175=0,"",IFERROR(_xlfn.TEXTJOIN(", ",TRUE,_xlfn.MAP(_xlfn._xlws.FILTER(INDEX(Input!$D$2:$AC$500,,$AP$6),Input!$J$2:$J$500=$B175),_xlfn.LAMBDA(_xlpm.x,IFERROR(TRUNC(VALUE(_xlfn.TEXTBEFORE(_xlpm.x," ")))&amp;" "&amp;_xlfn.TEXTAFTER(_xlpm.x," "),_xlpm.x)))),""))</f>
        <v/>
      </c>
      <c r="Q175" s="29" t="str">
        <f t="shared" si="8"/>
        <v/>
      </c>
      <c r="R175" s="37" t="str" cm="1">
        <f t="array" ref="R175">IF($AR175=0,"",_xlfn.LET(_xlpm.Result,INDEX(Input!$D$2:$AC$500,$AR175,$AP$5),IF(_xlpm.Result="","",_xlpm.Result)))</f>
        <v/>
      </c>
      <c r="S175" s="37" t="str" cm="1">
        <f t="array" ref="S175">IF(R175="","",IFERROR(_xlfn.TEXTSPLIT(R175," / ", ,TRUE,0,),""))</f>
        <v/>
      </c>
      <c r="T175" s="37"/>
      <c r="U175" s="37" t="str" cm="1">
        <f t="array" ref="U175">IFERROR(_xlfn.IFS(
S175="","",
--S175&lt;55,"Battery Defect",
--S175&lt;=69,"Battery D",
--S175&lt;=80,"Battery C",
--S175&gt;80,""
),"")</f>
        <v/>
      </c>
      <c r="V175" s="37" t="str" cm="1">
        <f t="array" ref="V175">IFERROR(_xlfn.IFS(
T175="","",
--T175&lt;55,"Battery Defect",
--T175&lt;=69,"Battery D",
--T175&lt;=80,"Battery C",
--T175&gt;80,""
),"")</f>
        <v/>
      </c>
      <c r="W175" s="37" t="str" cm="1">
        <f t="array" ref="W175">IF($AR175=0,"",IFERROR(IF(INDEX(Input!$N$2:$U$500,$AR175,0)=0,"",INDEX(Input!$N$2:$U$500,$AR175,0)),""))</f>
        <v/>
      </c>
      <c r="X175" s="37"/>
      <c r="Y175" s="37"/>
      <c r="Z175" s="37"/>
      <c r="AA175" s="37"/>
      <c r="AB175" s="37"/>
      <c r="AC175" s="37"/>
      <c r="AD175" s="37"/>
      <c r="AE175" s="29" t="str">
        <f t="shared" si="6"/>
        <v/>
      </c>
      <c r="AF175" s="29" t="str" cm="1">
        <f t="array" ref="AF175">IF($AS175=0,"",INDEX(Disk_Pivot!$I$2:$I$500,$AS175))</f>
        <v/>
      </c>
      <c r="AG175" s="29" t="str" cm="1">
        <f t="array" ref="AG175">IF($AS175=0,"",INDEX(Disk_Pivot!$N$2:$N$500,$AS175))</f>
        <v/>
      </c>
      <c r="AH175" s="29"/>
      <c r="AI175" s="29"/>
      <c r="AJ175" s="29"/>
      <c r="AK175" s="29"/>
      <c r="AL175" s="29"/>
      <c r="AM175" s="29"/>
      <c r="AR175">
        <f>IFERROR(MATCH($B175,Input!$J$2:$J$500,0),0)</f>
        <v>0</v>
      </c>
      <c r="AS175">
        <f>IFERROR(MATCH($B175,Disk_Pivot!$G$2:$G$500,0),0)</f>
        <v>0</v>
      </c>
    </row>
    <row r="176" spans="1:45">
      <c r="A176" s="29" t="str" cm="1">
        <f t="array" ref="A176">IF($AR176=0,"",INDEX(Input!$G$2:$G$500,$AR176)&amp;"")</f>
        <v/>
      </c>
      <c r="B176" s="29"/>
      <c r="C176" s="29" t="str" cm="1">
        <f t="array" ref="C176">IF($AR176=0,"",INDEX(Input!$H$2:$H$500,$AR176)&amp;"")</f>
        <v/>
      </c>
      <c r="D176" s="37" t="str" cm="1">
        <f t="array" ref="D176">IF($AR176=0,"",INDEX(Input!$F$2:$F$500,$AR176))</f>
        <v/>
      </c>
      <c r="E176" s="29" t="str">
        <f>IFERROR(INDEX(Models!$G$2:$G$605,MATCH(D176,Models!$H$2:$H$605,0)),D176)</f>
        <v/>
      </c>
      <c r="F176" s="29" t="str" cm="1">
        <f t="array" ref="F176">IF($AR176=0,"",INDEX(Input!$E$2:$E$500,$AR176))</f>
        <v/>
      </c>
      <c r="G176" s="29" t="str" cm="1">
        <f t="array" ref="G176">IF($AR176=0,"",IF(F176="LENOVO",INDEX(Input!$K$2:$K$500,$AR176),INDEX(Input!$L$2:$L$500,$AR176)))</f>
        <v/>
      </c>
      <c r="H176" s="29"/>
      <c r="I176" s="29"/>
      <c r="J176" s="29" t="str">
        <f>CPU_Formula!I176</f>
        <v/>
      </c>
      <c r="K176" s="37" t="str" cm="1">
        <f t="array" ref="K176">IF($AR176=0,"",INDEX(Input!$D$2:$AC$500,$AR176,$AP$2)&amp;"")</f>
        <v/>
      </c>
      <c r="L176" s="37" t="str" cm="1">
        <f t="array" ref="L176">IF($AR176=0,"",INDEX(Input!$D$2:$AC$500,$AR176,$AP$3)&amp;"")</f>
        <v/>
      </c>
      <c r="M176" s="37" t="str" cm="1">
        <f t="array" ref="M176">IFERROR(_xlfn.FILTERXML("&lt;t&gt;&lt;s&gt;" &amp; SUBSTITUTE(L176," / ","&lt;/s&gt;&lt;s&gt;") &amp; "&lt;/s&gt;&lt;/t&gt;","(//s[contains(.,'DDR')])[1]"),"")</f>
        <v/>
      </c>
      <c r="N176" s="29" t="str">
        <f t="shared" si="7"/>
        <v/>
      </c>
      <c r="O176" s="37" t="str" cm="1">
        <f t="array" ref="O176">IF($AR176=0,"",INDEX(Input!$D$2:$AC$500,$AR176,$AP$4)&amp;"")</f>
        <v/>
      </c>
      <c r="P176" s="37" t="str" cm="1">
        <f t="array" ref="P176">IF($AR176=0,"",IFERROR(_xlfn.TEXTJOIN(", ",TRUE,_xlfn.MAP(_xlfn._xlws.FILTER(INDEX(Input!$D$2:$AC$500,,$AP$6),Input!$J$2:$J$500=$B176),_xlfn.LAMBDA(_xlpm.x,IFERROR(TRUNC(VALUE(_xlfn.TEXTBEFORE(_xlpm.x," ")))&amp;" "&amp;_xlfn.TEXTAFTER(_xlpm.x," "),_xlpm.x)))),""))</f>
        <v/>
      </c>
      <c r="Q176" s="29" t="str">
        <f t="shared" si="8"/>
        <v/>
      </c>
      <c r="R176" s="37" t="str" cm="1">
        <f t="array" ref="R176">IF($AR176=0,"",_xlfn.LET(_xlpm.Result,INDEX(Input!$D$2:$AC$500,$AR176,$AP$5),IF(_xlpm.Result="","",_xlpm.Result)))</f>
        <v/>
      </c>
      <c r="S176" s="37" t="str" cm="1">
        <f t="array" ref="S176">IF(R176="","",IFERROR(_xlfn.TEXTSPLIT(R176," / ", ,TRUE,0,),""))</f>
        <v/>
      </c>
      <c r="T176" s="37"/>
      <c r="U176" s="37" t="str" cm="1">
        <f t="array" ref="U176">IFERROR(_xlfn.IFS(
S176="","",
--S176&lt;55,"Battery Defect",
--S176&lt;=69,"Battery D",
--S176&lt;=80,"Battery C",
--S176&gt;80,""
),"")</f>
        <v/>
      </c>
      <c r="V176" s="37" t="str" cm="1">
        <f t="array" ref="V176">IFERROR(_xlfn.IFS(
T176="","",
--T176&lt;55,"Battery Defect",
--T176&lt;=69,"Battery D",
--T176&lt;=80,"Battery C",
--T176&gt;80,""
),"")</f>
        <v/>
      </c>
      <c r="W176" s="37" t="str" cm="1">
        <f t="array" ref="W176">IF($AR176=0,"",IFERROR(IF(INDEX(Input!$N$2:$U$500,$AR176,0)=0,"",INDEX(Input!$N$2:$U$500,$AR176,0)),""))</f>
        <v/>
      </c>
      <c r="X176" s="37"/>
      <c r="Y176" s="37"/>
      <c r="Z176" s="37"/>
      <c r="AA176" s="37"/>
      <c r="AB176" s="37"/>
      <c r="AC176" s="37"/>
      <c r="AD176" s="37"/>
      <c r="AE176" s="29" t="str">
        <f t="shared" si="6"/>
        <v/>
      </c>
      <c r="AF176" s="29" t="str" cm="1">
        <f t="array" ref="AF176">IF($AS176=0,"",INDEX(Disk_Pivot!$I$2:$I$500,$AS176))</f>
        <v/>
      </c>
      <c r="AG176" s="29" t="str" cm="1">
        <f t="array" ref="AG176">IF($AS176=0,"",INDEX(Disk_Pivot!$N$2:$N$500,$AS176))</f>
        <v/>
      </c>
      <c r="AH176" s="29"/>
      <c r="AI176" s="29"/>
      <c r="AJ176" s="29"/>
      <c r="AK176" s="29"/>
      <c r="AL176" s="29"/>
      <c r="AM176" s="29"/>
      <c r="AR176">
        <f>IFERROR(MATCH($B176,Input!$J$2:$J$500,0),0)</f>
        <v>0</v>
      </c>
      <c r="AS176">
        <f>IFERROR(MATCH($B176,Disk_Pivot!$G$2:$G$500,0),0)</f>
        <v>0</v>
      </c>
    </row>
    <row r="177" spans="1:45">
      <c r="A177" s="29" t="str" cm="1">
        <f t="array" ref="A177">IF($AR177=0,"",INDEX(Input!$G$2:$G$500,$AR177)&amp;"")</f>
        <v/>
      </c>
      <c r="B177" s="29"/>
      <c r="C177" s="29" t="str" cm="1">
        <f t="array" ref="C177">IF($AR177=0,"",INDEX(Input!$H$2:$H$500,$AR177)&amp;"")</f>
        <v/>
      </c>
      <c r="D177" s="37" t="str" cm="1">
        <f t="array" ref="D177">IF($AR177=0,"",INDEX(Input!$F$2:$F$500,$AR177))</f>
        <v/>
      </c>
      <c r="E177" s="29" t="str">
        <f>IFERROR(INDEX(Models!$G$2:$G$605,MATCH(D177,Models!$H$2:$H$605,0)),D177)</f>
        <v/>
      </c>
      <c r="F177" s="29" t="str" cm="1">
        <f t="array" ref="F177">IF($AR177=0,"",INDEX(Input!$E$2:$E$500,$AR177))</f>
        <v/>
      </c>
      <c r="G177" s="29" t="str" cm="1">
        <f t="array" ref="G177">IF($AR177=0,"",IF(F177="LENOVO",INDEX(Input!$K$2:$K$500,$AR177),INDEX(Input!$L$2:$L$500,$AR177)))</f>
        <v/>
      </c>
      <c r="H177" s="29"/>
      <c r="I177" s="29"/>
      <c r="J177" s="29" t="str">
        <f>CPU_Formula!I177</f>
        <v/>
      </c>
      <c r="K177" s="37" t="str" cm="1">
        <f t="array" ref="K177">IF($AR177=0,"",INDEX(Input!$D$2:$AC$500,$AR177,$AP$2)&amp;"")</f>
        <v/>
      </c>
      <c r="L177" s="37" t="str" cm="1">
        <f t="array" ref="L177">IF($AR177=0,"",INDEX(Input!$D$2:$AC$500,$AR177,$AP$3)&amp;"")</f>
        <v/>
      </c>
      <c r="M177" s="37" t="str" cm="1">
        <f t="array" ref="M177">IFERROR(_xlfn.FILTERXML("&lt;t&gt;&lt;s&gt;" &amp; SUBSTITUTE(L177," / ","&lt;/s&gt;&lt;s&gt;") &amp; "&lt;/s&gt;&lt;/t&gt;","(//s[contains(.,'DDR')])[1]"),"")</f>
        <v/>
      </c>
      <c r="N177" s="29" t="str">
        <f t="shared" si="7"/>
        <v/>
      </c>
      <c r="O177" s="37" t="str" cm="1">
        <f t="array" ref="O177">IF($AR177=0,"",INDEX(Input!$D$2:$AC$500,$AR177,$AP$4)&amp;"")</f>
        <v/>
      </c>
      <c r="P177" s="37" t="str" cm="1">
        <f t="array" ref="P177">IF($AR177=0,"",IFERROR(_xlfn.TEXTJOIN(", ",TRUE,_xlfn.MAP(_xlfn._xlws.FILTER(INDEX(Input!$D$2:$AC$500,,$AP$6),Input!$J$2:$J$500=$B177),_xlfn.LAMBDA(_xlpm.x,IFERROR(TRUNC(VALUE(_xlfn.TEXTBEFORE(_xlpm.x," ")))&amp;" "&amp;_xlfn.TEXTAFTER(_xlpm.x," "),_xlpm.x)))),""))</f>
        <v/>
      </c>
      <c r="Q177" s="29" t="str">
        <f t="shared" si="8"/>
        <v/>
      </c>
      <c r="R177" s="37" t="str" cm="1">
        <f t="array" ref="R177">IF($AR177=0,"",_xlfn.LET(_xlpm.Result,INDEX(Input!$D$2:$AC$500,$AR177,$AP$5),IF(_xlpm.Result="","",_xlpm.Result)))</f>
        <v/>
      </c>
      <c r="S177" s="37" t="str" cm="1">
        <f t="array" ref="S177">IF(R177="","",IFERROR(_xlfn.TEXTSPLIT(R177," / ", ,TRUE,0,),""))</f>
        <v/>
      </c>
      <c r="T177" s="37"/>
      <c r="U177" s="37" t="str" cm="1">
        <f t="array" ref="U177">IFERROR(_xlfn.IFS(
S177="","",
--S177&lt;55,"Battery Defect",
--S177&lt;=69,"Battery D",
--S177&lt;=80,"Battery C",
--S177&gt;80,""
),"")</f>
        <v/>
      </c>
      <c r="V177" s="37" t="str" cm="1">
        <f t="array" ref="V177">IFERROR(_xlfn.IFS(
T177="","",
--T177&lt;55,"Battery Defect",
--T177&lt;=69,"Battery D",
--T177&lt;=80,"Battery C",
--T177&gt;80,""
),"")</f>
        <v/>
      </c>
      <c r="W177" s="37" t="str" cm="1">
        <f t="array" ref="W177">IF($AR177=0,"",IFERROR(IF(INDEX(Input!$N$2:$U$500,$AR177,0)=0,"",INDEX(Input!$N$2:$U$500,$AR177,0)),""))</f>
        <v/>
      </c>
      <c r="X177" s="37"/>
      <c r="Y177" s="37"/>
      <c r="Z177" s="37"/>
      <c r="AA177" s="37"/>
      <c r="AB177" s="37"/>
      <c r="AC177" s="37"/>
      <c r="AD177" s="37"/>
      <c r="AE177" s="29" t="str">
        <f t="shared" si="6"/>
        <v/>
      </c>
      <c r="AF177" s="29" t="str" cm="1">
        <f t="array" ref="AF177">IF($AS177=0,"",INDEX(Disk_Pivot!$I$2:$I$500,$AS177))</f>
        <v/>
      </c>
      <c r="AG177" s="29" t="str" cm="1">
        <f t="array" ref="AG177">IF($AS177=0,"",INDEX(Disk_Pivot!$N$2:$N$500,$AS177))</f>
        <v/>
      </c>
      <c r="AH177" s="29"/>
      <c r="AI177" s="29"/>
      <c r="AJ177" s="29"/>
      <c r="AK177" s="29"/>
      <c r="AL177" s="29"/>
      <c r="AM177" s="29"/>
      <c r="AR177">
        <f>IFERROR(MATCH($B177,Input!$J$2:$J$500,0),0)</f>
        <v>0</v>
      </c>
      <c r="AS177">
        <f>IFERROR(MATCH($B177,Disk_Pivot!$G$2:$G$500,0),0)</f>
        <v>0</v>
      </c>
    </row>
    <row r="178" spans="1:45">
      <c r="A178" s="29" t="str" cm="1">
        <f t="array" ref="A178">IF($AR178=0,"",INDEX(Input!$G$2:$G$500,$AR178)&amp;"")</f>
        <v/>
      </c>
      <c r="B178" s="29"/>
      <c r="C178" s="29" t="str" cm="1">
        <f t="array" ref="C178">IF($AR178=0,"",INDEX(Input!$H$2:$H$500,$AR178)&amp;"")</f>
        <v/>
      </c>
      <c r="D178" s="37" t="str" cm="1">
        <f t="array" ref="D178">IF($AR178=0,"",INDEX(Input!$F$2:$F$500,$AR178))</f>
        <v/>
      </c>
      <c r="E178" s="29" t="str">
        <f>IFERROR(INDEX(Models!$G$2:$G$605,MATCH(D178,Models!$H$2:$H$605,0)),D178)</f>
        <v/>
      </c>
      <c r="F178" s="29" t="str" cm="1">
        <f t="array" ref="F178">IF($AR178=0,"",INDEX(Input!$E$2:$E$500,$AR178))</f>
        <v/>
      </c>
      <c r="G178" s="29" t="str" cm="1">
        <f t="array" ref="G178">IF($AR178=0,"",IF(F178="LENOVO",INDEX(Input!$K$2:$K$500,$AR178),INDEX(Input!$L$2:$L$500,$AR178)))</f>
        <v/>
      </c>
      <c r="H178" s="29"/>
      <c r="I178" s="29"/>
      <c r="J178" s="29" t="str">
        <f>CPU_Formula!I178</f>
        <v/>
      </c>
      <c r="K178" s="37" t="str" cm="1">
        <f t="array" ref="K178">IF($AR178=0,"",INDEX(Input!$D$2:$AC$500,$AR178,$AP$2)&amp;"")</f>
        <v/>
      </c>
      <c r="L178" s="37" t="str" cm="1">
        <f t="array" ref="L178">IF($AR178=0,"",INDEX(Input!$D$2:$AC$500,$AR178,$AP$3)&amp;"")</f>
        <v/>
      </c>
      <c r="M178" s="37" t="str" cm="1">
        <f t="array" ref="M178">IFERROR(_xlfn.FILTERXML("&lt;t&gt;&lt;s&gt;" &amp; SUBSTITUTE(L178," / ","&lt;/s&gt;&lt;s&gt;") &amp; "&lt;/s&gt;&lt;/t&gt;","(//s[contains(.,'DDR')])[1]"),"")</f>
        <v/>
      </c>
      <c r="N178" s="29" t="str">
        <f t="shared" si="7"/>
        <v/>
      </c>
      <c r="O178" s="37" t="str" cm="1">
        <f t="array" ref="O178">IF($AR178=0,"",INDEX(Input!$D$2:$AC$500,$AR178,$AP$4)&amp;"")</f>
        <v/>
      </c>
      <c r="P178" s="37" t="str" cm="1">
        <f t="array" ref="P178">IF($AR178=0,"",IFERROR(_xlfn.TEXTJOIN(", ",TRUE,_xlfn.MAP(_xlfn._xlws.FILTER(INDEX(Input!$D$2:$AC$500,,$AP$6),Input!$J$2:$J$500=$B178),_xlfn.LAMBDA(_xlpm.x,IFERROR(TRUNC(VALUE(_xlfn.TEXTBEFORE(_xlpm.x," ")))&amp;" "&amp;_xlfn.TEXTAFTER(_xlpm.x," "),_xlpm.x)))),""))</f>
        <v/>
      </c>
      <c r="Q178" s="29" t="str">
        <f t="shared" si="8"/>
        <v/>
      </c>
      <c r="R178" s="37" t="str" cm="1">
        <f t="array" ref="R178">IF($AR178=0,"",_xlfn.LET(_xlpm.Result,INDEX(Input!$D$2:$AC$500,$AR178,$AP$5),IF(_xlpm.Result="","",_xlpm.Result)))</f>
        <v/>
      </c>
      <c r="S178" s="37" t="str" cm="1">
        <f t="array" ref="S178">IF(R178="","",IFERROR(_xlfn.TEXTSPLIT(R178," / ", ,TRUE,0,),""))</f>
        <v/>
      </c>
      <c r="T178" s="37"/>
      <c r="U178" s="37" t="str" cm="1">
        <f t="array" ref="U178">IFERROR(_xlfn.IFS(
S178="","",
--S178&lt;55,"Battery Defect",
--S178&lt;=69,"Battery D",
--S178&lt;=80,"Battery C",
--S178&gt;80,""
),"")</f>
        <v/>
      </c>
      <c r="V178" s="37" t="str" cm="1">
        <f t="array" ref="V178">IFERROR(_xlfn.IFS(
T178="","",
--T178&lt;55,"Battery Defect",
--T178&lt;=69,"Battery D",
--T178&lt;=80,"Battery C",
--T178&gt;80,""
),"")</f>
        <v/>
      </c>
      <c r="W178" s="37" t="str" cm="1">
        <f t="array" ref="W178">IF($AR178=0,"",IFERROR(IF(INDEX(Input!$N$2:$U$500,$AR178,0)=0,"",INDEX(Input!$N$2:$U$500,$AR178,0)),""))</f>
        <v/>
      </c>
      <c r="X178" s="37"/>
      <c r="Y178" s="37"/>
      <c r="Z178" s="37"/>
      <c r="AA178" s="37"/>
      <c r="AB178" s="37"/>
      <c r="AC178" s="37"/>
      <c r="AD178" s="37"/>
      <c r="AE178" s="29" t="str">
        <f t="shared" si="6"/>
        <v/>
      </c>
      <c r="AF178" s="29" t="str" cm="1">
        <f t="array" ref="AF178">IF($AS178=0,"",INDEX(Disk_Pivot!$I$2:$I$500,$AS178))</f>
        <v/>
      </c>
      <c r="AG178" s="29" t="str" cm="1">
        <f t="array" ref="AG178">IF($AS178=0,"",INDEX(Disk_Pivot!$N$2:$N$500,$AS178))</f>
        <v/>
      </c>
      <c r="AH178" s="29"/>
      <c r="AI178" s="29"/>
      <c r="AJ178" s="29"/>
      <c r="AK178" s="29"/>
      <c r="AL178" s="29"/>
      <c r="AM178" s="29"/>
      <c r="AR178">
        <f>IFERROR(MATCH($B178,Input!$J$2:$J$500,0),0)</f>
        <v>0</v>
      </c>
      <c r="AS178">
        <f>IFERROR(MATCH($B178,Disk_Pivot!$G$2:$G$500,0),0)</f>
        <v>0</v>
      </c>
    </row>
    <row r="179" spans="1:45">
      <c r="A179" s="29" t="str" cm="1">
        <f t="array" ref="A179">IF($AR179=0,"",INDEX(Input!$G$2:$G$500,$AR179)&amp;"")</f>
        <v/>
      </c>
      <c r="B179" s="29"/>
      <c r="C179" s="29" t="str" cm="1">
        <f t="array" ref="C179">IF($AR179=0,"",INDEX(Input!$H$2:$H$500,$AR179)&amp;"")</f>
        <v/>
      </c>
      <c r="D179" s="37" t="str" cm="1">
        <f t="array" ref="D179">IF($AR179=0,"",INDEX(Input!$F$2:$F$500,$AR179))</f>
        <v/>
      </c>
      <c r="E179" s="29" t="str">
        <f>IFERROR(INDEX(Models!$G$2:$G$605,MATCH(D179,Models!$H$2:$H$605,0)),D179)</f>
        <v/>
      </c>
      <c r="F179" s="29" t="str" cm="1">
        <f t="array" ref="F179">IF($AR179=0,"",INDEX(Input!$E$2:$E$500,$AR179))</f>
        <v/>
      </c>
      <c r="G179" s="29" t="str" cm="1">
        <f t="array" ref="G179">IF($AR179=0,"",IF(F179="LENOVO",INDEX(Input!$K$2:$K$500,$AR179),INDEX(Input!$L$2:$L$500,$AR179)))</f>
        <v/>
      </c>
      <c r="H179" s="29"/>
      <c r="I179" s="29"/>
      <c r="J179" s="29" t="str">
        <f>CPU_Formula!I179</f>
        <v/>
      </c>
      <c r="K179" s="37" t="str" cm="1">
        <f t="array" ref="K179">IF($AR179=0,"",INDEX(Input!$D$2:$AC$500,$AR179,$AP$2)&amp;"")</f>
        <v/>
      </c>
      <c r="L179" s="37" t="str" cm="1">
        <f t="array" ref="L179">IF($AR179=0,"",INDEX(Input!$D$2:$AC$500,$AR179,$AP$3)&amp;"")</f>
        <v/>
      </c>
      <c r="M179" s="37" t="str" cm="1">
        <f t="array" ref="M179">IFERROR(_xlfn.FILTERXML("&lt;t&gt;&lt;s&gt;" &amp; SUBSTITUTE(L179," / ","&lt;/s&gt;&lt;s&gt;") &amp; "&lt;/s&gt;&lt;/t&gt;","(//s[contains(.,'DDR')])[1]"),"")</f>
        <v/>
      </c>
      <c r="N179" s="29" t="str">
        <f t="shared" si="7"/>
        <v/>
      </c>
      <c r="O179" s="37" t="str" cm="1">
        <f t="array" ref="O179">IF($AR179=0,"",INDEX(Input!$D$2:$AC$500,$AR179,$AP$4)&amp;"")</f>
        <v/>
      </c>
      <c r="P179" s="37" t="str" cm="1">
        <f t="array" ref="P179">IF($AR179=0,"",IFERROR(_xlfn.TEXTJOIN(", ",TRUE,_xlfn.MAP(_xlfn._xlws.FILTER(INDEX(Input!$D$2:$AC$500,,$AP$6),Input!$J$2:$J$500=$B179),_xlfn.LAMBDA(_xlpm.x,IFERROR(TRUNC(VALUE(_xlfn.TEXTBEFORE(_xlpm.x," ")))&amp;" "&amp;_xlfn.TEXTAFTER(_xlpm.x," "),_xlpm.x)))),""))</f>
        <v/>
      </c>
      <c r="Q179" s="29" t="str">
        <f t="shared" si="8"/>
        <v/>
      </c>
      <c r="R179" s="37" t="str" cm="1">
        <f t="array" ref="R179">IF($AR179=0,"",_xlfn.LET(_xlpm.Result,INDEX(Input!$D$2:$AC$500,$AR179,$AP$5),IF(_xlpm.Result="","",_xlpm.Result)))</f>
        <v/>
      </c>
      <c r="S179" s="37" t="str" cm="1">
        <f t="array" ref="S179">IF(R179="","",IFERROR(_xlfn.TEXTSPLIT(R179," / ", ,TRUE,0,),""))</f>
        <v/>
      </c>
      <c r="T179" s="37"/>
      <c r="U179" s="37" t="str" cm="1">
        <f t="array" ref="U179">IFERROR(_xlfn.IFS(
S179="","",
--S179&lt;55,"Battery Defect",
--S179&lt;=69,"Battery D",
--S179&lt;=80,"Battery C",
--S179&gt;80,""
),"")</f>
        <v/>
      </c>
      <c r="V179" s="37" t="str" cm="1">
        <f t="array" ref="V179">IFERROR(_xlfn.IFS(
T179="","",
--T179&lt;55,"Battery Defect",
--T179&lt;=69,"Battery D",
--T179&lt;=80,"Battery C",
--T179&gt;80,""
),"")</f>
        <v/>
      </c>
      <c r="W179" s="37" t="str" cm="1">
        <f t="array" ref="W179">IF($AR179=0,"",IFERROR(IF(INDEX(Input!$N$2:$U$500,$AR179,0)=0,"",INDEX(Input!$N$2:$U$500,$AR179,0)),""))</f>
        <v/>
      </c>
      <c r="X179" s="37"/>
      <c r="Y179" s="37"/>
      <c r="Z179" s="37"/>
      <c r="AA179" s="37"/>
      <c r="AB179" s="37"/>
      <c r="AC179" s="37"/>
      <c r="AD179" s="37"/>
      <c r="AE179" s="29" t="str">
        <f t="shared" si="6"/>
        <v/>
      </c>
      <c r="AF179" s="29" t="str" cm="1">
        <f t="array" ref="AF179">IF($AS179=0,"",INDEX(Disk_Pivot!$I$2:$I$500,$AS179))</f>
        <v/>
      </c>
      <c r="AG179" s="29" t="str" cm="1">
        <f t="array" ref="AG179">IF($AS179=0,"",INDEX(Disk_Pivot!$N$2:$N$500,$AS179))</f>
        <v/>
      </c>
      <c r="AH179" s="29"/>
      <c r="AI179" s="29"/>
      <c r="AJ179" s="29"/>
      <c r="AK179" s="29"/>
      <c r="AL179" s="29"/>
      <c r="AM179" s="29"/>
      <c r="AR179">
        <f>IFERROR(MATCH($B179,Input!$J$2:$J$500,0),0)</f>
        <v>0</v>
      </c>
      <c r="AS179">
        <f>IFERROR(MATCH($B179,Disk_Pivot!$G$2:$G$500,0),0)</f>
        <v>0</v>
      </c>
    </row>
    <row r="180" spans="1:45">
      <c r="A180" s="29" t="str" cm="1">
        <f t="array" ref="A180">IF($AR180=0,"",INDEX(Input!$G$2:$G$500,$AR180)&amp;"")</f>
        <v/>
      </c>
      <c r="B180" s="29"/>
      <c r="C180" s="29" t="str" cm="1">
        <f t="array" ref="C180">IF($AR180=0,"",INDEX(Input!$H$2:$H$500,$AR180)&amp;"")</f>
        <v/>
      </c>
      <c r="D180" s="37" t="str" cm="1">
        <f t="array" ref="D180">IF($AR180=0,"",INDEX(Input!$F$2:$F$500,$AR180))</f>
        <v/>
      </c>
      <c r="E180" s="29" t="str">
        <f>IFERROR(INDEX(Models!$G$2:$G$605,MATCH(D180,Models!$H$2:$H$605,0)),D180)</f>
        <v/>
      </c>
      <c r="F180" s="29" t="str" cm="1">
        <f t="array" ref="F180">IF($AR180=0,"",INDEX(Input!$E$2:$E$500,$AR180))</f>
        <v/>
      </c>
      <c r="G180" s="29" t="str" cm="1">
        <f t="array" ref="G180">IF($AR180=0,"",IF(F180="LENOVO",INDEX(Input!$K$2:$K$500,$AR180),INDEX(Input!$L$2:$L$500,$AR180)))</f>
        <v/>
      </c>
      <c r="H180" s="29"/>
      <c r="I180" s="29"/>
      <c r="J180" s="29" t="str">
        <f>CPU_Formula!I180</f>
        <v/>
      </c>
      <c r="K180" s="37" t="str" cm="1">
        <f t="array" ref="K180">IF($AR180=0,"",INDEX(Input!$D$2:$AC$500,$AR180,$AP$2)&amp;"")</f>
        <v/>
      </c>
      <c r="L180" s="37" t="str" cm="1">
        <f t="array" ref="L180">IF($AR180=0,"",INDEX(Input!$D$2:$AC$500,$AR180,$AP$3)&amp;"")</f>
        <v/>
      </c>
      <c r="M180" s="37" t="str" cm="1">
        <f t="array" ref="M180">IFERROR(_xlfn.FILTERXML("&lt;t&gt;&lt;s&gt;" &amp; SUBSTITUTE(L180," / ","&lt;/s&gt;&lt;s&gt;") &amp; "&lt;/s&gt;&lt;/t&gt;","(//s[contains(.,'DDR')])[1]"),"")</f>
        <v/>
      </c>
      <c r="N180" s="29" t="str">
        <f t="shared" si="7"/>
        <v/>
      </c>
      <c r="O180" s="37" t="str" cm="1">
        <f t="array" ref="O180">IF($AR180=0,"",INDEX(Input!$D$2:$AC$500,$AR180,$AP$4)&amp;"")</f>
        <v/>
      </c>
      <c r="P180" s="37" t="str" cm="1">
        <f t="array" ref="P180">IF($AR180=0,"",IFERROR(_xlfn.TEXTJOIN(", ",TRUE,_xlfn.MAP(_xlfn._xlws.FILTER(INDEX(Input!$D$2:$AC$500,,$AP$6),Input!$J$2:$J$500=$B180),_xlfn.LAMBDA(_xlpm.x,IFERROR(TRUNC(VALUE(_xlfn.TEXTBEFORE(_xlpm.x," ")))&amp;" "&amp;_xlfn.TEXTAFTER(_xlpm.x," "),_xlpm.x)))),""))</f>
        <v/>
      </c>
      <c r="Q180" s="29" t="str">
        <f t="shared" si="8"/>
        <v/>
      </c>
      <c r="R180" s="37" t="str" cm="1">
        <f t="array" ref="R180">IF($AR180=0,"",_xlfn.LET(_xlpm.Result,INDEX(Input!$D$2:$AC$500,$AR180,$AP$5),IF(_xlpm.Result="","",_xlpm.Result)))</f>
        <v/>
      </c>
      <c r="S180" s="37" t="str" cm="1">
        <f t="array" ref="S180">IF(R180="","",IFERROR(_xlfn.TEXTSPLIT(R180," / ", ,TRUE,0,),""))</f>
        <v/>
      </c>
      <c r="T180" s="37"/>
      <c r="U180" s="37" t="str" cm="1">
        <f t="array" ref="U180">IFERROR(_xlfn.IFS(
S180="","",
--S180&lt;55,"Battery Defect",
--S180&lt;=69,"Battery D",
--S180&lt;=80,"Battery C",
--S180&gt;80,""
),"")</f>
        <v/>
      </c>
      <c r="V180" s="37" t="str" cm="1">
        <f t="array" ref="V180">IFERROR(_xlfn.IFS(
T180="","",
--T180&lt;55,"Battery Defect",
--T180&lt;=69,"Battery D",
--T180&lt;=80,"Battery C",
--T180&gt;80,""
),"")</f>
        <v/>
      </c>
      <c r="W180" s="37" t="str" cm="1">
        <f t="array" ref="W180">IF($AR180=0,"",IFERROR(IF(INDEX(Input!$N$2:$U$500,$AR180,0)=0,"",INDEX(Input!$N$2:$U$500,$AR180,0)),""))</f>
        <v/>
      </c>
      <c r="X180" s="37"/>
      <c r="Y180" s="37"/>
      <c r="Z180" s="37"/>
      <c r="AA180" s="37"/>
      <c r="AB180" s="37"/>
      <c r="AC180" s="37"/>
      <c r="AD180" s="37"/>
      <c r="AE180" s="29" t="str">
        <f t="shared" si="6"/>
        <v/>
      </c>
      <c r="AF180" s="29" t="str" cm="1">
        <f t="array" ref="AF180">IF($AS180=0,"",INDEX(Disk_Pivot!$I$2:$I$500,$AS180))</f>
        <v/>
      </c>
      <c r="AG180" s="29" t="str" cm="1">
        <f t="array" ref="AG180">IF($AS180=0,"",INDEX(Disk_Pivot!$N$2:$N$500,$AS180))</f>
        <v/>
      </c>
      <c r="AH180" s="29"/>
      <c r="AI180" s="29"/>
      <c r="AJ180" s="29"/>
      <c r="AK180" s="29"/>
      <c r="AL180" s="29"/>
      <c r="AM180" s="29"/>
      <c r="AR180">
        <f>IFERROR(MATCH($B180,Input!$J$2:$J$500,0),0)</f>
        <v>0</v>
      </c>
      <c r="AS180">
        <f>IFERROR(MATCH($B180,Disk_Pivot!$G$2:$G$500,0),0)</f>
        <v>0</v>
      </c>
    </row>
    <row r="181" spans="1:45">
      <c r="A181" s="29" t="str" cm="1">
        <f t="array" ref="A181">IF($AR181=0,"",INDEX(Input!$G$2:$G$500,$AR181)&amp;"")</f>
        <v/>
      </c>
      <c r="B181" s="29"/>
      <c r="C181" s="29" t="str" cm="1">
        <f t="array" ref="C181">IF($AR181=0,"",INDEX(Input!$H$2:$H$500,$AR181)&amp;"")</f>
        <v/>
      </c>
      <c r="D181" s="37" t="str" cm="1">
        <f t="array" ref="D181">IF($AR181=0,"",INDEX(Input!$F$2:$F$500,$AR181))</f>
        <v/>
      </c>
      <c r="E181" s="29" t="str">
        <f>IFERROR(INDEX(Models!$G$2:$G$605,MATCH(D181,Models!$H$2:$H$605,0)),D181)</f>
        <v/>
      </c>
      <c r="F181" s="29" t="str" cm="1">
        <f t="array" ref="F181">IF($AR181=0,"",INDEX(Input!$E$2:$E$500,$AR181))</f>
        <v/>
      </c>
      <c r="G181" s="29" t="str" cm="1">
        <f t="array" ref="G181">IF($AR181=0,"",IF(F181="LENOVO",INDEX(Input!$K$2:$K$500,$AR181),INDEX(Input!$L$2:$L$500,$AR181)))</f>
        <v/>
      </c>
      <c r="H181" s="29"/>
      <c r="I181" s="29"/>
      <c r="J181" s="29" t="str">
        <f>CPU_Formula!I181</f>
        <v/>
      </c>
      <c r="K181" s="37" t="str" cm="1">
        <f t="array" ref="K181">IF($AR181=0,"",INDEX(Input!$D$2:$AC$500,$AR181,$AP$2)&amp;"")</f>
        <v/>
      </c>
      <c r="L181" s="37" t="str" cm="1">
        <f t="array" ref="L181">IF($AR181=0,"",INDEX(Input!$D$2:$AC$500,$AR181,$AP$3)&amp;"")</f>
        <v/>
      </c>
      <c r="M181" s="37" t="str" cm="1">
        <f t="array" ref="M181">IFERROR(_xlfn.FILTERXML("&lt;t&gt;&lt;s&gt;" &amp; SUBSTITUTE(L181," / ","&lt;/s&gt;&lt;s&gt;") &amp; "&lt;/s&gt;&lt;/t&gt;","(//s[contains(.,'DDR')])[1]"),"")</f>
        <v/>
      </c>
      <c r="N181" s="29" t="str">
        <f t="shared" si="7"/>
        <v/>
      </c>
      <c r="O181" s="37" t="str" cm="1">
        <f t="array" ref="O181">IF($AR181=0,"",INDEX(Input!$D$2:$AC$500,$AR181,$AP$4)&amp;"")</f>
        <v/>
      </c>
      <c r="P181" s="37" t="str" cm="1">
        <f t="array" ref="P181">IF($AR181=0,"",IFERROR(_xlfn.TEXTJOIN(", ",TRUE,_xlfn.MAP(_xlfn._xlws.FILTER(INDEX(Input!$D$2:$AC$500,,$AP$6),Input!$J$2:$J$500=$B181),_xlfn.LAMBDA(_xlpm.x,IFERROR(TRUNC(VALUE(_xlfn.TEXTBEFORE(_xlpm.x," ")))&amp;" "&amp;_xlfn.TEXTAFTER(_xlpm.x," "),_xlpm.x)))),""))</f>
        <v/>
      </c>
      <c r="Q181" s="29" t="str">
        <f t="shared" si="8"/>
        <v/>
      </c>
      <c r="R181" s="37" t="str" cm="1">
        <f t="array" ref="R181">IF($AR181=0,"",_xlfn.LET(_xlpm.Result,INDEX(Input!$D$2:$AC$500,$AR181,$AP$5),IF(_xlpm.Result="","",_xlpm.Result)))</f>
        <v/>
      </c>
      <c r="S181" s="37" t="str" cm="1">
        <f t="array" ref="S181">IF(R181="","",IFERROR(_xlfn.TEXTSPLIT(R181," / ", ,TRUE,0,),""))</f>
        <v/>
      </c>
      <c r="T181" s="37"/>
      <c r="U181" s="37" t="str" cm="1">
        <f t="array" ref="U181">IFERROR(_xlfn.IFS(
S181="","",
--S181&lt;55,"Battery Defect",
--S181&lt;=69,"Battery D",
--S181&lt;=80,"Battery C",
--S181&gt;80,""
),"")</f>
        <v/>
      </c>
      <c r="V181" s="37" t="str" cm="1">
        <f t="array" ref="V181">IFERROR(_xlfn.IFS(
T181="","",
--T181&lt;55,"Battery Defect",
--T181&lt;=69,"Battery D",
--T181&lt;=80,"Battery C",
--T181&gt;80,""
),"")</f>
        <v/>
      </c>
      <c r="W181" s="37" t="str" cm="1">
        <f t="array" ref="W181">IF($AR181=0,"",IFERROR(IF(INDEX(Input!$N$2:$U$500,$AR181,0)=0,"",INDEX(Input!$N$2:$U$500,$AR181,0)),""))</f>
        <v/>
      </c>
      <c r="X181" s="37"/>
      <c r="Y181" s="37"/>
      <c r="Z181" s="37"/>
      <c r="AA181" s="37"/>
      <c r="AB181" s="37"/>
      <c r="AC181" s="37"/>
      <c r="AD181" s="37"/>
      <c r="AE181" s="29" t="str">
        <f t="shared" si="6"/>
        <v/>
      </c>
      <c r="AF181" s="29" t="str" cm="1">
        <f t="array" ref="AF181">IF($AS181=0,"",INDEX(Disk_Pivot!$I$2:$I$500,$AS181))</f>
        <v/>
      </c>
      <c r="AG181" s="29" t="str" cm="1">
        <f t="array" ref="AG181">IF($AS181=0,"",INDEX(Disk_Pivot!$N$2:$N$500,$AS181))</f>
        <v/>
      </c>
      <c r="AH181" s="29"/>
      <c r="AI181" s="29"/>
      <c r="AJ181" s="29"/>
      <c r="AK181" s="29"/>
      <c r="AL181" s="29"/>
      <c r="AM181" s="29"/>
      <c r="AR181">
        <f>IFERROR(MATCH($B181,Input!$J$2:$J$500,0),0)</f>
        <v>0</v>
      </c>
      <c r="AS181">
        <f>IFERROR(MATCH($B181,Disk_Pivot!$G$2:$G$500,0),0)</f>
        <v>0</v>
      </c>
    </row>
    <row r="182" spans="1:45">
      <c r="A182" s="29" t="str" cm="1">
        <f t="array" ref="A182">IF($AR182=0,"",INDEX(Input!$G$2:$G$500,$AR182)&amp;"")</f>
        <v/>
      </c>
      <c r="B182" s="29"/>
      <c r="C182" s="29" t="str" cm="1">
        <f t="array" ref="C182">IF($AR182=0,"",INDEX(Input!$H$2:$H$500,$AR182)&amp;"")</f>
        <v/>
      </c>
      <c r="D182" s="37" t="str" cm="1">
        <f t="array" ref="D182">IF($AR182=0,"",INDEX(Input!$F$2:$F$500,$AR182))</f>
        <v/>
      </c>
      <c r="E182" s="29" t="str">
        <f>IFERROR(INDEX(Models!$G$2:$G$605,MATCH(D182,Models!$H$2:$H$605,0)),D182)</f>
        <v/>
      </c>
      <c r="F182" s="29" t="str" cm="1">
        <f t="array" ref="F182">IF($AR182=0,"",INDEX(Input!$E$2:$E$500,$AR182))</f>
        <v/>
      </c>
      <c r="G182" s="29" t="str" cm="1">
        <f t="array" ref="G182">IF($AR182=0,"",IF(F182="LENOVO",INDEX(Input!$K$2:$K$500,$AR182),INDEX(Input!$L$2:$L$500,$AR182)))</f>
        <v/>
      </c>
      <c r="H182" s="29"/>
      <c r="I182" s="29"/>
      <c r="J182" s="29" t="str">
        <f>CPU_Formula!I182</f>
        <v/>
      </c>
      <c r="K182" s="37" t="str" cm="1">
        <f t="array" ref="K182">IF($AR182=0,"",INDEX(Input!$D$2:$AC$500,$AR182,$AP$2)&amp;"")</f>
        <v/>
      </c>
      <c r="L182" s="37" t="str" cm="1">
        <f t="array" ref="L182">IF($AR182=0,"",INDEX(Input!$D$2:$AC$500,$AR182,$AP$3)&amp;"")</f>
        <v/>
      </c>
      <c r="M182" s="37" t="str" cm="1">
        <f t="array" ref="M182">IFERROR(_xlfn.FILTERXML("&lt;t&gt;&lt;s&gt;" &amp; SUBSTITUTE(L182," / ","&lt;/s&gt;&lt;s&gt;") &amp; "&lt;/s&gt;&lt;/t&gt;","(//s[contains(.,'DDR')])[1]"),"")</f>
        <v/>
      </c>
      <c r="N182" s="29" t="str">
        <f t="shared" si="7"/>
        <v/>
      </c>
      <c r="O182" s="37" t="str" cm="1">
        <f t="array" ref="O182">IF($AR182=0,"",INDEX(Input!$D$2:$AC$500,$AR182,$AP$4)&amp;"")</f>
        <v/>
      </c>
      <c r="P182" s="37" t="str" cm="1">
        <f t="array" ref="P182">IF($AR182=0,"",IFERROR(_xlfn.TEXTJOIN(", ",TRUE,_xlfn.MAP(_xlfn._xlws.FILTER(INDEX(Input!$D$2:$AC$500,,$AP$6),Input!$J$2:$J$500=$B182),_xlfn.LAMBDA(_xlpm.x,IFERROR(TRUNC(VALUE(_xlfn.TEXTBEFORE(_xlpm.x," ")))&amp;" "&amp;_xlfn.TEXTAFTER(_xlpm.x," "),_xlpm.x)))),""))</f>
        <v/>
      </c>
      <c r="Q182" s="29" t="str">
        <f t="shared" si="8"/>
        <v/>
      </c>
      <c r="R182" s="37" t="str" cm="1">
        <f t="array" ref="R182">IF($AR182=0,"",_xlfn.LET(_xlpm.Result,INDEX(Input!$D$2:$AC$500,$AR182,$AP$5),IF(_xlpm.Result="","",_xlpm.Result)))</f>
        <v/>
      </c>
      <c r="S182" s="37" t="str" cm="1">
        <f t="array" ref="S182">IF(R182="","",IFERROR(_xlfn.TEXTSPLIT(R182," / ", ,TRUE,0,),""))</f>
        <v/>
      </c>
      <c r="T182" s="37"/>
      <c r="U182" s="37" t="str" cm="1">
        <f t="array" ref="U182">IFERROR(_xlfn.IFS(
S182="","",
--S182&lt;55,"Battery Defect",
--S182&lt;=69,"Battery D",
--S182&lt;=80,"Battery C",
--S182&gt;80,""
),"")</f>
        <v/>
      </c>
      <c r="V182" s="37" t="str" cm="1">
        <f t="array" ref="V182">IFERROR(_xlfn.IFS(
T182="","",
--T182&lt;55,"Battery Defect",
--T182&lt;=69,"Battery D",
--T182&lt;=80,"Battery C",
--T182&gt;80,""
),"")</f>
        <v/>
      </c>
      <c r="W182" s="37" t="str" cm="1">
        <f t="array" ref="W182">IF($AR182=0,"",IFERROR(IF(INDEX(Input!$N$2:$U$500,$AR182,0)=0,"",INDEX(Input!$N$2:$U$500,$AR182,0)),""))</f>
        <v/>
      </c>
      <c r="X182" s="37"/>
      <c r="Y182" s="37"/>
      <c r="Z182" s="37"/>
      <c r="AA182" s="37"/>
      <c r="AB182" s="37"/>
      <c r="AC182" s="37"/>
      <c r="AD182" s="37"/>
      <c r="AE182" s="29" t="str">
        <f t="shared" si="6"/>
        <v/>
      </c>
      <c r="AF182" s="29" t="str" cm="1">
        <f t="array" ref="AF182">IF($AS182=0,"",INDEX(Disk_Pivot!$I$2:$I$500,$AS182))</f>
        <v/>
      </c>
      <c r="AG182" s="29" t="str" cm="1">
        <f t="array" ref="AG182">IF($AS182=0,"",INDEX(Disk_Pivot!$N$2:$N$500,$AS182))</f>
        <v/>
      </c>
      <c r="AH182" s="29"/>
      <c r="AI182" s="29"/>
      <c r="AJ182" s="29"/>
      <c r="AK182" s="29"/>
      <c r="AL182" s="29"/>
      <c r="AM182" s="29"/>
      <c r="AR182">
        <f>IFERROR(MATCH($B182,Input!$J$2:$J$500,0),0)</f>
        <v>0</v>
      </c>
      <c r="AS182">
        <f>IFERROR(MATCH($B182,Disk_Pivot!$G$2:$G$500,0),0)</f>
        <v>0</v>
      </c>
    </row>
    <row r="183" spans="1:45">
      <c r="A183" s="29" t="str" cm="1">
        <f t="array" ref="A183">IF($AR183=0,"",INDEX(Input!$G$2:$G$500,$AR183)&amp;"")</f>
        <v/>
      </c>
      <c r="B183" s="29"/>
      <c r="C183" s="29" t="str" cm="1">
        <f t="array" ref="C183">IF($AR183=0,"",INDEX(Input!$H$2:$H$500,$AR183)&amp;"")</f>
        <v/>
      </c>
      <c r="D183" s="37" t="str" cm="1">
        <f t="array" ref="D183">IF($AR183=0,"",INDEX(Input!$F$2:$F$500,$AR183))</f>
        <v/>
      </c>
      <c r="E183" s="29" t="str">
        <f>IFERROR(INDEX(Models!$G$2:$G$605,MATCH(D183,Models!$H$2:$H$605,0)),D183)</f>
        <v/>
      </c>
      <c r="F183" s="29" t="str" cm="1">
        <f t="array" ref="F183">IF($AR183=0,"",INDEX(Input!$E$2:$E$500,$AR183))</f>
        <v/>
      </c>
      <c r="G183" s="29" t="str" cm="1">
        <f t="array" ref="G183">IF($AR183=0,"",IF(F183="LENOVO",INDEX(Input!$K$2:$K$500,$AR183),INDEX(Input!$L$2:$L$500,$AR183)))</f>
        <v/>
      </c>
      <c r="H183" s="29"/>
      <c r="I183" s="29"/>
      <c r="J183" s="29" t="str">
        <f>CPU_Formula!I183</f>
        <v/>
      </c>
      <c r="K183" s="37" t="str" cm="1">
        <f t="array" ref="K183">IF($AR183=0,"",INDEX(Input!$D$2:$AC$500,$AR183,$AP$2)&amp;"")</f>
        <v/>
      </c>
      <c r="L183" s="37" t="str" cm="1">
        <f t="array" ref="L183">IF($AR183=0,"",INDEX(Input!$D$2:$AC$500,$AR183,$AP$3)&amp;"")</f>
        <v/>
      </c>
      <c r="M183" s="37" t="str" cm="1">
        <f t="array" ref="M183">IFERROR(_xlfn.FILTERXML("&lt;t&gt;&lt;s&gt;" &amp; SUBSTITUTE(L183," / ","&lt;/s&gt;&lt;s&gt;") &amp; "&lt;/s&gt;&lt;/t&gt;","(//s[contains(.,'DDR')])[1]"),"")</f>
        <v/>
      </c>
      <c r="N183" s="29" t="str">
        <f t="shared" si="7"/>
        <v/>
      </c>
      <c r="O183" s="37" t="str" cm="1">
        <f t="array" ref="O183">IF($AR183=0,"",INDEX(Input!$D$2:$AC$500,$AR183,$AP$4)&amp;"")</f>
        <v/>
      </c>
      <c r="P183" s="37" t="str" cm="1">
        <f t="array" ref="P183">IF($AR183=0,"",IFERROR(_xlfn.TEXTJOIN(", ",TRUE,_xlfn.MAP(_xlfn._xlws.FILTER(INDEX(Input!$D$2:$AC$500,,$AP$6),Input!$J$2:$J$500=$B183),_xlfn.LAMBDA(_xlpm.x,IFERROR(TRUNC(VALUE(_xlfn.TEXTBEFORE(_xlpm.x," ")))&amp;" "&amp;_xlfn.TEXTAFTER(_xlpm.x," "),_xlpm.x)))),""))</f>
        <v/>
      </c>
      <c r="Q183" s="29" t="str">
        <f t="shared" si="8"/>
        <v/>
      </c>
      <c r="R183" s="37" t="str" cm="1">
        <f t="array" ref="R183">IF($AR183=0,"",_xlfn.LET(_xlpm.Result,INDEX(Input!$D$2:$AC$500,$AR183,$AP$5),IF(_xlpm.Result="","",_xlpm.Result)))</f>
        <v/>
      </c>
      <c r="S183" s="37" t="str" cm="1">
        <f t="array" ref="S183">IF(R183="","",IFERROR(_xlfn.TEXTSPLIT(R183," / ", ,TRUE,0,),""))</f>
        <v/>
      </c>
      <c r="T183" s="37"/>
      <c r="U183" s="37" t="str" cm="1">
        <f t="array" ref="U183">IFERROR(_xlfn.IFS(
S183="","",
--S183&lt;55,"Battery Defect",
--S183&lt;=69,"Battery D",
--S183&lt;=80,"Battery C",
--S183&gt;80,""
),"")</f>
        <v/>
      </c>
      <c r="V183" s="37" t="str" cm="1">
        <f t="array" ref="V183">IFERROR(_xlfn.IFS(
T183="","",
--T183&lt;55,"Battery Defect",
--T183&lt;=69,"Battery D",
--T183&lt;=80,"Battery C",
--T183&gt;80,""
),"")</f>
        <v/>
      </c>
      <c r="W183" s="37" t="str" cm="1">
        <f t="array" ref="W183">IF($AR183=0,"",IFERROR(IF(INDEX(Input!$N$2:$U$500,$AR183,0)=0,"",INDEX(Input!$N$2:$U$500,$AR183,0)),""))</f>
        <v/>
      </c>
      <c r="X183" s="37"/>
      <c r="Y183" s="37"/>
      <c r="Z183" s="37"/>
      <c r="AA183" s="37"/>
      <c r="AB183" s="37"/>
      <c r="AC183" s="37"/>
      <c r="AD183" s="37"/>
      <c r="AE183" s="29" t="str">
        <f t="shared" si="6"/>
        <v/>
      </c>
      <c r="AF183" s="29" t="str" cm="1">
        <f t="array" ref="AF183">IF($AS183=0,"",INDEX(Disk_Pivot!$I$2:$I$500,$AS183))</f>
        <v/>
      </c>
      <c r="AG183" s="29" t="str" cm="1">
        <f t="array" ref="AG183">IF($AS183=0,"",INDEX(Disk_Pivot!$N$2:$N$500,$AS183))</f>
        <v/>
      </c>
      <c r="AH183" s="29"/>
      <c r="AI183" s="29"/>
      <c r="AJ183" s="29"/>
      <c r="AK183" s="29"/>
      <c r="AL183" s="29"/>
      <c r="AM183" s="29"/>
      <c r="AR183">
        <f>IFERROR(MATCH($B183,Input!$J$2:$J$500,0),0)</f>
        <v>0</v>
      </c>
      <c r="AS183">
        <f>IFERROR(MATCH($B183,Disk_Pivot!$G$2:$G$500,0),0)</f>
        <v>0</v>
      </c>
    </row>
    <row r="184" spans="1:45">
      <c r="A184" s="29" t="str" cm="1">
        <f t="array" ref="A184">IF($AR184=0,"",INDEX(Input!$G$2:$G$500,$AR184)&amp;"")</f>
        <v/>
      </c>
      <c r="B184" s="29"/>
      <c r="C184" s="29" t="str" cm="1">
        <f t="array" ref="C184">IF($AR184=0,"",INDEX(Input!$H$2:$H$500,$AR184)&amp;"")</f>
        <v/>
      </c>
      <c r="D184" s="37" t="str" cm="1">
        <f t="array" ref="D184">IF($AR184=0,"",INDEX(Input!$F$2:$F$500,$AR184))</f>
        <v/>
      </c>
      <c r="E184" s="29" t="str">
        <f>IFERROR(INDEX(Models!$G$2:$G$605,MATCH(D184,Models!$H$2:$H$605,0)),D184)</f>
        <v/>
      </c>
      <c r="F184" s="29" t="str" cm="1">
        <f t="array" ref="F184">IF($AR184=0,"",INDEX(Input!$E$2:$E$500,$AR184))</f>
        <v/>
      </c>
      <c r="G184" s="29" t="str" cm="1">
        <f t="array" ref="G184">IF($AR184=0,"",IF(F184="LENOVO",INDEX(Input!$K$2:$K$500,$AR184),INDEX(Input!$L$2:$L$500,$AR184)))</f>
        <v/>
      </c>
      <c r="H184" s="29"/>
      <c r="I184" s="29"/>
      <c r="J184" s="29" t="str">
        <f>CPU_Formula!I184</f>
        <v/>
      </c>
      <c r="K184" s="37" t="str" cm="1">
        <f t="array" ref="K184">IF($AR184=0,"",INDEX(Input!$D$2:$AC$500,$AR184,$AP$2)&amp;"")</f>
        <v/>
      </c>
      <c r="L184" s="37" t="str" cm="1">
        <f t="array" ref="L184">IF($AR184=0,"",INDEX(Input!$D$2:$AC$500,$AR184,$AP$3)&amp;"")</f>
        <v/>
      </c>
      <c r="M184" s="37" t="str" cm="1">
        <f t="array" ref="M184">IFERROR(_xlfn.FILTERXML("&lt;t&gt;&lt;s&gt;" &amp; SUBSTITUTE(L184," / ","&lt;/s&gt;&lt;s&gt;") &amp; "&lt;/s&gt;&lt;/t&gt;","(//s[contains(.,'DDR')])[1]"),"")</f>
        <v/>
      </c>
      <c r="N184" s="29" t="str">
        <f t="shared" si="7"/>
        <v/>
      </c>
      <c r="O184" s="37" t="str" cm="1">
        <f t="array" ref="O184">IF($AR184=0,"",INDEX(Input!$D$2:$AC$500,$AR184,$AP$4)&amp;"")</f>
        <v/>
      </c>
      <c r="P184" s="37" t="str" cm="1">
        <f t="array" ref="P184">IF($AR184=0,"",IFERROR(_xlfn.TEXTJOIN(", ",TRUE,_xlfn.MAP(_xlfn._xlws.FILTER(INDEX(Input!$D$2:$AC$500,,$AP$6),Input!$J$2:$J$500=$B184),_xlfn.LAMBDA(_xlpm.x,IFERROR(TRUNC(VALUE(_xlfn.TEXTBEFORE(_xlpm.x," ")))&amp;" "&amp;_xlfn.TEXTAFTER(_xlpm.x," "),_xlpm.x)))),""))</f>
        <v/>
      </c>
      <c r="Q184" s="29" t="str">
        <f t="shared" si="8"/>
        <v/>
      </c>
      <c r="R184" s="37" t="str" cm="1">
        <f t="array" ref="R184">IF($AR184=0,"",_xlfn.LET(_xlpm.Result,INDEX(Input!$D$2:$AC$500,$AR184,$AP$5),IF(_xlpm.Result="","",_xlpm.Result)))</f>
        <v/>
      </c>
      <c r="S184" s="37" t="str" cm="1">
        <f t="array" ref="S184">IF(R184="","",IFERROR(_xlfn.TEXTSPLIT(R184," / ", ,TRUE,0,),""))</f>
        <v/>
      </c>
      <c r="T184" s="37"/>
      <c r="U184" s="37" t="str" cm="1">
        <f t="array" ref="U184">IFERROR(_xlfn.IFS(
S184="","",
--S184&lt;55,"Battery Defect",
--S184&lt;=69,"Battery D",
--S184&lt;=80,"Battery C",
--S184&gt;80,""
),"")</f>
        <v/>
      </c>
      <c r="V184" s="37" t="str" cm="1">
        <f t="array" ref="V184">IFERROR(_xlfn.IFS(
T184="","",
--T184&lt;55,"Battery Defect",
--T184&lt;=69,"Battery D",
--T184&lt;=80,"Battery C",
--T184&gt;80,""
),"")</f>
        <v/>
      </c>
      <c r="W184" s="37" t="str" cm="1">
        <f t="array" ref="W184">IF($AR184=0,"",IFERROR(IF(INDEX(Input!$N$2:$U$500,$AR184,0)=0,"",INDEX(Input!$N$2:$U$500,$AR184,0)),""))</f>
        <v/>
      </c>
      <c r="X184" s="37"/>
      <c r="Y184" s="37"/>
      <c r="Z184" s="37"/>
      <c r="AA184" s="37"/>
      <c r="AB184" s="37"/>
      <c r="AC184" s="37"/>
      <c r="AD184" s="37"/>
      <c r="AE184" s="29" t="str">
        <f t="shared" si="6"/>
        <v/>
      </c>
      <c r="AF184" s="29" t="str" cm="1">
        <f t="array" ref="AF184">IF($AS184=0,"",INDEX(Disk_Pivot!$I$2:$I$500,$AS184))</f>
        <v/>
      </c>
      <c r="AG184" s="29" t="str" cm="1">
        <f t="array" ref="AG184">IF($AS184=0,"",INDEX(Disk_Pivot!$N$2:$N$500,$AS184))</f>
        <v/>
      </c>
      <c r="AH184" s="29"/>
      <c r="AI184" s="29"/>
      <c r="AJ184" s="29"/>
      <c r="AK184" s="29"/>
      <c r="AL184" s="29"/>
      <c r="AM184" s="29"/>
      <c r="AR184">
        <f>IFERROR(MATCH($B184,Input!$J$2:$J$500,0),0)</f>
        <v>0</v>
      </c>
      <c r="AS184">
        <f>IFERROR(MATCH($B184,Disk_Pivot!$G$2:$G$500,0),0)</f>
        <v>0</v>
      </c>
    </row>
    <row r="185" spans="1:45">
      <c r="A185" s="29" t="str" cm="1">
        <f t="array" ref="A185">IF($AR185=0,"",INDEX(Input!$G$2:$G$500,$AR185)&amp;"")</f>
        <v/>
      </c>
      <c r="B185" s="29"/>
      <c r="C185" s="29" t="str" cm="1">
        <f t="array" ref="C185">IF($AR185=0,"",INDEX(Input!$H$2:$H$500,$AR185)&amp;"")</f>
        <v/>
      </c>
      <c r="D185" s="37" t="str" cm="1">
        <f t="array" ref="D185">IF($AR185=0,"",INDEX(Input!$F$2:$F$500,$AR185))</f>
        <v/>
      </c>
      <c r="E185" s="29" t="str">
        <f>IFERROR(INDEX(Models!$G$2:$G$605,MATCH(D185,Models!$H$2:$H$605,0)),D185)</f>
        <v/>
      </c>
      <c r="F185" s="29" t="str" cm="1">
        <f t="array" ref="F185">IF($AR185=0,"",INDEX(Input!$E$2:$E$500,$AR185))</f>
        <v/>
      </c>
      <c r="G185" s="29" t="str" cm="1">
        <f t="array" ref="G185">IF($AR185=0,"",IF(F185="LENOVO",INDEX(Input!$K$2:$K$500,$AR185),INDEX(Input!$L$2:$L$500,$AR185)))</f>
        <v/>
      </c>
      <c r="H185" s="29"/>
      <c r="I185" s="29"/>
      <c r="J185" s="29" t="str">
        <f>CPU_Formula!I185</f>
        <v/>
      </c>
      <c r="K185" s="37" t="str" cm="1">
        <f t="array" ref="K185">IF($AR185=0,"",INDEX(Input!$D$2:$AC$500,$AR185,$AP$2)&amp;"")</f>
        <v/>
      </c>
      <c r="L185" s="37" t="str" cm="1">
        <f t="array" ref="L185">IF($AR185=0,"",INDEX(Input!$D$2:$AC$500,$AR185,$AP$3)&amp;"")</f>
        <v/>
      </c>
      <c r="M185" s="37" t="str" cm="1">
        <f t="array" ref="M185">IFERROR(_xlfn.FILTERXML("&lt;t&gt;&lt;s&gt;" &amp; SUBSTITUTE(L185," / ","&lt;/s&gt;&lt;s&gt;") &amp; "&lt;/s&gt;&lt;/t&gt;","(//s[contains(.,'DDR')])[1]"),"")</f>
        <v/>
      </c>
      <c r="N185" s="29" t="str">
        <f t="shared" si="7"/>
        <v/>
      </c>
      <c r="O185" s="37" t="str" cm="1">
        <f t="array" ref="O185">IF($AR185=0,"",INDEX(Input!$D$2:$AC$500,$AR185,$AP$4)&amp;"")</f>
        <v/>
      </c>
      <c r="P185" s="37" t="str" cm="1">
        <f t="array" ref="P185">IF($AR185=0,"",IFERROR(_xlfn.TEXTJOIN(", ",TRUE,_xlfn.MAP(_xlfn._xlws.FILTER(INDEX(Input!$D$2:$AC$500,,$AP$6),Input!$J$2:$J$500=$B185),_xlfn.LAMBDA(_xlpm.x,IFERROR(TRUNC(VALUE(_xlfn.TEXTBEFORE(_xlpm.x," ")))&amp;" "&amp;_xlfn.TEXTAFTER(_xlpm.x," "),_xlpm.x)))),""))</f>
        <v/>
      </c>
      <c r="Q185" s="29" t="str">
        <f t="shared" si="8"/>
        <v/>
      </c>
      <c r="R185" s="37" t="str" cm="1">
        <f t="array" ref="R185">IF($AR185=0,"",_xlfn.LET(_xlpm.Result,INDEX(Input!$D$2:$AC$500,$AR185,$AP$5),IF(_xlpm.Result="","",_xlpm.Result)))</f>
        <v/>
      </c>
      <c r="S185" s="37" t="str" cm="1">
        <f t="array" ref="S185">IF(R185="","",IFERROR(_xlfn.TEXTSPLIT(R185," / ", ,TRUE,0,),""))</f>
        <v/>
      </c>
      <c r="T185" s="37"/>
      <c r="U185" s="37" t="str" cm="1">
        <f t="array" ref="U185">IFERROR(_xlfn.IFS(
S185="","",
--S185&lt;55,"Battery Defect",
--S185&lt;=69,"Battery D",
--S185&lt;=80,"Battery C",
--S185&gt;80,""
),"")</f>
        <v/>
      </c>
      <c r="V185" s="37" t="str" cm="1">
        <f t="array" ref="V185">IFERROR(_xlfn.IFS(
T185="","",
--T185&lt;55,"Battery Defect",
--T185&lt;=69,"Battery D",
--T185&lt;=80,"Battery C",
--T185&gt;80,""
),"")</f>
        <v/>
      </c>
      <c r="W185" s="37" t="str" cm="1">
        <f t="array" ref="W185">IF($AR185=0,"",IFERROR(IF(INDEX(Input!$N$2:$U$500,$AR185,0)=0,"",INDEX(Input!$N$2:$U$500,$AR185,0)),""))</f>
        <v/>
      </c>
      <c r="X185" s="37"/>
      <c r="Y185" s="37"/>
      <c r="Z185" s="37"/>
      <c r="AA185" s="37"/>
      <c r="AB185" s="37"/>
      <c r="AC185" s="37"/>
      <c r="AD185" s="37"/>
      <c r="AE185" s="29" t="str">
        <f t="shared" si="6"/>
        <v/>
      </c>
      <c r="AF185" s="29" t="str" cm="1">
        <f t="array" ref="AF185">IF($AS185=0,"",INDEX(Disk_Pivot!$I$2:$I$500,$AS185))</f>
        <v/>
      </c>
      <c r="AG185" s="29" t="str" cm="1">
        <f t="array" ref="AG185">IF($AS185=0,"",INDEX(Disk_Pivot!$N$2:$N$500,$AS185))</f>
        <v/>
      </c>
      <c r="AH185" s="29"/>
      <c r="AI185" s="29"/>
      <c r="AJ185" s="29"/>
      <c r="AK185" s="29"/>
      <c r="AL185" s="29"/>
      <c r="AM185" s="29"/>
      <c r="AR185">
        <f>IFERROR(MATCH($B185,Input!$J$2:$J$500,0),0)</f>
        <v>0</v>
      </c>
      <c r="AS185">
        <f>IFERROR(MATCH($B185,Disk_Pivot!$G$2:$G$500,0),0)</f>
        <v>0</v>
      </c>
    </row>
    <row r="186" spans="1:45">
      <c r="A186" s="29" t="str" cm="1">
        <f t="array" ref="A186">IF($AR186=0,"",INDEX(Input!$G$2:$G$500,$AR186)&amp;"")</f>
        <v/>
      </c>
      <c r="B186" s="29"/>
      <c r="C186" s="29" t="str" cm="1">
        <f t="array" ref="C186">IF($AR186=0,"",INDEX(Input!$H$2:$H$500,$AR186)&amp;"")</f>
        <v/>
      </c>
      <c r="D186" s="37" t="str" cm="1">
        <f t="array" ref="D186">IF($AR186=0,"",INDEX(Input!$F$2:$F$500,$AR186))</f>
        <v/>
      </c>
      <c r="E186" s="29" t="str">
        <f>IFERROR(INDEX(Models!$G$2:$G$605,MATCH(D186,Models!$H$2:$H$605,0)),D186)</f>
        <v/>
      </c>
      <c r="F186" s="29" t="str" cm="1">
        <f t="array" ref="F186">IF($AR186=0,"",INDEX(Input!$E$2:$E$500,$AR186))</f>
        <v/>
      </c>
      <c r="G186" s="29" t="str" cm="1">
        <f t="array" ref="G186">IF($AR186=0,"",IF(F186="LENOVO",INDEX(Input!$K$2:$K$500,$AR186),INDEX(Input!$L$2:$L$500,$AR186)))</f>
        <v/>
      </c>
      <c r="H186" s="29"/>
      <c r="I186" s="29"/>
      <c r="J186" s="29" t="str">
        <f>CPU_Formula!I186</f>
        <v/>
      </c>
      <c r="K186" s="37" t="str" cm="1">
        <f t="array" ref="K186">IF($AR186=0,"",INDEX(Input!$D$2:$AC$500,$AR186,$AP$2)&amp;"")</f>
        <v/>
      </c>
      <c r="L186" s="37" t="str" cm="1">
        <f t="array" ref="L186">IF($AR186=0,"",INDEX(Input!$D$2:$AC$500,$AR186,$AP$3)&amp;"")</f>
        <v/>
      </c>
      <c r="M186" s="37" t="str" cm="1">
        <f t="array" ref="M186">IFERROR(_xlfn.FILTERXML("&lt;t&gt;&lt;s&gt;" &amp; SUBSTITUTE(L186," / ","&lt;/s&gt;&lt;s&gt;") &amp; "&lt;/s&gt;&lt;/t&gt;","(//s[contains(.,'DDR')])[1]"),"")</f>
        <v/>
      </c>
      <c r="N186" s="29" t="str">
        <f t="shared" si="7"/>
        <v/>
      </c>
      <c r="O186" s="37" t="str" cm="1">
        <f t="array" ref="O186">IF($AR186=0,"",INDEX(Input!$D$2:$AC$500,$AR186,$AP$4)&amp;"")</f>
        <v/>
      </c>
      <c r="P186" s="37" t="str" cm="1">
        <f t="array" ref="P186">IF($AR186=0,"",IFERROR(_xlfn.TEXTJOIN(", ",TRUE,_xlfn.MAP(_xlfn._xlws.FILTER(INDEX(Input!$D$2:$AC$500,,$AP$6),Input!$J$2:$J$500=$B186),_xlfn.LAMBDA(_xlpm.x,IFERROR(TRUNC(VALUE(_xlfn.TEXTBEFORE(_xlpm.x," ")))&amp;" "&amp;_xlfn.TEXTAFTER(_xlpm.x," "),_xlpm.x)))),""))</f>
        <v/>
      </c>
      <c r="Q186" s="29" t="str">
        <f t="shared" si="8"/>
        <v/>
      </c>
      <c r="R186" s="37" t="str" cm="1">
        <f t="array" ref="R186">IF($AR186=0,"",_xlfn.LET(_xlpm.Result,INDEX(Input!$D$2:$AC$500,$AR186,$AP$5),IF(_xlpm.Result="","",_xlpm.Result)))</f>
        <v/>
      </c>
      <c r="S186" s="37" t="str" cm="1">
        <f t="array" ref="S186">IF(R186="","",IFERROR(_xlfn.TEXTSPLIT(R186," / ", ,TRUE,0,),""))</f>
        <v/>
      </c>
      <c r="T186" s="37"/>
      <c r="U186" s="37" t="str" cm="1">
        <f t="array" ref="U186">IFERROR(_xlfn.IFS(
S186="","",
--S186&lt;55,"Battery Defect",
--S186&lt;=69,"Battery D",
--S186&lt;=80,"Battery C",
--S186&gt;80,""
),"")</f>
        <v/>
      </c>
      <c r="V186" s="37" t="str" cm="1">
        <f t="array" ref="V186">IFERROR(_xlfn.IFS(
T186="","",
--T186&lt;55,"Battery Defect",
--T186&lt;=69,"Battery D",
--T186&lt;=80,"Battery C",
--T186&gt;80,""
),"")</f>
        <v/>
      </c>
      <c r="W186" s="37" t="str" cm="1">
        <f t="array" ref="W186">IF($AR186=0,"",IFERROR(IF(INDEX(Input!$N$2:$U$500,$AR186,0)=0,"",INDEX(Input!$N$2:$U$500,$AR186,0)),""))</f>
        <v/>
      </c>
      <c r="X186" s="37"/>
      <c r="Y186" s="37"/>
      <c r="Z186" s="37"/>
      <c r="AA186" s="37"/>
      <c r="AB186" s="37"/>
      <c r="AC186" s="37"/>
      <c r="AD186" s="37"/>
      <c r="AE186" s="29" t="str">
        <f t="shared" si="6"/>
        <v/>
      </c>
      <c r="AF186" s="29" t="str" cm="1">
        <f t="array" ref="AF186">IF($AS186=0,"",INDEX(Disk_Pivot!$I$2:$I$500,$AS186))</f>
        <v/>
      </c>
      <c r="AG186" s="29" t="str" cm="1">
        <f t="array" ref="AG186">IF($AS186=0,"",INDEX(Disk_Pivot!$N$2:$N$500,$AS186))</f>
        <v/>
      </c>
      <c r="AH186" s="29"/>
      <c r="AI186" s="29"/>
      <c r="AJ186" s="29"/>
      <c r="AK186" s="29"/>
      <c r="AL186" s="29"/>
      <c r="AM186" s="29"/>
      <c r="AR186">
        <f>IFERROR(MATCH($B186,Input!$J$2:$J$500,0),0)</f>
        <v>0</v>
      </c>
      <c r="AS186">
        <f>IFERROR(MATCH($B186,Disk_Pivot!$G$2:$G$500,0),0)</f>
        <v>0</v>
      </c>
    </row>
    <row r="187" spans="1:45">
      <c r="A187" s="29" t="str" cm="1">
        <f t="array" ref="A187">IF($AR187=0,"",INDEX(Input!$G$2:$G$500,$AR187)&amp;"")</f>
        <v/>
      </c>
      <c r="B187" s="29"/>
      <c r="C187" s="29" t="str" cm="1">
        <f t="array" ref="C187">IF($AR187=0,"",INDEX(Input!$H$2:$H$500,$AR187)&amp;"")</f>
        <v/>
      </c>
      <c r="D187" s="37" t="str" cm="1">
        <f t="array" ref="D187">IF($AR187=0,"",INDEX(Input!$F$2:$F$500,$AR187))</f>
        <v/>
      </c>
      <c r="E187" s="29" t="str">
        <f>IFERROR(INDEX(Models!$G$2:$G$605,MATCH(D187,Models!$H$2:$H$605,0)),D187)</f>
        <v/>
      </c>
      <c r="F187" s="29" t="str" cm="1">
        <f t="array" ref="F187">IF($AR187=0,"",INDEX(Input!$E$2:$E$500,$AR187))</f>
        <v/>
      </c>
      <c r="G187" s="29" t="str" cm="1">
        <f t="array" ref="G187">IF($AR187=0,"",IF(F187="LENOVO",INDEX(Input!$K$2:$K$500,$AR187),INDEX(Input!$L$2:$L$500,$AR187)))</f>
        <v/>
      </c>
      <c r="H187" s="29"/>
      <c r="I187" s="29"/>
      <c r="J187" s="29" t="str">
        <f>CPU_Formula!I187</f>
        <v/>
      </c>
      <c r="K187" s="37" t="str" cm="1">
        <f t="array" ref="K187">IF($AR187=0,"",INDEX(Input!$D$2:$AC$500,$AR187,$AP$2)&amp;"")</f>
        <v/>
      </c>
      <c r="L187" s="37" t="str" cm="1">
        <f t="array" ref="L187">IF($AR187=0,"",INDEX(Input!$D$2:$AC$500,$AR187,$AP$3)&amp;"")</f>
        <v/>
      </c>
      <c r="M187" s="37" t="str" cm="1">
        <f t="array" ref="M187">IFERROR(_xlfn.FILTERXML("&lt;t&gt;&lt;s&gt;" &amp; SUBSTITUTE(L187," / ","&lt;/s&gt;&lt;s&gt;") &amp; "&lt;/s&gt;&lt;/t&gt;","(//s[contains(.,'DDR')])[1]"),"")</f>
        <v/>
      </c>
      <c r="N187" s="29" t="str">
        <f t="shared" si="7"/>
        <v/>
      </c>
      <c r="O187" s="37" t="str" cm="1">
        <f t="array" ref="O187">IF($AR187=0,"",INDEX(Input!$D$2:$AC$500,$AR187,$AP$4)&amp;"")</f>
        <v/>
      </c>
      <c r="P187" s="37" t="str" cm="1">
        <f t="array" ref="P187">IF($AR187=0,"",IFERROR(_xlfn.TEXTJOIN(", ",TRUE,_xlfn.MAP(_xlfn._xlws.FILTER(INDEX(Input!$D$2:$AC$500,,$AP$6),Input!$J$2:$J$500=$B187),_xlfn.LAMBDA(_xlpm.x,IFERROR(TRUNC(VALUE(_xlfn.TEXTBEFORE(_xlpm.x," ")))&amp;" "&amp;_xlfn.TEXTAFTER(_xlpm.x," "),_xlpm.x)))),""))</f>
        <v/>
      </c>
      <c r="Q187" s="29" t="str">
        <f t="shared" si="8"/>
        <v/>
      </c>
      <c r="R187" s="37" t="str" cm="1">
        <f t="array" ref="R187">IF($AR187=0,"",_xlfn.LET(_xlpm.Result,INDEX(Input!$D$2:$AC$500,$AR187,$AP$5),IF(_xlpm.Result="","",_xlpm.Result)))</f>
        <v/>
      </c>
      <c r="S187" s="37" t="str" cm="1">
        <f t="array" ref="S187">IF(R187="","",IFERROR(_xlfn.TEXTSPLIT(R187," / ", ,TRUE,0,),""))</f>
        <v/>
      </c>
      <c r="T187" s="37"/>
      <c r="U187" s="37" t="str" cm="1">
        <f t="array" ref="U187">IFERROR(_xlfn.IFS(
S187="","",
--S187&lt;55,"Battery Defect",
--S187&lt;=69,"Battery D",
--S187&lt;=80,"Battery C",
--S187&gt;80,""
),"")</f>
        <v/>
      </c>
      <c r="V187" s="37" t="str" cm="1">
        <f t="array" ref="V187">IFERROR(_xlfn.IFS(
T187="","",
--T187&lt;55,"Battery Defect",
--T187&lt;=69,"Battery D",
--T187&lt;=80,"Battery C",
--T187&gt;80,""
),"")</f>
        <v/>
      </c>
      <c r="W187" s="37" t="str" cm="1">
        <f t="array" ref="W187">IF($AR187=0,"",IFERROR(IF(INDEX(Input!$N$2:$U$500,$AR187,0)=0,"",INDEX(Input!$N$2:$U$500,$AR187,0)),""))</f>
        <v/>
      </c>
      <c r="X187" s="37"/>
      <c r="Y187" s="37"/>
      <c r="Z187" s="37"/>
      <c r="AA187" s="37"/>
      <c r="AB187" s="37"/>
      <c r="AC187" s="37"/>
      <c r="AD187" s="37"/>
      <c r="AE187" s="29" t="str">
        <f t="shared" si="6"/>
        <v/>
      </c>
      <c r="AF187" s="29" t="str" cm="1">
        <f t="array" ref="AF187">IF($AS187=0,"",INDEX(Disk_Pivot!$I$2:$I$500,$AS187))</f>
        <v/>
      </c>
      <c r="AG187" s="29" t="str" cm="1">
        <f t="array" ref="AG187">IF($AS187=0,"",INDEX(Disk_Pivot!$N$2:$N$500,$AS187))</f>
        <v/>
      </c>
      <c r="AH187" s="29"/>
      <c r="AI187" s="29"/>
      <c r="AJ187" s="29"/>
      <c r="AK187" s="29"/>
      <c r="AL187" s="29"/>
      <c r="AM187" s="29"/>
      <c r="AR187">
        <f>IFERROR(MATCH($B187,Input!$J$2:$J$500,0),0)</f>
        <v>0</v>
      </c>
      <c r="AS187">
        <f>IFERROR(MATCH($B187,Disk_Pivot!$G$2:$G$500,0),0)</f>
        <v>0</v>
      </c>
    </row>
    <row r="188" spans="1:45">
      <c r="A188" s="29" t="str" cm="1">
        <f t="array" ref="A188">IF($AR188=0,"",INDEX(Input!$G$2:$G$500,$AR188)&amp;"")</f>
        <v/>
      </c>
      <c r="B188" s="29"/>
      <c r="C188" s="29" t="str" cm="1">
        <f t="array" ref="C188">IF($AR188=0,"",INDEX(Input!$H$2:$H$500,$AR188)&amp;"")</f>
        <v/>
      </c>
      <c r="D188" s="37" t="str" cm="1">
        <f t="array" ref="D188">IF($AR188=0,"",INDEX(Input!$F$2:$F$500,$AR188))</f>
        <v/>
      </c>
      <c r="E188" s="29" t="str">
        <f>IFERROR(INDEX(Models!$G$2:$G$605,MATCH(D188,Models!$H$2:$H$605,0)),D188)</f>
        <v/>
      </c>
      <c r="F188" s="29" t="str" cm="1">
        <f t="array" ref="F188">IF($AR188=0,"",INDEX(Input!$E$2:$E$500,$AR188))</f>
        <v/>
      </c>
      <c r="G188" s="29" t="str" cm="1">
        <f t="array" ref="G188">IF($AR188=0,"",IF(F188="LENOVO",INDEX(Input!$K$2:$K$500,$AR188),INDEX(Input!$L$2:$L$500,$AR188)))</f>
        <v/>
      </c>
      <c r="H188" s="29"/>
      <c r="I188" s="29"/>
      <c r="J188" s="29" t="str">
        <f>CPU_Formula!I188</f>
        <v/>
      </c>
      <c r="K188" s="37" t="str" cm="1">
        <f t="array" ref="K188">IF($AR188=0,"",INDEX(Input!$D$2:$AC$500,$AR188,$AP$2)&amp;"")</f>
        <v/>
      </c>
      <c r="L188" s="37" t="str" cm="1">
        <f t="array" ref="L188">IF($AR188=0,"",INDEX(Input!$D$2:$AC$500,$AR188,$AP$3)&amp;"")</f>
        <v/>
      </c>
      <c r="M188" s="37" t="str" cm="1">
        <f t="array" ref="M188">IFERROR(_xlfn.FILTERXML("&lt;t&gt;&lt;s&gt;" &amp; SUBSTITUTE(L188," / ","&lt;/s&gt;&lt;s&gt;") &amp; "&lt;/s&gt;&lt;/t&gt;","(//s[contains(.,'DDR')])[1]"),"")</f>
        <v/>
      </c>
      <c r="N188" s="29" t="str">
        <f t="shared" si="7"/>
        <v/>
      </c>
      <c r="O188" s="37" t="str" cm="1">
        <f t="array" ref="O188">IF($AR188=0,"",INDEX(Input!$D$2:$AC$500,$AR188,$AP$4)&amp;"")</f>
        <v/>
      </c>
      <c r="P188" s="37" t="str" cm="1">
        <f t="array" ref="P188">IF($AR188=0,"",IFERROR(_xlfn.TEXTJOIN(", ",TRUE,_xlfn.MAP(_xlfn._xlws.FILTER(INDEX(Input!$D$2:$AC$500,,$AP$6),Input!$J$2:$J$500=$B188),_xlfn.LAMBDA(_xlpm.x,IFERROR(TRUNC(VALUE(_xlfn.TEXTBEFORE(_xlpm.x," ")))&amp;" "&amp;_xlfn.TEXTAFTER(_xlpm.x," "),_xlpm.x)))),""))</f>
        <v/>
      </c>
      <c r="Q188" s="29" t="str">
        <f t="shared" si="8"/>
        <v/>
      </c>
      <c r="R188" s="37" t="str" cm="1">
        <f t="array" ref="R188">IF($AR188=0,"",_xlfn.LET(_xlpm.Result,INDEX(Input!$D$2:$AC$500,$AR188,$AP$5),IF(_xlpm.Result="","",_xlpm.Result)))</f>
        <v/>
      </c>
      <c r="S188" s="37" t="str" cm="1">
        <f t="array" ref="S188">IF(R188="","",IFERROR(_xlfn.TEXTSPLIT(R188," / ", ,TRUE,0,),""))</f>
        <v/>
      </c>
      <c r="T188" s="37"/>
      <c r="U188" s="37" t="str" cm="1">
        <f t="array" ref="U188">IFERROR(_xlfn.IFS(
S188="","",
--S188&lt;55,"Battery Defect",
--S188&lt;=69,"Battery D",
--S188&lt;=80,"Battery C",
--S188&gt;80,""
),"")</f>
        <v/>
      </c>
      <c r="V188" s="37" t="str" cm="1">
        <f t="array" ref="V188">IFERROR(_xlfn.IFS(
T188="","",
--T188&lt;55,"Battery Defect",
--T188&lt;=69,"Battery D",
--T188&lt;=80,"Battery C",
--T188&gt;80,""
),"")</f>
        <v/>
      </c>
      <c r="W188" s="37" t="str" cm="1">
        <f t="array" ref="W188">IF($AR188=0,"",IFERROR(IF(INDEX(Input!$N$2:$U$500,$AR188,0)=0,"",INDEX(Input!$N$2:$U$500,$AR188,0)),""))</f>
        <v/>
      </c>
      <c r="X188" s="37"/>
      <c r="Y188" s="37"/>
      <c r="Z188" s="37"/>
      <c r="AA188" s="37"/>
      <c r="AB188" s="37"/>
      <c r="AC188" s="37"/>
      <c r="AD188" s="37"/>
      <c r="AE188" s="29" t="str">
        <f t="shared" si="6"/>
        <v/>
      </c>
      <c r="AF188" s="29" t="str" cm="1">
        <f t="array" ref="AF188">IF($AS188=0,"",INDEX(Disk_Pivot!$I$2:$I$500,$AS188))</f>
        <v/>
      </c>
      <c r="AG188" s="29" t="str" cm="1">
        <f t="array" ref="AG188">IF($AS188=0,"",INDEX(Disk_Pivot!$N$2:$N$500,$AS188))</f>
        <v/>
      </c>
      <c r="AH188" s="29"/>
      <c r="AI188" s="29"/>
      <c r="AJ188" s="29"/>
      <c r="AK188" s="29"/>
      <c r="AL188" s="29"/>
      <c r="AM188" s="29"/>
      <c r="AR188">
        <f>IFERROR(MATCH($B188,Input!$J$2:$J$500,0),0)</f>
        <v>0</v>
      </c>
      <c r="AS188">
        <f>IFERROR(MATCH($B188,Disk_Pivot!$G$2:$G$500,0),0)</f>
        <v>0</v>
      </c>
    </row>
    <row r="189" spans="1:45">
      <c r="A189" s="29" t="str" cm="1">
        <f t="array" ref="A189">IF($AR189=0,"",INDEX(Input!$G$2:$G$500,$AR189)&amp;"")</f>
        <v/>
      </c>
      <c r="B189" s="29"/>
      <c r="C189" s="29" t="str" cm="1">
        <f t="array" ref="C189">IF($AR189=0,"",INDEX(Input!$H$2:$H$500,$AR189)&amp;"")</f>
        <v/>
      </c>
      <c r="D189" s="37" t="str" cm="1">
        <f t="array" ref="D189">IF($AR189=0,"",INDEX(Input!$F$2:$F$500,$AR189))</f>
        <v/>
      </c>
      <c r="E189" s="29" t="str">
        <f>IFERROR(INDEX(Models!$G$2:$G$605,MATCH(D189,Models!$H$2:$H$605,0)),D189)</f>
        <v/>
      </c>
      <c r="F189" s="29" t="str" cm="1">
        <f t="array" ref="F189">IF($AR189=0,"",INDEX(Input!$E$2:$E$500,$AR189))</f>
        <v/>
      </c>
      <c r="G189" s="29" t="str" cm="1">
        <f t="array" ref="G189">IF($AR189=0,"",IF(F189="LENOVO",INDEX(Input!$K$2:$K$500,$AR189),INDEX(Input!$L$2:$L$500,$AR189)))</f>
        <v/>
      </c>
      <c r="H189" s="29"/>
      <c r="I189" s="29"/>
      <c r="J189" s="29" t="str">
        <f>CPU_Formula!I189</f>
        <v/>
      </c>
      <c r="K189" s="37" t="str" cm="1">
        <f t="array" ref="K189">IF($AR189=0,"",INDEX(Input!$D$2:$AC$500,$AR189,$AP$2)&amp;"")</f>
        <v/>
      </c>
      <c r="L189" s="37" t="str" cm="1">
        <f t="array" ref="L189">IF($AR189=0,"",INDEX(Input!$D$2:$AC$500,$AR189,$AP$3)&amp;"")</f>
        <v/>
      </c>
      <c r="M189" s="37" t="str" cm="1">
        <f t="array" ref="M189">IFERROR(_xlfn.FILTERXML("&lt;t&gt;&lt;s&gt;" &amp; SUBSTITUTE(L189," / ","&lt;/s&gt;&lt;s&gt;") &amp; "&lt;/s&gt;&lt;/t&gt;","(//s[contains(.,'DDR')])[1]"),"")</f>
        <v/>
      </c>
      <c r="N189" s="29" t="str">
        <f t="shared" si="7"/>
        <v/>
      </c>
      <c r="O189" s="37" t="str" cm="1">
        <f t="array" ref="O189">IF($AR189=0,"",INDEX(Input!$D$2:$AC$500,$AR189,$AP$4)&amp;"")</f>
        <v/>
      </c>
      <c r="P189" s="37" t="str" cm="1">
        <f t="array" ref="P189">IF($AR189=0,"",IFERROR(_xlfn.TEXTJOIN(", ",TRUE,_xlfn.MAP(_xlfn._xlws.FILTER(INDEX(Input!$D$2:$AC$500,,$AP$6),Input!$J$2:$J$500=$B189),_xlfn.LAMBDA(_xlpm.x,IFERROR(TRUNC(VALUE(_xlfn.TEXTBEFORE(_xlpm.x," ")))&amp;" "&amp;_xlfn.TEXTAFTER(_xlpm.x," "),_xlpm.x)))),""))</f>
        <v/>
      </c>
      <c r="Q189" s="29" t="str">
        <f t="shared" si="8"/>
        <v/>
      </c>
      <c r="R189" s="37" t="str" cm="1">
        <f t="array" ref="R189">IF($AR189=0,"",_xlfn.LET(_xlpm.Result,INDEX(Input!$D$2:$AC$500,$AR189,$AP$5),IF(_xlpm.Result="","",_xlpm.Result)))</f>
        <v/>
      </c>
      <c r="S189" s="37" t="str" cm="1">
        <f t="array" ref="S189">IF(R189="","",IFERROR(_xlfn.TEXTSPLIT(R189," / ", ,TRUE,0,),""))</f>
        <v/>
      </c>
      <c r="T189" s="37"/>
      <c r="U189" s="37" t="str" cm="1">
        <f t="array" ref="U189">IFERROR(_xlfn.IFS(
S189="","",
--S189&lt;55,"Battery Defect",
--S189&lt;=69,"Battery D",
--S189&lt;=80,"Battery C",
--S189&gt;80,""
),"")</f>
        <v/>
      </c>
      <c r="V189" s="37" t="str" cm="1">
        <f t="array" ref="V189">IFERROR(_xlfn.IFS(
T189="","",
--T189&lt;55,"Battery Defect",
--T189&lt;=69,"Battery D",
--T189&lt;=80,"Battery C",
--T189&gt;80,""
),"")</f>
        <v/>
      </c>
      <c r="W189" s="37" t="str" cm="1">
        <f t="array" ref="W189">IF($AR189=0,"",IFERROR(IF(INDEX(Input!$N$2:$U$500,$AR189,0)=0,"",INDEX(Input!$N$2:$U$500,$AR189,0)),""))</f>
        <v/>
      </c>
      <c r="X189" s="37"/>
      <c r="Y189" s="37"/>
      <c r="Z189" s="37"/>
      <c r="AA189" s="37"/>
      <c r="AB189" s="37"/>
      <c r="AC189" s="37"/>
      <c r="AD189" s="37"/>
      <c r="AE189" s="29" t="str">
        <f t="shared" si="6"/>
        <v/>
      </c>
      <c r="AF189" s="29" t="str" cm="1">
        <f t="array" ref="AF189">IF($AS189=0,"",INDEX(Disk_Pivot!$I$2:$I$500,$AS189))</f>
        <v/>
      </c>
      <c r="AG189" s="29" t="str" cm="1">
        <f t="array" ref="AG189">IF($AS189=0,"",INDEX(Disk_Pivot!$N$2:$N$500,$AS189))</f>
        <v/>
      </c>
      <c r="AH189" s="29"/>
      <c r="AI189" s="29"/>
      <c r="AJ189" s="29"/>
      <c r="AK189" s="29"/>
      <c r="AL189" s="29"/>
      <c r="AM189" s="29"/>
      <c r="AR189">
        <f>IFERROR(MATCH($B189,Input!$J$2:$J$500,0),0)</f>
        <v>0</v>
      </c>
      <c r="AS189">
        <f>IFERROR(MATCH($B189,Disk_Pivot!$G$2:$G$500,0),0)</f>
        <v>0</v>
      </c>
    </row>
    <row r="190" spans="1:45">
      <c r="A190" s="29" t="str" cm="1">
        <f t="array" ref="A190">IF($AR190=0,"",INDEX(Input!$G$2:$G$500,$AR190)&amp;"")</f>
        <v/>
      </c>
      <c r="B190" s="29"/>
      <c r="C190" s="29" t="str" cm="1">
        <f t="array" ref="C190">IF($AR190=0,"",INDEX(Input!$H$2:$H$500,$AR190)&amp;"")</f>
        <v/>
      </c>
      <c r="D190" s="37" t="str" cm="1">
        <f t="array" ref="D190">IF($AR190=0,"",INDEX(Input!$F$2:$F$500,$AR190))</f>
        <v/>
      </c>
      <c r="E190" s="29" t="str">
        <f>IFERROR(INDEX(Models!$G$2:$G$605,MATCH(D190,Models!$H$2:$H$605,0)),D190)</f>
        <v/>
      </c>
      <c r="F190" s="29" t="str" cm="1">
        <f t="array" ref="F190">IF($AR190=0,"",INDEX(Input!$E$2:$E$500,$AR190))</f>
        <v/>
      </c>
      <c r="G190" s="29" t="str" cm="1">
        <f t="array" ref="G190">IF($AR190=0,"",IF(F190="LENOVO",INDEX(Input!$K$2:$K$500,$AR190),INDEX(Input!$L$2:$L$500,$AR190)))</f>
        <v/>
      </c>
      <c r="H190" s="29"/>
      <c r="I190" s="29"/>
      <c r="J190" s="29" t="str">
        <f>CPU_Formula!I190</f>
        <v/>
      </c>
      <c r="K190" s="37" t="str" cm="1">
        <f t="array" ref="K190">IF($AR190=0,"",INDEX(Input!$D$2:$AC$500,$AR190,$AP$2)&amp;"")</f>
        <v/>
      </c>
      <c r="L190" s="37" t="str" cm="1">
        <f t="array" ref="L190">IF($AR190=0,"",INDEX(Input!$D$2:$AC$500,$AR190,$AP$3)&amp;"")</f>
        <v/>
      </c>
      <c r="M190" s="37" t="str" cm="1">
        <f t="array" ref="M190">IFERROR(_xlfn.FILTERXML("&lt;t&gt;&lt;s&gt;" &amp; SUBSTITUTE(L190," / ","&lt;/s&gt;&lt;s&gt;") &amp; "&lt;/s&gt;&lt;/t&gt;","(//s[contains(.,'DDR')])[1]"),"")</f>
        <v/>
      </c>
      <c r="N190" s="29" t="str">
        <f t="shared" si="7"/>
        <v/>
      </c>
      <c r="O190" s="37" t="str" cm="1">
        <f t="array" ref="O190">IF($AR190=0,"",INDEX(Input!$D$2:$AC$500,$AR190,$AP$4)&amp;"")</f>
        <v/>
      </c>
      <c r="P190" s="37" t="str" cm="1">
        <f t="array" ref="P190">IF($AR190=0,"",IFERROR(_xlfn.TEXTJOIN(", ",TRUE,_xlfn.MAP(_xlfn._xlws.FILTER(INDEX(Input!$D$2:$AC$500,,$AP$6),Input!$J$2:$J$500=$B190),_xlfn.LAMBDA(_xlpm.x,IFERROR(TRUNC(VALUE(_xlfn.TEXTBEFORE(_xlpm.x," ")))&amp;" "&amp;_xlfn.TEXTAFTER(_xlpm.x," "),_xlpm.x)))),""))</f>
        <v/>
      </c>
      <c r="Q190" s="29" t="str">
        <f t="shared" si="8"/>
        <v/>
      </c>
      <c r="R190" s="37" t="str" cm="1">
        <f t="array" ref="R190">IF($AR190=0,"",_xlfn.LET(_xlpm.Result,INDEX(Input!$D$2:$AC$500,$AR190,$AP$5),IF(_xlpm.Result="","",_xlpm.Result)))</f>
        <v/>
      </c>
      <c r="S190" s="37" t="str" cm="1">
        <f t="array" ref="S190">IF(R190="","",IFERROR(_xlfn.TEXTSPLIT(R190," / ", ,TRUE,0,),""))</f>
        <v/>
      </c>
      <c r="T190" s="37"/>
      <c r="U190" s="37" t="str" cm="1">
        <f t="array" ref="U190">IFERROR(_xlfn.IFS(
S190="","",
--S190&lt;55,"Battery Defect",
--S190&lt;=69,"Battery D",
--S190&lt;=80,"Battery C",
--S190&gt;80,""
),"")</f>
        <v/>
      </c>
      <c r="V190" s="37" t="str" cm="1">
        <f t="array" ref="V190">IFERROR(_xlfn.IFS(
T190="","",
--T190&lt;55,"Battery Defect",
--T190&lt;=69,"Battery D",
--T190&lt;=80,"Battery C",
--T190&gt;80,""
),"")</f>
        <v/>
      </c>
      <c r="W190" s="37" t="str" cm="1">
        <f t="array" ref="W190">IF($AR190=0,"",IFERROR(IF(INDEX(Input!$N$2:$U$500,$AR190,0)=0,"",INDEX(Input!$N$2:$U$500,$AR190,0)),""))</f>
        <v/>
      </c>
      <c r="X190" s="37"/>
      <c r="Y190" s="37"/>
      <c r="Z190" s="37"/>
      <c r="AA190" s="37"/>
      <c r="AB190" s="37"/>
      <c r="AC190" s="37"/>
      <c r="AD190" s="37"/>
      <c r="AE190" s="29" t="str">
        <f t="shared" si="6"/>
        <v/>
      </c>
      <c r="AF190" s="29" t="str" cm="1">
        <f t="array" ref="AF190">IF($AS190=0,"",INDEX(Disk_Pivot!$I$2:$I$500,$AS190))</f>
        <v/>
      </c>
      <c r="AG190" s="29" t="str" cm="1">
        <f t="array" ref="AG190">IF($AS190=0,"",INDEX(Disk_Pivot!$N$2:$N$500,$AS190))</f>
        <v/>
      </c>
      <c r="AH190" s="29"/>
      <c r="AI190" s="29"/>
      <c r="AJ190" s="29"/>
      <c r="AK190" s="29"/>
      <c r="AL190" s="29"/>
      <c r="AM190" s="29"/>
      <c r="AR190">
        <f>IFERROR(MATCH($B190,Input!$J$2:$J$500,0),0)</f>
        <v>0</v>
      </c>
      <c r="AS190">
        <f>IFERROR(MATCH($B190,Disk_Pivot!$G$2:$G$500,0),0)</f>
        <v>0</v>
      </c>
    </row>
    <row r="191" spans="1:45">
      <c r="A191" s="29" t="str" cm="1">
        <f t="array" ref="A191">IF($AR191=0,"",INDEX(Input!$G$2:$G$500,$AR191)&amp;"")</f>
        <v/>
      </c>
      <c r="B191" s="29"/>
      <c r="C191" s="29" t="str" cm="1">
        <f t="array" ref="C191">IF($AR191=0,"",INDEX(Input!$H$2:$H$500,$AR191)&amp;"")</f>
        <v/>
      </c>
      <c r="D191" s="37" t="str" cm="1">
        <f t="array" ref="D191">IF($AR191=0,"",INDEX(Input!$F$2:$F$500,$AR191))</f>
        <v/>
      </c>
      <c r="E191" s="29" t="str">
        <f>IFERROR(INDEX(Models!$G$2:$G$605,MATCH(D191,Models!$H$2:$H$605,0)),D191)</f>
        <v/>
      </c>
      <c r="F191" s="29" t="str" cm="1">
        <f t="array" ref="F191">IF($AR191=0,"",INDEX(Input!$E$2:$E$500,$AR191))</f>
        <v/>
      </c>
      <c r="G191" s="29" t="str" cm="1">
        <f t="array" ref="G191">IF($AR191=0,"",IF(F191="LENOVO",INDEX(Input!$K$2:$K$500,$AR191),INDEX(Input!$L$2:$L$500,$AR191)))</f>
        <v/>
      </c>
      <c r="H191" s="29"/>
      <c r="I191" s="29"/>
      <c r="J191" s="29" t="str">
        <f>CPU_Formula!I191</f>
        <v/>
      </c>
      <c r="K191" s="37" t="str" cm="1">
        <f t="array" ref="K191">IF($AR191=0,"",INDEX(Input!$D$2:$AC$500,$AR191,$AP$2)&amp;"")</f>
        <v/>
      </c>
      <c r="L191" s="37" t="str" cm="1">
        <f t="array" ref="L191">IF($AR191=0,"",INDEX(Input!$D$2:$AC$500,$AR191,$AP$3)&amp;"")</f>
        <v/>
      </c>
      <c r="M191" s="37" t="str" cm="1">
        <f t="array" ref="M191">IFERROR(_xlfn.FILTERXML("&lt;t&gt;&lt;s&gt;" &amp; SUBSTITUTE(L191," / ","&lt;/s&gt;&lt;s&gt;") &amp; "&lt;/s&gt;&lt;/t&gt;","(//s[contains(.,'DDR')])[1]"),"")</f>
        <v/>
      </c>
      <c r="N191" s="29" t="str">
        <f t="shared" si="7"/>
        <v/>
      </c>
      <c r="O191" s="37" t="str" cm="1">
        <f t="array" ref="O191">IF($AR191=0,"",INDEX(Input!$D$2:$AC$500,$AR191,$AP$4)&amp;"")</f>
        <v/>
      </c>
      <c r="P191" s="37" t="str" cm="1">
        <f t="array" ref="P191">IF($AR191=0,"",IFERROR(_xlfn.TEXTJOIN(", ",TRUE,_xlfn.MAP(_xlfn._xlws.FILTER(INDEX(Input!$D$2:$AC$500,,$AP$6),Input!$J$2:$J$500=$B191),_xlfn.LAMBDA(_xlpm.x,IFERROR(TRUNC(VALUE(_xlfn.TEXTBEFORE(_xlpm.x," ")))&amp;" "&amp;_xlfn.TEXTAFTER(_xlpm.x," "),_xlpm.x)))),""))</f>
        <v/>
      </c>
      <c r="Q191" s="29" t="str">
        <f t="shared" si="8"/>
        <v/>
      </c>
      <c r="R191" s="37" t="str" cm="1">
        <f t="array" ref="R191">IF($AR191=0,"",_xlfn.LET(_xlpm.Result,INDEX(Input!$D$2:$AC$500,$AR191,$AP$5),IF(_xlpm.Result="","",_xlpm.Result)))</f>
        <v/>
      </c>
      <c r="S191" s="37" t="str" cm="1">
        <f t="array" ref="S191">IF(R191="","",IFERROR(_xlfn.TEXTSPLIT(R191," / ", ,TRUE,0,),""))</f>
        <v/>
      </c>
      <c r="T191" s="37"/>
      <c r="U191" s="37" t="str" cm="1">
        <f t="array" ref="U191">IFERROR(_xlfn.IFS(
S191="","",
--S191&lt;55,"Battery Defect",
--S191&lt;=69,"Battery D",
--S191&lt;=80,"Battery C",
--S191&gt;80,""
),"")</f>
        <v/>
      </c>
      <c r="V191" s="37" t="str" cm="1">
        <f t="array" ref="V191">IFERROR(_xlfn.IFS(
T191="","",
--T191&lt;55,"Battery Defect",
--T191&lt;=69,"Battery D",
--T191&lt;=80,"Battery C",
--T191&gt;80,""
),"")</f>
        <v/>
      </c>
      <c r="W191" s="37" t="str" cm="1">
        <f t="array" ref="W191">IF($AR191=0,"",IFERROR(IF(INDEX(Input!$N$2:$U$500,$AR191,0)=0,"",INDEX(Input!$N$2:$U$500,$AR191,0)),""))</f>
        <v/>
      </c>
      <c r="X191" s="37"/>
      <c r="Y191" s="37"/>
      <c r="Z191" s="37"/>
      <c r="AA191" s="37"/>
      <c r="AB191" s="37"/>
      <c r="AC191" s="37"/>
      <c r="AD191" s="37"/>
      <c r="AE191" s="29" t="str">
        <f t="shared" si="6"/>
        <v/>
      </c>
      <c r="AF191" s="29" t="str" cm="1">
        <f t="array" ref="AF191">IF($AS191=0,"",INDEX(Disk_Pivot!$I$2:$I$500,$AS191))</f>
        <v/>
      </c>
      <c r="AG191" s="29" t="str" cm="1">
        <f t="array" ref="AG191">IF($AS191=0,"",INDEX(Disk_Pivot!$N$2:$N$500,$AS191))</f>
        <v/>
      </c>
      <c r="AH191" s="29"/>
      <c r="AI191" s="29"/>
      <c r="AJ191" s="29"/>
      <c r="AK191" s="29"/>
      <c r="AL191" s="29"/>
      <c r="AM191" s="29"/>
      <c r="AR191">
        <f>IFERROR(MATCH($B191,Input!$J$2:$J$500,0),0)</f>
        <v>0</v>
      </c>
      <c r="AS191">
        <f>IFERROR(MATCH($B191,Disk_Pivot!$G$2:$G$500,0),0)</f>
        <v>0</v>
      </c>
    </row>
    <row r="192" spans="1:45">
      <c r="A192" s="29" t="str" cm="1">
        <f t="array" ref="A192">IF($AR192=0,"",INDEX(Input!$G$2:$G$500,$AR192)&amp;"")</f>
        <v/>
      </c>
      <c r="B192" s="29"/>
      <c r="C192" s="29" t="str" cm="1">
        <f t="array" ref="C192">IF($AR192=0,"",INDEX(Input!$H$2:$H$500,$AR192)&amp;"")</f>
        <v/>
      </c>
      <c r="D192" s="37" t="str" cm="1">
        <f t="array" ref="D192">IF($AR192=0,"",INDEX(Input!$F$2:$F$500,$AR192))</f>
        <v/>
      </c>
      <c r="E192" s="29" t="str">
        <f>IFERROR(INDEX(Models!$G$2:$G$605,MATCH(D192,Models!$H$2:$H$605,0)),D192)</f>
        <v/>
      </c>
      <c r="F192" s="29" t="str" cm="1">
        <f t="array" ref="F192">IF($AR192=0,"",INDEX(Input!$E$2:$E$500,$AR192))</f>
        <v/>
      </c>
      <c r="G192" s="29" t="str" cm="1">
        <f t="array" ref="G192">IF($AR192=0,"",IF(F192="LENOVO",INDEX(Input!$K$2:$K$500,$AR192),INDEX(Input!$L$2:$L$500,$AR192)))</f>
        <v/>
      </c>
      <c r="H192" s="29"/>
      <c r="I192" s="29"/>
      <c r="J192" s="29" t="str">
        <f>CPU_Formula!I192</f>
        <v/>
      </c>
      <c r="K192" s="37" t="str" cm="1">
        <f t="array" ref="K192">IF($AR192=0,"",INDEX(Input!$D$2:$AC$500,$AR192,$AP$2)&amp;"")</f>
        <v/>
      </c>
      <c r="L192" s="37" t="str" cm="1">
        <f t="array" ref="L192">IF($AR192=0,"",INDEX(Input!$D$2:$AC$500,$AR192,$AP$3)&amp;"")</f>
        <v/>
      </c>
      <c r="M192" s="37" t="str" cm="1">
        <f t="array" ref="M192">IFERROR(_xlfn.FILTERXML("&lt;t&gt;&lt;s&gt;" &amp; SUBSTITUTE(L192," / ","&lt;/s&gt;&lt;s&gt;") &amp; "&lt;/s&gt;&lt;/t&gt;","(//s[contains(.,'DDR')])[1]"),"")</f>
        <v/>
      </c>
      <c r="N192" s="29" t="str">
        <f t="shared" si="7"/>
        <v/>
      </c>
      <c r="O192" s="37" t="str" cm="1">
        <f t="array" ref="O192">IF($AR192=0,"",INDEX(Input!$D$2:$AC$500,$AR192,$AP$4)&amp;"")</f>
        <v/>
      </c>
      <c r="P192" s="37" t="str" cm="1">
        <f t="array" ref="P192">IF($AR192=0,"",IFERROR(_xlfn.TEXTJOIN(", ",TRUE,_xlfn.MAP(_xlfn._xlws.FILTER(INDEX(Input!$D$2:$AC$500,,$AP$6),Input!$J$2:$J$500=$B192),_xlfn.LAMBDA(_xlpm.x,IFERROR(TRUNC(VALUE(_xlfn.TEXTBEFORE(_xlpm.x," ")))&amp;" "&amp;_xlfn.TEXTAFTER(_xlpm.x," "),_xlpm.x)))),""))</f>
        <v/>
      </c>
      <c r="Q192" s="29" t="str">
        <f t="shared" si="8"/>
        <v/>
      </c>
      <c r="R192" s="37" t="str" cm="1">
        <f t="array" ref="R192">IF($AR192=0,"",_xlfn.LET(_xlpm.Result,INDEX(Input!$D$2:$AC$500,$AR192,$AP$5),IF(_xlpm.Result="","",_xlpm.Result)))</f>
        <v/>
      </c>
      <c r="S192" s="37" t="str" cm="1">
        <f t="array" ref="S192">IF(R192="","",IFERROR(_xlfn.TEXTSPLIT(R192," / ", ,TRUE,0,),""))</f>
        <v/>
      </c>
      <c r="T192" s="37"/>
      <c r="U192" s="37" t="str" cm="1">
        <f t="array" ref="U192">IFERROR(_xlfn.IFS(
S192="","",
--S192&lt;55,"Battery Defect",
--S192&lt;=69,"Battery D",
--S192&lt;=80,"Battery C",
--S192&gt;80,""
),"")</f>
        <v/>
      </c>
      <c r="V192" s="37" t="str" cm="1">
        <f t="array" ref="V192">IFERROR(_xlfn.IFS(
T192="","",
--T192&lt;55,"Battery Defect",
--T192&lt;=69,"Battery D",
--T192&lt;=80,"Battery C",
--T192&gt;80,""
),"")</f>
        <v/>
      </c>
      <c r="W192" s="37" t="str" cm="1">
        <f t="array" ref="W192">IF($AR192=0,"",IFERROR(IF(INDEX(Input!$N$2:$U$500,$AR192,0)=0,"",INDEX(Input!$N$2:$U$500,$AR192,0)),""))</f>
        <v/>
      </c>
      <c r="X192" s="37"/>
      <c r="Y192" s="37"/>
      <c r="Z192" s="37"/>
      <c r="AA192" s="37"/>
      <c r="AB192" s="37"/>
      <c r="AC192" s="37"/>
      <c r="AD192" s="37"/>
      <c r="AE192" s="29" t="str">
        <f t="shared" si="6"/>
        <v/>
      </c>
      <c r="AF192" s="29" t="str" cm="1">
        <f t="array" ref="AF192">IF($AS192=0,"",INDEX(Disk_Pivot!$I$2:$I$500,$AS192))</f>
        <v/>
      </c>
      <c r="AG192" s="29" t="str" cm="1">
        <f t="array" ref="AG192">IF($AS192=0,"",INDEX(Disk_Pivot!$N$2:$N$500,$AS192))</f>
        <v/>
      </c>
      <c r="AH192" s="29"/>
      <c r="AI192" s="29"/>
      <c r="AJ192" s="29"/>
      <c r="AK192" s="29"/>
      <c r="AL192" s="29"/>
      <c r="AM192" s="29"/>
      <c r="AR192">
        <f>IFERROR(MATCH($B192,Input!$J$2:$J$500,0),0)</f>
        <v>0</v>
      </c>
      <c r="AS192">
        <f>IFERROR(MATCH($B192,Disk_Pivot!$G$2:$G$500,0),0)</f>
        <v>0</v>
      </c>
    </row>
    <row r="193" spans="1:45">
      <c r="A193" s="29" t="str" cm="1">
        <f t="array" ref="A193">IF($AR193=0,"",INDEX(Input!$G$2:$G$500,$AR193)&amp;"")</f>
        <v/>
      </c>
      <c r="B193" s="29"/>
      <c r="C193" s="29" t="str" cm="1">
        <f t="array" ref="C193">IF($AR193=0,"",INDEX(Input!$H$2:$H$500,$AR193)&amp;"")</f>
        <v/>
      </c>
      <c r="D193" s="37" t="str" cm="1">
        <f t="array" ref="D193">IF($AR193=0,"",INDEX(Input!$F$2:$F$500,$AR193))</f>
        <v/>
      </c>
      <c r="E193" s="29" t="str">
        <f>IFERROR(INDEX(Models!$G$2:$G$605,MATCH(D193,Models!$H$2:$H$605,0)),D193)</f>
        <v/>
      </c>
      <c r="F193" s="29" t="str" cm="1">
        <f t="array" ref="F193">IF($AR193=0,"",INDEX(Input!$E$2:$E$500,$AR193))</f>
        <v/>
      </c>
      <c r="G193" s="29" t="str" cm="1">
        <f t="array" ref="G193">IF($AR193=0,"",IF(F193="LENOVO",INDEX(Input!$K$2:$K$500,$AR193),INDEX(Input!$L$2:$L$500,$AR193)))</f>
        <v/>
      </c>
      <c r="H193" s="29"/>
      <c r="I193" s="29"/>
      <c r="J193" s="29" t="str">
        <f>CPU_Formula!I193</f>
        <v/>
      </c>
      <c r="K193" s="37" t="str" cm="1">
        <f t="array" ref="K193">IF($AR193=0,"",INDEX(Input!$D$2:$AC$500,$AR193,$AP$2)&amp;"")</f>
        <v/>
      </c>
      <c r="L193" s="37" t="str" cm="1">
        <f t="array" ref="L193">IF($AR193=0,"",INDEX(Input!$D$2:$AC$500,$AR193,$AP$3)&amp;"")</f>
        <v/>
      </c>
      <c r="M193" s="37" t="str" cm="1">
        <f t="array" ref="M193">IFERROR(_xlfn.FILTERXML("&lt;t&gt;&lt;s&gt;" &amp; SUBSTITUTE(L193," / ","&lt;/s&gt;&lt;s&gt;") &amp; "&lt;/s&gt;&lt;/t&gt;","(//s[contains(.,'DDR')])[1]"),"")</f>
        <v/>
      </c>
      <c r="N193" s="29" t="str">
        <f t="shared" si="7"/>
        <v/>
      </c>
      <c r="O193" s="37" t="str" cm="1">
        <f t="array" ref="O193">IF($AR193=0,"",INDEX(Input!$D$2:$AC$500,$AR193,$AP$4)&amp;"")</f>
        <v/>
      </c>
      <c r="P193" s="37" t="str" cm="1">
        <f t="array" ref="P193">IF($AR193=0,"",IFERROR(_xlfn.TEXTJOIN(", ",TRUE,_xlfn.MAP(_xlfn._xlws.FILTER(INDEX(Input!$D$2:$AC$500,,$AP$6),Input!$J$2:$J$500=$B193),_xlfn.LAMBDA(_xlpm.x,IFERROR(TRUNC(VALUE(_xlfn.TEXTBEFORE(_xlpm.x," ")))&amp;" "&amp;_xlfn.TEXTAFTER(_xlpm.x," "),_xlpm.x)))),""))</f>
        <v/>
      </c>
      <c r="Q193" s="29" t="str">
        <f t="shared" si="8"/>
        <v/>
      </c>
      <c r="R193" s="37" t="str" cm="1">
        <f t="array" ref="R193">IF($AR193=0,"",_xlfn.LET(_xlpm.Result,INDEX(Input!$D$2:$AC$500,$AR193,$AP$5),IF(_xlpm.Result="","",_xlpm.Result)))</f>
        <v/>
      </c>
      <c r="S193" s="37" t="str" cm="1">
        <f t="array" ref="S193">IF(R193="","",IFERROR(_xlfn.TEXTSPLIT(R193," / ", ,TRUE,0,),""))</f>
        <v/>
      </c>
      <c r="T193" s="37"/>
      <c r="U193" s="37" t="str" cm="1">
        <f t="array" ref="U193">IFERROR(_xlfn.IFS(
S193="","",
--S193&lt;55,"Battery Defect",
--S193&lt;=69,"Battery D",
--S193&lt;=80,"Battery C",
--S193&gt;80,""
),"")</f>
        <v/>
      </c>
      <c r="V193" s="37" t="str" cm="1">
        <f t="array" ref="V193">IFERROR(_xlfn.IFS(
T193="","",
--T193&lt;55,"Battery Defect",
--T193&lt;=69,"Battery D",
--T193&lt;=80,"Battery C",
--T193&gt;80,""
),"")</f>
        <v/>
      </c>
      <c r="W193" s="37" t="str" cm="1">
        <f t="array" ref="W193">IF($AR193=0,"",IFERROR(IF(INDEX(Input!$N$2:$U$500,$AR193,0)=0,"",INDEX(Input!$N$2:$U$500,$AR193,0)),""))</f>
        <v/>
      </c>
      <c r="X193" s="37"/>
      <c r="Y193" s="37"/>
      <c r="Z193" s="37"/>
      <c r="AA193" s="37"/>
      <c r="AB193" s="37"/>
      <c r="AC193" s="37"/>
      <c r="AD193" s="37"/>
      <c r="AE193" s="29" t="str">
        <f t="shared" si="6"/>
        <v/>
      </c>
      <c r="AF193" s="29" t="str" cm="1">
        <f t="array" ref="AF193">IF($AS193=0,"",INDEX(Disk_Pivot!$I$2:$I$500,$AS193))</f>
        <v/>
      </c>
      <c r="AG193" s="29" t="str" cm="1">
        <f t="array" ref="AG193">IF($AS193=0,"",INDEX(Disk_Pivot!$N$2:$N$500,$AS193))</f>
        <v/>
      </c>
      <c r="AH193" s="29"/>
      <c r="AI193" s="29"/>
      <c r="AJ193" s="29"/>
      <c r="AK193" s="29"/>
      <c r="AL193" s="29"/>
      <c r="AM193" s="29"/>
      <c r="AR193">
        <f>IFERROR(MATCH($B193,Input!$J$2:$J$500,0),0)</f>
        <v>0</v>
      </c>
      <c r="AS193">
        <f>IFERROR(MATCH($B193,Disk_Pivot!$G$2:$G$500,0),0)</f>
        <v>0</v>
      </c>
    </row>
    <row r="194" spans="1:45">
      <c r="A194" s="29" t="str" cm="1">
        <f t="array" ref="A194">IF($AR194=0,"",INDEX(Input!$G$2:$G$500,$AR194)&amp;"")</f>
        <v/>
      </c>
      <c r="B194" s="29"/>
      <c r="C194" s="29" t="str" cm="1">
        <f t="array" ref="C194">IF($AR194=0,"",INDEX(Input!$H$2:$H$500,$AR194)&amp;"")</f>
        <v/>
      </c>
      <c r="D194" s="37" t="str" cm="1">
        <f t="array" ref="D194">IF($AR194=0,"",INDEX(Input!$F$2:$F$500,$AR194))</f>
        <v/>
      </c>
      <c r="E194" s="29" t="str">
        <f>IFERROR(INDEX(Models!$G$2:$G$605,MATCH(D194,Models!$H$2:$H$605,0)),D194)</f>
        <v/>
      </c>
      <c r="F194" s="29" t="str" cm="1">
        <f t="array" ref="F194">IF($AR194=0,"",INDEX(Input!$E$2:$E$500,$AR194))</f>
        <v/>
      </c>
      <c r="G194" s="29" t="str" cm="1">
        <f t="array" ref="G194">IF($AR194=0,"",IF(F194="LENOVO",INDEX(Input!$K$2:$K$500,$AR194),INDEX(Input!$L$2:$L$500,$AR194)))</f>
        <v/>
      </c>
      <c r="H194" s="29"/>
      <c r="I194" s="29"/>
      <c r="J194" s="29" t="str">
        <f>CPU_Formula!I194</f>
        <v/>
      </c>
      <c r="K194" s="37" t="str" cm="1">
        <f t="array" ref="K194">IF($AR194=0,"",INDEX(Input!$D$2:$AC$500,$AR194,$AP$2)&amp;"")</f>
        <v/>
      </c>
      <c r="L194" s="37" t="str" cm="1">
        <f t="array" ref="L194">IF($AR194=0,"",INDEX(Input!$D$2:$AC$500,$AR194,$AP$3)&amp;"")</f>
        <v/>
      </c>
      <c r="M194" s="37" t="str" cm="1">
        <f t="array" ref="M194">IFERROR(_xlfn.FILTERXML("&lt;t&gt;&lt;s&gt;" &amp; SUBSTITUTE(L194," / ","&lt;/s&gt;&lt;s&gt;") &amp; "&lt;/s&gt;&lt;/t&gt;","(//s[contains(.,'DDR')])[1]"),"")</f>
        <v/>
      </c>
      <c r="N194" s="29" t="str">
        <f t="shared" si="7"/>
        <v/>
      </c>
      <c r="O194" s="37" t="str" cm="1">
        <f t="array" ref="O194">IF($AR194=0,"",INDEX(Input!$D$2:$AC$500,$AR194,$AP$4)&amp;"")</f>
        <v/>
      </c>
      <c r="P194" s="37" t="str" cm="1">
        <f t="array" ref="P194">IF($AR194=0,"",IFERROR(_xlfn.TEXTJOIN(", ",TRUE,_xlfn.MAP(_xlfn._xlws.FILTER(INDEX(Input!$D$2:$AC$500,,$AP$6),Input!$J$2:$J$500=$B194),_xlfn.LAMBDA(_xlpm.x,IFERROR(TRUNC(VALUE(_xlfn.TEXTBEFORE(_xlpm.x," ")))&amp;" "&amp;_xlfn.TEXTAFTER(_xlpm.x," "),_xlpm.x)))),""))</f>
        <v/>
      </c>
      <c r="Q194" s="29" t="str">
        <f t="shared" si="8"/>
        <v/>
      </c>
      <c r="R194" s="37" t="str" cm="1">
        <f t="array" ref="R194">IF($AR194=0,"",_xlfn.LET(_xlpm.Result,INDEX(Input!$D$2:$AC$500,$AR194,$AP$5),IF(_xlpm.Result="","",_xlpm.Result)))</f>
        <v/>
      </c>
      <c r="S194" s="37" t="str" cm="1">
        <f t="array" ref="S194">IF(R194="","",IFERROR(_xlfn.TEXTSPLIT(R194," / ", ,TRUE,0,),""))</f>
        <v/>
      </c>
      <c r="T194" s="37"/>
      <c r="U194" s="37" t="str" cm="1">
        <f t="array" ref="U194">IFERROR(_xlfn.IFS(
S194="","",
--S194&lt;55,"Battery Defect",
--S194&lt;=69,"Battery D",
--S194&lt;=80,"Battery C",
--S194&gt;80,""
),"")</f>
        <v/>
      </c>
      <c r="V194" s="37" t="str" cm="1">
        <f t="array" ref="V194">IFERROR(_xlfn.IFS(
T194="","",
--T194&lt;55,"Battery Defect",
--T194&lt;=69,"Battery D",
--T194&lt;=80,"Battery C",
--T194&gt;80,""
),"")</f>
        <v/>
      </c>
      <c r="W194" s="37" t="str" cm="1">
        <f t="array" ref="W194">IF($AR194=0,"",IFERROR(IF(INDEX(Input!$N$2:$U$500,$AR194,0)=0,"",INDEX(Input!$N$2:$U$500,$AR194,0)),""))</f>
        <v/>
      </c>
      <c r="X194" s="37"/>
      <c r="Y194" s="37"/>
      <c r="Z194" s="37"/>
      <c r="AA194" s="37"/>
      <c r="AB194" s="37"/>
      <c r="AC194" s="37"/>
      <c r="AD194" s="37"/>
      <c r="AE194" s="29" t="str">
        <f t="shared" ref="AE194:AE257" si="9">IF(E194="Laptop",_xlfn.TEXTJOIN(", ",TRUE,U194,V194,W194,X194,Y194,Z194,AA194,AB194), _xlfn.TEXTJOIN(", ",TRUE,W194,X194,Y194,Z194,AA194,AB194))</f>
        <v/>
      </c>
      <c r="AF194" s="29" t="str" cm="1">
        <f t="array" ref="AF194">IF($AS194=0,"",INDEX(Disk_Pivot!$I$2:$I$500,$AS194))</f>
        <v/>
      </c>
      <c r="AG194" s="29" t="str" cm="1">
        <f t="array" ref="AG194">IF($AS194=0,"",INDEX(Disk_Pivot!$N$2:$N$500,$AS194))</f>
        <v/>
      </c>
      <c r="AH194" s="29"/>
      <c r="AI194" s="29"/>
      <c r="AJ194" s="29"/>
      <c r="AK194" s="29"/>
      <c r="AL194" s="29"/>
      <c r="AM194" s="29"/>
      <c r="AR194">
        <f>IFERROR(MATCH($B194,Input!$J$2:$J$500,0),0)</f>
        <v>0</v>
      </c>
      <c r="AS194">
        <f>IFERROR(MATCH($B194,Disk_Pivot!$G$2:$G$500,0),0)</f>
        <v>0</v>
      </c>
    </row>
    <row r="195" spans="1:45">
      <c r="A195" s="29" t="str" cm="1">
        <f t="array" ref="A195">IF($AR195=0,"",INDEX(Input!$G$2:$G$500,$AR195)&amp;"")</f>
        <v/>
      </c>
      <c r="B195" s="29"/>
      <c r="C195" s="29" t="str" cm="1">
        <f t="array" ref="C195">IF($AR195=0,"",INDEX(Input!$H$2:$H$500,$AR195)&amp;"")</f>
        <v/>
      </c>
      <c r="D195" s="37" t="str" cm="1">
        <f t="array" ref="D195">IF($AR195=0,"",INDEX(Input!$F$2:$F$500,$AR195))</f>
        <v/>
      </c>
      <c r="E195" s="29" t="str">
        <f>IFERROR(INDEX(Models!$G$2:$G$605,MATCH(D195,Models!$H$2:$H$605,0)),D195)</f>
        <v/>
      </c>
      <c r="F195" s="29" t="str" cm="1">
        <f t="array" ref="F195">IF($AR195=0,"",INDEX(Input!$E$2:$E$500,$AR195))</f>
        <v/>
      </c>
      <c r="G195" s="29" t="str" cm="1">
        <f t="array" ref="G195">IF($AR195=0,"",IF(F195="LENOVO",INDEX(Input!$K$2:$K$500,$AR195),INDEX(Input!$L$2:$L$500,$AR195)))</f>
        <v/>
      </c>
      <c r="H195" s="29"/>
      <c r="I195" s="29"/>
      <c r="J195" s="29" t="str">
        <f>CPU_Formula!I195</f>
        <v/>
      </c>
      <c r="K195" s="37" t="str" cm="1">
        <f t="array" ref="K195">IF($AR195=0,"",INDEX(Input!$D$2:$AC$500,$AR195,$AP$2)&amp;"")</f>
        <v/>
      </c>
      <c r="L195" s="37" t="str" cm="1">
        <f t="array" ref="L195">IF($AR195=0,"",INDEX(Input!$D$2:$AC$500,$AR195,$AP$3)&amp;"")</f>
        <v/>
      </c>
      <c r="M195" s="37" t="str" cm="1">
        <f t="array" ref="M195">IFERROR(_xlfn.FILTERXML("&lt;t&gt;&lt;s&gt;" &amp; SUBSTITUTE(L195," / ","&lt;/s&gt;&lt;s&gt;") &amp; "&lt;/s&gt;&lt;/t&gt;","(//s[contains(.,'DDR')])[1]"),"")</f>
        <v/>
      </c>
      <c r="N195" s="29" t="str">
        <f t="shared" ref="N195:N258" si="10">_xlfn.TEXTJOIN(" ",TRUE,SUBSTITUTE(K195,"i",""),M195)</f>
        <v/>
      </c>
      <c r="O195" s="37" t="str" cm="1">
        <f t="array" ref="O195">IF($AR195=0,"",INDEX(Input!$D$2:$AC$500,$AR195,$AP$4)&amp;"")</f>
        <v/>
      </c>
      <c r="P195" s="37" t="str" cm="1">
        <f t="array" ref="P195">IF($AR195=0,"",IFERROR(_xlfn.TEXTJOIN(", ",TRUE,_xlfn.MAP(_xlfn._xlws.FILTER(INDEX(Input!$D$2:$AC$500,,$AP$6),Input!$J$2:$J$500=$B195),_xlfn.LAMBDA(_xlpm.x,IFERROR(TRUNC(VALUE(_xlfn.TEXTBEFORE(_xlpm.x," ")))&amp;" "&amp;_xlfn.TEXTAFTER(_xlpm.x," "),_xlpm.x)))),""))</f>
        <v/>
      </c>
      <c r="Q195" s="29" t="str">
        <f t="shared" ref="Q195:Q258" si="11">_xlfn.TEXTJOIN(" ",TRUE,P195,O195)</f>
        <v/>
      </c>
      <c r="R195" s="37" t="str" cm="1">
        <f t="array" ref="R195">IF($AR195=0,"",_xlfn.LET(_xlpm.Result,INDEX(Input!$D$2:$AC$500,$AR195,$AP$5),IF(_xlpm.Result="","",_xlpm.Result)))</f>
        <v/>
      </c>
      <c r="S195" s="37" t="str" cm="1">
        <f t="array" ref="S195">IF(R195="","",IFERROR(_xlfn.TEXTSPLIT(R195," / ", ,TRUE,0,),""))</f>
        <v/>
      </c>
      <c r="T195" s="37"/>
      <c r="U195" s="37" t="str" cm="1">
        <f t="array" ref="U195">IFERROR(_xlfn.IFS(
S195="","",
--S195&lt;55,"Battery Defect",
--S195&lt;=69,"Battery D",
--S195&lt;=80,"Battery C",
--S195&gt;80,""
),"")</f>
        <v/>
      </c>
      <c r="V195" s="37" t="str" cm="1">
        <f t="array" ref="V195">IFERROR(_xlfn.IFS(
T195="","",
--T195&lt;55,"Battery Defect",
--T195&lt;=69,"Battery D",
--T195&lt;=80,"Battery C",
--T195&gt;80,""
),"")</f>
        <v/>
      </c>
      <c r="W195" s="37" t="str" cm="1">
        <f t="array" ref="W195">IF($AR195=0,"",IFERROR(IF(INDEX(Input!$N$2:$U$500,$AR195,0)=0,"",INDEX(Input!$N$2:$U$500,$AR195,0)),""))</f>
        <v/>
      </c>
      <c r="X195" s="37"/>
      <c r="Y195" s="37"/>
      <c r="Z195" s="37"/>
      <c r="AA195" s="37"/>
      <c r="AB195" s="37"/>
      <c r="AC195" s="37"/>
      <c r="AD195" s="37"/>
      <c r="AE195" s="29" t="str">
        <f t="shared" si="9"/>
        <v/>
      </c>
      <c r="AF195" s="29" t="str" cm="1">
        <f t="array" ref="AF195">IF($AS195=0,"",INDEX(Disk_Pivot!$I$2:$I$500,$AS195))</f>
        <v/>
      </c>
      <c r="AG195" s="29" t="str" cm="1">
        <f t="array" ref="AG195">IF($AS195=0,"",INDEX(Disk_Pivot!$N$2:$N$500,$AS195))</f>
        <v/>
      </c>
      <c r="AH195" s="29"/>
      <c r="AI195" s="29"/>
      <c r="AJ195" s="29"/>
      <c r="AK195" s="29"/>
      <c r="AL195" s="29"/>
      <c r="AM195" s="29"/>
      <c r="AR195">
        <f>IFERROR(MATCH($B195,Input!$J$2:$J$500,0),0)</f>
        <v>0</v>
      </c>
      <c r="AS195">
        <f>IFERROR(MATCH($B195,Disk_Pivot!$G$2:$G$500,0),0)</f>
        <v>0</v>
      </c>
    </row>
    <row r="196" spans="1:45">
      <c r="A196" s="29" t="str" cm="1">
        <f t="array" ref="A196">IF($AR196=0,"",INDEX(Input!$G$2:$G$500,$AR196)&amp;"")</f>
        <v/>
      </c>
      <c r="B196" s="29"/>
      <c r="C196" s="29" t="str" cm="1">
        <f t="array" ref="C196">IF($AR196=0,"",INDEX(Input!$H$2:$H$500,$AR196)&amp;"")</f>
        <v/>
      </c>
      <c r="D196" s="37" t="str" cm="1">
        <f t="array" ref="D196">IF($AR196=0,"",INDEX(Input!$F$2:$F$500,$AR196))</f>
        <v/>
      </c>
      <c r="E196" s="29" t="str">
        <f>IFERROR(INDEX(Models!$G$2:$G$605,MATCH(D196,Models!$H$2:$H$605,0)),D196)</f>
        <v/>
      </c>
      <c r="F196" s="29" t="str" cm="1">
        <f t="array" ref="F196">IF($AR196=0,"",INDEX(Input!$E$2:$E$500,$AR196))</f>
        <v/>
      </c>
      <c r="G196" s="29" t="str" cm="1">
        <f t="array" ref="G196">IF($AR196=0,"",IF(F196="LENOVO",INDEX(Input!$K$2:$K$500,$AR196),INDEX(Input!$L$2:$L$500,$AR196)))</f>
        <v/>
      </c>
      <c r="H196" s="29"/>
      <c r="I196" s="29"/>
      <c r="J196" s="29" t="str">
        <f>CPU_Formula!I196</f>
        <v/>
      </c>
      <c r="K196" s="37" t="str" cm="1">
        <f t="array" ref="K196">IF($AR196=0,"",INDEX(Input!$D$2:$AC$500,$AR196,$AP$2)&amp;"")</f>
        <v/>
      </c>
      <c r="L196" s="37" t="str" cm="1">
        <f t="array" ref="L196">IF($AR196=0,"",INDEX(Input!$D$2:$AC$500,$AR196,$AP$3)&amp;"")</f>
        <v/>
      </c>
      <c r="M196" s="37" t="str" cm="1">
        <f t="array" ref="M196">IFERROR(_xlfn.FILTERXML("&lt;t&gt;&lt;s&gt;" &amp; SUBSTITUTE(L196," / ","&lt;/s&gt;&lt;s&gt;") &amp; "&lt;/s&gt;&lt;/t&gt;","(//s[contains(.,'DDR')])[1]"),"")</f>
        <v/>
      </c>
      <c r="N196" s="29" t="str">
        <f t="shared" si="10"/>
        <v/>
      </c>
      <c r="O196" s="37" t="str" cm="1">
        <f t="array" ref="O196">IF($AR196=0,"",INDEX(Input!$D$2:$AC$500,$AR196,$AP$4)&amp;"")</f>
        <v/>
      </c>
      <c r="P196" s="37" t="str" cm="1">
        <f t="array" ref="P196">IF($AR196=0,"",IFERROR(_xlfn.TEXTJOIN(", ",TRUE,_xlfn.MAP(_xlfn._xlws.FILTER(INDEX(Input!$D$2:$AC$500,,$AP$6),Input!$J$2:$J$500=$B196),_xlfn.LAMBDA(_xlpm.x,IFERROR(TRUNC(VALUE(_xlfn.TEXTBEFORE(_xlpm.x," ")))&amp;" "&amp;_xlfn.TEXTAFTER(_xlpm.x," "),_xlpm.x)))),""))</f>
        <v/>
      </c>
      <c r="Q196" s="29" t="str">
        <f t="shared" si="11"/>
        <v/>
      </c>
      <c r="R196" s="37" t="str" cm="1">
        <f t="array" ref="R196">IF($AR196=0,"",_xlfn.LET(_xlpm.Result,INDEX(Input!$D$2:$AC$500,$AR196,$AP$5),IF(_xlpm.Result="","",_xlpm.Result)))</f>
        <v/>
      </c>
      <c r="S196" s="37" t="str" cm="1">
        <f t="array" ref="S196">IF(R196="","",IFERROR(_xlfn.TEXTSPLIT(R196," / ", ,TRUE,0,),""))</f>
        <v/>
      </c>
      <c r="T196" s="37"/>
      <c r="U196" s="37" t="str" cm="1">
        <f t="array" ref="U196">IFERROR(_xlfn.IFS(
S196="","",
--S196&lt;55,"Battery Defect",
--S196&lt;=69,"Battery D",
--S196&lt;=80,"Battery C",
--S196&gt;80,""
),"")</f>
        <v/>
      </c>
      <c r="V196" s="37" t="str" cm="1">
        <f t="array" ref="V196">IFERROR(_xlfn.IFS(
T196="","",
--T196&lt;55,"Battery Defect",
--T196&lt;=69,"Battery D",
--T196&lt;=80,"Battery C",
--T196&gt;80,""
),"")</f>
        <v/>
      </c>
      <c r="W196" s="37" t="str" cm="1">
        <f t="array" ref="W196">IF($AR196=0,"",IFERROR(IF(INDEX(Input!$N$2:$U$500,$AR196,0)=0,"",INDEX(Input!$N$2:$U$500,$AR196,0)),""))</f>
        <v/>
      </c>
      <c r="X196" s="37"/>
      <c r="Y196" s="37"/>
      <c r="Z196" s="37"/>
      <c r="AA196" s="37"/>
      <c r="AB196" s="37"/>
      <c r="AC196" s="37"/>
      <c r="AD196" s="37"/>
      <c r="AE196" s="29" t="str">
        <f t="shared" si="9"/>
        <v/>
      </c>
      <c r="AF196" s="29" t="str" cm="1">
        <f t="array" ref="AF196">IF($AS196=0,"",INDEX(Disk_Pivot!$I$2:$I$500,$AS196))</f>
        <v/>
      </c>
      <c r="AG196" s="29" t="str" cm="1">
        <f t="array" ref="AG196">IF($AS196=0,"",INDEX(Disk_Pivot!$N$2:$N$500,$AS196))</f>
        <v/>
      </c>
      <c r="AH196" s="29"/>
      <c r="AI196" s="29"/>
      <c r="AJ196" s="29"/>
      <c r="AK196" s="29"/>
      <c r="AL196" s="29"/>
      <c r="AM196" s="29"/>
      <c r="AR196">
        <f>IFERROR(MATCH($B196,Input!$J$2:$J$500,0),0)</f>
        <v>0</v>
      </c>
      <c r="AS196">
        <f>IFERROR(MATCH($B196,Disk_Pivot!$G$2:$G$500,0),0)</f>
        <v>0</v>
      </c>
    </row>
    <row r="197" spans="1:45">
      <c r="A197" s="29" t="str" cm="1">
        <f t="array" ref="A197">IF($AR197=0,"",INDEX(Input!$G$2:$G$500,$AR197)&amp;"")</f>
        <v/>
      </c>
      <c r="B197" s="29"/>
      <c r="C197" s="29" t="str" cm="1">
        <f t="array" ref="C197">IF($AR197=0,"",INDEX(Input!$H$2:$H$500,$AR197)&amp;"")</f>
        <v/>
      </c>
      <c r="D197" s="37" t="str" cm="1">
        <f t="array" ref="D197">IF($AR197=0,"",INDEX(Input!$F$2:$F$500,$AR197))</f>
        <v/>
      </c>
      <c r="E197" s="29" t="str">
        <f>IFERROR(INDEX(Models!$G$2:$G$605,MATCH(D197,Models!$H$2:$H$605,0)),D197)</f>
        <v/>
      </c>
      <c r="F197" s="29" t="str" cm="1">
        <f t="array" ref="F197">IF($AR197=0,"",INDEX(Input!$E$2:$E$500,$AR197))</f>
        <v/>
      </c>
      <c r="G197" s="29" t="str" cm="1">
        <f t="array" ref="G197">IF($AR197=0,"",IF(F197="LENOVO",INDEX(Input!$K$2:$K$500,$AR197),INDEX(Input!$L$2:$L$500,$AR197)))</f>
        <v/>
      </c>
      <c r="H197" s="29"/>
      <c r="I197" s="29"/>
      <c r="J197" s="29" t="str">
        <f>CPU_Formula!I197</f>
        <v/>
      </c>
      <c r="K197" s="37" t="str" cm="1">
        <f t="array" ref="K197">IF($AR197=0,"",INDEX(Input!$D$2:$AC$500,$AR197,$AP$2)&amp;"")</f>
        <v/>
      </c>
      <c r="L197" s="37" t="str" cm="1">
        <f t="array" ref="L197">IF($AR197=0,"",INDEX(Input!$D$2:$AC$500,$AR197,$AP$3)&amp;"")</f>
        <v/>
      </c>
      <c r="M197" s="37" t="str" cm="1">
        <f t="array" ref="M197">IFERROR(_xlfn.FILTERXML("&lt;t&gt;&lt;s&gt;" &amp; SUBSTITUTE(L197," / ","&lt;/s&gt;&lt;s&gt;") &amp; "&lt;/s&gt;&lt;/t&gt;","(//s[contains(.,'DDR')])[1]"),"")</f>
        <v/>
      </c>
      <c r="N197" s="29" t="str">
        <f t="shared" si="10"/>
        <v/>
      </c>
      <c r="O197" s="37" t="str" cm="1">
        <f t="array" ref="O197">IF($AR197=0,"",INDEX(Input!$D$2:$AC$500,$AR197,$AP$4)&amp;"")</f>
        <v/>
      </c>
      <c r="P197" s="37" t="str" cm="1">
        <f t="array" ref="P197">IF($AR197=0,"",IFERROR(_xlfn.TEXTJOIN(", ",TRUE,_xlfn.MAP(_xlfn._xlws.FILTER(INDEX(Input!$D$2:$AC$500,,$AP$6),Input!$J$2:$J$500=$B197),_xlfn.LAMBDA(_xlpm.x,IFERROR(TRUNC(VALUE(_xlfn.TEXTBEFORE(_xlpm.x," ")))&amp;" "&amp;_xlfn.TEXTAFTER(_xlpm.x," "),_xlpm.x)))),""))</f>
        <v/>
      </c>
      <c r="Q197" s="29" t="str">
        <f t="shared" si="11"/>
        <v/>
      </c>
      <c r="R197" s="37" t="str" cm="1">
        <f t="array" ref="R197">IF($AR197=0,"",_xlfn.LET(_xlpm.Result,INDEX(Input!$D$2:$AC$500,$AR197,$AP$5),IF(_xlpm.Result="","",_xlpm.Result)))</f>
        <v/>
      </c>
      <c r="S197" s="37" t="str" cm="1">
        <f t="array" ref="S197">IF(R197="","",IFERROR(_xlfn.TEXTSPLIT(R197," / ", ,TRUE,0,),""))</f>
        <v/>
      </c>
      <c r="T197" s="37"/>
      <c r="U197" s="37" t="str" cm="1">
        <f t="array" ref="U197">IFERROR(_xlfn.IFS(
S197="","",
--S197&lt;55,"Battery Defect",
--S197&lt;=69,"Battery D",
--S197&lt;=80,"Battery C",
--S197&gt;80,""
),"")</f>
        <v/>
      </c>
      <c r="V197" s="37" t="str" cm="1">
        <f t="array" ref="V197">IFERROR(_xlfn.IFS(
T197="","",
--T197&lt;55,"Battery Defect",
--T197&lt;=69,"Battery D",
--T197&lt;=80,"Battery C",
--T197&gt;80,""
),"")</f>
        <v/>
      </c>
      <c r="W197" s="37" t="str" cm="1">
        <f t="array" ref="W197">IF($AR197=0,"",IFERROR(IF(INDEX(Input!$N$2:$U$500,$AR197,0)=0,"",INDEX(Input!$N$2:$U$500,$AR197,0)),""))</f>
        <v/>
      </c>
      <c r="X197" s="37"/>
      <c r="Y197" s="37"/>
      <c r="Z197" s="37"/>
      <c r="AA197" s="37"/>
      <c r="AB197" s="37"/>
      <c r="AC197" s="37"/>
      <c r="AD197" s="37"/>
      <c r="AE197" s="29" t="str">
        <f t="shared" si="9"/>
        <v/>
      </c>
      <c r="AF197" s="29" t="str" cm="1">
        <f t="array" ref="AF197">IF($AS197=0,"",INDEX(Disk_Pivot!$I$2:$I$500,$AS197))</f>
        <v/>
      </c>
      <c r="AG197" s="29" t="str" cm="1">
        <f t="array" ref="AG197">IF($AS197=0,"",INDEX(Disk_Pivot!$N$2:$N$500,$AS197))</f>
        <v/>
      </c>
      <c r="AH197" s="29"/>
      <c r="AI197" s="29"/>
      <c r="AJ197" s="29"/>
      <c r="AK197" s="29"/>
      <c r="AL197" s="29"/>
      <c r="AM197" s="29"/>
      <c r="AR197">
        <f>IFERROR(MATCH($B197,Input!$J$2:$J$500,0),0)</f>
        <v>0</v>
      </c>
      <c r="AS197">
        <f>IFERROR(MATCH($B197,Disk_Pivot!$G$2:$G$500,0),0)</f>
        <v>0</v>
      </c>
    </row>
    <row r="198" spans="1:45">
      <c r="A198" s="29" t="str" cm="1">
        <f t="array" ref="A198">IF($AR198=0,"",INDEX(Input!$G$2:$G$500,$AR198)&amp;"")</f>
        <v/>
      </c>
      <c r="B198" s="29"/>
      <c r="C198" s="29" t="str" cm="1">
        <f t="array" ref="C198">IF($AR198=0,"",INDEX(Input!$H$2:$H$500,$AR198)&amp;"")</f>
        <v/>
      </c>
      <c r="D198" s="37" t="str" cm="1">
        <f t="array" ref="D198">IF($AR198=0,"",INDEX(Input!$F$2:$F$500,$AR198))</f>
        <v/>
      </c>
      <c r="E198" s="29" t="str">
        <f>IFERROR(INDEX(Models!$G$2:$G$605,MATCH(D198,Models!$H$2:$H$605,0)),D198)</f>
        <v/>
      </c>
      <c r="F198" s="29" t="str" cm="1">
        <f t="array" ref="F198">IF($AR198=0,"",INDEX(Input!$E$2:$E$500,$AR198))</f>
        <v/>
      </c>
      <c r="G198" s="29" t="str" cm="1">
        <f t="array" ref="G198">IF($AR198=0,"",IF(F198="LENOVO",INDEX(Input!$K$2:$K$500,$AR198),INDEX(Input!$L$2:$L$500,$AR198)))</f>
        <v/>
      </c>
      <c r="H198" s="29"/>
      <c r="I198" s="29"/>
      <c r="J198" s="29" t="str">
        <f>CPU_Formula!I198</f>
        <v/>
      </c>
      <c r="K198" s="37" t="str" cm="1">
        <f t="array" ref="K198">IF($AR198=0,"",INDEX(Input!$D$2:$AC$500,$AR198,$AP$2)&amp;"")</f>
        <v/>
      </c>
      <c r="L198" s="37" t="str" cm="1">
        <f t="array" ref="L198">IF($AR198=0,"",INDEX(Input!$D$2:$AC$500,$AR198,$AP$3)&amp;"")</f>
        <v/>
      </c>
      <c r="M198" s="37" t="str" cm="1">
        <f t="array" ref="M198">IFERROR(_xlfn.FILTERXML("&lt;t&gt;&lt;s&gt;" &amp; SUBSTITUTE(L198," / ","&lt;/s&gt;&lt;s&gt;") &amp; "&lt;/s&gt;&lt;/t&gt;","(//s[contains(.,'DDR')])[1]"),"")</f>
        <v/>
      </c>
      <c r="N198" s="29" t="str">
        <f t="shared" si="10"/>
        <v/>
      </c>
      <c r="O198" s="37" t="str" cm="1">
        <f t="array" ref="O198">IF($AR198=0,"",INDEX(Input!$D$2:$AC$500,$AR198,$AP$4)&amp;"")</f>
        <v/>
      </c>
      <c r="P198" s="37" t="str" cm="1">
        <f t="array" ref="P198">IF($AR198=0,"",IFERROR(_xlfn.TEXTJOIN(", ",TRUE,_xlfn.MAP(_xlfn._xlws.FILTER(INDEX(Input!$D$2:$AC$500,,$AP$6),Input!$J$2:$J$500=$B198),_xlfn.LAMBDA(_xlpm.x,IFERROR(TRUNC(VALUE(_xlfn.TEXTBEFORE(_xlpm.x," ")))&amp;" "&amp;_xlfn.TEXTAFTER(_xlpm.x," "),_xlpm.x)))),""))</f>
        <v/>
      </c>
      <c r="Q198" s="29" t="str">
        <f t="shared" si="11"/>
        <v/>
      </c>
      <c r="R198" s="37" t="str" cm="1">
        <f t="array" ref="R198">IF($AR198=0,"",_xlfn.LET(_xlpm.Result,INDEX(Input!$D$2:$AC$500,$AR198,$AP$5),IF(_xlpm.Result="","",_xlpm.Result)))</f>
        <v/>
      </c>
      <c r="S198" s="37" t="str" cm="1">
        <f t="array" ref="S198">IF(R198="","",IFERROR(_xlfn.TEXTSPLIT(R198," / ", ,TRUE,0,),""))</f>
        <v/>
      </c>
      <c r="T198" s="37"/>
      <c r="U198" s="37" t="str" cm="1">
        <f t="array" ref="U198">IFERROR(_xlfn.IFS(
S198="","",
--S198&lt;55,"Battery Defect",
--S198&lt;=69,"Battery D",
--S198&lt;=80,"Battery C",
--S198&gt;80,""
),"")</f>
        <v/>
      </c>
      <c r="V198" s="37" t="str" cm="1">
        <f t="array" ref="V198">IFERROR(_xlfn.IFS(
T198="","",
--T198&lt;55,"Battery Defect",
--T198&lt;=69,"Battery D",
--T198&lt;=80,"Battery C",
--T198&gt;80,""
),"")</f>
        <v/>
      </c>
      <c r="W198" s="37" t="str" cm="1">
        <f t="array" ref="W198">IF($AR198=0,"",IFERROR(IF(INDEX(Input!$N$2:$U$500,$AR198,0)=0,"",INDEX(Input!$N$2:$U$500,$AR198,0)),""))</f>
        <v/>
      </c>
      <c r="X198" s="37"/>
      <c r="Y198" s="37"/>
      <c r="Z198" s="37"/>
      <c r="AA198" s="37"/>
      <c r="AB198" s="37"/>
      <c r="AC198" s="37"/>
      <c r="AD198" s="37"/>
      <c r="AE198" s="29" t="str">
        <f t="shared" si="9"/>
        <v/>
      </c>
      <c r="AF198" s="29" t="str" cm="1">
        <f t="array" ref="AF198">IF($AS198=0,"",INDEX(Disk_Pivot!$I$2:$I$500,$AS198))</f>
        <v/>
      </c>
      <c r="AG198" s="29" t="str" cm="1">
        <f t="array" ref="AG198">IF($AS198=0,"",INDEX(Disk_Pivot!$N$2:$N$500,$AS198))</f>
        <v/>
      </c>
      <c r="AH198" s="29"/>
      <c r="AI198" s="29"/>
      <c r="AJ198" s="29"/>
      <c r="AK198" s="29"/>
      <c r="AL198" s="29"/>
      <c r="AM198" s="29"/>
      <c r="AR198">
        <f>IFERROR(MATCH($B198,Input!$J$2:$J$500,0),0)</f>
        <v>0</v>
      </c>
      <c r="AS198">
        <f>IFERROR(MATCH($B198,Disk_Pivot!$G$2:$G$500,0),0)</f>
        <v>0</v>
      </c>
    </row>
    <row r="199" spans="1:45">
      <c r="A199" s="29" t="str" cm="1">
        <f t="array" ref="A199">IF($AR199=0,"",INDEX(Input!$G$2:$G$500,$AR199)&amp;"")</f>
        <v/>
      </c>
      <c r="B199" s="29"/>
      <c r="C199" s="29" t="str" cm="1">
        <f t="array" ref="C199">IF($AR199=0,"",INDEX(Input!$H$2:$H$500,$AR199)&amp;"")</f>
        <v/>
      </c>
      <c r="D199" s="37" t="str" cm="1">
        <f t="array" ref="D199">IF($AR199=0,"",INDEX(Input!$F$2:$F$500,$AR199))</f>
        <v/>
      </c>
      <c r="E199" s="29" t="str">
        <f>IFERROR(INDEX(Models!$G$2:$G$605,MATCH(D199,Models!$H$2:$H$605,0)),D199)</f>
        <v/>
      </c>
      <c r="F199" s="29" t="str" cm="1">
        <f t="array" ref="F199">IF($AR199=0,"",INDEX(Input!$E$2:$E$500,$AR199))</f>
        <v/>
      </c>
      <c r="G199" s="29" t="str" cm="1">
        <f t="array" ref="G199">IF($AR199=0,"",IF(F199="LENOVO",INDEX(Input!$K$2:$K$500,$AR199),INDEX(Input!$L$2:$L$500,$AR199)))</f>
        <v/>
      </c>
      <c r="H199" s="29"/>
      <c r="I199" s="29"/>
      <c r="J199" s="29" t="str">
        <f>CPU_Formula!I199</f>
        <v/>
      </c>
      <c r="K199" s="37" t="str" cm="1">
        <f t="array" ref="K199">IF($AR199=0,"",INDEX(Input!$D$2:$AC$500,$AR199,$AP$2)&amp;"")</f>
        <v/>
      </c>
      <c r="L199" s="37" t="str" cm="1">
        <f t="array" ref="L199">IF($AR199=0,"",INDEX(Input!$D$2:$AC$500,$AR199,$AP$3)&amp;"")</f>
        <v/>
      </c>
      <c r="M199" s="37" t="str" cm="1">
        <f t="array" ref="M199">IFERROR(_xlfn.FILTERXML("&lt;t&gt;&lt;s&gt;" &amp; SUBSTITUTE(L199," / ","&lt;/s&gt;&lt;s&gt;") &amp; "&lt;/s&gt;&lt;/t&gt;","(//s[contains(.,'DDR')])[1]"),"")</f>
        <v/>
      </c>
      <c r="N199" s="29" t="str">
        <f t="shared" si="10"/>
        <v/>
      </c>
      <c r="O199" s="37" t="str" cm="1">
        <f t="array" ref="O199">IF($AR199=0,"",INDEX(Input!$D$2:$AC$500,$AR199,$AP$4)&amp;"")</f>
        <v/>
      </c>
      <c r="P199" s="37" t="str" cm="1">
        <f t="array" ref="P199">IF($AR199=0,"",IFERROR(_xlfn.TEXTJOIN(", ",TRUE,_xlfn.MAP(_xlfn._xlws.FILTER(INDEX(Input!$D$2:$AC$500,,$AP$6),Input!$J$2:$J$500=$B199),_xlfn.LAMBDA(_xlpm.x,IFERROR(TRUNC(VALUE(_xlfn.TEXTBEFORE(_xlpm.x," ")))&amp;" "&amp;_xlfn.TEXTAFTER(_xlpm.x," "),_xlpm.x)))),""))</f>
        <v/>
      </c>
      <c r="Q199" s="29" t="str">
        <f t="shared" si="11"/>
        <v/>
      </c>
      <c r="R199" s="37" t="str" cm="1">
        <f t="array" ref="R199">IF($AR199=0,"",_xlfn.LET(_xlpm.Result,INDEX(Input!$D$2:$AC$500,$AR199,$AP$5),IF(_xlpm.Result="","",_xlpm.Result)))</f>
        <v/>
      </c>
      <c r="S199" s="37" t="str" cm="1">
        <f t="array" ref="S199">IF(R199="","",IFERROR(_xlfn.TEXTSPLIT(R199," / ", ,TRUE,0,),""))</f>
        <v/>
      </c>
      <c r="T199" s="37"/>
      <c r="U199" s="37" t="str" cm="1">
        <f t="array" ref="U199">IFERROR(_xlfn.IFS(
S199="","",
--S199&lt;55,"Battery Defect",
--S199&lt;=69,"Battery D",
--S199&lt;=80,"Battery C",
--S199&gt;80,""
),"")</f>
        <v/>
      </c>
      <c r="V199" s="37" t="str" cm="1">
        <f t="array" ref="V199">IFERROR(_xlfn.IFS(
T199="","",
--T199&lt;55,"Battery Defect",
--T199&lt;=69,"Battery D",
--T199&lt;=80,"Battery C",
--T199&gt;80,""
),"")</f>
        <v/>
      </c>
      <c r="W199" s="37" t="str" cm="1">
        <f t="array" ref="W199">IF($AR199=0,"",IFERROR(IF(INDEX(Input!$N$2:$U$500,$AR199,0)=0,"",INDEX(Input!$N$2:$U$500,$AR199,0)),""))</f>
        <v/>
      </c>
      <c r="X199" s="37"/>
      <c r="Y199" s="37"/>
      <c r="Z199" s="37"/>
      <c r="AA199" s="37"/>
      <c r="AB199" s="37"/>
      <c r="AC199" s="37"/>
      <c r="AD199" s="37"/>
      <c r="AE199" s="29" t="str">
        <f t="shared" si="9"/>
        <v/>
      </c>
      <c r="AF199" s="29" t="str" cm="1">
        <f t="array" ref="AF199">IF($AS199=0,"",INDEX(Disk_Pivot!$I$2:$I$500,$AS199))</f>
        <v/>
      </c>
      <c r="AG199" s="29" t="str" cm="1">
        <f t="array" ref="AG199">IF($AS199=0,"",INDEX(Disk_Pivot!$N$2:$N$500,$AS199))</f>
        <v/>
      </c>
      <c r="AH199" s="29"/>
      <c r="AI199" s="29"/>
      <c r="AJ199" s="29"/>
      <c r="AK199" s="29"/>
      <c r="AL199" s="29"/>
      <c r="AM199" s="29"/>
      <c r="AR199">
        <f>IFERROR(MATCH($B199,Input!$J$2:$J$500,0),0)</f>
        <v>0</v>
      </c>
      <c r="AS199">
        <f>IFERROR(MATCH($B199,Disk_Pivot!$G$2:$G$500,0),0)</f>
        <v>0</v>
      </c>
    </row>
    <row r="200" spans="1:45">
      <c r="A200" s="29" t="str" cm="1">
        <f t="array" ref="A200">IF($AR200=0,"",INDEX(Input!$G$2:$G$500,$AR200)&amp;"")</f>
        <v/>
      </c>
      <c r="B200" s="29"/>
      <c r="C200" s="29" t="str" cm="1">
        <f t="array" ref="C200">IF($AR200=0,"",INDEX(Input!$H$2:$H$500,$AR200)&amp;"")</f>
        <v/>
      </c>
      <c r="D200" s="37" t="str" cm="1">
        <f t="array" ref="D200">IF($AR200=0,"",INDEX(Input!$F$2:$F$500,$AR200))</f>
        <v/>
      </c>
      <c r="E200" s="29" t="str">
        <f>IFERROR(INDEX(Models!$G$2:$G$605,MATCH(D200,Models!$H$2:$H$605,0)),D200)</f>
        <v/>
      </c>
      <c r="F200" s="29" t="str" cm="1">
        <f t="array" ref="F200">IF($AR200=0,"",INDEX(Input!$E$2:$E$500,$AR200))</f>
        <v/>
      </c>
      <c r="G200" s="29" t="str" cm="1">
        <f t="array" ref="G200">IF($AR200=0,"",IF(F200="LENOVO",INDEX(Input!$K$2:$K$500,$AR200),INDEX(Input!$L$2:$L$500,$AR200)))</f>
        <v/>
      </c>
      <c r="H200" s="29"/>
      <c r="I200" s="29"/>
      <c r="J200" s="29" t="str">
        <f>CPU_Formula!I200</f>
        <v/>
      </c>
      <c r="K200" s="37" t="str" cm="1">
        <f t="array" ref="K200">IF($AR200=0,"",INDEX(Input!$D$2:$AC$500,$AR200,$AP$2)&amp;"")</f>
        <v/>
      </c>
      <c r="L200" s="37" t="str" cm="1">
        <f t="array" ref="L200">IF($AR200=0,"",INDEX(Input!$D$2:$AC$500,$AR200,$AP$3)&amp;"")</f>
        <v/>
      </c>
      <c r="M200" s="37" t="str" cm="1">
        <f t="array" ref="M200">IFERROR(_xlfn.FILTERXML("&lt;t&gt;&lt;s&gt;" &amp; SUBSTITUTE(L200," / ","&lt;/s&gt;&lt;s&gt;") &amp; "&lt;/s&gt;&lt;/t&gt;","(//s[contains(.,'DDR')])[1]"),"")</f>
        <v/>
      </c>
      <c r="N200" s="29" t="str">
        <f t="shared" si="10"/>
        <v/>
      </c>
      <c r="O200" s="37" t="str" cm="1">
        <f t="array" ref="O200">IF($AR200=0,"",INDEX(Input!$D$2:$AC$500,$AR200,$AP$4)&amp;"")</f>
        <v/>
      </c>
      <c r="P200" s="37" t="str" cm="1">
        <f t="array" ref="P200">IF($AR200=0,"",IFERROR(_xlfn.TEXTJOIN(", ",TRUE,_xlfn.MAP(_xlfn._xlws.FILTER(INDEX(Input!$D$2:$AC$500,,$AP$6),Input!$J$2:$J$500=$B200),_xlfn.LAMBDA(_xlpm.x,IFERROR(TRUNC(VALUE(_xlfn.TEXTBEFORE(_xlpm.x," ")))&amp;" "&amp;_xlfn.TEXTAFTER(_xlpm.x," "),_xlpm.x)))),""))</f>
        <v/>
      </c>
      <c r="Q200" s="29" t="str">
        <f t="shared" si="11"/>
        <v/>
      </c>
      <c r="R200" s="37" t="str" cm="1">
        <f t="array" ref="R200">IF($AR200=0,"",_xlfn.LET(_xlpm.Result,INDEX(Input!$D$2:$AC$500,$AR200,$AP$5),IF(_xlpm.Result="","",_xlpm.Result)))</f>
        <v/>
      </c>
      <c r="S200" s="37" t="str" cm="1">
        <f t="array" ref="S200">IF(R200="","",IFERROR(_xlfn.TEXTSPLIT(R200," / ", ,TRUE,0,),""))</f>
        <v/>
      </c>
      <c r="T200" s="37"/>
      <c r="U200" s="37" t="str" cm="1">
        <f t="array" ref="U200">IFERROR(_xlfn.IFS(
S200="","",
--S200&lt;55,"Battery Defect",
--S200&lt;=69,"Battery D",
--S200&lt;=80,"Battery C",
--S200&gt;80,""
),"")</f>
        <v/>
      </c>
      <c r="V200" s="37" t="str" cm="1">
        <f t="array" ref="V200">IFERROR(_xlfn.IFS(
T200="","",
--T200&lt;55,"Battery Defect",
--T200&lt;=69,"Battery D",
--T200&lt;=80,"Battery C",
--T200&gt;80,""
),"")</f>
        <v/>
      </c>
      <c r="W200" s="37" t="str" cm="1">
        <f t="array" ref="W200">IF($AR200=0,"",IFERROR(IF(INDEX(Input!$N$2:$U$500,$AR200,0)=0,"",INDEX(Input!$N$2:$U$500,$AR200,0)),""))</f>
        <v/>
      </c>
      <c r="X200" s="37"/>
      <c r="Y200" s="37"/>
      <c r="Z200" s="37"/>
      <c r="AA200" s="37"/>
      <c r="AB200" s="37"/>
      <c r="AC200" s="37"/>
      <c r="AD200" s="37"/>
      <c r="AE200" s="29" t="str">
        <f t="shared" si="9"/>
        <v/>
      </c>
      <c r="AF200" s="29" t="str" cm="1">
        <f t="array" ref="AF200">IF($AS200=0,"",INDEX(Disk_Pivot!$I$2:$I$500,$AS200))</f>
        <v/>
      </c>
      <c r="AG200" s="29" t="str" cm="1">
        <f t="array" ref="AG200">IF($AS200=0,"",INDEX(Disk_Pivot!$N$2:$N$500,$AS200))</f>
        <v/>
      </c>
      <c r="AH200" s="29"/>
      <c r="AI200" s="29"/>
      <c r="AJ200" s="29"/>
      <c r="AK200" s="29"/>
      <c r="AL200" s="29"/>
      <c r="AM200" s="29"/>
      <c r="AR200">
        <f>IFERROR(MATCH($B200,Input!$J$2:$J$500,0),0)</f>
        <v>0</v>
      </c>
      <c r="AS200">
        <f>IFERROR(MATCH($B200,Disk_Pivot!$G$2:$G$500,0),0)</f>
        <v>0</v>
      </c>
    </row>
    <row r="201" spans="1:45">
      <c r="A201" s="29" t="str" cm="1">
        <f t="array" ref="A201">IF($AR201=0,"",INDEX(Input!$G$2:$G$500,$AR201)&amp;"")</f>
        <v/>
      </c>
      <c r="B201" s="29"/>
      <c r="C201" s="29" t="str" cm="1">
        <f t="array" ref="C201">IF($AR201=0,"",INDEX(Input!$H$2:$H$500,$AR201)&amp;"")</f>
        <v/>
      </c>
      <c r="D201" s="37" t="str" cm="1">
        <f t="array" ref="D201">IF($AR201=0,"",INDEX(Input!$F$2:$F$500,$AR201))</f>
        <v/>
      </c>
      <c r="E201" s="29" t="str">
        <f>IFERROR(INDEX(Models!$G$2:$G$605,MATCH(D201,Models!$H$2:$H$605,0)),D201)</f>
        <v/>
      </c>
      <c r="F201" s="29" t="str" cm="1">
        <f t="array" ref="F201">IF($AR201=0,"",INDEX(Input!$E$2:$E$500,$AR201))</f>
        <v/>
      </c>
      <c r="G201" s="29" t="str" cm="1">
        <f t="array" ref="G201">IF($AR201=0,"",IF(F201="LENOVO",INDEX(Input!$K$2:$K$500,$AR201),INDEX(Input!$L$2:$L$500,$AR201)))</f>
        <v/>
      </c>
      <c r="H201" s="29"/>
      <c r="I201" s="29"/>
      <c r="J201" s="29" t="str">
        <f>CPU_Formula!I201</f>
        <v/>
      </c>
      <c r="K201" s="37" t="str" cm="1">
        <f t="array" ref="K201">IF($AR201=0,"",INDEX(Input!$D$2:$AC$500,$AR201,$AP$2)&amp;"")</f>
        <v/>
      </c>
      <c r="L201" s="37" t="str" cm="1">
        <f t="array" ref="L201">IF($AR201=0,"",INDEX(Input!$D$2:$AC$500,$AR201,$AP$3)&amp;"")</f>
        <v/>
      </c>
      <c r="M201" s="37" t="str" cm="1">
        <f t="array" ref="M201">IFERROR(_xlfn.FILTERXML("&lt;t&gt;&lt;s&gt;" &amp; SUBSTITUTE(L201," / ","&lt;/s&gt;&lt;s&gt;") &amp; "&lt;/s&gt;&lt;/t&gt;","(//s[contains(.,'DDR')])[1]"),"")</f>
        <v/>
      </c>
      <c r="N201" s="29" t="str">
        <f t="shared" si="10"/>
        <v/>
      </c>
      <c r="O201" s="37" t="str" cm="1">
        <f t="array" ref="O201">IF($AR201=0,"",INDEX(Input!$D$2:$AC$500,$AR201,$AP$4)&amp;"")</f>
        <v/>
      </c>
      <c r="P201" s="37" t="str" cm="1">
        <f t="array" ref="P201">IF($AR201=0,"",IFERROR(_xlfn.TEXTJOIN(", ",TRUE,_xlfn.MAP(_xlfn._xlws.FILTER(INDEX(Input!$D$2:$AC$500,,$AP$6),Input!$J$2:$J$500=$B201),_xlfn.LAMBDA(_xlpm.x,IFERROR(TRUNC(VALUE(_xlfn.TEXTBEFORE(_xlpm.x," ")))&amp;" "&amp;_xlfn.TEXTAFTER(_xlpm.x," "),_xlpm.x)))),""))</f>
        <v/>
      </c>
      <c r="Q201" s="29" t="str">
        <f t="shared" si="11"/>
        <v/>
      </c>
      <c r="R201" s="37" t="str" cm="1">
        <f t="array" ref="R201">IF($AR201=0,"",_xlfn.LET(_xlpm.Result,INDEX(Input!$D$2:$AC$500,$AR201,$AP$5),IF(_xlpm.Result="","",_xlpm.Result)))</f>
        <v/>
      </c>
      <c r="S201" s="37" t="str" cm="1">
        <f t="array" ref="S201">IF(R201="","",IFERROR(_xlfn.TEXTSPLIT(R201," / ", ,TRUE,0,),""))</f>
        <v/>
      </c>
      <c r="T201" s="37"/>
      <c r="U201" s="37" t="str" cm="1">
        <f t="array" ref="U201">IFERROR(_xlfn.IFS(
S201="","",
--S201&lt;55,"Battery Defect",
--S201&lt;=69,"Battery D",
--S201&lt;=80,"Battery C",
--S201&gt;80,""
),"")</f>
        <v/>
      </c>
      <c r="V201" s="37" t="str" cm="1">
        <f t="array" ref="V201">IFERROR(_xlfn.IFS(
T201="","",
--T201&lt;55,"Battery Defect",
--T201&lt;=69,"Battery D",
--T201&lt;=80,"Battery C",
--T201&gt;80,""
),"")</f>
        <v/>
      </c>
      <c r="W201" s="37" t="str" cm="1">
        <f t="array" ref="W201">IF($AR201=0,"",IFERROR(IF(INDEX(Input!$N$2:$U$500,$AR201,0)=0,"",INDEX(Input!$N$2:$U$500,$AR201,0)),""))</f>
        <v/>
      </c>
      <c r="X201" s="37"/>
      <c r="Y201" s="37"/>
      <c r="Z201" s="37"/>
      <c r="AA201" s="37"/>
      <c r="AB201" s="37"/>
      <c r="AC201" s="37"/>
      <c r="AD201" s="37"/>
      <c r="AE201" s="29" t="str">
        <f t="shared" si="9"/>
        <v/>
      </c>
      <c r="AF201" s="29" t="str" cm="1">
        <f t="array" ref="AF201">IF($AS201=0,"",INDEX(Disk_Pivot!$I$2:$I$500,$AS201))</f>
        <v/>
      </c>
      <c r="AG201" s="29" t="str" cm="1">
        <f t="array" ref="AG201">IF($AS201=0,"",INDEX(Disk_Pivot!$N$2:$N$500,$AS201))</f>
        <v/>
      </c>
      <c r="AH201" s="29"/>
      <c r="AI201" s="29"/>
      <c r="AJ201" s="29"/>
      <c r="AK201" s="29"/>
      <c r="AL201" s="29"/>
      <c r="AM201" s="29"/>
      <c r="AR201">
        <f>IFERROR(MATCH($B201,Input!$J$2:$J$500,0),0)</f>
        <v>0</v>
      </c>
      <c r="AS201">
        <f>IFERROR(MATCH($B201,Disk_Pivot!$G$2:$G$500,0),0)</f>
        <v>0</v>
      </c>
    </row>
    <row r="202" spans="1:45">
      <c r="A202" s="29" t="str" cm="1">
        <f t="array" ref="A202">IF($AR202=0,"",INDEX(Input!$G$2:$G$500,$AR202)&amp;"")</f>
        <v/>
      </c>
      <c r="B202" s="29"/>
      <c r="C202" s="29" t="str" cm="1">
        <f t="array" ref="C202">IF($AR202=0,"",INDEX(Input!$H$2:$H$500,$AR202)&amp;"")</f>
        <v/>
      </c>
      <c r="D202" s="37" t="str" cm="1">
        <f t="array" ref="D202">IF($AR202=0,"",INDEX(Input!$F$2:$F$500,$AR202))</f>
        <v/>
      </c>
      <c r="E202" s="29" t="str">
        <f>IFERROR(INDEX(Models!$G$2:$G$605,MATCH(D202,Models!$H$2:$H$605,0)),D202)</f>
        <v/>
      </c>
      <c r="F202" s="29" t="str" cm="1">
        <f t="array" ref="F202">IF($AR202=0,"",INDEX(Input!$E$2:$E$500,$AR202))</f>
        <v/>
      </c>
      <c r="G202" s="29" t="str" cm="1">
        <f t="array" ref="G202">IF($AR202=0,"",IF(F202="LENOVO",INDEX(Input!$K$2:$K$500,$AR202),INDEX(Input!$L$2:$L$500,$AR202)))</f>
        <v/>
      </c>
      <c r="H202" s="29"/>
      <c r="I202" s="29"/>
      <c r="J202" s="29" t="str">
        <f>CPU_Formula!I202</f>
        <v/>
      </c>
      <c r="K202" s="37" t="str" cm="1">
        <f t="array" ref="K202">IF($AR202=0,"",INDEX(Input!$D$2:$AC$500,$AR202,$AP$2)&amp;"")</f>
        <v/>
      </c>
      <c r="L202" s="37" t="str" cm="1">
        <f t="array" ref="L202">IF($AR202=0,"",INDEX(Input!$D$2:$AC$500,$AR202,$AP$3)&amp;"")</f>
        <v/>
      </c>
      <c r="M202" s="37" t="str" cm="1">
        <f t="array" ref="M202">IFERROR(_xlfn.FILTERXML("&lt;t&gt;&lt;s&gt;" &amp; SUBSTITUTE(L202," / ","&lt;/s&gt;&lt;s&gt;") &amp; "&lt;/s&gt;&lt;/t&gt;","(//s[contains(.,'DDR')])[1]"),"")</f>
        <v/>
      </c>
      <c r="N202" s="29" t="str">
        <f t="shared" si="10"/>
        <v/>
      </c>
      <c r="O202" s="37" t="str" cm="1">
        <f t="array" ref="O202">IF($AR202=0,"",INDEX(Input!$D$2:$AC$500,$AR202,$AP$4)&amp;"")</f>
        <v/>
      </c>
      <c r="P202" s="37" t="str" cm="1">
        <f t="array" ref="P202">IF($AR202=0,"",IFERROR(_xlfn.TEXTJOIN(", ",TRUE,_xlfn.MAP(_xlfn._xlws.FILTER(INDEX(Input!$D$2:$AC$500,,$AP$6),Input!$J$2:$J$500=$B202),_xlfn.LAMBDA(_xlpm.x,IFERROR(TRUNC(VALUE(_xlfn.TEXTBEFORE(_xlpm.x," ")))&amp;" "&amp;_xlfn.TEXTAFTER(_xlpm.x," "),_xlpm.x)))),""))</f>
        <v/>
      </c>
      <c r="Q202" s="29" t="str">
        <f t="shared" si="11"/>
        <v/>
      </c>
      <c r="R202" s="37" t="str" cm="1">
        <f t="array" ref="R202">IF($AR202=0,"",_xlfn.LET(_xlpm.Result,INDEX(Input!$D$2:$AC$500,$AR202,$AP$5),IF(_xlpm.Result="","",_xlpm.Result)))</f>
        <v/>
      </c>
      <c r="S202" s="37" t="str" cm="1">
        <f t="array" ref="S202">IF(R202="","",IFERROR(_xlfn.TEXTSPLIT(R202," / ", ,TRUE,0,),""))</f>
        <v/>
      </c>
      <c r="T202" s="37"/>
      <c r="U202" s="37" t="str" cm="1">
        <f t="array" ref="U202">IFERROR(_xlfn.IFS(
S202="","",
--S202&lt;55,"Battery Defect",
--S202&lt;=69,"Battery D",
--S202&lt;=80,"Battery C",
--S202&gt;80,""
),"")</f>
        <v/>
      </c>
      <c r="V202" s="37" t="str" cm="1">
        <f t="array" ref="V202">IFERROR(_xlfn.IFS(
T202="","",
--T202&lt;55,"Battery Defect",
--T202&lt;=69,"Battery D",
--T202&lt;=80,"Battery C",
--T202&gt;80,""
),"")</f>
        <v/>
      </c>
      <c r="W202" s="37" t="str" cm="1">
        <f t="array" ref="W202">IF($AR202=0,"",IFERROR(IF(INDEX(Input!$N$2:$U$500,$AR202,0)=0,"",INDEX(Input!$N$2:$U$500,$AR202,0)),""))</f>
        <v/>
      </c>
      <c r="X202" s="37"/>
      <c r="Y202" s="37"/>
      <c r="Z202" s="37"/>
      <c r="AA202" s="37"/>
      <c r="AB202" s="37"/>
      <c r="AC202" s="37"/>
      <c r="AD202" s="37"/>
      <c r="AE202" s="29" t="str">
        <f t="shared" si="9"/>
        <v/>
      </c>
      <c r="AF202" s="29" t="str" cm="1">
        <f t="array" ref="AF202">IF($AS202=0,"",INDEX(Disk_Pivot!$I$2:$I$500,$AS202))</f>
        <v/>
      </c>
      <c r="AG202" s="29" t="str" cm="1">
        <f t="array" ref="AG202">IF($AS202=0,"",INDEX(Disk_Pivot!$N$2:$N$500,$AS202))</f>
        <v/>
      </c>
      <c r="AH202" s="29"/>
      <c r="AI202" s="29"/>
      <c r="AJ202" s="29"/>
      <c r="AK202" s="29"/>
      <c r="AL202" s="29"/>
      <c r="AM202" s="29"/>
      <c r="AR202">
        <f>IFERROR(MATCH($B202,Input!$J$2:$J$500,0),0)</f>
        <v>0</v>
      </c>
      <c r="AS202">
        <f>IFERROR(MATCH($B202,Disk_Pivot!$G$2:$G$500,0),0)</f>
        <v>0</v>
      </c>
    </row>
    <row r="203" spans="1:45">
      <c r="A203" s="29" t="str" cm="1">
        <f t="array" ref="A203">IF($AR203=0,"",INDEX(Input!$G$2:$G$500,$AR203)&amp;"")</f>
        <v/>
      </c>
      <c r="B203" s="29"/>
      <c r="C203" s="29" t="str" cm="1">
        <f t="array" ref="C203">IF($AR203=0,"",INDEX(Input!$H$2:$H$500,$AR203)&amp;"")</f>
        <v/>
      </c>
      <c r="D203" s="37" t="str" cm="1">
        <f t="array" ref="D203">IF($AR203=0,"",INDEX(Input!$F$2:$F$500,$AR203))</f>
        <v/>
      </c>
      <c r="E203" s="29" t="str">
        <f>IFERROR(INDEX(Models!$G$2:$G$605,MATCH(D203,Models!$H$2:$H$605,0)),D203)</f>
        <v/>
      </c>
      <c r="F203" s="29" t="str" cm="1">
        <f t="array" ref="F203">IF($AR203=0,"",INDEX(Input!$E$2:$E$500,$AR203))</f>
        <v/>
      </c>
      <c r="G203" s="29" t="str" cm="1">
        <f t="array" ref="G203">IF($AR203=0,"",IF(F203="LENOVO",INDEX(Input!$K$2:$K$500,$AR203),INDEX(Input!$L$2:$L$500,$AR203)))</f>
        <v/>
      </c>
      <c r="H203" s="29"/>
      <c r="I203" s="29"/>
      <c r="J203" s="29" t="str">
        <f>CPU_Formula!I203</f>
        <v/>
      </c>
      <c r="K203" s="37" t="str" cm="1">
        <f t="array" ref="K203">IF($AR203=0,"",INDEX(Input!$D$2:$AC$500,$AR203,$AP$2)&amp;"")</f>
        <v/>
      </c>
      <c r="L203" s="37" t="str" cm="1">
        <f t="array" ref="L203">IF($AR203=0,"",INDEX(Input!$D$2:$AC$500,$AR203,$AP$3)&amp;"")</f>
        <v/>
      </c>
      <c r="M203" s="37" t="str" cm="1">
        <f t="array" ref="M203">IFERROR(_xlfn.FILTERXML("&lt;t&gt;&lt;s&gt;" &amp; SUBSTITUTE(L203," / ","&lt;/s&gt;&lt;s&gt;") &amp; "&lt;/s&gt;&lt;/t&gt;","(//s[contains(.,'DDR')])[1]"),"")</f>
        <v/>
      </c>
      <c r="N203" s="29" t="str">
        <f t="shared" si="10"/>
        <v/>
      </c>
      <c r="O203" s="37" t="str" cm="1">
        <f t="array" ref="O203">IF($AR203=0,"",INDEX(Input!$D$2:$AC$500,$AR203,$AP$4)&amp;"")</f>
        <v/>
      </c>
      <c r="P203" s="37" t="str" cm="1">
        <f t="array" ref="P203">IF($AR203=0,"",IFERROR(_xlfn.TEXTJOIN(", ",TRUE,_xlfn.MAP(_xlfn._xlws.FILTER(INDEX(Input!$D$2:$AC$500,,$AP$6),Input!$J$2:$J$500=$B203),_xlfn.LAMBDA(_xlpm.x,IFERROR(TRUNC(VALUE(_xlfn.TEXTBEFORE(_xlpm.x," ")))&amp;" "&amp;_xlfn.TEXTAFTER(_xlpm.x," "),_xlpm.x)))),""))</f>
        <v/>
      </c>
      <c r="Q203" s="29" t="str">
        <f t="shared" si="11"/>
        <v/>
      </c>
      <c r="R203" s="37" t="str" cm="1">
        <f t="array" ref="R203">IF($AR203=0,"",_xlfn.LET(_xlpm.Result,INDEX(Input!$D$2:$AC$500,$AR203,$AP$5),IF(_xlpm.Result="","",_xlpm.Result)))</f>
        <v/>
      </c>
      <c r="S203" s="37" t="str" cm="1">
        <f t="array" ref="S203">IF(R203="","",IFERROR(_xlfn.TEXTSPLIT(R203," / ", ,TRUE,0,),""))</f>
        <v/>
      </c>
      <c r="T203" s="37"/>
      <c r="U203" s="37" t="str" cm="1">
        <f t="array" ref="U203">IFERROR(_xlfn.IFS(
S203="","",
--S203&lt;55,"Battery Defect",
--S203&lt;=69,"Battery D",
--S203&lt;=80,"Battery C",
--S203&gt;80,""
),"")</f>
        <v/>
      </c>
      <c r="V203" s="37" t="str" cm="1">
        <f t="array" ref="V203">IFERROR(_xlfn.IFS(
T203="","",
--T203&lt;55,"Battery Defect",
--T203&lt;=69,"Battery D",
--T203&lt;=80,"Battery C",
--T203&gt;80,""
),"")</f>
        <v/>
      </c>
      <c r="W203" s="37" t="str" cm="1">
        <f t="array" ref="W203">IF($AR203=0,"",IFERROR(IF(INDEX(Input!$N$2:$U$500,$AR203,0)=0,"",INDEX(Input!$N$2:$U$500,$AR203,0)),""))</f>
        <v/>
      </c>
      <c r="X203" s="37"/>
      <c r="Y203" s="37"/>
      <c r="Z203" s="37"/>
      <c r="AA203" s="37"/>
      <c r="AB203" s="37"/>
      <c r="AC203" s="37"/>
      <c r="AD203" s="37"/>
      <c r="AE203" s="29" t="str">
        <f t="shared" si="9"/>
        <v/>
      </c>
      <c r="AF203" s="29" t="str" cm="1">
        <f t="array" ref="AF203">IF($AS203=0,"",INDEX(Disk_Pivot!$I$2:$I$500,$AS203))</f>
        <v/>
      </c>
      <c r="AG203" s="29" t="str" cm="1">
        <f t="array" ref="AG203">IF($AS203=0,"",INDEX(Disk_Pivot!$N$2:$N$500,$AS203))</f>
        <v/>
      </c>
      <c r="AH203" s="29"/>
      <c r="AI203" s="29"/>
      <c r="AJ203" s="29"/>
      <c r="AK203" s="29"/>
      <c r="AL203" s="29"/>
      <c r="AM203" s="29"/>
      <c r="AR203">
        <f>IFERROR(MATCH($B203,Input!$J$2:$J$500,0),0)</f>
        <v>0</v>
      </c>
      <c r="AS203">
        <f>IFERROR(MATCH($B203,Disk_Pivot!$G$2:$G$500,0),0)</f>
        <v>0</v>
      </c>
    </row>
    <row r="204" spans="1:45">
      <c r="A204" s="29" t="str" cm="1">
        <f t="array" ref="A204">IF($AR204=0,"",INDEX(Input!$G$2:$G$500,$AR204)&amp;"")</f>
        <v/>
      </c>
      <c r="B204" s="29"/>
      <c r="C204" s="29" t="str" cm="1">
        <f t="array" ref="C204">IF($AR204=0,"",INDEX(Input!$H$2:$H$500,$AR204)&amp;"")</f>
        <v/>
      </c>
      <c r="D204" s="37" t="str" cm="1">
        <f t="array" ref="D204">IF($AR204=0,"",INDEX(Input!$F$2:$F$500,$AR204))</f>
        <v/>
      </c>
      <c r="E204" s="29" t="str">
        <f>IFERROR(INDEX(Models!$G$2:$G$605,MATCH(D204,Models!$H$2:$H$605,0)),D204)</f>
        <v/>
      </c>
      <c r="F204" s="29" t="str" cm="1">
        <f t="array" ref="F204">IF($AR204=0,"",INDEX(Input!$E$2:$E$500,$AR204))</f>
        <v/>
      </c>
      <c r="G204" s="29" t="str" cm="1">
        <f t="array" ref="G204">IF($AR204=0,"",IF(F204="LENOVO",INDEX(Input!$K$2:$K$500,$AR204),INDEX(Input!$L$2:$L$500,$AR204)))</f>
        <v/>
      </c>
      <c r="H204" s="29"/>
      <c r="I204" s="29"/>
      <c r="J204" s="29" t="str">
        <f>CPU_Formula!I204</f>
        <v/>
      </c>
      <c r="K204" s="37" t="str" cm="1">
        <f t="array" ref="K204">IF($AR204=0,"",INDEX(Input!$D$2:$AC$500,$AR204,$AP$2)&amp;"")</f>
        <v/>
      </c>
      <c r="L204" s="37" t="str" cm="1">
        <f t="array" ref="L204">IF($AR204=0,"",INDEX(Input!$D$2:$AC$500,$AR204,$AP$3)&amp;"")</f>
        <v/>
      </c>
      <c r="M204" s="37" t="str" cm="1">
        <f t="array" ref="M204">IFERROR(_xlfn.FILTERXML("&lt;t&gt;&lt;s&gt;" &amp; SUBSTITUTE(L204," / ","&lt;/s&gt;&lt;s&gt;") &amp; "&lt;/s&gt;&lt;/t&gt;","(//s[contains(.,'DDR')])[1]"),"")</f>
        <v/>
      </c>
      <c r="N204" s="29" t="str">
        <f t="shared" si="10"/>
        <v/>
      </c>
      <c r="O204" s="37" t="str" cm="1">
        <f t="array" ref="O204">IF($AR204=0,"",INDEX(Input!$D$2:$AC$500,$AR204,$AP$4)&amp;"")</f>
        <v/>
      </c>
      <c r="P204" s="37" t="str" cm="1">
        <f t="array" ref="P204">IF($AR204=0,"",IFERROR(_xlfn.TEXTJOIN(", ",TRUE,_xlfn.MAP(_xlfn._xlws.FILTER(INDEX(Input!$D$2:$AC$500,,$AP$6),Input!$J$2:$J$500=$B204),_xlfn.LAMBDA(_xlpm.x,IFERROR(TRUNC(VALUE(_xlfn.TEXTBEFORE(_xlpm.x," ")))&amp;" "&amp;_xlfn.TEXTAFTER(_xlpm.x," "),_xlpm.x)))),""))</f>
        <v/>
      </c>
      <c r="Q204" s="29" t="str">
        <f t="shared" si="11"/>
        <v/>
      </c>
      <c r="R204" s="37" t="str" cm="1">
        <f t="array" ref="R204">IF($AR204=0,"",_xlfn.LET(_xlpm.Result,INDEX(Input!$D$2:$AC$500,$AR204,$AP$5),IF(_xlpm.Result="","",_xlpm.Result)))</f>
        <v/>
      </c>
      <c r="S204" s="37" t="str" cm="1">
        <f t="array" ref="S204">IF(R204="","",IFERROR(_xlfn.TEXTSPLIT(R204," / ", ,TRUE,0,),""))</f>
        <v/>
      </c>
      <c r="T204" s="37"/>
      <c r="U204" s="37" t="str" cm="1">
        <f t="array" ref="U204">IFERROR(_xlfn.IFS(
S204="","",
--S204&lt;55,"Battery Defect",
--S204&lt;=69,"Battery D",
--S204&lt;=80,"Battery C",
--S204&gt;80,""
),"")</f>
        <v/>
      </c>
      <c r="V204" s="37" t="str" cm="1">
        <f t="array" ref="V204">IFERROR(_xlfn.IFS(
T204="","",
--T204&lt;55,"Battery Defect",
--T204&lt;=69,"Battery D",
--T204&lt;=80,"Battery C",
--T204&gt;80,""
),"")</f>
        <v/>
      </c>
      <c r="W204" s="37" t="str" cm="1">
        <f t="array" ref="W204">IF($AR204=0,"",IFERROR(IF(INDEX(Input!$N$2:$U$500,$AR204,0)=0,"",INDEX(Input!$N$2:$U$500,$AR204,0)),""))</f>
        <v/>
      </c>
      <c r="X204" s="37"/>
      <c r="Y204" s="37"/>
      <c r="Z204" s="37"/>
      <c r="AA204" s="37"/>
      <c r="AB204" s="37"/>
      <c r="AC204" s="37"/>
      <c r="AD204" s="37"/>
      <c r="AE204" s="29" t="str">
        <f t="shared" si="9"/>
        <v/>
      </c>
      <c r="AF204" s="29" t="str" cm="1">
        <f t="array" ref="AF204">IF($AS204=0,"",INDEX(Disk_Pivot!$I$2:$I$500,$AS204))</f>
        <v/>
      </c>
      <c r="AG204" s="29" t="str" cm="1">
        <f t="array" ref="AG204">IF($AS204=0,"",INDEX(Disk_Pivot!$N$2:$N$500,$AS204))</f>
        <v/>
      </c>
      <c r="AH204" s="29"/>
      <c r="AI204" s="29"/>
      <c r="AJ204" s="29"/>
      <c r="AK204" s="29"/>
      <c r="AL204" s="29"/>
      <c r="AM204" s="29"/>
      <c r="AR204">
        <f>IFERROR(MATCH($B204,Input!$J$2:$J$500,0),0)</f>
        <v>0</v>
      </c>
      <c r="AS204">
        <f>IFERROR(MATCH($B204,Disk_Pivot!$G$2:$G$500,0),0)</f>
        <v>0</v>
      </c>
    </row>
    <row r="205" spans="1:45">
      <c r="A205" s="29" t="str" cm="1">
        <f t="array" ref="A205">IF($AR205=0,"",INDEX(Input!$G$2:$G$500,$AR205)&amp;"")</f>
        <v/>
      </c>
      <c r="B205" s="29"/>
      <c r="C205" s="29" t="str" cm="1">
        <f t="array" ref="C205">IF($AR205=0,"",INDEX(Input!$H$2:$H$500,$AR205)&amp;"")</f>
        <v/>
      </c>
      <c r="D205" s="37" t="str" cm="1">
        <f t="array" ref="D205">IF($AR205=0,"",INDEX(Input!$F$2:$F$500,$AR205))</f>
        <v/>
      </c>
      <c r="E205" s="29" t="str">
        <f>IFERROR(INDEX(Models!$G$2:$G$605,MATCH(D205,Models!$H$2:$H$605,0)),D205)</f>
        <v/>
      </c>
      <c r="F205" s="29" t="str" cm="1">
        <f t="array" ref="F205">IF($AR205=0,"",INDEX(Input!$E$2:$E$500,$AR205))</f>
        <v/>
      </c>
      <c r="G205" s="29" t="str" cm="1">
        <f t="array" ref="G205">IF($AR205=0,"",IF(F205="LENOVO",INDEX(Input!$K$2:$K$500,$AR205),INDEX(Input!$L$2:$L$500,$AR205)))</f>
        <v/>
      </c>
      <c r="H205" s="29"/>
      <c r="I205" s="29"/>
      <c r="J205" s="29" t="str">
        <f>CPU_Formula!I205</f>
        <v/>
      </c>
      <c r="K205" s="37" t="str" cm="1">
        <f t="array" ref="K205">IF($AR205=0,"",INDEX(Input!$D$2:$AC$500,$AR205,$AP$2)&amp;"")</f>
        <v/>
      </c>
      <c r="L205" s="37" t="str" cm="1">
        <f t="array" ref="L205">IF($AR205=0,"",INDEX(Input!$D$2:$AC$500,$AR205,$AP$3)&amp;"")</f>
        <v/>
      </c>
      <c r="M205" s="37" t="str" cm="1">
        <f t="array" ref="M205">IFERROR(_xlfn.FILTERXML("&lt;t&gt;&lt;s&gt;" &amp; SUBSTITUTE(L205," / ","&lt;/s&gt;&lt;s&gt;") &amp; "&lt;/s&gt;&lt;/t&gt;","(//s[contains(.,'DDR')])[1]"),"")</f>
        <v/>
      </c>
      <c r="N205" s="29" t="str">
        <f t="shared" si="10"/>
        <v/>
      </c>
      <c r="O205" s="37" t="str" cm="1">
        <f t="array" ref="O205">IF($AR205=0,"",INDEX(Input!$D$2:$AC$500,$AR205,$AP$4)&amp;"")</f>
        <v/>
      </c>
      <c r="P205" s="37" t="str" cm="1">
        <f t="array" ref="P205">IF($AR205=0,"",IFERROR(_xlfn.TEXTJOIN(", ",TRUE,_xlfn.MAP(_xlfn._xlws.FILTER(INDEX(Input!$D$2:$AC$500,,$AP$6),Input!$J$2:$J$500=$B205),_xlfn.LAMBDA(_xlpm.x,IFERROR(TRUNC(VALUE(_xlfn.TEXTBEFORE(_xlpm.x," ")))&amp;" "&amp;_xlfn.TEXTAFTER(_xlpm.x," "),_xlpm.x)))),""))</f>
        <v/>
      </c>
      <c r="Q205" s="29" t="str">
        <f t="shared" si="11"/>
        <v/>
      </c>
      <c r="R205" s="37" t="str" cm="1">
        <f t="array" ref="R205">IF($AR205=0,"",_xlfn.LET(_xlpm.Result,INDEX(Input!$D$2:$AC$500,$AR205,$AP$5),IF(_xlpm.Result="","",_xlpm.Result)))</f>
        <v/>
      </c>
      <c r="S205" s="37" t="str" cm="1">
        <f t="array" ref="S205">IF(R205="","",IFERROR(_xlfn.TEXTSPLIT(R205," / ", ,TRUE,0,),""))</f>
        <v/>
      </c>
      <c r="T205" s="37"/>
      <c r="U205" s="37" t="str" cm="1">
        <f t="array" ref="U205">IFERROR(_xlfn.IFS(
S205="","",
--S205&lt;55,"Battery Defect",
--S205&lt;=69,"Battery D",
--S205&lt;=80,"Battery C",
--S205&gt;80,""
),"")</f>
        <v/>
      </c>
      <c r="V205" s="37" t="str" cm="1">
        <f t="array" ref="V205">IFERROR(_xlfn.IFS(
T205="","",
--T205&lt;55,"Battery Defect",
--T205&lt;=69,"Battery D",
--T205&lt;=80,"Battery C",
--T205&gt;80,""
),"")</f>
        <v/>
      </c>
      <c r="W205" s="37" t="str" cm="1">
        <f t="array" ref="W205">IF($AR205=0,"",IFERROR(IF(INDEX(Input!$N$2:$U$500,$AR205,0)=0,"",INDEX(Input!$N$2:$U$500,$AR205,0)),""))</f>
        <v/>
      </c>
      <c r="X205" s="37"/>
      <c r="Y205" s="37"/>
      <c r="Z205" s="37"/>
      <c r="AA205" s="37"/>
      <c r="AB205" s="37"/>
      <c r="AC205" s="37"/>
      <c r="AD205" s="37"/>
      <c r="AE205" s="29" t="str">
        <f t="shared" si="9"/>
        <v/>
      </c>
      <c r="AF205" s="29" t="str" cm="1">
        <f t="array" ref="AF205">IF($AS205=0,"",INDEX(Disk_Pivot!$I$2:$I$500,$AS205))</f>
        <v/>
      </c>
      <c r="AG205" s="29" t="str" cm="1">
        <f t="array" ref="AG205">IF($AS205=0,"",INDEX(Disk_Pivot!$N$2:$N$500,$AS205))</f>
        <v/>
      </c>
      <c r="AH205" s="29"/>
      <c r="AI205" s="29"/>
      <c r="AJ205" s="29"/>
      <c r="AK205" s="29"/>
      <c r="AL205" s="29"/>
      <c r="AM205" s="29"/>
      <c r="AR205">
        <f>IFERROR(MATCH($B205,Input!$J$2:$J$500,0),0)</f>
        <v>0</v>
      </c>
      <c r="AS205">
        <f>IFERROR(MATCH($B205,Disk_Pivot!$G$2:$G$500,0),0)</f>
        <v>0</v>
      </c>
    </row>
    <row r="206" spans="1:45">
      <c r="A206" s="29" t="str" cm="1">
        <f t="array" ref="A206">IF($AR206=0,"",INDEX(Input!$G$2:$G$500,$AR206)&amp;"")</f>
        <v/>
      </c>
      <c r="B206" s="29"/>
      <c r="C206" s="29" t="str" cm="1">
        <f t="array" ref="C206">IF($AR206=0,"",INDEX(Input!$H$2:$H$500,$AR206)&amp;"")</f>
        <v/>
      </c>
      <c r="D206" s="37" t="str" cm="1">
        <f t="array" ref="D206">IF($AR206=0,"",INDEX(Input!$F$2:$F$500,$AR206))</f>
        <v/>
      </c>
      <c r="E206" s="29" t="str">
        <f>IFERROR(INDEX(Models!$G$2:$G$605,MATCH(D206,Models!$H$2:$H$605,0)),D206)</f>
        <v/>
      </c>
      <c r="F206" s="29" t="str" cm="1">
        <f t="array" ref="F206">IF($AR206=0,"",INDEX(Input!$E$2:$E$500,$AR206))</f>
        <v/>
      </c>
      <c r="G206" s="29" t="str" cm="1">
        <f t="array" ref="G206">IF($AR206=0,"",IF(F206="LENOVO",INDEX(Input!$K$2:$K$500,$AR206),INDEX(Input!$L$2:$L$500,$AR206)))</f>
        <v/>
      </c>
      <c r="H206" s="29"/>
      <c r="I206" s="29"/>
      <c r="J206" s="29" t="str">
        <f>CPU_Formula!I206</f>
        <v/>
      </c>
      <c r="K206" s="37" t="str" cm="1">
        <f t="array" ref="K206">IF($AR206=0,"",INDEX(Input!$D$2:$AC$500,$AR206,$AP$2)&amp;"")</f>
        <v/>
      </c>
      <c r="L206" s="37" t="str" cm="1">
        <f t="array" ref="L206">IF($AR206=0,"",INDEX(Input!$D$2:$AC$500,$AR206,$AP$3)&amp;"")</f>
        <v/>
      </c>
      <c r="M206" s="37" t="str" cm="1">
        <f t="array" ref="M206">IFERROR(_xlfn.FILTERXML("&lt;t&gt;&lt;s&gt;" &amp; SUBSTITUTE(L206," / ","&lt;/s&gt;&lt;s&gt;") &amp; "&lt;/s&gt;&lt;/t&gt;","(//s[contains(.,'DDR')])[1]"),"")</f>
        <v/>
      </c>
      <c r="N206" s="29" t="str">
        <f t="shared" si="10"/>
        <v/>
      </c>
      <c r="O206" s="37" t="str" cm="1">
        <f t="array" ref="O206">IF($AR206=0,"",INDEX(Input!$D$2:$AC$500,$AR206,$AP$4)&amp;"")</f>
        <v/>
      </c>
      <c r="P206" s="37" t="str" cm="1">
        <f t="array" ref="P206">IF($AR206=0,"",IFERROR(_xlfn.TEXTJOIN(", ",TRUE,_xlfn.MAP(_xlfn._xlws.FILTER(INDEX(Input!$D$2:$AC$500,,$AP$6),Input!$J$2:$J$500=$B206),_xlfn.LAMBDA(_xlpm.x,IFERROR(TRUNC(VALUE(_xlfn.TEXTBEFORE(_xlpm.x," ")))&amp;" "&amp;_xlfn.TEXTAFTER(_xlpm.x," "),_xlpm.x)))),""))</f>
        <v/>
      </c>
      <c r="Q206" s="29" t="str">
        <f t="shared" si="11"/>
        <v/>
      </c>
      <c r="R206" s="37" t="str" cm="1">
        <f t="array" ref="R206">IF($AR206=0,"",_xlfn.LET(_xlpm.Result,INDEX(Input!$D$2:$AC$500,$AR206,$AP$5),IF(_xlpm.Result="","",_xlpm.Result)))</f>
        <v/>
      </c>
      <c r="S206" s="37" t="str" cm="1">
        <f t="array" ref="S206">IF(R206="","",IFERROR(_xlfn.TEXTSPLIT(R206," / ", ,TRUE,0,),""))</f>
        <v/>
      </c>
      <c r="T206" s="37"/>
      <c r="U206" s="37" t="str" cm="1">
        <f t="array" ref="U206">IFERROR(_xlfn.IFS(
S206="","",
--S206&lt;55,"Battery Defect",
--S206&lt;=69,"Battery D",
--S206&lt;=80,"Battery C",
--S206&gt;80,""
),"")</f>
        <v/>
      </c>
      <c r="V206" s="37" t="str" cm="1">
        <f t="array" ref="V206">IFERROR(_xlfn.IFS(
T206="","",
--T206&lt;55,"Battery Defect",
--T206&lt;=69,"Battery D",
--T206&lt;=80,"Battery C",
--T206&gt;80,""
),"")</f>
        <v/>
      </c>
      <c r="W206" s="37" t="str" cm="1">
        <f t="array" ref="W206">IF($AR206=0,"",IFERROR(IF(INDEX(Input!$N$2:$U$500,$AR206,0)=0,"",INDEX(Input!$N$2:$U$500,$AR206,0)),""))</f>
        <v/>
      </c>
      <c r="X206" s="37"/>
      <c r="Y206" s="37"/>
      <c r="Z206" s="37"/>
      <c r="AA206" s="37"/>
      <c r="AB206" s="37"/>
      <c r="AC206" s="37"/>
      <c r="AD206" s="37"/>
      <c r="AE206" s="29" t="str">
        <f t="shared" si="9"/>
        <v/>
      </c>
      <c r="AF206" s="29" t="str" cm="1">
        <f t="array" ref="AF206">IF($AS206=0,"",INDEX(Disk_Pivot!$I$2:$I$500,$AS206))</f>
        <v/>
      </c>
      <c r="AG206" s="29" t="str" cm="1">
        <f t="array" ref="AG206">IF($AS206=0,"",INDEX(Disk_Pivot!$N$2:$N$500,$AS206))</f>
        <v/>
      </c>
      <c r="AH206" s="29"/>
      <c r="AI206" s="29"/>
      <c r="AJ206" s="29"/>
      <c r="AK206" s="29"/>
      <c r="AL206" s="29"/>
      <c r="AM206" s="29"/>
      <c r="AR206">
        <f>IFERROR(MATCH($B206,Input!$J$2:$J$500,0),0)</f>
        <v>0</v>
      </c>
      <c r="AS206">
        <f>IFERROR(MATCH($B206,Disk_Pivot!$G$2:$G$500,0),0)</f>
        <v>0</v>
      </c>
    </row>
    <row r="207" spans="1:45">
      <c r="A207" s="29" t="str" cm="1">
        <f t="array" ref="A207">IF($AR207=0,"",INDEX(Input!$G$2:$G$500,$AR207)&amp;"")</f>
        <v/>
      </c>
      <c r="B207" s="29"/>
      <c r="C207" s="29" t="str" cm="1">
        <f t="array" ref="C207">IF($AR207=0,"",INDEX(Input!$H$2:$H$500,$AR207)&amp;"")</f>
        <v/>
      </c>
      <c r="D207" s="37" t="str" cm="1">
        <f t="array" ref="D207">IF($AR207=0,"",INDEX(Input!$F$2:$F$500,$AR207))</f>
        <v/>
      </c>
      <c r="E207" s="29" t="str">
        <f>IFERROR(INDEX(Models!$G$2:$G$605,MATCH(D207,Models!$H$2:$H$605,0)),D207)</f>
        <v/>
      </c>
      <c r="F207" s="29" t="str" cm="1">
        <f t="array" ref="F207">IF($AR207=0,"",INDEX(Input!$E$2:$E$500,$AR207))</f>
        <v/>
      </c>
      <c r="G207" s="29" t="str" cm="1">
        <f t="array" ref="G207">IF($AR207=0,"",IF(F207="LENOVO",INDEX(Input!$K$2:$K$500,$AR207),INDEX(Input!$L$2:$L$500,$AR207)))</f>
        <v/>
      </c>
      <c r="H207" s="29"/>
      <c r="I207" s="29"/>
      <c r="J207" s="29" t="str">
        <f>CPU_Formula!I207</f>
        <v/>
      </c>
      <c r="K207" s="37" t="str" cm="1">
        <f t="array" ref="K207">IF($AR207=0,"",INDEX(Input!$D$2:$AC$500,$AR207,$AP$2)&amp;"")</f>
        <v/>
      </c>
      <c r="L207" s="37" t="str" cm="1">
        <f t="array" ref="L207">IF($AR207=0,"",INDEX(Input!$D$2:$AC$500,$AR207,$AP$3)&amp;"")</f>
        <v/>
      </c>
      <c r="M207" s="37" t="str" cm="1">
        <f t="array" ref="M207">IFERROR(_xlfn.FILTERXML("&lt;t&gt;&lt;s&gt;" &amp; SUBSTITUTE(L207," / ","&lt;/s&gt;&lt;s&gt;") &amp; "&lt;/s&gt;&lt;/t&gt;","(//s[contains(.,'DDR')])[1]"),"")</f>
        <v/>
      </c>
      <c r="N207" s="29" t="str">
        <f t="shared" si="10"/>
        <v/>
      </c>
      <c r="O207" s="37" t="str" cm="1">
        <f t="array" ref="O207">IF($AR207=0,"",INDEX(Input!$D$2:$AC$500,$AR207,$AP$4)&amp;"")</f>
        <v/>
      </c>
      <c r="P207" s="37" t="str" cm="1">
        <f t="array" ref="P207">IF($AR207=0,"",IFERROR(_xlfn.TEXTJOIN(", ",TRUE,_xlfn.MAP(_xlfn._xlws.FILTER(INDEX(Input!$D$2:$AC$500,,$AP$6),Input!$J$2:$J$500=$B207),_xlfn.LAMBDA(_xlpm.x,IFERROR(TRUNC(VALUE(_xlfn.TEXTBEFORE(_xlpm.x," ")))&amp;" "&amp;_xlfn.TEXTAFTER(_xlpm.x," "),_xlpm.x)))),""))</f>
        <v/>
      </c>
      <c r="Q207" s="29" t="str">
        <f t="shared" si="11"/>
        <v/>
      </c>
      <c r="R207" s="37" t="str" cm="1">
        <f t="array" ref="R207">IF($AR207=0,"",_xlfn.LET(_xlpm.Result,INDEX(Input!$D$2:$AC$500,$AR207,$AP$5),IF(_xlpm.Result="","",_xlpm.Result)))</f>
        <v/>
      </c>
      <c r="S207" s="37" t="str" cm="1">
        <f t="array" ref="S207">IF(R207="","",IFERROR(_xlfn.TEXTSPLIT(R207," / ", ,TRUE,0,),""))</f>
        <v/>
      </c>
      <c r="T207" s="37"/>
      <c r="U207" s="37" t="str" cm="1">
        <f t="array" ref="U207">IFERROR(_xlfn.IFS(
S207="","",
--S207&lt;55,"Battery Defect",
--S207&lt;=69,"Battery D",
--S207&lt;=80,"Battery C",
--S207&gt;80,""
),"")</f>
        <v/>
      </c>
      <c r="V207" s="37" t="str" cm="1">
        <f t="array" ref="V207">IFERROR(_xlfn.IFS(
T207="","",
--T207&lt;55,"Battery Defect",
--T207&lt;=69,"Battery D",
--T207&lt;=80,"Battery C",
--T207&gt;80,""
),"")</f>
        <v/>
      </c>
      <c r="W207" s="37" t="str" cm="1">
        <f t="array" ref="W207">IF($AR207=0,"",IFERROR(IF(INDEX(Input!$N$2:$U$500,$AR207,0)=0,"",INDEX(Input!$N$2:$U$500,$AR207,0)),""))</f>
        <v/>
      </c>
      <c r="X207" s="37"/>
      <c r="Y207" s="37"/>
      <c r="Z207" s="37"/>
      <c r="AA207" s="37"/>
      <c r="AB207" s="37"/>
      <c r="AC207" s="37"/>
      <c r="AD207" s="37"/>
      <c r="AE207" s="29" t="str">
        <f t="shared" si="9"/>
        <v/>
      </c>
      <c r="AF207" s="29" t="str" cm="1">
        <f t="array" ref="AF207">IF($AS207=0,"",INDEX(Disk_Pivot!$I$2:$I$500,$AS207))</f>
        <v/>
      </c>
      <c r="AG207" s="29" t="str" cm="1">
        <f t="array" ref="AG207">IF($AS207=0,"",INDEX(Disk_Pivot!$N$2:$N$500,$AS207))</f>
        <v/>
      </c>
      <c r="AH207" s="29"/>
      <c r="AI207" s="29"/>
      <c r="AJ207" s="29"/>
      <c r="AK207" s="29"/>
      <c r="AL207" s="29"/>
      <c r="AM207" s="29"/>
      <c r="AR207">
        <f>IFERROR(MATCH($B207,Input!$J$2:$J$500,0),0)</f>
        <v>0</v>
      </c>
      <c r="AS207">
        <f>IFERROR(MATCH($B207,Disk_Pivot!$G$2:$G$500,0),0)</f>
        <v>0</v>
      </c>
    </row>
    <row r="208" spans="1:45">
      <c r="A208" s="29" t="str" cm="1">
        <f t="array" ref="A208">IF($AR208=0,"",INDEX(Input!$G$2:$G$500,$AR208)&amp;"")</f>
        <v/>
      </c>
      <c r="B208" s="29"/>
      <c r="C208" s="29" t="str" cm="1">
        <f t="array" ref="C208">IF($AR208=0,"",INDEX(Input!$H$2:$H$500,$AR208)&amp;"")</f>
        <v/>
      </c>
      <c r="D208" s="37" t="str" cm="1">
        <f t="array" ref="D208">IF($AR208=0,"",INDEX(Input!$F$2:$F$500,$AR208))</f>
        <v/>
      </c>
      <c r="E208" s="29" t="str">
        <f>IFERROR(INDEX(Models!$G$2:$G$605,MATCH(D208,Models!$H$2:$H$605,0)),D208)</f>
        <v/>
      </c>
      <c r="F208" s="29" t="str" cm="1">
        <f t="array" ref="F208">IF($AR208=0,"",INDEX(Input!$E$2:$E$500,$AR208))</f>
        <v/>
      </c>
      <c r="G208" s="29" t="str" cm="1">
        <f t="array" ref="G208">IF($AR208=0,"",IF(F208="LENOVO",INDEX(Input!$K$2:$K$500,$AR208),INDEX(Input!$L$2:$L$500,$AR208)))</f>
        <v/>
      </c>
      <c r="H208" s="29"/>
      <c r="I208" s="29"/>
      <c r="J208" s="29" t="str">
        <f>CPU_Formula!I208</f>
        <v/>
      </c>
      <c r="K208" s="37" t="str" cm="1">
        <f t="array" ref="K208">IF($AR208=0,"",INDEX(Input!$D$2:$AC$500,$AR208,$AP$2)&amp;"")</f>
        <v/>
      </c>
      <c r="L208" s="37" t="str" cm="1">
        <f t="array" ref="L208">IF($AR208=0,"",INDEX(Input!$D$2:$AC$500,$AR208,$AP$3)&amp;"")</f>
        <v/>
      </c>
      <c r="M208" s="37" t="str" cm="1">
        <f t="array" ref="M208">IFERROR(_xlfn.FILTERXML("&lt;t&gt;&lt;s&gt;" &amp; SUBSTITUTE(L208," / ","&lt;/s&gt;&lt;s&gt;") &amp; "&lt;/s&gt;&lt;/t&gt;","(//s[contains(.,'DDR')])[1]"),"")</f>
        <v/>
      </c>
      <c r="N208" s="29" t="str">
        <f t="shared" si="10"/>
        <v/>
      </c>
      <c r="O208" s="37" t="str" cm="1">
        <f t="array" ref="O208">IF($AR208=0,"",INDEX(Input!$D$2:$AC$500,$AR208,$AP$4)&amp;"")</f>
        <v/>
      </c>
      <c r="P208" s="37" t="str" cm="1">
        <f t="array" ref="P208">IF($AR208=0,"",IFERROR(_xlfn.TEXTJOIN(", ",TRUE,_xlfn.MAP(_xlfn._xlws.FILTER(INDEX(Input!$D$2:$AC$500,,$AP$6),Input!$J$2:$J$500=$B208),_xlfn.LAMBDA(_xlpm.x,IFERROR(TRUNC(VALUE(_xlfn.TEXTBEFORE(_xlpm.x," ")))&amp;" "&amp;_xlfn.TEXTAFTER(_xlpm.x," "),_xlpm.x)))),""))</f>
        <v/>
      </c>
      <c r="Q208" s="29" t="str">
        <f t="shared" si="11"/>
        <v/>
      </c>
      <c r="R208" s="37" t="str" cm="1">
        <f t="array" ref="R208">IF($AR208=0,"",_xlfn.LET(_xlpm.Result,INDEX(Input!$D$2:$AC$500,$AR208,$AP$5),IF(_xlpm.Result="","",_xlpm.Result)))</f>
        <v/>
      </c>
      <c r="S208" s="37" t="str" cm="1">
        <f t="array" ref="S208">IF(R208="","",IFERROR(_xlfn.TEXTSPLIT(R208," / ", ,TRUE,0,),""))</f>
        <v/>
      </c>
      <c r="T208" s="37"/>
      <c r="U208" s="37" t="str" cm="1">
        <f t="array" ref="U208">IFERROR(_xlfn.IFS(
S208="","",
--S208&lt;55,"Battery Defect",
--S208&lt;=69,"Battery D",
--S208&lt;=80,"Battery C",
--S208&gt;80,""
),"")</f>
        <v/>
      </c>
      <c r="V208" s="37" t="str" cm="1">
        <f t="array" ref="V208">IFERROR(_xlfn.IFS(
T208="","",
--T208&lt;55,"Battery Defect",
--T208&lt;=69,"Battery D",
--T208&lt;=80,"Battery C",
--T208&gt;80,""
),"")</f>
        <v/>
      </c>
      <c r="W208" s="37" t="str" cm="1">
        <f t="array" ref="W208">IF($AR208=0,"",IFERROR(IF(INDEX(Input!$N$2:$U$500,$AR208,0)=0,"",INDEX(Input!$N$2:$U$500,$AR208,0)),""))</f>
        <v/>
      </c>
      <c r="X208" s="37"/>
      <c r="Y208" s="37"/>
      <c r="Z208" s="37"/>
      <c r="AA208" s="37"/>
      <c r="AB208" s="37"/>
      <c r="AC208" s="37"/>
      <c r="AD208" s="37"/>
      <c r="AE208" s="29" t="str">
        <f t="shared" si="9"/>
        <v/>
      </c>
      <c r="AF208" s="29" t="str" cm="1">
        <f t="array" ref="AF208">IF($AS208=0,"",INDEX(Disk_Pivot!$I$2:$I$500,$AS208))</f>
        <v/>
      </c>
      <c r="AG208" s="29" t="str" cm="1">
        <f t="array" ref="AG208">IF($AS208=0,"",INDEX(Disk_Pivot!$N$2:$N$500,$AS208))</f>
        <v/>
      </c>
      <c r="AH208" s="29"/>
      <c r="AI208" s="29"/>
      <c r="AJ208" s="29"/>
      <c r="AK208" s="29"/>
      <c r="AL208" s="29"/>
      <c r="AM208" s="29"/>
      <c r="AR208">
        <f>IFERROR(MATCH($B208,Input!$J$2:$J$500,0),0)</f>
        <v>0</v>
      </c>
      <c r="AS208">
        <f>IFERROR(MATCH($B208,Disk_Pivot!$G$2:$G$500,0),0)</f>
        <v>0</v>
      </c>
    </row>
    <row r="209" spans="1:45">
      <c r="A209" s="29" t="str" cm="1">
        <f t="array" ref="A209">IF($AR209=0,"",INDEX(Input!$G$2:$G$500,$AR209)&amp;"")</f>
        <v/>
      </c>
      <c r="B209" s="29"/>
      <c r="C209" s="29" t="str" cm="1">
        <f t="array" ref="C209">IF($AR209=0,"",INDEX(Input!$H$2:$H$500,$AR209)&amp;"")</f>
        <v/>
      </c>
      <c r="D209" s="37" t="str" cm="1">
        <f t="array" ref="D209">IF($AR209=0,"",INDEX(Input!$F$2:$F$500,$AR209))</f>
        <v/>
      </c>
      <c r="E209" s="29" t="str">
        <f>IFERROR(INDEX(Models!$G$2:$G$605,MATCH(D209,Models!$H$2:$H$605,0)),D209)</f>
        <v/>
      </c>
      <c r="F209" s="29" t="str" cm="1">
        <f t="array" ref="F209">IF($AR209=0,"",INDEX(Input!$E$2:$E$500,$AR209))</f>
        <v/>
      </c>
      <c r="G209" s="29" t="str" cm="1">
        <f t="array" ref="G209">IF($AR209=0,"",IF(F209="LENOVO",INDEX(Input!$K$2:$K$500,$AR209),INDEX(Input!$L$2:$L$500,$AR209)))</f>
        <v/>
      </c>
      <c r="H209" s="29"/>
      <c r="I209" s="29"/>
      <c r="J209" s="29" t="str">
        <f>CPU_Formula!I209</f>
        <v/>
      </c>
      <c r="K209" s="37" t="str" cm="1">
        <f t="array" ref="K209">IF($AR209=0,"",INDEX(Input!$D$2:$AC$500,$AR209,$AP$2)&amp;"")</f>
        <v/>
      </c>
      <c r="L209" s="37" t="str" cm="1">
        <f t="array" ref="L209">IF($AR209=0,"",INDEX(Input!$D$2:$AC$500,$AR209,$AP$3)&amp;"")</f>
        <v/>
      </c>
      <c r="M209" s="37" t="str" cm="1">
        <f t="array" ref="M209">IFERROR(_xlfn.FILTERXML("&lt;t&gt;&lt;s&gt;" &amp; SUBSTITUTE(L209," / ","&lt;/s&gt;&lt;s&gt;") &amp; "&lt;/s&gt;&lt;/t&gt;","(//s[contains(.,'DDR')])[1]"),"")</f>
        <v/>
      </c>
      <c r="N209" s="29" t="str">
        <f t="shared" si="10"/>
        <v/>
      </c>
      <c r="O209" s="37" t="str" cm="1">
        <f t="array" ref="O209">IF($AR209=0,"",INDEX(Input!$D$2:$AC$500,$AR209,$AP$4)&amp;"")</f>
        <v/>
      </c>
      <c r="P209" s="37" t="str" cm="1">
        <f t="array" ref="P209">IF($AR209=0,"",IFERROR(_xlfn.TEXTJOIN(", ",TRUE,_xlfn.MAP(_xlfn._xlws.FILTER(INDEX(Input!$D$2:$AC$500,,$AP$6),Input!$J$2:$J$500=$B209),_xlfn.LAMBDA(_xlpm.x,IFERROR(TRUNC(VALUE(_xlfn.TEXTBEFORE(_xlpm.x," ")))&amp;" "&amp;_xlfn.TEXTAFTER(_xlpm.x," "),_xlpm.x)))),""))</f>
        <v/>
      </c>
      <c r="Q209" s="29" t="str">
        <f t="shared" si="11"/>
        <v/>
      </c>
      <c r="R209" s="37" t="str" cm="1">
        <f t="array" ref="R209">IF($AR209=0,"",_xlfn.LET(_xlpm.Result,INDEX(Input!$D$2:$AC$500,$AR209,$AP$5),IF(_xlpm.Result="","",_xlpm.Result)))</f>
        <v/>
      </c>
      <c r="S209" s="37" t="str" cm="1">
        <f t="array" ref="S209">IF(R209="","",IFERROR(_xlfn.TEXTSPLIT(R209," / ", ,TRUE,0,),""))</f>
        <v/>
      </c>
      <c r="T209" s="37"/>
      <c r="U209" s="37" t="str" cm="1">
        <f t="array" ref="U209">IFERROR(_xlfn.IFS(
S209="","",
--S209&lt;55,"Battery Defect",
--S209&lt;=69,"Battery D",
--S209&lt;=80,"Battery C",
--S209&gt;80,""
),"")</f>
        <v/>
      </c>
      <c r="V209" s="37" t="str" cm="1">
        <f t="array" ref="V209">IFERROR(_xlfn.IFS(
T209="","",
--T209&lt;55,"Battery Defect",
--T209&lt;=69,"Battery D",
--T209&lt;=80,"Battery C",
--T209&gt;80,""
),"")</f>
        <v/>
      </c>
      <c r="W209" s="37" t="str" cm="1">
        <f t="array" ref="W209">IF($AR209=0,"",IFERROR(IF(INDEX(Input!$N$2:$U$500,$AR209,0)=0,"",INDEX(Input!$N$2:$U$500,$AR209,0)),""))</f>
        <v/>
      </c>
      <c r="X209" s="37"/>
      <c r="Y209" s="37"/>
      <c r="Z209" s="37"/>
      <c r="AA209" s="37"/>
      <c r="AB209" s="37"/>
      <c r="AC209" s="37"/>
      <c r="AD209" s="37"/>
      <c r="AE209" s="29" t="str">
        <f t="shared" si="9"/>
        <v/>
      </c>
      <c r="AF209" s="29" t="str" cm="1">
        <f t="array" ref="AF209">IF($AS209=0,"",INDEX(Disk_Pivot!$I$2:$I$500,$AS209))</f>
        <v/>
      </c>
      <c r="AG209" s="29" t="str" cm="1">
        <f t="array" ref="AG209">IF($AS209=0,"",INDEX(Disk_Pivot!$N$2:$N$500,$AS209))</f>
        <v/>
      </c>
      <c r="AH209" s="29"/>
      <c r="AI209" s="29"/>
      <c r="AJ209" s="29"/>
      <c r="AK209" s="29"/>
      <c r="AL209" s="29"/>
      <c r="AM209" s="29"/>
      <c r="AR209">
        <f>IFERROR(MATCH($B209,Input!$J$2:$J$500,0),0)</f>
        <v>0</v>
      </c>
      <c r="AS209">
        <f>IFERROR(MATCH($B209,Disk_Pivot!$G$2:$G$500,0),0)</f>
        <v>0</v>
      </c>
    </row>
    <row r="210" spans="1:45">
      <c r="A210" s="29" t="str" cm="1">
        <f t="array" ref="A210">IF($AR210=0,"",INDEX(Input!$G$2:$G$500,$AR210)&amp;"")</f>
        <v/>
      </c>
      <c r="B210" s="29"/>
      <c r="C210" s="29" t="str" cm="1">
        <f t="array" ref="C210">IF($AR210=0,"",INDEX(Input!$H$2:$H$500,$AR210)&amp;"")</f>
        <v/>
      </c>
      <c r="D210" s="37" t="str" cm="1">
        <f t="array" ref="D210">IF($AR210=0,"",INDEX(Input!$F$2:$F$500,$AR210))</f>
        <v/>
      </c>
      <c r="E210" s="29" t="str">
        <f>IFERROR(INDEX(Models!$G$2:$G$605,MATCH(D210,Models!$H$2:$H$605,0)),D210)</f>
        <v/>
      </c>
      <c r="F210" s="29" t="str" cm="1">
        <f t="array" ref="F210">IF($AR210=0,"",INDEX(Input!$E$2:$E$500,$AR210))</f>
        <v/>
      </c>
      <c r="G210" s="29" t="str" cm="1">
        <f t="array" ref="G210">IF($AR210=0,"",IF(F210="LENOVO",INDEX(Input!$K$2:$K$500,$AR210),INDEX(Input!$L$2:$L$500,$AR210)))</f>
        <v/>
      </c>
      <c r="H210" s="29"/>
      <c r="I210" s="29"/>
      <c r="J210" s="29" t="str">
        <f>CPU_Formula!I210</f>
        <v/>
      </c>
      <c r="K210" s="37" t="str" cm="1">
        <f t="array" ref="K210">IF($AR210=0,"",INDEX(Input!$D$2:$AC$500,$AR210,$AP$2)&amp;"")</f>
        <v/>
      </c>
      <c r="L210" s="37" t="str" cm="1">
        <f t="array" ref="L210">IF($AR210=0,"",INDEX(Input!$D$2:$AC$500,$AR210,$AP$3)&amp;"")</f>
        <v/>
      </c>
      <c r="M210" s="37" t="str" cm="1">
        <f t="array" ref="M210">IFERROR(_xlfn.FILTERXML("&lt;t&gt;&lt;s&gt;" &amp; SUBSTITUTE(L210," / ","&lt;/s&gt;&lt;s&gt;") &amp; "&lt;/s&gt;&lt;/t&gt;","(//s[contains(.,'DDR')])[1]"),"")</f>
        <v/>
      </c>
      <c r="N210" s="29" t="str">
        <f t="shared" si="10"/>
        <v/>
      </c>
      <c r="O210" s="37" t="str" cm="1">
        <f t="array" ref="O210">IF($AR210=0,"",INDEX(Input!$D$2:$AC$500,$AR210,$AP$4)&amp;"")</f>
        <v/>
      </c>
      <c r="P210" s="37" t="str" cm="1">
        <f t="array" ref="P210">IF($AR210=0,"",IFERROR(_xlfn.TEXTJOIN(", ",TRUE,_xlfn.MAP(_xlfn._xlws.FILTER(INDEX(Input!$D$2:$AC$500,,$AP$6),Input!$J$2:$J$500=$B210),_xlfn.LAMBDA(_xlpm.x,IFERROR(TRUNC(VALUE(_xlfn.TEXTBEFORE(_xlpm.x," ")))&amp;" "&amp;_xlfn.TEXTAFTER(_xlpm.x," "),_xlpm.x)))),""))</f>
        <v/>
      </c>
      <c r="Q210" s="29" t="str">
        <f t="shared" si="11"/>
        <v/>
      </c>
      <c r="R210" s="37" t="str" cm="1">
        <f t="array" ref="R210">IF($AR210=0,"",_xlfn.LET(_xlpm.Result,INDEX(Input!$D$2:$AC$500,$AR210,$AP$5),IF(_xlpm.Result="","",_xlpm.Result)))</f>
        <v/>
      </c>
      <c r="S210" s="37" t="str" cm="1">
        <f t="array" ref="S210">IF(R210="","",IFERROR(_xlfn.TEXTSPLIT(R210," / ", ,TRUE,0,),""))</f>
        <v/>
      </c>
      <c r="T210" s="37"/>
      <c r="U210" s="37" t="str" cm="1">
        <f t="array" ref="U210">IFERROR(_xlfn.IFS(
S210="","",
--S210&lt;55,"Battery Defect",
--S210&lt;=69,"Battery D",
--S210&lt;=80,"Battery C",
--S210&gt;80,""
),"")</f>
        <v/>
      </c>
      <c r="V210" s="37" t="str" cm="1">
        <f t="array" ref="V210">IFERROR(_xlfn.IFS(
T210="","",
--T210&lt;55,"Battery Defect",
--T210&lt;=69,"Battery D",
--T210&lt;=80,"Battery C",
--T210&gt;80,""
),"")</f>
        <v/>
      </c>
      <c r="W210" s="37" t="str" cm="1">
        <f t="array" ref="W210">IF($AR210=0,"",IFERROR(IF(INDEX(Input!$N$2:$U$500,$AR210,0)=0,"",INDEX(Input!$N$2:$U$500,$AR210,0)),""))</f>
        <v/>
      </c>
      <c r="X210" s="37"/>
      <c r="Y210" s="37"/>
      <c r="Z210" s="37"/>
      <c r="AA210" s="37"/>
      <c r="AB210" s="37"/>
      <c r="AC210" s="37"/>
      <c r="AD210" s="37"/>
      <c r="AE210" s="29" t="str">
        <f t="shared" si="9"/>
        <v/>
      </c>
      <c r="AF210" s="29" t="str" cm="1">
        <f t="array" ref="AF210">IF($AS210=0,"",INDEX(Disk_Pivot!$I$2:$I$500,$AS210))</f>
        <v/>
      </c>
      <c r="AG210" s="29" t="str" cm="1">
        <f t="array" ref="AG210">IF($AS210=0,"",INDEX(Disk_Pivot!$N$2:$N$500,$AS210))</f>
        <v/>
      </c>
      <c r="AH210" s="29"/>
      <c r="AI210" s="29"/>
      <c r="AJ210" s="29"/>
      <c r="AK210" s="29"/>
      <c r="AL210" s="29"/>
      <c r="AM210" s="29"/>
      <c r="AR210">
        <f>IFERROR(MATCH($B210,Input!$J$2:$J$500,0),0)</f>
        <v>0</v>
      </c>
      <c r="AS210">
        <f>IFERROR(MATCH($B210,Disk_Pivot!$G$2:$G$500,0),0)</f>
        <v>0</v>
      </c>
    </row>
    <row r="211" spans="1:45">
      <c r="A211" s="29" t="str" cm="1">
        <f t="array" ref="A211">IF($AR211=0,"",INDEX(Input!$G$2:$G$500,$AR211)&amp;"")</f>
        <v/>
      </c>
      <c r="B211" s="29"/>
      <c r="C211" s="29" t="str" cm="1">
        <f t="array" ref="C211">IF($AR211=0,"",INDEX(Input!$H$2:$H$500,$AR211)&amp;"")</f>
        <v/>
      </c>
      <c r="D211" s="37" t="str" cm="1">
        <f t="array" ref="D211">IF($AR211=0,"",INDEX(Input!$F$2:$F$500,$AR211))</f>
        <v/>
      </c>
      <c r="E211" s="29" t="str">
        <f>IFERROR(INDEX(Models!$G$2:$G$605,MATCH(D211,Models!$H$2:$H$605,0)),D211)</f>
        <v/>
      </c>
      <c r="F211" s="29" t="str" cm="1">
        <f t="array" ref="F211">IF($AR211=0,"",INDEX(Input!$E$2:$E$500,$AR211))</f>
        <v/>
      </c>
      <c r="G211" s="29" t="str" cm="1">
        <f t="array" ref="G211">IF($AR211=0,"",IF(F211="LENOVO",INDEX(Input!$K$2:$K$500,$AR211),INDEX(Input!$L$2:$L$500,$AR211)))</f>
        <v/>
      </c>
      <c r="H211" s="29"/>
      <c r="I211" s="29"/>
      <c r="J211" s="29" t="str">
        <f>CPU_Formula!I211</f>
        <v/>
      </c>
      <c r="K211" s="37" t="str" cm="1">
        <f t="array" ref="K211">IF($AR211=0,"",INDEX(Input!$D$2:$AC$500,$AR211,$AP$2)&amp;"")</f>
        <v/>
      </c>
      <c r="L211" s="37" t="str" cm="1">
        <f t="array" ref="L211">IF($AR211=0,"",INDEX(Input!$D$2:$AC$500,$AR211,$AP$3)&amp;"")</f>
        <v/>
      </c>
      <c r="M211" s="37" t="str" cm="1">
        <f t="array" ref="M211">IFERROR(_xlfn.FILTERXML("&lt;t&gt;&lt;s&gt;" &amp; SUBSTITUTE(L211," / ","&lt;/s&gt;&lt;s&gt;") &amp; "&lt;/s&gt;&lt;/t&gt;","(//s[contains(.,'DDR')])[1]"),"")</f>
        <v/>
      </c>
      <c r="N211" s="29" t="str">
        <f t="shared" si="10"/>
        <v/>
      </c>
      <c r="O211" s="37" t="str" cm="1">
        <f t="array" ref="O211">IF($AR211=0,"",INDEX(Input!$D$2:$AC$500,$AR211,$AP$4)&amp;"")</f>
        <v/>
      </c>
      <c r="P211" s="37" t="str" cm="1">
        <f t="array" ref="P211">IF($AR211=0,"",IFERROR(_xlfn.TEXTJOIN(", ",TRUE,_xlfn.MAP(_xlfn._xlws.FILTER(INDEX(Input!$D$2:$AC$500,,$AP$6),Input!$J$2:$J$500=$B211),_xlfn.LAMBDA(_xlpm.x,IFERROR(TRUNC(VALUE(_xlfn.TEXTBEFORE(_xlpm.x," ")))&amp;" "&amp;_xlfn.TEXTAFTER(_xlpm.x," "),_xlpm.x)))),""))</f>
        <v/>
      </c>
      <c r="Q211" s="29" t="str">
        <f t="shared" si="11"/>
        <v/>
      </c>
      <c r="R211" s="37" t="str" cm="1">
        <f t="array" ref="R211">IF($AR211=0,"",_xlfn.LET(_xlpm.Result,INDEX(Input!$D$2:$AC$500,$AR211,$AP$5),IF(_xlpm.Result="","",_xlpm.Result)))</f>
        <v/>
      </c>
      <c r="S211" s="37" t="str" cm="1">
        <f t="array" ref="S211">IF(R211="","",IFERROR(_xlfn.TEXTSPLIT(R211," / ", ,TRUE,0,),""))</f>
        <v/>
      </c>
      <c r="T211" s="37"/>
      <c r="U211" s="37" t="str" cm="1">
        <f t="array" ref="U211">IFERROR(_xlfn.IFS(
S211="","",
--S211&lt;55,"Battery Defect",
--S211&lt;=69,"Battery D",
--S211&lt;=80,"Battery C",
--S211&gt;80,""
),"")</f>
        <v/>
      </c>
      <c r="V211" s="37" t="str" cm="1">
        <f t="array" ref="V211">IFERROR(_xlfn.IFS(
T211="","",
--T211&lt;55,"Battery Defect",
--T211&lt;=69,"Battery D",
--T211&lt;=80,"Battery C",
--T211&gt;80,""
),"")</f>
        <v/>
      </c>
      <c r="W211" s="37" t="str" cm="1">
        <f t="array" ref="W211">IF($AR211=0,"",IFERROR(IF(INDEX(Input!$N$2:$U$500,$AR211,0)=0,"",INDEX(Input!$N$2:$U$500,$AR211,0)),""))</f>
        <v/>
      </c>
      <c r="X211" s="37"/>
      <c r="Y211" s="37"/>
      <c r="Z211" s="37"/>
      <c r="AA211" s="37"/>
      <c r="AB211" s="37"/>
      <c r="AC211" s="37"/>
      <c r="AD211" s="37"/>
      <c r="AE211" s="29" t="str">
        <f t="shared" si="9"/>
        <v/>
      </c>
      <c r="AF211" s="29" t="str" cm="1">
        <f t="array" ref="AF211">IF($AS211=0,"",INDEX(Disk_Pivot!$I$2:$I$500,$AS211))</f>
        <v/>
      </c>
      <c r="AG211" s="29" t="str" cm="1">
        <f t="array" ref="AG211">IF($AS211=0,"",INDEX(Disk_Pivot!$N$2:$N$500,$AS211))</f>
        <v/>
      </c>
      <c r="AH211" s="29"/>
      <c r="AI211" s="29"/>
      <c r="AJ211" s="29"/>
      <c r="AK211" s="29"/>
      <c r="AL211" s="29"/>
      <c r="AM211" s="29"/>
      <c r="AR211">
        <f>IFERROR(MATCH($B211,Input!$J$2:$J$500,0),0)</f>
        <v>0</v>
      </c>
      <c r="AS211">
        <f>IFERROR(MATCH($B211,Disk_Pivot!$G$2:$G$500,0),0)</f>
        <v>0</v>
      </c>
    </row>
    <row r="212" spans="1:45">
      <c r="A212" s="29" t="str" cm="1">
        <f t="array" ref="A212">IF($AR212=0,"",INDEX(Input!$G$2:$G$500,$AR212)&amp;"")</f>
        <v/>
      </c>
      <c r="B212" s="29"/>
      <c r="C212" s="29" t="str" cm="1">
        <f t="array" ref="C212">IF($AR212=0,"",INDEX(Input!$H$2:$H$500,$AR212)&amp;"")</f>
        <v/>
      </c>
      <c r="D212" s="37" t="str" cm="1">
        <f t="array" ref="D212">IF($AR212=0,"",INDEX(Input!$F$2:$F$500,$AR212))</f>
        <v/>
      </c>
      <c r="E212" s="29" t="str">
        <f>IFERROR(INDEX(Models!$G$2:$G$605,MATCH(D212,Models!$H$2:$H$605,0)),D212)</f>
        <v/>
      </c>
      <c r="F212" s="29" t="str" cm="1">
        <f t="array" ref="F212">IF($AR212=0,"",INDEX(Input!$E$2:$E$500,$AR212))</f>
        <v/>
      </c>
      <c r="G212" s="29" t="str" cm="1">
        <f t="array" ref="G212">IF($AR212=0,"",IF(F212="LENOVO",INDEX(Input!$K$2:$K$500,$AR212),INDEX(Input!$L$2:$L$500,$AR212)))</f>
        <v/>
      </c>
      <c r="H212" s="29"/>
      <c r="I212" s="29"/>
      <c r="J212" s="29" t="str">
        <f>CPU_Formula!I212</f>
        <v/>
      </c>
      <c r="K212" s="37" t="str" cm="1">
        <f t="array" ref="K212">IF($AR212=0,"",INDEX(Input!$D$2:$AC$500,$AR212,$AP$2)&amp;"")</f>
        <v/>
      </c>
      <c r="L212" s="37" t="str" cm="1">
        <f t="array" ref="L212">IF($AR212=0,"",INDEX(Input!$D$2:$AC$500,$AR212,$AP$3)&amp;"")</f>
        <v/>
      </c>
      <c r="M212" s="37" t="str" cm="1">
        <f t="array" ref="M212">IFERROR(_xlfn.FILTERXML("&lt;t&gt;&lt;s&gt;" &amp; SUBSTITUTE(L212," / ","&lt;/s&gt;&lt;s&gt;") &amp; "&lt;/s&gt;&lt;/t&gt;","(//s[contains(.,'DDR')])[1]"),"")</f>
        <v/>
      </c>
      <c r="N212" s="29" t="str">
        <f t="shared" si="10"/>
        <v/>
      </c>
      <c r="O212" s="37" t="str" cm="1">
        <f t="array" ref="O212">IF($AR212=0,"",INDEX(Input!$D$2:$AC$500,$AR212,$AP$4)&amp;"")</f>
        <v/>
      </c>
      <c r="P212" s="37" t="str" cm="1">
        <f t="array" ref="P212">IF($AR212=0,"",IFERROR(_xlfn.TEXTJOIN(", ",TRUE,_xlfn.MAP(_xlfn._xlws.FILTER(INDEX(Input!$D$2:$AC$500,,$AP$6),Input!$J$2:$J$500=$B212),_xlfn.LAMBDA(_xlpm.x,IFERROR(TRUNC(VALUE(_xlfn.TEXTBEFORE(_xlpm.x," ")))&amp;" "&amp;_xlfn.TEXTAFTER(_xlpm.x," "),_xlpm.x)))),""))</f>
        <v/>
      </c>
      <c r="Q212" s="29" t="str">
        <f t="shared" si="11"/>
        <v/>
      </c>
      <c r="R212" s="37" t="str" cm="1">
        <f t="array" ref="R212">IF($AR212=0,"",_xlfn.LET(_xlpm.Result,INDEX(Input!$D$2:$AC$500,$AR212,$AP$5),IF(_xlpm.Result="","",_xlpm.Result)))</f>
        <v/>
      </c>
      <c r="S212" s="37" t="str" cm="1">
        <f t="array" ref="S212">IF(R212="","",IFERROR(_xlfn.TEXTSPLIT(R212," / ", ,TRUE,0,),""))</f>
        <v/>
      </c>
      <c r="T212" s="37"/>
      <c r="U212" s="37" t="str" cm="1">
        <f t="array" ref="U212">IFERROR(_xlfn.IFS(
S212="","",
--S212&lt;55,"Battery Defect",
--S212&lt;=69,"Battery D",
--S212&lt;=80,"Battery C",
--S212&gt;80,""
),"")</f>
        <v/>
      </c>
      <c r="V212" s="37" t="str" cm="1">
        <f t="array" ref="V212">IFERROR(_xlfn.IFS(
T212="","",
--T212&lt;55,"Battery Defect",
--T212&lt;=69,"Battery D",
--T212&lt;=80,"Battery C",
--T212&gt;80,""
),"")</f>
        <v/>
      </c>
      <c r="W212" s="37" t="str" cm="1">
        <f t="array" ref="W212">IF($AR212=0,"",IFERROR(IF(INDEX(Input!$N$2:$U$500,$AR212,0)=0,"",INDEX(Input!$N$2:$U$500,$AR212,0)),""))</f>
        <v/>
      </c>
      <c r="X212" s="37"/>
      <c r="Y212" s="37"/>
      <c r="Z212" s="37"/>
      <c r="AA212" s="37"/>
      <c r="AB212" s="37"/>
      <c r="AC212" s="37"/>
      <c r="AD212" s="37"/>
      <c r="AE212" s="29" t="str">
        <f t="shared" si="9"/>
        <v/>
      </c>
      <c r="AF212" s="29" t="str" cm="1">
        <f t="array" ref="AF212">IF($AS212=0,"",INDEX(Disk_Pivot!$I$2:$I$500,$AS212))</f>
        <v/>
      </c>
      <c r="AG212" s="29" t="str" cm="1">
        <f t="array" ref="AG212">IF($AS212=0,"",INDEX(Disk_Pivot!$N$2:$N$500,$AS212))</f>
        <v/>
      </c>
      <c r="AH212" s="29"/>
      <c r="AI212" s="29"/>
      <c r="AJ212" s="29"/>
      <c r="AK212" s="29"/>
      <c r="AL212" s="29"/>
      <c r="AM212" s="29"/>
      <c r="AR212">
        <f>IFERROR(MATCH($B212,Input!$J$2:$J$500,0),0)</f>
        <v>0</v>
      </c>
      <c r="AS212">
        <f>IFERROR(MATCH($B212,Disk_Pivot!$G$2:$G$500,0),0)</f>
        <v>0</v>
      </c>
    </row>
    <row r="213" spans="1:45">
      <c r="A213" s="29" t="str" cm="1">
        <f t="array" ref="A213">IF($AR213=0,"",INDEX(Input!$G$2:$G$500,$AR213)&amp;"")</f>
        <v/>
      </c>
      <c r="B213" s="29"/>
      <c r="C213" s="29" t="str" cm="1">
        <f t="array" ref="C213">IF($AR213=0,"",INDEX(Input!$H$2:$H$500,$AR213)&amp;"")</f>
        <v/>
      </c>
      <c r="D213" s="37" t="str" cm="1">
        <f t="array" ref="D213">IF($AR213=0,"",INDEX(Input!$F$2:$F$500,$AR213))</f>
        <v/>
      </c>
      <c r="E213" s="29" t="str">
        <f>IFERROR(INDEX(Models!$G$2:$G$605,MATCH(D213,Models!$H$2:$H$605,0)),D213)</f>
        <v/>
      </c>
      <c r="F213" s="29" t="str" cm="1">
        <f t="array" ref="F213">IF($AR213=0,"",INDEX(Input!$E$2:$E$500,$AR213))</f>
        <v/>
      </c>
      <c r="G213" s="29" t="str" cm="1">
        <f t="array" ref="G213">IF($AR213=0,"",IF(F213="LENOVO",INDEX(Input!$K$2:$K$500,$AR213),INDEX(Input!$L$2:$L$500,$AR213)))</f>
        <v/>
      </c>
      <c r="H213" s="29"/>
      <c r="I213" s="29"/>
      <c r="J213" s="29" t="str">
        <f>CPU_Formula!I213</f>
        <v/>
      </c>
      <c r="K213" s="37" t="str" cm="1">
        <f t="array" ref="K213">IF($AR213=0,"",INDEX(Input!$D$2:$AC$500,$AR213,$AP$2)&amp;"")</f>
        <v/>
      </c>
      <c r="L213" s="37" t="str" cm="1">
        <f t="array" ref="L213">IF($AR213=0,"",INDEX(Input!$D$2:$AC$500,$AR213,$AP$3)&amp;"")</f>
        <v/>
      </c>
      <c r="M213" s="37" t="str" cm="1">
        <f t="array" ref="M213">IFERROR(_xlfn.FILTERXML("&lt;t&gt;&lt;s&gt;" &amp; SUBSTITUTE(L213," / ","&lt;/s&gt;&lt;s&gt;") &amp; "&lt;/s&gt;&lt;/t&gt;","(//s[contains(.,'DDR')])[1]"),"")</f>
        <v/>
      </c>
      <c r="N213" s="29" t="str">
        <f t="shared" si="10"/>
        <v/>
      </c>
      <c r="O213" s="37" t="str" cm="1">
        <f t="array" ref="O213">IF($AR213=0,"",INDEX(Input!$D$2:$AC$500,$AR213,$AP$4)&amp;"")</f>
        <v/>
      </c>
      <c r="P213" s="37" t="str" cm="1">
        <f t="array" ref="P213">IF($AR213=0,"",IFERROR(_xlfn.TEXTJOIN(", ",TRUE,_xlfn.MAP(_xlfn._xlws.FILTER(INDEX(Input!$D$2:$AC$500,,$AP$6),Input!$J$2:$J$500=$B213),_xlfn.LAMBDA(_xlpm.x,IFERROR(TRUNC(VALUE(_xlfn.TEXTBEFORE(_xlpm.x," ")))&amp;" "&amp;_xlfn.TEXTAFTER(_xlpm.x," "),_xlpm.x)))),""))</f>
        <v/>
      </c>
      <c r="Q213" s="29" t="str">
        <f t="shared" si="11"/>
        <v/>
      </c>
      <c r="R213" s="37" t="str" cm="1">
        <f t="array" ref="R213">IF($AR213=0,"",_xlfn.LET(_xlpm.Result,INDEX(Input!$D$2:$AC$500,$AR213,$AP$5),IF(_xlpm.Result="","",_xlpm.Result)))</f>
        <v/>
      </c>
      <c r="S213" s="37" t="str" cm="1">
        <f t="array" ref="S213">IF(R213="","",IFERROR(_xlfn.TEXTSPLIT(R213," / ", ,TRUE,0,),""))</f>
        <v/>
      </c>
      <c r="T213" s="37"/>
      <c r="U213" s="37" t="str" cm="1">
        <f t="array" ref="U213">IFERROR(_xlfn.IFS(
S213="","",
--S213&lt;55,"Battery Defect",
--S213&lt;=69,"Battery D",
--S213&lt;=80,"Battery C",
--S213&gt;80,""
),"")</f>
        <v/>
      </c>
      <c r="V213" s="37" t="str" cm="1">
        <f t="array" ref="V213">IFERROR(_xlfn.IFS(
T213="","",
--T213&lt;55,"Battery Defect",
--T213&lt;=69,"Battery D",
--T213&lt;=80,"Battery C",
--T213&gt;80,""
),"")</f>
        <v/>
      </c>
      <c r="W213" s="37" t="str" cm="1">
        <f t="array" ref="W213">IF($AR213=0,"",IFERROR(IF(INDEX(Input!$N$2:$U$500,$AR213,0)=0,"",INDEX(Input!$N$2:$U$500,$AR213,0)),""))</f>
        <v/>
      </c>
      <c r="X213" s="37"/>
      <c r="Y213" s="37"/>
      <c r="Z213" s="37"/>
      <c r="AA213" s="37"/>
      <c r="AB213" s="37"/>
      <c r="AC213" s="37"/>
      <c r="AD213" s="37"/>
      <c r="AE213" s="29" t="str">
        <f t="shared" si="9"/>
        <v/>
      </c>
      <c r="AF213" s="29" t="str" cm="1">
        <f t="array" ref="AF213">IF($AS213=0,"",INDEX(Disk_Pivot!$I$2:$I$500,$AS213))</f>
        <v/>
      </c>
      <c r="AG213" s="29" t="str" cm="1">
        <f t="array" ref="AG213">IF($AS213=0,"",INDEX(Disk_Pivot!$N$2:$N$500,$AS213))</f>
        <v/>
      </c>
      <c r="AH213" s="29"/>
      <c r="AI213" s="29"/>
      <c r="AJ213" s="29"/>
      <c r="AK213" s="29"/>
      <c r="AL213" s="29"/>
      <c r="AM213" s="29"/>
      <c r="AR213">
        <f>IFERROR(MATCH($B213,Input!$J$2:$J$500,0),0)</f>
        <v>0</v>
      </c>
      <c r="AS213">
        <f>IFERROR(MATCH($B213,Disk_Pivot!$G$2:$G$500,0),0)</f>
        <v>0</v>
      </c>
    </row>
    <row r="214" spans="1:45">
      <c r="A214" s="29" t="str" cm="1">
        <f t="array" ref="A214">IF($AR214=0,"",INDEX(Input!$G$2:$G$500,$AR214)&amp;"")</f>
        <v/>
      </c>
      <c r="B214" s="29"/>
      <c r="C214" s="29" t="str" cm="1">
        <f t="array" ref="C214">IF($AR214=0,"",INDEX(Input!$H$2:$H$500,$AR214)&amp;"")</f>
        <v/>
      </c>
      <c r="D214" s="37" t="str" cm="1">
        <f t="array" ref="D214">IF($AR214=0,"",INDEX(Input!$F$2:$F$500,$AR214))</f>
        <v/>
      </c>
      <c r="E214" s="29" t="str">
        <f>IFERROR(INDEX(Models!$G$2:$G$605,MATCH(D214,Models!$H$2:$H$605,0)),D214)</f>
        <v/>
      </c>
      <c r="F214" s="29" t="str" cm="1">
        <f t="array" ref="F214">IF($AR214=0,"",INDEX(Input!$E$2:$E$500,$AR214))</f>
        <v/>
      </c>
      <c r="G214" s="29" t="str" cm="1">
        <f t="array" ref="G214">IF($AR214=0,"",IF(F214="LENOVO",INDEX(Input!$K$2:$K$500,$AR214),INDEX(Input!$L$2:$L$500,$AR214)))</f>
        <v/>
      </c>
      <c r="H214" s="29"/>
      <c r="I214" s="29"/>
      <c r="J214" s="29" t="str">
        <f>CPU_Formula!I214</f>
        <v/>
      </c>
      <c r="K214" s="37" t="str" cm="1">
        <f t="array" ref="K214">IF($AR214=0,"",INDEX(Input!$D$2:$AC$500,$AR214,$AP$2)&amp;"")</f>
        <v/>
      </c>
      <c r="L214" s="37" t="str" cm="1">
        <f t="array" ref="L214">IF($AR214=0,"",INDEX(Input!$D$2:$AC$500,$AR214,$AP$3)&amp;"")</f>
        <v/>
      </c>
      <c r="M214" s="37" t="str" cm="1">
        <f t="array" ref="M214">IFERROR(_xlfn.FILTERXML("&lt;t&gt;&lt;s&gt;" &amp; SUBSTITUTE(L214," / ","&lt;/s&gt;&lt;s&gt;") &amp; "&lt;/s&gt;&lt;/t&gt;","(//s[contains(.,'DDR')])[1]"),"")</f>
        <v/>
      </c>
      <c r="N214" s="29" t="str">
        <f t="shared" si="10"/>
        <v/>
      </c>
      <c r="O214" s="37" t="str" cm="1">
        <f t="array" ref="O214">IF($AR214=0,"",INDEX(Input!$D$2:$AC$500,$AR214,$AP$4)&amp;"")</f>
        <v/>
      </c>
      <c r="P214" s="37" t="str" cm="1">
        <f t="array" ref="P214">IF($AR214=0,"",IFERROR(_xlfn.TEXTJOIN(", ",TRUE,_xlfn.MAP(_xlfn._xlws.FILTER(INDEX(Input!$D$2:$AC$500,,$AP$6),Input!$J$2:$J$500=$B214),_xlfn.LAMBDA(_xlpm.x,IFERROR(TRUNC(VALUE(_xlfn.TEXTBEFORE(_xlpm.x," ")))&amp;" "&amp;_xlfn.TEXTAFTER(_xlpm.x," "),_xlpm.x)))),""))</f>
        <v/>
      </c>
      <c r="Q214" s="29" t="str">
        <f t="shared" si="11"/>
        <v/>
      </c>
      <c r="R214" s="37" t="str" cm="1">
        <f t="array" ref="R214">IF($AR214=0,"",_xlfn.LET(_xlpm.Result,INDEX(Input!$D$2:$AC$500,$AR214,$AP$5),IF(_xlpm.Result="","",_xlpm.Result)))</f>
        <v/>
      </c>
      <c r="S214" s="37" t="str" cm="1">
        <f t="array" ref="S214">IF(R214="","",IFERROR(_xlfn.TEXTSPLIT(R214," / ", ,TRUE,0,),""))</f>
        <v/>
      </c>
      <c r="T214" s="37"/>
      <c r="U214" s="37" t="str" cm="1">
        <f t="array" ref="U214">IFERROR(_xlfn.IFS(
S214="","",
--S214&lt;55,"Battery Defect",
--S214&lt;=69,"Battery D",
--S214&lt;=80,"Battery C",
--S214&gt;80,""
),"")</f>
        <v/>
      </c>
      <c r="V214" s="37" t="str" cm="1">
        <f t="array" ref="V214">IFERROR(_xlfn.IFS(
T214="","",
--T214&lt;55,"Battery Defect",
--T214&lt;=69,"Battery D",
--T214&lt;=80,"Battery C",
--T214&gt;80,""
),"")</f>
        <v/>
      </c>
      <c r="W214" s="37" t="str" cm="1">
        <f t="array" ref="W214">IF($AR214=0,"",IFERROR(IF(INDEX(Input!$N$2:$U$500,$AR214,0)=0,"",INDEX(Input!$N$2:$U$500,$AR214,0)),""))</f>
        <v/>
      </c>
      <c r="X214" s="37"/>
      <c r="Y214" s="37"/>
      <c r="Z214" s="37"/>
      <c r="AA214" s="37"/>
      <c r="AB214" s="37"/>
      <c r="AC214" s="37"/>
      <c r="AD214" s="37"/>
      <c r="AE214" s="29" t="str">
        <f t="shared" si="9"/>
        <v/>
      </c>
      <c r="AF214" s="29" t="str" cm="1">
        <f t="array" ref="AF214">IF($AS214=0,"",INDEX(Disk_Pivot!$I$2:$I$500,$AS214))</f>
        <v/>
      </c>
      <c r="AG214" s="29" t="str" cm="1">
        <f t="array" ref="AG214">IF($AS214=0,"",INDEX(Disk_Pivot!$N$2:$N$500,$AS214))</f>
        <v/>
      </c>
      <c r="AH214" s="29"/>
      <c r="AI214" s="29"/>
      <c r="AJ214" s="29"/>
      <c r="AK214" s="29"/>
      <c r="AL214" s="29"/>
      <c r="AM214" s="29"/>
      <c r="AR214">
        <f>IFERROR(MATCH($B214,Input!$J$2:$J$500,0),0)</f>
        <v>0</v>
      </c>
      <c r="AS214">
        <f>IFERROR(MATCH($B214,Disk_Pivot!$G$2:$G$500,0),0)</f>
        <v>0</v>
      </c>
    </row>
    <row r="215" spans="1:45">
      <c r="A215" s="29" t="str" cm="1">
        <f t="array" ref="A215">IF($AR215=0,"",INDEX(Input!$G$2:$G$500,$AR215)&amp;"")</f>
        <v/>
      </c>
      <c r="B215" s="29"/>
      <c r="C215" s="29" t="str" cm="1">
        <f t="array" ref="C215">IF($AR215=0,"",INDEX(Input!$H$2:$H$500,$AR215)&amp;"")</f>
        <v/>
      </c>
      <c r="D215" s="37" t="str" cm="1">
        <f t="array" ref="D215">IF($AR215=0,"",INDEX(Input!$F$2:$F$500,$AR215))</f>
        <v/>
      </c>
      <c r="E215" s="29" t="str">
        <f>IFERROR(INDEX(Models!$G$2:$G$605,MATCH(D215,Models!$H$2:$H$605,0)),D215)</f>
        <v/>
      </c>
      <c r="F215" s="29" t="str" cm="1">
        <f t="array" ref="F215">IF($AR215=0,"",INDEX(Input!$E$2:$E$500,$AR215))</f>
        <v/>
      </c>
      <c r="G215" s="29" t="str" cm="1">
        <f t="array" ref="G215">IF($AR215=0,"",IF(F215="LENOVO",INDEX(Input!$K$2:$K$500,$AR215),INDEX(Input!$L$2:$L$500,$AR215)))</f>
        <v/>
      </c>
      <c r="H215" s="29"/>
      <c r="I215" s="29"/>
      <c r="J215" s="29" t="str">
        <f>CPU_Formula!I215</f>
        <v/>
      </c>
      <c r="K215" s="37" t="str" cm="1">
        <f t="array" ref="K215">IF($AR215=0,"",INDEX(Input!$D$2:$AC$500,$AR215,$AP$2)&amp;"")</f>
        <v/>
      </c>
      <c r="L215" s="37" t="str" cm="1">
        <f t="array" ref="L215">IF($AR215=0,"",INDEX(Input!$D$2:$AC$500,$AR215,$AP$3)&amp;"")</f>
        <v/>
      </c>
      <c r="M215" s="37" t="str" cm="1">
        <f t="array" ref="M215">IFERROR(_xlfn.FILTERXML("&lt;t&gt;&lt;s&gt;" &amp; SUBSTITUTE(L215," / ","&lt;/s&gt;&lt;s&gt;") &amp; "&lt;/s&gt;&lt;/t&gt;","(//s[contains(.,'DDR')])[1]"),"")</f>
        <v/>
      </c>
      <c r="N215" s="29" t="str">
        <f t="shared" si="10"/>
        <v/>
      </c>
      <c r="O215" s="37" t="str" cm="1">
        <f t="array" ref="O215">IF($AR215=0,"",INDEX(Input!$D$2:$AC$500,$AR215,$AP$4)&amp;"")</f>
        <v/>
      </c>
      <c r="P215" s="37" t="str" cm="1">
        <f t="array" ref="P215">IF($AR215=0,"",IFERROR(_xlfn.TEXTJOIN(", ",TRUE,_xlfn.MAP(_xlfn._xlws.FILTER(INDEX(Input!$D$2:$AC$500,,$AP$6),Input!$J$2:$J$500=$B215),_xlfn.LAMBDA(_xlpm.x,IFERROR(TRUNC(VALUE(_xlfn.TEXTBEFORE(_xlpm.x," ")))&amp;" "&amp;_xlfn.TEXTAFTER(_xlpm.x," "),_xlpm.x)))),""))</f>
        <v/>
      </c>
      <c r="Q215" s="29" t="str">
        <f t="shared" si="11"/>
        <v/>
      </c>
      <c r="R215" s="37" t="str" cm="1">
        <f t="array" ref="R215">IF($AR215=0,"",_xlfn.LET(_xlpm.Result,INDEX(Input!$D$2:$AC$500,$AR215,$AP$5),IF(_xlpm.Result="","",_xlpm.Result)))</f>
        <v/>
      </c>
      <c r="S215" s="37" t="str" cm="1">
        <f t="array" ref="S215">IF(R215="","",IFERROR(_xlfn.TEXTSPLIT(R215," / ", ,TRUE,0,),""))</f>
        <v/>
      </c>
      <c r="T215" s="37"/>
      <c r="U215" s="37" t="str" cm="1">
        <f t="array" ref="U215">IFERROR(_xlfn.IFS(
S215="","",
--S215&lt;55,"Battery Defect",
--S215&lt;=69,"Battery D",
--S215&lt;=80,"Battery C",
--S215&gt;80,""
),"")</f>
        <v/>
      </c>
      <c r="V215" s="37" t="str" cm="1">
        <f t="array" ref="V215">IFERROR(_xlfn.IFS(
T215="","",
--T215&lt;55,"Battery Defect",
--T215&lt;=69,"Battery D",
--T215&lt;=80,"Battery C",
--T215&gt;80,""
),"")</f>
        <v/>
      </c>
      <c r="W215" s="37" t="str" cm="1">
        <f t="array" ref="W215">IF($AR215=0,"",IFERROR(IF(INDEX(Input!$N$2:$U$500,$AR215,0)=0,"",INDEX(Input!$N$2:$U$500,$AR215,0)),""))</f>
        <v/>
      </c>
      <c r="X215" s="37"/>
      <c r="Y215" s="37"/>
      <c r="Z215" s="37"/>
      <c r="AA215" s="37"/>
      <c r="AB215" s="37"/>
      <c r="AC215" s="37"/>
      <c r="AD215" s="37"/>
      <c r="AE215" s="29" t="str">
        <f t="shared" si="9"/>
        <v/>
      </c>
      <c r="AF215" s="29" t="str" cm="1">
        <f t="array" ref="AF215">IF($AS215=0,"",INDEX(Disk_Pivot!$I$2:$I$500,$AS215))</f>
        <v/>
      </c>
      <c r="AG215" s="29" t="str" cm="1">
        <f t="array" ref="AG215">IF($AS215=0,"",INDEX(Disk_Pivot!$N$2:$N$500,$AS215))</f>
        <v/>
      </c>
      <c r="AH215" s="29"/>
      <c r="AI215" s="29"/>
      <c r="AJ215" s="29"/>
      <c r="AK215" s="29"/>
      <c r="AL215" s="29"/>
      <c r="AM215" s="29"/>
      <c r="AR215">
        <f>IFERROR(MATCH($B215,Input!$J$2:$J$500,0),0)</f>
        <v>0</v>
      </c>
      <c r="AS215">
        <f>IFERROR(MATCH($B215,Disk_Pivot!$G$2:$G$500,0),0)</f>
        <v>0</v>
      </c>
    </row>
    <row r="216" spans="1:45">
      <c r="A216" s="29" t="str" cm="1">
        <f t="array" ref="A216">IF($AR216=0,"",INDEX(Input!$G$2:$G$500,$AR216)&amp;"")</f>
        <v/>
      </c>
      <c r="B216" s="29"/>
      <c r="C216" s="29" t="str" cm="1">
        <f t="array" ref="C216">IF($AR216=0,"",INDEX(Input!$H$2:$H$500,$AR216)&amp;"")</f>
        <v/>
      </c>
      <c r="D216" s="37" t="str" cm="1">
        <f t="array" ref="D216">IF($AR216=0,"",INDEX(Input!$F$2:$F$500,$AR216))</f>
        <v/>
      </c>
      <c r="E216" s="29" t="str">
        <f>IFERROR(INDEX(Models!$G$2:$G$605,MATCH(D216,Models!$H$2:$H$605,0)),D216)</f>
        <v/>
      </c>
      <c r="F216" s="29" t="str" cm="1">
        <f t="array" ref="F216">IF($AR216=0,"",INDEX(Input!$E$2:$E$500,$AR216))</f>
        <v/>
      </c>
      <c r="G216" s="29" t="str" cm="1">
        <f t="array" ref="G216">IF($AR216=0,"",IF(F216="LENOVO",INDEX(Input!$K$2:$K$500,$AR216),INDEX(Input!$L$2:$L$500,$AR216)))</f>
        <v/>
      </c>
      <c r="H216" s="29"/>
      <c r="I216" s="29"/>
      <c r="J216" s="29" t="str">
        <f>CPU_Formula!I216</f>
        <v/>
      </c>
      <c r="K216" s="37" t="str" cm="1">
        <f t="array" ref="K216">IF($AR216=0,"",INDEX(Input!$D$2:$AC$500,$AR216,$AP$2)&amp;"")</f>
        <v/>
      </c>
      <c r="L216" s="37" t="str" cm="1">
        <f t="array" ref="L216">IF($AR216=0,"",INDEX(Input!$D$2:$AC$500,$AR216,$AP$3)&amp;"")</f>
        <v/>
      </c>
      <c r="M216" s="37" t="str" cm="1">
        <f t="array" ref="M216">IFERROR(_xlfn.FILTERXML("&lt;t&gt;&lt;s&gt;" &amp; SUBSTITUTE(L216," / ","&lt;/s&gt;&lt;s&gt;") &amp; "&lt;/s&gt;&lt;/t&gt;","(//s[contains(.,'DDR')])[1]"),"")</f>
        <v/>
      </c>
      <c r="N216" s="29" t="str">
        <f t="shared" si="10"/>
        <v/>
      </c>
      <c r="O216" s="37" t="str" cm="1">
        <f t="array" ref="O216">IF($AR216=0,"",INDEX(Input!$D$2:$AC$500,$AR216,$AP$4)&amp;"")</f>
        <v/>
      </c>
      <c r="P216" s="37" t="str" cm="1">
        <f t="array" ref="P216">IF($AR216=0,"",IFERROR(_xlfn.TEXTJOIN(", ",TRUE,_xlfn.MAP(_xlfn._xlws.FILTER(INDEX(Input!$D$2:$AC$500,,$AP$6),Input!$J$2:$J$500=$B216),_xlfn.LAMBDA(_xlpm.x,IFERROR(TRUNC(VALUE(_xlfn.TEXTBEFORE(_xlpm.x," ")))&amp;" "&amp;_xlfn.TEXTAFTER(_xlpm.x," "),_xlpm.x)))),""))</f>
        <v/>
      </c>
      <c r="Q216" s="29" t="str">
        <f t="shared" si="11"/>
        <v/>
      </c>
      <c r="R216" s="37" t="str" cm="1">
        <f t="array" ref="R216">IF($AR216=0,"",_xlfn.LET(_xlpm.Result,INDEX(Input!$D$2:$AC$500,$AR216,$AP$5),IF(_xlpm.Result="","",_xlpm.Result)))</f>
        <v/>
      </c>
      <c r="S216" s="37" t="str" cm="1">
        <f t="array" ref="S216">IF(R216="","",IFERROR(_xlfn.TEXTSPLIT(R216," / ", ,TRUE,0,),""))</f>
        <v/>
      </c>
      <c r="T216" s="37"/>
      <c r="U216" s="37" t="str" cm="1">
        <f t="array" ref="U216">IFERROR(_xlfn.IFS(
S216="","",
--S216&lt;55,"Battery Defect",
--S216&lt;=69,"Battery D",
--S216&lt;=80,"Battery C",
--S216&gt;80,""
),"")</f>
        <v/>
      </c>
      <c r="V216" s="37" t="str" cm="1">
        <f t="array" ref="V216">IFERROR(_xlfn.IFS(
T216="","",
--T216&lt;55,"Battery Defect",
--T216&lt;=69,"Battery D",
--T216&lt;=80,"Battery C",
--T216&gt;80,""
),"")</f>
        <v/>
      </c>
      <c r="W216" s="37" t="str" cm="1">
        <f t="array" ref="W216">IF($AR216=0,"",IFERROR(IF(INDEX(Input!$N$2:$U$500,$AR216,0)=0,"",INDEX(Input!$N$2:$U$500,$AR216,0)),""))</f>
        <v/>
      </c>
      <c r="X216" s="37"/>
      <c r="Y216" s="37"/>
      <c r="Z216" s="37"/>
      <c r="AA216" s="37"/>
      <c r="AB216" s="37"/>
      <c r="AC216" s="37"/>
      <c r="AD216" s="37"/>
      <c r="AE216" s="29" t="str">
        <f t="shared" si="9"/>
        <v/>
      </c>
      <c r="AF216" s="29" t="str" cm="1">
        <f t="array" ref="AF216">IF($AS216=0,"",INDEX(Disk_Pivot!$I$2:$I$500,$AS216))</f>
        <v/>
      </c>
      <c r="AG216" s="29" t="str" cm="1">
        <f t="array" ref="AG216">IF($AS216=0,"",INDEX(Disk_Pivot!$N$2:$N$500,$AS216))</f>
        <v/>
      </c>
      <c r="AH216" s="29"/>
      <c r="AI216" s="29"/>
      <c r="AJ216" s="29"/>
      <c r="AK216" s="29"/>
      <c r="AL216" s="29"/>
      <c r="AM216" s="29"/>
      <c r="AR216">
        <f>IFERROR(MATCH($B216,Input!$J$2:$J$500,0),0)</f>
        <v>0</v>
      </c>
      <c r="AS216">
        <f>IFERROR(MATCH($B216,Disk_Pivot!$G$2:$G$500,0),0)</f>
        <v>0</v>
      </c>
    </row>
    <row r="217" spans="1:45">
      <c r="A217" s="29" t="str" cm="1">
        <f t="array" ref="A217">IF($AR217=0,"",INDEX(Input!$G$2:$G$500,$AR217)&amp;"")</f>
        <v/>
      </c>
      <c r="B217" s="29"/>
      <c r="C217" s="29" t="str" cm="1">
        <f t="array" ref="C217">IF($AR217=0,"",INDEX(Input!$H$2:$H$500,$AR217)&amp;"")</f>
        <v/>
      </c>
      <c r="D217" s="37" t="str" cm="1">
        <f t="array" ref="D217">IF($AR217=0,"",INDEX(Input!$F$2:$F$500,$AR217))</f>
        <v/>
      </c>
      <c r="E217" s="29" t="str">
        <f>IFERROR(INDEX(Models!$G$2:$G$605,MATCH(D217,Models!$H$2:$H$605,0)),D217)</f>
        <v/>
      </c>
      <c r="F217" s="29" t="str" cm="1">
        <f t="array" ref="F217">IF($AR217=0,"",INDEX(Input!$E$2:$E$500,$AR217))</f>
        <v/>
      </c>
      <c r="G217" s="29" t="str" cm="1">
        <f t="array" ref="G217">IF($AR217=0,"",IF(F217="LENOVO",INDEX(Input!$K$2:$K$500,$AR217),INDEX(Input!$L$2:$L$500,$AR217)))</f>
        <v/>
      </c>
      <c r="H217" s="29"/>
      <c r="I217" s="29"/>
      <c r="J217" s="29" t="str">
        <f>CPU_Formula!I217</f>
        <v/>
      </c>
      <c r="K217" s="37" t="str" cm="1">
        <f t="array" ref="K217">IF($AR217=0,"",INDEX(Input!$D$2:$AC$500,$AR217,$AP$2)&amp;"")</f>
        <v/>
      </c>
      <c r="L217" s="37" t="str" cm="1">
        <f t="array" ref="L217">IF($AR217=0,"",INDEX(Input!$D$2:$AC$500,$AR217,$AP$3)&amp;"")</f>
        <v/>
      </c>
      <c r="M217" s="37" t="str" cm="1">
        <f t="array" ref="M217">IFERROR(_xlfn.FILTERXML("&lt;t&gt;&lt;s&gt;" &amp; SUBSTITUTE(L217," / ","&lt;/s&gt;&lt;s&gt;") &amp; "&lt;/s&gt;&lt;/t&gt;","(//s[contains(.,'DDR')])[1]"),"")</f>
        <v/>
      </c>
      <c r="N217" s="29" t="str">
        <f t="shared" si="10"/>
        <v/>
      </c>
      <c r="O217" s="37" t="str" cm="1">
        <f t="array" ref="O217">IF($AR217=0,"",INDEX(Input!$D$2:$AC$500,$AR217,$AP$4)&amp;"")</f>
        <v/>
      </c>
      <c r="P217" s="37" t="str" cm="1">
        <f t="array" ref="P217">IF($AR217=0,"",IFERROR(_xlfn.TEXTJOIN(", ",TRUE,_xlfn.MAP(_xlfn._xlws.FILTER(INDEX(Input!$D$2:$AC$500,,$AP$6),Input!$J$2:$J$500=$B217),_xlfn.LAMBDA(_xlpm.x,IFERROR(TRUNC(VALUE(_xlfn.TEXTBEFORE(_xlpm.x," ")))&amp;" "&amp;_xlfn.TEXTAFTER(_xlpm.x," "),_xlpm.x)))),""))</f>
        <v/>
      </c>
      <c r="Q217" s="29" t="str">
        <f t="shared" si="11"/>
        <v/>
      </c>
      <c r="R217" s="37" t="str" cm="1">
        <f t="array" ref="R217">IF($AR217=0,"",_xlfn.LET(_xlpm.Result,INDEX(Input!$D$2:$AC$500,$AR217,$AP$5),IF(_xlpm.Result="","",_xlpm.Result)))</f>
        <v/>
      </c>
      <c r="S217" s="37" t="str" cm="1">
        <f t="array" ref="S217">IF(R217="","",IFERROR(_xlfn.TEXTSPLIT(R217," / ", ,TRUE,0,),""))</f>
        <v/>
      </c>
      <c r="T217" s="37"/>
      <c r="U217" s="37" t="str" cm="1">
        <f t="array" ref="U217">IFERROR(_xlfn.IFS(
S217="","",
--S217&lt;55,"Battery Defect",
--S217&lt;=69,"Battery D",
--S217&lt;=80,"Battery C",
--S217&gt;80,""
),"")</f>
        <v/>
      </c>
      <c r="V217" s="37" t="str" cm="1">
        <f t="array" ref="V217">IFERROR(_xlfn.IFS(
T217="","",
--T217&lt;55,"Battery Defect",
--T217&lt;=69,"Battery D",
--T217&lt;=80,"Battery C",
--T217&gt;80,""
),"")</f>
        <v/>
      </c>
      <c r="W217" s="37" t="str" cm="1">
        <f t="array" ref="W217">IF($AR217=0,"",IFERROR(IF(INDEX(Input!$N$2:$U$500,$AR217,0)=0,"",INDEX(Input!$N$2:$U$500,$AR217,0)),""))</f>
        <v/>
      </c>
      <c r="X217" s="37"/>
      <c r="Y217" s="37"/>
      <c r="Z217" s="37"/>
      <c r="AA217" s="37"/>
      <c r="AB217" s="37"/>
      <c r="AC217" s="37"/>
      <c r="AD217" s="37"/>
      <c r="AE217" s="29" t="str">
        <f t="shared" si="9"/>
        <v/>
      </c>
      <c r="AF217" s="29" t="str" cm="1">
        <f t="array" ref="AF217">IF($AS217=0,"",INDEX(Disk_Pivot!$I$2:$I$500,$AS217))</f>
        <v/>
      </c>
      <c r="AG217" s="29" t="str" cm="1">
        <f t="array" ref="AG217">IF($AS217=0,"",INDEX(Disk_Pivot!$N$2:$N$500,$AS217))</f>
        <v/>
      </c>
      <c r="AH217" s="29"/>
      <c r="AI217" s="29"/>
      <c r="AJ217" s="29"/>
      <c r="AK217" s="29"/>
      <c r="AL217" s="29"/>
      <c r="AM217" s="29"/>
      <c r="AR217">
        <f>IFERROR(MATCH($B217,Input!$J$2:$J$500,0),0)</f>
        <v>0</v>
      </c>
      <c r="AS217">
        <f>IFERROR(MATCH($B217,Disk_Pivot!$G$2:$G$500,0),0)</f>
        <v>0</v>
      </c>
    </row>
    <row r="218" spans="1:45">
      <c r="A218" s="29" t="str" cm="1">
        <f t="array" ref="A218">IF($AR218=0,"",INDEX(Input!$G$2:$G$500,$AR218)&amp;"")</f>
        <v/>
      </c>
      <c r="B218" s="29"/>
      <c r="C218" s="29" t="str" cm="1">
        <f t="array" ref="C218">IF($AR218=0,"",INDEX(Input!$H$2:$H$500,$AR218)&amp;"")</f>
        <v/>
      </c>
      <c r="D218" s="37" t="str" cm="1">
        <f t="array" ref="D218">IF($AR218=0,"",INDEX(Input!$F$2:$F$500,$AR218))</f>
        <v/>
      </c>
      <c r="E218" s="29" t="str">
        <f>IFERROR(INDEX(Models!$G$2:$G$605,MATCH(D218,Models!$H$2:$H$605,0)),D218)</f>
        <v/>
      </c>
      <c r="F218" s="29" t="str" cm="1">
        <f t="array" ref="F218">IF($AR218=0,"",INDEX(Input!$E$2:$E$500,$AR218))</f>
        <v/>
      </c>
      <c r="G218" s="29" t="str" cm="1">
        <f t="array" ref="G218">IF($AR218=0,"",IF(F218="LENOVO",INDEX(Input!$K$2:$K$500,$AR218),INDEX(Input!$L$2:$L$500,$AR218)))</f>
        <v/>
      </c>
      <c r="H218" s="29"/>
      <c r="I218" s="29"/>
      <c r="J218" s="29" t="str">
        <f>CPU_Formula!I218</f>
        <v/>
      </c>
      <c r="K218" s="37" t="str" cm="1">
        <f t="array" ref="K218">IF($AR218=0,"",INDEX(Input!$D$2:$AC$500,$AR218,$AP$2)&amp;"")</f>
        <v/>
      </c>
      <c r="L218" s="37" t="str" cm="1">
        <f t="array" ref="L218">IF($AR218=0,"",INDEX(Input!$D$2:$AC$500,$AR218,$AP$3)&amp;"")</f>
        <v/>
      </c>
      <c r="M218" s="37" t="str" cm="1">
        <f t="array" ref="M218">IFERROR(_xlfn.FILTERXML("&lt;t&gt;&lt;s&gt;" &amp; SUBSTITUTE(L218," / ","&lt;/s&gt;&lt;s&gt;") &amp; "&lt;/s&gt;&lt;/t&gt;","(//s[contains(.,'DDR')])[1]"),"")</f>
        <v/>
      </c>
      <c r="N218" s="29" t="str">
        <f t="shared" si="10"/>
        <v/>
      </c>
      <c r="O218" s="37" t="str" cm="1">
        <f t="array" ref="O218">IF($AR218=0,"",INDEX(Input!$D$2:$AC$500,$AR218,$AP$4)&amp;"")</f>
        <v/>
      </c>
      <c r="P218" s="37" t="str" cm="1">
        <f t="array" ref="P218">IF($AR218=0,"",IFERROR(_xlfn.TEXTJOIN(", ",TRUE,_xlfn.MAP(_xlfn._xlws.FILTER(INDEX(Input!$D$2:$AC$500,,$AP$6),Input!$J$2:$J$500=$B218),_xlfn.LAMBDA(_xlpm.x,IFERROR(TRUNC(VALUE(_xlfn.TEXTBEFORE(_xlpm.x," ")))&amp;" "&amp;_xlfn.TEXTAFTER(_xlpm.x," "),_xlpm.x)))),""))</f>
        <v/>
      </c>
      <c r="Q218" s="29" t="str">
        <f t="shared" si="11"/>
        <v/>
      </c>
      <c r="R218" s="37" t="str" cm="1">
        <f t="array" ref="R218">IF($AR218=0,"",_xlfn.LET(_xlpm.Result,INDEX(Input!$D$2:$AC$500,$AR218,$AP$5),IF(_xlpm.Result="","",_xlpm.Result)))</f>
        <v/>
      </c>
      <c r="S218" s="37" t="str" cm="1">
        <f t="array" ref="S218">IF(R218="","",IFERROR(_xlfn.TEXTSPLIT(R218," / ", ,TRUE,0,),""))</f>
        <v/>
      </c>
      <c r="T218" s="37"/>
      <c r="U218" s="37" t="str" cm="1">
        <f t="array" ref="U218">IFERROR(_xlfn.IFS(
S218="","",
--S218&lt;55,"Battery Defect",
--S218&lt;=69,"Battery D",
--S218&lt;=80,"Battery C",
--S218&gt;80,""
),"")</f>
        <v/>
      </c>
      <c r="V218" s="37" t="str" cm="1">
        <f t="array" ref="V218">IFERROR(_xlfn.IFS(
T218="","",
--T218&lt;55,"Battery Defect",
--T218&lt;=69,"Battery D",
--T218&lt;=80,"Battery C",
--T218&gt;80,""
),"")</f>
        <v/>
      </c>
      <c r="W218" s="37" t="str" cm="1">
        <f t="array" ref="W218">IF($AR218=0,"",IFERROR(IF(INDEX(Input!$N$2:$U$500,$AR218,0)=0,"",INDEX(Input!$N$2:$U$500,$AR218,0)),""))</f>
        <v/>
      </c>
      <c r="X218" s="37"/>
      <c r="Y218" s="37"/>
      <c r="Z218" s="37"/>
      <c r="AA218" s="37"/>
      <c r="AB218" s="37"/>
      <c r="AC218" s="37"/>
      <c r="AD218" s="37"/>
      <c r="AE218" s="29" t="str">
        <f t="shared" si="9"/>
        <v/>
      </c>
      <c r="AF218" s="29" t="str" cm="1">
        <f t="array" ref="AF218">IF($AS218=0,"",INDEX(Disk_Pivot!$I$2:$I$500,$AS218))</f>
        <v/>
      </c>
      <c r="AG218" s="29" t="str" cm="1">
        <f t="array" ref="AG218">IF($AS218=0,"",INDEX(Disk_Pivot!$N$2:$N$500,$AS218))</f>
        <v/>
      </c>
      <c r="AH218" s="29"/>
      <c r="AI218" s="29"/>
      <c r="AJ218" s="29"/>
      <c r="AK218" s="29"/>
      <c r="AL218" s="29"/>
      <c r="AM218" s="29"/>
      <c r="AR218">
        <f>IFERROR(MATCH($B218,Input!$J$2:$J$500,0),0)</f>
        <v>0</v>
      </c>
      <c r="AS218">
        <f>IFERROR(MATCH($B218,Disk_Pivot!$G$2:$G$500,0),0)</f>
        <v>0</v>
      </c>
    </row>
    <row r="219" spans="1:45">
      <c r="A219" s="29" t="str" cm="1">
        <f t="array" ref="A219">IF($AR219=0,"",INDEX(Input!$G$2:$G$500,$AR219)&amp;"")</f>
        <v/>
      </c>
      <c r="B219" s="29"/>
      <c r="C219" s="29" t="str" cm="1">
        <f t="array" ref="C219">IF($AR219=0,"",INDEX(Input!$H$2:$H$500,$AR219)&amp;"")</f>
        <v/>
      </c>
      <c r="D219" s="37" t="str" cm="1">
        <f t="array" ref="D219">IF($AR219=0,"",INDEX(Input!$F$2:$F$500,$AR219))</f>
        <v/>
      </c>
      <c r="E219" s="29" t="str">
        <f>IFERROR(INDEX(Models!$G$2:$G$605,MATCH(D219,Models!$H$2:$H$605,0)),D219)</f>
        <v/>
      </c>
      <c r="F219" s="29" t="str" cm="1">
        <f t="array" ref="F219">IF($AR219=0,"",INDEX(Input!$E$2:$E$500,$AR219))</f>
        <v/>
      </c>
      <c r="G219" s="29" t="str" cm="1">
        <f t="array" ref="G219">IF($AR219=0,"",IF(F219="LENOVO",INDEX(Input!$K$2:$K$500,$AR219),INDEX(Input!$L$2:$L$500,$AR219)))</f>
        <v/>
      </c>
      <c r="H219" s="29"/>
      <c r="I219" s="29"/>
      <c r="J219" s="29" t="str">
        <f>CPU_Formula!I219</f>
        <v/>
      </c>
      <c r="K219" s="37" t="str" cm="1">
        <f t="array" ref="K219">IF($AR219=0,"",INDEX(Input!$D$2:$AC$500,$AR219,$AP$2)&amp;"")</f>
        <v/>
      </c>
      <c r="L219" s="37" t="str" cm="1">
        <f t="array" ref="L219">IF($AR219=0,"",INDEX(Input!$D$2:$AC$500,$AR219,$AP$3)&amp;"")</f>
        <v/>
      </c>
      <c r="M219" s="37" t="str" cm="1">
        <f t="array" ref="M219">IFERROR(_xlfn.FILTERXML("&lt;t&gt;&lt;s&gt;" &amp; SUBSTITUTE(L219," / ","&lt;/s&gt;&lt;s&gt;") &amp; "&lt;/s&gt;&lt;/t&gt;","(//s[contains(.,'DDR')])[1]"),"")</f>
        <v/>
      </c>
      <c r="N219" s="29" t="str">
        <f t="shared" si="10"/>
        <v/>
      </c>
      <c r="O219" s="37" t="str" cm="1">
        <f t="array" ref="O219">IF($AR219=0,"",INDEX(Input!$D$2:$AC$500,$AR219,$AP$4)&amp;"")</f>
        <v/>
      </c>
      <c r="P219" s="37" t="str" cm="1">
        <f t="array" ref="P219">IF($AR219=0,"",IFERROR(_xlfn.TEXTJOIN(", ",TRUE,_xlfn.MAP(_xlfn._xlws.FILTER(INDEX(Input!$D$2:$AC$500,,$AP$6),Input!$J$2:$J$500=$B219),_xlfn.LAMBDA(_xlpm.x,IFERROR(TRUNC(VALUE(_xlfn.TEXTBEFORE(_xlpm.x," ")))&amp;" "&amp;_xlfn.TEXTAFTER(_xlpm.x," "),_xlpm.x)))),""))</f>
        <v/>
      </c>
      <c r="Q219" s="29" t="str">
        <f t="shared" si="11"/>
        <v/>
      </c>
      <c r="R219" s="37" t="str" cm="1">
        <f t="array" ref="R219">IF($AR219=0,"",_xlfn.LET(_xlpm.Result,INDEX(Input!$D$2:$AC$500,$AR219,$AP$5),IF(_xlpm.Result="","",_xlpm.Result)))</f>
        <v/>
      </c>
      <c r="S219" s="37" t="str" cm="1">
        <f t="array" ref="S219">IF(R219="","",IFERROR(_xlfn.TEXTSPLIT(R219," / ", ,TRUE,0,),""))</f>
        <v/>
      </c>
      <c r="T219" s="37"/>
      <c r="U219" s="37" t="str" cm="1">
        <f t="array" ref="U219">IFERROR(_xlfn.IFS(
S219="","",
--S219&lt;55,"Battery Defect",
--S219&lt;=69,"Battery D",
--S219&lt;=80,"Battery C",
--S219&gt;80,""
),"")</f>
        <v/>
      </c>
      <c r="V219" s="37" t="str" cm="1">
        <f t="array" ref="V219">IFERROR(_xlfn.IFS(
T219="","",
--T219&lt;55,"Battery Defect",
--T219&lt;=69,"Battery D",
--T219&lt;=80,"Battery C",
--T219&gt;80,""
),"")</f>
        <v/>
      </c>
      <c r="W219" s="37" t="str" cm="1">
        <f t="array" ref="W219">IF($AR219=0,"",IFERROR(IF(INDEX(Input!$N$2:$U$500,$AR219,0)=0,"",INDEX(Input!$N$2:$U$500,$AR219,0)),""))</f>
        <v/>
      </c>
      <c r="X219" s="37"/>
      <c r="Y219" s="37"/>
      <c r="Z219" s="37"/>
      <c r="AA219" s="37"/>
      <c r="AB219" s="37"/>
      <c r="AC219" s="37"/>
      <c r="AD219" s="37"/>
      <c r="AE219" s="29" t="str">
        <f t="shared" si="9"/>
        <v/>
      </c>
      <c r="AF219" s="29" t="str" cm="1">
        <f t="array" ref="AF219">IF($AS219=0,"",INDEX(Disk_Pivot!$I$2:$I$500,$AS219))</f>
        <v/>
      </c>
      <c r="AG219" s="29" t="str" cm="1">
        <f t="array" ref="AG219">IF($AS219=0,"",INDEX(Disk_Pivot!$N$2:$N$500,$AS219))</f>
        <v/>
      </c>
      <c r="AH219" s="29"/>
      <c r="AI219" s="29"/>
      <c r="AJ219" s="29"/>
      <c r="AK219" s="29"/>
      <c r="AL219" s="29"/>
      <c r="AM219" s="29"/>
      <c r="AR219">
        <f>IFERROR(MATCH($B219,Input!$J$2:$J$500,0),0)</f>
        <v>0</v>
      </c>
      <c r="AS219">
        <f>IFERROR(MATCH($B219,Disk_Pivot!$G$2:$G$500,0),0)</f>
        <v>0</v>
      </c>
    </row>
    <row r="220" spans="1:45">
      <c r="A220" s="29" t="str" cm="1">
        <f t="array" ref="A220">IF($AR220=0,"",INDEX(Input!$G$2:$G$500,$AR220)&amp;"")</f>
        <v/>
      </c>
      <c r="B220" s="29"/>
      <c r="C220" s="29" t="str" cm="1">
        <f t="array" ref="C220">IF($AR220=0,"",INDEX(Input!$H$2:$H$500,$AR220)&amp;"")</f>
        <v/>
      </c>
      <c r="D220" s="37" t="str" cm="1">
        <f t="array" ref="D220">IF($AR220=0,"",INDEX(Input!$F$2:$F$500,$AR220))</f>
        <v/>
      </c>
      <c r="E220" s="29" t="str">
        <f>IFERROR(INDEX(Models!$G$2:$G$605,MATCH(D220,Models!$H$2:$H$605,0)),D220)</f>
        <v/>
      </c>
      <c r="F220" s="29" t="str" cm="1">
        <f t="array" ref="F220">IF($AR220=0,"",INDEX(Input!$E$2:$E$500,$AR220))</f>
        <v/>
      </c>
      <c r="G220" s="29" t="str" cm="1">
        <f t="array" ref="G220">IF($AR220=0,"",IF(F220="LENOVO",INDEX(Input!$K$2:$K$500,$AR220),INDEX(Input!$L$2:$L$500,$AR220)))</f>
        <v/>
      </c>
      <c r="H220" s="29"/>
      <c r="I220" s="29"/>
      <c r="J220" s="29" t="str">
        <f>CPU_Formula!I220</f>
        <v/>
      </c>
      <c r="K220" s="37" t="str" cm="1">
        <f t="array" ref="K220">IF($AR220=0,"",INDEX(Input!$D$2:$AC$500,$AR220,$AP$2)&amp;"")</f>
        <v/>
      </c>
      <c r="L220" s="37" t="str" cm="1">
        <f t="array" ref="L220">IF($AR220=0,"",INDEX(Input!$D$2:$AC$500,$AR220,$AP$3)&amp;"")</f>
        <v/>
      </c>
      <c r="M220" s="37" t="str" cm="1">
        <f t="array" ref="M220">IFERROR(_xlfn.FILTERXML("&lt;t&gt;&lt;s&gt;" &amp; SUBSTITUTE(L220," / ","&lt;/s&gt;&lt;s&gt;") &amp; "&lt;/s&gt;&lt;/t&gt;","(//s[contains(.,'DDR')])[1]"),"")</f>
        <v/>
      </c>
      <c r="N220" s="29" t="str">
        <f t="shared" si="10"/>
        <v/>
      </c>
      <c r="O220" s="37" t="str" cm="1">
        <f t="array" ref="O220">IF($AR220=0,"",INDEX(Input!$D$2:$AC$500,$AR220,$AP$4)&amp;"")</f>
        <v/>
      </c>
      <c r="P220" s="37" t="str" cm="1">
        <f t="array" ref="P220">IF($AR220=0,"",IFERROR(_xlfn.TEXTJOIN(", ",TRUE,_xlfn.MAP(_xlfn._xlws.FILTER(INDEX(Input!$D$2:$AC$500,,$AP$6),Input!$J$2:$J$500=$B220),_xlfn.LAMBDA(_xlpm.x,IFERROR(TRUNC(VALUE(_xlfn.TEXTBEFORE(_xlpm.x," ")))&amp;" "&amp;_xlfn.TEXTAFTER(_xlpm.x," "),_xlpm.x)))),""))</f>
        <v/>
      </c>
      <c r="Q220" s="29" t="str">
        <f t="shared" si="11"/>
        <v/>
      </c>
      <c r="R220" s="37" t="str" cm="1">
        <f t="array" ref="R220">IF($AR220=0,"",_xlfn.LET(_xlpm.Result,INDEX(Input!$D$2:$AC$500,$AR220,$AP$5),IF(_xlpm.Result="","",_xlpm.Result)))</f>
        <v/>
      </c>
      <c r="S220" s="37" t="str" cm="1">
        <f t="array" ref="S220">IF(R220="","",IFERROR(_xlfn.TEXTSPLIT(R220," / ", ,TRUE,0,),""))</f>
        <v/>
      </c>
      <c r="T220" s="37"/>
      <c r="U220" s="37" t="str" cm="1">
        <f t="array" ref="U220">IFERROR(_xlfn.IFS(
S220="","",
--S220&lt;55,"Battery Defect",
--S220&lt;=69,"Battery D",
--S220&lt;=80,"Battery C",
--S220&gt;80,""
),"")</f>
        <v/>
      </c>
      <c r="V220" s="37" t="str" cm="1">
        <f t="array" ref="V220">IFERROR(_xlfn.IFS(
T220="","",
--T220&lt;55,"Battery Defect",
--T220&lt;=69,"Battery D",
--T220&lt;=80,"Battery C",
--T220&gt;80,""
),"")</f>
        <v/>
      </c>
      <c r="W220" s="37" t="str" cm="1">
        <f t="array" ref="W220">IF($AR220=0,"",IFERROR(IF(INDEX(Input!$N$2:$U$500,$AR220,0)=0,"",INDEX(Input!$N$2:$U$500,$AR220,0)),""))</f>
        <v/>
      </c>
      <c r="X220" s="37"/>
      <c r="Y220" s="37"/>
      <c r="Z220" s="37"/>
      <c r="AA220" s="37"/>
      <c r="AB220" s="37"/>
      <c r="AC220" s="37"/>
      <c r="AD220" s="37"/>
      <c r="AE220" s="29" t="str">
        <f t="shared" si="9"/>
        <v/>
      </c>
      <c r="AF220" s="29" t="str" cm="1">
        <f t="array" ref="AF220">IF($AS220=0,"",INDEX(Disk_Pivot!$I$2:$I$500,$AS220))</f>
        <v/>
      </c>
      <c r="AG220" s="29" t="str" cm="1">
        <f t="array" ref="AG220">IF($AS220=0,"",INDEX(Disk_Pivot!$N$2:$N$500,$AS220))</f>
        <v/>
      </c>
      <c r="AH220" s="29"/>
      <c r="AI220" s="29"/>
      <c r="AJ220" s="29"/>
      <c r="AK220" s="29"/>
      <c r="AL220" s="29"/>
      <c r="AM220" s="29"/>
      <c r="AR220">
        <f>IFERROR(MATCH($B220,Input!$J$2:$J$500,0),0)</f>
        <v>0</v>
      </c>
      <c r="AS220">
        <f>IFERROR(MATCH($B220,Disk_Pivot!$G$2:$G$500,0),0)</f>
        <v>0</v>
      </c>
    </row>
    <row r="221" spans="1:45">
      <c r="A221" s="29" t="str" cm="1">
        <f t="array" ref="A221">IF($AR221=0,"",INDEX(Input!$G$2:$G$500,$AR221)&amp;"")</f>
        <v/>
      </c>
      <c r="B221" s="29"/>
      <c r="C221" s="29" t="str" cm="1">
        <f t="array" ref="C221">IF($AR221=0,"",INDEX(Input!$H$2:$H$500,$AR221)&amp;"")</f>
        <v/>
      </c>
      <c r="D221" s="37" t="str" cm="1">
        <f t="array" ref="D221">IF($AR221=0,"",INDEX(Input!$F$2:$F$500,$AR221))</f>
        <v/>
      </c>
      <c r="E221" s="29" t="str">
        <f>IFERROR(INDEX(Models!$G$2:$G$605,MATCH(D221,Models!$H$2:$H$605,0)),D221)</f>
        <v/>
      </c>
      <c r="F221" s="29" t="str" cm="1">
        <f t="array" ref="F221">IF($AR221=0,"",INDEX(Input!$E$2:$E$500,$AR221))</f>
        <v/>
      </c>
      <c r="G221" s="29" t="str" cm="1">
        <f t="array" ref="G221">IF($AR221=0,"",IF(F221="LENOVO",INDEX(Input!$K$2:$K$500,$AR221),INDEX(Input!$L$2:$L$500,$AR221)))</f>
        <v/>
      </c>
      <c r="H221" s="29"/>
      <c r="I221" s="29"/>
      <c r="J221" s="29" t="str">
        <f>CPU_Formula!I221</f>
        <v/>
      </c>
      <c r="K221" s="37" t="str" cm="1">
        <f t="array" ref="K221">IF($AR221=0,"",INDEX(Input!$D$2:$AC$500,$AR221,$AP$2)&amp;"")</f>
        <v/>
      </c>
      <c r="L221" s="37" t="str" cm="1">
        <f t="array" ref="L221">IF($AR221=0,"",INDEX(Input!$D$2:$AC$500,$AR221,$AP$3)&amp;"")</f>
        <v/>
      </c>
      <c r="M221" s="37" t="str" cm="1">
        <f t="array" ref="M221">IFERROR(_xlfn.FILTERXML("&lt;t&gt;&lt;s&gt;" &amp; SUBSTITUTE(L221," / ","&lt;/s&gt;&lt;s&gt;") &amp; "&lt;/s&gt;&lt;/t&gt;","(//s[contains(.,'DDR')])[1]"),"")</f>
        <v/>
      </c>
      <c r="N221" s="29" t="str">
        <f t="shared" si="10"/>
        <v/>
      </c>
      <c r="O221" s="37" t="str" cm="1">
        <f t="array" ref="O221">IF($AR221=0,"",INDEX(Input!$D$2:$AC$500,$AR221,$AP$4)&amp;"")</f>
        <v/>
      </c>
      <c r="P221" s="37" t="str" cm="1">
        <f t="array" ref="P221">IF($AR221=0,"",IFERROR(_xlfn.TEXTJOIN(", ",TRUE,_xlfn.MAP(_xlfn._xlws.FILTER(INDEX(Input!$D$2:$AC$500,,$AP$6),Input!$J$2:$J$500=$B221),_xlfn.LAMBDA(_xlpm.x,IFERROR(TRUNC(VALUE(_xlfn.TEXTBEFORE(_xlpm.x," ")))&amp;" "&amp;_xlfn.TEXTAFTER(_xlpm.x," "),_xlpm.x)))),""))</f>
        <v/>
      </c>
      <c r="Q221" s="29" t="str">
        <f t="shared" si="11"/>
        <v/>
      </c>
      <c r="R221" s="37" t="str" cm="1">
        <f t="array" ref="R221">IF($AR221=0,"",_xlfn.LET(_xlpm.Result,INDEX(Input!$D$2:$AC$500,$AR221,$AP$5),IF(_xlpm.Result="","",_xlpm.Result)))</f>
        <v/>
      </c>
      <c r="S221" s="37" t="str" cm="1">
        <f t="array" ref="S221">IF(R221="","",IFERROR(_xlfn.TEXTSPLIT(R221," / ", ,TRUE,0,),""))</f>
        <v/>
      </c>
      <c r="T221" s="37"/>
      <c r="U221" s="37" t="str" cm="1">
        <f t="array" ref="U221">IFERROR(_xlfn.IFS(
S221="","",
--S221&lt;55,"Battery Defect",
--S221&lt;=69,"Battery D",
--S221&lt;=80,"Battery C",
--S221&gt;80,""
),"")</f>
        <v/>
      </c>
      <c r="V221" s="37" t="str" cm="1">
        <f t="array" ref="V221">IFERROR(_xlfn.IFS(
T221="","",
--T221&lt;55,"Battery Defect",
--T221&lt;=69,"Battery D",
--T221&lt;=80,"Battery C",
--T221&gt;80,""
),"")</f>
        <v/>
      </c>
      <c r="W221" s="37" t="str" cm="1">
        <f t="array" ref="W221">IF($AR221=0,"",IFERROR(IF(INDEX(Input!$N$2:$U$500,$AR221,0)=0,"",INDEX(Input!$N$2:$U$500,$AR221,0)),""))</f>
        <v/>
      </c>
      <c r="X221" s="37"/>
      <c r="Y221" s="37"/>
      <c r="Z221" s="37"/>
      <c r="AA221" s="37"/>
      <c r="AB221" s="37"/>
      <c r="AC221" s="37"/>
      <c r="AD221" s="37"/>
      <c r="AE221" s="29" t="str">
        <f t="shared" si="9"/>
        <v/>
      </c>
      <c r="AF221" s="29" t="str" cm="1">
        <f t="array" ref="AF221">IF($AS221=0,"",INDEX(Disk_Pivot!$I$2:$I$500,$AS221))</f>
        <v/>
      </c>
      <c r="AG221" s="29" t="str" cm="1">
        <f t="array" ref="AG221">IF($AS221=0,"",INDEX(Disk_Pivot!$N$2:$N$500,$AS221))</f>
        <v/>
      </c>
      <c r="AH221" s="29"/>
      <c r="AI221" s="29"/>
      <c r="AJ221" s="29"/>
      <c r="AK221" s="29"/>
      <c r="AL221" s="29"/>
      <c r="AM221" s="29"/>
      <c r="AR221">
        <f>IFERROR(MATCH($B221,Input!$J$2:$J$500,0),0)</f>
        <v>0</v>
      </c>
      <c r="AS221">
        <f>IFERROR(MATCH($B221,Disk_Pivot!$G$2:$G$500,0),0)</f>
        <v>0</v>
      </c>
    </row>
    <row r="222" spans="1:45">
      <c r="A222" s="29" t="str" cm="1">
        <f t="array" ref="A222">IF($AR222=0,"",INDEX(Input!$G$2:$G$500,$AR222)&amp;"")</f>
        <v/>
      </c>
      <c r="B222" s="29"/>
      <c r="C222" s="29" t="str" cm="1">
        <f t="array" ref="C222">IF($AR222=0,"",INDEX(Input!$H$2:$H$500,$AR222)&amp;"")</f>
        <v/>
      </c>
      <c r="D222" s="37" t="str" cm="1">
        <f t="array" ref="D222">IF($AR222=0,"",INDEX(Input!$F$2:$F$500,$AR222))</f>
        <v/>
      </c>
      <c r="E222" s="29" t="str">
        <f>IFERROR(INDEX(Models!$G$2:$G$605,MATCH(D222,Models!$H$2:$H$605,0)),D222)</f>
        <v/>
      </c>
      <c r="F222" s="29" t="str" cm="1">
        <f t="array" ref="F222">IF($AR222=0,"",INDEX(Input!$E$2:$E$500,$AR222))</f>
        <v/>
      </c>
      <c r="G222" s="29" t="str" cm="1">
        <f t="array" ref="G222">IF($AR222=0,"",IF(F222="LENOVO",INDEX(Input!$K$2:$K$500,$AR222),INDEX(Input!$L$2:$L$500,$AR222)))</f>
        <v/>
      </c>
      <c r="H222" s="29"/>
      <c r="I222" s="29"/>
      <c r="J222" s="29" t="str">
        <f>CPU_Formula!I222</f>
        <v/>
      </c>
      <c r="K222" s="37" t="str" cm="1">
        <f t="array" ref="K222">IF($AR222=0,"",INDEX(Input!$D$2:$AC$500,$AR222,$AP$2)&amp;"")</f>
        <v/>
      </c>
      <c r="L222" s="37" t="str" cm="1">
        <f t="array" ref="L222">IF($AR222=0,"",INDEX(Input!$D$2:$AC$500,$AR222,$AP$3)&amp;"")</f>
        <v/>
      </c>
      <c r="M222" s="37" t="str" cm="1">
        <f t="array" ref="M222">IFERROR(_xlfn.FILTERXML("&lt;t&gt;&lt;s&gt;" &amp; SUBSTITUTE(L222," / ","&lt;/s&gt;&lt;s&gt;") &amp; "&lt;/s&gt;&lt;/t&gt;","(//s[contains(.,'DDR')])[1]"),"")</f>
        <v/>
      </c>
      <c r="N222" s="29" t="str">
        <f t="shared" si="10"/>
        <v/>
      </c>
      <c r="O222" s="37" t="str" cm="1">
        <f t="array" ref="O222">IF($AR222=0,"",INDEX(Input!$D$2:$AC$500,$AR222,$AP$4)&amp;"")</f>
        <v/>
      </c>
      <c r="P222" s="37" t="str" cm="1">
        <f t="array" ref="P222">IF($AR222=0,"",IFERROR(_xlfn.TEXTJOIN(", ",TRUE,_xlfn.MAP(_xlfn._xlws.FILTER(INDEX(Input!$D$2:$AC$500,,$AP$6),Input!$J$2:$J$500=$B222),_xlfn.LAMBDA(_xlpm.x,IFERROR(TRUNC(VALUE(_xlfn.TEXTBEFORE(_xlpm.x," ")))&amp;" "&amp;_xlfn.TEXTAFTER(_xlpm.x," "),_xlpm.x)))),""))</f>
        <v/>
      </c>
      <c r="Q222" s="29" t="str">
        <f t="shared" si="11"/>
        <v/>
      </c>
      <c r="R222" s="37" t="str" cm="1">
        <f t="array" ref="R222">IF($AR222=0,"",_xlfn.LET(_xlpm.Result,INDEX(Input!$D$2:$AC$500,$AR222,$AP$5),IF(_xlpm.Result="","",_xlpm.Result)))</f>
        <v/>
      </c>
      <c r="S222" s="37" t="str" cm="1">
        <f t="array" ref="S222">IF(R222="","",IFERROR(_xlfn.TEXTSPLIT(R222," / ", ,TRUE,0,),""))</f>
        <v/>
      </c>
      <c r="T222" s="37"/>
      <c r="U222" s="37" t="str" cm="1">
        <f t="array" ref="U222">IFERROR(_xlfn.IFS(
S222="","",
--S222&lt;55,"Battery Defect",
--S222&lt;=69,"Battery D",
--S222&lt;=80,"Battery C",
--S222&gt;80,""
),"")</f>
        <v/>
      </c>
      <c r="V222" s="37" t="str" cm="1">
        <f t="array" ref="V222">IFERROR(_xlfn.IFS(
T222="","",
--T222&lt;55,"Battery Defect",
--T222&lt;=69,"Battery D",
--T222&lt;=80,"Battery C",
--T222&gt;80,""
),"")</f>
        <v/>
      </c>
      <c r="W222" s="37" t="str" cm="1">
        <f t="array" ref="W222">IF($AR222=0,"",IFERROR(IF(INDEX(Input!$N$2:$U$500,$AR222,0)=0,"",INDEX(Input!$N$2:$U$500,$AR222,0)),""))</f>
        <v/>
      </c>
      <c r="X222" s="37"/>
      <c r="Y222" s="37"/>
      <c r="Z222" s="37"/>
      <c r="AA222" s="37"/>
      <c r="AB222" s="37"/>
      <c r="AC222" s="37"/>
      <c r="AD222" s="37"/>
      <c r="AE222" s="29" t="str">
        <f t="shared" si="9"/>
        <v/>
      </c>
      <c r="AF222" s="29" t="str" cm="1">
        <f t="array" ref="AF222">IF($AS222=0,"",INDEX(Disk_Pivot!$I$2:$I$500,$AS222))</f>
        <v/>
      </c>
      <c r="AG222" s="29" t="str" cm="1">
        <f t="array" ref="AG222">IF($AS222=0,"",INDEX(Disk_Pivot!$N$2:$N$500,$AS222))</f>
        <v/>
      </c>
      <c r="AH222" s="29"/>
      <c r="AI222" s="29"/>
      <c r="AJ222" s="29"/>
      <c r="AK222" s="29"/>
      <c r="AL222" s="29"/>
      <c r="AM222" s="29"/>
      <c r="AR222">
        <f>IFERROR(MATCH($B222,Input!$J$2:$J$500,0),0)</f>
        <v>0</v>
      </c>
      <c r="AS222">
        <f>IFERROR(MATCH($B222,Disk_Pivot!$G$2:$G$500,0),0)</f>
        <v>0</v>
      </c>
    </row>
    <row r="223" spans="1:45">
      <c r="A223" s="29" t="str" cm="1">
        <f t="array" ref="A223">IF($AR223=0,"",INDEX(Input!$G$2:$G$500,$AR223)&amp;"")</f>
        <v/>
      </c>
      <c r="B223" s="29"/>
      <c r="C223" s="29" t="str" cm="1">
        <f t="array" ref="C223">IF($AR223=0,"",INDEX(Input!$H$2:$H$500,$AR223)&amp;"")</f>
        <v/>
      </c>
      <c r="D223" s="37" t="str" cm="1">
        <f t="array" ref="D223">IF($AR223=0,"",INDEX(Input!$F$2:$F$500,$AR223))</f>
        <v/>
      </c>
      <c r="E223" s="29" t="str">
        <f>IFERROR(INDEX(Models!$G$2:$G$605,MATCH(D223,Models!$H$2:$H$605,0)),D223)</f>
        <v/>
      </c>
      <c r="F223" s="29" t="str" cm="1">
        <f t="array" ref="F223">IF($AR223=0,"",INDEX(Input!$E$2:$E$500,$AR223))</f>
        <v/>
      </c>
      <c r="G223" s="29" t="str" cm="1">
        <f t="array" ref="G223">IF($AR223=0,"",IF(F223="LENOVO",INDEX(Input!$K$2:$K$500,$AR223),INDEX(Input!$L$2:$L$500,$AR223)))</f>
        <v/>
      </c>
      <c r="H223" s="29"/>
      <c r="I223" s="29"/>
      <c r="J223" s="29" t="str">
        <f>CPU_Formula!I223</f>
        <v/>
      </c>
      <c r="K223" s="37" t="str" cm="1">
        <f t="array" ref="K223">IF($AR223=0,"",INDEX(Input!$D$2:$AC$500,$AR223,$AP$2)&amp;"")</f>
        <v/>
      </c>
      <c r="L223" s="37" t="str" cm="1">
        <f t="array" ref="L223">IF($AR223=0,"",INDEX(Input!$D$2:$AC$500,$AR223,$AP$3)&amp;"")</f>
        <v/>
      </c>
      <c r="M223" s="37" t="str" cm="1">
        <f t="array" ref="M223">IFERROR(_xlfn.FILTERXML("&lt;t&gt;&lt;s&gt;" &amp; SUBSTITUTE(L223," / ","&lt;/s&gt;&lt;s&gt;") &amp; "&lt;/s&gt;&lt;/t&gt;","(//s[contains(.,'DDR')])[1]"),"")</f>
        <v/>
      </c>
      <c r="N223" s="29" t="str">
        <f t="shared" si="10"/>
        <v/>
      </c>
      <c r="O223" s="37" t="str" cm="1">
        <f t="array" ref="O223">IF($AR223=0,"",INDEX(Input!$D$2:$AC$500,$AR223,$AP$4)&amp;"")</f>
        <v/>
      </c>
      <c r="P223" s="37" t="str" cm="1">
        <f t="array" ref="P223">IF($AR223=0,"",IFERROR(_xlfn.TEXTJOIN(", ",TRUE,_xlfn.MAP(_xlfn._xlws.FILTER(INDEX(Input!$D$2:$AC$500,,$AP$6),Input!$J$2:$J$500=$B223),_xlfn.LAMBDA(_xlpm.x,IFERROR(TRUNC(VALUE(_xlfn.TEXTBEFORE(_xlpm.x," ")))&amp;" "&amp;_xlfn.TEXTAFTER(_xlpm.x," "),_xlpm.x)))),""))</f>
        <v/>
      </c>
      <c r="Q223" s="29" t="str">
        <f t="shared" si="11"/>
        <v/>
      </c>
      <c r="R223" s="37" t="str" cm="1">
        <f t="array" ref="R223">IF($AR223=0,"",_xlfn.LET(_xlpm.Result,INDEX(Input!$D$2:$AC$500,$AR223,$AP$5),IF(_xlpm.Result="","",_xlpm.Result)))</f>
        <v/>
      </c>
      <c r="S223" s="37" t="str" cm="1">
        <f t="array" ref="S223">IF(R223="","",IFERROR(_xlfn.TEXTSPLIT(R223," / ", ,TRUE,0,),""))</f>
        <v/>
      </c>
      <c r="T223" s="37"/>
      <c r="U223" s="37" t="str" cm="1">
        <f t="array" ref="U223">IFERROR(_xlfn.IFS(
S223="","",
--S223&lt;55,"Battery Defect",
--S223&lt;=69,"Battery D",
--S223&lt;=80,"Battery C",
--S223&gt;80,""
),"")</f>
        <v/>
      </c>
      <c r="V223" s="37" t="str" cm="1">
        <f t="array" ref="V223">IFERROR(_xlfn.IFS(
T223="","",
--T223&lt;55,"Battery Defect",
--T223&lt;=69,"Battery D",
--T223&lt;=80,"Battery C",
--T223&gt;80,""
),"")</f>
        <v/>
      </c>
      <c r="W223" s="37" t="str" cm="1">
        <f t="array" ref="W223">IF($AR223=0,"",IFERROR(IF(INDEX(Input!$N$2:$U$500,$AR223,0)=0,"",INDEX(Input!$N$2:$U$500,$AR223,0)),""))</f>
        <v/>
      </c>
      <c r="X223" s="37"/>
      <c r="Y223" s="37"/>
      <c r="Z223" s="37"/>
      <c r="AA223" s="37"/>
      <c r="AB223" s="37"/>
      <c r="AC223" s="37"/>
      <c r="AD223" s="37"/>
      <c r="AE223" s="29" t="str">
        <f t="shared" si="9"/>
        <v/>
      </c>
      <c r="AF223" s="29" t="str" cm="1">
        <f t="array" ref="AF223">IF($AS223=0,"",INDEX(Disk_Pivot!$I$2:$I$500,$AS223))</f>
        <v/>
      </c>
      <c r="AG223" s="29" t="str" cm="1">
        <f t="array" ref="AG223">IF($AS223=0,"",INDEX(Disk_Pivot!$N$2:$N$500,$AS223))</f>
        <v/>
      </c>
      <c r="AH223" s="29"/>
      <c r="AI223" s="29"/>
      <c r="AJ223" s="29"/>
      <c r="AK223" s="29"/>
      <c r="AL223" s="29"/>
      <c r="AM223" s="29"/>
      <c r="AR223">
        <f>IFERROR(MATCH($B223,Input!$J$2:$J$500,0),0)</f>
        <v>0</v>
      </c>
      <c r="AS223">
        <f>IFERROR(MATCH($B223,Disk_Pivot!$G$2:$G$500,0),0)</f>
        <v>0</v>
      </c>
    </row>
    <row r="224" spans="1:45">
      <c r="A224" s="29" t="str" cm="1">
        <f t="array" ref="A224">IF($AR224=0,"",INDEX(Input!$G$2:$G$500,$AR224)&amp;"")</f>
        <v/>
      </c>
      <c r="B224" s="29"/>
      <c r="C224" s="29" t="str" cm="1">
        <f t="array" ref="C224">IF($AR224=0,"",INDEX(Input!$H$2:$H$500,$AR224)&amp;"")</f>
        <v/>
      </c>
      <c r="D224" s="37" t="str" cm="1">
        <f t="array" ref="D224">IF($AR224=0,"",INDEX(Input!$F$2:$F$500,$AR224))</f>
        <v/>
      </c>
      <c r="E224" s="29" t="str">
        <f>IFERROR(INDEX(Models!$G$2:$G$605,MATCH(D224,Models!$H$2:$H$605,0)),D224)</f>
        <v/>
      </c>
      <c r="F224" s="29" t="str" cm="1">
        <f t="array" ref="F224">IF($AR224=0,"",INDEX(Input!$E$2:$E$500,$AR224))</f>
        <v/>
      </c>
      <c r="G224" s="29" t="str" cm="1">
        <f t="array" ref="G224">IF($AR224=0,"",IF(F224="LENOVO",INDEX(Input!$K$2:$K$500,$AR224),INDEX(Input!$L$2:$L$500,$AR224)))</f>
        <v/>
      </c>
      <c r="H224" s="29"/>
      <c r="I224" s="29"/>
      <c r="J224" s="29" t="str">
        <f>CPU_Formula!I224</f>
        <v/>
      </c>
      <c r="K224" s="37" t="str" cm="1">
        <f t="array" ref="K224">IF($AR224=0,"",INDEX(Input!$D$2:$AC$500,$AR224,$AP$2)&amp;"")</f>
        <v/>
      </c>
      <c r="L224" s="37" t="str" cm="1">
        <f t="array" ref="L224">IF($AR224=0,"",INDEX(Input!$D$2:$AC$500,$AR224,$AP$3)&amp;"")</f>
        <v/>
      </c>
      <c r="M224" s="37" t="str" cm="1">
        <f t="array" ref="M224">IFERROR(_xlfn.FILTERXML("&lt;t&gt;&lt;s&gt;" &amp; SUBSTITUTE(L224," / ","&lt;/s&gt;&lt;s&gt;") &amp; "&lt;/s&gt;&lt;/t&gt;","(//s[contains(.,'DDR')])[1]"),"")</f>
        <v/>
      </c>
      <c r="N224" s="29" t="str">
        <f t="shared" si="10"/>
        <v/>
      </c>
      <c r="O224" s="37" t="str" cm="1">
        <f t="array" ref="O224">IF($AR224=0,"",INDEX(Input!$D$2:$AC$500,$AR224,$AP$4)&amp;"")</f>
        <v/>
      </c>
      <c r="P224" s="37" t="str" cm="1">
        <f t="array" ref="P224">IF($AR224=0,"",IFERROR(_xlfn.TEXTJOIN(", ",TRUE,_xlfn.MAP(_xlfn._xlws.FILTER(INDEX(Input!$D$2:$AC$500,,$AP$6),Input!$J$2:$J$500=$B224),_xlfn.LAMBDA(_xlpm.x,IFERROR(TRUNC(VALUE(_xlfn.TEXTBEFORE(_xlpm.x," ")))&amp;" "&amp;_xlfn.TEXTAFTER(_xlpm.x," "),_xlpm.x)))),""))</f>
        <v/>
      </c>
      <c r="Q224" s="29" t="str">
        <f t="shared" si="11"/>
        <v/>
      </c>
      <c r="R224" s="37" t="str" cm="1">
        <f t="array" ref="R224">IF($AR224=0,"",_xlfn.LET(_xlpm.Result,INDEX(Input!$D$2:$AC$500,$AR224,$AP$5),IF(_xlpm.Result="","",_xlpm.Result)))</f>
        <v/>
      </c>
      <c r="S224" s="37" t="str" cm="1">
        <f t="array" ref="S224">IF(R224="","",IFERROR(_xlfn.TEXTSPLIT(R224," / ", ,TRUE,0,),""))</f>
        <v/>
      </c>
      <c r="T224" s="37"/>
      <c r="U224" s="37" t="str" cm="1">
        <f t="array" ref="U224">IFERROR(_xlfn.IFS(
S224="","",
--S224&lt;55,"Battery Defect",
--S224&lt;=69,"Battery D",
--S224&lt;=80,"Battery C",
--S224&gt;80,""
),"")</f>
        <v/>
      </c>
      <c r="V224" s="37" t="str" cm="1">
        <f t="array" ref="V224">IFERROR(_xlfn.IFS(
T224="","",
--T224&lt;55,"Battery Defect",
--T224&lt;=69,"Battery D",
--T224&lt;=80,"Battery C",
--T224&gt;80,""
),"")</f>
        <v/>
      </c>
      <c r="W224" s="37" t="str" cm="1">
        <f t="array" ref="W224">IF($AR224=0,"",IFERROR(IF(INDEX(Input!$N$2:$U$500,$AR224,0)=0,"",INDEX(Input!$N$2:$U$500,$AR224,0)),""))</f>
        <v/>
      </c>
      <c r="X224" s="37"/>
      <c r="Y224" s="37"/>
      <c r="Z224" s="37"/>
      <c r="AA224" s="37"/>
      <c r="AB224" s="37"/>
      <c r="AC224" s="37"/>
      <c r="AD224" s="37"/>
      <c r="AE224" s="29" t="str">
        <f t="shared" si="9"/>
        <v/>
      </c>
      <c r="AF224" s="29" t="str" cm="1">
        <f t="array" ref="AF224">IF($AS224=0,"",INDEX(Disk_Pivot!$I$2:$I$500,$AS224))</f>
        <v/>
      </c>
      <c r="AG224" s="29" t="str" cm="1">
        <f t="array" ref="AG224">IF($AS224=0,"",INDEX(Disk_Pivot!$N$2:$N$500,$AS224))</f>
        <v/>
      </c>
      <c r="AH224" s="29"/>
      <c r="AI224" s="29"/>
      <c r="AJ224" s="29"/>
      <c r="AK224" s="29"/>
      <c r="AL224" s="29"/>
      <c r="AM224" s="29"/>
      <c r="AR224">
        <f>IFERROR(MATCH($B224,Input!$J$2:$J$500,0),0)</f>
        <v>0</v>
      </c>
      <c r="AS224">
        <f>IFERROR(MATCH($B224,Disk_Pivot!$G$2:$G$500,0),0)</f>
        <v>0</v>
      </c>
    </row>
    <row r="225" spans="1:45">
      <c r="A225" s="29" t="str" cm="1">
        <f t="array" ref="A225">IF($AR225=0,"",INDEX(Input!$G$2:$G$500,$AR225)&amp;"")</f>
        <v/>
      </c>
      <c r="B225" s="29"/>
      <c r="C225" s="29" t="str" cm="1">
        <f t="array" ref="C225">IF($AR225=0,"",INDEX(Input!$H$2:$H$500,$AR225)&amp;"")</f>
        <v/>
      </c>
      <c r="D225" s="37" t="str" cm="1">
        <f t="array" ref="D225">IF($AR225=0,"",INDEX(Input!$F$2:$F$500,$AR225))</f>
        <v/>
      </c>
      <c r="E225" s="29" t="str">
        <f>IFERROR(INDEX(Models!$G$2:$G$605,MATCH(D225,Models!$H$2:$H$605,0)),D225)</f>
        <v/>
      </c>
      <c r="F225" s="29" t="str" cm="1">
        <f t="array" ref="F225">IF($AR225=0,"",INDEX(Input!$E$2:$E$500,$AR225))</f>
        <v/>
      </c>
      <c r="G225" s="29" t="str" cm="1">
        <f t="array" ref="G225">IF($AR225=0,"",IF(F225="LENOVO",INDEX(Input!$K$2:$K$500,$AR225),INDEX(Input!$L$2:$L$500,$AR225)))</f>
        <v/>
      </c>
      <c r="H225" s="29"/>
      <c r="I225" s="29"/>
      <c r="J225" s="29" t="str">
        <f>CPU_Formula!I225</f>
        <v/>
      </c>
      <c r="K225" s="37" t="str" cm="1">
        <f t="array" ref="K225">IF($AR225=0,"",INDEX(Input!$D$2:$AC$500,$AR225,$AP$2)&amp;"")</f>
        <v/>
      </c>
      <c r="L225" s="37" t="str" cm="1">
        <f t="array" ref="L225">IF($AR225=0,"",INDEX(Input!$D$2:$AC$500,$AR225,$AP$3)&amp;"")</f>
        <v/>
      </c>
      <c r="M225" s="37" t="str" cm="1">
        <f t="array" ref="M225">IFERROR(_xlfn.FILTERXML("&lt;t&gt;&lt;s&gt;" &amp; SUBSTITUTE(L225," / ","&lt;/s&gt;&lt;s&gt;") &amp; "&lt;/s&gt;&lt;/t&gt;","(//s[contains(.,'DDR')])[1]"),"")</f>
        <v/>
      </c>
      <c r="N225" s="29" t="str">
        <f t="shared" si="10"/>
        <v/>
      </c>
      <c r="O225" s="37" t="str" cm="1">
        <f t="array" ref="O225">IF($AR225=0,"",INDEX(Input!$D$2:$AC$500,$AR225,$AP$4)&amp;"")</f>
        <v/>
      </c>
      <c r="P225" s="37" t="str" cm="1">
        <f t="array" ref="P225">IF($AR225=0,"",IFERROR(_xlfn.TEXTJOIN(", ",TRUE,_xlfn.MAP(_xlfn._xlws.FILTER(INDEX(Input!$D$2:$AC$500,,$AP$6),Input!$J$2:$J$500=$B225),_xlfn.LAMBDA(_xlpm.x,IFERROR(TRUNC(VALUE(_xlfn.TEXTBEFORE(_xlpm.x," ")))&amp;" "&amp;_xlfn.TEXTAFTER(_xlpm.x," "),_xlpm.x)))),""))</f>
        <v/>
      </c>
      <c r="Q225" s="29" t="str">
        <f t="shared" si="11"/>
        <v/>
      </c>
      <c r="R225" s="37" t="str" cm="1">
        <f t="array" ref="R225">IF($AR225=0,"",_xlfn.LET(_xlpm.Result,INDEX(Input!$D$2:$AC$500,$AR225,$AP$5),IF(_xlpm.Result="","",_xlpm.Result)))</f>
        <v/>
      </c>
      <c r="S225" s="37" t="str" cm="1">
        <f t="array" ref="S225">IF(R225="","",IFERROR(_xlfn.TEXTSPLIT(R225," / ", ,TRUE,0,),""))</f>
        <v/>
      </c>
      <c r="T225" s="37"/>
      <c r="U225" s="37" t="str" cm="1">
        <f t="array" ref="U225">IFERROR(_xlfn.IFS(
S225="","",
--S225&lt;55,"Battery Defect",
--S225&lt;=69,"Battery D",
--S225&lt;=80,"Battery C",
--S225&gt;80,""
),"")</f>
        <v/>
      </c>
      <c r="V225" s="37" t="str" cm="1">
        <f t="array" ref="V225">IFERROR(_xlfn.IFS(
T225="","",
--T225&lt;55,"Battery Defect",
--T225&lt;=69,"Battery D",
--T225&lt;=80,"Battery C",
--T225&gt;80,""
),"")</f>
        <v/>
      </c>
      <c r="W225" s="37" t="str" cm="1">
        <f t="array" ref="W225">IF($AR225=0,"",IFERROR(IF(INDEX(Input!$N$2:$U$500,$AR225,0)=0,"",INDEX(Input!$N$2:$U$500,$AR225,0)),""))</f>
        <v/>
      </c>
      <c r="X225" s="37"/>
      <c r="Y225" s="37"/>
      <c r="Z225" s="37"/>
      <c r="AA225" s="37"/>
      <c r="AB225" s="37"/>
      <c r="AC225" s="37"/>
      <c r="AD225" s="37"/>
      <c r="AE225" s="29" t="str">
        <f t="shared" si="9"/>
        <v/>
      </c>
      <c r="AF225" s="29" t="str" cm="1">
        <f t="array" ref="AF225">IF($AS225=0,"",INDEX(Disk_Pivot!$I$2:$I$500,$AS225))</f>
        <v/>
      </c>
      <c r="AG225" s="29" t="str" cm="1">
        <f t="array" ref="AG225">IF($AS225=0,"",INDEX(Disk_Pivot!$N$2:$N$500,$AS225))</f>
        <v/>
      </c>
      <c r="AH225" s="29"/>
      <c r="AI225" s="29"/>
      <c r="AJ225" s="29"/>
      <c r="AK225" s="29"/>
      <c r="AL225" s="29"/>
      <c r="AM225" s="29"/>
      <c r="AR225">
        <f>IFERROR(MATCH($B225,Input!$J$2:$J$500,0),0)</f>
        <v>0</v>
      </c>
      <c r="AS225">
        <f>IFERROR(MATCH($B225,Disk_Pivot!$G$2:$G$500,0),0)</f>
        <v>0</v>
      </c>
    </row>
    <row r="226" spans="1:45">
      <c r="A226" s="29" t="str" cm="1">
        <f t="array" ref="A226">IF($AR226=0,"",INDEX(Input!$G$2:$G$500,$AR226)&amp;"")</f>
        <v/>
      </c>
      <c r="B226" s="29"/>
      <c r="C226" s="29" t="str" cm="1">
        <f t="array" ref="C226">IF($AR226=0,"",INDEX(Input!$H$2:$H$500,$AR226)&amp;"")</f>
        <v/>
      </c>
      <c r="D226" s="37" t="str" cm="1">
        <f t="array" ref="D226">IF($AR226=0,"",INDEX(Input!$F$2:$F$500,$AR226))</f>
        <v/>
      </c>
      <c r="E226" s="29" t="str">
        <f>IFERROR(INDEX(Models!$G$2:$G$605,MATCH(D226,Models!$H$2:$H$605,0)),D226)</f>
        <v/>
      </c>
      <c r="F226" s="29" t="str" cm="1">
        <f t="array" ref="F226">IF($AR226=0,"",INDEX(Input!$E$2:$E$500,$AR226))</f>
        <v/>
      </c>
      <c r="G226" s="29" t="str" cm="1">
        <f t="array" ref="G226">IF($AR226=0,"",IF(F226="LENOVO",INDEX(Input!$K$2:$K$500,$AR226),INDEX(Input!$L$2:$L$500,$AR226)))</f>
        <v/>
      </c>
      <c r="H226" s="29"/>
      <c r="I226" s="29"/>
      <c r="J226" s="29" t="str">
        <f>CPU_Formula!I226</f>
        <v/>
      </c>
      <c r="K226" s="37" t="str" cm="1">
        <f t="array" ref="K226">IF($AR226=0,"",INDEX(Input!$D$2:$AC$500,$AR226,$AP$2)&amp;"")</f>
        <v/>
      </c>
      <c r="L226" s="37" t="str" cm="1">
        <f t="array" ref="L226">IF($AR226=0,"",INDEX(Input!$D$2:$AC$500,$AR226,$AP$3)&amp;"")</f>
        <v/>
      </c>
      <c r="M226" s="37" t="str" cm="1">
        <f t="array" ref="M226">IFERROR(_xlfn.FILTERXML("&lt;t&gt;&lt;s&gt;" &amp; SUBSTITUTE(L226," / ","&lt;/s&gt;&lt;s&gt;") &amp; "&lt;/s&gt;&lt;/t&gt;","(//s[contains(.,'DDR')])[1]"),"")</f>
        <v/>
      </c>
      <c r="N226" s="29" t="str">
        <f t="shared" si="10"/>
        <v/>
      </c>
      <c r="O226" s="37" t="str" cm="1">
        <f t="array" ref="O226">IF($AR226=0,"",INDEX(Input!$D$2:$AC$500,$AR226,$AP$4)&amp;"")</f>
        <v/>
      </c>
      <c r="P226" s="37" t="str" cm="1">
        <f t="array" ref="P226">IF($AR226=0,"",IFERROR(_xlfn.TEXTJOIN(", ",TRUE,_xlfn.MAP(_xlfn._xlws.FILTER(INDEX(Input!$D$2:$AC$500,,$AP$6),Input!$J$2:$J$500=$B226),_xlfn.LAMBDA(_xlpm.x,IFERROR(TRUNC(VALUE(_xlfn.TEXTBEFORE(_xlpm.x," ")))&amp;" "&amp;_xlfn.TEXTAFTER(_xlpm.x," "),_xlpm.x)))),""))</f>
        <v/>
      </c>
      <c r="Q226" s="29" t="str">
        <f t="shared" si="11"/>
        <v/>
      </c>
      <c r="R226" s="37" t="str" cm="1">
        <f t="array" ref="R226">IF($AR226=0,"",_xlfn.LET(_xlpm.Result,INDEX(Input!$D$2:$AC$500,$AR226,$AP$5),IF(_xlpm.Result="","",_xlpm.Result)))</f>
        <v/>
      </c>
      <c r="S226" s="37" t="str" cm="1">
        <f t="array" ref="S226">IF(R226="","",IFERROR(_xlfn.TEXTSPLIT(R226," / ", ,TRUE,0,),""))</f>
        <v/>
      </c>
      <c r="T226" s="37"/>
      <c r="U226" s="37" t="str" cm="1">
        <f t="array" ref="U226">IFERROR(_xlfn.IFS(
S226="","",
--S226&lt;55,"Battery Defect",
--S226&lt;=69,"Battery D",
--S226&lt;=80,"Battery C",
--S226&gt;80,""
),"")</f>
        <v/>
      </c>
      <c r="V226" s="37" t="str" cm="1">
        <f t="array" ref="V226">IFERROR(_xlfn.IFS(
T226="","",
--T226&lt;55,"Battery Defect",
--T226&lt;=69,"Battery D",
--T226&lt;=80,"Battery C",
--T226&gt;80,""
),"")</f>
        <v/>
      </c>
      <c r="W226" s="37" t="str" cm="1">
        <f t="array" ref="W226">IF($AR226=0,"",IFERROR(IF(INDEX(Input!$N$2:$U$500,$AR226,0)=0,"",INDEX(Input!$N$2:$U$500,$AR226,0)),""))</f>
        <v/>
      </c>
      <c r="X226" s="37"/>
      <c r="Y226" s="37"/>
      <c r="Z226" s="37"/>
      <c r="AA226" s="37"/>
      <c r="AB226" s="37"/>
      <c r="AC226" s="37"/>
      <c r="AD226" s="37"/>
      <c r="AE226" s="29" t="str">
        <f t="shared" si="9"/>
        <v/>
      </c>
      <c r="AF226" s="29" t="str" cm="1">
        <f t="array" ref="AF226">IF($AS226=0,"",INDEX(Disk_Pivot!$I$2:$I$500,$AS226))</f>
        <v/>
      </c>
      <c r="AG226" s="29" t="str" cm="1">
        <f t="array" ref="AG226">IF($AS226=0,"",INDEX(Disk_Pivot!$N$2:$N$500,$AS226))</f>
        <v/>
      </c>
      <c r="AH226" s="29"/>
      <c r="AI226" s="29"/>
      <c r="AJ226" s="29"/>
      <c r="AK226" s="29"/>
      <c r="AL226" s="29"/>
      <c r="AM226" s="29"/>
      <c r="AR226">
        <f>IFERROR(MATCH($B226,Input!$J$2:$J$500,0),0)</f>
        <v>0</v>
      </c>
      <c r="AS226">
        <f>IFERROR(MATCH($B226,Disk_Pivot!$G$2:$G$500,0),0)</f>
        <v>0</v>
      </c>
    </row>
    <row r="227" spans="1:45">
      <c r="A227" s="29" t="str" cm="1">
        <f t="array" ref="A227">IF($AR227=0,"",INDEX(Input!$G$2:$G$500,$AR227)&amp;"")</f>
        <v/>
      </c>
      <c r="B227" s="29"/>
      <c r="C227" s="29" t="str" cm="1">
        <f t="array" ref="C227">IF($AR227=0,"",INDEX(Input!$H$2:$H$500,$AR227)&amp;"")</f>
        <v/>
      </c>
      <c r="D227" s="37" t="str" cm="1">
        <f t="array" ref="D227">IF($AR227=0,"",INDEX(Input!$F$2:$F$500,$AR227))</f>
        <v/>
      </c>
      <c r="E227" s="29" t="str">
        <f>IFERROR(INDEX(Models!$G$2:$G$605,MATCH(D227,Models!$H$2:$H$605,0)),D227)</f>
        <v/>
      </c>
      <c r="F227" s="29" t="str" cm="1">
        <f t="array" ref="F227">IF($AR227=0,"",INDEX(Input!$E$2:$E$500,$AR227))</f>
        <v/>
      </c>
      <c r="G227" s="29" t="str" cm="1">
        <f t="array" ref="G227">IF($AR227=0,"",IF(F227="LENOVO",INDEX(Input!$K$2:$K$500,$AR227),INDEX(Input!$L$2:$L$500,$AR227)))</f>
        <v/>
      </c>
      <c r="H227" s="29"/>
      <c r="I227" s="29"/>
      <c r="J227" s="29" t="str">
        <f>CPU_Formula!I227</f>
        <v/>
      </c>
      <c r="K227" s="37" t="str" cm="1">
        <f t="array" ref="K227">IF($AR227=0,"",INDEX(Input!$D$2:$AC$500,$AR227,$AP$2)&amp;"")</f>
        <v/>
      </c>
      <c r="L227" s="37" t="str" cm="1">
        <f t="array" ref="L227">IF($AR227=0,"",INDEX(Input!$D$2:$AC$500,$AR227,$AP$3)&amp;"")</f>
        <v/>
      </c>
      <c r="M227" s="37" t="str" cm="1">
        <f t="array" ref="M227">IFERROR(_xlfn.FILTERXML("&lt;t&gt;&lt;s&gt;" &amp; SUBSTITUTE(L227," / ","&lt;/s&gt;&lt;s&gt;") &amp; "&lt;/s&gt;&lt;/t&gt;","(//s[contains(.,'DDR')])[1]"),"")</f>
        <v/>
      </c>
      <c r="N227" s="29" t="str">
        <f t="shared" si="10"/>
        <v/>
      </c>
      <c r="O227" s="37" t="str" cm="1">
        <f t="array" ref="O227">IF($AR227=0,"",INDEX(Input!$D$2:$AC$500,$AR227,$AP$4)&amp;"")</f>
        <v/>
      </c>
      <c r="P227" s="37" t="str" cm="1">
        <f t="array" ref="P227">IF($AR227=0,"",IFERROR(_xlfn.TEXTJOIN(", ",TRUE,_xlfn.MAP(_xlfn._xlws.FILTER(INDEX(Input!$D$2:$AC$500,,$AP$6),Input!$J$2:$J$500=$B227),_xlfn.LAMBDA(_xlpm.x,IFERROR(TRUNC(VALUE(_xlfn.TEXTBEFORE(_xlpm.x," ")))&amp;" "&amp;_xlfn.TEXTAFTER(_xlpm.x," "),_xlpm.x)))),""))</f>
        <v/>
      </c>
      <c r="Q227" s="29" t="str">
        <f t="shared" si="11"/>
        <v/>
      </c>
      <c r="R227" s="37" t="str" cm="1">
        <f t="array" ref="R227">IF($AR227=0,"",_xlfn.LET(_xlpm.Result,INDEX(Input!$D$2:$AC$500,$AR227,$AP$5),IF(_xlpm.Result="","",_xlpm.Result)))</f>
        <v/>
      </c>
      <c r="S227" s="37" t="str" cm="1">
        <f t="array" ref="S227">IF(R227="","",IFERROR(_xlfn.TEXTSPLIT(R227," / ", ,TRUE,0,),""))</f>
        <v/>
      </c>
      <c r="T227" s="37"/>
      <c r="U227" s="37" t="str" cm="1">
        <f t="array" ref="U227">IFERROR(_xlfn.IFS(
S227="","",
--S227&lt;55,"Battery Defect",
--S227&lt;=69,"Battery D",
--S227&lt;=80,"Battery C",
--S227&gt;80,""
),"")</f>
        <v/>
      </c>
      <c r="V227" s="37" t="str" cm="1">
        <f t="array" ref="V227">IFERROR(_xlfn.IFS(
T227="","",
--T227&lt;55,"Battery Defect",
--T227&lt;=69,"Battery D",
--T227&lt;=80,"Battery C",
--T227&gt;80,""
),"")</f>
        <v/>
      </c>
      <c r="W227" s="37" t="str" cm="1">
        <f t="array" ref="W227">IF($AR227=0,"",IFERROR(IF(INDEX(Input!$N$2:$U$500,$AR227,0)=0,"",INDEX(Input!$N$2:$U$500,$AR227,0)),""))</f>
        <v/>
      </c>
      <c r="X227" s="37"/>
      <c r="Y227" s="37"/>
      <c r="Z227" s="37"/>
      <c r="AA227" s="37"/>
      <c r="AB227" s="37"/>
      <c r="AC227" s="37"/>
      <c r="AD227" s="37"/>
      <c r="AE227" s="29" t="str">
        <f t="shared" si="9"/>
        <v/>
      </c>
      <c r="AF227" s="29" t="str" cm="1">
        <f t="array" ref="AF227">IF($AS227=0,"",INDEX(Disk_Pivot!$I$2:$I$500,$AS227))</f>
        <v/>
      </c>
      <c r="AG227" s="29" t="str" cm="1">
        <f t="array" ref="AG227">IF($AS227=0,"",INDEX(Disk_Pivot!$N$2:$N$500,$AS227))</f>
        <v/>
      </c>
      <c r="AH227" s="29"/>
      <c r="AI227" s="29"/>
      <c r="AJ227" s="29"/>
      <c r="AK227" s="29"/>
      <c r="AL227" s="29"/>
      <c r="AM227" s="29"/>
      <c r="AR227">
        <f>IFERROR(MATCH($B227,Input!$J$2:$J$500,0),0)</f>
        <v>0</v>
      </c>
      <c r="AS227">
        <f>IFERROR(MATCH($B227,Disk_Pivot!$G$2:$G$500,0),0)</f>
        <v>0</v>
      </c>
    </row>
    <row r="228" spans="1:45">
      <c r="A228" s="29" t="str" cm="1">
        <f t="array" ref="A228">IF($AR228=0,"",INDEX(Input!$G$2:$G$500,$AR228)&amp;"")</f>
        <v/>
      </c>
      <c r="B228" s="29"/>
      <c r="C228" s="29" t="str" cm="1">
        <f t="array" ref="C228">IF($AR228=0,"",INDEX(Input!$H$2:$H$500,$AR228)&amp;"")</f>
        <v/>
      </c>
      <c r="D228" s="37" t="str" cm="1">
        <f t="array" ref="D228">IF($AR228=0,"",INDEX(Input!$F$2:$F$500,$AR228))</f>
        <v/>
      </c>
      <c r="E228" s="29" t="str">
        <f>IFERROR(INDEX(Models!$G$2:$G$605,MATCH(D228,Models!$H$2:$H$605,0)),D228)</f>
        <v/>
      </c>
      <c r="F228" s="29" t="str" cm="1">
        <f t="array" ref="F228">IF($AR228=0,"",INDEX(Input!$E$2:$E$500,$AR228))</f>
        <v/>
      </c>
      <c r="G228" s="29" t="str" cm="1">
        <f t="array" ref="G228">IF($AR228=0,"",IF(F228="LENOVO",INDEX(Input!$K$2:$K$500,$AR228),INDEX(Input!$L$2:$L$500,$AR228)))</f>
        <v/>
      </c>
      <c r="H228" s="29"/>
      <c r="I228" s="29"/>
      <c r="J228" s="29" t="str">
        <f>CPU_Formula!I228</f>
        <v/>
      </c>
      <c r="K228" s="37" t="str" cm="1">
        <f t="array" ref="K228">IF($AR228=0,"",INDEX(Input!$D$2:$AC$500,$AR228,$AP$2)&amp;"")</f>
        <v/>
      </c>
      <c r="L228" s="37" t="str" cm="1">
        <f t="array" ref="L228">IF($AR228=0,"",INDEX(Input!$D$2:$AC$500,$AR228,$AP$3)&amp;"")</f>
        <v/>
      </c>
      <c r="M228" s="37" t="str" cm="1">
        <f t="array" ref="M228">IFERROR(_xlfn.FILTERXML("&lt;t&gt;&lt;s&gt;" &amp; SUBSTITUTE(L228," / ","&lt;/s&gt;&lt;s&gt;") &amp; "&lt;/s&gt;&lt;/t&gt;","(//s[contains(.,'DDR')])[1]"),"")</f>
        <v/>
      </c>
      <c r="N228" s="29" t="str">
        <f t="shared" si="10"/>
        <v/>
      </c>
      <c r="O228" s="37" t="str" cm="1">
        <f t="array" ref="O228">IF($AR228=0,"",INDEX(Input!$D$2:$AC$500,$AR228,$AP$4)&amp;"")</f>
        <v/>
      </c>
      <c r="P228" s="37" t="str" cm="1">
        <f t="array" ref="P228">IF($AR228=0,"",IFERROR(_xlfn.TEXTJOIN(", ",TRUE,_xlfn.MAP(_xlfn._xlws.FILTER(INDEX(Input!$D$2:$AC$500,,$AP$6),Input!$J$2:$J$500=$B228),_xlfn.LAMBDA(_xlpm.x,IFERROR(TRUNC(VALUE(_xlfn.TEXTBEFORE(_xlpm.x," ")))&amp;" "&amp;_xlfn.TEXTAFTER(_xlpm.x," "),_xlpm.x)))),""))</f>
        <v/>
      </c>
      <c r="Q228" s="29" t="str">
        <f t="shared" si="11"/>
        <v/>
      </c>
      <c r="R228" s="37" t="str" cm="1">
        <f t="array" ref="R228">IF($AR228=0,"",_xlfn.LET(_xlpm.Result,INDEX(Input!$D$2:$AC$500,$AR228,$AP$5),IF(_xlpm.Result="","",_xlpm.Result)))</f>
        <v/>
      </c>
      <c r="S228" s="37" t="str" cm="1">
        <f t="array" ref="S228">IF(R228="","",IFERROR(_xlfn.TEXTSPLIT(R228," / ", ,TRUE,0,),""))</f>
        <v/>
      </c>
      <c r="T228" s="37"/>
      <c r="U228" s="37" t="str" cm="1">
        <f t="array" ref="U228">IFERROR(_xlfn.IFS(
S228="","",
--S228&lt;55,"Battery Defect",
--S228&lt;=69,"Battery D",
--S228&lt;=80,"Battery C",
--S228&gt;80,""
),"")</f>
        <v/>
      </c>
      <c r="V228" s="37" t="str" cm="1">
        <f t="array" ref="V228">IFERROR(_xlfn.IFS(
T228="","",
--T228&lt;55,"Battery Defect",
--T228&lt;=69,"Battery D",
--T228&lt;=80,"Battery C",
--T228&gt;80,""
),"")</f>
        <v/>
      </c>
      <c r="W228" s="37" t="str" cm="1">
        <f t="array" ref="W228">IF($AR228=0,"",IFERROR(IF(INDEX(Input!$N$2:$U$500,$AR228,0)=0,"",INDEX(Input!$N$2:$U$500,$AR228,0)),""))</f>
        <v/>
      </c>
      <c r="X228" s="37"/>
      <c r="Y228" s="37"/>
      <c r="Z228" s="37"/>
      <c r="AA228" s="37"/>
      <c r="AB228" s="37"/>
      <c r="AC228" s="37"/>
      <c r="AD228" s="37"/>
      <c r="AE228" s="29" t="str">
        <f t="shared" si="9"/>
        <v/>
      </c>
      <c r="AF228" s="29" t="str" cm="1">
        <f t="array" ref="AF228">IF($AS228=0,"",INDEX(Disk_Pivot!$I$2:$I$500,$AS228))</f>
        <v/>
      </c>
      <c r="AG228" s="29" t="str" cm="1">
        <f t="array" ref="AG228">IF($AS228=0,"",INDEX(Disk_Pivot!$N$2:$N$500,$AS228))</f>
        <v/>
      </c>
      <c r="AH228" s="29"/>
      <c r="AI228" s="29"/>
      <c r="AJ228" s="29"/>
      <c r="AK228" s="29"/>
      <c r="AL228" s="29"/>
      <c r="AM228" s="29"/>
      <c r="AR228">
        <f>IFERROR(MATCH($B228,Input!$J$2:$J$500,0),0)</f>
        <v>0</v>
      </c>
      <c r="AS228">
        <f>IFERROR(MATCH($B228,Disk_Pivot!$G$2:$G$500,0),0)</f>
        <v>0</v>
      </c>
    </row>
    <row r="229" spans="1:45">
      <c r="A229" s="29" t="str" cm="1">
        <f t="array" ref="A229">IF($AR229=0,"",INDEX(Input!$G$2:$G$500,$AR229)&amp;"")</f>
        <v/>
      </c>
      <c r="B229" s="29"/>
      <c r="C229" s="29" t="str" cm="1">
        <f t="array" ref="C229">IF($AR229=0,"",INDEX(Input!$H$2:$H$500,$AR229)&amp;"")</f>
        <v/>
      </c>
      <c r="D229" s="37" t="str" cm="1">
        <f t="array" ref="D229">IF($AR229=0,"",INDEX(Input!$F$2:$F$500,$AR229))</f>
        <v/>
      </c>
      <c r="E229" s="29" t="str">
        <f>IFERROR(INDEX(Models!$G$2:$G$605,MATCH(D229,Models!$H$2:$H$605,0)),D229)</f>
        <v/>
      </c>
      <c r="F229" s="29" t="str" cm="1">
        <f t="array" ref="F229">IF($AR229=0,"",INDEX(Input!$E$2:$E$500,$AR229))</f>
        <v/>
      </c>
      <c r="G229" s="29" t="str" cm="1">
        <f t="array" ref="G229">IF($AR229=0,"",IF(F229="LENOVO",INDEX(Input!$K$2:$K$500,$AR229),INDEX(Input!$L$2:$L$500,$AR229)))</f>
        <v/>
      </c>
      <c r="H229" s="29"/>
      <c r="I229" s="29"/>
      <c r="J229" s="29" t="str">
        <f>CPU_Formula!I229</f>
        <v/>
      </c>
      <c r="K229" s="37" t="str" cm="1">
        <f t="array" ref="K229">IF($AR229=0,"",INDEX(Input!$D$2:$AC$500,$AR229,$AP$2)&amp;"")</f>
        <v/>
      </c>
      <c r="L229" s="37" t="str" cm="1">
        <f t="array" ref="L229">IF($AR229=0,"",INDEX(Input!$D$2:$AC$500,$AR229,$AP$3)&amp;"")</f>
        <v/>
      </c>
      <c r="M229" s="37" t="str" cm="1">
        <f t="array" ref="M229">IFERROR(_xlfn.FILTERXML("&lt;t&gt;&lt;s&gt;" &amp; SUBSTITUTE(L229," / ","&lt;/s&gt;&lt;s&gt;") &amp; "&lt;/s&gt;&lt;/t&gt;","(//s[contains(.,'DDR')])[1]"),"")</f>
        <v/>
      </c>
      <c r="N229" s="29" t="str">
        <f t="shared" si="10"/>
        <v/>
      </c>
      <c r="O229" s="37" t="str" cm="1">
        <f t="array" ref="O229">IF($AR229=0,"",INDEX(Input!$D$2:$AC$500,$AR229,$AP$4)&amp;"")</f>
        <v/>
      </c>
      <c r="P229" s="37" t="str" cm="1">
        <f t="array" ref="P229">IF($AR229=0,"",IFERROR(_xlfn.TEXTJOIN(", ",TRUE,_xlfn.MAP(_xlfn._xlws.FILTER(INDEX(Input!$D$2:$AC$500,,$AP$6),Input!$J$2:$J$500=$B229),_xlfn.LAMBDA(_xlpm.x,IFERROR(TRUNC(VALUE(_xlfn.TEXTBEFORE(_xlpm.x," ")))&amp;" "&amp;_xlfn.TEXTAFTER(_xlpm.x," "),_xlpm.x)))),""))</f>
        <v/>
      </c>
      <c r="Q229" s="29" t="str">
        <f t="shared" si="11"/>
        <v/>
      </c>
      <c r="R229" s="37" t="str" cm="1">
        <f t="array" ref="R229">IF($AR229=0,"",_xlfn.LET(_xlpm.Result,INDEX(Input!$D$2:$AC$500,$AR229,$AP$5),IF(_xlpm.Result="","",_xlpm.Result)))</f>
        <v/>
      </c>
      <c r="S229" s="37" t="str" cm="1">
        <f t="array" ref="S229">IF(R229="","",IFERROR(_xlfn.TEXTSPLIT(R229," / ", ,TRUE,0,),""))</f>
        <v/>
      </c>
      <c r="T229" s="37"/>
      <c r="U229" s="37" t="str" cm="1">
        <f t="array" ref="U229">IFERROR(_xlfn.IFS(
S229="","",
--S229&lt;55,"Battery Defect",
--S229&lt;=69,"Battery D",
--S229&lt;=80,"Battery C",
--S229&gt;80,""
),"")</f>
        <v/>
      </c>
      <c r="V229" s="37" t="str" cm="1">
        <f t="array" ref="V229">IFERROR(_xlfn.IFS(
T229="","",
--T229&lt;55,"Battery Defect",
--T229&lt;=69,"Battery D",
--T229&lt;=80,"Battery C",
--T229&gt;80,""
),"")</f>
        <v/>
      </c>
      <c r="W229" s="37" t="str" cm="1">
        <f t="array" ref="W229">IF($AR229=0,"",IFERROR(IF(INDEX(Input!$N$2:$U$500,$AR229,0)=0,"",INDEX(Input!$N$2:$U$500,$AR229,0)),""))</f>
        <v/>
      </c>
      <c r="X229" s="37"/>
      <c r="Y229" s="37"/>
      <c r="Z229" s="37"/>
      <c r="AA229" s="37"/>
      <c r="AB229" s="37"/>
      <c r="AC229" s="37"/>
      <c r="AD229" s="37"/>
      <c r="AE229" s="29" t="str">
        <f t="shared" si="9"/>
        <v/>
      </c>
      <c r="AF229" s="29" t="str" cm="1">
        <f t="array" ref="AF229">IF($AS229=0,"",INDEX(Disk_Pivot!$I$2:$I$500,$AS229))</f>
        <v/>
      </c>
      <c r="AG229" s="29" t="str" cm="1">
        <f t="array" ref="AG229">IF($AS229=0,"",INDEX(Disk_Pivot!$N$2:$N$500,$AS229))</f>
        <v/>
      </c>
      <c r="AH229" s="29"/>
      <c r="AI229" s="29"/>
      <c r="AJ229" s="29"/>
      <c r="AK229" s="29"/>
      <c r="AL229" s="29"/>
      <c r="AM229" s="29"/>
      <c r="AR229">
        <f>IFERROR(MATCH($B229,Input!$J$2:$J$500,0),0)</f>
        <v>0</v>
      </c>
      <c r="AS229">
        <f>IFERROR(MATCH($B229,Disk_Pivot!$G$2:$G$500,0),0)</f>
        <v>0</v>
      </c>
    </row>
    <row r="230" spans="1:45">
      <c r="A230" s="29" t="str" cm="1">
        <f t="array" ref="A230">IF($AR230=0,"",INDEX(Input!$G$2:$G$500,$AR230)&amp;"")</f>
        <v/>
      </c>
      <c r="B230" s="29"/>
      <c r="C230" s="29" t="str" cm="1">
        <f t="array" ref="C230">IF($AR230=0,"",INDEX(Input!$H$2:$H$500,$AR230)&amp;"")</f>
        <v/>
      </c>
      <c r="D230" s="37" t="str" cm="1">
        <f t="array" ref="D230">IF($AR230=0,"",INDEX(Input!$F$2:$F$500,$AR230))</f>
        <v/>
      </c>
      <c r="E230" s="29" t="str">
        <f>IFERROR(INDEX(Models!$G$2:$G$605,MATCH(D230,Models!$H$2:$H$605,0)),D230)</f>
        <v/>
      </c>
      <c r="F230" s="29" t="str" cm="1">
        <f t="array" ref="F230">IF($AR230=0,"",INDEX(Input!$E$2:$E$500,$AR230))</f>
        <v/>
      </c>
      <c r="G230" s="29" t="str" cm="1">
        <f t="array" ref="G230">IF($AR230=0,"",IF(F230="LENOVO",INDEX(Input!$K$2:$K$500,$AR230),INDEX(Input!$L$2:$L$500,$AR230)))</f>
        <v/>
      </c>
      <c r="H230" s="29"/>
      <c r="I230" s="29"/>
      <c r="J230" s="29" t="str">
        <f>CPU_Formula!I230</f>
        <v/>
      </c>
      <c r="K230" s="37" t="str" cm="1">
        <f t="array" ref="K230">IF($AR230=0,"",INDEX(Input!$D$2:$AC$500,$AR230,$AP$2)&amp;"")</f>
        <v/>
      </c>
      <c r="L230" s="37" t="str" cm="1">
        <f t="array" ref="L230">IF($AR230=0,"",INDEX(Input!$D$2:$AC$500,$AR230,$AP$3)&amp;"")</f>
        <v/>
      </c>
      <c r="M230" s="37" t="str" cm="1">
        <f t="array" ref="M230">IFERROR(_xlfn.FILTERXML("&lt;t&gt;&lt;s&gt;" &amp; SUBSTITUTE(L230," / ","&lt;/s&gt;&lt;s&gt;") &amp; "&lt;/s&gt;&lt;/t&gt;","(//s[contains(.,'DDR')])[1]"),"")</f>
        <v/>
      </c>
      <c r="N230" s="29" t="str">
        <f t="shared" si="10"/>
        <v/>
      </c>
      <c r="O230" s="37" t="str" cm="1">
        <f t="array" ref="O230">IF($AR230=0,"",INDEX(Input!$D$2:$AC$500,$AR230,$AP$4)&amp;"")</f>
        <v/>
      </c>
      <c r="P230" s="37" t="str" cm="1">
        <f t="array" ref="P230">IF($AR230=0,"",IFERROR(_xlfn.TEXTJOIN(", ",TRUE,_xlfn.MAP(_xlfn._xlws.FILTER(INDEX(Input!$D$2:$AC$500,,$AP$6),Input!$J$2:$J$500=$B230),_xlfn.LAMBDA(_xlpm.x,IFERROR(TRUNC(VALUE(_xlfn.TEXTBEFORE(_xlpm.x," ")))&amp;" "&amp;_xlfn.TEXTAFTER(_xlpm.x," "),_xlpm.x)))),""))</f>
        <v/>
      </c>
      <c r="Q230" s="29" t="str">
        <f t="shared" si="11"/>
        <v/>
      </c>
      <c r="R230" s="37" t="str" cm="1">
        <f t="array" ref="R230">IF($AR230=0,"",_xlfn.LET(_xlpm.Result,INDEX(Input!$D$2:$AC$500,$AR230,$AP$5),IF(_xlpm.Result="","",_xlpm.Result)))</f>
        <v/>
      </c>
      <c r="S230" s="37" t="str" cm="1">
        <f t="array" ref="S230">IF(R230="","",IFERROR(_xlfn.TEXTSPLIT(R230," / ", ,TRUE,0,),""))</f>
        <v/>
      </c>
      <c r="T230" s="37"/>
      <c r="U230" s="37" t="str" cm="1">
        <f t="array" ref="U230">IFERROR(_xlfn.IFS(
S230="","",
--S230&lt;55,"Battery Defect",
--S230&lt;=69,"Battery D",
--S230&lt;=80,"Battery C",
--S230&gt;80,""
),"")</f>
        <v/>
      </c>
      <c r="V230" s="37" t="str" cm="1">
        <f t="array" ref="V230">IFERROR(_xlfn.IFS(
T230="","",
--T230&lt;55,"Battery Defect",
--T230&lt;=69,"Battery D",
--T230&lt;=80,"Battery C",
--T230&gt;80,""
),"")</f>
        <v/>
      </c>
      <c r="W230" s="37" t="str" cm="1">
        <f t="array" ref="W230">IF($AR230=0,"",IFERROR(IF(INDEX(Input!$N$2:$U$500,$AR230,0)=0,"",INDEX(Input!$N$2:$U$500,$AR230,0)),""))</f>
        <v/>
      </c>
      <c r="X230" s="37"/>
      <c r="Y230" s="37"/>
      <c r="Z230" s="37"/>
      <c r="AA230" s="37"/>
      <c r="AB230" s="37"/>
      <c r="AC230" s="37"/>
      <c r="AD230" s="37"/>
      <c r="AE230" s="29" t="str">
        <f t="shared" si="9"/>
        <v/>
      </c>
      <c r="AF230" s="29" t="str" cm="1">
        <f t="array" ref="AF230">IF($AS230=0,"",INDEX(Disk_Pivot!$I$2:$I$500,$AS230))</f>
        <v/>
      </c>
      <c r="AG230" s="29" t="str" cm="1">
        <f t="array" ref="AG230">IF($AS230=0,"",INDEX(Disk_Pivot!$N$2:$N$500,$AS230))</f>
        <v/>
      </c>
      <c r="AH230" s="29"/>
      <c r="AI230" s="29"/>
      <c r="AJ230" s="29"/>
      <c r="AK230" s="29"/>
      <c r="AL230" s="29"/>
      <c r="AM230" s="29"/>
      <c r="AR230">
        <f>IFERROR(MATCH($B230,Input!$J$2:$J$500,0),0)</f>
        <v>0</v>
      </c>
      <c r="AS230">
        <f>IFERROR(MATCH($B230,Disk_Pivot!$G$2:$G$500,0),0)</f>
        <v>0</v>
      </c>
    </row>
    <row r="231" spans="1:45">
      <c r="A231" s="29" t="str" cm="1">
        <f t="array" ref="A231">IF($AR231=0,"",INDEX(Input!$G$2:$G$500,$AR231)&amp;"")</f>
        <v/>
      </c>
      <c r="B231" s="29"/>
      <c r="C231" s="29" t="str" cm="1">
        <f t="array" ref="C231">IF($AR231=0,"",INDEX(Input!$H$2:$H$500,$AR231)&amp;"")</f>
        <v/>
      </c>
      <c r="D231" s="37" t="str" cm="1">
        <f t="array" ref="D231">IF($AR231=0,"",INDEX(Input!$F$2:$F$500,$AR231))</f>
        <v/>
      </c>
      <c r="E231" s="29" t="str">
        <f>IFERROR(INDEX(Models!$G$2:$G$605,MATCH(D231,Models!$H$2:$H$605,0)),D231)</f>
        <v/>
      </c>
      <c r="F231" s="29" t="str" cm="1">
        <f t="array" ref="F231">IF($AR231=0,"",INDEX(Input!$E$2:$E$500,$AR231))</f>
        <v/>
      </c>
      <c r="G231" s="29" t="str" cm="1">
        <f t="array" ref="G231">IF($AR231=0,"",IF(F231="LENOVO",INDEX(Input!$K$2:$K$500,$AR231),INDEX(Input!$L$2:$L$500,$AR231)))</f>
        <v/>
      </c>
      <c r="H231" s="29"/>
      <c r="I231" s="29"/>
      <c r="J231" s="29" t="str">
        <f>CPU_Formula!I231</f>
        <v/>
      </c>
      <c r="K231" s="37" t="str" cm="1">
        <f t="array" ref="K231">IF($AR231=0,"",INDEX(Input!$D$2:$AC$500,$AR231,$AP$2)&amp;"")</f>
        <v/>
      </c>
      <c r="L231" s="37" t="str" cm="1">
        <f t="array" ref="L231">IF($AR231=0,"",INDEX(Input!$D$2:$AC$500,$AR231,$AP$3)&amp;"")</f>
        <v/>
      </c>
      <c r="M231" s="37" t="str" cm="1">
        <f t="array" ref="M231">IFERROR(_xlfn.FILTERXML("&lt;t&gt;&lt;s&gt;" &amp; SUBSTITUTE(L231," / ","&lt;/s&gt;&lt;s&gt;") &amp; "&lt;/s&gt;&lt;/t&gt;","(//s[contains(.,'DDR')])[1]"),"")</f>
        <v/>
      </c>
      <c r="N231" s="29" t="str">
        <f t="shared" si="10"/>
        <v/>
      </c>
      <c r="O231" s="37" t="str" cm="1">
        <f t="array" ref="O231">IF($AR231=0,"",INDEX(Input!$D$2:$AC$500,$AR231,$AP$4)&amp;"")</f>
        <v/>
      </c>
      <c r="P231" s="37" t="str" cm="1">
        <f t="array" ref="P231">IF($AR231=0,"",IFERROR(_xlfn.TEXTJOIN(", ",TRUE,_xlfn.MAP(_xlfn._xlws.FILTER(INDEX(Input!$D$2:$AC$500,,$AP$6),Input!$J$2:$J$500=$B231),_xlfn.LAMBDA(_xlpm.x,IFERROR(TRUNC(VALUE(_xlfn.TEXTBEFORE(_xlpm.x," ")))&amp;" "&amp;_xlfn.TEXTAFTER(_xlpm.x," "),_xlpm.x)))),""))</f>
        <v/>
      </c>
      <c r="Q231" s="29" t="str">
        <f t="shared" si="11"/>
        <v/>
      </c>
      <c r="R231" s="37" t="str" cm="1">
        <f t="array" ref="R231">IF($AR231=0,"",_xlfn.LET(_xlpm.Result,INDEX(Input!$D$2:$AC$500,$AR231,$AP$5),IF(_xlpm.Result="","",_xlpm.Result)))</f>
        <v/>
      </c>
      <c r="S231" s="37" t="str" cm="1">
        <f t="array" ref="S231">IF(R231="","",IFERROR(_xlfn.TEXTSPLIT(R231," / ", ,TRUE,0,),""))</f>
        <v/>
      </c>
      <c r="T231" s="37"/>
      <c r="U231" s="37" t="str" cm="1">
        <f t="array" ref="U231">IFERROR(_xlfn.IFS(
S231="","",
--S231&lt;55,"Battery Defect",
--S231&lt;=69,"Battery D",
--S231&lt;=80,"Battery C",
--S231&gt;80,""
),"")</f>
        <v/>
      </c>
      <c r="V231" s="37" t="str" cm="1">
        <f t="array" ref="V231">IFERROR(_xlfn.IFS(
T231="","",
--T231&lt;55,"Battery Defect",
--T231&lt;=69,"Battery D",
--T231&lt;=80,"Battery C",
--T231&gt;80,""
),"")</f>
        <v/>
      </c>
      <c r="W231" s="37" t="str" cm="1">
        <f t="array" ref="W231">IF($AR231=0,"",IFERROR(IF(INDEX(Input!$N$2:$U$500,$AR231,0)=0,"",INDEX(Input!$N$2:$U$500,$AR231,0)),""))</f>
        <v/>
      </c>
      <c r="X231" s="37"/>
      <c r="Y231" s="37"/>
      <c r="Z231" s="37"/>
      <c r="AA231" s="37"/>
      <c r="AB231" s="37"/>
      <c r="AC231" s="37"/>
      <c r="AD231" s="37"/>
      <c r="AE231" s="29" t="str">
        <f t="shared" si="9"/>
        <v/>
      </c>
      <c r="AF231" s="29" t="str" cm="1">
        <f t="array" ref="AF231">IF($AS231=0,"",INDEX(Disk_Pivot!$I$2:$I$500,$AS231))</f>
        <v/>
      </c>
      <c r="AG231" s="29" t="str" cm="1">
        <f t="array" ref="AG231">IF($AS231=0,"",INDEX(Disk_Pivot!$N$2:$N$500,$AS231))</f>
        <v/>
      </c>
      <c r="AH231" s="29"/>
      <c r="AI231" s="29"/>
      <c r="AJ231" s="29"/>
      <c r="AK231" s="29"/>
      <c r="AL231" s="29"/>
      <c r="AM231" s="29"/>
      <c r="AR231">
        <f>IFERROR(MATCH($B231,Input!$J$2:$J$500,0),0)</f>
        <v>0</v>
      </c>
      <c r="AS231">
        <f>IFERROR(MATCH($B231,Disk_Pivot!$G$2:$G$500,0),0)</f>
        <v>0</v>
      </c>
    </row>
    <row r="232" spans="1:45">
      <c r="A232" s="29" t="str" cm="1">
        <f t="array" ref="A232">IF($AR232=0,"",INDEX(Input!$G$2:$G$500,$AR232)&amp;"")</f>
        <v/>
      </c>
      <c r="B232" s="29"/>
      <c r="C232" s="29" t="str" cm="1">
        <f t="array" ref="C232">IF($AR232=0,"",INDEX(Input!$H$2:$H$500,$AR232)&amp;"")</f>
        <v/>
      </c>
      <c r="D232" s="37" t="str" cm="1">
        <f t="array" ref="D232">IF($AR232=0,"",INDEX(Input!$F$2:$F$500,$AR232))</f>
        <v/>
      </c>
      <c r="E232" s="29" t="str">
        <f>IFERROR(INDEX(Models!$G$2:$G$605,MATCH(D232,Models!$H$2:$H$605,0)),D232)</f>
        <v/>
      </c>
      <c r="F232" s="29" t="str" cm="1">
        <f t="array" ref="F232">IF($AR232=0,"",INDEX(Input!$E$2:$E$500,$AR232))</f>
        <v/>
      </c>
      <c r="G232" s="29" t="str" cm="1">
        <f t="array" ref="G232">IF($AR232=0,"",IF(F232="LENOVO",INDEX(Input!$K$2:$K$500,$AR232),INDEX(Input!$L$2:$L$500,$AR232)))</f>
        <v/>
      </c>
      <c r="H232" s="29"/>
      <c r="I232" s="29"/>
      <c r="J232" s="29" t="str">
        <f>CPU_Formula!I232</f>
        <v/>
      </c>
      <c r="K232" s="37" t="str" cm="1">
        <f t="array" ref="K232">IF($AR232=0,"",INDEX(Input!$D$2:$AC$500,$AR232,$AP$2)&amp;"")</f>
        <v/>
      </c>
      <c r="L232" s="37" t="str" cm="1">
        <f t="array" ref="L232">IF($AR232=0,"",INDEX(Input!$D$2:$AC$500,$AR232,$AP$3)&amp;"")</f>
        <v/>
      </c>
      <c r="M232" s="37" t="str" cm="1">
        <f t="array" ref="M232">IFERROR(_xlfn.FILTERXML("&lt;t&gt;&lt;s&gt;" &amp; SUBSTITUTE(L232," / ","&lt;/s&gt;&lt;s&gt;") &amp; "&lt;/s&gt;&lt;/t&gt;","(//s[contains(.,'DDR')])[1]"),"")</f>
        <v/>
      </c>
      <c r="N232" s="29" t="str">
        <f t="shared" si="10"/>
        <v/>
      </c>
      <c r="O232" s="37" t="str" cm="1">
        <f t="array" ref="O232">IF($AR232=0,"",INDEX(Input!$D$2:$AC$500,$AR232,$AP$4)&amp;"")</f>
        <v/>
      </c>
      <c r="P232" s="37" t="str" cm="1">
        <f t="array" ref="P232">IF($AR232=0,"",IFERROR(_xlfn.TEXTJOIN(", ",TRUE,_xlfn.MAP(_xlfn._xlws.FILTER(INDEX(Input!$D$2:$AC$500,,$AP$6),Input!$J$2:$J$500=$B232),_xlfn.LAMBDA(_xlpm.x,IFERROR(TRUNC(VALUE(_xlfn.TEXTBEFORE(_xlpm.x," ")))&amp;" "&amp;_xlfn.TEXTAFTER(_xlpm.x," "),_xlpm.x)))),""))</f>
        <v/>
      </c>
      <c r="Q232" s="29" t="str">
        <f t="shared" si="11"/>
        <v/>
      </c>
      <c r="R232" s="37" t="str" cm="1">
        <f t="array" ref="R232">IF($AR232=0,"",_xlfn.LET(_xlpm.Result,INDEX(Input!$D$2:$AC$500,$AR232,$AP$5),IF(_xlpm.Result="","",_xlpm.Result)))</f>
        <v/>
      </c>
      <c r="S232" s="37" t="str" cm="1">
        <f t="array" ref="S232">IF(R232="","",IFERROR(_xlfn.TEXTSPLIT(R232," / ", ,TRUE,0,),""))</f>
        <v/>
      </c>
      <c r="T232" s="37"/>
      <c r="U232" s="37" t="str" cm="1">
        <f t="array" ref="U232">IFERROR(_xlfn.IFS(
S232="","",
--S232&lt;55,"Battery Defect",
--S232&lt;=69,"Battery D",
--S232&lt;=80,"Battery C",
--S232&gt;80,""
),"")</f>
        <v/>
      </c>
      <c r="V232" s="37" t="str" cm="1">
        <f t="array" ref="V232">IFERROR(_xlfn.IFS(
T232="","",
--T232&lt;55,"Battery Defect",
--T232&lt;=69,"Battery D",
--T232&lt;=80,"Battery C",
--T232&gt;80,""
),"")</f>
        <v/>
      </c>
      <c r="W232" s="37" t="str" cm="1">
        <f t="array" ref="W232">IF($AR232=0,"",IFERROR(IF(INDEX(Input!$N$2:$U$500,$AR232,0)=0,"",INDEX(Input!$N$2:$U$500,$AR232,0)),""))</f>
        <v/>
      </c>
      <c r="X232" s="37"/>
      <c r="Y232" s="37"/>
      <c r="Z232" s="37"/>
      <c r="AA232" s="37"/>
      <c r="AB232" s="37"/>
      <c r="AC232" s="37"/>
      <c r="AD232" s="37"/>
      <c r="AE232" s="29" t="str">
        <f t="shared" si="9"/>
        <v/>
      </c>
      <c r="AF232" s="29" t="str" cm="1">
        <f t="array" ref="AF232">IF($AS232=0,"",INDEX(Disk_Pivot!$I$2:$I$500,$AS232))</f>
        <v/>
      </c>
      <c r="AG232" s="29" t="str" cm="1">
        <f t="array" ref="AG232">IF($AS232=0,"",INDEX(Disk_Pivot!$N$2:$N$500,$AS232))</f>
        <v/>
      </c>
      <c r="AH232" s="29"/>
      <c r="AI232" s="29"/>
      <c r="AJ232" s="29"/>
      <c r="AK232" s="29"/>
      <c r="AL232" s="29"/>
      <c r="AM232" s="29"/>
      <c r="AR232">
        <f>IFERROR(MATCH($B232,Input!$J$2:$J$500,0),0)</f>
        <v>0</v>
      </c>
      <c r="AS232">
        <f>IFERROR(MATCH($B232,Disk_Pivot!$G$2:$G$500,0),0)</f>
        <v>0</v>
      </c>
    </row>
    <row r="233" spans="1:45">
      <c r="A233" s="29" t="str" cm="1">
        <f t="array" ref="A233">IF($AR233=0,"",INDEX(Input!$G$2:$G$500,$AR233)&amp;"")</f>
        <v/>
      </c>
      <c r="B233" s="29"/>
      <c r="C233" s="29" t="str" cm="1">
        <f t="array" ref="C233">IF($AR233=0,"",INDEX(Input!$H$2:$H$500,$AR233)&amp;"")</f>
        <v/>
      </c>
      <c r="D233" s="37" t="str" cm="1">
        <f t="array" ref="D233">IF($AR233=0,"",INDEX(Input!$F$2:$F$500,$AR233))</f>
        <v/>
      </c>
      <c r="E233" s="29" t="str">
        <f>IFERROR(INDEX(Models!$G$2:$G$605,MATCH(D233,Models!$H$2:$H$605,0)),D233)</f>
        <v/>
      </c>
      <c r="F233" s="29" t="str" cm="1">
        <f t="array" ref="F233">IF($AR233=0,"",INDEX(Input!$E$2:$E$500,$AR233))</f>
        <v/>
      </c>
      <c r="G233" s="29" t="str" cm="1">
        <f t="array" ref="G233">IF($AR233=0,"",IF(F233="LENOVO",INDEX(Input!$K$2:$K$500,$AR233),INDEX(Input!$L$2:$L$500,$AR233)))</f>
        <v/>
      </c>
      <c r="H233" s="29"/>
      <c r="I233" s="29"/>
      <c r="J233" s="29" t="str">
        <f>CPU_Formula!I233</f>
        <v/>
      </c>
      <c r="K233" s="37" t="str" cm="1">
        <f t="array" ref="K233">IF($AR233=0,"",INDEX(Input!$D$2:$AC$500,$AR233,$AP$2)&amp;"")</f>
        <v/>
      </c>
      <c r="L233" s="37" t="str" cm="1">
        <f t="array" ref="L233">IF($AR233=0,"",INDEX(Input!$D$2:$AC$500,$AR233,$AP$3)&amp;"")</f>
        <v/>
      </c>
      <c r="M233" s="37" t="str" cm="1">
        <f t="array" ref="M233">IFERROR(_xlfn.FILTERXML("&lt;t&gt;&lt;s&gt;" &amp; SUBSTITUTE(L233," / ","&lt;/s&gt;&lt;s&gt;") &amp; "&lt;/s&gt;&lt;/t&gt;","(//s[contains(.,'DDR')])[1]"),"")</f>
        <v/>
      </c>
      <c r="N233" s="29" t="str">
        <f t="shared" si="10"/>
        <v/>
      </c>
      <c r="O233" s="37" t="str" cm="1">
        <f t="array" ref="O233">IF($AR233=0,"",INDEX(Input!$D$2:$AC$500,$AR233,$AP$4)&amp;"")</f>
        <v/>
      </c>
      <c r="P233" s="37" t="str" cm="1">
        <f t="array" ref="P233">IF($AR233=0,"",IFERROR(_xlfn.TEXTJOIN(", ",TRUE,_xlfn.MAP(_xlfn._xlws.FILTER(INDEX(Input!$D$2:$AC$500,,$AP$6),Input!$J$2:$J$500=$B233),_xlfn.LAMBDA(_xlpm.x,IFERROR(TRUNC(VALUE(_xlfn.TEXTBEFORE(_xlpm.x," ")))&amp;" "&amp;_xlfn.TEXTAFTER(_xlpm.x," "),_xlpm.x)))),""))</f>
        <v/>
      </c>
      <c r="Q233" s="29" t="str">
        <f t="shared" si="11"/>
        <v/>
      </c>
      <c r="R233" s="37" t="str" cm="1">
        <f t="array" ref="R233">IF($AR233=0,"",_xlfn.LET(_xlpm.Result,INDEX(Input!$D$2:$AC$500,$AR233,$AP$5),IF(_xlpm.Result="","",_xlpm.Result)))</f>
        <v/>
      </c>
      <c r="S233" s="37" t="str" cm="1">
        <f t="array" ref="S233">IF(R233="","",IFERROR(_xlfn.TEXTSPLIT(R233," / ", ,TRUE,0,),""))</f>
        <v/>
      </c>
      <c r="T233" s="37"/>
      <c r="U233" s="37" t="str" cm="1">
        <f t="array" ref="U233">IFERROR(_xlfn.IFS(
S233="","",
--S233&lt;55,"Battery Defect",
--S233&lt;=69,"Battery D",
--S233&lt;=80,"Battery C",
--S233&gt;80,""
),"")</f>
        <v/>
      </c>
      <c r="V233" s="37" t="str" cm="1">
        <f t="array" ref="V233">IFERROR(_xlfn.IFS(
T233="","",
--T233&lt;55,"Battery Defect",
--T233&lt;=69,"Battery D",
--T233&lt;=80,"Battery C",
--T233&gt;80,""
),"")</f>
        <v/>
      </c>
      <c r="W233" s="37" t="str" cm="1">
        <f t="array" ref="W233">IF($AR233=0,"",IFERROR(IF(INDEX(Input!$N$2:$U$500,$AR233,0)=0,"",INDEX(Input!$N$2:$U$500,$AR233,0)),""))</f>
        <v/>
      </c>
      <c r="X233" s="37"/>
      <c r="Y233" s="37"/>
      <c r="Z233" s="37"/>
      <c r="AA233" s="37"/>
      <c r="AB233" s="37"/>
      <c r="AC233" s="37"/>
      <c r="AD233" s="37"/>
      <c r="AE233" s="29" t="str">
        <f t="shared" si="9"/>
        <v/>
      </c>
      <c r="AF233" s="29" t="str" cm="1">
        <f t="array" ref="AF233">IF($AS233=0,"",INDEX(Disk_Pivot!$I$2:$I$500,$AS233))</f>
        <v/>
      </c>
      <c r="AG233" s="29" t="str" cm="1">
        <f t="array" ref="AG233">IF($AS233=0,"",INDEX(Disk_Pivot!$N$2:$N$500,$AS233))</f>
        <v/>
      </c>
      <c r="AH233" s="29"/>
      <c r="AI233" s="29"/>
      <c r="AJ233" s="29"/>
      <c r="AK233" s="29"/>
      <c r="AL233" s="29"/>
      <c r="AM233" s="29"/>
      <c r="AR233">
        <f>IFERROR(MATCH($B233,Input!$J$2:$J$500,0),0)</f>
        <v>0</v>
      </c>
      <c r="AS233">
        <f>IFERROR(MATCH($B233,Disk_Pivot!$G$2:$G$500,0),0)</f>
        <v>0</v>
      </c>
    </row>
    <row r="234" spans="1:45">
      <c r="A234" s="29" t="str" cm="1">
        <f t="array" ref="A234">IF($AR234=0,"",INDEX(Input!$G$2:$G$500,$AR234)&amp;"")</f>
        <v/>
      </c>
      <c r="B234" s="29"/>
      <c r="C234" s="29" t="str" cm="1">
        <f t="array" ref="C234">IF($AR234=0,"",INDEX(Input!$H$2:$H$500,$AR234)&amp;"")</f>
        <v/>
      </c>
      <c r="D234" s="37" t="str" cm="1">
        <f t="array" ref="D234">IF($AR234=0,"",INDEX(Input!$F$2:$F$500,$AR234))</f>
        <v/>
      </c>
      <c r="E234" s="29" t="str">
        <f>IFERROR(INDEX(Models!$G$2:$G$605,MATCH(D234,Models!$H$2:$H$605,0)),D234)</f>
        <v/>
      </c>
      <c r="F234" s="29" t="str" cm="1">
        <f t="array" ref="F234">IF($AR234=0,"",INDEX(Input!$E$2:$E$500,$AR234))</f>
        <v/>
      </c>
      <c r="G234" s="29" t="str" cm="1">
        <f t="array" ref="G234">IF($AR234=0,"",IF(F234="LENOVO",INDEX(Input!$K$2:$K$500,$AR234),INDEX(Input!$L$2:$L$500,$AR234)))</f>
        <v/>
      </c>
      <c r="H234" s="29"/>
      <c r="I234" s="29"/>
      <c r="J234" s="29" t="str">
        <f>CPU_Formula!I234</f>
        <v/>
      </c>
      <c r="K234" s="37" t="str" cm="1">
        <f t="array" ref="K234">IF($AR234=0,"",INDEX(Input!$D$2:$AC$500,$AR234,$AP$2)&amp;"")</f>
        <v/>
      </c>
      <c r="L234" s="37" t="str" cm="1">
        <f t="array" ref="L234">IF($AR234=0,"",INDEX(Input!$D$2:$AC$500,$AR234,$AP$3)&amp;"")</f>
        <v/>
      </c>
      <c r="M234" s="37" t="str" cm="1">
        <f t="array" ref="M234">IFERROR(_xlfn.FILTERXML("&lt;t&gt;&lt;s&gt;" &amp; SUBSTITUTE(L234," / ","&lt;/s&gt;&lt;s&gt;") &amp; "&lt;/s&gt;&lt;/t&gt;","(//s[contains(.,'DDR')])[1]"),"")</f>
        <v/>
      </c>
      <c r="N234" s="29" t="str">
        <f t="shared" si="10"/>
        <v/>
      </c>
      <c r="O234" s="37" t="str" cm="1">
        <f t="array" ref="O234">IF($AR234=0,"",INDEX(Input!$D$2:$AC$500,$AR234,$AP$4)&amp;"")</f>
        <v/>
      </c>
      <c r="P234" s="37" t="str" cm="1">
        <f t="array" ref="P234">IF($AR234=0,"",IFERROR(_xlfn.TEXTJOIN(", ",TRUE,_xlfn.MAP(_xlfn._xlws.FILTER(INDEX(Input!$D$2:$AC$500,,$AP$6),Input!$J$2:$J$500=$B234),_xlfn.LAMBDA(_xlpm.x,IFERROR(TRUNC(VALUE(_xlfn.TEXTBEFORE(_xlpm.x," ")))&amp;" "&amp;_xlfn.TEXTAFTER(_xlpm.x," "),_xlpm.x)))),""))</f>
        <v/>
      </c>
      <c r="Q234" s="29" t="str">
        <f t="shared" si="11"/>
        <v/>
      </c>
      <c r="R234" s="37" t="str" cm="1">
        <f t="array" ref="R234">IF($AR234=0,"",_xlfn.LET(_xlpm.Result,INDEX(Input!$D$2:$AC$500,$AR234,$AP$5),IF(_xlpm.Result="","",_xlpm.Result)))</f>
        <v/>
      </c>
      <c r="S234" s="37" t="str" cm="1">
        <f t="array" ref="S234">IF(R234="","",IFERROR(_xlfn.TEXTSPLIT(R234," / ", ,TRUE,0,),""))</f>
        <v/>
      </c>
      <c r="T234" s="37"/>
      <c r="U234" s="37" t="str" cm="1">
        <f t="array" ref="U234">IFERROR(_xlfn.IFS(
S234="","",
--S234&lt;55,"Battery Defect",
--S234&lt;=69,"Battery D",
--S234&lt;=80,"Battery C",
--S234&gt;80,""
),"")</f>
        <v/>
      </c>
      <c r="V234" s="37" t="str" cm="1">
        <f t="array" ref="V234">IFERROR(_xlfn.IFS(
T234="","",
--T234&lt;55,"Battery Defect",
--T234&lt;=69,"Battery D",
--T234&lt;=80,"Battery C",
--T234&gt;80,""
),"")</f>
        <v/>
      </c>
      <c r="W234" s="37" t="str" cm="1">
        <f t="array" ref="W234">IF($AR234=0,"",IFERROR(IF(INDEX(Input!$N$2:$U$500,$AR234,0)=0,"",INDEX(Input!$N$2:$U$500,$AR234,0)),""))</f>
        <v/>
      </c>
      <c r="X234" s="37"/>
      <c r="Y234" s="37"/>
      <c r="Z234" s="37"/>
      <c r="AA234" s="37"/>
      <c r="AB234" s="37"/>
      <c r="AC234" s="37"/>
      <c r="AD234" s="37"/>
      <c r="AE234" s="29" t="str">
        <f t="shared" si="9"/>
        <v/>
      </c>
      <c r="AF234" s="29" t="str" cm="1">
        <f t="array" ref="AF234">IF($AS234=0,"",INDEX(Disk_Pivot!$I$2:$I$500,$AS234))</f>
        <v/>
      </c>
      <c r="AG234" s="29" t="str" cm="1">
        <f t="array" ref="AG234">IF($AS234=0,"",INDEX(Disk_Pivot!$N$2:$N$500,$AS234))</f>
        <v/>
      </c>
      <c r="AH234" s="29"/>
      <c r="AI234" s="29"/>
      <c r="AJ234" s="29"/>
      <c r="AK234" s="29"/>
      <c r="AL234" s="29"/>
      <c r="AM234" s="29"/>
      <c r="AR234">
        <f>IFERROR(MATCH($B234,Input!$J$2:$J$500,0),0)</f>
        <v>0</v>
      </c>
      <c r="AS234">
        <f>IFERROR(MATCH($B234,Disk_Pivot!$G$2:$G$500,0),0)</f>
        <v>0</v>
      </c>
    </row>
    <row r="235" spans="1:45">
      <c r="A235" s="29" t="str" cm="1">
        <f t="array" ref="A235">IF($AR235=0,"",INDEX(Input!$G$2:$G$500,$AR235)&amp;"")</f>
        <v/>
      </c>
      <c r="B235" s="29"/>
      <c r="C235" s="29" t="str" cm="1">
        <f t="array" ref="C235">IF($AR235=0,"",INDEX(Input!$H$2:$H$500,$AR235)&amp;"")</f>
        <v/>
      </c>
      <c r="D235" s="37" t="str" cm="1">
        <f t="array" ref="D235">IF($AR235=0,"",INDEX(Input!$F$2:$F$500,$AR235))</f>
        <v/>
      </c>
      <c r="E235" s="29" t="str">
        <f>IFERROR(INDEX(Models!$G$2:$G$605,MATCH(D235,Models!$H$2:$H$605,0)),D235)</f>
        <v/>
      </c>
      <c r="F235" s="29" t="str" cm="1">
        <f t="array" ref="F235">IF($AR235=0,"",INDEX(Input!$E$2:$E$500,$AR235))</f>
        <v/>
      </c>
      <c r="G235" s="29" t="str" cm="1">
        <f t="array" ref="G235">IF($AR235=0,"",IF(F235="LENOVO",INDEX(Input!$K$2:$K$500,$AR235),INDEX(Input!$L$2:$L$500,$AR235)))</f>
        <v/>
      </c>
      <c r="H235" s="29"/>
      <c r="I235" s="29"/>
      <c r="J235" s="29" t="str">
        <f>CPU_Formula!I235</f>
        <v/>
      </c>
      <c r="K235" s="37" t="str" cm="1">
        <f t="array" ref="K235">IF($AR235=0,"",INDEX(Input!$D$2:$AC$500,$AR235,$AP$2)&amp;"")</f>
        <v/>
      </c>
      <c r="L235" s="37" t="str" cm="1">
        <f t="array" ref="L235">IF($AR235=0,"",INDEX(Input!$D$2:$AC$500,$AR235,$AP$3)&amp;"")</f>
        <v/>
      </c>
      <c r="M235" s="37" t="str" cm="1">
        <f t="array" ref="M235">IFERROR(_xlfn.FILTERXML("&lt;t&gt;&lt;s&gt;" &amp; SUBSTITUTE(L235," / ","&lt;/s&gt;&lt;s&gt;") &amp; "&lt;/s&gt;&lt;/t&gt;","(//s[contains(.,'DDR')])[1]"),"")</f>
        <v/>
      </c>
      <c r="N235" s="29" t="str">
        <f t="shared" si="10"/>
        <v/>
      </c>
      <c r="O235" s="37" t="str" cm="1">
        <f t="array" ref="O235">IF($AR235=0,"",INDEX(Input!$D$2:$AC$500,$AR235,$AP$4)&amp;"")</f>
        <v/>
      </c>
      <c r="P235" s="37" t="str" cm="1">
        <f t="array" ref="P235">IF($AR235=0,"",IFERROR(_xlfn.TEXTJOIN(", ",TRUE,_xlfn.MAP(_xlfn._xlws.FILTER(INDEX(Input!$D$2:$AC$500,,$AP$6),Input!$J$2:$J$500=$B235),_xlfn.LAMBDA(_xlpm.x,IFERROR(TRUNC(VALUE(_xlfn.TEXTBEFORE(_xlpm.x," ")))&amp;" "&amp;_xlfn.TEXTAFTER(_xlpm.x," "),_xlpm.x)))),""))</f>
        <v/>
      </c>
      <c r="Q235" s="29" t="str">
        <f t="shared" si="11"/>
        <v/>
      </c>
      <c r="R235" s="37" t="str" cm="1">
        <f t="array" ref="R235">IF($AR235=0,"",_xlfn.LET(_xlpm.Result,INDEX(Input!$D$2:$AC$500,$AR235,$AP$5),IF(_xlpm.Result="","",_xlpm.Result)))</f>
        <v/>
      </c>
      <c r="S235" s="37" t="str" cm="1">
        <f t="array" ref="S235">IF(R235="","",IFERROR(_xlfn.TEXTSPLIT(R235," / ", ,TRUE,0,),""))</f>
        <v/>
      </c>
      <c r="T235" s="37"/>
      <c r="U235" s="37" t="str" cm="1">
        <f t="array" ref="U235">IFERROR(_xlfn.IFS(
S235="","",
--S235&lt;55,"Battery Defect",
--S235&lt;=69,"Battery D",
--S235&lt;=80,"Battery C",
--S235&gt;80,""
),"")</f>
        <v/>
      </c>
      <c r="V235" s="37" t="str" cm="1">
        <f t="array" ref="V235">IFERROR(_xlfn.IFS(
T235="","",
--T235&lt;55,"Battery Defect",
--T235&lt;=69,"Battery D",
--T235&lt;=80,"Battery C",
--T235&gt;80,""
),"")</f>
        <v/>
      </c>
      <c r="W235" s="37" t="str" cm="1">
        <f t="array" ref="W235">IF($AR235=0,"",IFERROR(IF(INDEX(Input!$N$2:$U$500,$AR235,0)=0,"",INDEX(Input!$N$2:$U$500,$AR235,0)),""))</f>
        <v/>
      </c>
      <c r="X235" s="37"/>
      <c r="Y235" s="37"/>
      <c r="Z235" s="37"/>
      <c r="AA235" s="37"/>
      <c r="AB235" s="37"/>
      <c r="AC235" s="37"/>
      <c r="AD235" s="37"/>
      <c r="AE235" s="29" t="str">
        <f t="shared" si="9"/>
        <v/>
      </c>
      <c r="AF235" s="29" t="str" cm="1">
        <f t="array" ref="AF235">IF($AS235=0,"",INDEX(Disk_Pivot!$I$2:$I$500,$AS235))</f>
        <v/>
      </c>
      <c r="AG235" s="29" t="str" cm="1">
        <f t="array" ref="AG235">IF($AS235=0,"",INDEX(Disk_Pivot!$N$2:$N$500,$AS235))</f>
        <v/>
      </c>
      <c r="AH235" s="29"/>
      <c r="AI235" s="29"/>
      <c r="AJ235" s="29"/>
      <c r="AK235" s="29"/>
      <c r="AL235" s="29"/>
      <c r="AM235" s="29"/>
      <c r="AR235">
        <f>IFERROR(MATCH($B235,Input!$J$2:$J$500,0),0)</f>
        <v>0</v>
      </c>
      <c r="AS235">
        <f>IFERROR(MATCH($B235,Disk_Pivot!$G$2:$G$500,0),0)</f>
        <v>0</v>
      </c>
    </row>
    <row r="236" spans="1:45">
      <c r="A236" s="29" t="str" cm="1">
        <f t="array" ref="A236">IF($AR236=0,"",INDEX(Input!$G$2:$G$500,$AR236)&amp;"")</f>
        <v/>
      </c>
      <c r="B236" s="29"/>
      <c r="C236" s="29" t="str" cm="1">
        <f t="array" ref="C236">IF($AR236=0,"",INDEX(Input!$H$2:$H$500,$AR236)&amp;"")</f>
        <v/>
      </c>
      <c r="D236" s="37" t="str" cm="1">
        <f t="array" ref="D236">IF($AR236=0,"",INDEX(Input!$F$2:$F$500,$AR236))</f>
        <v/>
      </c>
      <c r="E236" s="29" t="str">
        <f>IFERROR(INDEX(Models!$G$2:$G$605,MATCH(D236,Models!$H$2:$H$605,0)),D236)</f>
        <v/>
      </c>
      <c r="F236" s="29" t="str" cm="1">
        <f t="array" ref="F236">IF($AR236=0,"",INDEX(Input!$E$2:$E$500,$AR236))</f>
        <v/>
      </c>
      <c r="G236" s="29" t="str" cm="1">
        <f t="array" ref="G236">IF($AR236=0,"",IF(F236="LENOVO",INDEX(Input!$K$2:$K$500,$AR236),INDEX(Input!$L$2:$L$500,$AR236)))</f>
        <v/>
      </c>
      <c r="H236" s="29"/>
      <c r="I236" s="29"/>
      <c r="J236" s="29" t="str">
        <f>CPU_Formula!I236</f>
        <v/>
      </c>
      <c r="K236" s="37" t="str" cm="1">
        <f t="array" ref="K236">IF($AR236=0,"",INDEX(Input!$D$2:$AC$500,$AR236,$AP$2)&amp;"")</f>
        <v/>
      </c>
      <c r="L236" s="37" t="str" cm="1">
        <f t="array" ref="L236">IF($AR236=0,"",INDEX(Input!$D$2:$AC$500,$AR236,$AP$3)&amp;"")</f>
        <v/>
      </c>
      <c r="M236" s="37" t="str" cm="1">
        <f t="array" ref="M236">IFERROR(_xlfn.FILTERXML("&lt;t&gt;&lt;s&gt;" &amp; SUBSTITUTE(L236," / ","&lt;/s&gt;&lt;s&gt;") &amp; "&lt;/s&gt;&lt;/t&gt;","(//s[contains(.,'DDR')])[1]"),"")</f>
        <v/>
      </c>
      <c r="N236" s="29" t="str">
        <f t="shared" si="10"/>
        <v/>
      </c>
      <c r="O236" s="37" t="str" cm="1">
        <f t="array" ref="O236">IF($AR236=0,"",INDEX(Input!$D$2:$AC$500,$AR236,$AP$4)&amp;"")</f>
        <v/>
      </c>
      <c r="P236" s="37" t="str" cm="1">
        <f t="array" ref="P236">IF($AR236=0,"",IFERROR(_xlfn.TEXTJOIN(", ",TRUE,_xlfn.MAP(_xlfn._xlws.FILTER(INDEX(Input!$D$2:$AC$500,,$AP$6),Input!$J$2:$J$500=$B236),_xlfn.LAMBDA(_xlpm.x,IFERROR(TRUNC(VALUE(_xlfn.TEXTBEFORE(_xlpm.x," ")))&amp;" "&amp;_xlfn.TEXTAFTER(_xlpm.x," "),_xlpm.x)))),""))</f>
        <v/>
      </c>
      <c r="Q236" s="29" t="str">
        <f t="shared" si="11"/>
        <v/>
      </c>
      <c r="R236" s="37" t="str" cm="1">
        <f t="array" ref="R236">IF($AR236=0,"",_xlfn.LET(_xlpm.Result,INDEX(Input!$D$2:$AC$500,$AR236,$AP$5),IF(_xlpm.Result="","",_xlpm.Result)))</f>
        <v/>
      </c>
      <c r="S236" s="37" t="str" cm="1">
        <f t="array" ref="S236">IF(R236="","",IFERROR(_xlfn.TEXTSPLIT(R236," / ", ,TRUE,0,),""))</f>
        <v/>
      </c>
      <c r="T236" s="37"/>
      <c r="U236" s="37" t="str" cm="1">
        <f t="array" ref="U236">IFERROR(_xlfn.IFS(
S236="","",
--S236&lt;55,"Battery Defect",
--S236&lt;=69,"Battery D",
--S236&lt;=80,"Battery C",
--S236&gt;80,""
),"")</f>
        <v/>
      </c>
      <c r="V236" s="37" t="str" cm="1">
        <f t="array" ref="V236">IFERROR(_xlfn.IFS(
T236="","",
--T236&lt;55,"Battery Defect",
--T236&lt;=69,"Battery D",
--T236&lt;=80,"Battery C",
--T236&gt;80,""
),"")</f>
        <v/>
      </c>
      <c r="W236" s="37" t="str" cm="1">
        <f t="array" ref="W236">IF($AR236=0,"",IFERROR(IF(INDEX(Input!$N$2:$U$500,$AR236,0)=0,"",INDEX(Input!$N$2:$U$500,$AR236,0)),""))</f>
        <v/>
      </c>
      <c r="X236" s="37"/>
      <c r="Y236" s="37"/>
      <c r="Z236" s="37"/>
      <c r="AA236" s="37"/>
      <c r="AB236" s="37"/>
      <c r="AC236" s="37"/>
      <c r="AD236" s="37"/>
      <c r="AE236" s="29" t="str">
        <f t="shared" si="9"/>
        <v/>
      </c>
      <c r="AF236" s="29" t="str" cm="1">
        <f t="array" ref="AF236">IF($AS236=0,"",INDEX(Disk_Pivot!$I$2:$I$500,$AS236))</f>
        <v/>
      </c>
      <c r="AG236" s="29" t="str" cm="1">
        <f t="array" ref="AG236">IF($AS236=0,"",INDEX(Disk_Pivot!$N$2:$N$500,$AS236))</f>
        <v/>
      </c>
      <c r="AH236" s="29"/>
      <c r="AI236" s="29"/>
      <c r="AJ236" s="29"/>
      <c r="AK236" s="29"/>
      <c r="AL236" s="29"/>
      <c r="AM236" s="29"/>
      <c r="AR236">
        <f>IFERROR(MATCH($B236,Input!$J$2:$J$500,0),0)</f>
        <v>0</v>
      </c>
      <c r="AS236">
        <f>IFERROR(MATCH($B236,Disk_Pivot!$G$2:$G$500,0),0)</f>
        <v>0</v>
      </c>
    </row>
    <row r="237" spans="1:45">
      <c r="A237" s="29" t="str" cm="1">
        <f t="array" ref="A237">IF($AR237=0,"",INDEX(Input!$G$2:$G$500,$AR237)&amp;"")</f>
        <v/>
      </c>
      <c r="B237" s="29"/>
      <c r="C237" s="29" t="str" cm="1">
        <f t="array" ref="C237">IF($AR237=0,"",INDEX(Input!$H$2:$H$500,$AR237)&amp;"")</f>
        <v/>
      </c>
      <c r="D237" s="37" t="str" cm="1">
        <f t="array" ref="D237">IF($AR237=0,"",INDEX(Input!$F$2:$F$500,$AR237))</f>
        <v/>
      </c>
      <c r="E237" s="29" t="str">
        <f>IFERROR(INDEX(Models!$G$2:$G$605,MATCH(D237,Models!$H$2:$H$605,0)),D237)</f>
        <v/>
      </c>
      <c r="F237" s="29" t="str" cm="1">
        <f t="array" ref="F237">IF($AR237=0,"",INDEX(Input!$E$2:$E$500,$AR237))</f>
        <v/>
      </c>
      <c r="G237" s="29" t="str" cm="1">
        <f t="array" ref="G237">IF($AR237=0,"",IF(F237="LENOVO",INDEX(Input!$K$2:$K$500,$AR237),INDEX(Input!$L$2:$L$500,$AR237)))</f>
        <v/>
      </c>
      <c r="H237" s="29"/>
      <c r="I237" s="29"/>
      <c r="J237" s="29" t="str">
        <f>CPU_Formula!I237</f>
        <v/>
      </c>
      <c r="K237" s="37" t="str" cm="1">
        <f t="array" ref="K237">IF($AR237=0,"",INDEX(Input!$D$2:$AC$500,$AR237,$AP$2)&amp;"")</f>
        <v/>
      </c>
      <c r="L237" s="37" t="str" cm="1">
        <f t="array" ref="L237">IF($AR237=0,"",INDEX(Input!$D$2:$AC$500,$AR237,$AP$3)&amp;"")</f>
        <v/>
      </c>
      <c r="M237" s="37" t="str" cm="1">
        <f t="array" ref="M237">IFERROR(_xlfn.FILTERXML("&lt;t&gt;&lt;s&gt;" &amp; SUBSTITUTE(L237," / ","&lt;/s&gt;&lt;s&gt;") &amp; "&lt;/s&gt;&lt;/t&gt;","(//s[contains(.,'DDR')])[1]"),"")</f>
        <v/>
      </c>
      <c r="N237" s="29" t="str">
        <f t="shared" si="10"/>
        <v/>
      </c>
      <c r="O237" s="37" t="str" cm="1">
        <f t="array" ref="O237">IF($AR237=0,"",INDEX(Input!$D$2:$AC$500,$AR237,$AP$4)&amp;"")</f>
        <v/>
      </c>
      <c r="P237" s="37" t="str" cm="1">
        <f t="array" ref="P237">IF($AR237=0,"",IFERROR(_xlfn.TEXTJOIN(", ",TRUE,_xlfn.MAP(_xlfn._xlws.FILTER(INDEX(Input!$D$2:$AC$500,,$AP$6),Input!$J$2:$J$500=$B237),_xlfn.LAMBDA(_xlpm.x,IFERROR(TRUNC(VALUE(_xlfn.TEXTBEFORE(_xlpm.x," ")))&amp;" "&amp;_xlfn.TEXTAFTER(_xlpm.x," "),_xlpm.x)))),""))</f>
        <v/>
      </c>
      <c r="Q237" s="29" t="str">
        <f t="shared" si="11"/>
        <v/>
      </c>
      <c r="R237" s="37" t="str" cm="1">
        <f t="array" ref="R237">IF($AR237=0,"",_xlfn.LET(_xlpm.Result,INDEX(Input!$D$2:$AC$500,$AR237,$AP$5),IF(_xlpm.Result="","",_xlpm.Result)))</f>
        <v/>
      </c>
      <c r="S237" s="37" t="str" cm="1">
        <f t="array" ref="S237">IF(R237="","",IFERROR(_xlfn.TEXTSPLIT(R237," / ", ,TRUE,0,),""))</f>
        <v/>
      </c>
      <c r="T237" s="37"/>
      <c r="U237" s="37" t="str" cm="1">
        <f t="array" ref="U237">IFERROR(_xlfn.IFS(
S237="","",
--S237&lt;55,"Battery Defect",
--S237&lt;=69,"Battery D",
--S237&lt;=80,"Battery C",
--S237&gt;80,""
),"")</f>
        <v/>
      </c>
      <c r="V237" s="37" t="str" cm="1">
        <f t="array" ref="V237">IFERROR(_xlfn.IFS(
T237="","",
--T237&lt;55,"Battery Defect",
--T237&lt;=69,"Battery D",
--T237&lt;=80,"Battery C",
--T237&gt;80,""
),"")</f>
        <v/>
      </c>
      <c r="W237" s="37" t="str" cm="1">
        <f t="array" ref="W237">IF($AR237=0,"",IFERROR(IF(INDEX(Input!$N$2:$U$500,$AR237,0)=0,"",INDEX(Input!$N$2:$U$500,$AR237,0)),""))</f>
        <v/>
      </c>
      <c r="X237" s="37"/>
      <c r="Y237" s="37"/>
      <c r="Z237" s="37"/>
      <c r="AA237" s="37"/>
      <c r="AB237" s="37"/>
      <c r="AC237" s="37"/>
      <c r="AD237" s="37"/>
      <c r="AE237" s="29" t="str">
        <f t="shared" si="9"/>
        <v/>
      </c>
      <c r="AF237" s="29" t="str" cm="1">
        <f t="array" ref="AF237">IF($AS237=0,"",INDEX(Disk_Pivot!$I$2:$I$500,$AS237))</f>
        <v/>
      </c>
      <c r="AG237" s="29" t="str" cm="1">
        <f t="array" ref="AG237">IF($AS237=0,"",INDEX(Disk_Pivot!$N$2:$N$500,$AS237))</f>
        <v/>
      </c>
      <c r="AH237" s="29"/>
      <c r="AI237" s="29"/>
      <c r="AJ237" s="29"/>
      <c r="AK237" s="29"/>
      <c r="AL237" s="29"/>
      <c r="AM237" s="29"/>
      <c r="AR237">
        <f>IFERROR(MATCH($B237,Input!$J$2:$J$500,0),0)</f>
        <v>0</v>
      </c>
      <c r="AS237">
        <f>IFERROR(MATCH($B237,Disk_Pivot!$G$2:$G$500,0),0)</f>
        <v>0</v>
      </c>
    </row>
    <row r="238" spans="1:45">
      <c r="A238" s="29" t="str" cm="1">
        <f t="array" ref="A238">IF($AR238=0,"",INDEX(Input!$G$2:$G$500,$AR238)&amp;"")</f>
        <v/>
      </c>
      <c r="B238" s="29"/>
      <c r="C238" s="29" t="str" cm="1">
        <f t="array" ref="C238">IF($AR238=0,"",INDEX(Input!$H$2:$H$500,$AR238)&amp;"")</f>
        <v/>
      </c>
      <c r="D238" s="37" t="str" cm="1">
        <f t="array" ref="D238">IF($AR238=0,"",INDEX(Input!$F$2:$F$500,$AR238))</f>
        <v/>
      </c>
      <c r="E238" s="29" t="str">
        <f>IFERROR(INDEX(Models!$G$2:$G$605,MATCH(D238,Models!$H$2:$H$605,0)),D238)</f>
        <v/>
      </c>
      <c r="F238" s="29" t="str" cm="1">
        <f t="array" ref="F238">IF($AR238=0,"",INDEX(Input!$E$2:$E$500,$AR238))</f>
        <v/>
      </c>
      <c r="G238" s="29" t="str" cm="1">
        <f t="array" ref="G238">IF($AR238=0,"",IF(F238="LENOVO",INDEX(Input!$K$2:$K$500,$AR238),INDEX(Input!$L$2:$L$500,$AR238)))</f>
        <v/>
      </c>
      <c r="H238" s="29"/>
      <c r="I238" s="29"/>
      <c r="J238" s="29" t="str">
        <f>CPU_Formula!I238</f>
        <v/>
      </c>
      <c r="K238" s="37" t="str" cm="1">
        <f t="array" ref="K238">IF($AR238=0,"",INDEX(Input!$D$2:$AC$500,$AR238,$AP$2)&amp;"")</f>
        <v/>
      </c>
      <c r="L238" s="37" t="str" cm="1">
        <f t="array" ref="L238">IF($AR238=0,"",INDEX(Input!$D$2:$AC$500,$AR238,$AP$3)&amp;"")</f>
        <v/>
      </c>
      <c r="M238" s="37" t="str" cm="1">
        <f t="array" ref="M238">IFERROR(_xlfn.FILTERXML("&lt;t&gt;&lt;s&gt;" &amp; SUBSTITUTE(L238," / ","&lt;/s&gt;&lt;s&gt;") &amp; "&lt;/s&gt;&lt;/t&gt;","(//s[contains(.,'DDR')])[1]"),"")</f>
        <v/>
      </c>
      <c r="N238" s="29" t="str">
        <f t="shared" si="10"/>
        <v/>
      </c>
      <c r="O238" s="37" t="str" cm="1">
        <f t="array" ref="O238">IF($AR238=0,"",INDEX(Input!$D$2:$AC$500,$AR238,$AP$4)&amp;"")</f>
        <v/>
      </c>
      <c r="P238" s="37" t="str" cm="1">
        <f t="array" ref="P238">IF($AR238=0,"",IFERROR(_xlfn.TEXTJOIN(", ",TRUE,_xlfn.MAP(_xlfn._xlws.FILTER(INDEX(Input!$D$2:$AC$500,,$AP$6),Input!$J$2:$J$500=$B238),_xlfn.LAMBDA(_xlpm.x,IFERROR(TRUNC(VALUE(_xlfn.TEXTBEFORE(_xlpm.x," ")))&amp;" "&amp;_xlfn.TEXTAFTER(_xlpm.x," "),_xlpm.x)))),""))</f>
        <v/>
      </c>
      <c r="Q238" s="29" t="str">
        <f t="shared" si="11"/>
        <v/>
      </c>
      <c r="R238" s="37" t="str" cm="1">
        <f t="array" ref="R238">IF($AR238=0,"",_xlfn.LET(_xlpm.Result,INDEX(Input!$D$2:$AC$500,$AR238,$AP$5),IF(_xlpm.Result="","",_xlpm.Result)))</f>
        <v/>
      </c>
      <c r="S238" s="37" t="str" cm="1">
        <f t="array" ref="S238">IF(R238="","",IFERROR(_xlfn.TEXTSPLIT(R238," / ", ,TRUE,0,),""))</f>
        <v/>
      </c>
      <c r="T238" s="37"/>
      <c r="U238" s="37" t="str" cm="1">
        <f t="array" ref="U238">IFERROR(_xlfn.IFS(
S238="","",
--S238&lt;55,"Battery Defect",
--S238&lt;=69,"Battery D",
--S238&lt;=80,"Battery C",
--S238&gt;80,""
),"")</f>
        <v/>
      </c>
      <c r="V238" s="37" t="str" cm="1">
        <f t="array" ref="V238">IFERROR(_xlfn.IFS(
T238="","",
--T238&lt;55,"Battery Defect",
--T238&lt;=69,"Battery D",
--T238&lt;=80,"Battery C",
--T238&gt;80,""
),"")</f>
        <v/>
      </c>
      <c r="W238" s="37" t="str" cm="1">
        <f t="array" ref="W238">IF($AR238=0,"",IFERROR(IF(INDEX(Input!$N$2:$U$500,$AR238,0)=0,"",INDEX(Input!$N$2:$U$500,$AR238,0)),""))</f>
        <v/>
      </c>
      <c r="X238" s="37"/>
      <c r="Y238" s="37"/>
      <c r="Z238" s="37"/>
      <c r="AA238" s="37"/>
      <c r="AB238" s="37"/>
      <c r="AC238" s="37"/>
      <c r="AD238" s="37"/>
      <c r="AE238" s="29" t="str">
        <f t="shared" si="9"/>
        <v/>
      </c>
      <c r="AF238" s="29" t="str" cm="1">
        <f t="array" ref="AF238">IF($AS238=0,"",INDEX(Disk_Pivot!$I$2:$I$500,$AS238))</f>
        <v/>
      </c>
      <c r="AG238" s="29" t="str" cm="1">
        <f t="array" ref="AG238">IF($AS238=0,"",INDEX(Disk_Pivot!$N$2:$N$500,$AS238))</f>
        <v/>
      </c>
      <c r="AH238" s="29"/>
      <c r="AI238" s="29"/>
      <c r="AJ238" s="29"/>
      <c r="AK238" s="29"/>
      <c r="AL238" s="29"/>
      <c r="AM238" s="29"/>
      <c r="AR238">
        <f>IFERROR(MATCH($B238,Input!$J$2:$J$500,0),0)</f>
        <v>0</v>
      </c>
      <c r="AS238">
        <f>IFERROR(MATCH($B238,Disk_Pivot!$G$2:$G$500,0),0)</f>
        <v>0</v>
      </c>
    </row>
    <row r="239" spans="1:45">
      <c r="A239" s="29" t="str" cm="1">
        <f t="array" ref="A239">IF($AR239=0,"",INDEX(Input!$G$2:$G$500,$AR239)&amp;"")</f>
        <v/>
      </c>
      <c r="B239" s="29"/>
      <c r="C239" s="29" t="str" cm="1">
        <f t="array" ref="C239">IF($AR239=0,"",INDEX(Input!$H$2:$H$500,$AR239)&amp;"")</f>
        <v/>
      </c>
      <c r="D239" s="37" t="str" cm="1">
        <f t="array" ref="D239">IF($AR239=0,"",INDEX(Input!$F$2:$F$500,$AR239))</f>
        <v/>
      </c>
      <c r="E239" s="29" t="str">
        <f>IFERROR(INDEX(Models!$G$2:$G$605,MATCH(D239,Models!$H$2:$H$605,0)),D239)</f>
        <v/>
      </c>
      <c r="F239" s="29" t="str" cm="1">
        <f t="array" ref="F239">IF($AR239=0,"",INDEX(Input!$E$2:$E$500,$AR239))</f>
        <v/>
      </c>
      <c r="G239" s="29" t="str" cm="1">
        <f t="array" ref="G239">IF($AR239=0,"",IF(F239="LENOVO",INDEX(Input!$K$2:$K$500,$AR239),INDEX(Input!$L$2:$L$500,$AR239)))</f>
        <v/>
      </c>
      <c r="H239" s="29"/>
      <c r="I239" s="29"/>
      <c r="J239" s="29" t="str">
        <f>CPU_Formula!I239</f>
        <v/>
      </c>
      <c r="K239" s="37" t="str" cm="1">
        <f t="array" ref="K239">IF($AR239=0,"",INDEX(Input!$D$2:$AC$500,$AR239,$AP$2)&amp;"")</f>
        <v/>
      </c>
      <c r="L239" s="37" t="str" cm="1">
        <f t="array" ref="L239">IF($AR239=0,"",INDEX(Input!$D$2:$AC$500,$AR239,$AP$3)&amp;"")</f>
        <v/>
      </c>
      <c r="M239" s="37" t="str" cm="1">
        <f t="array" ref="M239">IFERROR(_xlfn.FILTERXML("&lt;t&gt;&lt;s&gt;" &amp; SUBSTITUTE(L239," / ","&lt;/s&gt;&lt;s&gt;") &amp; "&lt;/s&gt;&lt;/t&gt;","(//s[contains(.,'DDR')])[1]"),"")</f>
        <v/>
      </c>
      <c r="N239" s="29" t="str">
        <f t="shared" si="10"/>
        <v/>
      </c>
      <c r="O239" s="37" t="str" cm="1">
        <f t="array" ref="O239">IF($AR239=0,"",INDEX(Input!$D$2:$AC$500,$AR239,$AP$4)&amp;"")</f>
        <v/>
      </c>
      <c r="P239" s="37" t="str" cm="1">
        <f t="array" ref="P239">IF($AR239=0,"",IFERROR(_xlfn.TEXTJOIN(", ",TRUE,_xlfn.MAP(_xlfn._xlws.FILTER(INDEX(Input!$D$2:$AC$500,,$AP$6),Input!$J$2:$J$500=$B239),_xlfn.LAMBDA(_xlpm.x,IFERROR(TRUNC(VALUE(_xlfn.TEXTBEFORE(_xlpm.x," ")))&amp;" "&amp;_xlfn.TEXTAFTER(_xlpm.x," "),_xlpm.x)))),""))</f>
        <v/>
      </c>
      <c r="Q239" s="29" t="str">
        <f t="shared" si="11"/>
        <v/>
      </c>
      <c r="R239" s="37" t="str" cm="1">
        <f t="array" ref="R239">IF($AR239=0,"",_xlfn.LET(_xlpm.Result,INDEX(Input!$D$2:$AC$500,$AR239,$AP$5),IF(_xlpm.Result="","",_xlpm.Result)))</f>
        <v/>
      </c>
      <c r="S239" s="37" t="str" cm="1">
        <f t="array" ref="S239">IF(R239="","",IFERROR(_xlfn.TEXTSPLIT(R239," / ", ,TRUE,0,),""))</f>
        <v/>
      </c>
      <c r="T239" s="37"/>
      <c r="U239" s="37" t="str" cm="1">
        <f t="array" ref="U239">IFERROR(_xlfn.IFS(
S239="","",
--S239&lt;55,"Battery Defect",
--S239&lt;=69,"Battery D",
--S239&lt;=80,"Battery C",
--S239&gt;80,""
),"")</f>
        <v/>
      </c>
      <c r="V239" s="37" t="str" cm="1">
        <f t="array" ref="V239">IFERROR(_xlfn.IFS(
T239="","",
--T239&lt;55,"Battery Defect",
--T239&lt;=69,"Battery D",
--T239&lt;=80,"Battery C",
--T239&gt;80,""
),"")</f>
        <v/>
      </c>
      <c r="W239" s="37" t="str" cm="1">
        <f t="array" ref="W239">IF($AR239=0,"",IFERROR(IF(INDEX(Input!$N$2:$U$500,$AR239,0)=0,"",INDEX(Input!$N$2:$U$500,$AR239,0)),""))</f>
        <v/>
      </c>
      <c r="X239" s="37"/>
      <c r="Y239" s="37"/>
      <c r="Z239" s="37"/>
      <c r="AA239" s="37"/>
      <c r="AB239" s="37"/>
      <c r="AC239" s="37"/>
      <c r="AD239" s="37"/>
      <c r="AE239" s="29" t="str">
        <f t="shared" si="9"/>
        <v/>
      </c>
      <c r="AF239" s="29" t="str" cm="1">
        <f t="array" ref="AF239">IF($AS239=0,"",INDEX(Disk_Pivot!$I$2:$I$500,$AS239))</f>
        <v/>
      </c>
      <c r="AG239" s="29" t="str" cm="1">
        <f t="array" ref="AG239">IF($AS239=0,"",INDEX(Disk_Pivot!$N$2:$N$500,$AS239))</f>
        <v/>
      </c>
      <c r="AH239" s="29"/>
      <c r="AI239" s="29"/>
      <c r="AJ239" s="29"/>
      <c r="AK239" s="29"/>
      <c r="AL239" s="29"/>
      <c r="AM239" s="29"/>
      <c r="AR239">
        <f>IFERROR(MATCH($B239,Input!$J$2:$J$500,0),0)</f>
        <v>0</v>
      </c>
      <c r="AS239">
        <f>IFERROR(MATCH($B239,Disk_Pivot!$G$2:$G$500,0),0)</f>
        <v>0</v>
      </c>
    </row>
    <row r="240" spans="1:45">
      <c r="A240" s="29" t="str" cm="1">
        <f t="array" ref="A240">IF($AR240=0,"",INDEX(Input!$G$2:$G$500,$AR240)&amp;"")</f>
        <v/>
      </c>
      <c r="B240" s="29"/>
      <c r="C240" s="29" t="str" cm="1">
        <f t="array" ref="C240">IF($AR240=0,"",INDEX(Input!$H$2:$H$500,$AR240)&amp;"")</f>
        <v/>
      </c>
      <c r="D240" s="37" t="str" cm="1">
        <f t="array" ref="D240">IF($AR240=0,"",INDEX(Input!$F$2:$F$500,$AR240))</f>
        <v/>
      </c>
      <c r="E240" s="29" t="str">
        <f>IFERROR(INDEX(Models!$G$2:$G$605,MATCH(D240,Models!$H$2:$H$605,0)),D240)</f>
        <v/>
      </c>
      <c r="F240" s="29" t="str" cm="1">
        <f t="array" ref="F240">IF($AR240=0,"",INDEX(Input!$E$2:$E$500,$AR240))</f>
        <v/>
      </c>
      <c r="G240" s="29" t="str" cm="1">
        <f t="array" ref="G240">IF($AR240=0,"",IF(F240="LENOVO",INDEX(Input!$K$2:$K$500,$AR240),INDEX(Input!$L$2:$L$500,$AR240)))</f>
        <v/>
      </c>
      <c r="H240" s="29"/>
      <c r="I240" s="29"/>
      <c r="J240" s="29" t="str">
        <f>CPU_Formula!I240</f>
        <v/>
      </c>
      <c r="K240" s="37" t="str" cm="1">
        <f t="array" ref="K240">IF($AR240=0,"",INDEX(Input!$D$2:$AC$500,$AR240,$AP$2)&amp;"")</f>
        <v/>
      </c>
      <c r="L240" s="37" t="str" cm="1">
        <f t="array" ref="L240">IF($AR240=0,"",INDEX(Input!$D$2:$AC$500,$AR240,$AP$3)&amp;"")</f>
        <v/>
      </c>
      <c r="M240" s="37" t="str" cm="1">
        <f t="array" ref="M240">IFERROR(_xlfn.FILTERXML("&lt;t&gt;&lt;s&gt;" &amp; SUBSTITUTE(L240," / ","&lt;/s&gt;&lt;s&gt;") &amp; "&lt;/s&gt;&lt;/t&gt;","(//s[contains(.,'DDR')])[1]"),"")</f>
        <v/>
      </c>
      <c r="N240" s="29" t="str">
        <f t="shared" si="10"/>
        <v/>
      </c>
      <c r="O240" s="37" t="str" cm="1">
        <f t="array" ref="O240">IF($AR240=0,"",INDEX(Input!$D$2:$AC$500,$AR240,$AP$4)&amp;"")</f>
        <v/>
      </c>
      <c r="P240" s="37" t="str" cm="1">
        <f t="array" ref="P240">IF($AR240=0,"",IFERROR(_xlfn.TEXTJOIN(", ",TRUE,_xlfn.MAP(_xlfn._xlws.FILTER(INDEX(Input!$D$2:$AC$500,,$AP$6),Input!$J$2:$J$500=$B240),_xlfn.LAMBDA(_xlpm.x,IFERROR(TRUNC(VALUE(_xlfn.TEXTBEFORE(_xlpm.x," ")))&amp;" "&amp;_xlfn.TEXTAFTER(_xlpm.x," "),_xlpm.x)))),""))</f>
        <v/>
      </c>
      <c r="Q240" s="29" t="str">
        <f t="shared" si="11"/>
        <v/>
      </c>
      <c r="R240" s="37" t="str" cm="1">
        <f t="array" ref="R240">IF($AR240=0,"",_xlfn.LET(_xlpm.Result,INDEX(Input!$D$2:$AC$500,$AR240,$AP$5),IF(_xlpm.Result="","",_xlpm.Result)))</f>
        <v/>
      </c>
      <c r="S240" s="37" t="str" cm="1">
        <f t="array" ref="S240">IF(R240="","",IFERROR(_xlfn.TEXTSPLIT(R240," / ", ,TRUE,0,),""))</f>
        <v/>
      </c>
      <c r="T240" s="37"/>
      <c r="U240" s="37" t="str" cm="1">
        <f t="array" ref="U240">IFERROR(_xlfn.IFS(
S240="","",
--S240&lt;55,"Battery Defect",
--S240&lt;=69,"Battery D",
--S240&lt;=80,"Battery C",
--S240&gt;80,""
),"")</f>
        <v/>
      </c>
      <c r="V240" s="37" t="str" cm="1">
        <f t="array" ref="V240">IFERROR(_xlfn.IFS(
T240="","",
--T240&lt;55,"Battery Defect",
--T240&lt;=69,"Battery D",
--T240&lt;=80,"Battery C",
--T240&gt;80,""
),"")</f>
        <v/>
      </c>
      <c r="W240" s="37" t="str" cm="1">
        <f t="array" ref="W240">IF($AR240=0,"",IFERROR(IF(INDEX(Input!$N$2:$U$500,$AR240,0)=0,"",INDEX(Input!$N$2:$U$500,$AR240,0)),""))</f>
        <v/>
      </c>
      <c r="X240" s="37"/>
      <c r="Y240" s="37"/>
      <c r="Z240" s="37"/>
      <c r="AA240" s="37"/>
      <c r="AB240" s="37"/>
      <c r="AC240" s="37"/>
      <c r="AD240" s="37"/>
      <c r="AE240" s="29" t="str">
        <f t="shared" si="9"/>
        <v/>
      </c>
      <c r="AF240" s="29" t="str" cm="1">
        <f t="array" ref="AF240">IF($AS240=0,"",INDEX(Disk_Pivot!$I$2:$I$500,$AS240))</f>
        <v/>
      </c>
      <c r="AG240" s="29" t="str" cm="1">
        <f t="array" ref="AG240">IF($AS240=0,"",INDEX(Disk_Pivot!$N$2:$N$500,$AS240))</f>
        <v/>
      </c>
      <c r="AH240" s="29"/>
      <c r="AI240" s="29"/>
      <c r="AJ240" s="29"/>
      <c r="AK240" s="29"/>
      <c r="AL240" s="29"/>
      <c r="AM240" s="29"/>
      <c r="AR240">
        <f>IFERROR(MATCH($B240,Input!$J$2:$J$500,0),0)</f>
        <v>0</v>
      </c>
      <c r="AS240">
        <f>IFERROR(MATCH($B240,Disk_Pivot!$G$2:$G$500,0),0)</f>
        <v>0</v>
      </c>
    </row>
    <row r="241" spans="1:45">
      <c r="A241" s="29" t="str" cm="1">
        <f t="array" ref="A241">IF($AR241=0,"",INDEX(Input!$G$2:$G$500,$AR241)&amp;"")</f>
        <v/>
      </c>
      <c r="B241" s="29"/>
      <c r="C241" s="29" t="str" cm="1">
        <f t="array" ref="C241">IF($AR241=0,"",INDEX(Input!$H$2:$H$500,$AR241)&amp;"")</f>
        <v/>
      </c>
      <c r="D241" s="37" t="str" cm="1">
        <f t="array" ref="D241">IF($AR241=0,"",INDEX(Input!$F$2:$F$500,$AR241))</f>
        <v/>
      </c>
      <c r="E241" s="29" t="str">
        <f>IFERROR(INDEX(Models!$G$2:$G$605,MATCH(D241,Models!$H$2:$H$605,0)),D241)</f>
        <v/>
      </c>
      <c r="F241" s="29" t="str" cm="1">
        <f t="array" ref="F241">IF($AR241=0,"",INDEX(Input!$E$2:$E$500,$AR241))</f>
        <v/>
      </c>
      <c r="G241" s="29" t="str" cm="1">
        <f t="array" ref="G241">IF($AR241=0,"",IF(F241="LENOVO",INDEX(Input!$K$2:$K$500,$AR241),INDEX(Input!$L$2:$L$500,$AR241)))</f>
        <v/>
      </c>
      <c r="H241" s="29"/>
      <c r="I241" s="29"/>
      <c r="J241" s="29" t="str">
        <f>CPU_Formula!I241</f>
        <v/>
      </c>
      <c r="K241" s="37" t="str" cm="1">
        <f t="array" ref="K241">IF($AR241=0,"",INDEX(Input!$D$2:$AC$500,$AR241,$AP$2)&amp;"")</f>
        <v/>
      </c>
      <c r="L241" s="37" t="str" cm="1">
        <f t="array" ref="L241">IF($AR241=0,"",INDEX(Input!$D$2:$AC$500,$AR241,$AP$3)&amp;"")</f>
        <v/>
      </c>
      <c r="M241" s="37" t="str" cm="1">
        <f t="array" ref="M241">IFERROR(_xlfn.FILTERXML("&lt;t&gt;&lt;s&gt;" &amp; SUBSTITUTE(L241," / ","&lt;/s&gt;&lt;s&gt;") &amp; "&lt;/s&gt;&lt;/t&gt;","(//s[contains(.,'DDR')])[1]"),"")</f>
        <v/>
      </c>
      <c r="N241" s="29" t="str">
        <f t="shared" si="10"/>
        <v/>
      </c>
      <c r="O241" s="37" t="str" cm="1">
        <f t="array" ref="O241">IF($AR241=0,"",INDEX(Input!$D$2:$AC$500,$AR241,$AP$4)&amp;"")</f>
        <v/>
      </c>
      <c r="P241" s="37" t="str" cm="1">
        <f t="array" ref="P241">IF($AR241=0,"",IFERROR(_xlfn.TEXTJOIN(", ",TRUE,_xlfn.MAP(_xlfn._xlws.FILTER(INDEX(Input!$D$2:$AC$500,,$AP$6),Input!$J$2:$J$500=$B241),_xlfn.LAMBDA(_xlpm.x,IFERROR(TRUNC(VALUE(_xlfn.TEXTBEFORE(_xlpm.x," ")))&amp;" "&amp;_xlfn.TEXTAFTER(_xlpm.x," "),_xlpm.x)))),""))</f>
        <v/>
      </c>
      <c r="Q241" s="29" t="str">
        <f t="shared" si="11"/>
        <v/>
      </c>
      <c r="R241" s="37" t="str" cm="1">
        <f t="array" ref="R241">IF($AR241=0,"",_xlfn.LET(_xlpm.Result,INDEX(Input!$D$2:$AC$500,$AR241,$AP$5),IF(_xlpm.Result="","",_xlpm.Result)))</f>
        <v/>
      </c>
      <c r="S241" s="37" t="str" cm="1">
        <f t="array" ref="S241">IF(R241="","",IFERROR(_xlfn.TEXTSPLIT(R241," / ", ,TRUE,0,),""))</f>
        <v/>
      </c>
      <c r="T241" s="37"/>
      <c r="U241" s="37" t="str" cm="1">
        <f t="array" ref="U241">IFERROR(_xlfn.IFS(
S241="","",
--S241&lt;55,"Battery Defect",
--S241&lt;=69,"Battery D",
--S241&lt;=80,"Battery C",
--S241&gt;80,""
),"")</f>
        <v/>
      </c>
      <c r="V241" s="37" t="str" cm="1">
        <f t="array" ref="V241">IFERROR(_xlfn.IFS(
T241="","",
--T241&lt;55,"Battery Defect",
--T241&lt;=69,"Battery D",
--T241&lt;=80,"Battery C",
--T241&gt;80,""
),"")</f>
        <v/>
      </c>
      <c r="W241" s="37" t="str" cm="1">
        <f t="array" ref="W241">IF($AR241=0,"",IFERROR(IF(INDEX(Input!$N$2:$U$500,$AR241,0)=0,"",INDEX(Input!$N$2:$U$500,$AR241,0)),""))</f>
        <v/>
      </c>
      <c r="X241" s="37"/>
      <c r="Y241" s="37"/>
      <c r="Z241" s="37"/>
      <c r="AA241" s="37"/>
      <c r="AB241" s="37"/>
      <c r="AC241" s="37"/>
      <c r="AD241" s="37"/>
      <c r="AE241" s="29" t="str">
        <f t="shared" si="9"/>
        <v/>
      </c>
      <c r="AF241" s="29" t="str" cm="1">
        <f t="array" ref="AF241">IF($AS241=0,"",INDEX(Disk_Pivot!$I$2:$I$500,$AS241))</f>
        <v/>
      </c>
      <c r="AG241" s="29" t="str" cm="1">
        <f t="array" ref="AG241">IF($AS241=0,"",INDEX(Disk_Pivot!$N$2:$N$500,$AS241))</f>
        <v/>
      </c>
      <c r="AH241" s="29"/>
      <c r="AI241" s="29"/>
      <c r="AJ241" s="29"/>
      <c r="AK241" s="29"/>
      <c r="AL241" s="29"/>
      <c r="AM241" s="29"/>
      <c r="AR241">
        <f>IFERROR(MATCH($B241,Input!$J$2:$J$500,0),0)</f>
        <v>0</v>
      </c>
      <c r="AS241">
        <f>IFERROR(MATCH($B241,Disk_Pivot!$G$2:$G$500,0),0)</f>
        <v>0</v>
      </c>
    </row>
    <row r="242" spans="1:45">
      <c r="A242" s="29" t="str" cm="1">
        <f t="array" ref="A242">IF($AR242=0,"",INDEX(Input!$G$2:$G$500,$AR242)&amp;"")</f>
        <v/>
      </c>
      <c r="B242" s="29"/>
      <c r="C242" s="29" t="str" cm="1">
        <f t="array" ref="C242">IF($AR242=0,"",INDEX(Input!$H$2:$H$500,$AR242)&amp;"")</f>
        <v/>
      </c>
      <c r="D242" s="37" t="str" cm="1">
        <f t="array" ref="D242">IF($AR242=0,"",INDEX(Input!$F$2:$F$500,$AR242))</f>
        <v/>
      </c>
      <c r="E242" s="29" t="str">
        <f>IFERROR(INDEX(Models!$G$2:$G$605,MATCH(D242,Models!$H$2:$H$605,0)),D242)</f>
        <v/>
      </c>
      <c r="F242" s="29" t="str" cm="1">
        <f t="array" ref="F242">IF($AR242=0,"",INDEX(Input!$E$2:$E$500,$AR242))</f>
        <v/>
      </c>
      <c r="G242" s="29" t="str" cm="1">
        <f t="array" ref="G242">IF($AR242=0,"",IF(F242="LENOVO",INDEX(Input!$K$2:$K$500,$AR242),INDEX(Input!$L$2:$L$500,$AR242)))</f>
        <v/>
      </c>
      <c r="H242" s="29"/>
      <c r="I242" s="29"/>
      <c r="J242" s="29" t="str">
        <f>CPU_Formula!I242</f>
        <v/>
      </c>
      <c r="K242" s="37" t="str" cm="1">
        <f t="array" ref="K242">IF($AR242=0,"",INDEX(Input!$D$2:$AC$500,$AR242,$AP$2)&amp;"")</f>
        <v/>
      </c>
      <c r="L242" s="37" t="str" cm="1">
        <f t="array" ref="L242">IF($AR242=0,"",INDEX(Input!$D$2:$AC$500,$AR242,$AP$3)&amp;"")</f>
        <v/>
      </c>
      <c r="M242" s="37" t="str" cm="1">
        <f t="array" ref="M242">IFERROR(_xlfn.FILTERXML("&lt;t&gt;&lt;s&gt;" &amp; SUBSTITUTE(L242," / ","&lt;/s&gt;&lt;s&gt;") &amp; "&lt;/s&gt;&lt;/t&gt;","(//s[contains(.,'DDR')])[1]"),"")</f>
        <v/>
      </c>
      <c r="N242" s="29" t="str">
        <f t="shared" si="10"/>
        <v/>
      </c>
      <c r="O242" s="37" t="str" cm="1">
        <f t="array" ref="O242">IF($AR242=0,"",INDEX(Input!$D$2:$AC$500,$AR242,$AP$4)&amp;"")</f>
        <v/>
      </c>
      <c r="P242" s="37" t="str" cm="1">
        <f t="array" ref="P242">IF($AR242=0,"",IFERROR(_xlfn.TEXTJOIN(", ",TRUE,_xlfn.MAP(_xlfn._xlws.FILTER(INDEX(Input!$D$2:$AC$500,,$AP$6),Input!$J$2:$J$500=$B242),_xlfn.LAMBDA(_xlpm.x,IFERROR(TRUNC(VALUE(_xlfn.TEXTBEFORE(_xlpm.x," ")))&amp;" "&amp;_xlfn.TEXTAFTER(_xlpm.x," "),_xlpm.x)))),""))</f>
        <v/>
      </c>
      <c r="Q242" s="29" t="str">
        <f t="shared" si="11"/>
        <v/>
      </c>
      <c r="R242" s="37" t="str" cm="1">
        <f t="array" ref="R242">IF($AR242=0,"",_xlfn.LET(_xlpm.Result,INDEX(Input!$D$2:$AC$500,$AR242,$AP$5),IF(_xlpm.Result="","",_xlpm.Result)))</f>
        <v/>
      </c>
      <c r="S242" s="37" t="str" cm="1">
        <f t="array" ref="S242">IF(R242="","",IFERROR(_xlfn.TEXTSPLIT(R242," / ", ,TRUE,0,),""))</f>
        <v/>
      </c>
      <c r="T242" s="37"/>
      <c r="U242" s="37" t="str" cm="1">
        <f t="array" ref="U242">IFERROR(_xlfn.IFS(
S242="","",
--S242&lt;55,"Battery Defect",
--S242&lt;=69,"Battery D",
--S242&lt;=80,"Battery C",
--S242&gt;80,""
),"")</f>
        <v/>
      </c>
      <c r="V242" s="37" t="str" cm="1">
        <f t="array" ref="V242">IFERROR(_xlfn.IFS(
T242="","",
--T242&lt;55,"Battery Defect",
--T242&lt;=69,"Battery D",
--T242&lt;=80,"Battery C",
--T242&gt;80,""
),"")</f>
        <v/>
      </c>
      <c r="W242" s="37" t="str" cm="1">
        <f t="array" ref="W242">IF($AR242=0,"",IFERROR(IF(INDEX(Input!$N$2:$U$500,$AR242,0)=0,"",INDEX(Input!$N$2:$U$500,$AR242,0)),""))</f>
        <v/>
      </c>
      <c r="X242" s="37"/>
      <c r="Y242" s="37"/>
      <c r="Z242" s="37"/>
      <c r="AA242" s="37"/>
      <c r="AB242" s="37"/>
      <c r="AC242" s="37"/>
      <c r="AD242" s="37"/>
      <c r="AE242" s="29" t="str">
        <f t="shared" si="9"/>
        <v/>
      </c>
      <c r="AF242" s="29" t="str" cm="1">
        <f t="array" ref="AF242">IF($AS242=0,"",INDEX(Disk_Pivot!$I$2:$I$500,$AS242))</f>
        <v/>
      </c>
      <c r="AG242" s="29" t="str" cm="1">
        <f t="array" ref="AG242">IF($AS242=0,"",INDEX(Disk_Pivot!$N$2:$N$500,$AS242))</f>
        <v/>
      </c>
      <c r="AH242" s="29"/>
      <c r="AI242" s="29"/>
      <c r="AJ242" s="29"/>
      <c r="AK242" s="29"/>
      <c r="AL242" s="29"/>
      <c r="AM242" s="29"/>
      <c r="AR242">
        <f>IFERROR(MATCH($B242,Input!$J$2:$J$500,0),0)</f>
        <v>0</v>
      </c>
      <c r="AS242">
        <f>IFERROR(MATCH($B242,Disk_Pivot!$G$2:$G$500,0),0)</f>
        <v>0</v>
      </c>
    </row>
    <row r="243" spans="1:45">
      <c r="A243" s="29" t="str" cm="1">
        <f t="array" ref="A243">IF($AR243=0,"",INDEX(Input!$G$2:$G$500,$AR243)&amp;"")</f>
        <v/>
      </c>
      <c r="B243" s="29"/>
      <c r="C243" s="29" t="str" cm="1">
        <f t="array" ref="C243">IF($AR243=0,"",INDEX(Input!$H$2:$H$500,$AR243)&amp;"")</f>
        <v/>
      </c>
      <c r="D243" s="37" t="str" cm="1">
        <f t="array" ref="D243">IF($AR243=0,"",INDEX(Input!$F$2:$F$500,$AR243))</f>
        <v/>
      </c>
      <c r="E243" s="29" t="str">
        <f>IFERROR(INDEX(Models!$G$2:$G$605,MATCH(D243,Models!$H$2:$H$605,0)),D243)</f>
        <v/>
      </c>
      <c r="F243" s="29" t="str" cm="1">
        <f t="array" ref="F243">IF($AR243=0,"",INDEX(Input!$E$2:$E$500,$AR243))</f>
        <v/>
      </c>
      <c r="G243" s="29" t="str" cm="1">
        <f t="array" ref="G243">IF($AR243=0,"",IF(F243="LENOVO",INDEX(Input!$K$2:$K$500,$AR243),INDEX(Input!$L$2:$L$500,$AR243)))</f>
        <v/>
      </c>
      <c r="H243" s="29"/>
      <c r="I243" s="29"/>
      <c r="J243" s="29" t="str">
        <f>CPU_Formula!I243</f>
        <v/>
      </c>
      <c r="K243" s="37" t="str" cm="1">
        <f t="array" ref="K243">IF($AR243=0,"",INDEX(Input!$D$2:$AC$500,$AR243,$AP$2)&amp;"")</f>
        <v/>
      </c>
      <c r="L243" s="37" t="str" cm="1">
        <f t="array" ref="L243">IF($AR243=0,"",INDEX(Input!$D$2:$AC$500,$AR243,$AP$3)&amp;"")</f>
        <v/>
      </c>
      <c r="M243" s="37" t="str" cm="1">
        <f t="array" ref="M243">IFERROR(_xlfn.FILTERXML("&lt;t&gt;&lt;s&gt;" &amp; SUBSTITUTE(L243," / ","&lt;/s&gt;&lt;s&gt;") &amp; "&lt;/s&gt;&lt;/t&gt;","(//s[contains(.,'DDR')])[1]"),"")</f>
        <v/>
      </c>
      <c r="N243" s="29" t="str">
        <f t="shared" si="10"/>
        <v/>
      </c>
      <c r="O243" s="37" t="str" cm="1">
        <f t="array" ref="O243">IF($AR243=0,"",INDEX(Input!$D$2:$AC$500,$AR243,$AP$4)&amp;"")</f>
        <v/>
      </c>
      <c r="P243" s="37" t="str" cm="1">
        <f t="array" ref="P243">IF($AR243=0,"",IFERROR(_xlfn.TEXTJOIN(", ",TRUE,_xlfn.MAP(_xlfn._xlws.FILTER(INDEX(Input!$D$2:$AC$500,,$AP$6),Input!$J$2:$J$500=$B243),_xlfn.LAMBDA(_xlpm.x,IFERROR(TRUNC(VALUE(_xlfn.TEXTBEFORE(_xlpm.x," ")))&amp;" "&amp;_xlfn.TEXTAFTER(_xlpm.x," "),_xlpm.x)))),""))</f>
        <v/>
      </c>
      <c r="Q243" s="29" t="str">
        <f t="shared" si="11"/>
        <v/>
      </c>
      <c r="R243" s="37" t="str" cm="1">
        <f t="array" ref="R243">IF($AR243=0,"",_xlfn.LET(_xlpm.Result,INDEX(Input!$D$2:$AC$500,$AR243,$AP$5),IF(_xlpm.Result="","",_xlpm.Result)))</f>
        <v/>
      </c>
      <c r="S243" s="37" t="str" cm="1">
        <f t="array" ref="S243">IF(R243="","",IFERROR(_xlfn.TEXTSPLIT(R243," / ", ,TRUE,0,),""))</f>
        <v/>
      </c>
      <c r="T243" s="37"/>
      <c r="U243" s="37" t="str" cm="1">
        <f t="array" ref="U243">IFERROR(_xlfn.IFS(
S243="","",
--S243&lt;55,"Battery Defect",
--S243&lt;=69,"Battery D",
--S243&lt;=80,"Battery C",
--S243&gt;80,""
),"")</f>
        <v/>
      </c>
      <c r="V243" s="37" t="str" cm="1">
        <f t="array" ref="V243">IFERROR(_xlfn.IFS(
T243="","",
--T243&lt;55,"Battery Defect",
--T243&lt;=69,"Battery D",
--T243&lt;=80,"Battery C",
--T243&gt;80,""
),"")</f>
        <v/>
      </c>
      <c r="W243" s="37" t="str" cm="1">
        <f t="array" ref="W243">IF($AR243=0,"",IFERROR(IF(INDEX(Input!$N$2:$U$500,$AR243,0)=0,"",INDEX(Input!$N$2:$U$500,$AR243,0)),""))</f>
        <v/>
      </c>
      <c r="X243" s="37"/>
      <c r="Y243" s="37"/>
      <c r="Z243" s="37"/>
      <c r="AA243" s="37"/>
      <c r="AB243" s="37"/>
      <c r="AC243" s="37"/>
      <c r="AD243" s="37"/>
      <c r="AE243" s="29" t="str">
        <f t="shared" si="9"/>
        <v/>
      </c>
      <c r="AF243" s="29" t="str" cm="1">
        <f t="array" ref="AF243">IF($AS243=0,"",INDEX(Disk_Pivot!$I$2:$I$500,$AS243))</f>
        <v/>
      </c>
      <c r="AG243" s="29" t="str" cm="1">
        <f t="array" ref="AG243">IF($AS243=0,"",INDEX(Disk_Pivot!$N$2:$N$500,$AS243))</f>
        <v/>
      </c>
      <c r="AH243" s="29"/>
      <c r="AI243" s="29"/>
      <c r="AJ243" s="29"/>
      <c r="AK243" s="29"/>
      <c r="AL243" s="29"/>
      <c r="AM243" s="29"/>
      <c r="AR243">
        <f>IFERROR(MATCH($B243,Input!$J$2:$J$500,0),0)</f>
        <v>0</v>
      </c>
      <c r="AS243">
        <f>IFERROR(MATCH($B243,Disk_Pivot!$G$2:$G$500,0),0)</f>
        <v>0</v>
      </c>
    </row>
    <row r="244" spans="1:45">
      <c r="A244" s="29" t="str" cm="1">
        <f t="array" ref="A244">IF($AR244=0,"",INDEX(Input!$G$2:$G$500,$AR244)&amp;"")</f>
        <v/>
      </c>
      <c r="B244" s="29"/>
      <c r="C244" s="29" t="str" cm="1">
        <f t="array" ref="C244">IF($AR244=0,"",INDEX(Input!$H$2:$H$500,$AR244)&amp;"")</f>
        <v/>
      </c>
      <c r="D244" s="37" t="str" cm="1">
        <f t="array" ref="D244">IF($AR244=0,"",INDEX(Input!$F$2:$F$500,$AR244))</f>
        <v/>
      </c>
      <c r="E244" s="29" t="str">
        <f>IFERROR(INDEX(Models!$G$2:$G$605,MATCH(D244,Models!$H$2:$H$605,0)),D244)</f>
        <v/>
      </c>
      <c r="F244" s="29" t="str" cm="1">
        <f t="array" ref="F244">IF($AR244=0,"",INDEX(Input!$E$2:$E$500,$AR244))</f>
        <v/>
      </c>
      <c r="G244" s="29" t="str" cm="1">
        <f t="array" ref="G244">IF($AR244=0,"",IF(F244="LENOVO",INDEX(Input!$K$2:$K$500,$AR244),INDEX(Input!$L$2:$L$500,$AR244)))</f>
        <v/>
      </c>
      <c r="H244" s="29"/>
      <c r="I244" s="29"/>
      <c r="J244" s="29" t="str">
        <f>CPU_Formula!I244</f>
        <v/>
      </c>
      <c r="K244" s="37" t="str" cm="1">
        <f t="array" ref="K244">IF($AR244=0,"",INDEX(Input!$D$2:$AC$500,$AR244,$AP$2)&amp;"")</f>
        <v/>
      </c>
      <c r="L244" s="37" t="str" cm="1">
        <f t="array" ref="L244">IF($AR244=0,"",INDEX(Input!$D$2:$AC$500,$AR244,$AP$3)&amp;"")</f>
        <v/>
      </c>
      <c r="M244" s="37" t="str" cm="1">
        <f t="array" ref="M244">IFERROR(_xlfn.FILTERXML("&lt;t&gt;&lt;s&gt;" &amp; SUBSTITUTE(L244," / ","&lt;/s&gt;&lt;s&gt;") &amp; "&lt;/s&gt;&lt;/t&gt;","(//s[contains(.,'DDR')])[1]"),"")</f>
        <v/>
      </c>
      <c r="N244" s="29" t="str">
        <f t="shared" si="10"/>
        <v/>
      </c>
      <c r="O244" s="37" t="str" cm="1">
        <f t="array" ref="O244">IF($AR244=0,"",INDEX(Input!$D$2:$AC$500,$AR244,$AP$4)&amp;"")</f>
        <v/>
      </c>
      <c r="P244" s="37" t="str" cm="1">
        <f t="array" ref="P244">IF($AR244=0,"",IFERROR(_xlfn.TEXTJOIN(", ",TRUE,_xlfn.MAP(_xlfn._xlws.FILTER(INDEX(Input!$D$2:$AC$500,,$AP$6),Input!$J$2:$J$500=$B244),_xlfn.LAMBDA(_xlpm.x,IFERROR(TRUNC(VALUE(_xlfn.TEXTBEFORE(_xlpm.x," ")))&amp;" "&amp;_xlfn.TEXTAFTER(_xlpm.x," "),_xlpm.x)))),""))</f>
        <v/>
      </c>
      <c r="Q244" s="29" t="str">
        <f t="shared" si="11"/>
        <v/>
      </c>
      <c r="R244" s="37" t="str" cm="1">
        <f t="array" ref="R244">IF($AR244=0,"",_xlfn.LET(_xlpm.Result,INDEX(Input!$D$2:$AC$500,$AR244,$AP$5),IF(_xlpm.Result="","",_xlpm.Result)))</f>
        <v/>
      </c>
      <c r="S244" s="37" t="str" cm="1">
        <f t="array" ref="S244">IF(R244="","",IFERROR(_xlfn.TEXTSPLIT(R244," / ", ,TRUE,0,),""))</f>
        <v/>
      </c>
      <c r="T244" s="37"/>
      <c r="U244" s="37" t="str" cm="1">
        <f t="array" ref="U244">IFERROR(_xlfn.IFS(
S244="","",
--S244&lt;55,"Battery Defect",
--S244&lt;=69,"Battery D",
--S244&lt;=80,"Battery C",
--S244&gt;80,""
),"")</f>
        <v/>
      </c>
      <c r="V244" s="37" t="str" cm="1">
        <f t="array" ref="V244">IFERROR(_xlfn.IFS(
T244="","",
--T244&lt;55,"Battery Defect",
--T244&lt;=69,"Battery D",
--T244&lt;=80,"Battery C",
--T244&gt;80,""
),"")</f>
        <v/>
      </c>
      <c r="W244" s="37" t="str" cm="1">
        <f t="array" ref="W244">IF($AR244=0,"",IFERROR(IF(INDEX(Input!$N$2:$U$500,$AR244,0)=0,"",INDEX(Input!$N$2:$U$500,$AR244,0)),""))</f>
        <v/>
      </c>
      <c r="X244" s="37"/>
      <c r="Y244" s="37"/>
      <c r="Z244" s="37"/>
      <c r="AA244" s="37"/>
      <c r="AB244" s="37"/>
      <c r="AC244" s="37"/>
      <c r="AD244" s="37"/>
      <c r="AE244" s="29" t="str">
        <f t="shared" si="9"/>
        <v/>
      </c>
      <c r="AF244" s="29" t="str" cm="1">
        <f t="array" ref="AF244">IF($AS244=0,"",INDEX(Disk_Pivot!$I$2:$I$500,$AS244))</f>
        <v/>
      </c>
      <c r="AG244" s="29" t="str" cm="1">
        <f t="array" ref="AG244">IF($AS244=0,"",INDEX(Disk_Pivot!$N$2:$N$500,$AS244))</f>
        <v/>
      </c>
      <c r="AH244" s="29"/>
      <c r="AI244" s="29"/>
      <c r="AJ244" s="29"/>
      <c r="AK244" s="29"/>
      <c r="AL244" s="29"/>
      <c r="AM244" s="29"/>
      <c r="AR244">
        <f>IFERROR(MATCH($B244,Input!$J$2:$J$500,0),0)</f>
        <v>0</v>
      </c>
      <c r="AS244">
        <f>IFERROR(MATCH($B244,Disk_Pivot!$G$2:$G$500,0),0)</f>
        <v>0</v>
      </c>
    </row>
    <row r="245" spans="1:45">
      <c r="A245" s="29" t="str" cm="1">
        <f t="array" ref="A245">IF($AR245=0,"",INDEX(Input!$G$2:$G$500,$AR245)&amp;"")</f>
        <v/>
      </c>
      <c r="B245" s="29"/>
      <c r="C245" s="29" t="str" cm="1">
        <f t="array" ref="C245">IF($AR245=0,"",INDEX(Input!$H$2:$H$500,$AR245)&amp;"")</f>
        <v/>
      </c>
      <c r="D245" s="37" t="str" cm="1">
        <f t="array" ref="D245">IF($AR245=0,"",INDEX(Input!$F$2:$F$500,$AR245))</f>
        <v/>
      </c>
      <c r="E245" s="29" t="str">
        <f>IFERROR(INDEX(Models!$G$2:$G$605,MATCH(D245,Models!$H$2:$H$605,0)),D245)</f>
        <v/>
      </c>
      <c r="F245" s="29" t="str" cm="1">
        <f t="array" ref="F245">IF($AR245=0,"",INDEX(Input!$E$2:$E$500,$AR245))</f>
        <v/>
      </c>
      <c r="G245" s="29" t="str" cm="1">
        <f t="array" ref="G245">IF($AR245=0,"",IF(F245="LENOVO",INDEX(Input!$K$2:$K$500,$AR245),INDEX(Input!$L$2:$L$500,$AR245)))</f>
        <v/>
      </c>
      <c r="H245" s="29"/>
      <c r="I245" s="29"/>
      <c r="J245" s="29" t="str">
        <f>CPU_Formula!I245</f>
        <v/>
      </c>
      <c r="K245" s="37" t="str" cm="1">
        <f t="array" ref="K245">IF($AR245=0,"",INDEX(Input!$D$2:$AC$500,$AR245,$AP$2)&amp;"")</f>
        <v/>
      </c>
      <c r="L245" s="37" t="str" cm="1">
        <f t="array" ref="L245">IF($AR245=0,"",INDEX(Input!$D$2:$AC$500,$AR245,$AP$3)&amp;"")</f>
        <v/>
      </c>
      <c r="M245" s="37" t="str" cm="1">
        <f t="array" ref="M245">IFERROR(_xlfn.FILTERXML("&lt;t&gt;&lt;s&gt;" &amp; SUBSTITUTE(L245," / ","&lt;/s&gt;&lt;s&gt;") &amp; "&lt;/s&gt;&lt;/t&gt;","(//s[contains(.,'DDR')])[1]"),"")</f>
        <v/>
      </c>
      <c r="N245" s="29" t="str">
        <f t="shared" si="10"/>
        <v/>
      </c>
      <c r="O245" s="37" t="str" cm="1">
        <f t="array" ref="O245">IF($AR245=0,"",INDEX(Input!$D$2:$AC$500,$AR245,$AP$4)&amp;"")</f>
        <v/>
      </c>
      <c r="P245" s="37" t="str" cm="1">
        <f t="array" ref="P245">IF($AR245=0,"",IFERROR(_xlfn.TEXTJOIN(", ",TRUE,_xlfn.MAP(_xlfn._xlws.FILTER(INDEX(Input!$D$2:$AC$500,,$AP$6),Input!$J$2:$J$500=$B245),_xlfn.LAMBDA(_xlpm.x,IFERROR(TRUNC(VALUE(_xlfn.TEXTBEFORE(_xlpm.x," ")))&amp;" "&amp;_xlfn.TEXTAFTER(_xlpm.x," "),_xlpm.x)))),""))</f>
        <v/>
      </c>
      <c r="Q245" s="29" t="str">
        <f t="shared" si="11"/>
        <v/>
      </c>
      <c r="R245" s="37" t="str" cm="1">
        <f t="array" ref="R245">IF($AR245=0,"",_xlfn.LET(_xlpm.Result,INDEX(Input!$D$2:$AC$500,$AR245,$AP$5),IF(_xlpm.Result="","",_xlpm.Result)))</f>
        <v/>
      </c>
      <c r="S245" s="37" t="str" cm="1">
        <f t="array" ref="S245">IF(R245="","",IFERROR(_xlfn.TEXTSPLIT(R245," / ", ,TRUE,0,),""))</f>
        <v/>
      </c>
      <c r="T245" s="37"/>
      <c r="U245" s="37" t="str" cm="1">
        <f t="array" ref="U245">IFERROR(_xlfn.IFS(
S245="","",
--S245&lt;55,"Battery Defect",
--S245&lt;=69,"Battery D",
--S245&lt;=80,"Battery C",
--S245&gt;80,""
),"")</f>
        <v/>
      </c>
      <c r="V245" s="37" t="str" cm="1">
        <f t="array" ref="V245">IFERROR(_xlfn.IFS(
T245="","",
--T245&lt;55,"Battery Defect",
--T245&lt;=69,"Battery D",
--T245&lt;=80,"Battery C",
--T245&gt;80,""
),"")</f>
        <v/>
      </c>
      <c r="W245" s="37" t="str" cm="1">
        <f t="array" ref="W245">IF($AR245=0,"",IFERROR(IF(INDEX(Input!$N$2:$U$500,$AR245,0)=0,"",INDEX(Input!$N$2:$U$500,$AR245,0)),""))</f>
        <v/>
      </c>
      <c r="X245" s="37"/>
      <c r="Y245" s="37"/>
      <c r="Z245" s="37"/>
      <c r="AA245" s="37"/>
      <c r="AB245" s="37"/>
      <c r="AC245" s="37"/>
      <c r="AD245" s="37"/>
      <c r="AE245" s="29" t="str">
        <f t="shared" si="9"/>
        <v/>
      </c>
      <c r="AF245" s="29" t="str" cm="1">
        <f t="array" ref="AF245">IF($AS245=0,"",INDEX(Disk_Pivot!$I$2:$I$500,$AS245))</f>
        <v/>
      </c>
      <c r="AG245" s="29" t="str" cm="1">
        <f t="array" ref="AG245">IF($AS245=0,"",INDEX(Disk_Pivot!$N$2:$N$500,$AS245))</f>
        <v/>
      </c>
      <c r="AH245" s="29"/>
      <c r="AI245" s="29"/>
      <c r="AJ245" s="29"/>
      <c r="AK245" s="29"/>
      <c r="AL245" s="29"/>
      <c r="AM245" s="29"/>
      <c r="AR245">
        <f>IFERROR(MATCH($B245,Input!$J$2:$J$500,0),0)</f>
        <v>0</v>
      </c>
      <c r="AS245">
        <f>IFERROR(MATCH($B245,Disk_Pivot!$G$2:$G$500,0),0)</f>
        <v>0</v>
      </c>
    </row>
    <row r="246" spans="1:45">
      <c r="A246" s="29" t="str" cm="1">
        <f t="array" ref="A246">IF($AR246=0,"",INDEX(Input!$G$2:$G$500,$AR246)&amp;"")</f>
        <v/>
      </c>
      <c r="B246" s="29"/>
      <c r="C246" s="29" t="str" cm="1">
        <f t="array" ref="C246">IF($AR246=0,"",INDEX(Input!$H$2:$H$500,$AR246)&amp;"")</f>
        <v/>
      </c>
      <c r="D246" s="37" t="str" cm="1">
        <f t="array" ref="D246">IF($AR246=0,"",INDEX(Input!$F$2:$F$500,$AR246))</f>
        <v/>
      </c>
      <c r="E246" s="29" t="str">
        <f>IFERROR(INDEX(Models!$G$2:$G$605,MATCH(D246,Models!$H$2:$H$605,0)),D246)</f>
        <v/>
      </c>
      <c r="F246" s="29" t="str" cm="1">
        <f t="array" ref="F246">IF($AR246=0,"",INDEX(Input!$E$2:$E$500,$AR246))</f>
        <v/>
      </c>
      <c r="G246" s="29" t="str" cm="1">
        <f t="array" ref="G246">IF($AR246=0,"",IF(F246="LENOVO",INDEX(Input!$K$2:$K$500,$AR246),INDEX(Input!$L$2:$L$500,$AR246)))</f>
        <v/>
      </c>
      <c r="H246" s="29"/>
      <c r="I246" s="29"/>
      <c r="J246" s="29" t="str">
        <f>CPU_Formula!I246</f>
        <v/>
      </c>
      <c r="K246" s="37" t="str" cm="1">
        <f t="array" ref="K246">IF($AR246=0,"",INDEX(Input!$D$2:$AC$500,$AR246,$AP$2)&amp;"")</f>
        <v/>
      </c>
      <c r="L246" s="37" t="str" cm="1">
        <f t="array" ref="L246">IF($AR246=0,"",INDEX(Input!$D$2:$AC$500,$AR246,$AP$3)&amp;"")</f>
        <v/>
      </c>
      <c r="M246" s="37" t="str" cm="1">
        <f t="array" ref="M246">IFERROR(_xlfn.FILTERXML("&lt;t&gt;&lt;s&gt;" &amp; SUBSTITUTE(L246," / ","&lt;/s&gt;&lt;s&gt;") &amp; "&lt;/s&gt;&lt;/t&gt;","(//s[contains(.,'DDR')])[1]"),"")</f>
        <v/>
      </c>
      <c r="N246" s="29" t="str">
        <f t="shared" si="10"/>
        <v/>
      </c>
      <c r="O246" s="37" t="str" cm="1">
        <f t="array" ref="O246">IF($AR246=0,"",INDEX(Input!$D$2:$AC$500,$AR246,$AP$4)&amp;"")</f>
        <v/>
      </c>
      <c r="P246" s="37" t="str" cm="1">
        <f t="array" ref="P246">IF($AR246=0,"",IFERROR(_xlfn.TEXTJOIN(", ",TRUE,_xlfn.MAP(_xlfn._xlws.FILTER(INDEX(Input!$D$2:$AC$500,,$AP$6),Input!$J$2:$J$500=$B246),_xlfn.LAMBDA(_xlpm.x,IFERROR(TRUNC(VALUE(_xlfn.TEXTBEFORE(_xlpm.x," ")))&amp;" "&amp;_xlfn.TEXTAFTER(_xlpm.x," "),_xlpm.x)))),""))</f>
        <v/>
      </c>
      <c r="Q246" s="29" t="str">
        <f t="shared" si="11"/>
        <v/>
      </c>
      <c r="R246" s="37" t="str" cm="1">
        <f t="array" ref="R246">IF($AR246=0,"",_xlfn.LET(_xlpm.Result,INDEX(Input!$D$2:$AC$500,$AR246,$AP$5),IF(_xlpm.Result="","",_xlpm.Result)))</f>
        <v/>
      </c>
      <c r="S246" s="37" t="str" cm="1">
        <f t="array" ref="S246">IF(R246="","",IFERROR(_xlfn.TEXTSPLIT(R246," / ", ,TRUE,0,),""))</f>
        <v/>
      </c>
      <c r="T246" s="37"/>
      <c r="U246" s="37" t="str" cm="1">
        <f t="array" ref="U246">IFERROR(_xlfn.IFS(
S246="","",
--S246&lt;55,"Battery Defect",
--S246&lt;=69,"Battery D",
--S246&lt;=80,"Battery C",
--S246&gt;80,""
),"")</f>
        <v/>
      </c>
      <c r="V246" s="37" t="str" cm="1">
        <f t="array" ref="V246">IFERROR(_xlfn.IFS(
T246="","",
--T246&lt;55,"Battery Defect",
--T246&lt;=69,"Battery D",
--T246&lt;=80,"Battery C",
--T246&gt;80,""
),"")</f>
        <v/>
      </c>
      <c r="W246" s="37" t="str" cm="1">
        <f t="array" ref="W246">IF($AR246=0,"",IFERROR(IF(INDEX(Input!$N$2:$U$500,$AR246,0)=0,"",INDEX(Input!$N$2:$U$500,$AR246,0)),""))</f>
        <v/>
      </c>
      <c r="X246" s="37"/>
      <c r="Y246" s="37"/>
      <c r="Z246" s="37"/>
      <c r="AA246" s="37"/>
      <c r="AB246" s="37"/>
      <c r="AC246" s="37"/>
      <c r="AD246" s="37"/>
      <c r="AE246" s="29" t="str">
        <f t="shared" si="9"/>
        <v/>
      </c>
      <c r="AF246" s="29" t="str" cm="1">
        <f t="array" ref="AF246">IF($AS246=0,"",INDEX(Disk_Pivot!$I$2:$I$500,$AS246))</f>
        <v/>
      </c>
      <c r="AG246" s="29" t="str" cm="1">
        <f t="array" ref="AG246">IF($AS246=0,"",INDEX(Disk_Pivot!$N$2:$N$500,$AS246))</f>
        <v/>
      </c>
      <c r="AH246" s="29"/>
      <c r="AI246" s="29"/>
      <c r="AJ246" s="29"/>
      <c r="AK246" s="29"/>
      <c r="AL246" s="29"/>
      <c r="AM246" s="29"/>
      <c r="AR246">
        <f>IFERROR(MATCH($B246,Input!$J$2:$J$500,0),0)</f>
        <v>0</v>
      </c>
      <c r="AS246">
        <f>IFERROR(MATCH($B246,Disk_Pivot!$G$2:$G$500,0),0)</f>
        <v>0</v>
      </c>
    </row>
    <row r="247" spans="1:45">
      <c r="A247" s="29" t="str" cm="1">
        <f t="array" ref="A247">IF($AR247=0,"",INDEX(Input!$G$2:$G$500,$AR247)&amp;"")</f>
        <v/>
      </c>
      <c r="B247" s="29"/>
      <c r="C247" s="29" t="str" cm="1">
        <f t="array" ref="C247">IF($AR247=0,"",INDEX(Input!$H$2:$H$500,$AR247)&amp;"")</f>
        <v/>
      </c>
      <c r="D247" s="37" t="str" cm="1">
        <f t="array" ref="D247">IF($AR247=0,"",INDEX(Input!$F$2:$F$500,$AR247))</f>
        <v/>
      </c>
      <c r="E247" s="29" t="str">
        <f>IFERROR(INDEX(Models!$G$2:$G$605,MATCH(D247,Models!$H$2:$H$605,0)),D247)</f>
        <v/>
      </c>
      <c r="F247" s="29" t="str" cm="1">
        <f t="array" ref="F247">IF($AR247=0,"",INDEX(Input!$E$2:$E$500,$AR247))</f>
        <v/>
      </c>
      <c r="G247" s="29" t="str" cm="1">
        <f t="array" ref="G247">IF($AR247=0,"",IF(F247="LENOVO",INDEX(Input!$K$2:$K$500,$AR247),INDEX(Input!$L$2:$L$500,$AR247)))</f>
        <v/>
      </c>
      <c r="H247" s="29"/>
      <c r="I247" s="29"/>
      <c r="J247" s="29" t="str">
        <f>CPU_Formula!I247</f>
        <v/>
      </c>
      <c r="K247" s="37" t="str" cm="1">
        <f t="array" ref="K247">IF($AR247=0,"",INDEX(Input!$D$2:$AC$500,$AR247,$AP$2)&amp;"")</f>
        <v/>
      </c>
      <c r="L247" s="37" t="str" cm="1">
        <f t="array" ref="L247">IF($AR247=0,"",INDEX(Input!$D$2:$AC$500,$AR247,$AP$3)&amp;"")</f>
        <v/>
      </c>
      <c r="M247" s="37" t="str" cm="1">
        <f t="array" ref="M247">IFERROR(_xlfn.FILTERXML("&lt;t&gt;&lt;s&gt;" &amp; SUBSTITUTE(L247," / ","&lt;/s&gt;&lt;s&gt;") &amp; "&lt;/s&gt;&lt;/t&gt;","(//s[contains(.,'DDR')])[1]"),"")</f>
        <v/>
      </c>
      <c r="N247" s="29" t="str">
        <f t="shared" si="10"/>
        <v/>
      </c>
      <c r="O247" s="37" t="str" cm="1">
        <f t="array" ref="O247">IF($AR247=0,"",INDEX(Input!$D$2:$AC$500,$AR247,$AP$4)&amp;"")</f>
        <v/>
      </c>
      <c r="P247" s="37" t="str" cm="1">
        <f t="array" ref="P247">IF($AR247=0,"",IFERROR(_xlfn.TEXTJOIN(", ",TRUE,_xlfn.MAP(_xlfn._xlws.FILTER(INDEX(Input!$D$2:$AC$500,,$AP$6),Input!$J$2:$J$500=$B247),_xlfn.LAMBDA(_xlpm.x,IFERROR(TRUNC(VALUE(_xlfn.TEXTBEFORE(_xlpm.x," ")))&amp;" "&amp;_xlfn.TEXTAFTER(_xlpm.x," "),_xlpm.x)))),""))</f>
        <v/>
      </c>
      <c r="Q247" s="29" t="str">
        <f t="shared" si="11"/>
        <v/>
      </c>
      <c r="R247" s="37" t="str" cm="1">
        <f t="array" ref="R247">IF($AR247=0,"",_xlfn.LET(_xlpm.Result,INDEX(Input!$D$2:$AC$500,$AR247,$AP$5),IF(_xlpm.Result="","",_xlpm.Result)))</f>
        <v/>
      </c>
      <c r="S247" s="37" t="str" cm="1">
        <f t="array" ref="S247">IF(R247="","",IFERROR(_xlfn.TEXTSPLIT(R247," / ", ,TRUE,0,),""))</f>
        <v/>
      </c>
      <c r="T247" s="37"/>
      <c r="U247" s="37" t="str" cm="1">
        <f t="array" ref="U247">IFERROR(_xlfn.IFS(
S247="","",
--S247&lt;55,"Battery Defect",
--S247&lt;=69,"Battery D",
--S247&lt;=80,"Battery C",
--S247&gt;80,""
),"")</f>
        <v/>
      </c>
      <c r="V247" s="37" t="str" cm="1">
        <f t="array" ref="V247">IFERROR(_xlfn.IFS(
T247="","",
--T247&lt;55,"Battery Defect",
--T247&lt;=69,"Battery D",
--T247&lt;=80,"Battery C",
--T247&gt;80,""
),"")</f>
        <v/>
      </c>
      <c r="W247" s="37" t="str" cm="1">
        <f t="array" ref="W247">IF($AR247=0,"",IFERROR(IF(INDEX(Input!$N$2:$U$500,$AR247,0)=0,"",INDEX(Input!$N$2:$U$500,$AR247,0)),""))</f>
        <v/>
      </c>
      <c r="X247" s="37"/>
      <c r="Y247" s="37"/>
      <c r="Z247" s="37"/>
      <c r="AA247" s="37"/>
      <c r="AB247" s="37"/>
      <c r="AC247" s="37"/>
      <c r="AD247" s="37"/>
      <c r="AE247" s="29" t="str">
        <f t="shared" si="9"/>
        <v/>
      </c>
      <c r="AF247" s="29" t="str" cm="1">
        <f t="array" ref="AF247">IF($AS247=0,"",INDEX(Disk_Pivot!$I$2:$I$500,$AS247))</f>
        <v/>
      </c>
      <c r="AG247" s="29" t="str" cm="1">
        <f t="array" ref="AG247">IF($AS247=0,"",INDEX(Disk_Pivot!$N$2:$N$500,$AS247))</f>
        <v/>
      </c>
      <c r="AH247" s="29"/>
      <c r="AI247" s="29"/>
      <c r="AJ247" s="29"/>
      <c r="AK247" s="29"/>
      <c r="AL247" s="29"/>
      <c r="AM247" s="29"/>
      <c r="AR247">
        <f>IFERROR(MATCH($B247,Input!$J$2:$J$500,0),0)</f>
        <v>0</v>
      </c>
      <c r="AS247">
        <f>IFERROR(MATCH($B247,Disk_Pivot!$G$2:$G$500,0),0)</f>
        <v>0</v>
      </c>
    </row>
    <row r="248" spans="1:45">
      <c r="A248" s="29" t="str" cm="1">
        <f t="array" ref="A248">IF($AR248=0,"",INDEX(Input!$G$2:$G$500,$AR248)&amp;"")</f>
        <v/>
      </c>
      <c r="B248" s="29"/>
      <c r="C248" s="29" t="str" cm="1">
        <f t="array" ref="C248">IF($AR248=0,"",INDEX(Input!$H$2:$H$500,$AR248)&amp;"")</f>
        <v/>
      </c>
      <c r="D248" s="37" t="str" cm="1">
        <f t="array" ref="D248">IF($AR248=0,"",INDEX(Input!$F$2:$F$500,$AR248))</f>
        <v/>
      </c>
      <c r="E248" s="29" t="str">
        <f>IFERROR(INDEX(Models!$G$2:$G$605,MATCH(D248,Models!$H$2:$H$605,0)),D248)</f>
        <v/>
      </c>
      <c r="F248" s="29" t="str" cm="1">
        <f t="array" ref="F248">IF($AR248=0,"",INDEX(Input!$E$2:$E$500,$AR248))</f>
        <v/>
      </c>
      <c r="G248" s="29" t="str" cm="1">
        <f t="array" ref="G248">IF($AR248=0,"",IF(F248="LENOVO",INDEX(Input!$K$2:$K$500,$AR248),INDEX(Input!$L$2:$L$500,$AR248)))</f>
        <v/>
      </c>
      <c r="H248" s="29"/>
      <c r="I248" s="29"/>
      <c r="J248" s="29" t="str">
        <f>CPU_Formula!I248</f>
        <v/>
      </c>
      <c r="K248" s="37" t="str" cm="1">
        <f t="array" ref="K248">IF($AR248=0,"",INDEX(Input!$D$2:$AC$500,$AR248,$AP$2)&amp;"")</f>
        <v/>
      </c>
      <c r="L248" s="37" t="str" cm="1">
        <f t="array" ref="L248">IF($AR248=0,"",INDEX(Input!$D$2:$AC$500,$AR248,$AP$3)&amp;"")</f>
        <v/>
      </c>
      <c r="M248" s="37" t="str" cm="1">
        <f t="array" ref="M248">IFERROR(_xlfn.FILTERXML("&lt;t&gt;&lt;s&gt;" &amp; SUBSTITUTE(L248," / ","&lt;/s&gt;&lt;s&gt;") &amp; "&lt;/s&gt;&lt;/t&gt;","(//s[contains(.,'DDR')])[1]"),"")</f>
        <v/>
      </c>
      <c r="N248" s="29" t="str">
        <f t="shared" si="10"/>
        <v/>
      </c>
      <c r="O248" s="37" t="str" cm="1">
        <f t="array" ref="O248">IF($AR248=0,"",INDEX(Input!$D$2:$AC$500,$AR248,$AP$4)&amp;"")</f>
        <v/>
      </c>
      <c r="P248" s="37" t="str" cm="1">
        <f t="array" ref="P248">IF($AR248=0,"",IFERROR(_xlfn.TEXTJOIN(", ",TRUE,_xlfn.MAP(_xlfn._xlws.FILTER(INDEX(Input!$D$2:$AC$500,,$AP$6),Input!$J$2:$J$500=$B248),_xlfn.LAMBDA(_xlpm.x,IFERROR(TRUNC(VALUE(_xlfn.TEXTBEFORE(_xlpm.x," ")))&amp;" "&amp;_xlfn.TEXTAFTER(_xlpm.x," "),_xlpm.x)))),""))</f>
        <v/>
      </c>
      <c r="Q248" s="29" t="str">
        <f t="shared" si="11"/>
        <v/>
      </c>
      <c r="R248" s="37" t="str" cm="1">
        <f t="array" ref="R248">IF($AR248=0,"",_xlfn.LET(_xlpm.Result,INDEX(Input!$D$2:$AC$500,$AR248,$AP$5),IF(_xlpm.Result="","",_xlpm.Result)))</f>
        <v/>
      </c>
      <c r="S248" s="37" t="str" cm="1">
        <f t="array" ref="S248">IF(R248="","",IFERROR(_xlfn.TEXTSPLIT(R248," / ", ,TRUE,0,),""))</f>
        <v/>
      </c>
      <c r="T248" s="37"/>
      <c r="U248" s="37" t="str" cm="1">
        <f t="array" ref="U248">IFERROR(_xlfn.IFS(
S248="","",
--S248&lt;55,"Battery Defect",
--S248&lt;=69,"Battery D",
--S248&lt;=80,"Battery C",
--S248&gt;80,""
),"")</f>
        <v/>
      </c>
      <c r="V248" s="37" t="str" cm="1">
        <f t="array" ref="V248">IFERROR(_xlfn.IFS(
T248="","",
--T248&lt;55,"Battery Defect",
--T248&lt;=69,"Battery D",
--T248&lt;=80,"Battery C",
--T248&gt;80,""
),"")</f>
        <v/>
      </c>
      <c r="W248" s="37" t="str" cm="1">
        <f t="array" ref="W248">IF($AR248=0,"",IFERROR(IF(INDEX(Input!$N$2:$U$500,$AR248,0)=0,"",INDEX(Input!$N$2:$U$500,$AR248,0)),""))</f>
        <v/>
      </c>
      <c r="X248" s="37"/>
      <c r="Y248" s="37"/>
      <c r="Z248" s="37"/>
      <c r="AA248" s="37"/>
      <c r="AB248" s="37"/>
      <c r="AC248" s="37"/>
      <c r="AD248" s="37"/>
      <c r="AE248" s="29" t="str">
        <f t="shared" si="9"/>
        <v/>
      </c>
      <c r="AF248" s="29" t="str" cm="1">
        <f t="array" ref="AF248">IF($AS248=0,"",INDEX(Disk_Pivot!$I$2:$I$500,$AS248))</f>
        <v/>
      </c>
      <c r="AG248" s="29" t="str" cm="1">
        <f t="array" ref="AG248">IF($AS248=0,"",INDEX(Disk_Pivot!$N$2:$N$500,$AS248))</f>
        <v/>
      </c>
      <c r="AH248" s="29"/>
      <c r="AI248" s="29"/>
      <c r="AJ248" s="29"/>
      <c r="AK248" s="29"/>
      <c r="AL248" s="29"/>
      <c r="AM248" s="29"/>
      <c r="AR248">
        <f>IFERROR(MATCH($B248,Input!$J$2:$J$500,0),0)</f>
        <v>0</v>
      </c>
      <c r="AS248">
        <f>IFERROR(MATCH($B248,Disk_Pivot!$G$2:$G$500,0),0)</f>
        <v>0</v>
      </c>
    </row>
    <row r="249" spans="1:45">
      <c r="A249" s="29" t="str" cm="1">
        <f t="array" ref="A249">IF($AR249=0,"",INDEX(Input!$G$2:$G$500,$AR249)&amp;"")</f>
        <v/>
      </c>
      <c r="B249" s="29"/>
      <c r="C249" s="29" t="str" cm="1">
        <f t="array" ref="C249">IF($AR249=0,"",INDEX(Input!$H$2:$H$500,$AR249)&amp;"")</f>
        <v/>
      </c>
      <c r="D249" s="37" t="str" cm="1">
        <f t="array" ref="D249">IF($AR249=0,"",INDEX(Input!$F$2:$F$500,$AR249))</f>
        <v/>
      </c>
      <c r="E249" s="29" t="str">
        <f>IFERROR(INDEX(Models!$G$2:$G$605,MATCH(D249,Models!$H$2:$H$605,0)),D249)</f>
        <v/>
      </c>
      <c r="F249" s="29" t="str" cm="1">
        <f t="array" ref="F249">IF($AR249=0,"",INDEX(Input!$E$2:$E$500,$AR249))</f>
        <v/>
      </c>
      <c r="G249" s="29" t="str" cm="1">
        <f t="array" ref="G249">IF($AR249=0,"",IF(F249="LENOVO",INDEX(Input!$K$2:$K$500,$AR249),INDEX(Input!$L$2:$L$500,$AR249)))</f>
        <v/>
      </c>
      <c r="H249" s="29"/>
      <c r="I249" s="29"/>
      <c r="J249" s="29" t="str">
        <f>CPU_Formula!I249</f>
        <v/>
      </c>
      <c r="K249" s="37" t="str" cm="1">
        <f t="array" ref="K249">IF($AR249=0,"",INDEX(Input!$D$2:$AC$500,$AR249,$AP$2)&amp;"")</f>
        <v/>
      </c>
      <c r="L249" s="37" t="str" cm="1">
        <f t="array" ref="L249">IF($AR249=0,"",INDEX(Input!$D$2:$AC$500,$AR249,$AP$3)&amp;"")</f>
        <v/>
      </c>
      <c r="M249" s="37" t="str" cm="1">
        <f t="array" ref="M249">IFERROR(_xlfn.FILTERXML("&lt;t&gt;&lt;s&gt;" &amp; SUBSTITUTE(L249," / ","&lt;/s&gt;&lt;s&gt;") &amp; "&lt;/s&gt;&lt;/t&gt;","(//s[contains(.,'DDR')])[1]"),"")</f>
        <v/>
      </c>
      <c r="N249" s="29" t="str">
        <f t="shared" si="10"/>
        <v/>
      </c>
      <c r="O249" s="37" t="str" cm="1">
        <f t="array" ref="O249">IF($AR249=0,"",INDEX(Input!$D$2:$AC$500,$AR249,$AP$4)&amp;"")</f>
        <v/>
      </c>
      <c r="P249" s="37" t="str" cm="1">
        <f t="array" ref="P249">IF($AR249=0,"",IFERROR(_xlfn.TEXTJOIN(", ",TRUE,_xlfn.MAP(_xlfn._xlws.FILTER(INDEX(Input!$D$2:$AC$500,,$AP$6),Input!$J$2:$J$500=$B249),_xlfn.LAMBDA(_xlpm.x,IFERROR(TRUNC(VALUE(_xlfn.TEXTBEFORE(_xlpm.x," ")))&amp;" "&amp;_xlfn.TEXTAFTER(_xlpm.x," "),_xlpm.x)))),""))</f>
        <v/>
      </c>
      <c r="Q249" s="29" t="str">
        <f t="shared" si="11"/>
        <v/>
      </c>
      <c r="R249" s="37" t="str" cm="1">
        <f t="array" ref="R249">IF($AR249=0,"",_xlfn.LET(_xlpm.Result,INDEX(Input!$D$2:$AC$500,$AR249,$AP$5),IF(_xlpm.Result="","",_xlpm.Result)))</f>
        <v/>
      </c>
      <c r="S249" s="37" t="str" cm="1">
        <f t="array" ref="S249">IF(R249="","",IFERROR(_xlfn.TEXTSPLIT(R249," / ", ,TRUE,0,),""))</f>
        <v/>
      </c>
      <c r="T249" s="37"/>
      <c r="U249" s="37" t="str" cm="1">
        <f t="array" ref="U249">IFERROR(_xlfn.IFS(
S249="","",
--S249&lt;55,"Battery Defect",
--S249&lt;=69,"Battery D",
--S249&lt;=80,"Battery C",
--S249&gt;80,""
),"")</f>
        <v/>
      </c>
      <c r="V249" s="37" t="str" cm="1">
        <f t="array" ref="V249">IFERROR(_xlfn.IFS(
T249="","",
--T249&lt;55,"Battery Defect",
--T249&lt;=69,"Battery D",
--T249&lt;=80,"Battery C",
--T249&gt;80,""
),"")</f>
        <v/>
      </c>
      <c r="W249" s="37" t="str" cm="1">
        <f t="array" ref="W249">IF($AR249=0,"",IFERROR(IF(INDEX(Input!$N$2:$U$500,$AR249,0)=0,"",INDEX(Input!$N$2:$U$500,$AR249,0)),""))</f>
        <v/>
      </c>
      <c r="X249" s="37"/>
      <c r="Y249" s="37"/>
      <c r="Z249" s="37"/>
      <c r="AA249" s="37"/>
      <c r="AB249" s="37"/>
      <c r="AC249" s="37"/>
      <c r="AD249" s="37"/>
      <c r="AE249" s="29" t="str">
        <f t="shared" si="9"/>
        <v/>
      </c>
      <c r="AF249" s="29" t="str" cm="1">
        <f t="array" ref="AF249">IF($AS249=0,"",INDEX(Disk_Pivot!$I$2:$I$500,$AS249))</f>
        <v/>
      </c>
      <c r="AG249" s="29" t="str" cm="1">
        <f t="array" ref="AG249">IF($AS249=0,"",INDEX(Disk_Pivot!$N$2:$N$500,$AS249))</f>
        <v/>
      </c>
      <c r="AH249" s="29"/>
      <c r="AI249" s="29"/>
      <c r="AJ249" s="29"/>
      <c r="AK249" s="29"/>
      <c r="AL249" s="29"/>
      <c r="AM249" s="29"/>
      <c r="AR249">
        <f>IFERROR(MATCH($B249,Input!$J$2:$J$500,0),0)</f>
        <v>0</v>
      </c>
      <c r="AS249">
        <f>IFERROR(MATCH($B249,Disk_Pivot!$G$2:$G$500,0),0)</f>
        <v>0</v>
      </c>
    </row>
    <row r="250" spans="1:45">
      <c r="A250" s="29" t="str" cm="1">
        <f t="array" ref="A250">IF($AR250=0,"",INDEX(Input!$G$2:$G$500,$AR250)&amp;"")</f>
        <v/>
      </c>
      <c r="B250" s="29"/>
      <c r="C250" s="29" t="str" cm="1">
        <f t="array" ref="C250">IF($AR250=0,"",INDEX(Input!$H$2:$H$500,$AR250)&amp;"")</f>
        <v/>
      </c>
      <c r="D250" s="37" t="str" cm="1">
        <f t="array" ref="D250">IF($AR250=0,"",INDEX(Input!$F$2:$F$500,$AR250))</f>
        <v/>
      </c>
      <c r="E250" s="29" t="str">
        <f>IFERROR(INDEX(Models!$G$2:$G$605,MATCH(D250,Models!$H$2:$H$605,0)),D250)</f>
        <v/>
      </c>
      <c r="F250" s="29" t="str" cm="1">
        <f t="array" ref="F250">IF($AR250=0,"",INDEX(Input!$E$2:$E$500,$AR250))</f>
        <v/>
      </c>
      <c r="G250" s="29" t="str" cm="1">
        <f t="array" ref="G250">IF($AR250=0,"",IF(F250="LENOVO",INDEX(Input!$K$2:$K$500,$AR250),INDEX(Input!$L$2:$L$500,$AR250)))</f>
        <v/>
      </c>
      <c r="H250" s="29"/>
      <c r="I250" s="29"/>
      <c r="J250" s="29" t="str">
        <f>CPU_Formula!I250</f>
        <v/>
      </c>
      <c r="K250" s="37" t="str" cm="1">
        <f t="array" ref="K250">IF($AR250=0,"",INDEX(Input!$D$2:$AC$500,$AR250,$AP$2)&amp;"")</f>
        <v/>
      </c>
      <c r="L250" s="37" t="str" cm="1">
        <f t="array" ref="L250">IF($AR250=0,"",INDEX(Input!$D$2:$AC$500,$AR250,$AP$3)&amp;"")</f>
        <v/>
      </c>
      <c r="M250" s="37" t="str" cm="1">
        <f t="array" ref="M250">IFERROR(_xlfn.FILTERXML("&lt;t&gt;&lt;s&gt;" &amp; SUBSTITUTE(L250," / ","&lt;/s&gt;&lt;s&gt;") &amp; "&lt;/s&gt;&lt;/t&gt;","(//s[contains(.,'DDR')])[1]"),"")</f>
        <v/>
      </c>
      <c r="N250" s="29" t="str">
        <f t="shared" si="10"/>
        <v/>
      </c>
      <c r="O250" s="37" t="str" cm="1">
        <f t="array" ref="O250">IF($AR250=0,"",INDEX(Input!$D$2:$AC$500,$AR250,$AP$4)&amp;"")</f>
        <v/>
      </c>
      <c r="P250" s="37" t="str" cm="1">
        <f t="array" ref="P250">IF($AR250=0,"",IFERROR(_xlfn.TEXTJOIN(", ",TRUE,_xlfn.MAP(_xlfn._xlws.FILTER(INDEX(Input!$D$2:$AC$500,,$AP$6),Input!$J$2:$J$500=$B250),_xlfn.LAMBDA(_xlpm.x,IFERROR(TRUNC(VALUE(_xlfn.TEXTBEFORE(_xlpm.x," ")))&amp;" "&amp;_xlfn.TEXTAFTER(_xlpm.x," "),_xlpm.x)))),""))</f>
        <v/>
      </c>
      <c r="Q250" s="29" t="str">
        <f t="shared" si="11"/>
        <v/>
      </c>
      <c r="R250" s="37" t="str" cm="1">
        <f t="array" ref="R250">IF($AR250=0,"",_xlfn.LET(_xlpm.Result,INDEX(Input!$D$2:$AC$500,$AR250,$AP$5),IF(_xlpm.Result="","",_xlpm.Result)))</f>
        <v/>
      </c>
      <c r="S250" s="37" t="str" cm="1">
        <f t="array" ref="S250">IF(R250="","",IFERROR(_xlfn.TEXTSPLIT(R250," / ", ,TRUE,0,),""))</f>
        <v/>
      </c>
      <c r="T250" s="37"/>
      <c r="U250" s="37" t="str" cm="1">
        <f t="array" ref="U250">IFERROR(_xlfn.IFS(
S250="","",
--S250&lt;55,"Battery Defect",
--S250&lt;=69,"Battery D",
--S250&lt;=80,"Battery C",
--S250&gt;80,""
),"")</f>
        <v/>
      </c>
      <c r="V250" s="37" t="str" cm="1">
        <f t="array" ref="V250">IFERROR(_xlfn.IFS(
T250="","",
--T250&lt;55,"Battery Defect",
--T250&lt;=69,"Battery D",
--T250&lt;=80,"Battery C",
--T250&gt;80,""
),"")</f>
        <v/>
      </c>
      <c r="W250" s="37" t="str" cm="1">
        <f t="array" ref="W250">IF($AR250=0,"",IFERROR(IF(INDEX(Input!$N$2:$U$500,$AR250,0)=0,"",INDEX(Input!$N$2:$U$500,$AR250,0)),""))</f>
        <v/>
      </c>
      <c r="X250" s="37"/>
      <c r="Y250" s="37"/>
      <c r="Z250" s="37"/>
      <c r="AA250" s="37"/>
      <c r="AB250" s="37"/>
      <c r="AC250" s="37"/>
      <c r="AD250" s="37"/>
      <c r="AE250" s="29" t="str">
        <f t="shared" si="9"/>
        <v/>
      </c>
      <c r="AF250" s="29" t="str" cm="1">
        <f t="array" ref="AF250">IF($AS250=0,"",INDEX(Disk_Pivot!$I$2:$I$500,$AS250))</f>
        <v/>
      </c>
      <c r="AG250" s="29" t="str" cm="1">
        <f t="array" ref="AG250">IF($AS250=0,"",INDEX(Disk_Pivot!$N$2:$N$500,$AS250))</f>
        <v/>
      </c>
      <c r="AH250" s="29"/>
      <c r="AI250" s="29"/>
      <c r="AJ250" s="29"/>
      <c r="AK250" s="29"/>
      <c r="AL250" s="29"/>
      <c r="AM250" s="29"/>
      <c r="AR250">
        <f>IFERROR(MATCH($B250,Input!$J$2:$J$500,0),0)</f>
        <v>0</v>
      </c>
      <c r="AS250">
        <f>IFERROR(MATCH($B250,Disk_Pivot!$G$2:$G$500,0),0)</f>
        <v>0</v>
      </c>
    </row>
    <row r="251" spans="1:45">
      <c r="A251" s="29" t="str" cm="1">
        <f t="array" ref="A251">IF($AR251=0,"",INDEX(Input!$G$2:$G$500,$AR251)&amp;"")</f>
        <v/>
      </c>
      <c r="B251" s="29"/>
      <c r="C251" s="29" t="str" cm="1">
        <f t="array" ref="C251">IF($AR251=0,"",INDEX(Input!$H$2:$H$500,$AR251)&amp;"")</f>
        <v/>
      </c>
      <c r="D251" s="37" t="str" cm="1">
        <f t="array" ref="D251">IF($AR251=0,"",INDEX(Input!$F$2:$F$500,$AR251))</f>
        <v/>
      </c>
      <c r="E251" s="29" t="str">
        <f>IFERROR(INDEX(Models!$G$2:$G$605,MATCH(D251,Models!$H$2:$H$605,0)),D251)</f>
        <v/>
      </c>
      <c r="F251" s="29" t="str" cm="1">
        <f t="array" ref="F251">IF($AR251=0,"",INDEX(Input!$E$2:$E$500,$AR251))</f>
        <v/>
      </c>
      <c r="G251" s="29" t="str" cm="1">
        <f t="array" ref="G251">IF($AR251=0,"",IF(F251="LENOVO",INDEX(Input!$K$2:$K$500,$AR251),INDEX(Input!$L$2:$L$500,$AR251)))</f>
        <v/>
      </c>
      <c r="H251" s="29"/>
      <c r="I251" s="29"/>
      <c r="J251" s="29" t="str">
        <f>CPU_Formula!I251</f>
        <v/>
      </c>
      <c r="K251" s="37" t="str" cm="1">
        <f t="array" ref="K251">IF($AR251=0,"",INDEX(Input!$D$2:$AC$500,$AR251,$AP$2)&amp;"")</f>
        <v/>
      </c>
      <c r="L251" s="37" t="str" cm="1">
        <f t="array" ref="L251">IF($AR251=0,"",INDEX(Input!$D$2:$AC$500,$AR251,$AP$3)&amp;"")</f>
        <v/>
      </c>
      <c r="M251" s="37" t="str" cm="1">
        <f t="array" ref="M251">IFERROR(_xlfn.FILTERXML("&lt;t&gt;&lt;s&gt;" &amp; SUBSTITUTE(L251," / ","&lt;/s&gt;&lt;s&gt;") &amp; "&lt;/s&gt;&lt;/t&gt;","(//s[contains(.,'DDR')])[1]"),"")</f>
        <v/>
      </c>
      <c r="N251" s="29" t="str">
        <f t="shared" si="10"/>
        <v/>
      </c>
      <c r="O251" s="37" t="str" cm="1">
        <f t="array" ref="O251">IF($AR251=0,"",INDEX(Input!$D$2:$AC$500,$AR251,$AP$4)&amp;"")</f>
        <v/>
      </c>
      <c r="P251" s="37" t="str" cm="1">
        <f t="array" ref="P251">IF($AR251=0,"",IFERROR(_xlfn.TEXTJOIN(", ",TRUE,_xlfn.MAP(_xlfn._xlws.FILTER(INDEX(Input!$D$2:$AC$500,,$AP$6),Input!$J$2:$J$500=$B251),_xlfn.LAMBDA(_xlpm.x,IFERROR(TRUNC(VALUE(_xlfn.TEXTBEFORE(_xlpm.x," ")))&amp;" "&amp;_xlfn.TEXTAFTER(_xlpm.x," "),_xlpm.x)))),""))</f>
        <v/>
      </c>
      <c r="Q251" s="29" t="str">
        <f t="shared" si="11"/>
        <v/>
      </c>
      <c r="R251" s="37" t="str" cm="1">
        <f t="array" ref="R251">IF($AR251=0,"",_xlfn.LET(_xlpm.Result,INDEX(Input!$D$2:$AC$500,$AR251,$AP$5),IF(_xlpm.Result="","",_xlpm.Result)))</f>
        <v/>
      </c>
      <c r="S251" s="37" t="str" cm="1">
        <f t="array" ref="S251">IF(R251="","",IFERROR(_xlfn.TEXTSPLIT(R251," / ", ,TRUE,0,),""))</f>
        <v/>
      </c>
      <c r="T251" s="37"/>
      <c r="U251" s="37" t="str" cm="1">
        <f t="array" ref="U251">IFERROR(_xlfn.IFS(
S251="","",
--S251&lt;55,"Battery Defect",
--S251&lt;=69,"Battery D",
--S251&lt;=80,"Battery C",
--S251&gt;80,""
),"")</f>
        <v/>
      </c>
      <c r="V251" s="37" t="str" cm="1">
        <f t="array" ref="V251">IFERROR(_xlfn.IFS(
T251="","",
--T251&lt;55,"Battery Defect",
--T251&lt;=69,"Battery D",
--T251&lt;=80,"Battery C",
--T251&gt;80,""
),"")</f>
        <v/>
      </c>
      <c r="W251" s="37" t="str" cm="1">
        <f t="array" ref="W251">IF($AR251=0,"",IFERROR(IF(INDEX(Input!$N$2:$U$500,$AR251,0)=0,"",INDEX(Input!$N$2:$U$500,$AR251,0)),""))</f>
        <v/>
      </c>
      <c r="X251" s="37"/>
      <c r="Y251" s="37"/>
      <c r="Z251" s="37"/>
      <c r="AA251" s="37"/>
      <c r="AB251" s="37"/>
      <c r="AC251" s="37"/>
      <c r="AD251" s="37"/>
      <c r="AE251" s="29" t="str">
        <f t="shared" si="9"/>
        <v/>
      </c>
      <c r="AF251" s="29" t="str" cm="1">
        <f t="array" ref="AF251">IF($AS251=0,"",INDEX(Disk_Pivot!$I$2:$I$500,$AS251))</f>
        <v/>
      </c>
      <c r="AG251" s="29" t="str" cm="1">
        <f t="array" ref="AG251">IF($AS251=0,"",INDEX(Disk_Pivot!$N$2:$N$500,$AS251))</f>
        <v/>
      </c>
      <c r="AH251" s="29"/>
      <c r="AI251" s="29"/>
      <c r="AJ251" s="29"/>
      <c r="AK251" s="29"/>
      <c r="AL251" s="29"/>
      <c r="AM251" s="29"/>
      <c r="AR251">
        <f>IFERROR(MATCH($B251,Input!$J$2:$J$500,0),0)</f>
        <v>0</v>
      </c>
      <c r="AS251">
        <f>IFERROR(MATCH($B251,Disk_Pivot!$G$2:$G$500,0),0)</f>
        <v>0</v>
      </c>
    </row>
    <row r="252" spans="1:45">
      <c r="A252" s="29" t="str" cm="1">
        <f t="array" ref="A252">IF($AR252=0,"",INDEX(Input!$G$2:$G$500,$AR252)&amp;"")</f>
        <v/>
      </c>
      <c r="B252" s="29"/>
      <c r="C252" s="29" t="str" cm="1">
        <f t="array" ref="C252">IF($AR252=0,"",INDEX(Input!$H$2:$H$500,$AR252)&amp;"")</f>
        <v/>
      </c>
      <c r="D252" s="37" t="str" cm="1">
        <f t="array" ref="D252">IF($AR252=0,"",INDEX(Input!$F$2:$F$500,$AR252))</f>
        <v/>
      </c>
      <c r="E252" s="29" t="str">
        <f>IFERROR(INDEX(Models!$G$2:$G$605,MATCH(D252,Models!$H$2:$H$605,0)),D252)</f>
        <v/>
      </c>
      <c r="F252" s="29" t="str" cm="1">
        <f t="array" ref="F252">IF($AR252=0,"",INDEX(Input!$E$2:$E$500,$AR252))</f>
        <v/>
      </c>
      <c r="G252" s="29" t="str" cm="1">
        <f t="array" ref="G252">IF($AR252=0,"",IF(F252="LENOVO",INDEX(Input!$K$2:$K$500,$AR252),INDEX(Input!$L$2:$L$500,$AR252)))</f>
        <v/>
      </c>
      <c r="H252" s="29"/>
      <c r="I252" s="29"/>
      <c r="J252" s="29" t="str">
        <f>CPU_Formula!I252</f>
        <v/>
      </c>
      <c r="K252" s="37" t="str" cm="1">
        <f t="array" ref="K252">IF($AR252=0,"",INDEX(Input!$D$2:$AC$500,$AR252,$AP$2)&amp;"")</f>
        <v/>
      </c>
      <c r="L252" s="37" t="str" cm="1">
        <f t="array" ref="L252">IF($AR252=0,"",INDEX(Input!$D$2:$AC$500,$AR252,$AP$3)&amp;"")</f>
        <v/>
      </c>
      <c r="M252" s="37" t="str" cm="1">
        <f t="array" ref="M252">IFERROR(_xlfn.FILTERXML("&lt;t&gt;&lt;s&gt;" &amp; SUBSTITUTE(L252," / ","&lt;/s&gt;&lt;s&gt;") &amp; "&lt;/s&gt;&lt;/t&gt;","(//s[contains(.,'DDR')])[1]"),"")</f>
        <v/>
      </c>
      <c r="N252" s="29" t="str">
        <f t="shared" si="10"/>
        <v/>
      </c>
      <c r="O252" s="37" t="str" cm="1">
        <f t="array" ref="O252">IF($AR252=0,"",INDEX(Input!$D$2:$AC$500,$AR252,$AP$4)&amp;"")</f>
        <v/>
      </c>
      <c r="P252" s="37" t="str" cm="1">
        <f t="array" ref="P252">IF($AR252=0,"",IFERROR(_xlfn.TEXTJOIN(", ",TRUE,_xlfn.MAP(_xlfn._xlws.FILTER(INDEX(Input!$D$2:$AC$500,,$AP$6),Input!$J$2:$J$500=$B252),_xlfn.LAMBDA(_xlpm.x,IFERROR(TRUNC(VALUE(_xlfn.TEXTBEFORE(_xlpm.x," ")))&amp;" "&amp;_xlfn.TEXTAFTER(_xlpm.x," "),_xlpm.x)))),""))</f>
        <v/>
      </c>
      <c r="Q252" s="29" t="str">
        <f t="shared" si="11"/>
        <v/>
      </c>
      <c r="R252" s="37" t="str" cm="1">
        <f t="array" ref="R252">IF($AR252=0,"",_xlfn.LET(_xlpm.Result,INDEX(Input!$D$2:$AC$500,$AR252,$AP$5),IF(_xlpm.Result="","",_xlpm.Result)))</f>
        <v/>
      </c>
      <c r="S252" s="37" t="str" cm="1">
        <f t="array" ref="S252">IF(R252="","",IFERROR(_xlfn.TEXTSPLIT(R252," / ", ,TRUE,0,),""))</f>
        <v/>
      </c>
      <c r="T252" s="37"/>
      <c r="U252" s="37" t="str" cm="1">
        <f t="array" ref="U252">IFERROR(_xlfn.IFS(
S252="","",
--S252&lt;55,"Battery Defect",
--S252&lt;=69,"Battery D",
--S252&lt;=80,"Battery C",
--S252&gt;80,""
),"")</f>
        <v/>
      </c>
      <c r="V252" s="37" t="str" cm="1">
        <f t="array" ref="V252">IFERROR(_xlfn.IFS(
T252="","",
--T252&lt;55,"Battery Defect",
--T252&lt;=69,"Battery D",
--T252&lt;=80,"Battery C",
--T252&gt;80,""
),"")</f>
        <v/>
      </c>
      <c r="W252" s="37" t="str" cm="1">
        <f t="array" ref="W252">IF($AR252=0,"",IFERROR(IF(INDEX(Input!$N$2:$U$500,$AR252,0)=0,"",INDEX(Input!$N$2:$U$500,$AR252,0)),""))</f>
        <v/>
      </c>
      <c r="X252" s="37"/>
      <c r="Y252" s="37"/>
      <c r="Z252" s="37"/>
      <c r="AA252" s="37"/>
      <c r="AB252" s="37"/>
      <c r="AC252" s="37"/>
      <c r="AD252" s="37"/>
      <c r="AE252" s="29" t="str">
        <f t="shared" si="9"/>
        <v/>
      </c>
      <c r="AF252" s="29" t="str" cm="1">
        <f t="array" ref="AF252">IF($AS252=0,"",INDEX(Disk_Pivot!$I$2:$I$500,$AS252))</f>
        <v/>
      </c>
      <c r="AG252" s="29" t="str" cm="1">
        <f t="array" ref="AG252">IF($AS252=0,"",INDEX(Disk_Pivot!$N$2:$N$500,$AS252))</f>
        <v/>
      </c>
      <c r="AH252" s="29"/>
      <c r="AI252" s="29"/>
      <c r="AJ252" s="29"/>
      <c r="AK252" s="29"/>
      <c r="AL252" s="29"/>
      <c r="AM252" s="29"/>
      <c r="AR252">
        <f>IFERROR(MATCH($B252,Input!$J$2:$J$500,0),0)</f>
        <v>0</v>
      </c>
      <c r="AS252">
        <f>IFERROR(MATCH($B252,Disk_Pivot!$G$2:$G$500,0),0)</f>
        <v>0</v>
      </c>
    </row>
    <row r="253" spans="1:45">
      <c r="A253" s="29" t="str" cm="1">
        <f t="array" ref="A253">IF($AR253=0,"",INDEX(Input!$G$2:$G$500,$AR253)&amp;"")</f>
        <v/>
      </c>
      <c r="B253" s="29"/>
      <c r="C253" s="29" t="str" cm="1">
        <f t="array" ref="C253">IF($AR253=0,"",INDEX(Input!$H$2:$H$500,$AR253)&amp;"")</f>
        <v/>
      </c>
      <c r="D253" s="37" t="str" cm="1">
        <f t="array" ref="D253">IF($AR253=0,"",INDEX(Input!$F$2:$F$500,$AR253))</f>
        <v/>
      </c>
      <c r="E253" s="29" t="str">
        <f>IFERROR(INDEX(Models!$G$2:$G$605,MATCH(D253,Models!$H$2:$H$605,0)),D253)</f>
        <v/>
      </c>
      <c r="F253" s="29" t="str" cm="1">
        <f t="array" ref="F253">IF($AR253=0,"",INDEX(Input!$E$2:$E$500,$AR253))</f>
        <v/>
      </c>
      <c r="G253" s="29" t="str" cm="1">
        <f t="array" ref="G253">IF($AR253=0,"",IF(F253="LENOVO",INDEX(Input!$K$2:$K$500,$AR253),INDEX(Input!$L$2:$L$500,$AR253)))</f>
        <v/>
      </c>
      <c r="H253" s="29"/>
      <c r="I253" s="29"/>
      <c r="J253" s="29" t="str">
        <f>CPU_Formula!I253</f>
        <v/>
      </c>
      <c r="K253" s="37" t="str" cm="1">
        <f t="array" ref="K253">IF($AR253=0,"",INDEX(Input!$D$2:$AC$500,$AR253,$AP$2)&amp;"")</f>
        <v/>
      </c>
      <c r="L253" s="37" t="str" cm="1">
        <f t="array" ref="L253">IF($AR253=0,"",INDEX(Input!$D$2:$AC$500,$AR253,$AP$3)&amp;"")</f>
        <v/>
      </c>
      <c r="M253" s="37" t="str" cm="1">
        <f t="array" ref="M253">IFERROR(_xlfn.FILTERXML("&lt;t&gt;&lt;s&gt;" &amp; SUBSTITUTE(L253," / ","&lt;/s&gt;&lt;s&gt;") &amp; "&lt;/s&gt;&lt;/t&gt;","(//s[contains(.,'DDR')])[1]"),"")</f>
        <v/>
      </c>
      <c r="N253" s="29" t="str">
        <f t="shared" si="10"/>
        <v/>
      </c>
      <c r="O253" s="37" t="str" cm="1">
        <f t="array" ref="O253">IF($AR253=0,"",INDEX(Input!$D$2:$AC$500,$AR253,$AP$4)&amp;"")</f>
        <v/>
      </c>
      <c r="P253" s="37" t="str" cm="1">
        <f t="array" ref="P253">IF($AR253=0,"",IFERROR(_xlfn.TEXTJOIN(", ",TRUE,_xlfn.MAP(_xlfn._xlws.FILTER(INDEX(Input!$D$2:$AC$500,,$AP$6),Input!$J$2:$J$500=$B253),_xlfn.LAMBDA(_xlpm.x,IFERROR(TRUNC(VALUE(_xlfn.TEXTBEFORE(_xlpm.x," ")))&amp;" "&amp;_xlfn.TEXTAFTER(_xlpm.x," "),_xlpm.x)))),""))</f>
        <v/>
      </c>
      <c r="Q253" s="29" t="str">
        <f t="shared" si="11"/>
        <v/>
      </c>
      <c r="R253" s="37" t="str" cm="1">
        <f t="array" ref="R253">IF($AR253=0,"",_xlfn.LET(_xlpm.Result,INDEX(Input!$D$2:$AC$500,$AR253,$AP$5),IF(_xlpm.Result="","",_xlpm.Result)))</f>
        <v/>
      </c>
      <c r="S253" s="37" t="str" cm="1">
        <f t="array" ref="S253">IF(R253="","",IFERROR(_xlfn.TEXTSPLIT(R253," / ", ,TRUE,0,),""))</f>
        <v/>
      </c>
      <c r="T253" s="37"/>
      <c r="U253" s="37" t="str" cm="1">
        <f t="array" ref="U253">IFERROR(_xlfn.IFS(
S253="","",
--S253&lt;55,"Battery Defect",
--S253&lt;=69,"Battery D",
--S253&lt;=80,"Battery C",
--S253&gt;80,""
),"")</f>
        <v/>
      </c>
      <c r="V253" s="37" t="str" cm="1">
        <f t="array" ref="V253">IFERROR(_xlfn.IFS(
T253="","",
--T253&lt;55,"Battery Defect",
--T253&lt;=69,"Battery D",
--T253&lt;=80,"Battery C",
--T253&gt;80,""
),"")</f>
        <v/>
      </c>
      <c r="W253" s="37" t="str" cm="1">
        <f t="array" ref="W253">IF($AR253=0,"",IFERROR(IF(INDEX(Input!$N$2:$U$500,$AR253,0)=0,"",INDEX(Input!$N$2:$U$500,$AR253,0)),""))</f>
        <v/>
      </c>
      <c r="X253" s="37"/>
      <c r="Y253" s="37"/>
      <c r="Z253" s="37"/>
      <c r="AA253" s="37"/>
      <c r="AB253" s="37"/>
      <c r="AC253" s="37"/>
      <c r="AD253" s="37"/>
      <c r="AE253" s="29" t="str">
        <f t="shared" si="9"/>
        <v/>
      </c>
      <c r="AF253" s="29" t="str" cm="1">
        <f t="array" ref="AF253">IF($AS253=0,"",INDEX(Disk_Pivot!$I$2:$I$500,$AS253))</f>
        <v/>
      </c>
      <c r="AG253" s="29" t="str" cm="1">
        <f t="array" ref="AG253">IF($AS253=0,"",INDEX(Disk_Pivot!$N$2:$N$500,$AS253))</f>
        <v/>
      </c>
      <c r="AH253" s="29"/>
      <c r="AI253" s="29"/>
      <c r="AJ253" s="29"/>
      <c r="AK253" s="29"/>
      <c r="AL253" s="29"/>
      <c r="AM253" s="29"/>
      <c r="AR253">
        <f>IFERROR(MATCH($B253,Input!$J$2:$J$500,0),0)</f>
        <v>0</v>
      </c>
      <c r="AS253">
        <f>IFERROR(MATCH($B253,Disk_Pivot!$G$2:$G$500,0),0)</f>
        <v>0</v>
      </c>
    </row>
    <row r="254" spans="1:45">
      <c r="A254" s="29" t="str" cm="1">
        <f t="array" ref="A254">IF($AR254=0,"",INDEX(Input!$G$2:$G$500,$AR254)&amp;"")</f>
        <v/>
      </c>
      <c r="B254" s="29"/>
      <c r="C254" s="29" t="str" cm="1">
        <f t="array" ref="C254">IF($AR254=0,"",INDEX(Input!$H$2:$H$500,$AR254)&amp;"")</f>
        <v/>
      </c>
      <c r="D254" s="37" t="str" cm="1">
        <f t="array" ref="D254">IF($AR254=0,"",INDEX(Input!$F$2:$F$500,$AR254))</f>
        <v/>
      </c>
      <c r="E254" s="29" t="str">
        <f>IFERROR(INDEX(Models!$G$2:$G$605,MATCH(D254,Models!$H$2:$H$605,0)),D254)</f>
        <v/>
      </c>
      <c r="F254" s="29" t="str" cm="1">
        <f t="array" ref="F254">IF($AR254=0,"",INDEX(Input!$E$2:$E$500,$AR254))</f>
        <v/>
      </c>
      <c r="G254" s="29" t="str" cm="1">
        <f t="array" ref="G254">IF($AR254=0,"",IF(F254="LENOVO",INDEX(Input!$K$2:$K$500,$AR254),INDEX(Input!$L$2:$L$500,$AR254)))</f>
        <v/>
      </c>
      <c r="H254" s="29"/>
      <c r="I254" s="29"/>
      <c r="J254" s="29" t="str">
        <f>CPU_Formula!I254</f>
        <v/>
      </c>
      <c r="K254" s="37" t="str" cm="1">
        <f t="array" ref="K254">IF($AR254=0,"",INDEX(Input!$D$2:$AC$500,$AR254,$AP$2)&amp;"")</f>
        <v/>
      </c>
      <c r="L254" s="37" t="str" cm="1">
        <f t="array" ref="L254">IF($AR254=0,"",INDEX(Input!$D$2:$AC$500,$AR254,$AP$3)&amp;"")</f>
        <v/>
      </c>
      <c r="M254" s="37" t="str" cm="1">
        <f t="array" ref="M254">IFERROR(_xlfn.FILTERXML("&lt;t&gt;&lt;s&gt;" &amp; SUBSTITUTE(L254," / ","&lt;/s&gt;&lt;s&gt;") &amp; "&lt;/s&gt;&lt;/t&gt;","(//s[contains(.,'DDR')])[1]"),"")</f>
        <v/>
      </c>
      <c r="N254" s="29" t="str">
        <f t="shared" si="10"/>
        <v/>
      </c>
      <c r="O254" s="37" t="str" cm="1">
        <f t="array" ref="O254">IF($AR254=0,"",INDEX(Input!$D$2:$AC$500,$AR254,$AP$4)&amp;"")</f>
        <v/>
      </c>
      <c r="P254" s="37" t="str" cm="1">
        <f t="array" ref="P254">IF($AR254=0,"",IFERROR(_xlfn.TEXTJOIN(", ",TRUE,_xlfn.MAP(_xlfn._xlws.FILTER(INDEX(Input!$D$2:$AC$500,,$AP$6),Input!$J$2:$J$500=$B254),_xlfn.LAMBDA(_xlpm.x,IFERROR(TRUNC(VALUE(_xlfn.TEXTBEFORE(_xlpm.x," ")))&amp;" "&amp;_xlfn.TEXTAFTER(_xlpm.x," "),_xlpm.x)))),""))</f>
        <v/>
      </c>
      <c r="Q254" s="29" t="str">
        <f t="shared" si="11"/>
        <v/>
      </c>
      <c r="R254" s="37" t="str" cm="1">
        <f t="array" ref="R254">IF($AR254=0,"",_xlfn.LET(_xlpm.Result,INDEX(Input!$D$2:$AC$500,$AR254,$AP$5),IF(_xlpm.Result="","",_xlpm.Result)))</f>
        <v/>
      </c>
      <c r="S254" s="37" t="str" cm="1">
        <f t="array" ref="S254">IF(R254="","",IFERROR(_xlfn.TEXTSPLIT(R254," / ", ,TRUE,0,),""))</f>
        <v/>
      </c>
      <c r="T254" s="37"/>
      <c r="U254" s="37" t="str" cm="1">
        <f t="array" ref="U254">IFERROR(_xlfn.IFS(
S254="","",
--S254&lt;55,"Battery Defect",
--S254&lt;=69,"Battery D",
--S254&lt;=80,"Battery C",
--S254&gt;80,""
),"")</f>
        <v/>
      </c>
      <c r="V254" s="37" t="str" cm="1">
        <f t="array" ref="V254">IFERROR(_xlfn.IFS(
T254="","",
--T254&lt;55,"Battery Defect",
--T254&lt;=69,"Battery D",
--T254&lt;=80,"Battery C",
--T254&gt;80,""
),"")</f>
        <v/>
      </c>
      <c r="W254" s="37" t="str" cm="1">
        <f t="array" ref="W254">IF($AR254=0,"",IFERROR(IF(INDEX(Input!$N$2:$U$500,$AR254,0)=0,"",INDEX(Input!$N$2:$U$500,$AR254,0)),""))</f>
        <v/>
      </c>
      <c r="X254" s="37"/>
      <c r="Y254" s="37"/>
      <c r="Z254" s="37"/>
      <c r="AA254" s="37"/>
      <c r="AB254" s="37"/>
      <c r="AC254" s="37"/>
      <c r="AD254" s="37"/>
      <c r="AE254" s="29" t="str">
        <f t="shared" si="9"/>
        <v/>
      </c>
      <c r="AF254" s="29" t="str" cm="1">
        <f t="array" ref="AF254">IF($AS254=0,"",INDEX(Disk_Pivot!$I$2:$I$500,$AS254))</f>
        <v/>
      </c>
      <c r="AG254" s="29" t="str" cm="1">
        <f t="array" ref="AG254">IF($AS254=0,"",INDEX(Disk_Pivot!$N$2:$N$500,$AS254))</f>
        <v/>
      </c>
      <c r="AH254" s="29"/>
      <c r="AI254" s="29"/>
      <c r="AJ254" s="29"/>
      <c r="AK254" s="29"/>
      <c r="AL254" s="29"/>
      <c r="AM254" s="29"/>
      <c r="AR254">
        <f>IFERROR(MATCH($B254,Input!$J$2:$J$500,0),0)</f>
        <v>0</v>
      </c>
      <c r="AS254">
        <f>IFERROR(MATCH($B254,Disk_Pivot!$G$2:$G$500,0),0)</f>
        <v>0</v>
      </c>
    </row>
    <row r="255" spans="1:45">
      <c r="A255" s="29" t="str" cm="1">
        <f t="array" ref="A255">IF($AR255=0,"",INDEX(Input!$G$2:$G$500,$AR255)&amp;"")</f>
        <v/>
      </c>
      <c r="B255" s="29"/>
      <c r="C255" s="29" t="str" cm="1">
        <f t="array" ref="C255">IF($AR255=0,"",INDEX(Input!$H$2:$H$500,$AR255)&amp;"")</f>
        <v/>
      </c>
      <c r="D255" s="37" t="str" cm="1">
        <f t="array" ref="D255">IF($AR255=0,"",INDEX(Input!$F$2:$F$500,$AR255))</f>
        <v/>
      </c>
      <c r="E255" s="29" t="str">
        <f>IFERROR(INDEX(Models!$G$2:$G$605,MATCH(D255,Models!$H$2:$H$605,0)),D255)</f>
        <v/>
      </c>
      <c r="F255" s="29" t="str" cm="1">
        <f t="array" ref="F255">IF($AR255=0,"",INDEX(Input!$E$2:$E$500,$AR255))</f>
        <v/>
      </c>
      <c r="G255" s="29" t="str" cm="1">
        <f t="array" ref="G255">IF($AR255=0,"",IF(F255="LENOVO",INDEX(Input!$K$2:$K$500,$AR255),INDEX(Input!$L$2:$L$500,$AR255)))</f>
        <v/>
      </c>
      <c r="H255" s="29"/>
      <c r="I255" s="29"/>
      <c r="J255" s="29" t="str">
        <f>CPU_Formula!I255</f>
        <v/>
      </c>
      <c r="K255" s="37" t="str" cm="1">
        <f t="array" ref="K255">IF($AR255=0,"",INDEX(Input!$D$2:$AC$500,$AR255,$AP$2)&amp;"")</f>
        <v/>
      </c>
      <c r="L255" s="37" t="str" cm="1">
        <f t="array" ref="L255">IF($AR255=0,"",INDEX(Input!$D$2:$AC$500,$AR255,$AP$3)&amp;"")</f>
        <v/>
      </c>
      <c r="M255" s="37" t="str" cm="1">
        <f t="array" ref="M255">IFERROR(_xlfn.FILTERXML("&lt;t&gt;&lt;s&gt;" &amp; SUBSTITUTE(L255," / ","&lt;/s&gt;&lt;s&gt;") &amp; "&lt;/s&gt;&lt;/t&gt;","(//s[contains(.,'DDR')])[1]"),"")</f>
        <v/>
      </c>
      <c r="N255" s="29" t="str">
        <f t="shared" si="10"/>
        <v/>
      </c>
      <c r="O255" s="37" t="str" cm="1">
        <f t="array" ref="O255">IF($AR255=0,"",INDEX(Input!$D$2:$AC$500,$AR255,$AP$4)&amp;"")</f>
        <v/>
      </c>
      <c r="P255" s="37" t="str" cm="1">
        <f t="array" ref="P255">IF($AR255=0,"",IFERROR(_xlfn.TEXTJOIN(", ",TRUE,_xlfn.MAP(_xlfn._xlws.FILTER(INDEX(Input!$D$2:$AC$500,,$AP$6),Input!$J$2:$J$500=$B255),_xlfn.LAMBDA(_xlpm.x,IFERROR(TRUNC(VALUE(_xlfn.TEXTBEFORE(_xlpm.x," ")))&amp;" "&amp;_xlfn.TEXTAFTER(_xlpm.x," "),_xlpm.x)))),""))</f>
        <v/>
      </c>
      <c r="Q255" s="29" t="str">
        <f t="shared" si="11"/>
        <v/>
      </c>
      <c r="R255" s="37" t="str" cm="1">
        <f t="array" ref="R255">IF($AR255=0,"",_xlfn.LET(_xlpm.Result,INDEX(Input!$D$2:$AC$500,$AR255,$AP$5),IF(_xlpm.Result="","",_xlpm.Result)))</f>
        <v/>
      </c>
      <c r="S255" s="37" t="str" cm="1">
        <f t="array" ref="S255">IF(R255="","",IFERROR(_xlfn.TEXTSPLIT(R255," / ", ,TRUE,0,),""))</f>
        <v/>
      </c>
      <c r="T255" s="37"/>
      <c r="U255" s="37" t="str" cm="1">
        <f t="array" ref="U255">IFERROR(_xlfn.IFS(
S255="","",
--S255&lt;55,"Battery Defect",
--S255&lt;=69,"Battery D",
--S255&lt;=80,"Battery C",
--S255&gt;80,""
),"")</f>
        <v/>
      </c>
      <c r="V255" s="37" t="str" cm="1">
        <f t="array" ref="V255">IFERROR(_xlfn.IFS(
T255="","",
--T255&lt;55,"Battery Defect",
--T255&lt;=69,"Battery D",
--T255&lt;=80,"Battery C",
--T255&gt;80,""
),"")</f>
        <v/>
      </c>
      <c r="W255" s="37" t="str" cm="1">
        <f t="array" ref="W255">IF($AR255=0,"",IFERROR(IF(INDEX(Input!$N$2:$U$500,$AR255,0)=0,"",INDEX(Input!$N$2:$U$500,$AR255,0)),""))</f>
        <v/>
      </c>
      <c r="X255" s="37"/>
      <c r="Y255" s="37"/>
      <c r="Z255" s="37"/>
      <c r="AA255" s="37"/>
      <c r="AB255" s="37"/>
      <c r="AC255" s="37"/>
      <c r="AD255" s="37"/>
      <c r="AE255" s="29" t="str">
        <f t="shared" si="9"/>
        <v/>
      </c>
      <c r="AF255" s="29" t="str" cm="1">
        <f t="array" ref="AF255">IF($AS255=0,"",INDEX(Disk_Pivot!$I$2:$I$500,$AS255))</f>
        <v/>
      </c>
      <c r="AG255" s="29" t="str" cm="1">
        <f t="array" ref="AG255">IF($AS255=0,"",INDEX(Disk_Pivot!$N$2:$N$500,$AS255))</f>
        <v/>
      </c>
      <c r="AH255" s="29"/>
      <c r="AI255" s="29"/>
      <c r="AJ255" s="29"/>
      <c r="AK255" s="29"/>
      <c r="AL255" s="29"/>
      <c r="AM255" s="29"/>
      <c r="AR255">
        <f>IFERROR(MATCH($B255,Input!$J$2:$J$500,0),0)</f>
        <v>0</v>
      </c>
      <c r="AS255">
        <f>IFERROR(MATCH($B255,Disk_Pivot!$G$2:$G$500,0),0)</f>
        <v>0</v>
      </c>
    </row>
    <row r="256" spans="1:45">
      <c r="A256" s="29" t="str" cm="1">
        <f t="array" ref="A256">IF($AR256=0,"",INDEX(Input!$G$2:$G$500,$AR256)&amp;"")</f>
        <v/>
      </c>
      <c r="B256" s="29"/>
      <c r="C256" s="29" t="str" cm="1">
        <f t="array" ref="C256">IF($AR256=0,"",INDEX(Input!$H$2:$H$500,$AR256)&amp;"")</f>
        <v/>
      </c>
      <c r="D256" s="37" t="str" cm="1">
        <f t="array" ref="D256">IF($AR256=0,"",INDEX(Input!$F$2:$F$500,$AR256))</f>
        <v/>
      </c>
      <c r="E256" s="29" t="str">
        <f>IFERROR(INDEX(Models!$G$2:$G$605,MATCH(D256,Models!$H$2:$H$605,0)),D256)</f>
        <v/>
      </c>
      <c r="F256" s="29" t="str" cm="1">
        <f t="array" ref="F256">IF($AR256=0,"",INDEX(Input!$E$2:$E$500,$AR256))</f>
        <v/>
      </c>
      <c r="G256" s="29" t="str" cm="1">
        <f t="array" ref="G256">IF($AR256=0,"",IF(F256="LENOVO",INDEX(Input!$K$2:$K$500,$AR256),INDEX(Input!$L$2:$L$500,$AR256)))</f>
        <v/>
      </c>
      <c r="H256" s="29"/>
      <c r="I256" s="29"/>
      <c r="J256" s="29" t="str">
        <f>CPU_Formula!I256</f>
        <v/>
      </c>
      <c r="K256" s="37" t="str" cm="1">
        <f t="array" ref="K256">IF($AR256=0,"",INDEX(Input!$D$2:$AC$500,$AR256,$AP$2)&amp;"")</f>
        <v/>
      </c>
      <c r="L256" s="37" t="str" cm="1">
        <f t="array" ref="L256">IF($AR256=0,"",INDEX(Input!$D$2:$AC$500,$AR256,$AP$3)&amp;"")</f>
        <v/>
      </c>
      <c r="M256" s="37" t="str" cm="1">
        <f t="array" ref="M256">IFERROR(_xlfn.FILTERXML("&lt;t&gt;&lt;s&gt;" &amp; SUBSTITUTE(L256," / ","&lt;/s&gt;&lt;s&gt;") &amp; "&lt;/s&gt;&lt;/t&gt;","(//s[contains(.,'DDR')])[1]"),"")</f>
        <v/>
      </c>
      <c r="N256" s="29" t="str">
        <f t="shared" si="10"/>
        <v/>
      </c>
      <c r="O256" s="37" t="str" cm="1">
        <f t="array" ref="O256">IF($AR256=0,"",INDEX(Input!$D$2:$AC$500,$AR256,$AP$4)&amp;"")</f>
        <v/>
      </c>
      <c r="P256" s="37" t="str" cm="1">
        <f t="array" ref="P256">IF($AR256=0,"",IFERROR(_xlfn.TEXTJOIN(", ",TRUE,_xlfn.MAP(_xlfn._xlws.FILTER(INDEX(Input!$D$2:$AC$500,,$AP$6),Input!$J$2:$J$500=$B256),_xlfn.LAMBDA(_xlpm.x,IFERROR(TRUNC(VALUE(_xlfn.TEXTBEFORE(_xlpm.x," ")))&amp;" "&amp;_xlfn.TEXTAFTER(_xlpm.x," "),_xlpm.x)))),""))</f>
        <v/>
      </c>
      <c r="Q256" s="29" t="str">
        <f t="shared" si="11"/>
        <v/>
      </c>
      <c r="R256" s="37" t="str" cm="1">
        <f t="array" ref="R256">IF($AR256=0,"",_xlfn.LET(_xlpm.Result,INDEX(Input!$D$2:$AC$500,$AR256,$AP$5),IF(_xlpm.Result="","",_xlpm.Result)))</f>
        <v/>
      </c>
      <c r="S256" s="37" t="str" cm="1">
        <f t="array" ref="S256">IF(R256="","",IFERROR(_xlfn.TEXTSPLIT(R256," / ", ,TRUE,0,),""))</f>
        <v/>
      </c>
      <c r="T256" s="37"/>
      <c r="U256" s="37" t="str" cm="1">
        <f t="array" ref="U256">IFERROR(_xlfn.IFS(
S256="","",
--S256&lt;55,"Battery Defect",
--S256&lt;=69,"Battery D",
--S256&lt;=80,"Battery C",
--S256&gt;80,""
),"")</f>
        <v/>
      </c>
      <c r="V256" s="37" t="str" cm="1">
        <f t="array" ref="V256">IFERROR(_xlfn.IFS(
T256="","",
--T256&lt;55,"Battery Defect",
--T256&lt;=69,"Battery D",
--T256&lt;=80,"Battery C",
--T256&gt;80,""
),"")</f>
        <v/>
      </c>
      <c r="W256" s="37" t="str" cm="1">
        <f t="array" ref="W256">IF($AR256=0,"",IFERROR(IF(INDEX(Input!$N$2:$U$500,$AR256,0)=0,"",INDEX(Input!$N$2:$U$500,$AR256,0)),""))</f>
        <v/>
      </c>
      <c r="X256" s="37"/>
      <c r="Y256" s="37"/>
      <c r="Z256" s="37"/>
      <c r="AA256" s="37"/>
      <c r="AB256" s="37"/>
      <c r="AC256" s="37"/>
      <c r="AD256" s="37"/>
      <c r="AE256" s="29" t="str">
        <f t="shared" si="9"/>
        <v/>
      </c>
      <c r="AF256" s="29" t="str" cm="1">
        <f t="array" ref="AF256">IF($AS256=0,"",INDEX(Disk_Pivot!$I$2:$I$500,$AS256))</f>
        <v/>
      </c>
      <c r="AG256" s="29" t="str" cm="1">
        <f t="array" ref="AG256">IF($AS256=0,"",INDEX(Disk_Pivot!$N$2:$N$500,$AS256))</f>
        <v/>
      </c>
      <c r="AH256" s="29"/>
      <c r="AI256" s="29"/>
      <c r="AJ256" s="29"/>
      <c r="AK256" s="29"/>
      <c r="AL256" s="29"/>
      <c r="AM256" s="29"/>
      <c r="AR256">
        <f>IFERROR(MATCH($B256,Input!$J$2:$J$500,0),0)</f>
        <v>0</v>
      </c>
      <c r="AS256">
        <f>IFERROR(MATCH($B256,Disk_Pivot!$G$2:$G$500,0),0)</f>
        <v>0</v>
      </c>
    </row>
    <row r="257" spans="1:45">
      <c r="A257" s="29" t="str" cm="1">
        <f t="array" ref="A257">IF($AR257=0,"",INDEX(Input!$G$2:$G$500,$AR257)&amp;"")</f>
        <v/>
      </c>
      <c r="B257" s="29"/>
      <c r="C257" s="29" t="str" cm="1">
        <f t="array" ref="C257">IF($AR257=0,"",INDEX(Input!$H$2:$H$500,$AR257)&amp;"")</f>
        <v/>
      </c>
      <c r="D257" s="37" t="str" cm="1">
        <f t="array" ref="D257">IF($AR257=0,"",INDEX(Input!$F$2:$F$500,$AR257))</f>
        <v/>
      </c>
      <c r="E257" s="29" t="str">
        <f>IFERROR(INDEX(Models!$G$2:$G$605,MATCH(D257,Models!$H$2:$H$605,0)),D257)</f>
        <v/>
      </c>
      <c r="F257" s="29" t="str" cm="1">
        <f t="array" ref="F257">IF($AR257=0,"",INDEX(Input!$E$2:$E$500,$AR257))</f>
        <v/>
      </c>
      <c r="G257" s="29" t="str" cm="1">
        <f t="array" ref="G257">IF($AR257=0,"",IF(F257="LENOVO",INDEX(Input!$K$2:$K$500,$AR257),INDEX(Input!$L$2:$L$500,$AR257)))</f>
        <v/>
      </c>
      <c r="H257" s="29"/>
      <c r="I257" s="29"/>
      <c r="J257" s="29" t="str">
        <f>CPU_Formula!I257</f>
        <v/>
      </c>
      <c r="K257" s="37" t="str" cm="1">
        <f t="array" ref="K257">IF($AR257=0,"",INDEX(Input!$D$2:$AC$500,$AR257,$AP$2)&amp;"")</f>
        <v/>
      </c>
      <c r="L257" s="37" t="str" cm="1">
        <f t="array" ref="L257">IF($AR257=0,"",INDEX(Input!$D$2:$AC$500,$AR257,$AP$3)&amp;"")</f>
        <v/>
      </c>
      <c r="M257" s="37" t="str" cm="1">
        <f t="array" ref="M257">IFERROR(_xlfn.FILTERXML("&lt;t&gt;&lt;s&gt;" &amp; SUBSTITUTE(L257," / ","&lt;/s&gt;&lt;s&gt;") &amp; "&lt;/s&gt;&lt;/t&gt;","(//s[contains(.,'DDR')])[1]"),"")</f>
        <v/>
      </c>
      <c r="N257" s="29" t="str">
        <f t="shared" si="10"/>
        <v/>
      </c>
      <c r="O257" s="37" t="str" cm="1">
        <f t="array" ref="O257">IF($AR257=0,"",INDEX(Input!$D$2:$AC$500,$AR257,$AP$4)&amp;"")</f>
        <v/>
      </c>
      <c r="P257" s="37" t="str" cm="1">
        <f t="array" ref="P257">IF($AR257=0,"",IFERROR(_xlfn.TEXTJOIN(", ",TRUE,_xlfn.MAP(_xlfn._xlws.FILTER(INDEX(Input!$D$2:$AC$500,,$AP$6),Input!$J$2:$J$500=$B257),_xlfn.LAMBDA(_xlpm.x,IFERROR(TRUNC(VALUE(_xlfn.TEXTBEFORE(_xlpm.x," ")))&amp;" "&amp;_xlfn.TEXTAFTER(_xlpm.x," "),_xlpm.x)))),""))</f>
        <v/>
      </c>
      <c r="Q257" s="29" t="str">
        <f t="shared" si="11"/>
        <v/>
      </c>
      <c r="R257" s="37" t="str" cm="1">
        <f t="array" ref="R257">IF($AR257=0,"",_xlfn.LET(_xlpm.Result,INDEX(Input!$D$2:$AC$500,$AR257,$AP$5),IF(_xlpm.Result="","",_xlpm.Result)))</f>
        <v/>
      </c>
      <c r="S257" s="37" t="str" cm="1">
        <f t="array" ref="S257">IF(R257="","",IFERROR(_xlfn.TEXTSPLIT(R257," / ", ,TRUE,0,),""))</f>
        <v/>
      </c>
      <c r="T257" s="37"/>
      <c r="U257" s="37" t="str" cm="1">
        <f t="array" ref="U257">IFERROR(_xlfn.IFS(
S257="","",
--S257&lt;55,"Battery Defect",
--S257&lt;=69,"Battery D",
--S257&lt;=80,"Battery C",
--S257&gt;80,""
),"")</f>
        <v/>
      </c>
      <c r="V257" s="37" t="str" cm="1">
        <f t="array" ref="V257">IFERROR(_xlfn.IFS(
T257="","",
--T257&lt;55,"Battery Defect",
--T257&lt;=69,"Battery D",
--T257&lt;=80,"Battery C",
--T257&gt;80,""
),"")</f>
        <v/>
      </c>
      <c r="W257" s="37" t="str" cm="1">
        <f t="array" ref="W257">IF($AR257=0,"",IFERROR(IF(INDEX(Input!$N$2:$U$500,$AR257,0)=0,"",INDEX(Input!$N$2:$U$500,$AR257,0)),""))</f>
        <v/>
      </c>
      <c r="X257" s="37"/>
      <c r="Y257" s="37"/>
      <c r="Z257" s="37"/>
      <c r="AA257" s="37"/>
      <c r="AB257" s="37"/>
      <c r="AC257" s="37"/>
      <c r="AD257" s="37"/>
      <c r="AE257" s="29" t="str">
        <f t="shared" si="9"/>
        <v/>
      </c>
      <c r="AF257" s="29" t="str" cm="1">
        <f t="array" ref="AF257">IF($AS257=0,"",INDEX(Disk_Pivot!$I$2:$I$500,$AS257))</f>
        <v/>
      </c>
      <c r="AG257" s="29" t="str" cm="1">
        <f t="array" ref="AG257">IF($AS257=0,"",INDEX(Disk_Pivot!$N$2:$N$500,$AS257))</f>
        <v/>
      </c>
      <c r="AH257" s="29"/>
      <c r="AI257" s="29"/>
      <c r="AJ257" s="29"/>
      <c r="AK257" s="29"/>
      <c r="AL257" s="29"/>
      <c r="AM257" s="29"/>
      <c r="AR257">
        <f>IFERROR(MATCH($B257,Input!$J$2:$J$500,0),0)</f>
        <v>0</v>
      </c>
      <c r="AS257">
        <f>IFERROR(MATCH($B257,Disk_Pivot!$G$2:$G$500,0),0)</f>
        <v>0</v>
      </c>
    </row>
    <row r="258" spans="1:45">
      <c r="A258" s="29" t="str" cm="1">
        <f t="array" ref="A258">IF($AR258=0,"",INDEX(Input!$G$2:$G$500,$AR258)&amp;"")</f>
        <v/>
      </c>
      <c r="B258" s="29"/>
      <c r="C258" s="29" t="str" cm="1">
        <f t="array" ref="C258">IF($AR258=0,"",INDEX(Input!$H$2:$H$500,$AR258)&amp;"")</f>
        <v/>
      </c>
      <c r="D258" s="37" t="str" cm="1">
        <f t="array" ref="D258">IF($AR258=0,"",INDEX(Input!$F$2:$F$500,$AR258))</f>
        <v/>
      </c>
      <c r="E258" s="29" t="str">
        <f>IFERROR(INDEX(Models!$G$2:$G$605,MATCH(D258,Models!$H$2:$H$605,0)),D258)</f>
        <v/>
      </c>
      <c r="F258" s="29" t="str" cm="1">
        <f t="array" ref="F258">IF($AR258=0,"",INDEX(Input!$E$2:$E$500,$AR258))</f>
        <v/>
      </c>
      <c r="G258" s="29" t="str" cm="1">
        <f t="array" ref="G258">IF($AR258=0,"",IF(F258="LENOVO",INDEX(Input!$K$2:$K$500,$AR258),INDEX(Input!$L$2:$L$500,$AR258)))</f>
        <v/>
      </c>
      <c r="H258" s="29"/>
      <c r="I258" s="29"/>
      <c r="J258" s="29" t="str">
        <f>CPU_Formula!I258</f>
        <v/>
      </c>
      <c r="K258" s="37" t="str" cm="1">
        <f t="array" ref="K258">IF($AR258=0,"",INDEX(Input!$D$2:$AC$500,$AR258,$AP$2)&amp;"")</f>
        <v/>
      </c>
      <c r="L258" s="37" t="str" cm="1">
        <f t="array" ref="L258">IF($AR258=0,"",INDEX(Input!$D$2:$AC$500,$AR258,$AP$3)&amp;"")</f>
        <v/>
      </c>
      <c r="M258" s="37" t="str" cm="1">
        <f t="array" ref="M258">IFERROR(_xlfn.FILTERXML("&lt;t&gt;&lt;s&gt;" &amp; SUBSTITUTE(L258," / ","&lt;/s&gt;&lt;s&gt;") &amp; "&lt;/s&gt;&lt;/t&gt;","(//s[contains(.,'DDR')])[1]"),"")</f>
        <v/>
      </c>
      <c r="N258" s="29" t="str">
        <f t="shared" si="10"/>
        <v/>
      </c>
      <c r="O258" s="37" t="str" cm="1">
        <f t="array" ref="O258">IF($AR258=0,"",INDEX(Input!$D$2:$AC$500,$AR258,$AP$4)&amp;"")</f>
        <v/>
      </c>
      <c r="P258" s="37" t="str" cm="1">
        <f t="array" ref="P258">IF($AR258=0,"",IFERROR(_xlfn.TEXTJOIN(", ",TRUE,_xlfn.MAP(_xlfn._xlws.FILTER(INDEX(Input!$D$2:$AC$500,,$AP$6),Input!$J$2:$J$500=$B258),_xlfn.LAMBDA(_xlpm.x,IFERROR(TRUNC(VALUE(_xlfn.TEXTBEFORE(_xlpm.x," ")))&amp;" "&amp;_xlfn.TEXTAFTER(_xlpm.x," "),_xlpm.x)))),""))</f>
        <v/>
      </c>
      <c r="Q258" s="29" t="str">
        <f t="shared" si="11"/>
        <v/>
      </c>
      <c r="R258" s="37" t="str" cm="1">
        <f t="array" ref="R258">IF($AR258=0,"",_xlfn.LET(_xlpm.Result,INDEX(Input!$D$2:$AC$500,$AR258,$AP$5),IF(_xlpm.Result="","",_xlpm.Result)))</f>
        <v/>
      </c>
      <c r="S258" s="37" t="str" cm="1">
        <f t="array" ref="S258">IF(R258="","",IFERROR(_xlfn.TEXTSPLIT(R258," / ", ,TRUE,0,),""))</f>
        <v/>
      </c>
      <c r="T258" s="37"/>
      <c r="U258" s="37" t="str" cm="1">
        <f t="array" ref="U258">IFERROR(_xlfn.IFS(
S258="","",
--S258&lt;55,"Battery Defect",
--S258&lt;=69,"Battery D",
--S258&lt;=80,"Battery C",
--S258&gt;80,""
),"")</f>
        <v/>
      </c>
      <c r="V258" s="37" t="str" cm="1">
        <f t="array" ref="V258">IFERROR(_xlfn.IFS(
T258="","",
--T258&lt;55,"Battery Defect",
--T258&lt;=69,"Battery D",
--T258&lt;=80,"Battery C",
--T258&gt;80,""
),"")</f>
        <v/>
      </c>
      <c r="W258" s="37" t="str" cm="1">
        <f t="array" ref="W258">IF($AR258=0,"",IFERROR(IF(INDEX(Input!$N$2:$U$500,$AR258,0)=0,"",INDEX(Input!$N$2:$U$500,$AR258,0)),""))</f>
        <v/>
      </c>
      <c r="X258" s="37"/>
      <c r="Y258" s="37"/>
      <c r="Z258" s="37"/>
      <c r="AA258" s="37"/>
      <c r="AB258" s="37"/>
      <c r="AC258" s="37"/>
      <c r="AD258" s="37"/>
      <c r="AE258" s="29" t="str">
        <f t="shared" ref="AE258:AE321" si="12">IF(E258="Laptop",_xlfn.TEXTJOIN(", ",TRUE,U258,V258,W258,X258,Y258,Z258,AA258,AB258), _xlfn.TEXTJOIN(", ",TRUE,W258,X258,Y258,Z258,AA258,AB258))</f>
        <v/>
      </c>
      <c r="AF258" s="29" t="str" cm="1">
        <f t="array" ref="AF258">IF($AS258=0,"",INDEX(Disk_Pivot!$I$2:$I$500,$AS258))</f>
        <v/>
      </c>
      <c r="AG258" s="29" t="str" cm="1">
        <f t="array" ref="AG258">IF($AS258=0,"",INDEX(Disk_Pivot!$N$2:$N$500,$AS258))</f>
        <v/>
      </c>
      <c r="AH258" s="29"/>
      <c r="AI258" s="29"/>
      <c r="AJ258" s="29"/>
      <c r="AK258" s="29"/>
      <c r="AL258" s="29"/>
      <c r="AM258" s="29"/>
      <c r="AR258">
        <f>IFERROR(MATCH($B258,Input!$J$2:$J$500,0),0)</f>
        <v>0</v>
      </c>
      <c r="AS258">
        <f>IFERROR(MATCH($B258,Disk_Pivot!$G$2:$G$500,0),0)</f>
        <v>0</v>
      </c>
    </row>
    <row r="259" spans="1:45">
      <c r="A259" s="29" t="str" cm="1">
        <f t="array" ref="A259">IF($AR259=0,"",INDEX(Input!$G$2:$G$500,$AR259)&amp;"")</f>
        <v/>
      </c>
      <c r="B259" s="29"/>
      <c r="C259" s="29" t="str" cm="1">
        <f t="array" ref="C259">IF($AR259=0,"",INDEX(Input!$H$2:$H$500,$AR259)&amp;"")</f>
        <v/>
      </c>
      <c r="D259" s="37" t="str" cm="1">
        <f t="array" ref="D259">IF($AR259=0,"",INDEX(Input!$F$2:$F$500,$AR259))</f>
        <v/>
      </c>
      <c r="E259" s="29" t="str">
        <f>IFERROR(INDEX(Models!$G$2:$G$605,MATCH(D259,Models!$H$2:$H$605,0)),D259)</f>
        <v/>
      </c>
      <c r="F259" s="29" t="str" cm="1">
        <f t="array" ref="F259">IF($AR259=0,"",INDEX(Input!$E$2:$E$500,$AR259))</f>
        <v/>
      </c>
      <c r="G259" s="29" t="str" cm="1">
        <f t="array" ref="G259">IF($AR259=0,"",IF(F259="LENOVO",INDEX(Input!$K$2:$K$500,$AR259),INDEX(Input!$L$2:$L$500,$AR259)))</f>
        <v/>
      </c>
      <c r="H259" s="29"/>
      <c r="I259" s="29"/>
      <c r="J259" s="29" t="str">
        <f>CPU_Formula!I259</f>
        <v/>
      </c>
      <c r="K259" s="37" t="str" cm="1">
        <f t="array" ref="K259">IF($AR259=0,"",INDEX(Input!$D$2:$AC$500,$AR259,$AP$2)&amp;"")</f>
        <v/>
      </c>
      <c r="L259" s="37" t="str" cm="1">
        <f t="array" ref="L259">IF($AR259=0,"",INDEX(Input!$D$2:$AC$500,$AR259,$AP$3)&amp;"")</f>
        <v/>
      </c>
      <c r="M259" s="37" t="str" cm="1">
        <f t="array" ref="M259">IFERROR(_xlfn.FILTERXML("&lt;t&gt;&lt;s&gt;" &amp; SUBSTITUTE(L259," / ","&lt;/s&gt;&lt;s&gt;") &amp; "&lt;/s&gt;&lt;/t&gt;","(//s[contains(.,'DDR')])[1]"),"")</f>
        <v/>
      </c>
      <c r="N259" s="29" t="str">
        <f t="shared" ref="N259:N322" si="13">_xlfn.TEXTJOIN(" ",TRUE,SUBSTITUTE(K259,"i",""),M259)</f>
        <v/>
      </c>
      <c r="O259" s="37" t="str" cm="1">
        <f t="array" ref="O259">IF($AR259=0,"",INDEX(Input!$D$2:$AC$500,$AR259,$AP$4)&amp;"")</f>
        <v/>
      </c>
      <c r="P259" s="37" t="str" cm="1">
        <f t="array" ref="P259">IF($AR259=0,"",IFERROR(_xlfn.TEXTJOIN(", ",TRUE,_xlfn.MAP(_xlfn._xlws.FILTER(INDEX(Input!$D$2:$AC$500,,$AP$6),Input!$J$2:$J$500=$B259),_xlfn.LAMBDA(_xlpm.x,IFERROR(TRUNC(VALUE(_xlfn.TEXTBEFORE(_xlpm.x," ")))&amp;" "&amp;_xlfn.TEXTAFTER(_xlpm.x," "),_xlpm.x)))),""))</f>
        <v/>
      </c>
      <c r="Q259" s="29" t="str">
        <f t="shared" ref="Q259:Q322" si="14">_xlfn.TEXTJOIN(" ",TRUE,P259,O259)</f>
        <v/>
      </c>
      <c r="R259" s="37" t="str" cm="1">
        <f t="array" ref="R259">IF($AR259=0,"",_xlfn.LET(_xlpm.Result,INDEX(Input!$D$2:$AC$500,$AR259,$AP$5),IF(_xlpm.Result="","",_xlpm.Result)))</f>
        <v/>
      </c>
      <c r="S259" s="37" t="str" cm="1">
        <f t="array" ref="S259">IF(R259="","",IFERROR(_xlfn.TEXTSPLIT(R259," / ", ,TRUE,0,),""))</f>
        <v/>
      </c>
      <c r="T259" s="37"/>
      <c r="U259" s="37" t="str" cm="1">
        <f t="array" ref="U259">IFERROR(_xlfn.IFS(
S259="","",
--S259&lt;55,"Battery Defect",
--S259&lt;=69,"Battery D",
--S259&lt;=80,"Battery C",
--S259&gt;80,""
),"")</f>
        <v/>
      </c>
      <c r="V259" s="37" t="str" cm="1">
        <f t="array" ref="V259">IFERROR(_xlfn.IFS(
T259="","",
--T259&lt;55,"Battery Defect",
--T259&lt;=69,"Battery D",
--T259&lt;=80,"Battery C",
--T259&gt;80,""
),"")</f>
        <v/>
      </c>
      <c r="W259" s="37" t="str" cm="1">
        <f t="array" ref="W259">IF($AR259=0,"",IFERROR(IF(INDEX(Input!$N$2:$U$500,$AR259,0)=0,"",INDEX(Input!$N$2:$U$500,$AR259,0)),""))</f>
        <v/>
      </c>
      <c r="X259" s="37"/>
      <c r="Y259" s="37"/>
      <c r="Z259" s="37"/>
      <c r="AA259" s="37"/>
      <c r="AB259" s="37"/>
      <c r="AC259" s="37"/>
      <c r="AD259" s="37"/>
      <c r="AE259" s="29" t="str">
        <f t="shared" si="12"/>
        <v/>
      </c>
      <c r="AF259" s="29" t="str" cm="1">
        <f t="array" ref="AF259">IF($AS259=0,"",INDEX(Disk_Pivot!$I$2:$I$500,$AS259))</f>
        <v/>
      </c>
      <c r="AG259" s="29" t="str" cm="1">
        <f t="array" ref="AG259">IF($AS259=0,"",INDEX(Disk_Pivot!$N$2:$N$500,$AS259))</f>
        <v/>
      </c>
      <c r="AH259" s="29"/>
      <c r="AI259" s="29"/>
      <c r="AJ259" s="29"/>
      <c r="AK259" s="29"/>
      <c r="AL259" s="29"/>
      <c r="AM259" s="29"/>
      <c r="AR259">
        <f>IFERROR(MATCH($B259,Input!$J$2:$J$500,0),0)</f>
        <v>0</v>
      </c>
      <c r="AS259">
        <f>IFERROR(MATCH($B259,Disk_Pivot!$G$2:$G$500,0),0)</f>
        <v>0</v>
      </c>
    </row>
    <row r="260" spans="1:45">
      <c r="A260" s="29" t="str" cm="1">
        <f t="array" ref="A260">IF($AR260=0,"",INDEX(Input!$G$2:$G$500,$AR260)&amp;"")</f>
        <v/>
      </c>
      <c r="B260" s="29"/>
      <c r="C260" s="29" t="str" cm="1">
        <f t="array" ref="C260">IF($AR260=0,"",INDEX(Input!$H$2:$H$500,$AR260)&amp;"")</f>
        <v/>
      </c>
      <c r="D260" s="37" t="str" cm="1">
        <f t="array" ref="D260">IF($AR260=0,"",INDEX(Input!$F$2:$F$500,$AR260))</f>
        <v/>
      </c>
      <c r="E260" s="29" t="str">
        <f>IFERROR(INDEX(Models!$G$2:$G$605,MATCH(D260,Models!$H$2:$H$605,0)),D260)</f>
        <v/>
      </c>
      <c r="F260" s="29" t="str" cm="1">
        <f t="array" ref="F260">IF($AR260=0,"",INDEX(Input!$E$2:$E$500,$AR260))</f>
        <v/>
      </c>
      <c r="G260" s="29" t="str" cm="1">
        <f t="array" ref="G260">IF($AR260=0,"",IF(F260="LENOVO",INDEX(Input!$K$2:$K$500,$AR260),INDEX(Input!$L$2:$L$500,$AR260)))</f>
        <v/>
      </c>
      <c r="H260" s="29"/>
      <c r="I260" s="29"/>
      <c r="J260" s="29" t="str">
        <f>CPU_Formula!I260</f>
        <v/>
      </c>
      <c r="K260" s="37" t="str" cm="1">
        <f t="array" ref="K260">IF($AR260=0,"",INDEX(Input!$D$2:$AC$500,$AR260,$AP$2)&amp;"")</f>
        <v/>
      </c>
      <c r="L260" s="37" t="str" cm="1">
        <f t="array" ref="L260">IF($AR260=0,"",INDEX(Input!$D$2:$AC$500,$AR260,$AP$3)&amp;"")</f>
        <v/>
      </c>
      <c r="M260" s="37" t="str" cm="1">
        <f t="array" ref="M260">IFERROR(_xlfn.FILTERXML("&lt;t&gt;&lt;s&gt;" &amp; SUBSTITUTE(L260," / ","&lt;/s&gt;&lt;s&gt;") &amp; "&lt;/s&gt;&lt;/t&gt;","(//s[contains(.,'DDR')])[1]"),"")</f>
        <v/>
      </c>
      <c r="N260" s="29" t="str">
        <f t="shared" si="13"/>
        <v/>
      </c>
      <c r="O260" s="37" t="str" cm="1">
        <f t="array" ref="O260">IF($AR260=0,"",INDEX(Input!$D$2:$AC$500,$AR260,$AP$4)&amp;"")</f>
        <v/>
      </c>
      <c r="P260" s="37" t="str" cm="1">
        <f t="array" ref="P260">IF($AR260=0,"",IFERROR(_xlfn.TEXTJOIN(", ",TRUE,_xlfn.MAP(_xlfn._xlws.FILTER(INDEX(Input!$D$2:$AC$500,,$AP$6),Input!$J$2:$J$500=$B260),_xlfn.LAMBDA(_xlpm.x,IFERROR(TRUNC(VALUE(_xlfn.TEXTBEFORE(_xlpm.x," ")))&amp;" "&amp;_xlfn.TEXTAFTER(_xlpm.x," "),_xlpm.x)))),""))</f>
        <v/>
      </c>
      <c r="Q260" s="29" t="str">
        <f t="shared" si="14"/>
        <v/>
      </c>
      <c r="R260" s="37" t="str" cm="1">
        <f t="array" ref="R260">IF($AR260=0,"",_xlfn.LET(_xlpm.Result,INDEX(Input!$D$2:$AC$500,$AR260,$AP$5),IF(_xlpm.Result="","",_xlpm.Result)))</f>
        <v/>
      </c>
      <c r="S260" s="37" t="str" cm="1">
        <f t="array" ref="S260">IF(R260="","",IFERROR(_xlfn.TEXTSPLIT(R260," / ", ,TRUE,0,),""))</f>
        <v/>
      </c>
      <c r="T260" s="37"/>
      <c r="U260" s="37" t="str" cm="1">
        <f t="array" ref="U260">IFERROR(_xlfn.IFS(
S260="","",
--S260&lt;55,"Battery Defect",
--S260&lt;=69,"Battery D",
--S260&lt;=80,"Battery C",
--S260&gt;80,""
),"")</f>
        <v/>
      </c>
      <c r="V260" s="37" t="str" cm="1">
        <f t="array" ref="V260">IFERROR(_xlfn.IFS(
T260="","",
--T260&lt;55,"Battery Defect",
--T260&lt;=69,"Battery D",
--T260&lt;=80,"Battery C",
--T260&gt;80,""
),"")</f>
        <v/>
      </c>
      <c r="W260" s="37" t="str" cm="1">
        <f t="array" ref="W260">IF($AR260=0,"",IFERROR(IF(INDEX(Input!$N$2:$U$500,$AR260,0)=0,"",INDEX(Input!$N$2:$U$500,$AR260,0)),""))</f>
        <v/>
      </c>
      <c r="X260" s="37"/>
      <c r="Y260" s="37"/>
      <c r="Z260" s="37"/>
      <c r="AA260" s="37"/>
      <c r="AB260" s="37"/>
      <c r="AC260" s="37"/>
      <c r="AD260" s="37"/>
      <c r="AE260" s="29" t="str">
        <f t="shared" si="12"/>
        <v/>
      </c>
      <c r="AF260" s="29" t="str" cm="1">
        <f t="array" ref="AF260">IF($AS260=0,"",INDEX(Disk_Pivot!$I$2:$I$500,$AS260))</f>
        <v/>
      </c>
      <c r="AG260" s="29" t="str" cm="1">
        <f t="array" ref="AG260">IF($AS260=0,"",INDEX(Disk_Pivot!$N$2:$N$500,$AS260))</f>
        <v/>
      </c>
      <c r="AH260" s="29"/>
      <c r="AI260" s="29"/>
      <c r="AJ260" s="29"/>
      <c r="AK260" s="29"/>
      <c r="AL260" s="29"/>
      <c r="AM260" s="29"/>
      <c r="AR260">
        <f>IFERROR(MATCH($B260,Input!$J$2:$J$500,0),0)</f>
        <v>0</v>
      </c>
      <c r="AS260">
        <f>IFERROR(MATCH($B260,Disk_Pivot!$G$2:$G$500,0),0)</f>
        <v>0</v>
      </c>
    </row>
    <row r="261" spans="1:45">
      <c r="A261" s="29" t="str" cm="1">
        <f t="array" ref="A261">IF($AR261=0,"",INDEX(Input!$G$2:$G$500,$AR261)&amp;"")</f>
        <v/>
      </c>
      <c r="B261" s="29"/>
      <c r="C261" s="29" t="str" cm="1">
        <f t="array" ref="C261">IF($AR261=0,"",INDEX(Input!$H$2:$H$500,$AR261)&amp;"")</f>
        <v/>
      </c>
      <c r="D261" s="37" t="str" cm="1">
        <f t="array" ref="D261">IF($AR261=0,"",INDEX(Input!$F$2:$F$500,$AR261))</f>
        <v/>
      </c>
      <c r="E261" s="29" t="str">
        <f>IFERROR(INDEX(Models!$G$2:$G$605,MATCH(D261,Models!$H$2:$H$605,0)),D261)</f>
        <v/>
      </c>
      <c r="F261" s="29" t="str" cm="1">
        <f t="array" ref="F261">IF($AR261=0,"",INDEX(Input!$E$2:$E$500,$AR261))</f>
        <v/>
      </c>
      <c r="G261" s="29" t="str" cm="1">
        <f t="array" ref="G261">IF($AR261=0,"",IF(F261="LENOVO",INDEX(Input!$K$2:$K$500,$AR261),INDEX(Input!$L$2:$L$500,$AR261)))</f>
        <v/>
      </c>
      <c r="H261" s="29"/>
      <c r="I261" s="29"/>
      <c r="J261" s="29" t="str">
        <f>CPU_Formula!I261</f>
        <v/>
      </c>
      <c r="K261" s="37" t="str" cm="1">
        <f t="array" ref="K261">IF($AR261=0,"",INDEX(Input!$D$2:$AC$500,$AR261,$AP$2)&amp;"")</f>
        <v/>
      </c>
      <c r="L261" s="37" t="str" cm="1">
        <f t="array" ref="L261">IF($AR261=0,"",INDEX(Input!$D$2:$AC$500,$AR261,$AP$3)&amp;"")</f>
        <v/>
      </c>
      <c r="M261" s="37" t="str" cm="1">
        <f t="array" ref="M261">IFERROR(_xlfn.FILTERXML("&lt;t&gt;&lt;s&gt;" &amp; SUBSTITUTE(L261," / ","&lt;/s&gt;&lt;s&gt;") &amp; "&lt;/s&gt;&lt;/t&gt;","(//s[contains(.,'DDR')])[1]"),"")</f>
        <v/>
      </c>
      <c r="N261" s="29" t="str">
        <f t="shared" si="13"/>
        <v/>
      </c>
      <c r="O261" s="37" t="str" cm="1">
        <f t="array" ref="O261">IF($AR261=0,"",INDEX(Input!$D$2:$AC$500,$AR261,$AP$4)&amp;"")</f>
        <v/>
      </c>
      <c r="P261" s="37" t="str" cm="1">
        <f t="array" ref="P261">IF($AR261=0,"",IFERROR(_xlfn.TEXTJOIN(", ",TRUE,_xlfn.MAP(_xlfn._xlws.FILTER(INDEX(Input!$D$2:$AC$500,,$AP$6),Input!$J$2:$J$500=$B261),_xlfn.LAMBDA(_xlpm.x,IFERROR(TRUNC(VALUE(_xlfn.TEXTBEFORE(_xlpm.x," ")))&amp;" "&amp;_xlfn.TEXTAFTER(_xlpm.x," "),_xlpm.x)))),""))</f>
        <v/>
      </c>
      <c r="Q261" s="29" t="str">
        <f t="shared" si="14"/>
        <v/>
      </c>
      <c r="R261" s="37" t="str" cm="1">
        <f t="array" ref="R261">IF($AR261=0,"",_xlfn.LET(_xlpm.Result,INDEX(Input!$D$2:$AC$500,$AR261,$AP$5),IF(_xlpm.Result="","",_xlpm.Result)))</f>
        <v/>
      </c>
      <c r="S261" s="37" t="str" cm="1">
        <f t="array" ref="S261">IF(R261="","",IFERROR(_xlfn.TEXTSPLIT(R261," / ", ,TRUE,0,),""))</f>
        <v/>
      </c>
      <c r="T261" s="37"/>
      <c r="U261" s="37" t="str" cm="1">
        <f t="array" ref="U261">IFERROR(_xlfn.IFS(
S261="","",
--S261&lt;55,"Battery Defect",
--S261&lt;=69,"Battery D",
--S261&lt;=80,"Battery C",
--S261&gt;80,""
),"")</f>
        <v/>
      </c>
      <c r="V261" s="37" t="str" cm="1">
        <f t="array" ref="V261">IFERROR(_xlfn.IFS(
T261="","",
--T261&lt;55,"Battery Defect",
--T261&lt;=69,"Battery D",
--T261&lt;=80,"Battery C",
--T261&gt;80,""
),"")</f>
        <v/>
      </c>
      <c r="W261" s="37" t="str" cm="1">
        <f t="array" ref="W261">IF($AR261=0,"",IFERROR(IF(INDEX(Input!$N$2:$U$500,$AR261,0)=0,"",INDEX(Input!$N$2:$U$500,$AR261,0)),""))</f>
        <v/>
      </c>
      <c r="X261" s="37"/>
      <c r="Y261" s="37"/>
      <c r="Z261" s="37"/>
      <c r="AA261" s="37"/>
      <c r="AB261" s="37"/>
      <c r="AC261" s="37"/>
      <c r="AD261" s="37"/>
      <c r="AE261" s="29" t="str">
        <f t="shared" si="12"/>
        <v/>
      </c>
      <c r="AF261" s="29" t="str" cm="1">
        <f t="array" ref="AF261">IF($AS261=0,"",INDEX(Disk_Pivot!$I$2:$I$500,$AS261))</f>
        <v/>
      </c>
      <c r="AG261" s="29" t="str" cm="1">
        <f t="array" ref="AG261">IF($AS261=0,"",INDEX(Disk_Pivot!$N$2:$N$500,$AS261))</f>
        <v/>
      </c>
      <c r="AH261" s="29"/>
      <c r="AI261" s="29"/>
      <c r="AJ261" s="29"/>
      <c r="AK261" s="29"/>
      <c r="AL261" s="29"/>
      <c r="AM261" s="29"/>
      <c r="AR261">
        <f>IFERROR(MATCH($B261,Input!$J$2:$J$500,0),0)</f>
        <v>0</v>
      </c>
      <c r="AS261">
        <f>IFERROR(MATCH($B261,Disk_Pivot!$G$2:$G$500,0),0)</f>
        <v>0</v>
      </c>
    </row>
    <row r="262" spans="1:45">
      <c r="A262" s="29" t="str" cm="1">
        <f t="array" ref="A262">IF($AR262=0,"",INDEX(Input!$G$2:$G$500,$AR262)&amp;"")</f>
        <v/>
      </c>
      <c r="B262" s="29"/>
      <c r="C262" s="29" t="str" cm="1">
        <f t="array" ref="C262">IF($AR262=0,"",INDEX(Input!$H$2:$H$500,$AR262)&amp;"")</f>
        <v/>
      </c>
      <c r="D262" s="37" t="str" cm="1">
        <f t="array" ref="D262">IF($AR262=0,"",INDEX(Input!$F$2:$F$500,$AR262))</f>
        <v/>
      </c>
      <c r="E262" s="29" t="str">
        <f>IFERROR(INDEX(Models!$G$2:$G$605,MATCH(D262,Models!$H$2:$H$605,0)),D262)</f>
        <v/>
      </c>
      <c r="F262" s="29" t="str" cm="1">
        <f t="array" ref="F262">IF($AR262=0,"",INDEX(Input!$E$2:$E$500,$AR262))</f>
        <v/>
      </c>
      <c r="G262" s="29" t="str" cm="1">
        <f t="array" ref="G262">IF($AR262=0,"",IF(F262="LENOVO",INDEX(Input!$K$2:$K$500,$AR262),INDEX(Input!$L$2:$L$500,$AR262)))</f>
        <v/>
      </c>
      <c r="H262" s="29"/>
      <c r="I262" s="29"/>
      <c r="J262" s="29" t="str">
        <f>CPU_Formula!I262</f>
        <v/>
      </c>
      <c r="K262" s="37" t="str" cm="1">
        <f t="array" ref="K262">IF($AR262=0,"",INDEX(Input!$D$2:$AC$500,$AR262,$AP$2)&amp;"")</f>
        <v/>
      </c>
      <c r="L262" s="37" t="str" cm="1">
        <f t="array" ref="L262">IF($AR262=0,"",INDEX(Input!$D$2:$AC$500,$AR262,$AP$3)&amp;"")</f>
        <v/>
      </c>
      <c r="M262" s="37" t="str" cm="1">
        <f t="array" ref="M262">IFERROR(_xlfn.FILTERXML("&lt;t&gt;&lt;s&gt;" &amp; SUBSTITUTE(L262," / ","&lt;/s&gt;&lt;s&gt;") &amp; "&lt;/s&gt;&lt;/t&gt;","(//s[contains(.,'DDR')])[1]"),"")</f>
        <v/>
      </c>
      <c r="N262" s="29" t="str">
        <f t="shared" si="13"/>
        <v/>
      </c>
      <c r="O262" s="37" t="str" cm="1">
        <f t="array" ref="O262">IF($AR262=0,"",INDEX(Input!$D$2:$AC$500,$AR262,$AP$4)&amp;"")</f>
        <v/>
      </c>
      <c r="P262" s="37" t="str" cm="1">
        <f t="array" ref="P262">IF($AR262=0,"",IFERROR(_xlfn.TEXTJOIN(", ",TRUE,_xlfn.MAP(_xlfn._xlws.FILTER(INDEX(Input!$D$2:$AC$500,,$AP$6),Input!$J$2:$J$500=$B262),_xlfn.LAMBDA(_xlpm.x,IFERROR(TRUNC(VALUE(_xlfn.TEXTBEFORE(_xlpm.x," ")))&amp;" "&amp;_xlfn.TEXTAFTER(_xlpm.x," "),_xlpm.x)))),""))</f>
        <v/>
      </c>
      <c r="Q262" s="29" t="str">
        <f t="shared" si="14"/>
        <v/>
      </c>
      <c r="R262" s="37" t="str" cm="1">
        <f t="array" ref="R262">IF($AR262=0,"",_xlfn.LET(_xlpm.Result,INDEX(Input!$D$2:$AC$500,$AR262,$AP$5),IF(_xlpm.Result="","",_xlpm.Result)))</f>
        <v/>
      </c>
      <c r="S262" s="37" t="str" cm="1">
        <f t="array" ref="S262">IF(R262="","",IFERROR(_xlfn.TEXTSPLIT(R262," / ", ,TRUE,0,),""))</f>
        <v/>
      </c>
      <c r="T262" s="37"/>
      <c r="U262" s="37" t="str" cm="1">
        <f t="array" ref="U262">IFERROR(_xlfn.IFS(
S262="","",
--S262&lt;55,"Battery Defect",
--S262&lt;=69,"Battery D",
--S262&lt;=80,"Battery C",
--S262&gt;80,""
),"")</f>
        <v/>
      </c>
      <c r="V262" s="37" t="str" cm="1">
        <f t="array" ref="V262">IFERROR(_xlfn.IFS(
T262="","",
--T262&lt;55,"Battery Defect",
--T262&lt;=69,"Battery D",
--T262&lt;=80,"Battery C",
--T262&gt;80,""
),"")</f>
        <v/>
      </c>
      <c r="W262" s="37" t="str" cm="1">
        <f t="array" ref="W262">IF($AR262=0,"",IFERROR(IF(INDEX(Input!$N$2:$U$500,$AR262,0)=0,"",INDEX(Input!$N$2:$U$500,$AR262,0)),""))</f>
        <v/>
      </c>
      <c r="X262" s="37"/>
      <c r="Y262" s="37"/>
      <c r="Z262" s="37"/>
      <c r="AA262" s="37"/>
      <c r="AB262" s="37"/>
      <c r="AC262" s="37"/>
      <c r="AD262" s="37"/>
      <c r="AE262" s="29" t="str">
        <f t="shared" si="12"/>
        <v/>
      </c>
      <c r="AF262" s="29" t="str" cm="1">
        <f t="array" ref="AF262">IF($AS262=0,"",INDEX(Disk_Pivot!$I$2:$I$500,$AS262))</f>
        <v/>
      </c>
      <c r="AG262" s="29" t="str" cm="1">
        <f t="array" ref="AG262">IF($AS262=0,"",INDEX(Disk_Pivot!$N$2:$N$500,$AS262))</f>
        <v/>
      </c>
      <c r="AH262" s="29"/>
      <c r="AI262" s="29"/>
      <c r="AJ262" s="29"/>
      <c r="AK262" s="29"/>
      <c r="AL262" s="29"/>
      <c r="AM262" s="29"/>
      <c r="AR262">
        <f>IFERROR(MATCH($B262,Input!$J$2:$J$500,0),0)</f>
        <v>0</v>
      </c>
      <c r="AS262">
        <f>IFERROR(MATCH($B262,Disk_Pivot!$G$2:$G$500,0),0)</f>
        <v>0</v>
      </c>
    </row>
    <row r="263" spans="1:45">
      <c r="A263" s="29" t="str" cm="1">
        <f t="array" ref="A263">IF($AR263=0,"",INDEX(Input!$G$2:$G$500,$AR263)&amp;"")</f>
        <v/>
      </c>
      <c r="B263" s="29"/>
      <c r="C263" s="29" t="str" cm="1">
        <f t="array" ref="C263">IF($AR263=0,"",INDEX(Input!$H$2:$H$500,$AR263)&amp;"")</f>
        <v/>
      </c>
      <c r="D263" s="37" t="str" cm="1">
        <f t="array" ref="D263">IF($AR263=0,"",INDEX(Input!$F$2:$F$500,$AR263))</f>
        <v/>
      </c>
      <c r="E263" s="29" t="str">
        <f>IFERROR(INDEX(Models!$G$2:$G$605,MATCH(D263,Models!$H$2:$H$605,0)),D263)</f>
        <v/>
      </c>
      <c r="F263" s="29" t="str" cm="1">
        <f t="array" ref="F263">IF($AR263=0,"",INDEX(Input!$E$2:$E$500,$AR263))</f>
        <v/>
      </c>
      <c r="G263" s="29" t="str" cm="1">
        <f t="array" ref="G263">IF($AR263=0,"",IF(F263="LENOVO",INDEX(Input!$K$2:$K$500,$AR263),INDEX(Input!$L$2:$L$500,$AR263)))</f>
        <v/>
      </c>
      <c r="H263" s="29"/>
      <c r="I263" s="29"/>
      <c r="J263" s="29" t="str">
        <f>CPU_Formula!I263</f>
        <v/>
      </c>
      <c r="K263" s="37" t="str" cm="1">
        <f t="array" ref="K263">IF($AR263=0,"",INDEX(Input!$D$2:$AC$500,$AR263,$AP$2)&amp;"")</f>
        <v/>
      </c>
      <c r="L263" s="37" t="str" cm="1">
        <f t="array" ref="L263">IF($AR263=0,"",INDEX(Input!$D$2:$AC$500,$AR263,$AP$3)&amp;"")</f>
        <v/>
      </c>
      <c r="M263" s="37" t="str" cm="1">
        <f t="array" ref="M263">IFERROR(_xlfn.FILTERXML("&lt;t&gt;&lt;s&gt;" &amp; SUBSTITUTE(L263," / ","&lt;/s&gt;&lt;s&gt;") &amp; "&lt;/s&gt;&lt;/t&gt;","(//s[contains(.,'DDR')])[1]"),"")</f>
        <v/>
      </c>
      <c r="N263" s="29" t="str">
        <f t="shared" si="13"/>
        <v/>
      </c>
      <c r="O263" s="37" t="str" cm="1">
        <f t="array" ref="O263">IF($AR263=0,"",INDEX(Input!$D$2:$AC$500,$AR263,$AP$4)&amp;"")</f>
        <v/>
      </c>
      <c r="P263" s="37" t="str" cm="1">
        <f t="array" ref="P263">IF($AR263=0,"",IFERROR(_xlfn.TEXTJOIN(", ",TRUE,_xlfn.MAP(_xlfn._xlws.FILTER(INDEX(Input!$D$2:$AC$500,,$AP$6),Input!$J$2:$J$500=$B263),_xlfn.LAMBDA(_xlpm.x,IFERROR(TRUNC(VALUE(_xlfn.TEXTBEFORE(_xlpm.x," ")))&amp;" "&amp;_xlfn.TEXTAFTER(_xlpm.x," "),_xlpm.x)))),""))</f>
        <v/>
      </c>
      <c r="Q263" s="29" t="str">
        <f t="shared" si="14"/>
        <v/>
      </c>
      <c r="R263" s="37" t="str" cm="1">
        <f t="array" ref="R263">IF($AR263=0,"",_xlfn.LET(_xlpm.Result,INDEX(Input!$D$2:$AC$500,$AR263,$AP$5),IF(_xlpm.Result="","",_xlpm.Result)))</f>
        <v/>
      </c>
      <c r="S263" s="37" t="str" cm="1">
        <f t="array" ref="S263">IF(R263="","",IFERROR(_xlfn.TEXTSPLIT(R263," / ", ,TRUE,0,),""))</f>
        <v/>
      </c>
      <c r="T263" s="37"/>
      <c r="U263" s="37" t="str" cm="1">
        <f t="array" ref="U263">IFERROR(_xlfn.IFS(
S263="","",
--S263&lt;55,"Battery Defect",
--S263&lt;=69,"Battery D",
--S263&lt;=80,"Battery C",
--S263&gt;80,""
),"")</f>
        <v/>
      </c>
      <c r="V263" s="37" t="str" cm="1">
        <f t="array" ref="V263">IFERROR(_xlfn.IFS(
T263="","",
--T263&lt;55,"Battery Defect",
--T263&lt;=69,"Battery D",
--T263&lt;=80,"Battery C",
--T263&gt;80,""
),"")</f>
        <v/>
      </c>
      <c r="W263" s="37" t="str" cm="1">
        <f t="array" ref="W263">IF($AR263=0,"",IFERROR(IF(INDEX(Input!$N$2:$U$500,$AR263,0)=0,"",INDEX(Input!$N$2:$U$500,$AR263,0)),""))</f>
        <v/>
      </c>
      <c r="X263" s="37"/>
      <c r="Y263" s="37"/>
      <c r="Z263" s="37"/>
      <c r="AA263" s="37"/>
      <c r="AB263" s="37"/>
      <c r="AC263" s="37"/>
      <c r="AD263" s="37"/>
      <c r="AE263" s="29" t="str">
        <f t="shared" si="12"/>
        <v/>
      </c>
      <c r="AF263" s="29" t="str" cm="1">
        <f t="array" ref="AF263">IF($AS263=0,"",INDEX(Disk_Pivot!$I$2:$I$500,$AS263))</f>
        <v/>
      </c>
      <c r="AG263" s="29" t="str" cm="1">
        <f t="array" ref="AG263">IF($AS263=0,"",INDEX(Disk_Pivot!$N$2:$N$500,$AS263))</f>
        <v/>
      </c>
      <c r="AH263" s="29"/>
      <c r="AI263" s="29"/>
      <c r="AJ263" s="29"/>
      <c r="AK263" s="29"/>
      <c r="AL263" s="29"/>
      <c r="AM263" s="29"/>
      <c r="AR263">
        <f>IFERROR(MATCH($B263,Input!$J$2:$J$500,0),0)</f>
        <v>0</v>
      </c>
      <c r="AS263">
        <f>IFERROR(MATCH($B263,Disk_Pivot!$G$2:$G$500,0),0)</f>
        <v>0</v>
      </c>
    </row>
    <row r="264" spans="1:45">
      <c r="A264" s="29" t="str" cm="1">
        <f t="array" ref="A264">IF($AR264=0,"",INDEX(Input!$G$2:$G$500,$AR264)&amp;"")</f>
        <v/>
      </c>
      <c r="B264" s="29"/>
      <c r="C264" s="29" t="str" cm="1">
        <f t="array" ref="C264">IF($AR264=0,"",INDEX(Input!$H$2:$H$500,$AR264)&amp;"")</f>
        <v/>
      </c>
      <c r="D264" s="37" t="str" cm="1">
        <f t="array" ref="D264">IF($AR264=0,"",INDEX(Input!$F$2:$F$500,$AR264))</f>
        <v/>
      </c>
      <c r="E264" s="29" t="str">
        <f>IFERROR(INDEX(Models!$G$2:$G$605,MATCH(D264,Models!$H$2:$H$605,0)),D264)</f>
        <v/>
      </c>
      <c r="F264" s="29" t="str" cm="1">
        <f t="array" ref="F264">IF($AR264=0,"",INDEX(Input!$E$2:$E$500,$AR264))</f>
        <v/>
      </c>
      <c r="G264" s="29" t="str" cm="1">
        <f t="array" ref="G264">IF($AR264=0,"",IF(F264="LENOVO",INDEX(Input!$K$2:$K$500,$AR264),INDEX(Input!$L$2:$L$500,$AR264)))</f>
        <v/>
      </c>
      <c r="H264" s="29"/>
      <c r="I264" s="29"/>
      <c r="J264" s="29" t="str">
        <f>CPU_Formula!I264</f>
        <v/>
      </c>
      <c r="K264" s="37" t="str" cm="1">
        <f t="array" ref="K264">IF($AR264=0,"",INDEX(Input!$D$2:$AC$500,$AR264,$AP$2)&amp;"")</f>
        <v/>
      </c>
      <c r="L264" s="37" t="str" cm="1">
        <f t="array" ref="L264">IF($AR264=0,"",INDEX(Input!$D$2:$AC$500,$AR264,$AP$3)&amp;"")</f>
        <v/>
      </c>
      <c r="M264" s="37" t="str" cm="1">
        <f t="array" ref="M264">IFERROR(_xlfn.FILTERXML("&lt;t&gt;&lt;s&gt;" &amp; SUBSTITUTE(L264," / ","&lt;/s&gt;&lt;s&gt;") &amp; "&lt;/s&gt;&lt;/t&gt;","(//s[contains(.,'DDR')])[1]"),"")</f>
        <v/>
      </c>
      <c r="N264" s="29" t="str">
        <f t="shared" si="13"/>
        <v/>
      </c>
      <c r="O264" s="37" t="str" cm="1">
        <f t="array" ref="O264">IF($AR264=0,"",INDEX(Input!$D$2:$AC$500,$AR264,$AP$4)&amp;"")</f>
        <v/>
      </c>
      <c r="P264" s="37" t="str" cm="1">
        <f t="array" ref="P264">IF($AR264=0,"",IFERROR(_xlfn.TEXTJOIN(", ",TRUE,_xlfn.MAP(_xlfn._xlws.FILTER(INDEX(Input!$D$2:$AC$500,,$AP$6),Input!$J$2:$J$500=$B264),_xlfn.LAMBDA(_xlpm.x,IFERROR(TRUNC(VALUE(_xlfn.TEXTBEFORE(_xlpm.x," ")))&amp;" "&amp;_xlfn.TEXTAFTER(_xlpm.x," "),_xlpm.x)))),""))</f>
        <v/>
      </c>
      <c r="Q264" s="29" t="str">
        <f t="shared" si="14"/>
        <v/>
      </c>
      <c r="R264" s="37" t="str" cm="1">
        <f t="array" ref="R264">IF($AR264=0,"",_xlfn.LET(_xlpm.Result,INDEX(Input!$D$2:$AC$500,$AR264,$AP$5),IF(_xlpm.Result="","",_xlpm.Result)))</f>
        <v/>
      </c>
      <c r="S264" s="37" t="str" cm="1">
        <f t="array" ref="S264">IF(R264="","",IFERROR(_xlfn.TEXTSPLIT(R264," / ", ,TRUE,0,),""))</f>
        <v/>
      </c>
      <c r="T264" s="37"/>
      <c r="U264" s="37" t="str" cm="1">
        <f t="array" ref="U264">IFERROR(_xlfn.IFS(
S264="","",
--S264&lt;55,"Battery Defect",
--S264&lt;=69,"Battery D",
--S264&lt;=80,"Battery C",
--S264&gt;80,""
),"")</f>
        <v/>
      </c>
      <c r="V264" s="37" t="str" cm="1">
        <f t="array" ref="V264">IFERROR(_xlfn.IFS(
T264="","",
--T264&lt;55,"Battery Defect",
--T264&lt;=69,"Battery D",
--T264&lt;=80,"Battery C",
--T264&gt;80,""
),"")</f>
        <v/>
      </c>
      <c r="W264" s="37" t="str" cm="1">
        <f t="array" ref="W264">IF($AR264=0,"",IFERROR(IF(INDEX(Input!$N$2:$U$500,$AR264,0)=0,"",INDEX(Input!$N$2:$U$500,$AR264,0)),""))</f>
        <v/>
      </c>
      <c r="X264" s="37"/>
      <c r="Y264" s="37"/>
      <c r="Z264" s="37"/>
      <c r="AA264" s="37"/>
      <c r="AB264" s="37"/>
      <c r="AC264" s="37"/>
      <c r="AD264" s="37"/>
      <c r="AE264" s="29" t="str">
        <f t="shared" si="12"/>
        <v/>
      </c>
      <c r="AF264" s="29" t="str" cm="1">
        <f t="array" ref="AF264">IF($AS264=0,"",INDEX(Disk_Pivot!$I$2:$I$500,$AS264))</f>
        <v/>
      </c>
      <c r="AG264" s="29" t="str" cm="1">
        <f t="array" ref="AG264">IF($AS264=0,"",INDEX(Disk_Pivot!$N$2:$N$500,$AS264))</f>
        <v/>
      </c>
      <c r="AH264" s="29"/>
      <c r="AI264" s="29"/>
      <c r="AJ264" s="29"/>
      <c r="AK264" s="29"/>
      <c r="AL264" s="29"/>
      <c r="AM264" s="29"/>
      <c r="AR264">
        <f>IFERROR(MATCH($B264,Input!$J$2:$J$500,0),0)</f>
        <v>0</v>
      </c>
      <c r="AS264">
        <f>IFERROR(MATCH($B264,Disk_Pivot!$G$2:$G$500,0),0)</f>
        <v>0</v>
      </c>
    </row>
    <row r="265" spans="1:45">
      <c r="A265" s="29" t="str" cm="1">
        <f t="array" ref="A265">IF($AR265=0,"",INDEX(Input!$G$2:$G$500,$AR265)&amp;"")</f>
        <v/>
      </c>
      <c r="B265" s="29"/>
      <c r="C265" s="29" t="str" cm="1">
        <f t="array" ref="C265">IF($AR265=0,"",INDEX(Input!$H$2:$H$500,$AR265)&amp;"")</f>
        <v/>
      </c>
      <c r="D265" s="37" t="str" cm="1">
        <f t="array" ref="D265">IF($AR265=0,"",INDEX(Input!$F$2:$F$500,$AR265))</f>
        <v/>
      </c>
      <c r="E265" s="29" t="str">
        <f>IFERROR(INDEX(Models!$G$2:$G$605,MATCH(D265,Models!$H$2:$H$605,0)),D265)</f>
        <v/>
      </c>
      <c r="F265" s="29" t="str" cm="1">
        <f t="array" ref="F265">IF($AR265=0,"",INDEX(Input!$E$2:$E$500,$AR265))</f>
        <v/>
      </c>
      <c r="G265" s="29" t="str" cm="1">
        <f t="array" ref="G265">IF($AR265=0,"",IF(F265="LENOVO",INDEX(Input!$K$2:$K$500,$AR265),INDEX(Input!$L$2:$L$500,$AR265)))</f>
        <v/>
      </c>
      <c r="H265" s="29"/>
      <c r="I265" s="29"/>
      <c r="J265" s="29" t="str">
        <f>CPU_Formula!I265</f>
        <v/>
      </c>
      <c r="K265" s="37" t="str" cm="1">
        <f t="array" ref="K265">IF($AR265=0,"",INDEX(Input!$D$2:$AC$500,$AR265,$AP$2)&amp;"")</f>
        <v/>
      </c>
      <c r="L265" s="37" t="str" cm="1">
        <f t="array" ref="L265">IF($AR265=0,"",INDEX(Input!$D$2:$AC$500,$AR265,$AP$3)&amp;"")</f>
        <v/>
      </c>
      <c r="M265" s="37" t="str" cm="1">
        <f t="array" ref="M265">IFERROR(_xlfn.FILTERXML("&lt;t&gt;&lt;s&gt;" &amp; SUBSTITUTE(L265," / ","&lt;/s&gt;&lt;s&gt;") &amp; "&lt;/s&gt;&lt;/t&gt;","(//s[contains(.,'DDR')])[1]"),"")</f>
        <v/>
      </c>
      <c r="N265" s="29" t="str">
        <f t="shared" si="13"/>
        <v/>
      </c>
      <c r="O265" s="37" t="str" cm="1">
        <f t="array" ref="O265">IF($AR265=0,"",INDEX(Input!$D$2:$AC$500,$AR265,$AP$4)&amp;"")</f>
        <v/>
      </c>
      <c r="P265" s="37" t="str" cm="1">
        <f t="array" ref="P265">IF($AR265=0,"",IFERROR(_xlfn.TEXTJOIN(", ",TRUE,_xlfn.MAP(_xlfn._xlws.FILTER(INDEX(Input!$D$2:$AC$500,,$AP$6),Input!$J$2:$J$500=$B265),_xlfn.LAMBDA(_xlpm.x,IFERROR(TRUNC(VALUE(_xlfn.TEXTBEFORE(_xlpm.x," ")))&amp;" "&amp;_xlfn.TEXTAFTER(_xlpm.x," "),_xlpm.x)))),""))</f>
        <v/>
      </c>
      <c r="Q265" s="29" t="str">
        <f t="shared" si="14"/>
        <v/>
      </c>
      <c r="R265" s="37" t="str" cm="1">
        <f t="array" ref="R265">IF($AR265=0,"",_xlfn.LET(_xlpm.Result,INDEX(Input!$D$2:$AC$500,$AR265,$AP$5),IF(_xlpm.Result="","",_xlpm.Result)))</f>
        <v/>
      </c>
      <c r="S265" s="37" t="str" cm="1">
        <f t="array" ref="S265">IF(R265="","",IFERROR(_xlfn.TEXTSPLIT(R265," / ", ,TRUE,0,),""))</f>
        <v/>
      </c>
      <c r="T265" s="37"/>
      <c r="U265" s="37" t="str" cm="1">
        <f t="array" ref="U265">IFERROR(_xlfn.IFS(
S265="","",
--S265&lt;55,"Battery Defect",
--S265&lt;=69,"Battery D",
--S265&lt;=80,"Battery C",
--S265&gt;80,""
),"")</f>
        <v/>
      </c>
      <c r="V265" s="37" t="str" cm="1">
        <f t="array" ref="V265">IFERROR(_xlfn.IFS(
T265="","",
--T265&lt;55,"Battery Defect",
--T265&lt;=69,"Battery D",
--T265&lt;=80,"Battery C",
--T265&gt;80,""
),"")</f>
        <v/>
      </c>
      <c r="W265" s="37" t="str" cm="1">
        <f t="array" ref="W265">IF($AR265=0,"",IFERROR(IF(INDEX(Input!$N$2:$U$500,$AR265,0)=0,"",INDEX(Input!$N$2:$U$500,$AR265,0)),""))</f>
        <v/>
      </c>
      <c r="X265" s="37"/>
      <c r="Y265" s="37"/>
      <c r="Z265" s="37"/>
      <c r="AA265" s="37"/>
      <c r="AB265" s="37"/>
      <c r="AC265" s="37"/>
      <c r="AD265" s="37"/>
      <c r="AE265" s="29" t="str">
        <f t="shared" si="12"/>
        <v/>
      </c>
      <c r="AF265" s="29" t="str" cm="1">
        <f t="array" ref="AF265">IF($AS265=0,"",INDEX(Disk_Pivot!$I$2:$I$500,$AS265))</f>
        <v/>
      </c>
      <c r="AG265" s="29" t="str" cm="1">
        <f t="array" ref="AG265">IF($AS265=0,"",INDEX(Disk_Pivot!$N$2:$N$500,$AS265))</f>
        <v/>
      </c>
      <c r="AH265" s="29"/>
      <c r="AI265" s="29"/>
      <c r="AJ265" s="29"/>
      <c r="AK265" s="29"/>
      <c r="AL265" s="29"/>
      <c r="AM265" s="29"/>
      <c r="AR265">
        <f>IFERROR(MATCH($B265,Input!$J$2:$J$500,0),0)</f>
        <v>0</v>
      </c>
      <c r="AS265">
        <f>IFERROR(MATCH($B265,Disk_Pivot!$G$2:$G$500,0),0)</f>
        <v>0</v>
      </c>
    </row>
    <row r="266" spans="1:45">
      <c r="A266" s="29" t="str" cm="1">
        <f t="array" ref="A266">IF($AR266=0,"",INDEX(Input!$G$2:$G$500,$AR266)&amp;"")</f>
        <v/>
      </c>
      <c r="B266" s="29"/>
      <c r="C266" s="29" t="str" cm="1">
        <f t="array" ref="C266">IF($AR266=0,"",INDEX(Input!$H$2:$H$500,$AR266)&amp;"")</f>
        <v/>
      </c>
      <c r="D266" s="37" t="str" cm="1">
        <f t="array" ref="D266">IF($AR266=0,"",INDEX(Input!$F$2:$F$500,$AR266))</f>
        <v/>
      </c>
      <c r="E266" s="29" t="str">
        <f>IFERROR(INDEX(Models!$G$2:$G$605,MATCH(D266,Models!$H$2:$H$605,0)),D266)</f>
        <v/>
      </c>
      <c r="F266" s="29" t="str" cm="1">
        <f t="array" ref="F266">IF($AR266=0,"",INDEX(Input!$E$2:$E$500,$AR266))</f>
        <v/>
      </c>
      <c r="G266" s="29" t="str" cm="1">
        <f t="array" ref="G266">IF($AR266=0,"",IF(F266="LENOVO",INDEX(Input!$K$2:$K$500,$AR266),INDEX(Input!$L$2:$L$500,$AR266)))</f>
        <v/>
      </c>
      <c r="H266" s="29"/>
      <c r="I266" s="29"/>
      <c r="J266" s="29" t="str">
        <f>CPU_Formula!I266</f>
        <v/>
      </c>
      <c r="K266" s="37" t="str" cm="1">
        <f t="array" ref="K266">IF($AR266=0,"",INDEX(Input!$D$2:$AC$500,$AR266,$AP$2)&amp;"")</f>
        <v/>
      </c>
      <c r="L266" s="37" t="str" cm="1">
        <f t="array" ref="L266">IF($AR266=0,"",INDEX(Input!$D$2:$AC$500,$AR266,$AP$3)&amp;"")</f>
        <v/>
      </c>
      <c r="M266" s="37" t="str" cm="1">
        <f t="array" ref="M266">IFERROR(_xlfn.FILTERXML("&lt;t&gt;&lt;s&gt;" &amp; SUBSTITUTE(L266," / ","&lt;/s&gt;&lt;s&gt;") &amp; "&lt;/s&gt;&lt;/t&gt;","(//s[contains(.,'DDR')])[1]"),"")</f>
        <v/>
      </c>
      <c r="N266" s="29" t="str">
        <f t="shared" si="13"/>
        <v/>
      </c>
      <c r="O266" s="37" t="str" cm="1">
        <f t="array" ref="O266">IF($AR266=0,"",INDEX(Input!$D$2:$AC$500,$AR266,$AP$4)&amp;"")</f>
        <v/>
      </c>
      <c r="P266" s="37" t="str" cm="1">
        <f t="array" ref="P266">IF($AR266=0,"",IFERROR(_xlfn.TEXTJOIN(", ",TRUE,_xlfn.MAP(_xlfn._xlws.FILTER(INDEX(Input!$D$2:$AC$500,,$AP$6),Input!$J$2:$J$500=$B266),_xlfn.LAMBDA(_xlpm.x,IFERROR(TRUNC(VALUE(_xlfn.TEXTBEFORE(_xlpm.x," ")))&amp;" "&amp;_xlfn.TEXTAFTER(_xlpm.x," "),_xlpm.x)))),""))</f>
        <v/>
      </c>
      <c r="Q266" s="29" t="str">
        <f t="shared" si="14"/>
        <v/>
      </c>
      <c r="R266" s="37" t="str" cm="1">
        <f t="array" ref="R266">IF($AR266=0,"",_xlfn.LET(_xlpm.Result,INDEX(Input!$D$2:$AC$500,$AR266,$AP$5),IF(_xlpm.Result="","",_xlpm.Result)))</f>
        <v/>
      </c>
      <c r="S266" s="37" t="str" cm="1">
        <f t="array" ref="S266">IF(R266="","",IFERROR(_xlfn.TEXTSPLIT(R266," / ", ,TRUE,0,),""))</f>
        <v/>
      </c>
      <c r="T266" s="37"/>
      <c r="U266" s="37" t="str" cm="1">
        <f t="array" ref="U266">IFERROR(_xlfn.IFS(
S266="","",
--S266&lt;55,"Battery Defect",
--S266&lt;=69,"Battery D",
--S266&lt;=80,"Battery C",
--S266&gt;80,""
),"")</f>
        <v/>
      </c>
      <c r="V266" s="37" t="str" cm="1">
        <f t="array" ref="V266">IFERROR(_xlfn.IFS(
T266="","",
--T266&lt;55,"Battery Defect",
--T266&lt;=69,"Battery D",
--T266&lt;=80,"Battery C",
--T266&gt;80,""
),"")</f>
        <v/>
      </c>
      <c r="W266" s="37" t="str" cm="1">
        <f t="array" ref="W266">IF($AR266=0,"",IFERROR(IF(INDEX(Input!$N$2:$U$500,$AR266,0)=0,"",INDEX(Input!$N$2:$U$500,$AR266,0)),""))</f>
        <v/>
      </c>
      <c r="X266" s="37"/>
      <c r="Y266" s="37"/>
      <c r="Z266" s="37"/>
      <c r="AA266" s="37"/>
      <c r="AB266" s="37"/>
      <c r="AC266" s="37"/>
      <c r="AD266" s="37"/>
      <c r="AE266" s="29" t="str">
        <f t="shared" si="12"/>
        <v/>
      </c>
      <c r="AF266" s="29" t="str" cm="1">
        <f t="array" ref="AF266">IF($AS266=0,"",INDEX(Disk_Pivot!$I$2:$I$500,$AS266))</f>
        <v/>
      </c>
      <c r="AG266" s="29" t="str" cm="1">
        <f t="array" ref="AG266">IF($AS266=0,"",INDEX(Disk_Pivot!$N$2:$N$500,$AS266))</f>
        <v/>
      </c>
      <c r="AH266" s="29"/>
      <c r="AI266" s="29"/>
      <c r="AJ266" s="29"/>
      <c r="AK266" s="29"/>
      <c r="AL266" s="29"/>
      <c r="AM266" s="29"/>
      <c r="AR266">
        <f>IFERROR(MATCH($B266,Input!$J$2:$J$500,0),0)</f>
        <v>0</v>
      </c>
      <c r="AS266">
        <f>IFERROR(MATCH($B266,Disk_Pivot!$G$2:$G$500,0),0)</f>
        <v>0</v>
      </c>
    </row>
    <row r="267" spans="1:45">
      <c r="A267" s="29" t="str" cm="1">
        <f t="array" ref="A267">IF($AR267=0,"",INDEX(Input!$G$2:$G$500,$AR267)&amp;"")</f>
        <v/>
      </c>
      <c r="B267" s="29"/>
      <c r="C267" s="29" t="str" cm="1">
        <f t="array" ref="C267">IF($AR267=0,"",INDEX(Input!$H$2:$H$500,$AR267)&amp;"")</f>
        <v/>
      </c>
      <c r="D267" s="37" t="str" cm="1">
        <f t="array" ref="D267">IF($AR267=0,"",INDEX(Input!$F$2:$F$500,$AR267))</f>
        <v/>
      </c>
      <c r="E267" s="29" t="str">
        <f>IFERROR(INDEX(Models!$G$2:$G$605,MATCH(D267,Models!$H$2:$H$605,0)),D267)</f>
        <v/>
      </c>
      <c r="F267" s="29" t="str" cm="1">
        <f t="array" ref="F267">IF($AR267=0,"",INDEX(Input!$E$2:$E$500,$AR267))</f>
        <v/>
      </c>
      <c r="G267" s="29" t="str" cm="1">
        <f t="array" ref="G267">IF($AR267=0,"",IF(F267="LENOVO",INDEX(Input!$K$2:$K$500,$AR267),INDEX(Input!$L$2:$L$500,$AR267)))</f>
        <v/>
      </c>
      <c r="H267" s="29"/>
      <c r="I267" s="29"/>
      <c r="J267" s="29" t="str">
        <f>CPU_Formula!I267</f>
        <v/>
      </c>
      <c r="K267" s="37" t="str" cm="1">
        <f t="array" ref="K267">IF($AR267=0,"",INDEX(Input!$D$2:$AC$500,$AR267,$AP$2)&amp;"")</f>
        <v/>
      </c>
      <c r="L267" s="37" t="str" cm="1">
        <f t="array" ref="L267">IF($AR267=0,"",INDEX(Input!$D$2:$AC$500,$AR267,$AP$3)&amp;"")</f>
        <v/>
      </c>
      <c r="M267" s="37" t="str" cm="1">
        <f t="array" ref="M267">IFERROR(_xlfn.FILTERXML("&lt;t&gt;&lt;s&gt;" &amp; SUBSTITUTE(L267," / ","&lt;/s&gt;&lt;s&gt;") &amp; "&lt;/s&gt;&lt;/t&gt;","(//s[contains(.,'DDR')])[1]"),"")</f>
        <v/>
      </c>
      <c r="N267" s="29" t="str">
        <f t="shared" si="13"/>
        <v/>
      </c>
      <c r="O267" s="37" t="str" cm="1">
        <f t="array" ref="O267">IF($AR267=0,"",INDEX(Input!$D$2:$AC$500,$AR267,$AP$4)&amp;"")</f>
        <v/>
      </c>
      <c r="P267" s="37" t="str" cm="1">
        <f t="array" ref="P267">IF($AR267=0,"",IFERROR(_xlfn.TEXTJOIN(", ",TRUE,_xlfn.MAP(_xlfn._xlws.FILTER(INDEX(Input!$D$2:$AC$500,,$AP$6),Input!$J$2:$J$500=$B267),_xlfn.LAMBDA(_xlpm.x,IFERROR(TRUNC(VALUE(_xlfn.TEXTBEFORE(_xlpm.x," ")))&amp;" "&amp;_xlfn.TEXTAFTER(_xlpm.x," "),_xlpm.x)))),""))</f>
        <v/>
      </c>
      <c r="Q267" s="29" t="str">
        <f t="shared" si="14"/>
        <v/>
      </c>
      <c r="R267" s="37" t="str" cm="1">
        <f t="array" ref="R267">IF($AR267=0,"",_xlfn.LET(_xlpm.Result,INDEX(Input!$D$2:$AC$500,$AR267,$AP$5),IF(_xlpm.Result="","",_xlpm.Result)))</f>
        <v/>
      </c>
      <c r="S267" s="37" t="str" cm="1">
        <f t="array" ref="S267">IF(R267="","",IFERROR(_xlfn.TEXTSPLIT(R267," / ", ,TRUE,0,),""))</f>
        <v/>
      </c>
      <c r="T267" s="37"/>
      <c r="U267" s="37" t="str" cm="1">
        <f t="array" ref="U267">IFERROR(_xlfn.IFS(
S267="","",
--S267&lt;55,"Battery Defect",
--S267&lt;=69,"Battery D",
--S267&lt;=80,"Battery C",
--S267&gt;80,""
),"")</f>
        <v/>
      </c>
      <c r="V267" s="37" t="str" cm="1">
        <f t="array" ref="V267">IFERROR(_xlfn.IFS(
T267="","",
--T267&lt;55,"Battery Defect",
--T267&lt;=69,"Battery D",
--T267&lt;=80,"Battery C",
--T267&gt;80,""
),"")</f>
        <v/>
      </c>
      <c r="W267" s="37" t="str" cm="1">
        <f t="array" ref="W267">IF($AR267=0,"",IFERROR(IF(INDEX(Input!$N$2:$U$500,$AR267,0)=0,"",INDEX(Input!$N$2:$U$500,$AR267,0)),""))</f>
        <v/>
      </c>
      <c r="X267" s="37"/>
      <c r="Y267" s="37"/>
      <c r="Z267" s="37"/>
      <c r="AA267" s="37"/>
      <c r="AB267" s="37"/>
      <c r="AC267" s="37"/>
      <c r="AD267" s="37"/>
      <c r="AE267" s="29" t="str">
        <f t="shared" si="12"/>
        <v/>
      </c>
      <c r="AF267" s="29" t="str" cm="1">
        <f t="array" ref="AF267">IF($AS267=0,"",INDEX(Disk_Pivot!$I$2:$I$500,$AS267))</f>
        <v/>
      </c>
      <c r="AG267" s="29" t="str" cm="1">
        <f t="array" ref="AG267">IF($AS267=0,"",INDEX(Disk_Pivot!$N$2:$N$500,$AS267))</f>
        <v/>
      </c>
      <c r="AH267" s="29"/>
      <c r="AI267" s="29"/>
      <c r="AJ267" s="29"/>
      <c r="AK267" s="29"/>
      <c r="AL267" s="29"/>
      <c r="AM267" s="29"/>
      <c r="AR267">
        <f>IFERROR(MATCH($B267,Input!$J$2:$J$500,0),0)</f>
        <v>0</v>
      </c>
      <c r="AS267">
        <f>IFERROR(MATCH($B267,Disk_Pivot!$G$2:$G$500,0),0)</f>
        <v>0</v>
      </c>
    </row>
    <row r="268" spans="1:45">
      <c r="A268" s="29" t="str" cm="1">
        <f t="array" ref="A268">IF($AR268=0,"",INDEX(Input!$G$2:$G$500,$AR268)&amp;"")</f>
        <v/>
      </c>
      <c r="B268" s="29"/>
      <c r="C268" s="29" t="str" cm="1">
        <f t="array" ref="C268">IF($AR268=0,"",INDEX(Input!$H$2:$H$500,$AR268)&amp;"")</f>
        <v/>
      </c>
      <c r="D268" s="37" t="str" cm="1">
        <f t="array" ref="D268">IF($AR268=0,"",INDEX(Input!$F$2:$F$500,$AR268))</f>
        <v/>
      </c>
      <c r="E268" s="29" t="str">
        <f>IFERROR(INDEX(Models!$G$2:$G$605,MATCH(D268,Models!$H$2:$H$605,0)),D268)</f>
        <v/>
      </c>
      <c r="F268" s="29" t="str" cm="1">
        <f t="array" ref="F268">IF($AR268=0,"",INDEX(Input!$E$2:$E$500,$AR268))</f>
        <v/>
      </c>
      <c r="G268" s="29" t="str" cm="1">
        <f t="array" ref="G268">IF($AR268=0,"",IF(F268="LENOVO",INDEX(Input!$K$2:$K$500,$AR268),INDEX(Input!$L$2:$L$500,$AR268)))</f>
        <v/>
      </c>
      <c r="H268" s="29"/>
      <c r="I268" s="29"/>
      <c r="J268" s="29" t="str">
        <f>CPU_Formula!I268</f>
        <v/>
      </c>
      <c r="K268" s="37" t="str" cm="1">
        <f t="array" ref="K268">IF($AR268=0,"",INDEX(Input!$D$2:$AC$500,$AR268,$AP$2)&amp;"")</f>
        <v/>
      </c>
      <c r="L268" s="37" t="str" cm="1">
        <f t="array" ref="L268">IF($AR268=0,"",INDEX(Input!$D$2:$AC$500,$AR268,$AP$3)&amp;"")</f>
        <v/>
      </c>
      <c r="M268" s="37" t="str" cm="1">
        <f t="array" ref="M268">IFERROR(_xlfn.FILTERXML("&lt;t&gt;&lt;s&gt;" &amp; SUBSTITUTE(L268," / ","&lt;/s&gt;&lt;s&gt;") &amp; "&lt;/s&gt;&lt;/t&gt;","(//s[contains(.,'DDR')])[1]"),"")</f>
        <v/>
      </c>
      <c r="N268" s="29" t="str">
        <f t="shared" si="13"/>
        <v/>
      </c>
      <c r="O268" s="37" t="str" cm="1">
        <f t="array" ref="O268">IF($AR268=0,"",INDEX(Input!$D$2:$AC$500,$AR268,$AP$4)&amp;"")</f>
        <v/>
      </c>
      <c r="P268" s="37" t="str" cm="1">
        <f t="array" ref="P268">IF($AR268=0,"",IFERROR(_xlfn.TEXTJOIN(", ",TRUE,_xlfn.MAP(_xlfn._xlws.FILTER(INDEX(Input!$D$2:$AC$500,,$AP$6),Input!$J$2:$J$500=$B268),_xlfn.LAMBDA(_xlpm.x,IFERROR(TRUNC(VALUE(_xlfn.TEXTBEFORE(_xlpm.x," ")))&amp;" "&amp;_xlfn.TEXTAFTER(_xlpm.x," "),_xlpm.x)))),""))</f>
        <v/>
      </c>
      <c r="Q268" s="29" t="str">
        <f t="shared" si="14"/>
        <v/>
      </c>
      <c r="R268" s="37" t="str" cm="1">
        <f t="array" ref="R268">IF($AR268=0,"",_xlfn.LET(_xlpm.Result,INDEX(Input!$D$2:$AC$500,$AR268,$AP$5),IF(_xlpm.Result="","",_xlpm.Result)))</f>
        <v/>
      </c>
      <c r="S268" s="37" t="str" cm="1">
        <f t="array" ref="S268">IF(R268="","",IFERROR(_xlfn.TEXTSPLIT(R268," / ", ,TRUE,0,),""))</f>
        <v/>
      </c>
      <c r="T268" s="37"/>
      <c r="U268" s="37" t="str" cm="1">
        <f t="array" ref="U268">IFERROR(_xlfn.IFS(
S268="","",
--S268&lt;55,"Battery Defect",
--S268&lt;=69,"Battery D",
--S268&lt;=80,"Battery C",
--S268&gt;80,""
),"")</f>
        <v/>
      </c>
      <c r="V268" s="37" t="str" cm="1">
        <f t="array" ref="V268">IFERROR(_xlfn.IFS(
T268="","",
--T268&lt;55,"Battery Defect",
--T268&lt;=69,"Battery D",
--T268&lt;=80,"Battery C",
--T268&gt;80,""
),"")</f>
        <v/>
      </c>
      <c r="W268" s="37" t="str" cm="1">
        <f t="array" ref="W268">IF($AR268=0,"",IFERROR(IF(INDEX(Input!$N$2:$U$500,$AR268,0)=0,"",INDEX(Input!$N$2:$U$500,$AR268,0)),""))</f>
        <v/>
      </c>
      <c r="X268" s="37"/>
      <c r="Y268" s="37"/>
      <c r="Z268" s="37"/>
      <c r="AA268" s="37"/>
      <c r="AB268" s="37"/>
      <c r="AC268" s="37"/>
      <c r="AD268" s="37"/>
      <c r="AE268" s="29" t="str">
        <f t="shared" si="12"/>
        <v/>
      </c>
      <c r="AF268" s="29" t="str" cm="1">
        <f t="array" ref="AF268">IF($AS268=0,"",INDEX(Disk_Pivot!$I$2:$I$500,$AS268))</f>
        <v/>
      </c>
      <c r="AG268" s="29" t="str" cm="1">
        <f t="array" ref="AG268">IF($AS268=0,"",INDEX(Disk_Pivot!$N$2:$N$500,$AS268))</f>
        <v/>
      </c>
      <c r="AH268" s="29"/>
      <c r="AI268" s="29"/>
      <c r="AJ268" s="29"/>
      <c r="AK268" s="29"/>
      <c r="AL268" s="29"/>
      <c r="AM268" s="29"/>
      <c r="AR268">
        <f>IFERROR(MATCH($B268,Input!$J$2:$J$500,0),0)</f>
        <v>0</v>
      </c>
      <c r="AS268">
        <f>IFERROR(MATCH($B268,Disk_Pivot!$G$2:$G$500,0),0)</f>
        <v>0</v>
      </c>
    </row>
    <row r="269" spans="1:45">
      <c r="A269" s="29" t="str" cm="1">
        <f t="array" ref="A269">IF($AR269=0,"",INDEX(Input!$G$2:$G$500,$AR269)&amp;"")</f>
        <v/>
      </c>
      <c r="B269" s="29"/>
      <c r="C269" s="29" t="str" cm="1">
        <f t="array" ref="C269">IF($AR269=0,"",INDEX(Input!$H$2:$H$500,$AR269)&amp;"")</f>
        <v/>
      </c>
      <c r="D269" s="37" t="str" cm="1">
        <f t="array" ref="D269">IF($AR269=0,"",INDEX(Input!$F$2:$F$500,$AR269))</f>
        <v/>
      </c>
      <c r="E269" s="29" t="str">
        <f>IFERROR(INDEX(Models!$G$2:$G$605,MATCH(D269,Models!$H$2:$H$605,0)),D269)</f>
        <v/>
      </c>
      <c r="F269" s="29" t="str" cm="1">
        <f t="array" ref="F269">IF($AR269=0,"",INDEX(Input!$E$2:$E$500,$AR269))</f>
        <v/>
      </c>
      <c r="G269" s="29" t="str" cm="1">
        <f t="array" ref="G269">IF($AR269=0,"",IF(F269="LENOVO",INDEX(Input!$K$2:$K$500,$AR269),INDEX(Input!$L$2:$L$500,$AR269)))</f>
        <v/>
      </c>
      <c r="H269" s="29"/>
      <c r="I269" s="29"/>
      <c r="J269" s="29" t="str">
        <f>CPU_Formula!I269</f>
        <v/>
      </c>
      <c r="K269" s="37" t="str" cm="1">
        <f t="array" ref="K269">IF($AR269=0,"",INDEX(Input!$D$2:$AC$500,$AR269,$AP$2)&amp;"")</f>
        <v/>
      </c>
      <c r="L269" s="37" t="str" cm="1">
        <f t="array" ref="L269">IF($AR269=0,"",INDEX(Input!$D$2:$AC$500,$AR269,$AP$3)&amp;"")</f>
        <v/>
      </c>
      <c r="M269" s="37" t="str" cm="1">
        <f t="array" ref="M269">IFERROR(_xlfn.FILTERXML("&lt;t&gt;&lt;s&gt;" &amp; SUBSTITUTE(L269," / ","&lt;/s&gt;&lt;s&gt;") &amp; "&lt;/s&gt;&lt;/t&gt;","(//s[contains(.,'DDR')])[1]"),"")</f>
        <v/>
      </c>
      <c r="N269" s="29" t="str">
        <f t="shared" si="13"/>
        <v/>
      </c>
      <c r="O269" s="37" t="str" cm="1">
        <f t="array" ref="O269">IF($AR269=0,"",INDEX(Input!$D$2:$AC$500,$AR269,$AP$4)&amp;"")</f>
        <v/>
      </c>
      <c r="P269" s="37" t="str" cm="1">
        <f t="array" ref="P269">IF($AR269=0,"",IFERROR(_xlfn.TEXTJOIN(", ",TRUE,_xlfn.MAP(_xlfn._xlws.FILTER(INDEX(Input!$D$2:$AC$500,,$AP$6),Input!$J$2:$J$500=$B269),_xlfn.LAMBDA(_xlpm.x,IFERROR(TRUNC(VALUE(_xlfn.TEXTBEFORE(_xlpm.x," ")))&amp;" "&amp;_xlfn.TEXTAFTER(_xlpm.x," "),_xlpm.x)))),""))</f>
        <v/>
      </c>
      <c r="Q269" s="29" t="str">
        <f t="shared" si="14"/>
        <v/>
      </c>
      <c r="R269" s="37" t="str" cm="1">
        <f t="array" ref="R269">IF($AR269=0,"",_xlfn.LET(_xlpm.Result,INDEX(Input!$D$2:$AC$500,$AR269,$AP$5),IF(_xlpm.Result="","",_xlpm.Result)))</f>
        <v/>
      </c>
      <c r="S269" s="37" t="str" cm="1">
        <f t="array" ref="S269">IF(R269="","",IFERROR(_xlfn.TEXTSPLIT(R269," / ", ,TRUE,0,),""))</f>
        <v/>
      </c>
      <c r="T269" s="37"/>
      <c r="U269" s="37" t="str" cm="1">
        <f t="array" ref="U269">IFERROR(_xlfn.IFS(
S269="","",
--S269&lt;55,"Battery Defect",
--S269&lt;=69,"Battery D",
--S269&lt;=80,"Battery C",
--S269&gt;80,""
),"")</f>
        <v/>
      </c>
      <c r="V269" s="37" t="str" cm="1">
        <f t="array" ref="V269">IFERROR(_xlfn.IFS(
T269="","",
--T269&lt;55,"Battery Defect",
--T269&lt;=69,"Battery D",
--T269&lt;=80,"Battery C",
--T269&gt;80,""
),"")</f>
        <v/>
      </c>
      <c r="W269" s="37" t="str" cm="1">
        <f t="array" ref="W269">IF($AR269=0,"",IFERROR(IF(INDEX(Input!$N$2:$U$500,$AR269,0)=0,"",INDEX(Input!$N$2:$U$500,$AR269,0)),""))</f>
        <v/>
      </c>
      <c r="X269" s="37"/>
      <c r="Y269" s="37"/>
      <c r="Z269" s="37"/>
      <c r="AA269" s="37"/>
      <c r="AB269" s="37"/>
      <c r="AC269" s="37"/>
      <c r="AD269" s="37"/>
      <c r="AE269" s="29" t="str">
        <f t="shared" si="12"/>
        <v/>
      </c>
      <c r="AF269" s="29" t="str" cm="1">
        <f t="array" ref="AF269">IF($AS269=0,"",INDEX(Disk_Pivot!$I$2:$I$500,$AS269))</f>
        <v/>
      </c>
      <c r="AG269" s="29" t="str" cm="1">
        <f t="array" ref="AG269">IF($AS269=0,"",INDEX(Disk_Pivot!$N$2:$N$500,$AS269))</f>
        <v/>
      </c>
      <c r="AH269" s="29"/>
      <c r="AI269" s="29"/>
      <c r="AJ269" s="29"/>
      <c r="AK269" s="29"/>
      <c r="AL269" s="29"/>
      <c r="AM269" s="29"/>
      <c r="AR269">
        <f>IFERROR(MATCH($B269,Input!$J$2:$J$500,0),0)</f>
        <v>0</v>
      </c>
      <c r="AS269">
        <f>IFERROR(MATCH($B269,Disk_Pivot!$G$2:$G$500,0),0)</f>
        <v>0</v>
      </c>
    </row>
    <row r="270" spans="1:45">
      <c r="A270" s="29" t="str" cm="1">
        <f t="array" ref="A270">IF($AR270=0,"",INDEX(Input!$G$2:$G$500,$AR270)&amp;"")</f>
        <v/>
      </c>
      <c r="B270" s="29"/>
      <c r="C270" s="29" t="str" cm="1">
        <f t="array" ref="C270">IF($AR270=0,"",INDEX(Input!$H$2:$H$500,$AR270)&amp;"")</f>
        <v/>
      </c>
      <c r="D270" s="37" t="str" cm="1">
        <f t="array" ref="D270">IF($AR270=0,"",INDEX(Input!$F$2:$F$500,$AR270))</f>
        <v/>
      </c>
      <c r="E270" s="29" t="str">
        <f>IFERROR(INDEX(Models!$G$2:$G$605,MATCH(D270,Models!$H$2:$H$605,0)),D270)</f>
        <v/>
      </c>
      <c r="F270" s="29" t="str" cm="1">
        <f t="array" ref="F270">IF($AR270=0,"",INDEX(Input!$E$2:$E$500,$AR270))</f>
        <v/>
      </c>
      <c r="G270" s="29" t="str" cm="1">
        <f t="array" ref="G270">IF($AR270=0,"",IF(F270="LENOVO",INDEX(Input!$K$2:$K$500,$AR270),INDEX(Input!$L$2:$L$500,$AR270)))</f>
        <v/>
      </c>
      <c r="H270" s="29"/>
      <c r="I270" s="29"/>
      <c r="J270" s="29" t="str">
        <f>CPU_Formula!I270</f>
        <v/>
      </c>
      <c r="K270" s="37" t="str" cm="1">
        <f t="array" ref="K270">IF($AR270=0,"",INDEX(Input!$D$2:$AC$500,$AR270,$AP$2)&amp;"")</f>
        <v/>
      </c>
      <c r="L270" s="37" t="str" cm="1">
        <f t="array" ref="L270">IF($AR270=0,"",INDEX(Input!$D$2:$AC$500,$AR270,$AP$3)&amp;"")</f>
        <v/>
      </c>
      <c r="M270" s="37" t="str" cm="1">
        <f t="array" ref="M270">IFERROR(_xlfn.FILTERXML("&lt;t&gt;&lt;s&gt;" &amp; SUBSTITUTE(L270," / ","&lt;/s&gt;&lt;s&gt;") &amp; "&lt;/s&gt;&lt;/t&gt;","(//s[contains(.,'DDR')])[1]"),"")</f>
        <v/>
      </c>
      <c r="N270" s="29" t="str">
        <f t="shared" si="13"/>
        <v/>
      </c>
      <c r="O270" s="37" t="str" cm="1">
        <f t="array" ref="O270">IF($AR270=0,"",INDEX(Input!$D$2:$AC$500,$AR270,$AP$4)&amp;"")</f>
        <v/>
      </c>
      <c r="P270" s="37" t="str" cm="1">
        <f t="array" ref="P270">IF($AR270=0,"",IFERROR(_xlfn.TEXTJOIN(", ",TRUE,_xlfn.MAP(_xlfn._xlws.FILTER(INDEX(Input!$D$2:$AC$500,,$AP$6),Input!$J$2:$J$500=$B270),_xlfn.LAMBDA(_xlpm.x,IFERROR(TRUNC(VALUE(_xlfn.TEXTBEFORE(_xlpm.x," ")))&amp;" "&amp;_xlfn.TEXTAFTER(_xlpm.x," "),_xlpm.x)))),""))</f>
        <v/>
      </c>
      <c r="Q270" s="29" t="str">
        <f t="shared" si="14"/>
        <v/>
      </c>
      <c r="R270" s="37" t="str" cm="1">
        <f t="array" ref="R270">IF($AR270=0,"",_xlfn.LET(_xlpm.Result,INDEX(Input!$D$2:$AC$500,$AR270,$AP$5),IF(_xlpm.Result="","",_xlpm.Result)))</f>
        <v/>
      </c>
      <c r="S270" s="37" t="str" cm="1">
        <f t="array" ref="S270">IF(R270="","",IFERROR(_xlfn.TEXTSPLIT(R270," / ", ,TRUE,0,),""))</f>
        <v/>
      </c>
      <c r="T270" s="37"/>
      <c r="U270" s="37" t="str" cm="1">
        <f t="array" ref="U270">IFERROR(_xlfn.IFS(
S270="","",
--S270&lt;55,"Battery Defect",
--S270&lt;=69,"Battery D",
--S270&lt;=80,"Battery C",
--S270&gt;80,""
),"")</f>
        <v/>
      </c>
      <c r="V270" s="37" t="str" cm="1">
        <f t="array" ref="V270">IFERROR(_xlfn.IFS(
T270="","",
--T270&lt;55,"Battery Defect",
--T270&lt;=69,"Battery D",
--T270&lt;=80,"Battery C",
--T270&gt;80,""
),"")</f>
        <v/>
      </c>
      <c r="W270" s="37" t="str" cm="1">
        <f t="array" ref="W270">IF($AR270=0,"",IFERROR(IF(INDEX(Input!$N$2:$U$500,$AR270,0)=0,"",INDEX(Input!$N$2:$U$500,$AR270,0)),""))</f>
        <v/>
      </c>
      <c r="X270" s="37"/>
      <c r="Y270" s="37"/>
      <c r="Z270" s="37"/>
      <c r="AA270" s="37"/>
      <c r="AB270" s="37"/>
      <c r="AC270" s="37"/>
      <c r="AD270" s="37"/>
      <c r="AE270" s="29" t="str">
        <f t="shared" si="12"/>
        <v/>
      </c>
      <c r="AF270" s="29" t="str" cm="1">
        <f t="array" ref="AF270">IF($AS270=0,"",INDEX(Disk_Pivot!$I$2:$I$500,$AS270))</f>
        <v/>
      </c>
      <c r="AG270" s="29" t="str" cm="1">
        <f t="array" ref="AG270">IF($AS270=0,"",INDEX(Disk_Pivot!$N$2:$N$500,$AS270))</f>
        <v/>
      </c>
      <c r="AH270" s="29"/>
      <c r="AI270" s="29"/>
      <c r="AJ270" s="29"/>
      <c r="AK270" s="29"/>
      <c r="AL270" s="29"/>
      <c r="AM270" s="29"/>
      <c r="AR270">
        <f>IFERROR(MATCH($B270,Input!$J$2:$J$500,0),0)</f>
        <v>0</v>
      </c>
      <c r="AS270">
        <f>IFERROR(MATCH($B270,Disk_Pivot!$G$2:$G$500,0),0)</f>
        <v>0</v>
      </c>
    </row>
    <row r="271" spans="1:45">
      <c r="A271" s="29" t="str" cm="1">
        <f t="array" ref="A271">IF($AR271=0,"",INDEX(Input!$G$2:$G$500,$AR271)&amp;"")</f>
        <v/>
      </c>
      <c r="B271" s="29"/>
      <c r="C271" s="29" t="str" cm="1">
        <f t="array" ref="C271">IF($AR271=0,"",INDEX(Input!$H$2:$H$500,$AR271)&amp;"")</f>
        <v/>
      </c>
      <c r="D271" s="37" t="str" cm="1">
        <f t="array" ref="D271">IF($AR271=0,"",INDEX(Input!$F$2:$F$500,$AR271))</f>
        <v/>
      </c>
      <c r="E271" s="29" t="str">
        <f>IFERROR(INDEX(Models!$G$2:$G$605,MATCH(D271,Models!$H$2:$H$605,0)),D271)</f>
        <v/>
      </c>
      <c r="F271" s="29" t="str" cm="1">
        <f t="array" ref="F271">IF($AR271=0,"",INDEX(Input!$E$2:$E$500,$AR271))</f>
        <v/>
      </c>
      <c r="G271" s="29" t="str" cm="1">
        <f t="array" ref="G271">IF($AR271=0,"",IF(F271="LENOVO",INDEX(Input!$K$2:$K$500,$AR271),INDEX(Input!$L$2:$L$500,$AR271)))</f>
        <v/>
      </c>
      <c r="H271" s="29"/>
      <c r="I271" s="29"/>
      <c r="J271" s="29" t="str">
        <f>CPU_Formula!I271</f>
        <v/>
      </c>
      <c r="K271" s="37" t="str" cm="1">
        <f t="array" ref="K271">IF($AR271=0,"",INDEX(Input!$D$2:$AC$500,$AR271,$AP$2)&amp;"")</f>
        <v/>
      </c>
      <c r="L271" s="37" t="str" cm="1">
        <f t="array" ref="L271">IF($AR271=0,"",INDEX(Input!$D$2:$AC$500,$AR271,$AP$3)&amp;"")</f>
        <v/>
      </c>
      <c r="M271" s="37" t="str" cm="1">
        <f t="array" ref="M271">IFERROR(_xlfn.FILTERXML("&lt;t&gt;&lt;s&gt;" &amp; SUBSTITUTE(L271," / ","&lt;/s&gt;&lt;s&gt;") &amp; "&lt;/s&gt;&lt;/t&gt;","(//s[contains(.,'DDR')])[1]"),"")</f>
        <v/>
      </c>
      <c r="N271" s="29" t="str">
        <f t="shared" si="13"/>
        <v/>
      </c>
      <c r="O271" s="37" t="str" cm="1">
        <f t="array" ref="O271">IF($AR271=0,"",INDEX(Input!$D$2:$AC$500,$AR271,$AP$4)&amp;"")</f>
        <v/>
      </c>
      <c r="P271" s="37" t="str" cm="1">
        <f t="array" ref="P271">IF($AR271=0,"",IFERROR(_xlfn.TEXTJOIN(", ",TRUE,_xlfn.MAP(_xlfn._xlws.FILTER(INDEX(Input!$D$2:$AC$500,,$AP$6),Input!$J$2:$J$500=$B271),_xlfn.LAMBDA(_xlpm.x,IFERROR(TRUNC(VALUE(_xlfn.TEXTBEFORE(_xlpm.x," ")))&amp;" "&amp;_xlfn.TEXTAFTER(_xlpm.x," "),_xlpm.x)))),""))</f>
        <v/>
      </c>
      <c r="Q271" s="29" t="str">
        <f t="shared" si="14"/>
        <v/>
      </c>
      <c r="R271" s="37" t="str" cm="1">
        <f t="array" ref="R271">IF($AR271=0,"",_xlfn.LET(_xlpm.Result,INDEX(Input!$D$2:$AC$500,$AR271,$AP$5),IF(_xlpm.Result="","",_xlpm.Result)))</f>
        <v/>
      </c>
      <c r="S271" s="37" t="str" cm="1">
        <f t="array" ref="S271">IF(R271="","",IFERROR(_xlfn.TEXTSPLIT(R271," / ", ,TRUE,0,),""))</f>
        <v/>
      </c>
      <c r="T271" s="37"/>
      <c r="U271" s="37" t="str" cm="1">
        <f t="array" ref="U271">IFERROR(_xlfn.IFS(
S271="","",
--S271&lt;55,"Battery Defect",
--S271&lt;=69,"Battery D",
--S271&lt;=80,"Battery C",
--S271&gt;80,""
),"")</f>
        <v/>
      </c>
      <c r="V271" s="37" t="str" cm="1">
        <f t="array" ref="V271">IFERROR(_xlfn.IFS(
T271="","",
--T271&lt;55,"Battery Defect",
--T271&lt;=69,"Battery D",
--T271&lt;=80,"Battery C",
--T271&gt;80,""
),"")</f>
        <v/>
      </c>
      <c r="W271" s="37" t="str" cm="1">
        <f t="array" ref="W271">IF($AR271=0,"",IFERROR(IF(INDEX(Input!$N$2:$U$500,$AR271,0)=0,"",INDEX(Input!$N$2:$U$500,$AR271,0)),""))</f>
        <v/>
      </c>
      <c r="X271" s="37"/>
      <c r="Y271" s="37"/>
      <c r="Z271" s="37"/>
      <c r="AA271" s="37"/>
      <c r="AB271" s="37"/>
      <c r="AC271" s="37"/>
      <c r="AD271" s="37"/>
      <c r="AE271" s="29" t="str">
        <f t="shared" si="12"/>
        <v/>
      </c>
      <c r="AF271" s="29" t="str" cm="1">
        <f t="array" ref="AF271">IF($AS271=0,"",INDEX(Disk_Pivot!$I$2:$I$500,$AS271))</f>
        <v/>
      </c>
      <c r="AG271" s="29" t="str" cm="1">
        <f t="array" ref="AG271">IF($AS271=0,"",INDEX(Disk_Pivot!$N$2:$N$500,$AS271))</f>
        <v/>
      </c>
      <c r="AH271" s="29"/>
      <c r="AI271" s="29"/>
      <c r="AJ271" s="29"/>
      <c r="AK271" s="29"/>
      <c r="AL271" s="29"/>
      <c r="AM271" s="29"/>
      <c r="AR271">
        <f>IFERROR(MATCH($B271,Input!$J$2:$J$500,0),0)</f>
        <v>0</v>
      </c>
      <c r="AS271">
        <f>IFERROR(MATCH($B271,Disk_Pivot!$G$2:$G$500,0),0)</f>
        <v>0</v>
      </c>
    </row>
    <row r="272" spans="1:45">
      <c r="A272" s="29" t="str" cm="1">
        <f t="array" ref="A272">IF($AR272=0,"",INDEX(Input!$G$2:$G$500,$AR272)&amp;"")</f>
        <v/>
      </c>
      <c r="B272" s="29"/>
      <c r="C272" s="29" t="str" cm="1">
        <f t="array" ref="C272">IF($AR272=0,"",INDEX(Input!$H$2:$H$500,$AR272)&amp;"")</f>
        <v/>
      </c>
      <c r="D272" s="37" t="str" cm="1">
        <f t="array" ref="D272">IF($AR272=0,"",INDEX(Input!$F$2:$F$500,$AR272))</f>
        <v/>
      </c>
      <c r="E272" s="29" t="str">
        <f>IFERROR(INDEX(Models!$G$2:$G$605,MATCH(D272,Models!$H$2:$H$605,0)),D272)</f>
        <v/>
      </c>
      <c r="F272" s="29" t="str" cm="1">
        <f t="array" ref="F272">IF($AR272=0,"",INDEX(Input!$E$2:$E$500,$AR272))</f>
        <v/>
      </c>
      <c r="G272" s="29" t="str" cm="1">
        <f t="array" ref="G272">IF($AR272=0,"",IF(F272="LENOVO",INDEX(Input!$K$2:$K$500,$AR272),INDEX(Input!$L$2:$L$500,$AR272)))</f>
        <v/>
      </c>
      <c r="H272" s="29"/>
      <c r="I272" s="29"/>
      <c r="J272" s="29" t="str">
        <f>CPU_Formula!I272</f>
        <v/>
      </c>
      <c r="K272" s="37" t="str" cm="1">
        <f t="array" ref="K272">IF($AR272=0,"",INDEX(Input!$D$2:$AC$500,$AR272,$AP$2)&amp;"")</f>
        <v/>
      </c>
      <c r="L272" s="37" t="str" cm="1">
        <f t="array" ref="L272">IF($AR272=0,"",INDEX(Input!$D$2:$AC$500,$AR272,$AP$3)&amp;"")</f>
        <v/>
      </c>
      <c r="M272" s="37" t="str" cm="1">
        <f t="array" ref="M272">IFERROR(_xlfn.FILTERXML("&lt;t&gt;&lt;s&gt;" &amp; SUBSTITUTE(L272," / ","&lt;/s&gt;&lt;s&gt;") &amp; "&lt;/s&gt;&lt;/t&gt;","(//s[contains(.,'DDR')])[1]"),"")</f>
        <v/>
      </c>
      <c r="N272" s="29" t="str">
        <f t="shared" si="13"/>
        <v/>
      </c>
      <c r="O272" s="37" t="str" cm="1">
        <f t="array" ref="O272">IF($AR272=0,"",INDEX(Input!$D$2:$AC$500,$AR272,$AP$4)&amp;"")</f>
        <v/>
      </c>
      <c r="P272" s="37" t="str" cm="1">
        <f t="array" ref="P272">IF($AR272=0,"",IFERROR(_xlfn.TEXTJOIN(", ",TRUE,_xlfn.MAP(_xlfn._xlws.FILTER(INDEX(Input!$D$2:$AC$500,,$AP$6),Input!$J$2:$J$500=$B272),_xlfn.LAMBDA(_xlpm.x,IFERROR(TRUNC(VALUE(_xlfn.TEXTBEFORE(_xlpm.x," ")))&amp;" "&amp;_xlfn.TEXTAFTER(_xlpm.x," "),_xlpm.x)))),""))</f>
        <v/>
      </c>
      <c r="Q272" s="29" t="str">
        <f t="shared" si="14"/>
        <v/>
      </c>
      <c r="R272" s="37" t="str" cm="1">
        <f t="array" ref="R272">IF($AR272=0,"",_xlfn.LET(_xlpm.Result,INDEX(Input!$D$2:$AC$500,$AR272,$AP$5),IF(_xlpm.Result="","",_xlpm.Result)))</f>
        <v/>
      </c>
      <c r="S272" s="37" t="str" cm="1">
        <f t="array" ref="S272">IF(R272="","",IFERROR(_xlfn.TEXTSPLIT(R272," / ", ,TRUE,0,),""))</f>
        <v/>
      </c>
      <c r="T272" s="37"/>
      <c r="U272" s="37" t="str" cm="1">
        <f t="array" ref="U272">IFERROR(_xlfn.IFS(
S272="","",
--S272&lt;55,"Battery Defect",
--S272&lt;=69,"Battery D",
--S272&lt;=80,"Battery C",
--S272&gt;80,""
),"")</f>
        <v/>
      </c>
      <c r="V272" s="37" t="str" cm="1">
        <f t="array" ref="V272">IFERROR(_xlfn.IFS(
T272="","",
--T272&lt;55,"Battery Defect",
--T272&lt;=69,"Battery D",
--T272&lt;=80,"Battery C",
--T272&gt;80,""
),"")</f>
        <v/>
      </c>
      <c r="W272" s="37" t="str" cm="1">
        <f t="array" ref="W272">IF($AR272=0,"",IFERROR(IF(INDEX(Input!$N$2:$U$500,$AR272,0)=0,"",INDEX(Input!$N$2:$U$500,$AR272,0)),""))</f>
        <v/>
      </c>
      <c r="X272" s="37"/>
      <c r="Y272" s="37"/>
      <c r="Z272" s="37"/>
      <c r="AA272" s="37"/>
      <c r="AB272" s="37"/>
      <c r="AC272" s="37"/>
      <c r="AD272" s="37"/>
      <c r="AE272" s="29" t="str">
        <f t="shared" si="12"/>
        <v/>
      </c>
      <c r="AF272" s="29" t="str" cm="1">
        <f t="array" ref="AF272">IF($AS272=0,"",INDEX(Disk_Pivot!$I$2:$I$500,$AS272))</f>
        <v/>
      </c>
      <c r="AG272" s="29" t="str" cm="1">
        <f t="array" ref="AG272">IF($AS272=0,"",INDEX(Disk_Pivot!$N$2:$N$500,$AS272))</f>
        <v/>
      </c>
      <c r="AH272" s="29"/>
      <c r="AI272" s="29"/>
      <c r="AJ272" s="29"/>
      <c r="AK272" s="29"/>
      <c r="AL272" s="29"/>
      <c r="AM272" s="29"/>
      <c r="AR272">
        <f>IFERROR(MATCH($B272,Input!$J$2:$J$500,0),0)</f>
        <v>0</v>
      </c>
      <c r="AS272">
        <f>IFERROR(MATCH($B272,Disk_Pivot!$G$2:$G$500,0),0)</f>
        <v>0</v>
      </c>
    </row>
    <row r="273" spans="1:45">
      <c r="A273" s="29" t="str" cm="1">
        <f t="array" ref="A273">IF($AR273=0,"",INDEX(Input!$G$2:$G$500,$AR273)&amp;"")</f>
        <v/>
      </c>
      <c r="B273" s="29"/>
      <c r="C273" s="29" t="str" cm="1">
        <f t="array" ref="C273">IF($AR273=0,"",INDEX(Input!$H$2:$H$500,$AR273)&amp;"")</f>
        <v/>
      </c>
      <c r="D273" s="37" t="str" cm="1">
        <f t="array" ref="D273">IF($AR273=0,"",INDEX(Input!$F$2:$F$500,$AR273))</f>
        <v/>
      </c>
      <c r="E273" s="29" t="str">
        <f>IFERROR(INDEX(Models!$G$2:$G$605,MATCH(D273,Models!$H$2:$H$605,0)),D273)</f>
        <v/>
      </c>
      <c r="F273" s="29" t="str" cm="1">
        <f t="array" ref="F273">IF($AR273=0,"",INDEX(Input!$E$2:$E$500,$AR273))</f>
        <v/>
      </c>
      <c r="G273" s="29" t="str" cm="1">
        <f t="array" ref="G273">IF($AR273=0,"",IF(F273="LENOVO",INDEX(Input!$K$2:$K$500,$AR273),INDEX(Input!$L$2:$L$500,$AR273)))</f>
        <v/>
      </c>
      <c r="H273" s="29"/>
      <c r="I273" s="29"/>
      <c r="J273" s="29" t="str">
        <f>CPU_Formula!I273</f>
        <v/>
      </c>
      <c r="K273" s="37" t="str" cm="1">
        <f t="array" ref="K273">IF($AR273=0,"",INDEX(Input!$D$2:$AC$500,$AR273,$AP$2)&amp;"")</f>
        <v/>
      </c>
      <c r="L273" s="37" t="str" cm="1">
        <f t="array" ref="L273">IF($AR273=0,"",INDEX(Input!$D$2:$AC$500,$AR273,$AP$3)&amp;"")</f>
        <v/>
      </c>
      <c r="M273" s="37" t="str" cm="1">
        <f t="array" ref="M273">IFERROR(_xlfn.FILTERXML("&lt;t&gt;&lt;s&gt;" &amp; SUBSTITUTE(L273," / ","&lt;/s&gt;&lt;s&gt;") &amp; "&lt;/s&gt;&lt;/t&gt;","(//s[contains(.,'DDR')])[1]"),"")</f>
        <v/>
      </c>
      <c r="N273" s="29" t="str">
        <f t="shared" si="13"/>
        <v/>
      </c>
      <c r="O273" s="37" t="str" cm="1">
        <f t="array" ref="O273">IF($AR273=0,"",INDEX(Input!$D$2:$AC$500,$AR273,$AP$4)&amp;"")</f>
        <v/>
      </c>
      <c r="P273" s="37" t="str" cm="1">
        <f t="array" ref="P273">IF($AR273=0,"",IFERROR(_xlfn.TEXTJOIN(", ",TRUE,_xlfn.MAP(_xlfn._xlws.FILTER(INDEX(Input!$D$2:$AC$500,,$AP$6),Input!$J$2:$J$500=$B273),_xlfn.LAMBDA(_xlpm.x,IFERROR(TRUNC(VALUE(_xlfn.TEXTBEFORE(_xlpm.x," ")))&amp;" "&amp;_xlfn.TEXTAFTER(_xlpm.x," "),_xlpm.x)))),""))</f>
        <v/>
      </c>
      <c r="Q273" s="29" t="str">
        <f t="shared" si="14"/>
        <v/>
      </c>
      <c r="R273" s="37" t="str" cm="1">
        <f t="array" ref="R273">IF($AR273=0,"",_xlfn.LET(_xlpm.Result,INDEX(Input!$D$2:$AC$500,$AR273,$AP$5),IF(_xlpm.Result="","",_xlpm.Result)))</f>
        <v/>
      </c>
      <c r="S273" s="37" t="str" cm="1">
        <f t="array" ref="S273">IF(R273="","",IFERROR(_xlfn.TEXTSPLIT(R273," / ", ,TRUE,0,),""))</f>
        <v/>
      </c>
      <c r="T273" s="37"/>
      <c r="U273" s="37" t="str" cm="1">
        <f t="array" ref="U273">IFERROR(_xlfn.IFS(
S273="","",
--S273&lt;55,"Battery Defect",
--S273&lt;=69,"Battery D",
--S273&lt;=80,"Battery C",
--S273&gt;80,""
),"")</f>
        <v/>
      </c>
      <c r="V273" s="37" t="str" cm="1">
        <f t="array" ref="V273">IFERROR(_xlfn.IFS(
T273="","",
--T273&lt;55,"Battery Defect",
--T273&lt;=69,"Battery D",
--T273&lt;=80,"Battery C",
--T273&gt;80,""
),"")</f>
        <v/>
      </c>
      <c r="W273" s="37" t="str" cm="1">
        <f t="array" ref="W273">IF($AR273=0,"",IFERROR(IF(INDEX(Input!$N$2:$U$500,$AR273,0)=0,"",INDEX(Input!$N$2:$U$500,$AR273,0)),""))</f>
        <v/>
      </c>
      <c r="X273" s="37"/>
      <c r="Y273" s="37"/>
      <c r="Z273" s="37"/>
      <c r="AA273" s="37"/>
      <c r="AB273" s="37"/>
      <c r="AC273" s="37"/>
      <c r="AD273" s="37"/>
      <c r="AE273" s="29" t="str">
        <f t="shared" si="12"/>
        <v/>
      </c>
      <c r="AF273" s="29" t="str" cm="1">
        <f t="array" ref="AF273">IF($AS273=0,"",INDEX(Disk_Pivot!$I$2:$I$500,$AS273))</f>
        <v/>
      </c>
      <c r="AG273" s="29" t="str" cm="1">
        <f t="array" ref="AG273">IF($AS273=0,"",INDEX(Disk_Pivot!$N$2:$N$500,$AS273))</f>
        <v/>
      </c>
      <c r="AH273" s="29"/>
      <c r="AI273" s="29"/>
      <c r="AJ273" s="29"/>
      <c r="AK273" s="29"/>
      <c r="AL273" s="29"/>
      <c r="AM273" s="29"/>
      <c r="AR273">
        <f>IFERROR(MATCH($B273,Input!$J$2:$J$500,0),0)</f>
        <v>0</v>
      </c>
      <c r="AS273">
        <f>IFERROR(MATCH($B273,Disk_Pivot!$G$2:$G$500,0),0)</f>
        <v>0</v>
      </c>
    </row>
    <row r="274" spans="1:45">
      <c r="A274" s="29" t="str" cm="1">
        <f t="array" ref="A274">IF($AR274=0,"",INDEX(Input!$G$2:$G$500,$AR274)&amp;"")</f>
        <v/>
      </c>
      <c r="B274" s="29"/>
      <c r="C274" s="29" t="str" cm="1">
        <f t="array" ref="C274">IF($AR274=0,"",INDEX(Input!$H$2:$H$500,$AR274)&amp;"")</f>
        <v/>
      </c>
      <c r="D274" s="37" t="str" cm="1">
        <f t="array" ref="D274">IF($AR274=0,"",INDEX(Input!$F$2:$F$500,$AR274))</f>
        <v/>
      </c>
      <c r="E274" s="29" t="str">
        <f>IFERROR(INDEX(Models!$G$2:$G$605,MATCH(D274,Models!$H$2:$H$605,0)),D274)</f>
        <v/>
      </c>
      <c r="F274" s="29" t="str" cm="1">
        <f t="array" ref="F274">IF($AR274=0,"",INDEX(Input!$E$2:$E$500,$AR274))</f>
        <v/>
      </c>
      <c r="G274" s="29" t="str" cm="1">
        <f t="array" ref="G274">IF($AR274=0,"",IF(F274="LENOVO",INDEX(Input!$K$2:$K$500,$AR274),INDEX(Input!$L$2:$L$500,$AR274)))</f>
        <v/>
      </c>
      <c r="H274" s="29"/>
      <c r="I274" s="29"/>
      <c r="J274" s="29" t="str">
        <f>CPU_Formula!I274</f>
        <v/>
      </c>
      <c r="K274" s="37" t="str" cm="1">
        <f t="array" ref="K274">IF($AR274=0,"",INDEX(Input!$D$2:$AC$500,$AR274,$AP$2)&amp;"")</f>
        <v/>
      </c>
      <c r="L274" s="37" t="str" cm="1">
        <f t="array" ref="L274">IF($AR274=0,"",INDEX(Input!$D$2:$AC$500,$AR274,$AP$3)&amp;"")</f>
        <v/>
      </c>
      <c r="M274" s="37" t="str" cm="1">
        <f t="array" ref="M274">IFERROR(_xlfn.FILTERXML("&lt;t&gt;&lt;s&gt;" &amp; SUBSTITUTE(L274," / ","&lt;/s&gt;&lt;s&gt;") &amp; "&lt;/s&gt;&lt;/t&gt;","(//s[contains(.,'DDR')])[1]"),"")</f>
        <v/>
      </c>
      <c r="N274" s="29" t="str">
        <f t="shared" si="13"/>
        <v/>
      </c>
      <c r="O274" s="37" t="str" cm="1">
        <f t="array" ref="O274">IF($AR274=0,"",INDEX(Input!$D$2:$AC$500,$AR274,$AP$4)&amp;"")</f>
        <v/>
      </c>
      <c r="P274" s="37" t="str" cm="1">
        <f t="array" ref="P274">IF($AR274=0,"",IFERROR(_xlfn.TEXTJOIN(", ",TRUE,_xlfn.MAP(_xlfn._xlws.FILTER(INDEX(Input!$D$2:$AC$500,,$AP$6),Input!$J$2:$J$500=$B274),_xlfn.LAMBDA(_xlpm.x,IFERROR(TRUNC(VALUE(_xlfn.TEXTBEFORE(_xlpm.x," ")))&amp;" "&amp;_xlfn.TEXTAFTER(_xlpm.x," "),_xlpm.x)))),""))</f>
        <v/>
      </c>
      <c r="Q274" s="29" t="str">
        <f t="shared" si="14"/>
        <v/>
      </c>
      <c r="R274" s="37" t="str" cm="1">
        <f t="array" ref="R274">IF($AR274=0,"",_xlfn.LET(_xlpm.Result,INDEX(Input!$D$2:$AC$500,$AR274,$AP$5),IF(_xlpm.Result="","",_xlpm.Result)))</f>
        <v/>
      </c>
      <c r="S274" s="37" t="str" cm="1">
        <f t="array" ref="S274">IF(R274="","",IFERROR(_xlfn.TEXTSPLIT(R274," / ", ,TRUE,0,),""))</f>
        <v/>
      </c>
      <c r="T274" s="37"/>
      <c r="U274" s="37" t="str" cm="1">
        <f t="array" ref="U274">IFERROR(_xlfn.IFS(
S274="","",
--S274&lt;55,"Battery Defect",
--S274&lt;=69,"Battery D",
--S274&lt;=80,"Battery C",
--S274&gt;80,""
),"")</f>
        <v/>
      </c>
      <c r="V274" s="37" t="str" cm="1">
        <f t="array" ref="V274">IFERROR(_xlfn.IFS(
T274="","",
--T274&lt;55,"Battery Defect",
--T274&lt;=69,"Battery D",
--T274&lt;=80,"Battery C",
--T274&gt;80,""
),"")</f>
        <v/>
      </c>
      <c r="W274" s="37" t="str" cm="1">
        <f t="array" ref="W274">IF($AR274=0,"",IFERROR(IF(INDEX(Input!$N$2:$U$500,$AR274,0)=0,"",INDEX(Input!$N$2:$U$500,$AR274,0)),""))</f>
        <v/>
      </c>
      <c r="X274" s="37"/>
      <c r="Y274" s="37"/>
      <c r="Z274" s="37"/>
      <c r="AA274" s="37"/>
      <c r="AB274" s="37"/>
      <c r="AC274" s="37"/>
      <c r="AD274" s="37"/>
      <c r="AE274" s="29" t="str">
        <f t="shared" si="12"/>
        <v/>
      </c>
      <c r="AF274" s="29" t="str" cm="1">
        <f t="array" ref="AF274">IF($AS274=0,"",INDEX(Disk_Pivot!$I$2:$I$500,$AS274))</f>
        <v/>
      </c>
      <c r="AG274" s="29" t="str" cm="1">
        <f t="array" ref="AG274">IF($AS274=0,"",INDEX(Disk_Pivot!$N$2:$N$500,$AS274))</f>
        <v/>
      </c>
      <c r="AH274" s="29"/>
      <c r="AI274" s="29"/>
      <c r="AJ274" s="29"/>
      <c r="AK274" s="29"/>
      <c r="AL274" s="29"/>
      <c r="AM274" s="29"/>
      <c r="AR274">
        <f>IFERROR(MATCH($B274,Input!$J$2:$J$500,0),0)</f>
        <v>0</v>
      </c>
      <c r="AS274">
        <f>IFERROR(MATCH($B274,Disk_Pivot!$G$2:$G$500,0),0)</f>
        <v>0</v>
      </c>
    </row>
    <row r="275" spans="1:45">
      <c r="A275" s="29" t="str" cm="1">
        <f t="array" ref="A275">IF($AR275=0,"",INDEX(Input!$G$2:$G$500,$AR275)&amp;"")</f>
        <v/>
      </c>
      <c r="B275" s="29"/>
      <c r="C275" s="29" t="str" cm="1">
        <f t="array" ref="C275">IF($AR275=0,"",INDEX(Input!$H$2:$H$500,$AR275)&amp;"")</f>
        <v/>
      </c>
      <c r="D275" s="37" t="str" cm="1">
        <f t="array" ref="D275">IF($AR275=0,"",INDEX(Input!$F$2:$F$500,$AR275))</f>
        <v/>
      </c>
      <c r="E275" s="29" t="str">
        <f>IFERROR(INDEX(Models!$G$2:$G$605,MATCH(D275,Models!$H$2:$H$605,0)),D275)</f>
        <v/>
      </c>
      <c r="F275" s="29" t="str" cm="1">
        <f t="array" ref="F275">IF($AR275=0,"",INDEX(Input!$E$2:$E$500,$AR275))</f>
        <v/>
      </c>
      <c r="G275" s="29" t="str" cm="1">
        <f t="array" ref="G275">IF($AR275=0,"",IF(F275="LENOVO",INDEX(Input!$K$2:$K$500,$AR275),INDEX(Input!$L$2:$L$500,$AR275)))</f>
        <v/>
      </c>
      <c r="H275" s="29"/>
      <c r="I275" s="29"/>
      <c r="J275" s="29" t="str">
        <f>CPU_Formula!I275</f>
        <v/>
      </c>
      <c r="K275" s="37" t="str" cm="1">
        <f t="array" ref="K275">IF($AR275=0,"",INDEX(Input!$D$2:$AC$500,$AR275,$AP$2)&amp;"")</f>
        <v/>
      </c>
      <c r="L275" s="37" t="str" cm="1">
        <f t="array" ref="L275">IF($AR275=0,"",INDEX(Input!$D$2:$AC$500,$AR275,$AP$3)&amp;"")</f>
        <v/>
      </c>
      <c r="M275" s="37" t="str" cm="1">
        <f t="array" ref="M275">IFERROR(_xlfn.FILTERXML("&lt;t&gt;&lt;s&gt;" &amp; SUBSTITUTE(L275," / ","&lt;/s&gt;&lt;s&gt;") &amp; "&lt;/s&gt;&lt;/t&gt;","(//s[contains(.,'DDR')])[1]"),"")</f>
        <v/>
      </c>
      <c r="N275" s="29" t="str">
        <f t="shared" si="13"/>
        <v/>
      </c>
      <c r="O275" s="37" t="str" cm="1">
        <f t="array" ref="O275">IF($AR275=0,"",INDEX(Input!$D$2:$AC$500,$AR275,$AP$4)&amp;"")</f>
        <v/>
      </c>
      <c r="P275" s="37" t="str" cm="1">
        <f t="array" ref="P275">IF($AR275=0,"",IFERROR(_xlfn.TEXTJOIN(", ",TRUE,_xlfn.MAP(_xlfn._xlws.FILTER(INDEX(Input!$D$2:$AC$500,,$AP$6),Input!$J$2:$J$500=$B275),_xlfn.LAMBDA(_xlpm.x,IFERROR(TRUNC(VALUE(_xlfn.TEXTBEFORE(_xlpm.x," ")))&amp;" "&amp;_xlfn.TEXTAFTER(_xlpm.x," "),_xlpm.x)))),""))</f>
        <v/>
      </c>
      <c r="Q275" s="29" t="str">
        <f t="shared" si="14"/>
        <v/>
      </c>
      <c r="R275" s="37" t="str" cm="1">
        <f t="array" ref="R275">IF($AR275=0,"",_xlfn.LET(_xlpm.Result,INDEX(Input!$D$2:$AC$500,$AR275,$AP$5),IF(_xlpm.Result="","",_xlpm.Result)))</f>
        <v/>
      </c>
      <c r="S275" s="37" t="str" cm="1">
        <f t="array" ref="S275">IF(R275="","",IFERROR(_xlfn.TEXTSPLIT(R275," / ", ,TRUE,0,),""))</f>
        <v/>
      </c>
      <c r="T275" s="37"/>
      <c r="U275" s="37" t="str" cm="1">
        <f t="array" ref="U275">IFERROR(_xlfn.IFS(
S275="","",
--S275&lt;55,"Battery Defect",
--S275&lt;=69,"Battery D",
--S275&lt;=80,"Battery C",
--S275&gt;80,""
),"")</f>
        <v/>
      </c>
      <c r="V275" s="37" t="str" cm="1">
        <f t="array" ref="V275">IFERROR(_xlfn.IFS(
T275="","",
--T275&lt;55,"Battery Defect",
--T275&lt;=69,"Battery D",
--T275&lt;=80,"Battery C",
--T275&gt;80,""
),"")</f>
        <v/>
      </c>
      <c r="W275" s="37" t="str" cm="1">
        <f t="array" ref="W275">IF($AR275=0,"",IFERROR(IF(INDEX(Input!$N$2:$U$500,$AR275,0)=0,"",INDEX(Input!$N$2:$U$500,$AR275,0)),""))</f>
        <v/>
      </c>
      <c r="X275" s="37"/>
      <c r="Y275" s="37"/>
      <c r="Z275" s="37"/>
      <c r="AA275" s="37"/>
      <c r="AB275" s="37"/>
      <c r="AC275" s="37"/>
      <c r="AD275" s="37"/>
      <c r="AE275" s="29" t="str">
        <f t="shared" si="12"/>
        <v/>
      </c>
      <c r="AF275" s="29" t="str" cm="1">
        <f t="array" ref="AF275">IF($AS275=0,"",INDEX(Disk_Pivot!$I$2:$I$500,$AS275))</f>
        <v/>
      </c>
      <c r="AG275" s="29" t="str" cm="1">
        <f t="array" ref="AG275">IF($AS275=0,"",INDEX(Disk_Pivot!$N$2:$N$500,$AS275))</f>
        <v/>
      </c>
      <c r="AH275" s="29"/>
      <c r="AI275" s="29"/>
      <c r="AJ275" s="29"/>
      <c r="AK275" s="29"/>
      <c r="AL275" s="29"/>
      <c r="AM275" s="29"/>
      <c r="AR275">
        <f>IFERROR(MATCH($B275,Input!$J$2:$J$500,0),0)</f>
        <v>0</v>
      </c>
      <c r="AS275">
        <f>IFERROR(MATCH($B275,Disk_Pivot!$G$2:$G$500,0),0)</f>
        <v>0</v>
      </c>
    </row>
    <row r="276" spans="1:45">
      <c r="A276" s="29" t="str" cm="1">
        <f t="array" ref="A276">IF($AR276=0,"",INDEX(Input!$G$2:$G$500,$AR276)&amp;"")</f>
        <v/>
      </c>
      <c r="B276" s="29"/>
      <c r="C276" s="29" t="str" cm="1">
        <f t="array" ref="C276">IF($AR276=0,"",INDEX(Input!$H$2:$H$500,$AR276)&amp;"")</f>
        <v/>
      </c>
      <c r="D276" s="37" t="str" cm="1">
        <f t="array" ref="D276">IF($AR276=0,"",INDEX(Input!$F$2:$F$500,$AR276))</f>
        <v/>
      </c>
      <c r="E276" s="29" t="str">
        <f>IFERROR(INDEX(Models!$G$2:$G$605,MATCH(D276,Models!$H$2:$H$605,0)),D276)</f>
        <v/>
      </c>
      <c r="F276" s="29" t="str" cm="1">
        <f t="array" ref="F276">IF($AR276=0,"",INDEX(Input!$E$2:$E$500,$AR276))</f>
        <v/>
      </c>
      <c r="G276" s="29" t="str" cm="1">
        <f t="array" ref="G276">IF($AR276=0,"",IF(F276="LENOVO",INDEX(Input!$K$2:$K$500,$AR276),INDEX(Input!$L$2:$L$500,$AR276)))</f>
        <v/>
      </c>
      <c r="H276" s="29"/>
      <c r="I276" s="29"/>
      <c r="J276" s="29" t="str">
        <f>CPU_Formula!I276</f>
        <v/>
      </c>
      <c r="K276" s="37" t="str" cm="1">
        <f t="array" ref="K276">IF($AR276=0,"",INDEX(Input!$D$2:$AC$500,$AR276,$AP$2)&amp;"")</f>
        <v/>
      </c>
      <c r="L276" s="37" t="str" cm="1">
        <f t="array" ref="L276">IF($AR276=0,"",INDEX(Input!$D$2:$AC$500,$AR276,$AP$3)&amp;"")</f>
        <v/>
      </c>
      <c r="M276" s="37" t="str" cm="1">
        <f t="array" ref="M276">IFERROR(_xlfn.FILTERXML("&lt;t&gt;&lt;s&gt;" &amp; SUBSTITUTE(L276," / ","&lt;/s&gt;&lt;s&gt;") &amp; "&lt;/s&gt;&lt;/t&gt;","(//s[contains(.,'DDR')])[1]"),"")</f>
        <v/>
      </c>
      <c r="N276" s="29" t="str">
        <f t="shared" si="13"/>
        <v/>
      </c>
      <c r="O276" s="37" t="str" cm="1">
        <f t="array" ref="O276">IF($AR276=0,"",INDEX(Input!$D$2:$AC$500,$AR276,$AP$4)&amp;"")</f>
        <v/>
      </c>
      <c r="P276" s="37" t="str" cm="1">
        <f t="array" ref="P276">IF($AR276=0,"",IFERROR(_xlfn.TEXTJOIN(", ",TRUE,_xlfn.MAP(_xlfn._xlws.FILTER(INDEX(Input!$D$2:$AC$500,,$AP$6),Input!$J$2:$J$500=$B276),_xlfn.LAMBDA(_xlpm.x,IFERROR(TRUNC(VALUE(_xlfn.TEXTBEFORE(_xlpm.x," ")))&amp;" "&amp;_xlfn.TEXTAFTER(_xlpm.x," "),_xlpm.x)))),""))</f>
        <v/>
      </c>
      <c r="Q276" s="29" t="str">
        <f t="shared" si="14"/>
        <v/>
      </c>
      <c r="R276" s="37" t="str" cm="1">
        <f t="array" ref="R276">IF($AR276=0,"",_xlfn.LET(_xlpm.Result,INDEX(Input!$D$2:$AC$500,$AR276,$AP$5),IF(_xlpm.Result="","",_xlpm.Result)))</f>
        <v/>
      </c>
      <c r="S276" s="37" t="str" cm="1">
        <f t="array" ref="S276">IF(R276="","",IFERROR(_xlfn.TEXTSPLIT(R276," / ", ,TRUE,0,),""))</f>
        <v/>
      </c>
      <c r="T276" s="37"/>
      <c r="U276" s="37" t="str" cm="1">
        <f t="array" ref="U276">IFERROR(_xlfn.IFS(
S276="","",
--S276&lt;55,"Battery Defect",
--S276&lt;=69,"Battery D",
--S276&lt;=80,"Battery C",
--S276&gt;80,""
),"")</f>
        <v/>
      </c>
      <c r="V276" s="37" t="str" cm="1">
        <f t="array" ref="V276">IFERROR(_xlfn.IFS(
T276="","",
--T276&lt;55,"Battery Defect",
--T276&lt;=69,"Battery D",
--T276&lt;=80,"Battery C",
--T276&gt;80,""
),"")</f>
        <v/>
      </c>
      <c r="W276" s="37" t="str" cm="1">
        <f t="array" ref="W276">IF($AR276=0,"",IFERROR(IF(INDEX(Input!$N$2:$U$500,$AR276,0)=0,"",INDEX(Input!$N$2:$U$500,$AR276,0)),""))</f>
        <v/>
      </c>
      <c r="X276" s="37"/>
      <c r="Y276" s="37"/>
      <c r="Z276" s="37"/>
      <c r="AA276" s="37"/>
      <c r="AB276" s="37"/>
      <c r="AC276" s="37"/>
      <c r="AD276" s="37"/>
      <c r="AE276" s="29" t="str">
        <f t="shared" si="12"/>
        <v/>
      </c>
      <c r="AF276" s="29" t="str" cm="1">
        <f t="array" ref="AF276">IF($AS276=0,"",INDEX(Disk_Pivot!$I$2:$I$500,$AS276))</f>
        <v/>
      </c>
      <c r="AG276" s="29" t="str" cm="1">
        <f t="array" ref="AG276">IF($AS276=0,"",INDEX(Disk_Pivot!$N$2:$N$500,$AS276))</f>
        <v/>
      </c>
      <c r="AH276" s="29"/>
      <c r="AI276" s="29"/>
      <c r="AJ276" s="29"/>
      <c r="AK276" s="29"/>
      <c r="AL276" s="29"/>
      <c r="AM276" s="29"/>
      <c r="AR276">
        <f>IFERROR(MATCH($B276,Input!$J$2:$J$500,0),0)</f>
        <v>0</v>
      </c>
      <c r="AS276">
        <f>IFERROR(MATCH($B276,Disk_Pivot!$G$2:$G$500,0),0)</f>
        <v>0</v>
      </c>
    </row>
    <row r="277" spans="1:45">
      <c r="A277" s="29" t="str" cm="1">
        <f t="array" ref="A277">IF($AR277=0,"",INDEX(Input!$G$2:$G$500,$AR277)&amp;"")</f>
        <v/>
      </c>
      <c r="B277" s="29"/>
      <c r="C277" s="29" t="str" cm="1">
        <f t="array" ref="C277">IF($AR277=0,"",INDEX(Input!$H$2:$H$500,$AR277)&amp;"")</f>
        <v/>
      </c>
      <c r="D277" s="37" t="str" cm="1">
        <f t="array" ref="D277">IF($AR277=0,"",INDEX(Input!$F$2:$F$500,$AR277))</f>
        <v/>
      </c>
      <c r="E277" s="29" t="str">
        <f>IFERROR(INDEX(Models!$G$2:$G$605,MATCH(D277,Models!$H$2:$H$605,0)),D277)</f>
        <v/>
      </c>
      <c r="F277" s="29" t="str" cm="1">
        <f t="array" ref="F277">IF($AR277=0,"",INDEX(Input!$E$2:$E$500,$AR277))</f>
        <v/>
      </c>
      <c r="G277" s="29" t="str" cm="1">
        <f t="array" ref="G277">IF($AR277=0,"",IF(F277="LENOVO",INDEX(Input!$K$2:$K$500,$AR277),INDEX(Input!$L$2:$L$500,$AR277)))</f>
        <v/>
      </c>
      <c r="H277" s="29"/>
      <c r="I277" s="29"/>
      <c r="J277" s="29" t="str">
        <f>CPU_Formula!I277</f>
        <v/>
      </c>
      <c r="K277" s="37" t="str" cm="1">
        <f t="array" ref="K277">IF($AR277=0,"",INDEX(Input!$D$2:$AC$500,$AR277,$AP$2)&amp;"")</f>
        <v/>
      </c>
      <c r="L277" s="37" t="str" cm="1">
        <f t="array" ref="L277">IF($AR277=0,"",INDEX(Input!$D$2:$AC$500,$AR277,$AP$3)&amp;"")</f>
        <v/>
      </c>
      <c r="M277" s="37" t="str" cm="1">
        <f t="array" ref="M277">IFERROR(_xlfn.FILTERXML("&lt;t&gt;&lt;s&gt;" &amp; SUBSTITUTE(L277," / ","&lt;/s&gt;&lt;s&gt;") &amp; "&lt;/s&gt;&lt;/t&gt;","(//s[contains(.,'DDR')])[1]"),"")</f>
        <v/>
      </c>
      <c r="N277" s="29" t="str">
        <f t="shared" si="13"/>
        <v/>
      </c>
      <c r="O277" s="37" t="str" cm="1">
        <f t="array" ref="O277">IF($AR277=0,"",INDEX(Input!$D$2:$AC$500,$AR277,$AP$4)&amp;"")</f>
        <v/>
      </c>
      <c r="P277" s="37" t="str" cm="1">
        <f t="array" ref="P277">IF($AR277=0,"",IFERROR(_xlfn.TEXTJOIN(", ",TRUE,_xlfn.MAP(_xlfn._xlws.FILTER(INDEX(Input!$D$2:$AC$500,,$AP$6),Input!$J$2:$J$500=$B277),_xlfn.LAMBDA(_xlpm.x,IFERROR(TRUNC(VALUE(_xlfn.TEXTBEFORE(_xlpm.x," ")))&amp;" "&amp;_xlfn.TEXTAFTER(_xlpm.x," "),_xlpm.x)))),""))</f>
        <v/>
      </c>
      <c r="Q277" s="29" t="str">
        <f t="shared" si="14"/>
        <v/>
      </c>
      <c r="R277" s="37" t="str" cm="1">
        <f t="array" ref="R277">IF($AR277=0,"",_xlfn.LET(_xlpm.Result,INDEX(Input!$D$2:$AC$500,$AR277,$AP$5),IF(_xlpm.Result="","",_xlpm.Result)))</f>
        <v/>
      </c>
      <c r="S277" s="37" t="str" cm="1">
        <f t="array" ref="S277">IF(R277="","",IFERROR(_xlfn.TEXTSPLIT(R277," / ", ,TRUE,0,),""))</f>
        <v/>
      </c>
      <c r="T277" s="37"/>
      <c r="U277" s="37" t="str" cm="1">
        <f t="array" ref="U277">IFERROR(_xlfn.IFS(
S277="","",
--S277&lt;55,"Battery Defect",
--S277&lt;=69,"Battery D",
--S277&lt;=80,"Battery C",
--S277&gt;80,""
),"")</f>
        <v/>
      </c>
      <c r="V277" s="37" t="str" cm="1">
        <f t="array" ref="V277">IFERROR(_xlfn.IFS(
T277="","",
--T277&lt;55,"Battery Defect",
--T277&lt;=69,"Battery D",
--T277&lt;=80,"Battery C",
--T277&gt;80,""
),"")</f>
        <v/>
      </c>
      <c r="W277" s="37" t="str" cm="1">
        <f t="array" ref="W277">IF($AR277=0,"",IFERROR(IF(INDEX(Input!$N$2:$U$500,$AR277,0)=0,"",INDEX(Input!$N$2:$U$500,$AR277,0)),""))</f>
        <v/>
      </c>
      <c r="X277" s="37"/>
      <c r="Y277" s="37"/>
      <c r="Z277" s="37"/>
      <c r="AA277" s="37"/>
      <c r="AB277" s="37"/>
      <c r="AC277" s="37"/>
      <c r="AD277" s="37"/>
      <c r="AE277" s="29" t="str">
        <f t="shared" si="12"/>
        <v/>
      </c>
      <c r="AF277" s="29" t="str" cm="1">
        <f t="array" ref="AF277">IF($AS277=0,"",INDEX(Disk_Pivot!$I$2:$I$500,$AS277))</f>
        <v/>
      </c>
      <c r="AG277" s="29" t="str" cm="1">
        <f t="array" ref="AG277">IF($AS277=0,"",INDEX(Disk_Pivot!$N$2:$N$500,$AS277))</f>
        <v/>
      </c>
      <c r="AH277" s="29"/>
      <c r="AI277" s="29"/>
      <c r="AJ277" s="29"/>
      <c r="AK277" s="29"/>
      <c r="AL277" s="29"/>
      <c r="AM277" s="29"/>
      <c r="AR277">
        <f>IFERROR(MATCH($B277,Input!$J$2:$J$500,0),0)</f>
        <v>0</v>
      </c>
      <c r="AS277">
        <f>IFERROR(MATCH($B277,Disk_Pivot!$G$2:$G$500,0),0)</f>
        <v>0</v>
      </c>
    </row>
    <row r="278" spans="1:45">
      <c r="A278" s="29" t="str" cm="1">
        <f t="array" ref="A278">IF($AR278=0,"",INDEX(Input!$G$2:$G$500,$AR278)&amp;"")</f>
        <v/>
      </c>
      <c r="B278" s="29"/>
      <c r="C278" s="29" t="str" cm="1">
        <f t="array" ref="C278">IF($AR278=0,"",INDEX(Input!$H$2:$H$500,$AR278)&amp;"")</f>
        <v/>
      </c>
      <c r="D278" s="37" t="str" cm="1">
        <f t="array" ref="D278">IF($AR278=0,"",INDEX(Input!$F$2:$F$500,$AR278))</f>
        <v/>
      </c>
      <c r="E278" s="29" t="str">
        <f>IFERROR(INDEX(Models!$G$2:$G$605,MATCH(D278,Models!$H$2:$H$605,0)),D278)</f>
        <v/>
      </c>
      <c r="F278" s="29" t="str" cm="1">
        <f t="array" ref="F278">IF($AR278=0,"",INDEX(Input!$E$2:$E$500,$AR278))</f>
        <v/>
      </c>
      <c r="G278" s="29" t="str" cm="1">
        <f t="array" ref="G278">IF($AR278=0,"",IF(F278="LENOVO",INDEX(Input!$K$2:$K$500,$AR278),INDEX(Input!$L$2:$L$500,$AR278)))</f>
        <v/>
      </c>
      <c r="H278" s="29"/>
      <c r="I278" s="29"/>
      <c r="J278" s="29" t="str">
        <f>CPU_Formula!I278</f>
        <v/>
      </c>
      <c r="K278" s="37" t="str" cm="1">
        <f t="array" ref="K278">IF($AR278=0,"",INDEX(Input!$D$2:$AC$500,$AR278,$AP$2)&amp;"")</f>
        <v/>
      </c>
      <c r="L278" s="37" t="str" cm="1">
        <f t="array" ref="L278">IF($AR278=0,"",INDEX(Input!$D$2:$AC$500,$AR278,$AP$3)&amp;"")</f>
        <v/>
      </c>
      <c r="M278" s="37" t="str" cm="1">
        <f t="array" ref="M278">IFERROR(_xlfn.FILTERXML("&lt;t&gt;&lt;s&gt;" &amp; SUBSTITUTE(L278," / ","&lt;/s&gt;&lt;s&gt;") &amp; "&lt;/s&gt;&lt;/t&gt;","(//s[contains(.,'DDR')])[1]"),"")</f>
        <v/>
      </c>
      <c r="N278" s="29" t="str">
        <f t="shared" si="13"/>
        <v/>
      </c>
      <c r="O278" s="37" t="str" cm="1">
        <f t="array" ref="O278">IF($AR278=0,"",INDEX(Input!$D$2:$AC$500,$AR278,$AP$4)&amp;"")</f>
        <v/>
      </c>
      <c r="P278" s="37" t="str" cm="1">
        <f t="array" ref="P278">IF($AR278=0,"",IFERROR(_xlfn.TEXTJOIN(", ",TRUE,_xlfn.MAP(_xlfn._xlws.FILTER(INDEX(Input!$D$2:$AC$500,,$AP$6),Input!$J$2:$J$500=$B278),_xlfn.LAMBDA(_xlpm.x,IFERROR(TRUNC(VALUE(_xlfn.TEXTBEFORE(_xlpm.x," ")))&amp;" "&amp;_xlfn.TEXTAFTER(_xlpm.x," "),_xlpm.x)))),""))</f>
        <v/>
      </c>
      <c r="Q278" s="29" t="str">
        <f t="shared" si="14"/>
        <v/>
      </c>
      <c r="R278" s="37" t="str" cm="1">
        <f t="array" ref="R278">IF($AR278=0,"",_xlfn.LET(_xlpm.Result,INDEX(Input!$D$2:$AC$500,$AR278,$AP$5),IF(_xlpm.Result="","",_xlpm.Result)))</f>
        <v/>
      </c>
      <c r="S278" s="37" t="str" cm="1">
        <f t="array" ref="S278">IF(R278="","",IFERROR(_xlfn.TEXTSPLIT(R278," / ", ,TRUE,0,),""))</f>
        <v/>
      </c>
      <c r="T278" s="37"/>
      <c r="U278" s="37" t="str" cm="1">
        <f t="array" ref="U278">IFERROR(_xlfn.IFS(
S278="","",
--S278&lt;55,"Battery Defect",
--S278&lt;=69,"Battery D",
--S278&lt;=80,"Battery C",
--S278&gt;80,""
),"")</f>
        <v/>
      </c>
      <c r="V278" s="37" t="str" cm="1">
        <f t="array" ref="V278">IFERROR(_xlfn.IFS(
T278="","",
--T278&lt;55,"Battery Defect",
--T278&lt;=69,"Battery D",
--T278&lt;=80,"Battery C",
--T278&gt;80,""
),"")</f>
        <v/>
      </c>
      <c r="W278" s="37" t="str" cm="1">
        <f t="array" ref="W278">IF($AR278=0,"",IFERROR(IF(INDEX(Input!$N$2:$U$500,$AR278,0)=0,"",INDEX(Input!$N$2:$U$500,$AR278,0)),""))</f>
        <v/>
      </c>
      <c r="X278" s="37"/>
      <c r="Y278" s="37"/>
      <c r="Z278" s="37"/>
      <c r="AA278" s="37"/>
      <c r="AB278" s="37"/>
      <c r="AC278" s="37"/>
      <c r="AD278" s="37"/>
      <c r="AE278" s="29" t="str">
        <f t="shared" si="12"/>
        <v/>
      </c>
      <c r="AF278" s="29" t="str" cm="1">
        <f t="array" ref="AF278">IF($AS278=0,"",INDEX(Disk_Pivot!$I$2:$I$500,$AS278))</f>
        <v/>
      </c>
      <c r="AG278" s="29" t="str" cm="1">
        <f t="array" ref="AG278">IF($AS278=0,"",INDEX(Disk_Pivot!$N$2:$N$500,$AS278))</f>
        <v/>
      </c>
      <c r="AH278" s="29"/>
      <c r="AI278" s="29"/>
      <c r="AJ278" s="29"/>
      <c r="AK278" s="29"/>
      <c r="AL278" s="29"/>
      <c r="AM278" s="29"/>
      <c r="AR278">
        <f>IFERROR(MATCH($B278,Input!$J$2:$J$500,0),0)</f>
        <v>0</v>
      </c>
      <c r="AS278">
        <f>IFERROR(MATCH($B278,Disk_Pivot!$G$2:$G$500,0),0)</f>
        <v>0</v>
      </c>
    </row>
    <row r="279" spans="1:45">
      <c r="A279" s="29" t="str" cm="1">
        <f t="array" ref="A279">IF($AR279=0,"",INDEX(Input!$G$2:$G$500,$AR279)&amp;"")</f>
        <v/>
      </c>
      <c r="B279" s="29"/>
      <c r="C279" s="29" t="str" cm="1">
        <f t="array" ref="C279">IF($AR279=0,"",INDEX(Input!$H$2:$H$500,$AR279)&amp;"")</f>
        <v/>
      </c>
      <c r="D279" s="37" t="str" cm="1">
        <f t="array" ref="D279">IF($AR279=0,"",INDEX(Input!$F$2:$F$500,$AR279))</f>
        <v/>
      </c>
      <c r="E279" s="29" t="str">
        <f>IFERROR(INDEX(Models!$G$2:$G$605,MATCH(D279,Models!$H$2:$H$605,0)),D279)</f>
        <v/>
      </c>
      <c r="F279" s="29" t="str" cm="1">
        <f t="array" ref="F279">IF($AR279=0,"",INDEX(Input!$E$2:$E$500,$AR279))</f>
        <v/>
      </c>
      <c r="G279" s="29" t="str" cm="1">
        <f t="array" ref="G279">IF($AR279=0,"",IF(F279="LENOVO",INDEX(Input!$K$2:$K$500,$AR279),INDEX(Input!$L$2:$L$500,$AR279)))</f>
        <v/>
      </c>
      <c r="H279" s="29"/>
      <c r="I279" s="29"/>
      <c r="J279" s="29" t="str">
        <f>CPU_Formula!I279</f>
        <v/>
      </c>
      <c r="K279" s="37" t="str" cm="1">
        <f t="array" ref="K279">IF($AR279=0,"",INDEX(Input!$D$2:$AC$500,$AR279,$AP$2)&amp;"")</f>
        <v/>
      </c>
      <c r="L279" s="37" t="str" cm="1">
        <f t="array" ref="L279">IF($AR279=0,"",INDEX(Input!$D$2:$AC$500,$AR279,$AP$3)&amp;"")</f>
        <v/>
      </c>
      <c r="M279" s="37" t="str" cm="1">
        <f t="array" ref="M279">IFERROR(_xlfn.FILTERXML("&lt;t&gt;&lt;s&gt;" &amp; SUBSTITUTE(L279," / ","&lt;/s&gt;&lt;s&gt;") &amp; "&lt;/s&gt;&lt;/t&gt;","(//s[contains(.,'DDR')])[1]"),"")</f>
        <v/>
      </c>
      <c r="N279" s="29" t="str">
        <f t="shared" si="13"/>
        <v/>
      </c>
      <c r="O279" s="37" t="str" cm="1">
        <f t="array" ref="O279">IF($AR279=0,"",INDEX(Input!$D$2:$AC$500,$AR279,$AP$4)&amp;"")</f>
        <v/>
      </c>
      <c r="P279" s="37" t="str" cm="1">
        <f t="array" ref="P279">IF($AR279=0,"",IFERROR(_xlfn.TEXTJOIN(", ",TRUE,_xlfn.MAP(_xlfn._xlws.FILTER(INDEX(Input!$D$2:$AC$500,,$AP$6),Input!$J$2:$J$500=$B279),_xlfn.LAMBDA(_xlpm.x,IFERROR(TRUNC(VALUE(_xlfn.TEXTBEFORE(_xlpm.x," ")))&amp;" "&amp;_xlfn.TEXTAFTER(_xlpm.x," "),_xlpm.x)))),""))</f>
        <v/>
      </c>
      <c r="Q279" s="29" t="str">
        <f t="shared" si="14"/>
        <v/>
      </c>
      <c r="R279" s="37" t="str" cm="1">
        <f t="array" ref="R279">IF($AR279=0,"",_xlfn.LET(_xlpm.Result,INDEX(Input!$D$2:$AC$500,$AR279,$AP$5),IF(_xlpm.Result="","",_xlpm.Result)))</f>
        <v/>
      </c>
      <c r="S279" s="37" t="str" cm="1">
        <f t="array" ref="S279">IF(R279="","",IFERROR(_xlfn.TEXTSPLIT(R279," / ", ,TRUE,0,),""))</f>
        <v/>
      </c>
      <c r="T279" s="37"/>
      <c r="U279" s="37" t="str" cm="1">
        <f t="array" ref="U279">IFERROR(_xlfn.IFS(
S279="","",
--S279&lt;55,"Battery Defect",
--S279&lt;=69,"Battery D",
--S279&lt;=80,"Battery C",
--S279&gt;80,""
),"")</f>
        <v/>
      </c>
      <c r="V279" s="37" t="str" cm="1">
        <f t="array" ref="V279">IFERROR(_xlfn.IFS(
T279="","",
--T279&lt;55,"Battery Defect",
--T279&lt;=69,"Battery D",
--T279&lt;=80,"Battery C",
--T279&gt;80,""
),"")</f>
        <v/>
      </c>
      <c r="W279" s="37" t="str" cm="1">
        <f t="array" ref="W279">IF($AR279=0,"",IFERROR(IF(INDEX(Input!$N$2:$U$500,$AR279,0)=0,"",INDEX(Input!$N$2:$U$500,$AR279,0)),""))</f>
        <v/>
      </c>
      <c r="X279" s="37"/>
      <c r="Y279" s="37"/>
      <c r="Z279" s="37"/>
      <c r="AA279" s="37"/>
      <c r="AB279" s="37"/>
      <c r="AC279" s="37"/>
      <c r="AD279" s="37"/>
      <c r="AE279" s="29" t="str">
        <f t="shared" si="12"/>
        <v/>
      </c>
      <c r="AF279" s="29" t="str" cm="1">
        <f t="array" ref="AF279">IF($AS279=0,"",INDEX(Disk_Pivot!$I$2:$I$500,$AS279))</f>
        <v/>
      </c>
      <c r="AG279" s="29" t="str" cm="1">
        <f t="array" ref="AG279">IF($AS279=0,"",INDEX(Disk_Pivot!$N$2:$N$500,$AS279))</f>
        <v/>
      </c>
      <c r="AH279" s="29"/>
      <c r="AI279" s="29"/>
      <c r="AJ279" s="29"/>
      <c r="AK279" s="29"/>
      <c r="AL279" s="29"/>
      <c r="AM279" s="29"/>
      <c r="AR279">
        <f>IFERROR(MATCH($B279,Input!$J$2:$J$500,0),0)</f>
        <v>0</v>
      </c>
      <c r="AS279">
        <f>IFERROR(MATCH($B279,Disk_Pivot!$G$2:$G$500,0),0)</f>
        <v>0</v>
      </c>
    </row>
    <row r="280" spans="1:45">
      <c r="A280" s="29" t="str" cm="1">
        <f t="array" ref="A280">IF($AR280=0,"",INDEX(Input!$G$2:$G$500,$AR280)&amp;"")</f>
        <v/>
      </c>
      <c r="B280" s="29"/>
      <c r="C280" s="29" t="str" cm="1">
        <f t="array" ref="C280">IF($AR280=0,"",INDEX(Input!$H$2:$H$500,$AR280)&amp;"")</f>
        <v/>
      </c>
      <c r="D280" s="37" t="str" cm="1">
        <f t="array" ref="D280">IF($AR280=0,"",INDEX(Input!$F$2:$F$500,$AR280))</f>
        <v/>
      </c>
      <c r="E280" s="29" t="str">
        <f>IFERROR(INDEX(Models!$G$2:$G$605,MATCH(D280,Models!$H$2:$H$605,0)),D280)</f>
        <v/>
      </c>
      <c r="F280" s="29" t="str" cm="1">
        <f t="array" ref="F280">IF($AR280=0,"",INDEX(Input!$E$2:$E$500,$AR280))</f>
        <v/>
      </c>
      <c r="G280" s="29" t="str" cm="1">
        <f t="array" ref="G280">IF($AR280=0,"",IF(F280="LENOVO",INDEX(Input!$K$2:$K$500,$AR280),INDEX(Input!$L$2:$L$500,$AR280)))</f>
        <v/>
      </c>
      <c r="H280" s="29"/>
      <c r="I280" s="29"/>
      <c r="J280" s="29" t="str">
        <f>CPU_Formula!I280</f>
        <v/>
      </c>
      <c r="K280" s="37" t="str" cm="1">
        <f t="array" ref="K280">IF($AR280=0,"",INDEX(Input!$D$2:$AC$500,$AR280,$AP$2)&amp;"")</f>
        <v/>
      </c>
      <c r="L280" s="37" t="str" cm="1">
        <f t="array" ref="L280">IF($AR280=0,"",INDEX(Input!$D$2:$AC$500,$AR280,$AP$3)&amp;"")</f>
        <v/>
      </c>
      <c r="M280" s="37" t="str" cm="1">
        <f t="array" ref="M280">IFERROR(_xlfn.FILTERXML("&lt;t&gt;&lt;s&gt;" &amp; SUBSTITUTE(L280," / ","&lt;/s&gt;&lt;s&gt;") &amp; "&lt;/s&gt;&lt;/t&gt;","(//s[contains(.,'DDR')])[1]"),"")</f>
        <v/>
      </c>
      <c r="N280" s="29" t="str">
        <f t="shared" si="13"/>
        <v/>
      </c>
      <c r="O280" s="37" t="str" cm="1">
        <f t="array" ref="O280">IF($AR280=0,"",INDEX(Input!$D$2:$AC$500,$AR280,$AP$4)&amp;"")</f>
        <v/>
      </c>
      <c r="P280" s="37" t="str" cm="1">
        <f t="array" ref="P280">IF($AR280=0,"",IFERROR(_xlfn.TEXTJOIN(", ",TRUE,_xlfn.MAP(_xlfn._xlws.FILTER(INDEX(Input!$D$2:$AC$500,,$AP$6),Input!$J$2:$J$500=$B280),_xlfn.LAMBDA(_xlpm.x,IFERROR(TRUNC(VALUE(_xlfn.TEXTBEFORE(_xlpm.x," ")))&amp;" "&amp;_xlfn.TEXTAFTER(_xlpm.x," "),_xlpm.x)))),""))</f>
        <v/>
      </c>
      <c r="Q280" s="29" t="str">
        <f t="shared" si="14"/>
        <v/>
      </c>
      <c r="R280" s="37" t="str" cm="1">
        <f t="array" ref="R280">IF($AR280=0,"",_xlfn.LET(_xlpm.Result,INDEX(Input!$D$2:$AC$500,$AR280,$AP$5),IF(_xlpm.Result="","",_xlpm.Result)))</f>
        <v/>
      </c>
      <c r="S280" s="37" t="str" cm="1">
        <f t="array" ref="S280">IF(R280="","",IFERROR(_xlfn.TEXTSPLIT(R280," / ", ,TRUE,0,),""))</f>
        <v/>
      </c>
      <c r="T280" s="37"/>
      <c r="U280" s="37" t="str" cm="1">
        <f t="array" ref="U280">IFERROR(_xlfn.IFS(
S280="","",
--S280&lt;55,"Battery Defect",
--S280&lt;=69,"Battery D",
--S280&lt;=80,"Battery C",
--S280&gt;80,""
),"")</f>
        <v/>
      </c>
      <c r="V280" s="37" t="str" cm="1">
        <f t="array" ref="V280">IFERROR(_xlfn.IFS(
T280="","",
--T280&lt;55,"Battery Defect",
--T280&lt;=69,"Battery D",
--T280&lt;=80,"Battery C",
--T280&gt;80,""
),"")</f>
        <v/>
      </c>
      <c r="W280" s="37" t="str" cm="1">
        <f t="array" ref="W280">IF($AR280=0,"",IFERROR(IF(INDEX(Input!$N$2:$U$500,$AR280,0)=0,"",INDEX(Input!$N$2:$U$500,$AR280,0)),""))</f>
        <v/>
      </c>
      <c r="X280" s="37"/>
      <c r="Y280" s="37"/>
      <c r="Z280" s="37"/>
      <c r="AA280" s="37"/>
      <c r="AB280" s="37"/>
      <c r="AC280" s="37"/>
      <c r="AD280" s="37"/>
      <c r="AE280" s="29" t="str">
        <f t="shared" si="12"/>
        <v/>
      </c>
      <c r="AF280" s="29" t="str" cm="1">
        <f t="array" ref="AF280">IF($AS280=0,"",INDEX(Disk_Pivot!$I$2:$I$500,$AS280))</f>
        <v/>
      </c>
      <c r="AG280" s="29" t="str" cm="1">
        <f t="array" ref="AG280">IF($AS280=0,"",INDEX(Disk_Pivot!$N$2:$N$500,$AS280))</f>
        <v/>
      </c>
      <c r="AH280" s="29"/>
      <c r="AI280" s="29"/>
      <c r="AJ280" s="29"/>
      <c r="AK280" s="29"/>
      <c r="AL280" s="29"/>
      <c r="AM280" s="29"/>
      <c r="AR280">
        <f>IFERROR(MATCH($B280,Input!$J$2:$J$500,0),0)</f>
        <v>0</v>
      </c>
      <c r="AS280">
        <f>IFERROR(MATCH($B280,Disk_Pivot!$G$2:$G$500,0),0)</f>
        <v>0</v>
      </c>
    </row>
    <row r="281" spans="1:45">
      <c r="A281" s="29" t="str" cm="1">
        <f t="array" ref="A281">IF($AR281=0,"",INDEX(Input!$G$2:$G$500,$AR281)&amp;"")</f>
        <v/>
      </c>
      <c r="B281" s="29"/>
      <c r="C281" s="29" t="str" cm="1">
        <f t="array" ref="C281">IF($AR281=0,"",INDEX(Input!$H$2:$H$500,$AR281)&amp;"")</f>
        <v/>
      </c>
      <c r="D281" s="37" t="str" cm="1">
        <f t="array" ref="D281">IF($AR281=0,"",INDEX(Input!$F$2:$F$500,$AR281))</f>
        <v/>
      </c>
      <c r="E281" s="29" t="str">
        <f>IFERROR(INDEX(Models!$G$2:$G$605,MATCH(D281,Models!$H$2:$H$605,0)),D281)</f>
        <v/>
      </c>
      <c r="F281" s="29" t="str" cm="1">
        <f t="array" ref="F281">IF($AR281=0,"",INDEX(Input!$E$2:$E$500,$AR281))</f>
        <v/>
      </c>
      <c r="G281" s="29" t="str" cm="1">
        <f t="array" ref="G281">IF($AR281=0,"",IF(F281="LENOVO",INDEX(Input!$K$2:$K$500,$AR281),INDEX(Input!$L$2:$L$500,$AR281)))</f>
        <v/>
      </c>
      <c r="H281" s="29"/>
      <c r="I281" s="29"/>
      <c r="J281" s="29" t="str">
        <f>CPU_Formula!I281</f>
        <v/>
      </c>
      <c r="K281" s="37" t="str" cm="1">
        <f t="array" ref="K281">IF($AR281=0,"",INDEX(Input!$D$2:$AC$500,$AR281,$AP$2)&amp;"")</f>
        <v/>
      </c>
      <c r="L281" s="37" t="str" cm="1">
        <f t="array" ref="L281">IF($AR281=0,"",INDEX(Input!$D$2:$AC$500,$AR281,$AP$3)&amp;"")</f>
        <v/>
      </c>
      <c r="M281" s="37" t="str" cm="1">
        <f t="array" ref="M281">IFERROR(_xlfn.FILTERXML("&lt;t&gt;&lt;s&gt;" &amp; SUBSTITUTE(L281," / ","&lt;/s&gt;&lt;s&gt;") &amp; "&lt;/s&gt;&lt;/t&gt;","(//s[contains(.,'DDR')])[1]"),"")</f>
        <v/>
      </c>
      <c r="N281" s="29" t="str">
        <f t="shared" si="13"/>
        <v/>
      </c>
      <c r="O281" s="37" t="str" cm="1">
        <f t="array" ref="O281">IF($AR281=0,"",INDEX(Input!$D$2:$AC$500,$AR281,$AP$4)&amp;"")</f>
        <v/>
      </c>
      <c r="P281" s="37" t="str" cm="1">
        <f t="array" ref="P281">IF($AR281=0,"",IFERROR(_xlfn.TEXTJOIN(", ",TRUE,_xlfn.MAP(_xlfn._xlws.FILTER(INDEX(Input!$D$2:$AC$500,,$AP$6),Input!$J$2:$J$500=$B281),_xlfn.LAMBDA(_xlpm.x,IFERROR(TRUNC(VALUE(_xlfn.TEXTBEFORE(_xlpm.x," ")))&amp;" "&amp;_xlfn.TEXTAFTER(_xlpm.x," "),_xlpm.x)))),""))</f>
        <v/>
      </c>
      <c r="Q281" s="29" t="str">
        <f t="shared" si="14"/>
        <v/>
      </c>
      <c r="R281" s="37" t="str" cm="1">
        <f t="array" ref="R281">IF($AR281=0,"",_xlfn.LET(_xlpm.Result,INDEX(Input!$D$2:$AC$500,$AR281,$AP$5),IF(_xlpm.Result="","",_xlpm.Result)))</f>
        <v/>
      </c>
      <c r="S281" s="37" t="str" cm="1">
        <f t="array" ref="S281">IF(R281="","",IFERROR(_xlfn.TEXTSPLIT(R281," / ", ,TRUE,0,),""))</f>
        <v/>
      </c>
      <c r="T281" s="37"/>
      <c r="U281" s="37" t="str" cm="1">
        <f t="array" ref="U281">IFERROR(_xlfn.IFS(
S281="","",
--S281&lt;55,"Battery Defect",
--S281&lt;=69,"Battery D",
--S281&lt;=80,"Battery C",
--S281&gt;80,""
),"")</f>
        <v/>
      </c>
      <c r="V281" s="37" t="str" cm="1">
        <f t="array" ref="V281">IFERROR(_xlfn.IFS(
T281="","",
--T281&lt;55,"Battery Defect",
--T281&lt;=69,"Battery D",
--T281&lt;=80,"Battery C",
--T281&gt;80,""
),"")</f>
        <v/>
      </c>
      <c r="W281" s="37" t="str" cm="1">
        <f t="array" ref="W281">IF($AR281=0,"",IFERROR(IF(INDEX(Input!$N$2:$U$500,$AR281,0)=0,"",INDEX(Input!$N$2:$U$500,$AR281,0)),""))</f>
        <v/>
      </c>
      <c r="X281" s="37"/>
      <c r="Y281" s="37"/>
      <c r="Z281" s="37"/>
      <c r="AA281" s="37"/>
      <c r="AB281" s="37"/>
      <c r="AC281" s="37"/>
      <c r="AD281" s="37"/>
      <c r="AE281" s="29" t="str">
        <f t="shared" si="12"/>
        <v/>
      </c>
      <c r="AF281" s="29" t="str" cm="1">
        <f t="array" ref="AF281">IF($AS281=0,"",INDEX(Disk_Pivot!$I$2:$I$500,$AS281))</f>
        <v/>
      </c>
      <c r="AG281" s="29" t="str" cm="1">
        <f t="array" ref="AG281">IF($AS281=0,"",INDEX(Disk_Pivot!$N$2:$N$500,$AS281))</f>
        <v/>
      </c>
      <c r="AH281" s="29"/>
      <c r="AI281" s="29"/>
      <c r="AJ281" s="29"/>
      <c r="AK281" s="29"/>
      <c r="AL281" s="29"/>
      <c r="AM281" s="29"/>
      <c r="AR281">
        <f>IFERROR(MATCH($B281,Input!$J$2:$J$500,0),0)</f>
        <v>0</v>
      </c>
      <c r="AS281">
        <f>IFERROR(MATCH($B281,Disk_Pivot!$G$2:$G$500,0),0)</f>
        <v>0</v>
      </c>
    </row>
    <row r="282" spans="1:45">
      <c r="A282" s="29" t="str" cm="1">
        <f t="array" ref="A282">IF($AR282=0,"",INDEX(Input!$G$2:$G$500,$AR282)&amp;"")</f>
        <v/>
      </c>
      <c r="B282" s="29"/>
      <c r="C282" s="29" t="str" cm="1">
        <f t="array" ref="C282">IF($AR282=0,"",INDEX(Input!$H$2:$H$500,$AR282)&amp;"")</f>
        <v/>
      </c>
      <c r="D282" s="37" t="str" cm="1">
        <f t="array" ref="D282">IF($AR282=0,"",INDEX(Input!$F$2:$F$500,$AR282))</f>
        <v/>
      </c>
      <c r="E282" s="29" t="str">
        <f>IFERROR(INDEX(Models!$G$2:$G$605,MATCH(D282,Models!$H$2:$H$605,0)),D282)</f>
        <v/>
      </c>
      <c r="F282" s="29" t="str" cm="1">
        <f t="array" ref="F282">IF($AR282=0,"",INDEX(Input!$E$2:$E$500,$AR282))</f>
        <v/>
      </c>
      <c r="G282" s="29" t="str" cm="1">
        <f t="array" ref="G282">IF($AR282=0,"",IF(F282="LENOVO",INDEX(Input!$K$2:$K$500,$AR282),INDEX(Input!$L$2:$L$500,$AR282)))</f>
        <v/>
      </c>
      <c r="H282" s="29"/>
      <c r="I282" s="29"/>
      <c r="J282" s="29" t="str">
        <f>CPU_Formula!I282</f>
        <v/>
      </c>
      <c r="K282" s="37" t="str" cm="1">
        <f t="array" ref="K282">IF($AR282=0,"",INDEX(Input!$D$2:$AC$500,$AR282,$AP$2)&amp;"")</f>
        <v/>
      </c>
      <c r="L282" s="37" t="str" cm="1">
        <f t="array" ref="L282">IF($AR282=0,"",INDEX(Input!$D$2:$AC$500,$AR282,$AP$3)&amp;"")</f>
        <v/>
      </c>
      <c r="M282" s="37" t="str" cm="1">
        <f t="array" ref="M282">IFERROR(_xlfn.FILTERXML("&lt;t&gt;&lt;s&gt;" &amp; SUBSTITUTE(L282," / ","&lt;/s&gt;&lt;s&gt;") &amp; "&lt;/s&gt;&lt;/t&gt;","(//s[contains(.,'DDR')])[1]"),"")</f>
        <v/>
      </c>
      <c r="N282" s="29" t="str">
        <f t="shared" si="13"/>
        <v/>
      </c>
      <c r="O282" s="37" t="str" cm="1">
        <f t="array" ref="O282">IF($AR282=0,"",INDEX(Input!$D$2:$AC$500,$AR282,$AP$4)&amp;"")</f>
        <v/>
      </c>
      <c r="P282" s="37" t="str" cm="1">
        <f t="array" ref="P282">IF($AR282=0,"",IFERROR(_xlfn.TEXTJOIN(", ",TRUE,_xlfn.MAP(_xlfn._xlws.FILTER(INDEX(Input!$D$2:$AC$500,,$AP$6),Input!$J$2:$J$500=$B282),_xlfn.LAMBDA(_xlpm.x,IFERROR(TRUNC(VALUE(_xlfn.TEXTBEFORE(_xlpm.x," ")))&amp;" "&amp;_xlfn.TEXTAFTER(_xlpm.x," "),_xlpm.x)))),""))</f>
        <v/>
      </c>
      <c r="Q282" s="29" t="str">
        <f t="shared" si="14"/>
        <v/>
      </c>
      <c r="R282" s="37" t="str" cm="1">
        <f t="array" ref="R282">IF($AR282=0,"",_xlfn.LET(_xlpm.Result,INDEX(Input!$D$2:$AC$500,$AR282,$AP$5),IF(_xlpm.Result="","",_xlpm.Result)))</f>
        <v/>
      </c>
      <c r="S282" s="37" t="str" cm="1">
        <f t="array" ref="S282">IF(R282="","",IFERROR(_xlfn.TEXTSPLIT(R282," / ", ,TRUE,0,),""))</f>
        <v/>
      </c>
      <c r="T282" s="37"/>
      <c r="U282" s="37" t="str" cm="1">
        <f t="array" ref="U282">IFERROR(_xlfn.IFS(
S282="","",
--S282&lt;55,"Battery Defect",
--S282&lt;=69,"Battery D",
--S282&lt;=80,"Battery C",
--S282&gt;80,""
),"")</f>
        <v/>
      </c>
      <c r="V282" s="37" t="str" cm="1">
        <f t="array" ref="V282">IFERROR(_xlfn.IFS(
T282="","",
--T282&lt;55,"Battery Defect",
--T282&lt;=69,"Battery D",
--T282&lt;=80,"Battery C",
--T282&gt;80,""
),"")</f>
        <v/>
      </c>
      <c r="W282" s="37" t="str" cm="1">
        <f t="array" ref="W282">IF($AR282=0,"",IFERROR(IF(INDEX(Input!$N$2:$U$500,$AR282,0)=0,"",INDEX(Input!$N$2:$U$500,$AR282,0)),""))</f>
        <v/>
      </c>
      <c r="X282" s="37"/>
      <c r="Y282" s="37"/>
      <c r="Z282" s="37"/>
      <c r="AA282" s="37"/>
      <c r="AB282" s="37"/>
      <c r="AC282" s="37"/>
      <c r="AD282" s="37"/>
      <c r="AE282" s="29" t="str">
        <f t="shared" si="12"/>
        <v/>
      </c>
      <c r="AF282" s="29" t="str" cm="1">
        <f t="array" ref="AF282">IF($AS282=0,"",INDEX(Disk_Pivot!$I$2:$I$500,$AS282))</f>
        <v/>
      </c>
      <c r="AG282" s="29" t="str" cm="1">
        <f t="array" ref="AG282">IF($AS282=0,"",INDEX(Disk_Pivot!$N$2:$N$500,$AS282))</f>
        <v/>
      </c>
      <c r="AH282" s="29"/>
      <c r="AI282" s="29"/>
      <c r="AJ282" s="29"/>
      <c r="AK282" s="29"/>
      <c r="AL282" s="29"/>
      <c r="AM282" s="29"/>
      <c r="AR282">
        <f>IFERROR(MATCH($B282,Input!$J$2:$J$500,0),0)</f>
        <v>0</v>
      </c>
      <c r="AS282">
        <f>IFERROR(MATCH($B282,Disk_Pivot!$G$2:$G$500,0),0)</f>
        <v>0</v>
      </c>
    </row>
    <row r="283" spans="1:45">
      <c r="A283" s="29" t="str" cm="1">
        <f t="array" ref="A283">IF($AR283=0,"",INDEX(Input!$G$2:$G$500,$AR283)&amp;"")</f>
        <v/>
      </c>
      <c r="B283" s="29"/>
      <c r="C283" s="29" t="str" cm="1">
        <f t="array" ref="C283">IF($AR283=0,"",INDEX(Input!$H$2:$H$500,$AR283)&amp;"")</f>
        <v/>
      </c>
      <c r="D283" s="37" t="str" cm="1">
        <f t="array" ref="D283">IF($AR283=0,"",INDEX(Input!$F$2:$F$500,$AR283))</f>
        <v/>
      </c>
      <c r="E283" s="29" t="str">
        <f>IFERROR(INDEX(Models!$G$2:$G$605,MATCH(D283,Models!$H$2:$H$605,0)),D283)</f>
        <v/>
      </c>
      <c r="F283" s="29" t="str" cm="1">
        <f t="array" ref="F283">IF($AR283=0,"",INDEX(Input!$E$2:$E$500,$AR283))</f>
        <v/>
      </c>
      <c r="G283" s="29" t="str" cm="1">
        <f t="array" ref="G283">IF($AR283=0,"",IF(F283="LENOVO",INDEX(Input!$K$2:$K$500,$AR283),INDEX(Input!$L$2:$L$500,$AR283)))</f>
        <v/>
      </c>
      <c r="H283" s="29"/>
      <c r="I283" s="29"/>
      <c r="J283" s="29" t="str">
        <f>CPU_Formula!I283</f>
        <v/>
      </c>
      <c r="K283" s="37" t="str" cm="1">
        <f t="array" ref="K283">IF($AR283=0,"",INDEX(Input!$D$2:$AC$500,$AR283,$AP$2)&amp;"")</f>
        <v/>
      </c>
      <c r="L283" s="37" t="str" cm="1">
        <f t="array" ref="L283">IF($AR283=0,"",INDEX(Input!$D$2:$AC$500,$AR283,$AP$3)&amp;"")</f>
        <v/>
      </c>
      <c r="M283" s="37" t="str" cm="1">
        <f t="array" ref="M283">IFERROR(_xlfn.FILTERXML("&lt;t&gt;&lt;s&gt;" &amp; SUBSTITUTE(L283," / ","&lt;/s&gt;&lt;s&gt;") &amp; "&lt;/s&gt;&lt;/t&gt;","(//s[contains(.,'DDR')])[1]"),"")</f>
        <v/>
      </c>
      <c r="N283" s="29" t="str">
        <f t="shared" si="13"/>
        <v/>
      </c>
      <c r="O283" s="37" t="str" cm="1">
        <f t="array" ref="O283">IF($AR283=0,"",INDEX(Input!$D$2:$AC$500,$AR283,$AP$4)&amp;"")</f>
        <v/>
      </c>
      <c r="P283" s="37" t="str" cm="1">
        <f t="array" ref="P283">IF($AR283=0,"",IFERROR(_xlfn.TEXTJOIN(", ",TRUE,_xlfn.MAP(_xlfn._xlws.FILTER(INDEX(Input!$D$2:$AC$500,,$AP$6),Input!$J$2:$J$500=$B283),_xlfn.LAMBDA(_xlpm.x,IFERROR(TRUNC(VALUE(_xlfn.TEXTBEFORE(_xlpm.x," ")))&amp;" "&amp;_xlfn.TEXTAFTER(_xlpm.x," "),_xlpm.x)))),""))</f>
        <v/>
      </c>
      <c r="Q283" s="29" t="str">
        <f t="shared" si="14"/>
        <v/>
      </c>
      <c r="R283" s="37" t="str" cm="1">
        <f t="array" ref="R283">IF($AR283=0,"",_xlfn.LET(_xlpm.Result,INDEX(Input!$D$2:$AC$500,$AR283,$AP$5),IF(_xlpm.Result="","",_xlpm.Result)))</f>
        <v/>
      </c>
      <c r="S283" s="37" t="str" cm="1">
        <f t="array" ref="S283">IF(R283="","",IFERROR(_xlfn.TEXTSPLIT(R283," / ", ,TRUE,0,),""))</f>
        <v/>
      </c>
      <c r="T283" s="37"/>
      <c r="U283" s="37" t="str" cm="1">
        <f t="array" ref="U283">IFERROR(_xlfn.IFS(
S283="","",
--S283&lt;55,"Battery Defect",
--S283&lt;=69,"Battery D",
--S283&lt;=80,"Battery C",
--S283&gt;80,""
),"")</f>
        <v/>
      </c>
      <c r="V283" s="37" t="str" cm="1">
        <f t="array" ref="V283">IFERROR(_xlfn.IFS(
T283="","",
--T283&lt;55,"Battery Defect",
--T283&lt;=69,"Battery D",
--T283&lt;=80,"Battery C",
--T283&gt;80,""
),"")</f>
        <v/>
      </c>
      <c r="W283" s="37" t="str" cm="1">
        <f t="array" ref="W283">IF($AR283=0,"",IFERROR(IF(INDEX(Input!$N$2:$U$500,$AR283,0)=0,"",INDEX(Input!$N$2:$U$500,$AR283,0)),""))</f>
        <v/>
      </c>
      <c r="X283" s="37"/>
      <c r="Y283" s="37"/>
      <c r="Z283" s="37"/>
      <c r="AA283" s="37"/>
      <c r="AB283" s="37"/>
      <c r="AC283" s="37"/>
      <c r="AD283" s="37"/>
      <c r="AE283" s="29" t="str">
        <f t="shared" si="12"/>
        <v/>
      </c>
      <c r="AF283" s="29" t="str" cm="1">
        <f t="array" ref="AF283">IF($AS283=0,"",INDEX(Disk_Pivot!$I$2:$I$500,$AS283))</f>
        <v/>
      </c>
      <c r="AG283" s="29" t="str" cm="1">
        <f t="array" ref="AG283">IF($AS283=0,"",INDEX(Disk_Pivot!$N$2:$N$500,$AS283))</f>
        <v/>
      </c>
      <c r="AH283" s="29"/>
      <c r="AI283" s="29"/>
      <c r="AJ283" s="29"/>
      <c r="AK283" s="29"/>
      <c r="AL283" s="29"/>
      <c r="AM283" s="29"/>
      <c r="AR283">
        <f>IFERROR(MATCH($B283,Input!$J$2:$J$500,0),0)</f>
        <v>0</v>
      </c>
      <c r="AS283">
        <f>IFERROR(MATCH($B283,Disk_Pivot!$G$2:$G$500,0),0)</f>
        <v>0</v>
      </c>
    </row>
    <row r="284" spans="1:45">
      <c r="A284" s="29" t="str" cm="1">
        <f t="array" ref="A284">IF($AR284=0,"",INDEX(Input!$G$2:$G$500,$AR284)&amp;"")</f>
        <v/>
      </c>
      <c r="B284" s="29"/>
      <c r="C284" s="29" t="str" cm="1">
        <f t="array" ref="C284">IF($AR284=0,"",INDEX(Input!$H$2:$H$500,$AR284)&amp;"")</f>
        <v/>
      </c>
      <c r="D284" s="37" t="str" cm="1">
        <f t="array" ref="D284">IF($AR284=0,"",INDEX(Input!$F$2:$F$500,$AR284))</f>
        <v/>
      </c>
      <c r="E284" s="29" t="str">
        <f>IFERROR(INDEX(Models!$G$2:$G$605,MATCH(D284,Models!$H$2:$H$605,0)),D284)</f>
        <v/>
      </c>
      <c r="F284" s="29" t="str" cm="1">
        <f t="array" ref="F284">IF($AR284=0,"",INDEX(Input!$E$2:$E$500,$AR284))</f>
        <v/>
      </c>
      <c r="G284" s="29" t="str" cm="1">
        <f t="array" ref="G284">IF($AR284=0,"",IF(F284="LENOVO",INDEX(Input!$K$2:$K$500,$AR284),INDEX(Input!$L$2:$L$500,$AR284)))</f>
        <v/>
      </c>
      <c r="H284" s="29"/>
      <c r="I284" s="29"/>
      <c r="J284" s="29" t="str">
        <f>CPU_Formula!I284</f>
        <v/>
      </c>
      <c r="K284" s="37" t="str" cm="1">
        <f t="array" ref="K284">IF($AR284=0,"",INDEX(Input!$D$2:$AC$500,$AR284,$AP$2)&amp;"")</f>
        <v/>
      </c>
      <c r="L284" s="37" t="str" cm="1">
        <f t="array" ref="L284">IF($AR284=0,"",INDEX(Input!$D$2:$AC$500,$AR284,$AP$3)&amp;"")</f>
        <v/>
      </c>
      <c r="M284" s="37" t="str" cm="1">
        <f t="array" ref="M284">IFERROR(_xlfn.FILTERXML("&lt;t&gt;&lt;s&gt;" &amp; SUBSTITUTE(L284," / ","&lt;/s&gt;&lt;s&gt;") &amp; "&lt;/s&gt;&lt;/t&gt;","(//s[contains(.,'DDR')])[1]"),"")</f>
        <v/>
      </c>
      <c r="N284" s="29" t="str">
        <f t="shared" si="13"/>
        <v/>
      </c>
      <c r="O284" s="37" t="str" cm="1">
        <f t="array" ref="O284">IF($AR284=0,"",INDEX(Input!$D$2:$AC$500,$AR284,$AP$4)&amp;"")</f>
        <v/>
      </c>
      <c r="P284" s="37" t="str" cm="1">
        <f t="array" ref="P284">IF($AR284=0,"",IFERROR(_xlfn.TEXTJOIN(", ",TRUE,_xlfn.MAP(_xlfn._xlws.FILTER(INDEX(Input!$D$2:$AC$500,,$AP$6),Input!$J$2:$J$500=$B284),_xlfn.LAMBDA(_xlpm.x,IFERROR(TRUNC(VALUE(_xlfn.TEXTBEFORE(_xlpm.x," ")))&amp;" "&amp;_xlfn.TEXTAFTER(_xlpm.x," "),_xlpm.x)))),""))</f>
        <v/>
      </c>
      <c r="Q284" s="29" t="str">
        <f t="shared" si="14"/>
        <v/>
      </c>
      <c r="R284" s="37" t="str" cm="1">
        <f t="array" ref="R284">IF($AR284=0,"",_xlfn.LET(_xlpm.Result,INDEX(Input!$D$2:$AC$500,$AR284,$AP$5),IF(_xlpm.Result="","",_xlpm.Result)))</f>
        <v/>
      </c>
      <c r="S284" s="37" t="str" cm="1">
        <f t="array" ref="S284">IF(R284="","",IFERROR(_xlfn.TEXTSPLIT(R284," / ", ,TRUE,0,),""))</f>
        <v/>
      </c>
      <c r="T284" s="37"/>
      <c r="U284" s="37" t="str" cm="1">
        <f t="array" ref="U284">IFERROR(_xlfn.IFS(
S284="","",
--S284&lt;55,"Battery Defect",
--S284&lt;=69,"Battery D",
--S284&lt;=80,"Battery C",
--S284&gt;80,""
),"")</f>
        <v/>
      </c>
      <c r="V284" s="37" t="str" cm="1">
        <f t="array" ref="V284">IFERROR(_xlfn.IFS(
T284="","",
--T284&lt;55,"Battery Defect",
--T284&lt;=69,"Battery D",
--T284&lt;=80,"Battery C",
--T284&gt;80,""
),"")</f>
        <v/>
      </c>
      <c r="W284" s="37" t="str" cm="1">
        <f t="array" ref="W284">IF($AR284=0,"",IFERROR(IF(INDEX(Input!$N$2:$U$500,$AR284,0)=0,"",INDEX(Input!$N$2:$U$500,$AR284,0)),""))</f>
        <v/>
      </c>
      <c r="X284" s="37"/>
      <c r="Y284" s="37"/>
      <c r="Z284" s="37"/>
      <c r="AA284" s="37"/>
      <c r="AB284" s="37"/>
      <c r="AC284" s="37"/>
      <c r="AD284" s="37"/>
      <c r="AE284" s="29" t="str">
        <f t="shared" si="12"/>
        <v/>
      </c>
      <c r="AF284" s="29" t="str" cm="1">
        <f t="array" ref="AF284">IF($AS284=0,"",INDEX(Disk_Pivot!$I$2:$I$500,$AS284))</f>
        <v/>
      </c>
      <c r="AG284" s="29" t="str" cm="1">
        <f t="array" ref="AG284">IF($AS284=0,"",INDEX(Disk_Pivot!$N$2:$N$500,$AS284))</f>
        <v/>
      </c>
      <c r="AH284" s="29"/>
      <c r="AI284" s="29"/>
      <c r="AJ284" s="29"/>
      <c r="AK284" s="29"/>
      <c r="AL284" s="29"/>
      <c r="AM284" s="29"/>
      <c r="AR284">
        <f>IFERROR(MATCH($B284,Input!$J$2:$J$500,0),0)</f>
        <v>0</v>
      </c>
      <c r="AS284">
        <f>IFERROR(MATCH($B284,Disk_Pivot!$G$2:$G$500,0),0)</f>
        <v>0</v>
      </c>
    </row>
    <row r="285" spans="1:45">
      <c r="A285" s="29" t="str" cm="1">
        <f t="array" ref="A285">IF($AR285=0,"",INDEX(Input!$G$2:$G$500,$AR285)&amp;"")</f>
        <v/>
      </c>
      <c r="B285" s="29"/>
      <c r="C285" s="29" t="str" cm="1">
        <f t="array" ref="C285">IF($AR285=0,"",INDEX(Input!$H$2:$H$500,$AR285)&amp;"")</f>
        <v/>
      </c>
      <c r="D285" s="37" t="str" cm="1">
        <f t="array" ref="D285">IF($AR285=0,"",INDEX(Input!$F$2:$F$500,$AR285))</f>
        <v/>
      </c>
      <c r="E285" s="29" t="str">
        <f>IFERROR(INDEX(Models!$G$2:$G$605,MATCH(D285,Models!$H$2:$H$605,0)),D285)</f>
        <v/>
      </c>
      <c r="F285" s="29" t="str" cm="1">
        <f t="array" ref="F285">IF($AR285=0,"",INDEX(Input!$E$2:$E$500,$AR285))</f>
        <v/>
      </c>
      <c r="G285" s="29" t="str" cm="1">
        <f t="array" ref="G285">IF($AR285=0,"",IF(F285="LENOVO",INDEX(Input!$K$2:$K$500,$AR285),INDEX(Input!$L$2:$L$500,$AR285)))</f>
        <v/>
      </c>
      <c r="H285" s="29"/>
      <c r="I285" s="29"/>
      <c r="J285" s="29" t="str">
        <f>CPU_Formula!I285</f>
        <v/>
      </c>
      <c r="K285" s="37" t="str" cm="1">
        <f t="array" ref="K285">IF($AR285=0,"",INDEX(Input!$D$2:$AC$500,$AR285,$AP$2)&amp;"")</f>
        <v/>
      </c>
      <c r="L285" s="37" t="str" cm="1">
        <f t="array" ref="L285">IF($AR285=0,"",INDEX(Input!$D$2:$AC$500,$AR285,$AP$3)&amp;"")</f>
        <v/>
      </c>
      <c r="M285" s="37" t="str" cm="1">
        <f t="array" ref="M285">IFERROR(_xlfn.FILTERXML("&lt;t&gt;&lt;s&gt;" &amp; SUBSTITUTE(L285," / ","&lt;/s&gt;&lt;s&gt;") &amp; "&lt;/s&gt;&lt;/t&gt;","(//s[contains(.,'DDR')])[1]"),"")</f>
        <v/>
      </c>
      <c r="N285" s="29" t="str">
        <f t="shared" si="13"/>
        <v/>
      </c>
      <c r="O285" s="37" t="str" cm="1">
        <f t="array" ref="O285">IF($AR285=0,"",INDEX(Input!$D$2:$AC$500,$AR285,$AP$4)&amp;"")</f>
        <v/>
      </c>
      <c r="P285" s="37" t="str" cm="1">
        <f t="array" ref="P285">IF($AR285=0,"",IFERROR(_xlfn.TEXTJOIN(", ",TRUE,_xlfn.MAP(_xlfn._xlws.FILTER(INDEX(Input!$D$2:$AC$500,,$AP$6),Input!$J$2:$J$500=$B285),_xlfn.LAMBDA(_xlpm.x,IFERROR(TRUNC(VALUE(_xlfn.TEXTBEFORE(_xlpm.x," ")))&amp;" "&amp;_xlfn.TEXTAFTER(_xlpm.x," "),_xlpm.x)))),""))</f>
        <v/>
      </c>
      <c r="Q285" s="29" t="str">
        <f t="shared" si="14"/>
        <v/>
      </c>
      <c r="R285" s="37" t="str" cm="1">
        <f t="array" ref="R285">IF($AR285=0,"",_xlfn.LET(_xlpm.Result,INDEX(Input!$D$2:$AC$500,$AR285,$AP$5),IF(_xlpm.Result="","",_xlpm.Result)))</f>
        <v/>
      </c>
      <c r="S285" s="37" t="str" cm="1">
        <f t="array" ref="S285">IF(R285="","",IFERROR(_xlfn.TEXTSPLIT(R285," / ", ,TRUE,0,),""))</f>
        <v/>
      </c>
      <c r="T285" s="37"/>
      <c r="U285" s="37" t="str" cm="1">
        <f t="array" ref="U285">IFERROR(_xlfn.IFS(
S285="","",
--S285&lt;55,"Battery Defect",
--S285&lt;=69,"Battery D",
--S285&lt;=80,"Battery C",
--S285&gt;80,""
),"")</f>
        <v/>
      </c>
      <c r="V285" s="37" t="str" cm="1">
        <f t="array" ref="V285">IFERROR(_xlfn.IFS(
T285="","",
--T285&lt;55,"Battery Defect",
--T285&lt;=69,"Battery D",
--T285&lt;=80,"Battery C",
--T285&gt;80,""
),"")</f>
        <v/>
      </c>
      <c r="W285" s="37" t="str" cm="1">
        <f t="array" ref="W285">IF($AR285=0,"",IFERROR(IF(INDEX(Input!$N$2:$U$500,$AR285,0)=0,"",INDEX(Input!$N$2:$U$500,$AR285,0)),""))</f>
        <v/>
      </c>
      <c r="X285" s="37"/>
      <c r="Y285" s="37"/>
      <c r="Z285" s="37"/>
      <c r="AA285" s="37"/>
      <c r="AB285" s="37"/>
      <c r="AC285" s="37"/>
      <c r="AD285" s="37"/>
      <c r="AE285" s="29" t="str">
        <f t="shared" si="12"/>
        <v/>
      </c>
      <c r="AF285" s="29" t="str" cm="1">
        <f t="array" ref="AF285">IF($AS285=0,"",INDEX(Disk_Pivot!$I$2:$I$500,$AS285))</f>
        <v/>
      </c>
      <c r="AG285" s="29" t="str" cm="1">
        <f t="array" ref="AG285">IF($AS285=0,"",INDEX(Disk_Pivot!$N$2:$N$500,$AS285))</f>
        <v/>
      </c>
      <c r="AH285" s="29"/>
      <c r="AI285" s="29"/>
      <c r="AJ285" s="29"/>
      <c r="AK285" s="29"/>
      <c r="AL285" s="29"/>
      <c r="AM285" s="29"/>
      <c r="AR285">
        <f>IFERROR(MATCH($B285,Input!$J$2:$J$500,0),0)</f>
        <v>0</v>
      </c>
      <c r="AS285">
        <f>IFERROR(MATCH($B285,Disk_Pivot!$G$2:$G$500,0),0)</f>
        <v>0</v>
      </c>
    </row>
    <row r="286" spans="1:45">
      <c r="A286" s="29" t="str" cm="1">
        <f t="array" ref="A286">IF($AR286=0,"",INDEX(Input!$G$2:$G$500,$AR286)&amp;"")</f>
        <v/>
      </c>
      <c r="B286" s="29"/>
      <c r="C286" s="29" t="str" cm="1">
        <f t="array" ref="C286">IF($AR286=0,"",INDEX(Input!$H$2:$H$500,$AR286)&amp;"")</f>
        <v/>
      </c>
      <c r="D286" s="37" t="str" cm="1">
        <f t="array" ref="D286">IF($AR286=0,"",INDEX(Input!$F$2:$F$500,$AR286))</f>
        <v/>
      </c>
      <c r="E286" s="29" t="str">
        <f>IFERROR(INDEX(Models!$G$2:$G$605,MATCH(D286,Models!$H$2:$H$605,0)),D286)</f>
        <v/>
      </c>
      <c r="F286" s="29" t="str" cm="1">
        <f t="array" ref="F286">IF($AR286=0,"",INDEX(Input!$E$2:$E$500,$AR286))</f>
        <v/>
      </c>
      <c r="G286" s="29" t="str" cm="1">
        <f t="array" ref="G286">IF($AR286=0,"",IF(F286="LENOVO",INDEX(Input!$K$2:$K$500,$AR286),INDEX(Input!$L$2:$L$500,$AR286)))</f>
        <v/>
      </c>
      <c r="H286" s="29"/>
      <c r="I286" s="29"/>
      <c r="J286" s="29" t="str">
        <f>CPU_Formula!I286</f>
        <v/>
      </c>
      <c r="K286" s="37" t="str" cm="1">
        <f t="array" ref="K286">IF($AR286=0,"",INDEX(Input!$D$2:$AC$500,$AR286,$AP$2)&amp;"")</f>
        <v/>
      </c>
      <c r="L286" s="37" t="str" cm="1">
        <f t="array" ref="L286">IF($AR286=0,"",INDEX(Input!$D$2:$AC$500,$AR286,$AP$3)&amp;"")</f>
        <v/>
      </c>
      <c r="M286" s="37" t="str" cm="1">
        <f t="array" ref="M286">IFERROR(_xlfn.FILTERXML("&lt;t&gt;&lt;s&gt;" &amp; SUBSTITUTE(L286," / ","&lt;/s&gt;&lt;s&gt;") &amp; "&lt;/s&gt;&lt;/t&gt;","(//s[contains(.,'DDR')])[1]"),"")</f>
        <v/>
      </c>
      <c r="N286" s="29" t="str">
        <f t="shared" si="13"/>
        <v/>
      </c>
      <c r="O286" s="37" t="str" cm="1">
        <f t="array" ref="O286">IF($AR286=0,"",INDEX(Input!$D$2:$AC$500,$AR286,$AP$4)&amp;"")</f>
        <v/>
      </c>
      <c r="P286" s="37" t="str" cm="1">
        <f t="array" ref="P286">IF($AR286=0,"",IFERROR(_xlfn.TEXTJOIN(", ",TRUE,_xlfn.MAP(_xlfn._xlws.FILTER(INDEX(Input!$D$2:$AC$500,,$AP$6),Input!$J$2:$J$500=$B286),_xlfn.LAMBDA(_xlpm.x,IFERROR(TRUNC(VALUE(_xlfn.TEXTBEFORE(_xlpm.x," ")))&amp;" "&amp;_xlfn.TEXTAFTER(_xlpm.x," "),_xlpm.x)))),""))</f>
        <v/>
      </c>
      <c r="Q286" s="29" t="str">
        <f t="shared" si="14"/>
        <v/>
      </c>
      <c r="R286" s="37" t="str" cm="1">
        <f t="array" ref="R286">IF($AR286=0,"",_xlfn.LET(_xlpm.Result,INDEX(Input!$D$2:$AC$500,$AR286,$AP$5),IF(_xlpm.Result="","",_xlpm.Result)))</f>
        <v/>
      </c>
      <c r="S286" s="37" t="str" cm="1">
        <f t="array" ref="S286">IF(R286="","",IFERROR(_xlfn.TEXTSPLIT(R286," / ", ,TRUE,0,),""))</f>
        <v/>
      </c>
      <c r="T286" s="37"/>
      <c r="U286" s="37" t="str" cm="1">
        <f t="array" ref="U286">IFERROR(_xlfn.IFS(
S286="","",
--S286&lt;55,"Battery Defect",
--S286&lt;=69,"Battery D",
--S286&lt;=80,"Battery C",
--S286&gt;80,""
),"")</f>
        <v/>
      </c>
      <c r="V286" s="37" t="str" cm="1">
        <f t="array" ref="V286">IFERROR(_xlfn.IFS(
T286="","",
--T286&lt;55,"Battery Defect",
--T286&lt;=69,"Battery D",
--T286&lt;=80,"Battery C",
--T286&gt;80,""
),"")</f>
        <v/>
      </c>
      <c r="W286" s="37" t="str" cm="1">
        <f t="array" ref="W286">IF($AR286=0,"",IFERROR(IF(INDEX(Input!$N$2:$U$500,$AR286,0)=0,"",INDEX(Input!$N$2:$U$500,$AR286,0)),""))</f>
        <v/>
      </c>
      <c r="X286" s="37"/>
      <c r="Y286" s="37"/>
      <c r="Z286" s="37"/>
      <c r="AA286" s="37"/>
      <c r="AB286" s="37"/>
      <c r="AC286" s="37"/>
      <c r="AD286" s="37"/>
      <c r="AE286" s="29" t="str">
        <f t="shared" si="12"/>
        <v/>
      </c>
      <c r="AF286" s="29" t="str" cm="1">
        <f t="array" ref="AF286">IF($AS286=0,"",INDEX(Disk_Pivot!$I$2:$I$500,$AS286))</f>
        <v/>
      </c>
      <c r="AG286" s="29" t="str" cm="1">
        <f t="array" ref="AG286">IF($AS286=0,"",INDEX(Disk_Pivot!$N$2:$N$500,$AS286))</f>
        <v/>
      </c>
      <c r="AH286" s="29"/>
      <c r="AI286" s="29"/>
      <c r="AJ286" s="29"/>
      <c r="AK286" s="29"/>
      <c r="AL286" s="29"/>
      <c r="AM286" s="29"/>
      <c r="AR286">
        <f>IFERROR(MATCH($B286,Input!$J$2:$J$500,0),0)</f>
        <v>0</v>
      </c>
      <c r="AS286">
        <f>IFERROR(MATCH($B286,Disk_Pivot!$G$2:$G$500,0),0)</f>
        <v>0</v>
      </c>
    </row>
    <row r="287" spans="1:45">
      <c r="A287" s="29" t="str" cm="1">
        <f t="array" ref="A287">IF($AR287=0,"",INDEX(Input!$G$2:$G$500,$AR287)&amp;"")</f>
        <v/>
      </c>
      <c r="B287" s="29"/>
      <c r="C287" s="29" t="str" cm="1">
        <f t="array" ref="C287">IF($AR287=0,"",INDEX(Input!$H$2:$H$500,$AR287)&amp;"")</f>
        <v/>
      </c>
      <c r="D287" s="37" t="str" cm="1">
        <f t="array" ref="D287">IF($AR287=0,"",INDEX(Input!$F$2:$F$500,$AR287))</f>
        <v/>
      </c>
      <c r="E287" s="29" t="str">
        <f>IFERROR(INDEX(Models!$G$2:$G$605,MATCH(D287,Models!$H$2:$H$605,0)),D287)</f>
        <v/>
      </c>
      <c r="F287" s="29" t="str" cm="1">
        <f t="array" ref="F287">IF($AR287=0,"",INDEX(Input!$E$2:$E$500,$AR287))</f>
        <v/>
      </c>
      <c r="G287" s="29" t="str" cm="1">
        <f t="array" ref="G287">IF($AR287=0,"",IF(F287="LENOVO",INDEX(Input!$K$2:$K$500,$AR287),INDEX(Input!$L$2:$L$500,$AR287)))</f>
        <v/>
      </c>
      <c r="H287" s="29"/>
      <c r="I287" s="29"/>
      <c r="J287" s="29" t="str">
        <f>CPU_Formula!I287</f>
        <v/>
      </c>
      <c r="K287" s="37" t="str" cm="1">
        <f t="array" ref="K287">IF($AR287=0,"",INDEX(Input!$D$2:$AC$500,$AR287,$AP$2)&amp;"")</f>
        <v/>
      </c>
      <c r="L287" s="37" t="str" cm="1">
        <f t="array" ref="L287">IF($AR287=0,"",INDEX(Input!$D$2:$AC$500,$AR287,$AP$3)&amp;"")</f>
        <v/>
      </c>
      <c r="M287" s="37" t="str" cm="1">
        <f t="array" ref="M287">IFERROR(_xlfn.FILTERXML("&lt;t&gt;&lt;s&gt;" &amp; SUBSTITUTE(L287," / ","&lt;/s&gt;&lt;s&gt;") &amp; "&lt;/s&gt;&lt;/t&gt;","(//s[contains(.,'DDR')])[1]"),"")</f>
        <v/>
      </c>
      <c r="N287" s="29" t="str">
        <f t="shared" si="13"/>
        <v/>
      </c>
      <c r="O287" s="37" t="str" cm="1">
        <f t="array" ref="O287">IF($AR287=0,"",INDEX(Input!$D$2:$AC$500,$AR287,$AP$4)&amp;"")</f>
        <v/>
      </c>
      <c r="P287" s="37" t="str" cm="1">
        <f t="array" ref="P287">IF($AR287=0,"",IFERROR(_xlfn.TEXTJOIN(", ",TRUE,_xlfn.MAP(_xlfn._xlws.FILTER(INDEX(Input!$D$2:$AC$500,,$AP$6),Input!$J$2:$J$500=$B287),_xlfn.LAMBDA(_xlpm.x,IFERROR(TRUNC(VALUE(_xlfn.TEXTBEFORE(_xlpm.x," ")))&amp;" "&amp;_xlfn.TEXTAFTER(_xlpm.x," "),_xlpm.x)))),""))</f>
        <v/>
      </c>
      <c r="Q287" s="29" t="str">
        <f t="shared" si="14"/>
        <v/>
      </c>
      <c r="R287" s="37" t="str" cm="1">
        <f t="array" ref="R287">IF($AR287=0,"",_xlfn.LET(_xlpm.Result,INDEX(Input!$D$2:$AC$500,$AR287,$AP$5),IF(_xlpm.Result="","",_xlpm.Result)))</f>
        <v/>
      </c>
      <c r="S287" s="37" t="str" cm="1">
        <f t="array" ref="S287">IF(R287="","",IFERROR(_xlfn.TEXTSPLIT(R287," / ", ,TRUE,0,),""))</f>
        <v/>
      </c>
      <c r="T287" s="37"/>
      <c r="U287" s="37" t="str" cm="1">
        <f t="array" ref="U287">IFERROR(_xlfn.IFS(
S287="","",
--S287&lt;55,"Battery Defect",
--S287&lt;=69,"Battery D",
--S287&lt;=80,"Battery C",
--S287&gt;80,""
),"")</f>
        <v/>
      </c>
      <c r="V287" s="37" t="str" cm="1">
        <f t="array" ref="V287">IFERROR(_xlfn.IFS(
T287="","",
--T287&lt;55,"Battery Defect",
--T287&lt;=69,"Battery D",
--T287&lt;=80,"Battery C",
--T287&gt;80,""
),"")</f>
        <v/>
      </c>
      <c r="W287" s="37" t="str" cm="1">
        <f t="array" ref="W287">IF($AR287=0,"",IFERROR(IF(INDEX(Input!$N$2:$U$500,$AR287,0)=0,"",INDEX(Input!$N$2:$U$500,$AR287,0)),""))</f>
        <v/>
      </c>
      <c r="X287" s="37"/>
      <c r="Y287" s="37"/>
      <c r="Z287" s="37"/>
      <c r="AA287" s="37"/>
      <c r="AB287" s="37"/>
      <c r="AC287" s="37"/>
      <c r="AD287" s="37"/>
      <c r="AE287" s="29" t="str">
        <f t="shared" si="12"/>
        <v/>
      </c>
      <c r="AF287" s="29" t="str" cm="1">
        <f t="array" ref="AF287">IF($AS287=0,"",INDEX(Disk_Pivot!$I$2:$I$500,$AS287))</f>
        <v/>
      </c>
      <c r="AG287" s="29" t="str" cm="1">
        <f t="array" ref="AG287">IF($AS287=0,"",INDEX(Disk_Pivot!$N$2:$N$500,$AS287))</f>
        <v/>
      </c>
      <c r="AH287" s="29"/>
      <c r="AI287" s="29"/>
      <c r="AJ287" s="29"/>
      <c r="AK287" s="29"/>
      <c r="AL287" s="29"/>
      <c r="AM287" s="29"/>
      <c r="AR287">
        <f>IFERROR(MATCH($B287,Input!$J$2:$J$500,0),0)</f>
        <v>0</v>
      </c>
      <c r="AS287">
        <f>IFERROR(MATCH($B287,Disk_Pivot!$G$2:$G$500,0),0)</f>
        <v>0</v>
      </c>
    </row>
    <row r="288" spans="1:45">
      <c r="A288" s="29" t="str" cm="1">
        <f t="array" ref="A288">IF($AR288=0,"",INDEX(Input!$G$2:$G$500,$AR288)&amp;"")</f>
        <v/>
      </c>
      <c r="B288" s="29"/>
      <c r="C288" s="29" t="str" cm="1">
        <f t="array" ref="C288">IF($AR288=0,"",INDEX(Input!$H$2:$H$500,$AR288)&amp;"")</f>
        <v/>
      </c>
      <c r="D288" s="37" t="str" cm="1">
        <f t="array" ref="D288">IF($AR288=0,"",INDEX(Input!$F$2:$F$500,$AR288))</f>
        <v/>
      </c>
      <c r="E288" s="29" t="str">
        <f>IFERROR(INDEX(Models!$G$2:$G$605,MATCH(D288,Models!$H$2:$H$605,0)),D288)</f>
        <v/>
      </c>
      <c r="F288" s="29" t="str" cm="1">
        <f t="array" ref="F288">IF($AR288=0,"",INDEX(Input!$E$2:$E$500,$AR288))</f>
        <v/>
      </c>
      <c r="G288" s="29" t="str" cm="1">
        <f t="array" ref="G288">IF($AR288=0,"",IF(F288="LENOVO",INDEX(Input!$K$2:$K$500,$AR288),INDEX(Input!$L$2:$L$500,$AR288)))</f>
        <v/>
      </c>
      <c r="H288" s="29"/>
      <c r="I288" s="29"/>
      <c r="J288" s="29" t="str">
        <f>CPU_Formula!I288</f>
        <v/>
      </c>
      <c r="K288" s="37" t="str" cm="1">
        <f t="array" ref="K288">IF($AR288=0,"",INDEX(Input!$D$2:$AC$500,$AR288,$AP$2)&amp;"")</f>
        <v/>
      </c>
      <c r="L288" s="37" t="str" cm="1">
        <f t="array" ref="L288">IF($AR288=0,"",INDEX(Input!$D$2:$AC$500,$AR288,$AP$3)&amp;"")</f>
        <v/>
      </c>
      <c r="M288" s="37" t="str" cm="1">
        <f t="array" ref="M288">IFERROR(_xlfn.FILTERXML("&lt;t&gt;&lt;s&gt;" &amp; SUBSTITUTE(L288," / ","&lt;/s&gt;&lt;s&gt;") &amp; "&lt;/s&gt;&lt;/t&gt;","(//s[contains(.,'DDR')])[1]"),"")</f>
        <v/>
      </c>
      <c r="N288" s="29" t="str">
        <f t="shared" si="13"/>
        <v/>
      </c>
      <c r="O288" s="37" t="str" cm="1">
        <f t="array" ref="O288">IF($AR288=0,"",INDEX(Input!$D$2:$AC$500,$AR288,$AP$4)&amp;"")</f>
        <v/>
      </c>
      <c r="P288" s="37" t="str" cm="1">
        <f t="array" ref="P288">IF($AR288=0,"",IFERROR(_xlfn.TEXTJOIN(", ",TRUE,_xlfn.MAP(_xlfn._xlws.FILTER(INDEX(Input!$D$2:$AC$500,,$AP$6),Input!$J$2:$J$500=$B288),_xlfn.LAMBDA(_xlpm.x,IFERROR(TRUNC(VALUE(_xlfn.TEXTBEFORE(_xlpm.x," ")))&amp;" "&amp;_xlfn.TEXTAFTER(_xlpm.x," "),_xlpm.x)))),""))</f>
        <v/>
      </c>
      <c r="Q288" s="29" t="str">
        <f t="shared" si="14"/>
        <v/>
      </c>
      <c r="R288" s="37" t="str" cm="1">
        <f t="array" ref="R288">IF($AR288=0,"",_xlfn.LET(_xlpm.Result,INDEX(Input!$D$2:$AC$500,$AR288,$AP$5),IF(_xlpm.Result="","",_xlpm.Result)))</f>
        <v/>
      </c>
      <c r="S288" s="37" t="str" cm="1">
        <f t="array" ref="S288">IF(R288="","",IFERROR(_xlfn.TEXTSPLIT(R288," / ", ,TRUE,0,),""))</f>
        <v/>
      </c>
      <c r="T288" s="37"/>
      <c r="U288" s="37" t="str" cm="1">
        <f t="array" ref="U288">IFERROR(_xlfn.IFS(
S288="","",
--S288&lt;55,"Battery Defect",
--S288&lt;=69,"Battery D",
--S288&lt;=80,"Battery C",
--S288&gt;80,""
),"")</f>
        <v/>
      </c>
      <c r="V288" s="37" t="str" cm="1">
        <f t="array" ref="V288">IFERROR(_xlfn.IFS(
T288="","",
--T288&lt;55,"Battery Defect",
--T288&lt;=69,"Battery D",
--T288&lt;=80,"Battery C",
--T288&gt;80,""
),"")</f>
        <v/>
      </c>
      <c r="W288" s="37" t="str" cm="1">
        <f t="array" ref="W288">IF($AR288=0,"",IFERROR(IF(INDEX(Input!$N$2:$U$500,$AR288,0)=0,"",INDEX(Input!$N$2:$U$500,$AR288,0)),""))</f>
        <v/>
      </c>
      <c r="X288" s="37"/>
      <c r="Y288" s="37"/>
      <c r="Z288" s="37"/>
      <c r="AA288" s="37"/>
      <c r="AB288" s="37"/>
      <c r="AC288" s="37"/>
      <c r="AD288" s="37"/>
      <c r="AE288" s="29" t="str">
        <f t="shared" si="12"/>
        <v/>
      </c>
      <c r="AF288" s="29" t="str" cm="1">
        <f t="array" ref="AF288">IF($AS288=0,"",INDEX(Disk_Pivot!$I$2:$I$500,$AS288))</f>
        <v/>
      </c>
      <c r="AG288" s="29" t="str" cm="1">
        <f t="array" ref="AG288">IF($AS288=0,"",INDEX(Disk_Pivot!$N$2:$N$500,$AS288))</f>
        <v/>
      </c>
      <c r="AH288" s="29"/>
      <c r="AI288" s="29"/>
      <c r="AJ288" s="29"/>
      <c r="AK288" s="29"/>
      <c r="AL288" s="29"/>
      <c r="AM288" s="29"/>
      <c r="AR288">
        <f>IFERROR(MATCH($B288,Input!$J$2:$J$500,0),0)</f>
        <v>0</v>
      </c>
      <c r="AS288">
        <f>IFERROR(MATCH($B288,Disk_Pivot!$G$2:$G$500,0),0)</f>
        <v>0</v>
      </c>
    </row>
    <row r="289" spans="1:45">
      <c r="A289" s="29" t="str" cm="1">
        <f t="array" ref="A289">IF($AR289=0,"",INDEX(Input!$G$2:$G$500,$AR289)&amp;"")</f>
        <v/>
      </c>
      <c r="B289" s="29"/>
      <c r="C289" s="29" t="str" cm="1">
        <f t="array" ref="C289">IF($AR289=0,"",INDEX(Input!$H$2:$H$500,$AR289)&amp;"")</f>
        <v/>
      </c>
      <c r="D289" s="37" t="str" cm="1">
        <f t="array" ref="D289">IF($AR289=0,"",INDEX(Input!$F$2:$F$500,$AR289))</f>
        <v/>
      </c>
      <c r="E289" s="29" t="str">
        <f>IFERROR(INDEX(Models!$G$2:$G$605,MATCH(D289,Models!$H$2:$H$605,0)),D289)</f>
        <v/>
      </c>
      <c r="F289" s="29" t="str" cm="1">
        <f t="array" ref="F289">IF($AR289=0,"",INDEX(Input!$E$2:$E$500,$AR289))</f>
        <v/>
      </c>
      <c r="G289" s="29" t="str" cm="1">
        <f t="array" ref="G289">IF($AR289=0,"",IF(F289="LENOVO",INDEX(Input!$K$2:$K$500,$AR289),INDEX(Input!$L$2:$L$500,$AR289)))</f>
        <v/>
      </c>
      <c r="H289" s="29"/>
      <c r="I289" s="29"/>
      <c r="J289" s="29" t="str">
        <f>CPU_Formula!I289</f>
        <v/>
      </c>
      <c r="K289" s="37" t="str" cm="1">
        <f t="array" ref="K289">IF($AR289=0,"",INDEX(Input!$D$2:$AC$500,$AR289,$AP$2)&amp;"")</f>
        <v/>
      </c>
      <c r="L289" s="37" t="str" cm="1">
        <f t="array" ref="L289">IF($AR289=0,"",INDEX(Input!$D$2:$AC$500,$AR289,$AP$3)&amp;"")</f>
        <v/>
      </c>
      <c r="M289" s="37" t="str" cm="1">
        <f t="array" ref="M289">IFERROR(_xlfn.FILTERXML("&lt;t&gt;&lt;s&gt;" &amp; SUBSTITUTE(L289," / ","&lt;/s&gt;&lt;s&gt;") &amp; "&lt;/s&gt;&lt;/t&gt;","(//s[contains(.,'DDR')])[1]"),"")</f>
        <v/>
      </c>
      <c r="N289" s="29" t="str">
        <f t="shared" si="13"/>
        <v/>
      </c>
      <c r="O289" s="37" t="str" cm="1">
        <f t="array" ref="O289">IF($AR289=0,"",INDEX(Input!$D$2:$AC$500,$AR289,$AP$4)&amp;"")</f>
        <v/>
      </c>
      <c r="P289" s="37" t="str" cm="1">
        <f t="array" ref="P289">IF($AR289=0,"",IFERROR(_xlfn.TEXTJOIN(", ",TRUE,_xlfn.MAP(_xlfn._xlws.FILTER(INDEX(Input!$D$2:$AC$500,,$AP$6),Input!$J$2:$J$500=$B289),_xlfn.LAMBDA(_xlpm.x,IFERROR(TRUNC(VALUE(_xlfn.TEXTBEFORE(_xlpm.x," ")))&amp;" "&amp;_xlfn.TEXTAFTER(_xlpm.x," "),_xlpm.x)))),""))</f>
        <v/>
      </c>
      <c r="Q289" s="29" t="str">
        <f t="shared" si="14"/>
        <v/>
      </c>
      <c r="R289" s="37" t="str" cm="1">
        <f t="array" ref="R289">IF($AR289=0,"",_xlfn.LET(_xlpm.Result,INDEX(Input!$D$2:$AC$500,$AR289,$AP$5),IF(_xlpm.Result="","",_xlpm.Result)))</f>
        <v/>
      </c>
      <c r="S289" s="37" t="str" cm="1">
        <f t="array" ref="S289">IF(R289="","",IFERROR(_xlfn.TEXTSPLIT(R289," / ", ,TRUE,0,),""))</f>
        <v/>
      </c>
      <c r="T289" s="37"/>
      <c r="U289" s="37" t="str" cm="1">
        <f t="array" ref="U289">IFERROR(_xlfn.IFS(
S289="","",
--S289&lt;55,"Battery Defect",
--S289&lt;=69,"Battery D",
--S289&lt;=80,"Battery C",
--S289&gt;80,""
),"")</f>
        <v/>
      </c>
      <c r="V289" s="37" t="str" cm="1">
        <f t="array" ref="V289">IFERROR(_xlfn.IFS(
T289="","",
--T289&lt;55,"Battery Defect",
--T289&lt;=69,"Battery D",
--T289&lt;=80,"Battery C",
--T289&gt;80,""
),"")</f>
        <v/>
      </c>
      <c r="W289" s="37" t="str" cm="1">
        <f t="array" ref="W289">IF($AR289=0,"",IFERROR(IF(INDEX(Input!$N$2:$U$500,$AR289,0)=0,"",INDEX(Input!$N$2:$U$500,$AR289,0)),""))</f>
        <v/>
      </c>
      <c r="X289" s="37"/>
      <c r="Y289" s="37"/>
      <c r="Z289" s="37"/>
      <c r="AA289" s="37"/>
      <c r="AB289" s="37"/>
      <c r="AC289" s="37"/>
      <c r="AD289" s="37"/>
      <c r="AE289" s="29" t="str">
        <f t="shared" si="12"/>
        <v/>
      </c>
      <c r="AF289" s="29" t="str" cm="1">
        <f t="array" ref="AF289">IF($AS289=0,"",INDEX(Disk_Pivot!$I$2:$I$500,$AS289))</f>
        <v/>
      </c>
      <c r="AG289" s="29" t="str" cm="1">
        <f t="array" ref="AG289">IF($AS289=0,"",INDEX(Disk_Pivot!$N$2:$N$500,$AS289))</f>
        <v/>
      </c>
      <c r="AH289" s="29"/>
      <c r="AI289" s="29"/>
      <c r="AJ289" s="29"/>
      <c r="AK289" s="29"/>
      <c r="AL289" s="29"/>
      <c r="AM289" s="29"/>
      <c r="AR289">
        <f>IFERROR(MATCH($B289,Input!$J$2:$J$500,0),0)</f>
        <v>0</v>
      </c>
      <c r="AS289">
        <f>IFERROR(MATCH($B289,Disk_Pivot!$G$2:$G$500,0),0)</f>
        <v>0</v>
      </c>
    </row>
    <row r="290" spans="1:45">
      <c r="A290" s="29" t="str" cm="1">
        <f t="array" ref="A290">IF($AR290=0,"",INDEX(Input!$G$2:$G$500,$AR290)&amp;"")</f>
        <v/>
      </c>
      <c r="B290" s="29"/>
      <c r="C290" s="29" t="str" cm="1">
        <f t="array" ref="C290">IF($AR290=0,"",INDEX(Input!$H$2:$H$500,$AR290)&amp;"")</f>
        <v/>
      </c>
      <c r="D290" s="37" t="str" cm="1">
        <f t="array" ref="D290">IF($AR290=0,"",INDEX(Input!$F$2:$F$500,$AR290))</f>
        <v/>
      </c>
      <c r="E290" s="29" t="str">
        <f>IFERROR(INDEX(Models!$G$2:$G$605,MATCH(D290,Models!$H$2:$H$605,0)),D290)</f>
        <v/>
      </c>
      <c r="F290" s="29" t="str" cm="1">
        <f t="array" ref="F290">IF($AR290=0,"",INDEX(Input!$E$2:$E$500,$AR290))</f>
        <v/>
      </c>
      <c r="G290" s="29" t="str" cm="1">
        <f t="array" ref="G290">IF($AR290=0,"",IF(F290="LENOVO",INDEX(Input!$K$2:$K$500,$AR290),INDEX(Input!$L$2:$L$500,$AR290)))</f>
        <v/>
      </c>
      <c r="H290" s="29"/>
      <c r="I290" s="29"/>
      <c r="J290" s="29" t="str">
        <f>CPU_Formula!I290</f>
        <v/>
      </c>
      <c r="K290" s="37" t="str" cm="1">
        <f t="array" ref="K290">IF($AR290=0,"",INDEX(Input!$D$2:$AC$500,$AR290,$AP$2)&amp;"")</f>
        <v/>
      </c>
      <c r="L290" s="37" t="str" cm="1">
        <f t="array" ref="L290">IF($AR290=0,"",INDEX(Input!$D$2:$AC$500,$AR290,$AP$3)&amp;"")</f>
        <v/>
      </c>
      <c r="M290" s="37" t="str" cm="1">
        <f t="array" ref="M290">IFERROR(_xlfn.FILTERXML("&lt;t&gt;&lt;s&gt;" &amp; SUBSTITUTE(L290," / ","&lt;/s&gt;&lt;s&gt;") &amp; "&lt;/s&gt;&lt;/t&gt;","(//s[contains(.,'DDR')])[1]"),"")</f>
        <v/>
      </c>
      <c r="N290" s="29" t="str">
        <f t="shared" si="13"/>
        <v/>
      </c>
      <c r="O290" s="37" t="str" cm="1">
        <f t="array" ref="O290">IF($AR290=0,"",INDEX(Input!$D$2:$AC$500,$AR290,$AP$4)&amp;"")</f>
        <v/>
      </c>
      <c r="P290" s="37" t="str" cm="1">
        <f t="array" ref="P290">IF($AR290=0,"",IFERROR(_xlfn.TEXTJOIN(", ",TRUE,_xlfn.MAP(_xlfn._xlws.FILTER(INDEX(Input!$D$2:$AC$500,,$AP$6),Input!$J$2:$J$500=$B290),_xlfn.LAMBDA(_xlpm.x,IFERROR(TRUNC(VALUE(_xlfn.TEXTBEFORE(_xlpm.x," ")))&amp;" "&amp;_xlfn.TEXTAFTER(_xlpm.x," "),_xlpm.x)))),""))</f>
        <v/>
      </c>
      <c r="Q290" s="29" t="str">
        <f t="shared" si="14"/>
        <v/>
      </c>
      <c r="R290" s="37" t="str" cm="1">
        <f t="array" ref="R290">IF($AR290=0,"",_xlfn.LET(_xlpm.Result,INDEX(Input!$D$2:$AC$500,$AR290,$AP$5),IF(_xlpm.Result="","",_xlpm.Result)))</f>
        <v/>
      </c>
      <c r="S290" s="37" t="str" cm="1">
        <f t="array" ref="S290">IF(R290="","",IFERROR(_xlfn.TEXTSPLIT(R290," / ", ,TRUE,0,),""))</f>
        <v/>
      </c>
      <c r="T290" s="37"/>
      <c r="U290" s="37" t="str" cm="1">
        <f t="array" ref="U290">IFERROR(_xlfn.IFS(
S290="","",
--S290&lt;55,"Battery Defect",
--S290&lt;=69,"Battery D",
--S290&lt;=80,"Battery C",
--S290&gt;80,""
),"")</f>
        <v/>
      </c>
      <c r="V290" s="37" t="str" cm="1">
        <f t="array" ref="V290">IFERROR(_xlfn.IFS(
T290="","",
--T290&lt;55,"Battery Defect",
--T290&lt;=69,"Battery D",
--T290&lt;=80,"Battery C",
--T290&gt;80,""
),"")</f>
        <v/>
      </c>
      <c r="W290" s="37" t="str" cm="1">
        <f t="array" ref="W290">IF($AR290=0,"",IFERROR(IF(INDEX(Input!$N$2:$U$500,$AR290,0)=0,"",INDEX(Input!$N$2:$U$500,$AR290,0)),""))</f>
        <v/>
      </c>
      <c r="X290" s="37"/>
      <c r="Y290" s="37"/>
      <c r="Z290" s="37"/>
      <c r="AA290" s="37"/>
      <c r="AB290" s="37"/>
      <c r="AC290" s="37"/>
      <c r="AD290" s="37"/>
      <c r="AE290" s="29" t="str">
        <f t="shared" si="12"/>
        <v/>
      </c>
      <c r="AF290" s="29" t="str" cm="1">
        <f t="array" ref="AF290">IF($AS290=0,"",INDEX(Disk_Pivot!$I$2:$I$500,$AS290))</f>
        <v/>
      </c>
      <c r="AG290" s="29" t="str" cm="1">
        <f t="array" ref="AG290">IF($AS290=0,"",INDEX(Disk_Pivot!$N$2:$N$500,$AS290))</f>
        <v/>
      </c>
      <c r="AH290" s="29"/>
      <c r="AI290" s="29"/>
      <c r="AJ290" s="29"/>
      <c r="AK290" s="29"/>
      <c r="AL290" s="29"/>
      <c r="AM290" s="29"/>
      <c r="AR290">
        <f>IFERROR(MATCH($B290,Input!$J$2:$J$500,0),0)</f>
        <v>0</v>
      </c>
      <c r="AS290">
        <f>IFERROR(MATCH($B290,Disk_Pivot!$G$2:$G$500,0),0)</f>
        <v>0</v>
      </c>
    </row>
    <row r="291" spans="1:45">
      <c r="A291" s="29" t="str" cm="1">
        <f t="array" ref="A291">IF($AR291=0,"",INDEX(Input!$G$2:$G$500,$AR291)&amp;"")</f>
        <v/>
      </c>
      <c r="B291" s="29"/>
      <c r="C291" s="29" t="str" cm="1">
        <f t="array" ref="C291">IF($AR291=0,"",INDEX(Input!$H$2:$H$500,$AR291)&amp;"")</f>
        <v/>
      </c>
      <c r="D291" s="37" t="str" cm="1">
        <f t="array" ref="D291">IF($AR291=0,"",INDEX(Input!$F$2:$F$500,$AR291))</f>
        <v/>
      </c>
      <c r="E291" s="29" t="str">
        <f>IFERROR(INDEX(Models!$G$2:$G$605,MATCH(D291,Models!$H$2:$H$605,0)),D291)</f>
        <v/>
      </c>
      <c r="F291" s="29" t="str" cm="1">
        <f t="array" ref="F291">IF($AR291=0,"",INDEX(Input!$E$2:$E$500,$AR291))</f>
        <v/>
      </c>
      <c r="G291" s="29" t="str" cm="1">
        <f t="array" ref="G291">IF($AR291=0,"",IF(F291="LENOVO",INDEX(Input!$K$2:$K$500,$AR291),INDEX(Input!$L$2:$L$500,$AR291)))</f>
        <v/>
      </c>
      <c r="H291" s="29"/>
      <c r="I291" s="29"/>
      <c r="J291" s="29" t="str">
        <f>CPU_Formula!I291</f>
        <v/>
      </c>
      <c r="K291" s="37" t="str" cm="1">
        <f t="array" ref="K291">IF($AR291=0,"",INDEX(Input!$D$2:$AC$500,$AR291,$AP$2)&amp;"")</f>
        <v/>
      </c>
      <c r="L291" s="37" t="str" cm="1">
        <f t="array" ref="L291">IF($AR291=0,"",INDEX(Input!$D$2:$AC$500,$AR291,$AP$3)&amp;"")</f>
        <v/>
      </c>
      <c r="M291" s="37" t="str" cm="1">
        <f t="array" ref="M291">IFERROR(_xlfn.FILTERXML("&lt;t&gt;&lt;s&gt;" &amp; SUBSTITUTE(L291," / ","&lt;/s&gt;&lt;s&gt;") &amp; "&lt;/s&gt;&lt;/t&gt;","(//s[contains(.,'DDR')])[1]"),"")</f>
        <v/>
      </c>
      <c r="N291" s="29" t="str">
        <f t="shared" si="13"/>
        <v/>
      </c>
      <c r="O291" s="37" t="str" cm="1">
        <f t="array" ref="O291">IF($AR291=0,"",INDEX(Input!$D$2:$AC$500,$AR291,$AP$4)&amp;"")</f>
        <v/>
      </c>
      <c r="P291" s="37" t="str" cm="1">
        <f t="array" ref="P291">IF($AR291=0,"",IFERROR(_xlfn.TEXTJOIN(", ",TRUE,_xlfn.MAP(_xlfn._xlws.FILTER(INDEX(Input!$D$2:$AC$500,,$AP$6),Input!$J$2:$J$500=$B291),_xlfn.LAMBDA(_xlpm.x,IFERROR(TRUNC(VALUE(_xlfn.TEXTBEFORE(_xlpm.x," ")))&amp;" "&amp;_xlfn.TEXTAFTER(_xlpm.x," "),_xlpm.x)))),""))</f>
        <v/>
      </c>
      <c r="Q291" s="29" t="str">
        <f t="shared" si="14"/>
        <v/>
      </c>
      <c r="R291" s="37" t="str" cm="1">
        <f t="array" ref="R291">IF($AR291=0,"",_xlfn.LET(_xlpm.Result,INDEX(Input!$D$2:$AC$500,$AR291,$AP$5),IF(_xlpm.Result="","",_xlpm.Result)))</f>
        <v/>
      </c>
      <c r="S291" s="37" t="str" cm="1">
        <f t="array" ref="S291">IF(R291="","",IFERROR(_xlfn.TEXTSPLIT(R291," / ", ,TRUE,0,),""))</f>
        <v/>
      </c>
      <c r="T291" s="37"/>
      <c r="U291" s="37" t="str" cm="1">
        <f t="array" ref="U291">IFERROR(_xlfn.IFS(
S291="","",
--S291&lt;55,"Battery Defect",
--S291&lt;=69,"Battery D",
--S291&lt;=80,"Battery C",
--S291&gt;80,""
),"")</f>
        <v/>
      </c>
      <c r="V291" s="37" t="str" cm="1">
        <f t="array" ref="V291">IFERROR(_xlfn.IFS(
T291="","",
--T291&lt;55,"Battery Defect",
--T291&lt;=69,"Battery D",
--T291&lt;=80,"Battery C",
--T291&gt;80,""
),"")</f>
        <v/>
      </c>
      <c r="W291" s="37" t="str" cm="1">
        <f t="array" ref="W291">IF($AR291=0,"",IFERROR(IF(INDEX(Input!$N$2:$U$500,$AR291,0)=0,"",INDEX(Input!$N$2:$U$500,$AR291,0)),""))</f>
        <v/>
      </c>
      <c r="X291" s="37"/>
      <c r="Y291" s="37"/>
      <c r="Z291" s="37"/>
      <c r="AA291" s="37"/>
      <c r="AB291" s="37"/>
      <c r="AC291" s="37"/>
      <c r="AD291" s="37"/>
      <c r="AE291" s="29" t="str">
        <f t="shared" si="12"/>
        <v/>
      </c>
      <c r="AF291" s="29" t="str" cm="1">
        <f t="array" ref="AF291">IF($AS291=0,"",INDEX(Disk_Pivot!$I$2:$I$500,$AS291))</f>
        <v/>
      </c>
      <c r="AG291" s="29" t="str" cm="1">
        <f t="array" ref="AG291">IF($AS291=0,"",INDEX(Disk_Pivot!$N$2:$N$500,$AS291))</f>
        <v/>
      </c>
      <c r="AH291" s="29"/>
      <c r="AI291" s="29"/>
      <c r="AJ291" s="29"/>
      <c r="AK291" s="29"/>
      <c r="AL291" s="29"/>
      <c r="AM291" s="29"/>
      <c r="AR291">
        <f>IFERROR(MATCH($B291,Input!$J$2:$J$500,0),0)</f>
        <v>0</v>
      </c>
      <c r="AS291">
        <f>IFERROR(MATCH($B291,Disk_Pivot!$G$2:$G$500,0),0)</f>
        <v>0</v>
      </c>
    </row>
    <row r="292" spans="1:45">
      <c r="A292" s="29" t="str" cm="1">
        <f t="array" ref="A292">IF($AR292=0,"",INDEX(Input!$G$2:$G$500,$AR292)&amp;"")</f>
        <v/>
      </c>
      <c r="B292" s="29"/>
      <c r="C292" s="29" t="str" cm="1">
        <f t="array" ref="C292">IF($AR292=0,"",INDEX(Input!$H$2:$H$500,$AR292)&amp;"")</f>
        <v/>
      </c>
      <c r="D292" s="37" t="str" cm="1">
        <f t="array" ref="D292">IF($AR292=0,"",INDEX(Input!$F$2:$F$500,$AR292))</f>
        <v/>
      </c>
      <c r="E292" s="29" t="str">
        <f>IFERROR(INDEX(Models!$G$2:$G$605,MATCH(D292,Models!$H$2:$H$605,0)),D292)</f>
        <v/>
      </c>
      <c r="F292" s="29" t="str" cm="1">
        <f t="array" ref="F292">IF($AR292=0,"",INDEX(Input!$E$2:$E$500,$AR292))</f>
        <v/>
      </c>
      <c r="G292" s="29" t="str" cm="1">
        <f t="array" ref="G292">IF($AR292=0,"",IF(F292="LENOVO",INDEX(Input!$K$2:$K$500,$AR292),INDEX(Input!$L$2:$L$500,$AR292)))</f>
        <v/>
      </c>
      <c r="H292" s="29"/>
      <c r="I292" s="29"/>
      <c r="J292" s="29" t="str">
        <f>CPU_Formula!I292</f>
        <v/>
      </c>
      <c r="K292" s="37" t="str" cm="1">
        <f t="array" ref="K292">IF($AR292=0,"",INDEX(Input!$D$2:$AC$500,$AR292,$AP$2)&amp;"")</f>
        <v/>
      </c>
      <c r="L292" s="37" t="str" cm="1">
        <f t="array" ref="L292">IF($AR292=0,"",INDEX(Input!$D$2:$AC$500,$AR292,$AP$3)&amp;"")</f>
        <v/>
      </c>
      <c r="M292" s="37" t="str" cm="1">
        <f t="array" ref="M292">IFERROR(_xlfn.FILTERXML("&lt;t&gt;&lt;s&gt;" &amp; SUBSTITUTE(L292," / ","&lt;/s&gt;&lt;s&gt;") &amp; "&lt;/s&gt;&lt;/t&gt;","(//s[contains(.,'DDR')])[1]"),"")</f>
        <v/>
      </c>
      <c r="N292" s="29" t="str">
        <f t="shared" si="13"/>
        <v/>
      </c>
      <c r="O292" s="37" t="str" cm="1">
        <f t="array" ref="O292">IF($AR292=0,"",INDEX(Input!$D$2:$AC$500,$AR292,$AP$4)&amp;"")</f>
        <v/>
      </c>
      <c r="P292" s="37" t="str" cm="1">
        <f t="array" ref="P292">IF($AR292=0,"",IFERROR(_xlfn.TEXTJOIN(", ",TRUE,_xlfn.MAP(_xlfn._xlws.FILTER(INDEX(Input!$D$2:$AC$500,,$AP$6),Input!$J$2:$J$500=$B292),_xlfn.LAMBDA(_xlpm.x,IFERROR(TRUNC(VALUE(_xlfn.TEXTBEFORE(_xlpm.x," ")))&amp;" "&amp;_xlfn.TEXTAFTER(_xlpm.x," "),_xlpm.x)))),""))</f>
        <v/>
      </c>
      <c r="Q292" s="29" t="str">
        <f t="shared" si="14"/>
        <v/>
      </c>
      <c r="R292" s="37" t="str" cm="1">
        <f t="array" ref="R292">IF($AR292=0,"",_xlfn.LET(_xlpm.Result,INDEX(Input!$D$2:$AC$500,$AR292,$AP$5),IF(_xlpm.Result="","",_xlpm.Result)))</f>
        <v/>
      </c>
      <c r="S292" s="37" t="str" cm="1">
        <f t="array" ref="S292">IF(R292="","",IFERROR(_xlfn.TEXTSPLIT(R292," / ", ,TRUE,0,),""))</f>
        <v/>
      </c>
      <c r="T292" s="37"/>
      <c r="U292" s="37" t="str" cm="1">
        <f t="array" ref="U292">IFERROR(_xlfn.IFS(
S292="","",
--S292&lt;55,"Battery Defect",
--S292&lt;=69,"Battery D",
--S292&lt;=80,"Battery C",
--S292&gt;80,""
),"")</f>
        <v/>
      </c>
      <c r="V292" s="37" t="str" cm="1">
        <f t="array" ref="V292">IFERROR(_xlfn.IFS(
T292="","",
--T292&lt;55,"Battery Defect",
--T292&lt;=69,"Battery D",
--T292&lt;=80,"Battery C",
--T292&gt;80,""
),"")</f>
        <v/>
      </c>
      <c r="W292" s="37" t="str" cm="1">
        <f t="array" ref="W292">IF($AR292=0,"",IFERROR(IF(INDEX(Input!$N$2:$U$500,$AR292,0)=0,"",INDEX(Input!$N$2:$U$500,$AR292,0)),""))</f>
        <v/>
      </c>
      <c r="X292" s="37"/>
      <c r="Y292" s="37"/>
      <c r="Z292" s="37"/>
      <c r="AA292" s="37"/>
      <c r="AB292" s="37"/>
      <c r="AC292" s="37"/>
      <c r="AD292" s="37"/>
      <c r="AE292" s="29" t="str">
        <f t="shared" si="12"/>
        <v/>
      </c>
      <c r="AF292" s="29" t="str" cm="1">
        <f t="array" ref="AF292">IF($AS292=0,"",INDEX(Disk_Pivot!$I$2:$I$500,$AS292))</f>
        <v/>
      </c>
      <c r="AG292" s="29" t="str" cm="1">
        <f t="array" ref="AG292">IF($AS292=0,"",INDEX(Disk_Pivot!$N$2:$N$500,$AS292))</f>
        <v/>
      </c>
      <c r="AH292" s="29"/>
      <c r="AI292" s="29"/>
      <c r="AJ292" s="29"/>
      <c r="AK292" s="29"/>
      <c r="AL292" s="29"/>
      <c r="AM292" s="29"/>
      <c r="AR292">
        <f>IFERROR(MATCH($B292,Input!$J$2:$J$500,0),0)</f>
        <v>0</v>
      </c>
      <c r="AS292">
        <f>IFERROR(MATCH($B292,Disk_Pivot!$G$2:$G$500,0),0)</f>
        <v>0</v>
      </c>
    </row>
    <row r="293" spans="1:45">
      <c r="A293" s="29" t="str" cm="1">
        <f t="array" ref="A293">IF($AR293=0,"",INDEX(Input!$G$2:$G$500,$AR293)&amp;"")</f>
        <v/>
      </c>
      <c r="B293" s="29"/>
      <c r="C293" s="29" t="str" cm="1">
        <f t="array" ref="C293">IF($AR293=0,"",INDEX(Input!$H$2:$H$500,$AR293)&amp;"")</f>
        <v/>
      </c>
      <c r="D293" s="37" t="str" cm="1">
        <f t="array" ref="D293">IF($AR293=0,"",INDEX(Input!$F$2:$F$500,$AR293))</f>
        <v/>
      </c>
      <c r="E293" s="29" t="str">
        <f>IFERROR(INDEX(Models!$G$2:$G$605,MATCH(D293,Models!$H$2:$H$605,0)),D293)</f>
        <v/>
      </c>
      <c r="F293" s="29" t="str" cm="1">
        <f t="array" ref="F293">IF($AR293=0,"",INDEX(Input!$E$2:$E$500,$AR293))</f>
        <v/>
      </c>
      <c r="G293" s="29" t="str" cm="1">
        <f t="array" ref="G293">IF($AR293=0,"",IF(F293="LENOVO",INDEX(Input!$K$2:$K$500,$AR293),INDEX(Input!$L$2:$L$500,$AR293)))</f>
        <v/>
      </c>
      <c r="H293" s="29"/>
      <c r="I293" s="29"/>
      <c r="J293" s="29" t="str">
        <f>CPU_Formula!I293</f>
        <v/>
      </c>
      <c r="K293" s="37" t="str" cm="1">
        <f t="array" ref="K293">IF($AR293=0,"",INDEX(Input!$D$2:$AC$500,$AR293,$AP$2)&amp;"")</f>
        <v/>
      </c>
      <c r="L293" s="37" t="str" cm="1">
        <f t="array" ref="L293">IF($AR293=0,"",INDEX(Input!$D$2:$AC$500,$AR293,$AP$3)&amp;"")</f>
        <v/>
      </c>
      <c r="M293" s="37" t="str" cm="1">
        <f t="array" ref="M293">IFERROR(_xlfn.FILTERXML("&lt;t&gt;&lt;s&gt;" &amp; SUBSTITUTE(L293," / ","&lt;/s&gt;&lt;s&gt;") &amp; "&lt;/s&gt;&lt;/t&gt;","(//s[contains(.,'DDR')])[1]"),"")</f>
        <v/>
      </c>
      <c r="N293" s="29" t="str">
        <f t="shared" si="13"/>
        <v/>
      </c>
      <c r="O293" s="37" t="str" cm="1">
        <f t="array" ref="O293">IF($AR293=0,"",INDEX(Input!$D$2:$AC$500,$AR293,$AP$4)&amp;"")</f>
        <v/>
      </c>
      <c r="P293" s="37" t="str" cm="1">
        <f t="array" ref="P293">IF($AR293=0,"",IFERROR(_xlfn.TEXTJOIN(", ",TRUE,_xlfn.MAP(_xlfn._xlws.FILTER(INDEX(Input!$D$2:$AC$500,,$AP$6),Input!$J$2:$J$500=$B293),_xlfn.LAMBDA(_xlpm.x,IFERROR(TRUNC(VALUE(_xlfn.TEXTBEFORE(_xlpm.x," ")))&amp;" "&amp;_xlfn.TEXTAFTER(_xlpm.x," "),_xlpm.x)))),""))</f>
        <v/>
      </c>
      <c r="Q293" s="29" t="str">
        <f t="shared" si="14"/>
        <v/>
      </c>
      <c r="R293" s="37" t="str" cm="1">
        <f t="array" ref="R293">IF($AR293=0,"",_xlfn.LET(_xlpm.Result,INDEX(Input!$D$2:$AC$500,$AR293,$AP$5),IF(_xlpm.Result="","",_xlpm.Result)))</f>
        <v/>
      </c>
      <c r="S293" s="37" t="str" cm="1">
        <f t="array" ref="S293">IF(R293="","",IFERROR(_xlfn.TEXTSPLIT(R293," / ", ,TRUE,0,),""))</f>
        <v/>
      </c>
      <c r="T293" s="37"/>
      <c r="U293" s="37" t="str" cm="1">
        <f t="array" ref="U293">IFERROR(_xlfn.IFS(
S293="","",
--S293&lt;55,"Battery Defect",
--S293&lt;=69,"Battery D",
--S293&lt;=80,"Battery C",
--S293&gt;80,""
),"")</f>
        <v/>
      </c>
      <c r="V293" s="37" t="str" cm="1">
        <f t="array" ref="V293">IFERROR(_xlfn.IFS(
T293="","",
--T293&lt;55,"Battery Defect",
--T293&lt;=69,"Battery D",
--T293&lt;=80,"Battery C",
--T293&gt;80,""
),"")</f>
        <v/>
      </c>
      <c r="W293" s="37" t="str" cm="1">
        <f t="array" ref="W293">IF($AR293=0,"",IFERROR(IF(INDEX(Input!$N$2:$U$500,$AR293,0)=0,"",INDEX(Input!$N$2:$U$500,$AR293,0)),""))</f>
        <v/>
      </c>
      <c r="X293" s="37"/>
      <c r="Y293" s="37"/>
      <c r="Z293" s="37"/>
      <c r="AA293" s="37"/>
      <c r="AB293" s="37"/>
      <c r="AC293" s="37"/>
      <c r="AD293" s="37"/>
      <c r="AE293" s="29" t="str">
        <f t="shared" si="12"/>
        <v/>
      </c>
      <c r="AF293" s="29" t="str" cm="1">
        <f t="array" ref="AF293">IF($AS293=0,"",INDEX(Disk_Pivot!$I$2:$I$500,$AS293))</f>
        <v/>
      </c>
      <c r="AG293" s="29" t="str" cm="1">
        <f t="array" ref="AG293">IF($AS293=0,"",INDEX(Disk_Pivot!$N$2:$N$500,$AS293))</f>
        <v/>
      </c>
      <c r="AH293" s="29"/>
      <c r="AI293" s="29"/>
      <c r="AJ293" s="29"/>
      <c r="AK293" s="29"/>
      <c r="AL293" s="29"/>
      <c r="AM293" s="29"/>
      <c r="AR293">
        <f>IFERROR(MATCH($B293,Input!$J$2:$J$500,0),0)</f>
        <v>0</v>
      </c>
      <c r="AS293">
        <f>IFERROR(MATCH($B293,Disk_Pivot!$G$2:$G$500,0),0)</f>
        <v>0</v>
      </c>
    </row>
    <row r="294" spans="1:45">
      <c r="A294" s="29" t="str" cm="1">
        <f t="array" ref="A294">IF($AR294=0,"",INDEX(Input!$G$2:$G$500,$AR294)&amp;"")</f>
        <v/>
      </c>
      <c r="B294" s="29"/>
      <c r="C294" s="29" t="str" cm="1">
        <f t="array" ref="C294">IF($AR294=0,"",INDEX(Input!$H$2:$H$500,$AR294)&amp;"")</f>
        <v/>
      </c>
      <c r="D294" s="37" t="str" cm="1">
        <f t="array" ref="D294">IF($AR294=0,"",INDEX(Input!$F$2:$F$500,$AR294))</f>
        <v/>
      </c>
      <c r="E294" s="29" t="str">
        <f>IFERROR(INDEX(Models!$G$2:$G$605,MATCH(D294,Models!$H$2:$H$605,0)),D294)</f>
        <v/>
      </c>
      <c r="F294" s="29" t="str" cm="1">
        <f t="array" ref="F294">IF($AR294=0,"",INDEX(Input!$E$2:$E$500,$AR294))</f>
        <v/>
      </c>
      <c r="G294" s="29" t="str" cm="1">
        <f t="array" ref="G294">IF($AR294=0,"",IF(F294="LENOVO",INDEX(Input!$K$2:$K$500,$AR294),INDEX(Input!$L$2:$L$500,$AR294)))</f>
        <v/>
      </c>
      <c r="H294" s="29"/>
      <c r="I294" s="29"/>
      <c r="J294" s="29" t="str">
        <f>CPU_Formula!I294</f>
        <v/>
      </c>
      <c r="K294" s="37" t="str" cm="1">
        <f t="array" ref="K294">IF($AR294=0,"",INDEX(Input!$D$2:$AC$500,$AR294,$AP$2)&amp;"")</f>
        <v/>
      </c>
      <c r="L294" s="37" t="str" cm="1">
        <f t="array" ref="L294">IF($AR294=0,"",INDEX(Input!$D$2:$AC$500,$AR294,$AP$3)&amp;"")</f>
        <v/>
      </c>
      <c r="M294" s="37" t="str" cm="1">
        <f t="array" ref="M294">IFERROR(_xlfn.FILTERXML("&lt;t&gt;&lt;s&gt;" &amp; SUBSTITUTE(L294," / ","&lt;/s&gt;&lt;s&gt;") &amp; "&lt;/s&gt;&lt;/t&gt;","(//s[contains(.,'DDR')])[1]"),"")</f>
        <v/>
      </c>
      <c r="N294" s="29" t="str">
        <f t="shared" si="13"/>
        <v/>
      </c>
      <c r="O294" s="37" t="str" cm="1">
        <f t="array" ref="O294">IF($AR294=0,"",INDEX(Input!$D$2:$AC$500,$AR294,$AP$4)&amp;"")</f>
        <v/>
      </c>
      <c r="P294" s="37" t="str" cm="1">
        <f t="array" ref="P294">IF($AR294=0,"",IFERROR(_xlfn.TEXTJOIN(", ",TRUE,_xlfn.MAP(_xlfn._xlws.FILTER(INDEX(Input!$D$2:$AC$500,,$AP$6),Input!$J$2:$J$500=$B294),_xlfn.LAMBDA(_xlpm.x,IFERROR(TRUNC(VALUE(_xlfn.TEXTBEFORE(_xlpm.x," ")))&amp;" "&amp;_xlfn.TEXTAFTER(_xlpm.x," "),_xlpm.x)))),""))</f>
        <v/>
      </c>
      <c r="Q294" s="29" t="str">
        <f t="shared" si="14"/>
        <v/>
      </c>
      <c r="R294" s="37" t="str" cm="1">
        <f t="array" ref="R294">IF($AR294=0,"",_xlfn.LET(_xlpm.Result,INDEX(Input!$D$2:$AC$500,$AR294,$AP$5),IF(_xlpm.Result="","",_xlpm.Result)))</f>
        <v/>
      </c>
      <c r="S294" s="37" t="str" cm="1">
        <f t="array" ref="S294">IF(R294="","",IFERROR(_xlfn.TEXTSPLIT(R294," / ", ,TRUE,0,),""))</f>
        <v/>
      </c>
      <c r="T294" s="37"/>
      <c r="U294" s="37" t="str" cm="1">
        <f t="array" ref="U294">IFERROR(_xlfn.IFS(
S294="","",
--S294&lt;55,"Battery Defect",
--S294&lt;=69,"Battery D",
--S294&lt;=80,"Battery C",
--S294&gt;80,""
),"")</f>
        <v/>
      </c>
      <c r="V294" s="37" t="str" cm="1">
        <f t="array" ref="V294">IFERROR(_xlfn.IFS(
T294="","",
--T294&lt;55,"Battery Defect",
--T294&lt;=69,"Battery D",
--T294&lt;=80,"Battery C",
--T294&gt;80,""
),"")</f>
        <v/>
      </c>
      <c r="W294" s="37" t="str" cm="1">
        <f t="array" ref="W294">IF($AR294=0,"",IFERROR(IF(INDEX(Input!$N$2:$U$500,$AR294,0)=0,"",INDEX(Input!$N$2:$U$500,$AR294,0)),""))</f>
        <v/>
      </c>
      <c r="X294" s="37"/>
      <c r="Y294" s="37"/>
      <c r="Z294" s="37"/>
      <c r="AA294" s="37"/>
      <c r="AB294" s="37"/>
      <c r="AC294" s="37"/>
      <c r="AD294" s="37"/>
      <c r="AE294" s="29" t="str">
        <f t="shared" si="12"/>
        <v/>
      </c>
      <c r="AF294" s="29" t="str" cm="1">
        <f t="array" ref="AF294">IF($AS294=0,"",INDEX(Disk_Pivot!$I$2:$I$500,$AS294))</f>
        <v/>
      </c>
      <c r="AG294" s="29" t="str" cm="1">
        <f t="array" ref="AG294">IF($AS294=0,"",INDEX(Disk_Pivot!$N$2:$N$500,$AS294))</f>
        <v/>
      </c>
      <c r="AH294" s="29"/>
      <c r="AI294" s="29"/>
      <c r="AJ294" s="29"/>
      <c r="AK294" s="29"/>
      <c r="AL294" s="29"/>
      <c r="AM294" s="29"/>
      <c r="AR294">
        <f>IFERROR(MATCH($B294,Input!$J$2:$J$500,0),0)</f>
        <v>0</v>
      </c>
      <c r="AS294">
        <f>IFERROR(MATCH($B294,Disk_Pivot!$G$2:$G$500,0),0)</f>
        <v>0</v>
      </c>
    </row>
    <row r="295" spans="1:45">
      <c r="A295" s="29" t="str" cm="1">
        <f t="array" ref="A295">IF($AR295=0,"",INDEX(Input!$G$2:$G$500,$AR295)&amp;"")</f>
        <v/>
      </c>
      <c r="B295" s="29"/>
      <c r="C295" s="29" t="str" cm="1">
        <f t="array" ref="C295">IF($AR295=0,"",INDEX(Input!$H$2:$H$500,$AR295)&amp;"")</f>
        <v/>
      </c>
      <c r="D295" s="37" t="str" cm="1">
        <f t="array" ref="D295">IF($AR295=0,"",INDEX(Input!$F$2:$F$500,$AR295))</f>
        <v/>
      </c>
      <c r="E295" s="29" t="str">
        <f>IFERROR(INDEX(Models!$G$2:$G$605,MATCH(D295,Models!$H$2:$H$605,0)),D295)</f>
        <v/>
      </c>
      <c r="F295" s="29" t="str" cm="1">
        <f t="array" ref="F295">IF($AR295=0,"",INDEX(Input!$E$2:$E$500,$AR295))</f>
        <v/>
      </c>
      <c r="G295" s="29" t="str" cm="1">
        <f t="array" ref="G295">IF($AR295=0,"",IF(F295="LENOVO",INDEX(Input!$K$2:$K$500,$AR295),INDEX(Input!$L$2:$L$500,$AR295)))</f>
        <v/>
      </c>
      <c r="H295" s="29"/>
      <c r="I295" s="29"/>
      <c r="J295" s="29" t="str">
        <f>CPU_Formula!I295</f>
        <v/>
      </c>
      <c r="K295" s="37" t="str" cm="1">
        <f t="array" ref="K295">IF($AR295=0,"",INDEX(Input!$D$2:$AC$500,$AR295,$AP$2)&amp;"")</f>
        <v/>
      </c>
      <c r="L295" s="37" t="str" cm="1">
        <f t="array" ref="L295">IF($AR295=0,"",INDEX(Input!$D$2:$AC$500,$AR295,$AP$3)&amp;"")</f>
        <v/>
      </c>
      <c r="M295" s="37" t="str" cm="1">
        <f t="array" ref="M295">IFERROR(_xlfn.FILTERXML("&lt;t&gt;&lt;s&gt;" &amp; SUBSTITUTE(L295," / ","&lt;/s&gt;&lt;s&gt;") &amp; "&lt;/s&gt;&lt;/t&gt;","(//s[contains(.,'DDR')])[1]"),"")</f>
        <v/>
      </c>
      <c r="N295" s="29" t="str">
        <f t="shared" si="13"/>
        <v/>
      </c>
      <c r="O295" s="37" t="str" cm="1">
        <f t="array" ref="O295">IF($AR295=0,"",INDEX(Input!$D$2:$AC$500,$AR295,$AP$4)&amp;"")</f>
        <v/>
      </c>
      <c r="P295" s="37" t="str" cm="1">
        <f t="array" ref="P295">IF($AR295=0,"",IFERROR(_xlfn.TEXTJOIN(", ",TRUE,_xlfn.MAP(_xlfn._xlws.FILTER(INDEX(Input!$D$2:$AC$500,,$AP$6),Input!$J$2:$J$500=$B295),_xlfn.LAMBDA(_xlpm.x,IFERROR(TRUNC(VALUE(_xlfn.TEXTBEFORE(_xlpm.x," ")))&amp;" "&amp;_xlfn.TEXTAFTER(_xlpm.x," "),_xlpm.x)))),""))</f>
        <v/>
      </c>
      <c r="Q295" s="29" t="str">
        <f t="shared" si="14"/>
        <v/>
      </c>
      <c r="R295" s="37" t="str" cm="1">
        <f t="array" ref="R295">IF($AR295=0,"",_xlfn.LET(_xlpm.Result,INDEX(Input!$D$2:$AC$500,$AR295,$AP$5),IF(_xlpm.Result="","",_xlpm.Result)))</f>
        <v/>
      </c>
      <c r="S295" s="37" t="str" cm="1">
        <f t="array" ref="S295">IF(R295="","",IFERROR(_xlfn.TEXTSPLIT(R295," / ", ,TRUE,0,),""))</f>
        <v/>
      </c>
      <c r="T295" s="37"/>
      <c r="U295" s="37" t="str" cm="1">
        <f t="array" ref="U295">IFERROR(_xlfn.IFS(
S295="","",
--S295&lt;55,"Battery Defect",
--S295&lt;=69,"Battery D",
--S295&lt;=80,"Battery C",
--S295&gt;80,""
),"")</f>
        <v/>
      </c>
      <c r="V295" s="37" t="str" cm="1">
        <f t="array" ref="V295">IFERROR(_xlfn.IFS(
T295="","",
--T295&lt;55,"Battery Defect",
--T295&lt;=69,"Battery D",
--T295&lt;=80,"Battery C",
--T295&gt;80,""
),"")</f>
        <v/>
      </c>
      <c r="W295" s="37" t="str" cm="1">
        <f t="array" ref="W295">IF($AR295=0,"",IFERROR(IF(INDEX(Input!$N$2:$U$500,$AR295,0)=0,"",INDEX(Input!$N$2:$U$500,$AR295,0)),""))</f>
        <v/>
      </c>
      <c r="X295" s="37"/>
      <c r="Y295" s="37"/>
      <c r="Z295" s="37"/>
      <c r="AA295" s="37"/>
      <c r="AB295" s="37"/>
      <c r="AC295" s="37"/>
      <c r="AD295" s="37"/>
      <c r="AE295" s="29" t="str">
        <f t="shared" si="12"/>
        <v/>
      </c>
      <c r="AF295" s="29" t="str" cm="1">
        <f t="array" ref="AF295">IF($AS295=0,"",INDEX(Disk_Pivot!$I$2:$I$500,$AS295))</f>
        <v/>
      </c>
      <c r="AG295" s="29" t="str" cm="1">
        <f t="array" ref="AG295">IF($AS295=0,"",INDEX(Disk_Pivot!$N$2:$N$500,$AS295))</f>
        <v/>
      </c>
      <c r="AH295" s="29"/>
      <c r="AI295" s="29"/>
      <c r="AJ295" s="29"/>
      <c r="AK295" s="29"/>
      <c r="AL295" s="29"/>
      <c r="AM295" s="29"/>
      <c r="AR295">
        <f>IFERROR(MATCH($B295,Input!$J$2:$J$500,0),0)</f>
        <v>0</v>
      </c>
      <c r="AS295">
        <f>IFERROR(MATCH($B295,Disk_Pivot!$G$2:$G$500,0),0)</f>
        <v>0</v>
      </c>
    </row>
    <row r="296" spans="1:45">
      <c r="A296" s="29" t="str" cm="1">
        <f t="array" ref="A296">IF($AR296=0,"",INDEX(Input!$G$2:$G$500,$AR296)&amp;"")</f>
        <v/>
      </c>
      <c r="B296" s="29"/>
      <c r="C296" s="29" t="str" cm="1">
        <f t="array" ref="C296">IF($AR296=0,"",INDEX(Input!$H$2:$H$500,$AR296)&amp;"")</f>
        <v/>
      </c>
      <c r="D296" s="37" t="str" cm="1">
        <f t="array" ref="D296">IF($AR296=0,"",INDEX(Input!$F$2:$F$500,$AR296))</f>
        <v/>
      </c>
      <c r="E296" s="29" t="str">
        <f>IFERROR(INDEX(Models!$G$2:$G$605,MATCH(D296,Models!$H$2:$H$605,0)),D296)</f>
        <v/>
      </c>
      <c r="F296" s="29" t="str" cm="1">
        <f t="array" ref="F296">IF($AR296=0,"",INDEX(Input!$E$2:$E$500,$AR296))</f>
        <v/>
      </c>
      <c r="G296" s="29" t="str" cm="1">
        <f t="array" ref="G296">IF($AR296=0,"",IF(F296="LENOVO",INDEX(Input!$K$2:$K$500,$AR296),INDEX(Input!$L$2:$L$500,$AR296)))</f>
        <v/>
      </c>
      <c r="H296" s="29"/>
      <c r="I296" s="29"/>
      <c r="J296" s="29" t="str">
        <f>CPU_Formula!I296</f>
        <v/>
      </c>
      <c r="K296" s="37" t="str" cm="1">
        <f t="array" ref="K296">IF($AR296=0,"",INDEX(Input!$D$2:$AC$500,$AR296,$AP$2)&amp;"")</f>
        <v/>
      </c>
      <c r="L296" s="37" t="str" cm="1">
        <f t="array" ref="L296">IF($AR296=0,"",INDEX(Input!$D$2:$AC$500,$AR296,$AP$3)&amp;"")</f>
        <v/>
      </c>
      <c r="M296" s="37" t="str" cm="1">
        <f t="array" ref="M296">IFERROR(_xlfn.FILTERXML("&lt;t&gt;&lt;s&gt;" &amp; SUBSTITUTE(L296," / ","&lt;/s&gt;&lt;s&gt;") &amp; "&lt;/s&gt;&lt;/t&gt;","(//s[contains(.,'DDR')])[1]"),"")</f>
        <v/>
      </c>
      <c r="N296" s="29" t="str">
        <f t="shared" si="13"/>
        <v/>
      </c>
      <c r="O296" s="37" t="str" cm="1">
        <f t="array" ref="O296">IF($AR296=0,"",INDEX(Input!$D$2:$AC$500,$AR296,$AP$4)&amp;"")</f>
        <v/>
      </c>
      <c r="P296" s="37" t="str" cm="1">
        <f t="array" ref="P296">IF($AR296=0,"",IFERROR(_xlfn.TEXTJOIN(", ",TRUE,_xlfn.MAP(_xlfn._xlws.FILTER(INDEX(Input!$D$2:$AC$500,,$AP$6),Input!$J$2:$J$500=$B296),_xlfn.LAMBDA(_xlpm.x,IFERROR(TRUNC(VALUE(_xlfn.TEXTBEFORE(_xlpm.x," ")))&amp;" "&amp;_xlfn.TEXTAFTER(_xlpm.x," "),_xlpm.x)))),""))</f>
        <v/>
      </c>
      <c r="Q296" s="29" t="str">
        <f t="shared" si="14"/>
        <v/>
      </c>
      <c r="R296" s="37" t="str" cm="1">
        <f t="array" ref="R296">IF($AR296=0,"",_xlfn.LET(_xlpm.Result,INDEX(Input!$D$2:$AC$500,$AR296,$AP$5),IF(_xlpm.Result="","",_xlpm.Result)))</f>
        <v/>
      </c>
      <c r="S296" s="37" t="str" cm="1">
        <f t="array" ref="S296">IF(R296="","",IFERROR(_xlfn.TEXTSPLIT(R296," / ", ,TRUE,0,),""))</f>
        <v/>
      </c>
      <c r="T296" s="37"/>
      <c r="U296" s="37" t="str" cm="1">
        <f t="array" ref="U296">IFERROR(_xlfn.IFS(
S296="","",
--S296&lt;55,"Battery Defect",
--S296&lt;=69,"Battery D",
--S296&lt;=80,"Battery C",
--S296&gt;80,""
),"")</f>
        <v/>
      </c>
      <c r="V296" s="37" t="str" cm="1">
        <f t="array" ref="V296">IFERROR(_xlfn.IFS(
T296="","",
--T296&lt;55,"Battery Defect",
--T296&lt;=69,"Battery D",
--T296&lt;=80,"Battery C",
--T296&gt;80,""
),"")</f>
        <v/>
      </c>
      <c r="W296" s="37" t="str" cm="1">
        <f t="array" ref="W296">IF($AR296=0,"",IFERROR(IF(INDEX(Input!$N$2:$U$500,$AR296,0)=0,"",INDEX(Input!$N$2:$U$500,$AR296,0)),""))</f>
        <v/>
      </c>
      <c r="X296" s="37"/>
      <c r="Y296" s="37"/>
      <c r="Z296" s="37"/>
      <c r="AA296" s="37"/>
      <c r="AB296" s="37"/>
      <c r="AC296" s="37"/>
      <c r="AD296" s="37"/>
      <c r="AE296" s="29" t="str">
        <f t="shared" si="12"/>
        <v/>
      </c>
      <c r="AF296" s="29" t="str" cm="1">
        <f t="array" ref="AF296">IF($AS296=0,"",INDEX(Disk_Pivot!$I$2:$I$500,$AS296))</f>
        <v/>
      </c>
      <c r="AG296" s="29" t="str" cm="1">
        <f t="array" ref="AG296">IF($AS296=0,"",INDEX(Disk_Pivot!$N$2:$N$500,$AS296))</f>
        <v/>
      </c>
      <c r="AH296" s="29"/>
      <c r="AI296" s="29"/>
      <c r="AJ296" s="29"/>
      <c r="AK296" s="29"/>
      <c r="AL296" s="29"/>
      <c r="AM296" s="29"/>
      <c r="AR296">
        <f>IFERROR(MATCH($B296,Input!$J$2:$J$500,0),0)</f>
        <v>0</v>
      </c>
      <c r="AS296">
        <f>IFERROR(MATCH($B296,Disk_Pivot!$G$2:$G$500,0),0)</f>
        <v>0</v>
      </c>
    </row>
    <row r="297" spans="1:45">
      <c r="A297" s="29" t="str" cm="1">
        <f t="array" ref="A297">IF($AR297=0,"",INDEX(Input!$G$2:$G$500,$AR297)&amp;"")</f>
        <v/>
      </c>
      <c r="B297" s="29"/>
      <c r="C297" s="29" t="str" cm="1">
        <f t="array" ref="C297">IF($AR297=0,"",INDEX(Input!$H$2:$H$500,$AR297)&amp;"")</f>
        <v/>
      </c>
      <c r="D297" s="37" t="str" cm="1">
        <f t="array" ref="D297">IF($AR297=0,"",INDEX(Input!$F$2:$F$500,$AR297))</f>
        <v/>
      </c>
      <c r="E297" s="29" t="str">
        <f>IFERROR(INDEX(Models!$G$2:$G$605,MATCH(D297,Models!$H$2:$H$605,0)),D297)</f>
        <v/>
      </c>
      <c r="F297" s="29" t="str" cm="1">
        <f t="array" ref="F297">IF($AR297=0,"",INDEX(Input!$E$2:$E$500,$AR297))</f>
        <v/>
      </c>
      <c r="G297" s="29" t="str" cm="1">
        <f t="array" ref="G297">IF($AR297=0,"",IF(F297="LENOVO",INDEX(Input!$K$2:$K$500,$AR297),INDEX(Input!$L$2:$L$500,$AR297)))</f>
        <v/>
      </c>
      <c r="H297" s="29"/>
      <c r="I297" s="29"/>
      <c r="J297" s="29" t="str">
        <f>CPU_Formula!I297</f>
        <v/>
      </c>
      <c r="K297" s="37" t="str" cm="1">
        <f t="array" ref="K297">IF($AR297=0,"",INDEX(Input!$D$2:$AC$500,$AR297,$AP$2)&amp;"")</f>
        <v/>
      </c>
      <c r="L297" s="37" t="str" cm="1">
        <f t="array" ref="L297">IF($AR297=0,"",INDEX(Input!$D$2:$AC$500,$AR297,$AP$3)&amp;"")</f>
        <v/>
      </c>
      <c r="M297" s="37" t="str" cm="1">
        <f t="array" ref="M297">IFERROR(_xlfn.FILTERXML("&lt;t&gt;&lt;s&gt;" &amp; SUBSTITUTE(L297," / ","&lt;/s&gt;&lt;s&gt;") &amp; "&lt;/s&gt;&lt;/t&gt;","(//s[contains(.,'DDR')])[1]"),"")</f>
        <v/>
      </c>
      <c r="N297" s="29" t="str">
        <f t="shared" si="13"/>
        <v/>
      </c>
      <c r="O297" s="37" t="str" cm="1">
        <f t="array" ref="O297">IF($AR297=0,"",INDEX(Input!$D$2:$AC$500,$AR297,$AP$4)&amp;"")</f>
        <v/>
      </c>
      <c r="P297" s="37" t="str" cm="1">
        <f t="array" ref="P297">IF($AR297=0,"",IFERROR(_xlfn.TEXTJOIN(", ",TRUE,_xlfn.MAP(_xlfn._xlws.FILTER(INDEX(Input!$D$2:$AC$500,,$AP$6),Input!$J$2:$J$500=$B297),_xlfn.LAMBDA(_xlpm.x,IFERROR(TRUNC(VALUE(_xlfn.TEXTBEFORE(_xlpm.x," ")))&amp;" "&amp;_xlfn.TEXTAFTER(_xlpm.x," "),_xlpm.x)))),""))</f>
        <v/>
      </c>
      <c r="Q297" s="29" t="str">
        <f t="shared" si="14"/>
        <v/>
      </c>
      <c r="R297" s="37" t="str" cm="1">
        <f t="array" ref="R297">IF($AR297=0,"",_xlfn.LET(_xlpm.Result,INDEX(Input!$D$2:$AC$500,$AR297,$AP$5),IF(_xlpm.Result="","",_xlpm.Result)))</f>
        <v/>
      </c>
      <c r="S297" s="37" t="str" cm="1">
        <f t="array" ref="S297">IF(R297="","",IFERROR(_xlfn.TEXTSPLIT(R297," / ", ,TRUE,0,),""))</f>
        <v/>
      </c>
      <c r="T297" s="37"/>
      <c r="U297" s="37" t="str" cm="1">
        <f t="array" ref="U297">IFERROR(_xlfn.IFS(
S297="","",
--S297&lt;55,"Battery Defect",
--S297&lt;=69,"Battery D",
--S297&lt;=80,"Battery C",
--S297&gt;80,""
),"")</f>
        <v/>
      </c>
      <c r="V297" s="37" t="str" cm="1">
        <f t="array" ref="V297">IFERROR(_xlfn.IFS(
T297="","",
--T297&lt;55,"Battery Defect",
--T297&lt;=69,"Battery D",
--T297&lt;=80,"Battery C",
--T297&gt;80,""
),"")</f>
        <v/>
      </c>
      <c r="W297" s="37" t="str" cm="1">
        <f t="array" ref="W297">IF($AR297=0,"",IFERROR(IF(INDEX(Input!$N$2:$U$500,$AR297,0)=0,"",INDEX(Input!$N$2:$U$500,$AR297,0)),""))</f>
        <v/>
      </c>
      <c r="X297" s="37"/>
      <c r="Y297" s="37"/>
      <c r="Z297" s="37"/>
      <c r="AA297" s="37"/>
      <c r="AB297" s="37"/>
      <c r="AC297" s="37"/>
      <c r="AD297" s="37"/>
      <c r="AE297" s="29" t="str">
        <f t="shared" si="12"/>
        <v/>
      </c>
      <c r="AF297" s="29" t="str" cm="1">
        <f t="array" ref="AF297">IF($AS297=0,"",INDEX(Disk_Pivot!$I$2:$I$500,$AS297))</f>
        <v/>
      </c>
      <c r="AG297" s="29" t="str" cm="1">
        <f t="array" ref="AG297">IF($AS297=0,"",INDEX(Disk_Pivot!$N$2:$N$500,$AS297))</f>
        <v/>
      </c>
      <c r="AH297" s="29"/>
      <c r="AI297" s="29"/>
      <c r="AJ297" s="29"/>
      <c r="AK297" s="29"/>
      <c r="AL297" s="29"/>
      <c r="AM297" s="29"/>
      <c r="AR297">
        <f>IFERROR(MATCH($B297,Input!$J$2:$J$500,0),0)</f>
        <v>0</v>
      </c>
      <c r="AS297">
        <f>IFERROR(MATCH($B297,Disk_Pivot!$G$2:$G$500,0),0)</f>
        <v>0</v>
      </c>
    </row>
    <row r="298" spans="1:45">
      <c r="A298" s="29" t="str" cm="1">
        <f t="array" ref="A298">IF($AR298=0,"",INDEX(Input!$G$2:$G$500,$AR298)&amp;"")</f>
        <v/>
      </c>
      <c r="B298" s="29"/>
      <c r="C298" s="29" t="str" cm="1">
        <f t="array" ref="C298">IF($AR298=0,"",INDEX(Input!$H$2:$H$500,$AR298)&amp;"")</f>
        <v/>
      </c>
      <c r="D298" s="37" t="str" cm="1">
        <f t="array" ref="D298">IF($AR298=0,"",INDEX(Input!$F$2:$F$500,$AR298))</f>
        <v/>
      </c>
      <c r="E298" s="29" t="str">
        <f>IFERROR(INDEX(Models!$G$2:$G$605,MATCH(D298,Models!$H$2:$H$605,0)),D298)</f>
        <v/>
      </c>
      <c r="F298" s="29" t="str" cm="1">
        <f t="array" ref="F298">IF($AR298=0,"",INDEX(Input!$E$2:$E$500,$AR298))</f>
        <v/>
      </c>
      <c r="G298" s="29" t="str" cm="1">
        <f t="array" ref="G298">IF($AR298=0,"",IF(F298="LENOVO",INDEX(Input!$K$2:$K$500,$AR298),INDEX(Input!$L$2:$L$500,$AR298)))</f>
        <v/>
      </c>
      <c r="H298" s="29"/>
      <c r="I298" s="29"/>
      <c r="J298" s="29" t="str">
        <f>CPU_Formula!I298</f>
        <v/>
      </c>
      <c r="K298" s="37" t="str" cm="1">
        <f t="array" ref="K298">IF($AR298=0,"",INDEX(Input!$D$2:$AC$500,$AR298,$AP$2)&amp;"")</f>
        <v/>
      </c>
      <c r="L298" s="37" t="str" cm="1">
        <f t="array" ref="L298">IF($AR298=0,"",INDEX(Input!$D$2:$AC$500,$AR298,$AP$3)&amp;"")</f>
        <v/>
      </c>
      <c r="M298" s="37" t="str" cm="1">
        <f t="array" ref="M298">IFERROR(_xlfn.FILTERXML("&lt;t&gt;&lt;s&gt;" &amp; SUBSTITUTE(L298," / ","&lt;/s&gt;&lt;s&gt;") &amp; "&lt;/s&gt;&lt;/t&gt;","(//s[contains(.,'DDR')])[1]"),"")</f>
        <v/>
      </c>
      <c r="N298" s="29" t="str">
        <f t="shared" si="13"/>
        <v/>
      </c>
      <c r="O298" s="37" t="str" cm="1">
        <f t="array" ref="O298">IF($AR298=0,"",INDEX(Input!$D$2:$AC$500,$AR298,$AP$4)&amp;"")</f>
        <v/>
      </c>
      <c r="P298" s="37" t="str" cm="1">
        <f t="array" ref="P298">IF($AR298=0,"",IFERROR(_xlfn.TEXTJOIN(", ",TRUE,_xlfn.MAP(_xlfn._xlws.FILTER(INDEX(Input!$D$2:$AC$500,,$AP$6),Input!$J$2:$J$500=$B298),_xlfn.LAMBDA(_xlpm.x,IFERROR(TRUNC(VALUE(_xlfn.TEXTBEFORE(_xlpm.x," ")))&amp;" "&amp;_xlfn.TEXTAFTER(_xlpm.x," "),_xlpm.x)))),""))</f>
        <v/>
      </c>
      <c r="Q298" s="29" t="str">
        <f t="shared" si="14"/>
        <v/>
      </c>
      <c r="R298" s="37" t="str" cm="1">
        <f t="array" ref="R298">IF($AR298=0,"",_xlfn.LET(_xlpm.Result,INDEX(Input!$D$2:$AC$500,$AR298,$AP$5),IF(_xlpm.Result="","",_xlpm.Result)))</f>
        <v/>
      </c>
      <c r="S298" s="37" t="str" cm="1">
        <f t="array" ref="S298">IF(R298="","",IFERROR(_xlfn.TEXTSPLIT(R298," / ", ,TRUE,0,),""))</f>
        <v/>
      </c>
      <c r="T298" s="37"/>
      <c r="U298" s="37" t="str" cm="1">
        <f t="array" ref="U298">IFERROR(_xlfn.IFS(
S298="","",
--S298&lt;55,"Battery Defect",
--S298&lt;=69,"Battery D",
--S298&lt;=80,"Battery C",
--S298&gt;80,""
),"")</f>
        <v/>
      </c>
      <c r="V298" s="37" t="str" cm="1">
        <f t="array" ref="V298">IFERROR(_xlfn.IFS(
T298="","",
--T298&lt;55,"Battery Defect",
--T298&lt;=69,"Battery D",
--T298&lt;=80,"Battery C",
--T298&gt;80,""
),"")</f>
        <v/>
      </c>
      <c r="W298" s="37" t="str" cm="1">
        <f t="array" ref="W298">IF($AR298=0,"",IFERROR(IF(INDEX(Input!$N$2:$U$500,$AR298,0)=0,"",INDEX(Input!$N$2:$U$500,$AR298,0)),""))</f>
        <v/>
      </c>
      <c r="X298" s="37"/>
      <c r="Y298" s="37"/>
      <c r="Z298" s="37"/>
      <c r="AA298" s="37"/>
      <c r="AB298" s="37"/>
      <c r="AC298" s="37"/>
      <c r="AD298" s="37"/>
      <c r="AE298" s="29" t="str">
        <f t="shared" si="12"/>
        <v/>
      </c>
      <c r="AF298" s="29" t="str" cm="1">
        <f t="array" ref="AF298">IF($AS298=0,"",INDEX(Disk_Pivot!$I$2:$I$500,$AS298))</f>
        <v/>
      </c>
      <c r="AG298" s="29" t="str" cm="1">
        <f t="array" ref="AG298">IF($AS298=0,"",INDEX(Disk_Pivot!$N$2:$N$500,$AS298))</f>
        <v/>
      </c>
      <c r="AH298" s="29"/>
      <c r="AI298" s="29"/>
      <c r="AJ298" s="29"/>
      <c r="AK298" s="29"/>
      <c r="AL298" s="29"/>
      <c r="AM298" s="29"/>
      <c r="AR298">
        <f>IFERROR(MATCH($B298,Input!$J$2:$J$500,0),0)</f>
        <v>0</v>
      </c>
      <c r="AS298">
        <f>IFERROR(MATCH($B298,Disk_Pivot!$G$2:$G$500,0),0)</f>
        <v>0</v>
      </c>
    </row>
    <row r="299" spans="1:45">
      <c r="A299" s="29" t="str" cm="1">
        <f t="array" ref="A299">IF($AR299=0,"",INDEX(Input!$G$2:$G$500,$AR299)&amp;"")</f>
        <v/>
      </c>
      <c r="B299" s="29"/>
      <c r="C299" s="29" t="str" cm="1">
        <f t="array" ref="C299">IF($AR299=0,"",INDEX(Input!$H$2:$H$500,$AR299)&amp;"")</f>
        <v/>
      </c>
      <c r="D299" s="37" t="str" cm="1">
        <f t="array" ref="D299">IF($AR299=0,"",INDEX(Input!$F$2:$F$500,$AR299))</f>
        <v/>
      </c>
      <c r="E299" s="29" t="str">
        <f>IFERROR(INDEX(Models!$G$2:$G$605,MATCH(D299,Models!$H$2:$H$605,0)),D299)</f>
        <v/>
      </c>
      <c r="F299" s="29" t="str" cm="1">
        <f t="array" ref="F299">IF($AR299=0,"",INDEX(Input!$E$2:$E$500,$AR299))</f>
        <v/>
      </c>
      <c r="G299" s="29" t="str" cm="1">
        <f t="array" ref="G299">IF($AR299=0,"",IF(F299="LENOVO",INDEX(Input!$K$2:$K$500,$AR299),INDEX(Input!$L$2:$L$500,$AR299)))</f>
        <v/>
      </c>
      <c r="H299" s="29"/>
      <c r="I299" s="29"/>
      <c r="J299" s="29" t="str">
        <f>CPU_Formula!I299</f>
        <v/>
      </c>
      <c r="K299" s="37" t="str" cm="1">
        <f t="array" ref="K299">IF($AR299=0,"",INDEX(Input!$D$2:$AC$500,$AR299,$AP$2)&amp;"")</f>
        <v/>
      </c>
      <c r="L299" s="37" t="str" cm="1">
        <f t="array" ref="L299">IF($AR299=0,"",INDEX(Input!$D$2:$AC$500,$AR299,$AP$3)&amp;"")</f>
        <v/>
      </c>
      <c r="M299" s="37" t="str" cm="1">
        <f t="array" ref="M299">IFERROR(_xlfn.FILTERXML("&lt;t&gt;&lt;s&gt;" &amp; SUBSTITUTE(L299," / ","&lt;/s&gt;&lt;s&gt;") &amp; "&lt;/s&gt;&lt;/t&gt;","(//s[contains(.,'DDR')])[1]"),"")</f>
        <v/>
      </c>
      <c r="N299" s="29" t="str">
        <f t="shared" si="13"/>
        <v/>
      </c>
      <c r="O299" s="37" t="str" cm="1">
        <f t="array" ref="O299">IF($AR299=0,"",INDEX(Input!$D$2:$AC$500,$AR299,$AP$4)&amp;"")</f>
        <v/>
      </c>
      <c r="P299" s="37" t="str" cm="1">
        <f t="array" ref="P299">IF($AR299=0,"",IFERROR(_xlfn.TEXTJOIN(", ",TRUE,_xlfn.MAP(_xlfn._xlws.FILTER(INDEX(Input!$D$2:$AC$500,,$AP$6),Input!$J$2:$J$500=$B299),_xlfn.LAMBDA(_xlpm.x,IFERROR(TRUNC(VALUE(_xlfn.TEXTBEFORE(_xlpm.x," ")))&amp;" "&amp;_xlfn.TEXTAFTER(_xlpm.x," "),_xlpm.x)))),""))</f>
        <v/>
      </c>
      <c r="Q299" s="29" t="str">
        <f t="shared" si="14"/>
        <v/>
      </c>
      <c r="R299" s="37" t="str" cm="1">
        <f t="array" ref="R299">IF($AR299=0,"",_xlfn.LET(_xlpm.Result,INDEX(Input!$D$2:$AC$500,$AR299,$AP$5),IF(_xlpm.Result="","",_xlpm.Result)))</f>
        <v/>
      </c>
      <c r="S299" s="37" t="str" cm="1">
        <f t="array" ref="S299">IF(R299="","",IFERROR(_xlfn.TEXTSPLIT(R299," / ", ,TRUE,0,),""))</f>
        <v/>
      </c>
      <c r="T299" s="37"/>
      <c r="U299" s="37" t="str" cm="1">
        <f t="array" ref="U299">IFERROR(_xlfn.IFS(
S299="","",
--S299&lt;55,"Battery Defect",
--S299&lt;=69,"Battery D",
--S299&lt;=80,"Battery C",
--S299&gt;80,""
),"")</f>
        <v/>
      </c>
      <c r="V299" s="37" t="str" cm="1">
        <f t="array" ref="V299">IFERROR(_xlfn.IFS(
T299="","",
--T299&lt;55,"Battery Defect",
--T299&lt;=69,"Battery D",
--T299&lt;=80,"Battery C",
--T299&gt;80,""
),"")</f>
        <v/>
      </c>
      <c r="W299" s="37" t="str" cm="1">
        <f t="array" ref="W299">IF($AR299=0,"",IFERROR(IF(INDEX(Input!$N$2:$U$500,$AR299,0)=0,"",INDEX(Input!$N$2:$U$500,$AR299,0)),""))</f>
        <v/>
      </c>
      <c r="X299" s="37"/>
      <c r="Y299" s="37"/>
      <c r="Z299" s="37"/>
      <c r="AA299" s="37"/>
      <c r="AB299" s="37"/>
      <c r="AC299" s="37"/>
      <c r="AD299" s="37"/>
      <c r="AE299" s="29" t="str">
        <f t="shared" si="12"/>
        <v/>
      </c>
      <c r="AF299" s="29" t="str" cm="1">
        <f t="array" ref="AF299">IF($AS299=0,"",INDEX(Disk_Pivot!$I$2:$I$500,$AS299))</f>
        <v/>
      </c>
      <c r="AG299" s="29" t="str" cm="1">
        <f t="array" ref="AG299">IF($AS299=0,"",INDEX(Disk_Pivot!$N$2:$N$500,$AS299))</f>
        <v/>
      </c>
      <c r="AH299" s="29"/>
      <c r="AI299" s="29"/>
      <c r="AJ299" s="29"/>
      <c r="AK299" s="29"/>
      <c r="AL299" s="29"/>
      <c r="AM299" s="29"/>
      <c r="AR299">
        <f>IFERROR(MATCH($B299,Input!$J$2:$J$500,0),0)</f>
        <v>0</v>
      </c>
      <c r="AS299">
        <f>IFERROR(MATCH($B299,Disk_Pivot!$G$2:$G$500,0),0)</f>
        <v>0</v>
      </c>
    </row>
    <row r="300" spans="1:45">
      <c r="A300" s="29" t="str" cm="1">
        <f t="array" ref="A300">IF($AR300=0,"",INDEX(Input!$G$2:$G$500,$AR300)&amp;"")</f>
        <v/>
      </c>
      <c r="B300" s="29"/>
      <c r="C300" s="29" t="str" cm="1">
        <f t="array" ref="C300">IF($AR300=0,"",INDEX(Input!$H$2:$H$500,$AR300)&amp;"")</f>
        <v/>
      </c>
      <c r="D300" s="37" t="str" cm="1">
        <f t="array" ref="D300">IF($AR300=0,"",INDEX(Input!$F$2:$F$500,$AR300))</f>
        <v/>
      </c>
      <c r="E300" s="29" t="str">
        <f>IFERROR(INDEX(Models!$G$2:$G$605,MATCH(D300,Models!$H$2:$H$605,0)),D300)</f>
        <v/>
      </c>
      <c r="F300" s="29" t="str" cm="1">
        <f t="array" ref="F300">IF($AR300=0,"",INDEX(Input!$E$2:$E$500,$AR300))</f>
        <v/>
      </c>
      <c r="G300" s="29" t="str" cm="1">
        <f t="array" ref="G300">IF($AR300=0,"",IF(F300="LENOVO",INDEX(Input!$K$2:$K$500,$AR300),INDEX(Input!$L$2:$L$500,$AR300)))</f>
        <v/>
      </c>
      <c r="H300" s="29"/>
      <c r="I300" s="29"/>
      <c r="J300" s="29" t="str">
        <f>CPU_Formula!I300</f>
        <v/>
      </c>
      <c r="K300" s="37" t="str" cm="1">
        <f t="array" ref="K300">IF($AR300=0,"",INDEX(Input!$D$2:$AC$500,$AR300,$AP$2)&amp;"")</f>
        <v/>
      </c>
      <c r="L300" s="37" t="str" cm="1">
        <f t="array" ref="L300">IF($AR300=0,"",INDEX(Input!$D$2:$AC$500,$AR300,$AP$3)&amp;"")</f>
        <v/>
      </c>
      <c r="M300" s="37" t="str" cm="1">
        <f t="array" ref="M300">IFERROR(_xlfn.FILTERXML("&lt;t&gt;&lt;s&gt;" &amp; SUBSTITUTE(L300," / ","&lt;/s&gt;&lt;s&gt;") &amp; "&lt;/s&gt;&lt;/t&gt;","(//s[contains(.,'DDR')])[1]"),"")</f>
        <v/>
      </c>
      <c r="N300" s="29" t="str">
        <f t="shared" si="13"/>
        <v/>
      </c>
      <c r="O300" s="37" t="str" cm="1">
        <f t="array" ref="O300">IF($AR300=0,"",INDEX(Input!$D$2:$AC$500,$AR300,$AP$4)&amp;"")</f>
        <v/>
      </c>
      <c r="P300" s="37" t="str" cm="1">
        <f t="array" ref="P300">IF($AR300=0,"",IFERROR(_xlfn.TEXTJOIN(", ",TRUE,_xlfn.MAP(_xlfn._xlws.FILTER(INDEX(Input!$D$2:$AC$500,,$AP$6),Input!$J$2:$J$500=$B300),_xlfn.LAMBDA(_xlpm.x,IFERROR(TRUNC(VALUE(_xlfn.TEXTBEFORE(_xlpm.x," ")))&amp;" "&amp;_xlfn.TEXTAFTER(_xlpm.x," "),_xlpm.x)))),""))</f>
        <v/>
      </c>
      <c r="Q300" s="29" t="str">
        <f t="shared" si="14"/>
        <v/>
      </c>
      <c r="R300" s="37" t="str" cm="1">
        <f t="array" ref="R300">IF($AR300=0,"",_xlfn.LET(_xlpm.Result,INDEX(Input!$D$2:$AC$500,$AR300,$AP$5),IF(_xlpm.Result="","",_xlpm.Result)))</f>
        <v/>
      </c>
      <c r="S300" s="37" t="str" cm="1">
        <f t="array" ref="S300">IF(R300="","",IFERROR(_xlfn.TEXTSPLIT(R300," / ", ,TRUE,0,),""))</f>
        <v/>
      </c>
      <c r="T300" s="37"/>
      <c r="U300" s="37" t="str" cm="1">
        <f t="array" ref="U300">IFERROR(_xlfn.IFS(
S300="","",
--S300&lt;55,"Battery Defect",
--S300&lt;=69,"Battery D",
--S300&lt;=80,"Battery C",
--S300&gt;80,""
),"")</f>
        <v/>
      </c>
      <c r="V300" s="37" t="str" cm="1">
        <f t="array" ref="V300">IFERROR(_xlfn.IFS(
T300="","",
--T300&lt;55,"Battery Defect",
--T300&lt;=69,"Battery D",
--T300&lt;=80,"Battery C",
--T300&gt;80,""
),"")</f>
        <v/>
      </c>
      <c r="W300" s="37" t="str" cm="1">
        <f t="array" ref="W300">IF($AR300=0,"",IFERROR(IF(INDEX(Input!$N$2:$U$500,$AR300,0)=0,"",INDEX(Input!$N$2:$U$500,$AR300,0)),""))</f>
        <v/>
      </c>
      <c r="X300" s="37"/>
      <c r="Y300" s="37"/>
      <c r="Z300" s="37"/>
      <c r="AA300" s="37"/>
      <c r="AB300" s="37"/>
      <c r="AC300" s="37"/>
      <c r="AD300" s="37"/>
      <c r="AE300" s="29" t="str">
        <f t="shared" si="12"/>
        <v/>
      </c>
      <c r="AF300" s="29" t="str" cm="1">
        <f t="array" ref="AF300">IF($AS300=0,"",INDEX(Disk_Pivot!$I$2:$I$500,$AS300))</f>
        <v/>
      </c>
      <c r="AG300" s="29" t="str" cm="1">
        <f t="array" ref="AG300">IF($AS300=0,"",INDEX(Disk_Pivot!$N$2:$N$500,$AS300))</f>
        <v/>
      </c>
      <c r="AH300" s="29"/>
      <c r="AI300" s="29"/>
      <c r="AJ300" s="29"/>
      <c r="AK300" s="29"/>
      <c r="AL300" s="29"/>
      <c r="AM300" s="29"/>
      <c r="AR300">
        <f>IFERROR(MATCH($B300,Input!$J$2:$J$500,0),0)</f>
        <v>0</v>
      </c>
      <c r="AS300">
        <f>IFERROR(MATCH($B300,Disk_Pivot!$G$2:$G$500,0),0)</f>
        <v>0</v>
      </c>
    </row>
    <row r="301" spans="1:45">
      <c r="A301" s="29" t="str" cm="1">
        <f t="array" ref="A301">IF($AR301=0,"",INDEX(Input!$G$2:$G$500,$AR301)&amp;"")</f>
        <v/>
      </c>
      <c r="B301" s="29"/>
      <c r="C301" s="29" t="str" cm="1">
        <f t="array" ref="C301">IF($AR301=0,"",INDEX(Input!$H$2:$H$500,$AR301)&amp;"")</f>
        <v/>
      </c>
      <c r="D301" s="37" t="str" cm="1">
        <f t="array" ref="D301">IF($AR301=0,"",INDEX(Input!$F$2:$F$500,$AR301))</f>
        <v/>
      </c>
      <c r="E301" s="29" t="str">
        <f>IFERROR(INDEX(Models!$G$2:$G$605,MATCH(D301,Models!$H$2:$H$605,0)),D301)</f>
        <v/>
      </c>
      <c r="F301" s="29" t="str" cm="1">
        <f t="array" ref="F301">IF($AR301=0,"",INDEX(Input!$E$2:$E$500,$AR301))</f>
        <v/>
      </c>
      <c r="G301" s="29" t="str" cm="1">
        <f t="array" ref="G301">IF($AR301=0,"",IF(F301="LENOVO",INDEX(Input!$K$2:$K$500,$AR301),INDEX(Input!$L$2:$L$500,$AR301)))</f>
        <v/>
      </c>
      <c r="H301" s="29"/>
      <c r="I301" s="29"/>
      <c r="J301" s="29" t="str">
        <f>CPU_Formula!I301</f>
        <v/>
      </c>
      <c r="K301" s="37" t="str" cm="1">
        <f t="array" ref="K301">IF($AR301=0,"",INDEX(Input!$D$2:$AC$500,$AR301,$AP$2)&amp;"")</f>
        <v/>
      </c>
      <c r="L301" s="37" t="str" cm="1">
        <f t="array" ref="L301">IF($AR301=0,"",INDEX(Input!$D$2:$AC$500,$AR301,$AP$3)&amp;"")</f>
        <v/>
      </c>
      <c r="M301" s="37" t="str" cm="1">
        <f t="array" ref="M301">IFERROR(_xlfn.FILTERXML("&lt;t&gt;&lt;s&gt;" &amp; SUBSTITUTE(L301," / ","&lt;/s&gt;&lt;s&gt;") &amp; "&lt;/s&gt;&lt;/t&gt;","(//s[contains(.,'DDR')])[1]"),"")</f>
        <v/>
      </c>
      <c r="N301" s="29" t="str">
        <f t="shared" si="13"/>
        <v/>
      </c>
      <c r="O301" s="37" t="str" cm="1">
        <f t="array" ref="O301">IF($AR301=0,"",INDEX(Input!$D$2:$AC$500,$AR301,$AP$4)&amp;"")</f>
        <v/>
      </c>
      <c r="P301" s="37" t="str" cm="1">
        <f t="array" ref="P301">IF($AR301=0,"",IFERROR(_xlfn.TEXTJOIN(", ",TRUE,_xlfn.MAP(_xlfn._xlws.FILTER(INDEX(Input!$D$2:$AC$500,,$AP$6),Input!$J$2:$J$500=$B301),_xlfn.LAMBDA(_xlpm.x,IFERROR(TRUNC(VALUE(_xlfn.TEXTBEFORE(_xlpm.x," ")))&amp;" "&amp;_xlfn.TEXTAFTER(_xlpm.x," "),_xlpm.x)))),""))</f>
        <v/>
      </c>
      <c r="Q301" s="29" t="str">
        <f t="shared" si="14"/>
        <v/>
      </c>
      <c r="R301" s="37" t="str" cm="1">
        <f t="array" ref="R301">IF($AR301=0,"",_xlfn.LET(_xlpm.Result,INDEX(Input!$D$2:$AC$500,$AR301,$AP$5),IF(_xlpm.Result="","",_xlpm.Result)))</f>
        <v/>
      </c>
      <c r="S301" s="37" t="str" cm="1">
        <f t="array" ref="S301">IF(R301="","",IFERROR(_xlfn.TEXTSPLIT(R301," / ", ,TRUE,0,),""))</f>
        <v/>
      </c>
      <c r="T301" s="37"/>
      <c r="U301" s="37" t="str" cm="1">
        <f t="array" ref="U301">IFERROR(_xlfn.IFS(
S301="","",
--S301&lt;55,"Battery Defect",
--S301&lt;=69,"Battery D",
--S301&lt;=80,"Battery C",
--S301&gt;80,""
),"")</f>
        <v/>
      </c>
      <c r="V301" s="37" t="str" cm="1">
        <f t="array" ref="V301">IFERROR(_xlfn.IFS(
T301="","",
--T301&lt;55,"Battery Defect",
--T301&lt;=69,"Battery D",
--T301&lt;=80,"Battery C",
--T301&gt;80,""
),"")</f>
        <v/>
      </c>
      <c r="W301" s="37" t="str" cm="1">
        <f t="array" ref="W301">IF($AR301=0,"",IFERROR(IF(INDEX(Input!$N$2:$U$500,$AR301,0)=0,"",INDEX(Input!$N$2:$U$500,$AR301,0)),""))</f>
        <v/>
      </c>
      <c r="X301" s="37"/>
      <c r="Y301" s="37"/>
      <c r="Z301" s="37"/>
      <c r="AA301" s="37"/>
      <c r="AB301" s="37"/>
      <c r="AC301" s="37"/>
      <c r="AD301" s="37"/>
      <c r="AE301" s="29" t="str">
        <f t="shared" si="12"/>
        <v/>
      </c>
      <c r="AF301" s="29" t="str" cm="1">
        <f t="array" ref="AF301">IF($AS301=0,"",INDEX(Disk_Pivot!$I$2:$I$500,$AS301))</f>
        <v/>
      </c>
      <c r="AG301" s="29" t="str" cm="1">
        <f t="array" ref="AG301">IF($AS301=0,"",INDEX(Disk_Pivot!$N$2:$N$500,$AS301))</f>
        <v/>
      </c>
      <c r="AH301" s="29"/>
      <c r="AI301" s="29"/>
      <c r="AJ301" s="29"/>
      <c r="AK301" s="29"/>
      <c r="AL301" s="29"/>
      <c r="AM301" s="29"/>
      <c r="AR301">
        <f>IFERROR(MATCH($B301,Input!$J$2:$J$500,0),0)</f>
        <v>0</v>
      </c>
      <c r="AS301">
        <f>IFERROR(MATCH($B301,Disk_Pivot!$G$2:$G$500,0),0)</f>
        <v>0</v>
      </c>
    </row>
    <row r="302" spans="1:45">
      <c r="A302" s="29" t="str" cm="1">
        <f t="array" ref="A302">IF($AR302=0,"",INDEX(Input!$G$2:$G$500,$AR302)&amp;"")</f>
        <v/>
      </c>
      <c r="B302" s="29"/>
      <c r="C302" s="29" t="str" cm="1">
        <f t="array" ref="C302">IF($AR302=0,"",INDEX(Input!$H$2:$H$500,$AR302)&amp;"")</f>
        <v/>
      </c>
      <c r="D302" s="37" t="str" cm="1">
        <f t="array" ref="D302">IF($AR302=0,"",INDEX(Input!$F$2:$F$500,$AR302))</f>
        <v/>
      </c>
      <c r="E302" s="29" t="str">
        <f>IFERROR(INDEX(Models!$G$2:$G$605,MATCH(D302,Models!$H$2:$H$605,0)),D302)</f>
        <v/>
      </c>
      <c r="F302" s="29" t="str" cm="1">
        <f t="array" ref="F302">IF($AR302=0,"",INDEX(Input!$E$2:$E$500,$AR302))</f>
        <v/>
      </c>
      <c r="G302" s="29" t="str" cm="1">
        <f t="array" ref="G302">IF($AR302=0,"",IF(F302="LENOVO",INDEX(Input!$K$2:$K$500,$AR302),INDEX(Input!$L$2:$L$500,$AR302)))</f>
        <v/>
      </c>
      <c r="H302" s="29"/>
      <c r="I302" s="29"/>
      <c r="J302" s="29" t="str">
        <f>CPU_Formula!I302</f>
        <v/>
      </c>
      <c r="K302" s="37" t="str" cm="1">
        <f t="array" ref="K302">IF($AR302=0,"",INDEX(Input!$D$2:$AC$500,$AR302,$AP$2)&amp;"")</f>
        <v/>
      </c>
      <c r="L302" s="37" t="str" cm="1">
        <f t="array" ref="L302">IF($AR302=0,"",INDEX(Input!$D$2:$AC$500,$AR302,$AP$3)&amp;"")</f>
        <v/>
      </c>
      <c r="M302" s="37" t="str" cm="1">
        <f t="array" ref="M302">IFERROR(_xlfn.FILTERXML("&lt;t&gt;&lt;s&gt;" &amp; SUBSTITUTE(L302," / ","&lt;/s&gt;&lt;s&gt;") &amp; "&lt;/s&gt;&lt;/t&gt;","(//s[contains(.,'DDR')])[1]"),"")</f>
        <v/>
      </c>
      <c r="N302" s="29" t="str">
        <f t="shared" si="13"/>
        <v/>
      </c>
      <c r="O302" s="37" t="str" cm="1">
        <f t="array" ref="O302">IF($AR302=0,"",INDEX(Input!$D$2:$AC$500,$AR302,$AP$4)&amp;"")</f>
        <v/>
      </c>
      <c r="P302" s="37" t="str" cm="1">
        <f t="array" ref="P302">IF($AR302=0,"",IFERROR(_xlfn.TEXTJOIN(", ",TRUE,_xlfn.MAP(_xlfn._xlws.FILTER(INDEX(Input!$D$2:$AC$500,,$AP$6),Input!$J$2:$J$500=$B302),_xlfn.LAMBDA(_xlpm.x,IFERROR(TRUNC(VALUE(_xlfn.TEXTBEFORE(_xlpm.x," ")))&amp;" "&amp;_xlfn.TEXTAFTER(_xlpm.x," "),_xlpm.x)))),""))</f>
        <v/>
      </c>
      <c r="Q302" s="29" t="str">
        <f t="shared" si="14"/>
        <v/>
      </c>
      <c r="R302" s="37" t="str" cm="1">
        <f t="array" ref="R302">IF($AR302=0,"",_xlfn.LET(_xlpm.Result,INDEX(Input!$D$2:$AC$500,$AR302,$AP$5),IF(_xlpm.Result="","",_xlpm.Result)))</f>
        <v/>
      </c>
      <c r="S302" s="37" t="str" cm="1">
        <f t="array" ref="S302">IF(R302="","",IFERROR(_xlfn.TEXTSPLIT(R302," / ", ,TRUE,0,),""))</f>
        <v/>
      </c>
      <c r="T302" s="37"/>
      <c r="U302" s="37" t="str" cm="1">
        <f t="array" ref="U302">IFERROR(_xlfn.IFS(
S302="","",
--S302&lt;55,"Battery Defect",
--S302&lt;=69,"Battery D",
--S302&lt;=80,"Battery C",
--S302&gt;80,""
),"")</f>
        <v/>
      </c>
      <c r="V302" s="37" t="str" cm="1">
        <f t="array" ref="V302">IFERROR(_xlfn.IFS(
T302="","",
--T302&lt;55,"Battery Defect",
--T302&lt;=69,"Battery D",
--T302&lt;=80,"Battery C",
--T302&gt;80,""
),"")</f>
        <v/>
      </c>
      <c r="W302" s="37" t="str" cm="1">
        <f t="array" ref="W302">IF($AR302=0,"",IFERROR(IF(INDEX(Input!$N$2:$U$500,$AR302,0)=0,"",INDEX(Input!$N$2:$U$500,$AR302,0)),""))</f>
        <v/>
      </c>
      <c r="X302" s="37"/>
      <c r="Y302" s="37"/>
      <c r="Z302" s="37"/>
      <c r="AA302" s="37"/>
      <c r="AB302" s="37"/>
      <c r="AC302" s="37"/>
      <c r="AD302" s="37"/>
      <c r="AE302" s="29" t="str">
        <f t="shared" si="12"/>
        <v/>
      </c>
      <c r="AF302" s="29" t="str" cm="1">
        <f t="array" ref="AF302">IF($AS302=0,"",INDEX(Disk_Pivot!$I$2:$I$500,$AS302))</f>
        <v/>
      </c>
      <c r="AG302" s="29" t="str" cm="1">
        <f t="array" ref="AG302">IF($AS302=0,"",INDEX(Disk_Pivot!$N$2:$N$500,$AS302))</f>
        <v/>
      </c>
      <c r="AH302" s="29"/>
      <c r="AI302" s="29"/>
      <c r="AJ302" s="29"/>
      <c r="AK302" s="29"/>
      <c r="AL302" s="29"/>
      <c r="AM302" s="29"/>
      <c r="AR302">
        <f>IFERROR(MATCH($B302,Input!$J$2:$J$500,0),0)</f>
        <v>0</v>
      </c>
      <c r="AS302">
        <f>IFERROR(MATCH($B302,Disk_Pivot!$G$2:$G$500,0),0)</f>
        <v>0</v>
      </c>
    </row>
    <row r="303" spans="1:45">
      <c r="A303" s="29" t="str" cm="1">
        <f t="array" ref="A303">IF($AR303=0,"",INDEX(Input!$G$2:$G$500,$AR303)&amp;"")</f>
        <v/>
      </c>
      <c r="B303" s="29"/>
      <c r="C303" s="29" t="str" cm="1">
        <f t="array" ref="C303">IF($AR303=0,"",INDEX(Input!$H$2:$H$500,$AR303)&amp;"")</f>
        <v/>
      </c>
      <c r="D303" s="37" t="str" cm="1">
        <f t="array" ref="D303">IF($AR303=0,"",INDEX(Input!$F$2:$F$500,$AR303))</f>
        <v/>
      </c>
      <c r="E303" s="29" t="str">
        <f>IFERROR(INDEX(Models!$G$2:$G$605,MATCH(D303,Models!$H$2:$H$605,0)),D303)</f>
        <v/>
      </c>
      <c r="F303" s="29" t="str" cm="1">
        <f t="array" ref="F303">IF($AR303=0,"",INDEX(Input!$E$2:$E$500,$AR303))</f>
        <v/>
      </c>
      <c r="G303" s="29" t="str" cm="1">
        <f t="array" ref="G303">IF($AR303=0,"",IF(F303="LENOVO",INDEX(Input!$K$2:$K$500,$AR303),INDEX(Input!$L$2:$L$500,$AR303)))</f>
        <v/>
      </c>
      <c r="H303" s="29"/>
      <c r="I303" s="29"/>
      <c r="J303" s="29" t="str">
        <f>CPU_Formula!I303</f>
        <v/>
      </c>
      <c r="K303" s="37" t="str" cm="1">
        <f t="array" ref="K303">IF($AR303=0,"",INDEX(Input!$D$2:$AC$500,$AR303,$AP$2)&amp;"")</f>
        <v/>
      </c>
      <c r="L303" s="37" t="str" cm="1">
        <f t="array" ref="L303">IF($AR303=0,"",INDEX(Input!$D$2:$AC$500,$AR303,$AP$3)&amp;"")</f>
        <v/>
      </c>
      <c r="M303" s="37" t="str" cm="1">
        <f t="array" ref="M303">IFERROR(_xlfn.FILTERXML("&lt;t&gt;&lt;s&gt;" &amp; SUBSTITUTE(L303," / ","&lt;/s&gt;&lt;s&gt;") &amp; "&lt;/s&gt;&lt;/t&gt;","(//s[contains(.,'DDR')])[1]"),"")</f>
        <v/>
      </c>
      <c r="N303" s="29" t="str">
        <f t="shared" si="13"/>
        <v/>
      </c>
      <c r="O303" s="37" t="str" cm="1">
        <f t="array" ref="O303">IF($AR303=0,"",INDEX(Input!$D$2:$AC$500,$AR303,$AP$4)&amp;"")</f>
        <v/>
      </c>
      <c r="P303" s="37" t="str" cm="1">
        <f t="array" ref="P303">IF($AR303=0,"",IFERROR(_xlfn.TEXTJOIN(", ",TRUE,_xlfn.MAP(_xlfn._xlws.FILTER(INDEX(Input!$D$2:$AC$500,,$AP$6),Input!$J$2:$J$500=$B303),_xlfn.LAMBDA(_xlpm.x,IFERROR(TRUNC(VALUE(_xlfn.TEXTBEFORE(_xlpm.x," ")))&amp;" "&amp;_xlfn.TEXTAFTER(_xlpm.x," "),_xlpm.x)))),""))</f>
        <v/>
      </c>
      <c r="Q303" s="29" t="str">
        <f t="shared" si="14"/>
        <v/>
      </c>
      <c r="R303" s="37" t="str" cm="1">
        <f t="array" ref="R303">IF($AR303=0,"",_xlfn.LET(_xlpm.Result,INDEX(Input!$D$2:$AC$500,$AR303,$AP$5),IF(_xlpm.Result="","",_xlpm.Result)))</f>
        <v/>
      </c>
      <c r="S303" s="37" t="str" cm="1">
        <f t="array" ref="S303">IF(R303="","",IFERROR(_xlfn.TEXTSPLIT(R303," / ", ,TRUE,0,),""))</f>
        <v/>
      </c>
      <c r="T303" s="37"/>
      <c r="U303" s="37" t="str" cm="1">
        <f t="array" ref="U303">IFERROR(_xlfn.IFS(
S303="","",
--S303&lt;55,"Battery Defect",
--S303&lt;=69,"Battery D",
--S303&lt;=80,"Battery C",
--S303&gt;80,""
),"")</f>
        <v/>
      </c>
      <c r="V303" s="37" t="str" cm="1">
        <f t="array" ref="V303">IFERROR(_xlfn.IFS(
T303="","",
--T303&lt;55,"Battery Defect",
--T303&lt;=69,"Battery D",
--T303&lt;=80,"Battery C",
--T303&gt;80,""
),"")</f>
        <v/>
      </c>
      <c r="W303" s="37" t="str" cm="1">
        <f t="array" ref="W303">IF($AR303=0,"",IFERROR(IF(INDEX(Input!$N$2:$U$500,$AR303,0)=0,"",INDEX(Input!$N$2:$U$500,$AR303,0)),""))</f>
        <v/>
      </c>
      <c r="X303" s="37"/>
      <c r="Y303" s="37"/>
      <c r="Z303" s="37"/>
      <c r="AA303" s="37"/>
      <c r="AB303" s="37"/>
      <c r="AC303" s="37"/>
      <c r="AD303" s="37"/>
      <c r="AE303" s="29" t="str">
        <f t="shared" si="12"/>
        <v/>
      </c>
      <c r="AF303" s="29" t="str" cm="1">
        <f t="array" ref="AF303">IF($AS303=0,"",INDEX(Disk_Pivot!$I$2:$I$500,$AS303))</f>
        <v/>
      </c>
      <c r="AG303" s="29" t="str" cm="1">
        <f t="array" ref="AG303">IF($AS303=0,"",INDEX(Disk_Pivot!$N$2:$N$500,$AS303))</f>
        <v/>
      </c>
      <c r="AH303" s="29"/>
      <c r="AI303" s="29"/>
      <c r="AJ303" s="29"/>
      <c r="AK303" s="29"/>
      <c r="AL303" s="29"/>
      <c r="AM303" s="29"/>
      <c r="AR303">
        <f>IFERROR(MATCH($B303,Input!$J$2:$J$500,0),0)</f>
        <v>0</v>
      </c>
      <c r="AS303">
        <f>IFERROR(MATCH($B303,Disk_Pivot!$G$2:$G$500,0),0)</f>
        <v>0</v>
      </c>
    </row>
    <row r="304" spans="1:45">
      <c r="A304" s="29" t="str" cm="1">
        <f t="array" ref="A304">IF($AR304=0,"",INDEX(Input!$G$2:$G$500,$AR304)&amp;"")</f>
        <v/>
      </c>
      <c r="B304" s="29"/>
      <c r="C304" s="29" t="str" cm="1">
        <f t="array" ref="C304">IF($AR304=0,"",INDEX(Input!$H$2:$H$500,$AR304)&amp;"")</f>
        <v/>
      </c>
      <c r="D304" s="37" t="str" cm="1">
        <f t="array" ref="D304">IF($AR304=0,"",INDEX(Input!$F$2:$F$500,$AR304))</f>
        <v/>
      </c>
      <c r="E304" s="29" t="str">
        <f>IFERROR(INDEX(Models!$G$2:$G$605,MATCH(D304,Models!$H$2:$H$605,0)),D304)</f>
        <v/>
      </c>
      <c r="F304" s="29" t="str" cm="1">
        <f t="array" ref="F304">IF($AR304=0,"",INDEX(Input!$E$2:$E$500,$AR304))</f>
        <v/>
      </c>
      <c r="G304" s="29" t="str" cm="1">
        <f t="array" ref="G304">IF($AR304=0,"",IF(F304="LENOVO",INDEX(Input!$K$2:$K$500,$AR304),INDEX(Input!$L$2:$L$500,$AR304)))</f>
        <v/>
      </c>
      <c r="H304" s="29"/>
      <c r="I304" s="29"/>
      <c r="J304" s="29" t="str">
        <f>CPU_Formula!I304</f>
        <v/>
      </c>
      <c r="K304" s="37" t="str" cm="1">
        <f t="array" ref="K304">IF($AR304=0,"",INDEX(Input!$D$2:$AC$500,$AR304,$AP$2)&amp;"")</f>
        <v/>
      </c>
      <c r="L304" s="37" t="str" cm="1">
        <f t="array" ref="L304">IF($AR304=0,"",INDEX(Input!$D$2:$AC$500,$AR304,$AP$3)&amp;"")</f>
        <v/>
      </c>
      <c r="M304" s="37" t="str" cm="1">
        <f t="array" ref="M304">IFERROR(_xlfn.FILTERXML("&lt;t&gt;&lt;s&gt;" &amp; SUBSTITUTE(L304," / ","&lt;/s&gt;&lt;s&gt;") &amp; "&lt;/s&gt;&lt;/t&gt;","(//s[contains(.,'DDR')])[1]"),"")</f>
        <v/>
      </c>
      <c r="N304" s="29" t="str">
        <f t="shared" si="13"/>
        <v/>
      </c>
      <c r="O304" s="37" t="str" cm="1">
        <f t="array" ref="O304">IF($AR304=0,"",INDEX(Input!$D$2:$AC$500,$AR304,$AP$4)&amp;"")</f>
        <v/>
      </c>
      <c r="P304" s="37" t="str" cm="1">
        <f t="array" ref="P304">IF($AR304=0,"",IFERROR(_xlfn.TEXTJOIN(", ",TRUE,_xlfn.MAP(_xlfn._xlws.FILTER(INDEX(Input!$D$2:$AC$500,,$AP$6),Input!$J$2:$J$500=$B304),_xlfn.LAMBDA(_xlpm.x,IFERROR(TRUNC(VALUE(_xlfn.TEXTBEFORE(_xlpm.x," ")))&amp;" "&amp;_xlfn.TEXTAFTER(_xlpm.x," "),_xlpm.x)))),""))</f>
        <v/>
      </c>
      <c r="Q304" s="29" t="str">
        <f t="shared" si="14"/>
        <v/>
      </c>
      <c r="R304" s="37" t="str" cm="1">
        <f t="array" ref="R304">IF($AR304=0,"",_xlfn.LET(_xlpm.Result,INDEX(Input!$D$2:$AC$500,$AR304,$AP$5),IF(_xlpm.Result="","",_xlpm.Result)))</f>
        <v/>
      </c>
      <c r="S304" s="37" t="str" cm="1">
        <f t="array" ref="S304">IF(R304="","",IFERROR(_xlfn.TEXTSPLIT(R304," / ", ,TRUE,0,),""))</f>
        <v/>
      </c>
      <c r="T304" s="37"/>
      <c r="U304" s="37" t="str" cm="1">
        <f t="array" ref="U304">IFERROR(_xlfn.IFS(
S304="","",
--S304&lt;55,"Battery Defect",
--S304&lt;=69,"Battery D",
--S304&lt;=80,"Battery C",
--S304&gt;80,""
),"")</f>
        <v/>
      </c>
      <c r="V304" s="37" t="str" cm="1">
        <f t="array" ref="V304">IFERROR(_xlfn.IFS(
T304="","",
--T304&lt;55,"Battery Defect",
--T304&lt;=69,"Battery D",
--T304&lt;=80,"Battery C",
--T304&gt;80,""
),"")</f>
        <v/>
      </c>
      <c r="W304" s="37" t="str" cm="1">
        <f t="array" ref="W304">IF($AR304=0,"",IFERROR(IF(INDEX(Input!$N$2:$U$500,$AR304,0)=0,"",INDEX(Input!$N$2:$U$500,$AR304,0)),""))</f>
        <v/>
      </c>
      <c r="X304" s="37"/>
      <c r="Y304" s="37"/>
      <c r="Z304" s="37"/>
      <c r="AA304" s="37"/>
      <c r="AB304" s="37"/>
      <c r="AC304" s="37"/>
      <c r="AD304" s="37"/>
      <c r="AE304" s="29" t="str">
        <f t="shared" si="12"/>
        <v/>
      </c>
      <c r="AF304" s="29" t="str" cm="1">
        <f t="array" ref="AF304">IF($AS304=0,"",INDEX(Disk_Pivot!$I$2:$I$500,$AS304))</f>
        <v/>
      </c>
      <c r="AG304" s="29" t="str" cm="1">
        <f t="array" ref="AG304">IF($AS304=0,"",INDEX(Disk_Pivot!$N$2:$N$500,$AS304))</f>
        <v/>
      </c>
      <c r="AH304" s="29"/>
      <c r="AI304" s="29"/>
      <c r="AJ304" s="29"/>
      <c r="AK304" s="29"/>
      <c r="AL304" s="29"/>
      <c r="AM304" s="29"/>
      <c r="AR304">
        <f>IFERROR(MATCH($B304,Input!$J$2:$J$500,0),0)</f>
        <v>0</v>
      </c>
      <c r="AS304">
        <f>IFERROR(MATCH($B304,Disk_Pivot!$G$2:$G$500,0),0)</f>
        <v>0</v>
      </c>
    </row>
    <row r="305" spans="1:45">
      <c r="A305" s="29" t="str" cm="1">
        <f t="array" ref="A305">IF($AR305=0,"",INDEX(Input!$G$2:$G$500,$AR305)&amp;"")</f>
        <v/>
      </c>
      <c r="B305" s="29"/>
      <c r="C305" s="29" t="str" cm="1">
        <f t="array" ref="C305">IF($AR305=0,"",INDEX(Input!$H$2:$H$500,$AR305)&amp;"")</f>
        <v/>
      </c>
      <c r="D305" s="37" t="str" cm="1">
        <f t="array" ref="D305">IF($AR305=0,"",INDEX(Input!$F$2:$F$500,$AR305))</f>
        <v/>
      </c>
      <c r="E305" s="29" t="str">
        <f>IFERROR(INDEX(Models!$G$2:$G$605,MATCH(D305,Models!$H$2:$H$605,0)),D305)</f>
        <v/>
      </c>
      <c r="F305" s="29" t="str" cm="1">
        <f t="array" ref="F305">IF($AR305=0,"",INDEX(Input!$E$2:$E$500,$AR305))</f>
        <v/>
      </c>
      <c r="G305" s="29" t="str" cm="1">
        <f t="array" ref="G305">IF($AR305=0,"",IF(F305="LENOVO",INDEX(Input!$K$2:$K$500,$AR305),INDEX(Input!$L$2:$L$500,$AR305)))</f>
        <v/>
      </c>
      <c r="H305" s="29"/>
      <c r="I305" s="29"/>
      <c r="J305" s="29" t="str">
        <f>CPU_Formula!I305</f>
        <v/>
      </c>
      <c r="K305" s="37" t="str" cm="1">
        <f t="array" ref="K305">IF($AR305=0,"",INDEX(Input!$D$2:$AC$500,$AR305,$AP$2)&amp;"")</f>
        <v/>
      </c>
      <c r="L305" s="37" t="str" cm="1">
        <f t="array" ref="L305">IF($AR305=0,"",INDEX(Input!$D$2:$AC$500,$AR305,$AP$3)&amp;"")</f>
        <v/>
      </c>
      <c r="M305" s="37" t="str" cm="1">
        <f t="array" ref="M305">IFERROR(_xlfn.FILTERXML("&lt;t&gt;&lt;s&gt;" &amp; SUBSTITUTE(L305," / ","&lt;/s&gt;&lt;s&gt;") &amp; "&lt;/s&gt;&lt;/t&gt;","(//s[contains(.,'DDR')])[1]"),"")</f>
        <v/>
      </c>
      <c r="N305" s="29" t="str">
        <f t="shared" si="13"/>
        <v/>
      </c>
      <c r="O305" s="37" t="str" cm="1">
        <f t="array" ref="O305">IF($AR305=0,"",INDEX(Input!$D$2:$AC$500,$AR305,$AP$4)&amp;"")</f>
        <v/>
      </c>
      <c r="P305" s="37" t="str" cm="1">
        <f t="array" ref="P305">IF($AR305=0,"",IFERROR(_xlfn.TEXTJOIN(", ",TRUE,_xlfn.MAP(_xlfn._xlws.FILTER(INDEX(Input!$D$2:$AC$500,,$AP$6),Input!$J$2:$J$500=$B305),_xlfn.LAMBDA(_xlpm.x,IFERROR(TRUNC(VALUE(_xlfn.TEXTBEFORE(_xlpm.x," ")))&amp;" "&amp;_xlfn.TEXTAFTER(_xlpm.x," "),_xlpm.x)))),""))</f>
        <v/>
      </c>
      <c r="Q305" s="29" t="str">
        <f t="shared" si="14"/>
        <v/>
      </c>
      <c r="R305" s="37" t="str" cm="1">
        <f t="array" ref="R305">IF($AR305=0,"",_xlfn.LET(_xlpm.Result,INDEX(Input!$D$2:$AC$500,$AR305,$AP$5),IF(_xlpm.Result="","",_xlpm.Result)))</f>
        <v/>
      </c>
      <c r="S305" s="37" t="str" cm="1">
        <f t="array" ref="S305">IF(R305="","",IFERROR(_xlfn.TEXTSPLIT(R305," / ", ,TRUE,0,),""))</f>
        <v/>
      </c>
      <c r="T305" s="37"/>
      <c r="U305" s="37" t="str" cm="1">
        <f t="array" ref="U305">IFERROR(_xlfn.IFS(
S305="","",
--S305&lt;55,"Battery Defect",
--S305&lt;=69,"Battery D",
--S305&lt;=80,"Battery C",
--S305&gt;80,""
),"")</f>
        <v/>
      </c>
      <c r="V305" s="37" t="str" cm="1">
        <f t="array" ref="V305">IFERROR(_xlfn.IFS(
T305="","",
--T305&lt;55,"Battery Defect",
--T305&lt;=69,"Battery D",
--T305&lt;=80,"Battery C",
--T305&gt;80,""
),"")</f>
        <v/>
      </c>
      <c r="W305" s="37" t="str" cm="1">
        <f t="array" ref="W305">IF($AR305=0,"",IFERROR(IF(INDEX(Input!$N$2:$U$500,$AR305,0)=0,"",INDEX(Input!$N$2:$U$500,$AR305,0)),""))</f>
        <v/>
      </c>
      <c r="X305" s="37"/>
      <c r="Y305" s="37"/>
      <c r="Z305" s="37"/>
      <c r="AA305" s="37"/>
      <c r="AB305" s="37"/>
      <c r="AC305" s="37"/>
      <c r="AD305" s="37"/>
      <c r="AE305" s="29" t="str">
        <f t="shared" si="12"/>
        <v/>
      </c>
      <c r="AF305" s="29" t="str" cm="1">
        <f t="array" ref="AF305">IF($AS305=0,"",INDEX(Disk_Pivot!$I$2:$I$500,$AS305))</f>
        <v/>
      </c>
      <c r="AG305" s="29" t="str" cm="1">
        <f t="array" ref="AG305">IF($AS305=0,"",INDEX(Disk_Pivot!$N$2:$N$500,$AS305))</f>
        <v/>
      </c>
      <c r="AH305" s="29"/>
      <c r="AI305" s="29"/>
      <c r="AJ305" s="29"/>
      <c r="AK305" s="29"/>
      <c r="AL305" s="29"/>
      <c r="AM305" s="29"/>
      <c r="AR305">
        <f>IFERROR(MATCH($B305,Input!$J$2:$J$500,0),0)</f>
        <v>0</v>
      </c>
      <c r="AS305">
        <f>IFERROR(MATCH($B305,Disk_Pivot!$G$2:$G$500,0),0)</f>
        <v>0</v>
      </c>
    </row>
    <row r="306" spans="1:45">
      <c r="A306" s="29" t="str" cm="1">
        <f t="array" ref="A306">IF($AR306=0,"",INDEX(Input!$G$2:$G$500,$AR306)&amp;"")</f>
        <v/>
      </c>
      <c r="B306" s="29"/>
      <c r="C306" s="29" t="str" cm="1">
        <f t="array" ref="C306">IF($AR306=0,"",INDEX(Input!$H$2:$H$500,$AR306)&amp;"")</f>
        <v/>
      </c>
      <c r="D306" s="37" t="str" cm="1">
        <f t="array" ref="D306">IF($AR306=0,"",INDEX(Input!$F$2:$F$500,$AR306))</f>
        <v/>
      </c>
      <c r="E306" s="29" t="str">
        <f>IFERROR(INDEX(Models!$G$2:$G$605,MATCH(D306,Models!$H$2:$H$605,0)),D306)</f>
        <v/>
      </c>
      <c r="F306" s="29" t="str" cm="1">
        <f t="array" ref="F306">IF($AR306=0,"",INDEX(Input!$E$2:$E$500,$AR306))</f>
        <v/>
      </c>
      <c r="G306" s="29" t="str" cm="1">
        <f t="array" ref="G306">IF($AR306=0,"",IF(F306="LENOVO",INDEX(Input!$K$2:$K$500,$AR306),INDEX(Input!$L$2:$L$500,$AR306)))</f>
        <v/>
      </c>
      <c r="H306" s="29"/>
      <c r="I306" s="29"/>
      <c r="J306" s="29" t="str">
        <f>CPU_Formula!I306</f>
        <v/>
      </c>
      <c r="K306" s="37" t="str" cm="1">
        <f t="array" ref="K306">IF($AR306=0,"",INDEX(Input!$D$2:$AC$500,$AR306,$AP$2)&amp;"")</f>
        <v/>
      </c>
      <c r="L306" s="37" t="str" cm="1">
        <f t="array" ref="L306">IF($AR306=0,"",INDEX(Input!$D$2:$AC$500,$AR306,$AP$3)&amp;"")</f>
        <v/>
      </c>
      <c r="M306" s="37" t="str" cm="1">
        <f t="array" ref="M306">IFERROR(_xlfn.FILTERXML("&lt;t&gt;&lt;s&gt;" &amp; SUBSTITUTE(L306," / ","&lt;/s&gt;&lt;s&gt;") &amp; "&lt;/s&gt;&lt;/t&gt;","(//s[contains(.,'DDR')])[1]"),"")</f>
        <v/>
      </c>
      <c r="N306" s="29" t="str">
        <f t="shared" si="13"/>
        <v/>
      </c>
      <c r="O306" s="37" t="str" cm="1">
        <f t="array" ref="O306">IF($AR306=0,"",INDEX(Input!$D$2:$AC$500,$AR306,$AP$4)&amp;"")</f>
        <v/>
      </c>
      <c r="P306" s="37" t="str" cm="1">
        <f t="array" ref="P306">IF($AR306=0,"",IFERROR(_xlfn.TEXTJOIN(", ",TRUE,_xlfn.MAP(_xlfn._xlws.FILTER(INDEX(Input!$D$2:$AC$500,,$AP$6),Input!$J$2:$J$500=$B306),_xlfn.LAMBDA(_xlpm.x,IFERROR(TRUNC(VALUE(_xlfn.TEXTBEFORE(_xlpm.x," ")))&amp;" "&amp;_xlfn.TEXTAFTER(_xlpm.x," "),_xlpm.x)))),""))</f>
        <v/>
      </c>
      <c r="Q306" s="29" t="str">
        <f t="shared" si="14"/>
        <v/>
      </c>
      <c r="R306" s="37" t="str" cm="1">
        <f t="array" ref="R306">IF($AR306=0,"",_xlfn.LET(_xlpm.Result,INDEX(Input!$D$2:$AC$500,$AR306,$AP$5),IF(_xlpm.Result="","",_xlpm.Result)))</f>
        <v/>
      </c>
      <c r="S306" s="37" t="str" cm="1">
        <f t="array" ref="S306">IF(R306="","",IFERROR(_xlfn.TEXTSPLIT(R306," / ", ,TRUE,0,),""))</f>
        <v/>
      </c>
      <c r="T306" s="37"/>
      <c r="U306" s="37" t="str" cm="1">
        <f t="array" ref="U306">IFERROR(_xlfn.IFS(
S306="","",
--S306&lt;55,"Battery Defect",
--S306&lt;=69,"Battery D",
--S306&lt;=80,"Battery C",
--S306&gt;80,""
),"")</f>
        <v/>
      </c>
      <c r="V306" s="37" t="str" cm="1">
        <f t="array" ref="V306">IFERROR(_xlfn.IFS(
T306="","",
--T306&lt;55,"Battery Defect",
--T306&lt;=69,"Battery D",
--T306&lt;=80,"Battery C",
--T306&gt;80,""
),"")</f>
        <v/>
      </c>
      <c r="W306" s="37" t="str" cm="1">
        <f t="array" ref="W306">IF($AR306=0,"",IFERROR(IF(INDEX(Input!$N$2:$U$500,$AR306,0)=0,"",INDEX(Input!$N$2:$U$500,$AR306,0)),""))</f>
        <v/>
      </c>
      <c r="X306" s="37"/>
      <c r="Y306" s="37"/>
      <c r="Z306" s="37"/>
      <c r="AA306" s="37"/>
      <c r="AB306" s="37"/>
      <c r="AC306" s="37"/>
      <c r="AD306" s="37"/>
      <c r="AE306" s="29" t="str">
        <f t="shared" si="12"/>
        <v/>
      </c>
      <c r="AF306" s="29" t="str" cm="1">
        <f t="array" ref="AF306">IF($AS306=0,"",INDEX(Disk_Pivot!$I$2:$I$500,$AS306))</f>
        <v/>
      </c>
      <c r="AG306" s="29" t="str" cm="1">
        <f t="array" ref="AG306">IF($AS306=0,"",INDEX(Disk_Pivot!$N$2:$N$500,$AS306))</f>
        <v/>
      </c>
      <c r="AH306" s="29"/>
      <c r="AI306" s="29"/>
      <c r="AJ306" s="29"/>
      <c r="AK306" s="29"/>
      <c r="AL306" s="29"/>
      <c r="AM306" s="29"/>
      <c r="AR306">
        <f>IFERROR(MATCH($B306,Input!$J$2:$J$500,0),0)</f>
        <v>0</v>
      </c>
      <c r="AS306">
        <f>IFERROR(MATCH($B306,Disk_Pivot!$G$2:$G$500,0),0)</f>
        <v>0</v>
      </c>
    </row>
    <row r="307" spans="1:45">
      <c r="A307" s="29" t="str" cm="1">
        <f t="array" ref="A307">IF($AR307=0,"",INDEX(Input!$G$2:$G$500,$AR307)&amp;"")</f>
        <v/>
      </c>
      <c r="B307" s="29"/>
      <c r="C307" s="29" t="str" cm="1">
        <f t="array" ref="C307">IF($AR307=0,"",INDEX(Input!$H$2:$H$500,$AR307)&amp;"")</f>
        <v/>
      </c>
      <c r="D307" s="37" t="str" cm="1">
        <f t="array" ref="D307">IF($AR307=0,"",INDEX(Input!$F$2:$F$500,$AR307))</f>
        <v/>
      </c>
      <c r="E307" s="29" t="str">
        <f>IFERROR(INDEX(Models!$G$2:$G$605,MATCH(D307,Models!$H$2:$H$605,0)),D307)</f>
        <v/>
      </c>
      <c r="F307" s="29" t="str" cm="1">
        <f t="array" ref="F307">IF($AR307=0,"",INDEX(Input!$E$2:$E$500,$AR307))</f>
        <v/>
      </c>
      <c r="G307" s="29" t="str" cm="1">
        <f t="array" ref="G307">IF($AR307=0,"",IF(F307="LENOVO",INDEX(Input!$K$2:$K$500,$AR307),INDEX(Input!$L$2:$L$500,$AR307)))</f>
        <v/>
      </c>
      <c r="H307" s="29"/>
      <c r="I307" s="29"/>
      <c r="J307" s="29" t="str">
        <f>CPU_Formula!I307</f>
        <v/>
      </c>
      <c r="K307" s="37" t="str" cm="1">
        <f t="array" ref="K307">IF($AR307=0,"",INDEX(Input!$D$2:$AC$500,$AR307,$AP$2)&amp;"")</f>
        <v/>
      </c>
      <c r="L307" s="37" t="str" cm="1">
        <f t="array" ref="L307">IF($AR307=0,"",INDEX(Input!$D$2:$AC$500,$AR307,$AP$3)&amp;"")</f>
        <v/>
      </c>
      <c r="M307" s="37" t="str" cm="1">
        <f t="array" ref="M307">IFERROR(_xlfn.FILTERXML("&lt;t&gt;&lt;s&gt;" &amp; SUBSTITUTE(L307," / ","&lt;/s&gt;&lt;s&gt;") &amp; "&lt;/s&gt;&lt;/t&gt;","(//s[contains(.,'DDR')])[1]"),"")</f>
        <v/>
      </c>
      <c r="N307" s="29" t="str">
        <f t="shared" si="13"/>
        <v/>
      </c>
      <c r="O307" s="37" t="str" cm="1">
        <f t="array" ref="O307">IF($AR307=0,"",INDEX(Input!$D$2:$AC$500,$AR307,$AP$4)&amp;"")</f>
        <v/>
      </c>
      <c r="P307" s="37" t="str" cm="1">
        <f t="array" ref="P307">IF($AR307=0,"",IFERROR(_xlfn.TEXTJOIN(", ",TRUE,_xlfn.MAP(_xlfn._xlws.FILTER(INDEX(Input!$D$2:$AC$500,,$AP$6),Input!$J$2:$J$500=$B307),_xlfn.LAMBDA(_xlpm.x,IFERROR(TRUNC(VALUE(_xlfn.TEXTBEFORE(_xlpm.x," ")))&amp;" "&amp;_xlfn.TEXTAFTER(_xlpm.x," "),_xlpm.x)))),""))</f>
        <v/>
      </c>
      <c r="Q307" s="29" t="str">
        <f t="shared" si="14"/>
        <v/>
      </c>
      <c r="R307" s="37" t="str" cm="1">
        <f t="array" ref="R307">IF($AR307=0,"",_xlfn.LET(_xlpm.Result,INDEX(Input!$D$2:$AC$500,$AR307,$AP$5),IF(_xlpm.Result="","",_xlpm.Result)))</f>
        <v/>
      </c>
      <c r="S307" s="37" t="str" cm="1">
        <f t="array" ref="S307">IF(R307="","",IFERROR(_xlfn.TEXTSPLIT(R307," / ", ,TRUE,0,),""))</f>
        <v/>
      </c>
      <c r="T307" s="37"/>
      <c r="U307" s="37" t="str" cm="1">
        <f t="array" ref="U307">IFERROR(_xlfn.IFS(
S307="","",
--S307&lt;55,"Battery Defect",
--S307&lt;=69,"Battery D",
--S307&lt;=80,"Battery C",
--S307&gt;80,""
),"")</f>
        <v/>
      </c>
      <c r="V307" s="37" t="str" cm="1">
        <f t="array" ref="V307">IFERROR(_xlfn.IFS(
T307="","",
--T307&lt;55,"Battery Defect",
--T307&lt;=69,"Battery D",
--T307&lt;=80,"Battery C",
--T307&gt;80,""
),"")</f>
        <v/>
      </c>
      <c r="W307" s="37" t="str" cm="1">
        <f t="array" ref="W307">IF($AR307=0,"",IFERROR(IF(INDEX(Input!$N$2:$U$500,$AR307,0)=0,"",INDEX(Input!$N$2:$U$500,$AR307,0)),""))</f>
        <v/>
      </c>
      <c r="X307" s="37"/>
      <c r="Y307" s="37"/>
      <c r="Z307" s="37"/>
      <c r="AA307" s="37"/>
      <c r="AB307" s="37"/>
      <c r="AC307" s="37"/>
      <c r="AD307" s="37"/>
      <c r="AE307" s="29" t="str">
        <f t="shared" si="12"/>
        <v/>
      </c>
      <c r="AF307" s="29" t="str" cm="1">
        <f t="array" ref="AF307">IF($AS307=0,"",INDEX(Disk_Pivot!$I$2:$I$500,$AS307))</f>
        <v/>
      </c>
      <c r="AG307" s="29" t="str" cm="1">
        <f t="array" ref="AG307">IF($AS307=0,"",INDEX(Disk_Pivot!$N$2:$N$500,$AS307))</f>
        <v/>
      </c>
      <c r="AH307" s="29"/>
      <c r="AI307" s="29"/>
      <c r="AJ307" s="29"/>
      <c r="AK307" s="29"/>
      <c r="AL307" s="29"/>
      <c r="AM307" s="29"/>
      <c r="AR307">
        <f>IFERROR(MATCH($B307,Input!$J$2:$J$500,0),0)</f>
        <v>0</v>
      </c>
      <c r="AS307">
        <f>IFERROR(MATCH($B307,Disk_Pivot!$G$2:$G$500,0),0)</f>
        <v>0</v>
      </c>
    </row>
    <row r="308" spans="1:45">
      <c r="A308" s="29" t="str" cm="1">
        <f t="array" ref="A308">IF($AR308=0,"",INDEX(Input!$G$2:$G$500,$AR308)&amp;"")</f>
        <v/>
      </c>
      <c r="B308" s="29"/>
      <c r="C308" s="29" t="str" cm="1">
        <f t="array" ref="C308">IF($AR308=0,"",INDEX(Input!$H$2:$H$500,$AR308)&amp;"")</f>
        <v/>
      </c>
      <c r="D308" s="37" t="str" cm="1">
        <f t="array" ref="D308">IF($AR308=0,"",INDEX(Input!$F$2:$F$500,$AR308))</f>
        <v/>
      </c>
      <c r="E308" s="29" t="str">
        <f>IFERROR(INDEX(Models!$G$2:$G$605,MATCH(D308,Models!$H$2:$H$605,0)),D308)</f>
        <v/>
      </c>
      <c r="F308" s="29" t="str" cm="1">
        <f t="array" ref="F308">IF($AR308=0,"",INDEX(Input!$E$2:$E$500,$AR308))</f>
        <v/>
      </c>
      <c r="G308" s="29" t="str" cm="1">
        <f t="array" ref="G308">IF($AR308=0,"",IF(F308="LENOVO",INDEX(Input!$K$2:$K$500,$AR308),INDEX(Input!$L$2:$L$500,$AR308)))</f>
        <v/>
      </c>
      <c r="H308" s="29"/>
      <c r="I308" s="29"/>
      <c r="J308" s="29" t="str">
        <f>CPU_Formula!I308</f>
        <v/>
      </c>
      <c r="K308" s="37" t="str" cm="1">
        <f t="array" ref="K308">IF($AR308=0,"",INDEX(Input!$D$2:$AC$500,$AR308,$AP$2)&amp;"")</f>
        <v/>
      </c>
      <c r="L308" s="37" t="str" cm="1">
        <f t="array" ref="L308">IF($AR308=0,"",INDEX(Input!$D$2:$AC$500,$AR308,$AP$3)&amp;"")</f>
        <v/>
      </c>
      <c r="M308" s="37" t="str" cm="1">
        <f t="array" ref="M308">IFERROR(_xlfn.FILTERXML("&lt;t&gt;&lt;s&gt;" &amp; SUBSTITUTE(L308," / ","&lt;/s&gt;&lt;s&gt;") &amp; "&lt;/s&gt;&lt;/t&gt;","(//s[contains(.,'DDR')])[1]"),"")</f>
        <v/>
      </c>
      <c r="N308" s="29" t="str">
        <f t="shared" si="13"/>
        <v/>
      </c>
      <c r="O308" s="37" t="str" cm="1">
        <f t="array" ref="O308">IF($AR308=0,"",INDEX(Input!$D$2:$AC$500,$AR308,$AP$4)&amp;"")</f>
        <v/>
      </c>
      <c r="P308" s="37" t="str" cm="1">
        <f t="array" ref="P308">IF($AR308=0,"",IFERROR(_xlfn.TEXTJOIN(", ",TRUE,_xlfn.MAP(_xlfn._xlws.FILTER(INDEX(Input!$D$2:$AC$500,,$AP$6),Input!$J$2:$J$500=$B308),_xlfn.LAMBDA(_xlpm.x,IFERROR(TRUNC(VALUE(_xlfn.TEXTBEFORE(_xlpm.x," ")))&amp;" "&amp;_xlfn.TEXTAFTER(_xlpm.x," "),_xlpm.x)))),""))</f>
        <v/>
      </c>
      <c r="Q308" s="29" t="str">
        <f t="shared" si="14"/>
        <v/>
      </c>
      <c r="R308" s="37" t="str" cm="1">
        <f t="array" ref="R308">IF($AR308=0,"",_xlfn.LET(_xlpm.Result,INDEX(Input!$D$2:$AC$500,$AR308,$AP$5),IF(_xlpm.Result="","",_xlpm.Result)))</f>
        <v/>
      </c>
      <c r="S308" s="37" t="str" cm="1">
        <f t="array" ref="S308">IF(R308="","",IFERROR(_xlfn.TEXTSPLIT(R308," / ", ,TRUE,0,),""))</f>
        <v/>
      </c>
      <c r="T308" s="37"/>
      <c r="U308" s="37" t="str" cm="1">
        <f t="array" ref="U308">IFERROR(_xlfn.IFS(
S308="","",
--S308&lt;55,"Battery Defect",
--S308&lt;=69,"Battery D",
--S308&lt;=80,"Battery C",
--S308&gt;80,""
),"")</f>
        <v/>
      </c>
      <c r="V308" s="37" t="str" cm="1">
        <f t="array" ref="V308">IFERROR(_xlfn.IFS(
T308="","",
--T308&lt;55,"Battery Defect",
--T308&lt;=69,"Battery D",
--T308&lt;=80,"Battery C",
--T308&gt;80,""
),"")</f>
        <v/>
      </c>
      <c r="W308" s="37" t="str" cm="1">
        <f t="array" ref="W308">IF($AR308=0,"",IFERROR(IF(INDEX(Input!$N$2:$U$500,$AR308,0)=0,"",INDEX(Input!$N$2:$U$500,$AR308,0)),""))</f>
        <v/>
      </c>
      <c r="X308" s="37"/>
      <c r="Y308" s="37"/>
      <c r="Z308" s="37"/>
      <c r="AA308" s="37"/>
      <c r="AB308" s="37"/>
      <c r="AC308" s="37"/>
      <c r="AD308" s="37"/>
      <c r="AE308" s="29" t="str">
        <f t="shared" si="12"/>
        <v/>
      </c>
      <c r="AF308" s="29" t="str" cm="1">
        <f t="array" ref="AF308">IF($AS308=0,"",INDEX(Disk_Pivot!$I$2:$I$500,$AS308))</f>
        <v/>
      </c>
      <c r="AG308" s="29" t="str" cm="1">
        <f t="array" ref="AG308">IF($AS308=0,"",INDEX(Disk_Pivot!$N$2:$N$500,$AS308))</f>
        <v/>
      </c>
      <c r="AH308" s="29"/>
      <c r="AI308" s="29"/>
      <c r="AJ308" s="29"/>
      <c r="AK308" s="29"/>
      <c r="AL308" s="29"/>
      <c r="AM308" s="29"/>
      <c r="AR308">
        <f>IFERROR(MATCH($B308,Input!$J$2:$J$500,0),0)</f>
        <v>0</v>
      </c>
      <c r="AS308">
        <f>IFERROR(MATCH($B308,Disk_Pivot!$G$2:$G$500,0),0)</f>
        <v>0</v>
      </c>
    </row>
    <row r="309" spans="1:45">
      <c r="A309" s="29" t="str" cm="1">
        <f t="array" ref="A309">IF($AR309=0,"",INDEX(Input!$G$2:$G$500,$AR309)&amp;"")</f>
        <v/>
      </c>
      <c r="B309" s="29"/>
      <c r="C309" s="29" t="str" cm="1">
        <f t="array" ref="C309">IF($AR309=0,"",INDEX(Input!$H$2:$H$500,$AR309)&amp;"")</f>
        <v/>
      </c>
      <c r="D309" s="37" t="str" cm="1">
        <f t="array" ref="D309">IF($AR309=0,"",INDEX(Input!$F$2:$F$500,$AR309))</f>
        <v/>
      </c>
      <c r="E309" s="29" t="str">
        <f>IFERROR(INDEX(Models!$G$2:$G$605,MATCH(D309,Models!$H$2:$H$605,0)),D309)</f>
        <v/>
      </c>
      <c r="F309" s="29" t="str" cm="1">
        <f t="array" ref="F309">IF($AR309=0,"",INDEX(Input!$E$2:$E$500,$AR309))</f>
        <v/>
      </c>
      <c r="G309" s="29" t="str" cm="1">
        <f t="array" ref="G309">IF($AR309=0,"",IF(F309="LENOVO",INDEX(Input!$K$2:$K$500,$AR309),INDEX(Input!$L$2:$L$500,$AR309)))</f>
        <v/>
      </c>
      <c r="H309" s="29"/>
      <c r="I309" s="29"/>
      <c r="J309" s="29" t="str">
        <f>CPU_Formula!I309</f>
        <v/>
      </c>
      <c r="K309" s="37" t="str" cm="1">
        <f t="array" ref="K309">IF($AR309=0,"",INDEX(Input!$D$2:$AC$500,$AR309,$AP$2)&amp;"")</f>
        <v/>
      </c>
      <c r="L309" s="37" t="str" cm="1">
        <f t="array" ref="L309">IF($AR309=0,"",INDEX(Input!$D$2:$AC$500,$AR309,$AP$3)&amp;"")</f>
        <v/>
      </c>
      <c r="M309" s="37" t="str" cm="1">
        <f t="array" ref="M309">IFERROR(_xlfn.FILTERXML("&lt;t&gt;&lt;s&gt;" &amp; SUBSTITUTE(L309," / ","&lt;/s&gt;&lt;s&gt;") &amp; "&lt;/s&gt;&lt;/t&gt;","(//s[contains(.,'DDR')])[1]"),"")</f>
        <v/>
      </c>
      <c r="N309" s="29" t="str">
        <f t="shared" si="13"/>
        <v/>
      </c>
      <c r="O309" s="37" t="str" cm="1">
        <f t="array" ref="O309">IF($AR309=0,"",INDEX(Input!$D$2:$AC$500,$AR309,$AP$4)&amp;"")</f>
        <v/>
      </c>
      <c r="P309" s="37" t="str" cm="1">
        <f t="array" ref="P309">IF($AR309=0,"",IFERROR(_xlfn.TEXTJOIN(", ",TRUE,_xlfn.MAP(_xlfn._xlws.FILTER(INDEX(Input!$D$2:$AC$500,,$AP$6),Input!$J$2:$J$500=$B309),_xlfn.LAMBDA(_xlpm.x,IFERROR(TRUNC(VALUE(_xlfn.TEXTBEFORE(_xlpm.x," ")))&amp;" "&amp;_xlfn.TEXTAFTER(_xlpm.x," "),_xlpm.x)))),""))</f>
        <v/>
      </c>
      <c r="Q309" s="29" t="str">
        <f t="shared" si="14"/>
        <v/>
      </c>
      <c r="R309" s="37" t="str" cm="1">
        <f t="array" ref="R309">IF($AR309=0,"",_xlfn.LET(_xlpm.Result,INDEX(Input!$D$2:$AC$500,$AR309,$AP$5),IF(_xlpm.Result="","",_xlpm.Result)))</f>
        <v/>
      </c>
      <c r="S309" s="37" t="str" cm="1">
        <f t="array" ref="S309">IF(R309="","",IFERROR(_xlfn.TEXTSPLIT(R309," / ", ,TRUE,0,),""))</f>
        <v/>
      </c>
      <c r="T309" s="37"/>
      <c r="U309" s="37" t="str" cm="1">
        <f t="array" ref="U309">IFERROR(_xlfn.IFS(
S309="","",
--S309&lt;55,"Battery Defect",
--S309&lt;=69,"Battery D",
--S309&lt;=80,"Battery C",
--S309&gt;80,""
),"")</f>
        <v/>
      </c>
      <c r="V309" s="37" t="str" cm="1">
        <f t="array" ref="V309">IFERROR(_xlfn.IFS(
T309="","",
--T309&lt;55,"Battery Defect",
--T309&lt;=69,"Battery D",
--T309&lt;=80,"Battery C",
--T309&gt;80,""
),"")</f>
        <v/>
      </c>
      <c r="W309" s="37" t="str" cm="1">
        <f t="array" ref="W309">IF($AR309=0,"",IFERROR(IF(INDEX(Input!$N$2:$U$500,$AR309,0)=0,"",INDEX(Input!$N$2:$U$500,$AR309,0)),""))</f>
        <v/>
      </c>
      <c r="X309" s="37"/>
      <c r="Y309" s="37"/>
      <c r="Z309" s="37"/>
      <c r="AA309" s="37"/>
      <c r="AB309" s="37"/>
      <c r="AC309" s="37"/>
      <c r="AD309" s="37"/>
      <c r="AE309" s="29" t="str">
        <f t="shared" si="12"/>
        <v/>
      </c>
      <c r="AF309" s="29" t="str" cm="1">
        <f t="array" ref="AF309">IF($AS309=0,"",INDEX(Disk_Pivot!$I$2:$I$500,$AS309))</f>
        <v/>
      </c>
      <c r="AG309" s="29" t="str" cm="1">
        <f t="array" ref="AG309">IF($AS309=0,"",INDEX(Disk_Pivot!$N$2:$N$500,$AS309))</f>
        <v/>
      </c>
      <c r="AH309" s="29"/>
      <c r="AI309" s="29"/>
      <c r="AJ309" s="29"/>
      <c r="AK309" s="29"/>
      <c r="AL309" s="29"/>
      <c r="AM309" s="29"/>
      <c r="AR309">
        <f>IFERROR(MATCH($B309,Input!$J$2:$J$500,0),0)</f>
        <v>0</v>
      </c>
      <c r="AS309">
        <f>IFERROR(MATCH($B309,Disk_Pivot!$G$2:$G$500,0),0)</f>
        <v>0</v>
      </c>
    </row>
    <row r="310" spans="1:45">
      <c r="A310" s="29" t="str" cm="1">
        <f t="array" ref="A310">IF($AR310=0,"",INDEX(Input!$G$2:$G$500,$AR310)&amp;"")</f>
        <v/>
      </c>
      <c r="B310" s="29"/>
      <c r="C310" s="29" t="str" cm="1">
        <f t="array" ref="C310">IF($AR310=0,"",INDEX(Input!$H$2:$H$500,$AR310)&amp;"")</f>
        <v/>
      </c>
      <c r="D310" s="37" t="str" cm="1">
        <f t="array" ref="D310">IF($AR310=0,"",INDEX(Input!$F$2:$F$500,$AR310))</f>
        <v/>
      </c>
      <c r="E310" s="29" t="str">
        <f>IFERROR(INDEX(Models!$G$2:$G$605,MATCH(D310,Models!$H$2:$H$605,0)),D310)</f>
        <v/>
      </c>
      <c r="F310" s="29" t="str" cm="1">
        <f t="array" ref="F310">IF($AR310=0,"",INDEX(Input!$E$2:$E$500,$AR310))</f>
        <v/>
      </c>
      <c r="G310" s="29" t="str" cm="1">
        <f t="array" ref="G310">IF($AR310=0,"",IF(F310="LENOVO",INDEX(Input!$K$2:$K$500,$AR310),INDEX(Input!$L$2:$L$500,$AR310)))</f>
        <v/>
      </c>
      <c r="H310" s="29"/>
      <c r="I310" s="29"/>
      <c r="J310" s="29" t="str">
        <f>CPU_Formula!I310</f>
        <v/>
      </c>
      <c r="K310" s="37" t="str" cm="1">
        <f t="array" ref="K310">IF($AR310=0,"",INDEX(Input!$D$2:$AC$500,$AR310,$AP$2)&amp;"")</f>
        <v/>
      </c>
      <c r="L310" s="37" t="str" cm="1">
        <f t="array" ref="L310">IF($AR310=0,"",INDEX(Input!$D$2:$AC$500,$AR310,$AP$3)&amp;"")</f>
        <v/>
      </c>
      <c r="M310" s="37" t="str" cm="1">
        <f t="array" ref="M310">IFERROR(_xlfn.FILTERXML("&lt;t&gt;&lt;s&gt;" &amp; SUBSTITUTE(L310," / ","&lt;/s&gt;&lt;s&gt;") &amp; "&lt;/s&gt;&lt;/t&gt;","(//s[contains(.,'DDR')])[1]"),"")</f>
        <v/>
      </c>
      <c r="N310" s="29" t="str">
        <f t="shared" si="13"/>
        <v/>
      </c>
      <c r="O310" s="37" t="str" cm="1">
        <f t="array" ref="O310">IF($AR310=0,"",INDEX(Input!$D$2:$AC$500,$AR310,$AP$4)&amp;"")</f>
        <v/>
      </c>
      <c r="P310" s="37" t="str" cm="1">
        <f t="array" ref="P310">IF($AR310=0,"",IFERROR(_xlfn.TEXTJOIN(", ",TRUE,_xlfn.MAP(_xlfn._xlws.FILTER(INDEX(Input!$D$2:$AC$500,,$AP$6),Input!$J$2:$J$500=$B310),_xlfn.LAMBDA(_xlpm.x,IFERROR(TRUNC(VALUE(_xlfn.TEXTBEFORE(_xlpm.x," ")))&amp;" "&amp;_xlfn.TEXTAFTER(_xlpm.x," "),_xlpm.x)))),""))</f>
        <v/>
      </c>
      <c r="Q310" s="29" t="str">
        <f t="shared" si="14"/>
        <v/>
      </c>
      <c r="R310" s="37" t="str" cm="1">
        <f t="array" ref="R310">IF($AR310=0,"",_xlfn.LET(_xlpm.Result,INDEX(Input!$D$2:$AC$500,$AR310,$AP$5),IF(_xlpm.Result="","",_xlpm.Result)))</f>
        <v/>
      </c>
      <c r="S310" s="37" t="str" cm="1">
        <f t="array" ref="S310">IF(R310="","",IFERROR(_xlfn.TEXTSPLIT(R310," / ", ,TRUE,0,),""))</f>
        <v/>
      </c>
      <c r="T310" s="37"/>
      <c r="U310" s="37" t="str" cm="1">
        <f t="array" ref="U310">IFERROR(_xlfn.IFS(
S310="","",
--S310&lt;55,"Battery Defect",
--S310&lt;=69,"Battery D",
--S310&lt;=80,"Battery C",
--S310&gt;80,""
),"")</f>
        <v/>
      </c>
      <c r="V310" s="37" t="str" cm="1">
        <f t="array" ref="V310">IFERROR(_xlfn.IFS(
T310="","",
--T310&lt;55,"Battery Defect",
--T310&lt;=69,"Battery D",
--T310&lt;=80,"Battery C",
--T310&gt;80,""
),"")</f>
        <v/>
      </c>
      <c r="W310" s="37" t="str" cm="1">
        <f t="array" ref="W310">IF($AR310=0,"",IFERROR(IF(INDEX(Input!$N$2:$U$500,$AR310,0)=0,"",INDEX(Input!$N$2:$U$500,$AR310,0)),""))</f>
        <v/>
      </c>
      <c r="X310" s="37"/>
      <c r="Y310" s="37"/>
      <c r="Z310" s="37"/>
      <c r="AA310" s="37"/>
      <c r="AB310" s="37"/>
      <c r="AC310" s="37"/>
      <c r="AD310" s="37"/>
      <c r="AE310" s="29" t="str">
        <f t="shared" si="12"/>
        <v/>
      </c>
      <c r="AF310" s="29" t="str" cm="1">
        <f t="array" ref="AF310">IF($AS310=0,"",INDEX(Disk_Pivot!$I$2:$I$500,$AS310))</f>
        <v/>
      </c>
      <c r="AG310" s="29" t="str" cm="1">
        <f t="array" ref="AG310">IF($AS310=0,"",INDEX(Disk_Pivot!$N$2:$N$500,$AS310))</f>
        <v/>
      </c>
      <c r="AH310" s="29"/>
      <c r="AI310" s="29"/>
      <c r="AJ310" s="29"/>
      <c r="AK310" s="29"/>
      <c r="AL310" s="29"/>
      <c r="AM310" s="29"/>
      <c r="AR310">
        <f>IFERROR(MATCH($B310,Input!$J$2:$J$500,0),0)</f>
        <v>0</v>
      </c>
      <c r="AS310">
        <f>IFERROR(MATCH($B310,Disk_Pivot!$G$2:$G$500,0),0)</f>
        <v>0</v>
      </c>
    </row>
    <row r="311" spans="1:45">
      <c r="A311" s="29" t="str" cm="1">
        <f t="array" ref="A311">IF($AR311=0,"",INDEX(Input!$G$2:$G$500,$AR311)&amp;"")</f>
        <v/>
      </c>
      <c r="B311" s="29"/>
      <c r="C311" s="29" t="str" cm="1">
        <f t="array" ref="C311">IF($AR311=0,"",INDEX(Input!$H$2:$H$500,$AR311)&amp;"")</f>
        <v/>
      </c>
      <c r="D311" s="37" t="str" cm="1">
        <f t="array" ref="D311">IF($AR311=0,"",INDEX(Input!$F$2:$F$500,$AR311))</f>
        <v/>
      </c>
      <c r="E311" s="29" t="str">
        <f>IFERROR(INDEX(Models!$G$2:$G$605,MATCH(D311,Models!$H$2:$H$605,0)),D311)</f>
        <v/>
      </c>
      <c r="F311" s="29" t="str" cm="1">
        <f t="array" ref="F311">IF($AR311=0,"",INDEX(Input!$E$2:$E$500,$AR311))</f>
        <v/>
      </c>
      <c r="G311" s="29" t="str" cm="1">
        <f t="array" ref="G311">IF($AR311=0,"",IF(F311="LENOVO",INDEX(Input!$K$2:$K$500,$AR311),INDEX(Input!$L$2:$L$500,$AR311)))</f>
        <v/>
      </c>
      <c r="H311" s="29"/>
      <c r="I311" s="29"/>
      <c r="J311" s="29" t="str">
        <f>CPU_Formula!I311</f>
        <v/>
      </c>
      <c r="K311" s="37" t="str" cm="1">
        <f t="array" ref="K311">IF($AR311=0,"",INDEX(Input!$D$2:$AC$500,$AR311,$AP$2)&amp;"")</f>
        <v/>
      </c>
      <c r="L311" s="37" t="str" cm="1">
        <f t="array" ref="L311">IF($AR311=0,"",INDEX(Input!$D$2:$AC$500,$AR311,$AP$3)&amp;"")</f>
        <v/>
      </c>
      <c r="M311" s="37" t="str" cm="1">
        <f t="array" ref="M311">IFERROR(_xlfn.FILTERXML("&lt;t&gt;&lt;s&gt;" &amp; SUBSTITUTE(L311," / ","&lt;/s&gt;&lt;s&gt;") &amp; "&lt;/s&gt;&lt;/t&gt;","(//s[contains(.,'DDR')])[1]"),"")</f>
        <v/>
      </c>
      <c r="N311" s="29" t="str">
        <f t="shared" si="13"/>
        <v/>
      </c>
      <c r="O311" s="37" t="str" cm="1">
        <f t="array" ref="O311">IF($AR311=0,"",INDEX(Input!$D$2:$AC$500,$AR311,$AP$4)&amp;"")</f>
        <v/>
      </c>
      <c r="P311" s="37" t="str" cm="1">
        <f t="array" ref="P311">IF($AR311=0,"",IFERROR(_xlfn.TEXTJOIN(", ",TRUE,_xlfn.MAP(_xlfn._xlws.FILTER(INDEX(Input!$D$2:$AC$500,,$AP$6),Input!$J$2:$J$500=$B311),_xlfn.LAMBDA(_xlpm.x,IFERROR(TRUNC(VALUE(_xlfn.TEXTBEFORE(_xlpm.x," ")))&amp;" "&amp;_xlfn.TEXTAFTER(_xlpm.x," "),_xlpm.x)))),""))</f>
        <v/>
      </c>
      <c r="Q311" s="29" t="str">
        <f t="shared" si="14"/>
        <v/>
      </c>
      <c r="R311" s="37" t="str" cm="1">
        <f t="array" ref="R311">IF($AR311=0,"",_xlfn.LET(_xlpm.Result,INDEX(Input!$D$2:$AC$500,$AR311,$AP$5),IF(_xlpm.Result="","",_xlpm.Result)))</f>
        <v/>
      </c>
      <c r="S311" s="37" t="str" cm="1">
        <f t="array" ref="S311">IF(R311="","",IFERROR(_xlfn.TEXTSPLIT(R311," / ", ,TRUE,0,),""))</f>
        <v/>
      </c>
      <c r="T311" s="37"/>
      <c r="U311" s="37" t="str" cm="1">
        <f t="array" ref="U311">IFERROR(_xlfn.IFS(
S311="","",
--S311&lt;55,"Battery Defect",
--S311&lt;=69,"Battery D",
--S311&lt;=80,"Battery C",
--S311&gt;80,""
),"")</f>
        <v/>
      </c>
      <c r="V311" s="37" t="str" cm="1">
        <f t="array" ref="V311">IFERROR(_xlfn.IFS(
T311="","",
--T311&lt;55,"Battery Defect",
--T311&lt;=69,"Battery D",
--T311&lt;=80,"Battery C",
--T311&gt;80,""
),"")</f>
        <v/>
      </c>
      <c r="W311" s="37" t="str" cm="1">
        <f t="array" ref="W311">IF($AR311=0,"",IFERROR(IF(INDEX(Input!$N$2:$U$500,$AR311,0)=0,"",INDEX(Input!$N$2:$U$500,$AR311,0)),""))</f>
        <v/>
      </c>
      <c r="X311" s="37"/>
      <c r="Y311" s="37"/>
      <c r="Z311" s="37"/>
      <c r="AA311" s="37"/>
      <c r="AB311" s="37"/>
      <c r="AC311" s="37"/>
      <c r="AD311" s="37"/>
      <c r="AE311" s="29" t="str">
        <f t="shared" si="12"/>
        <v/>
      </c>
      <c r="AF311" s="29" t="str" cm="1">
        <f t="array" ref="AF311">IF($AS311=0,"",INDEX(Disk_Pivot!$I$2:$I$500,$AS311))</f>
        <v/>
      </c>
      <c r="AG311" s="29" t="str" cm="1">
        <f t="array" ref="AG311">IF($AS311=0,"",INDEX(Disk_Pivot!$N$2:$N$500,$AS311))</f>
        <v/>
      </c>
      <c r="AH311" s="29"/>
      <c r="AI311" s="29"/>
      <c r="AJ311" s="29"/>
      <c r="AK311" s="29"/>
      <c r="AL311" s="29"/>
      <c r="AM311" s="29"/>
      <c r="AR311">
        <f>IFERROR(MATCH($B311,Input!$J$2:$J$500,0),0)</f>
        <v>0</v>
      </c>
      <c r="AS311">
        <f>IFERROR(MATCH($B311,Disk_Pivot!$G$2:$G$500,0),0)</f>
        <v>0</v>
      </c>
    </row>
    <row r="312" spans="1:45">
      <c r="A312" s="29" t="str" cm="1">
        <f t="array" ref="A312">IF($AR312=0,"",INDEX(Input!$G$2:$G$500,$AR312)&amp;"")</f>
        <v/>
      </c>
      <c r="B312" s="29"/>
      <c r="C312" s="29" t="str" cm="1">
        <f t="array" ref="C312">IF($AR312=0,"",INDEX(Input!$H$2:$H$500,$AR312)&amp;"")</f>
        <v/>
      </c>
      <c r="D312" s="37" t="str" cm="1">
        <f t="array" ref="D312">IF($AR312=0,"",INDEX(Input!$F$2:$F$500,$AR312))</f>
        <v/>
      </c>
      <c r="E312" s="29" t="str">
        <f>IFERROR(INDEX(Models!$G$2:$G$605,MATCH(D312,Models!$H$2:$H$605,0)),D312)</f>
        <v/>
      </c>
      <c r="F312" s="29" t="str" cm="1">
        <f t="array" ref="F312">IF($AR312=0,"",INDEX(Input!$E$2:$E$500,$AR312))</f>
        <v/>
      </c>
      <c r="G312" s="29" t="str" cm="1">
        <f t="array" ref="G312">IF($AR312=0,"",IF(F312="LENOVO",INDEX(Input!$K$2:$K$500,$AR312),INDEX(Input!$L$2:$L$500,$AR312)))</f>
        <v/>
      </c>
      <c r="H312" s="29"/>
      <c r="I312" s="29"/>
      <c r="J312" s="29" t="str">
        <f>CPU_Formula!I312</f>
        <v/>
      </c>
      <c r="K312" s="37" t="str" cm="1">
        <f t="array" ref="K312">IF($AR312=0,"",INDEX(Input!$D$2:$AC$500,$AR312,$AP$2)&amp;"")</f>
        <v/>
      </c>
      <c r="L312" s="37" t="str" cm="1">
        <f t="array" ref="L312">IF($AR312=0,"",INDEX(Input!$D$2:$AC$500,$AR312,$AP$3)&amp;"")</f>
        <v/>
      </c>
      <c r="M312" s="37" t="str" cm="1">
        <f t="array" ref="M312">IFERROR(_xlfn.FILTERXML("&lt;t&gt;&lt;s&gt;" &amp; SUBSTITUTE(L312," / ","&lt;/s&gt;&lt;s&gt;") &amp; "&lt;/s&gt;&lt;/t&gt;","(//s[contains(.,'DDR')])[1]"),"")</f>
        <v/>
      </c>
      <c r="N312" s="29" t="str">
        <f t="shared" si="13"/>
        <v/>
      </c>
      <c r="O312" s="37" t="str" cm="1">
        <f t="array" ref="O312">IF($AR312=0,"",INDEX(Input!$D$2:$AC$500,$AR312,$AP$4)&amp;"")</f>
        <v/>
      </c>
      <c r="P312" s="37" t="str" cm="1">
        <f t="array" ref="P312">IF($AR312=0,"",IFERROR(_xlfn.TEXTJOIN(", ",TRUE,_xlfn.MAP(_xlfn._xlws.FILTER(INDEX(Input!$D$2:$AC$500,,$AP$6),Input!$J$2:$J$500=$B312),_xlfn.LAMBDA(_xlpm.x,IFERROR(TRUNC(VALUE(_xlfn.TEXTBEFORE(_xlpm.x," ")))&amp;" "&amp;_xlfn.TEXTAFTER(_xlpm.x," "),_xlpm.x)))),""))</f>
        <v/>
      </c>
      <c r="Q312" s="29" t="str">
        <f t="shared" si="14"/>
        <v/>
      </c>
      <c r="R312" s="37" t="str" cm="1">
        <f t="array" ref="R312">IF($AR312=0,"",_xlfn.LET(_xlpm.Result,INDEX(Input!$D$2:$AC$500,$AR312,$AP$5),IF(_xlpm.Result="","",_xlpm.Result)))</f>
        <v/>
      </c>
      <c r="S312" s="37" t="str" cm="1">
        <f t="array" ref="S312">IF(R312="","",IFERROR(_xlfn.TEXTSPLIT(R312," / ", ,TRUE,0,),""))</f>
        <v/>
      </c>
      <c r="T312" s="37"/>
      <c r="U312" s="37" t="str" cm="1">
        <f t="array" ref="U312">IFERROR(_xlfn.IFS(
S312="","",
--S312&lt;55,"Battery Defect",
--S312&lt;=69,"Battery D",
--S312&lt;=80,"Battery C",
--S312&gt;80,""
),"")</f>
        <v/>
      </c>
      <c r="V312" s="37" t="str" cm="1">
        <f t="array" ref="V312">IFERROR(_xlfn.IFS(
T312="","",
--T312&lt;55,"Battery Defect",
--T312&lt;=69,"Battery D",
--T312&lt;=80,"Battery C",
--T312&gt;80,""
),"")</f>
        <v/>
      </c>
      <c r="W312" s="37" t="str" cm="1">
        <f t="array" ref="W312">IF($AR312=0,"",IFERROR(IF(INDEX(Input!$N$2:$U$500,$AR312,0)=0,"",INDEX(Input!$N$2:$U$500,$AR312,0)),""))</f>
        <v/>
      </c>
      <c r="X312" s="37"/>
      <c r="Y312" s="37"/>
      <c r="Z312" s="37"/>
      <c r="AA312" s="37"/>
      <c r="AB312" s="37"/>
      <c r="AC312" s="37"/>
      <c r="AD312" s="37"/>
      <c r="AE312" s="29" t="str">
        <f t="shared" si="12"/>
        <v/>
      </c>
      <c r="AF312" s="29" t="str" cm="1">
        <f t="array" ref="AF312">IF($AS312=0,"",INDEX(Disk_Pivot!$I$2:$I$500,$AS312))</f>
        <v/>
      </c>
      <c r="AG312" s="29" t="str" cm="1">
        <f t="array" ref="AG312">IF($AS312=0,"",INDEX(Disk_Pivot!$N$2:$N$500,$AS312))</f>
        <v/>
      </c>
      <c r="AH312" s="29"/>
      <c r="AI312" s="29"/>
      <c r="AJ312" s="29"/>
      <c r="AK312" s="29"/>
      <c r="AL312" s="29"/>
      <c r="AM312" s="29"/>
      <c r="AR312">
        <f>IFERROR(MATCH($B312,Input!$J$2:$J$500,0),0)</f>
        <v>0</v>
      </c>
      <c r="AS312">
        <f>IFERROR(MATCH($B312,Disk_Pivot!$G$2:$G$500,0),0)</f>
        <v>0</v>
      </c>
    </row>
    <row r="313" spans="1:45">
      <c r="A313" s="29" t="str" cm="1">
        <f t="array" ref="A313">IF($AR313=0,"",INDEX(Input!$G$2:$G$500,$AR313)&amp;"")</f>
        <v/>
      </c>
      <c r="B313" s="29"/>
      <c r="C313" s="29" t="str" cm="1">
        <f t="array" ref="C313">IF($AR313=0,"",INDEX(Input!$H$2:$H$500,$AR313)&amp;"")</f>
        <v/>
      </c>
      <c r="D313" s="37" t="str" cm="1">
        <f t="array" ref="D313">IF($AR313=0,"",INDEX(Input!$F$2:$F$500,$AR313))</f>
        <v/>
      </c>
      <c r="E313" s="29" t="str">
        <f>IFERROR(INDEX(Models!$G$2:$G$605,MATCH(D313,Models!$H$2:$H$605,0)),D313)</f>
        <v/>
      </c>
      <c r="F313" s="29" t="str" cm="1">
        <f t="array" ref="F313">IF($AR313=0,"",INDEX(Input!$E$2:$E$500,$AR313))</f>
        <v/>
      </c>
      <c r="G313" s="29" t="str" cm="1">
        <f t="array" ref="G313">IF($AR313=0,"",IF(F313="LENOVO",INDEX(Input!$K$2:$K$500,$AR313),INDEX(Input!$L$2:$L$500,$AR313)))</f>
        <v/>
      </c>
      <c r="H313" s="29"/>
      <c r="I313" s="29"/>
      <c r="J313" s="29" t="str">
        <f>CPU_Formula!I313</f>
        <v/>
      </c>
      <c r="K313" s="37" t="str" cm="1">
        <f t="array" ref="K313">IF($AR313=0,"",INDEX(Input!$D$2:$AC$500,$AR313,$AP$2)&amp;"")</f>
        <v/>
      </c>
      <c r="L313" s="37" t="str" cm="1">
        <f t="array" ref="L313">IF($AR313=0,"",INDEX(Input!$D$2:$AC$500,$AR313,$AP$3)&amp;"")</f>
        <v/>
      </c>
      <c r="M313" s="37" t="str" cm="1">
        <f t="array" ref="M313">IFERROR(_xlfn.FILTERXML("&lt;t&gt;&lt;s&gt;" &amp; SUBSTITUTE(L313," / ","&lt;/s&gt;&lt;s&gt;") &amp; "&lt;/s&gt;&lt;/t&gt;","(//s[contains(.,'DDR')])[1]"),"")</f>
        <v/>
      </c>
      <c r="N313" s="29" t="str">
        <f t="shared" si="13"/>
        <v/>
      </c>
      <c r="O313" s="37" t="str" cm="1">
        <f t="array" ref="O313">IF($AR313=0,"",INDEX(Input!$D$2:$AC$500,$AR313,$AP$4)&amp;"")</f>
        <v/>
      </c>
      <c r="P313" s="37" t="str" cm="1">
        <f t="array" ref="P313">IF($AR313=0,"",IFERROR(_xlfn.TEXTJOIN(", ",TRUE,_xlfn.MAP(_xlfn._xlws.FILTER(INDEX(Input!$D$2:$AC$500,,$AP$6),Input!$J$2:$J$500=$B313),_xlfn.LAMBDA(_xlpm.x,IFERROR(TRUNC(VALUE(_xlfn.TEXTBEFORE(_xlpm.x," ")))&amp;" "&amp;_xlfn.TEXTAFTER(_xlpm.x," "),_xlpm.x)))),""))</f>
        <v/>
      </c>
      <c r="Q313" s="29" t="str">
        <f t="shared" si="14"/>
        <v/>
      </c>
      <c r="R313" s="37" t="str" cm="1">
        <f t="array" ref="R313">IF($AR313=0,"",_xlfn.LET(_xlpm.Result,INDEX(Input!$D$2:$AC$500,$AR313,$AP$5),IF(_xlpm.Result="","",_xlpm.Result)))</f>
        <v/>
      </c>
      <c r="S313" s="37" t="str" cm="1">
        <f t="array" ref="S313">IF(R313="","",IFERROR(_xlfn.TEXTSPLIT(R313," / ", ,TRUE,0,),""))</f>
        <v/>
      </c>
      <c r="T313" s="37"/>
      <c r="U313" s="37" t="str" cm="1">
        <f t="array" ref="U313">IFERROR(_xlfn.IFS(
S313="","",
--S313&lt;55,"Battery Defect",
--S313&lt;=69,"Battery D",
--S313&lt;=80,"Battery C",
--S313&gt;80,""
),"")</f>
        <v/>
      </c>
      <c r="V313" s="37" t="str" cm="1">
        <f t="array" ref="V313">IFERROR(_xlfn.IFS(
T313="","",
--T313&lt;55,"Battery Defect",
--T313&lt;=69,"Battery D",
--T313&lt;=80,"Battery C",
--T313&gt;80,""
),"")</f>
        <v/>
      </c>
      <c r="W313" s="37" t="str" cm="1">
        <f t="array" ref="W313">IF($AR313=0,"",IFERROR(IF(INDEX(Input!$N$2:$U$500,$AR313,0)=0,"",INDEX(Input!$N$2:$U$500,$AR313,0)),""))</f>
        <v/>
      </c>
      <c r="X313" s="37"/>
      <c r="Y313" s="37"/>
      <c r="Z313" s="37"/>
      <c r="AA313" s="37"/>
      <c r="AB313" s="37"/>
      <c r="AC313" s="37"/>
      <c r="AD313" s="37"/>
      <c r="AE313" s="29" t="str">
        <f t="shared" si="12"/>
        <v/>
      </c>
      <c r="AF313" s="29" t="str" cm="1">
        <f t="array" ref="AF313">IF($AS313=0,"",INDEX(Disk_Pivot!$I$2:$I$500,$AS313))</f>
        <v/>
      </c>
      <c r="AG313" s="29" t="str" cm="1">
        <f t="array" ref="AG313">IF($AS313=0,"",INDEX(Disk_Pivot!$N$2:$N$500,$AS313))</f>
        <v/>
      </c>
      <c r="AH313" s="29"/>
      <c r="AI313" s="29"/>
      <c r="AJ313" s="29"/>
      <c r="AK313" s="29"/>
      <c r="AL313" s="29"/>
      <c r="AM313" s="29"/>
      <c r="AR313">
        <f>IFERROR(MATCH($B313,Input!$J$2:$J$500,0),0)</f>
        <v>0</v>
      </c>
      <c r="AS313">
        <f>IFERROR(MATCH($B313,Disk_Pivot!$G$2:$G$500,0),0)</f>
        <v>0</v>
      </c>
    </row>
    <row r="314" spans="1:45">
      <c r="A314" s="29" t="str" cm="1">
        <f t="array" ref="A314">IF($AR314=0,"",INDEX(Input!$G$2:$G$500,$AR314)&amp;"")</f>
        <v/>
      </c>
      <c r="B314" s="29"/>
      <c r="C314" s="29" t="str" cm="1">
        <f t="array" ref="C314">IF($AR314=0,"",INDEX(Input!$H$2:$H$500,$AR314)&amp;"")</f>
        <v/>
      </c>
      <c r="D314" s="37" t="str" cm="1">
        <f t="array" ref="D314">IF($AR314=0,"",INDEX(Input!$F$2:$F$500,$AR314))</f>
        <v/>
      </c>
      <c r="E314" s="29" t="str">
        <f>IFERROR(INDEX(Models!$G$2:$G$605,MATCH(D314,Models!$H$2:$H$605,0)),D314)</f>
        <v/>
      </c>
      <c r="F314" s="29" t="str" cm="1">
        <f t="array" ref="F314">IF($AR314=0,"",INDEX(Input!$E$2:$E$500,$AR314))</f>
        <v/>
      </c>
      <c r="G314" s="29" t="str" cm="1">
        <f t="array" ref="G314">IF($AR314=0,"",IF(F314="LENOVO",INDEX(Input!$K$2:$K$500,$AR314),INDEX(Input!$L$2:$L$500,$AR314)))</f>
        <v/>
      </c>
      <c r="H314" s="29"/>
      <c r="I314" s="29"/>
      <c r="J314" s="29" t="str">
        <f>CPU_Formula!I314</f>
        <v/>
      </c>
      <c r="K314" s="37" t="str" cm="1">
        <f t="array" ref="K314">IF($AR314=0,"",INDEX(Input!$D$2:$AC$500,$AR314,$AP$2)&amp;"")</f>
        <v/>
      </c>
      <c r="L314" s="37" t="str" cm="1">
        <f t="array" ref="L314">IF($AR314=0,"",INDEX(Input!$D$2:$AC$500,$AR314,$AP$3)&amp;"")</f>
        <v/>
      </c>
      <c r="M314" s="37" t="str" cm="1">
        <f t="array" ref="M314">IFERROR(_xlfn.FILTERXML("&lt;t&gt;&lt;s&gt;" &amp; SUBSTITUTE(L314," / ","&lt;/s&gt;&lt;s&gt;") &amp; "&lt;/s&gt;&lt;/t&gt;","(//s[contains(.,'DDR')])[1]"),"")</f>
        <v/>
      </c>
      <c r="N314" s="29" t="str">
        <f t="shared" si="13"/>
        <v/>
      </c>
      <c r="O314" s="37" t="str" cm="1">
        <f t="array" ref="O314">IF($AR314=0,"",INDEX(Input!$D$2:$AC$500,$AR314,$AP$4)&amp;"")</f>
        <v/>
      </c>
      <c r="P314" s="37" t="str" cm="1">
        <f t="array" ref="P314">IF($AR314=0,"",IFERROR(_xlfn.TEXTJOIN(", ",TRUE,_xlfn.MAP(_xlfn._xlws.FILTER(INDEX(Input!$D$2:$AC$500,,$AP$6),Input!$J$2:$J$500=$B314),_xlfn.LAMBDA(_xlpm.x,IFERROR(TRUNC(VALUE(_xlfn.TEXTBEFORE(_xlpm.x," ")))&amp;" "&amp;_xlfn.TEXTAFTER(_xlpm.x," "),_xlpm.x)))),""))</f>
        <v/>
      </c>
      <c r="Q314" s="29" t="str">
        <f t="shared" si="14"/>
        <v/>
      </c>
      <c r="R314" s="37" t="str" cm="1">
        <f t="array" ref="R314">IF($AR314=0,"",_xlfn.LET(_xlpm.Result,INDEX(Input!$D$2:$AC$500,$AR314,$AP$5),IF(_xlpm.Result="","",_xlpm.Result)))</f>
        <v/>
      </c>
      <c r="S314" s="37" t="str" cm="1">
        <f t="array" ref="S314">IF(R314="","",IFERROR(_xlfn.TEXTSPLIT(R314," / ", ,TRUE,0,),""))</f>
        <v/>
      </c>
      <c r="T314" s="37"/>
      <c r="U314" s="37" t="str" cm="1">
        <f t="array" ref="U314">IFERROR(_xlfn.IFS(
S314="","",
--S314&lt;55,"Battery Defect",
--S314&lt;=69,"Battery D",
--S314&lt;=80,"Battery C",
--S314&gt;80,""
),"")</f>
        <v/>
      </c>
      <c r="V314" s="37" t="str" cm="1">
        <f t="array" ref="V314">IFERROR(_xlfn.IFS(
T314="","",
--T314&lt;55,"Battery Defect",
--T314&lt;=69,"Battery D",
--T314&lt;=80,"Battery C",
--T314&gt;80,""
),"")</f>
        <v/>
      </c>
      <c r="W314" s="37" t="str" cm="1">
        <f t="array" ref="W314">IF($AR314=0,"",IFERROR(IF(INDEX(Input!$N$2:$U$500,$AR314,0)=0,"",INDEX(Input!$N$2:$U$500,$AR314,0)),""))</f>
        <v/>
      </c>
      <c r="X314" s="37"/>
      <c r="Y314" s="37"/>
      <c r="Z314" s="37"/>
      <c r="AA314" s="37"/>
      <c r="AB314" s="37"/>
      <c r="AC314" s="37"/>
      <c r="AD314" s="37"/>
      <c r="AE314" s="29" t="str">
        <f t="shared" si="12"/>
        <v/>
      </c>
      <c r="AF314" s="29" t="str" cm="1">
        <f t="array" ref="AF314">IF($AS314=0,"",INDEX(Disk_Pivot!$I$2:$I$500,$AS314))</f>
        <v/>
      </c>
      <c r="AG314" s="29" t="str" cm="1">
        <f t="array" ref="AG314">IF($AS314=0,"",INDEX(Disk_Pivot!$N$2:$N$500,$AS314))</f>
        <v/>
      </c>
      <c r="AH314" s="29"/>
      <c r="AI314" s="29"/>
      <c r="AJ314" s="29"/>
      <c r="AK314" s="29"/>
      <c r="AL314" s="29"/>
      <c r="AM314" s="29"/>
      <c r="AR314">
        <f>IFERROR(MATCH($B314,Input!$J$2:$J$500,0),0)</f>
        <v>0</v>
      </c>
      <c r="AS314">
        <f>IFERROR(MATCH($B314,Disk_Pivot!$G$2:$G$500,0),0)</f>
        <v>0</v>
      </c>
    </row>
    <row r="315" spans="1:45">
      <c r="A315" s="29" t="str" cm="1">
        <f t="array" ref="A315">IF($AR315=0,"",INDEX(Input!$G$2:$G$500,$AR315)&amp;"")</f>
        <v/>
      </c>
      <c r="B315" s="29"/>
      <c r="C315" s="29" t="str" cm="1">
        <f t="array" ref="C315">IF($AR315=0,"",INDEX(Input!$H$2:$H$500,$AR315)&amp;"")</f>
        <v/>
      </c>
      <c r="D315" s="37" t="str" cm="1">
        <f t="array" ref="D315">IF($AR315=0,"",INDEX(Input!$F$2:$F$500,$AR315))</f>
        <v/>
      </c>
      <c r="E315" s="29" t="str">
        <f>IFERROR(INDEX(Models!$G$2:$G$605,MATCH(D315,Models!$H$2:$H$605,0)),D315)</f>
        <v/>
      </c>
      <c r="F315" s="29" t="str" cm="1">
        <f t="array" ref="F315">IF($AR315=0,"",INDEX(Input!$E$2:$E$500,$AR315))</f>
        <v/>
      </c>
      <c r="G315" s="29" t="str" cm="1">
        <f t="array" ref="G315">IF($AR315=0,"",IF(F315="LENOVO",INDEX(Input!$K$2:$K$500,$AR315),INDEX(Input!$L$2:$L$500,$AR315)))</f>
        <v/>
      </c>
      <c r="H315" s="29"/>
      <c r="I315" s="29"/>
      <c r="J315" s="29" t="str">
        <f>CPU_Formula!I315</f>
        <v/>
      </c>
      <c r="K315" s="37" t="str" cm="1">
        <f t="array" ref="K315">IF($AR315=0,"",INDEX(Input!$D$2:$AC$500,$AR315,$AP$2)&amp;"")</f>
        <v/>
      </c>
      <c r="L315" s="37" t="str" cm="1">
        <f t="array" ref="L315">IF($AR315=0,"",INDEX(Input!$D$2:$AC$500,$AR315,$AP$3)&amp;"")</f>
        <v/>
      </c>
      <c r="M315" s="37" t="str" cm="1">
        <f t="array" ref="M315">IFERROR(_xlfn.FILTERXML("&lt;t&gt;&lt;s&gt;" &amp; SUBSTITUTE(L315," / ","&lt;/s&gt;&lt;s&gt;") &amp; "&lt;/s&gt;&lt;/t&gt;","(//s[contains(.,'DDR')])[1]"),"")</f>
        <v/>
      </c>
      <c r="N315" s="29" t="str">
        <f t="shared" si="13"/>
        <v/>
      </c>
      <c r="O315" s="37" t="str" cm="1">
        <f t="array" ref="O315">IF($AR315=0,"",INDEX(Input!$D$2:$AC$500,$AR315,$AP$4)&amp;"")</f>
        <v/>
      </c>
      <c r="P315" s="37" t="str" cm="1">
        <f t="array" ref="P315">IF($AR315=0,"",IFERROR(_xlfn.TEXTJOIN(", ",TRUE,_xlfn.MAP(_xlfn._xlws.FILTER(INDEX(Input!$D$2:$AC$500,,$AP$6),Input!$J$2:$J$500=$B315),_xlfn.LAMBDA(_xlpm.x,IFERROR(TRUNC(VALUE(_xlfn.TEXTBEFORE(_xlpm.x," ")))&amp;" "&amp;_xlfn.TEXTAFTER(_xlpm.x," "),_xlpm.x)))),""))</f>
        <v/>
      </c>
      <c r="Q315" s="29" t="str">
        <f t="shared" si="14"/>
        <v/>
      </c>
      <c r="R315" s="37" t="str" cm="1">
        <f t="array" ref="R315">IF($AR315=0,"",_xlfn.LET(_xlpm.Result,INDEX(Input!$D$2:$AC$500,$AR315,$AP$5),IF(_xlpm.Result="","",_xlpm.Result)))</f>
        <v/>
      </c>
      <c r="S315" s="37" t="str" cm="1">
        <f t="array" ref="S315">IF(R315="","",IFERROR(_xlfn.TEXTSPLIT(R315," / ", ,TRUE,0,),""))</f>
        <v/>
      </c>
      <c r="T315" s="37"/>
      <c r="U315" s="37" t="str" cm="1">
        <f t="array" ref="U315">IFERROR(_xlfn.IFS(
S315="","",
--S315&lt;55,"Battery Defect",
--S315&lt;=69,"Battery D",
--S315&lt;=80,"Battery C",
--S315&gt;80,""
),"")</f>
        <v/>
      </c>
      <c r="V315" s="37" t="str" cm="1">
        <f t="array" ref="V315">IFERROR(_xlfn.IFS(
T315="","",
--T315&lt;55,"Battery Defect",
--T315&lt;=69,"Battery D",
--T315&lt;=80,"Battery C",
--T315&gt;80,""
),"")</f>
        <v/>
      </c>
      <c r="W315" s="37" t="str" cm="1">
        <f t="array" ref="W315">IF($AR315=0,"",IFERROR(IF(INDEX(Input!$N$2:$U$500,$AR315,0)=0,"",INDEX(Input!$N$2:$U$500,$AR315,0)),""))</f>
        <v/>
      </c>
      <c r="X315" s="37"/>
      <c r="Y315" s="37"/>
      <c r="Z315" s="37"/>
      <c r="AA315" s="37"/>
      <c r="AB315" s="37"/>
      <c r="AC315" s="37"/>
      <c r="AD315" s="37"/>
      <c r="AE315" s="29" t="str">
        <f t="shared" si="12"/>
        <v/>
      </c>
      <c r="AF315" s="29" t="str" cm="1">
        <f t="array" ref="AF315">IF($AS315=0,"",INDEX(Disk_Pivot!$I$2:$I$500,$AS315))</f>
        <v/>
      </c>
      <c r="AG315" s="29" t="str" cm="1">
        <f t="array" ref="AG315">IF($AS315=0,"",INDEX(Disk_Pivot!$N$2:$N$500,$AS315))</f>
        <v/>
      </c>
      <c r="AH315" s="29"/>
      <c r="AI315" s="29"/>
      <c r="AJ315" s="29"/>
      <c r="AK315" s="29"/>
      <c r="AL315" s="29"/>
      <c r="AM315" s="29"/>
      <c r="AR315">
        <f>IFERROR(MATCH($B315,Input!$J$2:$J$500,0),0)</f>
        <v>0</v>
      </c>
      <c r="AS315">
        <f>IFERROR(MATCH($B315,Disk_Pivot!$G$2:$G$500,0),0)</f>
        <v>0</v>
      </c>
    </row>
    <row r="316" spans="1:45">
      <c r="A316" s="29" t="str" cm="1">
        <f t="array" ref="A316">IF($AR316=0,"",INDEX(Input!$G$2:$G$500,$AR316)&amp;"")</f>
        <v/>
      </c>
      <c r="B316" s="29"/>
      <c r="C316" s="29" t="str" cm="1">
        <f t="array" ref="C316">IF($AR316=0,"",INDEX(Input!$H$2:$H$500,$AR316)&amp;"")</f>
        <v/>
      </c>
      <c r="D316" s="37" t="str" cm="1">
        <f t="array" ref="D316">IF($AR316=0,"",INDEX(Input!$F$2:$F$500,$AR316))</f>
        <v/>
      </c>
      <c r="E316" s="29" t="str">
        <f>IFERROR(INDEX(Models!$G$2:$G$605,MATCH(D316,Models!$H$2:$H$605,0)),D316)</f>
        <v/>
      </c>
      <c r="F316" s="29" t="str" cm="1">
        <f t="array" ref="F316">IF($AR316=0,"",INDEX(Input!$E$2:$E$500,$AR316))</f>
        <v/>
      </c>
      <c r="G316" s="29" t="str" cm="1">
        <f t="array" ref="G316">IF($AR316=0,"",IF(F316="LENOVO",INDEX(Input!$K$2:$K$500,$AR316),INDEX(Input!$L$2:$L$500,$AR316)))</f>
        <v/>
      </c>
      <c r="H316" s="29"/>
      <c r="I316" s="29"/>
      <c r="J316" s="29" t="str">
        <f>CPU_Formula!I316</f>
        <v/>
      </c>
      <c r="K316" s="37" t="str" cm="1">
        <f t="array" ref="K316">IF($AR316=0,"",INDEX(Input!$D$2:$AC$500,$AR316,$AP$2)&amp;"")</f>
        <v/>
      </c>
      <c r="L316" s="37" t="str" cm="1">
        <f t="array" ref="L316">IF($AR316=0,"",INDEX(Input!$D$2:$AC$500,$AR316,$AP$3)&amp;"")</f>
        <v/>
      </c>
      <c r="M316" s="37" t="str" cm="1">
        <f t="array" ref="M316">IFERROR(_xlfn.FILTERXML("&lt;t&gt;&lt;s&gt;" &amp; SUBSTITUTE(L316," / ","&lt;/s&gt;&lt;s&gt;") &amp; "&lt;/s&gt;&lt;/t&gt;","(//s[contains(.,'DDR')])[1]"),"")</f>
        <v/>
      </c>
      <c r="N316" s="29" t="str">
        <f t="shared" si="13"/>
        <v/>
      </c>
      <c r="O316" s="37" t="str" cm="1">
        <f t="array" ref="O316">IF($AR316=0,"",INDEX(Input!$D$2:$AC$500,$AR316,$AP$4)&amp;"")</f>
        <v/>
      </c>
      <c r="P316" s="37" t="str" cm="1">
        <f t="array" ref="P316">IF($AR316=0,"",IFERROR(_xlfn.TEXTJOIN(", ",TRUE,_xlfn.MAP(_xlfn._xlws.FILTER(INDEX(Input!$D$2:$AC$500,,$AP$6),Input!$J$2:$J$500=$B316),_xlfn.LAMBDA(_xlpm.x,IFERROR(TRUNC(VALUE(_xlfn.TEXTBEFORE(_xlpm.x," ")))&amp;" "&amp;_xlfn.TEXTAFTER(_xlpm.x," "),_xlpm.x)))),""))</f>
        <v/>
      </c>
      <c r="Q316" s="29" t="str">
        <f t="shared" si="14"/>
        <v/>
      </c>
      <c r="R316" s="37" t="str" cm="1">
        <f t="array" ref="R316">IF($AR316=0,"",_xlfn.LET(_xlpm.Result,INDEX(Input!$D$2:$AC$500,$AR316,$AP$5),IF(_xlpm.Result="","",_xlpm.Result)))</f>
        <v/>
      </c>
      <c r="S316" s="37" t="str" cm="1">
        <f t="array" ref="S316">IF(R316="","",IFERROR(_xlfn.TEXTSPLIT(R316," / ", ,TRUE,0,),""))</f>
        <v/>
      </c>
      <c r="T316" s="37"/>
      <c r="U316" s="37" t="str" cm="1">
        <f t="array" ref="U316">IFERROR(_xlfn.IFS(
S316="","",
--S316&lt;55,"Battery Defect",
--S316&lt;=69,"Battery D",
--S316&lt;=80,"Battery C",
--S316&gt;80,""
),"")</f>
        <v/>
      </c>
      <c r="V316" s="37" t="str" cm="1">
        <f t="array" ref="V316">IFERROR(_xlfn.IFS(
T316="","",
--T316&lt;55,"Battery Defect",
--T316&lt;=69,"Battery D",
--T316&lt;=80,"Battery C",
--T316&gt;80,""
),"")</f>
        <v/>
      </c>
      <c r="W316" s="37" t="str" cm="1">
        <f t="array" ref="W316">IF($AR316=0,"",IFERROR(IF(INDEX(Input!$N$2:$U$500,$AR316,0)=0,"",INDEX(Input!$N$2:$U$500,$AR316,0)),""))</f>
        <v/>
      </c>
      <c r="X316" s="37"/>
      <c r="Y316" s="37"/>
      <c r="Z316" s="37"/>
      <c r="AA316" s="37"/>
      <c r="AB316" s="37"/>
      <c r="AC316" s="37"/>
      <c r="AD316" s="37"/>
      <c r="AE316" s="29" t="str">
        <f t="shared" si="12"/>
        <v/>
      </c>
      <c r="AF316" s="29" t="str" cm="1">
        <f t="array" ref="AF316">IF($AS316=0,"",INDEX(Disk_Pivot!$I$2:$I$500,$AS316))</f>
        <v/>
      </c>
      <c r="AG316" s="29" t="str" cm="1">
        <f t="array" ref="AG316">IF($AS316=0,"",INDEX(Disk_Pivot!$N$2:$N$500,$AS316))</f>
        <v/>
      </c>
      <c r="AH316" s="29"/>
      <c r="AI316" s="29"/>
      <c r="AJ316" s="29"/>
      <c r="AK316" s="29"/>
      <c r="AL316" s="29"/>
      <c r="AM316" s="29"/>
      <c r="AR316">
        <f>IFERROR(MATCH($B316,Input!$J$2:$J$500,0),0)</f>
        <v>0</v>
      </c>
      <c r="AS316">
        <f>IFERROR(MATCH($B316,Disk_Pivot!$G$2:$G$500,0),0)</f>
        <v>0</v>
      </c>
    </row>
    <row r="317" spans="1:45">
      <c r="A317" s="29" t="str" cm="1">
        <f t="array" ref="A317">IF($AR317=0,"",INDEX(Input!$G$2:$G$500,$AR317)&amp;"")</f>
        <v/>
      </c>
      <c r="B317" s="29"/>
      <c r="C317" s="29" t="str" cm="1">
        <f t="array" ref="C317">IF($AR317=0,"",INDEX(Input!$H$2:$H$500,$AR317)&amp;"")</f>
        <v/>
      </c>
      <c r="D317" s="37" t="str" cm="1">
        <f t="array" ref="D317">IF($AR317=0,"",INDEX(Input!$F$2:$F$500,$AR317))</f>
        <v/>
      </c>
      <c r="E317" s="29" t="str">
        <f>IFERROR(INDEX(Models!$G$2:$G$605,MATCH(D317,Models!$H$2:$H$605,0)),D317)</f>
        <v/>
      </c>
      <c r="F317" s="29" t="str" cm="1">
        <f t="array" ref="F317">IF($AR317=0,"",INDEX(Input!$E$2:$E$500,$AR317))</f>
        <v/>
      </c>
      <c r="G317" s="29" t="str" cm="1">
        <f t="array" ref="G317">IF($AR317=0,"",IF(F317="LENOVO",INDEX(Input!$K$2:$K$500,$AR317),INDEX(Input!$L$2:$L$500,$AR317)))</f>
        <v/>
      </c>
      <c r="H317" s="29"/>
      <c r="I317" s="29"/>
      <c r="J317" s="29" t="str">
        <f>CPU_Formula!I317</f>
        <v/>
      </c>
      <c r="K317" s="37" t="str" cm="1">
        <f t="array" ref="K317">IF($AR317=0,"",INDEX(Input!$D$2:$AC$500,$AR317,$AP$2)&amp;"")</f>
        <v/>
      </c>
      <c r="L317" s="37" t="str" cm="1">
        <f t="array" ref="L317">IF($AR317=0,"",INDEX(Input!$D$2:$AC$500,$AR317,$AP$3)&amp;"")</f>
        <v/>
      </c>
      <c r="M317" s="37" t="str" cm="1">
        <f t="array" ref="M317">IFERROR(_xlfn.FILTERXML("&lt;t&gt;&lt;s&gt;" &amp; SUBSTITUTE(L317," / ","&lt;/s&gt;&lt;s&gt;") &amp; "&lt;/s&gt;&lt;/t&gt;","(//s[contains(.,'DDR')])[1]"),"")</f>
        <v/>
      </c>
      <c r="N317" s="29" t="str">
        <f t="shared" si="13"/>
        <v/>
      </c>
      <c r="O317" s="37" t="str" cm="1">
        <f t="array" ref="O317">IF($AR317=0,"",INDEX(Input!$D$2:$AC$500,$AR317,$AP$4)&amp;"")</f>
        <v/>
      </c>
      <c r="P317" s="37" t="str" cm="1">
        <f t="array" ref="P317">IF($AR317=0,"",IFERROR(_xlfn.TEXTJOIN(", ",TRUE,_xlfn.MAP(_xlfn._xlws.FILTER(INDEX(Input!$D$2:$AC$500,,$AP$6),Input!$J$2:$J$500=$B317),_xlfn.LAMBDA(_xlpm.x,IFERROR(TRUNC(VALUE(_xlfn.TEXTBEFORE(_xlpm.x," ")))&amp;" "&amp;_xlfn.TEXTAFTER(_xlpm.x," "),_xlpm.x)))),""))</f>
        <v/>
      </c>
      <c r="Q317" s="29" t="str">
        <f t="shared" si="14"/>
        <v/>
      </c>
      <c r="R317" s="37" t="str" cm="1">
        <f t="array" ref="R317">IF($AR317=0,"",_xlfn.LET(_xlpm.Result,INDEX(Input!$D$2:$AC$500,$AR317,$AP$5),IF(_xlpm.Result="","",_xlpm.Result)))</f>
        <v/>
      </c>
      <c r="S317" s="37" t="str" cm="1">
        <f t="array" ref="S317">IF(R317="","",IFERROR(_xlfn.TEXTSPLIT(R317," / ", ,TRUE,0,),""))</f>
        <v/>
      </c>
      <c r="T317" s="37"/>
      <c r="U317" s="37" t="str" cm="1">
        <f t="array" ref="U317">IFERROR(_xlfn.IFS(
S317="","",
--S317&lt;55,"Battery Defect",
--S317&lt;=69,"Battery D",
--S317&lt;=80,"Battery C",
--S317&gt;80,""
),"")</f>
        <v/>
      </c>
      <c r="V317" s="37" t="str" cm="1">
        <f t="array" ref="V317">IFERROR(_xlfn.IFS(
T317="","",
--T317&lt;55,"Battery Defect",
--T317&lt;=69,"Battery D",
--T317&lt;=80,"Battery C",
--T317&gt;80,""
),"")</f>
        <v/>
      </c>
      <c r="W317" s="37" t="str" cm="1">
        <f t="array" ref="W317">IF($AR317=0,"",IFERROR(IF(INDEX(Input!$N$2:$U$500,$AR317,0)=0,"",INDEX(Input!$N$2:$U$500,$AR317,0)),""))</f>
        <v/>
      </c>
      <c r="X317" s="37"/>
      <c r="Y317" s="37"/>
      <c r="Z317" s="37"/>
      <c r="AA317" s="37"/>
      <c r="AB317" s="37"/>
      <c r="AC317" s="37"/>
      <c r="AD317" s="37"/>
      <c r="AE317" s="29" t="str">
        <f t="shared" si="12"/>
        <v/>
      </c>
      <c r="AF317" s="29" t="str" cm="1">
        <f t="array" ref="AF317">IF($AS317=0,"",INDEX(Disk_Pivot!$I$2:$I$500,$AS317))</f>
        <v/>
      </c>
      <c r="AG317" s="29" t="str" cm="1">
        <f t="array" ref="AG317">IF($AS317=0,"",INDEX(Disk_Pivot!$N$2:$N$500,$AS317))</f>
        <v/>
      </c>
      <c r="AH317" s="29"/>
      <c r="AI317" s="29"/>
      <c r="AJ317" s="29"/>
      <c r="AK317" s="29"/>
      <c r="AL317" s="29"/>
      <c r="AM317" s="29"/>
      <c r="AR317">
        <f>IFERROR(MATCH($B317,Input!$J$2:$J$500,0),0)</f>
        <v>0</v>
      </c>
      <c r="AS317">
        <f>IFERROR(MATCH($B317,Disk_Pivot!$G$2:$G$500,0),0)</f>
        <v>0</v>
      </c>
    </row>
    <row r="318" spans="1:45">
      <c r="A318" s="29" t="str" cm="1">
        <f t="array" ref="A318">IF($AR318=0,"",INDEX(Input!$G$2:$G$500,$AR318)&amp;"")</f>
        <v/>
      </c>
      <c r="B318" s="29"/>
      <c r="C318" s="29" t="str" cm="1">
        <f t="array" ref="C318">IF($AR318=0,"",INDEX(Input!$H$2:$H$500,$AR318)&amp;"")</f>
        <v/>
      </c>
      <c r="D318" s="37" t="str" cm="1">
        <f t="array" ref="D318">IF($AR318=0,"",INDEX(Input!$F$2:$F$500,$AR318))</f>
        <v/>
      </c>
      <c r="E318" s="29" t="str">
        <f>IFERROR(INDEX(Models!$G$2:$G$605,MATCH(D318,Models!$H$2:$H$605,0)),D318)</f>
        <v/>
      </c>
      <c r="F318" s="29" t="str" cm="1">
        <f t="array" ref="F318">IF($AR318=0,"",INDEX(Input!$E$2:$E$500,$AR318))</f>
        <v/>
      </c>
      <c r="G318" s="29" t="str" cm="1">
        <f t="array" ref="G318">IF($AR318=0,"",IF(F318="LENOVO",INDEX(Input!$K$2:$K$500,$AR318),INDEX(Input!$L$2:$L$500,$AR318)))</f>
        <v/>
      </c>
      <c r="H318" s="29"/>
      <c r="I318" s="29"/>
      <c r="J318" s="29" t="str">
        <f>CPU_Formula!I318</f>
        <v/>
      </c>
      <c r="K318" s="37" t="str" cm="1">
        <f t="array" ref="K318">IF($AR318=0,"",INDEX(Input!$D$2:$AC$500,$AR318,$AP$2)&amp;"")</f>
        <v/>
      </c>
      <c r="L318" s="37" t="str" cm="1">
        <f t="array" ref="L318">IF($AR318=0,"",INDEX(Input!$D$2:$AC$500,$AR318,$AP$3)&amp;"")</f>
        <v/>
      </c>
      <c r="M318" s="37" t="str" cm="1">
        <f t="array" ref="M318">IFERROR(_xlfn.FILTERXML("&lt;t&gt;&lt;s&gt;" &amp; SUBSTITUTE(L318," / ","&lt;/s&gt;&lt;s&gt;") &amp; "&lt;/s&gt;&lt;/t&gt;","(//s[contains(.,'DDR')])[1]"),"")</f>
        <v/>
      </c>
      <c r="N318" s="29" t="str">
        <f t="shared" si="13"/>
        <v/>
      </c>
      <c r="O318" s="37" t="str" cm="1">
        <f t="array" ref="O318">IF($AR318=0,"",INDEX(Input!$D$2:$AC$500,$AR318,$AP$4)&amp;"")</f>
        <v/>
      </c>
      <c r="P318" s="37" t="str" cm="1">
        <f t="array" ref="P318">IF($AR318=0,"",IFERROR(_xlfn.TEXTJOIN(", ",TRUE,_xlfn.MAP(_xlfn._xlws.FILTER(INDEX(Input!$D$2:$AC$500,,$AP$6),Input!$J$2:$J$500=$B318),_xlfn.LAMBDA(_xlpm.x,IFERROR(TRUNC(VALUE(_xlfn.TEXTBEFORE(_xlpm.x," ")))&amp;" "&amp;_xlfn.TEXTAFTER(_xlpm.x," "),_xlpm.x)))),""))</f>
        <v/>
      </c>
      <c r="Q318" s="29" t="str">
        <f t="shared" si="14"/>
        <v/>
      </c>
      <c r="R318" s="37" t="str" cm="1">
        <f t="array" ref="R318">IF($AR318=0,"",_xlfn.LET(_xlpm.Result,INDEX(Input!$D$2:$AC$500,$AR318,$AP$5),IF(_xlpm.Result="","",_xlpm.Result)))</f>
        <v/>
      </c>
      <c r="S318" s="37" t="str" cm="1">
        <f t="array" ref="S318">IF(R318="","",IFERROR(_xlfn.TEXTSPLIT(R318," / ", ,TRUE,0,),""))</f>
        <v/>
      </c>
      <c r="T318" s="37"/>
      <c r="U318" s="37" t="str" cm="1">
        <f t="array" ref="U318">IFERROR(_xlfn.IFS(
S318="","",
--S318&lt;55,"Battery Defect",
--S318&lt;=69,"Battery D",
--S318&lt;=80,"Battery C",
--S318&gt;80,""
),"")</f>
        <v/>
      </c>
      <c r="V318" s="37" t="str" cm="1">
        <f t="array" ref="V318">IFERROR(_xlfn.IFS(
T318="","",
--T318&lt;55,"Battery Defect",
--T318&lt;=69,"Battery D",
--T318&lt;=80,"Battery C",
--T318&gt;80,""
),"")</f>
        <v/>
      </c>
      <c r="W318" s="37" t="str" cm="1">
        <f t="array" ref="W318">IF($AR318=0,"",IFERROR(IF(INDEX(Input!$N$2:$U$500,$AR318,0)=0,"",INDEX(Input!$N$2:$U$500,$AR318,0)),""))</f>
        <v/>
      </c>
      <c r="X318" s="37"/>
      <c r="Y318" s="37"/>
      <c r="Z318" s="37"/>
      <c r="AA318" s="37"/>
      <c r="AB318" s="37"/>
      <c r="AC318" s="37"/>
      <c r="AD318" s="37"/>
      <c r="AE318" s="29" t="str">
        <f t="shared" si="12"/>
        <v/>
      </c>
      <c r="AF318" s="29" t="str" cm="1">
        <f t="array" ref="AF318">IF($AS318=0,"",INDEX(Disk_Pivot!$I$2:$I$500,$AS318))</f>
        <v/>
      </c>
      <c r="AG318" s="29" t="str" cm="1">
        <f t="array" ref="AG318">IF($AS318=0,"",INDEX(Disk_Pivot!$N$2:$N$500,$AS318))</f>
        <v/>
      </c>
      <c r="AH318" s="29"/>
      <c r="AI318" s="29"/>
      <c r="AJ318" s="29"/>
      <c r="AK318" s="29"/>
      <c r="AL318" s="29"/>
      <c r="AM318" s="29"/>
      <c r="AR318">
        <f>IFERROR(MATCH($B318,Input!$J$2:$J$500,0),0)</f>
        <v>0</v>
      </c>
      <c r="AS318">
        <f>IFERROR(MATCH($B318,Disk_Pivot!$G$2:$G$500,0),0)</f>
        <v>0</v>
      </c>
    </row>
    <row r="319" spans="1:45">
      <c r="A319" s="29" t="str" cm="1">
        <f t="array" ref="A319">IF($AR319=0,"",INDEX(Input!$G$2:$G$500,$AR319)&amp;"")</f>
        <v/>
      </c>
      <c r="B319" s="29"/>
      <c r="C319" s="29" t="str" cm="1">
        <f t="array" ref="C319">IF($AR319=0,"",INDEX(Input!$H$2:$H$500,$AR319)&amp;"")</f>
        <v/>
      </c>
      <c r="D319" s="37" t="str" cm="1">
        <f t="array" ref="D319">IF($AR319=0,"",INDEX(Input!$F$2:$F$500,$AR319))</f>
        <v/>
      </c>
      <c r="E319" s="29" t="str">
        <f>IFERROR(INDEX(Models!$G$2:$G$605,MATCH(D319,Models!$H$2:$H$605,0)),D319)</f>
        <v/>
      </c>
      <c r="F319" s="29" t="str" cm="1">
        <f t="array" ref="F319">IF($AR319=0,"",INDEX(Input!$E$2:$E$500,$AR319))</f>
        <v/>
      </c>
      <c r="G319" s="29" t="str" cm="1">
        <f t="array" ref="G319">IF($AR319=0,"",IF(F319="LENOVO",INDEX(Input!$K$2:$K$500,$AR319),INDEX(Input!$L$2:$L$500,$AR319)))</f>
        <v/>
      </c>
      <c r="H319" s="29"/>
      <c r="I319" s="29"/>
      <c r="J319" s="29" t="str">
        <f>CPU_Formula!I319</f>
        <v/>
      </c>
      <c r="K319" s="37" t="str" cm="1">
        <f t="array" ref="K319">IF($AR319=0,"",INDEX(Input!$D$2:$AC$500,$AR319,$AP$2)&amp;"")</f>
        <v/>
      </c>
      <c r="L319" s="37" t="str" cm="1">
        <f t="array" ref="L319">IF($AR319=0,"",INDEX(Input!$D$2:$AC$500,$AR319,$AP$3)&amp;"")</f>
        <v/>
      </c>
      <c r="M319" s="37" t="str" cm="1">
        <f t="array" ref="M319">IFERROR(_xlfn.FILTERXML("&lt;t&gt;&lt;s&gt;" &amp; SUBSTITUTE(L319," / ","&lt;/s&gt;&lt;s&gt;") &amp; "&lt;/s&gt;&lt;/t&gt;","(//s[contains(.,'DDR')])[1]"),"")</f>
        <v/>
      </c>
      <c r="N319" s="29" t="str">
        <f t="shared" si="13"/>
        <v/>
      </c>
      <c r="O319" s="37" t="str" cm="1">
        <f t="array" ref="O319">IF($AR319=0,"",INDEX(Input!$D$2:$AC$500,$AR319,$AP$4)&amp;"")</f>
        <v/>
      </c>
      <c r="P319" s="37" t="str" cm="1">
        <f t="array" ref="P319">IF($AR319=0,"",IFERROR(_xlfn.TEXTJOIN(", ",TRUE,_xlfn.MAP(_xlfn._xlws.FILTER(INDEX(Input!$D$2:$AC$500,,$AP$6),Input!$J$2:$J$500=$B319),_xlfn.LAMBDA(_xlpm.x,IFERROR(TRUNC(VALUE(_xlfn.TEXTBEFORE(_xlpm.x," ")))&amp;" "&amp;_xlfn.TEXTAFTER(_xlpm.x," "),_xlpm.x)))),""))</f>
        <v/>
      </c>
      <c r="Q319" s="29" t="str">
        <f t="shared" si="14"/>
        <v/>
      </c>
      <c r="R319" s="37" t="str" cm="1">
        <f t="array" ref="R319">IF($AR319=0,"",_xlfn.LET(_xlpm.Result,INDEX(Input!$D$2:$AC$500,$AR319,$AP$5),IF(_xlpm.Result="","",_xlpm.Result)))</f>
        <v/>
      </c>
      <c r="S319" s="37" t="str" cm="1">
        <f t="array" ref="S319">IF(R319="","",IFERROR(_xlfn.TEXTSPLIT(R319," / ", ,TRUE,0,),""))</f>
        <v/>
      </c>
      <c r="T319" s="37"/>
      <c r="U319" s="37" t="str" cm="1">
        <f t="array" ref="U319">IFERROR(_xlfn.IFS(
S319="","",
--S319&lt;55,"Battery Defect",
--S319&lt;=69,"Battery D",
--S319&lt;=80,"Battery C",
--S319&gt;80,""
),"")</f>
        <v/>
      </c>
      <c r="V319" s="37" t="str" cm="1">
        <f t="array" ref="V319">IFERROR(_xlfn.IFS(
T319="","",
--T319&lt;55,"Battery Defect",
--T319&lt;=69,"Battery D",
--T319&lt;=80,"Battery C",
--T319&gt;80,""
),"")</f>
        <v/>
      </c>
      <c r="W319" s="37" t="str" cm="1">
        <f t="array" ref="W319">IF($AR319=0,"",IFERROR(IF(INDEX(Input!$N$2:$U$500,$AR319,0)=0,"",INDEX(Input!$N$2:$U$500,$AR319,0)),""))</f>
        <v/>
      </c>
      <c r="X319" s="37"/>
      <c r="Y319" s="37"/>
      <c r="Z319" s="37"/>
      <c r="AA319" s="37"/>
      <c r="AB319" s="37"/>
      <c r="AC319" s="37"/>
      <c r="AD319" s="37"/>
      <c r="AE319" s="29" t="str">
        <f t="shared" si="12"/>
        <v/>
      </c>
      <c r="AF319" s="29" t="str" cm="1">
        <f t="array" ref="AF319">IF($AS319=0,"",INDEX(Disk_Pivot!$I$2:$I$500,$AS319))</f>
        <v/>
      </c>
      <c r="AG319" s="29" t="str" cm="1">
        <f t="array" ref="AG319">IF($AS319=0,"",INDEX(Disk_Pivot!$N$2:$N$500,$AS319))</f>
        <v/>
      </c>
      <c r="AH319" s="29"/>
      <c r="AI319" s="29"/>
      <c r="AJ319" s="29"/>
      <c r="AK319" s="29"/>
      <c r="AL319" s="29"/>
      <c r="AM319" s="29"/>
      <c r="AR319">
        <f>IFERROR(MATCH($B319,Input!$J$2:$J$500,0),0)</f>
        <v>0</v>
      </c>
      <c r="AS319">
        <f>IFERROR(MATCH($B319,Disk_Pivot!$G$2:$G$500,0),0)</f>
        <v>0</v>
      </c>
    </row>
    <row r="320" spans="1:45">
      <c r="A320" s="29" t="str" cm="1">
        <f t="array" ref="A320">IF($AR320=0,"",INDEX(Input!$G$2:$G$500,$AR320)&amp;"")</f>
        <v/>
      </c>
      <c r="B320" s="29"/>
      <c r="C320" s="29" t="str" cm="1">
        <f t="array" ref="C320">IF($AR320=0,"",INDEX(Input!$H$2:$H$500,$AR320)&amp;"")</f>
        <v/>
      </c>
      <c r="D320" s="37" t="str" cm="1">
        <f t="array" ref="D320">IF($AR320=0,"",INDEX(Input!$F$2:$F$500,$AR320))</f>
        <v/>
      </c>
      <c r="E320" s="29" t="str">
        <f>IFERROR(INDEX(Models!$G$2:$G$605,MATCH(D320,Models!$H$2:$H$605,0)),D320)</f>
        <v/>
      </c>
      <c r="F320" s="29" t="str" cm="1">
        <f t="array" ref="F320">IF($AR320=0,"",INDEX(Input!$E$2:$E$500,$AR320))</f>
        <v/>
      </c>
      <c r="G320" s="29" t="str" cm="1">
        <f t="array" ref="G320">IF($AR320=0,"",IF(F320="LENOVO",INDEX(Input!$K$2:$K$500,$AR320),INDEX(Input!$L$2:$L$500,$AR320)))</f>
        <v/>
      </c>
      <c r="H320" s="29"/>
      <c r="I320" s="29"/>
      <c r="J320" s="29" t="str">
        <f>CPU_Formula!I320</f>
        <v/>
      </c>
      <c r="K320" s="37" t="str" cm="1">
        <f t="array" ref="K320">IF($AR320=0,"",INDEX(Input!$D$2:$AC$500,$AR320,$AP$2)&amp;"")</f>
        <v/>
      </c>
      <c r="L320" s="37" t="str" cm="1">
        <f t="array" ref="L320">IF($AR320=0,"",INDEX(Input!$D$2:$AC$500,$AR320,$AP$3)&amp;"")</f>
        <v/>
      </c>
      <c r="M320" s="37" t="str" cm="1">
        <f t="array" ref="M320">IFERROR(_xlfn.FILTERXML("&lt;t&gt;&lt;s&gt;" &amp; SUBSTITUTE(L320," / ","&lt;/s&gt;&lt;s&gt;") &amp; "&lt;/s&gt;&lt;/t&gt;","(//s[contains(.,'DDR')])[1]"),"")</f>
        <v/>
      </c>
      <c r="N320" s="29" t="str">
        <f t="shared" si="13"/>
        <v/>
      </c>
      <c r="O320" s="37" t="str" cm="1">
        <f t="array" ref="O320">IF($AR320=0,"",INDEX(Input!$D$2:$AC$500,$AR320,$AP$4)&amp;"")</f>
        <v/>
      </c>
      <c r="P320" s="37" t="str" cm="1">
        <f t="array" ref="P320">IF($AR320=0,"",IFERROR(_xlfn.TEXTJOIN(", ",TRUE,_xlfn.MAP(_xlfn._xlws.FILTER(INDEX(Input!$D$2:$AC$500,,$AP$6),Input!$J$2:$J$500=$B320),_xlfn.LAMBDA(_xlpm.x,IFERROR(TRUNC(VALUE(_xlfn.TEXTBEFORE(_xlpm.x," ")))&amp;" "&amp;_xlfn.TEXTAFTER(_xlpm.x," "),_xlpm.x)))),""))</f>
        <v/>
      </c>
      <c r="Q320" s="29" t="str">
        <f t="shared" si="14"/>
        <v/>
      </c>
      <c r="R320" s="37" t="str" cm="1">
        <f t="array" ref="R320">IF($AR320=0,"",_xlfn.LET(_xlpm.Result,INDEX(Input!$D$2:$AC$500,$AR320,$AP$5),IF(_xlpm.Result="","",_xlpm.Result)))</f>
        <v/>
      </c>
      <c r="S320" s="37" t="str" cm="1">
        <f t="array" ref="S320">IF(R320="","",IFERROR(_xlfn.TEXTSPLIT(R320," / ", ,TRUE,0,),""))</f>
        <v/>
      </c>
      <c r="T320" s="37"/>
      <c r="U320" s="37" t="str" cm="1">
        <f t="array" ref="U320">IFERROR(_xlfn.IFS(
S320="","",
--S320&lt;55,"Battery Defect",
--S320&lt;=69,"Battery D",
--S320&lt;=80,"Battery C",
--S320&gt;80,""
),"")</f>
        <v/>
      </c>
      <c r="V320" s="37" t="str" cm="1">
        <f t="array" ref="V320">IFERROR(_xlfn.IFS(
T320="","",
--T320&lt;55,"Battery Defect",
--T320&lt;=69,"Battery D",
--T320&lt;=80,"Battery C",
--T320&gt;80,""
),"")</f>
        <v/>
      </c>
      <c r="W320" s="37" t="str" cm="1">
        <f t="array" ref="W320">IF($AR320=0,"",IFERROR(IF(INDEX(Input!$N$2:$U$500,$AR320,0)=0,"",INDEX(Input!$N$2:$U$500,$AR320,0)),""))</f>
        <v/>
      </c>
      <c r="X320" s="37"/>
      <c r="Y320" s="37"/>
      <c r="Z320" s="37"/>
      <c r="AA320" s="37"/>
      <c r="AB320" s="37"/>
      <c r="AC320" s="37"/>
      <c r="AD320" s="37"/>
      <c r="AE320" s="29" t="str">
        <f t="shared" si="12"/>
        <v/>
      </c>
      <c r="AF320" s="29" t="str" cm="1">
        <f t="array" ref="AF320">IF($AS320=0,"",INDEX(Disk_Pivot!$I$2:$I$500,$AS320))</f>
        <v/>
      </c>
      <c r="AG320" s="29" t="str" cm="1">
        <f t="array" ref="AG320">IF($AS320=0,"",INDEX(Disk_Pivot!$N$2:$N$500,$AS320))</f>
        <v/>
      </c>
      <c r="AH320" s="29"/>
      <c r="AI320" s="29"/>
      <c r="AJ320" s="29"/>
      <c r="AK320" s="29"/>
      <c r="AL320" s="29"/>
      <c r="AM320" s="29"/>
      <c r="AR320">
        <f>IFERROR(MATCH($B320,Input!$J$2:$J$500,0),0)</f>
        <v>0</v>
      </c>
      <c r="AS320">
        <f>IFERROR(MATCH($B320,Disk_Pivot!$G$2:$G$500,0),0)</f>
        <v>0</v>
      </c>
    </row>
    <row r="321" spans="1:45">
      <c r="A321" s="29" t="str" cm="1">
        <f t="array" ref="A321">IF($AR321=0,"",INDEX(Input!$G$2:$G$500,$AR321)&amp;"")</f>
        <v/>
      </c>
      <c r="B321" s="29"/>
      <c r="C321" s="29" t="str" cm="1">
        <f t="array" ref="C321">IF($AR321=0,"",INDEX(Input!$H$2:$H$500,$AR321)&amp;"")</f>
        <v/>
      </c>
      <c r="D321" s="37" t="str" cm="1">
        <f t="array" ref="D321">IF($AR321=0,"",INDEX(Input!$F$2:$F$500,$AR321))</f>
        <v/>
      </c>
      <c r="E321" s="29" t="str">
        <f>IFERROR(INDEX(Models!$G$2:$G$605,MATCH(D321,Models!$H$2:$H$605,0)),D321)</f>
        <v/>
      </c>
      <c r="F321" s="29" t="str" cm="1">
        <f t="array" ref="F321">IF($AR321=0,"",INDEX(Input!$E$2:$E$500,$AR321))</f>
        <v/>
      </c>
      <c r="G321" s="29" t="str" cm="1">
        <f t="array" ref="G321">IF($AR321=0,"",IF(F321="LENOVO",INDEX(Input!$K$2:$K$500,$AR321),INDEX(Input!$L$2:$L$500,$AR321)))</f>
        <v/>
      </c>
      <c r="H321" s="29"/>
      <c r="I321" s="29"/>
      <c r="J321" s="29" t="str">
        <f>CPU_Formula!I321</f>
        <v/>
      </c>
      <c r="K321" s="37" t="str" cm="1">
        <f t="array" ref="K321">IF($AR321=0,"",INDEX(Input!$D$2:$AC$500,$AR321,$AP$2)&amp;"")</f>
        <v/>
      </c>
      <c r="L321" s="37" t="str" cm="1">
        <f t="array" ref="L321">IF($AR321=0,"",INDEX(Input!$D$2:$AC$500,$AR321,$AP$3)&amp;"")</f>
        <v/>
      </c>
      <c r="M321" s="37" t="str" cm="1">
        <f t="array" ref="M321">IFERROR(_xlfn.FILTERXML("&lt;t&gt;&lt;s&gt;" &amp; SUBSTITUTE(L321," / ","&lt;/s&gt;&lt;s&gt;") &amp; "&lt;/s&gt;&lt;/t&gt;","(//s[contains(.,'DDR')])[1]"),"")</f>
        <v/>
      </c>
      <c r="N321" s="29" t="str">
        <f t="shared" si="13"/>
        <v/>
      </c>
      <c r="O321" s="37" t="str" cm="1">
        <f t="array" ref="O321">IF($AR321=0,"",INDEX(Input!$D$2:$AC$500,$AR321,$AP$4)&amp;"")</f>
        <v/>
      </c>
      <c r="P321" s="37" t="str" cm="1">
        <f t="array" ref="P321">IF($AR321=0,"",IFERROR(_xlfn.TEXTJOIN(", ",TRUE,_xlfn.MAP(_xlfn._xlws.FILTER(INDEX(Input!$D$2:$AC$500,,$AP$6),Input!$J$2:$J$500=$B321),_xlfn.LAMBDA(_xlpm.x,IFERROR(TRUNC(VALUE(_xlfn.TEXTBEFORE(_xlpm.x," ")))&amp;" "&amp;_xlfn.TEXTAFTER(_xlpm.x," "),_xlpm.x)))),""))</f>
        <v/>
      </c>
      <c r="Q321" s="29" t="str">
        <f t="shared" si="14"/>
        <v/>
      </c>
      <c r="R321" s="37" t="str" cm="1">
        <f t="array" ref="R321">IF($AR321=0,"",_xlfn.LET(_xlpm.Result,INDEX(Input!$D$2:$AC$500,$AR321,$AP$5),IF(_xlpm.Result="","",_xlpm.Result)))</f>
        <v/>
      </c>
      <c r="S321" s="37" t="str" cm="1">
        <f t="array" ref="S321">IF(R321="","",IFERROR(_xlfn.TEXTSPLIT(R321," / ", ,TRUE,0,),""))</f>
        <v/>
      </c>
      <c r="T321" s="37"/>
      <c r="U321" s="37" t="str" cm="1">
        <f t="array" ref="U321">IFERROR(_xlfn.IFS(
S321="","",
--S321&lt;55,"Battery Defect",
--S321&lt;=69,"Battery D",
--S321&lt;=80,"Battery C",
--S321&gt;80,""
),"")</f>
        <v/>
      </c>
      <c r="V321" s="37" t="str" cm="1">
        <f t="array" ref="V321">IFERROR(_xlfn.IFS(
T321="","",
--T321&lt;55,"Battery Defect",
--T321&lt;=69,"Battery D",
--T321&lt;=80,"Battery C",
--T321&gt;80,""
),"")</f>
        <v/>
      </c>
      <c r="W321" s="37" t="str" cm="1">
        <f t="array" ref="W321">IF($AR321=0,"",IFERROR(IF(INDEX(Input!$N$2:$U$500,$AR321,0)=0,"",INDEX(Input!$N$2:$U$500,$AR321,0)),""))</f>
        <v/>
      </c>
      <c r="X321" s="37"/>
      <c r="Y321" s="37"/>
      <c r="Z321" s="37"/>
      <c r="AA321" s="37"/>
      <c r="AB321" s="37"/>
      <c r="AC321" s="37"/>
      <c r="AD321" s="37"/>
      <c r="AE321" s="29" t="str">
        <f t="shared" si="12"/>
        <v/>
      </c>
      <c r="AF321" s="29" t="str" cm="1">
        <f t="array" ref="AF321">IF($AS321=0,"",INDEX(Disk_Pivot!$I$2:$I$500,$AS321))</f>
        <v/>
      </c>
      <c r="AG321" s="29" t="str" cm="1">
        <f t="array" ref="AG321">IF($AS321=0,"",INDEX(Disk_Pivot!$N$2:$N$500,$AS321))</f>
        <v/>
      </c>
      <c r="AH321" s="29"/>
      <c r="AI321" s="29"/>
      <c r="AJ321" s="29"/>
      <c r="AK321" s="29"/>
      <c r="AL321" s="29"/>
      <c r="AM321" s="29"/>
      <c r="AR321">
        <f>IFERROR(MATCH($B321,Input!$J$2:$J$500,0),0)</f>
        <v>0</v>
      </c>
      <c r="AS321">
        <f>IFERROR(MATCH($B321,Disk_Pivot!$G$2:$G$500,0),0)</f>
        <v>0</v>
      </c>
    </row>
    <row r="322" spans="1:45">
      <c r="A322" s="29" t="str" cm="1">
        <f t="array" ref="A322">IF($AR322=0,"",INDEX(Input!$G$2:$G$500,$AR322)&amp;"")</f>
        <v/>
      </c>
      <c r="B322" s="29"/>
      <c r="C322" s="29" t="str" cm="1">
        <f t="array" ref="C322">IF($AR322=0,"",INDEX(Input!$H$2:$H$500,$AR322)&amp;"")</f>
        <v/>
      </c>
      <c r="D322" s="37" t="str" cm="1">
        <f t="array" ref="D322">IF($AR322=0,"",INDEX(Input!$F$2:$F$500,$AR322))</f>
        <v/>
      </c>
      <c r="E322" s="29" t="str">
        <f>IFERROR(INDEX(Models!$G$2:$G$605,MATCH(D322,Models!$H$2:$H$605,0)),D322)</f>
        <v/>
      </c>
      <c r="F322" s="29" t="str" cm="1">
        <f t="array" ref="F322">IF($AR322=0,"",INDEX(Input!$E$2:$E$500,$AR322))</f>
        <v/>
      </c>
      <c r="G322" s="29" t="str" cm="1">
        <f t="array" ref="G322">IF($AR322=0,"",IF(F322="LENOVO",INDEX(Input!$K$2:$K$500,$AR322),INDEX(Input!$L$2:$L$500,$AR322)))</f>
        <v/>
      </c>
      <c r="H322" s="29"/>
      <c r="I322" s="29"/>
      <c r="J322" s="29" t="str">
        <f>CPU_Formula!I322</f>
        <v/>
      </c>
      <c r="K322" s="37" t="str" cm="1">
        <f t="array" ref="K322">IF($AR322=0,"",INDEX(Input!$D$2:$AC$500,$AR322,$AP$2)&amp;"")</f>
        <v/>
      </c>
      <c r="L322" s="37" t="str" cm="1">
        <f t="array" ref="L322">IF($AR322=0,"",INDEX(Input!$D$2:$AC$500,$AR322,$AP$3)&amp;"")</f>
        <v/>
      </c>
      <c r="M322" s="37" t="str" cm="1">
        <f t="array" ref="M322">IFERROR(_xlfn.FILTERXML("&lt;t&gt;&lt;s&gt;" &amp; SUBSTITUTE(L322," / ","&lt;/s&gt;&lt;s&gt;") &amp; "&lt;/s&gt;&lt;/t&gt;","(//s[contains(.,'DDR')])[1]"),"")</f>
        <v/>
      </c>
      <c r="N322" s="29" t="str">
        <f t="shared" si="13"/>
        <v/>
      </c>
      <c r="O322" s="37" t="str" cm="1">
        <f t="array" ref="O322">IF($AR322=0,"",INDEX(Input!$D$2:$AC$500,$AR322,$AP$4)&amp;"")</f>
        <v/>
      </c>
      <c r="P322" s="37" t="str" cm="1">
        <f t="array" ref="P322">IF($AR322=0,"",IFERROR(_xlfn.TEXTJOIN(", ",TRUE,_xlfn.MAP(_xlfn._xlws.FILTER(INDEX(Input!$D$2:$AC$500,,$AP$6),Input!$J$2:$J$500=$B322),_xlfn.LAMBDA(_xlpm.x,IFERROR(TRUNC(VALUE(_xlfn.TEXTBEFORE(_xlpm.x," ")))&amp;" "&amp;_xlfn.TEXTAFTER(_xlpm.x," "),_xlpm.x)))),""))</f>
        <v/>
      </c>
      <c r="Q322" s="29" t="str">
        <f t="shared" si="14"/>
        <v/>
      </c>
      <c r="R322" s="37" t="str" cm="1">
        <f t="array" ref="R322">IF($AR322=0,"",_xlfn.LET(_xlpm.Result,INDEX(Input!$D$2:$AC$500,$AR322,$AP$5),IF(_xlpm.Result="","",_xlpm.Result)))</f>
        <v/>
      </c>
      <c r="S322" s="37" t="str" cm="1">
        <f t="array" ref="S322">IF(R322="","",IFERROR(_xlfn.TEXTSPLIT(R322," / ", ,TRUE,0,),""))</f>
        <v/>
      </c>
      <c r="T322" s="37"/>
      <c r="U322" s="37" t="str" cm="1">
        <f t="array" ref="U322">IFERROR(_xlfn.IFS(
S322="","",
--S322&lt;55,"Battery Defect",
--S322&lt;=69,"Battery D",
--S322&lt;=80,"Battery C",
--S322&gt;80,""
),"")</f>
        <v/>
      </c>
      <c r="V322" s="37" t="str" cm="1">
        <f t="array" ref="V322">IFERROR(_xlfn.IFS(
T322="","",
--T322&lt;55,"Battery Defect",
--T322&lt;=69,"Battery D",
--T322&lt;=80,"Battery C",
--T322&gt;80,""
),"")</f>
        <v/>
      </c>
      <c r="W322" s="37" t="str" cm="1">
        <f t="array" ref="W322">IF($AR322=0,"",IFERROR(IF(INDEX(Input!$N$2:$U$500,$AR322,0)=0,"",INDEX(Input!$N$2:$U$500,$AR322,0)),""))</f>
        <v/>
      </c>
      <c r="X322" s="37"/>
      <c r="Y322" s="37"/>
      <c r="Z322" s="37"/>
      <c r="AA322" s="37"/>
      <c r="AB322" s="37"/>
      <c r="AC322" s="37"/>
      <c r="AD322" s="37"/>
      <c r="AE322" s="29" t="str">
        <f t="shared" ref="AE322:AE385" si="15">IF(E322="Laptop",_xlfn.TEXTJOIN(", ",TRUE,U322,V322,W322,X322,Y322,Z322,AA322,AB322), _xlfn.TEXTJOIN(", ",TRUE,W322,X322,Y322,Z322,AA322,AB322))</f>
        <v/>
      </c>
      <c r="AF322" s="29" t="str" cm="1">
        <f t="array" ref="AF322">IF($AS322=0,"",INDEX(Disk_Pivot!$I$2:$I$500,$AS322))</f>
        <v/>
      </c>
      <c r="AG322" s="29" t="str" cm="1">
        <f t="array" ref="AG322">IF($AS322=0,"",INDEX(Disk_Pivot!$N$2:$N$500,$AS322))</f>
        <v/>
      </c>
      <c r="AH322" s="29"/>
      <c r="AI322" s="29"/>
      <c r="AJ322" s="29"/>
      <c r="AK322" s="29"/>
      <c r="AL322" s="29"/>
      <c r="AM322" s="29"/>
      <c r="AR322">
        <f>IFERROR(MATCH($B322,Input!$J$2:$J$500,0),0)</f>
        <v>0</v>
      </c>
      <c r="AS322">
        <f>IFERROR(MATCH($B322,Disk_Pivot!$G$2:$G$500,0),0)</f>
        <v>0</v>
      </c>
    </row>
    <row r="323" spans="1:45">
      <c r="A323" s="29" t="str" cm="1">
        <f t="array" ref="A323">IF($AR323=0,"",INDEX(Input!$G$2:$G$500,$AR323)&amp;"")</f>
        <v/>
      </c>
      <c r="B323" s="29"/>
      <c r="C323" s="29" t="str" cm="1">
        <f t="array" ref="C323">IF($AR323=0,"",INDEX(Input!$H$2:$H$500,$AR323)&amp;"")</f>
        <v/>
      </c>
      <c r="D323" s="37" t="str" cm="1">
        <f t="array" ref="D323">IF($AR323=0,"",INDEX(Input!$F$2:$F$500,$AR323))</f>
        <v/>
      </c>
      <c r="E323" s="29" t="str">
        <f>IFERROR(INDEX(Models!$G$2:$G$605,MATCH(D323,Models!$H$2:$H$605,0)),D323)</f>
        <v/>
      </c>
      <c r="F323" s="29" t="str" cm="1">
        <f t="array" ref="F323">IF($AR323=0,"",INDEX(Input!$E$2:$E$500,$AR323))</f>
        <v/>
      </c>
      <c r="G323" s="29" t="str" cm="1">
        <f t="array" ref="G323">IF($AR323=0,"",IF(F323="LENOVO",INDEX(Input!$K$2:$K$500,$AR323),INDEX(Input!$L$2:$L$500,$AR323)))</f>
        <v/>
      </c>
      <c r="H323" s="29"/>
      <c r="I323" s="29"/>
      <c r="J323" s="29" t="str">
        <f>CPU_Formula!I323</f>
        <v/>
      </c>
      <c r="K323" s="37" t="str" cm="1">
        <f t="array" ref="K323">IF($AR323=0,"",INDEX(Input!$D$2:$AC$500,$AR323,$AP$2)&amp;"")</f>
        <v/>
      </c>
      <c r="L323" s="37" t="str" cm="1">
        <f t="array" ref="L323">IF($AR323=0,"",INDEX(Input!$D$2:$AC$500,$AR323,$AP$3)&amp;"")</f>
        <v/>
      </c>
      <c r="M323" s="37" t="str" cm="1">
        <f t="array" ref="M323">IFERROR(_xlfn.FILTERXML("&lt;t&gt;&lt;s&gt;" &amp; SUBSTITUTE(L323," / ","&lt;/s&gt;&lt;s&gt;") &amp; "&lt;/s&gt;&lt;/t&gt;","(//s[contains(.,'DDR')])[1]"),"")</f>
        <v/>
      </c>
      <c r="N323" s="29" t="str">
        <f t="shared" ref="N323:N386" si="16">_xlfn.TEXTJOIN(" ",TRUE,SUBSTITUTE(K323,"i",""),M323)</f>
        <v/>
      </c>
      <c r="O323" s="37" t="str" cm="1">
        <f t="array" ref="O323">IF($AR323=0,"",INDEX(Input!$D$2:$AC$500,$AR323,$AP$4)&amp;"")</f>
        <v/>
      </c>
      <c r="P323" s="37" t="str" cm="1">
        <f t="array" ref="P323">IF($AR323=0,"",IFERROR(_xlfn.TEXTJOIN(", ",TRUE,_xlfn.MAP(_xlfn._xlws.FILTER(INDEX(Input!$D$2:$AC$500,,$AP$6),Input!$J$2:$J$500=$B323),_xlfn.LAMBDA(_xlpm.x,IFERROR(TRUNC(VALUE(_xlfn.TEXTBEFORE(_xlpm.x," ")))&amp;" "&amp;_xlfn.TEXTAFTER(_xlpm.x," "),_xlpm.x)))),""))</f>
        <v/>
      </c>
      <c r="Q323" s="29" t="str">
        <f t="shared" ref="Q323:Q386" si="17">_xlfn.TEXTJOIN(" ",TRUE,P323,O323)</f>
        <v/>
      </c>
      <c r="R323" s="37" t="str" cm="1">
        <f t="array" ref="R323">IF($AR323=0,"",_xlfn.LET(_xlpm.Result,INDEX(Input!$D$2:$AC$500,$AR323,$AP$5),IF(_xlpm.Result="","",_xlpm.Result)))</f>
        <v/>
      </c>
      <c r="S323" s="37" t="str" cm="1">
        <f t="array" ref="S323">IF(R323="","",IFERROR(_xlfn.TEXTSPLIT(R323," / ", ,TRUE,0,),""))</f>
        <v/>
      </c>
      <c r="T323" s="37"/>
      <c r="U323" s="37" t="str" cm="1">
        <f t="array" ref="U323">IFERROR(_xlfn.IFS(
S323="","",
--S323&lt;55,"Battery Defect",
--S323&lt;=69,"Battery D",
--S323&lt;=80,"Battery C",
--S323&gt;80,""
),"")</f>
        <v/>
      </c>
      <c r="V323" s="37" t="str" cm="1">
        <f t="array" ref="V323">IFERROR(_xlfn.IFS(
T323="","",
--T323&lt;55,"Battery Defect",
--T323&lt;=69,"Battery D",
--T323&lt;=80,"Battery C",
--T323&gt;80,""
),"")</f>
        <v/>
      </c>
      <c r="W323" s="37" t="str" cm="1">
        <f t="array" ref="W323">IF($AR323=0,"",IFERROR(IF(INDEX(Input!$N$2:$U$500,$AR323,0)=0,"",INDEX(Input!$N$2:$U$500,$AR323,0)),""))</f>
        <v/>
      </c>
      <c r="X323" s="37"/>
      <c r="Y323" s="37"/>
      <c r="Z323" s="37"/>
      <c r="AA323" s="37"/>
      <c r="AB323" s="37"/>
      <c r="AC323" s="37"/>
      <c r="AD323" s="37"/>
      <c r="AE323" s="29" t="str">
        <f t="shared" si="15"/>
        <v/>
      </c>
      <c r="AF323" s="29" t="str" cm="1">
        <f t="array" ref="AF323">IF($AS323=0,"",INDEX(Disk_Pivot!$I$2:$I$500,$AS323))</f>
        <v/>
      </c>
      <c r="AG323" s="29" t="str" cm="1">
        <f t="array" ref="AG323">IF($AS323=0,"",INDEX(Disk_Pivot!$N$2:$N$500,$AS323))</f>
        <v/>
      </c>
      <c r="AH323" s="29"/>
      <c r="AI323" s="29"/>
      <c r="AJ323" s="29"/>
      <c r="AK323" s="29"/>
      <c r="AL323" s="29"/>
      <c r="AM323" s="29"/>
      <c r="AR323">
        <f>IFERROR(MATCH($B323,Input!$J$2:$J$500,0),0)</f>
        <v>0</v>
      </c>
      <c r="AS323">
        <f>IFERROR(MATCH($B323,Disk_Pivot!$G$2:$G$500,0),0)</f>
        <v>0</v>
      </c>
    </row>
    <row r="324" spans="1:45">
      <c r="A324" s="29" t="str" cm="1">
        <f t="array" ref="A324">IF($AR324=0,"",INDEX(Input!$G$2:$G$500,$AR324)&amp;"")</f>
        <v/>
      </c>
      <c r="B324" s="29"/>
      <c r="C324" s="29" t="str" cm="1">
        <f t="array" ref="C324">IF($AR324=0,"",INDEX(Input!$H$2:$H$500,$AR324)&amp;"")</f>
        <v/>
      </c>
      <c r="D324" s="37" t="str" cm="1">
        <f t="array" ref="D324">IF($AR324=0,"",INDEX(Input!$F$2:$F$500,$AR324))</f>
        <v/>
      </c>
      <c r="E324" s="29" t="str">
        <f>IFERROR(INDEX(Models!$G$2:$G$605,MATCH(D324,Models!$H$2:$H$605,0)),D324)</f>
        <v/>
      </c>
      <c r="F324" s="29" t="str" cm="1">
        <f t="array" ref="F324">IF($AR324=0,"",INDEX(Input!$E$2:$E$500,$AR324))</f>
        <v/>
      </c>
      <c r="G324" s="29" t="str" cm="1">
        <f t="array" ref="G324">IF($AR324=0,"",IF(F324="LENOVO",INDEX(Input!$K$2:$K$500,$AR324),INDEX(Input!$L$2:$L$500,$AR324)))</f>
        <v/>
      </c>
      <c r="H324" s="29"/>
      <c r="I324" s="29"/>
      <c r="J324" s="29" t="str">
        <f>CPU_Formula!I324</f>
        <v/>
      </c>
      <c r="K324" s="37" t="str" cm="1">
        <f t="array" ref="K324">IF($AR324=0,"",INDEX(Input!$D$2:$AC$500,$AR324,$AP$2)&amp;"")</f>
        <v/>
      </c>
      <c r="L324" s="37" t="str" cm="1">
        <f t="array" ref="L324">IF($AR324=0,"",INDEX(Input!$D$2:$AC$500,$AR324,$AP$3)&amp;"")</f>
        <v/>
      </c>
      <c r="M324" s="37" t="str" cm="1">
        <f t="array" ref="M324">IFERROR(_xlfn.FILTERXML("&lt;t&gt;&lt;s&gt;" &amp; SUBSTITUTE(L324," / ","&lt;/s&gt;&lt;s&gt;") &amp; "&lt;/s&gt;&lt;/t&gt;","(//s[contains(.,'DDR')])[1]"),"")</f>
        <v/>
      </c>
      <c r="N324" s="29" t="str">
        <f t="shared" si="16"/>
        <v/>
      </c>
      <c r="O324" s="37" t="str" cm="1">
        <f t="array" ref="O324">IF($AR324=0,"",INDEX(Input!$D$2:$AC$500,$AR324,$AP$4)&amp;"")</f>
        <v/>
      </c>
      <c r="P324" s="37" t="str" cm="1">
        <f t="array" ref="P324">IF($AR324=0,"",IFERROR(_xlfn.TEXTJOIN(", ",TRUE,_xlfn.MAP(_xlfn._xlws.FILTER(INDEX(Input!$D$2:$AC$500,,$AP$6),Input!$J$2:$J$500=$B324),_xlfn.LAMBDA(_xlpm.x,IFERROR(TRUNC(VALUE(_xlfn.TEXTBEFORE(_xlpm.x," ")))&amp;" "&amp;_xlfn.TEXTAFTER(_xlpm.x," "),_xlpm.x)))),""))</f>
        <v/>
      </c>
      <c r="Q324" s="29" t="str">
        <f t="shared" si="17"/>
        <v/>
      </c>
      <c r="R324" s="37" t="str" cm="1">
        <f t="array" ref="R324">IF($AR324=0,"",_xlfn.LET(_xlpm.Result,INDEX(Input!$D$2:$AC$500,$AR324,$AP$5),IF(_xlpm.Result="","",_xlpm.Result)))</f>
        <v/>
      </c>
      <c r="S324" s="37" t="str" cm="1">
        <f t="array" ref="S324">IF(R324="","",IFERROR(_xlfn.TEXTSPLIT(R324," / ", ,TRUE,0,),""))</f>
        <v/>
      </c>
      <c r="T324" s="37"/>
      <c r="U324" s="37" t="str" cm="1">
        <f t="array" ref="U324">IFERROR(_xlfn.IFS(
S324="","",
--S324&lt;55,"Battery Defect",
--S324&lt;=69,"Battery D",
--S324&lt;=80,"Battery C",
--S324&gt;80,""
),"")</f>
        <v/>
      </c>
      <c r="V324" s="37" t="str" cm="1">
        <f t="array" ref="V324">IFERROR(_xlfn.IFS(
T324="","",
--T324&lt;55,"Battery Defect",
--T324&lt;=69,"Battery D",
--T324&lt;=80,"Battery C",
--T324&gt;80,""
),"")</f>
        <v/>
      </c>
      <c r="W324" s="37" t="str" cm="1">
        <f t="array" ref="W324">IF($AR324=0,"",IFERROR(IF(INDEX(Input!$N$2:$U$500,$AR324,0)=0,"",INDEX(Input!$N$2:$U$500,$AR324,0)),""))</f>
        <v/>
      </c>
      <c r="X324" s="37"/>
      <c r="Y324" s="37"/>
      <c r="Z324" s="37"/>
      <c r="AA324" s="37"/>
      <c r="AB324" s="37"/>
      <c r="AC324" s="37"/>
      <c r="AD324" s="37"/>
      <c r="AE324" s="29" t="str">
        <f t="shared" si="15"/>
        <v/>
      </c>
      <c r="AF324" s="29" t="str" cm="1">
        <f t="array" ref="AF324">IF($AS324=0,"",INDEX(Disk_Pivot!$I$2:$I$500,$AS324))</f>
        <v/>
      </c>
      <c r="AG324" s="29" t="str" cm="1">
        <f t="array" ref="AG324">IF($AS324=0,"",INDEX(Disk_Pivot!$N$2:$N$500,$AS324))</f>
        <v/>
      </c>
      <c r="AH324" s="29"/>
      <c r="AI324" s="29"/>
      <c r="AJ324" s="29"/>
      <c r="AK324" s="29"/>
      <c r="AL324" s="29"/>
      <c r="AM324" s="29"/>
      <c r="AR324">
        <f>IFERROR(MATCH($B324,Input!$J$2:$J$500,0),0)</f>
        <v>0</v>
      </c>
      <c r="AS324">
        <f>IFERROR(MATCH($B324,Disk_Pivot!$G$2:$G$500,0),0)</f>
        <v>0</v>
      </c>
    </row>
    <row r="325" spans="1:45">
      <c r="A325" s="29" t="str" cm="1">
        <f t="array" ref="A325">IF($AR325=0,"",INDEX(Input!$G$2:$G$500,$AR325)&amp;"")</f>
        <v/>
      </c>
      <c r="B325" s="29"/>
      <c r="C325" s="29" t="str" cm="1">
        <f t="array" ref="C325">IF($AR325=0,"",INDEX(Input!$H$2:$H$500,$AR325)&amp;"")</f>
        <v/>
      </c>
      <c r="D325" s="37" t="str" cm="1">
        <f t="array" ref="D325">IF($AR325=0,"",INDEX(Input!$F$2:$F$500,$AR325))</f>
        <v/>
      </c>
      <c r="E325" s="29" t="str">
        <f>IFERROR(INDEX(Models!$G$2:$G$605,MATCH(D325,Models!$H$2:$H$605,0)),D325)</f>
        <v/>
      </c>
      <c r="F325" s="29" t="str" cm="1">
        <f t="array" ref="F325">IF($AR325=0,"",INDEX(Input!$E$2:$E$500,$AR325))</f>
        <v/>
      </c>
      <c r="G325" s="29" t="str" cm="1">
        <f t="array" ref="G325">IF($AR325=0,"",IF(F325="LENOVO",INDEX(Input!$K$2:$K$500,$AR325),INDEX(Input!$L$2:$L$500,$AR325)))</f>
        <v/>
      </c>
      <c r="H325" s="29"/>
      <c r="I325" s="29"/>
      <c r="J325" s="29" t="str">
        <f>CPU_Formula!I325</f>
        <v/>
      </c>
      <c r="K325" s="37" t="str" cm="1">
        <f t="array" ref="K325">IF($AR325=0,"",INDEX(Input!$D$2:$AC$500,$AR325,$AP$2)&amp;"")</f>
        <v/>
      </c>
      <c r="L325" s="37" t="str" cm="1">
        <f t="array" ref="L325">IF($AR325=0,"",INDEX(Input!$D$2:$AC$500,$AR325,$AP$3)&amp;"")</f>
        <v/>
      </c>
      <c r="M325" s="37" t="str" cm="1">
        <f t="array" ref="M325">IFERROR(_xlfn.FILTERXML("&lt;t&gt;&lt;s&gt;" &amp; SUBSTITUTE(L325," / ","&lt;/s&gt;&lt;s&gt;") &amp; "&lt;/s&gt;&lt;/t&gt;","(//s[contains(.,'DDR')])[1]"),"")</f>
        <v/>
      </c>
      <c r="N325" s="29" t="str">
        <f t="shared" si="16"/>
        <v/>
      </c>
      <c r="O325" s="37" t="str" cm="1">
        <f t="array" ref="O325">IF($AR325=0,"",INDEX(Input!$D$2:$AC$500,$AR325,$AP$4)&amp;"")</f>
        <v/>
      </c>
      <c r="P325" s="37" t="str" cm="1">
        <f t="array" ref="P325">IF($AR325=0,"",IFERROR(_xlfn.TEXTJOIN(", ",TRUE,_xlfn.MAP(_xlfn._xlws.FILTER(INDEX(Input!$D$2:$AC$500,,$AP$6),Input!$J$2:$J$500=$B325),_xlfn.LAMBDA(_xlpm.x,IFERROR(TRUNC(VALUE(_xlfn.TEXTBEFORE(_xlpm.x," ")))&amp;" "&amp;_xlfn.TEXTAFTER(_xlpm.x," "),_xlpm.x)))),""))</f>
        <v/>
      </c>
      <c r="Q325" s="29" t="str">
        <f t="shared" si="17"/>
        <v/>
      </c>
      <c r="R325" s="37" t="str" cm="1">
        <f t="array" ref="R325">IF($AR325=0,"",_xlfn.LET(_xlpm.Result,INDEX(Input!$D$2:$AC$500,$AR325,$AP$5),IF(_xlpm.Result="","",_xlpm.Result)))</f>
        <v/>
      </c>
      <c r="S325" s="37" t="str" cm="1">
        <f t="array" ref="S325">IF(R325="","",IFERROR(_xlfn.TEXTSPLIT(R325," / ", ,TRUE,0,),""))</f>
        <v/>
      </c>
      <c r="T325" s="37"/>
      <c r="U325" s="37" t="str" cm="1">
        <f t="array" ref="U325">IFERROR(_xlfn.IFS(
S325="","",
--S325&lt;55,"Battery Defect",
--S325&lt;=69,"Battery D",
--S325&lt;=80,"Battery C",
--S325&gt;80,""
),"")</f>
        <v/>
      </c>
      <c r="V325" s="37" t="str" cm="1">
        <f t="array" ref="V325">IFERROR(_xlfn.IFS(
T325="","",
--T325&lt;55,"Battery Defect",
--T325&lt;=69,"Battery D",
--T325&lt;=80,"Battery C",
--T325&gt;80,""
),"")</f>
        <v/>
      </c>
      <c r="W325" s="37" t="str" cm="1">
        <f t="array" ref="W325">IF($AR325=0,"",IFERROR(IF(INDEX(Input!$N$2:$U$500,$AR325,0)=0,"",INDEX(Input!$N$2:$U$500,$AR325,0)),""))</f>
        <v/>
      </c>
      <c r="X325" s="37"/>
      <c r="Y325" s="37"/>
      <c r="Z325" s="37"/>
      <c r="AA325" s="37"/>
      <c r="AB325" s="37"/>
      <c r="AC325" s="37"/>
      <c r="AD325" s="37"/>
      <c r="AE325" s="29" t="str">
        <f t="shared" si="15"/>
        <v/>
      </c>
      <c r="AF325" s="29" t="str" cm="1">
        <f t="array" ref="AF325">IF($AS325=0,"",INDEX(Disk_Pivot!$I$2:$I$500,$AS325))</f>
        <v/>
      </c>
      <c r="AG325" s="29" t="str" cm="1">
        <f t="array" ref="AG325">IF($AS325=0,"",INDEX(Disk_Pivot!$N$2:$N$500,$AS325))</f>
        <v/>
      </c>
      <c r="AH325" s="29"/>
      <c r="AI325" s="29"/>
      <c r="AJ325" s="29"/>
      <c r="AK325" s="29"/>
      <c r="AL325" s="29"/>
      <c r="AM325" s="29"/>
      <c r="AR325">
        <f>IFERROR(MATCH($B325,Input!$J$2:$J$500,0),0)</f>
        <v>0</v>
      </c>
      <c r="AS325">
        <f>IFERROR(MATCH($B325,Disk_Pivot!$G$2:$G$500,0),0)</f>
        <v>0</v>
      </c>
    </row>
    <row r="326" spans="1:45">
      <c r="A326" s="29" t="str" cm="1">
        <f t="array" ref="A326">IF($AR326=0,"",INDEX(Input!$G$2:$G$500,$AR326)&amp;"")</f>
        <v/>
      </c>
      <c r="B326" s="29"/>
      <c r="C326" s="29" t="str" cm="1">
        <f t="array" ref="C326">IF($AR326=0,"",INDEX(Input!$H$2:$H$500,$AR326)&amp;"")</f>
        <v/>
      </c>
      <c r="D326" s="37" t="str" cm="1">
        <f t="array" ref="D326">IF($AR326=0,"",INDEX(Input!$F$2:$F$500,$AR326))</f>
        <v/>
      </c>
      <c r="E326" s="29" t="str">
        <f>IFERROR(INDEX(Models!$G$2:$G$605,MATCH(D326,Models!$H$2:$H$605,0)),D326)</f>
        <v/>
      </c>
      <c r="F326" s="29" t="str" cm="1">
        <f t="array" ref="F326">IF($AR326=0,"",INDEX(Input!$E$2:$E$500,$AR326))</f>
        <v/>
      </c>
      <c r="G326" s="29" t="str" cm="1">
        <f t="array" ref="G326">IF($AR326=0,"",IF(F326="LENOVO",INDEX(Input!$K$2:$K$500,$AR326),INDEX(Input!$L$2:$L$500,$AR326)))</f>
        <v/>
      </c>
      <c r="H326" s="29"/>
      <c r="I326" s="29"/>
      <c r="J326" s="29" t="str">
        <f>CPU_Formula!I326</f>
        <v/>
      </c>
      <c r="K326" s="37" t="str" cm="1">
        <f t="array" ref="K326">IF($AR326=0,"",INDEX(Input!$D$2:$AC$500,$AR326,$AP$2)&amp;"")</f>
        <v/>
      </c>
      <c r="L326" s="37" t="str" cm="1">
        <f t="array" ref="L326">IF($AR326=0,"",INDEX(Input!$D$2:$AC$500,$AR326,$AP$3)&amp;"")</f>
        <v/>
      </c>
      <c r="M326" s="37" t="str" cm="1">
        <f t="array" ref="M326">IFERROR(_xlfn.FILTERXML("&lt;t&gt;&lt;s&gt;" &amp; SUBSTITUTE(L326," / ","&lt;/s&gt;&lt;s&gt;") &amp; "&lt;/s&gt;&lt;/t&gt;","(//s[contains(.,'DDR')])[1]"),"")</f>
        <v/>
      </c>
      <c r="N326" s="29" t="str">
        <f t="shared" si="16"/>
        <v/>
      </c>
      <c r="O326" s="37" t="str" cm="1">
        <f t="array" ref="O326">IF($AR326=0,"",INDEX(Input!$D$2:$AC$500,$AR326,$AP$4)&amp;"")</f>
        <v/>
      </c>
      <c r="P326" s="37" t="str" cm="1">
        <f t="array" ref="P326">IF($AR326=0,"",IFERROR(_xlfn.TEXTJOIN(", ",TRUE,_xlfn.MAP(_xlfn._xlws.FILTER(INDEX(Input!$D$2:$AC$500,,$AP$6),Input!$J$2:$J$500=$B326),_xlfn.LAMBDA(_xlpm.x,IFERROR(TRUNC(VALUE(_xlfn.TEXTBEFORE(_xlpm.x," ")))&amp;" "&amp;_xlfn.TEXTAFTER(_xlpm.x," "),_xlpm.x)))),""))</f>
        <v/>
      </c>
      <c r="Q326" s="29" t="str">
        <f t="shared" si="17"/>
        <v/>
      </c>
      <c r="R326" s="37" t="str" cm="1">
        <f t="array" ref="R326">IF($AR326=0,"",_xlfn.LET(_xlpm.Result,INDEX(Input!$D$2:$AC$500,$AR326,$AP$5),IF(_xlpm.Result="","",_xlpm.Result)))</f>
        <v/>
      </c>
      <c r="S326" s="37" t="str" cm="1">
        <f t="array" ref="S326">IF(R326="","",IFERROR(_xlfn.TEXTSPLIT(R326," / ", ,TRUE,0,),""))</f>
        <v/>
      </c>
      <c r="T326" s="37"/>
      <c r="U326" s="37" t="str" cm="1">
        <f t="array" ref="U326">IFERROR(_xlfn.IFS(
S326="","",
--S326&lt;55,"Battery Defect",
--S326&lt;=69,"Battery D",
--S326&lt;=80,"Battery C",
--S326&gt;80,""
),"")</f>
        <v/>
      </c>
      <c r="V326" s="37" t="str" cm="1">
        <f t="array" ref="V326">IFERROR(_xlfn.IFS(
T326="","",
--T326&lt;55,"Battery Defect",
--T326&lt;=69,"Battery D",
--T326&lt;=80,"Battery C",
--T326&gt;80,""
),"")</f>
        <v/>
      </c>
      <c r="W326" s="37" t="str" cm="1">
        <f t="array" ref="W326">IF($AR326=0,"",IFERROR(IF(INDEX(Input!$N$2:$U$500,$AR326,0)=0,"",INDEX(Input!$N$2:$U$500,$AR326,0)),""))</f>
        <v/>
      </c>
      <c r="X326" s="37"/>
      <c r="Y326" s="37"/>
      <c r="Z326" s="37"/>
      <c r="AA326" s="37"/>
      <c r="AB326" s="37"/>
      <c r="AC326" s="37"/>
      <c r="AD326" s="37"/>
      <c r="AE326" s="29" t="str">
        <f t="shared" si="15"/>
        <v/>
      </c>
      <c r="AF326" s="29" t="str" cm="1">
        <f t="array" ref="AF326">IF($AS326=0,"",INDEX(Disk_Pivot!$I$2:$I$500,$AS326))</f>
        <v/>
      </c>
      <c r="AG326" s="29" t="str" cm="1">
        <f t="array" ref="AG326">IF($AS326=0,"",INDEX(Disk_Pivot!$N$2:$N$500,$AS326))</f>
        <v/>
      </c>
      <c r="AH326" s="29"/>
      <c r="AI326" s="29"/>
      <c r="AJ326" s="29"/>
      <c r="AK326" s="29"/>
      <c r="AL326" s="29"/>
      <c r="AM326" s="29"/>
      <c r="AR326">
        <f>IFERROR(MATCH($B326,Input!$J$2:$J$500,0),0)</f>
        <v>0</v>
      </c>
      <c r="AS326">
        <f>IFERROR(MATCH($B326,Disk_Pivot!$G$2:$G$500,0),0)</f>
        <v>0</v>
      </c>
    </row>
    <row r="327" spans="1:45">
      <c r="A327" s="29" t="str" cm="1">
        <f t="array" ref="A327">IF($AR327=0,"",INDEX(Input!$G$2:$G$500,$AR327)&amp;"")</f>
        <v/>
      </c>
      <c r="B327" s="29"/>
      <c r="C327" s="29" t="str" cm="1">
        <f t="array" ref="C327">IF($AR327=0,"",INDEX(Input!$H$2:$H$500,$AR327)&amp;"")</f>
        <v/>
      </c>
      <c r="D327" s="37" t="str" cm="1">
        <f t="array" ref="D327">IF($AR327=0,"",INDEX(Input!$F$2:$F$500,$AR327))</f>
        <v/>
      </c>
      <c r="E327" s="29" t="str">
        <f>IFERROR(INDEX(Models!$G$2:$G$605,MATCH(D327,Models!$H$2:$H$605,0)),D327)</f>
        <v/>
      </c>
      <c r="F327" s="29" t="str" cm="1">
        <f t="array" ref="F327">IF($AR327=0,"",INDEX(Input!$E$2:$E$500,$AR327))</f>
        <v/>
      </c>
      <c r="G327" s="29" t="str" cm="1">
        <f t="array" ref="G327">IF($AR327=0,"",IF(F327="LENOVO",INDEX(Input!$K$2:$K$500,$AR327),INDEX(Input!$L$2:$L$500,$AR327)))</f>
        <v/>
      </c>
      <c r="H327" s="29"/>
      <c r="I327" s="29"/>
      <c r="J327" s="29" t="str">
        <f>CPU_Formula!I327</f>
        <v/>
      </c>
      <c r="K327" s="37" t="str" cm="1">
        <f t="array" ref="K327">IF($AR327=0,"",INDEX(Input!$D$2:$AC$500,$AR327,$AP$2)&amp;"")</f>
        <v/>
      </c>
      <c r="L327" s="37" t="str" cm="1">
        <f t="array" ref="L327">IF($AR327=0,"",INDEX(Input!$D$2:$AC$500,$AR327,$AP$3)&amp;"")</f>
        <v/>
      </c>
      <c r="M327" s="37" t="str" cm="1">
        <f t="array" ref="M327">IFERROR(_xlfn.FILTERXML("&lt;t&gt;&lt;s&gt;" &amp; SUBSTITUTE(L327," / ","&lt;/s&gt;&lt;s&gt;") &amp; "&lt;/s&gt;&lt;/t&gt;","(//s[contains(.,'DDR')])[1]"),"")</f>
        <v/>
      </c>
      <c r="N327" s="29" t="str">
        <f t="shared" si="16"/>
        <v/>
      </c>
      <c r="O327" s="37" t="str" cm="1">
        <f t="array" ref="O327">IF($AR327=0,"",INDEX(Input!$D$2:$AC$500,$AR327,$AP$4)&amp;"")</f>
        <v/>
      </c>
      <c r="P327" s="37" t="str" cm="1">
        <f t="array" ref="P327">IF($AR327=0,"",IFERROR(_xlfn.TEXTJOIN(", ",TRUE,_xlfn.MAP(_xlfn._xlws.FILTER(INDEX(Input!$D$2:$AC$500,,$AP$6),Input!$J$2:$J$500=$B327),_xlfn.LAMBDA(_xlpm.x,IFERROR(TRUNC(VALUE(_xlfn.TEXTBEFORE(_xlpm.x," ")))&amp;" "&amp;_xlfn.TEXTAFTER(_xlpm.x," "),_xlpm.x)))),""))</f>
        <v/>
      </c>
      <c r="Q327" s="29" t="str">
        <f t="shared" si="17"/>
        <v/>
      </c>
      <c r="R327" s="37" t="str" cm="1">
        <f t="array" ref="R327">IF($AR327=0,"",_xlfn.LET(_xlpm.Result,INDEX(Input!$D$2:$AC$500,$AR327,$AP$5),IF(_xlpm.Result="","",_xlpm.Result)))</f>
        <v/>
      </c>
      <c r="S327" s="37" t="str" cm="1">
        <f t="array" ref="S327">IF(R327="","",IFERROR(_xlfn.TEXTSPLIT(R327," / ", ,TRUE,0,),""))</f>
        <v/>
      </c>
      <c r="T327" s="37"/>
      <c r="U327" s="37" t="str" cm="1">
        <f t="array" ref="U327">IFERROR(_xlfn.IFS(
S327="","",
--S327&lt;55,"Battery Defect",
--S327&lt;=69,"Battery D",
--S327&lt;=80,"Battery C",
--S327&gt;80,""
),"")</f>
        <v/>
      </c>
      <c r="V327" s="37" t="str" cm="1">
        <f t="array" ref="V327">IFERROR(_xlfn.IFS(
T327="","",
--T327&lt;55,"Battery Defect",
--T327&lt;=69,"Battery D",
--T327&lt;=80,"Battery C",
--T327&gt;80,""
),"")</f>
        <v/>
      </c>
      <c r="W327" s="37" t="str" cm="1">
        <f t="array" ref="W327">IF($AR327=0,"",IFERROR(IF(INDEX(Input!$N$2:$U$500,$AR327,0)=0,"",INDEX(Input!$N$2:$U$500,$AR327,0)),""))</f>
        <v/>
      </c>
      <c r="X327" s="37"/>
      <c r="Y327" s="37"/>
      <c r="Z327" s="37"/>
      <c r="AA327" s="37"/>
      <c r="AB327" s="37"/>
      <c r="AC327" s="37"/>
      <c r="AD327" s="37"/>
      <c r="AE327" s="29" t="str">
        <f t="shared" si="15"/>
        <v/>
      </c>
      <c r="AF327" s="29" t="str" cm="1">
        <f t="array" ref="AF327">IF($AS327=0,"",INDEX(Disk_Pivot!$I$2:$I$500,$AS327))</f>
        <v/>
      </c>
      <c r="AG327" s="29" t="str" cm="1">
        <f t="array" ref="AG327">IF($AS327=0,"",INDEX(Disk_Pivot!$N$2:$N$500,$AS327))</f>
        <v/>
      </c>
      <c r="AH327" s="29"/>
      <c r="AI327" s="29"/>
      <c r="AJ327" s="29"/>
      <c r="AK327" s="29"/>
      <c r="AL327" s="29"/>
      <c r="AM327" s="29"/>
      <c r="AR327">
        <f>IFERROR(MATCH($B327,Input!$J$2:$J$500,0),0)</f>
        <v>0</v>
      </c>
      <c r="AS327">
        <f>IFERROR(MATCH($B327,Disk_Pivot!$G$2:$G$500,0),0)</f>
        <v>0</v>
      </c>
    </row>
    <row r="328" spans="1:45">
      <c r="A328" s="29" t="str" cm="1">
        <f t="array" ref="A328">IF($AR328=0,"",INDEX(Input!$G$2:$G$500,$AR328)&amp;"")</f>
        <v/>
      </c>
      <c r="B328" s="29"/>
      <c r="C328" s="29" t="str" cm="1">
        <f t="array" ref="C328">IF($AR328=0,"",INDEX(Input!$H$2:$H$500,$AR328)&amp;"")</f>
        <v/>
      </c>
      <c r="D328" s="37" t="str" cm="1">
        <f t="array" ref="D328">IF($AR328=0,"",INDEX(Input!$F$2:$F$500,$AR328))</f>
        <v/>
      </c>
      <c r="E328" s="29" t="str">
        <f>IFERROR(INDEX(Models!$G$2:$G$605,MATCH(D328,Models!$H$2:$H$605,0)),D328)</f>
        <v/>
      </c>
      <c r="F328" s="29" t="str" cm="1">
        <f t="array" ref="F328">IF($AR328=0,"",INDEX(Input!$E$2:$E$500,$AR328))</f>
        <v/>
      </c>
      <c r="G328" s="29" t="str" cm="1">
        <f t="array" ref="G328">IF($AR328=0,"",IF(F328="LENOVO",INDEX(Input!$K$2:$K$500,$AR328),INDEX(Input!$L$2:$L$500,$AR328)))</f>
        <v/>
      </c>
      <c r="H328" s="29"/>
      <c r="I328" s="29"/>
      <c r="J328" s="29" t="str">
        <f>CPU_Formula!I328</f>
        <v/>
      </c>
      <c r="K328" s="37" t="str" cm="1">
        <f t="array" ref="K328">IF($AR328=0,"",INDEX(Input!$D$2:$AC$500,$AR328,$AP$2)&amp;"")</f>
        <v/>
      </c>
      <c r="L328" s="37" t="str" cm="1">
        <f t="array" ref="L328">IF($AR328=0,"",INDEX(Input!$D$2:$AC$500,$AR328,$AP$3)&amp;"")</f>
        <v/>
      </c>
      <c r="M328" s="37" t="str" cm="1">
        <f t="array" ref="M328">IFERROR(_xlfn.FILTERXML("&lt;t&gt;&lt;s&gt;" &amp; SUBSTITUTE(L328," / ","&lt;/s&gt;&lt;s&gt;") &amp; "&lt;/s&gt;&lt;/t&gt;","(//s[contains(.,'DDR')])[1]"),"")</f>
        <v/>
      </c>
      <c r="N328" s="29" t="str">
        <f t="shared" si="16"/>
        <v/>
      </c>
      <c r="O328" s="37" t="str" cm="1">
        <f t="array" ref="O328">IF($AR328=0,"",INDEX(Input!$D$2:$AC$500,$AR328,$AP$4)&amp;"")</f>
        <v/>
      </c>
      <c r="P328" s="37" t="str" cm="1">
        <f t="array" ref="P328">IF($AR328=0,"",IFERROR(_xlfn.TEXTJOIN(", ",TRUE,_xlfn.MAP(_xlfn._xlws.FILTER(INDEX(Input!$D$2:$AC$500,,$AP$6),Input!$J$2:$J$500=$B328),_xlfn.LAMBDA(_xlpm.x,IFERROR(TRUNC(VALUE(_xlfn.TEXTBEFORE(_xlpm.x," ")))&amp;" "&amp;_xlfn.TEXTAFTER(_xlpm.x," "),_xlpm.x)))),""))</f>
        <v/>
      </c>
      <c r="Q328" s="29" t="str">
        <f t="shared" si="17"/>
        <v/>
      </c>
      <c r="R328" s="37" t="str" cm="1">
        <f t="array" ref="R328">IF($AR328=0,"",_xlfn.LET(_xlpm.Result,INDEX(Input!$D$2:$AC$500,$AR328,$AP$5),IF(_xlpm.Result="","",_xlpm.Result)))</f>
        <v/>
      </c>
      <c r="S328" s="37" t="str" cm="1">
        <f t="array" ref="S328">IF(R328="","",IFERROR(_xlfn.TEXTSPLIT(R328," / ", ,TRUE,0,),""))</f>
        <v/>
      </c>
      <c r="T328" s="37"/>
      <c r="U328" s="37" t="str" cm="1">
        <f t="array" ref="U328">IFERROR(_xlfn.IFS(
S328="","",
--S328&lt;55,"Battery Defect",
--S328&lt;=69,"Battery D",
--S328&lt;=80,"Battery C",
--S328&gt;80,""
),"")</f>
        <v/>
      </c>
      <c r="V328" s="37" t="str" cm="1">
        <f t="array" ref="V328">IFERROR(_xlfn.IFS(
T328="","",
--T328&lt;55,"Battery Defect",
--T328&lt;=69,"Battery D",
--T328&lt;=80,"Battery C",
--T328&gt;80,""
),"")</f>
        <v/>
      </c>
      <c r="W328" s="37" t="str" cm="1">
        <f t="array" ref="W328">IF($AR328=0,"",IFERROR(IF(INDEX(Input!$N$2:$U$500,$AR328,0)=0,"",INDEX(Input!$N$2:$U$500,$AR328,0)),""))</f>
        <v/>
      </c>
      <c r="X328" s="37"/>
      <c r="Y328" s="37"/>
      <c r="Z328" s="37"/>
      <c r="AA328" s="37"/>
      <c r="AB328" s="37"/>
      <c r="AC328" s="37"/>
      <c r="AD328" s="37"/>
      <c r="AE328" s="29" t="str">
        <f t="shared" si="15"/>
        <v/>
      </c>
      <c r="AF328" s="29" t="str" cm="1">
        <f t="array" ref="AF328">IF($AS328=0,"",INDEX(Disk_Pivot!$I$2:$I$500,$AS328))</f>
        <v/>
      </c>
      <c r="AG328" s="29" t="str" cm="1">
        <f t="array" ref="AG328">IF($AS328=0,"",INDEX(Disk_Pivot!$N$2:$N$500,$AS328))</f>
        <v/>
      </c>
      <c r="AH328" s="29"/>
      <c r="AI328" s="29"/>
      <c r="AJ328" s="29"/>
      <c r="AK328" s="29"/>
      <c r="AL328" s="29"/>
      <c r="AM328" s="29"/>
      <c r="AR328">
        <f>IFERROR(MATCH($B328,Input!$J$2:$J$500,0),0)</f>
        <v>0</v>
      </c>
      <c r="AS328">
        <f>IFERROR(MATCH($B328,Disk_Pivot!$G$2:$G$500,0),0)</f>
        <v>0</v>
      </c>
    </row>
    <row r="329" spans="1:45">
      <c r="A329" s="29" t="str" cm="1">
        <f t="array" ref="A329">IF($AR329=0,"",INDEX(Input!$G$2:$G$500,$AR329)&amp;"")</f>
        <v/>
      </c>
      <c r="B329" s="29"/>
      <c r="C329" s="29" t="str" cm="1">
        <f t="array" ref="C329">IF($AR329=0,"",INDEX(Input!$H$2:$H$500,$AR329)&amp;"")</f>
        <v/>
      </c>
      <c r="D329" s="37" t="str" cm="1">
        <f t="array" ref="D329">IF($AR329=0,"",INDEX(Input!$F$2:$F$500,$AR329))</f>
        <v/>
      </c>
      <c r="E329" s="29" t="str">
        <f>IFERROR(INDEX(Models!$G$2:$G$605,MATCH(D329,Models!$H$2:$H$605,0)),D329)</f>
        <v/>
      </c>
      <c r="F329" s="29" t="str" cm="1">
        <f t="array" ref="F329">IF($AR329=0,"",INDEX(Input!$E$2:$E$500,$AR329))</f>
        <v/>
      </c>
      <c r="G329" s="29" t="str" cm="1">
        <f t="array" ref="G329">IF($AR329=0,"",IF(F329="LENOVO",INDEX(Input!$K$2:$K$500,$AR329),INDEX(Input!$L$2:$L$500,$AR329)))</f>
        <v/>
      </c>
      <c r="H329" s="29"/>
      <c r="I329" s="29"/>
      <c r="J329" s="29" t="str">
        <f>CPU_Formula!I329</f>
        <v/>
      </c>
      <c r="K329" s="37" t="str" cm="1">
        <f t="array" ref="K329">IF($AR329=0,"",INDEX(Input!$D$2:$AC$500,$AR329,$AP$2)&amp;"")</f>
        <v/>
      </c>
      <c r="L329" s="37" t="str" cm="1">
        <f t="array" ref="L329">IF($AR329=0,"",INDEX(Input!$D$2:$AC$500,$AR329,$AP$3)&amp;"")</f>
        <v/>
      </c>
      <c r="M329" s="37" t="str" cm="1">
        <f t="array" ref="M329">IFERROR(_xlfn.FILTERXML("&lt;t&gt;&lt;s&gt;" &amp; SUBSTITUTE(L329," / ","&lt;/s&gt;&lt;s&gt;") &amp; "&lt;/s&gt;&lt;/t&gt;","(//s[contains(.,'DDR')])[1]"),"")</f>
        <v/>
      </c>
      <c r="N329" s="29" t="str">
        <f t="shared" si="16"/>
        <v/>
      </c>
      <c r="O329" s="37" t="str" cm="1">
        <f t="array" ref="O329">IF($AR329=0,"",INDEX(Input!$D$2:$AC$500,$AR329,$AP$4)&amp;"")</f>
        <v/>
      </c>
      <c r="P329" s="37" t="str" cm="1">
        <f t="array" ref="P329">IF($AR329=0,"",IFERROR(_xlfn.TEXTJOIN(", ",TRUE,_xlfn.MAP(_xlfn._xlws.FILTER(INDEX(Input!$D$2:$AC$500,,$AP$6),Input!$J$2:$J$500=$B329),_xlfn.LAMBDA(_xlpm.x,IFERROR(TRUNC(VALUE(_xlfn.TEXTBEFORE(_xlpm.x," ")))&amp;" "&amp;_xlfn.TEXTAFTER(_xlpm.x," "),_xlpm.x)))),""))</f>
        <v/>
      </c>
      <c r="Q329" s="29" t="str">
        <f t="shared" si="17"/>
        <v/>
      </c>
      <c r="R329" s="37" t="str" cm="1">
        <f t="array" ref="R329">IF($AR329=0,"",_xlfn.LET(_xlpm.Result,INDEX(Input!$D$2:$AC$500,$AR329,$AP$5),IF(_xlpm.Result="","",_xlpm.Result)))</f>
        <v/>
      </c>
      <c r="S329" s="37" t="str" cm="1">
        <f t="array" ref="S329">IF(R329="","",IFERROR(_xlfn.TEXTSPLIT(R329," / ", ,TRUE,0,),""))</f>
        <v/>
      </c>
      <c r="T329" s="37"/>
      <c r="U329" s="37" t="str" cm="1">
        <f t="array" ref="U329">IFERROR(_xlfn.IFS(
S329="","",
--S329&lt;55,"Battery Defect",
--S329&lt;=69,"Battery D",
--S329&lt;=80,"Battery C",
--S329&gt;80,""
),"")</f>
        <v/>
      </c>
      <c r="V329" s="37" t="str" cm="1">
        <f t="array" ref="V329">IFERROR(_xlfn.IFS(
T329="","",
--T329&lt;55,"Battery Defect",
--T329&lt;=69,"Battery D",
--T329&lt;=80,"Battery C",
--T329&gt;80,""
),"")</f>
        <v/>
      </c>
      <c r="W329" s="37" t="str" cm="1">
        <f t="array" ref="W329">IF($AR329=0,"",IFERROR(IF(INDEX(Input!$N$2:$U$500,$AR329,0)=0,"",INDEX(Input!$N$2:$U$500,$AR329,0)),""))</f>
        <v/>
      </c>
      <c r="X329" s="37"/>
      <c r="Y329" s="37"/>
      <c r="Z329" s="37"/>
      <c r="AA329" s="37"/>
      <c r="AB329" s="37"/>
      <c r="AC329" s="37"/>
      <c r="AD329" s="37"/>
      <c r="AE329" s="29" t="str">
        <f t="shared" si="15"/>
        <v/>
      </c>
      <c r="AF329" s="29" t="str" cm="1">
        <f t="array" ref="AF329">IF($AS329=0,"",INDEX(Disk_Pivot!$I$2:$I$500,$AS329))</f>
        <v/>
      </c>
      <c r="AG329" s="29" t="str" cm="1">
        <f t="array" ref="AG329">IF($AS329=0,"",INDEX(Disk_Pivot!$N$2:$N$500,$AS329))</f>
        <v/>
      </c>
      <c r="AH329" s="29"/>
      <c r="AI329" s="29"/>
      <c r="AJ329" s="29"/>
      <c r="AK329" s="29"/>
      <c r="AL329" s="29"/>
      <c r="AM329" s="29"/>
      <c r="AR329">
        <f>IFERROR(MATCH($B329,Input!$J$2:$J$500,0),0)</f>
        <v>0</v>
      </c>
      <c r="AS329">
        <f>IFERROR(MATCH($B329,Disk_Pivot!$G$2:$G$500,0),0)</f>
        <v>0</v>
      </c>
    </row>
    <row r="330" spans="1:45">
      <c r="A330" s="29" t="str" cm="1">
        <f t="array" ref="A330">IF($AR330=0,"",INDEX(Input!$G$2:$G$500,$AR330)&amp;"")</f>
        <v/>
      </c>
      <c r="B330" s="29"/>
      <c r="C330" s="29" t="str" cm="1">
        <f t="array" ref="C330">IF($AR330=0,"",INDEX(Input!$H$2:$H$500,$AR330)&amp;"")</f>
        <v/>
      </c>
      <c r="D330" s="37" t="str" cm="1">
        <f t="array" ref="D330">IF($AR330=0,"",INDEX(Input!$F$2:$F$500,$AR330))</f>
        <v/>
      </c>
      <c r="E330" s="29" t="str">
        <f>IFERROR(INDEX(Models!$G$2:$G$605,MATCH(D330,Models!$H$2:$H$605,0)),D330)</f>
        <v/>
      </c>
      <c r="F330" s="29" t="str" cm="1">
        <f t="array" ref="F330">IF($AR330=0,"",INDEX(Input!$E$2:$E$500,$AR330))</f>
        <v/>
      </c>
      <c r="G330" s="29" t="str" cm="1">
        <f t="array" ref="G330">IF($AR330=0,"",IF(F330="LENOVO",INDEX(Input!$K$2:$K$500,$AR330),INDEX(Input!$L$2:$L$500,$AR330)))</f>
        <v/>
      </c>
      <c r="H330" s="29"/>
      <c r="I330" s="29"/>
      <c r="J330" s="29" t="str">
        <f>CPU_Formula!I330</f>
        <v/>
      </c>
      <c r="K330" s="37" t="str" cm="1">
        <f t="array" ref="K330">IF($AR330=0,"",INDEX(Input!$D$2:$AC$500,$AR330,$AP$2)&amp;"")</f>
        <v/>
      </c>
      <c r="L330" s="37" t="str" cm="1">
        <f t="array" ref="L330">IF($AR330=0,"",INDEX(Input!$D$2:$AC$500,$AR330,$AP$3)&amp;"")</f>
        <v/>
      </c>
      <c r="M330" s="37" t="str" cm="1">
        <f t="array" ref="M330">IFERROR(_xlfn.FILTERXML("&lt;t&gt;&lt;s&gt;" &amp; SUBSTITUTE(L330," / ","&lt;/s&gt;&lt;s&gt;") &amp; "&lt;/s&gt;&lt;/t&gt;","(//s[contains(.,'DDR')])[1]"),"")</f>
        <v/>
      </c>
      <c r="N330" s="29" t="str">
        <f t="shared" si="16"/>
        <v/>
      </c>
      <c r="O330" s="37" t="str" cm="1">
        <f t="array" ref="O330">IF($AR330=0,"",INDEX(Input!$D$2:$AC$500,$AR330,$AP$4)&amp;"")</f>
        <v/>
      </c>
      <c r="P330" s="37" t="str" cm="1">
        <f t="array" ref="P330">IF($AR330=0,"",IFERROR(_xlfn.TEXTJOIN(", ",TRUE,_xlfn.MAP(_xlfn._xlws.FILTER(INDEX(Input!$D$2:$AC$500,,$AP$6),Input!$J$2:$J$500=$B330),_xlfn.LAMBDA(_xlpm.x,IFERROR(TRUNC(VALUE(_xlfn.TEXTBEFORE(_xlpm.x," ")))&amp;" "&amp;_xlfn.TEXTAFTER(_xlpm.x," "),_xlpm.x)))),""))</f>
        <v/>
      </c>
      <c r="Q330" s="29" t="str">
        <f t="shared" si="17"/>
        <v/>
      </c>
      <c r="R330" s="37" t="str" cm="1">
        <f t="array" ref="R330">IF($AR330=0,"",_xlfn.LET(_xlpm.Result,INDEX(Input!$D$2:$AC$500,$AR330,$AP$5),IF(_xlpm.Result="","",_xlpm.Result)))</f>
        <v/>
      </c>
      <c r="S330" s="37" t="str" cm="1">
        <f t="array" ref="S330">IF(R330="","",IFERROR(_xlfn.TEXTSPLIT(R330," / ", ,TRUE,0,),""))</f>
        <v/>
      </c>
      <c r="T330" s="37"/>
      <c r="U330" s="37" t="str" cm="1">
        <f t="array" ref="U330">IFERROR(_xlfn.IFS(
S330="","",
--S330&lt;55,"Battery Defect",
--S330&lt;=69,"Battery D",
--S330&lt;=80,"Battery C",
--S330&gt;80,""
),"")</f>
        <v/>
      </c>
      <c r="V330" s="37" t="str" cm="1">
        <f t="array" ref="V330">IFERROR(_xlfn.IFS(
T330="","",
--T330&lt;55,"Battery Defect",
--T330&lt;=69,"Battery D",
--T330&lt;=80,"Battery C",
--T330&gt;80,""
),"")</f>
        <v/>
      </c>
      <c r="W330" s="37" t="str" cm="1">
        <f t="array" ref="W330">IF($AR330=0,"",IFERROR(IF(INDEX(Input!$N$2:$U$500,$AR330,0)=0,"",INDEX(Input!$N$2:$U$500,$AR330,0)),""))</f>
        <v/>
      </c>
      <c r="X330" s="37"/>
      <c r="Y330" s="37"/>
      <c r="Z330" s="37"/>
      <c r="AA330" s="37"/>
      <c r="AB330" s="37"/>
      <c r="AC330" s="37"/>
      <c r="AD330" s="37"/>
      <c r="AE330" s="29" t="str">
        <f t="shared" si="15"/>
        <v/>
      </c>
      <c r="AF330" s="29" t="str" cm="1">
        <f t="array" ref="AF330">IF($AS330=0,"",INDEX(Disk_Pivot!$I$2:$I$500,$AS330))</f>
        <v/>
      </c>
      <c r="AG330" s="29" t="str" cm="1">
        <f t="array" ref="AG330">IF($AS330=0,"",INDEX(Disk_Pivot!$N$2:$N$500,$AS330))</f>
        <v/>
      </c>
      <c r="AH330" s="29"/>
      <c r="AI330" s="29"/>
      <c r="AJ330" s="29"/>
      <c r="AK330" s="29"/>
      <c r="AL330" s="29"/>
      <c r="AM330" s="29"/>
      <c r="AR330">
        <f>IFERROR(MATCH($B330,Input!$J$2:$J$500,0),0)</f>
        <v>0</v>
      </c>
      <c r="AS330">
        <f>IFERROR(MATCH($B330,Disk_Pivot!$G$2:$G$500,0),0)</f>
        <v>0</v>
      </c>
    </row>
    <row r="331" spans="1:45">
      <c r="A331" s="29" t="str" cm="1">
        <f t="array" ref="A331">IF($AR331=0,"",INDEX(Input!$G$2:$G$500,$AR331)&amp;"")</f>
        <v/>
      </c>
      <c r="B331" s="29"/>
      <c r="C331" s="29" t="str" cm="1">
        <f t="array" ref="C331">IF($AR331=0,"",INDEX(Input!$H$2:$H$500,$AR331)&amp;"")</f>
        <v/>
      </c>
      <c r="D331" s="37" t="str" cm="1">
        <f t="array" ref="D331">IF($AR331=0,"",INDEX(Input!$F$2:$F$500,$AR331))</f>
        <v/>
      </c>
      <c r="E331" s="29" t="str">
        <f>IFERROR(INDEX(Models!$G$2:$G$605,MATCH(D331,Models!$H$2:$H$605,0)),D331)</f>
        <v/>
      </c>
      <c r="F331" s="29" t="str" cm="1">
        <f t="array" ref="F331">IF($AR331=0,"",INDEX(Input!$E$2:$E$500,$AR331))</f>
        <v/>
      </c>
      <c r="G331" s="29" t="str" cm="1">
        <f t="array" ref="G331">IF($AR331=0,"",IF(F331="LENOVO",INDEX(Input!$K$2:$K$500,$AR331),INDEX(Input!$L$2:$L$500,$AR331)))</f>
        <v/>
      </c>
      <c r="H331" s="29"/>
      <c r="I331" s="29"/>
      <c r="J331" s="29" t="str">
        <f>CPU_Formula!I331</f>
        <v/>
      </c>
      <c r="K331" s="37" t="str" cm="1">
        <f t="array" ref="K331">IF($AR331=0,"",INDEX(Input!$D$2:$AC$500,$AR331,$AP$2)&amp;"")</f>
        <v/>
      </c>
      <c r="L331" s="37" t="str" cm="1">
        <f t="array" ref="L331">IF($AR331=0,"",INDEX(Input!$D$2:$AC$500,$AR331,$AP$3)&amp;"")</f>
        <v/>
      </c>
      <c r="M331" s="37" t="str" cm="1">
        <f t="array" ref="M331">IFERROR(_xlfn.FILTERXML("&lt;t&gt;&lt;s&gt;" &amp; SUBSTITUTE(L331," / ","&lt;/s&gt;&lt;s&gt;") &amp; "&lt;/s&gt;&lt;/t&gt;","(//s[contains(.,'DDR')])[1]"),"")</f>
        <v/>
      </c>
      <c r="N331" s="29" t="str">
        <f t="shared" si="16"/>
        <v/>
      </c>
      <c r="O331" s="37" t="str" cm="1">
        <f t="array" ref="O331">IF($AR331=0,"",INDEX(Input!$D$2:$AC$500,$AR331,$AP$4)&amp;"")</f>
        <v/>
      </c>
      <c r="P331" s="37" t="str" cm="1">
        <f t="array" ref="P331">IF($AR331=0,"",IFERROR(_xlfn.TEXTJOIN(", ",TRUE,_xlfn.MAP(_xlfn._xlws.FILTER(INDEX(Input!$D$2:$AC$500,,$AP$6),Input!$J$2:$J$500=$B331),_xlfn.LAMBDA(_xlpm.x,IFERROR(TRUNC(VALUE(_xlfn.TEXTBEFORE(_xlpm.x," ")))&amp;" "&amp;_xlfn.TEXTAFTER(_xlpm.x," "),_xlpm.x)))),""))</f>
        <v/>
      </c>
      <c r="Q331" s="29" t="str">
        <f t="shared" si="17"/>
        <v/>
      </c>
      <c r="R331" s="37" t="str" cm="1">
        <f t="array" ref="R331">IF($AR331=0,"",_xlfn.LET(_xlpm.Result,INDEX(Input!$D$2:$AC$500,$AR331,$AP$5),IF(_xlpm.Result="","",_xlpm.Result)))</f>
        <v/>
      </c>
      <c r="S331" s="37" t="str" cm="1">
        <f t="array" ref="S331">IF(R331="","",IFERROR(_xlfn.TEXTSPLIT(R331," / ", ,TRUE,0,),""))</f>
        <v/>
      </c>
      <c r="T331" s="37"/>
      <c r="U331" s="37" t="str" cm="1">
        <f t="array" ref="U331">IFERROR(_xlfn.IFS(
S331="","",
--S331&lt;55,"Battery Defect",
--S331&lt;=69,"Battery D",
--S331&lt;=80,"Battery C",
--S331&gt;80,""
),"")</f>
        <v/>
      </c>
      <c r="V331" s="37" t="str" cm="1">
        <f t="array" ref="V331">IFERROR(_xlfn.IFS(
T331="","",
--T331&lt;55,"Battery Defect",
--T331&lt;=69,"Battery D",
--T331&lt;=80,"Battery C",
--T331&gt;80,""
),"")</f>
        <v/>
      </c>
      <c r="W331" s="37" t="str" cm="1">
        <f t="array" ref="W331">IF($AR331=0,"",IFERROR(IF(INDEX(Input!$N$2:$U$500,$AR331,0)=0,"",INDEX(Input!$N$2:$U$500,$AR331,0)),""))</f>
        <v/>
      </c>
      <c r="X331" s="37"/>
      <c r="Y331" s="37"/>
      <c r="Z331" s="37"/>
      <c r="AA331" s="37"/>
      <c r="AB331" s="37"/>
      <c r="AC331" s="37"/>
      <c r="AD331" s="37"/>
      <c r="AE331" s="29" t="str">
        <f t="shared" si="15"/>
        <v/>
      </c>
      <c r="AF331" s="29" t="str" cm="1">
        <f t="array" ref="AF331">IF($AS331=0,"",INDEX(Disk_Pivot!$I$2:$I$500,$AS331))</f>
        <v/>
      </c>
      <c r="AG331" s="29" t="str" cm="1">
        <f t="array" ref="AG331">IF($AS331=0,"",INDEX(Disk_Pivot!$N$2:$N$500,$AS331))</f>
        <v/>
      </c>
      <c r="AH331" s="29"/>
      <c r="AI331" s="29"/>
      <c r="AJ331" s="29"/>
      <c r="AK331" s="29"/>
      <c r="AL331" s="29"/>
      <c r="AM331" s="29"/>
      <c r="AR331">
        <f>IFERROR(MATCH($B331,Input!$J$2:$J$500,0),0)</f>
        <v>0</v>
      </c>
      <c r="AS331">
        <f>IFERROR(MATCH($B331,Disk_Pivot!$G$2:$G$500,0),0)</f>
        <v>0</v>
      </c>
    </row>
    <row r="332" spans="1:45">
      <c r="A332" s="29" t="str" cm="1">
        <f t="array" ref="A332">IF($AR332=0,"",INDEX(Input!$G$2:$G$500,$AR332)&amp;"")</f>
        <v/>
      </c>
      <c r="B332" s="29"/>
      <c r="C332" s="29" t="str" cm="1">
        <f t="array" ref="C332">IF($AR332=0,"",INDEX(Input!$H$2:$H$500,$AR332)&amp;"")</f>
        <v/>
      </c>
      <c r="D332" s="37" t="str" cm="1">
        <f t="array" ref="D332">IF($AR332=0,"",INDEX(Input!$F$2:$F$500,$AR332))</f>
        <v/>
      </c>
      <c r="E332" s="29" t="str">
        <f>IFERROR(INDEX(Models!$G$2:$G$605,MATCH(D332,Models!$H$2:$H$605,0)),D332)</f>
        <v/>
      </c>
      <c r="F332" s="29" t="str" cm="1">
        <f t="array" ref="F332">IF($AR332=0,"",INDEX(Input!$E$2:$E$500,$AR332))</f>
        <v/>
      </c>
      <c r="G332" s="29" t="str" cm="1">
        <f t="array" ref="G332">IF($AR332=0,"",IF(F332="LENOVO",INDEX(Input!$K$2:$K$500,$AR332),INDEX(Input!$L$2:$L$500,$AR332)))</f>
        <v/>
      </c>
      <c r="H332" s="29"/>
      <c r="I332" s="29"/>
      <c r="J332" s="29" t="str">
        <f>CPU_Formula!I332</f>
        <v/>
      </c>
      <c r="K332" s="37" t="str" cm="1">
        <f t="array" ref="K332">IF($AR332=0,"",INDEX(Input!$D$2:$AC$500,$AR332,$AP$2)&amp;"")</f>
        <v/>
      </c>
      <c r="L332" s="37" t="str" cm="1">
        <f t="array" ref="L332">IF($AR332=0,"",INDEX(Input!$D$2:$AC$500,$AR332,$AP$3)&amp;"")</f>
        <v/>
      </c>
      <c r="M332" s="37" t="str" cm="1">
        <f t="array" ref="M332">IFERROR(_xlfn.FILTERXML("&lt;t&gt;&lt;s&gt;" &amp; SUBSTITUTE(L332," / ","&lt;/s&gt;&lt;s&gt;") &amp; "&lt;/s&gt;&lt;/t&gt;","(//s[contains(.,'DDR')])[1]"),"")</f>
        <v/>
      </c>
      <c r="N332" s="29" t="str">
        <f t="shared" si="16"/>
        <v/>
      </c>
      <c r="O332" s="37" t="str" cm="1">
        <f t="array" ref="O332">IF($AR332=0,"",INDEX(Input!$D$2:$AC$500,$AR332,$AP$4)&amp;"")</f>
        <v/>
      </c>
      <c r="P332" s="37" t="str" cm="1">
        <f t="array" ref="P332">IF($AR332=0,"",IFERROR(_xlfn.TEXTJOIN(", ",TRUE,_xlfn.MAP(_xlfn._xlws.FILTER(INDEX(Input!$D$2:$AC$500,,$AP$6),Input!$J$2:$J$500=$B332),_xlfn.LAMBDA(_xlpm.x,IFERROR(TRUNC(VALUE(_xlfn.TEXTBEFORE(_xlpm.x," ")))&amp;" "&amp;_xlfn.TEXTAFTER(_xlpm.x," "),_xlpm.x)))),""))</f>
        <v/>
      </c>
      <c r="Q332" s="29" t="str">
        <f t="shared" si="17"/>
        <v/>
      </c>
      <c r="R332" s="37" t="str" cm="1">
        <f t="array" ref="R332">IF($AR332=0,"",_xlfn.LET(_xlpm.Result,INDEX(Input!$D$2:$AC$500,$AR332,$AP$5),IF(_xlpm.Result="","",_xlpm.Result)))</f>
        <v/>
      </c>
      <c r="S332" s="37" t="str" cm="1">
        <f t="array" ref="S332">IF(R332="","",IFERROR(_xlfn.TEXTSPLIT(R332," / ", ,TRUE,0,),""))</f>
        <v/>
      </c>
      <c r="T332" s="37"/>
      <c r="U332" s="37" t="str" cm="1">
        <f t="array" ref="U332">IFERROR(_xlfn.IFS(
S332="","",
--S332&lt;55,"Battery Defect",
--S332&lt;=69,"Battery D",
--S332&lt;=80,"Battery C",
--S332&gt;80,""
),"")</f>
        <v/>
      </c>
      <c r="V332" s="37" t="str" cm="1">
        <f t="array" ref="V332">IFERROR(_xlfn.IFS(
T332="","",
--T332&lt;55,"Battery Defect",
--T332&lt;=69,"Battery D",
--T332&lt;=80,"Battery C",
--T332&gt;80,""
),"")</f>
        <v/>
      </c>
      <c r="W332" s="37" t="str" cm="1">
        <f t="array" ref="W332">IF($AR332=0,"",IFERROR(IF(INDEX(Input!$N$2:$U$500,$AR332,0)=0,"",INDEX(Input!$N$2:$U$500,$AR332,0)),""))</f>
        <v/>
      </c>
      <c r="X332" s="37"/>
      <c r="Y332" s="37"/>
      <c r="Z332" s="37"/>
      <c r="AA332" s="37"/>
      <c r="AB332" s="37"/>
      <c r="AC332" s="37"/>
      <c r="AD332" s="37"/>
      <c r="AE332" s="29" t="str">
        <f t="shared" si="15"/>
        <v/>
      </c>
      <c r="AF332" s="29" t="str" cm="1">
        <f t="array" ref="AF332">IF($AS332=0,"",INDEX(Disk_Pivot!$I$2:$I$500,$AS332))</f>
        <v/>
      </c>
      <c r="AG332" s="29" t="str" cm="1">
        <f t="array" ref="AG332">IF($AS332=0,"",INDEX(Disk_Pivot!$N$2:$N$500,$AS332))</f>
        <v/>
      </c>
      <c r="AH332" s="29"/>
      <c r="AI332" s="29"/>
      <c r="AJ332" s="29"/>
      <c r="AK332" s="29"/>
      <c r="AL332" s="29"/>
      <c r="AM332" s="29"/>
      <c r="AR332">
        <f>IFERROR(MATCH($B332,Input!$J$2:$J$500,0),0)</f>
        <v>0</v>
      </c>
      <c r="AS332">
        <f>IFERROR(MATCH($B332,Disk_Pivot!$G$2:$G$500,0),0)</f>
        <v>0</v>
      </c>
    </row>
    <row r="333" spans="1:45">
      <c r="A333" s="29" t="str" cm="1">
        <f t="array" ref="A333">IF($AR333=0,"",INDEX(Input!$G$2:$G$500,$AR333)&amp;"")</f>
        <v/>
      </c>
      <c r="B333" s="29"/>
      <c r="C333" s="29" t="str" cm="1">
        <f t="array" ref="C333">IF($AR333=0,"",INDEX(Input!$H$2:$H$500,$AR333)&amp;"")</f>
        <v/>
      </c>
      <c r="D333" s="37" t="str" cm="1">
        <f t="array" ref="D333">IF($AR333=0,"",INDEX(Input!$F$2:$F$500,$AR333))</f>
        <v/>
      </c>
      <c r="E333" s="29" t="str">
        <f>IFERROR(INDEX(Models!$G$2:$G$605,MATCH(D333,Models!$H$2:$H$605,0)),D333)</f>
        <v/>
      </c>
      <c r="F333" s="29" t="str" cm="1">
        <f t="array" ref="F333">IF($AR333=0,"",INDEX(Input!$E$2:$E$500,$AR333))</f>
        <v/>
      </c>
      <c r="G333" s="29" t="str" cm="1">
        <f t="array" ref="G333">IF($AR333=0,"",IF(F333="LENOVO",INDEX(Input!$K$2:$K$500,$AR333),INDEX(Input!$L$2:$L$500,$AR333)))</f>
        <v/>
      </c>
      <c r="H333" s="29"/>
      <c r="I333" s="29"/>
      <c r="J333" s="29" t="str">
        <f>CPU_Formula!I333</f>
        <v/>
      </c>
      <c r="K333" s="37" t="str" cm="1">
        <f t="array" ref="K333">IF($AR333=0,"",INDEX(Input!$D$2:$AC$500,$AR333,$AP$2)&amp;"")</f>
        <v/>
      </c>
      <c r="L333" s="37" t="str" cm="1">
        <f t="array" ref="L333">IF($AR333=0,"",INDEX(Input!$D$2:$AC$500,$AR333,$AP$3)&amp;"")</f>
        <v/>
      </c>
      <c r="M333" s="37" t="str" cm="1">
        <f t="array" ref="M333">IFERROR(_xlfn.FILTERXML("&lt;t&gt;&lt;s&gt;" &amp; SUBSTITUTE(L333," / ","&lt;/s&gt;&lt;s&gt;") &amp; "&lt;/s&gt;&lt;/t&gt;","(//s[contains(.,'DDR')])[1]"),"")</f>
        <v/>
      </c>
      <c r="N333" s="29" t="str">
        <f t="shared" si="16"/>
        <v/>
      </c>
      <c r="O333" s="37" t="str" cm="1">
        <f t="array" ref="O333">IF($AR333=0,"",INDEX(Input!$D$2:$AC$500,$AR333,$AP$4)&amp;"")</f>
        <v/>
      </c>
      <c r="P333" s="37" t="str" cm="1">
        <f t="array" ref="P333">IF($AR333=0,"",IFERROR(_xlfn.TEXTJOIN(", ",TRUE,_xlfn.MAP(_xlfn._xlws.FILTER(INDEX(Input!$D$2:$AC$500,,$AP$6),Input!$J$2:$J$500=$B333),_xlfn.LAMBDA(_xlpm.x,IFERROR(TRUNC(VALUE(_xlfn.TEXTBEFORE(_xlpm.x," ")))&amp;" "&amp;_xlfn.TEXTAFTER(_xlpm.x," "),_xlpm.x)))),""))</f>
        <v/>
      </c>
      <c r="Q333" s="29" t="str">
        <f t="shared" si="17"/>
        <v/>
      </c>
      <c r="R333" s="37" t="str" cm="1">
        <f t="array" ref="R333">IF($AR333=0,"",_xlfn.LET(_xlpm.Result,INDEX(Input!$D$2:$AC$500,$AR333,$AP$5),IF(_xlpm.Result="","",_xlpm.Result)))</f>
        <v/>
      </c>
      <c r="S333" s="37" t="str" cm="1">
        <f t="array" ref="S333">IF(R333="","",IFERROR(_xlfn.TEXTSPLIT(R333," / ", ,TRUE,0,),""))</f>
        <v/>
      </c>
      <c r="T333" s="37"/>
      <c r="U333" s="37" t="str" cm="1">
        <f t="array" ref="U333">IFERROR(_xlfn.IFS(
S333="","",
--S333&lt;55,"Battery Defect",
--S333&lt;=69,"Battery D",
--S333&lt;=80,"Battery C",
--S333&gt;80,""
),"")</f>
        <v/>
      </c>
      <c r="V333" s="37" t="str" cm="1">
        <f t="array" ref="V333">IFERROR(_xlfn.IFS(
T333="","",
--T333&lt;55,"Battery Defect",
--T333&lt;=69,"Battery D",
--T333&lt;=80,"Battery C",
--T333&gt;80,""
),"")</f>
        <v/>
      </c>
      <c r="W333" s="37" t="str" cm="1">
        <f t="array" ref="W333">IF($AR333=0,"",IFERROR(IF(INDEX(Input!$N$2:$U$500,$AR333,0)=0,"",INDEX(Input!$N$2:$U$500,$AR333,0)),""))</f>
        <v/>
      </c>
      <c r="X333" s="37"/>
      <c r="Y333" s="37"/>
      <c r="Z333" s="37"/>
      <c r="AA333" s="37"/>
      <c r="AB333" s="37"/>
      <c r="AC333" s="37"/>
      <c r="AD333" s="37"/>
      <c r="AE333" s="29" t="str">
        <f t="shared" si="15"/>
        <v/>
      </c>
      <c r="AF333" s="29" t="str" cm="1">
        <f t="array" ref="AF333">IF($AS333=0,"",INDEX(Disk_Pivot!$I$2:$I$500,$AS333))</f>
        <v/>
      </c>
      <c r="AG333" s="29" t="str" cm="1">
        <f t="array" ref="AG333">IF($AS333=0,"",INDEX(Disk_Pivot!$N$2:$N$500,$AS333))</f>
        <v/>
      </c>
      <c r="AH333" s="29"/>
      <c r="AI333" s="29"/>
      <c r="AJ333" s="29"/>
      <c r="AK333" s="29"/>
      <c r="AL333" s="29"/>
      <c r="AM333" s="29"/>
      <c r="AR333">
        <f>IFERROR(MATCH($B333,Input!$J$2:$J$500,0),0)</f>
        <v>0</v>
      </c>
      <c r="AS333">
        <f>IFERROR(MATCH($B333,Disk_Pivot!$G$2:$G$500,0),0)</f>
        <v>0</v>
      </c>
    </row>
    <row r="334" spans="1:45">
      <c r="A334" s="29" t="str" cm="1">
        <f t="array" ref="A334">IF($AR334=0,"",INDEX(Input!$G$2:$G$500,$AR334)&amp;"")</f>
        <v/>
      </c>
      <c r="B334" s="29"/>
      <c r="C334" s="29" t="str" cm="1">
        <f t="array" ref="C334">IF($AR334=0,"",INDEX(Input!$H$2:$H$500,$AR334)&amp;"")</f>
        <v/>
      </c>
      <c r="D334" s="37" t="str" cm="1">
        <f t="array" ref="D334">IF($AR334=0,"",INDEX(Input!$F$2:$F$500,$AR334))</f>
        <v/>
      </c>
      <c r="E334" s="29" t="str">
        <f>IFERROR(INDEX(Models!$G$2:$G$605,MATCH(D334,Models!$H$2:$H$605,0)),D334)</f>
        <v/>
      </c>
      <c r="F334" s="29" t="str" cm="1">
        <f t="array" ref="F334">IF($AR334=0,"",INDEX(Input!$E$2:$E$500,$AR334))</f>
        <v/>
      </c>
      <c r="G334" s="29" t="str" cm="1">
        <f t="array" ref="G334">IF($AR334=0,"",IF(F334="LENOVO",INDEX(Input!$K$2:$K$500,$AR334),INDEX(Input!$L$2:$L$500,$AR334)))</f>
        <v/>
      </c>
      <c r="H334" s="29"/>
      <c r="I334" s="29"/>
      <c r="J334" s="29" t="str">
        <f>CPU_Formula!I334</f>
        <v/>
      </c>
      <c r="K334" s="37" t="str" cm="1">
        <f t="array" ref="K334">IF($AR334=0,"",INDEX(Input!$D$2:$AC$500,$AR334,$AP$2)&amp;"")</f>
        <v/>
      </c>
      <c r="L334" s="37" t="str" cm="1">
        <f t="array" ref="L334">IF($AR334=0,"",INDEX(Input!$D$2:$AC$500,$AR334,$AP$3)&amp;"")</f>
        <v/>
      </c>
      <c r="M334" s="37" t="str" cm="1">
        <f t="array" ref="M334">IFERROR(_xlfn.FILTERXML("&lt;t&gt;&lt;s&gt;" &amp; SUBSTITUTE(L334," / ","&lt;/s&gt;&lt;s&gt;") &amp; "&lt;/s&gt;&lt;/t&gt;","(//s[contains(.,'DDR')])[1]"),"")</f>
        <v/>
      </c>
      <c r="N334" s="29" t="str">
        <f t="shared" si="16"/>
        <v/>
      </c>
      <c r="O334" s="37" t="str" cm="1">
        <f t="array" ref="O334">IF($AR334=0,"",INDEX(Input!$D$2:$AC$500,$AR334,$AP$4)&amp;"")</f>
        <v/>
      </c>
      <c r="P334" s="37" t="str" cm="1">
        <f t="array" ref="P334">IF($AR334=0,"",IFERROR(_xlfn.TEXTJOIN(", ",TRUE,_xlfn.MAP(_xlfn._xlws.FILTER(INDEX(Input!$D$2:$AC$500,,$AP$6),Input!$J$2:$J$500=$B334),_xlfn.LAMBDA(_xlpm.x,IFERROR(TRUNC(VALUE(_xlfn.TEXTBEFORE(_xlpm.x," ")))&amp;" "&amp;_xlfn.TEXTAFTER(_xlpm.x," "),_xlpm.x)))),""))</f>
        <v/>
      </c>
      <c r="Q334" s="29" t="str">
        <f t="shared" si="17"/>
        <v/>
      </c>
      <c r="R334" s="37" t="str" cm="1">
        <f t="array" ref="R334">IF($AR334=0,"",_xlfn.LET(_xlpm.Result,INDEX(Input!$D$2:$AC$500,$AR334,$AP$5),IF(_xlpm.Result="","",_xlpm.Result)))</f>
        <v/>
      </c>
      <c r="S334" s="37" t="str" cm="1">
        <f t="array" ref="S334">IF(R334="","",IFERROR(_xlfn.TEXTSPLIT(R334," / ", ,TRUE,0,),""))</f>
        <v/>
      </c>
      <c r="T334" s="37"/>
      <c r="U334" s="37" t="str" cm="1">
        <f t="array" ref="U334">IFERROR(_xlfn.IFS(
S334="","",
--S334&lt;55,"Battery Defect",
--S334&lt;=69,"Battery D",
--S334&lt;=80,"Battery C",
--S334&gt;80,""
),"")</f>
        <v/>
      </c>
      <c r="V334" s="37" t="str" cm="1">
        <f t="array" ref="V334">IFERROR(_xlfn.IFS(
T334="","",
--T334&lt;55,"Battery Defect",
--T334&lt;=69,"Battery D",
--T334&lt;=80,"Battery C",
--T334&gt;80,""
),"")</f>
        <v/>
      </c>
      <c r="W334" s="37" t="str" cm="1">
        <f t="array" ref="W334">IF($AR334=0,"",IFERROR(IF(INDEX(Input!$N$2:$U$500,$AR334,0)=0,"",INDEX(Input!$N$2:$U$500,$AR334,0)),""))</f>
        <v/>
      </c>
      <c r="X334" s="37"/>
      <c r="Y334" s="37"/>
      <c r="Z334" s="37"/>
      <c r="AA334" s="37"/>
      <c r="AB334" s="37"/>
      <c r="AC334" s="37"/>
      <c r="AD334" s="37"/>
      <c r="AE334" s="29" t="str">
        <f t="shared" si="15"/>
        <v/>
      </c>
      <c r="AF334" s="29" t="str" cm="1">
        <f t="array" ref="AF334">IF($AS334=0,"",INDEX(Disk_Pivot!$I$2:$I$500,$AS334))</f>
        <v/>
      </c>
      <c r="AG334" s="29" t="str" cm="1">
        <f t="array" ref="AG334">IF($AS334=0,"",INDEX(Disk_Pivot!$N$2:$N$500,$AS334))</f>
        <v/>
      </c>
      <c r="AH334" s="29"/>
      <c r="AI334" s="29"/>
      <c r="AJ334" s="29"/>
      <c r="AK334" s="29"/>
      <c r="AL334" s="29"/>
      <c r="AM334" s="29"/>
      <c r="AR334">
        <f>IFERROR(MATCH($B334,Input!$J$2:$J$500,0),0)</f>
        <v>0</v>
      </c>
      <c r="AS334">
        <f>IFERROR(MATCH($B334,Disk_Pivot!$G$2:$G$500,0),0)</f>
        <v>0</v>
      </c>
    </row>
    <row r="335" spans="1:45">
      <c r="A335" s="29" t="str" cm="1">
        <f t="array" ref="A335">IF($AR335=0,"",INDEX(Input!$G$2:$G$500,$AR335)&amp;"")</f>
        <v/>
      </c>
      <c r="B335" s="29"/>
      <c r="C335" s="29" t="str" cm="1">
        <f t="array" ref="C335">IF($AR335=0,"",INDEX(Input!$H$2:$H$500,$AR335)&amp;"")</f>
        <v/>
      </c>
      <c r="D335" s="37" t="str" cm="1">
        <f t="array" ref="D335">IF($AR335=0,"",INDEX(Input!$F$2:$F$500,$AR335))</f>
        <v/>
      </c>
      <c r="E335" s="29" t="str">
        <f>IFERROR(INDEX(Models!$G$2:$G$605,MATCH(D335,Models!$H$2:$H$605,0)),D335)</f>
        <v/>
      </c>
      <c r="F335" s="29" t="str" cm="1">
        <f t="array" ref="F335">IF($AR335=0,"",INDEX(Input!$E$2:$E$500,$AR335))</f>
        <v/>
      </c>
      <c r="G335" s="29" t="str" cm="1">
        <f t="array" ref="G335">IF($AR335=0,"",IF(F335="LENOVO",INDEX(Input!$K$2:$K$500,$AR335),INDEX(Input!$L$2:$L$500,$AR335)))</f>
        <v/>
      </c>
      <c r="H335" s="29"/>
      <c r="I335" s="29"/>
      <c r="J335" s="29" t="str">
        <f>CPU_Formula!I335</f>
        <v/>
      </c>
      <c r="K335" s="37" t="str" cm="1">
        <f t="array" ref="K335">IF($AR335=0,"",INDEX(Input!$D$2:$AC$500,$AR335,$AP$2)&amp;"")</f>
        <v/>
      </c>
      <c r="L335" s="37" t="str" cm="1">
        <f t="array" ref="L335">IF($AR335=0,"",INDEX(Input!$D$2:$AC$500,$AR335,$AP$3)&amp;"")</f>
        <v/>
      </c>
      <c r="M335" s="37" t="str" cm="1">
        <f t="array" ref="M335">IFERROR(_xlfn.FILTERXML("&lt;t&gt;&lt;s&gt;" &amp; SUBSTITUTE(L335," / ","&lt;/s&gt;&lt;s&gt;") &amp; "&lt;/s&gt;&lt;/t&gt;","(//s[contains(.,'DDR')])[1]"),"")</f>
        <v/>
      </c>
      <c r="N335" s="29" t="str">
        <f t="shared" si="16"/>
        <v/>
      </c>
      <c r="O335" s="37" t="str" cm="1">
        <f t="array" ref="O335">IF($AR335=0,"",INDEX(Input!$D$2:$AC$500,$AR335,$AP$4)&amp;"")</f>
        <v/>
      </c>
      <c r="P335" s="37" t="str" cm="1">
        <f t="array" ref="P335">IF($AR335=0,"",IFERROR(_xlfn.TEXTJOIN(", ",TRUE,_xlfn.MAP(_xlfn._xlws.FILTER(INDEX(Input!$D$2:$AC$500,,$AP$6),Input!$J$2:$J$500=$B335),_xlfn.LAMBDA(_xlpm.x,IFERROR(TRUNC(VALUE(_xlfn.TEXTBEFORE(_xlpm.x," ")))&amp;" "&amp;_xlfn.TEXTAFTER(_xlpm.x," "),_xlpm.x)))),""))</f>
        <v/>
      </c>
      <c r="Q335" s="29" t="str">
        <f t="shared" si="17"/>
        <v/>
      </c>
      <c r="R335" s="37" t="str" cm="1">
        <f t="array" ref="R335">IF($AR335=0,"",_xlfn.LET(_xlpm.Result,INDEX(Input!$D$2:$AC$500,$AR335,$AP$5),IF(_xlpm.Result="","",_xlpm.Result)))</f>
        <v/>
      </c>
      <c r="S335" s="37" t="str" cm="1">
        <f t="array" ref="S335">IF(R335="","",IFERROR(_xlfn.TEXTSPLIT(R335," / ", ,TRUE,0,),""))</f>
        <v/>
      </c>
      <c r="T335" s="37"/>
      <c r="U335" s="37" t="str" cm="1">
        <f t="array" ref="U335">IFERROR(_xlfn.IFS(
S335="","",
--S335&lt;55,"Battery Defect",
--S335&lt;=69,"Battery D",
--S335&lt;=80,"Battery C",
--S335&gt;80,""
),"")</f>
        <v/>
      </c>
      <c r="V335" s="37" t="str" cm="1">
        <f t="array" ref="V335">IFERROR(_xlfn.IFS(
T335="","",
--T335&lt;55,"Battery Defect",
--T335&lt;=69,"Battery D",
--T335&lt;=80,"Battery C",
--T335&gt;80,""
),"")</f>
        <v/>
      </c>
      <c r="W335" s="37" t="str" cm="1">
        <f t="array" ref="W335">IF($AR335=0,"",IFERROR(IF(INDEX(Input!$N$2:$U$500,$AR335,0)=0,"",INDEX(Input!$N$2:$U$500,$AR335,0)),""))</f>
        <v/>
      </c>
      <c r="X335" s="37"/>
      <c r="Y335" s="37"/>
      <c r="Z335" s="37"/>
      <c r="AA335" s="37"/>
      <c r="AB335" s="37"/>
      <c r="AC335" s="37"/>
      <c r="AD335" s="37"/>
      <c r="AE335" s="29" t="str">
        <f t="shared" si="15"/>
        <v/>
      </c>
      <c r="AF335" s="29" t="str" cm="1">
        <f t="array" ref="AF335">IF($AS335=0,"",INDEX(Disk_Pivot!$I$2:$I$500,$AS335))</f>
        <v/>
      </c>
      <c r="AG335" s="29" t="str" cm="1">
        <f t="array" ref="AG335">IF($AS335=0,"",INDEX(Disk_Pivot!$N$2:$N$500,$AS335))</f>
        <v/>
      </c>
      <c r="AH335" s="29"/>
      <c r="AI335" s="29"/>
      <c r="AJ335" s="29"/>
      <c r="AK335" s="29"/>
      <c r="AL335" s="29"/>
      <c r="AM335" s="29"/>
      <c r="AR335">
        <f>IFERROR(MATCH($B335,Input!$J$2:$J$500,0),0)</f>
        <v>0</v>
      </c>
      <c r="AS335">
        <f>IFERROR(MATCH($B335,Disk_Pivot!$G$2:$G$500,0),0)</f>
        <v>0</v>
      </c>
    </row>
    <row r="336" spans="1:45">
      <c r="A336" s="29" t="str" cm="1">
        <f t="array" ref="A336">IF($AR336=0,"",INDEX(Input!$G$2:$G$500,$AR336)&amp;"")</f>
        <v/>
      </c>
      <c r="B336" s="29"/>
      <c r="C336" s="29" t="str" cm="1">
        <f t="array" ref="C336">IF($AR336=0,"",INDEX(Input!$H$2:$H$500,$AR336)&amp;"")</f>
        <v/>
      </c>
      <c r="D336" s="37" t="str" cm="1">
        <f t="array" ref="D336">IF($AR336=0,"",INDEX(Input!$F$2:$F$500,$AR336))</f>
        <v/>
      </c>
      <c r="E336" s="29" t="str">
        <f>IFERROR(INDEX(Models!$G$2:$G$605,MATCH(D336,Models!$H$2:$H$605,0)),D336)</f>
        <v/>
      </c>
      <c r="F336" s="29" t="str" cm="1">
        <f t="array" ref="F336">IF($AR336=0,"",INDEX(Input!$E$2:$E$500,$AR336))</f>
        <v/>
      </c>
      <c r="G336" s="29" t="str" cm="1">
        <f t="array" ref="G336">IF($AR336=0,"",IF(F336="LENOVO",INDEX(Input!$K$2:$K$500,$AR336),INDEX(Input!$L$2:$L$500,$AR336)))</f>
        <v/>
      </c>
      <c r="H336" s="29"/>
      <c r="I336" s="29"/>
      <c r="J336" s="29" t="str">
        <f>CPU_Formula!I336</f>
        <v/>
      </c>
      <c r="K336" s="37" t="str" cm="1">
        <f t="array" ref="K336">IF($AR336=0,"",INDEX(Input!$D$2:$AC$500,$AR336,$AP$2)&amp;"")</f>
        <v/>
      </c>
      <c r="L336" s="37" t="str" cm="1">
        <f t="array" ref="L336">IF($AR336=0,"",INDEX(Input!$D$2:$AC$500,$AR336,$AP$3)&amp;"")</f>
        <v/>
      </c>
      <c r="M336" s="37" t="str" cm="1">
        <f t="array" ref="M336">IFERROR(_xlfn.FILTERXML("&lt;t&gt;&lt;s&gt;" &amp; SUBSTITUTE(L336," / ","&lt;/s&gt;&lt;s&gt;") &amp; "&lt;/s&gt;&lt;/t&gt;","(//s[contains(.,'DDR')])[1]"),"")</f>
        <v/>
      </c>
      <c r="N336" s="29" t="str">
        <f t="shared" si="16"/>
        <v/>
      </c>
      <c r="O336" s="37" t="str" cm="1">
        <f t="array" ref="O336">IF($AR336=0,"",INDEX(Input!$D$2:$AC$500,$AR336,$AP$4)&amp;"")</f>
        <v/>
      </c>
      <c r="P336" s="37" t="str" cm="1">
        <f t="array" ref="P336">IF($AR336=0,"",IFERROR(_xlfn.TEXTJOIN(", ",TRUE,_xlfn.MAP(_xlfn._xlws.FILTER(INDEX(Input!$D$2:$AC$500,,$AP$6),Input!$J$2:$J$500=$B336),_xlfn.LAMBDA(_xlpm.x,IFERROR(TRUNC(VALUE(_xlfn.TEXTBEFORE(_xlpm.x," ")))&amp;" "&amp;_xlfn.TEXTAFTER(_xlpm.x," "),_xlpm.x)))),""))</f>
        <v/>
      </c>
      <c r="Q336" s="29" t="str">
        <f t="shared" si="17"/>
        <v/>
      </c>
      <c r="R336" s="37" t="str" cm="1">
        <f t="array" ref="R336">IF($AR336=0,"",_xlfn.LET(_xlpm.Result,INDEX(Input!$D$2:$AC$500,$AR336,$AP$5),IF(_xlpm.Result="","",_xlpm.Result)))</f>
        <v/>
      </c>
      <c r="S336" s="37" t="str" cm="1">
        <f t="array" ref="S336">IF(R336="","",IFERROR(_xlfn.TEXTSPLIT(R336," / ", ,TRUE,0,),""))</f>
        <v/>
      </c>
      <c r="T336" s="37"/>
      <c r="U336" s="37" t="str" cm="1">
        <f t="array" ref="U336">IFERROR(_xlfn.IFS(
S336="","",
--S336&lt;55,"Battery Defect",
--S336&lt;=69,"Battery D",
--S336&lt;=80,"Battery C",
--S336&gt;80,""
),"")</f>
        <v/>
      </c>
      <c r="V336" s="37" t="str" cm="1">
        <f t="array" ref="V336">IFERROR(_xlfn.IFS(
T336="","",
--T336&lt;55,"Battery Defect",
--T336&lt;=69,"Battery D",
--T336&lt;=80,"Battery C",
--T336&gt;80,""
),"")</f>
        <v/>
      </c>
      <c r="W336" s="37" t="str" cm="1">
        <f t="array" ref="W336">IF($AR336=0,"",IFERROR(IF(INDEX(Input!$N$2:$U$500,$AR336,0)=0,"",INDEX(Input!$N$2:$U$500,$AR336,0)),""))</f>
        <v/>
      </c>
      <c r="X336" s="37"/>
      <c r="Y336" s="37"/>
      <c r="Z336" s="37"/>
      <c r="AA336" s="37"/>
      <c r="AB336" s="37"/>
      <c r="AC336" s="37"/>
      <c r="AD336" s="37"/>
      <c r="AE336" s="29" t="str">
        <f t="shared" si="15"/>
        <v/>
      </c>
      <c r="AF336" s="29" t="str" cm="1">
        <f t="array" ref="AF336">IF($AS336=0,"",INDEX(Disk_Pivot!$I$2:$I$500,$AS336))</f>
        <v/>
      </c>
      <c r="AG336" s="29" t="str" cm="1">
        <f t="array" ref="AG336">IF($AS336=0,"",INDEX(Disk_Pivot!$N$2:$N$500,$AS336))</f>
        <v/>
      </c>
      <c r="AH336" s="29"/>
      <c r="AI336" s="29"/>
      <c r="AJ336" s="29"/>
      <c r="AK336" s="29"/>
      <c r="AL336" s="29"/>
      <c r="AM336" s="29"/>
      <c r="AR336">
        <f>IFERROR(MATCH($B336,Input!$J$2:$J$500,0),0)</f>
        <v>0</v>
      </c>
      <c r="AS336">
        <f>IFERROR(MATCH($B336,Disk_Pivot!$G$2:$G$500,0),0)</f>
        <v>0</v>
      </c>
    </row>
    <row r="337" spans="1:45">
      <c r="A337" s="29" t="str" cm="1">
        <f t="array" ref="A337">IF($AR337=0,"",INDEX(Input!$G$2:$G$500,$AR337)&amp;"")</f>
        <v/>
      </c>
      <c r="B337" s="29"/>
      <c r="C337" s="29" t="str" cm="1">
        <f t="array" ref="C337">IF($AR337=0,"",INDEX(Input!$H$2:$H$500,$AR337)&amp;"")</f>
        <v/>
      </c>
      <c r="D337" s="37" t="str" cm="1">
        <f t="array" ref="D337">IF($AR337=0,"",INDEX(Input!$F$2:$F$500,$AR337))</f>
        <v/>
      </c>
      <c r="E337" s="29" t="str">
        <f>IFERROR(INDEX(Models!$G$2:$G$605,MATCH(D337,Models!$H$2:$H$605,0)),D337)</f>
        <v/>
      </c>
      <c r="F337" s="29" t="str" cm="1">
        <f t="array" ref="F337">IF($AR337=0,"",INDEX(Input!$E$2:$E$500,$AR337))</f>
        <v/>
      </c>
      <c r="G337" s="29" t="str" cm="1">
        <f t="array" ref="G337">IF($AR337=0,"",IF(F337="LENOVO",INDEX(Input!$K$2:$K$500,$AR337),INDEX(Input!$L$2:$L$500,$AR337)))</f>
        <v/>
      </c>
      <c r="H337" s="29"/>
      <c r="I337" s="29"/>
      <c r="J337" s="29" t="str">
        <f>CPU_Formula!I337</f>
        <v/>
      </c>
      <c r="K337" s="37" t="str" cm="1">
        <f t="array" ref="K337">IF($AR337=0,"",INDEX(Input!$D$2:$AC$500,$AR337,$AP$2)&amp;"")</f>
        <v/>
      </c>
      <c r="L337" s="37" t="str" cm="1">
        <f t="array" ref="L337">IF($AR337=0,"",INDEX(Input!$D$2:$AC$500,$AR337,$AP$3)&amp;"")</f>
        <v/>
      </c>
      <c r="M337" s="37" t="str" cm="1">
        <f t="array" ref="M337">IFERROR(_xlfn.FILTERXML("&lt;t&gt;&lt;s&gt;" &amp; SUBSTITUTE(L337," / ","&lt;/s&gt;&lt;s&gt;") &amp; "&lt;/s&gt;&lt;/t&gt;","(//s[contains(.,'DDR')])[1]"),"")</f>
        <v/>
      </c>
      <c r="N337" s="29" t="str">
        <f t="shared" si="16"/>
        <v/>
      </c>
      <c r="O337" s="37" t="str" cm="1">
        <f t="array" ref="O337">IF($AR337=0,"",INDEX(Input!$D$2:$AC$500,$AR337,$AP$4)&amp;"")</f>
        <v/>
      </c>
      <c r="P337" s="37" t="str" cm="1">
        <f t="array" ref="P337">IF($AR337=0,"",IFERROR(_xlfn.TEXTJOIN(", ",TRUE,_xlfn.MAP(_xlfn._xlws.FILTER(INDEX(Input!$D$2:$AC$500,,$AP$6),Input!$J$2:$J$500=$B337),_xlfn.LAMBDA(_xlpm.x,IFERROR(TRUNC(VALUE(_xlfn.TEXTBEFORE(_xlpm.x," ")))&amp;" "&amp;_xlfn.TEXTAFTER(_xlpm.x," "),_xlpm.x)))),""))</f>
        <v/>
      </c>
      <c r="Q337" s="29" t="str">
        <f t="shared" si="17"/>
        <v/>
      </c>
      <c r="R337" s="37" t="str" cm="1">
        <f t="array" ref="R337">IF($AR337=0,"",_xlfn.LET(_xlpm.Result,INDEX(Input!$D$2:$AC$500,$AR337,$AP$5),IF(_xlpm.Result="","",_xlpm.Result)))</f>
        <v/>
      </c>
      <c r="S337" s="37" t="str" cm="1">
        <f t="array" ref="S337">IF(R337="","",IFERROR(_xlfn.TEXTSPLIT(R337," / ", ,TRUE,0,),""))</f>
        <v/>
      </c>
      <c r="T337" s="37"/>
      <c r="U337" s="37" t="str" cm="1">
        <f t="array" ref="U337">IFERROR(_xlfn.IFS(
S337="","",
--S337&lt;55,"Battery Defect",
--S337&lt;=69,"Battery D",
--S337&lt;=80,"Battery C",
--S337&gt;80,""
),"")</f>
        <v/>
      </c>
      <c r="V337" s="37" t="str" cm="1">
        <f t="array" ref="V337">IFERROR(_xlfn.IFS(
T337="","",
--T337&lt;55,"Battery Defect",
--T337&lt;=69,"Battery D",
--T337&lt;=80,"Battery C",
--T337&gt;80,""
),"")</f>
        <v/>
      </c>
      <c r="W337" s="37" t="str" cm="1">
        <f t="array" ref="W337">IF($AR337=0,"",IFERROR(IF(INDEX(Input!$N$2:$U$500,$AR337,0)=0,"",INDEX(Input!$N$2:$U$500,$AR337,0)),""))</f>
        <v/>
      </c>
      <c r="X337" s="37"/>
      <c r="Y337" s="37"/>
      <c r="Z337" s="37"/>
      <c r="AA337" s="37"/>
      <c r="AB337" s="37"/>
      <c r="AC337" s="37"/>
      <c r="AD337" s="37"/>
      <c r="AE337" s="29" t="str">
        <f t="shared" si="15"/>
        <v/>
      </c>
      <c r="AF337" s="29" t="str" cm="1">
        <f t="array" ref="AF337">IF($AS337=0,"",INDEX(Disk_Pivot!$I$2:$I$500,$AS337))</f>
        <v/>
      </c>
      <c r="AG337" s="29" t="str" cm="1">
        <f t="array" ref="AG337">IF($AS337=0,"",INDEX(Disk_Pivot!$N$2:$N$500,$AS337))</f>
        <v/>
      </c>
      <c r="AH337" s="29"/>
      <c r="AI337" s="29"/>
      <c r="AJ337" s="29"/>
      <c r="AK337" s="29"/>
      <c r="AL337" s="29"/>
      <c r="AM337" s="29"/>
      <c r="AR337">
        <f>IFERROR(MATCH($B337,Input!$J$2:$J$500,0),0)</f>
        <v>0</v>
      </c>
      <c r="AS337">
        <f>IFERROR(MATCH($B337,Disk_Pivot!$G$2:$G$500,0),0)</f>
        <v>0</v>
      </c>
    </row>
    <row r="338" spans="1:45">
      <c r="A338" s="29" t="str" cm="1">
        <f t="array" ref="A338">IF($AR338=0,"",INDEX(Input!$G$2:$G$500,$AR338)&amp;"")</f>
        <v/>
      </c>
      <c r="B338" s="29"/>
      <c r="C338" s="29" t="str" cm="1">
        <f t="array" ref="C338">IF($AR338=0,"",INDEX(Input!$H$2:$H$500,$AR338)&amp;"")</f>
        <v/>
      </c>
      <c r="D338" s="37" t="str" cm="1">
        <f t="array" ref="D338">IF($AR338=0,"",INDEX(Input!$F$2:$F$500,$AR338))</f>
        <v/>
      </c>
      <c r="E338" s="29" t="str">
        <f>IFERROR(INDEX(Models!$G$2:$G$605,MATCH(D338,Models!$H$2:$H$605,0)),D338)</f>
        <v/>
      </c>
      <c r="F338" s="29" t="str" cm="1">
        <f t="array" ref="F338">IF($AR338=0,"",INDEX(Input!$E$2:$E$500,$AR338))</f>
        <v/>
      </c>
      <c r="G338" s="29" t="str" cm="1">
        <f t="array" ref="G338">IF($AR338=0,"",IF(F338="LENOVO",INDEX(Input!$K$2:$K$500,$AR338),INDEX(Input!$L$2:$L$500,$AR338)))</f>
        <v/>
      </c>
      <c r="H338" s="29"/>
      <c r="I338" s="29"/>
      <c r="J338" s="29" t="str">
        <f>CPU_Formula!I338</f>
        <v/>
      </c>
      <c r="K338" s="37" t="str" cm="1">
        <f t="array" ref="K338">IF($AR338=0,"",INDEX(Input!$D$2:$AC$500,$AR338,$AP$2)&amp;"")</f>
        <v/>
      </c>
      <c r="L338" s="37" t="str" cm="1">
        <f t="array" ref="L338">IF($AR338=0,"",INDEX(Input!$D$2:$AC$500,$AR338,$AP$3)&amp;"")</f>
        <v/>
      </c>
      <c r="M338" s="37" t="str" cm="1">
        <f t="array" ref="M338">IFERROR(_xlfn.FILTERXML("&lt;t&gt;&lt;s&gt;" &amp; SUBSTITUTE(L338," / ","&lt;/s&gt;&lt;s&gt;") &amp; "&lt;/s&gt;&lt;/t&gt;","(//s[contains(.,'DDR')])[1]"),"")</f>
        <v/>
      </c>
      <c r="N338" s="29" t="str">
        <f t="shared" si="16"/>
        <v/>
      </c>
      <c r="O338" s="37" t="str" cm="1">
        <f t="array" ref="O338">IF($AR338=0,"",INDEX(Input!$D$2:$AC$500,$AR338,$AP$4)&amp;"")</f>
        <v/>
      </c>
      <c r="P338" s="37" t="str" cm="1">
        <f t="array" ref="P338">IF($AR338=0,"",IFERROR(_xlfn.TEXTJOIN(", ",TRUE,_xlfn.MAP(_xlfn._xlws.FILTER(INDEX(Input!$D$2:$AC$500,,$AP$6),Input!$J$2:$J$500=$B338),_xlfn.LAMBDA(_xlpm.x,IFERROR(TRUNC(VALUE(_xlfn.TEXTBEFORE(_xlpm.x," ")))&amp;" "&amp;_xlfn.TEXTAFTER(_xlpm.x," "),_xlpm.x)))),""))</f>
        <v/>
      </c>
      <c r="Q338" s="29" t="str">
        <f t="shared" si="17"/>
        <v/>
      </c>
      <c r="R338" s="37" t="str" cm="1">
        <f t="array" ref="R338">IF($AR338=0,"",_xlfn.LET(_xlpm.Result,INDEX(Input!$D$2:$AC$500,$AR338,$AP$5),IF(_xlpm.Result="","",_xlpm.Result)))</f>
        <v/>
      </c>
      <c r="S338" s="37" t="str" cm="1">
        <f t="array" ref="S338">IF(R338="","",IFERROR(_xlfn.TEXTSPLIT(R338," / ", ,TRUE,0,),""))</f>
        <v/>
      </c>
      <c r="T338" s="37"/>
      <c r="U338" s="37" t="str" cm="1">
        <f t="array" ref="U338">IFERROR(_xlfn.IFS(
S338="","",
--S338&lt;55,"Battery Defect",
--S338&lt;=69,"Battery D",
--S338&lt;=80,"Battery C",
--S338&gt;80,""
),"")</f>
        <v/>
      </c>
      <c r="V338" s="37" t="str" cm="1">
        <f t="array" ref="V338">IFERROR(_xlfn.IFS(
T338="","",
--T338&lt;55,"Battery Defect",
--T338&lt;=69,"Battery D",
--T338&lt;=80,"Battery C",
--T338&gt;80,""
),"")</f>
        <v/>
      </c>
      <c r="W338" s="37" t="str" cm="1">
        <f t="array" ref="W338">IF($AR338=0,"",IFERROR(IF(INDEX(Input!$N$2:$U$500,$AR338,0)=0,"",INDEX(Input!$N$2:$U$500,$AR338,0)),""))</f>
        <v/>
      </c>
      <c r="X338" s="37"/>
      <c r="Y338" s="37"/>
      <c r="Z338" s="37"/>
      <c r="AA338" s="37"/>
      <c r="AB338" s="37"/>
      <c r="AC338" s="37"/>
      <c r="AD338" s="37"/>
      <c r="AE338" s="29" t="str">
        <f t="shared" si="15"/>
        <v/>
      </c>
      <c r="AF338" s="29" t="str" cm="1">
        <f t="array" ref="AF338">IF($AS338=0,"",INDEX(Disk_Pivot!$I$2:$I$500,$AS338))</f>
        <v/>
      </c>
      <c r="AG338" s="29" t="str" cm="1">
        <f t="array" ref="AG338">IF($AS338=0,"",INDEX(Disk_Pivot!$N$2:$N$500,$AS338))</f>
        <v/>
      </c>
      <c r="AH338" s="29"/>
      <c r="AI338" s="29"/>
      <c r="AJ338" s="29"/>
      <c r="AK338" s="29"/>
      <c r="AL338" s="29"/>
      <c r="AM338" s="29"/>
      <c r="AR338">
        <f>IFERROR(MATCH($B338,Input!$J$2:$J$500,0),0)</f>
        <v>0</v>
      </c>
      <c r="AS338">
        <f>IFERROR(MATCH($B338,Disk_Pivot!$G$2:$G$500,0),0)</f>
        <v>0</v>
      </c>
    </row>
    <row r="339" spans="1:45">
      <c r="A339" s="29" t="str" cm="1">
        <f t="array" ref="A339">IF($AR339=0,"",INDEX(Input!$G$2:$G$500,$AR339)&amp;"")</f>
        <v/>
      </c>
      <c r="B339" s="29"/>
      <c r="C339" s="29" t="str" cm="1">
        <f t="array" ref="C339">IF($AR339=0,"",INDEX(Input!$H$2:$H$500,$AR339)&amp;"")</f>
        <v/>
      </c>
      <c r="D339" s="37" t="str" cm="1">
        <f t="array" ref="D339">IF($AR339=0,"",INDEX(Input!$F$2:$F$500,$AR339))</f>
        <v/>
      </c>
      <c r="E339" s="29" t="str">
        <f>IFERROR(INDEX(Models!$G$2:$G$605,MATCH(D339,Models!$H$2:$H$605,0)),D339)</f>
        <v/>
      </c>
      <c r="F339" s="29" t="str" cm="1">
        <f t="array" ref="F339">IF($AR339=0,"",INDEX(Input!$E$2:$E$500,$AR339))</f>
        <v/>
      </c>
      <c r="G339" s="29" t="str" cm="1">
        <f t="array" ref="G339">IF($AR339=0,"",IF(F339="LENOVO",INDEX(Input!$K$2:$K$500,$AR339),INDEX(Input!$L$2:$L$500,$AR339)))</f>
        <v/>
      </c>
      <c r="H339" s="29"/>
      <c r="I339" s="29"/>
      <c r="J339" s="29" t="str">
        <f>CPU_Formula!I339</f>
        <v/>
      </c>
      <c r="K339" s="37" t="str" cm="1">
        <f t="array" ref="K339">IF($AR339=0,"",INDEX(Input!$D$2:$AC$500,$AR339,$AP$2)&amp;"")</f>
        <v/>
      </c>
      <c r="L339" s="37" t="str" cm="1">
        <f t="array" ref="L339">IF($AR339=0,"",INDEX(Input!$D$2:$AC$500,$AR339,$AP$3)&amp;"")</f>
        <v/>
      </c>
      <c r="M339" s="37" t="str" cm="1">
        <f t="array" ref="M339">IFERROR(_xlfn.FILTERXML("&lt;t&gt;&lt;s&gt;" &amp; SUBSTITUTE(L339," / ","&lt;/s&gt;&lt;s&gt;") &amp; "&lt;/s&gt;&lt;/t&gt;","(//s[contains(.,'DDR')])[1]"),"")</f>
        <v/>
      </c>
      <c r="N339" s="29" t="str">
        <f t="shared" si="16"/>
        <v/>
      </c>
      <c r="O339" s="37" t="str" cm="1">
        <f t="array" ref="O339">IF($AR339=0,"",INDEX(Input!$D$2:$AC$500,$AR339,$AP$4)&amp;"")</f>
        <v/>
      </c>
      <c r="P339" s="37" t="str" cm="1">
        <f t="array" ref="P339">IF($AR339=0,"",IFERROR(_xlfn.TEXTJOIN(", ",TRUE,_xlfn.MAP(_xlfn._xlws.FILTER(INDEX(Input!$D$2:$AC$500,,$AP$6),Input!$J$2:$J$500=$B339),_xlfn.LAMBDA(_xlpm.x,IFERROR(TRUNC(VALUE(_xlfn.TEXTBEFORE(_xlpm.x," ")))&amp;" "&amp;_xlfn.TEXTAFTER(_xlpm.x," "),_xlpm.x)))),""))</f>
        <v/>
      </c>
      <c r="Q339" s="29" t="str">
        <f t="shared" si="17"/>
        <v/>
      </c>
      <c r="R339" s="37" t="str" cm="1">
        <f t="array" ref="R339">IF($AR339=0,"",_xlfn.LET(_xlpm.Result,INDEX(Input!$D$2:$AC$500,$AR339,$AP$5),IF(_xlpm.Result="","",_xlpm.Result)))</f>
        <v/>
      </c>
      <c r="S339" s="37" t="str" cm="1">
        <f t="array" ref="S339">IF(R339="","",IFERROR(_xlfn.TEXTSPLIT(R339," / ", ,TRUE,0,),""))</f>
        <v/>
      </c>
      <c r="T339" s="37"/>
      <c r="U339" s="37" t="str" cm="1">
        <f t="array" ref="U339">IFERROR(_xlfn.IFS(
S339="","",
--S339&lt;55,"Battery Defect",
--S339&lt;=69,"Battery D",
--S339&lt;=80,"Battery C",
--S339&gt;80,""
),"")</f>
        <v/>
      </c>
      <c r="V339" s="37" t="str" cm="1">
        <f t="array" ref="V339">IFERROR(_xlfn.IFS(
T339="","",
--T339&lt;55,"Battery Defect",
--T339&lt;=69,"Battery D",
--T339&lt;=80,"Battery C",
--T339&gt;80,""
),"")</f>
        <v/>
      </c>
      <c r="W339" s="37" t="str" cm="1">
        <f t="array" ref="W339">IF($AR339=0,"",IFERROR(IF(INDEX(Input!$N$2:$U$500,$AR339,0)=0,"",INDEX(Input!$N$2:$U$500,$AR339,0)),""))</f>
        <v/>
      </c>
      <c r="X339" s="37"/>
      <c r="Y339" s="37"/>
      <c r="Z339" s="37"/>
      <c r="AA339" s="37"/>
      <c r="AB339" s="37"/>
      <c r="AC339" s="37"/>
      <c r="AD339" s="37"/>
      <c r="AE339" s="29" t="str">
        <f t="shared" si="15"/>
        <v/>
      </c>
      <c r="AF339" s="29" t="str" cm="1">
        <f t="array" ref="AF339">IF($AS339=0,"",INDEX(Disk_Pivot!$I$2:$I$500,$AS339))</f>
        <v/>
      </c>
      <c r="AG339" s="29" t="str" cm="1">
        <f t="array" ref="AG339">IF($AS339=0,"",INDEX(Disk_Pivot!$N$2:$N$500,$AS339))</f>
        <v/>
      </c>
      <c r="AH339" s="29"/>
      <c r="AI339" s="29"/>
      <c r="AJ339" s="29"/>
      <c r="AK339" s="29"/>
      <c r="AL339" s="29"/>
      <c r="AM339" s="29"/>
      <c r="AR339">
        <f>IFERROR(MATCH($B339,Input!$J$2:$J$500,0),0)</f>
        <v>0</v>
      </c>
      <c r="AS339">
        <f>IFERROR(MATCH($B339,Disk_Pivot!$G$2:$G$500,0),0)</f>
        <v>0</v>
      </c>
    </row>
    <row r="340" spans="1:45">
      <c r="A340" s="29" t="str" cm="1">
        <f t="array" ref="A340">IF($AR340=0,"",INDEX(Input!$G$2:$G$500,$AR340)&amp;"")</f>
        <v/>
      </c>
      <c r="B340" s="29"/>
      <c r="C340" s="29" t="str" cm="1">
        <f t="array" ref="C340">IF($AR340=0,"",INDEX(Input!$H$2:$H$500,$AR340)&amp;"")</f>
        <v/>
      </c>
      <c r="D340" s="37" t="str" cm="1">
        <f t="array" ref="D340">IF($AR340=0,"",INDEX(Input!$F$2:$F$500,$AR340))</f>
        <v/>
      </c>
      <c r="E340" s="29" t="str">
        <f>IFERROR(INDEX(Models!$G$2:$G$605,MATCH(D340,Models!$H$2:$H$605,0)),D340)</f>
        <v/>
      </c>
      <c r="F340" s="29" t="str" cm="1">
        <f t="array" ref="F340">IF($AR340=0,"",INDEX(Input!$E$2:$E$500,$AR340))</f>
        <v/>
      </c>
      <c r="G340" s="29" t="str" cm="1">
        <f t="array" ref="G340">IF($AR340=0,"",IF(F340="LENOVO",INDEX(Input!$K$2:$K$500,$AR340),INDEX(Input!$L$2:$L$500,$AR340)))</f>
        <v/>
      </c>
      <c r="H340" s="29"/>
      <c r="I340" s="29"/>
      <c r="J340" s="29" t="str">
        <f>CPU_Formula!I340</f>
        <v/>
      </c>
      <c r="K340" s="37" t="str" cm="1">
        <f t="array" ref="K340">IF($AR340=0,"",INDEX(Input!$D$2:$AC$500,$AR340,$AP$2)&amp;"")</f>
        <v/>
      </c>
      <c r="L340" s="37" t="str" cm="1">
        <f t="array" ref="L340">IF($AR340=0,"",INDEX(Input!$D$2:$AC$500,$AR340,$AP$3)&amp;"")</f>
        <v/>
      </c>
      <c r="M340" s="37" t="str" cm="1">
        <f t="array" ref="M340">IFERROR(_xlfn.FILTERXML("&lt;t&gt;&lt;s&gt;" &amp; SUBSTITUTE(L340," / ","&lt;/s&gt;&lt;s&gt;") &amp; "&lt;/s&gt;&lt;/t&gt;","(//s[contains(.,'DDR')])[1]"),"")</f>
        <v/>
      </c>
      <c r="N340" s="29" t="str">
        <f t="shared" si="16"/>
        <v/>
      </c>
      <c r="O340" s="37" t="str" cm="1">
        <f t="array" ref="O340">IF($AR340=0,"",INDEX(Input!$D$2:$AC$500,$AR340,$AP$4)&amp;"")</f>
        <v/>
      </c>
      <c r="P340" s="37" t="str" cm="1">
        <f t="array" ref="P340">IF($AR340=0,"",IFERROR(_xlfn.TEXTJOIN(", ",TRUE,_xlfn.MAP(_xlfn._xlws.FILTER(INDEX(Input!$D$2:$AC$500,,$AP$6),Input!$J$2:$J$500=$B340),_xlfn.LAMBDA(_xlpm.x,IFERROR(TRUNC(VALUE(_xlfn.TEXTBEFORE(_xlpm.x," ")))&amp;" "&amp;_xlfn.TEXTAFTER(_xlpm.x," "),_xlpm.x)))),""))</f>
        <v/>
      </c>
      <c r="Q340" s="29" t="str">
        <f t="shared" si="17"/>
        <v/>
      </c>
      <c r="R340" s="37" t="str" cm="1">
        <f t="array" ref="R340">IF($AR340=0,"",_xlfn.LET(_xlpm.Result,INDEX(Input!$D$2:$AC$500,$AR340,$AP$5),IF(_xlpm.Result="","",_xlpm.Result)))</f>
        <v/>
      </c>
      <c r="S340" s="37" t="str" cm="1">
        <f t="array" ref="S340">IF(R340="","",IFERROR(_xlfn.TEXTSPLIT(R340," / ", ,TRUE,0,),""))</f>
        <v/>
      </c>
      <c r="T340" s="37"/>
      <c r="U340" s="37" t="str" cm="1">
        <f t="array" ref="U340">IFERROR(_xlfn.IFS(
S340="","",
--S340&lt;55,"Battery Defect",
--S340&lt;=69,"Battery D",
--S340&lt;=80,"Battery C",
--S340&gt;80,""
),"")</f>
        <v/>
      </c>
      <c r="V340" s="37" t="str" cm="1">
        <f t="array" ref="V340">IFERROR(_xlfn.IFS(
T340="","",
--T340&lt;55,"Battery Defect",
--T340&lt;=69,"Battery D",
--T340&lt;=80,"Battery C",
--T340&gt;80,""
),"")</f>
        <v/>
      </c>
      <c r="W340" s="37" t="str" cm="1">
        <f t="array" ref="W340">IF($AR340=0,"",IFERROR(IF(INDEX(Input!$N$2:$U$500,$AR340,0)=0,"",INDEX(Input!$N$2:$U$500,$AR340,0)),""))</f>
        <v/>
      </c>
      <c r="X340" s="37"/>
      <c r="Y340" s="37"/>
      <c r="Z340" s="37"/>
      <c r="AA340" s="37"/>
      <c r="AB340" s="37"/>
      <c r="AC340" s="37"/>
      <c r="AD340" s="37"/>
      <c r="AE340" s="29" t="str">
        <f t="shared" si="15"/>
        <v/>
      </c>
      <c r="AF340" s="29" t="str" cm="1">
        <f t="array" ref="AF340">IF($AS340=0,"",INDEX(Disk_Pivot!$I$2:$I$500,$AS340))</f>
        <v/>
      </c>
      <c r="AG340" s="29" t="str" cm="1">
        <f t="array" ref="AG340">IF($AS340=0,"",INDEX(Disk_Pivot!$N$2:$N$500,$AS340))</f>
        <v/>
      </c>
      <c r="AH340" s="29"/>
      <c r="AI340" s="29"/>
      <c r="AJ340" s="29"/>
      <c r="AK340" s="29"/>
      <c r="AL340" s="29"/>
      <c r="AM340" s="29"/>
      <c r="AR340">
        <f>IFERROR(MATCH($B340,Input!$J$2:$J$500,0),0)</f>
        <v>0</v>
      </c>
      <c r="AS340">
        <f>IFERROR(MATCH($B340,Disk_Pivot!$G$2:$G$500,0),0)</f>
        <v>0</v>
      </c>
    </row>
    <row r="341" spans="1:45">
      <c r="A341" s="29" t="str" cm="1">
        <f t="array" ref="A341">IF($AR341=0,"",INDEX(Input!$G$2:$G$500,$AR341)&amp;"")</f>
        <v/>
      </c>
      <c r="B341" s="29"/>
      <c r="C341" s="29" t="str" cm="1">
        <f t="array" ref="C341">IF($AR341=0,"",INDEX(Input!$H$2:$H$500,$AR341)&amp;"")</f>
        <v/>
      </c>
      <c r="D341" s="37" t="str" cm="1">
        <f t="array" ref="D341">IF($AR341=0,"",INDEX(Input!$F$2:$F$500,$AR341))</f>
        <v/>
      </c>
      <c r="E341" s="29" t="str">
        <f>IFERROR(INDEX(Models!$G$2:$G$605,MATCH(D341,Models!$H$2:$H$605,0)),D341)</f>
        <v/>
      </c>
      <c r="F341" s="29" t="str" cm="1">
        <f t="array" ref="F341">IF($AR341=0,"",INDEX(Input!$E$2:$E$500,$AR341))</f>
        <v/>
      </c>
      <c r="G341" s="29" t="str" cm="1">
        <f t="array" ref="G341">IF($AR341=0,"",IF(F341="LENOVO",INDEX(Input!$K$2:$K$500,$AR341),INDEX(Input!$L$2:$L$500,$AR341)))</f>
        <v/>
      </c>
      <c r="H341" s="29"/>
      <c r="I341" s="29"/>
      <c r="J341" s="29" t="str">
        <f>CPU_Formula!I341</f>
        <v/>
      </c>
      <c r="K341" s="37" t="str" cm="1">
        <f t="array" ref="K341">IF($AR341=0,"",INDEX(Input!$D$2:$AC$500,$AR341,$AP$2)&amp;"")</f>
        <v/>
      </c>
      <c r="L341" s="37" t="str" cm="1">
        <f t="array" ref="L341">IF($AR341=0,"",INDEX(Input!$D$2:$AC$500,$AR341,$AP$3)&amp;"")</f>
        <v/>
      </c>
      <c r="M341" s="37" t="str" cm="1">
        <f t="array" ref="M341">IFERROR(_xlfn.FILTERXML("&lt;t&gt;&lt;s&gt;" &amp; SUBSTITUTE(L341," / ","&lt;/s&gt;&lt;s&gt;") &amp; "&lt;/s&gt;&lt;/t&gt;","(//s[contains(.,'DDR')])[1]"),"")</f>
        <v/>
      </c>
      <c r="N341" s="29" t="str">
        <f t="shared" si="16"/>
        <v/>
      </c>
      <c r="O341" s="37" t="str" cm="1">
        <f t="array" ref="O341">IF($AR341=0,"",INDEX(Input!$D$2:$AC$500,$AR341,$AP$4)&amp;"")</f>
        <v/>
      </c>
      <c r="P341" s="37" t="str" cm="1">
        <f t="array" ref="P341">IF($AR341=0,"",IFERROR(_xlfn.TEXTJOIN(", ",TRUE,_xlfn.MAP(_xlfn._xlws.FILTER(INDEX(Input!$D$2:$AC$500,,$AP$6),Input!$J$2:$J$500=$B341),_xlfn.LAMBDA(_xlpm.x,IFERROR(TRUNC(VALUE(_xlfn.TEXTBEFORE(_xlpm.x," ")))&amp;" "&amp;_xlfn.TEXTAFTER(_xlpm.x," "),_xlpm.x)))),""))</f>
        <v/>
      </c>
      <c r="Q341" s="29" t="str">
        <f t="shared" si="17"/>
        <v/>
      </c>
      <c r="R341" s="37" t="str" cm="1">
        <f t="array" ref="R341">IF($AR341=0,"",_xlfn.LET(_xlpm.Result,INDEX(Input!$D$2:$AC$500,$AR341,$AP$5),IF(_xlpm.Result="","",_xlpm.Result)))</f>
        <v/>
      </c>
      <c r="S341" s="37" t="str" cm="1">
        <f t="array" ref="S341">IF(R341="","",IFERROR(_xlfn.TEXTSPLIT(R341," / ", ,TRUE,0,),""))</f>
        <v/>
      </c>
      <c r="T341" s="37"/>
      <c r="U341" s="37" t="str" cm="1">
        <f t="array" ref="U341">IFERROR(_xlfn.IFS(
S341="","",
--S341&lt;55,"Battery Defect",
--S341&lt;=69,"Battery D",
--S341&lt;=80,"Battery C",
--S341&gt;80,""
),"")</f>
        <v/>
      </c>
      <c r="V341" s="37" t="str" cm="1">
        <f t="array" ref="V341">IFERROR(_xlfn.IFS(
T341="","",
--T341&lt;55,"Battery Defect",
--T341&lt;=69,"Battery D",
--T341&lt;=80,"Battery C",
--T341&gt;80,""
),"")</f>
        <v/>
      </c>
      <c r="W341" s="37" t="str" cm="1">
        <f t="array" ref="W341">IF($AR341=0,"",IFERROR(IF(INDEX(Input!$N$2:$U$500,$AR341,0)=0,"",INDEX(Input!$N$2:$U$500,$AR341,0)),""))</f>
        <v/>
      </c>
      <c r="X341" s="37"/>
      <c r="Y341" s="37"/>
      <c r="Z341" s="37"/>
      <c r="AA341" s="37"/>
      <c r="AB341" s="37"/>
      <c r="AC341" s="37"/>
      <c r="AD341" s="37"/>
      <c r="AE341" s="29" t="str">
        <f t="shared" si="15"/>
        <v/>
      </c>
      <c r="AF341" s="29" t="str" cm="1">
        <f t="array" ref="AF341">IF($AS341=0,"",INDEX(Disk_Pivot!$I$2:$I$500,$AS341))</f>
        <v/>
      </c>
      <c r="AG341" s="29" t="str" cm="1">
        <f t="array" ref="AG341">IF($AS341=0,"",INDEX(Disk_Pivot!$N$2:$N$500,$AS341))</f>
        <v/>
      </c>
      <c r="AH341" s="29"/>
      <c r="AI341" s="29"/>
      <c r="AJ341" s="29"/>
      <c r="AK341" s="29"/>
      <c r="AL341" s="29"/>
      <c r="AM341" s="29"/>
      <c r="AR341">
        <f>IFERROR(MATCH($B341,Input!$J$2:$J$500,0),0)</f>
        <v>0</v>
      </c>
      <c r="AS341">
        <f>IFERROR(MATCH($B341,Disk_Pivot!$G$2:$G$500,0),0)</f>
        <v>0</v>
      </c>
    </row>
    <row r="342" spans="1:45">
      <c r="A342" s="29" t="str" cm="1">
        <f t="array" ref="A342">IF($AR342=0,"",INDEX(Input!$G$2:$G$500,$AR342)&amp;"")</f>
        <v/>
      </c>
      <c r="B342" s="29"/>
      <c r="C342" s="29" t="str" cm="1">
        <f t="array" ref="C342">IF($AR342=0,"",INDEX(Input!$H$2:$H$500,$AR342)&amp;"")</f>
        <v/>
      </c>
      <c r="D342" s="37" t="str" cm="1">
        <f t="array" ref="D342">IF($AR342=0,"",INDEX(Input!$F$2:$F$500,$AR342))</f>
        <v/>
      </c>
      <c r="E342" s="29" t="str">
        <f>IFERROR(INDEX(Models!$G$2:$G$605,MATCH(D342,Models!$H$2:$H$605,0)),D342)</f>
        <v/>
      </c>
      <c r="F342" s="29" t="str" cm="1">
        <f t="array" ref="F342">IF($AR342=0,"",INDEX(Input!$E$2:$E$500,$AR342))</f>
        <v/>
      </c>
      <c r="G342" s="29" t="str" cm="1">
        <f t="array" ref="G342">IF($AR342=0,"",IF(F342="LENOVO",INDEX(Input!$K$2:$K$500,$AR342),INDEX(Input!$L$2:$L$500,$AR342)))</f>
        <v/>
      </c>
      <c r="H342" s="29"/>
      <c r="I342" s="29"/>
      <c r="J342" s="29" t="str">
        <f>CPU_Formula!I342</f>
        <v/>
      </c>
      <c r="K342" s="37" t="str" cm="1">
        <f t="array" ref="K342">IF($AR342=0,"",INDEX(Input!$D$2:$AC$500,$AR342,$AP$2)&amp;"")</f>
        <v/>
      </c>
      <c r="L342" s="37" t="str" cm="1">
        <f t="array" ref="L342">IF($AR342=0,"",INDEX(Input!$D$2:$AC$500,$AR342,$AP$3)&amp;"")</f>
        <v/>
      </c>
      <c r="M342" s="37" t="str" cm="1">
        <f t="array" ref="M342">IFERROR(_xlfn.FILTERXML("&lt;t&gt;&lt;s&gt;" &amp; SUBSTITUTE(L342," / ","&lt;/s&gt;&lt;s&gt;") &amp; "&lt;/s&gt;&lt;/t&gt;","(//s[contains(.,'DDR')])[1]"),"")</f>
        <v/>
      </c>
      <c r="N342" s="29" t="str">
        <f t="shared" si="16"/>
        <v/>
      </c>
      <c r="O342" s="37" t="str" cm="1">
        <f t="array" ref="O342">IF($AR342=0,"",INDEX(Input!$D$2:$AC$500,$AR342,$AP$4)&amp;"")</f>
        <v/>
      </c>
      <c r="P342" s="37" t="str" cm="1">
        <f t="array" ref="P342">IF($AR342=0,"",IFERROR(_xlfn.TEXTJOIN(", ",TRUE,_xlfn.MAP(_xlfn._xlws.FILTER(INDEX(Input!$D$2:$AC$500,,$AP$6),Input!$J$2:$J$500=$B342),_xlfn.LAMBDA(_xlpm.x,IFERROR(TRUNC(VALUE(_xlfn.TEXTBEFORE(_xlpm.x," ")))&amp;" "&amp;_xlfn.TEXTAFTER(_xlpm.x," "),_xlpm.x)))),""))</f>
        <v/>
      </c>
      <c r="Q342" s="29" t="str">
        <f t="shared" si="17"/>
        <v/>
      </c>
      <c r="R342" s="37" t="str" cm="1">
        <f t="array" ref="R342">IF($AR342=0,"",_xlfn.LET(_xlpm.Result,INDEX(Input!$D$2:$AC$500,$AR342,$AP$5),IF(_xlpm.Result="","",_xlpm.Result)))</f>
        <v/>
      </c>
      <c r="S342" s="37" t="str" cm="1">
        <f t="array" ref="S342">IF(R342="","",IFERROR(_xlfn.TEXTSPLIT(R342," / ", ,TRUE,0,),""))</f>
        <v/>
      </c>
      <c r="T342" s="37"/>
      <c r="U342" s="37" t="str" cm="1">
        <f t="array" ref="U342">IFERROR(_xlfn.IFS(
S342="","",
--S342&lt;55,"Battery Defect",
--S342&lt;=69,"Battery D",
--S342&lt;=80,"Battery C",
--S342&gt;80,""
),"")</f>
        <v/>
      </c>
      <c r="V342" s="37" t="str" cm="1">
        <f t="array" ref="V342">IFERROR(_xlfn.IFS(
T342="","",
--T342&lt;55,"Battery Defect",
--T342&lt;=69,"Battery D",
--T342&lt;=80,"Battery C",
--T342&gt;80,""
),"")</f>
        <v/>
      </c>
      <c r="W342" s="37" t="str" cm="1">
        <f t="array" ref="W342">IF($AR342=0,"",IFERROR(IF(INDEX(Input!$N$2:$U$500,$AR342,0)=0,"",INDEX(Input!$N$2:$U$500,$AR342,0)),""))</f>
        <v/>
      </c>
      <c r="X342" s="37"/>
      <c r="Y342" s="37"/>
      <c r="Z342" s="37"/>
      <c r="AA342" s="37"/>
      <c r="AB342" s="37"/>
      <c r="AC342" s="37"/>
      <c r="AD342" s="37"/>
      <c r="AE342" s="29" t="str">
        <f t="shared" si="15"/>
        <v/>
      </c>
      <c r="AF342" s="29" t="str" cm="1">
        <f t="array" ref="AF342">IF($AS342=0,"",INDEX(Disk_Pivot!$I$2:$I$500,$AS342))</f>
        <v/>
      </c>
      <c r="AG342" s="29" t="str" cm="1">
        <f t="array" ref="AG342">IF($AS342=0,"",INDEX(Disk_Pivot!$N$2:$N$500,$AS342))</f>
        <v/>
      </c>
      <c r="AH342" s="29"/>
      <c r="AI342" s="29"/>
      <c r="AJ342" s="29"/>
      <c r="AK342" s="29"/>
      <c r="AL342" s="29"/>
      <c r="AM342" s="29"/>
      <c r="AR342">
        <f>IFERROR(MATCH($B342,Input!$J$2:$J$500,0),0)</f>
        <v>0</v>
      </c>
      <c r="AS342">
        <f>IFERROR(MATCH($B342,Disk_Pivot!$G$2:$G$500,0),0)</f>
        <v>0</v>
      </c>
    </row>
    <row r="343" spans="1:45">
      <c r="A343" s="29" t="str" cm="1">
        <f t="array" ref="A343">IF($AR343=0,"",INDEX(Input!$G$2:$G$500,$AR343)&amp;"")</f>
        <v/>
      </c>
      <c r="B343" s="29"/>
      <c r="C343" s="29" t="str" cm="1">
        <f t="array" ref="C343">IF($AR343=0,"",INDEX(Input!$H$2:$H$500,$AR343)&amp;"")</f>
        <v/>
      </c>
      <c r="D343" s="37" t="str" cm="1">
        <f t="array" ref="D343">IF($AR343=0,"",INDEX(Input!$F$2:$F$500,$AR343))</f>
        <v/>
      </c>
      <c r="E343" s="29" t="str">
        <f>IFERROR(INDEX(Models!$G$2:$G$605,MATCH(D343,Models!$H$2:$H$605,0)),D343)</f>
        <v/>
      </c>
      <c r="F343" s="29" t="str" cm="1">
        <f t="array" ref="F343">IF($AR343=0,"",INDEX(Input!$E$2:$E$500,$AR343))</f>
        <v/>
      </c>
      <c r="G343" s="29" t="str" cm="1">
        <f t="array" ref="G343">IF($AR343=0,"",IF(F343="LENOVO",INDEX(Input!$K$2:$K$500,$AR343),INDEX(Input!$L$2:$L$500,$AR343)))</f>
        <v/>
      </c>
      <c r="H343" s="29"/>
      <c r="I343" s="29"/>
      <c r="J343" s="29" t="str">
        <f>CPU_Formula!I343</f>
        <v/>
      </c>
      <c r="K343" s="37" t="str" cm="1">
        <f t="array" ref="K343">IF($AR343=0,"",INDEX(Input!$D$2:$AC$500,$AR343,$AP$2)&amp;"")</f>
        <v/>
      </c>
      <c r="L343" s="37" t="str" cm="1">
        <f t="array" ref="L343">IF($AR343=0,"",INDEX(Input!$D$2:$AC$500,$AR343,$AP$3)&amp;"")</f>
        <v/>
      </c>
      <c r="M343" s="37" t="str" cm="1">
        <f t="array" ref="M343">IFERROR(_xlfn.FILTERXML("&lt;t&gt;&lt;s&gt;" &amp; SUBSTITUTE(L343," / ","&lt;/s&gt;&lt;s&gt;") &amp; "&lt;/s&gt;&lt;/t&gt;","(//s[contains(.,'DDR')])[1]"),"")</f>
        <v/>
      </c>
      <c r="N343" s="29" t="str">
        <f t="shared" si="16"/>
        <v/>
      </c>
      <c r="O343" s="37" t="str" cm="1">
        <f t="array" ref="O343">IF($AR343=0,"",INDEX(Input!$D$2:$AC$500,$AR343,$AP$4)&amp;"")</f>
        <v/>
      </c>
      <c r="P343" s="37" t="str" cm="1">
        <f t="array" ref="P343">IF($AR343=0,"",IFERROR(_xlfn.TEXTJOIN(", ",TRUE,_xlfn.MAP(_xlfn._xlws.FILTER(INDEX(Input!$D$2:$AC$500,,$AP$6),Input!$J$2:$J$500=$B343),_xlfn.LAMBDA(_xlpm.x,IFERROR(TRUNC(VALUE(_xlfn.TEXTBEFORE(_xlpm.x," ")))&amp;" "&amp;_xlfn.TEXTAFTER(_xlpm.x," "),_xlpm.x)))),""))</f>
        <v/>
      </c>
      <c r="Q343" s="29" t="str">
        <f t="shared" si="17"/>
        <v/>
      </c>
      <c r="R343" s="37" t="str" cm="1">
        <f t="array" ref="R343">IF($AR343=0,"",_xlfn.LET(_xlpm.Result,INDEX(Input!$D$2:$AC$500,$AR343,$AP$5),IF(_xlpm.Result="","",_xlpm.Result)))</f>
        <v/>
      </c>
      <c r="S343" s="37" t="str" cm="1">
        <f t="array" ref="S343">IF(R343="","",IFERROR(_xlfn.TEXTSPLIT(R343," / ", ,TRUE,0,),""))</f>
        <v/>
      </c>
      <c r="T343" s="37"/>
      <c r="U343" s="37" t="str" cm="1">
        <f t="array" ref="U343">IFERROR(_xlfn.IFS(
S343="","",
--S343&lt;55,"Battery Defect",
--S343&lt;=69,"Battery D",
--S343&lt;=80,"Battery C",
--S343&gt;80,""
),"")</f>
        <v/>
      </c>
      <c r="V343" s="37" t="str" cm="1">
        <f t="array" ref="V343">IFERROR(_xlfn.IFS(
T343="","",
--T343&lt;55,"Battery Defect",
--T343&lt;=69,"Battery D",
--T343&lt;=80,"Battery C",
--T343&gt;80,""
),"")</f>
        <v/>
      </c>
      <c r="W343" s="37" t="str" cm="1">
        <f t="array" ref="W343">IF($AR343=0,"",IFERROR(IF(INDEX(Input!$N$2:$U$500,$AR343,0)=0,"",INDEX(Input!$N$2:$U$500,$AR343,0)),""))</f>
        <v/>
      </c>
      <c r="X343" s="37"/>
      <c r="Y343" s="37"/>
      <c r="Z343" s="37"/>
      <c r="AA343" s="37"/>
      <c r="AB343" s="37"/>
      <c r="AC343" s="37"/>
      <c r="AD343" s="37"/>
      <c r="AE343" s="29" t="str">
        <f t="shared" si="15"/>
        <v/>
      </c>
      <c r="AF343" s="29" t="str" cm="1">
        <f t="array" ref="AF343">IF($AS343=0,"",INDEX(Disk_Pivot!$I$2:$I$500,$AS343))</f>
        <v/>
      </c>
      <c r="AG343" s="29" t="str" cm="1">
        <f t="array" ref="AG343">IF($AS343=0,"",INDEX(Disk_Pivot!$N$2:$N$500,$AS343))</f>
        <v/>
      </c>
      <c r="AH343" s="29"/>
      <c r="AI343" s="29"/>
      <c r="AJ343" s="29"/>
      <c r="AK343" s="29"/>
      <c r="AL343" s="29"/>
      <c r="AM343" s="29"/>
      <c r="AR343">
        <f>IFERROR(MATCH($B343,Input!$J$2:$J$500,0),0)</f>
        <v>0</v>
      </c>
      <c r="AS343">
        <f>IFERROR(MATCH($B343,Disk_Pivot!$G$2:$G$500,0),0)</f>
        <v>0</v>
      </c>
    </row>
    <row r="344" spans="1:45">
      <c r="A344" s="29" t="str" cm="1">
        <f t="array" ref="A344">IF($AR344=0,"",INDEX(Input!$G$2:$G$500,$AR344)&amp;"")</f>
        <v/>
      </c>
      <c r="B344" s="29"/>
      <c r="C344" s="29" t="str" cm="1">
        <f t="array" ref="C344">IF($AR344=0,"",INDEX(Input!$H$2:$H$500,$AR344)&amp;"")</f>
        <v/>
      </c>
      <c r="D344" s="37" t="str" cm="1">
        <f t="array" ref="D344">IF($AR344=0,"",INDEX(Input!$F$2:$F$500,$AR344))</f>
        <v/>
      </c>
      <c r="E344" s="29" t="str">
        <f>IFERROR(INDEX(Models!$G$2:$G$605,MATCH(D344,Models!$H$2:$H$605,0)),D344)</f>
        <v/>
      </c>
      <c r="F344" s="29" t="str" cm="1">
        <f t="array" ref="F344">IF($AR344=0,"",INDEX(Input!$E$2:$E$500,$AR344))</f>
        <v/>
      </c>
      <c r="G344" s="29" t="str" cm="1">
        <f t="array" ref="G344">IF($AR344=0,"",IF(F344="LENOVO",INDEX(Input!$K$2:$K$500,$AR344),INDEX(Input!$L$2:$L$500,$AR344)))</f>
        <v/>
      </c>
      <c r="H344" s="29"/>
      <c r="I344" s="29"/>
      <c r="J344" s="29" t="str">
        <f>CPU_Formula!I344</f>
        <v/>
      </c>
      <c r="K344" s="37" t="str" cm="1">
        <f t="array" ref="K344">IF($AR344=0,"",INDEX(Input!$D$2:$AC$500,$AR344,$AP$2)&amp;"")</f>
        <v/>
      </c>
      <c r="L344" s="37" t="str" cm="1">
        <f t="array" ref="L344">IF($AR344=0,"",INDEX(Input!$D$2:$AC$500,$AR344,$AP$3)&amp;"")</f>
        <v/>
      </c>
      <c r="M344" s="37" t="str" cm="1">
        <f t="array" ref="M344">IFERROR(_xlfn.FILTERXML("&lt;t&gt;&lt;s&gt;" &amp; SUBSTITUTE(L344," / ","&lt;/s&gt;&lt;s&gt;") &amp; "&lt;/s&gt;&lt;/t&gt;","(//s[contains(.,'DDR')])[1]"),"")</f>
        <v/>
      </c>
      <c r="N344" s="29" t="str">
        <f t="shared" si="16"/>
        <v/>
      </c>
      <c r="O344" s="37" t="str" cm="1">
        <f t="array" ref="O344">IF($AR344=0,"",INDEX(Input!$D$2:$AC$500,$AR344,$AP$4)&amp;"")</f>
        <v/>
      </c>
      <c r="P344" s="37" t="str" cm="1">
        <f t="array" ref="P344">IF($AR344=0,"",IFERROR(_xlfn.TEXTJOIN(", ",TRUE,_xlfn.MAP(_xlfn._xlws.FILTER(INDEX(Input!$D$2:$AC$500,,$AP$6),Input!$J$2:$J$500=$B344),_xlfn.LAMBDA(_xlpm.x,IFERROR(TRUNC(VALUE(_xlfn.TEXTBEFORE(_xlpm.x," ")))&amp;" "&amp;_xlfn.TEXTAFTER(_xlpm.x," "),_xlpm.x)))),""))</f>
        <v/>
      </c>
      <c r="Q344" s="29" t="str">
        <f t="shared" si="17"/>
        <v/>
      </c>
      <c r="R344" s="37" t="str" cm="1">
        <f t="array" ref="R344">IF($AR344=0,"",_xlfn.LET(_xlpm.Result,INDEX(Input!$D$2:$AC$500,$AR344,$AP$5),IF(_xlpm.Result="","",_xlpm.Result)))</f>
        <v/>
      </c>
      <c r="S344" s="37" t="str" cm="1">
        <f t="array" ref="S344">IF(R344="","",IFERROR(_xlfn.TEXTSPLIT(R344," / ", ,TRUE,0,),""))</f>
        <v/>
      </c>
      <c r="T344" s="37"/>
      <c r="U344" s="37" t="str" cm="1">
        <f t="array" ref="U344">IFERROR(_xlfn.IFS(
S344="","",
--S344&lt;55,"Battery Defect",
--S344&lt;=69,"Battery D",
--S344&lt;=80,"Battery C",
--S344&gt;80,""
),"")</f>
        <v/>
      </c>
      <c r="V344" s="37" t="str" cm="1">
        <f t="array" ref="V344">IFERROR(_xlfn.IFS(
T344="","",
--T344&lt;55,"Battery Defect",
--T344&lt;=69,"Battery D",
--T344&lt;=80,"Battery C",
--T344&gt;80,""
),"")</f>
        <v/>
      </c>
      <c r="W344" s="37" t="str" cm="1">
        <f t="array" ref="W344">IF($AR344=0,"",IFERROR(IF(INDEX(Input!$N$2:$U$500,$AR344,0)=0,"",INDEX(Input!$N$2:$U$500,$AR344,0)),""))</f>
        <v/>
      </c>
      <c r="X344" s="37"/>
      <c r="Y344" s="37"/>
      <c r="Z344" s="37"/>
      <c r="AA344" s="37"/>
      <c r="AB344" s="37"/>
      <c r="AC344" s="37"/>
      <c r="AD344" s="37"/>
      <c r="AE344" s="29" t="str">
        <f t="shared" si="15"/>
        <v/>
      </c>
      <c r="AF344" s="29" t="str" cm="1">
        <f t="array" ref="AF344">IF($AS344=0,"",INDEX(Disk_Pivot!$I$2:$I$500,$AS344))</f>
        <v/>
      </c>
      <c r="AG344" s="29" t="str" cm="1">
        <f t="array" ref="AG344">IF($AS344=0,"",INDEX(Disk_Pivot!$N$2:$N$500,$AS344))</f>
        <v/>
      </c>
      <c r="AH344" s="29"/>
      <c r="AI344" s="29"/>
      <c r="AJ344" s="29"/>
      <c r="AK344" s="29"/>
      <c r="AL344" s="29"/>
      <c r="AM344" s="29"/>
      <c r="AR344">
        <f>IFERROR(MATCH($B344,Input!$J$2:$J$500,0),0)</f>
        <v>0</v>
      </c>
      <c r="AS344">
        <f>IFERROR(MATCH($B344,Disk_Pivot!$G$2:$G$500,0),0)</f>
        <v>0</v>
      </c>
    </row>
    <row r="345" spans="1:45">
      <c r="A345" s="29" t="str" cm="1">
        <f t="array" ref="A345">IF($AR345=0,"",INDEX(Input!$G$2:$G$500,$AR345)&amp;"")</f>
        <v/>
      </c>
      <c r="B345" s="29"/>
      <c r="C345" s="29" t="str" cm="1">
        <f t="array" ref="C345">IF($AR345=0,"",INDEX(Input!$H$2:$H$500,$AR345)&amp;"")</f>
        <v/>
      </c>
      <c r="D345" s="37" t="str" cm="1">
        <f t="array" ref="D345">IF($AR345=0,"",INDEX(Input!$F$2:$F$500,$AR345))</f>
        <v/>
      </c>
      <c r="E345" s="29" t="str">
        <f>IFERROR(INDEX(Models!$G$2:$G$605,MATCH(D345,Models!$H$2:$H$605,0)),D345)</f>
        <v/>
      </c>
      <c r="F345" s="29" t="str" cm="1">
        <f t="array" ref="F345">IF($AR345=0,"",INDEX(Input!$E$2:$E$500,$AR345))</f>
        <v/>
      </c>
      <c r="G345" s="29" t="str" cm="1">
        <f t="array" ref="G345">IF($AR345=0,"",IF(F345="LENOVO",INDEX(Input!$K$2:$K$500,$AR345),INDEX(Input!$L$2:$L$500,$AR345)))</f>
        <v/>
      </c>
      <c r="H345" s="29"/>
      <c r="I345" s="29"/>
      <c r="J345" s="29" t="str">
        <f>CPU_Formula!I345</f>
        <v/>
      </c>
      <c r="K345" s="37" t="str" cm="1">
        <f t="array" ref="K345">IF($AR345=0,"",INDEX(Input!$D$2:$AC$500,$AR345,$AP$2)&amp;"")</f>
        <v/>
      </c>
      <c r="L345" s="37" t="str" cm="1">
        <f t="array" ref="L345">IF($AR345=0,"",INDEX(Input!$D$2:$AC$500,$AR345,$AP$3)&amp;"")</f>
        <v/>
      </c>
      <c r="M345" s="37" t="str" cm="1">
        <f t="array" ref="M345">IFERROR(_xlfn.FILTERXML("&lt;t&gt;&lt;s&gt;" &amp; SUBSTITUTE(L345," / ","&lt;/s&gt;&lt;s&gt;") &amp; "&lt;/s&gt;&lt;/t&gt;","(//s[contains(.,'DDR')])[1]"),"")</f>
        <v/>
      </c>
      <c r="N345" s="29" t="str">
        <f t="shared" si="16"/>
        <v/>
      </c>
      <c r="O345" s="37" t="str" cm="1">
        <f t="array" ref="O345">IF($AR345=0,"",INDEX(Input!$D$2:$AC$500,$AR345,$AP$4)&amp;"")</f>
        <v/>
      </c>
      <c r="P345" s="37" t="str" cm="1">
        <f t="array" ref="P345">IF($AR345=0,"",IFERROR(_xlfn.TEXTJOIN(", ",TRUE,_xlfn.MAP(_xlfn._xlws.FILTER(INDEX(Input!$D$2:$AC$500,,$AP$6),Input!$J$2:$J$500=$B345),_xlfn.LAMBDA(_xlpm.x,IFERROR(TRUNC(VALUE(_xlfn.TEXTBEFORE(_xlpm.x," ")))&amp;" "&amp;_xlfn.TEXTAFTER(_xlpm.x," "),_xlpm.x)))),""))</f>
        <v/>
      </c>
      <c r="Q345" s="29" t="str">
        <f t="shared" si="17"/>
        <v/>
      </c>
      <c r="R345" s="37" t="str" cm="1">
        <f t="array" ref="R345">IF($AR345=0,"",_xlfn.LET(_xlpm.Result,INDEX(Input!$D$2:$AC$500,$AR345,$AP$5),IF(_xlpm.Result="","",_xlpm.Result)))</f>
        <v/>
      </c>
      <c r="S345" s="37" t="str" cm="1">
        <f t="array" ref="S345">IF(R345="","",IFERROR(_xlfn.TEXTSPLIT(R345," / ", ,TRUE,0,),""))</f>
        <v/>
      </c>
      <c r="T345" s="37"/>
      <c r="U345" s="37" t="str" cm="1">
        <f t="array" ref="U345">IFERROR(_xlfn.IFS(
S345="","",
--S345&lt;55,"Battery Defect",
--S345&lt;=69,"Battery D",
--S345&lt;=80,"Battery C",
--S345&gt;80,""
),"")</f>
        <v/>
      </c>
      <c r="V345" s="37" t="str" cm="1">
        <f t="array" ref="V345">IFERROR(_xlfn.IFS(
T345="","",
--T345&lt;55,"Battery Defect",
--T345&lt;=69,"Battery D",
--T345&lt;=80,"Battery C",
--T345&gt;80,""
),"")</f>
        <v/>
      </c>
      <c r="W345" s="37" t="str" cm="1">
        <f t="array" ref="W345">IF($AR345=0,"",IFERROR(IF(INDEX(Input!$N$2:$U$500,$AR345,0)=0,"",INDEX(Input!$N$2:$U$500,$AR345,0)),""))</f>
        <v/>
      </c>
      <c r="X345" s="37"/>
      <c r="Y345" s="37"/>
      <c r="Z345" s="37"/>
      <c r="AA345" s="37"/>
      <c r="AB345" s="37"/>
      <c r="AC345" s="37"/>
      <c r="AD345" s="37"/>
      <c r="AE345" s="29" t="str">
        <f t="shared" si="15"/>
        <v/>
      </c>
      <c r="AF345" s="29" t="str" cm="1">
        <f t="array" ref="AF345">IF($AS345=0,"",INDEX(Disk_Pivot!$I$2:$I$500,$AS345))</f>
        <v/>
      </c>
      <c r="AG345" s="29" t="str" cm="1">
        <f t="array" ref="AG345">IF($AS345=0,"",INDEX(Disk_Pivot!$N$2:$N$500,$AS345))</f>
        <v/>
      </c>
      <c r="AH345" s="29"/>
      <c r="AI345" s="29"/>
      <c r="AJ345" s="29"/>
      <c r="AK345" s="29"/>
      <c r="AL345" s="29"/>
      <c r="AM345" s="29"/>
      <c r="AR345">
        <f>IFERROR(MATCH($B345,Input!$J$2:$J$500,0),0)</f>
        <v>0</v>
      </c>
      <c r="AS345">
        <f>IFERROR(MATCH($B345,Disk_Pivot!$G$2:$G$500,0),0)</f>
        <v>0</v>
      </c>
    </row>
    <row r="346" spans="1:45">
      <c r="A346" s="29" t="str" cm="1">
        <f t="array" ref="A346">IF($AR346=0,"",INDEX(Input!$G$2:$G$500,$AR346)&amp;"")</f>
        <v/>
      </c>
      <c r="B346" s="29"/>
      <c r="C346" s="29" t="str" cm="1">
        <f t="array" ref="C346">IF($AR346=0,"",INDEX(Input!$H$2:$H$500,$AR346)&amp;"")</f>
        <v/>
      </c>
      <c r="D346" s="37" t="str" cm="1">
        <f t="array" ref="D346">IF($AR346=0,"",INDEX(Input!$F$2:$F$500,$AR346))</f>
        <v/>
      </c>
      <c r="E346" s="29" t="str">
        <f>IFERROR(INDEX(Models!$G$2:$G$605,MATCH(D346,Models!$H$2:$H$605,0)),D346)</f>
        <v/>
      </c>
      <c r="F346" s="29" t="str" cm="1">
        <f t="array" ref="F346">IF($AR346=0,"",INDEX(Input!$E$2:$E$500,$AR346))</f>
        <v/>
      </c>
      <c r="G346" s="29" t="str" cm="1">
        <f t="array" ref="G346">IF($AR346=0,"",IF(F346="LENOVO",INDEX(Input!$K$2:$K$500,$AR346),INDEX(Input!$L$2:$L$500,$AR346)))</f>
        <v/>
      </c>
      <c r="H346" s="29"/>
      <c r="I346" s="29"/>
      <c r="J346" s="29" t="str">
        <f>CPU_Formula!I346</f>
        <v/>
      </c>
      <c r="K346" s="37" t="str" cm="1">
        <f t="array" ref="K346">IF($AR346=0,"",INDEX(Input!$D$2:$AC$500,$AR346,$AP$2)&amp;"")</f>
        <v/>
      </c>
      <c r="L346" s="37" t="str" cm="1">
        <f t="array" ref="L346">IF($AR346=0,"",INDEX(Input!$D$2:$AC$500,$AR346,$AP$3)&amp;"")</f>
        <v/>
      </c>
      <c r="M346" s="37" t="str" cm="1">
        <f t="array" ref="M346">IFERROR(_xlfn.FILTERXML("&lt;t&gt;&lt;s&gt;" &amp; SUBSTITUTE(L346," / ","&lt;/s&gt;&lt;s&gt;") &amp; "&lt;/s&gt;&lt;/t&gt;","(//s[contains(.,'DDR')])[1]"),"")</f>
        <v/>
      </c>
      <c r="N346" s="29" t="str">
        <f t="shared" si="16"/>
        <v/>
      </c>
      <c r="O346" s="37" t="str" cm="1">
        <f t="array" ref="O346">IF($AR346=0,"",INDEX(Input!$D$2:$AC$500,$AR346,$AP$4)&amp;"")</f>
        <v/>
      </c>
      <c r="P346" s="37" t="str" cm="1">
        <f t="array" ref="P346">IF($AR346=0,"",IFERROR(_xlfn.TEXTJOIN(", ",TRUE,_xlfn.MAP(_xlfn._xlws.FILTER(INDEX(Input!$D$2:$AC$500,,$AP$6),Input!$J$2:$J$500=$B346),_xlfn.LAMBDA(_xlpm.x,IFERROR(TRUNC(VALUE(_xlfn.TEXTBEFORE(_xlpm.x," ")))&amp;" "&amp;_xlfn.TEXTAFTER(_xlpm.x," "),_xlpm.x)))),""))</f>
        <v/>
      </c>
      <c r="Q346" s="29" t="str">
        <f t="shared" si="17"/>
        <v/>
      </c>
      <c r="R346" s="37" t="str" cm="1">
        <f t="array" ref="R346">IF($AR346=0,"",_xlfn.LET(_xlpm.Result,INDEX(Input!$D$2:$AC$500,$AR346,$AP$5),IF(_xlpm.Result="","",_xlpm.Result)))</f>
        <v/>
      </c>
      <c r="S346" s="37" t="str" cm="1">
        <f t="array" ref="S346">IF(R346="","",IFERROR(_xlfn.TEXTSPLIT(R346," / ", ,TRUE,0,),""))</f>
        <v/>
      </c>
      <c r="T346" s="37"/>
      <c r="U346" s="37" t="str" cm="1">
        <f t="array" ref="U346">IFERROR(_xlfn.IFS(
S346="","",
--S346&lt;55,"Battery Defect",
--S346&lt;=69,"Battery D",
--S346&lt;=80,"Battery C",
--S346&gt;80,""
),"")</f>
        <v/>
      </c>
      <c r="V346" s="37" t="str" cm="1">
        <f t="array" ref="V346">IFERROR(_xlfn.IFS(
T346="","",
--T346&lt;55,"Battery Defect",
--T346&lt;=69,"Battery D",
--T346&lt;=80,"Battery C",
--T346&gt;80,""
),"")</f>
        <v/>
      </c>
      <c r="W346" s="37" t="str" cm="1">
        <f t="array" ref="W346">IF($AR346=0,"",IFERROR(IF(INDEX(Input!$N$2:$U$500,$AR346,0)=0,"",INDEX(Input!$N$2:$U$500,$AR346,0)),""))</f>
        <v/>
      </c>
      <c r="X346" s="37"/>
      <c r="Y346" s="37"/>
      <c r="Z346" s="37"/>
      <c r="AA346" s="37"/>
      <c r="AB346" s="37"/>
      <c r="AC346" s="37"/>
      <c r="AD346" s="37"/>
      <c r="AE346" s="29" t="str">
        <f t="shared" si="15"/>
        <v/>
      </c>
      <c r="AF346" s="29" t="str" cm="1">
        <f t="array" ref="AF346">IF($AS346=0,"",INDEX(Disk_Pivot!$I$2:$I$500,$AS346))</f>
        <v/>
      </c>
      <c r="AG346" s="29" t="str" cm="1">
        <f t="array" ref="AG346">IF($AS346=0,"",INDEX(Disk_Pivot!$N$2:$N$500,$AS346))</f>
        <v/>
      </c>
      <c r="AH346" s="29"/>
      <c r="AI346" s="29"/>
      <c r="AJ346" s="29"/>
      <c r="AK346" s="29"/>
      <c r="AL346" s="29"/>
      <c r="AM346" s="29"/>
      <c r="AR346">
        <f>IFERROR(MATCH($B346,Input!$J$2:$J$500,0),0)</f>
        <v>0</v>
      </c>
      <c r="AS346">
        <f>IFERROR(MATCH($B346,Disk_Pivot!$G$2:$G$500,0),0)</f>
        <v>0</v>
      </c>
    </row>
    <row r="347" spans="1:45">
      <c r="A347" s="29" t="str" cm="1">
        <f t="array" ref="A347">IF($AR347=0,"",INDEX(Input!$G$2:$G$500,$AR347)&amp;"")</f>
        <v/>
      </c>
      <c r="B347" s="29"/>
      <c r="C347" s="29" t="str" cm="1">
        <f t="array" ref="C347">IF($AR347=0,"",INDEX(Input!$H$2:$H$500,$AR347)&amp;"")</f>
        <v/>
      </c>
      <c r="D347" s="37" t="str" cm="1">
        <f t="array" ref="D347">IF($AR347=0,"",INDEX(Input!$F$2:$F$500,$AR347))</f>
        <v/>
      </c>
      <c r="E347" s="29" t="str">
        <f>IFERROR(INDEX(Models!$G$2:$G$605,MATCH(D347,Models!$H$2:$H$605,0)),D347)</f>
        <v/>
      </c>
      <c r="F347" s="29" t="str" cm="1">
        <f t="array" ref="F347">IF($AR347=0,"",INDEX(Input!$E$2:$E$500,$AR347))</f>
        <v/>
      </c>
      <c r="G347" s="29" t="str" cm="1">
        <f t="array" ref="G347">IF($AR347=0,"",IF(F347="LENOVO",INDEX(Input!$K$2:$K$500,$AR347),INDEX(Input!$L$2:$L$500,$AR347)))</f>
        <v/>
      </c>
      <c r="H347" s="29"/>
      <c r="I347" s="29"/>
      <c r="J347" s="29" t="str">
        <f>CPU_Formula!I347</f>
        <v/>
      </c>
      <c r="K347" s="37" t="str" cm="1">
        <f t="array" ref="K347">IF($AR347=0,"",INDEX(Input!$D$2:$AC$500,$AR347,$AP$2)&amp;"")</f>
        <v/>
      </c>
      <c r="L347" s="37" t="str" cm="1">
        <f t="array" ref="L347">IF($AR347=0,"",INDEX(Input!$D$2:$AC$500,$AR347,$AP$3)&amp;"")</f>
        <v/>
      </c>
      <c r="M347" s="37" t="str" cm="1">
        <f t="array" ref="M347">IFERROR(_xlfn.FILTERXML("&lt;t&gt;&lt;s&gt;" &amp; SUBSTITUTE(L347," / ","&lt;/s&gt;&lt;s&gt;") &amp; "&lt;/s&gt;&lt;/t&gt;","(//s[contains(.,'DDR')])[1]"),"")</f>
        <v/>
      </c>
      <c r="N347" s="29" t="str">
        <f t="shared" si="16"/>
        <v/>
      </c>
      <c r="O347" s="37" t="str" cm="1">
        <f t="array" ref="O347">IF($AR347=0,"",INDEX(Input!$D$2:$AC$500,$AR347,$AP$4)&amp;"")</f>
        <v/>
      </c>
      <c r="P347" s="37" t="str" cm="1">
        <f t="array" ref="P347">IF($AR347=0,"",IFERROR(_xlfn.TEXTJOIN(", ",TRUE,_xlfn.MAP(_xlfn._xlws.FILTER(INDEX(Input!$D$2:$AC$500,,$AP$6),Input!$J$2:$J$500=$B347),_xlfn.LAMBDA(_xlpm.x,IFERROR(TRUNC(VALUE(_xlfn.TEXTBEFORE(_xlpm.x," ")))&amp;" "&amp;_xlfn.TEXTAFTER(_xlpm.x," "),_xlpm.x)))),""))</f>
        <v/>
      </c>
      <c r="Q347" s="29" t="str">
        <f t="shared" si="17"/>
        <v/>
      </c>
      <c r="R347" s="37" t="str" cm="1">
        <f t="array" ref="R347">IF($AR347=0,"",_xlfn.LET(_xlpm.Result,INDEX(Input!$D$2:$AC$500,$AR347,$AP$5),IF(_xlpm.Result="","",_xlpm.Result)))</f>
        <v/>
      </c>
      <c r="S347" s="37" t="str" cm="1">
        <f t="array" ref="S347">IF(R347="","",IFERROR(_xlfn.TEXTSPLIT(R347," / ", ,TRUE,0,),""))</f>
        <v/>
      </c>
      <c r="T347" s="37"/>
      <c r="U347" s="37" t="str" cm="1">
        <f t="array" ref="U347">IFERROR(_xlfn.IFS(
S347="","",
--S347&lt;55,"Battery Defect",
--S347&lt;=69,"Battery D",
--S347&lt;=80,"Battery C",
--S347&gt;80,""
),"")</f>
        <v/>
      </c>
      <c r="V347" s="37" t="str" cm="1">
        <f t="array" ref="V347">IFERROR(_xlfn.IFS(
T347="","",
--T347&lt;55,"Battery Defect",
--T347&lt;=69,"Battery D",
--T347&lt;=80,"Battery C",
--T347&gt;80,""
),"")</f>
        <v/>
      </c>
      <c r="W347" s="37" t="str" cm="1">
        <f t="array" ref="W347">IF($AR347=0,"",IFERROR(IF(INDEX(Input!$N$2:$U$500,$AR347,0)=0,"",INDEX(Input!$N$2:$U$500,$AR347,0)),""))</f>
        <v/>
      </c>
      <c r="X347" s="37"/>
      <c r="Y347" s="37"/>
      <c r="Z347" s="37"/>
      <c r="AA347" s="37"/>
      <c r="AB347" s="37"/>
      <c r="AC347" s="37"/>
      <c r="AD347" s="37"/>
      <c r="AE347" s="29" t="str">
        <f t="shared" si="15"/>
        <v/>
      </c>
      <c r="AF347" s="29" t="str" cm="1">
        <f t="array" ref="AF347">IF($AS347=0,"",INDEX(Disk_Pivot!$I$2:$I$500,$AS347))</f>
        <v/>
      </c>
      <c r="AG347" s="29" t="str" cm="1">
        <f t="array" ref="AG347">IF($AS347=0,"",INDEX(Disk_Pivot!$N$2:$N$500,$AS347))</f>
        <v/>
      </c>
      <c r="AH347" s="29"/>
      <c r="AI347" s="29"/>
      <c r="AJ347" s="29"/>
      <c r="AK347" s="29"/>
      <c r="AL347" s="29"/>
      <c r="AM347" s="29"/>
      <c r="AR347">
        <f>IFERROR(MATCH($B347,Input!$J$2:$J$500,0),0)</f>
        <v>0</v>
      </c>
      <c r="AS347">
        <f>IFERROR(MATCH($B347,Disk_Pivot!$G$2:$G$500,0),0)</f>
        <v>0</v>
      </c>
    </row>
    <row r="348" spans="1:45">
      <c r="A348" s="29" t="str" cm="1">
        <f t="array" ref="A348">IF($AR348=0,"",INDEX(Input!$G$2:$G$500,$AR348)&amp;"")</f>
        <v/>
      </c>
      <c r="B348" s="29"/>
      <c r="C348" s="29" t="str" cm="1">
        <f t="array" ref="C348">IF($AR348=0,"",INDEX(Input!$H$2:$H$500,$AR348)&amp;"")</f>
        <v/>
      </c>
      <c r="D348" s="37" t="str" cm="1">
        <f t="array" ref="D348">IF($AR348=0,"",INDEX(Input!$F$2:$F$500,$AR348))</f>
        <v/>
      </c>
      <c r="E348" s="29" t="str">
        <f>IFERROR(INDEX(Models!$G$2:$G$605,MATCH(D348,Models!$H$2:$H$605,0)),D348)</f>
        <v/>
      </c>
      <c r="F348" s="29" t="str" cm="1">
        <f t="array" ref="F348">IF($AR348=0,"",INDEX(Input!$E$2:$E$500,$AR348))</f>
        <v/>
      </c>
      <c r="G348" s="29" t="str" cm="1">
        <f t="array" ref="G348">IF($AR348=0,"",IF(F348="LENOVO",INDEX(Input!$K$2:$K$500,$AR348),INDEX(Input!$L$2:$L$500,$AR348)))</f>
        <v/>
      </c>
      <c r="H348" s="29"/>
      <c r="I348" s="29"/>
      <c r="J348" s="29" t="str">
        <f>CPU_Formula!I348</f>
        <v/>
      </c>
      <c r="K348" s="37" t="str" cm="1">
        <f t="array" ref="K348">IF($AR348=0,"",INDEX(Input!$D$2:$AC$500,$AR348,$AP$2)&amp;"")</f>
        <v/>
      </c>
      <c r="L348" s="37" t="str" cm="1">
        <f t="array" ref="L348">IF($AR348=0,"",INDEX(Input!$D$2:$AC$500,$AR348,$AP$3)&amp;"")</f>
        <v/>
      </c>
      <c r="M348" s="37" t="str" cm="1">
        <f t="array" ref="M348">IFERROR(_xlfn.FILTERXML("&lt;t&gt;&lt;s&gt;" &amp; SUBSTITUTE(L348," / ","&lt;/s&gt;&lt;s&gt;") &amp; "&lt;/s&gt;&lt;/t&gt;","(//s[contains(.,'DDR')])[1]"),"")</f>
        <v/>
      </c>
      <c r="N348" s="29" t="str">
        <f t="shared" si="16"/>
        <v/>
      </c>
      <c r="O348" s="37" t="str" cm="1">
        <f t="array" ref="O348">IF($AR348=0,"",INDEX(Input!$D$2:$AC$500,$AR348,$AP$4)&amp;"")</f>
        <v/>
      </c>
      <c r="P348" s="37" t="str" cm="1">
        <f t="array" ref="P348">IF($AR348=0,"",IFERROR(_xlfn.TEXTJOIN(", ",TRUE,_xlfn.MAP(_xlfn._xlws.FILTER(INDEX(Input!$D$2:$AC$500,,$AP$6),Input!$J$2:$J$500=$B348),_xlfn.LAMBDA(_xlpm.x,IFERROR(TRUNC(VALUE(_xlfn.TEXTBEFORE(_xlpm.x," ")))&amp;" "&amp;_xlfn.TEXTAFTER(_xlpm.x," "),_xlpm.x)))),""))</f>
        <v/>
      </c>
      <c r="Q348" s="29" t="str">
        <f t="shared" si="17"/>
        <v/>
      </c>
      <c r="R348" s="37" t="str" cm="1">
        <f t="array" ref="R348">IF($AR348=0,"",_xlfn.LET(_xlpm.Result,INDEX(Input!$D$2:$AC$500,$AR348,$AP$5),IF(_xlpm.Result="","",_xlpm.Result)))</f>
        <v/>
      </c>
      <c r="S348" s="37" t="str" cm="1">
        <f t="array" ref="S348">IF(R348="","",IFERROR(_xlfn.TEXTSPLIT(R348," / ", ,TRUE,0,),""))</f>
        <v/>
      </c>
      <c r="T348" s="37"/>
      <c r="U348" s="37" t="str" cm="1">
        <f t="array" ref="U348">IFERROR(_xlfn.IFS(
S348="","",
--S348&lt;55,"Battery Defect",
--S348&lt;=69,"Battery D",
--S348&lt;=80,"Battery C",
--S348&gt;80,""
),"")</f>
        <v/>
      </c>
      <c r="V348" s="37" t="str" cm="1">
        <f t="array" ref="V348">IFERROR(_xlfn.IFS(
T348="","",
--T348&lt;55,"Battery Defect",
--T348&lt;=69,"Battery D",
--T348&lt;=80,"Battery C",
--T348&gt;80,""
),"")</f>
        <v/>
      </c>
      <c r="W348" s="37" t="str" cm="1">
        <f t="array" ref="W348">IF($AR348=0,"",IFERROR(IF(INDEX(Input!$N$2:$U$500,$AR348,0)=0,"",INDEX(Input!$N$2:$U$500,$AR348,0)),""))</f>
        <v/>
      </c>
      <c r="X348" s="37"/>
      <c r="Y348" s="37"/>
      <c r="Z348" s="37"/>
      <c r="AA348" s="37"/>
      <c r="AB348" s="37"/>
      <c r="AC348" s="37"/>
      <c r="AD348" s="37"/>
      <c r="AE348" s="29" t="str">
        <f t="shared" si="15"/>
        <v/>
      </c>
      <c r="AF348" s="29" t="str" cm="1">
        <f t="array" ref="AF348">IF($AS348=0,"",INDEX(Disk_Pivot!$I$2:$I$500,$AS348))</f>
        <v/>
      </c>
      <c r="AG348" s="29" t="str" cm="1">
        <f t="array" ref="AG348">IF($AS348=0,"",INDEX(Disk_Pivot!$N$2:$N$500,$AS348))</f>
        <v/>
      </c>
      <c r="AH348" s="29"/>
      <c r="AI348" s="29"/>
      <c r="AJ348" s="29"/>
      <c r="AK348" s="29"/>
      <c r="AL348" s="29"/>
      <c r="AM348" s="29"/>
      <c r="AR348">
        <f>IFERROR(MATCH($B348,Input!$J$2:$J$500,0),0)</f>
        <v>0</v>
      </c>
      <c r="AS348">
        <f>IFERROR(MATCH($B348,Disk_Pivot!$G$2:$G$500,0),0)</f>
        <v>0</v>
      </c>
    </row>
    <row r="349" spans="1:45">
      <c r="A349" s="29" t="str" cm="1">
        <f t="array" ref="A349">IF($AR349=0,"",INDEX(Input!$G$2:$G$500,$AR349)&amp;"")</f>
        <v/>
      </c>
      <c r="B349" s="29"/>
      <c r="C349" s="29" t="str" cm="1">
        <f t="array" ref="C349">IF($AR349=0,"",INDEX(Input!$H$2:$H$500,$AR349)&amp;"")</f>
        <v/>
      </c>
      <c r="D349" s="37" t="str" cm="1">
        <f t="array" ref="D349">IF($AR349=0,"",INDEX(Input!$F$2:$F$500,$AR349))</f>
        <v/>
      </c>
      <c r="E349" s="29" t="str">
        <f>IFERROR(INDEX(Models!$G$2:$G$605,MATCH(D349,Models!$H$2:$H$605,0)),D349)</f>
        <v/>
      </c>
      <c r="F349" s="29" t="str" cm="1">
        <f t="array" ref="F349">IF($AR349=0,"",INDEX(Input!$E$2:$E$500,$AR349))</f>
        <v/>
      </c>
      <c r="G349" s="29" t="str" cm="1">
        <f t="array" ref="G349">IF($AR349=0,"",IF(F349="LENOVO",INDEX(Input!$K$2:$K$500,$AR349),INDEX(Input!$L$2:$L$500,$AR349)))</f>
        <v/>
      </c>
      <c r="H349" s="29"/>
      <c r="I349" s="29"/>
      <c r="J349" s="29" t="str">
        <f>CPU_Formula!I349</f>
        <v/>
      </c>
      <c r="K349" s="37" t="str" cm="1">
        <f t="array" ref="K349">IF($AR349=0,"",INDEX(Input!$D$2:$AC$500,$AR349,$AP$2)&amp;"")</f>
        <v/>
      </c>
      <c r="L349" s="37" t="str" cm="1">
        <f t="array" ref="L349">IF($AR349=0,"",INDEX(Input!$D$2:$AC$500,$AR349,$AP$3)&amp;"")</f>
        <v/>
      </c>
      <c r="M349" s="37" t="str" cm="1">
        <f t="array" ref="M349">IFERROR(_xlfn.FILTERXML("&lt;t&gt;&lt;s&gt;" &amp; SUBSTITUTE(L349," / ","&lt;/s&gt;&lt;s&gt;") &amp; "&lt;/s&gt;&lt;/t&gt;","(//s[contains(.,'DDR')])[1]"),"")</f>
        <v/>
      </c>
      <c r="N349" s="29" t="str">
        <f t="shared" si="16"/>
        <v/>
      </c>
      <c r="O349" s="37" t="str" cm="1">
        <f t="array" ref="O349">IF($AR349=0,"",INDEX(Input!$D$2:$AC$500,$AR349,$AP$4)&amp;"")</f>
        <v/>
      </c>
      <c r="P349" s="37" t="str" cm="1">
        <f t="array" ref="P349">IF($AR349=0,"",IFERROR(_xlfn.TEXTJOIN(", ",TRUE,_xlfn.MAP(_xlfn._xlws.FILTER(INDEX(Input!$D$2:$AC$500,,$AP$6),Input!$J$2:$J$500=$B349),_xlfn.LAMBDA(_xlpm.x,IFERROR(TRUNC(VALUE(_xlfn.TEXTBEFORE(_xlpm.x," ")))&amp;" "&amp;_xlfn.TEXTAFTER(_xlpm.x," "),_xlpm.x)))),""))</f>
        <v/>
      </c>
      <c r="Q349" s="29" t="str">
        <f t="shared" si="17"/>
        <v/>
      </c>
      <c r="R349" s="37" t="str" cm="1">
        <f t="array" ref="R349">IF($AR349=0,"",_xlfn.LET(_xlpm.Result,INDEX(Input!$D$2:$AC$500,$AR349,$AP$5),IF(_xlpm.Result="","",_xlpm.Result)))</f>
        <v/>
      </c>
      <c r="S349" s="37" t="str" cm="1">
        <f t="array" ref="S349">IF(R349="","",IFERROR(_xlfn.TEXTSPLIT(R349," / ", ,TRUE,0,),""))</f>
        <v/>
      </c>
      <c r="T349" s="37"/>
      <c r="U349" s="37" t="str" cm="1">
        <f t="array" ref="U349">IFERROR(_xlfn.IFS(
S349="","",
--S349&lt;55,"Battery Defect",
--S349&lt;=69,"Battery D",
--S349&lt;=80,"Battery C",
--S349&gt;80,""
),"")</f>
        <v/>
      </c>
      <c r="V349" s="37" t="str" cm="1">
        <f t="array" ref="V349">IFERROR(_xlfn.IFS(
T349="","",
--T349&lt;55,"Battery Defect",
--T349&lt;=69,"Battery D",
--T349&lt;=80,"Battery C",
--T349&gt;80,""
),"")</f>
        <v/>
      </c>
      <c r="W349" s="37" t="str" cm="1">
        <f t="array" ref="W349">IF($AR349=0,"",IFERROR(IF(INDEX(Input!$N$2:$U$500,$AR349,0)=0,"",INDEX(Input!$N$2:$U$500,$AR349,0)),""))</f>
        <v/>
      </c>
      <c r="X349" s="37"/>
      <c r="Y349" s="37"/>
      <c r="Z349" s="37"/>
      <c r="AA349" s="37"/>
      <c r="AB349" s="37"/>
      <c r="AC349" s="37"/>
      <c r="AD349" s="37"/>
      <c r="AE349" s="29" t="str">
        <f t="shared" si="15"/>
        <v/>
      </c>
      <c r="AF349" s="29" t="str" cm="1">
        <f t="array" ref="AF349">IF($AS349=0,"",INDEX(Disk_Pivot!$I$2:$I$500,$AS349))</f>
        <v/>
      </c>
      <c r="AG349" s="29" t="str" cm="1">
        <f t="array" ref="AG349">IF($AS349=0,"",INDEX(Disk_Pivot!$N$2:$N$500,$AS349))</f>
        <v/>
      </c>
      <c r="AH349" s="29"/>
      <c r="AI349" s="29"/>
      <c r="AJ349" s="29"/>
      <c r="AK349" s="29"/>
      <c r="AL349" s="29"/>
      <c r="AM349" s="29"/>
      <c r="AR349">
        <f>IFERROR(MATCH($B349,Input!$J$2:$J$500,0),0)</f>
        <v>0</v>
      </c>
      <c r="AS349">
        <f>IFERROR(MATCH($B349,Disk_Pivot!$G$2:$G$500,0),0)</f>
        <v>0</v>
      </c>
    </row>
    <row r="350" spans="1:45">
      <c r="A350" s="29" t="str" cm="1">
        <f t="array" ref="A350">IF($AR350=0,"",INDEX(Input!$G$2:$G$500,$AR350)&amp;"")</f>
        <v/>
      </c>
      <c r="B350" s="29"/>
      <c r="C350" s="29" t="str" cm="1">
        <f t="array" ref="C350">IF($AR350=0,"",INDEX(Input!$H$2:$H$500,$AR350)&amp;"")</f>
        <v/>
      </c>
      <c r="D350" s="37" t="str" cm="1">
        <f t="array" ref="D350">IF($AR350=0,"",INDEX(Input!$F$2:$F$500,$AR350))</f>
        <v/>
      </c>
      <c r="E350" s="29" t="str">
        <f>IFERROR(INDEX(Models!$G$2:$G$605,MATCH(D350,Models!$H$2:$H$605,0)),D350)</f>
        <v/>
      </c>
      <c r="F350" s="29" t="str" cm="1">
        <f t="array" ref="F350">IF($AR350=0,"",INDEX(Input!$E$2:$E$500,$AR350))</f>
        <v/>
      </c>
      <c r="G350" s="29" t="str" cm="1">
        <f t="array" ref="G350">IF($AR350=0,"",IF(F350="LENOVO",INDEX(Input!$K$2:$K$500,$AR350),INDEX(Input!$L$2:$L$500,$AR350)))</f>
        <v/>
      </c>
      <c r="H350" s="29"/>
      <c r="I350" s="29"/>
      <c r="J350" s="29" t="str">
        <f>CPU_Formula!I350</f>
        <v/>
      </c>
      <c r="K350" s="37" t="str" cm="1">
        <f t="array" ref="K350">IF($AR350=0,"",INDEX(Input!$D$2:$AC$500,$AR350,$AP$2)&amp;"")</f>
        <v/>
      </c>
      <c r="L350" s="37" t="str" cm="1">
        <f t="array" ref="L350">IF($AR350=0,"",INDEX(Input!$D$2:$AC$500,$AR350,$AP$3)&amp;"")</f>
        <v/>
      </c>
      <c r="M350" s="37" t="str" cm="1">
        <f t="array" ref="M350">IFERROR(_xlfn.FILTERXML("&lt;t&gt;&lt;s&gt;" &amp; SUBSTITUTE(L350," / ","&lt;/s&gt;&lt;s&gt;") &amp; "&lt;/s&gt;&lt;/t&gt;","(//s[contains(.,'DDR')])[1]"),"")</f>
        <v/>
      </c>
      <c r="N350" s="29" t="str">
        <f t="shared" si="16"/>
        <v/>
      </c>
      <c r="O350" s="37" t="str" cm="1">
        <f t="array" ref="O350">IF($AR350=0,"",INDEX(Input!$D$2:$AC$500,$AR350,$AP$4)&amp;"")</f>
        <v/>
      </c>
      <c r="P350" s="37" t="str" cm="1">
        <f t="array" ref="P350">IF($AR350=0,"",IFERROR(_xlfn.TEXTJOIN(", ",TRUE,_xlfn.MAP(_xlfn._xlws.FILTER(INDEX(Input!$D$2:$AC$500,,$AP$6),Input!$J$2:$J$500=$B350),_xlfn.LAMBDA(_xlpm.x,IFERROR(TRUNC(VALUE(_xlfn.TEXTBEFORE(_xlpm.x," ")))&amp;" "&amp;_xlfn.TEXTAFTER(_xlpm.x," "),_xlpm.x)))),""))</f>
        <v/>
      </c>
      <c r="Q350" s="29" t="str">
        <f t="shared" si="17"/>
        <v/>
      </c>
      <c r="R350" s="37" t="str" cm="1">
        <f t="array" ref="R350">IF($AR350=0,"",_xlfn.LET(_xlpm.Result,INDEX(Input!$D$2:$AC$500,$AR350,$AP$5),IF(_xlpm.Result="","",_xlpm.Result)))</f>
        <v/>
      </c>
      <c r="S350" s="37" t="str" cm="1">
        <f t="array" ref="S350">IF(R350="","",IFERROR(_xlfn.TEXTSPLIT(R350," / ", ,TRUE,0,),""))</f>
        <v/>
      </c>
      <c r="T350" s="37"/>
      <c r="U350" s="37" t="str" cm="1">
        <f t="array" ref="U350">IFERROR(_xlfn.IFS(
S350="","",
--S350&lt;55,"Battery Defect",
--S350&lt;=69,"Battery D",
--S350&lt;=80,"Battery C",
--S350&gt;80,""
),"")</f>
        <v/>
      </c>
      <c r="V350" s="37" t="str" cm="1">
        <f t="array" ref="V350">IFERROR(_xlfn.IFS(
T350="","",
--T350&lt;55,"Battery Defect",
--T350&lt;=69,"Battery D",
--T350&lt;=80,"Battery C",
--T350&gt;80,""
),"")</f>
        <v/>
      </c>
      <c r="W350" s="37" t="str" cm="1">
        <f t="array" ref="W350">IF($AR350=0,"",IFERROR(IF(INDEX(Input!$N$2:$U$500,$AR350,0)=0,"",INDEX(Input!$N$2:$U$500,$AR350,0)),""))</f>
        <v/>
      </c>
      <c r="X350" s="37"/>
      <c r="Y350" s="37"/>
      <c r="Z350" s="37"/>
      <c r="AA350" s="37"/>
      <c r="AB350" s="37"/>
      <c r="AC350" s="37"/>
      <c r="AD350" s="37"/>
      <c r="AE350" s="29" t="str">
        <f t="shared" si="15"/>
        <v/>
      </c>
      <c r="AF350" s="29" t="str" cm="1">
        <f t="array" ref="AF350">IF($AS350=0,"",INDEX(Disk_Pivot!$I$2:$I$500,$AS350))</f>
        <v/>
      </c>
      <c r="AG350" s="29" t="str" cm="1">
        <f t="array" ref="AG350">IF($AS350=0,"",INDEX(Disk_Pivot!$N$2:$N$500,$AS350))</f>
        <v/>
      </c>
      <c r="AH350" s="29"/>
      <c r="AI350" s="29"/>
      <c r="AJ350" s="29"/>
      <c r="AK350" s="29"/>
      <c r="AL350" s="29"/>
      <c r="AM350" s="29"/>
      <c r="AR350">
        <f>IFERROR(MATCH($B350,Input!$J$2:$J$500,0),0)</f>
        <v>0</v>
      </c>
      <c r="AS350">
        <f>IFERROR(MATCH($B350,Disk_Pivot!$G$2:$G$500,0),0)</f>
        <v>0</v>
      </c>
    </row>
    <row r="351" spans="1:45">
      <c r="A351" s="29" t="str" cm="1">
        <f t="array" ref="A351">IF($AR351=0,"",INDEX(Input!$G$2:$G$500,$AR351)&amp;"")</f>
        <v/>
      </c>
      <c r="B351" s="29"/>
      <c r="C351" s="29" t="str" cm="1">
        <f t="array" ref="C351">IF($AR351=0,"",INDEX(Input!$H$2:$H$500,$AR351)&amp;"")</f>
        <v/>
      </c>
      <c r="D351" s="37" t="str" cm="1">
        <f t="array" ref="D351">IF($AR351=0,"",INDEX(Input!$F$2:$F$500,$AR351))</f>
        <v/>
      </c>
      <c r="E351" s="29" t="str">
        <f>IFERROR(INDEX(Models!$G$2:$G$605,MATCH(D351,Models!$H$2:$H$605,0)),D351)</f>
        <v/>
      </c>
      <c r="F351" s="29" t="str" cm="1">
        <f t="array" ref="F351">IF($AR351=0,"",INDEX(Input!$E$2:$E$500,$AR351))</f>
        <v/>
      </c>
      <c r="G351" s="29" t="str" cm="1">
        <f t="array" ref="G351">IF($AR351=0,"",IF(F351="LENOVO",INDEX(Input!$K$2:$K$500,$AR351),INDEX(Input!$L$2:$L$500,$AR351)))</f>
        <v/>
      </c>
      <c r="H351" s="29"/>
      <c r="I351" s="29"/>
      <c r="J351" s="29" t="str">
        <f>CPU_Formula!I351</f>
        <v/>
      </c>
      <c r="K351" s="37" t="str" cm="1">
        <f t="array" ref="K351">IF($AR351=0,"",INDEX(Input!$D$2:$AC$500,$AR351,$AP$2)&amp;"")</f>
        <v/>
      </c>
      <c r="L351" s="37" t="str" cm="1">
        <f t="array" ref="L351">IF($AR351=0,"",INDEX(Input!$D$2:$AC$500,$AR351,$AP$3)&amp;"")</f>
        <v/>
      </c>
      <c r="M351" s="37" t="str" cm="1">
        <f t="array" ref="M351">IFERROR(_xlfn.FILTERXML("&lt;t&gt;&lt;s&gt;" &amp; SUBSTITUTE(L351," / ","&lt;/s&gt;&lt;s&gt;") &amp; "&lt;/s&gt;&lt;/t&gt;","(//s[contains(.,'DDR')])[1]"),"")</f>
        <v/>
      </c>
      <c r="N351" s="29" t="str">
        <f t="shared" si="16"/>
        <v/>
      </c>
      <c r="O351" s="37" t="str" cm="1">
        <f t="array" ref="O351">IF($AR351=0,"",INDEX(Input!$D$2:$AC$500,$AR351,$AP$4)&amp;"")</f>
        <v/>
      </c>
      <c r="P351" s="37" t="str" cm="1">
        <f t="array" ref="P351">IF($AR351=0,"",IFERROR(_xlfn.TEXTJOIN(", ",TRUE,_xlfn.MAP(_xlfn._xlws.FILTER(INDEX(Input!$D$2:$AC$500,,$AP$6),Input!$J$2:$J$500=$B351),_xlfn.LAMBDA(_xlpm.x,IFERROR(TRUNC(VALUE(_xlfn.TEXTBEFORE(_xlpm.x," ")))&amp;" "&amp;_xlfn.TEXTAFTER(_xlpm.x," "),_xlpm.x)))),""))</f>
        <v/>
      </c>
      <c r="Q351" s="29" t="str">
        <f t="shared" si="17"/>
        <v/>
      </c>
      <c r="R351" s="37" t="str" cm="1">
        <f t="array" ref="R351">IF($AR351=0,"",_xlfn.LET(_xlpm.Result,INDEX(Input!$D$2:$AC$500,$AR351,$AP$5),IF(_xlpm.Result="","",_xlpm.Result)))</f>
        <v/>
      </c>
      <c r="S351" s="37" t="str" cm="1">
        <f t="array" ref="S351">IF(R351="","",IFERROR(_xlfn.TEXTSPLIT(R351," / ", ,TRUE,0,),""))</f>
        <v/>
      </c>
      <c r="T351" s="37"/>
      <c r="U351" s="37" t="str" cm="1">
        <f t="array" ref="U351">IFERROR(_xlfn.IFS(
S351="","",
--S351&lt;55,"Battery Defect",
--S351&lt;=69,"Battery D",
--S351&lt;=80,"Battery C",
--S351&gt;80,""
),"")</f>
        <v/>
      </c>
      <c r="V351" s="37" t="str" cm="1">
        <f t="array" ref="V351">IFERROR(_xlfn.IFS(
T351="","",
--T351&lt;55,"Battery Defect",
--T351&lt;=69,"Battery D",
--T351&lt;=80,"Battery C",
--T351&gt;80,""
),"")</f>
        <v/>
      </c>
      <c r="W351" s="37" t="str" cm="1">
        <f t="array" ref="W351">IF($AR351=0,"",IFERROR(IF(INDEX(Input!$N$2:$U$500,$AR351,0)=0,"",INDEX(Input!$N$2:$U$500,$AR351,0)),""))</f>
        <v/>
      </c>
      <c r="X351" s="37"/>
      <c r="Y351" s="37"/>
      <c r="Z351" s="37"/>
      <c r="AA351" s="37"/>
      <c r="AB351" s="37"/>
      <c r="AC351" s="37"/>
      <c r="AD351" s="37"/>
      <c r="AE351" s="29" t="str">
        <f t="shared" si="15"/>
        <v/>
      </c>
      <c r="AF351" s="29" t="str" cm="1">
        <f t="array" ref="AF351">IF($AS351=0,"",INDEX(Disk_Pivot!$I$2:$I$500,$AS351))</f>
        <v/>
      </c>
      <c r="AG351" s="29" t="str" cm="1">
        <f t="array" ref="AG351">IF($AS351=0,"",INDEX(Disk_Pivot!$N$2:$N$500,$AS351))</f>
        <v/>
      </c>
      <c r="AH351" s="29"/>
      <c r="AI351" s="29"/>
      <c r="AJ351" s="29"/>
      <c r="AK351" s="29"/>
      <c r="AL351" s="29"/>
      <c r="AM351" s="29"/>
      <c r="AR351">
        <f>IFERROR(MATCH($B351,Input!$J$2:$J$500,0),0)</f>
        <v>0</v>
      </c>
      <c r="AS351">
        <f>IFERROR(MATCH($B351,Disk_Pivot!$G$2:$G$500,0),0)</f>
        <v>0</v>
      </c>
    </row>
    <row r="352" spans="1:45">
      <c r="A352" s="29" t="str" cm="1">
        <f t="array" ref="A352">IF($AR352=0,"",INDEX(Input!$G$2:$G$500,$AR352)&amp;"")</f>
        <v/>
      </c>
      <c r="B352" s="29"/>
      <c r="C352" s="29" t="str" cm="1">
        <f t="array" ref="C352">IF($AR352=0,"",INDEX(Input!$H$2:$H$500,$AR352)&amp;"")</f>
        <v/>
      </c>
      <c r="D352" s="37" t="str" cm="1">
        <f t="array" ref="D352">IF($AR352=0,"",INDEX(Input!$F$2:$F$500,$AR352))</f>
        <v/>
      </c>
      <c r="E352" s="29" t="str">
        <f>IFERROR(INDEX(Models!$G$2:$G$605,MATCH(D352,Models!$H$2:$H$605,0)),D352)</f>
        <v/>
      </c>
      <c r="F352" s="29" t="str" cm="1">
        <f t="array" ref="F352">IF($AR352=0,"",INDEX(Input!$E$2:$E$500,$AR352))</f>
        <v/>
      </c>
      <c r="G352" s="29" t="str" cm="1">
        <f t="array" ref="G352">IF($AR352=0,"",IF(F352="LENOVO",INDEX(Input!$K$2:$K$500,$AR352),INDEX(Input!$L$2:$L$500,$AR352)))</f>
        <v/>
      </c>
      <c r="H352" s="29"/>
      <c r="I352" s="29"/>
      <c r="J352" s="29" t="str">
        <f>CPU_Formula!I352</f>
        <v/>
      </c>
      <c r="K352" s="37" t="str" cm="1">
        <f t="array" ref="K352">IF($AR352=0,"",INDEX(Input!$D$2:$AC$500,$AR352,$AP$2)&amp;"")</f>
        <v/>
      </c>
      <c r="L352" s="37" t="str" cm="1">
        <f t="array" ref="L352">IF($AR352=0,"",INDEX(Input!$D$2:$AC$500,$AR352,$AP$3)&amp;"")</f>
        <v/>
      </c>
      <c r="M352" s="37" t="str" cm="1">
        <f t="array" ref="M352">IFERROR(_xlfn.FILTERXML("&lt;t&gt;&lt;s&gt;" &amp; SUBSTITUTE(L352," / ","&lt;/s&gt;&lt;s&gt;") &amp; "&lt;/s&gt;&lt;/t&gt;","(//s[contains(.,'DDR')])[1]"),"")</f>
        <v/>
      </c>
      <c r="N352" s="29" t="str">
        <f t="shared" si="16"/>
        <v/>
      </c>
      <c r="O352" s="37" t="str" cm="1">
        <f t="array" ref="O352">IF($AR352=0,"",INDEX(Input!$D$2:$AC$500,$AR352,$AP$4)&amp;"")</f>
        <v/>
      </c>
      <c r="P352" s="37" t="str" cm="1">
        <f t="array" ref="P352">IF($AR352=0,"",IFERROR(_xlfn.TEXTJOIN(", ",TRUE,_xlfn.MAP(_xlfn._xlws.FILTER(INDEX(Input!$D$2:$AC$500,,$AP$6),Input!$J$2:$J$500=$B352),_xlfn.LAMBDA(_xlpm.x,IFERROR(TRUNC(VALUE(_xlfn.TEXTBEFORE(_xlpm.x," ")))&amp;" "&amp;_xlfn.TEXTAFTER(_xlpm.x," "),_xlpm.x)))),""))</f>
        <v/>
      </c>
      <c r="Q352" s="29" t="str">
        <f t="shared" si="17"/>
        <v/>
      </c>
      <c r="R352" s="37" t="str" cm="1">
        <f t="array" ref="R352">IF($AR352=0,"",_xlfn.LET(_xlpm.Result,INDEX(Input!$D$2:$AC$500,$AR352,$AP$5),IF(_xlpm.Result="","",_xlpm.Result)))</f>
        <v/>
      </c>
      <c r="S352" s="37" t="str" cm="1">
        <f t="array" ref="S352">IF(R352="","",IFERROR(_xlfn.TEXTSPLIT(R352," / ", ,TRUE,0,),""))</f>
        <v/>
      </c>
      <c r="T352" s="37"/>
      <c r="U352" s="37" t="str" cm="1">
        <f t="array" ref="U352">IFERROR(_xlfn.IFS(
S352="","",
--S352&lt;55,"Battery Defect",
--S352&lt;=69,"Battery D",
--S352&lt;=80,"Battery C",
--S352&gt;80,""
),"")</f>
        <v/>
      </c>
      <c r="V352" s="37" t="str" cm="1">
        <f t="array" ref="V352">IFERROR(_xlfn.IFS(
T352="","",
--T352&lt;55,"Battery Defect",
--T352&lt;=69,"Battery D",
--T352&lt;=80,"Battery C",
--T352&gt;80,""
),"")</f>
        <v/>
      </c>
      <c r="W352" s="37" t="str" cm="1">
        <f t="array" ref="W352">IF($AR352=0,"",IFERROR(IF(INDEX(Input!$N$2:$U$500,$AR352,0)=0,"",INDEX(Input!$N$2:$U$500,$AR352,0)),""))</f>
        <v/>
      </c>
      <c r="X352" s="37"/>
      <c r="Y352" s="37"/>
      <c r="Z352" s="37"/>
      <c r="AA352" s="37"/>
      <c r="AB352" s="37"/>
      <c r="AC352" s="37"/>
      <c r="AD352" s="37"/>
      <c r="AE352" s="29" t="str">
        <f t="shared" si="15"/>
        <v/>
      </c>
      <c r="AF352" s="29" t="str" cm="1">
        <f t="array" ref="AF352">IF($AS352=0,"",INDEX(Disk_Pivot!$I$2:$I$500,$AS352))</f>
        <v/>
      </c>
      <c r="AG352" s="29" t="str" cm="1">
        <f t="array" ref="AG352">IF($AS352=0,"",INDEX(Disk_Pivot!$N$2:$N$500,$AS352))</f>
        <v/>
      </c>
      <c r="AH352" s="29"/>
      <c r="AI352" s="29"/>
      <c r="AJ352" s="29"/>
      <c r="AK352" s="29"/>
      <c r="AL352" s="29"/>
      <c r="AM352" s="29"/>
      <c r="AR352">
        <f>IFERROR(MATCH($B352,Input!$J$2:$J$500,0),0)</f>
        <v>0</v>
      </c>
      <c r="AS352">
        <f>IFERROR(MATCH($B352,Disk_Pivot!$G$2:$G$500,0),0)</f>
        <v>0</v>
      </c>
    </row>
    <row r="353" spans="1:45">
      <c r="A353" s="29" t="str" cm="1">
        <f t="array" ref="A353">IF($AR353=0,"",INDEX(Input!$G$2:$G$500,$AR353)&amp;"")</f>
        <v/>
      </c>
      <c r="B353" s="29"/>
      <c r="C353" s="29" t="str" cm="1">
        <f t="array" ref="C353">IF($AR353=0,"",INDEX(Input!$H$2:$H$500,$AR353)&amp;"")</f>
        <v/>
      </c>
      <c r="D353" s="37" t="str" cm="1">
        <f t="array" ref="D353">IF($AR353=0,"",INDEX(Input!$F$2:$F$500,$AR353))</f>
        <v/>
      </c>
      <c r="E353" s="29" t="str">
        <f>IFERROR(INDEX(Models!$G$2:$G$605,MATCH(D353,Models!$H$2:$H$605,0)),D353)</f>
        <v/>
      </c>
      <c r="F353" s="29" t="str" cm="1">
        <f t="array" ref="F353">IF($AR353=0,"",INDEX(Input!$E$2:$E$500,$AR353))</f>
        <v/>
      </c>
      <c r="G353" s="29" t="str" cm="1">
        <f t="array" ref="G353">IF($AR353=0,"",IF(F353="LENOVO",INDEX(Input!$K$2:$K$500,$AR353),INDEX(Input!$L$2:$L$500,$AR353)))</f>
        <v/>
      </c>
      <c r="H353" s="29"/>
      <c r="I353" s="29"/>
      <c r="J353" s="29" t="str">
        <f>CPU_Formula!I353</f>
        <v/>
      </c>
      <c r="K353" s="37" t="str" cm="1">
        <f t="array" ref="K353">IF($AR353=0,"",INDEX(Input!$D$2:$AC$500,$AR353,$AP$2)&amp;"")</f>
        <v/>
      </c>
      <c r="L353" s="37" t="str" cm="1">
        <f t="array" ref="L353">IF($AR353=0,"",INDEX(Input!$D$2:$AC$500,$AR353,$AP$3)&amp;"")</f>
        <v/>
      </c>
      <c r="M353" s="37" t="str" cm="1">
        <f t="array" ref="M353">IFERROR(_xlfn.FILTERXML("&lt;t&gt;&lt;s&gt;" &amp; SUBSTITUTE(L353," / ","&lt;/s&gt;&lt;s&gt;") &amp; "&lt;/s&gt;&lt;/t&gt;","(//s[contains(.,'DDR')])[1]"),"")</f>
        <v/>
      </c>
      <c r="N353" s="29" t="str">
        <f t="shared" si="16"/>
        <v/>
      </c>
      <c r="O353" s="37" t="str" cm="1">
        <f t="array" ref="O353">IF($AR353=0,"",INDEX(Input!$D$2:$AC$500,$AR353,$AP$4)&amp;"")</f>
        <v/>
      </c>
      <c r="P353" s="37" t="str" cm="1">
        <f t="array" ref="P353">IF($AR353=0,"",IFERROR(_xlfn.TEXTJOIN(", ",TRUE,_xlfn.MAP(_xlfn._xlws.FILTER(INDEX(Input!$D$2:$AC$500,,$AP$6),Input!$J$2:$J$500=$B353),_xlfn.LAMBDA(_xlpm.x,IFERROR(TRUNC(VALUE(_xlfn.TEXTBEFORE(_xlpm.x," ")))&amp;" "&amp;_xlfn.TEXTAFTER(_xlpm.x," "),_xlpm.x)))),""))</f>
        <v/>
      </c>
      <c r="Q353" s="29" t="str">
        <f t="shared" si="17"/>
        <v/>
      </c>
      <c r="R353" s="37" t="str" cm="1">
        <f t="array" ref="R353">IF($AR353=0,"",_xlfn.LET(_xlpm.Result,INDEX(Input!$D$2:$AC$500,$AR353,$AP$5),IF(_xlpm.Result="","",_xlpm.Result)))</f>
        <v/>
      </c>
      <c r="S353" s="37" t="str" cm="1">
        <f t="array" ref="S353">IF(R353="","",IFERROR(_xlfn.TEXTSPLIT(R353," / ", ,TRUE,0,),""))</f>
        <v/>
      </c>
      <c r="T353" s="37"/>
      <c r="U353" s="37" t="str" cm="1">
        <f t="array" ref="U353">IFERROR(_xlfn.IFS(
S353="","",
--S353&lt;55,"Battery Defect",
--S353&lt;=69,"Battery D",
--S353&lt;=80,"Battery C",
--S353&gt;80,""
),"")</f>
        <v/>
      </c>
      <c r="V353" s="37" t="str" cm="1">
        <f t="array" ref="V353">IFERROR(_xlfn.IFS(
T353="","",
--T353&lt;55,"Battery Defect",
--T353&lt;=69,"Battery D",
--T353&lt;=80,"Battery C",
--T353&gt;80,""
),"")</f>
        <v/>
      </c>
      <c r="W353" s="37" t="str" cm="1">
        <f t="array" ref="W353">IF($AR353=0,"",IFERROR(IF(INDEX(Input!$N$2:$U$500,$AR353,0)=0,"",INDEX(Input!$N$2:$U$500,$AR353,0)),""))</f>
        <v/>
      </c>
      <c r="X353" s="37"/>
      <c r="Y353" s="37"/>
      <c r="Z353" s="37"/>
      <c r="AA353" s="37"/>
      <c r="AB353" s="37"/>
      <c r="AC353" s="37"/>
      <c r="AD353" s="37"/>
      <c r="AE353" s="29" t="str">
        <f t="shared" si="15"/>
        <v/>
      </c>
      <c r="AF353" s="29" t="str" cm="1">
        <f t="array" ref="AF353">IF($AS353=0,"",INDEX(Disk_Pivot!$I$2:$I$500,$AS353))</f>
        <v/>
      </c>
      <c r="AG353" s="29" t="str" cm="1">
        <f t="array" ref="AG353">IF($AS353=0,"",INDEX(Disk_Pivot!$N$2:$N$500,$AS353))</f>
        <v/>
      </c>
      <c r="AH353" s="29"/>
      <c r="AI353" s="29"/>
      <c r="AJ353" s="29"/>
      <c r="AK353" s="29"/>
      <c r="AL353" s="29"/>
      <c r="AM353" s="29"/>
      <c r="AR353">
        <f>IFERROR(MATCH($B353,Input!$J$2:$J$500,0),0)</f>
        <v>0</v>
      </c>
      <c r="AS353">
        <f>IFERROR(MATCH($B353,Disk_Pivot!$G$2:$G$500,0),0)</f>
        <v>0</v>
      </c>
    </row>
    <row r="354" spans="1:45">
      <c r="A354" s="29" t="str" cm="1">
        <f t="array" ref="A354">IF($AR354=0,"",INDEX(Input!$G$2:$G$500,$AR354)&amp;"")</f>
        <v/>
      </c>
      <c r="B354" s="29"/>
      <c r="C354" s="29" t="str" cm="1">
        <f t="array" ref="C354">IF($AR354=0,"",INDEX(Input!$H$2:$H$500,$AR354)&amp;"")</f>
        <v/>
      </c>
      <c r="D354" s="37" t="str" cm="1">
        <f t="array" ref="D354">IF($AR354=0,"",INDEX(Input!$F$2:$F$500,$AR354))</f>
        <v/>
      </c>
      <c r="E354" s="29" t="str">
        <f>IFERROR(INDEX(Models!$G$2:$G$605,MATCH(D354,Models!$H$2:$H$605,0)),D354)</f>
        <v/>
      </c>
      <c r="F354" s="29" t="str" cm="1">
        <f t="array" ref="F354">IF($AR354=0,"",INDEX(Input!$E$2:$E$500,$AR354))</f>
        <v/>
      </c>
      <c r="G354" s="29" t="str" cm="1">
        <f t="array" ref="G354">IF($AR354=0,"",IF(F354="LENOVO",INDEX(Input!$K$2:$K$500,$AR354),INDEX(Input!$L$2:$L$500,$AR354)))</f>
        <v/>
      </c>
      <c r="H354" s="29"/>
      <c r="I354" s="29"/>
      <c r="J354" s="29" t="str">
        <f>CPU_Formula!I354</f>
        <v/>
      </c>
      <c r="K354" s="37" t="str" cm="1">
        <f t="array" ref="K354">IF($AR354=0,"",INDEX(Input!$D$2:$AC$500,$AR354,$AP$2)&amp;"")</f>
        <v/>
      </c>
      <c r="L354" s="37" t="str" cm="1">
        <f t="array" ref="L354">IF($AR354=0,"",INDEX(Input!$D$2:$AC$500,$AR354,$AP$3)&amp;"")</f>
        <v/>
      </c>
      <c r="M354" s="37" t="str" cm="1">
        <f t="array" ref="M354">IFERROR(_xlfn.FILTERXML("&lt;t&gt;&lt;s&gt;" &amp; SUBSTITUTE(L354," / ","&lt;/s&gt;&lt;s&gt;") &amp; "&lt;/s&gt;&lt;/t&gt;","(//s[contains(.,'DDR')])[1]"),"")</f>
        <v/>
      </c>
      <c r="N354" s="29" t="str">
        <f t="shared" si="16"/>
        <v/>
      </c>
      <c r="O354" s="37" t="str" cm="1">
        <f t="array" ref="O354">IF($AR354=0,"",INDEX(Input!$D$2:$AC$500,$AR354,$AP$4)&amp;"")</f>
        <v/>
      </c>
      <c r="P354" s="37" t="str" cm="1">
        <f t="array" ref="P354">IF($AR354=0,"",IFERROR(_xlfn.TEXTJOIN(", ",TRUE,_xlfn.MAP(_xlfn._xlws.FILTER(INDEX(Input!$D$2:$AC$500,,$AP$6),Input!$J$2:$J$500=$B354),_xlfn.LAMBDA(_xlpm.x,IFERROR(TRUNC(VALUE(_xlfn.TEXTBEFORE(_xlpm.x," ")))&amp;" "&amp;_xlfn.TEXTAFTER(_xlpm.x," "),_xlpm.x)))),""))</f>
        <v/>
      </c>
      <c r="Q354" s="29" t="str">
        <f t="shared" si="17"/>
        <v/>
      </c>
      <c r="R354" s="37" t="str" cm="1">
        <f t="array" ref="R354">IF($AR354=0,"",_xlfn.LET(_xlpm.Result,INDEX(Input!$D$2:$AC$500,$AR354,$AP$5),IF(_xlpm.Result="","",_xlpm.Result)))</f>
        <v/>
      </c>
      <c r="S354" s="37" t="str" cm="1">
        <f t="array" ref="S354">IF(R354="","",IFERROR(_xlfn.TEXTSPLIT(R354," / ", ,TRUE,0,),""))</f>
        <v/>
      </c>
      <c r="T354" s="37"/>
      <c r="U354" s="37" t="str" cm="1">
        <f t="array" ref="U354">IFERROR(_xlfn.IFS(
S354="","",
--S354&lt;55,"Battery Defect",
--S354&lt;=69,"Battery D",
--S354&lt;=80,"Battery C",
--S354&gt;80,""
),"")</f>
        <v/>
      </c>
      <c r="V354" s="37" t="str" cm="1">
        <f t="array" ref="V354">IFERROR(_xlfn.IFS(
T354="","",
--T354&lt;55,"Battery Defect",
--T354&lt;=69,"Battery D",
--T354&lt;=80,"Battery C",
--T354&gt;80,""
),"")</f>
        <v/>
      </c>
      <c r="W354" s="37" t="str" cm="1">
        <f t="array" ref="W354">IF($AR354=0,"",IFERROR(IF(INDEX(Input!$N$2:$U$500,$AR354,0)=0,"",INDEX(Input!$N$2:$U$500,$AR354,0)),""))</f>
        <v/>
      </c>
      <c r="X354" s="37"/>
      <c r="Y354" s="37"/>
      <c r="Z354" s="37"/>
      <c r="AA354" s="37"/>
      <c r="AB354" s="37"/>
      <c r="AC354" s="37"/>
      <c r="AD354" s="37"/>
      <c r="AE354" s="29" t="str">
        <f t="shared" si="15"/>
        <v/>
      </c>
      <c r="AF354" s="29" t="str" cm="1">
        <f t="array" ref="AF354">IF($AS354=0,"",INDEX(Disk_Pivot!$I$2:$I$500,$AS354))</f>
        <v/>
      </c>
      <c r="AG354" s="29" t="str" cm="1">
        <f t="array" ref="AG354">IF($AS354=0,"",INDEX(Disk_Pivot!$N$2:$N$500,$AS354))</f>
        <v/>
      </c>
      <c r="AH354" s="29"/>
      <c r="AI354" s="29"/>
      <c r="AJ354" s="29"/>
      <c r="AK354" s="29"/>
      <c r="AL354" s="29"/>
      <c r="AM354" s="29"/>
      <c r="AR354">
        <f>IFERROR(MATCH($B354,Input!$J$2:$J$500,0),0)</f>
        <v>0</v>
      </c>
      <c r="AS354">
        <f>IFERROR(MATCH($B354,Disk_Pivot!$G$2:$G$500,0),0)</f>
        <v>0</v>
      </c>
    </row>
    <row r="355" spans="1:45">
      <c r="A355" s="29" t="str" cm="1">
        <f t="array" ref="A355">IF($AR355=0,"",INDEX(Input!$G$2:$G$500,$AR355)&amp;"")</f>
        <v/>
      </c>
      <c r="B355" s="29"/>
      <c r="C355" s="29" t="str" cm="1">
        <f t="array" ref="C355">IF($AR355=0,"",INDEX(Input!$H$2:$H$500,$AR355)&amp;"")</f>
        <v/>
      </c>
      <c r="D355" s="37" t="str" cm="1">
        <f t="array" ref="D355">IF($AR355=0,"",INDEX(Input!$F$2:$F$500,$AR355))</f>
        <v/>
      </c>
      <c r="E355" s="29" t="str">
        <f>IFERROR(INDEX(Models!$G$2:$G$605,MATCH(D355,Models!$H$2:$H$605,0)),D355)</f>
        <v/>
      </c>
      <c r="F355" s="29" t="str" cm="1">
        <f t="array" ref="F355">IF($AR355=0,"",INDEX(Input!$E$2:$E$500,$AR355))</f>
        <v/>
      </c>
      <c r="G355" s="29" t="str" cm="1">
        <f t="array" ref="G355">IF($AR355=0,"",IF(F355="LENOVO",INDEX(Input!$K$2:$K$500,$AR355),INDEX(Input!$L$2:$L$500,$AR355)))</f>
        <v/>
      </c>
      <c r="H355" s="29"/>
      <c r="I355" s="29"/>
      <c r="J355" s="29" t="str">
        <f>CPU_Formula!I355</f>
        <v/>
      </c>
      <c r="K355" s="37" t="str" cm="1">
        <f t="array" ref="K355">IF($AR355=0,"",INDEX(Input!$D$2:$AC$500,$AR355,$AP$2)&amp;"")</f>
        <v/>
      </c>
      <c r="L355" s="37" t="str" cm="1">
        <f t="array" ref="L355">IF($AR355=0,"",INDEX(Input!$D$2:$AC$500,$AR355,$AP$3)&amp;"")</f>
        <v/>
      </c>
      <c r="M355" s="37" t="str" cm="1">
        <f t="array" ref="M355">IFERROR(_xlfn.FILTERXML("&lt;t&gt;&lt;s&gt;" &amp; SUBSTITUTE(L355," / ","&lt;/s&gt;&lt;s&gt;") &amp; "&lt;/s&gt;&lt;/t&gt;","(//s[contains(.,'DDR')])[1]"),"")</f>
        <v/>
      </c>
      <c r="N355" s="29" t="str">
        <f t="shared" si="16"/>
        <v/>
      </c>
      <c r="O355" s="37" t="str" cm="1">
        <f t="array" ref="O355">IF($AR355=0,"",INDEX(Input!$D$2:$AC$500,$AR355,$AP$4)&amp;"")</f>
        <v/>
      </c>
      <c r="P355" s="37" t="str" cm="1">
        <f t="array" ref="P355">IF($AR355=0,"",IFERROR(_xlfn.TEXTJOIN(", ",TRUE,_xlfn.MAP(_xlfn._xlws.FILTER(INDEX(Input!$D$2:$AC$500,,$AP$6),Input!$J$2:$J$500=$B355),_xlfn.LAMBDA(_xlpm.x,IFERROR(TRUNC(VALUE(_xlfn.TEXTBEFORE(_xlpm.x," ")))&amp;" "&amp;_xlfn.TEXTAFTER(_xlpm.x," "),_xlpm.x)))),""))</f>
        <v/>
      </c>
      <c r="Q355" s="29" t="str">
        <f t="shared" si="17"/>
        <v/>
      </c>
      <c r="R355" s="37" t="str" cm="1">
        <f t="array" ref="R355">IF($AR355=0,"",_xlfn.LET(_xlpm.Result,INDEX(Input!$D$2:$AC$500,$AR355,$AP$5),IF(_xlpm.Result="","",_xlpm.Result)))</f>
        <v/>
      </c>
      <c r="S355" s="37" t="str" cm="1">
        <f t="array" ref="S355">IF(R355="","",IFERROR(_xlfn.TEXTSPLIT(R355," / ", ,TRUE,0,),""))</f>
        <v/>
      </c>
      <c r="T355" s="37"/>
      <c r="U355" s="37" t="str" cm="1">
        <f t="array" ref="U355">IFERROR(_xlfn.IFS(
S355="","",
--S355&lt;55,"Battery Defect",
--S355&lt;=69,"Battery D",
--S355&lt;=80,"Battery C",
--S355&gt;80,""
),"")</f>
        <v/>
      </c>
      <c r="V355" s="37" t="str" cm="1">
        <f t="array" ref="V355">IFERROR(_xlfn.IFS(
T355="","",
--T355&lt;55,"Battery Defect",
--T355&lt;=69,"Battery D",
--T355&lt;=80,"Battery C",
--T355&gt;80,""
),"")</f>
        <v/>
      </c>
      <c r="W355" s="37" t="str" cm="1">
        <f t="array" ref="W355">IF($AR355=0,"",IFERROR(IF(INDEX(Input!$N$2:$U$500,$AR355,0)=0,"",INDEX(Input!$N$2:$U$500,$AR355,0)),""))</f>
        <v/>
      </c>
      <c r="X355" s="37"/>
      <c r="Y355" s="37"/>
      <c r="Z355" s="37"/>
      <c r="AA355" s="37"/>
      <c r="AB355" s="37"/>
      <c r="AC355" s="37"/>
      <c r="AD355" s="37"/>
      <c r="AE355" s="29" t="str">
        <f t="shared" si="15"/>
        <v/>
      </c>
      <c r="AF355" s="29" t="str" cm="1">
        <f t="array" ref="AF355">IF($AS355=0,"",INDEX(Disk_Pivot!$I$2:$I$500,$AS355))</f>
        <v/>
      </c>
      <c r="AG355" s="29" t="str" cm="1">
        <f t="array" ref="AG355">IF($AS355=0,"",INDEX(Disk_Pivot!$N$2:$N$500,$AS355))</f>
        <v/>
      </c>
      <c r="AH355" s="29"/>
      <c r="AI355" s="29"/>
      <c r="AJ355" s="29"/>
      <c r="AK355" s="29"/>
      <c r="AL355" s="29"/>
      <c r="AM355" s="29"/>
      <c r="AR355">
        <f>IFERROR(MATCH($B355,Input!$J$2:$J$500,0),0)</f>
        <v>0</v>
      </c>
      <c r="AS355">
        <f>IFERROR(MATCH($B355,Disk_Pivot!$G$2:$G$500,0),0)</f>
        <v>0</v>
      </c>
    </row>
    <row r="356" spans="1:45">
      <c r="A356" s="29" t="str" cm="1">
        <f t="array" ref="A356">IF($AR356=0,"",INDEX(Input!$G$2:$G$500,$AR356)&amp;"")</f>
        <v/>
      </c>
      <c r="B356" s="29"/>
      <c r="C356" s="29" t="str" cm="1">
        <f t="array" ref="C356">IF($AR356=0,"",INDEX(Input!$H$2:$H$500,$AR356)&amp;"")</f>
        <v/>
      </c>
      <c r="D356" s="37" t="str" cm="1">
        <f t="array" ref="D356">IF($AR356=0,"",INDEX(Input!$F$2:$F$500,$AR356))</f>
        <v/>
      </c>
      <c r="E356" s="29" t="str">
        <f>IFERROR(INDEX(Models!$G$2:$G$605,MATCH(D356,Models!$H$2:$H$605,0)),D356)</f>
        <v/>
      </c>
      <c r="F356" s="29" t="str" cm="1">
        <f t="array" ref="F356">IF($AR356=0,"",INDEX(Input!$E$2:$E$500,$AR356))</f>
        <v/>
      </c>
      <c r="G356" s="29" t="str" cm="1">
        <f t="array" ref="G356">IF($AR356=0,"",IF(F356="LENOVO",INDEX(Input!$K$2:$K$500,$AR356),INDEX(Input!$L$2:$L$500,$AR356)))</f>
        <v/>
      </c>
      <c r="H356" s="29"/>
      <c r="I356" s="29"/>
      <c r="J356" s="29" t="str">
        <f>CPU_Formula!I356</f>
        <v/>
      </c>
      <c r="K356" s="37" t="str" cm="1">
        <f t="array" ref="K356">IF($AR356=0,"",INDEX(Input!$D$2:$AC$500,$AR356,$AP$2)&amp;"")</f>
        <v/>
      </c>
      <c r="L356" s="37" t="str" cm="1">
        <f t="array" ref="L356">IF($AR356=0,"",INDEX(Input!$D$2:$AC$500,$AR356,$AP$3)&amp;"")</f>
        <v/>
      </c>
      <c r="M356" s="37" t="str" cm="1">
        <f t="array" ref="M356">IFERROR(_xlfn.FILTERXML("&lt;t&gt;&lt;s&gt;" &amp; SUBSTITUTE(L356," / ","&lt;/s&gt;&lt;s&gt;") &amp; "&lt;/s&gt;&lt;/t&gt;","(//s[contains(.,'DDR')])[1]"),"")</f>
        <v/>
      </c>
      <c r="N356" s="29" t="str">
        <f t="shared" si="16"/>
        <v/>
      </c>
      <c r="O356" s="37" t="str" cm="1">
        <f t="array" ref="O356">IF($AR356=0,"",INDEX(Input!$D$2:$AC$500,$AR356,$AP$4)&amp;"")</f>
        <v/>
      </c>
      <c r="P356" s="37" t="str" cm="1">
        <f t="array" ref="P356">IF($AR356=0,"",IFERROR(_xlfn.TEXTJOIN(", ",TRUE,_xlfn.MAP(_xlfn._xlws.FILTER(INDEX(Input!$D$2:$AC$500,,$AP$6),Input!$J$2:$J$500=$B356),_xlfn.LAMBDA(_xlpm.x,IFERROR(TRUNC(VALUE(_xlfn.TEXTBEFORE(_xlpm.x," ")))&amp;" "&amp;_xlfn.TEXTAFTER(_xlpm.x," "),_xlpm.x)))),""))</f>
        <v/>
      </c>
      <c r="Q356" s="29" t="str">
        <f t="shared" si="17"/>
        <v/>
      </c>
      <c r="R356" s="37" t="str" cm="1">
        <f t="array" ref="R356">IF($AR356=0,"",_xlfn.LET(_xlpm.Result,INDEX(Input!$D$2:$AC$500,$AR356,$AP$5),IF(_xlpm.Result="","",_xlpm.Result)))</f>
        <v/>
      </c>
      <c r="S356" s="37" t="str" cm="1">
        <f t="array" ref="S356">IF(R356="","",IFERROR(_xlfn.TEXTSPLIT(R356," / ", ,TRUE,0,),""))</f>
        <v/>
      </c>
      <c r="T356" s="37"/>
      <c r="U356" s="37" t="str" cm="1">
        <f t="array" ref="U356">IFERROR(_xlfn.IFS(
S356="","",
--S356&lt;55,"Battery Defect",
--S356&lt;=69,"Battery D",
--S356&lt;=80,"Battery C",
--S356&gt;80,""
),"")</f>
        <v/>
      </c>
      <c r="V356" s="37" t="str" cm="1">
        <f t="array" ref="V356">IFERROR(_xlfn.IFS(
T356="","",
--T356&lt;55,"Battery Defect",
--T356&lt;=69,"Battery D",
--T356&lt;=80,"Battery C",
--T356&gt;80,""
),"")</f>
        <v/>
      </c>
      <c r="W356" s="37" t="str" cm="1">
        <f t="array" ref="W356">IF($AR356=0,"",IFERROR(IF(INDEX(Input!$N$2:$U$500,$AR356,0)=0,"",INDEX(Input!$N$2:$U$500,$AR356,0)),""))</f>
        <v/>
      </c>
      <c r="X356" s="37"/>
      <c r="Y356" s="37"/>
      <c r="Z356" s="37"/>
      <c r="AA356" s="37"/>
      <c r="AB356" s="37"/>
      <c r="AC356" s="37"/>
      <c r="AD356" s="37"/>
      <c r="AE356" s="29" t="str">
        <f t="shared" si="15"/>
        <v/>
      </c>
      <c r="AF356" s="29" t="str" cm="1">
        <f t="array" ref="AF356">IF($AS356=0,"",INDEX(Disk_Pivot!$I$2:$I$500,$AS356))</f>
        <v/>
      </c>
      <c r="AG356" s="29" t="str" cm="1">
        <f t="array" ref="AG356">IF($AS356=0,"",INDEX(Disk_Pivot!$N$2:$N$500,$AS356))</f>
        <v/>
      </c>
      <c r="AH356" s="29"/>
      <c r="AI356" s="29"/>
      <c r="AJ356" s="29"/>
      <c r="AK356" s="29"/>
      <c r="AL356" s="29"/>
      <c r="AM356" s="29"/>
      <c r="AR356">
        <f>IFERROR(MATCH($B356,Input!$J$2:$J$500,0),0)</f>
        <v>0</v>
      </c>
      <c r="AS356">
        <f>IFERROR(MATCH($B356,Disk_Pivot!$G$2:$G$500,0),0)</f>
        <v>0</v>
      </c>
    </row>
    <row r="357" spans="1:45">
      <c r="A357" s="29" t="str" cm="1">
        <f t="array" ref="A357">IF($AR357=0,"",INDEX(Input!$G$2:$G$500,$AR357)&amp;"")</f>
        <v/>
      </c>
      <c r="B357" s="29"/>
      <c r="C357" s="29" t="str" cm="1">
        <f t="array" ref="C357">IF($AR357=0,"",INDEX(Input!$H$2:$H$500,$AR357)&amp;"")</f>
        <v/>
      </c>
      <c r="D357" s="37" t="str" cm="1">
        <f t="array" ref="D357">IF($AR357=0,"",INDEX(Input!$F$2:$F$500,$AR357))</f>
        <v/>
      </c>
      <c r="E357" s="29" t="str">
        <f>IFERROR(INDEX(Models!$G$2:$G$605,MATCH(D357,Models!$H$2:$H$605,0)),D357)</f>
        <v/>
      </c>
      <c r="F357" s="29" t="str" cm="1">
        <f t="array" ref="F357">IF($AR357=0,"",INDEX(Input!$E$2:$E$500,$AR357))</f>
        <v/>
      </c>
      <c r="G357" s="29" t="str" cm="1">
        <f t="array" ref="G357">IF($AR357=0,"",IF(F357="LENOVO",INDEX(Input!$K$2:$K$500,$AR357),INDEX(Input!$L$2:$L$500,$AR357)))</f>
        <v/>
      </c>
      <c r="H357" s="29"/>
      <c r="I357" s="29"/>
      <c r="J357" s="29" t="str">
        <f>CPU_Formula!I357</f>
        <v/>
      </c>
      <c r="K357" s="37" t="str" cm="1">
        <f t="array" ref="K357">IF($AR357=0,"",INDEX(Input!$D$2:$AC$500,$AR357,$AP$2)&amp;"")</f>
        <v/>
      </c>
      <c r="L357" s="37" t="str" cm="1">
        <f t="array" ref="L357">IF($AR357=0,"",INDEX(Input!$D$2:$AC$500,$AR357,$AP$3)&amp;"")</f>
        <v/>
      </c>
      <c r="M357" s="37" t="str" cm="1">
        <f t="array" ref="M357">IFERROR(_xlfn.FILTERXML("&lt;t&gt;&lt;s&gt;" &amp; SUBSTITUTE(L357," / ","&lt;/s&gt;&lt;s&gt;") &amp; "&lt;/s&gt;&lt;/t&gt;","(//s[contains(.,'DDR')])[1]"),"")</f>
        <v/>
      </c>
      <c r="N357" s="29" t="str">
        <f t="shared" si="16"/>
        <v/>
      </c>
      <c r="O357" s="37" t="str" cm="1">
        <f t="array" ref="O357">IF($AR357=0,"",INDEX(Input!$D$2:$AC$500,$AR357,$AP$4)&amp;"")</f>
        <v/>
      </c>
      <c r="P357" s="37" t="str" cm="1">
        <f t="array" ref="P357">IF($AR357=0,"",IFERROR(_xlfn.TEXTJOIN(", ",TRUE,_xlfn.MAP(_xlfn._xlws.FILTER(INDEX(Input!$D$2:$AC$500,,$AP$6),Input!$J$2:$J$500=$B357),_xlfn.LAMBDA(_xlpm.x,IFERROR(TRUNC(VALUE(_xlfn.TEXTBEFORE(_xlpm.x," ")))&amp;" "&amp;_xlfn.TEXTAFTER(_xlpm.x," "),_xlpm.x)))),""))</f>
        <v/>
      </c>
      <c r="Q357" s="29" t="str">
        <f t="shared" si="17"/>
        <v/>
      </c>
      <c r="R357" s="37" t="str" cm="1">
        <f t="array" ref="R357">IF($AR357=0,"",_xlfn.LET(_xlpm.Result,INDEX(Input!$D$2:$AC$500,$AR357,$AP$5),IF(_xlpm.Result="","",_xlpm.Result)))</f>
        <v/>
      </c>
      <c r="S357" s="37" t="str" cm="1">
        <f t="array" ref="S357">IF(R357="","",IFERROR(_xlfn.TEXTSPLIT(R357," / ", ,TRUE,0,),""))</f>
        <v/>
      </c>
      <c r="T357" s="37"/>
      <c r="U357" s="37" t="str" cm="1">
        <f t="array" ref="U357">IFERROR(_xlfn.IFS(
S357="","",
--S357&lt;55,"Battery Defect",
--S357&lt;=69,"Battery D",
--S357&lt;=80,"Battery C",
--S357&gt;80,""
),"")</f>
        <v/>
      </c>
      <c r="V357" s="37" t="str" cm="1">
        <f t="array" ref="V357">IFERROR(_xlfn.IFS(
T357="","",
--T357&lt;55,"Battery Defect",
--T357&lt;=69,"Battery D",
--T357&lt;=80,"Battery C",
--T357&gt;80,""
),"")</f>
        <v/>
      </c>
      <c r="W357" s="37" t="str" cm="1">
        <f t="array" ref="W357">IF($AR357=0,"",IFERROR(IF(INDEX(Input!$N$2:$U$500,$AR357,0)=0,"",INDEX(Input!$N$2:$U$500,$AR357,0)),""))</f>
        <v/>
      </c>
      <c r="X357" s="37"/>
      <c r="Y357" s="37"/>
      <c r="Z357" s="37"/>
      <c r="AA357" s="37"/>
      <c r="AB357" s="37"/>
      <c r="AC357" s="37"/>
      <c r="AD357" s="37"/>
      <c r="AE357" s="29" t="str">
        <f t="shared" si="15"/>
        <v/>
      </c>
      <c r="AF357" s="29" t="str" cm="1">
        <f t="array" ref="AF357">IF($AS357=0,"",INDEX(Disk_Pivot!$I$2:$I$500,$AS357))</f>
        <v/>
      </c>
      <c r="AG357" s="29" t="str" cm="1">
        <f t="array" ref="AG357">IF($AS357=0,"",INDEX(Disk_Pivot!$N$2:$N$500,$AS357))</f>
        <v/>
      </c>
      <c r="AH357" s="29"/>
      <c r="AI357" s="29"/>
      <c r="AJ357" s="29"/>
      <c r="AK357" s="29"/>
      <c r="AL357" s="29"/>
      <c r="AM357" s="29"/>
      <c r="AR357">
        <f>IFERROR(MATCH($B357,Input!$J$2:$J$500,0),0)</f>
        <v>0</v>
      </c>
      <c r="AS357">
        <f>IFERROR(MATCH($B357,Disk_Pivot!$G$2:$G$500,0),0)</f>
        <v>0</v>
      </c>
    </row>
    <row r="358" spans="1:45">
      <c r="A358" s="29" t="str" cm="1">
        <f t="array" ref="A358">IF($AR358=0,"",INDEX(Input!$G$2:$G$500,$AR358)&amp;"")</f>
        <v/>
      </c>
      <c r="B358" s="29"/>
      <c r="C358" s="29" t="str" cm="1">
        <f t="array" ref="C358">IF($AR358=0,"",INDEX(Input!$H$2:$H$500,$AR358)&amp;"")</f>
        <v/>
      </c>
      <c r="D358" s="37" t="str" cm="1">
        <f t="array" ref="D358">IF($AR358=0,"",INDEX(Input!$F$2:$F$500,$AR358))</f>
        <v/>
      </c>
      <c r="E358" s="29" t="str">
        <f>IFERROR(INDEX(Models!$G$2:$G$605,MATCH(D358,Models!$H$2:$H$605,0)),D358)</f>
        <v/>
      </c>
      <c r="F358" s="29" t="str" cm="1">
        <f t="array" ref="F358">IF($AR358=0,"",INDEX(Input!$E$2:$E$500,$AR358))</f>
        <v/>
      </c>
      <c r="G358" s="29" t="str" cm="1">
        <f t="array" ref="G358">IF($AR358=0,"",IF(F358="LENOVO",INDEX(Input!$K$2:$K$500,$AR358),INDEX(Input!$L$2:$L$500,$AR358)))</f>
        <v/>
      </c>
      <c r="H358" s="29"/>
      <c r="I358" s="29"/>
      <c r="J358" s="29" t="str">
        <f>CPU_Formula!I358</f>
        <v/>
      </c>
      <c r="K358" s="37" t="str" cm="1">
        <f t="array" ref="K358">IF($AR358=0,"",INDEX(Input!$D$2:$AC$500,$AR358,$AP$2)&amp;"")</f>
        <v/>
      </c>
      <c r="L358" s="37" t="str" cm="1">
        <f t="array" ref="L358">IF($AR358=0,"",INDEX(Input!$D$2:$AC$500,$AR358,$AP$3)&amp;"")</f>
        <v/>
      </c>
      <c r="M358" s="37" t="str" cm="1">
        <f t="array" ref="M358">IFERROR(_xlfn.FILTERXML("&lt;t&gt;&lt;s&gt;" &amp; SUBSTITUTE(L358," / ","&lt;/s&gt;&lt;s&gt;") &amp; "&lt;/s&gt;&lt;/t&gt;","(//s[contains(.,'DDR')])[1]"),"")</f>
        <v/>
      </c>
      <c r="N358" s="29" t="str">
        <f t="shared" si="16"/>
        <v/>
      </c>
      <c r="O358" s="37" t="str" cm="1">
        <f t="array" ref="O358">IF($AR358=0,"",INDEX(Input!$D$2:$AC$500,$AR358,$AP$4)&amp;"")</f>
        <v/>
      </c>
      <c r="P358" s="37" t="str" cm="1">
        <f t="array" ref="P358">IF($AR358=0,"",IFERROR(_xlfn.TEXTJOIN(", ",TRUE,_xlfn.MAP(_xlfn._xlws.FILTER(INDEX(Input!$D$2:$AC$500,,$AP$6),Input!$J$2:$J$500=$B358),_xlfn.LAMBDA(_xlpm.x,IFERROR(TRUNC(VALUE(_xlfn.TEXTBEFORE(_xlpm.x," ")))&amp;" "&amp;_xlfn.TEXTAFTER(_xlpm.x," "),_xlpm.x)))),""))</f>
        <v/>
      </c>
      <c r="Q358" s="29" t="str">
        <f t="shared" si="17"/>
        <v/>
      </c>
      <c r="R358" s="37" t="str" cm="1">
        <f t="array" ref="R358">IF($AR358=0,"",_xlfn.LET(_xlpm.Result,INDEX(Input!$D$2:$AC$500,$AR358,$AP$5),IF(_xlpm.Result="","",_xlpm.Result)))</f>
        <v/>
      </c>
      <c r="S358" s="37" t="str" cm="1">
        <f t="array" ref="S358">IF(R358="","",IFERROR(_xlfn.TEXTSPLIT(R358," / ", ,TRUE,0,),""))</f>
        <v/>
      </c>
      <c r="T358" s="37"/>
      <c r="U358" s="37" t="str" cm="1">
        <f t="array" ref="U358">IFERROR(_xlfn.IFS(
S358="","",
--S358&lt;55,"Battery Defect",
--S358&lt;=69,"Battery D",
--S358&lt;=80,"Battery C",
--S358&gt;80,""
),"")</f>
        <v/>
      </c>
      <c r="V358" s="37" t="str" cm="1">
        <f t="array" ref="V358">IFERROR(_xlfn.IFS(
T358="","",
--T358&lt;55,"Battery Defect",
--T358&lt;=69,"Battery D",
--T358&lt;=80,"Battery C",
--T358&gt;80,""
),"")</f>
        <v/>
      </c>
      <c r="W358" s="37" t="str" cm="1">
        <f t="array" ref="W358">IF($AR358=0,"",IFERROR(IF(INDEX(Input!$N$2:$U$500,$AR358,0)=0,"",INDEX(Input!$N$2:$U$500,$AR358,0)),""))</f>
        <v/>
      </c>
      <c r="X358" s="37"/>
      <c r="Y358" s="37"/>
      <c r="Z358" s="37"/>
      <c r="AA358" s="37"/>
      <c r="AB358" s="37"/>
      <c r="AC358" s="37"/>
      <c r="AD358" s="37"/>
      <c r="AE358" s="29" t="str">
        <f t="shared" si="15"/>
        <v/>
      </c>
      <c r="AF358" s="29" t="str" cm="1">
        <f t="array" ref="AF358">IF($AS358=0,"",INDEX(Disk_Pivot!$I$2:$I$500,$AS358))</f>
        <v/>
      </c>
      <c r="AG358" s="29" t="str" cm="1">
        <f t="array" ref="AG358">IF($AS358=0,"",INDEX(Disk_Pivot!$N$2:$N$500,$AS358))</f>
        <v/>
      </c>
      <c r="AH358" s="29"/>
      <c r="AI358" s="29"/>
      <c r="AJ358" s="29"/>
      <c r="AK358" s="29"/>
      <c r="AL358" s="29"/>
      <c r="AM358" s="29"/>
      <c r="AR358">
        <f>IFERROR(MATCH($B358,Input!$J$2:$J$500,0),0)</f>
        <v>0</v>
      </c>
      <c r="AS358">
        <f>IFERROR(MATCH($B358,Disk_Pivot!$G$2:$G$500,0),0)</f>
        <v>0</v>
      </c>
    </row>
    <row r="359" spans="1:45">
      <c r="A359" s="29" t="str" cm="1">
        <f t="array" ref="A359">IF($AR359=0,"",INDEX(Input!$G$2:$G$500,$AR359)&amp;"")</f>
        <v/>
      </c>
      <c r="B359" s="29"/>
      <c r="C359" s="29" t="str" cm="1">
        <f t="array" ref="C359">IF($AR359=0,"",INDEX(Input!$H$2:$H$500,$AR359)&amp;"")</f>
        <v/>
      </c>
      <c r="D359" s="37" t="str" cm="1">
        <f t="array" ref="D359">IF($AR359=0,"",INDEX(Input!$F$2:$F$500,$AR359))</f>
        <v/>
      </c>
      <c r="E359" s="29" t="str">
        <f>IFERROR(INDEX(Models!$G$2:$G$605,MATCH(D359,Models!$H$2:$H$605,0)),D359)</f>
        <v/>
      </c>
      <c r="F359" s="29" t="str" cm="1">
        <f t="array" ref="F359">IF($AR359=0,"",INDEX(Input!$E$2:$E$500,$AR359))</f>
        <v/>
      </c>
      <c r="G359" s="29" t="str" cm="1">
        <f t="array" ref="G359">IF($AR359=0,"",IF(F359="LENOVO",INDEX(Input!$K$2:$K$500,$AR359),INDEX(Input!$L$2:$L$500,$AR359)))</f>
        <v/>
      </c>
      <c r="H359" s="29"/>
      <c r="I359" s="29"/>
      <c r="J359" s="29" t="str">
        <f>CPU_Formula!I359</f>
        <v/>
      </c>
      <c r="K359" s="37" t="str" cm="1">
        <f t="array" ref="K359">IF($AR359=0,"",INDEX(Input!$D$2:$AC$500,$AR359,$AP$2)&amp;"")</f>
        <v/>
      </c>
      <c r="L359" s="37" t="str" cm="1">
        <f t="array" ref="L359">IF($AR359=0,"",INDEX(Input!$D$2:$AC$500,$AR359,$AP$3)&amp;"")</f>
        <v/>
      </c>
      <c r="M359" s="37" t="str" cm="1">
        <f t="array" ref="M359">IFERROR(_xlfn.FILTERXML("&lt;t&gt;&lt;s&gt;" &amp; SUBSTITUTE(L359," / ","&lt;/s&gt;&lt;s&gt;") &amp; "&lt;/s&gt;&lt;/t&gt;","(//s[contains(.,'DDR')])[1]"),"")</f>
        <v/>
      </c>
      <c r="N359" s="29" t="str">
        <f t="shared" si="16"/>
        <v/>
      </c>
      <c r="O359" s="37" t="str" cm="1">
        <f t="array" ref="O359">IF($AR359=0,"",INDEX(Input!$D$2:$AC$500,$AR359,$AP$4)&amp;"")</f>
        <v/>
      </c>
      <c r="P359" s="37" t="str" cm="1">
        <f t="array" ref="P359">IF($AR359=0,"",IFERROR(_xlfn.TEXTJOIN(", ",TRUE,_xlfn.MAP(_xlfn._xlws.FILTER(INDEX(Input!$D$2:$AC$500,,$AP$6),Input!$J$2:$J$500=$B359),_xlfn.LAMBDA(_xlpm.x,IFERROR(TRUNC(VALUE(_xlfn.TEXTBEFORE(_xlpm.x," ")))&amp;" "&amp;_xlfn.TEXTAFTER(_xlpm.x," "),_xlpm.x)))),""))</f>
        <v/>
      </c>
      <c r="Q359" s="29" t="str">
        <f t="shared" si="17"/>
        <v/>
      </c>
      <c r="R359" s="37" t="str" cm="1">
        <f t="array" ref="R359">IF($AR359=0,"",_xlfn.LET(_xlpm.Result,INDEX(Input!$D$2:$AC$500,$AR359,$AP$5),IF(_xlpm.Result="","",_xlpm.Result)))</f>
        <v/>
      </c>
      <c r="S359" s="37" t="str" cm="1">
        <f t="array" ref="S359">IF(R359="","",IFERROR(_xlfn.TEXTSPLIT(R359," / ", ,TRUE,0,),""))</f>
        <v/>
      </c>
      <c r="T359" s="37"/>
      <c r="U359" s="37" t="str" cm="1">
        <f t="array" ref="U359">IFERROR(_xlfn.IFS(
S359="","",
--S359&lt;55,"Battery Defect",
--S359&lt;=69,"Battery D",
--S359&lt;=80,"Battery C",
--S359&gt;80,""
),"")</f>
        <v/>
      </c>
      <c r="V359" s="37" t="str" cm="1">
        <f t="array" ref="V359">IFERROR(_xlfn.IFS(
T359="","",
--T359&lt;55,"Battery Defect",
--T359&lt;=69,"Battery D",
--T359&lt;=80,"Battery C",
--T359&gt;80,""
),"")</f>
        <v/>
      </c>
      <c r="W359" s="37" t="str" cm="1">
        <f t="array" ref="W359">IF($AR359=0,"",IFERROR(IF(INDEX(Input!$N$2:$U$500,$AR359,0)=0,"",INDEX(Input!$N$2:$U$500,$AR359,0)),""))</f>
        <v/>
      </c>
      <c r="X359" s="37"/>
      <c r="Y359" s="37"/>
      <c r="Z359" s="37"/>
      <c r="AA359" s="37"/>
      <c r="AB359" s="37"/>
      <c r="AC359" s="37"/>
      <c r="AD359" s="37"/>
      <c r="AE359" s="29" t="str">
        <f t="shared" si="15"/>
        <v/>
      </c>
      <c r="AF359" s="29" t="str" cm="1">
        <f t="array" ref="AF359">IF($AS359=0,"",INDEX(Disk_Pivot!$I$2:$I$500,$AS359))</f>
        <v/>
      </c>
      <c r="AG359" s="29" t="str" cm="1">
        <f t="array" ref="AG359">IF($AS359=0,"",INDEX(Disk_Pivot!$N$2:$N$500,$AS359))</f>
        <v/>
      </c>
      <c r="AH359" s="29"/>
      <c r="AI359" s="29"/>
      <c r="AJ359" s="29"/>
      <c r="AK359" s="29"/>
      <c r="AL359" s="29"/>
      <c r="AM359" s="29"/>
      <c r="AR359">
        <f>IFERROR(MATCH($B359,Input!$J$2:$J$500,0),0)</f>
        <v>0</v>
      </c>
      <c r="AS359">
        <f>IFERROR(MATCH($B359,Disk_Pivot!$G$2:$G$500,0),0)</f>
        <v>0</v>
      </c>
    </row>
    <row r="360" spans="1:45">
      <c r="A360" s="29" t="str" cm="1">
        <f t="array" ref="A360">IF($AR360=0,"",INDEX(Input!$G$2:$G$500,$AR360)&amp;"")</f>
        <v/>
      </c>
      <c r="B360" s="29"/>
      <c r="C360" s="29" t="str" cm="1">
        <f t="array" ref="C360">IF($AR360=0,"",INDEX(Input!$H$2:$H$500,$AR360)&amp;"")</f>
        <v/>
      </c>
      <c r="D360" s="37" t="str" cm="1">
        <f t="array" ref="D360">IF($AR360=0,"",INDEX(Input!$F$2:$F$500,$AR360))</f>
        <v/>
      </c>
      <c r="E360" s="29" t="str">
        <f>IFERROR(INDEX(Models!$G$2:$G$605,MATCH(D360,Models!$H$2:$H$605,0)),D360)</f>
        <v/>
      </c>
      <c r="F360" s="29" t="str" cm="1">
        <f t="array" ref="F360">IF($AR360=0,"",INDEX(Input!$E$2:$E$500,$AR360))</f>
        <v/>
      </c>
      <c r="G360" s="29" t="str" cm="1">
        <f t="array" ref="G360">IF($AR360=0,"",IF(F360="LENOVO",INDEX(Input!$K$2:$K$500,$AR360),INDEX(Input!$L$2:$L$500,$AR360)))</f>
        <v/>
      </c>
      <c r="H360" s="29"/>
      <c r="I360" s="29"/>
      <c r="J360" s="29" t="str">
        <f>CPU_Formula!I360</f>
        <v/>
      </c>
      <c r="K360" s="37" t="str" cm="1">
        <f t="array" ref="K360">IF($AR360=0,"",INDEX(Input!$D$2:$AC$500,$AR360,$AP$2)&amp;"")</f>
        <v/>
      </c>
      <c r="L360" s="37" t="str" cm="1">
        <f t="array" ref="L360">IF($AR360=0,"",INDEX(Input!$D$2:$AC$500,$AR360,$AP$3)&amp;"")</f>
        <v/>
      </c>
      <c r="M360" s="37" t="str" cm="1">
        <f t="array" ref="M360">IFERROR(_xlfn.FILTERXML("&lt;t&gt;&lt;s&gt;" &amp; SUBSTITUTE(L360," / ","&lt;/s&gt;&lt;s&gt;") &amp; "&lt;/s&gt;&lt;/t&gt;","(//s[contains(.,'DDR')])[1]"),"")</f>
        <v/>
      </c>
      <c r="N360" s="29" t="str">
        <f t="shared" si="16"/>
        <v/>
      </c>
      <c r="O360" s="37" t="str" cm="1">
        <f t="array" ref="O360">IF($AR360=0,"",INDEX(Input!$D$2:$AC$500,$AR360,$AP$4)&amp;"")</f>
        <v/>
      </c>
      <c r="P360" s="37" t="str" cm="1">
        <f t="array" ref="P360">IF($AR360=0,"",IFERROR(_xlfn.TEXTJOIN(", ",TRUE,_xlfn.MAP(_xlfn._xlws.FILTER(INDEX(Input!$D$2:$AC$500,,$AP$6),Input!$J$2:$J$500=$B360),_xlfn.LAMBDA(_xlpm.x,IFERROR(TRUNC(VALUE(_xlfn.TEXTBEFORE(_xlpm.x," ")))&amp;" "&amp;_xlfn.TEXTAFTER(_xlpm.x," "),_xlpm.x)))),""))</f>
        <v/>
      </c>
      <c r="Q360" s="29" t="str">
        <f t="shared" si="17"/>
        <v/>
      </c>
      <c r="R360" s="37" t="str" cm="1">
        <f t="array" ref="R360">IF($AR360=0,"",_xlfn.LET(_xlpm.Result,INDEX(Input!$D$2:$AC$500,$AR360,$AP$5),IF(_xlpm.Result="","",_xlpm.Result)))</f>
        <v/>
      </c>
      <c r="S360" s="37" t="str" cm="1">
        <f t="array" ref="S360">IF(R360="","",IFERROR(_xlfn.TEXTSPLIT(R360," / ", ,TRUE,0,),""))</f>
        <v/>
      </c>
      <c r="T360" s="37"/>
      <c r="U360" s="37" t="str" cm="1">
        <f t="array" ref="U360">IFERROR(_xlfn.IFS(
S360="","",
--S360&lt;55,"Battery Defect",
--S360&lt;=69,"Battery D",
--S360&lt;=80,"Battery C",
--S360&gt;80,""
),"")</f>
        <v/>
      </c>
      <c r="V360" s="37" t="str" cm="1">
        <f t="array" ref="V360">IFERROR(_xlfn.IFS(
T360="","",
--T360&lt;55,"Battery Defect",
--T360&lt;=69,"Battery D",
--T360&lt;=80,"Battery C",
--T360&gt;80,""
),"")</f>
        <v/>
      </c>
      <c r="W360" s="37" t="str" cm="1">
        <f t="array" ref="W360">IF($AR360=0,"",IFERROR(IF(INDEX(Input!$N$2:$U$500,$AR360,0)=0,"",INDEX(Input!$N$2:$U$500,$AR360,0)),""))</f>
        <v/>
      </c>
      <c r="X360" s="37"/>
      <c r="Y360" s="37"/>
      <c r="Z360" s="37"/>
      <c r="AA360" s="37"/>
      <c r="AB360" s="37"/>
      <c r="AC360" s="37"/>
      <c r="AD360" s="37"/>
      <c r="AE360" s="29" t="str">
        <f t="shared" si="15"/>
        <v/>
      </c>
      <c r="AF360" s="29" t="str" cm="1">
        <f t="array" ref="AF360">IF($AS360=0,"",INDEX(Disk_Pivot!$I$2:$I$500,$AS360))</f>
        <v/>
      </c>
      <c r="AG360" s="29" t="str" cm="1">
        <f t="array" ref="AG360">IF($AS360=0,"",INDEX(Disk_Pivot!$N$2:$N$500,$AS360))</f>
        <v/>
      </c>
      <c r="AH360" s="29"/>
      <c r="AI360" s="29"/>
      <c r="AJ360" s="29"/>
      <c r="AK360" s="29"/>
      <c r="AL360" s="29"/>
      <c r="AM360" s="29"/>
      <c r="AR360">
        <f>IFERROR(MATCH($B360,Input!$J$2:$J$500,0),0)</f>
        <v>0</v>
      </c>
      <c r="AS360">
        <f>IFERROR(MATCH($B360,Disk_Pivot!$G$2:$G$500,0),0)</f>
        <v>0</v>
      </c>
    </row>
    <row r="361" spans="1:45">
      <c r="A361" s="29" t="str" cm="1">
        <f t="array" ref="A361">IF($AR361=0,"",INDEX(Input!$G$2:$G$500,$AR361)&amp;"")</f>
        <v/>
      </c>
      <c r="B361" s="29"/>
      <c r="C361" s="29" t="str" cm="1">
        <f t="array" ref="C361">IF($AR361=0,"",INDEX(Input!$H$2:$H$500,$AR361)&amp;"")</f>
        <v/>
      </c>
      <c r="D361" s="37" t="str" cm="1">
        <f t="array" ref="D361">IF($AR361=0,"",INDEX(Input!$F$2:$F$500,$AR361))</f>
        <v/>
      </c>
      <c r="E361" s="29" t="str">
        <f>IFERROR(INDEX(Models!$G$2:$G$605,MATCH(D361,Models!$H$2:$H$605,0)),D361)</f>
        <v/>
      </c>
      <c r="F361" s="29" t="str" cm="1">
        <f t="array" ref="F361">IF($AR361=0,"",INDEX(Input!$E$2:$E$500,$AR361))</f>
        <v/>
      </c>
      <c r="G361" s="29" t="str" cm="1">
        <f t="array" ref="G361">IF($AR361=0,"",IF(F361="LENOVO",INDEX(Input!$K$2:$K$500,$AR361),INDEX(Input!$L$2:$L$500,$AR361)))</f>
        <v/>
      </c>
      <c r="H361" s="29"/>
      <c r="I361" s="29"/>
      <c r="J361" s="29" t="str">
        <f>CPU_Formula!I361</f>
        <v/>
      </c>
      <c r="K361" s="37" t="str" cm="1">
        <f t="array" ref="K361">IF($AR361=0,"",INDEX(Input!$D$2:$AC$500,$AR361,$AP$2)&amp;"")</f>
        <v/>
      </c>
      <c r="L361" s="37" t="str" cm="1">
        <f t="array" ref="L361">IF($AR361=0,"",INDEX(Input!$D$2:$AC$500,$AR361,$AP$3)&amp;"")</f>
        <v/>
      </c>
      <c r="M361" s="37" t="str" cm="1">
        <f t="array" ref="M361">IFERROR(_xlfn.FILTERXML("&lt;t&gt;&lt;s&gt;" &amp; SUBSTITUTE(L361," / ","&lt;/s&gt;&lt;s&gt;") &amp; "&lt;/s&gt;&lt;/t&gt;","(//s[contains(.,'DDR')])[1]"),"")</f>
        <v/>
      </c>
      <c r="N361" s="29" t="str">
        <f t="shared" si="16"/>
        <v/>
      </c>
      <c r="O361" s="37" t="str" cm="1">
        <f t="array" ref="O361">IF($AR361=0,"",INDEX(Input!$D$2:$AC$500,$AR361,$AP$4)&amp;"")</f>
        <v/>
      </c>
      <c r="P361" s="37" t="str" cm="1">
        <f t="array" ref="P361">IF($AR361=0,"",IFERROR(_xlfn.TEXTJOIN(", ",TRUE,_xlfn.MAP(_xlfn._xlws.FILTER(INDEX(Input!$D$2:$AC$500,,$AP$6),Input!$J$2:$J$500=$B361),_xlfn.LAMBDA(_xlpm.x,IFERROR(TRUNC(VALUE(_xlfn.TEXTBEFORE(_xlpm.x," ")))&amp;" "&amp;_xlfn.TEXTAFTER(_xlpm.x," "),_xlpm.x)))),""))</f>
        <v/>
      </c>
      <c r="Q361" s="29" t="str">
        <f t="shared" si="17"/>
        <v/>
      </c>
      <c r="R361" s="37" t="str" cm="1">
        <f t="array" ref="R361">IF($AR361=0,"",_xlfn.LET(_xlpm.Result,INDEX(Input!$D$2:$AC$500,$AR361,$AP$5),IF(_xlpm.Result="","",_xlpm.Result)))</f>
        <v/>
      </c>
      <c r="S361" s="37" t="str" cm="1">
        <f t="array" ref="S361">IF(R361="","",IFERROR(_xlfn.TEXTSPLIT(R361," / ", ,TRUE,0,),""))</f>
        <v/>
      </c>
      <c r="T361" s="37"/>
      <c r="U361" s="37" t="str" cm="1">
        <f t="array" ref="U361">IFERROR(_xlfn.IFS(
S361="","",
--S361&lt;55,"Battery Defect",
--S361&lt;=69,"Battery D",
--S361&lt;=80,"Battery C",
--S361&gt;80,""
),"")</f>
        <v/>
      </c>
      <c r="V361" s="37" t="str" cm="1">
        <f t="array" ref="V361">IFERROR(_xlfn.IFS(
T361="","",
--T361&lt;55,"Battery Defect",
--T361&lt;=69,"Battery D",
--T361&lt;=80,"Battery C",
--T361&gt;80,""
),"")</f>
        <v/>
      </c>
      <c r="W361" s="37" t="str" cm="1">
        <f t="array" ref="W361">IF($AR361=0,"",IFERROR(IF(INDEX(Input!$N$2:$U$500,$AR361,0)=0,"",INDEX(Input!$N$2:$U$500,$AR361,0)),""))</f>
        <v/>
      </c>
      <c r="X361" s="37"/>
      <c r="Y361" s="37"/>
      <c r="Z361" s="37"/>
      <c r="AA361" s="37"/>
      <c r="AB361" s="37"/>
      <c r="AC361" s="37"/>
      <c r="AD361" s="37"/>
      <c r="AE361" s="29" t="str">
        <f t="shared" si="15"/>
        <v/>
      </c>
      <c r="AF361" s="29" t="str" cm="1">
        <f t="array" ref="AF361">IF($AS361=0,"",INDEX(Disk_Pivot!$I$2:$I$500,$AS361))</f>
        <v/>
      </c>
      <c r="AG361" s="29" t="str" cm="1">
        <f t="array" ref="AG361">IF($AS361=0,"",INDEX(Disk_Pivot!$N$2:$N$500,$AS361))</f>
        <v/>
      </c>
      <c r="AH361" s="29"/>
      <c r="AI361" s="29"/>
      <c r="AJ361" s="29"/>
      <c r="AK361" s="29"/>
      <c r="AL361" s="29"/>
      <c r="AM361" s="29"/>
      <c r="AR361">
        <f>IFERROR(MATCH($B361,Input!$J$2:$J$500,0),0)</f>
        <v>0</v>
      </c>
      <c r="AS361">
        <f>IFERROR(MATCH($B361,Disk_Pivot!$G$2:$G$500,0),0)</f>
        <v>0</v>
      </c>
    </row>
    <row r="362" spans="1:45">
      <c r="A362" s="29" t="str" cm="1">
        <f t="array" ref="A362">IF($AR362=0,"",INDEX(Input!$G$2:$G$500,$AR362)&amp;"")</f>
        <v/>
      </c>
      <c r="B362" s="29"/>
      <c r="C362" s="29" t="str" cm="1">
        <f t="array" ref="C362">IF($AR362=0,"",INDEX(Input!$H$2:$H$500,$AR362)&amp;"")</f>
        <v/>
      </c>
      <c r="D362" s="37" t="str" cm="1">
        <f t="array" ref="D362">IF($AR362=0,"",INDEX(Input!$F$2:$F$500,$AR362))</f>
        <v/>
      </c>
      <c r="E362" s="29" t="str">
        <f>IFERROR(INDEX(Models!$G$2:$G$605,MATCH(D362,Models!$H$2:$H$605,0)),D362)</f>
        <v/>
      </c>
      <c r="F362" s="29" t="str" cm="1">
        <f t="array" ref="F362">IF($AR362=0,"",INDEX(Input!$E$2:$E$500,$AR362))</f>
        <v/>
      </c>
      <c r="G362" s="29" t="str" cm="1">
        <f t="array" ref="G362">IF($AR362=0,"",IF(F362="LENOVO",INDEX(Input!$K$2:$K$500,$AR362),INDEX(Input!$L$2:$L$500,$AR362)))</f>
        <v/>
      </c>
      <c r="H362" s="29"/>
      <c r="I362" s="29"/>
      <c r="J362" s="29" t="str">
        <f>CPU_Formula!I362</f>
        <v/>
      </c>
      <c r="K362" s="37" t="str" cm="1">
        <f t="array" ref="K362">IF($AR362=0,"",INDEX(Input!$D$2:$AC$500,$AR362,$AP$2)&amp;"")</f>
        <v/>
      </c>
      <c r="L362" s="37" t="str" cm="1">
        <f t="array" ref="L362">IF($AR362=0,"",INDEX(Input!$D$2:$AC$500,$AR362,$AP$3)&amp;"")</f>
        <v/>
      </c>
      <c r="M362" s="37" t="str" cm="1">
        <f t="array" ref="M362">IFERROR(_xlfn.FILTERXML("&lt;t&gt;&lt;s&gt;" &amp; SUBSTITUTE(L362," / ","&lt;/s&gt;&lt;s&gt;") &amp; "&lt;/s&gt;&lt;/t&gt;","(//s[contains(.,'DDR')])[1]"),"")</f>
        <v/>
      </c>
      <c r="N362" s="29" t="str">
        <f t="shared" si="16"/>
        <v/>
      </c>
      <c r="O362" s="37" t="str" cm="1">
        <f t="array" ref="O362">IF($AR362=0,"",INDEX(Input!$D$2:$AC$500,$AR362,$AP$4)&amp;"")</f>
        <v/>
      </c>
      <c r="P362" s="37" t="str" cm="1">
        <f t="array" ref="P362">IF($AR362=0,"",IFERROR(_xlfn.TEXTJOIN(", ",TRUE,_xlfn.MAP(_xlfn._xlws.FILTER(INDEX(Input!$D$2:$AC$500,,$AP$6),Input!$J$2:$J$500=$B362),_xlfn.LAMBDA(_xlpm.x,IFERROR(TRUNC(VALUE(_xlfn.TEXTBEFORE(_xlpm.x," ")))&amp;" "&amp;_xlfn.TEXTAFTER(_xlpm.x," "),_xlpm.x)))),""))</f>
        <v/>
      </c>
      <c r="Q362" s="29" t="str">
        <f t="shared" si="17"/>
        <v/>
      </c>
      <c r="R362" s="37" t="str" cm="1">
        <f t="array" ref="R362">IF($AR362=0,"",_xlfn.LET(_xlpm.Result,INDEX(Input!$D$2:$AC$500,$AR362,$AP$5),IF(_xlpm.Result="","",_xlpm.Result)))</f>
        <v/>
      </c>
      <c r="S362" s="37" t="str" cm="1">
        <f t="array" ref="S362">IF(R362="","",IFERROR(_xlfn.TEXTSPLIT(R362," / ", ,TRUE,0,),""))</f>
        <v/>
      </c>
      <c r="T362" s="37"/>
      <c r="U362" s="37" t="str" cm="1">
        <f t="array" ref="U362">IFERROR(_xlfn.IFS(
S362="","",
--S362&lt;55,"Battery Defect",
--S362&lt;=69,"Battery D",
--S362&lt;=80,"Battery C",
--S362&gt;80,""
),"")</f>
        <v/>
      </c>
      <c r="V362" s="37" t="str" cm="1">
        <f t="array" ref="V362">IFERROR(_xlfn.IFS(
T362="","",
--T362&lt;55,"Battery Defect",
--T362&lt;=69,"Battery D",
--T362&lt;=80,"Battery C",
--T362&gt;80,""
),"")</f>
        <v/>
      </c>
      <c r="W362" s="37" t="str" cm="1">
        <f t="array" ref="W362">IF($AR362=0,"",IFERROR(IF(INDEX(Input!$N$2:$U$500,$AR362,0)=0,"",INDEX(Input!$N$2:$U$500,$AR362,0)),""))</f>
        <v/>
      </c>
      <c r="X362" s="37"/>
      <c r="Y362" s="37"/>
      <c r="Z362" s="37"/>
      <c r="AA362" s="37"/>
      <c r="AB362" s="37"/>
      <c r="AC362" s="37"/>
      <c r="AD362" s="37"/>
      <c r="AE362" s="29" t="str">
        <f t="shared" si="15"/>
        <v/>
      </c>
      <c r="AF362" s="29" t="str" cm="1">
        <f t="array" ref="AF362">IF($AS362=0,"",INDEX(Disk_Pivot!$I$2:$I$500,$AS362))</f>
        <v/>
      </c>
      <c r="AG362" s="29" t="str" cm="1">
        <f t="array" ref="AG362">IF($AS362=0,"",INDEX(Disk_Pivot!$N$2:$N$500,$AS362))</f>
        <v/>
      </c>
      <c r="AH362" s="29"/>
      <c r="AI362" s="29"/>
      <c r="AJ362" s="29"/>
      <c r="AK362" s="29"/>
      <c r="AL362" s="29"/>
      <c r="AM362" s="29"/>
      <c r="AR362">
        <f>IFERROR(MATCH($B362,Input!$J$2:$J$500,0),0)</f>
        <v>0</v>
      </c>
      <c r="AS362">
        <f>IFERROR(MATCH($B362,Disk_Pivot!$G$2:$G$500,0),0)</f>
        <v>0</v>
      </c>
    </row>
    <row r="363" spans="1:45">
      <c r="A363" s="29" t="str" cm="1">
        <f t="array" ref="A363">IF($AR363=0,"",INDEX(Input!$G$2:$G$500,$AR363)&amp;"")</f>
        <v/>
      </c>
      <c r="B363" s="29"/>
      <c r="C363" s="29" t="str" cm="1">
        <f t="array" ref="C363">IF($AR363=0,"",INDEX(Input!$H$2:$H$500,$AR363)&amp;"")</f>
        <v/>
      </c>
      <c r="D363" s="37" t="str" cm="1">
        <f t="array" ref="D363">IF($AR363=0,"",INDEX(Input!$F$2:$F$500,$AR363))</f>
        <v/>
      </c>
      <c r="E363" s="29" t="str">
        <f>IFERROR(INDEX(Models!$G$2:$G$605,MATCH(D363,Models!$H$2:$H$605,0)),D363)</f>
        <v/>
      </c>
      <c r="F363" s="29" t="str" cm="1">
        <f t="array" ref="F363">IF($AR363=0,"",INDEX(Input!$E$2:$E$500,$AR363))</f>
        <v/>
      </c>
      <c r="G363" s="29" t="str" cm="1">
        <f t="array" ref="G363">IF($AR363=0,"",IF(F363="LENOVO",INDEX(Input!$K$2:$K$500,$AR363),INDEX(Input!$L$2:$L$500,$AR363)))</f>
        <v/>
      </c>
      <c r="H363" s="29"/>
      <c r="I363" s="29"/>
      <c r="J363" s="29" t="str">
        <f>CPU_Formula!I363</f>
        <v/>
      </c>
      <c r="K363" s="37" t="str" cm="1">
        <f t="array" ref="K363">IF($AR363=0,"",INDEX(Input!$D$2:$AC$500,$AR363,$AP$2)&amp;"")</f>
        <v/>
      </c>
      <c r="L363" s="37" t="str" cm="1">
        <f t="array" ref="L363">IF($AR363=0,"",INDEX(Input!$D$2:$AC$500,$AR363,$AP$3)&amp;"")</f>
        <v/>
      </c>
      <c r="M363" s="37" t="str" cm="1">
        <f t="array" ref="M363">IFERROR(_xlfn.FILTERXML("&lt;t&gt;&lt;s&gt;" &amp; SUBSTITUTE(L363," / ","&lt;/s&gt;&lt;s&gt;") &amp; "&lt;/s&gt;&lt;/t&gt;","(//s[contains(.,'DDR')])[1]"),"")</f>
        <v/>
      </c>
      <c r="N363" s="29" t="str">
        <f t="shared" si="16"/>
        <v/>
      </c>
      <c r="O363" s="37" t="str" cm="1">
        <f t="array" ref="O363">IF($AR363=0,"",INDEX(Input!$D$2:$AC$500,$AR363,$AP$4)&amp;"")</f>
        <v/>
      </c>
      <c r="P363" s="37" t="str" cm="1">
        <f t="array" ref="P363">IF($AR363=0,"",IFERROR(_xlfn.TEXTJOIN(", ",TRUE,_xlfn.MAP(_xlfn._xlws.FILTER(INDEX(Input!$D$2:$AC$500,,$AP$6),Input!$J$2:$J$500=$B363),_xlfn.LAMBDA(_xlpm.x,IFERROR(TRUNC(VALUE(_xlfn.TEXTBEFORE(_xlpm.x," ")))&amp;" "&amp;_xlfn.TEXTAFTER(_xlpm.x," "),_xlpm.x)))),""))</f>
        <v/>
      </c>
      <c r="Q363" s="29" t="str">
        <f t="shared" si="17"/>
        <v/>
      </c>
      <c r="R363" s="37" t="str" cm="1">
        <f t="array" ref="R363">IF($AR363=0,"",_xlfn.LET(_xlpm.Result,INDEX(Input!$D$2:$AC$500,$AR363,$AP$5),IF(_xlpm.Result="","",_xlpm.Result)))</f>
        <v/>
      </c>
      <c r="S363" s="37" t="str" cm="1">
        <f t="array" ref="S363">IF(R363="","",IFERROR(_xlfn.TEXTSPLIT(R363," / ", ,TRUE,0,),""))</f>
        <v/>
      </c>
      <c r="T363" s="37"/>
      <c r="U363" s="37" t="str" cm="1">
        <f t="array" ref="U363">IFERROR(_xlfn.IFS(
S363="","",
--S363&lt;55,"Battery Defect",
--S363&lt;=69,"Battery D",
--S363&lt;=80,"Battery C",
--S363&gt;80,""
),"")</f>
        <v/>
      </c>
      <c r="V363" s="37" t="str" cm="1">
        <f t="array" ref="V363">IFERROR(_xlfn.IFS(
T363="","",
--T363&lt;55,"Battery Defect",
--T363&lt;=69,"Battery D",
--T363&lt;=80,"Battery C",
--T363&gt;80,""
),"")</f>
        <v/>
      </c>
      <c r="W363" s="37" t="str" cm="1">
        <f t="array" ref="W363">IF($AR363=0,"",IFERROR(IF(INDEX(Input!$N$2:$U$500,$AR363,0)=0,"",INDEX(Input!$N$2:$U$500,$AR363,0)),""))</f>
        <v/>
      </c>
      <c r="X363" s="37"/>
      <c r="Y363" s="37"/>
      <c r="Z363" s="37"/>
      <c r="AA363" s="37"/>
      <c r="AB363" s="37"/>
      <c r="AC363" s="37"/>
      <c r="AD363" s="37"/>
      <c r="AE363" s="29" t="str">
        <f t="shared" si="15"/>
        <v/>
      </c>
      <c r="AF363" s="29" t="str" cm="1">
        <f t="array" ref="AF363">IF($AS363=0,"",INDEX(Disk_Pivot!$I$2:$I$500,$AS363))</f>
        <v/>
      </c>
      <c r="AG363" s="29" t="str" cm="1">
        <f t="array" ref="AG363">IF($AS363=0,"",INDEX(Disk_Pivot!$N$2:$N$500,$AS363))</f>
        <v/>
      </c>
      <c r="AH363" s="29"/>
      <c r="AI363" s="29"/>
      <c r="AJ363" s="29"/>
      <c r="AK363" s="29"/>
      <c r="AL363" s="29"/>
      <c r="AM363" s="29"/>
      <c r="AR363">
        <f>IFERROR(MATCH($B363,Input!$J$2:$J$500,0),0)</f>
        <v>0</v>
      </c>
      <c r="AS363">
        <f>IFERROR(MATCH($B363,Disk_Pivot!$G$2:$G$500,0),0)</f>
        <v>0</v>
      </c>
    </row>
    <row r="364" spans="1:45">
      <c r="A364" s="29" t="str" cm="1">
        <f t="array" ref="A364">IF($AR364=0,"",INDEX(Input!$G$2:$G$500,$AR364)&amp;"")</f>
        <v/>
      </c>
      <c r="B364" s="29"/>
      <c r="C364" s="29" t="str" cm="1">
        <f t="array" ref="C364">IF($AR364=0,"",INDEX(Input!$H$2:$H$500,$AR364)&amp;"")</f>
        <v/>
      </c>
      <c r="D364" s="37" t="str" cm="1">
        <f t="array" ref="D364">IF($AR364=0,"",INDEX(Input!$F$2:$F$500,$AR364))</f>
        <v/>
      </c>
      <c r="E364" s="29" t="str">
        <f>IFERROR(INDEX(Models!$G$2:$G$605,MATCH(D364,Models!$H$2:$H$605,0)),D364)</f>
        <v/>
      </c>
      <c r="F364" s="29" t="str" cm="1">
        <f t="array" ref="F364">IF($AR364=0,"",INDEX(Input!$E$2:$E$500,$AR364))</f>
        <v/>
      </c>
      <c r="G364" s="29" t="str" cm="1">
        <f t="array" ref="G364">IF($AR364=0,"",IF(F364="LENOVO",INDEX(Input!$K$2:$K$500,$AR364),INDEX(Input!$L$2:$L$500,$AR364)))</f>
        <v/>
      </c>
      <c r="H364" s="29"/>
      <c r="I364" s="29"/>
      <c r="J364" s="29" t="str">
        <f>CPU_Formula!I364</f>
        <v/>
      </c>
      <c r="K364" s="37" t="str" cm="1">
        <f t="array" ref="K364">IF($AR364=0,"",INDEX(Input!$D$2:$AC$500,$AR364,$AP$2)&amp;"")</f>
        <v/>
      </c>
      <c r="L364" s="37" t="str" cm="1">
        <f t="array" ref="L364">IF($AR364=0,"",INDEX(Input!$D$2:$AC$500,$AR364,$AP$3)&amp;"")</f>
        <v/>
      </c>
      <c r="M364" s="37" t="str" cm="1">
        <f t="array" ref="M364">IFERROR(_xlfn.FILTERXML("&lt;t&gt;&lt;s&gt;" &amp; SUBSTITUTE(L364," / ","&lt;/s&gt;&lt;s&gt;") &amp; "&lt;/s&gt;&lt;/t&gt;","(//s[contains(.,'DDR')])[1]"),"")</f>
        <v/>
      </c>
      <c r="N364" s="29" t="str">
        <f t="shared" si="16"/>
        <v/>
      </c>
      <c r="O364" s="37" t="str" cm="1">
        <f t="array" ref="O364">IF($AR364=0,"",INDEX(Input!$D$2:$AC$500,$AR364,$AP$4)&amp;"")</f>
        <v/>
      </c>
      <c r="P364" s="37" t="str" cm="1">
        <f t="array" ref="P364">IF($AR364=0,"",IFERROR(_xlfn.TEXTJOIN(", ",TRUE,_xlfn.MAP(_xlfn._xlws.FILTER(INDEX(Input!$D$2:$AC$500,,$AP$6),Input!$J$2:$J$500=$B364),_xlfn.LAMBDA(_xlpm.x,IFERROR(TRUNC(VALUE(_xlfn.TEXTBEFORE(_xlpm.x," ")))&amp;" "&amp;_xlfn.TEXTAFTER(_xlpm.x," "),_xlpm.x)))),""))</f>
        <v/>
      </c>
      <c r="Q364" s="29" t="str">
        <f t="shared" si="17"/>
        <v/>
      </c>
      <c r="R364" s="37" t="str" cm="1">
        <f t="array" ref="R364">IF($AR364=0,"",_xlfn.LET(_xlpm.Result,INDEX(Input!$D$2:$AC$500,$AR364,$AP$5),IF(_xlpm.Result="","",_xlpm.Result)))</f>
        <v/>
      </c>
      <c r="S364" s="37" t="str" cm="1">
        <f t="array" ref="S364">IF(R364="","",IFERROR(_xlfn.TEXTSPLIT(R364," / ", ,TRUE,0,),""))</f>
        <v/>
      </c>
      <c r="T364" s="37"/>
      <c r="U364" s="37" t="str" cm="1">
        <f t="array" ref="U364">IFERROR(_xlfn.IFS(
S364="","",
--S364&lt;55,"Battery Defect",
--S364&lt;=69,"Battery D",
--S364&lt;=80,"Battery C",
--S364&gt;80,""
),"")</f>
        <v/>
      </c>
      <c r="V364" s="37" t="str" cm="1">
        <f t="array" ref="V364">IFERROR(_xlfn.IFS(
T364="","",
--T364&lt;55,"Battery Defect",
--T364&lt;=69,"Battery D",
--T364&lt;=80,"Battery C",
--T364&gt;80,""
),"")</f>
        <v/>
      </c>
      <c r="W364" s="37" t="str" cm="1">
        <f t="array" ref="W364">IF($AR364=0,"",IFERROR(IF(INDEX(Input!$N$2:$U$500,$AR364,0)=0,"",INDEX(Input!$N$2:$U$500,$AR364,0)),""))</f>
        <v/>
      </c>
      <c r="X364" s="37"/>
      <c r="Y364" s="37"/>
      <c r="Z364" s="37"/>
      <c r="AA364" s="37"/>
      <c r="AB364" s="37"/>
      <c r="AC364" s="37"/>
      <c r="AD364" s="37"/>
      <c r="AE364" s="29" t="str">
        <f t="shared" si="15"/>
        <v/>
      </c>
      <c r="AF364" s="29" t="str" cm="1">
        <f t="array" ref="AF364">IF($AS364=0,"",INDEX(Disk_Pivot!$I$2:$I$500,$AS364))</f>
        <v/>
      </c>
      <c r="AG364" s="29" t="str" cm="1">
        <f t="array" ref="AG364">IF($AS364=0,"",INDEX(Disk_Pivot!$N$2:$N$500,$AS364))</f>
        <v/>
      </c>
      <c r="AH364" s="29"/>
      <c r="AI364" s="29"/>
      <c r="AJ364" s="29"/>
      <c r="AK364" s="29"/>
      <c r="AL364" s="29"/>
      <c r="AM364" s="29"/>
      <c r="AR364">
        <f>IFERROR(MATCH($B364,Input!$J$2:$J$500,0),0)</f>
        <v>0</v>
      </c>
      <c r="AS364">
        <f>IFERROR(MATCH($B364,Disk_Pivot!$G$2:$G$500,0),0)</f>
        <v>0</v>
      </c>
    </row>
    <row r="365" spans="1:45">
      <c r="A365" s="29" t="str" cm="1">
        <f t="array" ref="A365">IF($AR365=0,"",INDEX(Input!$G$2:$G$500,$AR365)&amp;"")</f>
        <v/>
      </c>
      <c r="B365" s="29"/>
      <c r="C365" s="29" t="str" cm="1">
        <f t="array" ref="C365">IF($AR365=0,"",INDEX(Input!$H$2:$H$500,$AR365)&amp;"")</f>
        <v/>
      </c>
      <c r="D365" s="37" t="str" cm="1">
        <f t="array" ref="D365">IF($AR365=0,"",INDEX(Input!$F$2:$F$500,$AR365))</f>
        <v/>
      </c>
      <c r="E365" s="29" t="str">
        <f>IFERROR(INDEX(Models!$G$2:$G$605,MATCH(D365,Models!$H$2:$H$605,0)),D365)</f>
        <v/>
      </c>
      <c r="F365" s="29" t="str" cm="1">
        <f t="array" ref="F365">IF($AR365=0,"",INDEX(Input!$E$2:$E$500,$AR365))</f>
        <v/>
      </c>
      <c r="G365" s="29" t="str" cm="1">
        <f t="array" ref="G365">IF($AR365=0,"",IF(F365="LENOVO",INDEX(Input!$K$2:$K$500,$AR365),INDEX(Input!$L$2:$L$500,$AR365)))</f>
        <v/>
      </c>
      <c r="H365" s="29"/>
      <c r="I365" s="29"/>
      <c r="J365" s="29" t="str">
        <f>CPU_Formula!I365</f>
        <v/>
      </c>
      <c r="K365" s="37" t="str" cm="1">
        <f t="array" ref="K365">IF($AR365=0,"",INDEX(Input!$D$2:$AC$500,$AR365,$AP$2)&amp;"")</f>
        <v/>
      </c>
      <c r="L365" s="37" t="str" cm="1">
        <f t="array" ref="L365">IF($AR365=0,"",INDEX(Input!$D$2:$AC$500,$AR365,$AP$3)&amp;"")</f>
        <v/>
      </c>
      <c r="M365" s="37" t="str" cm="1">
        <f t="array" ref="M365">IFERROR(_xlfn.FILTERXML("&lt;t&gt;&lt;s&gt;" &amp; SUBSTITUTE(L365," / ","&lt;/s&gt;&lt;s&gt;") &amp; "&lt;/s&gt;&lt;/t&gt;","(//s[contains(.,'DDR')])[1]"),"")</f>
        <v/>
      </c>
      <c r="N365" s="29" t="str">
        <f t="shared" si="16"/>
        <v/>
      </c>
      <c r="O365" s="37" t="str" cm="1">
        <f t="array" ref="O365">IF($AR365=0,"",INDEX(Input!$D$2:$AC$500,$AR365,$AP$4)&amp;"")</f>
        <v/>
      </c>
      <c r="P365" s="37" t="str" cm="1">
        <f t="array" ref="P365">IF($AR365=0,"",IFERROR(_xlfn.TEXTJOIN(", ",TRUE,_xlfn.MAP(_xlfn._xlws.FILTER(INDEX(Input!$D$2:$AC$500,,$AP$6),Input!$J$2:$J$500=$B365),_xlfn.LAMBDA(_xlpm.x,IFERROR(TRUNC(VALUE(_xlfn.TEXTBEFORE(_xlpm.x," ")))&amp;" "&amp;_xlfn.TEXTAFTER(_xlpm.x," "),_xlpm.x)))),""))</f>
        <v/>
      </c>
      <c r="Q365" s="29" t="str">
        <f t="shared" si="17"/>
        <v/>
      </c>
      <c r="R365" s="37" t="str" cm="1">
        <f t="array" ref="R365">IF($AR365=0,"",_xlfn.LET(_xlpm.Result,INDEX(Input!$D$2:$AC$500,$AR365,$AP$5),IF(_xlpm.Result="","",_xlpm.Result)))</f>
        <v/>
      </c>
      <c r="S365" s="37" t="str" cm="1">
        <f t="array" ref="S365">IF(R365="","",IFERROR(_xlfn.TEXTSPLIT(R365," / ", ,TRUE,0,),""))</f>
        <v/>
      </c>
      <c r="T365" s="37"/>
      <c r="U365" s="37" t="str" cm="1">
        <f t="array" ref="U365">IFERROR(_xlfn.IFS(
S365="","",
--S365&lt;55,"Battery Defect",
--S365&lt;=69,"Battery D",
--S365&lt;=80,"Battery C",
--S365&gt;80,""
),"")</f>
        <v/>
      </c>
      <c r="V365" s="37" t="str" cm="1">
        <f t="array" ref="V365">IFERROR(_xlfn.IFS(
T365="","",
--T365&lt;55,"Battery Defect",
--T365&lt;=69,"Battery D",
--T365&lt;=80,"Battery C",
--T365&gt;80,""
),"")</f>
        <v/>
      </c>
      <c r="W365" s="37" t="str" cm="1">
        <f t="array" ref="W365">IF($AR365=0,"",IFERROR(IF(INDEX(Input!$N$2:$U$500,$AR365,0)=0,"",INDEX(Input!$N$2:$U$500,$AR365,0)),""))</f>
        <v/>
      </c>
      <c r="X365" s="37"/>
      <c r="Y365" s="37"/>
      <c r="Z365" s="37"/>
      <c r="AA365" s="37"/>
      <c r="AB365" s="37"/>
      <c r="AC365" s="37"/>
      <c r="AD365" s="37"/>
      <c r="AE365" s="29" t="str">
        <f t="shared" si="15"/>
        <v/>
      </c>
      <c r="AF365" s="29" t="str" cm="1">
        <f t="array" ref="AF365">IF($AS365=0,"",INDEX(Disk_Pivot!$I$2:$I$500,$AS365))</f>
        <v/>
      </c>
      <c r="AG365" s="29" t="str" cm="1">
        <f t="array" ref="AG365">IF($AS365=0,"",INDEX(Disk_Pivot!$N$2:$N$500,$AS365))</f>
        <v/>
      </c>
      <c r="AH365" s="29"/>
      <c r="AI365" s="29"/>
      <c r="AJ365" s="29"/>
      <c r="AK365" s="29"/>
      <c r="AL365" s="29"/>
      <c r="AM365" s="29"/>
      <c r="AR365">
        <f>IFERROR(MATCH($B365,Input!$J$2:$J$500,0),0)</f>
        <v>0</v>
      </c>
      <c r="AS365">
        <f>IFERROR(MATCH($B365,Disk_Pivot!$G$2:$G$500,0),0)</f>
        <v>0</v>
      </c>
    </row>
    <row r="366" spans="1:45">
      <c r="A366" s="29" t="str" cm="1">
        <f t="array" ref="A366">IF($AR366=0,"",INDEX(Input!$G$2:$G$500,$AR366)&amp;"")</f>
        <v/>
      </c>
      <c r="B366" s="29"/>
      <c r="C366" s="29" t="str" cm="1">
        <f t="array" ref="C366">IF($AR366=0,"",INDEX(Input!$H$2:$H$500,$AR366)&amp;"")</f>
        <v/>
      </c>
      <c r="D366" s="37" t="str" cm="1">
        <f t="array" ref="D366">IF($AR366=0,"",INDEX(Input!$F$2:$F$500,$AR366))</f>
        <v/>
      </c>
      <c r="E366" s="29" t="str">
        <f>IFERROR(INDEX(Models!$G$2:$G$605,MATCH(D366,Models!$H$2:$H$605,0)),D366)</f>
        <v/>
      </c>
      <c r="F366" s="29" t="str" cm="1">
        <f t="array" ref="F366">IF($AR366=0,"",INDEX(Input!$E$2:$E$500,$AR366))</f>
        <v/>
      </c>
      <c r="G366" s="29" t="str" cm="1">
        <f t="array" ref="G366">IF($AR366=0,"",IF(F366="LENOVO",INDEX(Input!$K$2:$K$500,$AR366),INDEX(Input!$L$2:$L$500,$AR366)))</f>
        <v/>
      </c>
      <c r="H366" s="29"/>
      <c r="I366" s="29"/>
      <c r="J366" s="29" t="str">
        <f>CPU_Formula!I366</f>
        <v/>
      </c>
      <c r="K366" s="37" t="str" cm="1">
        <f t="array" ref="K366">IF($AR366=0,"",INDEX(Input!$D$2:$AC$500,$AR366,$AP$2)&amp;"")</f>
        <v/>
      </c>
      <c r="L366" s="37" t="str" cm="1">
        <f t="array" ref="L366">IF($AR366=0,"",INDEX(Input!$D$2:$AC$500,$AR366,$AP$3)&amp;"")</f>
        <v/>
      </c>
      <c r="M366" s="37" t="str" cm="1">
        <f t="array" ref="M366">IFERROR(_xlfn.FILTERXML("&lt;t&gt;&lt;s&gt;" &amp; SUBSTITUTE(L366," / ","&lt;/s&gt;&lt;s&gt;") &amp; "&lt;/s&gt;&lt;/t&gt;","(//s[contains(.,'DDR')])[1]"),"")</f>
        <v/>
      </c>
      <c r="N366" s="29" t="str">
        <f t="shared" si="16"/>
        <v/>
      </c>
      <c r="O366" s="37" t="str" cm="1">
        <f t="array" ref="O366">IF($AR366=0,"",INDEX(Input!$D$2:$AC$500,$AR366,$AP$4)&amp;"")</f>
        <v/>
      </c>
      <c r="P366" s="37" t="str" cm="1">
        <f t="array" ref="P366">IF($AR366=0,"",IFERROR(_xlfn.TEXTJOIN(", ",TRUE,_xlfn.MAP(_xlfn._xlws.FILTER(INDEX(Input!$D$2:$AC$500,,$AP$6),Input!$J$2:$J$500=$B366),_xlfn.LAMBDA(_xlpm.x,IFERROR(TRUNC(VALUE(_xlfn.TEXTBEFORE(_xlpm.x," ")))&amp;" "&amp;_xlfn.TEXTAFTER(_xlpm.x," "),_xlpm.x)))),""))</f>
        <v/>
      </c>
      <c r="Q366" s="29" t="str">
        <f t="shared" si="17"/>
        <v/>
      </c>
      <c r="R366" s="37" t="str" cm="1">
        <f t="array" ref="R366">IF($AR366=0,"",_xlfn.LET(_xlpm.Result,INDEX(Input!$D$2:$AC$500,$AR366,$AP$5),IF(_xlpm.Result="","",_xlpm.Result)))</f>
        <v/>
      </c>
      <c r="S366" s="37" t="str" cm="1">
        <f t="array" ref="S366">IF(R366="","",IFERROR(_xlfn.TEXTSPLIT(R366," / ", ,TRUE,0,),""))</f>
        <v/>
      </c>
      <c r="T366" s="37"/>
      <c r="U366" s="37" t="str" cm="1">
        <f t="array" ref="U366">IFERROR(_xlfn.IFS(
S366="","",
--S366&lt;55,"Battery Defect",
--S366&lt;=69,"Battery D",
--S366&lt;=80,"Battery C",
--S366&gt;80,""
),"")</f>
        <v/>
      </c>
      <c r="V366" s="37" t="str" cm="1">
        <f t="array" ref="V366">IFERROR(_xlfn.IFS(
T366="","",
--T366&lt;55,"Battery Defect",
--T366&lt;=69,"Battery D",
--T366&lt;=80,"Battery C",
--T366&gt;80,""
),"")</f>
        <v/>
      </c>
      <c r="W366" s="37" t="str" cm="1">
        <f t="array" ref="W366">IF($AR366=0,"",IFERROR(IF(INDEX(Input!$N$2:$U$500,$AR366,0)=0,"",INDEX(Input!$N$2:$U$500,$AR366,0)),""))</f>
        <v/>
      </c>
      <c r="X366" s="37"/>
      <c r="Y366" s="37"/>
      <c r="Z366" s="37"/>
      <c r="AA366" s="37"/>
      <c r="AB366" s="37"/>
      <c r="AC366" s="37"/>
      <c r="AD366" s="37"/>
      <c r="AE366" s="29" t="str">
        <f t="shared" si="15"/>
        <v/>
      </c>
      <c r="AF366" s="29" t="str" cm="1">
        <f t="array" ref="AF366">IF($AS366=0,"",INDEX(Disk_Pivot!$I$2:$I$500,$AS366))</f>
        <v/>
      </c>
      <c r="AG366" s="29" t="str" cm="1">
        <f t="array" ref="AG366">IF($AS366=0,"",INDEX(Disk_Pivot!$N$2:$N$500,$AS366))</f>
        <v/>
      </c>
      <c r="AH366" s="29"/>
      <c r="AI366" s="29"/>
      <c r="AJ366" s="29"/>
      <c r="AK366" s="29"/>
      <c r="AL366" s="29"/>
      <c r="AM366" s="29"/>
      <c r="AR366">
        <f>IFERROR(MATCH($B366,Input!$J$2:$J$500,0),0)</f>
        <v>0</v>
      </c>
      <c r="AS366">
        <f>IFERROR(MATCH($B366,Disk_Pivot!$G$2:$G$500,0),0)</f>
        <v>0</v>
      </c>
    </row>
    <row r="367" spans="1:45">
      <c r="A367" s="29" t="str" cm="1">
        <f t="array" ref="A367">IF($AR367=0,"",INDEX(Input!$G$2:$G$500,$AR367)&amp;"")</f>
        <v/>
      </c>
      <c r="B367" s="29"/>
      <c r="C367" s="29" t="str" cm="1">
        <f t="array" ref="C367">IF($AR367=0,"",INDEX(Input!$H$2:$H$500,$AR367)&amp;"")</f>
        <v/>
      </c>
      <c r="D367" s="37" t="str" cm="1">
        <f t="array" ref="D367">IF($AR367=0,"",INDEX(Input!$F$2:$F$500,$AR367))</f>
        <v/>
      </c>
      <c r="E367" s="29" t="str">
        <f>IFERROR(INDEX(Models!$G$2:$G$605,MATCH(D367,Models!$H$2:$H$605,0)),D367)</f>
        <v/>
      </c>
      <c r="F367" s="29" t="str" cm="1">
        <f t="array" ref="F367">IF($AR367=0,"",INDEX(Input!$E$2:$E$500,$AR367))</f>
        <v/>
      </c>
      <c r="G367" s="29" t="str" cm="1">
        <f t="array" ref="G367">IF($AR367=0,"",IF(F367="LENOVO",INDEX(Input!$K$2:$K$500,$AR367),INDEX(Input!$L$2:$L$500,$AR367)))</f>
        <v/>
      </c>
      <c r="H367" s="29"/>
      <c r="I367" s="29"/>
      <c r="J367" s="29" t="str">
        <f>CPU_Formula!I367</f>
        <v/>
      </c>
      <c r="K367" s="37" t="str" cm="1">
        <f t="array" ref="K367">IF($AR367=0,"",INDEX(Input!$D$2:$AC$500,$AR367,$AP$2)&amp;"")</f>
        <v/>
      </c>
      <c r="L367" s="37" t="str" cm="1">
        <f t="array" ref="L367">IF($AR367=0,"",INDEX(Input!$D$2:$AC$500,$AR367,$AP$3)&amp;"")</f>
        <v/>
      </c>
      <c r="M367" s="37" t="str" cm="1">
        <f t="array" ref="M367">IFERROR(_xlfn.FILTERXML("&lt;t&gt;&lt;s&gt;" &amp; SUBSTITUTE(L367," / ","&lt;/s&gt;&lt;s&gt;") &amp; "&lt;/s&gt;&lt;/t&gt;","(//s[contains(.,'DDR')])[1]"),"")</f>
        <v/>
      </c>
      <c r="N367" s="29" t="str">
        <f t="shared" si="16"/>
        <v/>
      </c>
      <c r="O367" s="37" t="str" cm="1">
        <f t="array" ref="O367">IF($AR367=0,"",INDEX(Input!$D$2:$AC$500,$AR367,$AP$4)&amp;"")</f>
        <v/>
      </c>
      <c r="P367" s="37" t="str" cm="1">
        <f t="array" ref="P367">IF($AR367=0,"",IFERROR(_xlfn.TEXTJOIN(", ",TRUE,_xlfn.MAP(_xlfn._xlws.FILTER(INDEX(Input!$D$2:$AC$500,,$AP$6),Input!$J$2:$J$500=$B367),_xlfn.LAMBDA(_xlpm.x,IFERROR(TRUNC(VALUE(_xlfn.TEXTBEFORE(_xlpm.x," ")))&amp;" "&amp;_xlfn.TEXTAFTER(_xlpm.x," "),_xlpm.x)))),""))</f>
        <v/>
      </c>
      <c r="Q367" s="29" t="str">
        <f t="shared" si="17"/>
        <v/>
      </c>
      <c r="R367" s="37" t="str" cm="1">
        <f t="array" ref="R367">IF($AR367=0,"",_xlfn.LET(_xlpm.Result,INDEX(Input!$D$2:$AC$500,$AR367,$AP$5),IF(_xlpm.Result="","",_xlpm.Result)))</f>
        <v/>
      </c>
      <c r="S367" s="37" t="str" cm="1">
        <f t="array" ref="S367">IF(R367="","",IFERROR(_xlfn.TEXTSPLIT(R367," / ", ,TRUE,0,),""))</f>
        <v/>
      </c>
      <c r="T367" s="37"/>
      <c r="U367" s="37" t="str" cm="1">
        <f t="array" ref="U367">IFERROR(_xlfn.IFS(
S367="","",
--S367&lt;55,"Battery Defect",
--S367&lt;=69,"Battery D",
--S367&lt;=80,"Battery C",
--S367&gt;80,""
),"")</f>
        <v/>
      </c>
      <c r="V367" s="37" t="str" cm="1">
        <f t="array" ref="V367">IFERROR(_xlfn.IFS(
T367="","",
--T367&lt;55,"Battery Defect",
--T367&lt;=69,"Battery D",
--T367&lt;=80,"Battery C",
--T367&gt;80,""
),"")</f>
        <v/>
      </c>
      <c r="W367" s="37" t="str" cm="1">
        <f t="array" ref="W367">IF($AR367=0,"",IFERROR(IF(INDEX(Input!$N$2:$U$500,$AR367,0)=0,"",INDEX(Input!$N$2:$U$500,$AR367,0)),""))</f>
        <v/>
      </c>
      <c r="X367" s="37"/>
      <c r="Y367" s="37"/>
      <c r="Z367" s="37"/>
      <c r="AA367" s="37"/>
      <c r="AB367" s="37"/>
      <c r="AC367" s="37"/>
      <c r="AD367" s="37"/>
      <c r="AE367" s="29" t="str">
        <f t="shared" si="15"/>
        <v/>
      </c>
      <c r="AF367" s="29" t="str" cm="1">
        <f t="array" ref="AF367">IF($AS367=0,"",INDEX(Disk_Pivot!$I$2:$I$500,$AS367))</f>
        <v/>
      </c>
      <c r="AG367" s="29" t="str" cm="1">
        <f t="array" ref="AG367">IF($AS367=0,"",INDEX(Disk_Pivot!$N$2:$N$500,$AS367))</f>
        <v/>
      </c>
      <c r="AH367" s="29"/>
      <c r="AI367" s="29"/>
      <c r="AJ367" s="29"/>
      <c r="AK367" s="29"/>
      <c r="AL367" s="29"/>
      <c r="AM367" s="29"/>
      <c r="AR367">
        <f>IFERROR(MATCH($B367,Input!$J$2:$J$500,0),0)</f>
        <v>0</v>
      </c>
      <c r="AS367">
        <f>IFERROR(MATCH($B367,Disk_Pivot!$G$2:$G$500,0),0)</f>
        <v>0</v>
      </c>
    </row>
    <row r="368" spans="1:45">
      <c r="A368" s="29" t="str" cm="1">
        <f t="array" ref="A368">IF($AR368=0,"",INDEX(Input!$G$2:$G$500,$AR368)&amp;"")</f>
        <v/>
      </c>
      <c r="B368" s="29"/>
      <c r="C368" s="29" t="str" cm="1">
        <f t="array" ref="C368">IF($AR368=0,"",INDEX(Input!$H$2:$H$500,$AR368)&amp;"")</f>
        <v/>
      </c>
      <c r="D368" s="37" t="str" cm="1">
        <f t="array" ref="D368">IF($AR368=0,"",INDEX(Input!$F$2:$F$500,$AR368))</f>
        <v/>
      </c>
      <c r="E368" s="29" t="str">
        <f>IFERROR(INDEX(Models!$G$2:$G$605,MATCH(D368,Models!$H$2:$H$605,0)),D368)</f>
        <v/>
      </c>
      <c r="F368" s="29" t="str" cm="1">
        <f t="array" ref="F368">IF($AR368=0,"",INDEX(Input!$E$2:$E$500,$AR368))</f>
        <v/>
      </c>
      <c r="G368" s="29" t="str" cm="1">
        <f t="array" ref="G368">IF($AR368=0,"",IF(F368="LENOVO",INDEX(Input!$K$2:$K$500,$AR368),INDEX(Input!$L$2:$L$500,$AR368)))</f>
        <v/>
      </c>
      <c r="H368" s="29"/>
      <c r="I368" s="29"/>
      <c r="J368" s="29" t="str">
        <f>CPU_Formula!I368</f>
        <v/>
      </c>
      <c r="K368" s="37" t="str" cm="1">
        <f t="array" ref="K368">IF($AR368=0,"",INDEX(Input!$D$2:$AC$500,$AR368,$AP$2)&amp;"")</f>
        <v/>
      </c>
      <c r="L368" s="37" t="str" cm="1">
        <f t="array" ref="L368">IF($AR368=0,"",INDEX(Input!$D$2:$AC$500,$AR368,$AP$3)&amp;"")</f>
        <v/>
      </c>
      <c r="M368" s="37" t="str" cm="1">
        <f t="array" ref="M368">IFERROR(_xlfn.FILTERXML("&lt;t&gt;&lt;s&gt;" &amp; SUBSTITUTE(L368," / ","&lt;/s&gt;&lt;s&gt;") &amp; "&lt;/s&gt;&lt;/t&gt;","(//s[contains(.,'DDR')])[1]"),"")</f>
        <v/>
      </c>
      <c r="N368" s="29" t="str">
        <f t="shared" si="16"/>
        <v/>
      </c>
      <c r="O368" s="37" t="str" cm="1">
        <f t="array" ref="O368">IF($AR368=0,"",INDEX(Input!$D$2:$AC$500,$AR368,$AP$4)&amp;"")</f>
        <v/>
      </c>
      <c r="P368" s="37" t="str" cm="1">
        <f t="array" ref="P368">IF($AR368=0,"",IFERROR(_xlfn.TEXTJOIN(", ",TRUE,_xlfn.MAP(_xlfn._xlws.FILTER(INDEX(Input!$D$2:$AC$500,,$AP$6),Input!$J$2:$J$500=$B368),_xlfn.LAMBDA(_xlpm.x,IFERROR(TRUNC(VALUE(_xlfn.TEXTBEFORE(_xlpm.x," ")))&amp;" "&amp;_xlfn.TEXTAFTER(_xlpm.x," "),_xlpm.x)))),""))</f>
        <v/>
      </c>
      <c r="Q368" s="29" t="str">
        <f t="shared" si="17"/>
        <v/>
      </c>
      <c r="R368" s="37" t="str" cm="1">
        <f t="array" ref="R368">IF($AR368=0,"",_xlfn.LET(_xlpm.Result,INDEX(Input!$D$2:$AC$500,$AR368,$AP$5),IF(_xlpm.Result="","",_xlpm.Result)))</f>
        <v/>
      </c>
      <c r="S368" s="37" t="str" cm="1">
        <f t="array" ref="S368">IF(R368="","",IFERROR(_xlfn.TEXTSPLIT(R368," / ", ,TRUE,0,),""))</f>
        <v/>
      </c>
      <c r="T368" s="37"/>
      <c r="U368" s="37" t="str" cm="1">
        <f t="array" ref="U368">IFERROR(_xlfn.IFS(
S368="","",
--S368&lt;55,"Battery Defect",
--S368&lt;=69,"Battery D",
--S368&lt;=80,"Battery C",
--S368&gt;80,""
),"")</f>
        <v/>
      </c>
      <c r="V368" s="37" t="str" cm="1">
        <f t="array" ref="V368">IFERROR(_xlfn.IFS(
T368="","",
--T368&lt;55,"Battery Defect",
--T368&lt;=69,"Battery D",
--T368&lt;=80,"Battery C",
--T368&gt;80,""
),"")</f>
        <v/>
      </c>
      <c r="W368" s="37" t="str" cm="1">
        <f t="array" ref="W368">IF($AR368=0,"",IFERROR(IF(INDEX(Input!$N$2:$U$500,$AR368,0)=0,"",INDEX(Input!$N$2:$U$500,$AR368,0)),""))</f>
        <v/>
      </c>
      <c r="X368" s="37"/>
      <c r="Y368" s="37"/>
      <c r="Z368" s="37"/>
      <c r="AA368" s="37"/>
      <c r="AB368" s="37"/>
      <c r="AC368" s="37"/>
      <c r="AD368" s="37"/>
      <c r="AE368" s="29" t="str">
        <f t="shared" si="15"/>
        <v/>
      </c>
      <c r="AF368" s="29" t="str" cm="1">
        <f t="array" ref="AF368">IF($AS368=0,"",INDEX(Disk_Pivot!$I$2:$I$500,$AS368))</f>
        <v/>
      </c>
      <c r="AG368" s="29" t="str" cm="1">
        <f t="array" ref="AG368">IF($AS368=0,"",INDEX(Disk_Pivot!$N$2:$N$500,$AS368))</f>
        <v/>
      </c>
      <c r="AH368" s="29"/>
      <c r="AI368" s="29"/>
      <c r="AJ368" s="29"/>
      <c r="AK368" s="29"/>
      <c r="AL368" s="29"/>
      <c r="AM368" s="29"/>
      <c r="AR368">
        <f>IFERROR(MATCH($B368,Input!$J$2:$J$500,0),0)</f>
        <v>0</v>
      </c>
      <c r="AS368">
        <f>IFERROR(MATCH($B368,Disk_Pivot!$G$2:$G$500,0),0)</f>
        <v>0</v>
      </c>
    </row>
    <row r="369" spans="1:45">
      <c r="A369" s="29" t="str" cm="1">
        <f t="array" ref="A369">IF($AR369=0,"",INDEX(Input!$G$2:$G$500,$AR369)&amp;"")</f>
        <v/>
      </c>
      <c r="B369" s="29"/>
      <c r="C369" s="29" t="str" cm="1">
        <f t="array" ref="C369">IF($AR369=0,"",INDEX(Input!$H$2:$H$500,$AR369)&amp;"")</f>
        <v/>
      </c>
      <c r="D369" s="37" t="str" cm="1">
        <f t="array" ref="D369">IF($AR369=0,"",INDEX(Input!$F$2:$F$500,$AR369))</f>
        <v/>
      </c>
      <c r="E369" s="29" t="str">
        <f>IFERROR(INDEX(Models!$G$2:$G$605,MATCH(D369,Models!$H$2:$H$605,0)),D369)</f>
        <v/>
      </c>
      <c r="F369" s="29" t="str" cm="1">
        <f t="array" ref="F369">IF($AR369=0,"",INDEX(Input!$E$2:$E$500,$AR369))</f>
        <v/>
      </c>
      <c r="G369" s="29" t="str" cm="1">
        <f t="array" ref="G369">IF($AR369=0,"",IF(F369="LENOVO",INDEX(Input!$K$2:$K$500,$AR369),INDEX(Input!$L$2:$L$500,$AR369)))</f>
        <v/>
      </c>
      <c r="H369" s="29"/>
      <c r="I369" s="29"/>
      <c r="J369" s="29" t="str">
        <f>CPU_Formula!I369</f>
        <v/>
      </c>
      <c r="K369" s="37" t="str" cm="1">
        <f t="array" ref="K369">IF($AR369=0,"",INDEX(Input!$D$2:$AC$500,$AR369,$AP$2)&amp;"")</f>
        <v/>
      </c>
      <c r="L369" s="37" t="str" cm="1">
        <f t="array" ref="L369">IF($AR369=0,"",INDEX(Input!$D$2:$AC$500,$AR369,$AP$3)&amp;"")</f>
        <v/>
      </c>
      <c r="M369" s="37" t="str" cm="1">
        <f t="array" ref="M369">IFERROR(_xlfn.FILTERXML("&lt;t&gt;&lt;s&gt;" &amp; SUBSTITUTE(L369," / ","&lt;/s&gt;&lt;s&gt;") &amp; "&lt;/s&gt;&lt;/t&gt;","(//s[contains(.,'DDR')])[1]"),"")</f>
        <v/>
      </c>
      <c r="N369" s="29" t="str">
        <f t="shared" si="16"/>
        <v/>
      </c>
      <c r="O369" s="37" t="str" cm="1">
        <f t="array" ref="O369">IF($AR369=0,"",INDEX(Input!$D$2:$AC$500,$AR369,$AP$4)&amp;"")</f>
        <v/>
      </c>
      <c r="P369" s="37" t="str" cm="1">
        <f t="array" ref="P369">IF($AR369=0,"",IFERROR(_xlfn.TEXTJOIN(", ",TRUE,_xlfn.MAP(_xlfn._xlws.FILTER(INDEX(Input!$D$2:$AC$500,,$AP$6),Input!$J$2:$J$500=$B369),_xlfn.LAMBDA(_xlpm.x,IFERROR(TRUNC(VALUE(_xlfn.TEXTBEFORE(_xlpm.x," ")))&amp;" "&amp;_xlfn.TEXTAFTER(_xlpm.x," "),_xlpm.x)))),""))</f>
        <v/>
      </c>
      <c r="Q369" s="29" t="str">
        <f t="shared" si="17"/>
        <v/>
      </c>
      <c r="R369" s="37" t="str" cm="1">
        <f t="array" ref="R369">IF($AR369=0,"",_xlfn.LET(_xlpm.Result,INDEX(Input!$D$2:$AC$500,$AR369,$AP$5),IF(_xlpm.Result="","",_xlpm.Result)))</f>
        <v/>
      </c>
      <c r="S369" s="37" t="str" cm="1">
        <f t="array" ref="S369">IF(R369="","",IFERROR(_xlfn.TEXTSPLIT(R369," / ", ,TRUE,0,),""))</f>
        <v/>
      </c>
      <c r="T369" s="37"/>
      <c r="U369" s="37" t="str" cm="1">
        <f t="array" ref="U369">IFERROR(_xlfn.IFS(
S369="","",
--S369&lt;55,"Battery Defect",
--S369&lt;=69,"Battery D",
--S369&lt;=80,"Battery C",
--S369&gt;80,""
),"")</f>
        <v/>
      </c>
      <c r="V369" s="37" t="str" cm="1">
        <f t="array" ref="V369">IFERROR(_xlfn.IFS(
T369="","",
--T369&lt;55,"Battery Defect",
--T369&lt;=69,"Battery D",
--T369&lt;=80,"Battery C",
--T369&gt;80,""
),"")</f>
        <v/>
      </c>
      <c r="W369" s="37" t="str" cm="1">
        <f t="array" ref="W369">IF($AR369=0,"",IFERROR(IF(INDEX(Input!$N$2:$U$500,$AR369,0)=0,"",INDEX(Input!$N$2:$U$500,$AR369,0)),""))</f>
        <v/>
      </c>
      <c r="X369" s="37"/>
      <c r="Y369" s="37"/>
      <c r="Z369" s="37"/>
      <c r="AA369" s="37"/>
      <c r="AB369" s="37"/>
      <c r="AC369" s="37"/>
      <c r="AD369" s="37"/>
      <c r="AE369" s="29" t="str">
        <f t="shared" si="15"/>
        <v/>
      </c>
      <c r="AF369" s="29" t="str" cm="1">
        <f t="array" ref="AF369">IF($AS369=0,"",INDEX(Disk_Pivot!$I$2:$I$500,$AS369))</f>
        <v/>
      </c>
      <c r="AG369" s="29" t="str" cm="1">
        <f t="array" ref="AG369">IF($AS369=0,"",INDEX(Disk_Pivot!$N$2:$N$500,$AS369))</f>
        <v/>
      </c>
      <c r="AH369" s="29"/>
      <c r="AI369" s="29"/>
      <c r="AJ369" s="29"/>
      <c r="AK369" s="29"/>
      <c r="AL369" s="29"/>
      <c r="AM369" s="29"/>
      <c r="AR369">
        <f>IFERROR(MATCH($B369,Input!$J$2:$J$500,0),0)</f>
        <v>0</v>
      </c>
      <c r="AS369">
        <f>IFERROR(MATCH($B369,Disk_Pivot!$G$2:$G$500,0),0)</f>
        <v>0</v>
      </c>
    </row>
    <row r="370" spans="1:45">
      <c r="A370" s="29" t="str" cm="1">
        <f t="array" ref="A370">IF($AR370=0,"",INDEX(Input!$G$2:$G$500,$AR370)&amp;"")</f>
        <v/>
      </c>
      <c r="B370" s="29"/>
      <c r="C370" s="29" t="str" cm="1">
        <f t="array" ref="C370">IF($AR370=0,"",INDEX(Input!$H$2:$H$500,$AR370)&amp;"")</f>
        <v/>
      </c>
      <c r="D370" s="37" t="str" cm="1">
        <f t="array" ref="D370">IF($AR370=0,"",INDEX(Input!$F$2:$F$500,$AR370))</f>
        <v/>
      </c>
      <c r="E370" s="29" t="str">
        <f>IFERROR(INDEX(Models!$G$2:$G$605,MATCH(D370,Models!$H$2:$H$605,0)),D370)</f>
        <v/>
      </c>
      <c r="F370" s="29" t="str" cm="1">
        <f t="array" ref="F370">IF($AR370=0,"",INDEX(Input!$E$2:$E$500,$AR370))</f>
        <v/>
      </c>
      <c r="G370" s="29" t="str" cm="1">
        <f t="array" ref="G370">IF($AR370=0,"",IF(F370="LENOVO",INDEX(Input!$K$2:$K$500,$AR370),INDEX(Input!$L$2:$L$500,$AR370)))</f>
        <v/>
      </c>
      <c r="H370" s="29"/>
      <c r="I370" s="29"/>
      <c r="J370" s="29" t="str">
        <f>CPU_Formula!I370</f>
        <v/>
      </c>
      <c r="K370" s="37" t="str" cm="1">
        <f t="array" ref="K370">IF($AR370=0,"",INDEX(Input!$D$2:$AC$500,$AR370,$AP$2)&amp;"")</f>
        <v/>
      </c>
      <c r="L370" s="37" t="str" cm="1">
        <f t="array" ref="L370">IF($AR370=0,"",INDEX(Input!$D$2:$AC$500,$AR370,$AP$3)&amp;"")</f>
        <v/>
      </c>
      <c r="M370" s="37" t="str" cm="1">
        <f t="array" ref="M370">IFERROR(_xlfn.FILTERXML("&lt;t&gt;&lt;s&gt;" &amp; SUBSTITUTE(L370," / ","&lt;/s&gt;&lt;s&gt;") &amp; "&lt;/s&gt;&lt;/t&gt;","(//s[contains(.,'DDR')])[1]"),"")</f>
        <v/>
      </c>
      <c r="N370" s="29" t="str">
        <f t="shared" si="16"/>
        <v/>
      </c>
      <c r="O370" s="37" t="str" cm="1">
        <f t="array" ref="O370">IF($AR370=0,"",INDEX(Input!$D$2:$AC$500,$AR370,$AP$4)&amp;"")</f>
        <v/>
      </c>
      <c r="P370" s="37" t="str" cm="1">
        <f t="array" ref="P370">IF($AR370=0,"",IFERROR(_xlfn.TEXTJOIN(", ",TRUE,_xlfn.MAP(_xlfn._xlws.FILTER(INDEX(Input!$D$2:$AC$500,,$AP$6),Input!$J$2:$J$500=$B370),_xlfn.LAMBDA(_xlpm.x,IFERROR(TRUNC(VALUE(_xlfn.TEXTBEFORE(_xlpm.x," ")))&amp;" "&amp;_xlfn.TEXTAFTER(_xlpm.x," "),_xlpm.x)))),""))</f>
        <v/>
      </c>
      <c r="Q370" s="29" t="str">
        <f t="shared" si="17"/>
        <v/>
      </c>
      <c r="R370" s="37" t="str" cm="1">
        <f t="array" ref="R370">IF($AR370=0,"",_xlfn.LET(_xlpm.Result,INDEX(Input!$D$2:$AC$500,$AR370,$AP$5),IF(_xlpm.Result="","",_xlpm.Result)))</f>
        <v/>
      </c>
      <c r="S370" s="37" t="str" cm="1">
        <f t="array" ref="S370">IF(R370="","",IFERROR(_xlfn.TEXTSPLIT(R370," / ", ,TRUE,0,),""))</f>
        <v/>
      </c>
      <c r="T370" s="37"/>
      <c r="U370" s="37" t="str" cm="1">
        <f t="array" ref="U370">IFERROR(_xlfn.IFS(
S370="","",
--S370&lt;55,"Battery Defect",
--S370&lt;=69,"Battery D",
--S370&lt;=80,"Battery C",
--S370&gt;80,""
),"")</f>
        <v/>
      </c>
      <c r="V370" s="37" t="str" cm="1">
        <f t="array" ref="V370">IFERROR(_xlfn.IFS(
T370="","",
--T370&lt;55,"Battery Defect",
--T370&lt;=69,"Battery D",
--T370&lt;=80,"Battery C",
--T370&gt;80,""
),"")</f>
        <v/>
      </c>
      <c r="W370" s="37" t="str" cm="1">
        <f t="array" ref="W370">IF($AR370=0,"",IFERROR(IF(INDEX(Input!$N$2:$U$500,$AR370,0)=0,"",INDEX(Input!$N$2:$U$500,$AR370,0)),""))</f>
        <v/>
      </c>
      <c r="X370" s="37"/>
      <c r="Y370" s="37"/>
      <c r="Z370" s="37"/>
      <c r="AA370" s="37"/>
      <c r="AB370" s="37"/>
      <c r="AC370" s="37"/>
      <c r="AD370" s="37"/>
      <c r="AE370" s="29" t="str">
        <f t="shared" si="15"/>
        <v/>
      </c>
      <c r="AF370" s="29" t="str" cm="1">
        <f t="array" ref="AF370">IF($AS370=0,"",INDEX(Disk_Pivot!$I$2:$I$500,$AS370))</f>
        <v/>
      </c>
      <c r="AG370" s="29" t="str" cm="1">
        <f t="array" ref="AG370">IF($AS370=0,"",INDEX(Disk_Pivot!$N$2:$N$500,$AS370))</f>
        <v/>
      </c>
      <c r="AH370" s="29"/>
      <c r="AI370" s="29"/>
      <c r="AJ370" s="29"/>
      <c r="AK370" s="29"/>
      <c r="AL370" s="29"/>
      <c r="AM370" s="29"/>
      <c r="AR370">
        <f>IFERROR(MATCH($B370,Input!$J$2:$J$500,0),0)</f>
        <v>0</v>
      </c>
      <c r="AS370">
        <f>IFERROR(MATCH($B370,Disk_Pivot!$G$2:$G$500,0),0)</f>
        <v>0</v>
      </c>
    </row>
    <row r="371" spans="1:45">
      <c r="A371" s="29" t="str" cm="1">
        <f t="array" ref="A371">IF($AR371=0,"",INDEX(Input!$G$2:$G$500,$AR371)&amp;"")</f>
        <v/>
      </c>
      <c r="B371" s="29"/>
      <c r="C371" s="29" t="str" cm="1">
        <f t="array" ref="C371">IF($AR371=0,"",INDEX(Input!$H$2:$H$500,$AR371)&amp;"")</f>
        <v/>
      </c>
      <c r="D371" s="37" t="str" cm="1">
        <f t="array" ref="D371">IF($AR371=0,"",INDEX(Input!$F$2:$F$500,$AR371))</f>
        <v/>
      </c>
      <c r="E371" s="29" t="str">
        <f>IFERROR(INDEX(Models!$G$2:$G$605,MATCH(D371,Models!$H$2:$H$605,0)),D371)</f>
        <v/>
      </c>
      <c r="F371" s="29" t="str" cm="1">
        <f t="array" ref="F371">IF($AR371=0,"",INDEX(Input!$E$2:$E$500,$AR371))</f>
        <v/>
      </c>
      <c r="G371" s="29" t="str" cm="1">
        <f t="array" ref="G371">IF($AR371=0,"",IF(F371="LENOVO",INDEX(Input!$K$2:$K$500,$AR371),INDEX(Input!$L$2:$L$500,$AR371)))</f>
        <v/>
      </c>
      <c r="H371" s="29"/>
      <c r="I371" s="29"/>
      <c r="J371" s="29" t="str">
        <f>CPU_Formula!I371</f>
        <v/>
      </c>
      <c r="K371" s="37" t="str" cm="1">
        <f t="array" ref="K371">IF($AR371=0,"",INDEX(Input!$D$2:$AC$500,$AR371,$AP$2)&amp;"")</f>
        <v/>
      </c>
      <c r="L371" s="37" t="str" cm="1">
        <f t="array" ref="L371">IF($AR371=0,"",INDEX(Input!$D$2:$AC$500,$AR371,$AP$3)&amp;"")</f>
        <v/>
      </c>
      <c r="M371" s="37" t="str" cm="1">
        <f t="array" ref="M371">IFERROR(_xlfn.FILTERXML("&lt;t&gt;&lt;s&gt;" &amp; SUBSTITUTE(L371," / ","&lt;/s&gt;&lt;s&gt;") &amp; "&lt;/s&gt;&lt;/t&gt;","(//s[contains(.,'DDR')])[1]"),"")</f>
        <v/>
      </c>
      <c r="N371" s="29" t="str">
        <f t="shared" si="16"/>
        <v/>
      </c>
      <c r="O371" s="37" t="str" cm="1">
        <f t="array" ref="O371">IF($AR371=0,"",INDEX(Input!$D$2:$AC$500,$AR371,$AP$4)&amp;"")</f>
        <v/>
      </c>
      <c r="P371" s="37" t="str" cm="1">
        <f t="array" ref="P371">IF($AR371=0,"",IFERROR(_xlfn.TEXTJOIN(", ",TRUE,_xlfn.MAP(_xlfn._xlws.FILTER(INDEX(Input!$D$2:$AC$500,,$AP$6),Input!$J$2:$J$500=$B371),_xlfn.LAMBDA(_xlpm.x,IFERROR(TRUNC(VALUE(_xlfn.TEXTBEFORE(_xlpm.x," ")))&amp;" "&amp;_xlfn.TEXTAFTER(_xlpm.x," "),_xlpm.x)))),""))</f>
        <v/>
      </c>
      <c r="Q371" s="29" t="str">
        <f t="shared" si="17"/>
        <v/>
      </c>
      <c r="R371" s="37" t="str" cm="1">
        <f t="array" ref="R371">IF($AR371=0,"",_xlfn.LET(_xlpm.Result,INDEX(Input!$D$2:$AC$500,$AR371,$AP$5),IF(_xlpm.Result="","",_xlpm.Result)))</f>
        <v/>
      </c>
      <c r="S371" s="37" t="str" cm="1">
        <f t="array" ref="S371">IF(R371="","",IFERROR(_xlfn.TEXTSPLIT(R371," / ", ,TRUE,0,),""))</f>
        <v/>
      </c>
      <c r="T371" s="37"/>
      <c r="U371" s="37" t="str" cm="1">
        <f t="array" ref="U371">IFERROR(_xlfn.IFS(
S371="","",
--S371&lt;55,"Battery Defect",
--S371&lt;=69,"Battery D",
--S371&lt;=80,"Battery C",
--S371&gt;80,""
),"")</f>
        <v/>
      </c>
      <c r="V371" s="37" t="str" cm="1">
        <f t="array" ref="V371">IFERROR(_xlfn.IFS(
T371="","",
--T371&lt;55,"Battery Defect",
--T371&lt;=69,"Battery D",
--T371&lt;=80,"Battery C",
--T371&gt;80,""
),"")</f>
        <v/>
      </c>
      <c r="W371" s="37" t="str" cm="1">
        <f t="array" ref="W371">IF($AR371=0,"",IFERROR(IF(INDEX(Input!$N$2:$U$500,$AR371,0)=0,"",INDEX(Input!$N$2:$U$500,$AR371,0)),""))</f>
        <v/>
      </c>
      <c r="X371" s="37"/>
      <c r="Y371" s="37"/>
      <c r="Z371" s="37"/>
      <c r="AA371" s="37"/>
      <c r="AB371" s="37"/>
      <c r="AC371" s="37"/>
      <c r="AD371" s="37"/>
      <c r="AE371" s="29" t="str">
        <f t="shared" si="15"/>
        <v/>
      </c>
      <c r="AF371" s="29" t="str" cm="1">
        <f t="array" ref="AF371">IF($AS371=0,"",INDEX(Disk_Pivot!$I$2:$I$500,$AS371))</f>
        <v/>
      </c>
      <c r="AG371" s="29" t="str" cm="1">
        <f t="array" ref="AG371">IF($AS371=0,"",INDEX(Disk_Pivot!$N$2:$N$500,$AS371))</f>
        <v/>
      </c>
      <c r="AH371" s="29"/>
      <c r="AI371" s="29"/>
      <c r="AJ371" s="29"/>
      <c r="AK371" s="29"/>
      <c r="AL371" s="29"/>
      <c r="AM371" s="29"/>
      <c r="AR371">
        <f>IFERROR(MATCH($B371,Input!$J$2:$J$500,0),0)</f>
        <v>0</v>
      </c>
      <c r="AS371">
        <f>IFERROR(MATCH($B371,Disk_Pivot!$G$2:$G$500,0),0)</f>
        <v>0</v>
      </c>
    </row>
    <row r="372" spans="1:45">
      <c r="A372" s="29" t="str" cm="1">
        <f t="array" ref="A372">IF($AR372=0,"",INDEX(Input!$G$2:$G$500,$AR372)&amp;"")</f>
        <v/>
      </c>
      <c r="B372" s="29"/>
      <c r="C372" s="29" t="str" cm="1">
        <f t="array" ref="C372">IF($AR372=0,"",INDEX(Input!$H$2:$H$500,$AR372)&amp;"")</f>
        <v/>
      </c>
      <c r="D372" s="37" t="str" cm="1">
        <f t="array" ref="D372">IF($AR372=0,"",INDEX(Input!$F$2:$F$500,$AR372))</f>
        <v/>
      </c>
      <c r="E372" s="29" t="str">
        <f>IFERROR(INDEX(Models!$G$2:$G$605,MATCH(D372,Models!$H$2:$H$605,0)),D372)</f>
        <v/>
      </c>
      <c r="F372" s="29" t="str" cm="1">
        <f t="array" ref="F372">IF($AR372=0,"",INDEX(Input!$E$2:$E$500,$AR372))</f>
        <v/>
      </c>
      <c r="G372" s="29" t="str" cm="1">
        <f t="array" ref="G372">IF($AR372=0,"",IF(F372="LENOVO",INDEX(Input!$K$2:$K$500,$AR372),INDEX(Input!$L$2:$L$500,$AR372)))</f>
        <v/>
      </c>
      <c r="H372" s="29"/>
      <c r="I372" s="29"/>
      <c r="J372" s="29" t="str">
        <f>CPU_Formula!I372</f>
        <v/>
      </c>
      <c r="K372" s="37" t="str" cm="1">
        <f t="array" ref="K372">IF($AR372=0,"",INDEX(Input!$D$2:$AC$500,$AR372,$AP$2)&amp;"")</f>
        <v/>
      </c>
      <c r="L372" s="37" t="str" cm="1">
        <f t="array" ref="L372">IF($AR372=0,"",INDEX(Input!$D$2:$AC$500,$AR372,$AP$3)&amp;"")</f>
        <v/>
      </c>
      <c r="M372" s="37" t="str" cm="1">
        <f t="array" ref="M372">IFERROR(_xlfn.FILTERXML("&lt;t&gt;&lt;s&gt;" &amp; SUBSTITUTE(L372," / ","&lt;/s&gt;&lt;s&gt;") &amp; "&lt;/s&gt;&lt;/t&gt;","(//s[contains(.,'DDR')])[1]"),"")</f>
        <v/>
      </c>
      <c r="N372" s="29" t="str">
        <f t="shared" si="16"/>
        <v/>
      </c>
      <c r="O372" s="37" t="str" cm="1">
        <f t="array" ref="O372">IF($AR372=0,"",INDEX(Input!$D$2:$AC$500,$AR372,$AP$4)&amp;"")</f>
        <v/>
      </c>
      <c r="P372" s="37" t="str" cm="1">
        <f t="array" ref="P372">IF($AR372=0,"",IFERROR(_xlfn.TEXTJOIN(", ",TRUE,_xlfn.MAP(_xlfn._xlws.FILTER(INDEX(Input!$D$2:$AC$500,,$AP$6),Input!$J$2:$J$500=$B372),_xlfn.LAMBDA(_xlpm.x,IFERROR(TRUNC(VALUE(_xlfn.TEXTBEFORE(_xlpm.x," ")))&amp;" "&amp;_xlfn.TEXTAFTER(_xlpm.x," "),_xlpm.x)))),""))</f>
        <v/>
      </c>
      <c r="Q372" s="29" t="str">
        <f t="shared" si="17"/>
        <v/>
      </c>
      <c r="R372" s="37" t="str" cm="1">
        <f t="array" ref="R372">IF($AR372=0,"",_xlfn.LET(_xlpm.Result,INDEX(Input!$D$2:$AC$500,$AR372,$AP$5),IF(_xlpm.Result="","",_xlpm.Result)))</f>
        <v/>
      </c>
      <c r="S372" s="37" t="str" cm="1">
        <f t="array" ref="S372">IF(R372="","",IFERROR(_xlfn.TEXTSPLIT(R372," / ", ,TRUE,0,),""))</f>
        <v/>
      </c>
      <c r="T372" s="37"/>
      <c r="U372" s="37" t="str" cm="1">
        <f t="array" ref="U372">IFERROR(_xlfn.IFS(
S372="","",
--S372&lt;55,"Battery Defect",
--S372&lt;=69,"Battery D",
--S372&lt;=80,"Battery C",
--S372&gt;80,""
),"")</f>
        <v/>
      </c>
      <c r="V372" s="37" t="str" cm="1">
        <f t="array" ref="V372">IFERROR(_xlfn.IFS(
T372="","",
--T372&lt;55,"Battery Defect",
--T372&lt;=69,"Battery D",
--T372&lt;=80,"Battery C",
--T372&gt;80,""
),"")</f>
        <v/>
      </c>
      <c r="W372" s="37" t="str" cm="1">
        <f t="array" ref="W372">IF($AR372=0,"",IFERROR(IF(INDEX(Input!$N$2:$U$500,$AR372,0)=0,"",INDEX(Input!$N$2:$U$500,$AR372,0)),""))</f>
        <v/>
      </c>
      <c r="X372" s="37"/>
      <c r="Y372" s="37"/>
      <c r="Z372" s="37"/>
      <c r="AA372" s="37"/>
      <c r="AB372" s="37"/>
      <c r="AC372" s="37"/>
      <c r="AD372" s="37"/>
      <c r="AE372" s="29" t="str">
        <f t="shared" si="15"/>
        <v/>
      </c>
      <c r="AF372" s="29" t="str" cm="1">
        <f t="array" ref="AF372">IF($AS372=0,"",INDEX(Disk_Pivot!$I$2:$I$500,$AS372))</f>
        <v/>
      </c>
      <c r="AG372" s="29" t="str" cm="1">
        <f t="array" ref="AG372">IF($AS372=0,"",INDEX(Disk_Pivot!$N$2:$N$500,$AS372))</f>
        <v/>
      </c>
      <c r="AH372" s="29"/>
      <c r="AI372" s="29"/>
      <c r="AJ372" s="29"/>
      <c r="AK372" s="29"/>
      <c r="AL372" s="29"/>
      <c r="AM372" s="29"/>
      <c r="AR372">
        <f>IFERROR(MATCH($B372,Input!$J$2:$J$500,0),0)</f>
        <v>0</v>
      </c>
      <c r="AS372">
        <f>IFERROR(MATCH($B372,Disk_Pivot!$G$2:$G$500,0),0)</f>
        <v>0</v>
      </c>
    </row>
    <row r="373" spans="1:45">
      <c r="A373" s="29" t="str" cm="1">
        <f t="array" ref="A373">IF($AR373=0,"",INDEX(Input!$G$2:$G$500,$AR373)&amp;"")</f>
        <v/>
      </c>
      <c r="B373" s="29"/>
      <c r="C373" s="29" t="str" cm="1">
        <f t="array" ref="C373">IF($AR373=0,"",INDEX(Input!$H$2:$H$500,$AR373)&amp;"")</f>
        <v/>
      </c>
      <c r="D373" s="37" t="str" cm="1">
        <f t="array" ref="D373">IF($AR373=0,"",INDEX(Input!$F$2:$F$500,$AR373))</f>
        <v/>
      </c>
      <c r="E373" s="29" t="str">
        <f>IFERROR(INDEX(Models!$G$2:$G$605,MATCH(D373,Models!$H$2:$H$605,0)),D373)</f>
        <v/>
      </c>
      <c r="F373" s="29" t="str" cm="1">
        <f t="array" ref="F373">IF($AR373=0,"",INDEX(Input!$E$2:$E$500,$AR373))</f>
        <v/>
      </c>
      <c r="G373" s="29" t="str" cm="1">
        <f t="array" ref="G373">IF($AR373=0,"",IF(F373="LENOVO",INDEX(Input!$K$2:$K$500,$AR373),INDEX(Input!$L$2:$L$500,$AR373)))</f>
        <v/>
      </c>
      <c r="H373" s="29"/>
      <c r="I373" s="29"/>
      <c r="J373" s="29" t="str">
        <f>CPU_Formula!I373</f>
        <v/>
      </c>
      <c r="K373" s="37" t="str" cm="1">
        <f t="array" ref="K373">IF($AR373=0,"",INDEX(Input!$D$2:$AC$500,$AR373,$AP$2)&amp;"")</f>
        <v/>
      </c>
      <c r="L373" s="37" t="str" cm="1">
        <f t="array" ref="L373">IF($AR373=0,"",INDEX(Input!$D$2:$AC$500,$AR373,$AP$3)&amp;"")</f>
        <v/>
      </c>
      <c r="M373" s="37" t="str" cm="1">
        <f t="array" ref="M373">IFERROR(_xlfn.FILTERXML("&lt;t&gt;&lt;s&gt;" &amp; SUBSTITUTE(L373," / ","&lt;/s&gt;&lt;s&gt;") &amp; "&lt;/s&gt;&lt;/t&gt;","(//s[contains(.,'DDR')])[1]"),"")</f>
        <v/>
      </c>
      <c r="N373" s="29" t="str">
        <f t="shared" si="16"/>
        <v/>
      </c>
      <c r="O373" s="37" t="str" cm="1">
        <f t="array" ref="O373">IF($AR373=0,"",INDEX(Input!$D$2:$AC$500,$AR373,$AP$4)&amp;"")</f>
        <v/>
      </c>
      <c r="P373" s="37" t="str" cm="1">
        <f t="array" ref="P373">IF($AR373=0,"",IFERROR(_xlfn.TEXTJOIN(", ",TRUE,_xlfn.MAP(_xlfn._xlws.FILTER(INDEX(Input!$D$2:$AC$500,,$AP$6),Input!$J$2:$J$500=$B373),_xlfn.LAMBDA(_xlpm.x,IFERROR(TRUNC(VALUE(_xlfn.TEXTBEFORE(_xlpm.x," ")))&amp;" "&amp;_xlfn.TEXTAFTER(_xlpm.x," "),_xlpm.x)))),""))</f>
        <v/>
      </c>
      <c r="Q373" s="29" t="str">
        <f t="shared" si="17"/>
        <v/>
      </c>
      <c r="R373" s="37" t="str" cm="1">
        <f t="array" ref="R373">IF($AR373=0,"",_xlfn.LET(_xlpm.Result,INDEX(Input!$D$2:$AC$500,$AR373,$AP$5),IF(_xlpm.Result="","",_xlpm.Result)))</f>
        <v/>
      </c>
      <c r="S373" s="37" t="str" cm="1">
        <f t="array" ref="S373">IF(R373="","",IFERROR(_xlfn.TEXTSPLIT(R373," / ", ,TRUE,0,),""))</f>
        <v/>
      </c>
      <c r="T373" s="37"/>
      <c r="U373" s="37" t="str" cm="1">
        <f t="array" ref="U373">IFERROR(_xlfn.IFS(
S373="","",
--S373&lt;55,"Battery Defect",
--S373&lt;=69,"Battery D",
--S373&lt;=80,"Battery C",
--S373&gt;80,""
),"")</f>
        <v/>
      </c>
      <c r="V373" s="37" t="str" cm="1">
        <f t="array" ref="V373">IFERROR(_xlfn.IFS(
T373="","",
--T373&lt;55,"Battery Defect",
--T373&lt;=69,"Battery D",
--T373&lt;=80,"Battery C",
--T373&gt;80,""
),"")</f>
        <v/>
      </c>
      <c r="W373" s="37" t="str" cm="1">
        <f t="array" ref="W373">IF($AR373=0,"",IFERROR(IF(INDEX(Input!$N$2:$U$500,$AR373,0)=0,"",INDEX(Input!$N$2:$U$500,$AR373,0)),""))</f>
        <v/>
      </c>
      <c r="X373" s="37"/>
      <c r="Y373" s="37"/>
      <c r="Z373" s="37"/>
      <c r="AA373" s="37"/>
      <c r="AB373" s="37"/>
      <c r="AC373" s="37"/>
      <c r="AD373" s="37"/>
      <c r="AE373" s="29" t="str">
        <f t="shared" si="15"/>
        <v/>
      </c>
      <c r="AF373" s="29" t="str" cm="1">
        <f t="array" ref="AF373">IF($AS373=0,"",INDEX(Disk_Pivot!$I$2:$I$500,$AS373))</f>
        <v/>
      </c>
      <c r="AG373" s="29" t="str" cm="1">
        <f t="array" ref="AG373">IF($AS373=0,"",INDEX(Disk_Pivot!$N$2:$N$500,$AS373))</f>
        <v/>
      </c>
      <c r="AH373" s="29"/>
      <c r="AI373" s="29"/>
      <c r="AJ373" s="29"/>
      <c r="AK373" s="29"/>
      <c r="AL373" s="29"/>
      <c r="AM373" s="29"/>
      <c r="AR373">
        <f>IFERROR(MATCH($B373,Input!$J$2:$J$500,0),0)</f>
        <v>0</v>
      </c>
      <c r="AS373">
        <f>IFERROR(MATCH($B373,Disk_Pivot!$G$2:$G$500,0),0)</f>
        <v>0</v>
      </c>
    </row>
    <row r="374" spans="1:45">
      <c r="A374" s="29" t="str" cm="1">
        <f t="array" ref="A374">IF($AR374=0,"",INDEX(Input!$G$2:$G$500,$AR374)&amp;"")</f>
        <v/>
      </c>
      <c r="B374" s="29"/>
      <c r="C374" s="29" t="str" cm="1">
        <f t="array" ref="C374">IF($AR374=0,"",INDEX(Input!$H$2:$H$500,$AR374)&amp;"")</f>
        <v/>
      </c>
      <c r="D374" s="37" t="str" cm="1">
        <f t="array" ref="D374">IF($AR374=0,"",INDEX(Input!$F$2:$F$500,$AR374))</f>
        <v/>
      </c>
      <c r="E374" s="29" t="str">
        <f>IFERROR(INDEX(Models!$G$2:$G$605,MATCH(D374,Models!$H$2:$H$605,0)),D374)</f>
        <v/>
      </c>
      <c r="F374" s="29" t="str" cm="1">
        <f t="array" ref="F374">IF($AR374=0,"",INDEX(Input!$E$2:$E$500,$AR374))</f>
        <v/>
      </c>
      <c r="G374" s="29" t="str" cm="1">
        <f t="array" ref="G374">IF($AR374=0,"",IF(F374="LENOVO",INDEX(Input!$K$2:$K$500,$AR374),INDEX(Input!$L$2:$L$500,$AR374)))</f>
        <v/>
      </c>
      <c r="H374" s="29"/>
      <c r="I374" s="29"/>
      <c r="J374" s="29" t="str">
        <f>CPU_Formula!I374</f>
        <v/>
      </c>
      <c r="K374" s="37" t="str" cm="1">
        <f t="array" ref="K374">IF($AR374=0,"",INDEX(Input!$D$2:$AC$500,$AR374,$AP$2)&amp;"")</f>
        <v/>
      </c>
      <c r="L374" s="37" t="str" cm="1">
        <f t="array" ref="L374">IF($AR374=0,"",INDEX(Input!$D$2:$AC$500,$AR374,$AP$3)&amp;"")</f>
        <v/>
      </c>
      <c r="M374" s="37" t="str" cm="1">
        <f t="array" ref="M374">IFERROR(_xlfn.FILTERXML("&lt;t&gt;&lt;s&gt;" &amp; SUBSTITUTE(L374," / ","&lt;/s&gt;&lt;s&gt;") &amp; "&lt;/s&gt;&lt;/t&gt;","(//s[contains(.,'DDR')])[1]"),"")</f>
        <v/>
      </c>
      <c r="N374" s="29" t="str">
        <f t="shared" si="16"/>
        <v/>
      </c>
      <c r="O374" s="37" t="str" cm="1">
        <f t="array" ref="O374">IF($AR374=0,"",INDEX(Input!$D$2:$AC$500,$AR374,$AP$4)&amp;"")</f>
        <v/>
      </c>
      <c r="P374" s="37" t="str" cm="1">
        <f t="array" ref="P374">IF($AR374=0,"",IFERROR(_xlfn.TEXTJOIN(", ",TRUE,_xlfn.MAP(_xlfn._xlws.FILTER(INDEX(Input!$D$2:$AC$500,,$AP$6),Input!$J$2:$J$500=$B374),_xlfn.LAMBDA(_xlpm.x,IFERROR(TRUNC(VALUE(_xlfn.TEXTBEFORE(_xlpm.x," ")))&amp;" "&amp;_xlfn.TEXTAFTER(_xlpm.x," "),_xlpm.x)))),""))</f>
        <v/>
      </c>
      <c r="Q374" s="29" t="str">
        <f t="shared" si="17"/>
        <v/>
      </c>
      <c r="R374" s="37" t="str" cm="1">
        <f t="array" ref="R374">IF($AR374=0,"",_xlfn.LET(_xlpm.Result,INDEX(Input!$D$2:$AC$500,$AR374,$AP$5),IF(_xlpm.Result="","",_xlpm.Result)))</f>
        <v/>
      </c>
      <c r="S374" s="37" t="str" cm="1">
        <f t="array" ref="S374">IF(R374="","",IFERROR(_xlfn.TEXTSPLIT(R374," / ", ,TRUE,0,),""))</f>
        <v/>
      </c>
      <c r="T374" s="37"/>
      <c r="U374" s="37" t="str" cm="1">
        <f t="array" ref="U374">IFERROR(_xlfn.IFS(
S374="","",
--S374&lt;55,"Battery Defect",
--S374&lt;=69,"Battery D",
--S374&lt;=80,"Battery C",
--S374&gt;80,""
),"")</f>
        <v/>
      </c>
      <c r="V374" s="37" t="str" cm="1">
        <f t="array" ref="V374">IFERROR(_xlfn.IFS(
T374="","",
--T374&lt;55,"Battery Defect",
--T374&lt;=69,"Battery D",
--T374&lt;=80,"Battery C",
--T374&gt;80,""
),"")</f>
        <v/>
      </c>
      <c r="W374" s="37" t="str" cm="1">
        <f t="array" ref="W374">IF($AR374=0,"",IFERROR(IF(INDEX(Input!$N$2:$U$500,$AR374,0)=0,"",INDEX(Input!$N$2:$U$500,$AR374,0)),""))</f>
        <v/>
      </c>
      <c r="X374" s="37"/>
      <c r="Y374" s="37"/>
      <c r="Z374" s="37"/>
      <c r="AA374" s="37"/>
      <c r="AB374" s="37"/>
      <c r="AC374" s="37"/>
      <c r="AD374" s="37"/>
      <c r="AE374" s="29" t="str">
        <f t="shared" si="15"/>
        <v/>
      </c>
      <c r="AF374" s="29" t="str" cm="1">
        <f t="array" ref="AF374">IF($AS374=0,"",INDEX(Disk_Pivot!$I$2:$I$500,$AS374))</f>
        <v/>
      </c>
      <c r="AG374" s="29" t="str" cm="1">
        <f t="array" ref="AG374">IF($AS374=0,"",INDEX(Disk_Pivot!$N$2:$N$500,$AS374))</f>
        <v/>
      </c>
      <c r="AH374" s="29"/>
      <c r="AI374" s="29"/>
      <c r="AJ374" s="29"/>
      <c r="AK374" s="29"/>
      <c r="AL374" s="29"/>
      <c r="AM374" s="29"/>
      <c r="AR374">
        <f>IFERROR(MATCH($B374,Input!$J$2:$J$500,0),0)</f>
        <v>0</v>
      </c>
      <c r="AS374">
        <f>IFERROR(MATCH($B374,Disk_Pivot!$G$2:$G$500,0),0)</f>
        <v>0</v>
      </c>
    </row>
    <row r="375" spans="1:45">
      <c r="A375" s="29" t="str" cm="1">
        <f t="array" ref="A375">IF($AR375=0,"",INDEX(Input!$G$2:$G$500,$AR375)&amp;"")</f>
        <v/>
      </c>
      <c r="B375" s="29"/>
      <c r="C375" s="29" t="str" cm="1">
        <f t="array" ref="C375">IF($AR375=0,"",INDEX(Input!$H$2:$H$500,$AR375)&amp;"")</f>
        <v/>
      </c>
      <c r="D375" s="37" t="str" cm="1">
        <f t="array" ref="D375">IF($AR375=0,"",INDEX(Input!$F$2:$F$500,$AR375))</f>
        <v/>
      </c>
      <c r="E375" s="29" t="str">
        <f>IFERROR(INDEX(Models!$G$2:$G$605,MATCH(D375,Models!$H$2:$H$605,0)),D375)</f>
        <v/>
      </c>
      <c r="F375" s="29" t="str" cm="1">
        <f t="array" ref="F375">IF($AR375=0,"",INDEX(Input!$E$2:$E$500,$AR375))</f>
        <v/>
      </c>
      <c r="G375" s="29" t="str" cm="1">
        <f t="array" ref="G375">IF($AR375=0,"",IF(F375="LENOVO",INDEX(Input!$K$2:$K$500,$AR375),INDEX(Input!$L$2:$L$500,$AR375)))</f>
        <v/>
      </c>
      <c r="H375" s="29"/>
      <c r="I375" s="29"/>
      <c r="J375" s="29" t="str">
        <f>CPU_Formula!I375</f>
        <v/>
      </c>
      <c r="K375" s="37" t="str" cm="1">
        <f t="array" ref="K375">IF($AR375=0,"",INDEX(Input!$D$2:$AC$500,$AR375,$AP$2)&amp;"")</f>
        <v/>
      </c>
      <c r="L375" s="37" t="str" cm="1">
        <f t="array" ref="L375">IF($AR375=0,"",INDEX(Input!$D$2:$AC$500,$AR375,$AP$3)&amp;"")</f>
        <v/>
      </c>
      <c r="M375" s="37" t="str" cm="1">
        <f t="array" ref="M375">IFERROR(_xlfn.FILTERXML("&lt;t&gt;&lt;s&gt;" &amp; SUBSTITUTE(L375," / ","&lt;/s&gt;&lt;s&gt;") &amp; "&lt;/s&gt;&lt;/t&gt;","(//s[contains(.,'DDR')])[1]"),"")</f>
        <v/>
      </c>
      <c r="N375" s="29" t="str">
        <f t="shared" si="16"/>
        <v/>
      </c>
      <c r="O375" s="37" t="str" cm="1">
        <f t="array" ref="O375">IF($AR375=0,"",INDEX(Input!$D$2:$AC$500,$AR375,$AP$4)&amp;"")</f>
        <v/>
      </c>
      <c r="P375" s="37" t="str" cm="1">
        <f t="array" ref="P375">IF($AR375=0,"",IFERROR(_xlfn.TEXTJOIN(", ",TRUE,_xlfn.MAP(_xlfn._xlws.FILTER(INDEX(Input!$D$2:$AC$500,,$AP$6),Input!$J$2:$J$500=$B375),_xlfn.LAMBDA(_xlpm.x,IFERROR(TRUNC(VALUE(_xlfn.TEXTBEFORE(_xlpm.x," ")))&amp;" "&amp;_xlfn.TEXTAFTER(_xlpm.x," "),_xlpm.x)))),""))</f>
        <v/>
      </c>
      <c r="Q375" s="29" t="str">
        <f t="shared" si="17"/>
        <v/>
      </c>
      <c r="R375" s="37" t="str" cm="1">
        <f t="array" ref="R375">IF($AR375=0,"",_xlfn.LET(_xlpm.Result,INDEX(Input!$D$2:$AC$500,$AR375,$AP$5),IF(_xlpm.Result="","",_xlpm.Result)))</f>
        <v/>
      </c>
      <c r="S375" s="37" t="str" cm="1">
        <f t="array" ref="S375">IF(R375="","",IFERROR(_xlfn.TEXTSPLIT(R375," / ", ,TRUE,0,),""))</f>
        <v/>
      </c>
      <c r="T375" s="37"/>
      <c r="U375" s="37" t="str" cm="1">
        <f t="array" ref="U375">IFERROR(_xlfn.IFS(
S375="","",
--S375&lt;55,"Battery Defect",
--S375&lt;=69,"Battery D",
--S375&lt;=80,"Battery C",
--S375&gt;80,""
),"")</f>
        <v/>
      </c>
      <c r="V375" s="37" t="str" cm="1">
        <f t="array" ref="V375">IFERROR(_xlfn.IFS(
T375="","",
--T375&lt;55,"Battery Defect",
--T375&lt;=69,"Battery D",
--T375&lt;=80,"Battery C",
--T375&gt;80,""
),"")</f>
        <v/>
      </c>
      <c r="W375" s="37" t="str" cm="1">
        <f t="array" ref="W375">IF($AR375=0,"",IFERROR(IF(INDEX(Input!$N$2:$U$500,$AR375,0)=0,"",INDEX(Input!$N$2:$U$500,$AR375,0)),""))</f>
        <v/>
      </c>
      <c r="X375" s="37"/>
      <c r="Y375" s="37"/>
      <c r="Z375" s="37"/>
      <c r="AA375" s="37"/>
      <c r="AB375" s="37"/>
      <c r="AC375" s="37"/>
      <c r="AD375" s="37"/>
      <c r="AE375" s="29" t="str">
        <f t="shared" si="15"/>
        <v/>
      </c>
      <c r="AF375" s="29" t="str" cm="1">
        <f t="array" ref="AF375">IF($AS375=0,"",INDEX(Disk_Pivot!$I$2:$I$500,$AS375))</f>
        <v/>
      </c>
      <c r="AG375" s="29" t="str" cm="1">
        <f t="array" ref="AG375">IF($AS375=0,"",INDEX(Disk_Pivot!$N$2:$N$500,$AS375))</f>
        <v/>
      </c>
      <c r="AH375" s="29"/>
      <c r="AI375" s="29"/>
      <c r="AJ375" s="29"/>
      <c r="AK375" s="29"/>
      <c r="AL375" s="29"/>
      <c r="AM375" s="29"/>
      <c r="AR375">
        <f>IFERROR(MATCH($B375,Input!$J$2:$J$500,0),0)</f>
        <v>0</v>
      </c>
      <c r="AS375">
        <f>IFERROR(MATCH($B375,Disk_Pivot!$G$2:$G$500,0),0)</f>
        <v>0</v>
      </c>
    </row>
    <row r="376" spans="1:45">
      <c r="A376" s="29" t="str" cm="1">
        <f t="array" ref="A376">IF($AR376=0,"",INDEX(Input!$G$2:$G$500,$AR376)&amp;"")</f>
        <v/>
      </c>
      <c r="B376" s="29"/>
      <c r="C376" s="29" t="str" cm="1">
        <f t="array" ref="C376">IF($AR376=0,"",INDEX(Input!$H$2:$H$500,$AR376)&amp;"")</f>
        <v/>
      </c>
      <c r="D376" s="37" t="str" cm="1">
        <f t="array" ref="D376">IF($AR376=0,"",INDEX(Input!$F$2:$F$500,$AR376))</f>
        <v/>
      </c>
      <c r="E376" s="29" t="str">
        <f>IFERROR(INDEX(Models!$G$2:$G$605,MATCH(D376,Models!$H$2:$H$605,0)),D376)</f>
        <v/>
      </c>
      <c r="F376" s="29" t="str" cm="1">
        <f t="array" ref="F376">IF($AR376=0,"",INDEX(Input!$E$2:$E$500,$AR376))</f>
        <v/>
      </c>
      <c r="G376" s="29" t="str" cm="1">
        <f t="array" ref="G376">IF($AR376=0,"",IF(F376="LENOVO",INDEX(Input!$K$2:$K$500,$AR376),INDEX(Input!$L$2:$L$500,$AR376)))</f>
        <v/>
      </c>
      <c r="H376" s="29"/>
      <c r="I376" s="29"/>
      <c r="J376" s="29" t="str">
        <f>CPU_Formula!I376</f>
        <v/>
      </c>
      <c r="K376" s="37" t="str" cm="1">
        <f t="array" ref="K376">IF($AR376=0,"",INDEX(Input!$D$2:$AC$500,$AR376,$AP$2)&amp;"")</f>
        <v/>
      </c>
      <c r="L376" s="37" t="str" cm="1">
        <f t="array" ref="L376">IF($AR376=0,"",INDEX(Input!$D$2:$AC$500,$AR376,$AP$3)&amp;"")</f>
        <v/>
      </c>
      <c r="M376" s="37" t="str" cm="1">
        <f t="array" ref="M376">IFERROR(_xlfn.FILTERXML("&lt;t&gt;&lt;s&gt;" &amp; SUBSTITUTE(L376," / ","&lt;/s&gt;&lt;s&gt;") &amp; "&lt;/s&gt;&lt;/t&gt;","(//s[contains(.,'DDR')])[1]"),"")</f>
        <v/>
      </c>
      <c r="N376" s="29" t="str">
        <f t="shared" si="16"/>
        <v/>
      </c>
      <c r="O376" s="37" t="str" cm="1">
        <f t="array" ref="O376">IF($AR376=0,"",INDEX(Input!$D$2:$AC$500,$AR376,$AP$4)&amp;"")</f>
        <v/>
      </c>
      <c r="P376" s="37" t="str" cm="1">
        <f t="array" ref="P376">IF($AR376=0,"",IFERROR(_xlfn.TEXTJOIN(", ",TRUE,_xlfn.MAP(_xlfn._xlws.FILTER(INDEX(Input!$D$2:$AC$500,,$AP$6),Input!$J$2:$J$500=$B376),_xlfn.LAMBDA(_xlpm.x,IFERROR(TRUNC(VALUE(_xlfn.TEXTBEFORE(_xlpm.x," ")))&amp;" "&amp;_xlfn.TEXTAFTER(_xlpm.x," "),_xlpm.x)))),""))</f>
        <v/>
      </c>
      <c r="Q376" s="29" t="str">
        <f t="shared" si="17"/>
        <v/>
      </c>
      <c r="R376" s="37" t="str" cm="1">
        <f t="array" ref="R376">IF($AR376=0,"",_xlfn.LET(_xlpm.Result,INDEX(Input!$D$2:$AC$500,$AR376,$AP$5),IF(_xlpm.Result="","",_xlpm.Result)))</f>
        <v/>
      </c>
      <c r="S376" s="37" t="str" cm="1">
        <f t="array" ref="S376">IF(R376="","",IFERROR(_xlfn.TEXTSPLIT(R376," / ", ,TRUE,0,),""))</f>
        <v/>
      </c>
      <c r="T376" s="37"/>
      <c r="U376" s="37" t="str" cm="1">
        <f t="array" ref="U376">IFERROR(_xlfn.IFS(
S376="","",
--S376&lt;55,"Battery Defect",
--S376&lt;=69,"Battery D",
--S376&lt;=80,"Battery C",
--S376&gt;80,""
),"")</f>
        <v/>
      </c>
      <c r="V376" s="37" t="str" cm="1">
        <f t="array" ref="V376">IFERROR(_xlfn.IFS(
T376="","",
--T376&lt;55,"Battery Defect",
--T376&lt;=69,"Battery D",
--T376&lt;=80,"Battery C",
--T376&gt;80,""
),"")</f>
        <v/>
      </c>
      <c r="W376" s="37" t="str" cm="1">
        <f t="array" ref="W376">IF($AR376=0,"",IFERROR(IF(INDEX(Input!$N$2:$U$500,$AR376,0)=0,"",INDEX(Input!$N$2:$U$500,$AR376,0)),""))</f>
        <v/>
      </c>
      <c r="X376" s="37"/>
      <c r="Y376" s="37"/>
      <c r="Z376" s="37"/>
      <c r="AA376" s="37"/>
      <c r="AB376" s="37"/>
      <c r="AC376" s="37"/>
      <c r="AD376" s="37"/>
      <c r="AE376" s="29" t="str">
        <f t="shared" si="15"/>
        <v/>
      </c>
      <c r="AF376" s="29" t="str" cm="1">
        <f t="array" ref="AF376">IF($AS376=0,"",INDEX(Disk_Pivot!$I$2:$I$500,$AS376))</f>
        <v/>
      </c>
      <c r="AG376" s="29" t="str" cm="1">
        <f t="array" ref="AG376">IF($AS376=0,"",INDEX(Disk_Pivot!$N$2:$N$500,$AS376))</f>
        <v/>
      </c>
      <c r="AH376" s="29"/>
      <c r="AI376" s="29"/>
      <c r="AJ376" s="29"/>
      <c r="AK376" s="29"/>
      <c r="AL376" s="29"/>
      <c r="AM376" s="29"/>
      <c r="AR376">
        <f>IFERROR(MATCH($B376,Input!$J$2:$J$500,0),0)</f>
        <v>0</v>
      </c>
      <c r="AS376">
        <f>IFERROR(MATCH($B376,Disk_Pivot!$G$2:$G$500,0),0)</f>
        <v>0</v>
      </c>
    </row>
    <row r="377" spans="1:45">
      <c r="A377" s="29" t="str" cm="1">
        <f t="array" ref="A377">IF($AR377=0,"",INDEX(Input!$G$2:$G$500,$AR377)&amp;"")</f>
        <v/>
      </c>
      <c r="B377" s="29"/>
      <c r="C377" s="29" t="str" cm="1">
        <f t="array" ref="C377">IF($AR377=0,"",INDEX(Input!$H$2:$H$500,$AR377)&amp;"")</f>
        <v/>
      </c>
      <c r="D377" s="37" t="str" cm="1">
        <f t="array" ref="D377">IF($AR377=0,"",INDEX(Input!$F$2:$F$500,$AR377))</f>
        <v/>
      </c>
      <c r="E377" s="29" t="str">
        <f>IFERROR(INDEX(Models!$G$2:$G$605,MATCH(D377,Models!$H$2:$H$605,0)),D377)</f>
        <v/>
      </c>
      <c r="F377" s="29" t="str" cm="1">
        <f t="array" ref="F377">IF($AR377=0,"",INDEX(Input!$E$2:$E$500,$AR377))</f>
        <v/>
      </c>
      <c r="G377" s="29" t="str" cm="1">
        <f t="array" ref="G377">IF($AR377=0,"",IF(F377="LENOVO",INDEX(Input!$K$2:$K$500,$AR377),INDEX(Input!$L$2:$L$500,$AR377)))</f>
        <v/>
      </c>
      <c r="H377" s="29"/>
      <c r="I377" s="29"/>
      <c r="J377" s="29" t="str">
        <f>CPU_Formula!I377</f>
        <v/>
      </c>
      <c r="K377" s="37" t="str" cm="1">
        <f t="array" ref="K377">IF($AR377=0,"",INDEX(Input!$D$2:$AC$500,$AR377,$AP$2)&amp;"")</f>
        <v/>
      </c>
      <c r="L377" s="37" t="str" cm="1">
        <f t="array" ref="L377">IF($AR377=0,"",INDEX(Input!$D$2:$AC$500,$AR377,$AP$3)&amp;"")</f>
        <v/>
      </c>
      <c r="M377" s="37" t="str" cm="1">
        <f t="array" ref="M377">IFERROR(_xlfn.FILTERXML("&lt;t&gt;&lt;s&gt;" &amp; SUBSTITUTE(L377," / ","&lt;/s&gt;&lt;s&gt;") &amp; "&lt;/s&gt;&lt;/t&gt;","(//s[contains(.,'DDR')])[1]"),"")</f>
        <v/>
      </c>
      <c r="N377" s="29" t="str">
        <f t="shared" si="16"/>
        <v/>
      </c>
      <c r="O377" s="37" t="str" cm="1">
        <f t="array" ref="O377">IF($AR377=0,"",INDEX(Input!$D$2:$AC$500,$AR377,$AP$4)&amp;"")</f>
        <v/>
      </c>
      <c r="P377" s="37" t="str" cm="1">
        <f t="array" ref="P377">IF($AR377=0,"",IFERROR(_xlfn.TEXTJOIN(", ",TRUE,_xlfn.MAP(_xlfn._xlws.FILTER(INDEX(Input!$D$2:$AC$500,,$AP$6),Input!$J$2:$J$500=$B377),_xlfn.LAMBDA(_xlpm.x,IFERROR(TRUNC(VALUE(_xlfn.TEXTBEFORE(_xlpm.x," ")))&amp;" "&amp;_xlfn.TEXTAFTER(_xlpm.x," "),_xlpm.x)))),""))</f>
        <v/>
      </c>
      <c r="Q377" s="29" t="str">
        <f t="shared" si="17"/>
        <v/>
      </c>
      <c r="R377" s="37" t="str" cm="1">
        <f t="array" ref="R377">IF($AR377=0,"",_xlfn.LET(_xlpm.Result,INDEX(Input!$D$2:$AC$500,$AR377,$AP$5),IF(_xlpm.Result="","",_xlpm.Result)))</f>
        <v/>
      </c>
      <c r="S377" s="37" t="str" cm="1">
        <f t="array" ref="S377">IF(R377="","",IFERROR(_xlfn.TEXTSPLIT(R377," / ", ,TRUE,0,),""))</f>
        <v/>
      </c>
      <c r="T377" s="37"/>
      <c r="U377" s="37" t="str" cm="1">
        <f t="array" ref="U377">IFERROR(_xlfn.IFS(
S377="","",
--S377&lt;55,"Battery Defect",
--S377&lt;=69,"Battery D",
--S377&lt;=80,"Battery C",
--S377&gt;80,""
),"")</f>
        <v/>
      </c>
      <c r="V377" s="37" t="str" cm="1">
        <f t="array" ref="V377">IFERROR(_xlfn.IFS(
T377="","",
--T377&lt;55,"Battery Defect",
--T377&lt;=69,"Battery D",
--T377&lt;=80,"Battery C",
--T377&gt;80,""
),"")</f>
        <v/>
      </c>
      <c r="W377" s="37" t="str" cm="1">
        <f t="array" ref="W377">IF($AR377=0,"",IFERROR(IF(INDEX(Input!$N$2:$U$500,$AR377,0)=0,"",INDEX(Input!$N$2:$U$500,$AR377,0)),""))</f>
        <v/>
      </c>
      <c r="X377" s="37"/>
      <c r="Y377" s="37"/>
      <c r="Z377" s="37"/>
      <c r="AA377" s="37"/>
      <c r="AB377" s="37"/>
      <c r="AC377" s="37"/>
      <c r="AD377" s="37"/>
      <c r="AE377" s="29" t="str">
        <f t="shared" si="15"/>
        <v/>
      </c>
      <c r="AF377" s="29" t="str" cm="1">
        <f t="array" ref="AF377">IF($AS377=0,"",INDEX(Disk_Pivot!$I$2:$I$500,$AS377))</f>
        <v/>
      </c>
      <c r="AG377" s="29" t="str" cm="1">
        <f t="array" ref="AG377">IF($AS377=0,"",INDEX(Disk_Pivot!$N$2:$N$500,$AS377))</f>
        <v/>
      </c>
      <c r="AH377" s="29"/>
      <c r="AI377" s="29"/>
      <c r="AJ377" s="29"/>
      <c r="AK377" s="29"/>
      <c r="AL377" s="29"/>
      <c r="AM377" s="29"/>
      <c r="AR377">
        <f>IFERROR(MATCH($B377,Input!$J$2:$J$500,0),0)</f>
        <v>0</v>
      </c>
      <c r="AS377">
        <f>IFERROR(MATCH($B377,Disk_Pivot!$G$2:$G$500,0),0)</f>
        <v>0</v>
      </c>
    </row>
    <row r="378" spans="1:45">
      <c r="A378" s="29" t="str" cm="1">
        <f t="array" ref="A378">IF($AR378=0,"",INDEX(Input!$G$2:$G$500,$AR378)&amp;"")</f>
        <v/>
      </c>
      <c r="B378" s="29"/>
      <c r="C378" s="29" t="str" cm="1">
        <f t="array" ref="C378">IF($AR378=0,"",INDEX(Input!$H$2:$H$500,$AR378)&amp;"")</f>
        <v/>
      </c>
      <c r="D378" s="37" t="str" cm="1">
        <f t="array" ref="D378">IF($AR378=0,"",INDEX(Input!$F$2:$F$500,$AR378))</f>
        <v/>
      </c>
      <c r="E378" s="29" t="str">
        <f>IFERROR(INDEX(Models!$G$2:$G$605,MATCH(D378,Models!$H$2:$H$605,0)),D378)</f>
        <v/>
      </c>
      <c r="F378" s="29" t="str" cm="1">
        <f t="array" ref="F378">IF($AR378=0,"",INDEX(Input!$E$2:$E$500,$AR378))</f>
        <v/>
      </c>
      <c r="G378" s="29" t="str" cm="1">
        <f t="array" ref="G378">IF($AR378=0,"",IF(F378="LENOVO",INDEX(Input!$K$2:$K$500,$AR378),INDEX(Input!$L$2:$L$500,$AR378)))</f>
        <v/>
      </c>
      <c r="H378" s="29"/>
      <c r="I378" s="29"/>
      <c r="J378" s="29" t="str">
        <f>CPU_Formula!I378</f>
        <v/>
      </c>
      <c r="K378" s="37" t="str" cm="1">
        <f t="array" ref="K378">IF($AR378=0,"",INDEX(Input!$D$2:$AC$500,$AR378,$AP$2)&amp;"")</f>
        <v/>
      </c>
      <c r="L378" s="37" t="str" cm="1">
        <f t="array" ref="L378">IF($AR378=0,"",INDEX(Input!$D$2:$AC$500,$AR378,$AP$3)&amp;"")</f>
        <v/>
      </c>
      <c r="M378" s="37" t="str" cm="1">
        <f t="array" ref="M378">IFERROR(_xlfn.FILTERXML("&lt;t&gt;&lt;s&gt;" &amp; SUBSTITUTE(L378," / ","&lt;/s&gt;&lt;s&gt;") &amp; "&lt;/s&gt;&lt;/t&gt;","(//s[contains(.,'DDR')])[1]"),"")</f>
        <v/>
      </c>
      <c r="N378" s="29" t="str">
        <f t="shared" si="16"/>
        <v/>
      </c>
      <c r="O378" s="37" t="str" cm="1">
        <f t="array" ref="O378">IF($AR378=0,"",INDEX(Input!$D$2:$AC$500,$AR378,$AP$4)&amp;"")</f>
        <v/>
      </c>
      <c r="P378" s="37" t="str" cm="1">
        <f t="array" ref="P378">IF($AR378=0,"",IFERROR(_xlfn.TEXTJOIN(", ",TRUE,_xlfn.MAP(_xlfn._xlws.FILTER(INDEX(Input!$D$2:$AC$500,,$AP$6),Input!$J$2:$J$500=$B378),_xlfn.LAMBDA(_xlpm.x,IFERROR(TRUNC(VALUE(_xlfn.TEXTBEFORE(_xlpm.x," ")))&amp;" "&amp;_xlfn.TEXTAFTER(_xlpm.x," "),_xlpm.x)))),""))</f>
        <v/>
      </c>
      <c r="Q378" s="29" t="str">
        <f t="shared" si="17"/>
        <v/>
      </c>
      <c r="R378" s="37" t="str" cm="1">
        <f t="array" ref="R378">IF($AR378=0,"",_xlfn.LET(_xlpm.Result,INDEX(Input!$D$2:$AC$500,$AR378,$AP$5),IF(_xlpm.Result="","",_xlpm.Result)))</f>
        <v/>
      </c>
      <c r="S378" s="37" t="str" cm="1">
        <f t="array" ref="S378">IF(R378="","",IFERROR(_xlfn.TEXTSPLIT(R378," / ", ,TRUE,0,),""))</f>
        <v/>
      </c>
      <c r="T378" s="37"/>
      <c r="U378" s="37" t="str" cm="1">
        <f t="array" ref="U378">IFERROR(_xlfn.IFS(
S378="","",
--S378&lt;55,"Battery Defect",
--S378&lt;=69,"Battery D",
--S378&lt;=80,"Battery C",
--S378&gt;80,""
),"")</f>
        <v/>
      </c>
      <c r="V378" s="37" t="str" cm="1">
        <f t="array" ref="V378">IFERROR(_xlfn.IFS(
T378="","",
--T378&lt;55,"Battery Defect",
--T378&lt;=69,"Battery D",
--T378&lt;=80,"Battery C",
--T378&gt;80,""
),"")</f>
        <v/>
      </c>
      <c r="W378" s="37" t="str" cm="1">
        <f t="array" ref="W378">IF($AR378=0,"",IFERROR(IF(INDEX(Input!$N$2:$U$500,$AR378,0)=0,"",INDEX(Input!$N$2:$U$500,$AR378,0)),""))</f>
        <v/>
      </c>
      <c r="X378" s="37"/>
      <c r="Y378" s="37"/>
      <c r="Z378" s="37"/>
      <c r="AA378" s="37"/>
      <c r="AB378" s="37"/>
      <c r="AC378" s="37"/>
      <c r="AD378" s="37"/>
      <c r="AE378" s="29" t="str">
        <f t="shared" si="15"/>
        <v/>
      </c>
      <c r="AF378" s="29" t="str" cm="1">
        <f t="array" ref="AF378">IF($AS378=0,"",INDEX(Disk_Pivot!$I$2:$I$500,$AS378))</f>
        <v/>
      </c>
      <c r="AG378" s="29" t="str" cm="1">
        <f t="array" ref="AG378">IF($AS378=0,"",INDEX(Disk_Pivot!$N$2:$N$500,$AS378))</f>
        <v/>
      </c>
      <c r="AH378" s="29"/>
      <c r="AI378" s="29"/>
      <c r="AJ378" s="29"/>
      <c r="AK378" s="29"/>
      <c r="AL378" s="29"/>
      <c r="AM378" s="29"/>
      <c r="AR378">
        <f>IFERROR(MATCH($B378,Input!$J$2:$J$500,0),0)</f>
        <v>0</v>
      </c>
      <c r="AS378">
        <f>IFERROR(MATCH($B378,Disk_Pivot!$G$2:$G$500,0),0)</f>
        <v>0</v>
      </c>
    </row>
    <row r="379" spans="1:45">
      <c r="A379" s="29" t="str" cm="1">
        <f t="array" ref="A379">IF($AR379=0,"",INDEX(Input!$G$2:$G$500,$AR379)&amp;"")</f>
        <v/>
      </c>
      <c r="B379" s="29"/>
      <c r="C379" s="29" t="str" cm="1">
        <f t="array" ref="C379">IF($AR379=0,"",INDEX(Input!$H$2:$H$500,$AR379)&amp;"")</f>
        <v/>
      </c>
      <c r="D379" s="37" t="str" cm="1">
        <f t="array" ref="D379">IF($AR379=0,"",INDEX(Input!$F$2:$F$500,$AR379))</f>
        <v/>
      </c>
      <c r="E379" s="29" t="str">
        <f>IFERROR(INDEX(Models!$G$2:$G$605,MATCH(D379,Models!$H$2:$H$605,0)),D379)</f>
        <v/>
      </c>
      <c r="F379" s="29" t="str" cm="1">
        <f t="array" ref="F379">IF($AR379=0,"",INDEX(Input!$E$2:$E$500,$AR379))</f>
        <v/>
      </c>
      <c r="G379" s="29" t="str" cm="1">
        <f t="array" ref="G379">IF($AR379=0,"",IF(F379="LENOVO",INDEX(Input!$K$2:$K$500,$AR379),INDEX(Input!$L$2:$L$500,$AR379)))</f>
        <v/>
      </c>
      <c r="H379" s="29"/>
      <c r="I379" s="29"/>
      <c r="J379" s="29" t="str">
        <f>CPU_Formula!I379</f>
        <v/>
      </c>
      <c r="K379" s="37" t="str" cm="1">
        <f t="array" ref="K379">IF($AR379=0,"",INDEX(Input!$D$2:$AC$500,$AR379,$AP$2)&amp;"")</f>
        <v/>
      </c>
      <c r="L379" s="37" t="str" cm="1">
        <f t="array" ref="L379">IF($AR379=0,"",INDEX(Input!$D$2:$AC$500,$AR379,$AP$3)&amp;"")</f>
        <v/>
      </c>
      <c r="M379" s="37" t="str" cm="1">
        <f t="array" ref="M379">IFERROR(_xlfn.FILTERXML("&lt;t&gt;&lt;s&gt;" &amp; SUBSTITUTE(L379," / ","&lt;/s&gt;&lt;s&gt;") &amp; "&lt;/s&gt;&lt;/t&gt;","(//s[contains(.,'DDR')])[1]"),"")</f>
        <v/>
      </c>
      <c r="N379" s="29" t="str">
        <f t="shared" si="16"/>
        <v/>
      </c>
      <c r="O379" s="37" t="str" cm="1">
        <f t="array" ref="O379">IF($AR379=0,"",INDEX(Input!$D$2:$AC$500,$AR379,$AP$4)&amp;"")</f>
        <v/>
      </c>
      <c r="P379" s="37" t="str" cm="1">
        <f t="array" ref="P379">IF($AR379=0,"",IFERROR(_xlfn.TEXTJOIN(", ",TRUE,_xlfn.MAP(_xlfn._xlws.FILTER(INDEX(Input!$D$2:$AC$500,,$AP$6),Input!$J$2:$J$500=$B379),_xlfn.LAMBDA(_xlpm.x,IFERROR(TRUNC(VALUE(_xlfn.TEXTBEFORE(_xlpm.x," ")))&amp;" "&amp;_xlfn.TEXTAFTER(_xlpm.x," "),_xlpm.x)))),""))</f>
        <v/>
      </c>
      <c r="Q379" s="29" t="str">
        <f t="shared" si="17"/>
        <v/>
      </c>
      <c r="R379" s="37" t="str" cm="1">
        <f t="array" ref="R379">IF($AR379=0,"",_xlfn.LET(_xlpm.Result,INDEX(Input!$D$2:$AC$500,$AR379,$AP$5),IF(_xlpm.Result="","",_xlpm.Result)))</f>
        <v/>
      </c>
      <c r="S379" s="37" t="str" cm="1">
        <f t="array" ref="S379">IF(R379="","",IFERROR(_xlfn.TEXTSPLIT(R379," / ", ,TRUE,0,),""))</f>
        <v/>
      </c>
      <c r="T379" s="37"/>
      <c r="U379" s="37" t="str" cm="1">
        <f t="array" ref="U379">IFERROR(_xlfn.IFS(
S379="","",
--S379&lt;55,"Battery Defect",
--S379&lt;=69,"Battery D",
--S379&lt;=80,"Battery C",
--S379&gt;80,""
),"")</f>
        <v/>
      </c>
      <c r="V379" s="37" t="str" cm="1">
        <f t="array" ref="V379">IFERROR(_xlfn.IFS(
T379="","",
--T379&lt;55,"Battery Defect",
--T379&lt;=69,"Battery D",
--T379&lt;=80,"Battery C",
--T379&gt;80,""
),"")</f>
        <v/>
      </c>
      <c r="W379" s="37" t="str" cm="1">
        <f t="array" ref="W379">IF($AR379=0,"",IFERROR(IF(INDEX(Input!$N$2:$U$500,$AR379,0)=0,"",INDEX(Input!$N$2:$U$500,$AR379,0)),""))</f>
        <v/>
      </c>
      <c r="X379" s="37"/>
      <c r="Y379" s="37"/>
      <c r="Z379" s="37"/>
      <c r="AA379" s="37"/>
      <c r="AB379" s="37"/>
      <c r="AC379" s="37"/>
      <c r="AD379" s="37"/>
      <c r="AE379" s="29" t="str">
        <f t="shared" si="15"/>
        <v/>
      </c>
      <c r="AF379" s="29" t="str" cm="1">
        <f t="array" ref="AF379">IF($AS379=0,"",INDEX(Disk_Pivot!$I$2:$I$500,$AS379))</f>
        <v/>
      </c>
      <c r="AG379" s="29" t="str" cm="1">
        <f t="array" ref="AG379">IF($AS379=0,"",INDEX(Disk_Pivot!$N$2:$N$500,$AS379))</f>
        <v/>
      </c>
      <c r="AH379" s="29"/>
      <c r="AI379" s="29"/>
      <c r="AJ379" s="29"/>
      <c r="AK379" s="29"/>
      <c r="AL379" s="29"/>
      <c r="AM379" s="29"/>
      <c r="AR379">
        <f>IFERROR(MATCH($B379,Input!$J$2:$J$500,0),0)</f>
        <v>0</v>
      </c>
      <c r="AS379">
        <f>IFERROR(MATCH($B379,Disk_Pivot!$G$2:$G$500,0),0)</f>
        <v>0</v>
      </c>
    </row>
    <row r="380" spans="1:45">
      <c r="A380" s="29" t="str" cm="1">
        <f t="array" ref="A380">IF($AR380=0,"",INDEX(Input!$G$2:$G$500,$AR380)&amp;"")</f>
        <v/>
      </c>
      <c r="B380" s="29"/>
      <c r="C380" s="29" t="str" cm="1">
        <f t="array" ref="C380">IF($AR380=0,"",INDEX(Input!$H$2:$H$500,$AR380)&amp;"")</f>
        <v/>
      </c>
      <c r="D380" s="37" t="str" cm="1">
        <f t="array" ref="D380">IF($AR380=0,"",INDEX(Input!$F$2:$F$500,$AR380))</f>
        <v/>
      </c>
      <c r="E380" s="29" t="str">
        <f>IFERROR(INDEX(Models!$G$2:$G$605,MATCH(D380,Models!$H$2:$H$605,0)),D380)</f>
        <v/>
      </c>
      <c r="F380" s="29" t="str" cm="1">
        <f t="array" ref="F380">IF($AR380=0,"",INDEX(Input!$E$2:$E$500,$AR380))</f>
        <v/>
      </c>
      <c r="G380" s="29" t="str" cm="1">
        <f t="array" ref="G380">IF($AR380=0,"",IF(F380="LENOVO",INDEX(Input!$K$2:$K$500,$AR380),INDEX(Input!$L$2:$L$500,$AR380)))</f>
        <v/>
      </c>
      <c r="H380" s="29"/>
      <c r="I380" s="29"/>
      <c r="J380" s="29" t="str">
        <f>CPU_Formula!I380</f>
        <v/>
      </c>
      <c r="K380" s="37" t="str" cm="1">
        <f t="array" ref="K380">IF($AR380=0,"",INDEX(Input!$D$2:$AC$500,$AR380,$AP$2)&amp;"")</f>
        <v/>
      </c>
      <c r="L380" s="37" t="str" cm="1">
        <f t="array" ref="L380">IF($AR380=0,"",INDEX(Input!$D$2:$AC$500,$AR380,$AP$3)&amp;"")</f>
        <v/>
      </c>
      <c r="M380" s="37" t="str" cm="1">
        <f t="array" ref="M380">IFERROR(_xlfn.FILTERXML("&lt;t&gt;&lt;s&gt;" &amp; SUBSTITUTE(L380," / ","&lt;/s&gt;&lt;s&gt;") &amp; "&lt;/s&gt;&lt;/t&gt;","(//s[contains(.,'DDR')])[1]"),"")</f>
        <v/>
      </c>
      <c r="N380" s="29" t="str">
        <f t="shared" si="16"/>
        <v/>
      </c>
      <c r="O380" s="37" t="str" cm="1">
        <f t="array" ref="O380">IF($AR380=0,"",INDEX(Input!$D$2:$AC$500,$AR380,$AP$4)&amp;"")</f>
        <v/>
      </c>
      <c r="P380" s="37" t="str" cm="1">
        <f t="array" ref="P380">IF($AR380=0,"",IFERROR(_xlfn.TEXTJOIN(", ",TRUE,_xlfn.MAP(_xlfn._xlws.FILTER(INDEX(Input!$D$2:$AC$500,,$AP$6),Input!$J$2:$J$500=$B380),_xlfn.LAMBDA(_xlpm.x,IFERROR(TRUNC(VALUE(_xlfn.TEXTBEFORE(_xlpm.x," ")))&amp;" "&amp;_xlfn.TEXTAFTER(_xlpm.x," "),_xlpm.x)))),""))</f>
        <v/>
      </c>
      <c r="Q380" s="29" t="str">
        <f t="shared" si="17"/>
        <v/>
      </c>
      <c r="R380" s="37" t="str" cm="1">
        <f t="array" ref="R380">IF($AR380=0,"",_xlfn.LET(_xlpm.Result,INDEX(Input!$D$2:$AC$500,$AR380,$AP$5),IF(_xlpm.Result="","",_xlpm.Result)))</f>
        <v/>
      </c>
      <c r="S380" s="37" t="str" cm="1">
        <f t="array" ref="S380">IF(R380="","",IFERROR(_xlfn.TEXTSPLIT(R380," / ", ,TRUE,0,),""))</f>
        <v/>
      </c>
      <c r="T380" s="37"/>
      <c r="U380" s="37" t="str" cm="1">
        <f t="array" ref="U380">IFERROR(_xlfn.IFS(
S380="","",
--S380&lt;55,"Battery Defect",
--S380&lt;=69,"Battery D",
--S380&lt;=80,"Battery C",
--S380&gt;80,""
),"")</f>
        <v/>
      </c>
      <c r="V380" s="37" t="str" cm="1">
        <f t="array" ref="V380">IFERROR(_xlfn.IFS(
T380="","",
--T380&lt;55,"Battery Defect",
--T380&lt;=69,"Battery D",
--T380&lt;=80,"Battery C",
--T380&gt;80,""
),"")</f>
        <v/>
      </c>
      <c r="W380" s="37" t="str" cm="1">
        <f t="array" ref="W380">IF($AR380=0,"",IFERROR(IF(INDEX(Input!$N$2:$U$500,$AR380,0)=0,"",INDEX(Input!$N$2:$U$500,$AR380,0)),""))</f>
        <v/>
      </c>
      <c r="X380" s="37"/>
      <c r="Y380" s="37"/>
      <c r="Z380" s="37"/>
      <c r="AA380" s="37"/>
      <c r="AB380" s="37"/>
      <c r="AC380" s="37"/>
      <c r="AD380" s="37"/>
      <c r="AE380" s="29" t="str">
        <f t="shared" si="15"/>
        <v/>
      </c>
      <c r="AF380" s="29" t="str" cm="1">
        <f t="array" ref="AF380">IF($AS380=0,"",INDEX(Disk_Pivot!$I$2:$I$500,$AS380))</f>
        <v/>
      </c>
      <c r="AG380" s="29" t="str" cm="1">
        <f t="array" ref="AG380">IF($AS380=0,"",INDEX(Disk_Pivot!$N$2:$N$500,$AS380))</f>
        <v/>
      </c>
      <c r="AH380" s="29"/>
      <c r="AI380" s="29"/>
      <c r="AJ380" s="29"/>
      <c r="AK380" s="29"/>
      <c r="AL380" s="29"/>
      <c r="AM380" s="29"/>
      <c r="AR380">
        <f>IFERROR(MATCH($B380,Input!$J$2:$J$500,0),0)</f>
        <v>0</v>
      </c>
      <c r="AS380">
        <f>IFERROR(MATCH($B380,Disk_Pivot!$G$2:$G$500,0),0)</f>
        <v>0</v>
      </c>
    </row>
    <row r="381" spans="1:45">
      <c r="A381" s="29" t="str" cm="1">
        <f t="array" ref="A381">IF($AR381=0,"",INDEX(Input!$G$2:$G$500,$AR381)&amp;"")</f>
        <v/>
      </c>
      <c r="B381" s="29"/>
      <c r="C381" s="29" t="str" cm="1">
        <f t="array" ref="C381">IF($AR381=0,"",INDEX(Input!$H$2:$H$500,$AR381)&amp;"")</f>
        <v/>
      </c>
      <c r="D381" s="37" t="str" cm="1">
        <f t="array" ref="D381">IF($AR381=0,"",INDEX(Input!$F$2:$F$500,$AR381))</f>
        <v/>
      </c>
      <c r="E381" s="29" t="str">
        <f>IFERROR(INDEX(Models!$G$2:$G$605,MATCH(D381,Models!$H$2:$H$605,0)),D381)</f>
        <v/>
      </c>
      <c r="F381" s="29" t="str" cm="1">
        <f t="array" ref="F381">IF($AR381=0,"",INDEX(Input!$E$2:$E$500,$AR381))</f>
        <v/>
      </c>
      <c r="G381" s="29" t="str" cm="1">
        <f t="array" ref="G381">IF($AR381=0,"",IF(F381="LENOVO",INDEX(Input!$K$2:$K$500,$AR381),INDEX(Input!$L$2:$L$500,$AR381)))</f>
        <v/>
      </c>
      <c r="H381" s="29"/>
      <c r="I381" s="29"/>
      <c r="J381" s="29" t="str">
        <f>CPU_Formula!I381</f>
        <v/>
      </c>
      <c r="K381" s="37" t="str" cm="1">
        <f t="array" ref="K381">IF($AR381=0,"",INDEX(Input!$D$2:$AC$500,$AR381,$AP$2)&amp;"")</f>
        <v/>
      </c>
      <c r="L381" s="37" t="str" cm="1">
        <f t="array" ref="L381">IF($AR381=0,"",INDEX(Input!$D$2:$AC$500,$AR381,$AP$3)&amp;"")</f>
        <v/>
      </c>
      <c r="M381" s="37" t="str" cm="1">
        <f t="array" ref="M381">IFERROR(_xlfn.FILTERXML("&lt;t&gt;&lt;s&gt;" &amp; SUBSTITUTE(L381," / ","&lt;/s&gt;&lt;s&gt;") &amp; "&lt;/s&gt;&lt;/t&gt;","(//s[contains(.,'DDR')])[1]"),"")</f>
        <v/>
      </c>
      <c r="N381" s="29" t="str">
        <f t="shared" si="16"/>
        <v/>
      </c>
      <c r="O381" s="37" t="str" cm="1">
        <f t="array" ref="O381">IF($AR381=0,"",INDEX(Input!$D$2:$AC$500,$AR381,$AP$4)&amp;"")</f>
        <v/>
      </c>
      <c r="P381" s="37" t="str" cm="1">
        <f t="array" ref="P381">IF($AR381=0,"",IFERROR(_xlfn.TEXTJOIN(", ",TRUE,_xlfn.MAP(_xlfn._xlws.FILTER(INDEX(Input!$D$2:$AC$500,,$AP$6),Input!$J$2:$J$500=$B381),_xlfn.LAMBDA(_xlpm.x,IFERROR(TRUNC(VALUE(_xlfn.TEXTBEFORE(_xlpm.x," ")))&amp;" "&amp;_xlfn.TEXTAFTER(_xlpm.x," "),_xlpm.x)))),""))</f>
        <v/>
      </c>
      <c r="Q381" s="29" t="str">
        <f t="shared" si="17"/>
        <v/>
      </c>
      <c r="R381" s="37" t="str" cm="1">
        <f t="array" ref="R381">IF($AR381=0,"",_xlfn.LET(_xlpm.Result,INDEX(Input!$D$2:$AC$500,$AR381,$AP$5),IF(_xlpm.Result="","",_xlpm.Result)))</f>
        <v/>
      </c>
      <c r="S381" s="37" t="str" cm="1">
        <f t="array" ref="S381">IF(R381="","",IFERROR(_xlfn.TEXTSPLIT(R381," / ", ,TRUE,0,),""))</f>
        <v/>
      </c>
      <c r="T381" s="37"/>
      <c r="U381" s="37" t="str" cm="1">
        <f t="array" ref="U381">IFERROR(_xlfn.IFS(
S381="","",
--S381&lt;55,"Battery Defect",
--S381&lt;=69,"Battery D",
--S381&lt;=80,"Battery C",
--S381&gt;80,""
),"")</f>
        <v/>
      </c>
      <c r="V381" s="37" t="str" cm="1">
        <f t="array" ref="V381">IFERROR(_xlfn.IFS(
T381="","",
--T381&lt;55,"Battery Defect",
--T381&lt;=69,"Battery D",
--T381&lt;=80,"Battery C",
--T381&gt;80,""
),"")</f>
        <v/>
      </c>
      <c r="W381" s="37" t="str" cm="1">
        <f t="array" ref="W381">IF($AR381=0,"",IFERROR(IF(INDEX(Input!$N$2:$U$500,$AR381,0)=0,"",INDEX(Input!$N$2:$U$500,$AR381,0)),""))</f>
        <v/>
      </c>
      <c r="X381" s="37"/>
      <c r="Y381" s="37"/>
      <c r="Z381" s="37"/>
      <c r="AA381" s="37"/>
      <c r="AB381" s="37"/>
      <c r="AC381" s="37"/>
      <c r="AD381" s="37"/>
      <c r="AE381" s="29" t="str">
        <f t="shared" si="15"/>
        <v/>
      </c>
      <c r="AF381" s="29" t="str" cm="1">
        <f t="array" ref="AF381">IF($AS381=0,"",INDEX(Disk_Pivot!$I$2:$I$500,$AS381))</f>
        <v/>
      </c>
      <c r="AG381" s="29" t="str" cm="1">
        <f t="array" ref="AG381">IF($AS381=0,"",INDEX(Disk_Pivot!$N$2:$N$500,$AS381))</f>
        <v/>
      </c>
      <c r="AH381" s="29"/>
      <c r="AI381" s="29"/>
      <c r="AJ381" s="29"/>
      <c r="AK381" s="29"/>
      <c r="AL381" s="29"/>
      <c r="AM381" s="29"/>
      <c r="AR381">
        <f>IFERROR(MATCH($B381,Input!$J$2:$J$500,0),0)</f>
        <v>0</v>
      </c>
      <c r="AS381">
        <f>IFERROR(MATCH($B381,Disk_Pivot!$G$2:$G$500,0),0)</f>
        <v>0</v>
      </c>
    </row>
    <row r="382" spans="1:45">
      <c r="A382" s="29" t="str" cm="1">
        <f t="array" ref="A382">IF($AR382=0,"",INDEX(Input!$G$2:$G$500,$AR382)&amp;"")</f>
        <v/>
      </c>
      <c r="B382" s="29"/>
      <c r="C382" s="29" t="str" cm="1">
        <f t="array" ref="C382">IF($AR382=0,"",INDEX(Input!$H$2:$H$500,$AR382)&amp;"")</f>
        <v/>
      </c>
      <c r="D382" s="37" t="str" cm="1">
        <f t="array" ref="D382">IF($AR382=0,"",INDEX(Input!$F$2:$F$500,$AR382))</f>
        <v/>
      </c>
      <c r="E382" s="29" t="str">
        <f>IFERROR(INDEX(Models!$G$2:$G$605,MATCH(D382,Models!$H$2:$H$605,0)),D382)</f>
        <v/>
      </c>
      <c r="F382" s="29" t="str" cm="1">
        <f t="array" ref="F382">IF($AR382=0,"",INDEX(Input!$E$2:$E$500,$AR382))</f>
        <v/>
      </c>
      <c r="G382" s="29" t="str" cm="1">
        <f t="array" ref="G382">IF($AR382=0,"",IF(F382="LENOVO",INDEX(Input!$K$2:$K$500,$AR382),INDEX(Input!$L$2:$L$500,$AR382)))</f>
        <v/>
      </c>
      <c r="H382" s="29"/>
      <c r="I382" s="29"/>
      <c r="J382" s="29" t="str">
        <f>CPU_Formula!I382</f>
        <v/>
      </c>
      <c r="K382" s="37" t="str" cm="1">
        <f t="array" ref="K382">IF($AR382=0,"",INDEX(Input!$D$2:$AC$500,$AR382,$AP$2)&amp;"")</f>
        <v/>
      </c>
      <c r="L382" s="37" t="str" cm="1">
        <f t="array" ref="L382">IF($AR382=0,"",INDEX(Input!$D$2:$AC$500,$AR382,$AP$3)&amp;"")</f>
        <v/>
      </c>
      <c r="M382" s="37" t="str" cm="1">
        <f t="array" ref="M382">IFERROR(_xlfn.FILTERXML("&lt;t&gt;&lt;s&gt;" &amp; SUBSTITUTE(L382," / ","&lt;/s&gt;&lt;s&gt;") &amp; "&lt;/s&gt;&lt;/t&gt;","(//s[contains(.,'DDR')])[1]"),"")</f>
        <v/>
      </c>
      <c r="N382" s="29" t="str">
        <f t="shared" si="16"/>
        <v/>
      </c>
      <c r="O382" s="37" t="str" cm="1">
        <f t="array" ref="O382">IF($AR382=0,"",INDEX(Input!$D$2:$AC$500,$AR382,$AP$4)&amp;"")</f>
        <v/>
      </c>
      <c r="P382" s="37" t="str" cm="1">
        <f t="array" ref="P382">IF($AR382=0,"",IFERROR(_xlfn.TEXTJOIN(", ",TRUE,_xlfn.MAP(_xlfn._xlws.FILTER(INDEX(Input!$D$2:$AC$500,,$AP$6),Input!$J$2:$J$500=$B382),_xlfn.LAMBDA(_xlpm.x,IFERROR(TRUNC(VALUE(_xlfn.TEXTBEFORE(_xlpm.x," ")))&amp;" "&amp;_xlfn.TEXTAFTER(_xlpm.x," "),_xlpm.x)))),""))</f>
        <v/>
      </c>
      <c r="Q382" s="29" t="str">
        <f t="shared" si="17"/>
        <v/>
      </c>
      <c r="R382" s="37" t="str" cm="1">
        <f t="array" ref="R382">IF($AR382=0,"",_xlfn.LET(_xlpm.Result,INDEX(Input!$D$2:$AC$500,$AR382,$AP$5),IF(_xlpm.Result="","",_xlpm.Result)))</f>
        <v/>
      </c>
      <c r="S382" s="37" t="str" cm="1">
        <f t="array" ref="S382">IF(R382="","",IFERROR(_xlfn.TEXTSPLIT(R382," / ", ,TRUE,0,),""))</f>
        <v/>
      </c>
      <c r="T382" s="37"/>
      <c r="U382" s="37" t="str" cm="1">
        <f t="array" ref="U382">IFERROR(_xlfn.IFS(
S382="","",
--S382&lt;55,"Battery Defect",
--S382&lt;=69,"Battery D",
--S382&lt;=80,"Battery C",
--S382&gt;80,""
),"")</f>
        <v/>
      </c>
      <c r="V382" s="37" t="str" cm="1">
        <f t="array" ref="V382">IFERROR(_xlfn.IFS(
T382="","",
--T382&lt;55,"Battery Defect",
--T382&lt;=69,"Battery D",
--T382&lt;=80,"Battery C",
--T382&gt;80,""
),"")</f>
        <v/>
      </c>
      <c r="W382" s="37" t="str" cm="1">
        <f t="array" ref="W382">IF($AR382=0,"",IFERROR(IF(INDEX(Input!$N$2:$U$500,$AR382,0)=0,"",INDEX(Input!$N$2:$U$500,$AR382,0)),""))</f>
        <v/>
      </c>
      <c r="X382" s="37"/>
      <c r="Y382" s="37"/>
      <c r="Z382" s="37"/>
      <c r="AA382" s="37"/>
      <c r="AB382" s="37"/>
      <c r="AC382" s="37"/>
      <c r="AD382" s="37"/>
      <c r="AE382" s="29" t="str">
        <f t="shared" si="15"/>
        <v/>
      </c>
      <c r="AF382" s="29" t="str" cm="1">
        <f t="array" ref="AF382">IF($AS382=0,"",INDEX(Disk_Pivot!$I$2:$I$500,$AS382))</f>
        <v/>
      </c>
      <c r="AG382" s="29" t="str" cm="1">
        <f t="array" ref="AG382">IF($AS382=0,"",INDEX(Disk_Pivot!$N$2:$N$500,$AS382))</f>
        <v/>
      </c>
      <c r="AH382" s="29"/>
      <c r="AI382" s="29"/>
      <c r="AJ382" s="29"/>
      <c r="AK382" s="29"/>
      <c r="AL382" s="29"/>
      <c r="AM382" s="29"/>
      <c r="AR382">
        <f>IFERROR(MATCH($B382,Input!$J$2:$J$500,0),0)</f>
        <v>0</v>
      </c>
      <c r="AS382">
        <f>IFERROR(MATCH($B382,Disk_Pivot!$G$2:$G$500,0),0)</f>
        <v>0</v>
      </c>
    </row>
    <row r="383" spans="1:45">
      <c r="A383" s="29" t="str" cm="1">
        <f t="array" ref="A383">IF($AR383=0,"",INDEX(Input!$G$2:$G$500,$AR383)&amp;"")</f>
        <v/>
      </c>
      <c r="B383" s="29"/>
      <c r="C383" s="29" t="str" cm="1">
        <f t="array" ref="C383">IF($AR383=0,"",INDEX(Input!$H$2:$H$500,$AR383)&amp;"")</f>
        <v/>
      </c>
      <c r="D383" s="37" t="str" cm="1">
        <f t="array" ref="D383">IF($AR383=0,"",INDEX(Input!$F$2:$F$500,$AR383))</f>
        <v/>
      </c>
      <c r="E383" s="29" t="str">
        <f>IFERROR(INDEX(Models!$G$2:$G$605,MATCH(D383,Models!$H$2:$H$605,0)),D383)</f>
        <v/>
      </c>
      <c r="F383" s="29" t="str" cm="1">
        <f t="array" ref="F383">IF($AR383=0,"",INDEX(Input!$E$2:$E$500,$AR383))</f>
        <v/>
      </c>
      <c r="G383" s="29" t="str" cm="1">
        <f t="array" ref="G383">IF($AR383=0,"",IF(F383="LENOVO",INDEX(Input!$K$2:$K$500,$AR383),INDEX(Input!$L$2:$L$500,$AR383)))</f>
        <v/>
      </c>
      <c r="H383" s="29"/>
      <c r="I383" s="29"/>
      <c r="J383" s="29" t="str">
        <f>CPU_Formula!I383</f>
        <v/>
      </c>
      <c r="K383" s="37" t="str" cm="1">
        <f t="array" ref="K383">IF($AR383=0,"",INDEX(Input!$D$2:$AC$500,$AR383,$AP$2)&amp;"")</f>
        <v/>
      </c>
      <c r="L383" s="37" t="str" cm="1">
        <f t="array" ref="L383">IF($AR383=0,"",INDEX(Input!$D$2:$AC$500,$AR383,$AP$3)&amp;"")</f>
        <v/>
      </c>
      <c r="M383" s="37" t="str" cm="1">
        <f t="array" ref="M383">IFERROR(_xlfn.FILTERXML("&lt;t&gt;&lt;s&gt;" &amp; SUBSTITUTE(L383," / ","&lt;/s&gt;&lt;s&gt;") &amp; "&lt;/s&gt;&lt;/t&gt;","(//s[contains(.,'DDR')])[1]"),"")</f>
        <v/>
      </c>
      <c r="N383" s="29" t="str">
        <f t="shared" si="16"/>
        <v/>
      </c>
      <c r="O383" s="37" t="str" cm="1">
        <f t="array" ref="O383">IF($AR383=0,"",INDEX(Input!$D$2:$AC$500,$AR383,$AP$4)&amp;"")</f>
        <v/>
      </c>
      <c r="P383" s="37" t="str" cm="1">
        <f t="array" ref="P383">IF($AR383=0,"",IFERROR(_xlfn.TEXTJOIN(", ",TRUE,_xlfn.MAP(_xlfn._xlws.FILTER(INDEX(Input!$D$2:$AC$500,,$AP$6),Input!$J$2:$J$500=$B383),_xlfn.LAMBDA(_xlpm.x,IFERROR(TRUNC(VALUE(_xlfn.TEXTBEFORE(_xlpm.x," ")))&amp;" "&amp;_xlfn.TEXTAFTER(_xlpm.x," "),_xlpm.x)))),""))</f>
        <v/>
      </c>
      <c r="Q383" s="29" t="str">
        <f t="shared" si="17"/>
        <v/>
      </c>
      <c r="R383" s="37" t="str" cm="1">
        <f t="array" ref="R383">IF($AR383=0,"",_xlfn.LET(_xlpm.Result,INDEX(Input!$D$2:$AC$500,$AR383,$AP$5),IF(_xlpm.Result="","",_xlpm.Result)))</f>
        <v/>
      </c>
      <c r="S383" s="37" t="str" cm="1">
        <f t="array" ref="S383">IF(R383="","",IFERROR(_xlfn.TEXTSPLIT(R383," / ", ,TRUE,0,),""))</f>
        <v/>
      </c>
      <c r="T383" s="37"/>
      <c r="U383" s="37" t="str" cm="1">
        <f t="array" ref="U383">IFERROR(_xlfn.IFS(
S383="","",
--S383&lt;55,"Battery Defect",
--S383&lt;=69,"Battery D",
--S383&lt;=80,"Battery C",
--S383&gt;80,""
),"")</f>
        <v/>
      </c>
      <c r="V383" s="37" t="str" cm="1">
        <f t="array" ref="V383">IFERROR(_xlfn.IFS(
T383="","",
--T383&lt;55,"Battery Defect",
--T383&lt;=69,"Battery D",
--T383&lt;=80,"Battery C",
--T383&gt;80,""
),"")</f>
        <v/>
      </c>
      <c r="W383" s="37" t="str" cm="1">
        <f t="array" ref="W383">IF($AR383=0,"",IFERROR(IF(INDEX(Input!$N$2:$U$500,$AR383,0)=0,"",INDEX(Input!$N$2:$U$500,$AR383,0)),""))</f>
        <v/>
      </c>
      <c r="X383" s="37"/>
      <c r="Y383" s="37"/>
      <c r="Z383" s="37"/>
      <c r="AA383" s="37"/>
      <c r="AB383" s="37"/>
      <c r="AC383" s="37"/>
      <c r="AD383" s="37"/>
      <c r="AE383" s="29" t="str">
        <f t="shared" si="15"/>
        <v/>
      </c>
      <c r="AF383" s="29" t="str" cm="1">
        <f t="array" ref="AF383">IF($AS383=0,"",INDEX(Disk_Pivot!$I$2:$I$500,$AS383))</f>
        <v/>
      </c>
      <c r="AG383" s="29" t="str" cm="1">
        <f t="array" ref="AG383">IF($AS383=0,"",INDEX(Disk_Pivot!$N$2:$N$500,$AS383))</f>
        <v/>
      </c>
      <c r="AH383" s="29"/>
      <c r="AI383" s="29"/>
      <c r="AJ383" s="29"/>
      <c r="AK383" s="29"/>
      <c r="AL383" s="29"/>
      <c r="AM383" s="29"/>
      <c r="AR383">
        <f>IFERROR(MATCH($B383,Input!$J$2:$J$500,0),0)</f>
        <v>0</v>
      </c>
      <c r="AS383">
        <f>IFERROR(MATCH($B383,Disk_Pivot!$G$2:$G$500,0),0)</f>
        <v>0</v>
      </c>
    </row>
    <row r="384" spans="1:45">
      <c r="A384" s="29" t="str" cm="1">
        <f t="array" ref="A384">IF($AR384=0,"",INDEX(Input!$G$2:$G$500,$AR384)&amp;"")</f>
        <v/>
      </c>
      <c r="B384" s="29"/>
      <c r="C384" s="29" t="str" cm="1">
        <f t="array" ref="C384">IF($AR384=0,"",INDEX(Input!$H$2:$H$500,$AR384)&amp;"")</f>
        <v/>
      </c>
      <c r="D384" s="37" t="str" cm="1">
        <f t="array" ref="D384">IF($AR384=0,"",INDEX(Input!$F$2:$F$500,$AR384))</f>
        <v/>
      </c>
      <c r="E384" s="29" t="str">
        <f>IFERROR(INDEX(Models!$G$2:$G$605,MATCH(D384,Models!$H$2:$H$605,0)),D384)</f>
        <v/>
      </c>
      <c r="F384" s="29" t="str" cm="1">
        <f t="array" ref="F384">IF($AR384=0,"",INDEX(Input!$E$2:$E$500,$AR384))</f>
        <v/>
      </c>
      <c r="G384" s="29" t="str" cm="1">
        <f t="array" ref="G384">IF($AR384=0,"",IF(F384="LENOVO",INDEX(Input!$K$2:$K$500,$AR384),INDEX(Input!$L$2:$L$500,$AR384)))</f>
        <v/>
      </c>
      <c r="H384" s="29"/>
      <c r="I384" s="29"/>
      <c r="J384" s="29" t="str">
        <f>CPU_Formula!I384</f>
        <v/>
      </c>
      <c r="K384" s="37" t="str" cm="1">
        <f t="array" ref="K384">IF($AR384=0,"",INDEX(Input!$D$2:$AC$500,$AR384,$AP$2)&amp;"")</f>
        <v/>
      </c>
      <c r="L384" s="37" t="str" cm="1">
        <f t="array" ref="L384">IF($AR384=0,"",INDEX(Input!$D$2:$AC$500,$AR384,$AP$3)&amp;"")</f>
        <v/>
      </c>
      <c r="M384" s="37" t="str" cm="1">
        <f t="array" ref="M384">IFERROR(_xlfn.FILTERXML("&lt;t&gt;&lt;s&gt;" &amp; SUBSTITUTE(L384," / ","&lt;/s&gt;&lt;s&gt;") &amp; "&lt;/s&gt;&lt;/t&gt;","(//s[contains(.,'DDR')])[1]"),"")</f>
        <v/>
      </c>
      <c r="N384" s="29" t="str">
        <f t="shared" si="16"/>
        <v/>
      </c>
      <c r="O384" s="37" t="str" cm="1">
        <f t="array" ref="O384">IF($AR384=0,"",INDEX(Input!$D$2:$AC$500,$AR384,$AP$4)&amp;"")</f>
        <v/>
      </c>
      <c r="P384" s="37" t="str" cm="1">
        <f t="array" ref="P384">IF($AR384=0,"",IFERROR(_xlfn.TEXTJOIN(", ",TRUE,_xlfn.MAP(_xlfn._xlws.FILTER(INDEX(Input!$D$2:$AC$500,,$AP$6),Input!$J$2:$J$500=$B384),_xlfn.LAMBDA(_xlpm.x,IFERROR(TRUNC(VALUE(_xlfn.TEXTBEFORE(_xlpm.x," ")))&amp;" "&amp;_xlfn.TEXTAFTER(_xlpm.x," "),_xlpm.x)))),""))</f>
        <v/>
      </c>
      <c r="Q384" s="29" t="str">
        <f t="shared" si="17"/>
        <v/>
      </c>
      <c r="R384" s="37" t="str" cm="1">
        <f t="array" ref="R384">IF($AR384=0,"",_xlfn.LET(_xlpm.Result,INDEX(Input!$D$2:$AC$500,$AR384,$AP$5),IF(_xlpm.Result="","",_xlpm.Result)))</f>
        <v/>
      </c>
      <c r="S384" s="37" t="str" cm="1">
        <f t="array" ref="S384">IF(R384="","",IFERROR(_xlfn.TEXTSPLIT(R384," / ", ,TRUE,0,),""))</f>
        <v/>
      </c>
      <c r="T384" s="37"/>
      <c r="U384" s="37" t="str" cm="1">
        <f t="array" ref="U384">IFERROR(_xlfn.IFS(
S384="","",
--S384&lt;55,"Battery Defect",
--S384&lt;=69,"Battery D",
--S384&lt;=80,"Battery C",
--S384&gt;80,""
),"")</f>
        <v/>
      </c>
      <c r="V384" s="37" t="str" cm="1">
        <f t="array" ref="V384">IFERROR(_xlfn.IFS(
T384="","",
--T384&lt;55,"Battery Defect",
--T384&lt;=69,"Battery D",
--T384&lt;=80,"Battery C",
--T384&gt;80,""
),"")</f>
        <v/>
      </c>
      <c r="W384" s="37" t="str" cm="1">
        <f t="array" ref="W384">IF($AR384=0,"",IFERROR(IF(INDEX(Input!$N$2:$U$500,$AR384,0)=0,"",INDEX(Input!$N$2:$U$500,$AR384,0)),""))</f>
        <v/>
      </c>
      <c r="X384" s="37"/>
      <c r="Y384" s="37"/>
      <c r="Z384" s="37"/>
      <c r="AA384" s="37"/>
      <c r="AB384" s="37"/>
      <c r="AC384" s="37"/>
      <c r="AD384" s="37"/>
      <c r="AE384" s="29" t="str">
        <f t="shared" si="15"/>
        <v/>
      </c>
      <c r="AF384" s="29" t="str" cm="1">
        <f t="array" ref="AF384">IF($AS384=0,"",INDEX(Disk_Pivot!$I$2:$I$500,$AS384))</f>
        <v/>
      </c>
      <c r="AG384" s="29" t="str" cm="1">
        <f t="array" ref="AG384">IF($AS384=0,"",INDEX(Disk_Pivot!$N$2:$N$500,$AS384))</f>
        <v/>
      </c>
      <c r="AH384" s="29"/>
      <c r="AI384" s="29"/>
      <c r="AJ384" s="29"/>
      <c r="AK384" s="29"/>
      <c r="AL384" s="29"/>
      <c r="AM384" s="29"/>
      <c r="AR384">
        <f>IFERROR(MATCH($B384,Input!$J$2:$J$500,0),0)</f>
        <v>0</v>
      </c>
      <c r="AS384">
        <f>IFERROR(MATCH($B384,Disk_Pivot!$G$2:$G$500,0),0)</f>
        <v>0</v>
      </c>
    </row>
    <row r="385" spans="1:45">
      <c r="A385" s="29" t="str" cm="1">
        <f t="array" ref="A385">IF($AR385=0,"",INDEX(Input!$G$2:$G$500,$AR385)&amp;"")</f>
        <v/>
      </c>
      <c r="B385" s="29"/>
      <c r="C385" s="29" t="str" cm="1">
        <f t="array" ref="C385">IF($AR385=0,"",INDEX(Input!$H$2:$H$500,$AR385)&amp;"")</f>
        <v/>
      </c>
      <c r="D385" s="37" t="str" cm="1">
        <f t="array" ref="D385">IF($AR385=0,"",INDEX(Input!$F$2:$F$500,$AR385))</f>
        <v/>
      </c>
      <c r="E385" s="29" t="str">
        <f>IFERROR(INDEX(Models!$G$2:$G$605,MATCH(D385,Models!$H$2:$H$605,0)),D385)</f>
        <v/>
      </c>
      <c r="F385" s="29" t="str" cm="1">
        <f t="array" ref="F385">IF($AR385=0,"",INDEX(Input!$E$2:$E$500,$AR385))</f>
        <v/>
      </c>
      <c r="G385" s="29" t="str" cm="1">
        <f t="array" ref="G385">IF($AR385=0,"",IF(F385="LENOVO",INDEX(Input!$K$2:$K$500,$AR385),INDEX(Input!$L$2:$L$500,$AR385)))</f>
        <v/>
      </c>
      <c r="H385" s="29"/>
      <c r="I385" s="29"/>
      <c r="J385" s="29" t="str">
        <f>CPU_Formula!I385</f>
        <v/>
      </c>
      <c r="K385" s="37" t="str" cm="1">
        <f t="array" ref="K385">IF($AR385=0,"",INDEX(Input!$D$2:$AC$500,$AR385,$AP$2)&amp;"")</f>
        <v/>
      </c>
      <c r="L385" s="37" t="str" cm="1">
        <f t="array" ref="L385">IF($AR385=0,"",INDEX(Input!$D$2:$AC$500,$AR385,$AP$3)&amp;"")</f>
        <v/>
      </c>
      <c r="M385" s="37" t="str" cm="1">
        <f t="array" ref="M385">IFERROR(_xlfn.FILTERXML("&lt;t&gt;&lt;s&gt;" &amp; SUBSTITUTE(L385," / ","&lt;/s&gt;&lt;s&gt;") &amp; "&lt;/s&gt;&lt;/t&gt;","(//s[contains(.,'DDR')])[1]"),"")</f>
        <v/>
      </c>
      <c r="N385" s="29" t="str">
        <f t="shared" si="16"/>
        <v/>
      </c>
      <c r="O385" s="37" t="str" cm="1">
        <f t="array" ref="O385">IF($AR385=0,"",INDEX(Input!$D$2:$AC$500,$AR385,$AP$4)&amp;"")</f>
        <v/>
      </c>
      <c r="P385" s="37" t="str" cm="1">
        <f t="array" ref="P385">IF($AR385=0,"",IFERROR(_xlfn.TEXTJOIN(", ",TRUE,_xlfn.MAP(_xlfn._xlws.FILTER(INDEX(Input!$D$2:$AC$500,,$AP$6),Input!$J$2:$J$500=$B385),_xlfn.LAMBDA(_xlpm.x,IFERROR(TRUNC(VALUE(_xlfn.TEXTBEFORE(_xlpm.x," ")))&amp;" "&amp;_xlfn.TEXTAFTER(_xlpm.x," "),_xlpm.x)))),""))</f>
        <v/>
      </c>
      <c r="Q385" s="29" t="str">
        <f t="shared" si="17"/>
        <v/>
      </c>
      <c r="R385" s="37" t="str" cm="1">
        <f t="array" ref="R385">IF($AR385=0,"",_xlfn.LET(_xlpm.Result,INDEX(Input!$D$2:$AC$500,$AR385,$AP$5),IF(_xlpm.Result="","",_xlpm.Result)))</f>
        <v/>
      </c>
      <c r="S385" s="37" t="str" cm="1">
        <f t="array" ref="S385">IF(R385="","",IFERROR(_xlfn.TEXTSPLIT(R385," / ", ,TRUE,0,),""))</f>
        <v/>
      </c>
      <c r="T385" s="37"/>
      <c r="U385" s="37" t="str" cm="1">
        <f t="array" ref="U385">IFERROR(_xlfn.IFS(
S385="","",
--S385&lt;55,"Battery Defect",
--S385&lt;=69,"Battery D",
--S385&lt;=80,"Battery C",
--S385&gt;80,""
),"")</f>
        <v/>
      </c>
      <c r="V385" s="37" t="str" cm="1">
        <f t="array" ref="V385">IFERROR(_xlfn.IFS(
T385="","",
--T385&lt;55,"Battery Defect",
--T385&lt;=69,"Battery D",
--T385&lt;=80,"Battery C",
--T385&gt;80,""
),"")</f>
        <v/>
      </c>
      <c r="W385" s="37" t="str" cm="1">
        <f t="array" ref="W385">IF($AR385=0,"",IFERROR(IF(INDEX(Input!$N$2:$U$500,$AR385,0)=0,"",INDEX(Input!$N$2:$U$500,$AR385,0)),""))</f>
        <v/>
      </c>
      <c r="X385" s="37"/>
      <c r="Y385" s="37"/>
      <c r="Z385" s="37"/>
      <c r="AA385" s="37"/>
      <c r="AB385" s="37"/>
      <c r="AC385" s="37"/>
      <c r="AD385" s="37"/>
      <c r="AE385" s="29" t="str">
        <f t="shared" si="15"/>
        <v/>
      </c>
      <c r="AF385" s="29" t="str" cm="1">
        <f t="array" ref="AF385">IF($AS385=0,"",INDEX(Disk_Pivot!$I$2:$I$500,$AS385))</f>
        <v/>
      </c>
      <c r="AG385" s="29" t="str" cm="1">
        <f t="array" ref="AG385">IF($AS385=0,"",INDEX(Disk_Pivot!$N$2:$N$500,$AS385))</f>
        <v/>
      </c>
      <c r="AH385" s="29"/>
      <c r="AI385" s="29"/>
      <c r="AJ385" s="29"/>
      <c r="AK385" s="29"/>
      <c r="AL385" s="29"/>
      <c r="AM385" s="29"/>
      <c r="AR385">
        <f>IFERROR(MATCH($B385,Input!$J$2:$J$500,0),0)</f>
        <v>0</v>
      </c>
      <c r="AS385">
        <f>IFERROR(MATCH($B385,Disk_Pivot!$G$2:$G$500,0),0)</f>
        <v>0</v>
      </c>
    </row>
    <row r="386" spans="1:45">
      <c r="A386" s="29" t="str" cm="1">
        <f t="array" ref="A386">IF($AR386=0,"",INDEX(Input!$G$2:$G$500,$AR386)&amp;"")</f>
        <v/>
      </c>
      <c r="B386" s="29"/>
      <c r="C386" s="29" t="str" cm="1">
        <f t="array" ref="C386">IF($AR386=0,"",INDEX(Input!$H$2:$H$500,$AR386)&amp;"")</f>
        <v/>
      </c>
      <c r="D386" s="37" t="str" cm="1">
        <f t="array" ref="D386">IF($AR386=0,"",INDEX(Input!$F$2:$F$500,$AR386))</f>
        <v/>
      </c>
      <c r="E386" s="29" t="str">
        <f>IFERROR(INDEX(Models!$G$2:$G$605,MATCH(D386,Models!$H$2:$H$605,0)),D386)</f>
        <v/>
      </c>
      <c r="F386" s="29" t="str" cm="1">
        <f t="array" ref="F386">IF($AR386=0,"",INDEX(Input!$E$2:$E$500,$AR386))</f>
        <v/>
      </c>
      <c r="G386" s="29" t="str" cm="1">
        <f t="array" ref="G386">IF($AR386=0,"",IF(F386="LENOVO",INDEX(Input!$K$2:$K$500,$AR386),INDEX(Input!$L$2:$L$500,$AR386)))</f>
        <v/>
      </c>
      <c r="H386" s="29"/>
      <c r="I386" s="29"/>
      <c r="J386" s="29" t="str">
        <f>CPU_Formula!I386</f>
        <v/>
      </c>
      <c r="K386" s="37" t="str" cm="1">
        <f t="array" ref="K386">IF($AR386=0,"",INDEX(Input!$D$2:$AC$500,$AR386,$AP$2)&amp;"")</f>
        <v/>
      </c>
      <c r="L386" s="37" t="str" cm="1">
        <f t="array" ref="L386">IF($AR386=0,"",INDEX(Input!$D$2:$AC$500,$AR386,$AP$3)&amp;"")</f>
        <v/>
      </c>
      <c r="M386" s="37" t="str" cm="1">
        <f t="array" ref="M386">IFERROR(_xlfn.FILTERXML("&lt;t&gt;&lt;s&gt;" &amp; SUBSTITUTE(L386," / ","&lt;/s&gt;&lt;s&gt;") &amp; "&lt;/s&gt;&lt;/t&gt;","(//s[contains(.,'DDR')])[1]"),"")</f>
        <v/>
      </c>
      <c r="N386" s="29" t="str">
        <f t="shared" si="16"/>
        <v/>
      </c>
      <c r="O386" s="37" t="str" cm="1">
        <f t="array" ref="O386">IF($AR386=0,"",INDEX(Input!$D$2:$AC$500,$AR386,$AP$4)&amp;"")</f>
        <v/>
      </c>
      <c r="P386" s="37" t="str" cm="1">
        <f t="array" ref="P386">IF($AR386=0,"",IFERROR(_xlfn.TEXTJOIN(", ",TRUE,_xlfn.MAP(_xlfn._xlws.FILTER(INDEX(Input!$D$2:$AC$500,,$AP$6),Input!$J$2:$J$500=$B386),_xlfn.LAMBDA(_xlpm.x,IFERROR(TRUNC(VALUE(_xlfn.TEXTBEFORE(_xlpm.x," ")))&amp;" "&amp;_xlfn.TEXTAFTER(_xlpm.x," "),_xlpm.x)))),""))</f>
        <v/>
      </c>
      <c r="Q386" s="29" t="str">
        <f t="shared" si="17"/>
        <v/>
      </c>
      <c r="R386" s="37" t="str" cm="1">
        <f t="array" ref="R386">IF($AR386=0,"",_xlfn.LET(_xlpm.Result,INDEX(Input!$D$2:$AC$500,$AR386,$AP$5),IF(_xlpm.Result="","",_xlpm.Result)))</f>
        <v/>
      </c>
      <c r="S386" s="37" t="str" cm="1">
        <f t="array" ref="S386">IF(R386="","",IFERROR(_xlfn.TEXTSPLIT(R386," / ", ,TRUE,0,),""))</f>
        <v/>
      </c>
      <c r="T386" s="37"/>
      <c r="U386" s="37" t="str" cm="1">
        <f t="array" ref="U386">IFERROR(_xlfn.IFS(
S386="","",
--S386&lt;55,"Battery Defect",
--S386&lt;=69,"Battery D",
--S386&lt;=80,"Battery C",
--S386&gt;80,""
),"")</f>
        <v/>
      </c>
      <c r="V386" s="37" t="str" cm="1">
        <f t="array" ref="V386">IFERROR(_xlfn.IFS(
T386="","",
--T386&lt;55,"Battery Defect",
--T386&lt;=69,"Battery D",
--T386&lt;=80,"Battery C",
--T386&gt;80,""
),"")</f>
        <v/>
      </c>
      <c r="W386" s="37" t="str" cm="1">
        <f t="array" ref="W386">IF($AR386=0,"",IFERROR(IF(INDEX(Input!$N$2:$U$500,$AR386,0)=0,"",INDEX(Input!$N$2:$U$500,$AR386,0)),""))</f>
        <v/>
      </c>
      <c r="X386" s="37"/>
      <c r="Y386" s="37"/>
      <c r="Z386" s="37"/>
      <c r="AA386" s="37"/>
      <c r="AB386" s="37"/>
      <c r="AC386" s="37"/>
      <c r="AD386" s="37"/>
      <c r="AE386" s="29" t="str">
        <f t="shared" ref="AE386:AE449" si="18">IF(E386="Laptop",_xlfn.TEXTJOIN(", ",TRUE,U386,V386,W386,X386,Y386,Z386,AA386,AB386), _xlfn.TEXTJOIN(", ",TRUE,W386,X386,Y386,Z386,AA386,AB386))</f>
        <v/>
      </c>
      <c r="AF386" s="29" t="str" cm="1">
        <f t="array" ref="AF386">IF($AS386=0,"",INDEX(Disk_Pivot!$I$2:$I$500,$AS386))</f>
        <v/>
      </c>
      <c r="AG386" s="29" t="str" cm="1">
        <f t="array" ref="AG386">IF($AS386=0,"",INDEX(Disk_Pivot!$N$2:$N$500,$AS386))</f>
        <v/>
      </c>
      <c r="AH386" s="29"/>
      <c r="AI386" s="29"/>
      <c r="AJ386" s="29"/>
      <c r="AK386" s="29"/>
      <c r="AL386" s="29"/>
      <c r="AM386" s="29"/>
      <c r="AR386">
        <f>IFERROR(MATCH($B386,Input!$J$2:$J$500,0),0)</f>
        <v>0</v>
      </c>
      <c r="AS386">
        <f>IFERROR(MATCH($B386,Disk_Pivot!$G$2:$G$500,0),0)</f>
        <v>0</v>
      </c>
    </row>
    <row r="387" spans="1:45">
      <c r="A387" s="29" t="str" cm="1">
        <f t="array" ref="A387">IF($AR387=0,"",INDEX(Input!$G$2:$G$500,$AR387)&amp;"")</f>
        <v/>
      </c>
      <c r="B387" s="29"/>
      <c r="C387" s="29" t="str" cm="1">
        <f t="array" ref="C387">IF($AR387=0,"",INDEX(Input!$H$2:$H$500,$AR387)&amp;"")</f>
        <v/>
      </c>
      <c r="D387" s="37" t="str" cm="1">
        <f t="array" ref="D387">IF($AR387=0,"",INDEX(Input!$F$2:$F$500,$AR387))</f>
        <v/>
      </c>
      <c r="E387" s="29" t="str">
        <f>IFERROR(INDEX(Models!$G$2:$G$605,MATCH(D387,Models!$H$2:$H$605,0)),D387)</f>
        <v/>
      </c>
      <c r="F387" s="29" t="str" cm="1">
        <f t="array" ref="F387">IF($AR387=0,"",INDEX(Input!$E$2:$E$500,$AR387))</f>
        <v/>
      </c>
      <c r="G387" s="29" t="str" cm="1">
        <f t="array" ref="G387">IF($AR387=0,"",IF(F387="LENOVO",INDEX(Input!$K$2:$K$500,$AR387),INDEX(Input!$L$2:$L$500,$AR387)))</f>
        <v/>
      </c>
      <c r="H387" s="29"/>
      <c r="I387" s="29"/>
      <c r="J387" s="29" t="str">
        <f>CPU_Formula!I387</f>
        <v/>
      </c>
      <c r="K387" s="37" t="str" cm="1">
        <f t="array" ref="K387">IF($AR387=0,"",INDEX(Input!$D$2:$AC$500,$AR387,$AP$2)&amp;"")</f>
        <v/>
      </c>
      <c r="L387" s="37" t="str" cm="1">
        <f t="array" ref="L387">IF($AR387=0,"",INDEX(Input!$D$2:$AC$500,$AR387,$AP$3)&amp;"")</f>
        <v/>
      </c>
      <c r="M387" s="37" t="str" cm="1">
        <f t="array" ref="M387">IFERROR(_xlfn.FILTERXML("&lt;t&gt;&lt;s&gt;" &amp; SUBSTITUTE(L387," / ","&lt;/s&gt;&lt;s&gt;") &amp; "&lt;/s&gt;&lt;/t&gt;","(//s[contains(.,'DDR')])[1]"),"")</f>
        <v/>
      </c>
      <c r="N387" s="29" t="str">
        <f t="shared" ref="N387:N450" si="19">_xlfn.TEXTJOIN(" ",TRUE,SUBSTITUTE(K387,"i",""),M387)</f>
        <v/>
      </c>
      <c r="O387" s="37" t="str" cm="1">
        <f t="array" ref="O387">IF($AR387=0,"",INDEX(Input!$D$2:$AC$500,$AR387,$AP$4)&amp;"")</f>
        <v/>
      </c>
      <c r="P387" s="37" t="str" cm="1">
        <f t="array" ref="P387">IF($AR387=0,"",IFERROR(_xlfn.TEXTJOIN(", ",TRUE,_xlfn.MAP(_xlfn._xlws.FILTER(INDEX(Input!$D$2:$AC$500,,$AP$6),Input!$J$2:$J$500=$B387),_xlfn.LAMBDA(_xlpm.x,IFERROR(TRUNC(VALUE(_xlfn.TEXTBEFORE(_xlpm.x," ")))&amp;" "&amp;_xlfn.TEXTAFTER(_xlpm.x," "),_xlpm.x)))),""))</f>
        <v/>
      </c>
      <c r="Q387" s="29" t="str">
        <f t="shared" ref="Q387:Q450" si="20">_xlfn.TEXTJOIN(" ",TRUE,P387,O387)</f>
        <v/>
      </c>
      <c r="R387" s="37" t="str" cm="1">
        <f t="array" ref="R387">IF($AR387=0,"",_xlfn.LET(_xlpm.Result,INDEX(Input!$D$2:$AC$500,$AR387,$AP$5),IF(_xlpm.Result="","",_xlpm.Result)))</f>
        <v/>
      </c>
      <c r="S387" s="37" t="str" cm="1">
        <f t="array" ref="S387">IF(R387="","",IFERROR(_xlfn.TEXTSPLIT(R387," / ", ,TRUE,0,),""))</f>
        <v/>
      </c>
      <c r="T387" s="37"/>
      <c r="U387" s="37" t="str" cm="1">
        <f t="array" ref="U387">IFERROR(_xlfn.IFS(
S387="","",
--S387&lt;55,"Battery Defect",
--S387&lt;=69,"Battery D",
--S387&lt;=80,"Battery C",
--S387&gt;80,""
),"")</f>
        <v/>
      </c>
      <c r="V387" s="37" t="str" cm="1">
        <f t="array" ref="V387">IFERROR(_xlfn.IFS(
T387="","",
--T387&lt;55,"Battery Defect",
--T387&lt;=69,"Battery D",
--T387&lt;=80,"Battery C",
--T387&gt;80,""
),"")</f>
        <v/>
      </c>
      <c r="W387" s="37" t="str" cm="1">
        <f t="array" ref="W387">IF($AR387=0,"",IFERROR(IF(INDEX(Input!$N$2:$U$500,$AR387,0)=0,"",INDEX(Input!$N$2:$U$500,$AR387,0)),""))</f>
        <v/>
      </c>
      <c r="X387" s="37"/>
      <c r="Y387" s="37"/>
      <c r="Z387" s="37"/>
      <c r="AA387" s="37"/>
      <c r="AB387" s="37"/>
      <c r="AC387" s="37"/>
      <c r="AD387" s="37"/>
      <c r="AE387" s="29" t="str">
        <f t="shared" si="18"/>
        <v/>
      </c>
      <c r="AF387" s="29" t="str" cm="1">
        <f t="array" ref="AF387">IF($AS387=0,"",INDEX(Disk_Pivot!$I$2:$I$500,$AS387))</f>
        <v/>
      </c>
      <c r="AG387" s="29" t="str" cm="1">
        <f t="array" ref="AG387">IF($AS387=0,"",INDEX(Disk_Pivot!$N$2:$N$500,$AS387))</f>
        <v/>
      </c>
      <c r="AH387" s="29"/>
      <c r="AI387" s="29"/>
      <c r="AJ387" s="29"/>
      <c r="AK387" s="29"/>
      <c r="AL387" s="29"/>
      <c r="AM387" s="29"/>
      <c r="AR387">
        <f>IFERROR(MATCH($B387,Input!$J$2:$J$500,0),0)</f>
        <v>0</v>
      </c>
      <c r="AS387">
        <f>IFERROR(MATCH($B387,Disk_Pivot!$G$2:$G$500,0),0)</f>
        <v>0</v>
      </c>
    </row>
    <row r="388" spans="1:45">
      <c r="A388" s="29" t="str" cm="1">
        <f t="array" ref="A388">IF($AR388=0,"",INDEX(Input!$G$2:$G$500,$AR388)&amp;"")</f>
        <v/>
      </c>
      <c r="B388" s="29"/>
      <c r="C388" s="29" t="str" cm="1">
        <f t="array" ref="C388">IF($AR388=0,"",INDEX(Input!$H$2:$H$500,$AR388)&amp;"")</f>
        <v/>
      </c>
      <c r="D388" s="37" t="str" cm="1">
        <f t="array" ref="D388">IF($AR388=0,"",INDEX(Input!$F$2:$F$500,$AR388))</f>
        <v/>
      </c>
      <c r="E388" s="29" t="str">
        <f>IFERROR(INDEX(Models!$G$2:$G$605,MATCH(D388,Models!$H$2:$H$605,0)),D388)</f>
        <v/>
      </c>
      <c r="F388" s="29" t="str" cm="1">
        <f t="array" ref="F388">IF($AR388=0,"",INDEX(Input!$E$2:$E$500,$AR388))</f>
        <v/>
      </c>
      <c r="G388" s="29" t="str" cm="1">
        <f t="array" ref="G388">IF($AR388=0,"",IF(F388="LENOVO",INDEX(Input!$K$2:$K$500,$AR388),INDEX(Input!$L$2:$L$500,$AR388)))</f>
        <v/>
      </c>
      <c r="H388" s="29"/>
      <c r="I388" s="29"/>
      <c r="J388" s="29" t="str">
        <f>CPU_Formula!I388</f>
        <v/>
      </c>
      <c r="K388" s="37" t="str" cm="1">
        <f t="array" ref="K388">IF($AR388=0,"",INDEX(Input!$D$2:$AC$500,$AR388,$AP$2)&amp;"")</f>
        <v/>
      </c>
      <c r="L388" s="37" t="str" cm="1">
        <f t="array" ref="L388">IF($AR388=0,"",INDEX(Input!$D$2:$AC$500,$AR388,$AP$3)&amp;"")</f>
        <v/>
      </c>
      <c r="M388" s="37" t="str" cm="1">
        <f t="array" ref="M388">IFERROR(_xlfn.FILTERXML("&lt;t&gt;&lt;s&gt;" &amp; SUBSTITUTE(L388," / ","&lt;/s&gt;&lt;s&gt;") &amp; "&lt;/s&gt;&lt;/t&gt;","(//s[contains(.,'DDR')])[1]"),"")</f>
        <v/>
      </c>
      <c r="N388" s="29" t="str">
        <f t="shared" si="19"/>
        <v/>
      </c>
      <c r="O388" s="37" t="str" cm="1">
        <f t="array" ref="O388">IF($AR388=0,"",INDEX(Input!$D$2:$AC$500,$AR388,$AP$4)&amp;"")</f>
        <v/>
      </c>
      <c r="P388" s="37" t="str" cm="1">
        <f t="array" ref="P388">IF($AR388=0,"",IFERROR(_xlfn.TEXTJOIN(", ",TRUE,_xlfn.MAP(_xlfn._xlws.FILTER(INDEX(Input!$D$2:$AC$500,,$AP$6),Input!$J$2:$J$500=$B388),_xlfn.LAMBDA(_xlpm.x,IFERROR(TRUNC(VALUE(_xlfn.TEXTBEFORE(_xlpm.x," ")))&amp;" "&amp;_xlfn.TEXTAFTER(_xlpm.x," "),_xlpm.x)))),""))</f>
        <v/>
      </c>
      <c r="Q388" s="29" t="str">
        <f t="shared" si="20"/>
        <v/>
      </c>
      <c r="R388" s="37" t="str" cm="1">
        <f t="array" ref="R388">IF($AR388=0,"",_xlfn.LET(_xlpm.Result,INDEX(Input!$D$2:$AC$500,$AR388,$AP$5),IF(_xlpm.Result="","",_xlpm.Result)))</f>
        <v/>
      </c>
      <c r="S388" s="37" t="str" cm="1">
        <f t="array" ref="S388">IF(R388="","",IFERROR(_xlfn.TEXTSPLIT(R388," / ", ,TRUE,0,),""))</f>
        <v/>
      </c>
      <c r="T388" s="37"/>
      <c r="U388" s="37" t="str" cm="1">
        <f t="array" ref="U388">IFERROR(_xlfn.IFS(
S388="","",
--S388&lt;55,"Battery Defect",
--S388&lt;=69,"Battery D",
--S388&lt;=80,"Battery C",
--S388&gt;80,""
),"")</f>
        <v/>
      </c>
      <c r="V388" s="37" t="str" cm="1">
        <f t="array" ref="V388">IFERROR(_xlfn.IFS(
T388="","",
--T388&lt;55,"Battery Defect",
--T388&lt;=69,"Battery D",
--T388&lt;=80,"Battery C",
--T388&gt;80,""
),"")</f>
        <v/>
      </c>
      <c r="W388" s="37" t="str" cm="1">
        <f t="array" ref="W388">IF($AR388=0,"",IFERROR(IF(INDEX(Input!$N$2:$U$500,$AR388,0)=0,"",INDEX(Input!$N$2:$U$500,$AR388,0)),""))</f>
        <v/>
      </c>
      <c r="X388" s="37"/>
      <c r="Y388" s="37"/>
      <c r="Z388" s="37"/>
      <c r="AA388" s="37"/>
      <c r="AB388" s="37"/>
      <c r="AC388" s="37"/>
      <c r="AD388" s="37"/>
      <c r="AE388" s="29" t="str">
        <f t="shared" si="18"/>
        <v/>
      </c>
      <c r="AF388" s="29" t="str" cm="1">
        <f t="array" ref="AF388">IF($AS388=0,"",INDEX(Disk_Pivot!$I$2:$I$500,$AS388))</f>
        <v/>
      </c>
      <c r="AG388" s="29" t="str" cm="1">
        <f t="array" ref="AG388">IF($AS388=0,"",INDEX(Disk_Pivot!$N$2:$N$500,$AS388))</f>
        <v/>
      </c>
      <c r="AH388" s="29"/>
      <c r="AI388" s="29"/>
      <c r="AJ388" s="29"/>
      <c r="AK388" s="29"/>
      <c r="AL388" s="29"/>
      <c r="AM388" s="29"/>
      <c r="AR388">
        <f>IFERROR(MATCH($B388,Input!$J$2:$J$500,0),0)</f>
        <v>0</v>
      </c>
      <c r="AS388">
        <f>IFERROR(MATCH($B388,Disk_Pivot!$G$2:$G$500,0),0)</f>
        <v>0</v>
      </c>
    </row>
    <row r="389" spans="1:45">
      <c r="A389" s="29" t="str" cm="1">
        <f t="array" ref="A389">IF($AR389=0,"",INDEX(Input!$G$2:$G$500,$AR389)&amp;"")</f>
        <v/>
      </c>
      <c r="B389" s="29"/>
      <c r="C389" s="29" t="str" cm="1">
        <f t="array" ref="C389">IF($AR389=0,"",INDEX(Input!$H$2:$H$500,$AR389)&amp;"")</f>
        <v/>
      </c>
      <c r="D389" s="37" t="str" cm="1">
        <f t="array" ref="D389">IF($AR389=0,"",INDEX(Input!$F$2:$F$500,$AR389))</f>
        <v/>
      </c>
      <c r="E389" s="29" t="str">
        <f>IFERROR(INDEX(Models!$G$2:$G$605,MATCH(D389,Models!$H$2:$H$605,0)),D389)</f>
        <v/>
      </c>
      <c r="F389" s="29" t="str" cm="1">
        <f t="array" ref="F389">IF($AR389=0,"",INDEX(Input!$E$2:$E$500,$AR389))</f>
        <v/>
      </c>
      <c r="G389" s="29" t="str" cm="1">
        <f t="array" ref="G389">IF($AR389=0,"",IF(F389="LENOVO",INDEX(Input!$K$2:$K$500,$AR389),INDEX(Input!$L$2:$L$500,$AR389)))</f>
        <v/>
      </c>
      <c r="H389" s="29"/>
      <c r="I389" s="29"/>
      <c r="J389" s="29" t="str">
        <f>CPU_Formula!I389</f>
        <v/>
      </c>
      <c r="K389" s="37" t="str" cm="1">
        <f t="array" ref="K389">IF($AR389=0,"",INDEX(Input!$D$2:$AC$500,$AR389,$AP$2)&amp;"")</f>
        <v/>
      </c>
      <c r="L389" s="37" t="str" cm="1">
        <f t="array" ref="L389">IF($AR389=0,"",INDEX(Input!$D$2:$AC$500,$AR389,$AP$3)&amp;"")</f>
        <v/>
      </c>
      <c r="M389" s="37" t="str" cm="1">
        <f t="array" ref="M389">IFERROR(_xlfn.FILTERXML("&lt;t&gt;&lt;s&gt;" &amp; SUBSTITUTE(L389," / ","&lt;/s&gt;&lt;s&gt;") &amp; "&lt;/s&gt;&lt;/t&gt;","(//s[contains(.,'DDR')])[1]"),"")</f>
        <v/>
      </c>
      <c r="N389" s="29" t="str">
        <f t="shared" si="19"/>
        <v/>
      </c>
      <c r="O389" s="37" t="str" cm="1">
        <f t="array" ref="O389">IF($AR389=0,"",INDEX(Input!$D$2:$AC$500,$AR389,$AP$4)&amp;"")</f>
        <v/>
      </c>
      <c r="P389" s="37" t="str" cm="1">
        <f t="array" ref="P389">IF($AR389=0,"",IFERROR(_xlfn.TEXTJOIN(", ",TRUE,_xlfn.MAP(_xlfn._xlws.FILTER(INDEX(Input!$D$2:$AC$500,,$AP$6),Input!$J$2:$J$500=$B389),_xlfn.LAMBDA(_xlpm.x,IFERROR(TRUNC(VALUE(_xlfn.TEXTBEFORE(_xlpm.x," ")))&amp;" "&amp;_xlfn.TEXTAFTER(_xlpm.x," "),_xlpm.x)))),""))</f>
        <v/>
      </c>
      <c r="Q389" s="29" t="str">
        <f t="shared" si="20"/>
        <v/>
      </c>
      <c r="R389" s="37" t="str" cm="1">
        <f t="array" ref="R389">IF($AR389=0,"",_xlfn.LET(_xlpm.Result,INDEX(Input!$D$2:$AC$500,$AR389,$AP$5),IF(_xlpm.Result="","",_xlpm.Result)))</f>
        <v/>
      </c>
      <c r="S389" s="37" t="str" cm="1">
        <f t="array" ref="S389">IF(R389="","",IFERROR(_xlfn.TEXTSPLIT(R389," / ", ,TRUE,0,),""))</f>
        <v/>
      </c>
      <c r="T389" s="37"/>
      <c r="U389" s="37" t="str" cm="1">
        <f t="array" ref="U389">IFERROR(_xlfn.IFS(
S389="","",
--S389&lt;55,"Battery Defect",
--S389&lt;=69,"Battery D",
--S389&lt;=80,"Battery C",
--S389&gt;80,""
),"")</f>
        <v/>
      </c>
      <c r="V389" s="37" t="str" cm="1">
        <f t="array" ref="V389">IFERROR(_xlfn.IFS(
T389="","",
--T389&lt;55,"Battery Defect",
--T389&lt;=69,"Battery D",
--T389&lt;=80,"Battery C",
--T389&gt;80,""
),"")</f>
        <v/>
      </c>
      <c r="W389" s="37" t="str" cm="1">
        <f t="array" ref="W389">IF($AR389=0,"",IFERROR(IF(INDEX(Input!$N$2:$U$500,$AR389,0)=0,"",INDEX(Input!$N$2:$U$500,$AR389,0)),""))</f>
        <v/>
      </c>
      <c r="X389" s="37"/>
      <c r="Y389" s="37"/>
      <c r="Z389" s="37"/>
      <c r="AA389" s="37"/>
      <c r="AB389" s="37"/>
      <c r="AC389" s="37"/>
      <c r="AD389" s="37"/>
      <c r="AE389" s="29" t="str">
        <f t="shared" si="18"/>
        <v/>
      </c>
      <c r="AF389" s="29" t="str" cm="1">
        <f t="array" ref="AF389">IF($AS389=0,"",INDEX(Disk_Pivot!$I$2:$I$500,$AS389))</f>
        <v/>
      </c>
      <c r="AG389" s="29" t="str" cm="1">
        <f t="array" ref="AG389">IF($AS389=0,"",INDEX(Disk_Pivot!$N$2:$N$500,$AS389))</f>
        <v/>
      </c>
      <c r="AH389" s="29"/>
      <c r="AI389" s="29"/>
      <c r="AJ389" s="29"/>
      <c r="AK389" s="29"/>
      <c r="AL389" s="29"/>
      <c r="AM389" s="29"/>
      <c r="AR389">
        <f>IFERROR(MATCH($B389,Input!$J$2:$J$500,0),0)</f>
        <v>0</v>
      </c>
      <c r="AS389">
        <f>IFERROR(MATCH($B389,Disk_Pivot!$G$2:$G$500,0),0)</f>
        <v>0</v>
      </c>
    </row>
    <row r="390" spans="1:45">
      <c r="A390" s="29" t="str" cm="1">
        <f t="array" ref="A390">IF($AR390=0,"",INDEX(Input!$G$2:$G$500,$AR390)&amp;"")</f>
        <v/>
      </c>
      <c r="B390" s="29"/>
      <c r="C390" s="29" t="str" cm="1">
        <f t="array" ref="C390">IF($AR390=0,"",INDEX(Input!$H$2:$H$500,$AR390)&amp;"")</f>
        <v/>
      </c>
      <c r="D390" s="37" t="str" cm="1">
        <f t="array" ref="D390">IF($AR390=0,"",INDEX(Input!$F$2:$F$500,$AR390))</f>
        <v/>
      </c>
      <c r="E390" s="29" t="str">
        <f>IFERROR(INDEX(Models!$G$2:$G$605,MATCH(D390,Models!$H$2:$H$605,0)),D390)</f>
        <v/>
      </c>
      <c r="F390" s="29" t="str" cm="1">
        <f t="array" ref="F390">IF($AR390=0,"",INDEX(Input!$E$2:$E$500,$AR390))</f>
        <v/>
      </c>
      <c r="G390" s="29" t="str" cm="1">
        <f t="array" ref="G390">IF($AR390=0,"",IF(F390="LENOVO",INDEX(Input!$K$2:$K$500,$AR390),INDEX(Input!$L$2:$L$500,$AR390)))</f>
        <v/>
      </c>
      <c r="H390" s="29"/>
      <c r="I390" s="29"/>
      <c r="J390" s="29" t="str">
        <f>CPU_Formula!I390</f>
        <v/>
      </c>
      <c r="K390" s="37" t="str" cm="1">
        <f t="array" ref="K390">IF($AR390=0,"",INDEX(Input!$D$2:$AC$500,$AR390,$AP$2)&amp;"")</f>
        <v/>
      </c>
      <c r="L390" s="37" t="str" cm="1">
        <f t="array" ref="L390">IF($AR390=0,"",INDEX(Input!$D$2:$AC$500,$AR390,$AP$3)&amp;"")</f>
        <v/>
      </c>
      <c r="M390" s="37" t="str" cm="1">
        <f t="array" ref="M390">IFERROR(_xlfn.FILTERXML("&lt;t&gt;&lt;s&gt;" &amp; SUBSTITUTE(L390," / ","&lt;/s&gt;&lt;s&gt;") &amp; "&lt;/s&gt;&lt;/t&gt;","(//s[contains(.,'DDR')])[1]"),"")</f>
        <v/>
      </c>
      <c r="N390" s="29" t="str">
        <f t="shared" si="19"/>
        <v/>
      </c>
      <c r="O390" s="37" t="str" cm="1">
        <f t="array" ref="O390">IF($AR390=0,"",INDEX(Input!$D$2:$AC$500,$AR390,$AP$4)&amp;"")</f>
        <v/>
      </c>
      <c r="P390" s="37" t="str" cm="1">
        <f t="array" ref="P390">IF($AR390=0,"",IFERROR(_xlfn.TEXTJOIN(", ",TRUE,_xlfn.MAP(_xlfn._xlws.FILTER(INDEX(Input!$D$2:$AC$500,,$AP$6),Input!$J$2:$J$500=$B390),_xlfn.LAMBDA(_xlpm.x,IFERROR(TRUNC(VALUE(_xlfn.TEXTBEFORE(_xlpm.x," ")))&amp;" "&amp;_xlfn.TEXTAFTER(_xlpm.x," "),_xlpm.x)))),""))</f>
        <v/>
      </c>
      <c r="Q390" s="29" t="str">
        <f t="shared" si="20"/>
        <v/>
      </c>
      <c r="R390" s="37" t="str" cm="1">
        <f t="array" ref="R390">IF($AR390=0,"",_xlfn.LET(_xlpm.Result,INDEX(Input!$D$2:$AC$500,$AR390,$AP$5),IF(_xlpm.Result="","",_xlpm.Result)))</f>
        <v/>
      </c>
      <c r="S390" s="37" t="str" cm="1">
        <f t="array" ref="S390">IF(R390="","",IFERROR(_xlfn.TEXTSPLIT(R390," / ", ,TRUE,0,),""))</f>
        <v/>
      </c>
      <c r="T390" s="37"/>
      <c r="U390" s="37" t="str" cm="1">
        <f t="array" ref="U390">IFERROR(_xlfn.IFS(
S390="","",
--S390&lt;55,"Battery Defect",
--S390&lt;=69,"Battery D",
--S390&lt;=80,"Battery C",
--S390&gt;80,""
),"")</f>
        <v/>
      </c>
      <c r="V390" s="37" t="str" cm="1">
        <f t="array" ref="V390">IFERROR(_xlfn.IFS(
T390="","",
--T390&lt;55,"Battery Defect",
--T390&lt;=69,"Battery D",
--T390&lt;=80,"Battery C",
--T390&gt;80,""
),"")</f>
        <v/>
      </c>
      <c r="W390" s="37" t="str" cm="1">
        <f t="array" ref="W390">IF($AR390=0,"",IFERROR(IF(INDEX(Input!$N$2:$U$500,$AR390,0)=0,"",INDEX(Input!$N$2:$U$500,$AR390,0)),""))</f>
        <v/>
      </c>
      <c r="X390" s="37"/>
      <c r="Y390" s="37"/>
      <c r="Z390" s="37"/>
      <c r="AA390" s="37"/>
      <c r="AB390" s="37"/>
      <c r="AC390" s="37"/>
      <c r="AD390" s="37"/>
      <c r="AE390" s="29" t="str">
        <f t="shared" si="18"/>
        <v/>
      </c>
      <c r="AF390" s="29" t="str" cm="1">
        <f t="array" ref="AF390">IF($AS390=0,"",INDEX(Disk_Pivot!$I$2:$I$500,$AS390))</f>
        <v/>
      </c>
      <c r="AG390" s="29" t="str" cm="1">
        <f t="array" ref="AG390">IF($AS390=0,"",INDEX(Disk_Pivot!$N$2:$N$500,$AS390))</f>
        <v/>
      </c>
      <c r="AH390" s="29"/>
      <c r="AI390" s="29"/>
      <c r="AJ390" s="29"/>
      <c r="AK390" s="29"/>
      <c r="AL390" s="29"/>
      <c r="AM390" s="29"/>
      <c r="AR390">
        <f>IFERROR(MATCH($B390,Input!$J$2:$J$500,0),0)</f>
        <v>0</v>
      </c>
      <c r="AS390">
        <f>IFERROR(MATCH($B390,Disk_Pivot!$G$2:$G$500,0),0)</f>
        <v>0</v>
      </c>
    </row>
    <row r="391" spans="1:45">
      <c r="A391" s="29" t="str" cm="1">
        <f t="array" ref="A391">IF($AR391=0,"",INDEX(Input!$G$2:$G$500,$AR391)&amp;"")</f>
        <v/>
      </c>
      <c r="B391" s="29"/>
      <c r="C391" s="29" t="str" cm="1">
        <f t="array" ref="C391">IF($AR391=0,"",INDEX(Input!$H$2:$H$500,$AR391)&amp;"")</f>
        <v/>
      </c>
      <c r="D391" s="37" t="str" cm="1">
        <f t="array" ref="D391">IF($AR391=0,"",INDEX(Input!$F$2:$F$500,$AR391))</f>
        <v/>
      </c>
      <c r="E391" s="29" t="str">
        <f>IFERROR(INDEX(Models!$G$2:$G$605,MATCH(D391,Models!$H$2:$H$605,0)),D391)</f>
        <v/>
      </c>
      <c r="F391" s="29" t="str" cm="1">
        <f t="array" ref="F391">IF($AR391=0,"",INDEX(Input!$E$2:$E$500,$AR391))</f>
        <v/>
      </c>
      <c r="G391" s="29" t="str" cm="1">
        <f t="array" ref="G391">IF($AR391=0,"",IF(F391="LENOVO",INDEX(Input!$K$2:$K$500,$AR391),INDEX(Input!$L$2:$L$500,$AR391)))</f>
        <v/>
      </c>
      <c r="H391" s="29"/>
      <c r="I391" s="29"/>
      <c r="J391" s="29" t="str">
        <f>CPU_Formula!I391</f>
        <v/>
      </c>
      <c r="K391" s="37" t="str" cm="1">
        <f t="array" ref="K391">IF($AR391=0,"",INDEX(Input!$D$2:$AC$500,$AR391,$AP$2)&amp;"")</f>
        <v/>
      </c>
      <c r="L391" s="37" t="str" cm="1">
        <f t="array" ref="L391">IF($AR391=0,"",INDEX(Input!$D$2:$AC$500,$AR391,$AP$3)&amp;"")</f>
        <v/>
      </c>
      <c r="M391" s="37" t="str" cm="1">
        <f t="array" ref="M391">IFERROR(_xlfn.FILTERXML("&lt;t&gt;&lt;s&gt;" &amp; SUBSTITUTE(L391," / ","&lt;/s&gt;&lt;s&gt;") &amp; "&lt;/s&gt;&lt;/t&gt;","(//s[contains(.,'DDR')])[1]"),"")</f>
        <v/>
      </c>
      <c r="N391" s="29" t="str">
        <f t="shared" si="19"/>
        <v/>
      </c>
      <c r="O391" s="37" t="str" cm="1">
        <f t="array" ref="O391">IF($AR391=0,"",INDEX(Input!$D$2:$AC$500,$AR391,$AP$4)&amp;"")</f>
        <v/>
      </c>
      <c r="P391" s="37" t="str" cm="1">
        <f t="array" ref="P391">IF($AR391=0,"",IFERROR(_xlfn.TEXTJOIN(", ",TRUE,_xlfn.MAP(_xlfn._xlws.FILTER(INDEX(Input!$D$2:$AC$500,,$AP$6),Input!$J$2:$J$500=$B391),_xlfn.LAMBDA(_xlpm.x,IFERROR(TRUNC(VALUE(_xlfn.TEXTBEFORE(_xlpm.x," ")))&amp;" "&amp;_xlfn.TEXTAFTER(_xlpm.x," "),_xlpm.x)))),""))</f>
        <v/>
      </c>
      <c r="Q391" s="29" t="str">
        <f t="shared" si="20"/>
        <v/>
      </c>
      <c r="R391" s="37" t="str" cm="1">
        <f t="array" ref="R391">IF($AR391=0,"",_xlfn.LET(_xlpm.Result,INDEX(Input!$D$2:$AC$500,$AR391,$AP$5),IF(_xlpm.Result="","",_xlpm.Result)))</f>
        <v/>
      </c>
      <c r="S391" s="37" t="str" cm="1">
        <f t="array" ref="S391">IF(R391="","",IFERROR(_xlfn.TEXTSPLIT(R391," / ", ,TRUE,0,),""))</f>
        <v/>
      </c>
      <c r="T391" s="37"/>
      <c r="U391" s="37" t="str" cm="1">
        <f t="array" ref="U391">IFERROR(_xlfn.IFS(
S391="","",
--S391&lt;55,"Battery Defect",
--S391&lt;=69,"Battery D",
--S391&lt;=80,"Battery C",
--S391&gt;80,""
),"")</f>
        <v/>
      </c>
      <c r="V391" s="37" t="str" cm="1">
        <f t="array" ref="V391">IFERROR(_xlfn.IFS(
T391="","",
--T391&lt;55,"Battery Defect",
--T391&lt;=69,"Battery D",
--T391&lt;=80,"Battery C",
--T391&gt;80,""
),"")</f>
        <v/>
      </c>
      <c r="W391" s="37" t="str" cm="1">
        <f t="array" ref="W391">IF($AR391=0,"",IFERROR(IF(INDEX(Input!$N$2:$U$500,$AR391,0)=0,"",INDEX(Input!$N$2:$U$500,$AR391,0)),""))</f>
        <v/>
      </c>
      <c r="X391" s="37"/>
      <c r="Y391" s="37"/>
      <c r="Z391" s="37"/>
      <c r="AA391" s="37"/>
      <c r="AB391" s="37"/>
      <c r="AC391" s="37"/>
      <c r="AD391" s="37"/>
      <c r="AE391" s="29" t="str">
        <f t="shared" si="18"/>
        <v/>
      </c>
      <c r="AF391" s="29" t="str" cm="1">
        <f t="array" ref="AF391">IF($AS391=0,"",INDEX(Disk_Pivot!$I$2:$I$500,$AS391))</f>
        <v/>
      </c>
      <c r="AG391" s="29" t="str" cm="1">
        <f t="array" ref="AG391">IF($AS391=0,"",INDEX(Disk_Pivot!$N$2:$N$500,$AS391))</f>
        <v/>
      </c>
      <c r="AH391" s="29"/>
      <c r="AI391" s="29"/>
      <c r="AJ391" s="29"/>
      <c r="AK391" s="29"/>
      <c r="AL391" s="29"/>
      <c r="AM391" s="29"/>
      <c r="AR391">
        <f>IFERROR(MATCH($B391,Input!$J$2:$J$500,0),0)</f>
        <v>0</v>
      </c>
      <c r="AS391">
        <f>IFERROR(MATCH($B391,Disk_Pivot!$G$2:$G$500,0),0)</f>
        <v>0</v>
      </c>
    </row>
    <row r="392" spans="1:45">
      <c r="A392" s="29" t="str" cm="1">
        <f t="array" ref="A392">IF($AR392=0,"",INDEX(Input!$G$2:$G$500,$AR392)&amp;"")</f>
        <v/>
      </c>
      <c r="B392" s="29"/>
      <c r="C392" s="29" t="str" cm="1">
        <f t="array" ref="C392">IF($AR392=0,"",INDEX(Input!$H$2:$H$500,$AR392)&amp;"")</f>
        <v/>
      </c>
      <c r="D392" s="37" t="str" cm="1">
        <f t="array" ref="D392">IF($AR392=0,"",INDEX(Input!$F$2:$F$500,$AR392))</f>
        <v/>
      </c>
      <c r="E392" s="29" t="str">
        <f>IFERROR(INDEX(Models!$G$2:$G$605,MATCH(D392,Models!$H$2:$H$605,0)),D392)</f>
        <v/>
      </c>
      <c r="F392" s="29" t="str" cm="1">
        <f t="array" ref="F392">IF($AR392=0,"",INDEX(Input!$E$2:$E$500,$AR392))</f>
        <v/>
      </c>
      <c r="G392" s="29" t="str" cm="1">
        <f t="array" ref="G392">IF($AR392=0,"",IF(F392="LENOVO",INDEX(Input!$K$2:$K$500,$AR392),INDEX(Input!$L$2:$L$500,$AR392)))</f>
        <v/>
      </c>
      <c r="H392" s="29"/>
      <c r="I392" s="29"/>
      <c r="J392" s="29" t="str">
        <f>CPU_Formula!I392</f>
        <v/>
      </c>
      <c r="K392" s="37" t="str" cm="1">
        <f t="array" ref="K392">IF($AR392=0,"",INDEX(Input!$D$2:$AC$500,$AR392,$AP$2)&amp;"")</f>
        <v/>
      </c>
      <c r="L392" s="37" t="str" cm="1">
        <f t="array" ref="L392">IF($AR392=0,"",INDEX(Input!$D$2:$AC$500,$AR392,$AP$3)&amp;"")</f>
        <v/>
      </c>
      <c r="M392" s="37" t="str" cm="1">
        <f t="array" ref="M392">IFERROR(_xlfn.FILTERXML("&lt;t&gt;&lt;s&gt;" &amp; SUBSTITUTE(L392," / ","&lt;/s&gt;&lt;s&gt;") &amp; "&lt;/s&gt;&lt;/t&gt;","(//s[contains(.,'DDR')])[1]"),"")</f>
        <v/>
      </c>
      <c r="N392" s="29" t="str">
        <f t="shared" si="19"/>
        <v/>
      </c>
      <c r="O392" s="37" t="str" cm="1">
        <f t="array" ref="O392">IF($AR392=0,"",INDEX(Input!$D$2:$AC$500,$AR392,$AP$4)&amp;"")</f>
        <v/>
      </c>
      <c r="P392" s="37" t="str" cm="1">
        <f t="array" ref="P392">IF($AR392=0,"",IFERROR(_xlfn.TEXTJOIN(", ",TRUE,_xlfn.MAP(_xlfn._xlws.FILTER(INDEX(Input!$D$2:$AC$500,,$AP$6),Input!$J$2:$J$500=$B392),_xlfn.LAMBDA(_xlpm.x,IFERROR(TRUNC(VALUE(_xlfn.TEXTBEFORE(_xlpm.x," ")))&amp;" "&amp;_xlfn.TEXTAFTER(_xlpm.x," "),_xlpm.x)))),""))</f>
        <v/>
      </c>
      <c r="Q392" s="29" t="str">
        <f t="shared" si="20"/>
        <v/>
      </c>
      <c r="R392" s="37" t="str" cm="1">
        <f t="array" ref="R392">IF($AR392=0,"",_xlfn.LET(_xlpm.Result,INDEX(Input!$D$2:$AC$500,$AR392,$AP$5),IF(_xlpm.Result="","",_xlpm.Result)))</f>
        <v/>
      </c>
      <c r="S392" s="37" t="str" cm="1">
        <f t="array" ref="S392">IF(R392="","",IFERROR(_xlfn.TEXTSPLIT(R392," / ", ,TRUE,0,),""))</f>
        <v/>
      </c>
      <c r="T392" s="37"/>
      <c r="U392" s="37" t="str" cm="1">
        <f t="array" ref="U392">IFERROR(_xlfn.IFS(
S392="","",
--S392&lt;55,"Battery Defect",
--S392&lt;=69,"Battery D",
--S392&lt;=80,"Battery C",
--S392&gt;80,""
),"")</f>
        <v/>
      </c>
      <c r="V392" s="37" t="str" cm="1">
        <f t="array" ref="V392">IFERROR(_xlfn.IFS(
T392="","",
--T392&lt;55,"Battery Defect",
--T392&lt;=69,"Battery D",
--T392&lt;=80,"Battery C",
--T392&gt;80,""
),"")</f>
        <v/>
      </c>
      <c r="W392" s="37" t="str" cm="1">
        <f t="array" ref="W392">IF($AR392=0,"",IFERROR(IF(INDEX(Input!$N$2:$U$500,$AR392,0)=0,"",INDEX(Input!$N$2:$U$500,$AR392,0)),""))</f>
        <v/>
      </c>
      <c r="X392" s="37"/>
      <c r="Y392" s="37"/>
      <c r="Z392" s="37"/>
      <c r="AA392" s="37"/>
      <c r="AB392" s="37"/>
      <c r="AC392" s="37"/>
      <c r="AD392" s="37"/>
      <c r="AE392" s="29" t="str">
        <f t="shared" si="18"/>
        <v/>
      </c>
      <c r="AF392" s="29" t="str" cm="1">
        <f t="array" ref="AF392">IF($AS392=0,"",INDEX(Disk_Pivot!$I$2:$I$500,$AS392))</f>
        <v/>
      </c>
      <c r="AG392" s="29" t="str" cm="1">
        <f t="array" ref="AG392">IF($AS392=0,"",INDEX(Disk_Pivot!$N$2:$N$500,$AS392))</f>
        <v/>
      </c>
      <c r="AH392" s="29"/>
      <c r="AI392" s="29"/>
      <c r="AJ392" s="29"/>
      <c r="AK392" s="29"/>
      <c r="AL392" s="29"/>
      <c r="AM392" s="29"/>
      <c r="AR392">
        <f>IFERROR(MATCH($B392,Input!$J$2:$J$500,0),0)</f>
        <v>0</v>
      </c>
      <c r="AS392">
        <f>IFERROR(MATCH($B392,Disk_Pivot!$G$2:$G$500,0),0)</f>
        <v>0</v>
      </c>
    </row>
    <row r="393" spans="1:45">
      <c r="A393" s="29" t="str" cm="1">
        <f t="array" ref="A393">IF($AR393=0,"",INDEX(Input!$G$2:$G$500,$AR393)&amp;"")</f>
        <v/>
      </c>
      <c r="B393" s="29"/>
      <c r="C393" s="29" t="str" cm="1">
        <f t="array" ref="C393">IF($AR393=0,"",INDEX(Input!$H$2:$H$500,$AR393)&amp;"")</f>
        <v/>
      </c>
      <c r="D393" s="37" t="str" cm="1">
        <f t="array" ref="D393">IF($AR393=0,"",INDEX(Input!$F$2:$F$500,$AR393))</f>
        <v/>
      </c>
      <c r="E393" s="29" t="str">
        <f>IFERROR(INDEX(Models!$G$2:$G$605,MATCH(D393,Models!$H$2:$H$605,0)),D393)</f>
        <v/>
      </c>
      <c r="F393" s="29" t="str" cm="1">
        <f t="array" ref="F393">IF($AR393=0,"",INDEX(Input!$E$2:$E$500,$AR393))</f>
        <v/>
      </c>
      <c r="G393" s="29" t="str" cm="1">
        <f t="array" ref="G393">IF($AR393=0,"",IF(F393="LENOVO",INDEX(Input!$K$2:$K$500,$AR393),INDEX(Input!$L$2:$L$500,$AR393)))</f>
        <v/>
      </c>
      <c r="H393" s="29"/>
      <c r="I393" s="29"/>
      <c r="J393" s="29" t="str">
        <f>CPU_Formula!I393</f>
        <v/>
      </c>
      <c r="K393" s="37" t="str" cm="1">
        <f t="array" ref="K393">IF($AR393=0,"",INDEX(Input!$D$2:$AC$500,$AR393,$AP$2)&amp;"")</f>
        <v/>
      </c>
      <c r="L393" s="37" t="str" cm="1">
        <f t="array" ref="L393">IF($AR393=0,"",INDEX(Input!$D$2:$AC$500,$AR393,$AP$3)&amp;"")</f>
        <v/>
      </c>
      <c r="M393" s="37" t="str" cm="1">
        <f t="array" ref="M393">IFERROR(_xlfn.FILTERXML("&lt;t&gt;&lt;s&gt;" &amp; SUBSTITUTE(L393," / ","&lt;/s&gt;&lt;s&gt;") &amp; "&lt;/s&gt;&lt;/t&gt;","(//s[contains(.,'DDR')])[1]"),"")</f>
        <v/>
      </c>
      <c r="N393" s="29" t="str">
        <f t="shared" si="19"/>
        <v/>
      </c>
      <c r="O393" s="37" t="str" cm="1">
        <f t="array" ref="O393">IF($AR393=0,"",INDEX(Input!$D$2:$AC$500,$AR393,$AP$4)&amp;"")</f>
        <v/>
      </c>
      <c r="P393" s="37" t="str" cm="1">
        <f t="array" ref="P393">IF($AR393=0,"",IFERROR(_xlfn.TEXTJOIN(", ",TRUE,_xlfn.MAP(_xlfn._xlws.FILTER(INDEX(Input!$D$2:$AC$500,,$AP$6),Input!$J$2:$J$500=$B393),_xlfn.LAMBDA(_xlpm.x,IFERROR(TRUNC(VALUE(_xlfn.TEXTBEFORE(_xlpm.x," ")))&amp;" "&amp;_xlfn.TEXTAFTER(_xlpm.x," "),_xlpm.x)))),""))</f>
        <v/>
      </c>
      <c r="Q393" s="29" t="str">
        <f t="shared" si="20"/>
        <v/>
      </c>
      <c r="R393" s="37" t="str" cm="1">
        <f t="array" ref="R393">IF($AR393=0,"",_xlfn.LET(_xlpm.Result,INDEX(Input!$D$2:$AC$500,$AR393,$AP$5),IF(_xlpm.Result="","",_xlpm.Result)))</f>
        <v/>
      </c>
      <c r="S393" s="37" t="str" cm="1">
        <f t="array" ref="S393">IF(R393="","",IFERROR(_xlfn.TEXTSPLIT(R393," / ", ,TRUE,0,),""))</f>
        <v/>
      </c>
      <c r="T393" s="37"/>
      <c r="U393" s="37" t="str" cm="1">
        <f t="array" ref="U393">IFERROR(_xlfn.IFS(
S393="","",
--S393&lt;55,"Battery Defect",
--S393&lt;=69,"Battery D",
--S393&lt;=80,"Battery C",
--S393&gt;80,""
),"")</f>
        <v/>
      </c>
      <c r="V393" s="37" t="str" cm="1">
        <f t="array" ref="V393">IFERROR(_xlfn.IFS(
T393="","",
--T393&lt;55,"Battery Defect",
--T393&lt;=69,"Battery D",
--T393&lt;=80,"Battery C",
--T393&gt;80,""
),"")</f>
        <v/>
      </c>
      <c r="W393" s="37" t="str" cm="1">
        <f t="array" ref="W393">IF($AR393=0,"",IFERROR(IF(INDEX(Input!$N$2:$U$500,$AR393,0)=0,"",INDEX(Input!$N$2:$U$500,$AR393,0)),""))</f>
        <v/>
      </c>
      <c r="X393" s="37"/>
      <c r="Y393" s="37"/>
      <c r="Z393" s="37"/>
      <c r="AA393" s="37"/>
      <c r="AB393" s="37"/>
      <c r="AC393" s="37"/>
      <c r="AD393" s="37"/>
      <c r="AE393" s="29" t="str">
        <f t="shared" si="18"/>
        <v/>
      </c>
      <c r="AF393" s="29" t="str" cm="1">
        <f t="array" ref="AF393">IF($AS393=0,"",INDEX(Disk_Pivot!$I$2:$I$500,$AS393))</f>
        <v/>
      </c>
      <c r="AG393" s="29" t="str" cm="1">
        <f t="array" ref="AG393">IF($AS393=0,"",INDEX(Disk_Pivot!$N$2:$N$500,$AS393))</f>
        <v/>
      </c>
      <c r="AH393" s="29"/>
      <c r="AI393" s="29"/>
      <c r="AJ393" s="29"/>
      <c r="AK393" s="29"/>
      <c r="AL393" s="29"/>
      <c r="AM393" s="29"/>
      <c r="AR393">
        <f>IFERROR(MATCH($B393,Input!$J$2:$J$500,0),0)</f>
        <v>0</v>
      </c>
      <c r="AS393">
        <f>IFERROR(MATCH($B393,Disk_Pivot!$G$2:$G$500,0),0)</f>
        <v>0</v>
      </c>
    </row>
    <row r="394" spans="1:45">
      <c r="A394" s="29" t="str" cm="1">
        <f t="array" ref="A394">IF($AR394=0,"",INDEX(Input!$G$2:$G$500,$AR394)&amp;"")</f>
        <v/>
      </c>
      <c r="B394" s="29"/>
      <c r="C394" s="29" t="str" cm="1">
        <f t="array" ref="C394">IF($AR394=0,"",INDEX(Input!$H$2:$H$500,$AR394)&amp;"")</f>
        <v/>
      </c>
      <c r="D394" s="37" t="str" cm="1">
        <f t="array" ref="D394">IF($AR394=0,"",INDEX(Input!$F$2:$F$500,$AR394))</f>
        <v/>
      </c>
      <c r="E394" s="29" t="str">
        <f>IFERROR(INDEX(Models!$G$2:$G$605,MATCH(D394,Models!$H$2:$H$605,0)),D394)</f>
        <v/>
      </c>
      <c r="F394" s="29" t="str" cm="1">
        <f t="array" ref="F394">IF($AR394=0,"",INDEX(Input!$E$2:$E$500,$AR394))</f>
        <v/>
      </c>
      <c r="G394" s="29" t="str" cm="1">
        <f t="array" ref="G394">IF($AR394=0,"",IF(F394="LENOVO",INDEX(Input!$K$2:$K$500,$AR394),INDEX(Input!$L$2:$L$500,$AR394)))</f>
        <v/>
      </c>
      <c r="H394" s="29"/>
      <c r="I394" s="29"/>
      <c r="J394" s="29" t="str">
        <f>CPU_Formula!I394</f>
        <v/>
      </c>
      <c r="K394" s="37" t="str" cm="1">
        <f t="array" ref="K394">IF($AR394=0,"",INDEX(Input!$D$2:$AC$500,$AR394,$AP$2)&amp;"")</f>
        <v/>
      </c>
      <c r="L394" s="37" t="str" cm="1">
        <f t="array" ref="L394">IF($AR394=0,"",INDEX(Input!$D$2:$AC$500,$AR394,$AP$3)&amp;"")</f>
        <v/>
      </c>
      <c r="M394" s="37" t="str" cm="1">
        <f t="array" ref="M394">IFERROR(_xlfn.FILTERXML("&lt;t&gt;&lt;s&gt;" &amp; SUBSTITUTE(L394," / ","&lt;/s&gt;&lt;s&gt;") &amp; "&lt;/s&gt;&lt;/t&gt;","(//s[contains(.,'DDR')])[1]"),"")</f>
        <v/>
      </c>
      <c r="N394" s="29" t="str">
        <f t="shared" si="19"/>
        <v/>
      </c>
      <c r="O394" s="37" t="str" cm="1">
        <f t="array" ref="O394">IF($AR394=0,"",INDEX(Input!$D$2:$AC$500,$AR394,$AP$4)&amp;"")</f>
        <v/>
      </c>
      <c r="P394" s="37" t="str" cm="1">
        <f t="array" ref="P394">IF($AR394=0,"",IFERROR(_xlfn.TEXTJOIN(", ",TRUE,_xlfn.MAP(_xlfn._xlws.FILTER(INDEX(Input!$D$2:$AC$500,,$AP$6),Input!$J$2:$J$500=$B394),_xlfn.LAMBDA(_xlpm.x,IFERROR(TRUNC(VALUE(_xlfn.TEXTBEFORE(_xlpm.x," ")))&amp;" "&amp;_xlfn.TEXTAFTER(_xlpm.x," "),_xlpm.x)))),""))</f>
        <v/>
      </c>
      <c r="Q394" s="29" t="str">
        <f t="shared" si="20"/>
        <v/>
      </c>
      <c r="R394" s="37" t="str" cm="1">
        <f t="array" ref="R394">IF($AR394=0,"",_xlfn.LET(_xlpm.Result,INDEX(Input!$D$2:$AC$500,$AR394,$AP$5),IF(_xlpm.Result="","",_xlpm.Result)))</f>
        <v/>
      </c>
      <c r="S394" s="37" t="str" cm="1">
        <f t="array" ref="S394">IF(R394="","",IFERROR(_xlfn.TEXTSPLIT(R394," / ", ,TRUE,0,),""))</f>
        <v/>
      </c>
      <c r="T394" s="37"/>
      <c r="U394" s="37" t="str" cm="1">
        <f t="array" ref="U394">IFERROR(_xlfn.IFS(
S394="","",
--S394&lt;55,"Battery Defect",
--S394&lt;=69,"Battery D",
--S394&lt;=80,"Battery C",
--S394&gt;80,""
),"")</f>
        <v/>
      </c>
      <c r="V394" s="37" t="str" cm="1">
        <f t="array" ref="V394">IFERROR(_xlfn.IFS(
T394="","",
--T394&lt;55,"Battery Defect",
--T394&lt;=69,"Battery D",
--T394&lt;=80,"Battery C",
--T394&gt;80,""
),"")</f>
        <v/>
      </c>
      <c r="W394" s="37" t="str" cm="1">
        <f t="array" ref="W394">IF($AR394=0,"",IFERROR(IF(INDEX(Input!$N$2:$U$500,$AR394,0)=0,"",INDEX(Input!$N$2:$U$500,$AR394,0)),""))</f>
        <v/>
      </c>
      <c r="X394" s="37"/>
      <c r="Y394" s="37"/>
      <c r="Z394" s="37"/>
      <c r="AA394" s="37"/>
      <c r="AB394" s="37"/>
      <c r="AC394" s="37"/>
      <c r="AD394" s="37"/>
      <c r="AE394" s="29" t="str">
        <f t="shared" si="18"/>
        <v/>
      </c>
      <c r="AF394" s="29" t="str" cm="1">
        <f t="array" ref="AF394">IF($AS394=0,"",INDEX(Disk_Pivot!$I$2:$I$500,$AS394))</f>
        <v/>
      </c>
      <c r="AG394" s="29" t="str" cm="1">
        <f t="array" ref="AG394">IF($AS394=0,"",INDEX(Disk_Pivot!$N$2:$N$500,$AS394))</f>
        <v/>
      </c>
      <c r="AH394" s="29"/>
      <c r="AI394" s="29"/>
      <c r="AJ394" s="29"/>
      <c r="AK394" s="29"/>
      <c r="AL394" s="29"/>
      <c r="AM394" s="29"/>
      <c r="AR394">
        <f>IFERROR(MATCH($B394,Input!$J$2:$J$500,0),0)</f>
        <v>0</v>
      </c>
      <c r="AS394">
        <f>IFERROR(MATCH($B394,Disk_Pivot!$G$2:$G$500,0),0)</f>
        <v>0</v>
      </c>
    </row>
    <row r="395" spans="1:45">
      <c r="A395" s="29" t="str" cm="1">
        <f t="array" ref="A395">IF($AR395=0,"",INDEX(Input!$G$2:$G$500,$AR395)&amp;"")</f>
        <v/>
      </c>
      <c r="B395" s="29"/>
      <c r="C395" s="29" t="str" cm="1">
        <f t="array" ref="C395">IF($AR395=0,"",INDEX(Input!$H$2:$H$500,$AR395)&amp;"")</f>
        <v/>
      </c>
      <c r="D395" s="37" t="str" cm="1">
        <f t="array" ref="D395">IF($AR395=0,"",INDEX(Input!$F$2:$F$500,$AR395))</f>
        <v/>
      </c>
      <c r="E395" s="29" t="str">
        <f>IFERROR(INDEX(Models!$G$2:$G$605,MATCH(D395,Models!$H$2:$H$605,0)),D395)</f>
        <v/>
      </c>
      <c r="F395" s="29" t="str" cm="1">
        <f t="array" ref="F395">IF($AR395=0,"",INDEX(Input!$E$2:$E$500,$AR395))</f>
        <v/>
      </c>
      <c r="G395" s="29" t="str" cm="1">
        <f t="array" ref="G395">IF($AR395=0,"",IF(F395="LENOVO",INDEX(Input!$K$2:$K$500,$AR395),INDEX(Input!$L$2:$L$500,$AR395)))</f>
        <v/>
      </c>
      <c r="H395" s="29"/>
      <c r="I395" s="29"/>
      <c r="J395" s="29" t="str">
        <f>CPU_Formula!I395</f>
        <v/>
      </c>
      <c r="K395" s="37" t="str" cm="1">
        <f t="array" ref="K395">IF($AR395=0,"",INDEX(Input!$D$2:$AC$500,$AR395,$AP$2)&amp;"")</f>
        <v/>
      </c>
      <c r="L395" s="37" t="str" cm="1">
        <f t="array" ref="L395">IF($AR395=0,"",INDEX(Input!$D$2:$AC$500,$AR395,$AP$3)&amp;"")</f>
        <v/>
      </c>
      <c r="M395" s="37" t="str" cm="1">
        <f t="array" ref="M395">IFERROR(_xlfn.FILTERXML("&lt;t&gt;&lt;s&gt;" &amp; SUBSTITUTE(L395," / ","&lt;/s&gt;&lt;s&gt;") &amp; "&lt;/s&gt;&lt;/t&gt;","(//s[contains(.,'DDR')])[1]"),"")</f>
        <v/>
      </c>
      <c r="N395" s="29" t="str">
        <f t="shared" si="19"/>
        <v/>
      </c>
      <c r="O395" s="37" t="str" cm="1">
        <f t="array" ref="O395">IF($AR395=0,"",INDEX(Input!$D$2:$AC$500,$AR395,$AP$4)&amp;"")</f>
        <v/>
      </c>
      <c r="P395" s="37" t="str" cm="1">
        <f t="array" ref="P395">IF($AR395=0,"",IFERROR(_xlfn.TEXTJOIN(", ",TRUE,_xlfn.MAP(_xlfn._xlws.FILTER(INDEX(Input!$D$2:$AC$500,,$AP$6),Input!$J$2:$J$500=$B395),_xlfn.LAMBDA(_xlpm.x,IFERROR(TRUNC(VALUE(_xlfn.TEXTBEFORE(_xlpm.x," ")))&amp;" "&amp;_xlfn.TEXTAFTER(_xlpm.x," "),_xlpm.x)))),""))</f>
        <v/>
      </c>
      <c r="Q395" s="29" t="str">
        <f t="shared" si="20"/>
        <v/>
      </c>
      <c r="R395" s="37" t="str" cm="1">
        <f t="array" ref="R395">IF($AR395=0,"",_xlfn.LET(_xlpm.Result,INDEX(Input!$D$2:$AC$500,$AR395,$AP$5),IF(_xlpm.Result="","",_xlpm.Result)))</f>
        <v/>
      </c>
      <c r="S395" s="37" t="str" cm="1">
        <f t="array" ref="S395">IF(R395="","",IFERROR(_xlfn.TEXTSPLIT(R395," / ", ,TRUE,0,),""))</f>
        <v/>
      </c>
      <c r="T395" s="37"/>
      <c r="U395" s="37" t="str" cm="1">
        <f t="array" ref="U395">IFERROR(_xlfn.IFS(
S395="","",
--S395&lt;55,"Battery Defect",
--S395&lt;=69,"Battery D",
--S395&lt;=80,"Battery C",
--S395&gt;80,""
),"")</f>
        <v/>
      </c>
      <c r="V395" s="37" t="str" cm="1">
        <f t="array" ref="V395">IFERROR(_xlfn.IFS(
T395="","",
--T395&lt;55,"Battery Defect",
--T395&lt;=69,"Battery D",
--T395&lt;=80,"Battery C",
--T395&gt;80,""
),"")</f>
        <v/>
      </c>
      <c r="W395" s="37" t="str" cm="1">
        <f t="array" ref="W395">IF($AR395=0,"",IFERROR(IF(INDEX(Input!$N$2:$U$500,$AR395,0)=0,"",INDEX(Input!$N$2:$U$500,$AR395,0)),""))</f>
        <v/>
      </c>
      <c r="X395" s="37"/>
      <c r="Y395" s="37"/>
      <c r="Z395" s="37"/>
      <c r="AA395" s="37"/>
      <c r="AB395" s="37"/>
      <c r="AC395" s="37"/>
      <c r="AD395" s="37"/>
      <c r="AE395" s="29" t="str">
        <f t="shared" si="18"/>
        <v/>
      </c>
      <c r="AF395" s="29" t="str" cm="1">
        <f t="array" ref="AF395">IF($AS395=0,"",INDEX(Disk_Pivot!$I$2:$I$500,$AS395))</f>
        <v/>
      </c>
      <c r="AG395" s="29" t="str" cm="1">
        <f t="array" ref="AG395">IF($AS395=0,"",INDEX(Disk_Pivot!$N$2:$N$500,$AS395))</f>
        <v/>
      </c>
      <c r="AH395" s="29"/>
      <c r="AI395" s="29"/>
      <c r="AJ395" s="29"/>
      <c r="AK395" s="29"/>
      <c r="AL395" s="29"/>
      <c r="AM395" s="29"/>
      <c r="AR395">
        <f>IFERROR(MATCH($B395,Input!$J$2:$J$500,0),0)</f>
        <v>0</v>
      </c>
      <c r="AS395">
        <f>IFERROR(MATCH($B395,Disk_Pivot!$G$2:$G$500,0),0)</f>
        <v>0</v>
      </c>
    </row>
    <row r="396" spans="1:45">
      <c r="A396" s="29" t="str" cm="1">
        <f t="array" ref="A396">IF($AR396=0,"",INDEX(Input!$G$2:$G$500,$AR396)&amp;"")</f>
        <v/>
      </c>
      <c r="B396" s="29"/>
      <c r="C396" s="29" t="str" cm="1">
        <f t="array" ref="C396">IF($AR396=0,"",INDEX(Input!$H$2:$H$500,$AR396)&amp;"")</f>
        <v/>
      </c>
      <c r="D396" s="37" t="str" cm="1">
        <f t="array" ref="D396">IF($AR396=0,"",INDEX(Input!$F$2:$F$500,$AR396))</f>
        <v/>
      </c>
      <c r="E396" s="29" t="str">
        <f>IFERROR(INDEX(Models!$G$2:$G$605,MATCH(D396,Models!$H$2:$H$605,0)),D396)</f>
        <v/>
      </c>
      <c r="F396" s="29" t="str" cm="1">
        <f t="array" ref="F396">IF($AR396=0,"",INDEX(Input!$E$2:$E$500,$AR396))</f>
        <v/>
      </c>
      <c r="G396" s="29" t="str" cm="1">
        <f t="array" ref="G396">IF($AR396=0,"",IF(F396="LENOVO",INDEX(Input!$K$2:$K$500,$AR396),INDEX(Input!$L$2:$L$500,$AR396)))</f>
        <v/>
      </c>
      <c r="H396" s="29"/>
      <c r="I396" s="29"/>
      <c r="J396" s="29" t="str">
        <f>CPU_Formula!I396</f>
        <v/>
      </c>
      <c r="K396" s="37" t="str" cm="1">
        <f t="array" ref="K396">IF($AR396=0,"",INDEX(Input!$D$2:$AC$500,$AR396,$AP$2)&amp;"")</f>
        <v/>
      </c>
      <c r="L396" s="37" t="str" cm="1">
        <f t="array" ref="L396">IF($AR396=0,"",INDEX(Input!$D$2:$AC$500,$AR396,$AP$3)&amp;"")</f>
        <v/>
      </c>
      <c r="M396" s="37" t="str" cm="1">
        <f t="array" ref="M396">IFERROR(_xlfn.FILTERXML("&lt;t&gt;&lt;s&gt;" &amp; SUBSTITUTE(L396," / ","&lt;/s&gt;&lt;s&gt;") &amp; "&lt;/s&gt;&lt;/t&gt;","(//s[contains(.,'DDR')])[1]"),"")</f>
        <v/>
      </c>
      <c r="N396" s="29" t="str">
        <f t="shared" si="19"/>
        <v/>
      </c>
      <c r="O396" s="37" t="str" cm="1">
        <f t="array" ref="O396">IF($AR396=0,"",INDEX(Input!$D$2:$AC$500,$AR396,$AP$4)&amp;"")</f>
        <v/>
      </c>
      <c r="P396" s="37" t="str" cm="1">
        <f t="array" ref="P396">IF($AR396=0,"",IFERROR(_xlfn.TEXTJOIN(", ",TRUE,_xlfn.MAP(_xlfn._xlws.FILTER(INDEX(Input!$D$2:$AC$500,,$AP$6),Input!$J$2:$J$500=$B396),_xlfn.LAMBDA(_xlpm.x,IFERROR(TRUNC(VALUE(_xlfn.TEXTBEFORE(_xlpm.x," ")))&amp;" "&amp;_xlfn.TEXTAFTER(_xlpm.x," "),_xlpm.x)))),""))</f>
        <v/>
      </c>
      <c r="Q396" s="29" t="str">
        <f t="shared" si="20"/>
        <v/>
      </c>
      <c r="R396" s="37" t="str" cm="1">
        <f t="array" ref="R396">IF($AR396=0,"",_xlfn.LET(_xlpm.Result,INDEX(Input!$D$2:$AC$500,$AR396,$AP$5),IF(_xlpm.Result="","",_xlpm.Result)))</f>
        <v/>
      </c>
      <c r="S396" s="37" t="str" cm="1">
        <f t="array" ref="S396">IF(R396="","",IFERROR(_xlfn.TEXTSPLIT(R396," / ", ,TRUE,0,),""))</f>
        <v/>
      </c>
      <c r="T396" s="37"/>
      <c r="U396" s="37" t="str" cm="1">
        <f t="array" ref="U396">IFERROR(_xlfn.IFS(
S396="","",
--S396&lt;55,"Battery Defect",
--S396&lt;=69,"Battery D",
--S396&lt;=80,"Battery C",
--S396&gt;80,""
),"")</f>
        <v/>
      </c>
      <c r="V396" s="37" t="str" cm="1">
        <f t="array" ref="V396">IFERROR(_xlfn.IFS(
T396="","",
--T396&lt;55,"Battery Defect",
--T396&lt;=69,"Battery D",
--T396&lt;=80,"Battery C",
--T396&gt;80,""
),"")</f>
        <v/>
      </c>
      <c r="W396" s="37" t="str" cm="1">
        <f t="array" ref="W396">IF($AR396=0,"",IFERROR(IF(INDEX(Input!$N$2:$U$500,$AR396,0)=0,"",INDEX(Input!$N$2:$U$500,$AR396,0)),""))</f>
        <v/>
      </c>
      <c r="X396" s="37"/>
      <c r="Y396" s="37"/>
      <c r="Z396" s="37"/>
      <c r="AA396" s="37"/>
      <c r="AB396" s="37"/>
      <c r="AC396" s="37"/>
      <c r="AD396" s="37"/>
      <c r="AE396" s="29" t="str">
        <f t="shared" si="18"/>
        <v/>
      </c>
      <c r="AF396" s="29" t="str" cm="1">
        <f t="array" ref="AF396">IF($AS396=0,"",INDEX(Disk_Pivot!$I$2:$I$500,$AS396))</f>
        <v/>
      </c>
      <c r="AG396" s="29" t="str" cm="1">
        <f t="array" ref="AG396">IF($AS396=0,"",INDEX(Disk_Pivot!$N$2:$N$500,$AS396))</f>
        <v/>
      </c>
      <c r="AH396" s="29"/>
      <c r="AI396" s="29"/>
      <c r="AJ396" s="29"/>
      <c r="AK396" s="29"/>
      <c r="AL396" s="29"/>
      <c r="AM396" s="29"/>
      <c r="AR396">
        <f>IFERROR(MATCH($B396,Input!$J$2:$J$500,0),0)</f>
        <v>0</v>
      </c>
      <c r="AS396">
        <f>IFERROR(MATCH($B396,Disk_Pivot!$G$2:$G$500,0),0)</f>
        <v>0</v>
      </c>
    </row>
    <row r="397" spans="1:45">
      <c r="A397" s="29" t="str" cm="1">
        <f t="array" ref="A397">IF($AR397=0,"",INDEX(Input!$G$2:$G$500,$AR397)&amp;"")</f>
        <v/>
      </c>
      <c r="B397" s="29"/>
      <c r="C397" s="29" t="str" cm="1">
        <f t="array" ref="C397">IF($AR397=0,"",INDEX(Input!$H$2:$H$500,$AR397)&amp;"")</f>
        <v/>
      </c>
      <c r="D397" s="37" t="str" cm="1">
        <f t="array" ref="D397">IF($AR397=0,"",INDEX(Input!$F$2:$F$500,$AR397))</f>
        <v/>
      </c>
      <c r="E397" s="29" t="str">
        <f>IFERROR(INDEX(Models!$G$2:$G$605,MATCH(D397,Models!$H$2:$H$605,0)),D397)</f>
        <v/>
      </c>
      <c r="F397" s="29" t="str" cm="1">
        <f t="array" ref="F397">IF($AR397=0,"",INDEX(Input!$E$2:$E$500,$AR397))</f>
        <v/>
      </c>
      <c r="G397" s="29" t="str" cm="1">
        <f t="array" ref="G397">IF($AR397=0,"",IF(F397="LENOVO",INDEX(Input!$K$2:$K$500,$AR397),INDEX(Input!$L$2:$L$500,$AR397)))</f>
        <v/>
      </c>
      <c r="H397" s="29"/>
      <c r="I397" s="29"/>
      <c r="J397" s="29" t="str">
        <f>CPU_Formula!I397</f>
        <v/>
      </c>
      <c r="K397" s="37" t="str" cm="1">
        <f t="array" ref="K397">IF($AR397=0,"",INDEX(Input!$D$2:$AC$500,$AR397,$AP$2)&amp;"")</f>
        <v/>
      </c>
      <c r="L397" s="37" t="str" cm="1">
        <f t="array" ref="L397">IF($AR397=0,"",INDEX(Input!$D$2:$AC$500,$AR397,$AP$3)&amp;"")</f>
        <v/>
      </c>
      <c r="M397" s="37" t="str" cm="1">
        <f t="array" ref="M397">IFERROR(_xlfn.FILTERXML("&lt;t&gt;&lt;s&gt;" &amp; SUBSTITUTE(L397," / ","&lt;/s&gt;&lt;s&gt;") &amp; "&lt;/s&gt;&lt;/t&gt;","(//s[contains(.,'DDR')])[1]"),"")</f>
        <v/>
      </c>
      <c r="N397" s="29" t="str">
        <f t="shared" si="19"/>
        <v/>
      </c>
      <c r="O397" s="37" t="str" cm="1">
        <f t="array" ref="O397">IF($AR397=0,"",INDEX(Input!$D$2:$AC$500,$AR397,$AP$4)&amp;"")</f>
        <v/>
      </c>
      <c r="P397" s="37" t="str" cm="1">
        <f t="array" ref="P397">IF($AR397=0,"",IFERROR(_xlfn.TEXTJOIN(", ",TRUE,_xlfn.MAP(_xlfn._xlws.FILTER(INDEX(Input!$D$2:$AC$500,,$AP$6),Input!$J$2:$J$500=$B397),_xlfn.LAMBDA(_xlpm.x,IFERROR(TRUNC(VALUE(_xlfn.TEXTBEFORE(_xlpm.x," ")))&amp;" "&amp;_xlfn.TEXTAFTER(_xlpm.x," "),_xlpm.x)))),""))</f>
        <v/>
      </c>
      <c r="Q397" s="29" t="str">
        <f t="shared" si="20"/>
        <v/>
      </c>
      <c r="R397" s="37" t="str" cm="1">
        <f t="array" ref="R397">IF($AR397=0,"",_xlfn.LET(_xlpm.Result,INDEX(Input!$D$2:$AC$500,$AR397,$AP$5),IF(_xlpm.Result="","",_xlpm.Result)))</f>
        <v/>
      </c>
      <c r="S397" s="37" t="str" cm="1">
        <f t="array" ref="S397">IF(R397="","",IFERROR(_xlfn.TEXTSPLIT(R397," / ", ,TRUE,0,),""))</f>
        <v/>
      </c>
      <c r="T397" s="37"/>
      <c r="U397" s="37" t="str" cm="1">
        <f t="array" ref="U397">IFERROR(_xlfn.IFS(
S397="","",
--S397&lt;55,"Battery Defect",
--S397&lt;=69,"Battery D",
--S397&lt;=80,"Battery C",
--S397&gt;80,""
),"")</f>
        <v/>
      </c>
      <c r="V397" s="37" t="str" cm="1">
        <f t="array" ref="V397">IFERROR(_xlfn.IFS(
T397="","",
--T397&lt;55,"Battery Defect",
--T397&lt;=69,"Battery D",
--T397&lt;=80,"Battery C",
--T397&gt;80,""
),"")</f>
        <v/>
      </c>
      <c r="W397" s="37" t="str" cm="1">
        <f t="array" ref="W397">IF($AR397=0,"",IFERROR(IF(INDEX(Input!$N$2:$U$500,$AR397,0)=0,"",INDEX(Input!$N$2:$U$500,$AR397,0)),""))</f>
        <v/>
      </c>
      <c r="X397" s="37"/>
      <c r="Y397" s="37"/>
      <c r="Z397" s="37"/>
      <c r="AA397" s="37"/>
      <c r="AB397" s="37"/>
      <c r="AC397" s="37"/>
      <c r="AD397" s="37"/>
      <c r="AE397" s="29" t="str">
        <f t="shared" si="18"/>
        <v/>
      </c>
      <c r="AF397" s="29" t="str" cm="1">
        <f t="array" ref="AF397">IF($AS397=0,"",INDEX(Disk_Pivot!$I$2:$I$500,$AS397))</f>
        <v/>
      </c>
      <c r="AG397" s="29" t="str" cm="1">
        <f t="array" ref="AG397">IF($AS397=0,"",INDEX(Disk_Pivot!$N$2:$N$500,$AS397))</f>
        <v/>
      </c>
      <c r="AH397" s="29"/>
      <c r="AI397" s="29"/>
      <c r="AJ397" s="29"/>
      <c r="AK397" s="29"/>
      <c r="AL397" s="29"/>
      <c r="AM397" s="29"/>
      <c r="AR397">
        <f>IFERROR(MATCH($B397,Input!$J$2:$J$500,0),0)</f>
        <v>0</v>
      </c>
      <c r="AS397">
        <f>IFERROR(MATCH($B397,Disk_Pivot!$G$2:$G$500,0),0)</f>
        <v>0</v>
      </c>
    </row>
    <row r="398" spans="1:45">
      <c r="A398" s="29" t="str" cm="1">
        <f t="array" ref="A398">IF($AR398=0,"",INDEX(Input!$G$2:$G$500,$AR398)&amp;"")</f>
        <v/>
      </c>
      <c r="B398" s="29"/>
      <c r="C398" s="29" t="str" cm="1">
        <f t="array" ref="C398">IF($AR398=0,"",INDEX(Input!$H$2:$H$500,$AR398)&amp;"")</f>
        <v/>
      </c>
      <c r="D398" s="37" t="str" cm="1">
        <f t="array" ref="D398">IF($AR398=0,"",INDEX(Input!$F$2:$F$500,$AR398))</f>
        <v/>
      </c>
      <c r="E398" s="29" t="str">
        <f>IFERROR(INDEX(Models!$G$2:$G$605,MATCH(D398,Models!$H$2:$H$605,0)),D398)</f>
        <v/>
      </c>
      <c r="F398" s="29" t="str" cm="1">
        <f t="array" ref="F398">IF($AR398=0,"",INDEX(Input!$E$2:$E$500,$AR398))</f>
        <v/>
      </c>
      <c r="G398" s="29" t="str" cm="1">
        <f t="array" ref="G398">IF($AR398=0,"",IF(F398="LENOVO",INDEX(Input!$K$2:$K$500,$AR398),INDEX(Input!$L$2:$L$500,$AR398)))</f>
        <v/>
      </c>
      <c r="H398" s="29"/>
      <c r="I398" s="29"/>
      <c r="J398" s="29" t="str">
        <f>CPU_Formula!I398</f>
        <v/>
      </c>
      <c r="K398" s="37" t="str" cm="1">
        <f t="array" ref="K398">IF($AR398=0,"",INDEX(Input!$D$2:$AC$500,$AR398,$AP$2)&amp;"")</f>
        <v/>
      </c>
      <c r="L398" s="37" t="str" cm="1">
        <f t="array" ref="L398">IF($AR398=0,"",INDEX(Input!$D$2:$AC$500,$AR398,$AP$3)&amp;"")</f>
        <v/>
      </c>
      <c r="M398" s="37" t="str" cm="1">
        <f t="array" ref="M398">IFERROR(_xlfn.FILTERXML("&lt;t&gt;&lt;s&gt;" &amp; SUBSTITUTE(L398," / ","&lt;/s&gt;&lt;s&gt;") &amp; "&lt;/s&gt;&lt;/t&gt;","(//s[contains(.,'DDR')])[1]"),"")</f>
        <v/>
      </c>
      <c r="N398" s="29" t="str">
        <f t="shared" si="19"/>
        <v/>
      </c>
      <c r="O398" s="37" t="str" cm="1">
        <f t="array" ref="O398">IF($AR398=0,"",INDEX(Input!$D$2:$AC$500,$AR398,$AP$4)&amp;"")</f>
        <v/>
      </c>
      <c r="P398" s="37" t="str" cm="1">
        <f t="array" ref="P398">IF($AR398=0,"",IFERROR(_xlfn.TEXTJOIN(", ",TRUE,_xlfn.MAP(_xlfn._xlws.FILTER(INDEX(Input!$D$2:$AC$500,,$AP$6),Input!$J$2:$J$500=$B398),_xlfn.LAMBDA(_xlpm.x,IFERROR(TRUNC(VALUE(_xlfn.TEXTBEFORE(_xlpm.x," ")))&amp;" "&amp;_xlfn.TEXTAFTER(_xlpm.x," "),_xlpm.x)))),""))</f>
        <v/>
      </c>
      <c r="Q398" s="29" t="str">
        <f t="shared" si="20"/>
        <v/>
      </c>
      <c r="R398" s="37" t="str" cm="1">
        <f t="array" ref="R398">IF($AR398=0,"",_xlfn.LET(_xlpm.Result,INDEX(Input!$D$2:$AC$500,$AR398,$AP$5),IF(_xlpm.Result="","",_xlpm.Result)))</f>
        <v/>
      </c>
      <c r="S398" s="37" t="str" cm="1">
        <f t="array" ref="S398">IF(R398="","",IFERROR(_xlfn.TEXTSPLIT(R398," / ", ,TRUE,0,),""))</f>
        <v/>
      </c>
      <c r="T398" s="37"/>
      <c r="U398" s="37" t="str" cm="1">
        <f t="array" ref="U398">IFERROR(_xlfn.IFS(
S398="","",
--S398&lt;55,"Battery Defect",
--S398&lt;=69,"Battery D",
--S398&lt;=80,"Battery C",
--S398&gt;80,""
),"")</f>
        <v/>
      </c>
      <c r="V398" s="37" t="str" cm="1">
        <f t="array" ref="V398">IFERROR(_xlfn.IFS(
T398="","",
--T398&lt;55,"Battery Defect",
--T398&lt;=69,"Battery D",
--T398&lt;=80,"Battery C",
--T398&gt;80,""
),"")</f>
        <v/>
      </c>
      <c r="W398" s="37" t="str" cm="1">
        <f t="array" ref="W398">IF($AR398=0,"",IFERROR(IF(INDEX(Input!$N$2:$U$500,$AR398,0)=0,"",INDEX(Input!$N$2:$U$500,$AR398,0)),""))</f>
        <v/>
      </c>
      <c r="X398" s="37"/>
      <c r="Y398" s="37"/>
      <c r="Z398" s="37"/>
      <c r="AA398" s="37"/>
      <c r="AB398" s="37"/>
      <c r="AC398" s="37"/>
      <c r="AD398" s="37"/>
      <c r="AE398" s="29" t="str">
        <f t="shared" si="18"/>
        <v/>
      </c>
      <c r="AF398" s="29" t="str" cm="1">
        <f t="array" ref="AF398">IF($AS398=0,"",INDEX(Disk_Pivot!$I$2:$I$500,$AS398))</f>
        <v/>
      </c>
      <c r="AG398" s="29" t="str" cm="1">
        <f t="array" ref="AG398">IF($AS398=0,"",INDEX(Disk_Pivot!$N$2:$N$500,$AS398))</f>
        <v/>
      </c>
      <c r="AH398" s="29"/>
      <c r="AI398" s="29"/>
      <c r="AJ398" s="29"/>
      <c r="AK398" s="29"/>
      <c r="AL398" s="29"/>
      <c r="AM398" s="29"/>
      <c r="AR398">
        <f>IFERROR(MATCH($B398,Input!$J$2:$J$500,0),0)</f>
        <v>0</v>
      </c>
      <c r="AS398">
        <f>IFERROR(MATCH($B398,Disk_Pivot!$G$2:$G$500,0),0)</f>
        <v>0</v>
      </c>
    </row>
    <row r="399" spans="1:45">
      <c r="A399" s="29" t="str" cm="1">
        <f t="array" ref="A399">IF($AR399=0,"",INDEX(Input!$G$2:$G$500,$AR399)&amp;"")</f>
        <v/>
      </c>
      <c r="B399" s="29"/>
      <c r="C399" s="29" t="str" cm="1">
        <f t="array" ref="C399">IF($AR399=0,"",INDEX(Input!$H$2:$H$500,$AR399)&amp;"")</f>
        <v/>
      </c>
      <c r="D399" s="37" t="str" cm="1">
        <f t="array" ref="D399">IF($AR399=0,"",INDEX(Input!$F$2:$F$500,$AR399))</f>
        <v/>
      </c>
      <c r="E399" s="29" t="str">
        <f>IFERROR(INDEX(Models!$G$2:$G$605,MATCH(D399,Models!$H$2:$H$605,0)),D399)</f>
        <v/>
      </c>
      <c r="F399" s="29" t="str" cm="1">
        <f t="array" ref="F399">IF($AR399=0,"",INDEX(Input!$E$2:$E$500,$AR399))</f>
        <v/>
      </c>
      <c r="G399" s="29" t="str" cm="1">
        <f t="array" ref="G399">IF($AR399=0,"",IF(F399="LENOVO",INDEX(Input!$K$2:$K$500,$AR399),INDEX(Input!$L$2:$L$500,$AR399)))</f>
        <v/>
      </c>
      <c r="H399" s="29"/>
      <c r="I399" s="29"/>
      <c r="J399" s="29" t="str">
        <f>CPU_Formula!I399</f>
        <v/>
      </c>
      <c r="K399" s="37" t="str" cm="1">
        <f t="array" ref="K399">IF($AR399=0,"",INDEX(Input!$D$2:$AC$500,$AR399,$AP$2)&amp;"")</f>
        <v/>
      </c>
      <c r="L399" s="37" t="str" cm="1">
        <f t="array" ref="L399">IF($AR399=0,"",INDEX(Input!$D$2:$AC$500,$AR399,$AP$3)&amp;"")</f>
        <v/>
      </c>
      <c r="M399" s="37" t="str" cm="1">
        <f t="array" ref="M399">IFERROR(_xlfn.FILTERXML("&lt;t&gt;&lt;s&gt;" &amp; SUBSTITUTE(L399," / ","&lt;/s&gt;&lt;s&gt;") &amp; "&lt;/s&gt;&lt;/t&gt;","(//s[contains(.,'DDR')])[1]"),"")</f>
        <v/>
      </c>
      <c r="N399" s="29" t="str">
        <f t="shared" si="19"/>
        <v/>
      </c>
      <c r="O399" s="37" t="str" cm="1">
        <f t="array" ref="O399">IF($AR399=0,"",INDEX(Input!$D$2:$AC$500,$AR399,$AP$4)&amp;"")</f>
        <v/>
      </c>
      <c r="P399" s="37" t="str" cm="1">
        <f t="array" ref="P399">IF($AR399=0,"",IFERROR(_xlfn.TEXTJOIN(", ",TRUE,_xlfn.MAP(_xlfn._xlws.FILTER(INDEX(Input!$D$2:$AC$500,,$AP$6),Input!$J$2:$J$500=$B399),_xlfn.LAMBDA(_xlpm.x,IFERROR(TRUNC(VALUE(_xlfn.TEXTBEFORE(_xlpm.x," ")))&amp;" "&amp;_xlfn.TEXTAFTER(_xlpm.x," "),_xlpm.x)))),""))</f>
        <v/>
      </c>
      <c r="Q399" s="29" t="str">
        <f t="shared" si="20"/>
        <v/>
      </c>
      <c r="R399" s="37" t="str" cm="1">
        <f t="array" ref="R399">IF($AR399=0,"",_xlfn.LET(_xlpm.Result,INDEX(Input!$D$2:$AC$500,$AR399,$AP$5),IF(_xlpm.Result="","",_xlpm.Result)))</f>
        <v/>
      </c>
      <c r="S399" s="37" t="str" cm="1">
        <f t="array" ref="S399">IF(R399="","",IFERROR(_xlfn.TEXTSPLIT(R399," / ", ,TRUE,0,),""))</f>
        <v/>
      </c>
      <c r="T399" s="37"/>
      <c r="U399" s="37" t="str" cm="1">
        <f t="array" ref="U399">IFERROR(_xlfn.IFS(
S399="","",
--S399&lt;55,"Battery Defect",
--S399&lt;=69,"Battery D",
--S399&lt;=80,"Battery C",
--S399&gt;80,""
),"")</f>
        <v/>
      </c>
      <c r="V399" s="37" t="str" cm="1">
        <f t="array" ref="V399">IFERROR(_xlfn.IFS(
T399="","",
--T399&lt;55,"Battery Defect",
--T399&lt;=69,"Battery D",
--T399&lt;=80,"Battery C",
--T399&gt;80,""
),"")</f>
        <v/>
      </c>
      <c r="W399" s="37" t="str" cm="1">
        <f t="array" ref="W399">IF($AR399=0,"",IFERROR(IF(INDEX(Input!$N$2:$U$500,$AR399,0)=0,"",INDEX(Input!$N$2:$U$500,$AR399,0)),""))</f>
        <v/>
      </c>
      <c r="X399" s="37"/>
      <c r="Y399" s="37"/>
      <c r="Z399" s="37"/>
      <c r="AA399" s="37"/>
      <c r="AB399" s="37"/>
      <c r="AC399" s="37"/>
      <c r="AD399" s="37"/>
      <c r="AE399" s="29" t="str">
        <f t="shared" si="18"/>
        <v/>
      </c>
      <c r="AF399" s="29" t="str" cm="1">
        <f t="array" ref="AF399">IF($AS399=0,"",INDEX(Disk_Pivot!$I$2:$I$500,$AS399))</f>
        <v/>
      </c>
      <c r="AG399" s="29" t="str" cm="1">
        <f t="array" ref="AG399">IF($AS399=0,"",INDEX(Disk_Pivot!$N$2:$N$500,$AS399))</f>
        <v/>
      </c>
      <c r="AH399" s="29"/>
      <c r="AI399" s="29"/>
      <c r="AJ399" s="29"/>
      <c r="AK399" s="29"/>
      <c r="AL399" s="29"/>
      <c r="AM399" s="29"/>
      <c r="AR399">
        <f>IFERROR(MATCH($B399,Input!$J$2:$J$500,0),0)</f>
        <v>0</v>
      </c>
      <c r="AS399">
        <f>IFERROR(MATCH($B399,Disk_Pivot!$G$2:$G$500,0),0)</f>
        <v>0</v>
      </c>
    </row>
    <row r="400" spans="1:45">
      <c r="A400" s="29" t="str" cm="1">
        <f t="array" ref="A400">IF($AR400=0,"",INDEX(Input!$G$2:$G$500,$AR400)&amp;"")</f>
        <v/>
      </c>
      <c r="B400" s="29"/>
      <c r="C400" s="29" t="str" cm="1">
        <f t="array" ref="C400">IF($AR400=0,"",INDEX(Input!$H$2:$H$500,$AR400)&amp;"")</f>
        <v/>
      </c>
      <c r="D400" s="37" t="str" cm="1">
        <f t="array" ref="D400">IF($AR400=0,"",INDEX(Input!$F$2:$F$500,$AR400))</f>
        <v/>
      </c>
      <c r="E400" s="29" t="str">
        <f>IFERROR(INDEX(Models!$G$2:$G$605,MATCH(D400,Models!$H$2:$H$605,0)),D400)</f>
        <v/>
      </c>
      <c r="F400" s="29" t="str" cm="1">
        <f t="array" ref="F400">IF($AR400=0,"",INDEX(Input!$E$2:$E$500,$AR400))</f>
        <v/>
      </c>
      <c r="G400" s="29" t="str" cm="1">
        <f t="array" ref="G400">IF($AR400=0,"",IF(F400="LENOVO",INDEX(Input!$K$2:$K$500,$AR400),INDEX(Input!$L$2:$L$500,$AR400)))</f>
        <v/>
      </c>
      <c r="H400" s="29"/>
      <c r="I400" s="29"/>
      <c r="J400" s="29" t="str">
        <f>CPU_Formula!I400</f>
        <v/>
      </c>
      <c r="K400" s="37" t="str" cm="1">
        <f t="array" ref="K400">IF($AR400=0,"",INDEX(Input!$D$2:$AC$500,$AR400,$AP$2)&amp;"")</f>
        <v/>
      </c>
      <c r="L400" s="37" t="str" cm="1">
        <f t="array" ref="L400">IF($AR400=0,"",INDEX(Input!$D$2:$AC$500,$AR400,$AP$3)&amp;"")</f>
        <v/>
      </c>
      <c r="M400" s="37" t="str" cm="1">
        <f t="array" ref="M400">IFERROR(_xlfn.FILTERXML("&lt;t&gt;&lt;s&gt;" &amp; SUBSTITUTE(L400," / ","&lt;/s&gt;&lt;s&gt;") &amp; "&lt;/s&gt;&lt;/t&gt;","(//s[contains(.,'DDR')])[1]"),"")</f>
        <v/>
      </c>
      <c r="N400" s="29" t="str">
        <f t="shared" si="19"/>
        <v/>
      </c>
      <c r="O400" s="37" t="str" cm="1">
        <f t="array" ref="O400">IF($AR400=0,"",INDEX(Input!$D$2:$AC$500,$AR400,$AP$4)&amp;"")</f>
        <v/>
      </c>
      <c r="P400" s="37" t="str" cm="1">
        <f t="array" ref="P400">IF($AR400=0,"",IFERROR(_xlfn.TEXTJOIN(", ",TRUE,_xlfn.MAP(_xlfn._xlws.FILTER(INDEX(Input!$D$2:$AC$500,,$AP$6),Input!$J$2:$J$500=$B400),_xlfn.LAMBDA(_xlpm.x,IFERROR(TRUNC(VALUE(_xlfn.TEXTBEFORE(_xlpm.x," ")))&amp;" "&amp;_xlfn.TEXTAFTER(_xlpm.x," "),_xlpm.x)))),""))</f>
        <v/>
      </c>
      <c r="Q400" s="29" t="str">
        <f t="shared" si="20"/>
        <v/>
      </c>
      <c r="R400" s="37" t="str" cm="1">
        <f t="array" ref="R400">IF($AR400=0,"",_xlfn.LET(_xlpm.Result,INDEX(Input!$D$2:$AC$500,$AR400,$AP$5),IF(_xlpm.Result="","",_xlpm.Result)))</f>
        <v/>
      </c>
      <c r="S400" s="37" t="str" cm="1">
        <f t="array" ref="S400">IF(R400="","",IFERROR(_xlfn.TEXTSPLIT(R400," / ", ,TRUE,0,),""))</f>
        <v/>
      </c>
      <c r="T400" s="37"/>
      <c r="U400" s="37" t="str" cm="1">
        <f t="array" ref="U400">IFERROR(_xlfn.IFS(
S400="","",
--S400&lt;55,"Battery Defect",
--S400&lt;=69,"Battery D",
--S400&lt;=80,"Battery C",
--S400&gt;80,""
),"")</f>
        <v/>
      </c>
      <c r="V400" s="37" t="str" cm="1">
        <f t="array" ref="V400">IFERROR(_xlfn.IFS(
T400="","",
--T400&lt;55,"Battery Defect",
--T400&lt;=69,"Battery D",
--T400&lt;=80,"Battery C",
--T400&gt;80,""
),"")</f>
        <v/>
      </c>
      <c r="W400" s="37" t="str" cm="1">
        <f t="array" ref="W400">IF($AR400=0,"",IFERROR(IF(INDEX(Input!$N$2:$U$500,$AR400,0)=0,"",INDEX(Input!$N$2:$U$500,$AR400,0)),""))</f>
        <v/>
      </c>
      <c r="X400" s="37"/>
      <c r="Y400" s="37"/>
      <c r="Z400" s="37"/>
      <c r="AA400" s="37"/>
      <c r="AB400" s="37"/>
      <c r="AC400" s="37"/>
      <c r="AD400" s="37"/>
      <c r="AE400" s="29" t="str">
        <f t="shared" si="18"/>
        <v/>
      </c>
      <c r="AF400" s="29" t="str" cm="1">
        <f t="array" ref="AF400">IF($AS400=0,"",INDEX(Disk_Pivot!$I$2:$I$500,$AS400))</f>
        <v/>
      </c>
      <c r="AG400" s="29" t="str" cm="1">
        <f t="array" ref="AG400">IF($AS400=0,"",INDEX(Disk_Pivot!$N$2:$N$500,$AS400))</f>
        <v/>
      </c>
      <c r="AH400" s="29"/>
      <c r="AI400" s="29"/>
      <c r="AJ400" s="29"/>
      <c r="AK400" s="29"/>
      <c r="AL400" s="29"/>
      <c r="AM400" s="29"/>
      <c r="AR400">
        <f>IFERROR(MATCH($B400,Input!$J$2:$J$500,0),0)</f>
        <v>0</v>
      </c>
      <c r="AS400">
        <f>IFERROR(MATCH($B400,Disk_Pivot!$G$2:$G$500,0),0)</f>
        <v>0</v>
      </c>
    </row>
    <row r="401" spans="1:45">
      <c r="A401" s="29" t="str" cm="1">
        <f t="array" ref="A401">IF($AR401=0,"",INDEX(Input!$G$2:$G$500,$AR401)&amp;"")</f>
        <v/>
      </c>
      <c r="B401" s="29"/>
      <c r="C401" s="29" t="str" cm="1">
        <f t="array" ref="C401">IF($AR401=0,"",INDEX(Input!$H$2:$H$500,$AR401)&amp;"")</f>
        <v/>
      </c>
      <c r="D401" s="37" t="str" cm="1">
        <f t="array" ref="D401">IF($AR401=0,"",INDEX(Input!$F$2:$F$500,$AR401))</f>
        <v/>
      </c>
      <c r="E401" s="29" t="str">
        <f>IFERROR(INDEX(Models!$G$2:$G$605,MATCH(D401,Models!$H$2:$H$605,0)),D401)</f>
        <v/>
      </c>
      <c r="F401" s="29" t="str" cm="1">
        <f t="array" ref="F401">IF($AR401=0,"",INDEX(Input!$E$2:$E$500,$AR401))</f>
        <v/>
      </c>
      <c r="G401" s="29" t="str" cm="1">
        <f t="array" ref="G401">IF($AR401=0,"",IF(F401="LENOVO",INDEX(Input!$K$2:$K$500,$AR401),INDEX(Input!$L$2:$L$500,$AR401)))</f>
        <v/>
      </c>
      <c r="H401" s="29"/>
      <c r="I401" s="29"/>
      <c r="J401" s="29" t="str">
        <f>CPU_Formula!I401</f>
        <v/>
      </c>
      <c r="K401" s="37" t="str" cm="1">
        <f t="array" ref="K401">IF($AR401=0,"",INDEX(Input!$D$2:$AC$500,$AR401,$AP$2)&amp;"")</f>
        <v/>
      </c>
      <c r="L401" s="37" t="str" cm="1">
        <f t="array" ref="L401">IF($AR401=0,"",INDEX(Input!$D$2:$AC$500,$AR401,$AP$3)&amp;"")</f>
        <v/>
      </c>
      <c r="M401" s="37" t="str" cm="1">
        <f t="array" ref="M401">IFERROR(_xlfn.FILTERXML("&lt;t&gt;&lt;s&gt;" &amp; SUBSTITUTE(L401," / ","&lt;/s&gt;&lt;s&gt;") &amp; "&lt;/s&gt;&lt;/t&gt;","(//s[contains(.,'DDR')])[1]"),"")</f>
        <v/>
      </c>
      <c r="N401" s="29" t="str">
        <f t="shared" si="19"/>
        <v/>
      </c>
      <c r="O401" s="37" t="str" cm="1">
        <f t="array" ref="O401">IF($AR401=0,"",INDEX(Input!$D$2:$AC$500,$AR401,$AP$4)&amp;"")</f>
        <v/>
      </c>
      <c r="P401" s="37" t="str" cm="1">
        <f t="array" ref="P401">IF($AR401=0,"",IFERROR(_xlfn.TEXTJOIN(", ",TRUE,_xlfn.MAP(_xlfn._xlws.FILTER(INDEX(Input!$D$2:$AC$500,,$AP$6),Input!$J$2:$J$500=$B401),_xlfn.LAMBDA(_xlpm.x,IFERROR(TRUNC(VALUE(_xlfn.TEXTBEFORE(_xlpm.x," ")))&amp;" "&amp;_xlfn.TEXTAFTER(_xlpm.x," "),_xlpm.x)))),""))</f>
        <v/>
      </c>
      <c r="Q401" s="29" t="str">
        <f t="shared" si="20"/>
        <v/>
      </c>
      <c r="R401" s="37" t="str" cm="1">
        <f t="array" ref="R401">IF($AR401=0,"",_xlfn.LET(_xlpm.Result,INDEX(Input!$D$2:$AC$500,$AR401,$AP$5),IF(_xlpm.Result="","",_xlpm.Result)))</f>
        <v/>
      </c>
      <c r="S401" s="37" t="str" cm="1">
        <f t="array" ref="S401">IF(R401="","",IFERROR(_xlfn.TEXTSPLIT(R401," / ", ,TRUE,0,),""))</f>
        <v/>
      </c>
      <c r="T401" s="37"/>
      <c r="U401" s="37" t="str" cm="1">
        <f t="array" ref="U401">IFERROR(_xlfn.IFS(
S401="","",
--S401&lt;55,"Battery Defect",
--S401&lt;=69,"Battery D",
--S401&lt;=80,"Battery C",
--S401&gt;80,""
),"")</f>
        <v/>
      </c>
      <c r="V401" s="37" t="str" cm="1">
        <f t="array" ref="V401">IFERROR(_xlfn.IFS(
T401="","",
--T401&lt;55,"Battery Defect",
--T401&lt;=69,"Battery D",
--T401&lt;=80,"Battery C",
--T401&gt;80,""
),"")</f>
        <v/>
      </c>
      <c r="W401" s="37" t="str" cm="1">
        <f t="array" ref="W401">IF($AR401=0,"",IFERROR(IF(INDEX(Input!$N$2:$U$500,$AR401,0)=0,"",INDEX(Input!$N$2:$U$500,$AR401,0)),""))</f>
        <v/>
      </c>
      <c r="X401" s="37"/>
      <c r="Y401" s="37"/>
      <c r="Z401" s="37"/>
      <c r="AA401" s="37"/>
      <c r="AB401" s="37"/>
      <c r="AC401" s="37"/>
      <c r="AD401" s="37"/>
      <c r="AE401" s="29" t="str">
        <f t="shared" si="18"/>
        <v/>
      </c>
      <c r="AF401" s="29" t="str" cm="1">
        <f t="array" ref="AF401">IF($AS401=0,"",INDEX(Disk_Pivot!$I$2:$I$500,$AS401))</f>
        <v/>
      </c>
      <c r="AG401" s="29" t="str" cm="1">
        <f t="array" ref="AG401">IF($AS401=0,"",INDEX(Disk_Pivot!$N$2:$N$500,$AS401))</f>
        <v/>
      </c>
      <c r="AH401" s="29"/>
      <c r="AI401" s="29"/>
      <c r="AJ401" s="29"/>
      <c r="AK401" s="29"/>
      <c r="AL401" s="29"/>
      <c r="AM401" s="29"/>
      <c r="AR401">
        <f>IFERROR(MATCH($B401,Input!$J$2:$J$500,0),0)</f>
        <v>0</v>
      </c>
      <c r="AS401">
        <f>IFERROR(MATCH($B401,Disk_Pivot!$G$2:$G$500,0),0)</f>
        <v>0</v>
      </c>
    </row>
    <row r="402" spans="1:45">
      <c r="A402" s="29" t="str" cm="1">
        <f t="array" ref="A402">IF($AR402=0,"",INDEX(Input!$G$2:$G$500,$AR402)&amp;"")</f>
        <v/>
      </c>
      <c r="B402" s="29"/>
      <c r="C402" s="29" t="str" cm="1">
        <f t="array" ref="C402">IF($AR402=0,"",INDEX(Input!$H$2:$H$500,$AR402)&amp;"")</f>
        <v/>
      </c>
      <c r="D402" s="37" t="str" cm="1">
        <f t="array" ref="D402">IF($AR402=0,"",INDEX(Input!$F$2:$F$500,$AR402))</f>
        <v/>
      </c>
      <c r="E402" s="29" t="str">
        <f>IFERROR(INDEX(Models!$G$2:$G$605,MATCH(D402,Models!$H$2:$H$605,0)),D402)</f>
        <v/>
      </c>
      <c r="F402" s="29" t="str" cm="1">
        <f t="array" ref="F402">IF($AR402=0,"",INDEX(Input!$E$2:$E$500,$AR402))</f>
        <v/>
      </c>
      <c r="G402" s="29" t="str" cm="1">
        <f t="array" ref="G402">IF($AR402=0,"",IF(F402="LENOVO",INDEX(Input!$K$2:$K$500,$AR402),INDEX(Input!$L$2:$L$500,$AR402)))</f>
        <v/>
      </c>
      <c r="H402" s="29"/>
      <c r="I402" s="29"/>
      <c r="J402" s="29" t="str">
        <f>CPU_Formula!I402</f>
        <v/>
      </c>
      <c r="K402" s="37" t="str" cm="1">
        <f t="array" ref="K402">IF($AR402=0,"",INDEX(Input!$D$2:$AC$500,$AR402,$AP$2)&amp;"")</f>
        <v/>
      </c>
      <c r="L402" s="37" t="str" cm="1">
        <f t="array" ref="L402">IF($AR402=0,"",INDEX(Input!$D$2:$AC$500,$AR402,$AP$3)&amp;"")</f>
        <v/>
      </c>
      <c r="M402" s="37" t="str" cm="1">
        <f t="array" ref="M402">IFERROR(_xlfn.FILTERXML("&lt;t&gt;&lt;s&gt;" &amp; SUBSTITUTE(L402," / ","&lt;/s&gt;&lt;s&gt;") &amp; "&lt;/s&gt;&lt;/t&gt;","(//s[contains(.,'DDR')])[1]"),"")</f>
        <v/>
      </c>
      <c r="N402" s="29" t="str">
        <f t="shared" si="19"/>
        <v/>
      </c>
      <c r="O402" s="37" t="str" cm="1">
        <f t="array" ref="O402">IF($AR402=0,"",INDEX(Input!$D$2:$AC$500,$AR402,$AP$4)&amp;"")</f>
        <v/>
      </c>
      <c r="P402" s="37" t="str" cm="1">
        <f t="array" ref="P402">IF($AR402=0,"",IFERROR(_xlfn.TEXTJOIN(", ",TRUE,_xlfn.MAP(_xlfn._xlws.FILTER(INDEX(Input!$D$2:$AC$500,,$AP$6),Input!$J$2:$J$500=$B402),_xlfn.LAMBDA(_xlpm.x,IFERROR(TRUNC(VALUE(_xlfn.TEXTBEFORE(_xlpm.x," ")))&amp;" "&amp;_xlfn.TEXTAFTER(_xlpm.x," "),_xlpm.x)))),""))</f>
        <v/>
      </c>
      <c r="Q402" s="29" t="str">
        <f t="shared" si="20"/>
        <v/>
      </c>
      <c r="R402" s="37" t="str" cm="1">
        <f t="array" ref="R402">IF($AR402=0,"",_xlfn.LET(_xlpm.Result,INDEX(Input!$D$2:$AC$500,$AR402,$AP$5),IF(_xlpm.Result="","",_xlpm.Result)))</f>
        <v/>
      </c>
      <c r="S402" s="37" t="str" cm="1">
        <f t="array" ref="S402">IF(R402="","",IFERROR(_xlfn.TEXTSPLIT(R402," / ", ,TRUE,0,),""))</f>
        <v/>
      </c>
      <c r="T402" s="37"/>
      <c r="U402" s="37" t="str" cm="1">
        <f t="array" ref="U402">IFERROR(_xlfn.IFS(
S402="","",
--S402&lt;55,"Battery Defect",
--S402&lt;=69,"Battery D",
--S402&lt;=80,"Battery C",
--S402&gt;80,""
),"")</f>
        <v/>
      </c>
      <c r="V402" s="37" t="str" cm="1">
        <f t="array" ref="V402">IFERROR(_xlfn.IFS(
T402="","",
--T402&lt;55,"Battery Defect",
--T402&lt;=69,"Battery D",
--T402&lt;=80,"Battery C",
--T402&gt;80,""
),"")</f>
        <v/>
      </c>
      <c r="W402" s="37" t="str" cm="1">
        <f t="array" ref="W402">IF($AR402=0,"",IFERROR(IF(INDEX(Input!$N$2:$U$500,$AR402,0)=0,"",INDEX(Input!$N$2:$U$500,$AR402,0)),""))</f>
        <v/>
      </c>
      <c r="X402" s="37"/>
      <c r="Y402" s="37"/>
      <c r="Z402" s="37"/>
      <c r="AA402" s="37"/>
      <c r="AB402" s="37"/>
      <c r="AC402" s="37"/>
      <c r="AD402" s="37"/>
      <c r="AE402" s="29" t="str">
        <f t="shared" si="18"/>
        <v/>
      </c>
      <c r="AF402" s="29" t="str" cm="1">
        <f t="array" ref="AF402">IF($AS402=0,"",INDEX(Disk_Pivot!$I$2:$I$500,$AS402))</f>
        <v/>
      </c>
      <c r="AG402" s="29" t="str" cm="1">
        <f t="array" ref="AG402">IF($AS402=0,"",INDEX(Disk_Pivot!$N$2:$N$500,$AS402))</f>
        <v/>
      </c>
      <c r="AH402" s="29"/>
      <c r="AI402" s="29"/>
      <c r="AJ402" s="29"/>
      <c r="AK402" s="29"/>
      <c r="AL402" s="29"/>
      <c r="AM402" s="29"/>
      <c r="AR402">
        <f>IFERROR(MATCH($B402,Input!$J$2:$J$500,0),0)</f>
        <v>0</v>
      </c>
      <c r="AS402">
        <f>IFERROR(MATCH($B402,Disk_Pivot!$G$2:$G$500,0),0)</f>
        <v>0</v>
      </c>
    </row>
    <row r="403" spans="1:45">
      <c r="A403" s="29" t="str" cm="1">
        <f t="array" ref="A403">IF($AR403=0,"",INDEX(Input!$G$2:$G$500,$AR403)&amp;"")</f>
        <v/>
      </c>
      <c r="B403" s="29"/>
      <c r="C403" s="29" t="str" cm="1">
        <f t="array" ref="C403">IF($AR403=0,"",INDEX(Input!$H$2:$H$500,$AR403)&amp;"")</f>
        <v/>
      </c>
      <c r="D403" s="37" t="str" cm="1">
        <f t="array" ref="D403">IF($AR403=0,"",INDEX(Input!$F$2:$F$500,$AR403))</f>
        <v/>
      </c>
      <c r="E403" s="29" t="str">
        <f>IFERROR(INDEX(Models!$G$2:$G$605,MATCH(D403,Models!$H$2:$H$605,0)),D403)</f>
        <v/>
      </c>
      <c r="F403" s="29" t="str" cm="1">
        <f t="array" ref="F403">IF($AR403=0,"",INDEX(Input!$E$2:$E$500,$AR403))</f>
        <v/>
      </c>
      <c r="G403" s="29" t="str" cm="1">
        <f t="array" ref="G403">IF($AR403=0,"",IF(F403="LENOVO",INDEX(Input!$K$2:$K$500,$AR403),INDEX(Input!$L$2:$L$500,$AR403)))</f>
        <v/>
      </c>
      <c r="H403" s="29"/>
      <c r="I403" s="29"/>
      <c r="J403" s="29" t="str">
        <f>CPU_Formula!I403</f>
        <v/>
      </c>
      <c r="K403" s="37" t="str" cm="1">
        <f t="array" ref="K403">IF($AR403=0,"",INDEX(Input!$D$2:$AC$500,$AR403,$AP$2)&amp;"")</f>
        <v/>
      </c>
      <c r="L403" s="37" t="str" cm="1">
        <f t="array" ref="L403">IF($AR403=0,"",INDEX(Input!$D$2:$AC$500,$AR403,$AP$3)&amp;"")</f>
        <v/>
      </c>
      <c r="M403" s="37" t="str" cm="1">
        <f t="array" ref="M403">IFERROR(_xlfn.FILTERXML("&lt;t&gt;&lt;s&gt;" &amp; SUBSTITUTE(L403," / ","&lt;/s&gt;&lt;s&gt;") &amp; "&lt;/s&gt;&lt;/t&gt;","(//s[contains(.,'DDR')])[1]"),"")</f>
        <v/>
      </c>
      <c r="N403" s="29" t="str">
        <f t="shared" si="19"/>
        <v/>
      </c>
      <c r="O403" s="37" t="str" cm="1">
        <f t="array" ref="O403">IF($AR403=0,"",INDEX(Input!$D$2:$AC$500,$AR403,$AP$4)&amp;"")</f>
        <v/>
      </c>
      <c r="P403" s="37" t="str" cm="1">
        <f t="array" ref="P403">IF($AR403=0,"",IFERROR(_xlfn.TEXTJOIN(", ",TRUE,_xlfn.MAP(_xlfn._xlws.FILTER(INDEX(Input!$D$2:$AC$500,,$AP$6),Input!$J$2:$J$500=$B403),_xlfn.LAMBDA(_xlpm.x,IFERROR(TRUNC(VALUE(_xlfn.TEXTBEFORE(_xlpm.x," ")))&amp;" "&amp;_xlfn.TEXTAFTER(_xlpm.x," "),_xlpm.x)))),""))</f>
        <v/>
      </c>
      <c r="Q403" s="29" t="str">
        <f t="shared" si="20"/>
        <v/>
      </c>
      <c r="R403" s="37" t="str" cm="1">
        <f t="array" ref="R403">IF($AR403=0,"",_xlfn.LET(_xlpm.Result,INDEX(Input!$D$2:$AC$500,$AR403,$AP$5),IF(_xlpm.Result="","",_xlpm.Result)))</f>
        <v/>
      </c>
      <c r="S403" s="37" t="str" cm="1">
        <f t="array" ref="S403">IF(R403="","",IFERROR(_xlfn.TEXTSPLIT(R403," / ", ,TRUE,0,),""))</f>
        <v/>
      </c>
      <c r="T403" s="37"/>
      <c r="U403" s="37" t="str" cm="1">
        <f t="array" ref="U403">IFERROR(_xlfn.IFS(
S403="","",
--S403&lt;55,"Battery Defect",
--S403&lt;=69,"Battery D",
--S403&lt;=80,"Battery C",
--S403&gt;80,""
),"")</f>
        <v/>
      </c>
      <c r="V403" s="37" t="str" cm="1">
        <f t="array" ref="V403">IFERROR(_xlfn.IFS(
T403="","",
--T403&lt;55,"Battery Defect",
--T403&lt;=69,"Battery D",
--T403&lt;=80,"Battery C",
--T403&gt;80,""
),"")</f>
        <v/>
      </c>
      <c r="W403" s="37" t="str" cm="1">
        <f t="array" ref="W403">IF($AR403=0,"",IFERROR(IF(INDEX(Input!$N$2:$U$500,$AR403,0)=0,"",INDEX(Input!$N$2:$U$500,$AR403,0)),""))</f>
        <v/>
      </c>
      <c r="X403" s="37"/>
      <c r="Y403" s="37"/>
      <c r="Z403" s="37"/>
      <c r="AA403" s="37"/>
      <c r="AB403" s="37"/>
      <c r="AC403" s="37"/>
      <c r="AD403" s="37"/>
      <c r="AE403" s="29" t="str">
        <f t="shared" si="18"/>
        <v/>
      </c>
      <c r="AF403" s="29" t="str" cm="1">
        <f t="array" ref="AF403">IF($AS403=0,"",INDEX(Disk_Pivot!$I$2:$I$500,$AS403))</f>
        <v/>
      </c>
      <c r="AG403" s="29" t="str" cm="1">
        <f t="array" ref="AG403">IF($AS403=0,"",INDEX(Disk_Pivot!$N$2:$N$500,$AS403))</f>
        <v/>
      </c>
      <c r="AH403" s="29"/>
      <c r="AI403" s="29"/>
      <c r="AJ403" s="29"/>
      <c r="AK403" s="29"/>
      <c r="AL403" s="29"/>
      <c r="AM403" s="29"/>
      <c r="AR403">
        <f>IFERROR(MATCH($B403,Input!$J$2:$J$500,0),0)</f>
        <v>0</v>
      </c>
      <c r="AS403">
        <f>IFERROR(MATCH($B403,Disk_Pivot!$G$2:$G$500,0),0)</f>
        <v>0</v>
      </c>
    </row>
    <row r="404" spans="1:45">
      <c r="A404" s="29" t="str" cm="1">
        <f t="array" ref="A404">IF($AR404=0,"",INDEX(Input!$G$2:$G$500,$AR404)&amp;"")</f>
        <v/>
      </c>
      <c r="B404" s="29"/>
      <c r="C404" s="29" t="str" cm="1">
        <f t="array" ref="C404">IF($AR404=0,"",INDEX(Input!$H$2:$H$500,$AR404)&amp;"")</f>
        <v/>
      </c>
      <c r="D404" s="37" t="str" cm="1">
        <f t="array" ref="D404">IF($AR404=0,"",INDEX(Input!$F$2:$F$500,$AR404))</f>
        <v/>
      </c>
      <c r="E404" s="29" t="str">
        <f>IFERROR(INDEX(Models!$G$2:$G$605,MATCH(D404,Models!$H$2:$H$605,0)),D404)</f>
        <v/>
      </c>
      <c r="F404" s="29" t="str" cm="1">
        <f t="array" ref="F404">IF($AR404=0,"",INDEX(Input!$E$2:$E$500,$AR404))</f>
        <v/>
      </c>
      <c r="G404" s="29" t="str" cm="1">
        <f t="array" ref="G404">IF($AR404=0,"",IF(F404="LENOVO",INDEX(Input!$K$2:$K$500,$AR404),INDEX(Input!$L$2:$L$500,$AR404)))</f>
        <v/>
      </c>
      <c r="H404" s="29"/>
      <c r="I404" s="29"/>
      <c r="J404" s="29" t="str">
        <f>CPU_Formula!I404</f>
        <v/>
      </c>
      <c r="K404" s="37" t="str" cm="1">
        <f t="array" ref="K404">IF($AR404=0,"",INDEX(Input!$D$2:$AC$500,$AR404,$AP$2)&amp;"")</f>
        <v/>
      </c>
      <c r="L404" s="37" t="str" cm="1">
        <f t="array" ref="L404">IF($AR404=0,"",INDEX(Input!$D$2:$AC$500,$AR404,$AP$3)&amp;"")</f>
        <v/>
      </c>
      <c r="M404" s="37" t="str" cm="1">
        <f t="array" ref="M404">IFERROR(_xlfn.FILTERXML("&lt;t&gt;&lt;s&gt;" &amp; SUBSTITUTE(L404," / ","&lt;/s&gt;&lt;s&gt;") &amp; "&lt;/s&gt;&lt;/t&gt;","(//s[contains(.,'DDR')])[1]"),"")</f>
        <v/>
      </c>
      <c r="N404" s="29" t="str">
        <f t="shared" si="19"/>
        <v/>
      </c>
      <c r="O404" s="37" t="str" cm="1">
        <f t="array" ref="O404">IF($AR404=0,"",INDEX(Input!$D$2:$AC$500,$AR404,$AP$4)&amp;"")</f>
        <v/>
      </c>
      <c r="P404" s="37" t="str" cm="1">
        <f t="array" ref="P404">IF($AR404=0,"",IFERROR(_xlfn.TEXTJOIN(", ",TRUE,_xlfn.MAP(_xlfn._xlws.FILTER(INDEX(Input!$D$2:$AC$500,,$AP$6),Input!$J$2:$J$500=$B404),_xlfn.LAMBDA(_xlpm.x,IFERROR(TRUNC(VALUE(_xlfn.TEXTBEFORE(_xlpm.x," ")))&amp;" "&amp;_xlfn.TEXTAFTER(_xlpm.x," "),_xlpm.x)))),""))</f>
        <v/>
      </c>
      <c r="Q404" s="29" t="str">
        <f t="shared" si="20"/>
        <v/>
      </c>
      <c r="R404" s="37" t="str" cm="1">
        <f t="array" ref="R404">IF($AR404=0,"",_xlfn.LET(_xlpm.Result,INDEX(Input!$D$2:$AC$500,$AR404,$AP$5),IF(_xlpm.Result="","",_xlpm.Result)))</f>
        <v/>
      </c>
      <c r="S404" s="37" t="str" cm="1">
        <f t="array" ref="S404">IF(R404="","",IFERROR(_xlfn.TEXTSPLIT(R404," / ", ,TRUE,0,),""))</f>
        <v/>
      </c>
      <c r="T404" s="37"/>
      <c r="U404" s="37" t="str" cm="1">
        <f t="array" ref="U404">IFERROR(_xlfn.IFS(
S404="","",
--S404&lt;55,"Battery Defect",
--S404&lt;=69,"Battery D",
--S404&lt;=80,"Battery C",
--S404&gt;80,""
),"")</f>
        <v/>
      </c>
      <c r="V404" s="37" t="str" cm="1">
        <f t="array" ref="V404">IFERROR(_xlfn.IFS(
T404="","",
--T404&lt;55,"Battery Defect",
--T404&lt;=69,"Battery D",
--T404&lt;=80,"Battery C",
--T404&gt;80,""
),"")</f>
        <v/>
      </c>
      <c r="W404" s="37" t="str" cm="1">
        <f t="array" ref="W404">IF($AR404=0,"",IFERROR(IF(INDEX(Input!$N$2:$U$500,$AR404,0)=0,"",INDEX(Input!$N$2:$U$500,$AR404,0)),""))</f>
        <v/>
      </c>
      <c r="X404" s="37"/>
      <c r="Y404" s="37"/>
      <c r="Z404" s="37"/>
      <c r="AA404" s="37"/>
      <c r="AB404" s="37"/>
      <c r="AC404" s="37"/>
      <c r="AD404" s="37"/>
      <c r="AE404" s="29" t="str">
        <f t="shared" si="18"/>
        <v/>
      </c>
      <c r="AF404" s="29" t="str" cm="1">
        <f t="array" ref="AF404">IF($AS404=0,"",INDEX(Disk_Pivot!$I$2:$I$500,$AS404))</f>
        <v/>
      </c>
      <c r="AG404" s="29" t="str" cm="1">
        <f t="array" ref="AG404">IF($AS404=0,"",INDEX(Disk_Pivot!$N$2:$N$500,$AS404))</f>
        <v/>
      </c>
      <c r="AH404" s="29"/>
      <c r="AI404" s="29"/>
      <c r="AJ404" s="29"/>
      <c r="AK404" s="29"/>
      <c r="AL404" s="29"/>
      <c r="AM404" s="29"/>
      <c r="AR404">
        <f>IFERROR(MATCH($B404,Input!$J$2:$J$500,0),0)</f>
        <v>0</v>
      </c>
      <c r="AS404">
        <f>IFERROR(MATCH($B404,Disk_Pivot!$G$2:$G$500,0),0)</f>
        <v>0</v>
      </c>
    </row>
    <row r="405" spans="1:45">
      <c r="A405" s="29" t="str" cm="1">
        <f t="array" ref="A405">IF($AR405=0,"",INDEX(Input!$G$2:$G$500,$AR405)&amp;"")</f>
        <v/>
      </c>
      <c r="B405" s="29"/>
      <c r="C405" s="29" t="str" cm="1">
        <f t="array" ref="C405">IF($AR405=0,"",INDEX(Input!$H$2:$H$500,$AR405)&amp;"")</f>
        <v/>
      </c>
      <c r="D405" s="37" t="str" cm="1">
        <f t="array" ref="D405">IF($AR405=0,"",INDEX(Input!$F$2:$F$500,$AR405))</f>
        <v/>
      </c>
      <c r="E405" s="29" t="str">
        <f>IFERROR(INDEX(Models!$G$2:$G$605,MATCH(D405,Models!$H$2:$H$605,0)),D405)</f>
        <v/>
      </c>
      <c r="F405" s="29" t="str" cm="1">
        <f t="array" ref="F405">IF($AR405=0,"",INDEX(Input!$E$2:$E$500,$AR405))</f>
        <v/>
      </c>
      <c r="G405" s="29" t="str" cm="1">
        <f t="array" ref="G405">IF($AR405=0,"",IF(F405="LENOVO",INDEX(Input!$K$2:$K$500,$AR405),INDEX(Input!$L$2:$L$500,$AR405)))</f>
        <v/>
      </c>
      <c r="H405" s="29"/>
      <c r="I405" s="29"/>
      <c r="J405" s="29" t="str">
        <f>CPU_Formula!I405</f>
        <v/>
      </c>
      <c r="K405" s="37" t="str" cm="1">
        <f t="array" ref="K405">IF($AR405=0,"",INDEX(Input!$D$2:$AC$500,$AR405,$AP$2)&amp;"")</f>
        <v/>
      </c>
      <c r="L405" s="37" t="str" cm="1">
        <f t="array" ref="L405">IF($AR405=0,"",INDEX(Input!$D$2:$AC$500,$AR405,$AP$3)&amp;"")</f>
        <v/>
      </c>
      <c r="M405" s="37" t="str" cm="1">
        <f t="array" ref="M405">IFERROR(_xlfn.FILTERXML("&lt;t&gt;&lt;s&gt;" &amp; SUBSTITUTE(L405," / ","&lt;/s&gt;&lt;s&gt;") &amp; "&lt;/s&gt;&lt;/t&gt;","(//s[contains(.,'DDR')])[1]"),"")</f>
        <v/>
      </c>
      <c r="N405" s="29" t="str">
        <f t="shared" si="19"/>
        <v/>
      </c>
      <c r="O405" s="37" t="str" cm="1">
        <f t="array" ref="O405">IF($AR405=0,"",INDEX(Input!$D$2:$AC$500,$AR405,$AP$4)&amp;"")</f>
        <v/>
      </c>
      <c r="P405" s="37" t="str" cm="1">
        <f t="array" ref="P405">IF($AR405=0,"",IFERROR(_xlfn.TEXTJOIN(", ",TRUE,_xlfn.MAP(_xlfn._xlws.FILTER(INDEX(Input!$D$2:$AC$500,,$AP$6),Input!$J$2:$J$500=$B405),_xlfn.LAMBDA(_xlpm.x,IFERROR(TRUNC(VALUE(_xlfn.TEXTBEFORE(_xlpm.x," ")))&amp;" "&amp;_xlfn.TEXTAFTER(_xlpm.x," "),_xlpm.x)))),""))</f>
        <v/>
      </c>
      <c r="Q405" s="29" t="str">
        <f t="shared" si="20"/>
        <v/>
      </c>
      <c r="R405" s="37" t="str" cm="1">
        <f t="array" ref="R405">IF($AR405=0,"",_xlfn.LET(_xlpm.Result,INDEX(Input!$D$2:$AC$500,$AR405,$AP$5),IF(_xlpm.Result="","",_xlpm.Result)))</f>
        <v/>
      </c>
      <c r="S405" s="37" t="str" cm="1">
        <f t="array" ref="S405">IF(R405="","",IFERROR(_xlfn.TEXTSPLIT(R405," / ", ,TRUE,0,),""))</f>
        <v/>
      </c>
      <c r="T405" s="37"/>
      <c r="U405" s="37" t="str" cm="1">
        <f t="array" ref="U405">IFERROR(_xlfn.IFS(
S405="","",
--S405&lt;55,"Battery Defect",
--S405&lt;=69,"Battery D",
--S405&lt;=80,"Battery C",
--S405&gt;80,""
),"")</f>
        <v/>
      </c>
      <c r="V405" s="37" t="str" cm="1">
        <f t="array" ref="V405">IFERROR(_xlfn.IFS(
T405="","",
--T405&lt;55,"Battery Defect",
--T405&lt;=69,"Battery D",
--T405&lt;=80,"Battery C",
--T405&gt;80,""
),"")</f>
        <v/>
      </c>
      <c r="W405" s="37" t="str" cm="1">
        <f t="array" ref="W405">IF($AR405=0,"",IFERROR(IF(INDEX(Input!$N$2:$U$500,$AR405,0)=0,"",INDEX(Input!$N$2:$U$500,$AR405,0)),""))</f>
        <v/>
      </c>
      <c r="X405" s="37"/>
      <c r="Y405" s="37"/>
      <c r="Z405" s="37"/>
      <c r="AA405" s="37"/>
      <c r="AB405" s="37"/>
      <c r="AC405" s="37"/>
      <c r="AD405" s="37"/>
      <c r="AE405" s="29" t="str">
        <f t="shared" si="18"/>
        <v/>
      </c>
      <c r="AF405" s="29" t="str" cm="1">
        <f t="array" ref="AF405">IF($AS405=0,"",INDEX(Disk_Pivot!$I$2:$I$500,$AS405))</f>
        <v/>
      </c>
      <c r="AG405" s="29" t="str" cm="1">
        <f t="array" ref="AG405">IF($AS405=0,"",INDEX(Disk_Pivot!$N$2:$N$500,$AS405))</f>
        <v/>
      </c>
      <c r="AH405" s="29"/>
      <c r="AI405" s="29"/>
      <c r="AJ405" s="29"/>
      <c r="AK405" s="29"/>
      <c r="AL405" s="29"/>
      <c r="AM405" s="29"/>
      <c r="AR405">
        <f>IFERROR(MATCH($B405,Input!$J$2:$J$500,0),0)</f>
        <v>0</v>
      </c>
      <c r="AS405">
        <f>IFERROR(MATCH($B405,Disk_Pivot!$G$2:$G$500,0),0)</f>
        <v>0</v>
      </c>
    </row>
    <row r="406" spans="1:45">
      <c r="A406" s="29" t="str" cm="1">
        <f t="array" ref="A406">IF($AR406=0,"",INDEX(Input!$G$2:$G$500,$AR406)&amp;"")</f>
        <v/>
      </c>
      <c r="B406" s="29"/>
      <c r="C406" s="29" t="str" cm="1">
        <f t="array" ref="C406">IF($AR406=0,"",INDEX(Input!$H$2:$H$500,$AR406)&amp;"")</f>
        <v/>
      </c>
      <c r="D406" s="37" t="str" cm="1">
        <f t="array" ref="D406">IF($AR406=0,"",INDEX(Input!$F$2:$F$500,$AR406))</f>
        <v/>
      </c>
      <c r="E406" s="29" t="str">
        <f>IFERROR(INDEX(Models!$G$2:$G$605,MATCH(D406,Models!$H$2:$H$605,0)),D406)</f>
        <v/>
      </c>
      <c r="F406" s="29" t="str" cm="1">
        <f t="array" ref="F406">IF($AR406=0,"",INDEX(Input!$E$2:$E$500,$AR406))</f>
        <v/>
      </c>
      <c r="G406" s="29" t="str" cm="1">
        <f t="array" ref="G406">IF($AR406=0,"",IF(F406="LENOVO",INDEX(Input!$K$2:$K$500,$AR406),INDEX(Input!$L$2:$L$500,$AR406)))</f>
        <v/>
      </c>
      <c r="H406" s="29"/>
      <c r="I406" s="29"/>
      <c r="J406" s="29" t="str">
        <f>CPU_Formula!I406</f>
        <v/>
      </c>
      <c r="K406" s="37" t="str" cm="1">
        <f t="array" ref="K406">IF($AR406=0,"",INDEX(Input!$D$2:$AC$500,$AR406,$AP$2)&amp;"")</f>
        <v/>
      </c>
      <c r="L406" s="37" t="str" cm="1">
        <f t="array" ref="L406">IF($AR406=0,"",INDEX(Input!$D$2:$AC$500,$AR406,$AP$3)&amp;"")</f>
        <v/>
      </c>
      <c r="M406" s="37" t="str" cm="1">
        <f t="array" ref="M406">IFERROR(_xlfn.FILTERXML("&lt;t&gt;&lt;s&gt;" &amp; SUBSTITUTE(L406," / ","&lt;/s&gt;&lt;s&gt;") &amp; "&lt;/s&gt;&lt;/t&gt;","(//s[contains(.,'DDR')])[1]"),"")</f>
        <v/>
      </c>
      <c r="N406" s="29" t="str">
        <f t="shared" si="19"/>
        <v/>
      </c>
      <c r="O406" s="37" t="str" cm="1">
        <f t="array" ref="O406">IF($AR406=0,"",INDEX(Input!$D$2:$AC$500,$AR406,$AP$4)&amp;"")</f>
        <v/>
      </c>
      <c r="P406" s="37" t="str" cm="1">
        <f t="array" ref="P406">IF($AR406=0,"",IFERROR(_xlfn.TEXTJOIN(", ",TRUE,_xlfn.MAP(_xlfn._xlws.FILTER(INDEX(Input!$D$2:$AC$500,,$AP$6),Input!$J$2:$J$500=$B406),_xlfn.LAMBDA(_xlpm.x,IFERROR(TRUNC(VALUE(_xlfn.TEXTBEFORE(_xlpm.x," ")))&amp;" "&amp;_xlfn.TEXTAFTER(_xlpm.x," "),_xlpm.x)))),""))</f>
        <v/>
      </c>
      <c r="Q406" s="29" t="str">
        <f t="shared" si="20"/>
        <v/>
      </c>
      <c r="R406" s="37" t="str" cm="1">
        <f t="array" ref="R406">IF($AR406=0,"",_xlfn.LET(_xlpm.Result,INDEX(Input!$D$2:$AC$500,$AR406,$AP$5),IF(_xlpm.Result="","",_xlpm.Result)))</f>
        <v/>
      </c>
      <c r="S406" s="37" t="str" cm="1">
        <f t="array" ref="S406">IF(R406="","",IFERROR(_xlfn.TEXTSPLIT(R406," / ", ,TRUE,0,),""))</f>
        <v/>
      </c>
      <c r="T406" s="37"/>
      <c r="U406" s="37" t="str" cm="1">
        <f t="array" ref="U406">IFERROR(_xlfn.IFS(
S406="","",
--S406&lt;55,"Battery Defect",
--S406&lt;=69,"Battery D",
--S406&lt;=80,"Battery C",
--S406&gt;80,""
),"")</f>
        <v/>
      </c>
      <c r="V406" s="37" t="str" cm="1">
        <f t="array" ref="V406">IFERROR(_xlfn.IFS(
T406="","",
--T406&lt;55,"Battery Defect",
--T406&lt;=69,"Battery D",
--T406&lt;=80,"Battery C",
--T406&gt;80,""
),"")</f>
        <v/>
      </c>
      <c r="W406" s="37" t="str" cm="1">
        <f t="array" ref="W406">IF($AR406=0,"",IFERROR(IF(INDEX(Input!$N$2:$U$500,$AR406,0)=0,"",INDEX(Input!$N$2:$U$500,$AR406,0)),""))</f>
        <v/>
      </c>
      <c r="X406" s="37"/>
      <c r="Y406" s="37"/>
      <c r="Z406" s="37"/>
      <c r="AA406" s="37"/>
      <c r="AB406" s="37"/>
      <c r="AC406" s="37"/>
      <c r="AD406" s="37"/>
      <c r="AE406" s="29" t="str">
        <f t="shared" si="18"/>
        <v/>
      </c>
      <c r="AF406" s="29" t="str" cm="1">
        <f t="array" ref="AF406">IF($AS406=0,"",INDEX(Disk_Pivot!$I$2:$I$500,$AS406))</f>
        <v/>
      </c>
      <c r="AG406" s="29" t="str" cm="1">
        <f t="array" ref="AG406">IF($AS406=0,"",INDEX(Disk_Pivot!$N$2:$N$500,$AS406))</f>
        <v/>
      </c>
      <c r="AH406" s="29"/>
      <c r="AI406" s="29"/>
      <c r="AJ406" s="29"/>
      <c r="AK406" s="29"/>
      <c r="AL406" s="29"/>
      <c r="AM406" s="29"/>
      <c r="AR406">
        <f>IFERROR(MATCH($B406,Input!$J$2:$J$500,0),0)</f>
        <v>0</v>
      </c>
      <c r="AS406">
        <f>IFERROR(MATCH($B406,Disk_Pivot!$G$2:$G$500,0),0)</f>
        <v>0</v>
      </c>
    </row>
    <row r="407" spans="1:45">
      <c r="A407" s="29" t="str" cm="1">
        <f t="array" ref="A407">IF($AR407=0,"",INDEX(Input!$G$2:$G$500,$AR407)&amp;"")</f>
        <v/>
      </c>
      <c r="B407" s="29"/>
      <c r="C407" s="29" t="str" cm="1">
        <f t="array" ref="C407">IF($AR407=0,"",INDEX(Input!$H$2:$H$500,$AR407)&amp;"")</f>
        <v/>
      </c>
      <c r="D407" s="37" t="str" cm="1">
        <f t="array" ref="D407">IF($AR407=0,"",INDEX(Input!$F$2:$F$500,$AR407))</f>
        <v/>
      </c>
      <c r="E407" s="29" t="str">
        <f>IFERROR(INDEX(Models!$G$2:$G$605,MATCH(D407,Models!$H$2:$H$605,0)),D407)</f>
        <v/>
      </c>
      <c r="F407" s="29" t="str" cm="1">
        <f t="array" ref="F407">IF($AR407=0,"",INDEX(Input!$E$2:$E$500,$AR407))</f>
        <v/>
      </c>
      <c r="G407" s="29" t="str" cm="1">
        <f t="array" ref="G407">IF($AR407=0,"",IF(F407="LENOVO",INDEX(Input!$K$2:$K$500,$AR407),INDEX(Input!$L$2:$L$500,$AR407)))</f>
        <v/>
      </c>
      <c r="H407" s="29"/>
      <c r="I407" s="29"/>
      <c r="J407" s="29" t="str">
        <f>CPU_Formula!I407</f>
        <v/>
      </c>
      <c r="K407" s="37" t="str" cm="1">
        <f t="array" ref="K407">IF($AR407=0,"",INDEX(Input!$D$2:$AC$500,$AR407,$AP$2)&amp;"")</f>
        <v/>
      </c>
      <c r="L407" s="37" t="str" cm="1">
        <f t="array" ref="L407">IF($AR407=0,"",INDEX(Input!$D$2:$AC$500,$AR407,$AP$3)&amp;"")</f>
        <v/>
      </c>
      <c r="M407" s="37" t="str" cm="1">
        <f t="array" ref="M407">IFERROR(_xlfn.FILTERXML("&lt;t&gt;&lt;s&gt;" &amp; SUBSTITUTE(L407," / ","&lt;/s&gt;&lt;s&gt;") &amp; "&lt;/s&gt;&lt;/t&gt;","(//s[contains(.,'DDR')])[1]"),"")</f>
        <v/>
      </c>
      <c r="N407" s="29" t="str">
        <f t="shared" si="19"/>
        <v/>
      </c>
      <c r="O407" s="37" t="str" cm="1">
        <f t="array" ref="O407">IF($AR407=0,"",INDEX(Input!$D$2:$AC$500,$AR407,$AP$4)&amp;"")</f>
        <v/>
      </c>
      <c r="P407" s="37" t="str" cm="1">
        <f t="array" ref="P407">IF($AR407=0,"",IFERROR(_xlfn.TEXTJOIN(", ",TRUE,_xlfn.MAP(_xlfn._xlws.FILTER(INDEX(Input!$D$2:$AC$500,,$AP$6),Input!$J$2:$J$500=$B407),_xlfn.LAMBDA(_xlpm.x,IFERROR(TRUNC(VALUE(_xlfn.TEXTBEFORE(_xlpm.x," ")))&amp;" "&amp;_xlfn.TEXTAFTER(_xlpm.x," "),_xlpm.x)))),""))</f>
        <v/>
      </c>
      <c r="Q407" s="29" t="str">
        <f t="shared" si="20"/>
        <v/>
      </c>
      <c r="R407" s="37" t="str" cm="1">
        <f t="array" ref="R407">IF($AR407=0,"",_xlfn.LET(_xlpm.Result,INDEX(Input!$D$2:$AC$500,$AR407,$AP$5),IF(_xlpm.Result="","",_xlpm.Result)))</f>
        <v/>
      </c>
      <c r="S407" s="37" t="str" cm="1">
        <f t="array" ref="S407">IF(R407="","",IFERROR(_xlfn.TEXTSPLIT(R407," / ", ,TRUE,0,),""))</f>
        <v/>
      </c>
      <c r="T407" s="37"/>
      <c r="U407" s="37" t="str" cm="1">
        <f t="array" ref="U407">IFERROR(_xlfn.IFS(
S407="","",
--S407&lt;55,"Battery Defect",
--S407&lt;=69,"Battery D",
--S407&lt;=80,"Battery C",
--S407&gt;80,""
),"")</f>
        <v/>
      </c>
      <c r="V407" s="37" t="str" cm="1">
        <f t="array" ref="V407">IFERROR(_xlfn.IFS(
T407="","",
--T407&lt;55,"Battery Defect",
--T407&lt;=69,"Battery D",
--T407&lt;=80,"Battery C",
--T407&gt;80,""
),"")</f>
        <v/>
      </c>
      <c r="W407" s="37" t="str" cm="1">
        <f t="array" ref="W407">IF($AR407=0,"",IFERROR(IF(INDEX(Input!$N$2:$U$500,$AR407,0)=0,"",INDEX(Input!$N$2:$U$500,$AR407,0)),""))</f>
        <v/>
      </c>
      <c r="X407" s="37"/>
      <c r="Y407" s="37"/>
      <c r="Z407" s="37"/>
      <c r="AA407" s="37"/>
      <c r="AB407" s="37"/>
      <c r="AC407" s="37"/>
      <c r="AD407" s="37"/>
      <c r="AE407" s="29" t="str">
        <f t="shared" si="18"/>
        <v/>
      </c>
      <c r="AF407" s="29" t="str" cm="1">
        <f t="array" ref="AF407">IF($AS407=0,"",INDEX(Disk_Pivot!$I$2:$I$500,$AS407))</f>
        <v/>
      </c>
      <c r="AG407" s="29" t="str" cm="1">
        <f t="array" ref="AG407">IF($AS407=0,"",INDEX(Disk_Pivot!$N$2:$N$500,$AS407))</f>
        <v/>
      </c>
      <c r="AH407" s="29"/>
      <c r="AI407" s="29"/>
      <c r="AJ407" s="29"/>
      <c r="AK407" s="29"/>
      <c r="AL407" s="29"/>
      <c r="AM407" s="29"/>
      <c r="AR407">
        <f>IFERROR(MATCH($B407,Input!$J$2:$J$500,0),0)</f>
        <v>0</v>
      </c>
      <c r="AS407">
        <f>IFERROR(MATCH($B407,Disk_Pivot!$G$2:$G$500,0),0)</f>
        <v>0</v>
      </c>
    </row>
    <row r="408" spans="1:45">
      <c r="A408" s="29" t="str" cm="1">
        <f t="array" ref="A408">IF($AR408=0,"",INDEX(Input!$G$2:$G$500,$AR408)&amp;"")</f>
        <v/>
      </c>
      <c r="B408" s="29"/>
      <c r="C408" s="29" t="str" cm="1">
        <f t="array" ref="C408">IF($AR408=0,"",INDEX(Input!$H$2:$H$500,$AR408)&amp;"")</f>
        <v/>
      </c>
      <c r="D408" s="37" t="str" cm="1">
        <f t="array" ref="D408">IF($AR408=0,"",INDEX(Input!$F$2:$F$500,$AR408))</f>
        <v/>
      </c>
      <c r="E408" s="29" t="str">
        <f>IFERROR(INDEX(Models!$G$2:$G$605,MATCH(D408,Models!$H$2:$H$605,0)),D408)</f>
        <v/>
      </c>
      <c r="F408" s="29" t="str" cm="1">
        <f t="array" ref="F408">IF($AR408=0,"",INDEX(Input!$E$2:$E$500,$AR408))</f>
        <v/>
      </c>
      <c r="G408" s="29" t="str" cm="1">
        <f t="array" ref="G408">IF($AR408=0,"",IF(F408="LENOVO",INDEX(Input!$K$2:$K$500,$AR408),INDEX(Input!$L$2:$L$500,$AR408)))</f>
        <v/>
      </c>
      <c r="H408" s="29"/>
      <c r="I408" s="29"/>
      <c r="J408" s="29" t="str">
        <f>CPU_Formula!I408</f>
        <v/>
      </c>
      <c r="K408" s="37" t="str" cm="1">
        <f t="array" ref="K408">IF($AR408=0,"",INDEX(Input!$D$2:$AC$500,$AR408,$AP$2)&amp;"")</f>
        <v/>
      </c>
      <c r="L408" s="37" t="str" cm="1">
        <f t="array" ref="L408">IF($AR408=0,"",INDEX(Input!$D$2:$AC$500,$AR408,$AP$3)&amp;"")</f>
        <v/>
      </c>
      <c r="M408" s="37" t="str" cm="1">
        <f t="array" ref="M408">IFERROR(_xlfn.FILTERXML("&lt;t&gt;&lt;s&gt;" &amp; SUBSTITUTE(L408," / ","&lt;/s&gt;&lt;s&gt;") &amp; "&lt;/s&gt;&lt;/t&gt;","(//s[contains(.,'DDR')])[1]"),"")</f>
        <v/>
      </c>
      <c r="N408" s="29" t="str">
        <f t="shared" si="19"/>
        <v/>
      </c>
      <c r="O408" s="37" t="str" cm="1">
        <f t="array" ref="O408">IF($AR408=0,"",INDEX(Input!$D$2:$AC$500,$AR408,$AP$4)&amp;"")</f>
        <v/>
      </c>
      <c r="P408" s="37" t="str" cm="1">
        <f t="array" ref="P408">IF($AR408=0,"",IFERROR(_xlfn.TEXTJOIN(", ",TRUE,_xlfn.MAP(_xlfn._xlws.FILTER(INDEX(Input!$D$2:$AC$500,,$AP$6),Input!$J$2:$J$500=$B408),_xlfn.LAMBDA(_xlpm.x,IFERROR(TRUNC(VALUE(_xlfn.TEXTBEFORE(_xlpm.x," ")))&amp;" "&amp;_xlfn.TEXTAFTER(_xlpm.x," "),_xlpm.x)))),""))</f>
        <v/>
      </c>
      <c r="Q408" s="29" t="str">
        <f t="shared" si="20"/>
        <v/>
      </c>
      <c r="R408" s="37" t="str" cm="1">
        <f t="array" ref="R408">IF($AR408=0,"",_xlfn.LET(_xlpm.Result,INDEX(Input!$D$2:$AC$500,$AR408,$AP$5),IF(_xlpm.Result="","",_xlpm.Result)))</f>
        <v/>
      </c>
      <c r="S408" s="37" t="str" cm="1">
        <f t="array" ref="S408">IF(R408="","",IFERROR(_xlfn.TEXTSPLIT(R408," / ", ,TRUE,0,),""))</f>
        <v/>
      </c>
      <c r="T408" s="37"/>
      <c r="U408" s="37" t="str" cm="1">
        <f t="array" ref="U408">IFERROR(_xlfn.IFS(
S408="","",
--S408&lt;55,"Battery Defect",
--S408&lt;=69,"Battery D",
--S408&lt;=80,"Battery C",
--S408&gt;80,""
),"")</f>
        <v/>
      </c>
      <c r="V408" s="37" t="str" cm="1">
        <f t="array" ref="V408">IFERROR(_xlfn.IFS(
T408="","",
--T408&lt;55,"Battery Defect",
--T408&lt;=69,"Battery D",
--T408&lt;=80,"Battery C",
--T408&gt;80,""
),"")</f>
        <v/>
      </c>
      <c r="W408" s="37" t="str" cm="1">
        <f t="array" ref="W408">IF($AR408=0,"",IFERROR(IF(INDEX(Input!$N$2:$U$500,$AR408,0)=0,"",INDEX(Input!$N$2:$U$500,$AR408,0)),""))</f>
        <v/>
      </c>
      <c r="X408" s="37"/>
      <c r="Y408" s="37"/>
      <c r="Z408" s="37"/>
      <c r="AA408" s="37"/>
      <c r="AB408" s="37"/>
      <c r="AC408" s="37"/>
      <c r="AD408" s="37"/>
      <c r="AE408" s="29" t="str">
        <f t="shared" si="18"/>
        <v/>
      </c>
      <c r="AF408" s="29" t="str" cm="1">
        <f t="array" ref="AF408">IF($AS408=0,"",INDEX(Disk_Pivot!$I$2:$I$500,$AS408))</f>
        <v/>
      </c>
      <c r="AG408" s="29" t="str" cm="1">
        <f t="array" ref="AG408">IF($AS408=0,"",INDEX(Disk_Pivot!$N$2:$N$500,$AS408))</f>
        <v/>
      </c>
      <c r="AH408" s="29"/>
      <c r="AI408" s="29"/>
      <c r="AJ408" s="29"/>
      <c r="AK408" s="29"/>
      <c r="AL408" s="29"/>
      <c r="AM408" s="29"/>
      <c r="AR408">
        <f>IFERROR(MATCH($B408,Input!$J$2:$J$500,0),0)</f>
        <v>0</v>
      </c>
      <c r="AS408">
        <f>IFERROR(MATCH($B408,Disk_Pivot!$G$2:$G$500,0),0)</f>
        <v>0</v>
      </c>
    </row>
    <row r="409" spans="1:45">
      <c r="A409" s="29" t="str" cm="1">
        <f t="array" ref="A409">IF($AR409=0,"",INDEX(Input!$G$2:$G$500,$AR409)&amp;"")</f>
        <v/>
      </c>
      <c r="B409" s="29"/>
      <c r="C409" s="29" t="str" cm="1">
        <f t="array" ref="C409">IF($AR409=0,"",INDEX(Input!$H$2:$H$500,$AR409)&amp;"")</f>
        <v/>
      </c>
      <c r="D409" s="37" t="str" cm="1">
        <f t="array" ref="D409">IF($AR409=0,"",INDEX(Input!$F$2:$F$500,$AR409))</f>
        <v/>
      </c>
      <c r="E409" s="29" t="str">
        <f>IFERROR(INDEX(Models!$G$2:$G$605,MATCH(D409,Models!$H$2:$H$605,0)),D409)</f>
        <v/>
      </c>
      <c r="F409" s="29" t="str" cm="1">
        <f t="array" ref="F409">IF($AR409=0,"",INDEX(Input!$E$2:$E$500,$AR409))</f>
        <v/>
      </c>
      <c r="G409" s="29" t="str" cm="1">
        <f t="array" ref="G409">IF($AR409=0,"",IF(F409="LENOVO",INDEX(Input!$K$2:$K$500,$AR409),INDEX(Input!$L$2:$L$500,$AR409)))</f>
        <v/>
      </c>
      <c r="H409" s="29"/>
      <c r="I409" s="29"/>
      <c r="J409" s="29" t="str">
        <f>CPU_Formula!I409</f>
        <v/>
      </c>
      <c r="K409" s="37" t="str" cm="1">
        <f t="array" ref="K409">IF($AR409=0,"",INDEX(Input!$D$2:$AC$500,$AR409,$AP$2)&amp;"")</f>
        <v/>
      </c>
      <c r="L409" s="37" t="str" cm="1">
        <f t="array" ref="L409">IF($AR409=0,"",INDEX(Input!$D$2:$AC$500,$AR409,$AP$3)&amp;"")</f>
        <v/>
      </c>
      <c r="M409" s="37" t="str" cm="1">
        <f t="array" ref="M409">IFERROR(_xlfn.FILTERXML("&lt;t&gt;&lt;s&gt;" &amp; SUBSTITUTE(L409," / ","&lt;/s&gt;&lt;s&gt;") &amp; "&lt;/s&gt;&lt;/t&gt;","(//s[contains(.,'DDR')])[1]"),"")</f>
        <v/>
      </c>
      <c r="N409" s="29" t="str">
        <f t="shared" si="19"/>
        <v/>
      </c>
      <c r="O409" s="37" t="str" cm="1">
        <f t="array" ref="O409">IF($AR409=0,"",INDEX(Input!$D$2:$AC$500,$AR409,$AP$4)&amp;"")</f>
        <v/>
      </c>
      <c r="P409" s="37" t="str" cm="1">
        <f t="array" ref="P409">IF($AR409=0,"",IFERROR(_xlfn.TEXTJOIN(", ",TRUE,_xlfn.MAP(_xlfn._xlws.FILTER(INDEX(Input!$D$2:$AC$500,,$AP$6),Input!$J$2:$J$500=$B409),_xlfn.LAMBDA(_xlpm.x,IFERROR(TRUNC(VALUE(_xlfn.TEXTBEFORE(_xlpm.x," ")))&amp;" "&amp;_xlfn.TEXTAFTER(_xlpm.x," "),_xlpm.x)))),""))</f>
        <v/>
      </c>
      <c r="Q409" s="29" t="str">
        <f t="shared" si="20"/>
        <v/>
      </c>
      <c r="R409" s="37" t="str" cm="1">
        <f t="array" ref="R409">IF($AR409=0,"",_xlfn.LET(_xlpm.Result,INDEX(Input!$D$2:$AC$500,$AR409,$AP$5),IF(_xlpm.Result="","",_xlpm.Result)))</f>
        <v/>
      </c>
      <c r="S409" s="37" t="str" cm="1">
        <f t="array" ref="S409">IF(R409="","",IFERROR(_xlfn.TEXTSPLIT(R409," / ", ,TRUE,0,),""))</f>
        <v/>
      </c>
      <c r="T409" s="37"/>
      <c r="U409" s="37" t="str" cm="1">
        <f t="array" ref="U409">IFERROR(_xlfn.IFS(
S409="","",
--S409&lt;55,"Battery Defect",
--S409&lt;=69,"Battery D",
--S409&lt;=80,"Battery C",
--S409&gt;80,""
),"")</f>
        <v/>
      </c>
      <c r="V409" s="37" t="str" cm="1">
        <f t="array" ref="V409">IFERROR(_xlfn.IFS(
T409="","",
--T409&lt;55,"Battery Defect",
--T409&lt;=69,"Battery D",
--T409&lt;=80,"Battery C",
--T409&gt;80,""
),"")</f>
        <v/>
      </c>
      <c r="W409" s="37" t="str" cm="1">
        <f t="array" ref="W409">IF($AR409=0,"",IFERROR(IF(INDEX(Input!$N$2:$U$500,$AR409,0)=0,"",INDEX(Input!$N$2:$U$500,$AR409,0)),""))</f>
        <v/>
      </c>
      <c r="X409" s="37"/>
      <c r="Y409" s="37"/>
      <c r="Z409" s="37"/>
      <c r="AA409" s="37"/>
      <c r="AB409" s="37"/>
      <c r="AC409" s="37"/>
      <c r="AD409" s="37"/>
      <c r="AE409" s="29" t="str">
        <f t="shared" si="18"/>
        <v/>
      </c>
      <c r="AF409" s="29" t="str" cm="1">
        <f t="array" ref="AF409">IF($AS409=0,"",INDEX(Disk_Pivot!$I$2:$I$500,$AS409))</f>
        <v/>
      </c>
      <c r="AG409" s="29" t="str" cm="1">
        <f t="array" ref="AG409">IF($AS409=0,"",INDEX(Disk_Pivot!$N$2:$N$500,$AS409))</f>
        <v/>
      </c>
      <c r="AH409" s="29"/>
      <c r="AI409" s="29"/>
      <c r="AJ409" s="29"/>
      <c r="AK409" s="29"/>
      <c r="AL409" s="29"/>
      <c r="AM409" s="29"/>
      <c r="AR409">
        <f>IFERROR(MATCH($B409,Input!$J$2:$J$500,0),0)</f>
        <v>0</v>
      </c>
      <c r="AS409">
        <f>IFERROR(MATCH($B409,Disk_Pivot!$G$2:$G$500,0),0)</f>
        <v>0</v>
      </c>
    </row>
    <row r="410" spans="1:45">
      <c r="A410" s="29" t="str" cm="1">
        <f t="array" ref="A410">IF($AR410=0,"",INDEX(Input!$G$2:$G$500,$AR410)&amp;"")</f>
        <v/>
      </c>
      <c r="B410" s="29"/>
      <c r="C410" s="29" t="str" cm="1">
        <f t="array" ref="C410">IF($AR410=0,"",INDEX(Input!$H$2:$H$500,$AR410)&amp;"")</f>
        <v/>
      </c>
      <c r="D410" s="37" t="str" cm="1">
        <f t="array" ref="D410">IF($AR410=0,"",INDEX(Input!$F$2:$F$500,$AR410))</f>
        <v/>
      </c>
      <c r="E410" s="29" t="str">
        <f>IFERROR(INDEX(Models!$G$2:$G$605,MATCH(D410,Models!$H$2:$H$605,0)),D410)</f>
        <v/>
      </c>
      <c r="F410" s="29" t="str" cm="1">
        <f t="array" ref="F410">IF($AR410=0,"",INDEX(Input!$E$2:$E$500,$AR410))</f>
        <v/>
      </c>
      <c r="G410" s="29" t="str" cm="1">
        <f t="array" ref="G410">IF($AR410=0,"",IF(F410="LENOVO",INDEX(Input!$K$2:$K$500,$AR410),INDEX(Input!$L$2:$L$500,$AR410)))</f>
        <v/>
      </c>
      <c r="H410" s="29"/>
      <c r="I410" s="29"/>
      <c r="J410" s="29" t="str">
        <f>CPU_Formula!I410</f>
        <v/>
      </c>
      <c r="K410" s="37" t="str" cm="1">
        <f t="array" ref="K410">IF($AR410=0,"",INDEX(Input!$D$2:$AC$500,$AR410,$AP$2)&amp;"")</f>
        <v/>
      </c>
      <c r="L410" s="37" t="str" cm="1">
        <f t="array" ref="L410">IF($AR410=0,"",INDEX(Input!$D$2:$AC$500,$AR410,$AP$3)&amp;"")</f>
        <v/>
      </c>
      <c r="M410" s="37" t="str" cm="1">
        <f t="array" ref="M410">IFERROR(_xlfn.FILTERXML("&lt;t&gt;&lt;s&gt;" &amp; SUBSTITUTE(L410," / ","&lt;/s&gt;&lt;s&gt;") &amp; "&lt;/s&gt;&lt;/t&gt;","(//s[contains(.,'DDR')])[1]"),"")</f>
        <v/>
      </c>
      <c r="N410" s="29" t="str">
        <f t="shared" si="19"/>
        <v/>
      </c>
      <c r="O410" s="37" t="str" cm="1">
        <f t="array" ref="O410">IF($AR410=0,"",INDEX(Input!$D$2:$AC$500,$AR410,$AP$4)&amp;"")</f>
        <v/>
      </c>
      <c r="P410" s="37" t="str" cm="1">
        <f t="array" ref="P410">IF($AR410=0,"",IFERROR(_xlfn.TEXTJOIN(", ",TRUE,_xlfn.MAP(_xlfn._xlws.FILTER(INDEX(Input!$D$2:$AC$500,,$AP$6),Input!$J$2:$J$500=$B410),_xlfn.LAMBDA(_xlpm.x,IFERROR(TRUNC(VALUE(_xlfn.TEXTBEFORE(_xlpm.x," ")))&amp;" "&amp;_xlfn.TEXTAFTER(_xlpm.x," "),_xlpm.x)))),""))</f>
        <v/>
      </c>
      <c r="Q410" s="29" t="str">
        <f t="shared" si="20"/>
        <v/>
      </c>
      <c r="R410" s="37" t="str" cm="1">
        <f t="array" ref="R410">IF($AR410=0,"",_xlfn.LET(_xlpm.Result,INDEX(Input!$D$2:$AC$500,$AR410,$AP$5),IF(_xlpm.Result="","",_xlpm.Result)))</f>
        <v/>
      </c>
      <c r="S410" s="37" t="str" cm="1">
        <f t="array" ref="S410">IF(R410="","",IFERROR(_xlfn.TEXTSPLIT(R410," / ", ,TRUE,0,),""))</f>
        <v/>
      </c>
      <c r="T410" s="37"/>
      <c r="U410" s="37" t="str" cm="1">
        <f t="array" ref="U410">IFERROR(_xlfn.IFS(
S410="","",
--S410&lt;55,"Battery Defect",
--S410&lt;=69,"Battery D",
--S410&lt;=80,"Battery C",
--S410&gt;80,""
),"")</f>
        <v/>
      </c>
      <c r="V410" s="37" t="str" cm="1">
        <f t="array" ref="V410">IFERROR(_xlfn.IFS(
T410="","",
--T410&lt;55,"Battery Defect",
--T410&lt;=69,"Battery D",
--T410&lt;=80,"Battery C",
--T410&gt;80,""
),"")</f>
        <v/>
      </c>
      <c r="W410" s="37" t="str" cm="1">
        <f t="array" ref="W410">IF($AR410=0,"",IFERROR(IF(INDEX(Input!$N$2:$U$500,$AR410,0)=0,"",INDEX(Input!$N$2:$U$500,$AR410,0)),""))</f>
        <v/>
      </c>
      <c r="X410" s="37"/>
      <c r="Y410" s="37"/>
      <c r="Z410" s="37"/>
      <c r="AA410" s="37"/>
      <c r="AB410" s="37"/>
      <c r="AC410" s="37"/>
      <c r="AD410" s="37"/>
      <c r="AE410" s="29" t="str">
        <f t="shared" si="18"/>
        <v/>
      </c>
      <c r="AF410" s="29" t="str" cm="1">
        <f t="array" ref="AF410">IF($AS410=0,"",INDEX(Disk_Pivot!$I$2:$I$500,$AS410))</f>
        <v/>
      </c>
      <c r="AG410" s="29" t="str" cm="1">
        <f t="array" ref="AG410">IF($AS410=0,"",INDEX(Disk_Pivot!$N$2:$N$500,$AS410))</f>
        <v/>
      </c>
      <c r="AH410" s="29"/>
      <c r="AI410" s="29"/>
      <c r="AJ410" s="29"/>
      <c r="AK410" s="29"/>
      <c r="AL410" s="29"/>
      <c r="AM410" s="29"/>
      <c r="AR410">
        <f>IFERROR(MATCH($B410,Input!$J$2:$J$500,0),0)</f>
        <v>0</v>
      </c>
      <c r="AS410">
        <f>IFERROR(MATCH($B410,Disk_Pivot!$G$2:$G$500,0),0)</f>
        <v>0</v>
      </c>
    </row>
    <row r="411" spans="1:45">
      <c r="A411" s="29" t="str" cm="1">
        <f t="array" ref="A411">IF($AR411=0,"",INDEX(Input!$G$2:$G$500,$AR411)&amp;"")</f>
        <v/>
      </c>
      <c r="B411" s="29"/>
      <c r="C411" s="29" t="str" cm="1">
        <f t="array" ref="C411">IF($AR411=0,"",INDEX(Input!$H$2:$H$500,$AR411)&amp;"")</f>
        <v/>
      </c>
      <c r="D411" s="37" t="str" cm="1">
        <f t="array" ref="D411">IF($AR411=0,"",INDEX(Input!$F$2:$F$500,$AR411))</f>
        <v/>
      </c>
      <c r="E411" s="29" t="str">
        <f>IFERROR(INDEX(Models!$G$2:$G$605,MATCH(D411,Models!$H$2:$H$605,0)),D411)</f>
        <v/>
      </c>
      <c r="F411" s="29" t="str" cm="1">
        <f t="array" ref="F411">IF($AR411=0,"",INDEX(Input!$E$2:$E$500,$AR411))</f>
        <v/>
      </c>
      <c r="G411" s="29" t="str" cm="1">
        <f t="array" ref="G411">IF($AR411=0,"",IF(F411="LENOVO",INDEX(Input!$K$2:$K$500,$AR411),INDEX(Input!$L$2:$L$500,$AR411)))</f>
        <v/>
      </c>
      <c r="H411" s="29"/>
      <c r="I411" s="29"/>
      <c r="J411" s="29" t="str">
        <f>CPU_Formula!I411</f>
        <v/>
      </c>
      <c r="K411" s="37" t="str" cm="1">
        <f t="array" ref="K411">IF($AR411=0,"",INDEX(Input!$D$2:$AC$500,$AR411,$AP$2)&amp;"")</f>
        <v/>
      </c>
      <c r="L411" s="37" t="str" cm="1">
        <f t="array" ref="L411">IF($AR411=0,"",INDEX(Input!$D$2:$AC$500,$AR411,$AP$3)&amp;"")</f>
        <v/>
      </c>
      <c r="M411" s="37" t="str" cm="1">
        <f t="array" ref="M411">IFERROR(_xlfn.FILTERXML("&lt;t&gt;&lt;s&gt;" &amp; SUBSTITUTE(L411," / ","&lt;/s&gt;&lt;s&gt;") &amp; "&lt;/s&gt;&lt;/t&gt;","(//s[contains(.,'DDR')])[1]"),"")</f>
        <v/>
      </c>
      <c r="N411" s="29" t="str">
        <f t="shared" si="19"/>
        <v/>
      </c>
      <c r="O411" s="37" t="str" cm="1">
        <f t="array" ref="O411">IF($AR411=0,"",INDEX(Input!$D$2:$AC$500,$AR411,$AP$4)&amp;"")</f>
        <v/>
      </c>
      <c r="P411" s="37" t="str" cm="1">
        <f t="array" ref="P411">IF($AR411=0,"",IFERROR(_xlfn.TEXTJOIN(", ",TRUE,_xlfn.MAP(_xlfn._xlws.FILTER(INDEX(Input!$D$2:$AC$500,,$AP$6),Input!$J$2:$J$500=$B411),_xlfn.LAMBDA(_xlpm.x,IFERROR(TRUNC(VALUE(_xlfn.TEXTBEFORE(_xlpm.x," ")))&amp;" "&amp;_xlfn.TEXTAFTER(_xlpm.x," "),_xlpm.x)))),""))</f>
        <v/>
      </c>
      <c r="Q411" s="29" t="str">
        <f t="shared" si="20"/>
        <v/>
      </c>
      <c r="R411" s="37" t="str" cm="1">
        <f t="array" ref="R411">IF($AR411=0,"",_xlfn.LET(_xlpm.Result,INDEX(Input!$D$2:$AC$500,$AR411,$AP$5),IF(_xlpm.Result="","",_xlpm.Result)))</f>
        <v/>
      </c>
      <c r="S411" s="37" t="str" cm="1">
        <f t="array" ref="S411">IF(R411="","",IFERROR(_xlfn.TEXTSPLIT(R411," / ", ,TRUE,0,),""))</f>
        <v/>
      </c>
      <c r="T411" s="37"/>
      <c r="U411" s="37" t="str" cm="1">
        <f t="array" ref="U411">IFERROR(_xlfn.IFS(
S411="","",
--S411&lt;55,"Battery Defect",
--S411&lt;=69,"Battery D",
--S411&lt;=80,"Battery C",
--S411&gt;80,""
),"")</f>
        <v/>
      </c>
      <c r="V411" s="37" t="str" cm="1">
        <f t="array" ref="V411">IFERROR(_xlfn.IFS(
T411="","",
--T411&lt;55,"Battery Defect",
--T411&lt;=69,"Battery D",
--T411&lt;=80,"Battery C",
--T411&gt;80,""
),"")</f>
        <v/>
      </c>
      <c r="W411" s="37" t="str" cm="1">
        <f t="array" ref="W411">IF($AR411=0,"",IFERROR(IF(INDEX(Input!$N$2:$U$500,$AR411,0)=0,"",INDEX(Input!$N$2:$U$500,$AR411,0)),""))</f>
        <v/>
      </c>
      <c r="X411" s="37"/>
      <c r="Y411" s="37"/>
      <c r="Z411" s="37"/>
      <c r="AA411" s="37"/>
      <c r="AB411" s="37"/>
      <c r="AC411" s="37"/>
      <c r="AD411" s="37"/>
      <c r="AE411" s="29" t="str">
        <f t="shared" si="18"/>
        <v/>
      </c>
      <c r="AF411" s="29" t="str" cm="1">
        <f t="array" ref="AF411">IF($AS411=0,"",INDEX(Disk_Pivot!$I$2:$I$500,$AS411))</f>
        <v/>
      </c>
      <c r="AG411" s="29" t="str" cm="1">
        <f t="array" ref="AG411">IF($AS411=0,"",INDEX(Disk_Pivot!$N$2:$N$500,$AS411))</f>
        <v/>
      </c>
      <c r="AH411" s="29"/>
      <c r="AI411" s="29"/>
      <c r="AJ411" s="29"/>
      <c r="AK411" s="29"/>
      <c r="AL411" s="29"/>
      <c r="AM411" s="29"/>
      <c r="AR411">
        <f>IFERROR(MATCH($B411,Input!$J$2:$J$500,0),0)</f>
        <v>0</v>
      </c>
      <c r="AS411">
        <f>IFERROR(MATCH($B411,Disk_Pivot!$G$2:$G$500,0),0)</f>
        <v>0</v>
      </c>
    </row>
    <row r="412" spans="1:45">
      <c r="A412" s="29" t="str" cm="1">
        <f t="array" ref="A412">IF($AR412=0,"",INDEX(Input!$G$2:$G$500,$AR412)&amp;"")</f>
        <v/>
      </c>
      <c r="B412" s="29"/>
      <c r="C412" s="29" t="str" cm="1">
        <f t="array" ref="C412">IF($AR412=0,"",INDEX(Input!$H$2:$H$500,$AR412)&amp;"")</f>
        <v/>
      </c>
      <c r="D412" s="37" t="str" cm="1">
        <f t="array" ref="D412">IF($AR412=0,"",INDEX(Input!$F$2:$F$500,$AR412))</f>
        <v/>
      </c>
      <c r="E412" s="29" t="str">
        <f>IFERROR(INDEX(Models!$G$2:$G$605,MATCH(D412,Models!$H$2:$H$605,0)),D412)</f>
        <v/>
      </c>
      <c r="F412" s="29" t="str" cm="1">
        <f t="array" ref="F412">IF($AR412=0,"",INDEX(Input!$E$2:$E$500,$AR412))</f>
        <v/>
      </c>
      <c r="G412" s="29" t="str" cm="1">
        <f t="array" ref="G412">IF($AR412=0,"",IF(F412="LENOVO",INDEX(Input!$K$2:$K$500,$AR412),INDEX(Input!$L$2:$L$500,$AR412)))</f>
        <v/>
      </c>
      <c r="H412" s="29"/>
      <c r="I412" s="29"/>
      <c r="J412" s="29" t="str">
        <f>CPU_Formula!I412</f>
        <v/>
      </c>
      <c r="K412" s="37" t="str" cm="1">
        <f t="array" ref="K412">IF($AR412=0,"",INDEX(Input!$D$2:$AC$500,$AR412,$AP$2)&amp;"")</f>
        <v/>
      </c>
      <c r="L412" s="37" t="str" cm="1">
        <f t="array" ref="L412">IF($AR412=0,"",INDEX(Input!$D$2:$AC$500,$AR412,$AP$3)&amp;"")</f>
        <v/>
      </c>
      <c r="M412" s="37" t="str" cm="1">
        <f t="array" ref="M412">IFERROR(_xlfn.FILTERXML("&lt;t&gt;&lt;s&gt;" &amp; SUBSTITUTE(L412," / ","&lt;/s&gt;&lt;s&gt;") &amp; "&lt;/s&gt;&lt;/t&gt;","(//s[contains(.,'DDR')])[1]"),"")</f>
        <v/>
      </c>
      <c r="N412" s="29" t="str">
        <f t="shared" si="19"/>
        <v/>
      </c>
      <c r="O412" s="37" t="str" cm="1">
        <f t="array" ref="O412">IF($AR412=0,"",INDEX(Input!$D$2:$AC$500,$AR412,$AP$4)&amp;"")</f>
        <v/>
      </c>
      <c r="P412" s="37" t="str" cm="1">
        <f t="array" ref="P412">IF($AR412=0,"",IFERROR(_xlfn.TEXTJOIN(", ",TRUE,_xlfn.MAP(_xlfn._xlws.FILTER(INDEX(Input!$D$2:$AC$500,,$AP$6),Input!$J$2:$J$500=$B412),_xlfn.LAMBDA(_xlpm.x,IFERROR(TRUNC(VALUE(_xlfn.TEXTBEFORE(_xlpm.x," ")))&amp;" "&amp;_xlfn.TEXTAFTER(_xlpm.x," "),_xlpm.x)))),""))</f>
        <v/>
      </c>
      <c r="Q412" s="29" t="str">
        <f t="shared" si="20"/>
        <v/>
      </c>
      <c r="R412" s="37" t="str" cm="1">
        <f t="array" ref="R412">IF($AR412=0,"",_xlfn.LET(_xlpm.Result,INDEX(Input!$D$2:$AC$500,$AR412,$AP$5),IF(_xlpm.Result="","",_xlpm.Result)))</f>
        <v/>
      </c>
      <c r="S412" s="37" t="str" cm="1">
        <f t="array" ref="S412">IF(R412="","",IFERROR(_xlfn.TEXTSPLIT(R412," / ", ,TRUE,0,),""))</f>
        <v/>
      </c>
      <c r="T412" s="37"/>
      <c r="U412" s="37" t="str" cm="1">
        <f t="array" ref="U412">IFERROR(_xlfn.IFS(
S412="","",
--S412&lt;55,"Battery Defect",
--S412&lt;=69,"Battery D",
--S412&lt;=80,"Battery C",
--S412&gt;80,""
),"")</f>
        <v/>
      </c>
      <c r="V412" s="37" t="str" cm="1">
        <f t="array" ref="V412">IFERROR(_xlfn.IFS(
T412="","",
--T412&lt;55,"Battery Defect",
--T412&lt;=69,"Battery D",
--T412&lt;=80,"Battery C",
--T412&gt;80,""
),"")</f>
        <v/>
      </c>
      <c r="W412" s="37" t="str" cm="1">
        <f t="array" ref="W412">IF($AR412=0,"",IFERROR(IF(INDEX(Input!$N$2:$U$500,$AR412,0)=0,"",INDEX(Input!$N$2:$U$500,$AR412,0)),""))</f>
        <v/>
      </c>
      <c r="X412" s="37"/>
      <c r="Y412" s="37"/>
      <c r="Z412" s="37"/>
      <c r="AA412" s="37"/>
      <c r="AB412" s="37"/>
      <c r="AC412" s="37"/>
      <c r="AD412" s="37"/>
      <c r="AE412" s="29" t="str">
        <f t="shared" si="18"/>
        <v/>
      </c>
      <c r="AF412" s="29" t="str" cm="1">
        <f t="array" ref="AF412">IF($AS412=0,"",INDEX(Disk_Pivot!$I$2:$I$500,$AS412))</f>
        <v/>
      </c>
      <c r="AG412" s="29" t="str" cm="1">
        <f t="array" ref="AG412">IF($AS412=0,"",INDEX(Disk_Pivot!$N$2:$N$500,$AS412))</f>
        <v/>
      </c>
      <c r="AH412" s="29"/>
      <c r="AI412" s="29"/>
      <c r="AJ412" s="29"/>
      <c r="AK412" s="29"/>
      <c r="AL412" s="29"/>
      <c r="AM412" s="29"/>
      <c r="AR412">
        <f>IFERROR(MATCH($B412,Input!$J$2:$J$500,0),0)</f>
        <v>0</v>
      </c>
      <c r="AS412">
        <f>IFERROR(MATCH($B412,Disk_Pivot!$G$2:$G$500,0),0)</f>
        <v>0</v>
      </c>
    </row>
    <row r="413" spans="1:45">
      <c r="A413" s="29" t="str" cm="1">
        <f t="array" ref="A413">IF($AR413=0,"",INDEX(Input!$G$2:$G$500,$AR413)&amp;"")</f>
        <v/>
      </c>
      <c r="B413" s="29"/>
      <c r="C413" s="29" t="str" cm="1">
        <f t="array" ref="C413">IF($AR413=0,"",INDEX(Input!$H$2:$H$500,$AR413)&amp;"")</f>
        <v/>
      </c>
      <c r="D413" s="37" t="str" cm="1">
        <f t="array" ref="D413">IF($AR413=0,"",INDEX(Input!$F$2:$F$500,$AR413))</f>
        <v/>
      </c>
      <c r="E413" s="29" t="str">
        <f>IFERROR(INDEX(Models!$G$2:$G$605,MATCH(D413,Models!$H$2:$H$605,0)),D413)</f>
        <v/>
      </c>
      <c r="F413" s="29" t="str" cm="1">
        <f t="array" ref="F413">IF($AR413=0,"",INDEX(Input!$E$2:$E$500,$AR413))</f>
        <v/>
      </c>
      <c r="G413" s="29" t="str" cm="1">
        <f t="array" ref="G413">IF($AR413=0,"",IF(F413="LENOVO",INDEX(Input!$K$2:$K$500,$AR413),INDEX(Input!$L$2:$L$500,$AR413)))</f>
        <v/>
      </c>
      <c r="H413" s="29"/>
      <c r="I413" s="29"/>
      <c r="J413" s="29" t="str">
        <f>CPU_Formula!I413</f>
        <v/>
      </c>
      <c r="K413" s="37" t="str" cm="1">
        <f t="array" ref="K413">IF($AR413=0,"",INDEX(Input!$D$2:$AC$500,$AR413,$AP$2)&amp;"")</f>
        <v/>
      </c>
      <c r="L413" s="37" t="str" cm="1">
        <f t="array" ref="L413">IF($AR413=0,"",INDEX(Input!$D$2:$AC$500,$AR413,$AP$3)&amp;"")</f>
        <v/>
      </c>
      <c r="M413" s="37" t="str" cm="1">
        <f t="array" ref="M413">IFERROR(_xlfn.FILTERXML("&lt;t&gt;&lt;s&gt;" &amp; SUBSTITUTE(L413," / ","&lt;/s&gt;&lt;s&gt;") &amp; "&lt;/s&gt;&lt;/t&gt;","(//s[contains(.,'DDR')])[1]"),"")</f>
        <v/>
      </c>
      <c r="N413" s="29" t="str">
        <f t="shared" si="19"/>
        <v/>
      </c>
      <c r="O413" s="37" t="str" cm="1">
        <f t="array" ref="O413">IF($AR413=0,"",INDEX(Input!$D$2:$AC$500,$AR413,$AP$4)&amp;"")</f>
        <v/>
      </c>
      <c r="P413" s="37" t="str" cm="1">
        <f t="array" ref="P413">IF($AR413=0,"",IFERROR(_xlfn.TEXTJOIN(", ",TRUE,_xlfn.MAP(_xlfn._xlws.FILTER(INDEX(Input!$D$2:$AC$500,,$AP$6),Input!$J$2:$J$500=$B413),_xlfn.LAMBDA(_xlpm.x,IFERROR(TRUNC(VALUE(_xlfn.TEXTBEFORE(_xlpm.x," ")))&amp;" "&amp;_xlfn.TEXTAFTER(_xlpm.x," "),_xlpm.x)))),""))</f>
        <v/>
      </c>
      <c r="Q413" s="29" t="str">
        <f t="shared" si="20"/>
        <v/>
      </c>
      <c r="R413" s="37" t="str" cm="1">
        <f t="array" ref="R413">IF($AR413=0,"",_xlfn.LET(_xlpm.Result,INDEX(Input!$D$2:$AC$500,$AR413,$AP$5),IF(_xlpm.Result="","",_xlpm.Result)))</f>
        <v/>
      </c>
      <c r="S413" s="37" t="str" cm="1">
        <f t="array" ref="S413">IF(R413="","",IFERROR(_xlfn.TEXTSPLIT(R413," / ", ,TRUE,0,),""))</f>
        <v/>
      </c>
      <c r="T413" s="37"/>
      <c r="U413" s="37" t="str" cm="1">
        <f t="array" ref="U413">IFERROR(_xlfn.IFS(
S413="","",
--S413&lt;55,"Battery Defect",
--S413&lt;=69,"Battery D",
--S413&lt;=80,"Battery C",
--S413&gt;80,""
),"")</f>
        <v/>
      </c>
      <c r="V413" s="37" t="str" cm="1">
        <f t="array" ref="V413">IFERROR(_xlfn.IFS(
T413="","",
--T413&lt;55,"Battery Defect",
--T413&lt;=69,"Battery D",
--T413&lt;=80,"Battery C",
--T413&gt;80,""
),"")</f>
        <v/>
      </c>
      <c r="W413" s="37" t="str" cm="1">
        <f t="array" ref="W413">IF($AR413=0,"",IFERROR(IF(INDEX(Input!$N$2:$U$500,$AR413,0)=0,"",INDEX(Input!$N$2:$U$500,$AR413,0)),""))</f>
        <v/>
      </c>
      <c r="X413" s="37"/>
      <c r="Y413" s="37"/>
      <c r="Z413" s="37"/>
      <c r="AA413" s="37"/>
      <c r="AB413" s="37"/>
      <c r="AC413" s="37"/>
      <c r="AD413" s="37"/>
      <c r="AE413" s="29" t="str">
        <f t="shared" si="18"/>
        <v/>
      </c>
      <c r="AF413" s="29" t="str" cm="1">
        <f t="array" ref="AF413">IF($AS413=0,"",INDEX(Disk_Pivot!$I$2:$I$500,$AS413))</f>
        <v/>
      </c>
      <c r="AG413" s="29" t="str" cm="1">
        <f t="array" ref="AG413">IF($AS413=0,"",INDEX(Disk_Pivot!$N$2:$N$500,$AS413))</f>
        <v/>
      </c>
      <c r="AH413" s="29"/>
      <c r="AI413" s="29"/>
      <c r="AJ413" s="29"/>
      <c r="AK413" s="29"/>
      <c r="AL413" s="29"/>
      <c r="AM413" s="29"/>
      <c r="AR413">
        <f>IFERROR(MATCH($B413,Input!$J$2:$J$500,0),0)</f>
        <v>0</v>
      </c>
      <c r="AS413">
        <f>IFERROR(MATCH($B413,Disk_Pivot!$G$2:$G$500,0),0)</f>
        <v>0</v>
      </c>
    </row>
    <row r="414" spans="1:45">
      <c r="A414" s="29" t="str" cm="1">
        <f t="array" ref="A414">IF($AR414=0,"",INDEX(Input!$G$2:$G$500,$AR414)&amp;"")</f>
        <v/>
      </c>
      <c r="B414" s="29"/>
      <c r="C414" s="29" t="str" cm="1">
        <f t="array" ref="C414">IF($AR414=0,"",INDEX(Input!$H$2:$H$500,$AR414)&amp;"")</f>
        <v/>
      </c>
      <c r="D414" s="37" t="str" cm="1">
        <f t="array" ref="D414">IF($AR414=0,"",INDEX(Input!$F$2:$F$500,$AR414))</f>
        <v/>
      </c>
      <c r="E414" s="29" t="str">
        <f>IFERROR(INDEX(Models!$G$2:$G$605,MATCH(D414,Models!$H$2:$H$605,0)),D414)</f>
        <v/>
      </c>
      <c r="F414" s="29" t="str" cm="1">
        <f t="array" ref="F414">IF($AR414=0,"",INDEX(Input!$E$2:$E$500,$AR414))</f>
        <v/>
      </c>
      <c r="G414" s="29" t="str" cm="1">
        <f t="array" ref="G414">IF($AR414=0,"",IF(F414="LENOVO",INDEX(Input!$K$2:$K$500,$AR414),INDEX(Input!$L$2:$L$500,$AR414)))</f>
        <v/>
      </c>
      <c r="H414" s="29"/>
      <c r="I414" s="29"/>
      <c r="J414" s="29" t="str">
        <f>CPU_Formula!I414</f>
        <v/>
      </c>
      <c r="K414" s="37" t="str" cm="1">
        <f t="array" ref="K414">IF($AR414=0,"",INDEX(Input!$D$2:$AC$500,$AR414,$AP$2)&amp;"")</f>
        <v/>
      </c>
      <c r="L414" s="37" t="str" cm="1">
        <f t="array" ref="L414">IF($AR414=0,"",INDEX(Input!$D$2:$AC$500,$AR414,$AP$3)&amp;"")</f>
        <v/>
      </c>
      <c r="M414" s="37" t="str" cm="1">
        <f t="array" ref="M414">IFERROR(_xlfn.FILTERXML("&lt;t&gt;&lt;s&gt;" &amp; SUBSTITUTE(L414," / ","&lt;/s&gt;&lt;s&gt;") &amp; "&lt;/s&gt;&lt;/t&gt;","(//s[contains(.,'DDR')])[1]"),"")</f>
        <v/>
      </c>
      <c r="N414" s="29" t="str">
        <f t="shared" si="19"/>
        <v/>
      </c>
      <c r="O414" s="37" t="str" cm="1">
        <f t="array" ref="O414">IF($AR414=0,"",INDEX(Input!$D$2:$AC$500,$AR414,$AP$4)&amp;"")</f>
        <v/>
      </c>
      <c r="P414" s="37" t="str" cm="1">
        <f t="array" ref="P414">IF($AR414=0,"",IFERROR(_xlfn.TEXTJOIN(", ",TRUE,_xlfn.MAP(_xlfn._xlws.FILTER(INDEX(Input!$D$2:$AC$500,,$AP$6),Input!$J$2:$J$500=$B414),_xlfn.LAMBDA(_xlpm.x,IFERROR(TRUNC(VALUE(_xlfn.TEXTBEFORE(_xlpm.x," ")))&amp;" "&amp;_xlfn.TEXTAFTER(_xlpm.x," "),_xlpm.x)))),""))</f>
        <v/>
      </c>
      <c r="Q414" s="29" t="str">
        <f t="shared" si="20"/>
        <v/>
      </c>
      <c r="R414" s="37" t="str" cm="1">
        <f t="array" ref="R414">IF($AR414=0,"",_xlfn.LET(_xlpm.Result,INDEX(Input!$D$2:$AC$500,$AR414,$AP$5),IF(_xlpm.Result="","",_xlpm.Result)))</f>
        <v/>
      </c>
      <c r="S414" s="37" t="str" cm="1">
        <f t="array" ref="S414">IF(R414="","",IFERROR(_xlfn.TEXTSPLIT(R414," / ", ,TRUE,0,),""))</f>
        <v/>
      </c>
      <c r="T414" s="37"/>
      <c r="U414" s="37" t="str" cm="1">
        <f t="array" ref="U414">IFERROR(_xlfn.IFS(
S414="","",
--S414&lt;55,"Battery Defect",
--S414&lt;=69,"Battery D",
--S414&lt;=80,"Battery C",
--S414&gt;80,""
),"")</f>
        <v/>
      </c>
      <c r="V414" s="37" t="str" cm="1">
        <f t="array" ref="V414">IFERROR(_xlfn.IFS(
T414="","",
--T414&lt;55,"Battery Defect",
--T414&lt;=69,"Battery D",
--T414&lt;=80,"Battery C",
--T414&gt;80,""
),"")</f>
        <v/>
      </c>
      <c r="W414" s="37" t="str" cm="1">
        <f t="array" ref="W414">IF($AR414=0,"",IFERROR(IF(INDEX(Input!$N$2:$U$500,$AR414,0)=0,"",INDEX(Input!$N$2:$U$500,$AR414,0)),""))</f>
        <v/>
      </c>
      <c r="X414" s="37"/>
      <c r="Y414" s="37"/>
      <c r="Z414" s="37"/>
      <c r="AA414" s="37"/>
      <c r="AB414" s="37"/>
      <c r="AC414" s="37"/>
      <c r="AD414" s="37"/>
      <c r="AE414" s="29" t="str">
        <f t="shared" si="18"/>
        <v/>
      </c>
      <c r="AF414" s="29" t="str" cm="1">
        <f t="array" ref="AF414">IF($AS414=0,"",INDEX(Disk_Pivot!$I$2:$I$500,$AS414))</f>
        <v/>
      </c>
      <c r="AG414" s="29" t="str" cm="1">
        <f t="array" ref="AG414">IF($AS414=0,"",INDEX(Disk_Pivot!$N$2:$N$500,$AS414))</f>
        <v/>
      </c>
      <c r="AH414" s="29"/>
      <c r="AI414" s="29"/>
      <c r="AJ414" s="29"/>
      <c r="AK414" s="29"/>
      <c r="AL414" s="29"/>
      <c r="AM414" s="29"/>
      <c r="AR414">
        <f>IFERROR(MATCH($B414,Input!$J$2:$J$500,0),0)</f>
        <v>0</v>
      </c>
      <c r="AS414">
        <f>IFERROR(MATCH($B414,Disk_Pivot!$G$2:$G$500,0),0)</f>
        <v>0</v>
      </c>
    </row>
    <row r="415" spans="1:45">
      <c r="A415" s="29" t="str" cm="1">
        <f t="array" ref="A415">IF($AR415=0,"",INDEX(Input!$G$2:$G$500,$AR415)&amp;"")</f>
        <v/>
      </c>
      <c r="B415" s="29"/>
      <c r="C415" s="29" t="str" cm="1">
        <f t="array" ref="C415">IF($AR415=0,"",INDEX(Input!$H$2:$H$500,$AR415)&amp;"")</f>
        <v/>
      </c>
      <c r="D415" s="37" t="str" cm="1">
        <f t="array" ref="D415">IF($AR415=0,"",INDEX(Input!$F$2:$F$500,$AR415))</f>
        <v/>
      </c>
      <c r="E415" s="29" t="str">
        <f>IFERROR(INDEX(Models!$G$2:$G$605,MATCH(D415,Models!$H$2:$H$605,0)),D415)</f>
        <v/>
      </c>
      <c r="F415" s="29" t="str" cm="1">
        <f t="array" ref="F415">IF($AR415=0,"",INDEX(Input!$E$2:$E$500,$AR415))</f>
        <v/>
      </c>
      <c r="G415" s="29" t="str" cm="1">
        <f t="array" ref="G415">IF($AR415=0,"",IF(F415="LENOVO",INDEX(Input!$K$2:$K$500,$AR415),INDEX(Input!$L$2:$L$500,$AR415)))</f>
        <v/>
      </c>
      <c r="H415" s="29"/>
      <c r="I415" s="29"/>
      <c r="J415" s="29" t="str">
        <f>CPU_Formula!I415</f>
        <v/>
      </c>
      <c r="K415" s="37" t="str" cm="1">
        <f t="array" ref="K415">IF($AR415=0,"",INDEX(Input!$D$2:$AC$500,$AR415,$AP$2)&amp;"")</f>
        <v/>
      </c>
      <c r="L415" s="37" t="str" cm="1">
        <f t="array" ref="L415">IF($AR415=0,"",INDEX(Input!$D$2:$AC$500,$AR415,$AP$3)&amp;"")</f>
        <v/>
      </c>
      <c r="M415" s="37" t="str" cm="1">
        <f t="array" ref="M415">IFERROR(_xlfn.FILTERXML("&lt;t&gt;&lt;s&gt;" &amp; SUBSTITUTE(L415," / ","&lt;/s&gt;&lt;s&gt;") &amp; "&lt;/s&gt;&lt;/t&gt;","(//s[contains(.,'DDR')])[1]"),"")</f>
        <v/>
      </c>
      <c r="N415" s="29" t="str">
        <f t="shared" si="19"/>
        <v/>
      </c>
      <c r="O415" s="37" t="str" cm="1">
        <f t="array" ref="O415">IF($AR415=0,"",INDEX(Input!$D$2:$AC$500,$AR415,$AP$4)&amp;"")</f>
        <v/>
      </c>
      <c r="P415" s="37" t="str" cm="1">
        <f t="array" ref="P415">IF($AR415=0,"",IFERROR(_xlfn.TEXTJOIN(", ",TRUE,_xlfn.MAP(_xlfn._xlws.FILTER(INDEX(Input!$D$2:$AC$500,,$AP$6),Input!$J$2:$J$500=$B415),_xlfn.LAMBDA(_xlpm.x,IFERROR(TRUNC(VALUE(_xlfn.TEXTBEFORE(_xlpm.x," ")))&amp;" "&amp;_xlfn.TEXTAFTER(_xlpm.x," "),_xlpm.x)))),""))</f>
        <v/>
      </c>
      <c r="Q415" s="29" t="str">
        <f t="shared" si="20"/>
        <v/>
      </c>
      <c r="R415" s="37" t="str" cm="1">
        <f t="array" ref="R415">IF($AR415=0,"",_xlfn.LET(_xlpm.Result,INDEX(Input!$D$2:$AC$500,$AR415,$AP$5),IF(_xlpm.Result="","",_xlpm.Result)))</f>
        <v/>
      </c>
      <c r="S415" s="37" t="str" cm="1">
        <f t="array" ref="S415">IF(R415="","",IFERROR(_xlfn.TEXTSPLIT(R415," / ", ,TRUE,0,),""))</f>
        <v/>
      </c>
      <c r="T415" s="37"/>
      <c r="U415" s="37" t="str" cm="1">
        <f t="array" ref="U415">IFERROR(_xlfn.IFS(
S415="","",
--S415&lt;55,"Battery Defect",
--S415&lt;=69,"Battery D",
--S415&lt;=80,"Battery C",
--S415&gt;80,""
),"")</f>
        <v/>
      </c>
      <c r="V415" s="37" t="str" cm="1">
        <f t="array" ref="V415">IFERROR(_xlfn.IFS(
T415="","",
--T415&lt;55,"Battery Defect",
--T415&lt;=69,"Battery D",
--T415&lt;=80,"Battery C",
--T415&gt;80,""
),"")</f>
        <v/>
      </c>
      <c r="W415" s="37" t="str" cm="1">
        <f t="array" ref="W415">IF($AR415=0,"",IFERROR(IF(INDEX(Input!$N$2:$U$500,$AR415,0)=0,"",INDEX(Input!$N$2:$U$500,$AR415,0)),""))</f>
        <v/>
      </c>
      <c r="X415" s="37"/>
      <c r="Y415" s="37"/>
      <c r="Z415" s="37"/>
      <c r="AA415" s="37"/>
      <c r="AB415" s="37"/>
      <c r="AC415" s="37"/>
      <c r="AD415" s="37"/>
      <c r="AE415" s="29" t="str">
        <f t="shared" si="18"/>
        <v/>
      </c>
      <c r="AF415" s="29" t="str" cm="1">
        <f t="array" ref="AF415">IF($AS415=0,"",INDEX(Disk_Pivot!$I$2:$I$500,$AS415))</f>
        <v/>
      </c>
      <c r="AG415" s="29" t="str" cm="1">
        <f t="array" ref="AG415">IF($AS415=0,"",INDEX(Disk_Pivot!$N$2:$N$500,$AS415))</f>
        <v/>
      </c>
      <c r="AH415" s="29"/>
      <c r="AI415" s="29"/>
      <c r="AJ415" s="29"/>
      <c r="AK415" s="29"/>
      <c r="AL415" s="29"/>
      <c r="AM415" s="29"/>
      <c r="AR415">
        <f>IFERROR(MATCH($B415,Input!$J$2:$J$500,0),0)</f>
        <v>0</v>
      </c>
      <c r="AS415">
        <f>IFERROR(MATCH($B415,Disk_Pivot!$G$2:$G$500,0),0)</f>
        <v>0</v>
      </c>
    </row>
    <row r="416" spans="1:45">
      <c r="A416" s="29" t="str" cm="1">
        <f t="array" ref="A416">IF($AR416=0,"",INDEX(Input!$G$2:$G$500,$AR416)&amp;"")</f>
        <v/>
      </c>
      <c r="B416" s="29"/>
      <c r="C416" s="29" t="str" cm="1">
        <f t="array" ref="C416">IF($AR416=0,"",INDEX(Input!$H$2:$H$500,$AR416)&amp;"")</f>
        <v/>
      </c>
      <c r="D416" s="37" t="str" cm="1">
        <f t="array" ref="D416">IF($AR416=0,"",INDEX(Input!$F$2:$F$500,$AR416))</f>
        <v/>
      </c>
      <c r="E416" s="29" t="str">
        <f>IFERROR(INDEX(Models!$G$2:$G$605,MATCH(D416,Models!$H$2:$H$605,0)),D416)</f>
        <v/>
      </c>
      <c r="F416" s="29" t="str" cm="1">
        <f t="array" ref="F416">IF($AR416=0,"",INDEX(Input!$E$2:$E$500,$AR416))</f>
        <v/>
      </c>
      <c r="G416" s="29" t="str" cm="1">
        <f t="array" ref="G416">IF($AR416=0,"",IF(F416="LENOVO",INDEX(Input!$K$2:$K$500,$AR416),INDEX(Input!$L$2:$L$500,$AR416)))</f>
        <v/>
      </c>
      <c r="H416" s="29"/>
      <c r="I416" s="29"/>
      <c r="J416" s="29" t="str">
        <f>CPU_Formula!I416</f>
        <v/>
      </c>
      <c r="K416" s="37" t="str" cm="1">
        <f t="array" ref="K416">IF($AR416=0,"",INDEX(Input!$D$2:$AC$500,$AR416,$AP$2)&amp;"")</f>
        <v/>
      </c>
      <c r="L416" s="37" t="str" cm="1">
        <f t="array" ref="L416">IF($AR416=0,"",INDEX(Input!$D$2:$AC$500,$AR416,$AP$3)&amp;"")</f>
        <v/>
      </c>
      <c r="M416" s="37" t="str" cm="1">
        <f t="array" ref="M416">IFERROR(_xlfn.FILTERXML("&lt;t&gt;&lt;s&gt;" &amp; SUBSTITUTE(L416," / ","&lt;/s&gt;&lt;s&gt;") &amp; "&lt;/s&gt;&lt;/t&gt;","(//s[contains(.,'DDR')])[1]"),"")</f>
        <v/>
      </c>
      <c r="N416" s="29" t="str">
        <f t="shared" si="19"/>
        <v/>
      </c>
      <c r="O416" s="37" t="str" cm="1">
        <f t="array" ref="O416">IF($AR416=0,"",INDEX(Input!$D$2:$AC$500,$AR416,$AP$4)&amp;"")</f>
        <v/>
      </c>
      <c r="P416" s="37" t="str" cm="1">
        <f t="array" ref="P416">IF($AR416=0,"",IFERROR(_xlfn.TEXTJOIN(", ",TRUE,_xlfn.MAP(_xlfn._xlws.FILTER(INDEX(Input!$D$2:$AC$500,,$AP$6),Input!$J$2:$J$500=$B416),_xlfn.LAMBDA(_xlpm.x,IFERROR(TRUNC(VALUE(_xlfn.TEXTBEFORE(_xlpm.x," ")))&amp;" "&amp;_xlfn.TEXTAFTER(_xlpm.x," "),_xlpm.x)))),""))</f>
        <v/>
      </c>
      <c r="Q416" s="29" t="str">
        <f t="shared" si="20"/>
        <v/>
      </c>
      <c r="R416" s="37" t="str" cm="1">
        <f t="array" ref="R416">IF($AR416=0,"",_xlfn.LET(_xlpm.Result,INDEX(Input!$D$2:$AC$500,$AR416,$AP$5),IF(_xlpm.Result="","",_xlpm.Result)))</f>
        <v/>
      </c>
      <c r="S416" s="37" t="str" cm="1">
        <f t="array" ref="S416">IF(R416="","",IFERROR(_xlfn.TEXTSPLIT(R416," / ", ,TRUE,0,),""))</f>
        <v/>
      </c>
      <c r="T416" s="37"/>
      <c r="U416" s="37" t="str" cm="1">
        <f t="array" ref="U416">IFERROR(_xlfn.IFS(
S416="","",
--S416&lt;55,"Battery Defect",
--S416&lt;=69,"Battery D",
--S416&lt;=80,"Battery C",
--S416&gt;80,""
),"")</f>
        <v/>
      </c>
      <c r="V416" s="37" t="str" cm="1">
        <f t="array" ref="V416">IFERROR(_xlfn.IFS(
T416="","",
--T416&lt;55,"Battery Defect",
--T416&lt;=69,"Battery D",
--T416&lt;=80,"Battery C",
--T416&gt;80,""
),"")</f>
        <v/>
      </c>
      <c r="W416" s="37" t="str" cm="1">
        <f t="array" ref="W416">IF($AR416=0,"",IFERROR(IF(INDEX(Input!$N$2:$U$500,$AR416,0)=0,"",INDEX(Input!$N$2:$U$500,$AR416,0)),""))</f>
        <v/>
      </c>
      <c r="X416" s="37"/>
      <c r="Y416" s="37"/>
      <c r="Z416" s="37"/>
      <c r="AA416" s="37"/>
      <c r="AB416" s="37"/>
      <c r="AC416" s="37"/>
      <c r="AD416" s="37"/>
      <c r="AE416" s="29" t="str">
        <f t="shared" si="18"/>
        <v/>
      </c>
      <c r="AF416" s="29" t="str" cm="1">
        <f t="array" ref="AF416">IF($AS416=0,"",INDEX(Disk_Pivot!$I$2:$I$500,$AS416))</f>
        <v/>
      </c>
      <c r="AG416" s="29" t="str" cm="1">
        <f t="array" ref="AG416">IF($AS416=0,"",INDEX(Disk_Pivot!$N$2:$N$500,$AS416))</f>
        <v/>
      </c>
      <c r="AH416" s="29"/>
      <c r="AI416" s="29"/>
      <c r="AJ416" s="29"/>
      <c r="AK416" s="29"/>
      <c r="AL416" s="29"/>
      <c r="AM416" s="29"/>
      <c r="AR416">
        <f>IFERROR(MATCH($B416,Input!$J$2:$J$500,0),0)</f>
        <v>0</v>
      </c>
      <c r="AS416">
        <f>IFERROR(MATCH($B416,Disk_Pivot!$G$2:$G$500,0),0)</f>
        <v>0</v>
      </c>
    </row>
    <row r="417" spans="1:45">
      <c r="A417" s="29" t="str" cm="1">
        <f t="array" ref="A417">IF($AR417=0,"",INDEX(Input!$G$2:$G$500,$AR417)&amp;"")</f>
        <v/>
      </c>
      <c r="B417" s="29"/>
      <c r="C417" s="29" t="str" cm="1">
        <f t="array" ref="C417">IF($AR417=0,"",INDEX(Input!$H$2:$H$500,$AR417)&amp;"")</f>
        <v/>
      </c>
      <c r="D417" s="37" t="str" cm="1">
        <f t="array" ref="D417">IF($AR417=0,"",INDEX(Input!$F$2:$F$500,$AR417))</f>
        <v/>
      </c>
      <c r="E417" s="29" t="str">
        <f>IFERROR(INDEX(Models!$G$2:$G$605,MATCH(D417,Models!$H$2:$H$605,0)),D417)</f>
        <v/>
      </c>
      <c r="F417" s="29" t="str" cm="1">
        <f t="array" ref="F417">IF($AR417=0,"",INDEX(Input!$E$2:$E$500,$AR417))</f>
        <v/>
      </c>
      <c r="G417" s="29" t="str" cm="1">
        <f t="array" ref="G417">IF($AR417=0,"",IF(F417="LENOVO",INDEX(Input!$K$2:$K$500,$AR417),INDEX(Input!$L$2:$L$500,$AR417)))</f>
        <v/>
      </c>
      <c r="H417" s="29"/>
      <c r="I417" s="29"/>
      <c r="J417" s="29" t="str">
        <f>CPU_Formula!I417</f>
        <v/>
      </c>
      <c r="K417" s="37" t="str" cm="1">
        <f t="array" ref="K417">IF($AR417=0,"",INDEX(Input!$D$2:$AC$500,$AR417,$AP$2)&amp;"")</f>
        <v/>
      </c>
      <c r="L417" s="37" t="str" cm="1">
        <f t="array" ref="L417">IF($AR417=0,"",INDEX(Input!$D$2:$AC$500,$AR417,$AP$3)&amp;"")</f>
        <v/>
      </c>
      <c r="M417" s="37" t="str" cm="1">
        <f t="array" ref="M417">IFERROR(_xlfn.FILTERXML("&lt;t&gt;&lt;s&gt;" &amp; SUBSTITUTE(L417," / ","&lt;/s&gt;&lt;s&gt;") &amp; "&lt;/s&gt;&lt;/t&gt;","(//s[contains(.,'DDR')])[1]"),"")</f>
        <v/>
      </c>
      <c r="N417" s="29" t="str">
        <f t="shared" si="19"/>
        <v/>
      </c>
      <c r="O417" s="37" t="str" cm="1">
        <f t="array" ref="O417">IF($AR417=0,"",INDEX(Input!$D$2:$AC$500,$AR417,$AP$4)&amp;"")</f>
        <v/>
      </c>
      <c r="P417" s="37" t="str" cm="1">
        <f t="array" ref="P417">IF($AR417=0,"",IFERROR(_xlfn.TEXTJOIN(", ",TRUE,_xlfn.MAP(_xlfn._xlws.FILTER(INDEX(Input!$D$2:$AC$500,,$AP$6),Input!$J$2:$J$500=$B417),_xlfn.LAMBDA(_xlpm.x,IFERROR(TRUNC(VALUE(_xlfn.TEXTBEFORE(_xlpm.x," ")))&amp;" "&amp;_xlfn.TEXTAFTER(_xlpm.x," "),_xlpm.x)))),""))</f>
        <v/>
      </c>
      <c r="Q417" s="29" t="str">
        <f t="shared" si="20"/>
        <v/>
      </c>
      <c r="R417" s="37" t="str" cm="1">
        <f t="array" ref="R417">IF($AR417=0,"",_xlfn.LET(_xlpm.Result,INDEX(Input!$D$2:$AC$500,$AR417,$AP$5),IF(_xlpm.Result="","",_xlpm.Result)))</f>
        <v/>
      </c>
      <c r="S417" s="37" t="str" cm="1">
        <f t="array" ref="S417">IF(R417="","",IFERROR(_xlfn.TEXTSPLIT(R417," / ", ,TRUE,0,),""))</f>
        <v/>
      </c>
      <c r="T417" s="37"/>
      <c r="U417" s="37" t="str" cm="1">
        <f t="array" ref="U417">IFERROR(_xlfn.IFS(
S417="","",
--S417&lt;55,"Battery Defect",
--S417&lt;=69,"Battery D",
--S417&lt;=80,"Battery C",
--S417&gt;80,""
),"")</f>
        <v/>
      </c>
      <c r="V417" s="37" t="str" cm="1">
        <f t="array" ref="V417">IFERROR(_xlfn.IFS(
T417="","",
--T417&lt;55,"Battery Defect",
--T417&lt;=69,"Battery D",
--T417&lt;=80,"Battery C",
--T417&gt;80,""
),"")</f>
        <v/>
      </c>
      <c r="W417" s="37" t="str" cm="1">
        <f t="array" ref="W417">IF($AR417=0,"",IFERROR(IF(INDEX(Input!$N$2:$U$500,$AR417,0)=0,"",INDEX(Input!$N$2:$U$500,$AR417,0)),""))</f>
        <v/>
      </c>
      <c r="X417" s="37"/>
      <c r="Y417" s="37"/>
      <c r="Z417" s="37"/>
      <c r="AA417" s="37"/>
      <c r="AB417" s="37"/>
      <c r="AC417" s="37"/>
      <c r="AD417" s="37"/>
      <c r="AE417" s="29" t="str">
        <f t="shared" si="18"/>
        <v/>
      </c>
      <c r="AF417" s="29" t="str" cm="1">
        <f t="array" ref="AF417">IF($AS417=0,"",INDEX(Disk_Pivot!$I$2:$I$500,$AS417))</f>
        <v/>
      </c>
      <c r="AG417" s="29" t="str" cm="1">
        <f t="array" ref="AG417">IF($AS417=0,"",INDEX(Disk_Pivot!$N$2:$N$500,$AS417))</f>
        <v/>
      </c>
      <c r="AH417" s="29"/>
      <c r="AI417" s="29"/>
      <c r="AJ417" s="29"/>
      <c r="AK417" s="29"/>
      <c r="AL417" s="29"/>
      <c r="AM417" s="29"/>
      <c r="AR417">
        <f>IFERROR(MATCH($B417,Input!$J$2:$J$500,0),0)</f>
        <v>0</v>
      </c>
      <c r="AS417">
        <f>IFERROR(MATCH($B417,Disk_Pivot!$G$2:$G$500,0),0)</f>
        <v>0</v>
      </c>
    </row>
    <row r="418" spans="1:45">
      <c r="A418" s="29" t="str" cm="1">
        <f t="array" ref="A418">IF($AR418=0,"",INDEX(Input!$G$2:$G$500,$AR418)&amp;"")</f>
        <v/>
      </c>
      <c r="B418" s="29"/>
      <c r="C418" s="29" t="str" cm="1">
        <f t="array" ref="C418">IF($AR418=0,"",INDEX(Input!$H$2:$H$500,$AR418)&amp;"")</f>
        <v/>
      </c>
      <c r="D418" s="37" t="str" cm="1">
        <f t="array" ref="D418">IF($AR418=0,"",INDEX(Input!$F$2:$F$500,$AR418))</f>
        <v/>
      </c>
      <c r="E418" s="29" t="str">
        <f>IFERROR(INDEX(Models!$G$2:$G$605,MATCH(D418,Models!$H$2:$H$605,0)),D418)</f>
        <v/>
      </c>
      <c r="F418" s="29" t="str" cm="1">
        <f t="array" ref="F418">IF($AR418=0,"",INDEX(Input!$E$2:$E$500,$AR418))</f>
        <v/>
      </c>
      <c r="G418" s="29" t="str" cm="1">
        <f t="array" ref="G418">IF($AR418=0,"",IF(F418="LENOVO",INDEX(Input!$K$2:$K$500,$AR418),INDEX(Input!$L$2:$L$500,$AR418)))</f>
        <v/>
      </c>
      <c r="H418" s="29"/>
      <c r="I418" s="29"/>
      <c r="J418" s="29" t="str">
        <f>CPU_Formula!I418</f>
        <v/>
      </c>
      <c r="K418" s="37" t="str" cm="1">
        <f t="array" ref="K418">IF($AR418=0,"",INDEX(Input!$D$2:$AC$500,$AR418,$AP$2)&amp;"")</f>
        <v/>
      </c>
      <c r="L418" s="37" t="str" cm="1">
        <f t="array" ref="L418">IF($AR418=0,"",INDEX(Input!$D$2:$AC$500,$AR418,$AP$3)&amp;"")</f>
        <v/>
      </c>
      <c r="M418" s="37" t="str" cm="1">
        <f t="array" ref="M418">IFERROR(_xlfn.FILTERXML("&lt;t&gt;&lt;s&gt;" &amp; SUBSTITUTE(L418," / ","&lt;/s&gt;&lt;s&gt;") &amp; "&lt;/s&gt;&lt;/t&gt;","(//s[contains(.,'DDR')])[1]"),"")</f>
        <v/>
      </c>
      <c r="N418" s="29" t="str">
        <f t="shared" si="19"/>
        <v/>
      </c>
      <c r="O418" s="37" t="str" cm="1">
        <f t="array" ref="O418">IF($AR418=0,"",INDEX(Input!$D$2:$AC$500,$AR418,$AP$4)&amp;"")</f>
        <v/>
      </c>
      <c r="P418" s="37" t="str" cm="1">
        <f t="array" ref="P418">IF($AR418=0,"",IFERROR(_xlfn.TEXTJOIN(", ",TRUE,_xlfn.MAP(_xlfn._xlws.FILTER(INDEX(Input!$D$2:$AC$500,,$AP$6),Input!$J$2:$J$500=$B418),_xlfn.LAMBDA(_xlpm.x,IFERROR(TRUNC(VALUE(_xlfn.TEXTBEFORE(_xlpm.x," ")))&amp;" "&amp;_xlfn.TEXTAFTER(_xlpm.x," "),_xlpm.x)))),""))</f>
        <v/>
      </c>
      <c r="Q418" s="29" t="str">
        <f t="shared" si="20"/>
        <v/>
      </c>
      <c r="R418" s="37" t="str" cm="1">
        <f t="array" ref="R418">IF($AR418=0,"",_xlfn.LET(_xlpm.Result,INDEX(Input!$D$2:$AC$500,$AR418,$AP$5),IF(_xlpm.Result="","",_xlpm.Result)))</f>
        <v/>
      </c>
      <c r="S418" s="37" t="str" cm="1">
        <f t="array" ref="S418">IF(R418="","",IFERROR(_xlfn.TEXTSPLIT(R418," / ", ,TRUE,0,),""))</f>
        <v/>
      </c>
      <c r="T418" s="37"/>
      <c r="U418" s="37" t="str" cm="1">
        <f t="array" ref="U418">IFERROR(_xlfn.IFS(
S418="","",
--S418&lt;55,"Battery Defect",
--S418&lt;=69,"Battery D",
--S418&lt;=80,"Battery C",
--S418&gt;80,""
),"")</f>
        <v/>
      </c>
      <c r="V418" s="37" t="str" cm="1">
        <f t="array" ref="V418">IFERROR(_xlfn.IFS(
T418="","",
--T418&lt;55,"Battery Defect",
--T418&lt;=69,"Battery D",
--T418&lt;=80,"Battery C",
--T418&gt;80,""
),"")</f>
        <v/>
      </c>
      <c r="W418" s="37" t="str" cm="1">
        <f t="array" ref="W418">IF($AR418=0,"",IFERROR(IF(INDEX(Input!$N$2:$U$500,$AR418,0)=0,"",INDEX(Input!$N$2:$U$500,$AR418,0)),""))</f>
        <v/>
      </c>
      <c r="X418" s="37"/>
      <c r="Y418" s="37"/>
      <c r="Z418" s="37"/>
      <c r="AA418" s="37"/>
      <c r="AB418" s="37"/>
      <c r="AC418" s="37"/>
      <c r="AD418" s="37"/>
      <c r="AE418" s="29" t="str">
        <f t="shared" si="18"/>
        <v/>
      </c>
      <c r="AF418" s="29" t="str" cm="1">
        <f t="array" ref="AF418">IF($AS418=0,"",INDEX(Disk_Pivot!$I$2:$I$500,$AS418))</f>
        <v/>
      </c>
      <c r="AG418" s="29" t="str" cm="1">
        <f t="array" ref="AG418">IF($AS418=0,"",INDEX(Disk_Pivot!$N$2:$N$500,$AS418))</f>
        <v/>
      </c>
      <c r="AH418" s="29"/>
      <c r="AI418" s="29"/>
      <c r="AJ418" s="29"/>
      <c r="AK418" s="29"/>
      <c r="AL418" s="29"/>
      <c r="AM418" s="29"/>
      <c r="AR418">
        <f>IFERROR(MATCH($B418,Input!$J$2:$J$500,0),0)</f>
        <v>0</v>
      </c>
      <c r="AS418">
        <f>IFERROR(MATCH($B418,Disk_Pivot!$G$2:$G$500,0),0)</f>
        <v>0</v>
      </c>
    </row>
    <row r="419" spans="1:45">
      <c r="A419" s="29" t="str" cm="1">
        <f t="array" ref="A419">IF($AR419=0,"",INDEX(Input!$G$2:$G$500,$AR419)&amp;"")</f>
        <v/>
      </c>
      <c r="B419" s="29"/>
      <c r="C419" s="29" t="str" cm="1">
        <f t="array" ref="C419">IF($AR419=0,"",INDEX(Input!$H$2:$H$500,$AR419)&amp;"")</f>
        <v/>
      </c>
      <c r="D419" s="37" t="str" cm="1">
        <f t="array" ref="D419">IF($AR419=0,"",INDEX(Input!$F$2:$F$500,$AR419))</f>
        <v/>
      </c>
      <c r="E419" s="29" t="str">
        <f>IFERROR(INDEX(Models!$G$2:$G$605,MATCH(D419,Models!$H$2:$H$605,0)),D419)</f>
        <v/>
      </c>
      <c r="F419" s="29" t="str" cm="1">
        <f t="array" ref="F419">IF($AR419=0,"",INDEX(Input!$E$2:$E$500,$AR419))</f>
        <v/>
      </c>
      <c r="G419" s="29" t="str" cm="1">
        <f t="array" ref="G419">IF($AR419=0,"",IF(F419="LENOVO",INDEX(Input!$K$2:$K$500,$AR419),INDEX(Input!$L$2:$L$500,$AR419)))</f>
        <v/>
      </c>
      <c r="H419" s="29"/>
      <c r="I419" s="29"/>
      <c r="J419" s="29" t="str">
        <f>CPU_Formula!I419</f>
        <v/>
      </c>
      <c r="K419" s="37" t="str" cm="1">
        <f t="array" ref="K419">IF($AR419=0,"",INDEX(Input!$D$2:$AC$500,$AR419,$AP$2)&amp;"")</f>
        <v/>
      </c>
      <c r="L419" s="37" t="str" cm="1">
        <f t="array" ref="L419">IF($AR419=0,"",INDEX(Input!$D$2:$AC$500,$AR419,$AP$3)&amp;"")</f>
        <v/>
      </c>
      <c r="M419" s="37" t="str" cm="1">
        <f t="array" ref="M419">IFERROR(_xlfn.FILTERXML("&lt;t&gt;&lt;s&gt;" &amp; SUBSTITUTE(L419," / ","&lt;/s&gt;&lt;s&gt;") &amp; "&lt;/s&gt;&lt;/t&gt;","(//s[contains(.,'DDR')])[1]"),"")</f>
        <v/>
      </c>
      <c r="N419" s="29" t="str">
        <f t="shared" si="19"/>
        <v/>
      </c>
      <c r="O419" s="37" t="str" cm="1">
        <f t="array" ref="O419">IF($AR419=0,"",INDEX(Input!$D$2:$AC$500,$AR419,$AP$4)&amp;"")</f>
        <v/>
      </c>
      <c r="P419" s="37" t="str" cm="1">
        <f t="array" ref="P419">IF($AR419=0,"",IFERROR(_xlfn.TEXTJOIN(", ",TRUE,_xlfn.MAP(_xlfn._xlws.FILTER(INDEX(Input!$D$2:$AC$500,,$AP$6),Input!$J$2:$J$500=$B419),_xlfn.LAMBDA(_xlpm.x,IFERROR(TRUNC(VALUE(_xlfn.TEXTBEFORE(_xlpm.x," ")))&amp;" "&amp;_xlfn.TEXTAFTER(_xlpm.x," "),_xlpm.x)))),""))</f>
        <v/>
      </c>
      <c r="Q419" s="29" t="str">
        <f t="shared" si="20"/>
        <v/>
      </c>
      <c r="R419" s="37" t="str" cm="1">
        <f t="array" ref="R419">IF($AR419=0,"",_xlfn.LET(_xlpm.Result,INDEX(Input!$D$2:$AC$500,$AR419,$AP$5),IF(_xlpm.Result="","",_xlpm.Result)))</f>
        <v/>
      </c>
      <c r="S419" s="37" t="str" cm="1">
        <f t="array" ref="S419">IF(R419="","",IFERROR(_xlfn.TEXTSPLIT(R419," / ", ,TRUE,0,),""))</f>
        <v/>
      </c>
      <c r="T419" s="37"/>
      <c r="U419" s="37" t="str" cm="1">
        <f t="array" ref="U419">IFERROR(_xlfn.IFS(
S419="","",
--S419&lt;55,"Battery Defect",
--S419&lt;=69,"Battery D",
--S419&lt;=80,"Battery C",
--S419&gt;80,""
),"")</f>
        <v/>
      </c>
      <c r="V419" s="37" t="str" cm="1">
        <f t="array" ref="V419">IFERROR(_xlfn.IFS(
T419="","",
--T419&lt;55,"Battery Defect",
--T419&lt;=69,"Battery D",
--T419&lt;=80,"Battery C",
--T419&gt;80,""
),"")</f>
        <v/>
      </c>
      <c r="W419" s="37" t="str" cm="1">
        <f t="array" ref="W419">IF($AR419=0,"",IFERROR(IF(INDEX(Input!$N$2:$U$500,$AR419,0)=0,"",INDEX(Input!$N$2:$U$500,$AR419,0)),""))</f>
        <v/>
      </c>
      <c r="X419" s="37"/>
      <c r="Y419" s="37"/>
      <c r="Z419" s="37"/>
      <c r="AA419" s="37"/>
      <c r="AB419" s="37"/>
      <c r="AC419" s="37"/>
      <c r="AD419" s="37"/>
      <c r="AE419" s="29" t="str">
        <f t="shared" si="18"/>
        <v/>
      </c>
      <c r="AF419" s="29" t="str" cm="1">
        <f t="array" ref="AF419">IF($AS419=0,"",INDEX(Disk_Pivot!$I$2:$I$500,$AS419))</f>
        <v/>
      </c>
      <c r="AG419" s="29" t="str" cm="1">
        <f t="array" ref="AG419">IF($AS419=0,"",INDEX(Disk_Pivot!$N$2:$N$500,$AS419))</f>
        <v/>
      </c>
      <c r="AH419" s="29"/>
      <c r="AI419" s="29"/>
      <c r="AJ419" s="29"/>
      <c r="AK419" s="29"/>
      <c r="AL419" s="29"/>
      <c r="AM419" s="29"/>
      <c r="AR419">
        <f>IFERROR(MATCH($B419,Input!$J$2:$J$500,0),0)</f>
        <v>0</v>
      </c>
      <c r="AS419">
        <f>IFERROR(MATCH($B419,Disk_Pivot!$G$2:$G$500,0),0)</f>
        <v>0</v>
      </c>
    </row>
    <row r="420" spans="1:45">
      <c r="A420" s="29" t="str" cm="1">
        <f t="array" ref="A420">IF($AR420=0,"",INDEX(Input!$G$2:$G$500,$AR420)&amp;"")</f>
        <v/>
      </c>
      <c r="B420" s="29"/>
      <c r="C420" s="29" t="str" cm="1">
        <f t="array" ref="C420">IF($AR420=0,"",INDEX(Input!$H$2:$H$500,$AR420)&amp;"")</f>
        <v/>
      </c>
      <c r="D420" s="37" t="str" cm="1">
        <f t="array" ref="D420">IF($AR420=0,"",INDEX(Input!$F$2:$F$500,$AR420))</f>
        <v/>
      </c>
      <c r="E420" s="29" t="str">
        <f>IFERROR(INDEX(Models!$G$2:$G$605,MATCH(D420,Models!$H$2:$H$605,0)),D420)</f>
        <v/>
      </c>
      <c r="F420" s="29" t="str" cm="1">
        <f t="array" ref="F420">IF($AR420=0,"",INDEX(Input!$E$2:$E$500,$AR420))</f>
        <v/>
      </c>
      <c r="G420" s="29" t="str" cm="1">
        <f t="array" ref="G420">IF($AR420=0,"",IF(F420="LENOVO",INDEX(Input!$K$2:$K$500,$AR420),INDEX(Input!$L$2:$L$500,$AR420)))</f>
        <v/>
      </c>
      <c r="H420" s="29"/>
      <c r="I420" s="29"/>
      <c r="J420" s="29" t="str">
        <f>CPU_Formula!I420</f>
        <v/>
      </c>
      <c r="K420" s="37" t="str" cm="1">
        <f t="array" ref="K420">IF($AR420=0,"",INDEX(Input!$D$2:$AC$500,$AR420,$AP$2)&amp;"")</f>
        <v/>
      </c>
      <c r="L420" s="37" t="str" cm="1">
        <f t="array" ref="L420">IF($AR420=0,"",INDEX(Input!$D$2:$AC$500,$AR420,$AP$3)&amp;"")</f>
        <v/>
      </c>
      <c r="M420" s="37" t="str" cm="1">
        <f t="array" ref="M420">IFERROR(_xlfn.FILTERXML("&lt;t&gt;&lt;s&gt;" &amp; SUBSTITUTE(L420," / ","&lt;/s&gt;&lt;s&gt;") &amp; "&lt;/s&gt;&lt;/t&gt;","(//s[contains(.,'DDR')])[1]"),"")</f>
        <v/>
      </c>
      <c r="N420" s="29" t="str">
        <f t="shared" si="19"/>
        <v/>
      </c>
      <c r="O420" s="37" t="str" cm="1">
        <f t="array" ref="O420">IF($AR420=0,"",INDEX(Input!$D$2:$AC$500,$AR420,$AP$4)&amp;"")</f>
        <v/>
      </c>
      <c r="P420" s="37" t="str" cm="1">
        <f t="array" ref="P420">IF($AR420=0,"",IFERROR(_xlfn.TEXTJOIN(", ",TRUE,_xlfn.MAP(_xlfn._xlws.FILTER(INDEX(Input!$D$2:$AC$500,,$AP$6),Input!$J$2:$J$500=$B420),_xlfn.LAMBDA(_xlpm.x,IFERROR(TRUNC(VALUE(_xlfn.TEXTBEFORE(_xlpm.x," ")))&amp;" "&amp;_xlfn.TEXTAFTER(_xlpm.x," "),_xlpm.x)))),""))</f>
        <v/>
      </c>
      <c r="Q420" s="29" t="str">
        <f t="shared" si="20"/>
        <v/>
      </c>
      <c r="R420" s="37" t="str" cm="1">
        <f t="array" ref="R420">IF($AR420=0,"",_xlfn.LET(_xlpm.Result,INDEX(Input!$D$2:$AC$500,$AR420,$AP$5),IF(_xlpm.Result="","",_xlpm.Result)))</f>
        <v/>
      </c>
      <c r="S420" s="37" t="str" cm="1">
        <f t="array" ref="S420">IF(R420="","",IFERROR(_xlfn.TEXTSPLIT(R420," / ", ,TRUE,0,),""))</f>
        <v/>
      </c>
      <c r="T420" s="37"/>
      <c r="U420" s="37" t="str" cm="1">
        <f t="array" ref="U420">IFERROR(_xlfn.IFS(
S420="","",
--S420&lt;55,"Battery Defect",
--S420&lt;=69,"Battery D",
--S420&lt;=80,"Battery C",
--S420&gt;80,""
),"")</f>
        <v/>
      </c>
      <c r="V420" s="37" t="str" cm="1">
        <f t="array" ref="V420">IFERROR(_xlfn.IFS(
T420="","",
--T420&lt;55,"Battery Defect",
--T420&lt;=69,"Battery D",
--T420&lt;=80,"Battery C",
--T420&gt;80,""
),"")</f>
        <v/>
      </c>
      <c r="W420" s="37" t="str" cm="1">
        <f t="array" ref="W420">IF($AR420=0,"",IFERROR(IF(INDEX(Input!$N$2:$U$500,$AR420,0)=0,"",INDEX(Input!$N$2:$U$500,$AR420,0)),""))</f>
        <v/>
      </c>
      <c r="X420" s="37"/>
      <c r="Y420" s="37"/>
      <c r="Z420" s="37"/>
      <c r="AA420" s="37"/>
      <c r="AB420" s="37"/>
      <c r="AC420" s="37"/>
      <c r="AD420" s="37"/>
      <c r="AE420" s="29" t="str">
        <f t="shared" si="18"/>
        <v/>
      </c>
      <c r="AF420" s="29" t="str" cm="1">
        <f t="array" ref="AF420">IF($AS420=0,"",INDEX(Disk_Pivot!$I$2:$I$500,$AS420))</f>
        <v/>
      </c>
      <c r="AG420" s="29" t="str" cm="1">
        <f t="array" ref="AG420">IF($AS420=0,"",INDEX(Disk_Pivot!$N$2:$N$500,$AS420))</f>
        <v/>
      </c>
      <c r="AH420" s="29"/>
      <c r="AI420" s="29"/>
      <c r="AJ420" s="29"/>
      <c r="AK420" s="29"/>
      <c r="AL420" s="29"/>
      <c r="AM420" s="29"/>
      <c r="AR420">
        <f>IFERROR(MATCH($B420,Input!$J$2:$J$500,0),0)</f>
        <v>0</v>
      </c>
      <c r="AS420">
        <f>IFERROR(MATCH($B420,Disk_Pivot!$G$2:$G$500,0),0)</f>
        <v>0</v>
      </c>
    </row>
    <row r="421" spans="1:45">
      <c r="A421" s="29" t="str" cm="1">
        <f t="array" ref="A421">IF($AR421=0,"",INDEX(Input!$G$2:$G$500,$AR421)&amp;"")</f>
        <v/>
      </c>
      <c r="B421" s="29"/>
      <c r="C421" s="29" t="str" cm="1">
        <f t="array" ref="C421">IF($AR421=0,"",INDEX(Input!$H$2:$H$500,$AR421)&amp;"")</f>
        <v/>
      </c>
      <c r="D421" s="37" t="str" cm="1">
        <f t="array" ref="D421">IF($AR421=0,"",INDEX(Input!$F$2:$F$500,$AR421))</f>
        <v/>
      </c>
      <c r="E421" s="29" t="str">
        <f>IFERROR(INDEX(Models!$G$2:$G$605,MATCH(D421,Models!$H$2:$H$605,0)),D421)</f>
        <v/>
      </c>
      <c r="F421" s="29" t="str" cm="1">
        <f t="array" ref="F421">IF($AR421=0,"",INDEX(Input!$E$2:$E$500,$AR421))</f>
        <v/>
      </c>
      <c r="G421" s="29" t="str" cm="1">
        <f t="array" ref="G421">IF($AR421=0,"",IF(F421="LENOVO",INDEX(Input!$K$2:$K$500,$AR421),INDEX(Input!$L$2:$L$500,$AR421)))</f>
        <v/>
      </c>
      <c r="H421" s="29"/>
      <c r="I421" s="29"/>
      <c r="J421" s="29" t="str">
        <f>CPU_Formula!I421</f>
        <v/>
      </c>
      <c r="K421" s="37" t="str" cm="1">
        <f t="array" ref="K421">IF($AR421=0,"",INDEX(Input!$D$2:$AC$500,$AR421,$AP$2)&amp;"")</f>
        <v/>
      </c>
      <c r="L421" s="37" t="str" cm="1">
        <f t="array" ref="L421">IF($AR421=0,"",INDEX(Input!$D$2:$AC$500,$AR421,$AP$3)&amp;"")</f>
        <v/>
      </c>
      <c r="M421" s="37" t="str" cm="1">
        <f t="array" ref="M421">IFERROR(_xlfn.FILTERXML("&lt;t&gt;&lt;s&gt;" &amp; SUBSTITUTE(L421," / ","&lt;/s&gt;&lt;s&gt;") &amp; "&lt;/s&gt;&lt;/t&gt;","(//s[contains(.,'DDR')])[1]"),"")</f>
        <v/>
      </c>
      <c r="N421" s="29" t="str">
        <f t="shared" si="19"/>
        <v/>
      </c>
      <c r="O421" s="37" t="str" cm="1">
        <f t="array" ref="O421">IF($AR421=0,"",INDEX(Input!$D$2:$AC$500,$AR421,$AP$4)&amp;"")</f>
        <v/>
      </c>
      <c r="P421" s="37" t="str" cm="1">
        <f t="array" ref="P421">IF($AR421=0,"",IFERROR(_xlfn.TEXTJOIN(", ",TRUE,_xlfn.MAP(_xlfn._xlws.FILTER(INDEX(Input!$D$2:$AC$500,,$AP$6),Input!$J$2:$J$500=$B421),_xlfn.LAMBDA(_xlpm.x,IFERROR(TRUNC(VALUE(_xlfn.TEXTBEFORE(_xlpm.x," ")))&amp;" "&amp;_xlfn.TEXTAFTER(_xlpm.x," "),_xlpm.x)))),""))</f>
        <v/>
      </c>
      <c r="Q421" s="29" t="str">
        <f t="shared" si="20"/>
        <v/>
      </c>
      <c r="R421" s="37" t="str" cm="1">
        <f t="array" ref="R421">IF($AR421=0,"",_xlfn.LET(_xlpm.Result,INDEX(Input!$D$2:$AC$500,$AR421,$AP$5),IF(_xlpm.Result="","",_xlpm.Result)))</f>
        <v/>
      </c>
      <c r="S421" s="37" t="str" cm="1">
        <f t="array" ref="S421">IF(R421="","",IFERROR(_xlfn.TEXTSPLIT(R421," / ", ,TRUE,0,),""))</f>
        <v/>
      </c>
      <c r="T421" s="37"/>
      <c r="U421" s="37" t="str" cm="1">
        <f t="array" ref="U421">IFERROR(_xlfn.IFS(
S421="","",
--S421&lt;55,"Battery Defect",
--S421&lt;=69,"Battery D",
--S421&lt;=80,"Battery C",
--S421&gt;80,""
),"")</f>
        <v/>
      </c>
      <c r="V421" s="37" t="str" cm="1">
        <f t="array" ref="V421">IFERROR(_xlfn.IFS(
T421="","",
--T421&lt;55,"Battery Defect",
--T421&lt;=69,"Battery D",
--T421&lt;=80,"Battery C",
--T421&gt;80,""
),"")</f>
        <v/>
      </c>
      <c r="W421" s="37" t="str" cm="1">
        <f t="array" ref="W421">IF($AR421=0,"",IFERROR(IF(INDEX(Input!$N$2:$U$500,$AR421,0)=0,"",INDEX(Input!$N$2:$U$500,$AR421,0)),""))</f>
        <v/>
      </c>
      <c r="X421" s="37"/>
      <c r="Y421" s="37"/>
      <c r="Z421" s="37"/>
      <c r="AA421" s="37"/>
      <c r="AB421" s="37"/>
      <c r="AC421" s="37"/>
      <c r="AD421" s="37"/>
      <c r="AE421" s="29" t="str">
        <f t="shared" si="18"/>
        <v/>
      </c>
      <c r="AF421" s="29" t="str" cm="1">
        <f t="array" ref="AF421">IF($AS421=0,"",INDEX(Disk_Pivot!$I$2:$I$500,$AS421))</f>
        <v/>
      </c>
      <c r="AG421" s="29" t="str" cm="1">
        <f t="array" ref="AG421">IF($AS421=0,"",INDEX(Disk_Pivot!$N$2:$N$500,$AS421))</f>
        <v/>
      </c>
      <c r="AH421" s="29"/>
      <c r="AI421" s="29"/>
      <c r="AJ421" s="29"/>
      <c r="AK421" s="29"/>
      <c r="AL421" s="29"/>
      <c r="AM421" s="29"/>
      <c r="AR421">
        <f>IFERROR(MATCH($B421,Input!$J$2:$J$500,0),0)</f>
        <v>0</v>
      </c>
      <c r="AS421">
        <f>IFERROR(MATCH($B421,Disk_Pivot!$G$2:$G$500,0),0)</f>
        <v>0</v>
      </c>
    </row>
    <row r="422" spans="1:45">
      <c r="A422" s="29" t="str" cm="1">
        <f t="array" ref="A422">IF($AR422=0,"",INDEX(Input!$G$2:$G$500,$AR422)&amp;"")</f>
        <v/>
      </c>
      <c r="B422" s="29"/>
      <c r="C422" s="29" t="str" cm="1">
        <f t="array" ref="C422">IF($AR422=0,"",INDEX(Input!$H$2:$H$500,$AR422)&amp;"")</f>
        <v/>
      </c>
      <c r="D422" s="37" t="str" cm="1">
        <f t="array" ref="D422">IF($AR422=0,"",INDEX(Input!$F$2:$F$500,$AR422))</f>
        <v/>
      </c>
      <c r="E422" s="29" t="str">
        <f>IFERROR(INDEX(Models!$G$2:$G$605,MATCH(D422,Models!$H$2:$H$605,0)),D422)</f>
        <v/>
      </c>
      <c r="F422" s="29" t="str" cm="1">
        <f t="array" ref="F422">IF($AR422=0,"",INDEX(Input!$E$2:$E$500,$AR422))</f>
        <v/>
      </c>
      <c r="G422" s="29" t="str" cm="1">
        <f t="array" ref="G422">IF($AR422=0,"",IF(F422="LENOVO",INDEX(Input!$K$2:$K$500,$AR422),INDEX(Input!$L$2:$L$500,$AR422)))</f>
        <v/>
      </c>
      <c r="H422" s="29"/>
      <c r="I422" s="29"/>
      <c r="J422" s="29" t="str">
        <f>CPU_Formula!I422</f>
        <v/>
      </c>
      <c r="K422" s="37" t="str" cm="1">
        <f t="array" ref="K422">IF($AR422=0,"",INDEX(Input!$D$2:$AC$500,$AR422,$AP$2)&amp;"")</f>
        <v/>
      </c>
      <c r="L422" s="37" t="str" cm="1">
        <f t="array" ref="L422">IF($AR422=0,"",INDEX(Input!$D$2:$AC$500,$AR422,$AP$3)&amp;"")</f>
        <v/>
      </c>
      <c r="M422" s="37" t="str" cm="1">
        <f t="array" ref="M422">IFERROR(_xlfn.FILTERXML("&lt;t&gt;&lt;s&gt;" &amp; SUBSTITUTE(L422," / ","&lt;/s&gt;&lt;s&gt;") &amp; "&lt;/s&gt;&lt;/t&gt;","(//s[contains(.,'DDR')])[1]"),"")</f>
        <v/>
      </c>
      <c r="N422" s="29" t="str">
        <f t="shared" si="19"/>
        <v/>
      </c>
      <c r="O422" s="37" t="str" cm="1">
        <f t="array" ref="O422">IF($AR422=0,"",INDEX(Input!$D$2:$AC$500,$AR422,$AP$4)&amp;"")</f>
        <v/>
      </c>
      <c r="P422" s="37" t="str" cm="1">
        <f t="array" ref="P422">IF($AR422=0,"",IFERROR(_xlfn.TEXTJOIN(", ",TRUE,_xlfn.MAP(_xlfn._xlws.FILTER(INDEX(Input!$D$2:$AC$500,,$AP$6),Input!$J$2:$J$500=$B422),_xlfn.LAMBDA(_xlpm.x,IFERROR(TRUNC(VALUE(_xlfn.TEXTBEFORE(_xlpm.x," ")))&amp;" "&amp;_xlfn.TEXTAFTER(_xlpm.x," "),_xlpm.x)))),""))</f>
        <v/>
      </c>
      <c r="Q422" s="29" t="str">
        <f t="shared" si="20"/>
        <v/>
      </c>
      <c r="R422" s="37" t="str" cm="1">
        <f t="array" ref="R422">IF($AR422=0,"",_xlfn.LET(_xlpm.Result,INDEX(Input!$D$2:$AC$500,$AR422,$AP$5),IF(_xlpm.Result="","",_xlpm.Result)))</f>
        <v/>
      </c>
      <c r="S422" s="37" t="str" cm="1">
        <f t="array" ref="S422">IF(R422="","",IFERROR(_xlfn.TEXTSPLIT(R422," / ", ,TRUE,0,),""))</f>
        <v/>
      </c>
      <c r="T422" s="37"/>
      <c r="U422" s="37" t="str" cm="1">
        <f t="array" ref="U422">IFERROR(_xlfn.IFS(
S422="","",
--S422&lt;55,"Battery Defect",
--S422&lt;=69,"Battery D",
--S422&lt;=80,"Battery C",
--S422&gt;80,""
),"")</f>
        <v/>
      </c>
      <c r="V422" s="37" t="str" cm="1">
        <f t="array" ref="V422">IFERROR(_xlfn.IFS(
T422="","",
--T422&lt;55,"Battery Defect",
--T422&lt;=69,"Battery D",
--T422&lt;=80,"Battery C",
--T422&gt;80,""
),"")</f>
        <v/>
      </c>
      <c r="W422" s="37" t="str" cm="1">
        <f t="array" ref="W422">IF($AR422=0,"",IFERROR(IF(INDEX(Input!$N$2:$U$500,$AR422,0)=0,"",INDEX(Input!$N$2:$U$500,$AR422,0)),""))</f>
        <v/>
      </c>
      <c r="X422" s="37"/>
      <c r="Y422" s="37"/>
      <c r="Z422" s="37"/>
      <c r="AA422" s="37"/>
      <c r="AB422" s="37"/>
      <c r="AC422" s="37"/>
      <c r="AD422" s="37"/>
      <c r="AE422" s="29" t="str">
        <f t="shared" si="18"/>
        <v/>
      </c>
      <c r="AF422" s="29" t="str" cm="1">
        <f t="array" ref="AF422">IF($AS422=0,"",INDEX(Disk_Pivot!$I$2:$I$500,$AS422))</f>
        <v/>
      </c>
      <c r="AG422" s="29" t="str" cm="1">
        <f t="array" ref="AG422">IF($AS422=0,"",INDEX(Disk_Pivot!$N$2:$N$500,$AS422))</f>
        <v/>
      </c>
      <c r="AH422" s="29"/>
      <c r="AI422" s="29"/>
      <c r="AJ422" s="29"/>
      <c r="AK422" s="29"/>
      <c r="AL422" s="29"/>
      <c r="AM422" s="29"/>
      <c r="AR422">
        <f>IFERROR(MATCH($B422,Input!$J$2:$J$500,0),0)</f>
        <v>0</v>
      </c>
      <c r="AS422">
        <f>IFERROR(MATCH($B422,Disk_Pivot!$G$2:$G$500,0),0)</f>
        <v>0</v>
      </c>
    </row>
    <row r="423" spans="1:45">
      <c r="A423" s="29" t="str" cm="1">
        <f t="array" ref="A423">IF($AR423=0,"",INDEX(Input!$G$2:$G$500,$AR423)&amp;"")</f>
        <v/>
      </c>
      <c r="B423" s="29"/>
      <c r="C423" s="29" t="str" cm="1">
        <f t="array" ref="C423">IF($AR423=0,"",INDEX(Input!$H$2:$H$500,$AR423)&amp;"")</f>
        <v/>
      </c>
      <c r="D423" s="37" t="str" cm="1">
        <f t="array" ref="D423">IF($AR423=0,"",INDEX(Input!$F$2:$F$500,$AR423))</f>
        <v/>
      </c>
      <c r="E423" s="29" t="str">
        <f>IFERROR(INDEX(Models!$G$2:$G$605,MATCH(D423,Models!$H$2:$H$605,0)),D423)</f>
        <v/>
      </c>
      <c r="F423" s="29" t="str" cm="1">
        <f t="array" ref="F423">IF($AR423=0,"",INDEX(Input!$E$2:$E$500,$AR423))</f>
        <v/>
      </c>
      <c r="G423" s="29" t="str" cm="1">
        <f t="array" ref="G423">IF($AR423=0,"",IF(F423="LENOVO",INDEX(Input!$K$2:$K$500,$AR423),INDEX(Input!$L$2:$L$500,$AR423)))</f>
        <v/>
      </c>
      <c r="H423" s="29"/>
      <c r="I423" s="29"/>
      <c r="J423" s="29" t="str">
        <f>CPU_Formula!I423</f>
        <v/>
      </c>
      <c r="K423" s="37" t="str" cm="1">
        <f t="array" ref="K423">IF($AR423=0,"",INDEX(Input!$D$2:$AC$500,$AR423,$AP$2)&amp;"")</f>
        <v/>
      </c>
      <c r="L423" s="37" t="str" cm="1">
        <f t="array" ref="L423">IF($AR423=0,"",INDEX(Input!$D$2:$AC$500,$AR423,$AP$3)&amp;"")</f>
        <v/>
      </c>
      <c r="M423" s="37" t="str" cm="1">
        <f t="array" ref="M423">IFERROR(_xlfn.FILTERXML("&lt;t&gt;&lt;s&gt;" &amp; SUBSTITUTE(L423," / ","&lt;/s&gt;&lt;s&gt;") &amp; "&lt;/s&gt;&lt;/t&gt;","(//s[contains(.,'DDR')])[1]"),"")</f>
        <v/>
      </c>
      <c r="N423" s="29" t="str">
        <f t="shared" si="19"/>
        <v/>
      </c>
      <c r="O423" s="37" t="str" cm="1">
        <f t="array" ref="O423">IF($AR423=0,"",INDEX(Input!$D$2:$AC$500,$AR423,$AP$4)&amp;"")</f>
        <v/>
      </c>
      <c r="P423" s="37" t="str" cm="1">
        <f t="array" ref="P423">IF($AR423=0,"",IFERROR(_xlfn.TEXTJOIN(", ",TRUE,_xlfn.MAP(_xlfn._xlws.FILTER(INDEX(Input!$D$2:$AC$500,,$AP$6),Input!$J$2:$J$500=$B423),_xlfn.LAMBDA(_xlpm.x,IFERROR(TRUNC(VALUE(_xlfn.TEXTBEFORE(_xlpm.x," ")))&amp;" "&amp;_xlfn.TEXTAFTER(_xlpm.x," "),_xlpm.x)))),""))</f>
        <v/>
      </c>
      <c r="Q423" s="29" t="str">
        <f t="shared" si="20"/>
        <v/>
      </c>
      <c r="R423" s="37" t="str" cm="1">
        <f t="array" ref="R423">IF($AR423=0,"",_xlfn.LET(_xlpm.Result,INDEX(Input!$D$2:$AC$500,$AR423,$AP$5),IF(_xlpm.Result="","",_xlpm.Result)))</f>
        <v/>
      </c>
      <c r="S423" s="37" t="str" cm="1">
        <f t="array" ref="S423">IF(R423="","",IFERROR(_xlfn.TEXTSPLIT(R423," / ", ,TRUE,0,),""))</f>
        <v/>
      </c>
      <c r="T423" s="37"/>
      <c r="U423" s="37" t="str" cm="1">
        <f t="array" ref="U423">IFERROR(_xlfn.IFS(
S423="","",
--S423&lt;55,"Battery Defect",
--S423&lt;=69,"Battery D",
--S423&lt;=80,"Battery C",
--S423&gt;80,""
),"")</f>
        <v/>
      </c>
      <c r="V423" s="37" t="str" cm="1">
        <f t="array" ref="V423">IFERROR(_xlfn.IFS(
T423="","",
--T423&lt;55,"Battery Defect",
--T423&lt;=69,"Battery D",
--T423&lt;=80,"Battery C",
--T423&gt;80,""
),"")</f>
        <v/>
      </c>
      <c r="W423" s="37" t="str" cm="1">
        <f t="array" ref="W423">IF($AR423=0,"",IFERROR(IF(INDEX(Input!$N$2:$U$500,$AR423,0)=0,"",INDEX(Input!$N$2:$U$500,$AR423,0)),""))</f>
        <v/>
      </c>
      <c r="X423" s="37"/>
      <c r="Y423" s="37"/>
      <c r="Z423" s="37"/>
      <c r="AA423" s="37"/>
      <c r="AB423" s="37"/>
      <c r="AC423" s="37"/>
      <c r="AD423" s="37"/>
      <c r="AE423" s="29" t="str">
        <f t="shared" si="18"/>
        <v/>
      </c>
      <c r="AF423" s="29" t="str" cm="1">
        <f t="array" ref="AF423">IF($AS423=0,"",INDEX(Disk_Pivot!$I$2:$I$500,$AS423))</f>
        <v/>
      </c>
      <c r="AG423" s="29" t="str" cm="1">
        <f t="array" ref="AG423">IF($AS423=0,"",INDEX(Disk_Pivot!$N$2:$N$500,$AS423))</f>
        <v/>
      </c>
      <c r="AH423" s="29"/>
      <c r="AI423" s="29"/>
      <c r="AJ423" s="29"/>
      <c r="AK423" s="29"/>
      <c r="AL423" s="29"/>
      <c r="AM423" s="29"/>
      <c r="AR423">
        <f>IFERROR(MATCH($B423,Input!$J$2:$J$500,0),0)</f>
        <v>0</v>
      </c>
      <c r="AS423">
        <f>IFERROR(MATCH($B423,Disk_Pivot!$G$2:$G$500,0),0)</f>
        <v>0</v>
      </c>
    </row>
    <row r="424" spans="1:45">
      <c r="A424" s="29" t="str" cm="1">
        <f t="array" ref="A424">IF($AR424=0,"",INDEX(Input!$G$2:$G$500,$AR424)&amp;"")</f>
        <v/>
      </c>
      <c r="B424" s="29"/>
      <c r="C424" s="29" t="str" cm="1">
        <f t="array" ref="C424">IF($AR424=0,"",INDEX(Input!$H$2:$H$500,$AR424)&amp;"")</f>
        <v/>
      </c>
      <c r="D424" s="37" t="str" cm="1">
        <f t="array" ref="D424">IF($AR424=0,"",INDEX(Input!$F$2:$F$500,$AR424))</f>
        <v/>
      </c>
      <c r="E424" s="29" t="str">
        <f>IFERROR(INDEX(Models!$G$2:$G$605,MATCH(D424,Models!$H$2:$H$605,0)),D424)</f>
        <v/>
      </c>
      <c r="F424" s="29" t="str" cm="1">
        <f t="array" ref="F424">IF($AR424=0,"",INDEX(Input!$E$2:$E$500,$AR424))</f>
        <v/>
      </c>
      <c r="G424" s="29" t="str" cm="1">
        <f t="array" ref="G424">IF($AR424=0,"",IF(F424="LENOVO",INDEX(Input!$K$2:$K$500,$AR424),INDEX(Input!$L$2:$L$500,$AR424)))</f>
        <v/>
      </c>
      <c r="H424" s="29"/>
      <c r="I424" s="29"/>
      <c r="J424" s="29" t="str">
        <f>CPU_Formula!I424</f>
        <v/>
      </c>
      <c r="K424" s="37" t="str" cm="1">
        <f t="array" ref="K424">IF($AR424=0,"",INDEX(Input!$D$2:$AC$500,$AR424,$AP$2)&amp;"")</f>
        <v/>
      </c>
      <c r="L424" s="37" t="str" cm="1">
        <f t="array" ref="L424">IF($AR424=0,"",INDEX(Input!$D$2:$AC$500,$AR424,$AP$3)&amp;"")</f>
        <v/>
      </c>
      <c r="M424" s="37" t="str" cm="1">
        <f t="array" ref="M424">IFERROR(_xlfn.FILTERXML("&lt;t&gt;&lt;s&gt;" &amp; SUBSTITUTE(L424," / ","&lt;/s&gt;&lt;s&gt;") &amp; "&lt;/s&gt;&lt;/t&gt;","(//s[contains(.,'DDR')])[1]"),"")</f>
        <v/>
      </c>
      <c r="N424" s="29" t="str">
        <f t="shared" si="19"/>
        <v/>
      </c>
      <c r="O424" s="37" t="str" cm="1">
        <f t="array" ref="O424">IF($AR424=0,"",INDEX(Input!$D$2:$AC$500,$AR424,$AP$4)&amp;"")</f>
        <v/>
      </c>
      <c r="P424" s="37" t="str" cm="1">
        <f t="array" ref="P424">IF($AR424=0,"",IFERROR(_xlfn.TEXTJOIN(", ",TRUE,_xlfn.MAP(_xlfn._xlws.FILTER(INDEX(Input!$D$2:$AC$500,,$AP$6),Input!$J$2:$J$500=$B424),_xlfn.LAMBDA(_xlpm.x,IFERROR(TRUNC(VALUE(_xlfn.TEXTBEFORE(_xlpm.x," ")))&amp;" "&amp;_xlfn.TEXTAFTER(_xlpm.x," "),_xlpm.x)))),""))</f>
        <v/>
      </c>
      <c r="Q424" s="29" t="str">
        <f t="shared" si="20"/>
        <v/>
      </c>
      <c r="R424" s="37" t="str" cm="1">
        <f t="array" ref="R424">IF($AR424=0,"",_xlfn.LET(_xlpm.Result,INDEX(Input!$D$2:$AC$500,$AR424,$AP$5),IF(_xlpm.Result="","",_xlpm.Result)))</f>
        <v/>
      </c>
      <c r="S424" s="37" t="str" cm="1">
        <f t="array" ref="S424">IF(R424="","",IFERROR(_xlfn.TEXTSPLIT(R424," / ", ,TRUE,0,),""))</f>
        <v/>
      </c>
      <c r="T424" s="37"/>
      <c r="U424" s="37" t="str" cm="1">
        <f t="array" ref="U424">IFERROR(_xlfn.IFS(
S424="","",
--S424&lt;55,"Battery Defect",
--S424&lt;=69,"Battery D",
--S424&lt;=80,"Battery C",
--S424&gt;80,""
),"")</f>
        <v/>
      </c>
      <c r="V424" s="37" t="str" cm="1">
        <f t="array" ref="V424">IFERROR(_xlfn.IFS(
T424="","",
--T424&lt;55,"Battery Defect",
--T424&lt;=69,"Battery D",
--T424&lt;=80,"Battery C",
--T424&gt;80,""
),"")</f>
        <v/>
      </c>
      <c r="W424" s="37" t="str" cm="1">
        <f t="array" ref="W424">IF($AR424=0,"",IFERROR(IF(INDEX(Input!$N$2:$U$500,$AR424,0)=0,"",INDEX(Input!$N$2:$U$500,$AR424,0)),""))</f>
        <v/>
      </c>
      <c r="X424" s="37"/>
      <c r="Y424" s="37"/>
      <c r="Z424" s="37"/>
      <c r="AA424" s="37"/>
      <c r="AB424" s="37"/>
      <c r="AC424" s="37"/>
      <c r="AD424" s="37"/>
      <c r="AE424" s="29" t="str">
        <f t="shared" si="18"/>
        <v/>
      </c>
      <c r="AF424" s="29" t="str" cm="1">
        <f t="array" ref="AF424">IF($AS424=0,"",INDEX(Disk_Pivot!$I$2:$I$500,$AS424))</f>
        <v/>
      </c>
      <c r="AG424" s="29" t="str" cm="1">
        <f t="array" ref="AG424">IF($AS424=0,"",INDEX(Disk_Pivot!$N$2:$N$500,$AS424))</f>
        <v/>
      </c>
      <c r="AH424" s="29"/>
      <c r="AI424" s="29"/>
      <c r="AJ424" s="29"/>
      <c r="AK424" s="29"/>
      <c r="AL424" s="29"/>
      <c r="AM424" s="29"/>
      <c r="AR424">
        <f>IFERROR(MATCH($B424,Input!$J$2:$J$500,0),0)</f>
        <v>0</v>
      </c>
      <c r="AS424">
        <f>IFERROR(MATCH($B424,Disk_Pivot!$G$2:$G$500,0),0)</f>
        <v>0</v>
      </c>
    </row>
    <row r="425" spans="1:45">
      <c r="A425" s="29" t="str" cm="1">
        <f t="array" ref="A425">IF($AR425=0,"",INDEX(Input!$G$2:$G$500,$AR425)&amp;"")</f>
        <v/>
      </c>
      <c r="B425" s="29"/>
      <c r="C425" s="29" t="str" cm="1">
        <f t="array" ref="C425">IF($AR425=0,"",INDEX(Input!$H$2:$H$500,$AR425)&amp;"")</f>
        <v/>
      </c>
      <c r="D425" s="37" t="str" cm="1">
        <f t="array" ref="D425">IF($AR425=0,"",INDEX(Input!$F$2:$F$500,$AR425))</f>
        <v/>
      </c>
      <c r="E425" s="29" t="str">
        <f>IFERROR(INDEX(Models!$G$2:$G$605,MATCH(D425,Models!$H$2:$H$605,0)),D425)</f>
        <v/>
      </c>
      <c r="F425" s="29" t="str" cm="1">
        <f t="array" ref="F425">IF($AR425=0,"",INDEX(Input!$E$2:$E$500,$AR425))</f>
        <v/>
      </c>
      <c r="G425" s="29" t="str" cm="1">
        <f t="array" ref="G425">IF($AR425=0,"",IF(F425="LENOVO",INDEX(Input!$K$2:$K$500,$AR425),INDEX(Input!$L$2:$L$500,$AR425)))</f>
        <v/>
      </c>
      <c r="H425" s="29"/>
      <c r="I425" s="29"/>
      <c r="J425" s="29" t="str">
        <f>CPU_Formula!I425</f>
        <v/>
      </c>
      <c r="K425" s="37" t="str" cm="1">
        <f t="array" ref="K425">IF($AR425=0,"",INDEX(Input!$D$2:$AC$500,$AR425,$AP$2)&amp;"")</f>
        <v/>
      </c>
      <c r="L425" s="37" t="str" cm="1">
        <f t="array" ref="L425">IF($AR425=0,"",INDEX(Input!$D$2:$AC$500,$AR425,$AP$3)&amp;"")</f>
        <v/>
      </c>
      <c r="M425" s="37" t="str" cm="1">
        <f t="array" ref="M425">IFERROR(_xlfn.FILTERXML("&lt;t&gt;&lt;s&gt;" &amp; SUBSTITUTE(L425," / ","&lt;/s&gt;&lt;s&gt;") &amp; "&lt;/s&gt;&lt;/t&gt;","(//s[contains(.,'DDR')])[1]"),"")</f>
        <v/>
      </c>
      <c r="N425" s="29" t="str">
        <f t="shared" si="19"/>
        <v/>
      </c>
      <c r="O425" s="37" t="str" cm="1">
        <f t="array" ref="O425">IF($AR425=0,"",INDEX(Input!$D$2:$AC$500,$AR425,$AP$4)&amp;"")</f>
        <v/>
      </c>
      <c r="P425" s="37" t="str" cm="1">
        <f t="array" ref="P425">IF($AR425=0,"",IFERROR(_xlfn.TEXTJOIN(", ",TRUE,_xlfn.MAP(_xlfn._xlws.FILTER(INDEX(Input!$D$2:$AC$500,,$AP$6),Input!$J$2:$J$500=$B425),_xlfn.LAMBDA(_xlpm.x,IFERROR(TRUNC(VALUE(_xlfn.TEXTBEFORE(_xlpm.x," ")))&amp;" "&amp;_xlfn.TEXTAFTER(_xlpm.x," "),_xlpm.x)))),""))</f>
        <v/>
      </c>
      <c r="Q425" s="29" t="str">
        <f t="shared" si="20"/>
        <v/>
      </c>
      <c r="R425" s="37" t="str" cm="1">
        <f t="array" ref="R425">IF($AR425=0,"",_xlfn.LET(_xlpm.Result,INDEX(Input!$D$2:$AC$500,$AR425,$AP$5),IF(_xlpm.Result="","",_xlpm.Result)))</f>
        <v/>
      </c>
      <c r="S425" s="37" t="str" cm="1">
        <f t="array" ref="S425">IF(R425="","",IFERROR(_xlfn.TEXTSPLIT(R425," / ", ,TRUE,0,),""))</f>
        <v/>
      </c>
      <c r="T425" s="37"/>
      <c r="U425" s="37" t="str" cm="1">
        <f t="array" ref="U425">IFERROR(_xlfn.IFS(
S425="","",
--S425&lt;55,"Battery Defect",
--S425&lt;=69,"Battery D",
--S425&lt;=80,"Battery C",
--S425&gt;80,""
),"")</f>
        <v/>
      </c>
      <c r="V425" s="37" t="str" cm="1">
        <f t="array" ref="V425">IFERROR(_xlfn.IFS(
T425="","",
--T425&lt;55,"Battery Defect",
--T425&lt;=69,"Battery D",
--T425&lt;=80,"Battery C",
--T425&gt;80,""
),"")</f>
        <v/>
      </c>
      <c r="W425" s="37" t="str" cm="1">
        <f t="array" ref="W425">IF($AR425=0,"",IFERROR(IF(INDEX(Input!$N$2:$U$500,$AR425,0)=0,"",INDEX(Input!$N$2:$U$500,$AR425,0)),""))</f>
        <v/>
      </c>
      <c r="X425" s="37"/>
      <c r="Y425" s="37"/>
      <c r="Z425" s="37"/>
      <c r="AA425" s="37"/>
      <c r="AB425" s="37"/>
      <c r="AC425" s="37"/>
      <c r="AD425" s="37"/>
      <c r="AE425" s="29" t="str">
        <f t="shared" si="18"/>
        <v/>
      </c>
      <c r="AF425" s="29" t="str" cm="1">
        <f t="array" ref="AF425">IF($AS425=0,"",INDEX(Disk_Pivot!$I$2:$I$500,$AS425))</f>
        <v/>
      </c>
      <c r="AG425" s="29" t="str" cm="1">
        <f t="array" ref="AG425">IF($AS425=0,"",INDEX(Disk_Pivot!$N$2:$N$500,$AS425))</f>
        <v/>
      </c>
      <c r="AH425" s="29"/>
      <c r="AI425" s="29"/>
      <c r="AJ425" s="29"/>
      <c r="AK425" s="29"/>
      <c r="AL425" s="29"/>
      <c r="AM425" s="29"/>
      <c r="AR425">
        <f>IFERROR(MATCH($B425,Input!$J$2:$J$500,0),0)</f>
        <v>0</v>
      </c>
      <c r="AS425">
        <f>IFERROR(MATCH($B425,Disk_Pivot!$G$2:$G$500,0),0)</f>
        <v>0</v>
      </c>
    </row>
    <row r="426" spans="1:45">
      <c r="A426" s="29" t="str" cm="1">
        <f t="array" ref="A426">IF($AR426=0,"",INDEX(Input!$G$2:$G$500,$AR426)&amp;"")</f>
        <v/>
      </c>
      <c r="B426" s="29"/>
      <c r="C426" s="29" t="str" cm="1">
        <f t="array" ref="C426">IF($AR426=0,"",INDEX(Input!$H$2:$H$500,$AR426)&amp;"")</f>
        <v/>
      </c>
      <c r="D426" s="37" t="str" cm="1">
        <f t="array" ref="D426">IF($AR426=0,"",INDEX(Input!$F$2:$F$500,$AR426))</f>
        <v/>
      </c>
      <c r="E426" s="29" t="str">
        <f>IFERROR(INDEX(Models!$G$2:$G$605,MATCH(D426,Models!$H$2:$H$605,0)),D426)</f>
        <v/>
      </c>
      <c r="F426" s="29" t="str" cm="1">
        <f t="array" ref="F426">IF($AR426=0,"",INDEX(Input!$E$2:$E$500,$AR426))</f>
        <v/>
      </c>
      <c r="G426" s="29" t="str" cm="1">
        <f t="array" ref="G426">IF($AR426=0,"",IF(F426="LENOVO",INDEX(Input!$K$2:$K$500,$AR426),INDEX(Input!$L$2:$L$500,$AR426)))</f>
        <v/>
      </c>
      <c r="H426" s="29"/>
      <c r="I426" s="29"/>
      <c r="J426" s="29" t="str">
        <f>CPU_Formula!I426</f>
        <v/>
      </c>
      <c r="K426" s="37" t="str" cm="1">
        <f t="array" ref="K426">IF($AR426=0,"",INDEX(Input!$D$2:$AC$500,$AR426,$AP$2)&amp;"")</f>
        <v/>
      </c>
      <c r="L426" s="37" t="str" cm="1">
        <f t="array" ref="L426">IF($AR426=0,"",INDEX(Input!$D$2:$AC$500,$AR426,$AP$3)&amp;"")</f>
        <v/>
      </c>
      <c r="M426" s="37" t="str" cm="1">
        <f t="array" ref="M426">IFERROR(_xlfn.FILTERXML("&lt;t&gt;&lt;s&gt;" &amp; SUBSTITUTE(L426," / ","&lt;/s&gt;&lt;s&gt;") &amp; "&lt;/s&gt;&lt;/t&gt;","(//s[contains(.,'DDR')])[1]"),"")</f>
        <v/>
      </c>
      <c r="N426" s="29" t="str">
        <f t="shared" si="19"/>
        <v/>
      </c>
      <c r="O426" s="37" t="str" cm="1">
        <f t="array" ref="O426">IF($AR426=0,"",INDEX(Input!$D$2:$AC$500,$AR426,$AP$4)&amp;"")</f>
        <v/>
      </c>
      <c r="P426" s="37" t="str" cm="1">
        <f t="array" ref="P426">IF($AR426=0,"",IFERROR(_xlfn.TEXTJOIN(", ",TRUE,_xlfn.MAP(_xlfn._xlws.FILTER(INDEX(Input!$D$2:$AC$500,,$AP$6),Input!$J$2:$J$500=$B426),_xlfn.LAMBDA(_xlpm.x,IFERROR(TRUNC(VALUE(_xlfn.TEXTBEFORE(_xlpm.x," ")))&amp;" "&amp;_xlfn.TEXTAFTER(_xlpm.x," "),_xlpm.x)))),""))</f>
        <v/>
      </c>
      <c r="Q426" s="29" t="str">
        <f t="shared" si="20"/>
        <v/>
      </c>
      <c r="R426" s="37" t="str" cm="1">
        <f t="array" ref="R426">IF($AR426=0,"",_xlfn.LET(_xlpm.Result,INDEX(Input!$D$2:$AC$500,$AR426,$AP$5),IF(_xlpm.Result="","",_xlpm.Result)))</f>
        <v/>
      </c>
      <c r="S426" s="37" t="str" cm="1">
        <f t="array" ref="S426">IF(R426="","",IFERROR(_xlfn.TEXTSPLIT(R426," / ", ,TRUE,0,),""))</f>
        <v/>
      </c>
      <c r="T426" s="37"/>
      <c r="U426" s="37" t="str" cm="1">
        <f t="array" ref="U426">IFERROR(_xlfn.IFS(
S426="","",
--S426&lt;55,"Battery Defect",
--S426&lt;=69,"Battery D",
--S426&lt;=80,"Battery C",
--S426&gt;80,""
),"")</f>
        <v/>
      </c>
      <c r="V426" s="37" t="str" cm="1">
        <f t="array" ref="V426">IFERROR(_xlfn.IFS(
T426="","",
--T426&lt;55,"Battery Defect",
--T426&lt;=69,"Battery D",
--T426&lt;=80,"Battery C",
--T426&gt;80,""
),"")</f>
        <v/>
      </c>
      <c r="W426" s="37" t="str" cm="1">
        <f t="array" ref="W426">IF($AR426=0,"",IFERROR(IF(INDEX(Input!$N$2:$U$500,$AR426,0)=0,"",INDEX(Input!$N$2:$U$500,$AR426,0)),""))</f>
        <v/>
      </c>
      <c r="X426" s="37"/>
      <c r="Y426" s="37"/>
      <c r="Z426" s="37"/>
      <c r="AA426" s="37"/>
      <c r="AB426" s="37"/>
      <c r="AC426" s="37"/>
      <c r="AD426" s="37"/>
      <c r="AE426" s="29" t="str">
        <f t="shared" si="18"/>
        <v/>
      </c>
      <c r="AF426" s="29" t="str" cm="1">
        <f t="array" ref="AF426">IF($AS426=0,"",INDEX(Disk_Pivot!$I$2:$I$500,$AS426))</f>
        <v/>
      </c>
      <c r="AG426" s="29" t="str" cm="1">
        <f t="array" ref="AG426">IF($AS426=0,"",INDEX(Disk_Pivot!$N$2:$N$500,$AS426))</f>
        <v/>
      </c>
      <c r="AH426" s="29"/>
      <c r="AI426" s="29"/>
      <c r="AJ426" s="29"/>
      <c r="AK426" s="29"/>
      <c r="AL426" s="29"/>
      <c r="AM426" s="29"/>
      <c r="AR426">
        <f>IFERROR(MATCH($B426,Input!$J$2:$J$500,0),0)</f>
        <v>0</v>
      </c>
      <c r="AS426">
        <f>IFERROR(MATCH($B426,Disk_Pivot!$G$2:$G$500,0),0)</f>
        <v>0</v>
      </c>
    </row>
    <row r="427" spans="1:45">
      <c r="A427" s="29" t="str" cm="1">
        <f t="array" ref="A427">IF($AR427=0,"",INDEX(Input!$G$2:$G$500,$AR427)&amp;"")</f>
        <v/>
      </c>
      <c r="B427" s="29"/>
      <c r="C427" s="29" t="str" cm="1">
        <f t="array" ref="C427">IF($AR427=0,"",INDEX(Input!$H$2:$H$500,$AR427)&amp;"")</f>
        <v/>
      </c>
      <c r="D427" s="37" t="str" cm="1">
        <f t="array" ref="D427">IF($AR427=0,"",INDEX(Input!$F$2:$F$500,$AR427))</f>
        <v/>
      </c>
      <c r="E427" s="29" t="str">
        <f>IFERROR(INDEX(Models!$G$2:$G$605,MATCH(D427,Models!$H$2:$H$605,0)),D427)</f>
        <v/>
      </c>
      <c r="F427" s="29" t="str" cm="1">
        <f t="array" ref="F427">IF($AR427=0,"",INDEX(Input!$E$2:$E$500,$AR427))</f>
        <v/>
      </c>
      <c r="G427" s="29" t="str" cm="1">
        <f t="array" ref="G427">IF($AR427=0,"",IF(F427="LENOVO",INDEX(Input!$K$2:$K$500,$AR427),INDEX(Input!$L$2:$L$500,$AR427)))</f>
        <v/>
      </c>
      <c r="H427" s="29"/>
      <c r="I427" s="29"/>
      <c r="J427" s="29" t="str">
        <f>CPU_Formula!I427</f>
        <v/>
      </c>
      <c r="K427" s="37" t="str" cm="1">
        <f t="array" ref="K427">IF($AR427=0,"",INDEX(Input!$D$2:$AC$500,$AR427,$AP$2)&amp;"")</f>
        <v/>
      </c>
      <c r="L427" s="37" t="str" cm="1">
        <f t="array" ref="L427">IF($AR427=0,"",INDEX(Input!$D$2:$AC$500,$AR427,$AP$3)&amp;"")</f>
        <v/>
      </c>
      <c r="M427" s="37" t="str" cm="1">
        <f t="array" ref="M427">IFERROR(_xlfn.FILTERXML("&lt;t&gt;&lt;s&gt;" &amp; SUBSTITUTE(L427," / ","&lt;/s&gt;&lt;s&gt;") &amp; "&lt;/s&gt;&lt;/t&gt;","(//s[contains(.,'DDR')])[1]"),"")</f>
        <v/>
      </c>
      <c r="N427" s="29" t="str">
        <f t="shared" si="19"/>
        <v/>
      </c>
      <c r="O427" s="37" t="str" cm="1">
        <f t="array" ref="O427">IF($AR427=0,"",INDEX(Input!$D$2:$AC$500,$AR427,$AP$4)&amp;"")</f>
        <v/>
      </c>
      <c r="P427" s="37" t="str" cm="1">
        <f t="array" ref="P427">IF($AR427=0,"",IFERROR(_xlfn.TEXTJOIN(", ",TRUE,_xlfn.MAP(_xlfn._xlws.FILTER(INDEX(Input!$D$2:$AC$500,,$AP$6),Input!$J$2:$J$500=$B427),_xlfn.LAMBDA(_xlpm.x,IFERROR(TRUNC(VALUE(_xlfn.TEXTBEFORE(_xlpm.x," ")))&amp;" "&amp;_xlfn.TEXTAFTER(_xlpm.x," "),_xlpm.x)))),""))</f>
        <v/>
      </c>
      <c r="Q427" s="29" t="str">
        <f t="shared" si="20"/>
        <v/>
      </c>
      <c r="R427" s="37" t="str" cm="1">
        <f t="array" ref="R427">IF($AR427=0,"",_xlfn.LET(_xlpm.Result,INDEX(Input!$D$2:$AC$500,$AR427,$AP$5),IF(_xlpm.Result="","",_xlpm.Result)))</f>
        <v/>
      </c>
      <c r="S427" s="37" t="str" cm="1">
        <f t="array" ref="S427">IF(R427="","",IFERROR(_xlfn.TEXTSPLIT(R427," / ", ,TRUE,0,),""))</f>
        <v/>
      </c>
      <c r="T427" s="37"/>
      <c r="U427" s="37" t="str" cm="1">
        <f t="array" ref="U427">IFERROR(_xlfn.IFS(
S427="","",
--S427&lt;55,"Battery Defect",
--S427&lt;=69,"Battery D",
--S427&lt;=80,"Battery C",
--S427&gt;80,""
),"")</f>
        <v/>
      </c>
      <c r="V427" s="37" t="str" cm="1">
        <f t="array" ref="V427">IFERROR(_xlfn.IFS(
T427="","",
--T427&lt;55,"Battery Defect",
--T427&lt;=69,"Battery D",
--T427&lt;=80,"Battery C",
--T427&gt;80,""
),"")</f>
        <v/>
      </c>
      <c r="W427" s="37" t="str" cm="1">
        <f t="array" ref="W427">IF($AR427=0,"",IFERROR(IF(INDEX(Input!$N$2:$U$500,$AR427,0)=0,"",INDEX(Input!$N$2:$U$500,$AR427,0)),""))</f>
        <v/>
      </c>
      <c r="X427" s="37"/>
      <c r="Y427" s="37"/>
      <c r="Z427" s="37"/>
      <c r="AA427" s="37"/>
      <c r="AB427" s="37"/>
      <c r="AC427" s="37"/>
      <c r="AD427" s="37"/>
      <c r="AE427" s="29" t="str">
        <f t="shared" si="18"/>
        <v/>
      </c>
      <c r="AF427" s="29" t="str" cm="1">
        <f t="array" ref="AF427">IF($AS427=0,"",INDEX(Disk_Pivot!$I$2:$I$500,$AS427))</f>
        <v/>
      </c>
      <c r="AG427" s="29" t="str" cm="1">
        <f t="array" ref="AG427">IF($AS427=0,"",INDEX(Disk_Pivot!$N$2:$N$500,$AS427))</f>
        <v/>
      </c>
      <c r="AH427" s="29"/>
      <c r="AI427" s="29"/>
      <c r="AJ427" s="29"/>
      <c r="AK427" s="29"/>
      <c r="AL427" s="29"/>
      <c r="AM427" s="29"/>
      <c r="AR427">
        <f>IFERROR(MATCH($B427,Input!$J$2:$J$500,0),0)</f>
        <v>0</v>
      </c>
      <c r="AS427">
        <f>IFERROR(MATCH($B427,Disk_Pivot!$G$2:$G$500,0),0)</f>
        <v>0</v>
      </c>
    </row>
    <row r="428" spans="1:45">
      <c r="A428" s="29" t="str" cm="1">
        <f t="array" ref="A428">IF($AR428=0,"",INDEX(Input!$G$2:$G$500,$AR428)&amp;"")</f>
        <v/>
      </c>
      <c r="B428" s="29"/>
      <c r="C428" s="29" t="str" cm="1">
        <f t="array" ref="C428">IF($AR428=0,"",INDEX(Input!$H$2:$H$500,$AR428)&amp;"")</f>
        <v/>
      </c>
      <c r="D428" s="37" t="str" cm="1">
        <f t="array" ref="D428">IF($AR428=0,"",INDEX(Input!$F$2:$F$500,$AR428))</f>
        <v/>
      </c>
      <c r="E428" s="29" t="str">
        <f>IFERROR(INDEX(Models!$G$2:$G$605,MATCH(D428,Models!$H$2:$H$605,0)),D428)</f>
        <v/>
      </c>
      <c r="F428" s="29" t="str" cm="1">
        <f t="array" ref="F428">IF($AR428=0,"",INDEX(Input!$E$2:$E$500,$AR428))</f>
        <v/>
      </c>
      <c r="G428" s="29" t="str" cm="1">
        <f t="array" ref="G428">IF($AR428=0,"",IF(F428="LENOVO",INDEX(Input!$K$2:$K$500,$AR428),INDEX(Input!$L$2:$L$500,$AR428)))</f>
        <v/>
      </c>
      <c r="H428" s="29"/>
      <c r="I428" s="29"/>
      <c r="J428" s="29" t="str">
        <f>CPU_Formula!I428</f>
        <v/>
      </c>
      <c r="K428" s="37" t="str" cm="1">
        <f t="array" ref="K428">IF($AR428=0,"",INDEX(Input!$D$2:$AC$500,$AR428,$AP$2)&amp;"")</f>
        <v/>
      </c>
      <c r="L428" s="37" t="str" cm="1">
        <f t="array" ref="L428">IF($AR428=0,"",INDEX(Input!$D$2:$AC$500,$AR428,$AP$3)&amp;"")</f>
        <v/>
      </c>
      <c r="M428" s="37" t="str" cm="1">
        <f t="array" ref="M428">IFERROR(_xlfn.FILTERXML("&lt;t&gt;&lt;s&gt;" &amp; SUBSTITUTE(L428," / ","&lt;/s&gt;&lt;s&gt;") &amp; "&lt;/s&gt;&lt;/t&gt;","(//s[contains(.,'DDR')])[1]"),"")</f>
        <v/>
      </c>
      <c r="N428" s="29" t="str">
        <f t="shared" si="19"/>
        <v/>
      </c>
      <c r="O428" s="37" t="str" cm="1">
        <f t="array" ref="O428">IF($AR428=0,"",INDEX(Input!$D$2:$AC$500,$AR428,$AP$4)&amp;"")</f>
        <v/>
      </c>
      <c r="P428" s="37" t="str" cm="1">
        <f t="array" ref="P428">IF($AR428=0,"",IFERROR(_xlfn.TEXTJOIN(", ",TRUE,_xlfn.MAP(_xlfn._xlws.FILTER(INDEX(Input!$D$2:$AC$500,,$AP$6),Input!$J$2:$J$500=$B428),_xlfn.LAMBDA(_xlpm.x,IFERROR(TRUNC(VALUE(_xlfn.TEXTBEFORE(_xlpm.x," ")))&amp;" "&amp;_xlfn.TEXTAFTER(_xlpm.x," "),_xlpm.x)))),""))</f>
        <v/>
      </c>
      <c r="Q428" s="29" t="str">
        <f t="shared" si="20"/>
        <v/>
      </c>
      <c r="R428" s="37" t="str" cm="1">
        <f t="array" ref="R428">IF($AR428=0,"",_xlfn.LET(_xlpm.Result,INDEX(Input!$D$2:$AC$500,$AR428,$AP$5),IF(_xlpm.Result="","",_xlpm.Result)))</f>
        <v/>
      </c>
      <c r="S428" s="37" t="str" cm="1">
        <f t="array" ref="S428">IF(R428="","",IFERROR(_xlfn.TEXTSPLIT(R428," / ", ,TRUE,0,),""))</f>
        <v/>
      </c>
      <c r="T428" s="37"/>
      <c r="U428" s="37" t="str" cm="1">
        <f t="array" ref="U428">IFERROR(_xlfn.IFS(
S428="","",
--S428&lt;55,"Battery Defect",
--S428&lt;=69,"Battery D",
--S428&lt;=80,"Battery C",
--S428&gt;80,""
),"")</f>
        <v/>
      </c>
      <c r="V428" s="37" t="str" cm="1">
        <f t="array" ref="V428">IFERROR(_xlfn.IFS(
T428="","",
--T428&lt;55,"Battery Defect",
--T428&lt;=69,"Battery D",
--T428&lt;=80,"Battery C",
--T428&gt;80,""
),"")</f>
        <v/>
      </c>
      <c r="W428" s="37" t="str" cm="1">
        <f t="array" ref="W428">IF($AR428=0,"",IFERROR(IF(INDEX(Input!$N$2:$U$500,$AR428,0)=0,"",INDEX(Input!$N$2:$U$500,$AR428,0)),""))</f>
        <v/>
      </c>
      <c r="X428" s="37"/>
      <c r="Y428" s="37"/>
      <c r="Z428" s="37"/>
      <c r="AA428" s="37"/>
      <c r="AB428" s="37"/>
      <c r="AC428" s="37"/>
      <c r="AD428" s="37"/>
      <c r="AE428" s="29" t="str">
        <f t="shared" si="18"/>
        <v/>
      </c>
      <c r="AF428" s="29" t="str" cm="1">
        <f t="array" ref="AF428">IF($AS428=0,"",INDEX(Disk_Pivot!$I$2:$I$500,$AS428))</f>
        <v/>
      </c>
      <c r="AG428" s="29" t="str" cm="1">
        <f t="array" ref="AG428">IF($AS428=0,"",INDEX(Disk_Pivot!$N$2:$N$500,$AS428))</f>
        <v/>
      </c>
      <c r="AH428" s="29"/>
      <c r="AI428" s="29"/>
      <c r="AJ428" s="29"/>
      <c r="AK428" s="29"/>
      <c r="AL428" s="29"/>
      <c r="AM428" s="29"/>
      <c r="AR428">
        <f>IFERROR(MATCH($B428,Input!$J$2:$J$500,0),0)</f>
        <v>0</v>
      </c>
      <c r="AS428">
        <f>IFERROR(MATCH($B428,Disk_Pivot!$G$2:$G$500,0),0)</f>
        <v>0</v>
      </c>
    </row>
    <row r="429" spans="1:45">
      <c r="A429" s="29" t="str" cm="1">
        <f t="array" ref="A429">IF($AR429=0,"",INDEX(Input!$G$2:$G$500,$AR429)&amp;"")</f>
        <v/>
      </c>
      <c r="B429" s="29"/>
      <c r="C429" s="29" t="str" cm="1">
        <f t="array" ref="C429">IF($AR429=0,"",INDEX(Input!$H$2:$H$500,$AR429)&amp;"")</f>
        <v/>
      </c>
      <c r="D429" s="37" t="str" cm="1">
        <f t="array" ref="D429">IF($AR429=0,"",INDEX(Input!$F$2:$F$500,$AR429))</f>
        <v/>
      </c>
      <c r="E429" s="29" t="str">
        <f>IFERROR(INDEX(Models!$G$2:$G$605,MATCH(D429,Models!$H$2:$H$605,0)),D429)</f>
        <v/>
      </c>
      <c r="F429" s="29" t="str" cm="1">
        <f t="array" ref="F429">IF($AR429=0,"",INDEX(Input!$E$2:$E$500,$AR429))</f>
        <v/>
      </c>
      <c r="G429" s="29" t="str" cm="1">
        <f t="array" ref="G429">IF($AR429=0,"",IF(F429="LENOVO",INDEX(Input!$K$2:$K$500,$AR429),INDEX(Input!$L$2:$L$500,$AR429)))</f>
        <v/>
      </c>
      <c r="H429" s="29"/>
      <c r="I429" s="29"/>
      <c r="J429" s="29" t="str">
        <f>CPU_Formula!I429</f>
        <v/>
      </c>
      <c r="K429" s="37" t="str" cm="1">
        <f t="array" ref="K429">IF($AR429=0,"",INDEX(Input!$D$2:$AC$500,$AR429,$AP$2)&amp;"")</f>
        <v/>
      </c>
      <c r="L429" s="37" t="str" cm="1">
        <f t="array" ref="L429">IF($AR429=0,"",INDEX(Input!$D$2:$AC$500,$AR429,$AP$3)&amp;"")</f>
        <v/>
      </c>
      <c r="M429" s="37" t="str" cm="1">
        <f t="array" ref="M429">IFERROR(_xlfn.FILTERXML("&lt;t&gt;&lt;s&gt;" &amp; SUBSTITUTE(L429," / ","&lt;/s&gt;&lt;s&gt;") &amp; "&lt;/s&gt;&lt;/t&gt;","(//s[contains(.,'DDR')])[1]"),"")</f>
        <v/>
      </c>
      <c r="N429" s="29" t="str">
        <f t="shared" si="19"/>
        <v/>
      </c>
      <c r="O429" s="37" t="str" cm="1">
        <f t="array" ref="O429">IF($AR429=0,"",INDEX(Input!$D$2:$AC$500,$AR429,$AP$4)&amp;"")</f>
        <v/>
      </c>
      <c r="P429" s="37" t="str" cm="1">
        <f t="array" ref="P429">IF($AR429=0,"",IFERROR(_xlfn.TEXTJOIN(", ",TRUE,_xlfn.MAP(_xlfn._xlws.FILTER(INDEX(Input!$D$2:$AC$500,,$AP$6),Input!$J$2:$J$500=$B429),_xlfn.LAMBDA(_xlpm.x,IFERROR(TRUNC(VALUE(_xlfn.TEXTBEFORE(_xlpm.x," ")))&amp;" "&amp;_xlfn.TEXTAFTER(_xlpm.x," "),_xlpm.x)))),""))</f>
        <v/>
      </c>
      <c r="Q429" s="29" t="str">
        <f t="shared" si="20"/>
        <v/>
      </c>
      <c r="R429" s="37" t="str" cm="1">
        <f t="array" ref="R429">IF($AR429=0,"",_xlfn.LET(_xlpm.Result,INDEX(Input!$D$2:$AC$500,$AR429,$AP$5),IF(_xlpm.Result="","",_xlpm.Result)))</f>
        <v/>
      </c>
      <c r="S429" s="37" t="str" cm="1">
        <f t="array" ref="S429">IF(R429="","",IFERROR(_xlfn.TEXTSPLIT(R429," / ", ,TRUE,0,),""))</f>
        <v/>
      </c>
      <c r="T429" s="37"/>
      <c r="U429" s="37" t="str" cm="1">
        <f t="array" ref="U429">IFERROR(_xlfn.IFS(
S429="","",
--S429&lt;55,"Battery Defect",
--S429&lt;=69,"Battery D",
--S429&lt;=80,"Battery C",
--S429&gt;80,""
),"")</f>
        <v/>
      </c>
      <c r="V429" s="37" t="str" cm="1">
        <f t="array" ref="V429">IFERROR(_xlfn.IFS(
T429="","",
--T429&lt;55,"Battery Defect",
--T429&lt;=69,"Battery D",
--T429&lt;=80,"Battery C",
--T429&gt;80,""
),"")</f>
        <v/>
      </c>
      <c r="W429" s="37" t="str" cm="1">
        <f t="array" ref="W429">IF($AR429=0,"",IFERROR(IF(INDEX(Input!$N$2:$U$500,$AR429,0)=0,"",INDEX(Input!$N$2:$U$500,$AR429,0)),""))</f>
        <v/>
      </c>
      <c r="X429" s="37"/>
      <c r="Y429" s="37"/>
      <c r="Z429" s="37"/>
      <c r="AA429" s="37"/>
      <c r="AB429" s="37"/>
      <c r="AC429" s="37"/>
      <c r="AD429" s="37"/>
      <c r="AE429" s="29" t="str">
        <f t="shared" si="18"/>
        <v/>
      </c>
      <c r="AF429" s="29" t="str" cm="1">
        <f t="array" ref="AF429">IF($AS429=0,"",INDEX(Disk_Pivot!$I$2:$I$500,$AS429))</f>
        <v/>
      </c>
      <c r="AG429" s="29" t="str" cm="1">
        <f t="array" ref="AG429">IF($AS429=0,"",INDEX(Disk_Pivot!$N$2:$N$500,$AS429))</f>
        <v/>
      </c>
      <c r="AH429" s="29"/>
      <c r="AI429" s="29"/>
      <c r="AJ429" s="29"/>
      <c r="AK429" s="29"/>
      <c r="AL429" s="29"/>
      <c r="AM429" s="29"/>
      <c r="AR429">
        <f>IFERROR(MATCH($B429,Input!$J$2:$J$500,0),0)</f>
        <v>0</v>
      </c>
      <c r="AS429">
        <f>IFERROR(MATCH($B429,Disk_Pivot!$G$2:$G$500,0),0)</f>
        <v>0</v>
      </c>
    </row>
    <row r="430" spans="1:45">
      <c r="A430" s="29" t="str" cm="1">
        <f t="array" ref="A430">IF($AR430=0,"",INDEX(Input!$G$2:$G$500,$AR430)&amp;"")</f>
        <v/>
      </c>
      <c r="B430" s="29"/>
      <c r="C430" s="29" t="str" cm="1">
        <f t="array" ref="C430">IF($AR430=0,"",INDEX(Input!$H$2:$H$500,$AR430)&amp;"")</f>
        <v/>
      </c>
      <c r="D430" s="37" t="str" cm="1">
        <f t="array" ref="D430">IF($AR430=0,"",INDEX(Input!$F$2:$F$500,$AR430))</f>
        <v/>
      </c>
      <c r="E430" s="29" t="str">
        <f>IFERROR(INDEX(Models!$G$2:$G$605,MATCH(D430,Models!$H$2:$H$605,0)),D430)</f>
        <v/>
      </c>
      <c r="F430" s="29" t="str" cm="1">
        <f t="array" ref="F430">IF($AR430=0,"",INDEX(Input!$E$2:$E$500,$AR430))</f>
        <v/>
      </c>
      <c r="G430" s="29" t="str" cm="1">
        <f t="array" ref="G430">IF($AR430=0,"",IF(F430="LENOVO",INDEX(Input!$K$2:$K$500,$AR430),INDEX(Input!$L$2:$L$500,$AR430)))</f>
        <v/>
      </c>
      <c r="H430" s="29"/>
      <c r="I430" s="29"/>
      <c r="J430" s="29" t="str">
        <f>CPU_Formula!I430</f>
        <v/>
      </c>
      <c r="K430" s="37" t="str" cm="1">
        <f t="array" ref="K430">IF($AR430=0,"",INDEX(Input!$D$2:$AC$500,$AR430,$AP$2)&amp;"")</f>
        <v/>
      </c>
      <c r="L430" s="37" t="str" cm="1">
        <f t="array" ref="L430">IF($AR430=0,"",INDEX(Input!$D$2:$AC$500,$AR430,$AP$3)&amp;"")</f>
        <v/>
      </c>
      <c r="M430" s="37" t="str" cm="1">
        <f t="array" ref="M430">IFERROR(_xlfn.FILTERXML("&lt;t&gt;&lt;s&gt;" &amp; SUBSTITUTE(L430," / ","&lt;/s&gt;&lt;s&gt;") &amp; "&lt;/s&gt;&lt;/t&gt;","(//s[contains(.,'DDR')])[1]"),"")</f>
        <v/>
      </c>
      <c r="N430" s="29" t="str">
        <f t="shared" si="19"/>
        <v/>
      </c>
      <c r="O430" s="37" t="str" cm="1">
        <f t="array" ref="O430">IF($AR430=0,"",INDEX(Input!$D$2:$AC$500,$AR430,$AP$4)&amp;"")</f>
        <v/>
      </c>
      <c r="P430" s="37" t="str" cm="1">
        <f t="array" ref="P430">IF($AR430=0,"",IFERROR(_xlfn.TEXTJOIN(", ",TRUE,_xlfn.MAP(_xlfn._xlws.FILTER(INDEX(Input!$D$2:$AC$500,,$AP$6),Input!$J$2:$J$500=$B430),_xlfn.LAMBDA(_xlpm.x,IFERROR(TRUNC(VALUE(_xlfn.TEXTBEFORE(_xlpm.x," ")))&amp;" "&amp;_xlfn.TEXTAFTER(_xlpm.x," "),_xlpm.x)))),""))</f>
        <v/>
      </c>
      <c r="Q430" s="29" t="str">
        <f t="shared" si="20"/>
        <v/>
      </c>
      <c r="R430" s="37" t="str" cm="1">
        <f t="array" ref="R430">IF($AR430=0,"",_xlfn.LET(_xlpm.Result,INDEX(Input!$D$2:$AC$500,$AR430,$AP$5),IF(_xlpm.Result="","",_xlpm.Result)))</f>
        <v/>
      </c>
      <c r="S430" s="37" t="str" cm="1">
        <f t="array" ref="S430">IF(R430="","",IFERROR(_xlfn.TEXTSPLIT(R430," / ", ,TRUE,0,),""))</f>
        <v/>
      </c>
      <c r="T430" s="37"/>
      <c r="U430" s="37" t="str" cm="1">
        <f t="array" ref="U430">IFERROR(_xlfn.IFS(
S430="","",
--S430&lt;55,"Battery Defect",
--S430&lt;=69,"Battery D",
--S430&lt;=80,"Battery C",
--S430&gt;80,""
),"")</f>
        <v/>
      </c>
      <c r="V430" s="37" t="str" cm="1">
        <f t="array" ref="V430">IFERROR(_xlfn.IFS(
T430="","",
--T430&lt;55,"Battery Defect",
--T430&lt;=69,"Battery D",
--T430&lt;=80,"Battery C",
--T430&gt;80,""
),"")</f>
        <v/>
      </c>
      <c r="W430" s="37" t="str" cm="1">
        <f t="array" ref="W430">IF($AR430=0,"",IFERROR(IF(INDEX(Input!$N$2:$U$500,$AR430,0)=0,"",INDEX(Input!$N$2:$U$500,$AR430,0)),""))</f>
        <v/>
      </c>
      <c r="X430" s="37"/>
      <c r="Y430" s="37"/>
      <c r="Z430" s="37"/>
      <c r="AA430" s="37"/>
      <c r="AB430" s="37"/>
      <c r="AC430" s="37"/>
      <c r="AD430" s="37"/>
      <c r="AE430" s="29" t="str">
        <f t="shared" si="18"/>
        <v/>
      </c>
      <c r="AF430" s="29" t="str" cm="1">
        <f t="array" ref="AF430">IF($AS430=0,"",INDEX(Disk_Pivot!$I$2:$I$500,$AS430))</f>
        <v/>
      </c>
      <c r="AG430" s="29" t="str" cm="1">
        <f t="array" ref="AG430">IF($AS430=0,"",INDEX(Disk_Pivot!$N$2:$N$500,$AS430))</f>
        <v/>
      </c>
      <c r="AH430" s="29"/>
      <c r="AI430" s="29"/>
      <c r="AJ430" s="29"/>
      <c r="AK430" s="29"/>
      <c r="AL430" s="29"/>
      <c r="AM430" s="29"/>
      <c r="AR430">
        <f>IFERROR(MATCH($B430,Input!$J$2:$J$500,0),0)</f>
        <v>0</v>
      </c>
      <c r="AS430">
        <f>IFERROR(MATCH($B430,Disk_Pivot!$G$2:$G$500,0),0)</f>
        <v>0</v>
      </c>
    </row>
    <row r="431" spans="1:45">
      <c r="A431" s="29" t="str" cm="1">
        <f t="array" ref="A431">IF($AR431=0,"",INDEX(Input!$G$2:$G$500,$AR431)&amp;"")</f>
        <v/>
      </c>
      <c r="B431" s="29"/>
      <c r="C431" s="29" t="str" cm="1">
        <f t="array" ref="C431">IF($AR431=0,"",INDEX(Input!$H$2:$H$500,$AR431)&amp;"")</f>
        <v/>
      </c>
      <c r="D431" s="37" t="str" cm="1">
        <f t="array" ref="D431">IF($AR431=0,"",INDEX(Input!$F$2:$F$500,$AR431))</f>
        <v/>
      </c>
      <c r="E431" s="29" t="str">
        <f>IFERROR(INDEX(Models!$G$2:$G$605,MATCH(D431,Models!$H$2:$H$605,0)),D431)</f>
        <v/>
      </c>
      <c r="F431" s="29" t="str" cm="1">
        <f t="array" ref="F431">IF($AR431=0,"",INDEX(Input!$E$2:$E$500,$AR431))</f>
        <v/>
      </c>
      <c r="G431" s="29" t="str" cm="1">
        <f t="array" ref="G431">IF($AR431=0,"",IF(F431="LENOVO",INDEX(Input!$K$2:$K$500,$AR431),INDEX(Input!$L$2:$L$500,$AR431)))</f>
        <v/>
      </c>
      <c r="H431" s="29"/>
      <c r="I431" s="29"/>
      <c r="J431" s="29" t="str">
        <f>CPU_Formula!I431</f>
        <v/>
      </c>
      <c r="K431" s="37" t="str" cm="1">
        <f t="array" ref="K431">IF($AR431=0,"",INDEX(Input!$D$2:$AC$500,$AR431,$AP$2)&amp;"")</f>
        <v/>
      </c>
      <c r="L431" s="37" t="str" cm="1">
        <f t="array" ref="L431">IF($AR431=0,"",INDEX(Input!$D$2:$AC$500,$AR431,$AP$3)&amp;"")</f>
        <v/>
      </c>
      <c r="M431" s="37" t="str" cm="1">
        <f t="array" ref="M431">IFERROR(_xlfn.FILTERXML("&lt;t&gt;&lt;s&gt;" &amp; SUBSTITUTE(L431," / ","&lt;/s&gt;&lt;s&gt;") &amp; "&lt;/s&gt;&lt;/t&gt;","(//s[contains(.,'DDR')])[1]"),"")</f>
        <v/>
      </c>
      <c r="N431" s="29" t="str">
        <f t="shared" si="19"/>
        <v/>
      </c>
      <c r="O431" s="37" t="str" cm="1">
        <f t="array" ref="O431">IF($AR431=0,"",INDEX(Input!$D$2:$AC$500,$AR431,$AP$4)&amp;"")</f>
        <v/>
      </c>
      <c r="P431" s="37" t="str" cm="1">
        <f t="array" ref="P431">IF($AR431=0,"",IFERROR(_xlfn.TEXTJOIN(", ",TRUE,_xlfn.MAP(_xlfn._xlws.FILTER(INDEX(Input!$D$2:$AC$500,,$AP$6),Input!$J$2:$J$500=$B431),_xlfn.LAMBDA(_xlpm.x,IFERROR(TRUNC(VALUE(_xlfn.TEXTBEFORE(_xlpm.x," ")))&amp;" "&amp;_xlfn.TEXTAFTER(_xlpm.x," "),_xlpm.x)))),""))</f>
        <v/>
      </c>
      <c r="Q431" s="29" t="str">
        <f t="shared" si="20"/>
        <v/>
      </c>
      <c r="R431" s="37" t="str" cm="1">
        <f t="array" ref="R431">IF($AR431=0,"",_xlfn.LET(_xlpm.Result,INDEX(Input!$D$2:$AC$500,$AR431,$AP$5),IF(_xlpm.Result="","",_xlpm.Result)))</f>
        <v/>
      </c>
      <c r="S431" s="37" t="str" cm="1">
        <f t="array" ref="S431">IF(R431="","",IFERROR(_xlfn.TEXTSPLIT(R431," / ", ,TRUE,0,),""))</f>
        <v/>
      </c>
      <c r="T431" s="37"/>
      <c r="U431" s="37" t="str" cm="1">
        <f t="array" ref="U431">IFERROR(_xlfn.IFS(
S431="","",
--S431&lt;55,"Battery Defect",
--S431&lt;=69,"Battery D",
--S431&lt;=80,"Battery C",
--S431&gt;80,""
),"")</f>
        <v/>
      </c>
      <c r="V431" s="37" t="str" cm="1">
        <f t="array" ref="V431">IFERROR(_xlfn.IFS(
T431="","",
--T431&lt;55,"Battery Defect",
--T431&lt;=69,"Battery D",
--T431&lt;=80,"Battery C",
--T431&gt;80,""
),"")</f>
        <v/>
      </c>
      <c r="W431" s="37" t="str" cm="1">
        <f t="array" ref="W431">IF($AR431=0,"",IFERROR(IF(INDEX(Input!$N$2:$U$500,$AR431,0)=0,"",INDEX(Input!$N$2:$U$500,$AR431,0)),""))</f>
        <v/>
      </c>
      <c r="X431" s="37"/>
      <c r="Y431" s="37"/>
      <c r="Z431" s="37"/>
      <c r="AA431" s="37"/>
      <c r="AB431" s="37"/>
      <c r="AC431" s="37"/>
      <c r="AD431" s="37"/>
      <c r="AE431" s="29" t="str">
        <f t="shared" si="18"/>
        <v/>
      </c>
      <c r="AF431" s="29" t="str" cm="1">
        <f t="array" ref="AF431">IF($AS431=0,"",INDEX(Disk_Pivot!$I$2:$I$500,$AS431))</f>
        <v/>
      </c>
      <c r="AG431" s="29" t="str" cm="1">
        <f t="array" ref="AG431">IF($AS431=0,"",INDEX(Disk_Pivot!$N$2:$N$500,$AS431))</f>
        <v/>
      </c>
      <c r="AH431" s="29"/>
      <c r="AI431" s="29"/>
      <c r="AJ431" s="29"/>
      <c r="AK431" s="29"/>
      <c r="AL431" s="29"/>
      <c r="AM431" s="29"/>
      <c r="AR431">
        <f>IFERROR(MATCH($B431,Input!$J$2:$J$500,0),0)</f>
        <v>0</v>
      </c>
      <c r="AS431">
        <f>IFERROR(MATCH($B431,Disk_Pivot!$G$2:$G$500,0),0)</f>
        <v>0</v>
      </c>
    </row>
    <row r="432" spans="1:45">
      <c r="A432" s="29" t="str" cm="1">
        <f t="array" ref="A432">IF($AR432=0,"",INDEX(Input!$G$2:$G$500,$AR432)&amp;"")</f>
        <v/>
      </c>
      <c r="B432" s="29"/>
      <c r="C432" s="29" t="str" cm="1">
        <f t="array" ref="C432">IF($AR432=0,"",INDEX(Input!$H$2:$H$500,$AR432)&amp;"")</f>
        <v/>
      </c>
      <c r="D432" s="37" t="str" cm="1">
        <f t="array" ref="D432">IF($AR432=0,"",INDEX(Input!$F$2:$F$500,$AR432))</f>
        <v/>
      </c>
      <c r="E432" s="29" t="str">
        <f>IFERROR(INDEX(Models!$G$2:$G$605,MATCH(D432,Models!$H$2:$H$605,0)),D432)</f>
        <v/>
      </c>
      <c r="F432" s="29" t="str" cm="1">
        <f t="array" ref="F432">IF($AR432=0,"",INDEX(Input!$E$2:$E$500,$AR432))</f>
        <v/>
      </c>
      <c r="G432" s="29" t="str" cm="1">
        <f t="array" ref="G432">IF($AR432=0,"",IF(F432="LENOVO",INDEX(Input!$K$2:$K$500,$AR432),INDEX(Input!$L$2:$L$500,$AR432)))</f>
        <v/>
      </c>
      <c r="H432" s="29"/>
      <c r="I432" s="29"/>
      <c r="J432" s="29" t="str">
        <f>CPU_Formula!I432</f>
        <v/>
      </c>
      <c r="K432" s="37" t="str" cm="1">
        <f t="array" ref="K432">IF($AR432=0,"",INDEX(Input!$D$2:$AC$500,$AR432,$AP$2)&amp;"")</f>
        <v/>
      </c>
      <c r="L432" s="37" t="str" cm="1">
        <f t="array" ref="L432">IF($AR432=0,"",INDEX(Input!$D$2:$AC$500,$AR432,$AP$3)&amp;"")</f>
        <v/>
      </c>
      <c r="M432" s="37" t="str" cm="1">
        <f t="array" ref="M432">IFERROR(_xlfn.FILTERXML("&lt;t&gt;&lt;s&gt;" &amp; SUBSTITUTE(L432," / ","&lt;/s&gt;&lt;s&gt;") &amp; "&lt;/s&gt;&lt;/t&gt;","(//s[contains(.,'DDR')])[1]"),"")</f>
        <v/>
      </c>
      <c r="N432" s="29" t="str">
        <f t="shared" si="19"/>
        <v/>
      </c>
      <c r="O432" s="37" t="str" cm="1">
        <f t="array" ref="O432">IF($AR432=0,"",INDEX(Input!$D$2:$AC$500,$AR432,$AP$4)&amp;"")</f>
        <v/>
      </c>
      <c r="P432" s="37" t="str" cm="1">
        <f t="array" ref="P432">IF($AR432=0,"",IFERROR(_xlfn.TEXTJOIN(", ",TRUE,_xlfn.MAP(_xlfn._xlws.FILTER(INDEX(Input!$D$2:$AC$500,,$AP$6),Input!$J$2:$J$500=$B432),_xlfn.LAMBDA(_xlpm.x,IFERROR(TRUNC(VALUE(_xlfn.TEXTBEFORE(_xlpm.x," ")))&amp;" "&amp;_xlfn.TEXTAFTER(_xlpm.x," "),_xlpm.x)))),""))</f>
        <v/>
      </c>
      <c r="Q432" s="29" t="str">
        <f t="shared" si="20"/>
        <v/>
      </c>
      <c r="R432" s="37" t="str" cm="1">
        <f t="array" ref="R432">IF($AR432=0,"",_xlfn.LET(_xlpm.Result,INDEX(Input!$D$2:$AC$500,$AR432,$AP$5),IF(_xlpm.Result="","",_xlpm.Result)))</f>
        <v/>
      </c>
      <c r="S432" s="37" t="str" cm="1">
        <f t="array" ref="S432">IF(R432="","",IFERROR(_xlfn.TEXTSPLIT(R432," / ", ,TRUE,0,),""))</f>
        <v/>
      </c>
      <c r="T432" s="37"/>
      <c r="U432" s="37" t="str" cm="1">
        <f t="array" ref="U432">IFERROR(_xlfn.IFS(
S432="","",
--S432&lt;55,"Battery Defect",
--S432&lt;=69,"Battery D",
--S432&lt;=80,"Battery C",
--S432&gt;80,""
),"")</f>
        <v/>
      </c>
      <c r="V432" s="37" t="str" cm="1">
        <f t="array" ref="V432">IFERROR(_xlfn.IFS(
T432="","",
--T432&lt;55,"Battery Defect",
--T432&lt;=69,"Battery D",
--T432&lt;=80,"Battery C",
--T432&gt;80,""
),"")</f>
        <v/>
      </c>
      <c r="W432" s="37" t="str" cm="1">
        <f t="array" ref="W432">IF($AR432=0,"",IFERROR(IF(INDEX(Input!$N$2:$U$500,$AR432,0)=0,"",INDEX(Input!$N$2:$U$500,$AR432,0)),""))</f>
        <v/>
      </c>
      <c r="X432" s="37"/>
      <c r="Y432" s="37"/>
      <c r="Z432" s="37"/>
      <c r="AA432" s="37"/>
      <c r="AB432" s="37"/>
      <c r="AC432" s="37"/>
      <c r="AD432" s="37"/>
      <c r="AE432" s="29" t="str">
        <f t="shared" si="18"/>
        <v/>
      </c>
      <c r="AF432" s="29" t="str" cm="1">
        <f t="array" ref="AF432">IF($AS432=0,"",INDEX(Disk_Pivot!$I$2:$I$500,$AS432))</f>
        <v/>
      </c>
      <c r="AG432" s="29" t="str" cm="1">
        <f t="array" ref="AG432">IF($AS432=0,"",INDEX(Disk_Pivot!$N$2:$N$500,$AS432))</f>
        <v/>
      </c>
      <c r="AH432" s="29"/>
      <c r="AI432" s="29"/>
      <c r="AJ432" s="29"/>
      <c r="AK432" s="29"/>
      <c r="AL432" s="29"/>
      <c r="AM432" s="29"/>
      <c r="AR432">
        <f>IFERROR(MATCH($B432,Input!$J$2:$J$500,0),0)</f>
        <v>0</v>
      </c>
      <c r="AS432">
        <f>IFERROR(MATCH($B432,Disk_Pivot!$G$2:$G$500,0),0)</f>
        <v>0</v>
      </c>
    </row>
    <row r="433" spans="1:45">
      <c r="A433" s="29" t="str" cm="1">
        <f t="array" ref="A433">IF($AR433=0,"",INDEX(Input!$G$2:$G$500,$AR433)&amp;"")</f>
        <v/>
      </c>
      <c r="B433" s="29"/>
      <c r="C433" s="29" t="str" cm="1">
        <f t="array" ref="C433">IF($AR433=0,"",INDEX(Input!$H$2:$H$500,$AR433)&amp;"")</f>
        <v/>
      </c>
      <c r="D433" s="37" t="str" cm="1">
        <f t="array" ref="D433">IF($AR433=0,"",INDEX(Input!$F$2:$F$500,$AR433))</f>
        <v/>
      </c>
      <c r="E433" s="29" t="str">
        <f>IFERROR(INDEX(Models!$G$2:$G$605,MATCH(D433,Models!$H$2:$H$605,0)),D433)</f>
        <v/>
      </c>
      <c r="F433" s="29" t="str" cm="1">
        <f t="array" ref="F433">IF($AR433=0,"",INDEX(Input!$E$2:$E$500,$AR433))</f>
        <v/>
      </c>
      <c r="G433" s="29" t="str" cm="1">
        <f t="array" ref="G433">IF($AR433=0,"",IF(F433="LENOVO",INDEX(Input!$K$2:$K$500,$AR433),INDEX(Input!$L$2:$L$500,$AR433)))</f>
        <v/>
      </c>
      <c r="H433" s="29"/>
      <c r="I433" s="29"/>
      <c r="J433" s="29" t="str">
        <f>CPU_Formula!I433</f>
        <v/>
      </c>
      <c r="K433" s="37" t="str" cm="1">
        <f t="array" ref="K433">IF($AR433=0,"",INDEX(Input!$D$2:$AC$500,$AR433,$AP$2)&amp;"")</f>
        <v/>
      </c>
      <c r="L433" s="37" t="str" cm="1">
        <f t="array" ref="L433">IF($AR433=0,"",INDEX(Input!$D$2:$AC$500,$AR433,$AP$3)&amp;"")</f>
        <v/>
      </c>
      <c r="M433" s="37" t="str" cm="1">
        <f t="array" ref="M433">IFERROR(_xlfn.FILTERXML("&lt;t&gt;&lt;s&gt;" &amp; SUBSTITUTE(L433," / ","&lt;/s&gt;&lt;s&gt;") &amp; "&lt;/s&gt;&lt;/t&gt;","(//s[contains(.,'DDR')])[1]"),"")</f>
        <v/>
      </c>
      <c r="N433" s="29" t="str">
        <f t="shared" si="19"/>
        <v/>
      </c>
      <c r="O433" s="37" t="str" cm="1">
        <f t="array" ref="O433">IF($AR433=0,"",INDEX(Input!$D$2:$AC$500,$AR433,$AP$4)&amp;"")</f>
        <v/>
      </c>
      <c r="P433" s="37" t="str" cm="1">
        <f t="array" ref="P433">IF($AR433=0,"",IFERROR(_xlfn.TEXTJOIN(", ",TRUE,_xlfn.MAP(_xlfn._xlws.FILTER(INDEX(Input!$D$2:$AC$500,,$AP$6),Input!$J$2:$J$500=$B433),_xlfn.LAMBDA(_xlpm.x,IFERROR(TRUNC(VALUE(_xlfn.TEXTBEFORE(_xlpm.x," ")))&amp;" "&amp;_xlfn.TEXTAFTER(_xlpm.x," "),_xlpm.x)))),""))</f>
        <v/>
      </c>
      <c r="Q433" s="29" t="str">
        <f t="shared" si="20"/>
        <v/>
      </c>
      <c r="R433" s="37" t="str" cm="1">
        <f t="array" ref="R433">IF($AR433=0,"",_xlfn.LET(_xlpm.Result,INDEX(Input!$D$2:$AC$500,$AR433,$AP$5),IF(_xlpm.Result="","",_xlpm.Result)))</f>
        <v/>
      </c>
      <c r="S433" s="37" t="str" cm="1">
        <f t="array" ref="S433">IF(R433="","",IFERROR(_xlfn.TEXTSPLIT(R433," / ", ,TRUE,0,),""))</f>
        <v/>
      </c>
      <c r="T433" s="37"/>
      <c r="U433" s="37" t="str" cm="1">
        <f t="array" ref="U433">IFERROR(_xlfn.IFS(
S433="","",
--S433&lt;55,"Battery Defect",
--S433&lt;=69,"Battery D",
--S433&lt;=80,"Battery C",
--S433&gt;80,""
),"")</f>
        <v/>
      </c>
      <c r="V433" s="37" t="str" cm="1">
        <f t="array" ref="V433">IFERROR(_xlfn.IFS(
T433="","",
--T433&lt;55,"Battery Defect",
--T433&lt;=69,"Battery D",
--T433&lt;=80,"Battery C",
--T433&gt;80,""
),"")</f>
        <v/>
      </c>
      <c r="W433" s="37" t="str" cm="1">
        <f t="array" ref="W433">IF($AR433=0,"",IFERROR(IF(INDEX(Input!$N$2:$U$500,$AR433,0)=0,"",INDEX(Input!$N$2:$U$500,$AR433,0)),""))</f>
        <v/>
      </c>
      <c r="X433" s="37"/>
      <c r="Y433" s="37"/>
      <c r="Z433" s="37"/>
      <c r="AA433" s="37"/>
      <c r="AB433" s="37"/>
      <c r="AC433" s="37"/>
      <c r="AD433" s="37"/>
      <c r="AE433" s="29" t="str">
        <f t="shared" si="18"/>
        <v/>
      </c>
      <c r="AF433" s="29" t="str" cm="1">
        <f t="array" ref="AF433">IF($AS433=0,"",INDEX(Disk_Pivot!$I$2:$I$500,$AS433))</f>
        <v/>
      </c>
      <c r="AG433" s="29" t="str" cm="1">
        <f t="array" ref="AG433">IF($AS433=0,"",INDEX(Disk_Pivot!$N$2:$N$500,$AS433))</f>
        <v/>
      </c>
      <c r="AH433" s="29"/>
      <c r="AI433" s="29"/>
      <c r="AJ433" s="29"/>
      <c r="AK433" s="29"/>
      <c r="AL433" s="29"/>
      <c r="AM433" s="29"/>
      <c r="AR433">
        <f>IFERROR(MATCH($B433,Input!$J$2:$J$500,0),0)</f>
        <v>0</v>
      </c>
      <c r="AS433">
        <f>IFERROR(MATCH($B433,Disk_Pivot!$G$2:$G$500,0),0)</f>
        <v>0</v>
      </c>
    </row>
    <row r="434" spans="1:45">
      <c r="A434" s="29" t="str" cm="1">
        <f t="array" ref="A434">IF($AR434=0,"",INDEX(Input!$G$2:$G$500,$AR434)&amp;"")</f>
        <v/>
      </c>
      <c r="B434" s="29"/>
      <c r="C434" s="29" t="str" cm="1">
        <f t="array" ref="C434">IF($AR434=0,"",INDEX(Input!$H$2:$H$500,$AR434)&amp;"")</f>
        <v/>
      </c>
      <c r="D434" s="37" t="str" cm="1">
        <f t="array" ref="D434">IF($AR434=0,"",INDEX(Input!$F$2:$F$500,$AR434))</f>
        <v/>
      </c>
      <c r="E434" s="29" t="str">
        <f>IFERROR(INDEX(Models!$G$2:$G$605,MATCH(D434,Models!$H$2:$H$605,0)),D434)</f>
        <v/>
      </c>
      <c r="F434" s="29" t="str" cm="1">
        <f t="array" ref="F434">IF($AR434=0,"",INDEX(Input!$E$2:$E$500,$AR434))</f>
        <v/>
      </c>
      <c r="G434" s="29" t="str" cm="1">
        <f t="array" ref="G434">IF($AR434=0,"",IF(F434="LENOVO",INDEX(Input!$K$2:$K$500,$AR434),INDEX(Input!$L$2:$L$500,$AR434)))</f>
        <v/>
      </c>
      <c r="H434" s="29"/>
      <c r="I434" s="29"/>
      <c r="J434" s="29" t="str">
        <f>CPU_Formula!I434</f>
        <v/>
      </c>
      <c r="K434" s="37" t="str" cm="1">
        <f t="array" ref="K434">IF($AR434=0,"",INDEX(Input!$D$2:$AC$500,$AR434,$AP$2)&amp;"")</f>
        <v/>
      </c>
      <c r="L434" s="37" t="str" cm="1">
        <f t="array" ref="L434">IF($AR434=0,"",INDEX(Input!$D$2:$AC$500,$AR434,$AP$3)&amp;"")</f>
        <v/>
      </c>
      <c r="M434" s="37" t="str" cm="1">
        <f t="array" ref="M434">IFERROR(_xlfn.FILTERXML("&lt;t&gt;&lt;s&gt;" &amp; SUBSTITUTE(L434," / ","&lt;/s&gt;&lt;s&gt;") &amp; "&lt;/s&gt;&lt;/t&gt;","(//s[contains(.,'DDR')])[1]"),"")</f>
        <v/>
      </c>
      <c r="N434" s="29" t="str">
        <f t="shared" si="19"/>
        <v/>
      </c>
      <c r="O434" s="37" t="str" cm="1">
        <f t="array" ref="O434">IF($AR434=0,"",INDEX(Input!$D$2:$AC$500,$AR434,$AP$4)&amp;"")</f>
        <v/>
      </c>
      <c r="P434" s="37" t="str" cm="1">
        <f t="array" ref="P434">IF($AR434=0,"",IFERROR(_xlfn.TEXTJOIN(", ",TRUE,_xlfn.MAP(_xlfn._xlws.FILTER(INDEX(Input!$D$2:$AC$500,,$AP$6),Input!$J$2:$J$500=$B434),_xlfn.LAMBDA(_xlpm.x,IFERROR(TRUNC(VALUE(_xlfn.TEXTBEFORE(_xlpm.x," ")))&amp;" "&amp;_xlfn.TEXTAFTER(_xlpm.x," "),_xlpm.x)))),""))</f>
        <v/>
      </c>
      <c r="Q434" s="29" t="str">
        <f t="shared" si="20"/>
        <v/>
      </c>
      <c r="R434" s="37" t="str" cm="1">
        <f t="array" ref="R434">IF($AR434=0,"",_xlfn.LET(_xlpm.Result,INDEX(Input!$D$2:$AC$500,$AR434,$AP$5),IF(_xlpm.Result="","",_xlpm.Result)))</f>
        <v/>
      </c>
      <c r="S434" s="37" t="str" cm="1">
        <f t="array" ref="S434">IF(R434="","",IFERROR(_xlfn.TEXTSPLIT(R434," / ", ,TRUE,0,),""))</f>
        <v/>
      </c>
      <c r="T434" s="37"/>
      <c r="U434" s="37" t="str" cm="1">
        <f t="array" ref="U434">IFERROR(_xlfn.IFS(
S434="","",
--S434&lt;55,"Battery Defect",
--S434&lt;=69,"Battery D",
--S434&lt;=80,"Battery C",
--S434&gt;80,""
),"")</f>
        <v/>
      </c>
      <c r="V434" s="37" t="str" cm="1">
        <f t="array" ref="V434">IFERROR(_xlfn.IFS(
T434="","",
--T434&lt;55,"Battery Defect",
--T434&lt;=69,"Battery D",
--T434&lt;=80,"Battery C",
--T434&gt;80,""
),"")</f>
        <v/>
      </c>
      <c r="W434" s="37" t="str" cm="1">
        <f t="array" ref="W434">IF($AR434=0,"",IFERROR(IF(INDEX(Input!$N$2:$U$500,$AR434,0)=0,"",INDEX(Input!$N$2:$U$500,$AR434,0)),""))</f>
        <v/>
      </c>
      <c r="X434" s="37"/>
      <c r="Y434" s="37"/>
      <c r="Z434" s="37"/>
      <c r="AA434" s="37"/>
      <c r="AB434" s="37"/>
      <c r="AC434" s="37"/>
      <c r="AD434" s="37"/>
      <c r="AE434" s="29" t="str">
        <f t="shared" si="18"/>
        <v/>
      </c>
      <c r="AF434" s="29" t="str" cm="1">
        <f t="array" ref="AF434">IF($AS434=0,"",INDEX(Disk_Pivot!$I$2:$I$500,$AS434))</f>
        <v/>
      </c>
      <c r="AG434" s="29" t="str" cm="1">
        <f t="array" ref="AG434">IF($AS434=0,"",INDEX(Disk_Pivot!$N$2:$N$500,$AS434))</f>
        <v/>
      </c>
      <c r="AH434" s="29"/>
      <c r="AI434" s="29"/>
      <c r="AJ434" s="29"/>
      <c r="AK434" s="29"/>
      <c r="AL434" s="29"/>
      <c r="AM434" s="29"/>
      <c r="AR434">
        <f>IFERROR(MATCH($B434,Input!$J$2:$J$500,0),0)</f>
        <v>0</v>
      </c>
      <c r="AS434">
        <f>IFERROR(MATCH($B434,Disk_Pivot!$G$2:$G$500,0),0)</f>
        <v>0</v>
      </c>
    </row>
    <row r="435" spans="1:45">
      <c r="A435" s="29" t="str" cm="1">
        <f t="array" ref="A435">IF($AR435=0,"",INDEX(Input!$G$2:$G$500,$AR435)&amp;"")</f>
        <v/>
      </c>
      <c r="B435" s="29"/>
      <c r="C435" s="29" t="str" cm="1">
        <f t="array" ref="C435">IF($AR435=0,"",INDEX(Input!$H$2:$H$500,$AR435)&amp;"")</f>
        <v/>
      </c>
      <c r="D435" s="37" t="str" cm="1">
        <f t="array" ref="D435">IF($AR435=0,"",INDEX(Input!$F$2:$F$500,$AR435))</f>
        <v/>
      </c>
      <c r="E435" s="29" t="str">
        <f>IFERROR(INDEX(Models!$G$2:$G$605,MATCH(D435,Models!$H$2:$H$605,0)),D435)</f>
        <v/>
      </c>
      <c r="F435" s="29" t="str" cm="1">
        <f t="array" ref="F435">IF($AR435=0,"",INDEX(Input!$E$2:$E$500,$AR435))</f>
        <v/>
      </c>
      <c r="G435" s="29" t="str" cm="1">
        <f t="array" ref="G435">IF($AR435=0,"",IF(F435="LENOVO",INDEX(Input!$K$2:$K$500,$AR435),INDEX(Input!$L$2:$L$500,$AR435)))</f>
        <v/>
      </c>
      <c r="H435" s="29"/>
      <c r="I435" s="29"/>
      <c r="J435" s="29" t="str">
        <f>CPU_Formula!I435</f>
        <v/>
      </c>
      <c r="K435" s="37" t="str" cm="1">
        <f t="array" ref="K435">IF($AR435=0,"",INDEX(Input!$D$2:$AC$500,$AR435,$AP$2)&amp;"")</f>
        <v/>
      </c>
      <c r="L435" s="37" t="str" cm="1">
        <f t="array" ref="L435">IF($AR435=0,"",INDEX(Input!$D$2:$AC$500,$AR435,$AP$3)&amp;"")</f>
        <v/>
      </c>
      <c r="M435" s="37" t="str" cm="1">
        <f t="array" ref="M435">IFERROR(_xlfn.FILTERXML("&lt;t&gt;&lt;s&gt;" &amp; SUBSTITUTE(L435," / ","&lt;/s&gt;&lt;s&gt;") &amp; "&lt;/s&gt;&lt;/t&gt;","(//s[contains(.,'DDR')])[1]"),"")</f>
        <v/>
      </c>
      <c r="N435" s="29" t="str">
        <f t="shared" si="19"/>
        <v/>
      </c>
      <c r="O435" s="37" t="str" cm="1">
        <f t="array" ref="O435">IF($AR435=0,"",INDEX(Input!$D$2:$AC$500,$AR435,$AP$4)&amp;"")</f>
        <v/>
      </c>
      <c r="P435" s="37" t="str" cm="1">
        <f t="array" ref="P435">IF($AR435=0,"",IFERROR(_xlfn.TEXTJOIN(", ",TRUE,_xlfn.MAP(_xlfn._xlws.FILTER(INDEX(Input!$D$2:$AC$500,,$AP$6),Input!$J$2:$J$500=$B435),_xlfn.LAMBDA(_xlpm.x,IFERROR(TRUNC(VALUE(_xlfn.TEXTBEFORE(_xlpm.x," ")))&amp;" "&amp;_xlfn.TEXTAFTER(_xlpm.x," "),_xlpm.x)))),""))</f>
        <v/>
      </c>
      <c r="Q435" s="29" t="str">
        <f t="shared" si="20"/>
        <v/>
      </c>
      <c r="R435" s="37" t="str" cm="1">
        <f t="array" ref="R435">IF($AR435=0,"",_xlfn.LET(_xlpm.Result,INDEX(Input!$D$2:$AC$500,$AR435,$AP$5),IF(_xlpm.Result="","",_xlpm.Result)))</f>
        <v/>
      </c>
      <c r="S435" s="37" t="str" cm="1">
        <f t="array" ref="S435">IF(R435="","",IFERROR(_xlfn.TEXTSPLIT(R435," / ", ,TRUE,0,),""))</f>
        <v/>
      </c>
      <c r="T435" s="37"/>
      <c r="U435" s="37" t="str" cm="1">
        <f t="array" ref="U435">IFERROR(_xlfn.IFS(
S435="","",
--S435&lt;55,"Battery Defect",
--S435&lt;=69,"Battery D",
--S435&lt;=80,"Battery C",
--S435&gt;80,""
),"")</f>
        <v/>
      </c>
      <c r="V435" s="37" t="str" cm="1">
        <f t="array" ref="V435">IFERROR(_xlfn.IFS(
T435="","",
--T435&lt;55,"Battery Defect",
--T435&lt;=69,"Battery D",
--T435&lt;=80,"Battery C",
--T435&gt;80,""
),"")</f>
        <v/>
      </c>
      <c r="W435" s="37" t="str" cm="1">
        <f t="array" ref="W435">IF($AR435=0,"",IFERROR(IF(INDEX(Input!$N$2:$U$500,$AR435,0)=0,"",INDEX(Input!$N$2:$U$500,$AR435,0)),""))</f>
        <v/>
      </c>
      <c r="X435" s="37"/>
      <c r="Y435" s="37"/>
      <c r="Z435" s="37"/>
      <c r="AA435" s="37"/>
      <c r="AB435" s="37"/>
      <c r="AC435" s="37"/>
      <c r="AD435" s="37"/>
      <c r="AE435" s="29" t="str">
        <f t="shared" si="18"/>
        <v/>
      </c>
      <c r="AF435" s="29" t="str" cm="1">
        <f t="array" ref="AF435">IF($AS435=0,"",INDEX(Disk_Pivot!$I$2:$I$500,$AS435))</f>
        <v/>
      </c>
      <c r="AG435" s="29" t="str" cm="1">
        <f t="array" ref="AG435">IF($AS435=0,"",INDEX(Disk_Pivot!$N$2:$N$500,$AS435))</f>
        <v/>
      </c>
      <c r="AH435" s="29"/>
      <c r="AI435" s="29"/>
      <c r="AJ435" s="29"/>
      <c r="AK435" s="29"/>
      <c r="AL435" s="29"/>
      <c r="AM435" s="29"/>
      <c r="AR435">
        <f>IFERROR(MATCH($B435,Input!$J$2:$J$500,0),0)</f>
        <v>0</v>
      </c>
      <c r="AS435">
        <f>IFERROR(MATCH($B435,Disk_Pivot!$G$2:$G$500,0),0)</f>
        <v>0</v>
      </c>
    </row>
    <row r="436" spans="1:45">
      <c r="A436" s="29" t="str" cm="1">
        <f t="array" ref="A436">IF($AR436=0,"",INDEX(Input!$G$2:$G$500,$AR436)&amp;"")</f>
        <v/>
      </c>
      <c r="B436" s="29"/>
      <c r="C436" s="29" t="str" cm="1">
        <f t="array" ref="C436">IF($AR436=0,"",INDEX(Input!$H$2:$H$500,$AR436)&amp;"")</f>
        <v/>
      </c>
      <c r="D436" s="37" t="str" cm="1">
        <f t="array" ref="D436">IF($AR436=0,"",INDEX(Input!$F$2:$F$500,$AR436))</f>
        <v/>
      </c>
      <c r="E436" s="29" t="str">
        <f>IFERROR(INDEX(Models!$G$2:$G$605,MATCH(D436,Models!$H$2:$H$605,0)),D436)</f>
        <v/>
      </c>
      <c r="F436" s="29" t="str" cm="1">
        <f t="array" ref="F436">IF($AR436=0,"",INDEX(Input!$E$2:$E$500,$AR436))</f>
        <v/>
      </c>
      <c r="G436" s="29" t="str" cm="1">
        <f t="array" ref="G436">IF($AR436=0,"",IF(F436="LENOVO",INDEX(Input!$K$2:$K$500,$AR436),INDEX(Input!$L$2:$L$500,$AR436)))</f>
        <v/>
      </c>
      <c r="H436" s="29"/>
      <c r="I436" s="29"/>
      <c r="J436" s="29" t="str">
        <f>CPU_Formula!I436</f>
        <v/>
      </c>
      <c r="K436" s="37" t="str" cm="1">
        <f t="array" ref="K436">IF($AR436=0,"",INDEX(Input!$D$2:$AC$500,$AR436,$AP$2)&amp;"")</f>
        <v/>
      </c>
      <c r="L436" s="37" t="str" cm="1">
        <f t="array" ref="L436">IF($AR436=0,"",INDEX(Input!$D$2:$AC$500,$AR436,$AP$3)&amp;"")</f>
        <v/>
      </c>
      <c r="M436" s="37" t="str" cm="1">
        <f t="array" ref="M436">IFERROR(_xlfn.FILTERXML("&lt;t&gt;&lt;s&gt;" &amp; SUBSTITUTE(L436," / ","&lt;/s&gt;&lt;s&gt;") &amp; "&lt;/s&gt;&lt;/t&gt;","(//s[contains(.,'DDR')])[1]"),"")</f>
        <v/>
      </c>
      <c r="N436" s="29" t="str">
        <f t="shared" si="19"/>
        <v/>
      </c>
      <c r="O436" s="37" t="str" cm="1">
        <f t="array" ref="O436">IF($AR436=0,"",INDEX(Input!$D$2:$AC$500,$AR436,$AP$4)&amp;"")</f>
        <v/>
      </c>
      <c r="P436" s="37" t="str" cm="1">
        <f t="array" ref="P436">IF($AR436=0,"",IFERROR(_xlfn.TEXTJOIN(", ",TRUE,_xlfn.MAP(_xlfn._xlws.FILTER(INDEX(Input!$D$2:$AC$500,,$AP$6),Input!$J$2:$J$500=$B436),_xlfn.LAMBDA(_xlpm.x,IFERROR(TRUNC(VALUE(_xlfn.TEXTBEFORE(_xlpm.x," ")))&amp;" "&amp;_xlfn.TEXTAFTER(_xlpm.x," "),_xlpm.x)))),""))</f>
        <v/>
      </c>
      <c r="Q436" s="29" t="str">
        <f t="shared" si="20"/>
        <v/>
      </c>
      <c r="R436" s="37" t="str" cm="1">
        <f t="array" ref="R436">IF($AR436=0,"",_xlfn.LET(_xlpm.Result,INDEX(Input!$D$2:$AC$500,$AR436,$AP$5),IF(_xlpm.Result="","",_xlpm.Result)))</f>
        <v/>
      </c>
      <c r="S436" s="37" t="str" cm="1">
        <f t="array" ref="S436">IF(R436="","",IFERROR(_xlfn.TEXTSPLIT(R436," / ", ,TRUE,0,),""))</f>
        <v/>
      </c>
      <c r="T436" s="37"/>
      <c r="U436" s="37" t="str" cm="1">
        <f t="array" ref="U436">IFERROR(_xlfn.IFS(
S436="","",
--S436&lt;55,"Battery Defect",
--S436&lt;=69,"Battery D",
--S436&lt;=80,"Battery C",
--S436&gt;80,""
),"")</f>
        <v/>
      </c>
      <c r="V436" s="37" t="str" cm="1">
        <f t="array" ref="V436">IFERROR(_xlfn.IFS(
T436="","",
--T436&lt;55,"Battery Defect",
--T436&lt;=69,"Battery D",
--T436&lt;=80,"Battery C",
--T436&gt;80,""
),"")</f>
        <v/>
      </c>
      <c r="W436" s="37" t="str" cm="1">
        <f t="array" ref="W436">IF($AR436=0,"",IFERROR(IF(INDEX(Input!$N$2:$U$500,$AR436,0)=0,"",INDEX(Input!$N$2:$U$500,$AR436,0)),""))</f>
        <v/>
      </c>
      <c r="X436" s="37"/>
      <c r="Y436" s="37"/>
      <c r="Z436" s="37"/>
      <c r="AA436" s="37"/>
      <c r="AB436" s="37"/>
      <c r="AC436" s="37"/>
      <c r="AD436" s="37"/>
      <c r="AE436" s="29" t="str">
        <f t="shared" si="18"/>
        <v/>
      </c>
      <c r="AF436" s="29" t="str" cm="1">
        <f t="array" ref="AF436">IF($AS436=0,"",INDEX(Disk_Pivot!$I$2:$I$500,$AS436))</f>
        <v/>
      </c>
      <c r="AG436" s="29" t="str" cm="1">
        <f t="array" ref="AG436">IF($AS436=0,"",INDEX(Disk_Pivot!$N$2:$N$500,$AS436))</f>
        <v/>
      </c>
      <c r="AH436" s="29"/>
      <c r="AI436" s="29"/>
      <c r="AJ436" s="29"/>
      <c r="AK436" s="29"/>
      <c r="AL436" s="29"/>
      <c r="AM436" s="29"/>
      <c r="AR436">
        <f>IFERROR(MATCH($B436,Input!$J$2:$J$500,0),0)</f>
        <v>0</v>
      </c>
      <c r="AS436">
        <f>IFERROR(MATCH($B436,Disk_Pivot!$G$2:$G$500,0),0)</f>
        <v>0</v>
      </c>
    </row>
    <row r="437" spans="1:45">
      <c r="A437" s="29" t="str" cm="1">
        <f t="array" ref="A437">IF($AR437=0,"",INDEX(Input!$G$2:$G$500,$AR437)&amp;"")</f>
        <v/>
      </c>
      <c r="B437" s="29"/>
      <c r="C437" s="29" t="str" cm="1">
        <f t="array" ref="C437">IF($AR437=0,"",INDEX(Input!$H$2:$H$500,$AR437)&amp;"")</f>
        <v/>
      </c>
      <c r="D437" s="37" t="str" cm="1">
        <f t="array" ref="D437">IF($AR437=0,"",INDEX(Input!$F$2:$F$500,$AR437))</f>
        <v/>
      </c>
      <c r="E437" s="29" t="str">
        <f>IFERROR(INDEX(Models!$G$2:$G$605,MATCH(D437,Models!$H$2:$H$605,0)),D437)</f>
        <v/>
      </c>
      <c r="F437" s="29" t="str" cm="1">
        <f t="array" ref="F437">IF($AR437=0,"",INDEX(Input!$E$2:$E$500,$AR437))</f>
        <v/>
      </c>
      <c r="G437" s="29" t="str" cm="1">
        <f t="array" ref="G437">IF($AR437=0,"",IF(F437="LENOVO",INDEX(Input!$K$2:$K$500,$AR437),INDEX(Input!$L$2:$L$500,$AR437)))</f>
        <v/>
      </c>
      <c r="H437" s="29"/>
      <c r="I437" s="29"/>
      <c r="J437" s="29" t="str">
        <f>CPU_Formula!I437</f>
        <v/>
      </c>
      <c r="K437" s="37" t="str" cm="1">
        <f t="array" ref="K437">IF($AR437=0,"",INDEX(Input!$D$2:$AC$500,$AR437,$AP$2)&amp;"")</f>
        <v/>
      </c>
      <c r="L437" s="37" t="str" cm="1">
        <f t="array" ref="L437">IF($AR437=0,"",INDEX(Input!$D$2:$AC$500,$AR437,$AP$3)&amp;"")</f>
        <v/>
      </c>
      <c r="M437" s="37" t="str" cm="1">
        <f t="array" ref="M437">IFERROR(_xlfn.FILTERXML("&lt;t&gt;&lt;s&gt;" &amp; SUBSTITUTE(L437," / ","&lt;/s&gt;&lt;s&gt;") &amp; "&lt;/s&gt;&lt;/t&gt;","(//s[contains(.,'DDR')])[1]"),"")</f>
        <v/>
      </c>
      <c r="N437" s="29" t="str">
        <f t="shared" si="19"/>
        <v/>
      </c>
      <c r="O437" s="37" t="str" cm="1">
        <f t="array" ref="O437">IF($AR437=0,"",INDEX(Input!$D$2:$AC$500,$AR437,$AP$4)&amp;"")</f>
        <v/>
      </c>
      <c r="P437" s="37" t="str" cm="1">
        <f t="array" ref="P437">IF($AR437=0,"",IFERROR(_xlfn.TEXTJOIN(", ",TRUE,_xlfn.MAP(_xlfn._xlws.FILTER(INDEX(Input!$D$2:$AC$500,,$AP$6),Input!$J$2:$J$500=$B437),_xlfn.LAMBDA(_xlpm.x,IFERROR(TRUNC(VALUE(_xlfn.TEXTBEFORE(_xlpm.x," ")))&amp;" "&amp;_xlfn.TEXTAFTER(_xlpm.x," "),_xlpm.x)))),""))</f>
        <v/>
      </c>
      <c r="Q437" s="29" t="str">
        <f t="shared" si="20"/>
        <v/>
      </c>
      <c r="R437" s="37" t="str" cm="1">
        <f t="array" ref="R437">IF($AR437=0,"",_xlfn.LET(_xlpm.Result,INDEX(Input!$D$2:$AC$500,$AR437,$AP$5),IF(_xlpm.Result="","",_xlpm.Result)))</f>
        <v/>
      </c>
      <c r="S437" s="37" t="str" cm="1">
        <f t="array" ref="S437">IF(R437="","",IFERROR(_xlfn.TEXTSPLIT(R437," / ", ,TRUE,0,),""))</f>
        <v/>
      </c>
      <c r="T437" s="37"/>
      <c r="U437" s="37" t="str" cm="1">
        <f t="array" ref="U437">IFERROR(_xlfn.IFS(
S437="","",
--S437&lt;55,"Battery Defect",
--S437&lt;=69,"Battery D",
--S437&lt;=80,"Battery C",
--S437&gt;80,""
),"")</f>
        <v/>
      </c>
      <c r="V437" s="37" t="str" cm="1">
        <f t="array" ref="V437">IFERROR(_xlfn.IFS(
T437="","",
--T437&lt;55,"Battery Defect",
--T437&lt;=69,"Battery D",
--T437&lt;=80,"Battery C",
--T437&gt;80,""
),"")</f>
        <v/>
      </c>
      <c r="W437" s="37" t="str" cm="1">
        <f t="array" ref="W437">IF($AR437=0,"",IFERROR(IF(INDEX(Input!$N$2:$U$500,$AR437,0)=0,"",INDEX(Input!$N$2:$U$500,$AR437,0)),""))</f>
        <v/>
      </c>
      <c r="X437" s="37"/>
      <c r="Y437" s="37"/>
      <c r="Z437" s="37"/>
      <c r="AA437" s="37"/>
      <c r="AB437" s="37"/>
      <c r="AC437" s="37"/>
      <c r="AD437" s="37"/>
      <c r="AE437" s="29" t="str">
        <f t="shared" si="18"/>
        <v/>
      </c>
      <c r="AF437" s="29" t="str" cm="1">
        <f t="array" ref="AF437">IF($AS437=0,"",INDEX(Disk_Pivot!$I$2:$I$500,$AS437))</f>
        <v/>
      </c>
      <c r="AG437" s="29" t="str" cm="1">
        <f t="array" ref="AG437">IF($AS437=0,"",INDEX(Disk_Pivot!$N$2:$N$500,$AS437))</f>
        <v/>
      </c>
      <c r="AH437" s="29"/>
      <c r="AI437" s="29"/>
      <c r="AJ437" s="29"/>
      <c r="AK437" s="29"/>
      <c r="AL437" s="29"/>
      <c r="AM437" s="29"/>
      <c r="AR437">
        <f>IFERROR(MATCH($B437,Input!$J$2:$J$500,0),0)</f>
        <v>0</v>
      </c>
      <c r="AS437">
        <f>IFERROR(MATCH($B437,Disk_Pivot!$G$2:$G$500,0),0)</f>
        <v>0</v>
      </c>
    </row>
    <row r="438" spans="1:45">
      <c r="A438" s="29" t="str" cm="1">
        <f t="array" ref="A438">IF($AR438=0,"",INDEX(Input!$G$2:$G$500,$AR438)&amp;"")</f>
        <v/>
      </c>
      <c r="B438" s="29"/>
      <c r="C438" s="29" t="str" cm="1">
        <f t="array" ref="C438">IF($AR438=0,"",INDEX(Input!$H$2:$H$500,$AR438)&amp;"")</f>
        <v/>
      </c>
      <c r="D438" s="37" t="str" cm="1">
        <f t="array" ref="D438">IF($AR438=0,"",INDEX(Input!$F$2:$F$500,$AR438))</f>
        <v/>
      </c>
      <c r="E438" s="29" t="str">
        <f>IFERROR(INDEX(Models!$G$2:$G$605,MATCH(D438,Models!$H$2:$H$605,0)),D438)</f>
        <v/>
      </c>
      <c r="F438" s="29" t="str" cm="1">
        <f t="array" ref="F438">IF($AR438=0,"",INDEX(Input!$E$2:$E$500,$AR438))</f>
        <v/>
      </c>
      <c r="G438" s="29" t="str" cm="1">
        <f t="array" ref="G438">IF($AR438=0,"",IF(F438="LENOVO",INDEX(Input!$K$2:$K$500,$AR438),INDEX(Input!$L$2:$L$500,$AR438)))</f>
        <v/>
      </c>
      <c r="H438" s="29"/>
      <c r="I438" s="29"/>
      <c r="J438" s="29" t="str">
        <f>CPU_Formula!I438</f>
        <v/>
      </c>
      <c r="K438" s="37" t="str" cm="1">
        <f t="array" ref="K438">IF($AR438=0,"",INDEX(Input!$D$2:$AC$500,$AR438,$AP$2)&amp;"")</f>
        <v/>
      </c>
      <c r="L438" s="37" t="str" cm="1">
        <f t="array" ref="L438">IF($AR438=0,"",INDEX(Input!$D$2:$AC$500,$AR438,$AP$3)&amp;"")</f>
        <v/>
      </c>
      <c r="M438" s="37" t="str" cm="1">
        <f t="array" ref="M438">IFERROR(_xlfn.FILTERXML("&lt;t&gt;&lt;s&gt;" &amp; SUBSTITUTE(L438," / ","&lt;/s&gt;&lt;s&gt;") &amp; "&lt;/s&gt;&lt;/t&gt;","(//s[contains(.,'DDR')])[1]"),"")</f>
        <v/>
      </c>
      <c r="N438" s="29" t="str">
        <f t="shared" si="19"/>
        <v/>
      </c>
      <c r="O438" s="37" t="str" cm="1">
        <f t="array" ref="O438">IF($AR438=0,"",INDEX(Input!$D$2:$AC$500,$AR438,$AP$4)&amp;"")</f>
        <v/>
      </c>
      <c r="P438" s="37" t="str" cm="1">
        <f t="array" ref="P438">IF($AR438=0,"",IFERROR(_xlfn.TEXTJOIN(", ",TRUE,_xlfn.MAP(_xlfn._xlws.FILTER(INDEX(Input!$D$2:$AC$500,,$AP$6),Input!$J$2:$J$500=$B438),_xlfn.LAMBDA(_xlpm.x,IFERROR(TRUNC(VALUE(_xlfn.TEXTBEFORE(_xlpm.x," ")))&amp;" "&amp;_xlfn.TEXTAFTER(_xlpm.x," "),_xlpm.x)))),""))</f>
        <v/>
      </c>
      <c r="Q438" s="29" t="str">
        <f t="shared" si="20"/>
        <v/>
      </c>
      <c r="R438" s="37" t="str" cm="1">
        <f t="array" ref="R438">IF($AR438=0,"",_xlfn.LET(_xlpm.Result,INDEX(Input!$D$2:$AC$500,$AR438,$AP$5),IF(_xlpm.Result="","",_xlpm.Result)))</f>
        <v/>
      </c>
      <c r="S438" s="37" t="str" cm="1">
        <f t="array" ref="S438">IF(R438="","",IFERROR(_xlfn.TEXTSPLIT(R438," / ", ,TRUE,0,),""))</f>
        <v/>
      </c>
      <c r="T438" s="37"/>
      <c r="U438" s="37" t="str" cm="1">
        <f t="array" ref="U438">IFERROR(_xlfn.IFS(
S438="","",
--S438&lt;55,"Battery Defect",
--S438&lt;=69,"Battery D",
--S438&lt;=80,"Battery C",
--S438&gt;80,""
),"")</f>
        <v/>
      </c>
      <c r="V438" s="37" t="str" cm="1">
        <f t="array" ref="V438">IFERROR(_xlfn.IFS(
T438="","",
--T438&lt;55,"Battery Defect",
--T438&lt;=69,"Battery D",
--T438&lt;=80,"Battery C",
--T438&gt;80,""
),"")</f>
        <v/>
      </c>
      <c r="W438" s="37" t="str" cm="1">
        <f t="array" ref="W438">IF($AR438=0,"",IFERROR(IF(INDEX(Input!$N$2:$U$500,$AR438,0)=0,"",INDEX(Input!$N$2:$U$500,$AR438,0)),""))</f>
        <v/>
      </c>
      <c r="X438" s="37"/>
      <c r="Y438" s="37"/>
      <c r="Z438" s="37"/>
      <c r="AA438" s="37"/>
      <c r="AB438" s="37"/>
      <c r="AC438" s="37"/>
      <c r="AD438" s="37"/>
      <c r="AE438" s="29" t="str">
        <f t="shared" si="18"/>
        <v/>
      </c>
      <c r="AF438" s="29" t="str" cm="1">
        <f t="array" ref="AF438">IF($AS438=0,"",INDEX(Disk_Pivot!$I$2:$I$500,$AS438))</f>
        <v/>
      </c>
      <c r="AG438" s="29" t="str" cm="1">
        <f t="array" ref="AG438">IF($AS438=0,"",INDEX(Disk_Pivot!$N$2:$N$500,$AS438))</f>
        <v/>
      </c>
      <c r="AH438" s="29"/>
      <c r="AI438" s="29"/>
      <c r="AJ438" s="29"/>
      <c r="AK438" s="29"/>
      <c r="AL438" s="29"/>
      <c r="AM438" s="29"/>
      <c r="AR438">
        <f>IFERROR(MATCH($B438,Input!$J$2:$J$500,0),0)</f>
        <v>0</v>
      </c>
      <c r="AS438">
        <f>IFERROR(MATCH($B438,Disk_Pivot!$G$2:$G$500,0),0)</f>
        <v>0</v>
      </c>
    </row>
    <row r="439" spans="1:45">
      <c r="A439" s="29" t="str" cm="1">
        <f t="array" ref="A439">IF($AR439=0,"",INDEX(Input!$G$2:$G$500,$AR439)&amp;"")</f>
        <v/>
      </c>
      <c r="B439" s="29"/>
      <c r="C439" s="29" t="str" cm="1">
        <f t="array" ref="C439">IF($AR439=0,"",INDEX(Input!$H$2:$H$500,$AR439)&amp;"")</f>
        <v/>
      </c>
      <c r="D439" s="37" t="str" cm="1">
        <f t="array" ref="D439">IF($AR439=0,"",INDEX(Input!$F$2:$F$500,$AR439))</f>
        <v/>
      </c>
      <c r="E439" s="29" t="str">
        <f>IFERROR(INDEX(Models!$G$2:$G$605,MATCH(D439,Models!$H$2:$H$605,0)),D439)</f>
        <v/>
      </c>
      <c r="F439" s="29" t="str" cm="1">
        <f t="array" ref="F439">IF($AR439=0,"",INDEX(Input!$E$2:$E$500,$AR439))</f>
        <v/>
      </c>
      <c r="G439" s="29" t="str" cm="1">
        <f t="array" ref="G439">IF($AR439=0,"",IF(F439="LENOVO",INDEX(Input!$K$2:$K$500,$AR439),INDEX(Input!$L$2:$L$500,$AR439)))</f>
        <v/>
      </c>
      <c r="H439" s="29"/>
      <c r="I439" s="29"/>
      <c r="J439" s="29" t="str">
        <f>CPU_Formula!I439</f>
        <v/>
      </c>
      <c r="K439" s="37" t="str" cm="1">
        <f t="array" ref="K439">IF($AR439=0,"",INDEX(Input!$D$2:$AC$500,$AR439,$AP$2)&amp;"")</f>
        <v/>
      </c>
      <c r="L439" s="37" t="str" cm="1">
        <f t="array" ref="L439">IF($AR439=0,"",INDEX(Input!$D$2:$AC$500,$AR439,$AP$3)&amp;"")</f>
        <v/>
      </c>
      <c r="M439" s="37" t="str" cm="1">
        <f t="array" ref="M439">IFERROR(_xlfn.FILTERXML("&lt;t&gt;&lt;s&gt;" &amp; SUBSTITUTE(L439," / ","&lt;/s&gt;&lt;s&gt;") &amp; "&lt;/s&gt;&lt;/t&gt;","(//s[contains(.,'DDR')])[1]"),"")</f>
        <v/>
      </c>
      <c r="N439" s="29" t="str">
        <f t="shared" si="19"/>
        <v/>
      </c>
      <c r="O439" s="37" t="str" cm="1">
        <f t="array" ref="O439">IF($AR439=0,"",INDEX(Input!$D$2:$AC$500,$AR439,$AP$4)&amp;"")</f>
        <v/>
      </c>
      <c r="P439" s="37" t="str" cm="1">
        <f t="array" ref="P439">IF($AR439=0,"",IFERROR(_xlfn.TEXTJOIN(", ",TRUE,_xlfn.MAP(_xlfn._xlws.FILTER(INDEX(Input!$D$2:$AC$500,,$AP$6),Input!$J$2:$J$500=$B439),_xlfn.LAMBDA(_xlpm.x,IFERROR(TRUNC(VALUE(_xlfn.TEXTBEFORE(_xlpm.x," ")))&amp;" "&amp;_xlfn.TEXTAFTER(_xlpm.x," "),_xlpm.x)))),""))</f>
        <v/>
      </c>
      <c r="Q439" s="29" t="str">
        <f t="shared" si="20"/>
        <v/>
      </c>
      <c r="R439" s="37" t="str" cm="1">
        <f t="array" ref="R439">IF($AR439=0,"",_xlfn.LET(_xlpm.Result,INDEX(Input!$D$2:$AC$500,$AR439,$AP$5),IF(_xlpm.Result="","",_xlpm.Result)))</f>
        <v/>
      </c>
      <c r="S439" s="37" t="str" cm="1">
        <f t="array" ref="S439">IF(R439="","",IFERROR(_xlfn.TEXTSPLIT(R439," / ", ,TRUE,0,),""))</f>
        <v/>
      </c>
      <c r="T439" s="37"/>
      <c r="U439" s="37" t="str" cm="1">
        <f t="array" ref="U439">IFERROR(_xlfn.IFS(
S439="","",
--S439&lt;55,"Battery Defect",
--S439&lt;=69,"Battery D",
--S439&lt;=80,"Battery C",
--S439&gt;80,""
),"")</f>
        <v/>
      </c>
      <c r="V439" s="37" t="str" cm="1">
        <f t="array" ref="V439">IFERROR(_xlfn.IFS(
T439="","",
--T439&lt;55,"Battery Defect",
--T439&lt;=69,"Battery D",
--T439&lt;=80,"Battery C",
--T439&gt;80,""
),"")</f>
        <v/>
      </c>
      <c r="W439" s="37" t="str" cm="1">
        <f t="array" ref="W439">IF($AR439=0,"",IFERROR(IF(INDEX(Input!$N$2:$U$500,$AR439,0)=0,"",INDEX(Input!$N$2:$U$500,$AR439,0)),""))</f>
        <v/>
      </c>
      <c r="X439" s="37"/>
      <c r="Y439" s="37"/>
      <c r="Z439" s="37"/>
      <c r="AA439" s="37"/>
      <c r="AB439" s="37"/>
      <c r="AC439" s="37"/>
      <c r="AD439" s="37"/>
      <c r="AE439" s="29" t="str">
        <f t="shared" si="18"/>
        <v/>
      </c>
      <c r="AF439" s="29" t="str" cm="1">
        <f t="array" ref="AF439">IF($AS439=0,"",INDEX(Disk_Pivot!$I$2:$I$500,$AS439))</f>
        <v/>
      </c>
      <c r="AG439" s="29" t="str" cm="1">
        <f t="array" ref="AG439">IF($AS439=0,"",INDEX(Disk_Pivot!$N$2:$N$500,$AS439))</f>
        <v/>
      </c>
      <c r="AH439" s="29"/>
      <c r="AI439" s="29"/>
      <c r="AJ439" s="29"/>
      <c r="AK439" s="29"/>
      <c r="AL439" s="29"/>
      <c r="AM439" s="29"/>
      <c r="AR439">
        <f>IFERROR(MATCH($B439,Input!$J$2:$J$500,0),0)</f>
        <v>0</v>
      </c>
      <c r="AS439">
        <f>IFERROR(MATCH($B439,Disk_Pivot!$G$2:$G$500,0),0)</f>
        <v>0</v>
      </c>
    </row>
    <row r="440" spans="1:45">
      <c r="A440" s="29" t="str" cm="1">
        <f t="array" ref="A440">IF($AR440=0,"",INDEX(Input!$G$2:$G$500,$AR440)&amp;"")</f>
        <v/>
      </c>
      <c r="B440" s="29"/>
      <c r="C440" s="29" t="str" cm="1">
        <f t="array" ref="C440">IF($AR440=0,"",INDEX(Input!$H$2:$H$500,$AR440)&amp;"")</f>
        <v/>
      </c>
      <c r="D440" s="37" t="str" cm="1">
        <f t="array" ref="D440">IF($AR440=0,"",INDEX(Input!$F$2:$F$500,$AR440))</f>
        <v/>
      </c>
      <c r="E440" s="29" t="str">
        <f>IFERROR(INDEX(Models!$G$2:$G$605,MATCH(D440,Models!$H$2:$H$605,0)),D440)</f>
        <v/>
      </c>
      <c r="F440" s="29" t="str" cm="1">
        <f t="array" ref="F440">IF($AR440=0,"",INDEX(Input!$E$2:$E$500,$AR440))</f>
        <v/>
      </c>
      <c r="G440" s="29" t="str" cm="1">
        <f t="array" ref="G440">IF($AR440=0,"",IF(F440="LENOVO",INDEX(Input!$K$2:$K$500,$AR440),INDEX(Input!$L$2:$L$500,$AR440)))</f>
        <v/>
      </c>
      <c r="H440" s="29"/>
      <c r="I440" s="29"/>
      <c r="J440" s="29" t="str">
        <f>CPU_Formula!I440</f>
        <v/>
      </c>
      <c r="K440" s="37" t="str" cm="1">
        <f t="array" ref="K440">IF($AR440=0,"",INDEX(Input!$D$2:$AC$500,$AR440,$AP$2)&amp;"")</f>
        <v/>
      </c>
      <c r="L440" s="37" t="str" cm="1">
        <f t="array" ref="L440">IF($AR440=0,"",INDEX(Input!$D$2:$AC$500,$AR440,$AP$3)&amp;"")</f>
        <v/>
      </c>
      <c r="M440" s="37" t="str" cm="1">
        <f t="array" ref="M440">IFERROR(_xlfn.FILTERXML("&lt;t&gt;&lt;s&gt;" &amp; SUBSTITUTE(L440," / ","&lt;/s&gt;&lt;s&gt;") &amp; "&lt;/s&gt;&lt;/t&gt;","(//s[contains(.,'DDR')])[1]"),"")</f>
        <v/>
      </c>
      <c r="N440" s="29" t="str">
        <f t="shared" si="19"/>
        <v/>
      </c>
      <c r="O440" s="37" t="str" cm="1">
        <f t="array" ref="O440">IF($AR440=0,"",INDEX(Input!$D$2:$AC$500,$AR440,$AP$4)&amp;"")</f>
        <v/>
      </c>
      <c r="P440" s="37" t="str" cm="1">
        <f t="array" ref="P440">IF($AR440=0,"",IFERROR(_xlfn.TEXTJOIN(", ",TRUE,_xlfn.MAP(_xlfn._xlws.FILTER(INDEX(Input!$D$2:$AC$500,,$AP$6),Input!$J$2:$J$500=$B440),_xlfn.LAMBDA(_xlpm.x,IFERROR(TRUNC(VALUE(_xlfn.TEXTBEFORE(_xlpm.x," ")))&amp;" "&amp;_xlfn.TEXTAFTER(_xlpm.x," "),_xlpm.x)))),""))</f>
        <v/>
      </c>
      <c r="Q440" s="29" t="str">
        <f t="shared" si="20"/>
        <v/>
      </c>
      <c r="R440" s="37" t="str" cm="1">
        <f t="array" ref="R440">IF($AR440=0,"",_xlfn.LET(_xlpm.Result,INDEX(Input!$D$2:$AC$500,$AR440,$AP$5),IF(_xlpm.Result="","",_xlpm.Result)))</f>
        <v/>
      </c>
      <c r="S440" s="37" t="str" cm="1">
        <f t="array" ref="S440">IF(R440="","",IFERROR(_xlfn.TEXTSPLIT(R440," / ", ,TRUE,0,),""))</f>
        <v/>
      </c>
      <c r="T440" s="37"/>
      <c r="U440" s="37" t="str" cm="1">
        <f t="array" ref="U440">IFERROR(_xlfn.IFS(
S440="","",
--S440&lt;55,"Battery Defect",
--S440&lt;=69,"Battery D",
--S440&lt;=80,"Battery C",
--S440&gt;80,""
),"")</f>
        <v/>
      </c>
      <c r="V440" s="37" t="str" cm="1">
        <f t="array" ref="V440">IFERROR(_xlfn.IFS(
T440="","",
--T440&lt;55,"Battery Defect",
--T440&lt;=69,"Battery D",
--T440&lt;=80,"Battery C",
--T440&gt;80,""
),"")</f>
        <v/>
      </c>
      <c r="W440" s="37" t="str" cm="1">
        <f t="array" ref="W440">IF($AR440=0,"",IFERROR(IF(INDEX(Input!$N$2:$U$500,$AR440,0)=0,"",INDEX(Input!$N$2:$U$500,$AR440,0)),""))</f>
        <v/>
      </c>
      <c r="X440" s="37"/>
      <c r="Y440" s="37"/>
      <c r="Z440" s="37"/>
      <c r="AA440" s="37"/>
      <c r="AB440" s="37"/>
      <c r="AC440" s="37"/>
      <c r="AD440" s="37"/>
      <c r="AE440" s="29" t="str">
        <f t="shared" si="18"/>
        <v/>
      </c>
      <c r="AF440" s="29" t="str" cm="1">
        <f t="array" ref="AF440">IF($AS440=0,"",INDEX(Disk_Pivot!$I$2:$I$500,$AS440))</f>
        <v/>
      </c>
      <c r="AG440" s="29" t="str" cm="1">
        <f t="array" ref="AG440">IF($AS440=0,"",INDEX(Disk_Pivot!$N$2:$N$500,$AS440))</f>
        <v/>
      </c>
      <c r="AH440" s="29"/>
      <c r="AI440" s="29"/>
      <c r="AJ440" s="29"/>
      <c r="AK440" s="29"/>
      <c r="AL440" s="29"/>
      <c r="AM440" s="29"/>
      <c r="AR440">
        <f>IFERROR(MATCH($B440,Input!$J$2:$J$500,0),0)</f>
        <v>0</v>
      </c>
      <c r="AS440">
        <f>IFERROR(MATCH($B440,Disk_Pivot!$G$2:$G$500,0),0)</f>
        <v>0</v>
      </c>
    </row>
    <row r="441" spans="1:45">
      <c r="A441" s="29" t="str" cm="1">
        <f t="array" ref="A441">IF($AR441=0,"",INDEX(Input!$G$2:$G$500,$AR441)&amp;"")</f>
        <v/>
      </c>
      <c r="B441" s="29"/>
      <c r="C441" s="29" t="str" cm="1">
        <f t="array" ref="C441">IF($AR441=0,"",INDEX(Input!$H$2:$H$500,$AR441)&amp;"")</f>
        <v/>
      </c>
      <c r="D441" s="37" t="str" cm="1">
        <f t="array" ref="D441">IF($AR441=0,"",INDEX(Input!$F$2:$F$500,$AR441))</f>
        <v/>
      </c>
      <c r="E441" s="29" t="str">
        <f>IFERROR(INDEX(Models!$G$2:$G$605,MATCH(D441,Models!$H$2:$H$605,0)),D441)</f>
        <v/>
      </c>
      <c r="F441" s="29" t="str" cm="1">
        <f t="array" ref="F441">IF($AR441=0,"",INDEX(Input!$E$2:$E$500,$AR441))</f>
        <v/>
      </c>
      <c r="G441" s="29" t="str" cm="1">
        <f t="array" ref="G441">IF($AR441=0,"",IF(F441="LENOVO",INDEX(Input!$K$2:$K$500,$AR441),INDEX(Input!$L$2:$L$500,$AR441)))</f>
        <v/>
      </c>
      <c r="H441" s="29"/>
      <c r="I441" s="29"/>
      <c r="J441" s="29" t="str">
        <f>CPU_Formula!I441</f>
        <v/>
      </c>
      <c r="K441" s="37" t="str" cm="1">
        <f t="array" ref="K441">IF($AR441=0,"",INDEX(Input!$D$2:$AC$500,$AR441,$AP$2)&amp;"")</f>
        <v/>
      </c>
      <c r="L441" s="37" t="str" cm="1">
        <f t="array" ref="L441">IF($AR441=0,"",INDEX(Input!$D$2:$AC$500,$AR441,$AP$3)&amp;"")</f>
        <v/>
      </c>
      <c r="M441" s="37" t="str" cm="1">
        <f t="array" ref="M441">IFERROR(_xlfn.FILTERXML("&lt;t&gt;&lt;s&gt;" &amp; SUBSTITUTE(L441," / ","&lt;/s&gt;&lt;s&gt;") &amp; "&lt;/s&gt;&lt;/t&gt;","(//s[contains(.,'DDR')])[1]"),"")</f>
        <v/>
      </c>
      <c r="N441" s="29" t="str">
        <f t="shared" si="19"/>
        <v/>
      </c>
      <c r="O441" s="37" t="str" cm="1">
        <f t="array" ref="O441">IF($AR441=0,"",INDEX(Input!$D$2:$AC$500,$AR441,$AP$4)&amp;"")</f>
        <v/>
      </c>
      <c r="P441" s="37" t="str" cm="1">
        <f t="array" ref="P441">IF($AR441=0,"",IFERROR(_xlfn.TEXTJOIN(", ",TRUE,_xlfn.MAP(_xlfn._xlws.FILTER(INDEX(Input!$D$2:$AC$500,,$AP$6),Input!$J$2:$J$500=$B441),_xlfn.LAMBDA(_xlpm.x,IFERROR(TRUNC(VALUE(_xlfn.TEXTBEFORE(_xlpm.x," ")))&amp;" "&amp;_xlfn.TEXTAFTER(_xlpm.x," "),_xlpm.x)))),""))</f>
        <v/>
      </c>
      <c r="Q441" s="29" t="str">
        <f t="shared" si="20"/>
        <v/>
      </c>
      <c r="R441" s="37" t="str" cm="1">
        <f t="array" ref="R441">IF($AR441=0,"",_xlfn.LET(_xlpm.Result,INDEX(Input!$D$2:$AC$500,$AR441,$AP$5),IF(_xlpm.Result="","",_xlpm.Result)))</f>
        <v/>
      </c>
      <c r="S441" s="37" t="str" cm="1">
        <f t="array" ref="S441">IF(R441="","",IFERROR(_xlfn.TEXTSPLIT(R441," / ", ,TRUE,0,),""))</f>
        <v/>
      </c>
      <c r="T441" s="37"/>
      <c r="U441" s="37" t="str" cm="1">
        <f t="array" ref="U441">IFERROR(_xlfn.IFS(
S441="","",
--S441&lt;55,"Battery Defect",
--S441&lt;=69,"Battery D",
--S441&lt;=80,"Battery C",
--S441&gt;80,""
),"")</f>
        <v/>
      </c>
      <c r="V441" s="37" t="str" cm="1">
        <f t="array" ref="V441">IFERROR(_xlfn.IFS(
T441="","",
--T441&lt;55,"Battery Defect",
--T441&lt;=69,"Battery D",
--T441&lt;=80,"Battery C",
--T441&gt;80,""
),"")</f>
        <v/>
      </c>
      <c r="W441" s="37" t="str" cm="1">
        <f t="array" ref="W441">IF($AR441=0,"",IFERROR(IF(INDEX(Input!$N$2:$U$500,$AR441,0)=0,"",INDEX(Input!$N$2:$U$500,$AR441,0)),""))</f>
        <v/>
      </c>
      <c r="X441" s="37"/>
      <c r="Y441" s="37"/>
      <c r="Z441" s="37"/>
      <c r="AA441" s="37"/>
      <c r="AB441" s="37"/>
      <c r="AC441" s="37"/>
      <c r="AD441" s="37"/>
      <c r="AE441" s="29" t="str">
        <f t="shared" si="18"/>
        <v/>
      </c>
      <c r="AF441" s="29" t="str" cm="1">
        <f t="array" ref="AF441">IF($AS441=0,"",INDEX(Disk_Pivot!$I$2:$I$500,$AS441))</f>
        <v/>
      </c>
      <c r="AG441" s="29" t="str" cm="1">
        <f t="array" ref="AG441">IF($AS441=0,"",INDEX(Disk_Pivot!$N$2:$N$500,$AS441))</f>
        <v/>
      </c>
      <c r="AH441" s="29"/>
      <c r="AI441" s="29"/>
      <c r="AJ441" s="29"/>
      <c r="AK441" s="29"/>
      <c r="AL441" s="29"/>
      <c r="AM441" s="29"/>
      <c r="AR441">
        <f>IFERROR(MATCH($B441,Input!$J$2:$J$500,0),0)</f>
        <v>0</v>
      </c>
      <c r="AS441">
        <f>IFERROR(MATCH($B441,Disk_Pivot!$G$2:$G$500,0),0)</f>
        <v>0</v>
      </c>
    </row>
    <row r="442" spans="1:45">
      <c r="A442" s="29" t="str" cm="1">
        <f t="array" ref="A442">IF($AR442=0,"",INDEX(Input!$G$2:$G$500,$AR442)&amp;"")</f>
        <v/>
      </c>
      <c r="B442" s="29"/>
      <c r="C442" s="29" t="str" cm="1">
        <f t="array" ref="C442">IF($AR442=0,"",INDEX(Input!$H$2:$H$500,$AR442)&amp;"")</f>
        <v/>
      </c>
      <c r="D442" s="37" t="str" cm="1">
        <f t="array" ref="D442">IF($AR442=0,"",INDEX(Input!$F$2:$F$500,$AR442))</f>
        <v/>
      </c>
      <c r="E442" s="29" t="str">
        <f>IFERROR(INDEX(Models!$G$2:$G$605,MATCH(D442,Models!$H$2:$H$605,0)),D442)</f>
        <v/>
      </c>
      <c r="F442" s="29" t="str" cm="1">
        <f t="array" ref="F442">IF($AR442=0,"",INDEX(Input!$E$2:$E$500,$AR442))</f>
        <v/>
      </c>
      <c r="G442" s="29" t="str" cm="1">
        <f t="array" ref="G442">IF($AR442=0,"",IF(F442="LENOVO",INDEX(Input!$K$2:$K$500,$AR442),INDEX(Input!$L$2:$L$500,$AR442)))</f>
        <v/>
      </c>
      <c r="H442" s="29"/>
      <c r="I442" s="29"/>
      <c r="J442" s="29" t="str">
        <f>CPU_Formula!I442</f>
        <v/>
      </c>
      <c r="K442" s="37" t="str" cm="1">
        <f t="array" ref="K442">IF($AR442=0,"",INDEX(Input!$D$2:$AC$500,$AR442,$AP$2)&amp;"")</f>
        <v/>
      </c>
      <c r="L442" s="37" t="str" cm="1">
        <f t="array" ref="L442">IF($AR442=0,"",INDEX(Input!$D$2:$AC$500,$AR442,$AP$3)&amp;"")</f>
        <v/>
      </c>
      <c r="M442" s="37" t="str" cm="1">
        <f t="array" ref="M442">IFERROR(_xlfn.FILTERXML("&lt;t&gt;&lt;s&gt;" &amp; SUBSTITUTE(L442," / ","&lt;/s&gt;&lt;s&gt;") &amp; "&lt;/s&gt;&lt;/t&gt;","(//s[contains(.,'DDR')])[1]"),"")</f>
        <v/>
      </c>
      <c r="N442" s="29" t="str">
        <f t="shared" si="19"/>
        <v/>
      </c>
      <c r="O442" s="37" t="str" cm="1">
        <f t="array" ref="O442">IF($AR442=0,"",INDEX(Input!$D$2:$AC$500,$AR442,$AP$4)&amp;"")</f>
        <v/>
      </c>
      <c r="P442" s="37" t="str" cm="1">
        <f t="array" ref="P442">IF($AR442=0,"",IFERROR(_xlfn.TEXTJOIN(", ",TRUE,_xlfn.MAP(_xlfn._xlws.FILTER(INDEX(Input!$D$2:$AC$500,,$AP$6),Input!$J$2:$J$500=$B442),_xlfn.LAMBDA(_xlpm.x,IFERROR(TRUNC(VALUE(_xlfn.TEXTBEFORE(_xlpm.x," ")))&amp;" "&amp;_xlfn.TEXTAFTER(_xlpm.x," "),_xlpm.x)))),""))</f>
        <v/>
      </c>
      <c r="Q442" s="29" t="str">
        <f t="shared" si="20"/>
        <v/>
      </c>
      <c r="R442" s="37" t="str" cm="1">
        <f t="array" ref="R442">IF($AR442=0,"",_xlfn.LET(_xlpm.Result,INDEX(Input!$D$2:$AC$500,$AR442,$AP$5),IF(_xlpm.Result="","",_xlpm.Result)))</f>
        <v/>
      </c>
      <c r="S442" s="37" t="str" cm="1">
        <f t="array" ref="S442">IF(R442="","",IFERROR(_xlfn.TEXTSPLIT(R442," / ", ,TRUE,0,),""))</f>
        <v/>
      </c>
      <c r="T442" s="37"/>
      <c r="U442" s="37" t="str" cm="1">
        <f t="array" ref="U442">IFERROR(_xlfn.IFS(
S442="","",
--S442&lt;55,"Battery Defect",
--S442&lt;=69,"Battery D",
--S442&lt;=80,"Battery C",
--S442&gt;80,""
),"")</f>
        <v/>
      </c>
      <c r="V442" s="37" t="str" cm="1">
        <f t="array" ref="V442">IFERROR(_xlfn.IFS(
T442="","",
--T442&lt;55,"Battery Defect",
--T442&lt;=69,"Battery D",
--T442&lt;=80,"Battery C",
--T442&gt;80,""
),"")</f>
        <v/>
      </c>
      <c r="W442" s="37" t="str" cm="1">
        <f t="array" ref="W442">IF($AR442=0,"",IFERROR(IF(INDEX(Input!$N$2:$U$500,$AR442,0)=0,"",INDEX(Input!$N$2:$U$500,$AR442,0)),""))</f>
        <v/>
      </c>
      <c r="X442" s="37"/>
      <c r="Y442" s="37"/>
      <c r="Z442" s="37"/>
      <c r="AA442" s="37"/>
      <c r="AB442" s="37"/>
      <c r="AC442" s="37"/>
      <c r="AD442" s="37"/>
      <c r="AE442" s="29" t="str">
        <f t="shared" si="18"/>
        <v/>
      </c>
      <c r="AF442" s="29" t="str" cm="1">
        <f t="array" ref="AF442">IF($AS442=0,"",INDEX(Disk_Pivot!$I$2:$I$500,$AS442))</f>
        <v/>
      </c>
      <c r="AG442" s="29" t="str" cm="1">
        <f t="array" ref="AG442">IF($AS442=0,"",INDEX(Disk_Pivot!$N$2:$N$500,$AS442))</f>
        <v/>
      </c>
      <c r="AH442" s="29"/>
      <c r="AI442" s="29"/>
      <c r="AJ442" s="29"/>
      <c r="AK442" s="29"/>
      <c r="AL442" s="29"/>
      <c r="AM442" s="29"/>
      <c r="AR442">
        <f>IFERROR(MATCH($B442,Input!$J$2:$J$500,0),0)</f>
        <v>0</v>
      </c>
      <c r="AS442">
        <f>IFERROR(MATCH($B442,Disk_Pivot!$G$2:$G$500,0),0)</f>
        <v>0</v>
      </c>
    </row>
    <row r="443" spans="1:45">
      <c r="A443" s="29" t="str" cm="1">
        <f t="array" ref="A443">IF($AR443=0,"",INDEX(Input!$G$2:$G$500,$AR443)&amp;"")</f>
        <v/>
      </c>
      <c r="B443" s="29"/>
      <c r="C443" s="29" t="str" cm="1">
        <f t="array" ref="C443">IF($AR443=0,"",INDEX(Input!$H$2:$H$500,$AR443)&amp;"")</f>
        <v/>
      </c>
      <c r="D443" s="37" t="str" cm="1">
        <f t="array" ref="D443">IF($AR443=0,"",INDEX(Input!$F$2:$F$500,$AR443))</f>
        <v/>
      </c>
      <c r="E443" s="29" t="str">
        <f>IFERROR(INDEX(Models!$G$2:$G$605,MATCH(D443,Models!$H$2:$H$605,0)),D443)</f>
        <v/>
      </c>
      <c r="F443" s="29" t="str" cm="1">
        <f t="array" ref="F443">IF($AR443=0,"",INDEX(Input!$E$2:$E$500,$AR443))</f>
        <v/>
      </c>
      <c r="G443" s="29" t="str" cm="1">
        <f t="array" ref="G443">IF($AR443=0,"",IF(F443="LENOVO",INDEX(Input!$K$2:$K$500,$AR443),INDEX(Input!$L$2:$L$500,$AR443)))</f>
        <v/>
      </c>
      <c r="H443" s="29"/>
      <c r="I443" s="29"/>
      <c r="J443" s="29" t="str">
        <f>CPU_Formula!I443</f>
        <v/>
      </c>
      <c r="K443" s="37" t="str" cm="1">
        <f t="array" ref="K443">IF($AR443=0,"",INDEX(Input!$D$2:$AC$500,$AR443,$AP$2)&amp;"")</f>
        <v/>
      </c>
      <c r="L443" s="37" t="str" cm="1">
        <f t="array" ref="L443">IF($AR443=0,"",INDEX(Input!$D$2:$AC$500,$AR443,$AP$3)&amp;"")</f>
        <v/>
      </c>
      <c r="M443" s="37" t="str" cm="1">
        <f t="array" ref="M443">IFERROR(_xlfn.FILTERXML("&lt;t&gt;&lt;s&gt;" &amp; SUBSTITUTE(L443," / ","&lt;/s&gt;&lt;s&gt;") &amp; "&lt;/s&gt;&lt;/t&gt;","(//s[contains(.,'DDR')])[1]"),"")</f>
        <v/>
      </c>
      <c r="N443" s="29" t="str">
        <f t="shared" si="19"/>
        <v/>
      </c>
      <c r="O443" s="37" t="str" cm="1">
        <f t="array" ref="O443">IF($AR443=0,"",INDEX(Input!$D$2:$AC$500,$AR443,$AP$4)&amp;"")</f>
        <v/>
      </c>
      <c r="P443" s="37" t="str" cm="1">
        <f t="array" ref="P443">IF($AR443=0,"",IFERROR(_xlfn.TEXTJOIN(", ",TRUE,_xlfn.MAP(_xlfn._xlws.FILTER(INDEX(Input!$D$2:$AC$500,,$AP$6),Input!$J$2:$J$500=$B443),_xlfn.LAMBDA(_xlpm.x,IFERROR(TRUNC(VALUE(_xlfn.TEXTBEFORE(_xlpm.x," ")))&amp;" "&amp;_xlfn.TEXTAFTER(_xlpm.x," "),_xlpm.x)))),""))</f>
        <v/>
      </c>
      <c r="Q443" s="29" t="str">
        <f t="shared" si="20"/>
        <v/>
      </c>
      <c r="R443" s="37" t="str" cm="1">
        <f t="array" ref="R443">IF($AR443=0,"",_xlfn.LET(_xlpm.Result,INDEX(Input!$D$2:$AC$500,$AR443,$AP$5),IF(_xlpm.Result="","",_xlpm.Result)))</f>
        <v/>
      </c>
      <c r="S443" s="37" t="str" cm="1">
        <f t="array" ref="S443">IF(R443="","",IFERROR(_xlfn.TEXTSPLIT(R443," / ", ,TRUE,0,),""))</f>
        <v/>
      </c>
      <c r="T443" s="37"/>
      <c r="U443" s="37" t="str" cm="1">
        <f t="array" ref="U443">IFERROR(_xlfn.IFS(
S443="","",
--S443&lt;55,"Battery Defect",
--S443&lt;=69,"Battery D",
--S443&lt;=80,"Battery C",
--S443&gt;80,""
),"")</f>
        <v/>
      </c>
      <c r="V443" s="37" t="str" cm="1">
        <f t="array" ref="V443">IFERROR(_xlfn.IFS(
T443="","",
--T443&lt;55,"Battery Defect",
--T443&lt;=69,"Battery D",
--T443&lt;=80,"Battery C",
--T443&gt;80,""
),"")</f>
        <v/>
      </c>
      <c r="W443" s="37" t="str" cm="1">
        <f t="array" ref="W443">IF($AR443=0,"",IFERROR(IF(INDEX(Input!$N$2:$U$500,$AR443,0)=0,"",INDEX(Input!$N$2:$U$500,$AR443,0)),""))</f>
        <v/>
      </c>
      <c r="X443" s="37"/>
      <c r="Y443" s="37"/>
      <c r="Z443" s="37"/>
      <c r="AA443" s="37"/>
      <c r="AB443" s="37"/>
      <c r="AC443" s="37"/>
      <c r="AD443" s="37"/>
      <c r="AE443" s="29" t="str">
        <f t="shared" si="18"/>
        <v/>
      </c>
      <c r="AF443" s="29" t="str" cm="1">
        <f t="array" ref="AF443">IF($AS443=0,"",INDEX(Disk_Pivot!$I$2:$I$500,$AS443))</f>
        <v/>
      </c>
      <c r="AG443" s="29" t="str" cm="1">
        <f t="array" ref="AG443">IF($AS443=0,"",INDEX(Disk_Pivot!$N$2:$N$500,$AS443))</f>
        <v/>
      </c>
      <c r="AH443" s="29"/>
      <c r="AI443" s="29"/>
      <c r="AJ443" s="29"/>
      <c r="AK443" s="29"/>
      <c r="AL443" s="29"/>
      <c r="AM443" s="29"/>
      <c r="AR443">
        <f>IFERROR(MATCH($B443,Input!$J$2:$J$500,0),0)</f>
        <v>0</v>
      </c>
      <c r="AS443">
        <f>IFERROR(MATCH($B443,Disk_Pivot!$G$2:$G$500,0),0)</f>
        <v>0</v>
      </c>
    </row>
    <row r="444" spans="1:45">
      <c r="A444" s="29" t="str" cm="1">
        <f t="array" ref="A444">IF($AR444=0,"",INDEX(Input!$G$2:$G$500,$AR444)&amp;"")</f>
        <v/>
      </c>
      <c r="B444" s="29"/>
      <c r="C444" s="29" t="str" cm="1">
        <f t="array" ref="C444">IF($AR444=0,"",INDEX(Input!$H$2:$H$500,$AR444)&amp;"")</f>
        <v/>
      </c>
      <c r="D444" s="37" t="str" cm="1">
        <f t="array" ref="D444">IF($AR444=0,"",INDEX(Input!$F$2:$F$500,$AR444))</f>
        <v/>
      </c>
      <c r="E444" s="29" t="str">
        <f>IFERROR(INDEX(Models!$G$2:$G$605,MATCH(D444,Models!$H$2:$H$605,0)),D444)</f>
        <v/>
      </c>
      <c r="F444" s="29" t="str" cm="1">
        <f t="array" ref="F444">IF($AR444=0,"",INDEX(Input!$E$2:$E$500,$AR444))</f>
        <v/>
      </c>
      <c r="G444" s="29" t="str" cm="1">
        <f t="array" ref="G444">IF($AR444=0,"",IF(F444="LENOVO",INDEX(Input!$K$2:$K$500,$AR444),INDEX(Input!$L$2:$L$500,$AR444)))</f>
        <v/>
      </c>
      <c r="H444" s="29"/>
      <c r="I444" s="29"/>
      <c r="J444" s="29" t="str">
        <f>CPU_Formula!I444</f>
        <v/>
      </c>
      <c r="K444" s="37" t="str" cm="1">
        <f t="array" ref="K444">IF($AR444=0,"",INDEX(Input!$D$2:$AC$500,$AR444,$AP$2)&amp;"")</f>
        <v/>
      </c>
      <c r="L444" s="37" t="str" cm="1">
        <f t="array" ref="L444">IF($AR444=0,"",INDEX(Input!$D$2:$AC$500,$AR444,$AP$3)&amp;"")</f>
        <v/>
      </c>
      <c r="M444" s="37" t="str" cm="1">
        <f t="array" ref="M444">IFERROR(_xlfn.FILTERXML("&lt;t&gt;&lt;s&gt;" &amp; SUBSTITUTE(L444," / ","&lt;/s&gt;&lt;s&gt;") &amp; "&lt;/s&gt;&lt;/t&gt;","(//s[contains(.,'DDR')])[1]"),"")</f>
        <v/>
      </c>
      <c r="N444" s="29" t="str">
        <f t="shared" si="19"/>
        <v/>
      </c>
      <c r="O444" s="37" t="str" cm="1">
        <f t="array" ref="O444">IF($AR444=0,"",INDEX(Input!$D$2:$AC$500,$AR444,$AP$4)&amp;"")</f>
        <v/>
      </c>
      <c r="P444" s="37" t="str" cm="1">
        <f t="array" ref="P444">IF($AR444=0,"",IFERROR(_xlfn.TEXTJOIN(", ",TRUE,_xlfn.MAP(_xlfn._xlws.FILTER(INDEX(Input!$D$2:$AC$500,,$AP$6),Input!$J$2:$J$500=$B444),_xlfn.LAMBDA(_xlpm.x,IFERROR(TRUNC(VALUE(_xlfn.TEXTBEFORE(_xlpm.x," ")))&amp;" "&amp;_xlfn.TEXTAFTER(_xlpm.x," "),_xlpm.x)))),""))</f>
        <v/>
      </c>
      <c r="Q444" s="29" t="str">
        <f t="shared" si="20"/>
        <v/>
      </c>
      <c r="R444" s="37" t="str" cm="1">
        <f t="array" ref="R444">IF($AR444=0,"",_xlfn.LET(_xlpm.Result,INDEX(Input!$D$2:$AC$500,$AR444,$AP$5),IF(_xlpm.Result="","",_xlpm.Result)))</f>
        <v/>
      </c>
      <c r="S444" s="37" t="str" cm="1">
        <f t="array" ref="S444">IF(R444="","",IFERROR(_xlfn.TEXTSPLIT(R444," / ", ,TRUE,0,),""))</f>
        <v/>
      </c>
      <c r="T444" s="37"/>
      <c r="U444" s="37" t="str" cm="1">
        <f t="array" ref="U444">IFERROR(_xlfn.IFS(
S444="","",
--S444&lt;55,"Battery Defect",
--S444&lt;=69,"Battery D",
--S444&lt;=80,"Battery C",
--S444&gt;80,""
),"")</f>
        <v/>
      </c>
      <c r="V444" s="37" t="str" cm="1">
        <f t="array" ref="V444">IFERROR(_xlfn.IFS(
T444="","",
--T444&lt;55,"Battery Defect",
--T444&lt;=69,"Battery D",
--T444&lt;=80,"Battery C",
--T444&gt;80,""
),"")</f>
        <v/>
      </c>
      <c r="W444" s="37" t="str" cm="1">
        <f t="array" ref="W444">IF($AR444=0,"",IFERROR(IF(INDEX(Input!$N$2:$U$500,$AR444,0)=0,"",INDEX(Input!$N$2:$U$500,$AR444,0)),""))</f>
        <v/>
      </c>
      <c r="X444" s="37"/>
      <c r="Y444" s="37"/>
      <c r="Z444" s="37"/>
      <c r="AA444" s="37"/>
      <c r="AB444" s="37"/>
      <c r="AC444" s="37"/>
      <c r="AD444" s="37"/>
      <c r="AE444" s="29" t="str">
        <f t="shared" si="18"/>
        <v/>
      </c>
      <c r="AF444" s="29" t="str" cm="1">
        <f t="array" ref="AF444">IF($AS444=0,"",INDEX(Disk_Pivot!$I$2:$I$500,$AS444))</f>
        <v/>
      </c>
      <c r="AG444" s="29" t="str" cm="1">
        <f t="array" ref="AG444">IF($AS444=0,"",INDEX(Disk_Pivot!$N$2:$N$500,$AS444))</f>
        <v/>
      </c>
      <c r="AH444" s="29"/>
      <c r="AI444" s="29"/>
      <c r="AJ444" s="29"/>
      <c r="AK444" s="29"/>
      <c r="AL444" s="29"/>
      <c r="AM444" s="29"/>
      <c r="AR444">
        <f>IFERROR(MATCH($B444,Input!$J$2:$J$500,0),0)</f>
        <v>0</v>
      </c>
      <c r="AS444">
        <f>IFERROR(MATCH($B444,Disk_Pivot!$G$2:$G$500,0),0)</f>
        <v>0</v>
      </c>
    </row>
    <row r="445" spans="1:45">
      <c r="A445" s="29" t="str" cm="1">
        <f t="array" ref="A445">IF($AR445=0,"",INDEX(Input!$G$2:$G$500,$AR445)&amp;"")</f>
        <v/>
      </c>
      <c r="B445" s="29"/>
      <c r="C445" s="29" t="str" cm="1">
        <f t="array" ref="C445">IF($AR445=0,"",INDEX(Input!$H$2:$H$500,$AR445)&amp;"")</f>
        <v/>
      </c>
      <c r="D445" s="37" t="str" cm="1">
        <f t="array" ref="D445">IF($AR445=0,"",INDEX(Input!$F$2:$F$500,$AR445))</f>
        <v/>
      </c>
      <c r="E445" s="29" t="str">
        <f>IFERROR(INDEX(Models!$G$2:$G$605,MATCH(D445,Models!$H$2:$H$605,0)),D445)</f>
        <v/>
      </c>
      <c r="F445" s="29" t="str" cm="1">
        <f t="array" ref="F445">IF($AR445=0,"",INDEX(Input!$E$2:$E$500,$AR445))</f>
        <v/>
      </c>
      <c r="G445" s="29" t="str" cm="1">
        <f t="array" ref="G445">IF($AR445=0,"",IF(F445="LENOVO",INDEX(Input!$K$2:$K$500,$AR445),INDEX(Input!$L$2:$L$500,$AR445)))</f>
        <v/>
      </c>
      <c r="H445" s="29"/>
      <c r="I445" s="29"/>
      <c r="J445" s="29" t="str">
        <f>CPU_Formula!I445</f>
        <v/>
      </c>
      <c r="K445" s="37" t="str" cm="1">
        <f t="array" ref="K445">IF($AR445=0,"",INDEX(Input!$D$2:$AC$500,$AR445,$AP$2)&amp;"")</f>
        <v/>
      </c>
      <c r="L445" s="37" t="str" cm="1">
        <f t="array" ref="L445">IF($AR445=0,"",INDEX(Input!$D$2:$AC$500,$AR445,$AP$3)&amp;"")</f>
        <v/>
      </c>
      <c r="M445" s="37" t="str" cm="1">
        <f t="array" ref="M445">IFERROR(_xlfn.FILTERXML("&lt;t&gt;&lt;s&gt;" &amp; SUBSTITUTE(L445," / ","&lt;/s&gt;&lt;s&gt;") &amp; "&lt;/s&gt;&lt;/t&gt;","(//s[contains(.,'DDR')])[1]"),"")</f>
        <v/>
      </c>
      <c r="N445" s="29" t="str">
        <f t="shared" si="19"/>
        <v/>
      </c>
      <c r="O445" s="37" t="str" cm="1">
        <f t="array" ref="O445">IF($AR445=0,"",INDEX(Input!$D$2:$AC$500,$AR445,$AP$4)&amp;"")</f>
        <v/>
      </c>
      <c r="P445" s="37" t="str" cm="1">
        <f t="array" ref="P445">IF($AR445=0,"",IFERROR(_xlfn.TEXTJOIN(", ",TRUE,_xlfn.MAP(_xlfn._xlws.FILTER(INDEX(Input!$D$2:$AC$500,,$AP$6),Input!$J$2:$J$500=$B445),_xlfn.LAMBDA(_xlpm.x,IFERROR(TRUNC(VALUE(_xlfn.TEXTBEFORE(_xlpm.x," ")))&amp;" "&amp;_xlfn.TEXTAFTER(_xlpm.x," "),_xlpm.x)))),""))</f>
        <v/>
      </c>
      <c r="Q445" s="29" t="str">
        <f t="shared" si="20"/>
        <v/>
      </c>
      <c r="R445" s="37" t="str" cm="1">
        <f t="array" ref="R445">IF($AR445=0,"",_xlfn.LET(_xlpm.Result,INDEX(Input!$D$2:$AC$500,$AR445,$AP$5),IF(_xlpm.Result="","",_xlpm.Result)))</f>
        <v/>
      </c>
      <c r="S445" s="37" t="str" cm="1">
        <f t="array" ref="S445">IF(R445="","",IFERROR(_xlfn.TEXTSPLIT(R445," / ", ,TRUE,0,),""))</f>
        <v/>
      </c>
      <c r="T445" s="37"/>
      <c r="U445" s="37" t="str" cm="1">
        <f t="array" ref="U445">IFERROR(_xlfn.IFS(
S445="","",
--S445&lt;55,"Battery Defect",
--S445&lt;=69,"Battery D",
--S445&lt;=80,"Battery C",
--S445&gt;80,""
),"")</f>
        <v/>
      </c>
      <c r="V445" s="37" t="str" cm="1">
        <f t="array" ref="V445">IFERROR(_xlfn.IFS(
T445="","",
--T445&lt;55,"Battery Defect",
--T445&lt;=69,"Battery D",
--T445&lt;=80,"Battery C",
--T445&gt;80,""
),"")</f>
        <v/>
      </c>
      <c r="W445" s="37" t="str" cm="1">
        <f t="array" ref="W445">IF($AR445=0,"",IFERROR(IF(INDEX(Input!$N$2:$U$500,$AR445,0)=0,"",INDEX(Input!$N$2:$U$500,$AR445,0)),""))</f>
        <v/>
      </c>
      <c r="X445" s="37"/>
      <c r="Y445" s="37"/>
      <c r="Z445" s="37"/>
      <c r="AA445" s="37"/>
      <c r="AB445" s="37"/>
      <c r="AC445" s="37"/>
      <c r="AD445" s="37"/>
      <c r="AE445" s="29" t="str">
        <f t="shared" si="18"/>
        <v/>
      </c>
      <c r="AF445" s="29" t="str" cm="1">
        <f t="array" ref="AF445">IF($AS445=0,"",INDEX(Disk_Pivot!$I$2:$I$500,$AS445))</f>
        <v/>
      </c>
      <c r="AG445" s="29" t="str" cm="1">
        <f t="array" ref="AG445">IF($AS445=0,"",INDEX(Disk_Pivot!$N$2:$N$500,$AS445))</f>
        <v/>
      </c>
      <c r="AH445" s="29"/>
      <c r="AI445" s="29"/>
      <c r="AJ445" s="29"/>
      <c r="AK445" s="29"/>
      <c r="AL445" s="29"/>
      <c r="AM445" s="29"/>
      <c r="AR445">
        <f>IFERROR(MATCH($B445,Input!$J$2:$J$500,0),0)</f>
        <v>0</v>
      </c>
      <c r="AS445">
        <f>IFERROR(MATCH($B445,Disk_Pivot!$G$2:$G$500,0),0)</f>
        <v>0</v>
      </c>
    </row>
    <row r="446" spans="1:45">
      <c r="A446" s="29" t="str" cm="1">
        <f t="array" ref="A446">IF($AR446=0,"",INDEX(Input!$G$2:$G$500,$AR446)&amp;"")</f>
        <v/>
      </c>
      <c r="B446" s="29"/>
      <c r="C446" s="29" t="str" cm="1">
        <f t="array" ref="C446">IF($AR446=0,"",INDEX(Input!$H$2:$H$500,$AR446)&amp;"")</f>
        <v/>
      </c>
      <c r="D446" s="37" t="str" cm="1">
        <f t="array" ref="D446">IF($AR446=0,"",INDEX(Input!$F$2:$F$500,$AR446))</f>
        <v/>
      </c>
      <c r="E446" s="29" t="str">
        <f>IFERROR(INDEX(Models!$G$2:$G$605,MATCH(D446,Models!$H$2:$H$605,0)),D446)</f>
        <v/>
      </c>
      <c r="F446" s="29" t="str" cm="1">
        <f t="array" ref="F446">IF($AR446=0,"",INDEX(Input!$E$2:$E$500,$AR446))</f>
        <v/>
      </c>
      <c r="G446" s="29" t="str" cm="1">
        <f t="array" ref="G446">IF($AR446=0,"",IF(F446="LENOVO",INDEX(Input!$K$2:$K$500,$AR446),INDEX(Input!$L$2:$L$500,$AR446)))</f>
        <v/>
      </c>
      <c r="H446" s="29"/>
      <c r="I446" s="29"/>
      <c r="J446" s="29" t="str">
        <f>CPU_Formula!I446</f>
        <v/>
      </c>
      <c r="K446" s="37" t="str" cm="1">
        <f t="array" ref="K446">IF($AR446=0,"",INDEX(Input!$D$2:$AC$500,$AR446,$AP$2)&amp;"")</f>
        <v/>
      </c>
      <c r="L446" s="37" t="str" cm="1">
        <f t="array" ref="L446">IF($AR446=0,"",INDEX(Input!$D$2:$AC$500,$AR446,$AP$3)&amp;"")</f>
        <v/>
      </c>
      <c r="M446" s="37" t="str" cm="1">
        <f t="array" ref="M446">IFERROR(_xlfn.FILTERXML("&lt;t&gt;&lt;s&gt;" &amp; SUBSTITUTE(L446," / ","&lt;/s&gt;&lt;s&gt;") &amp; "&lt;/s&gt;&lt;/t&gt;","(//s[contains(.,'DDR')])[1]"),"")</f>
        <v/>
      </c>
      <c r="N446" s="29" t="str">
        <f t="shared" si="19"/>
        <v/>
      </c>
      <c r="O446" s="37" t="str" cm="1">
        <f t="array" ref="O446">IF($AR446=0,"",INDEX(Input!$D$2:$AC$500,$AR446,$AP$4)&amp;"")</f>
        <v/>
      </c>
      <c r="P446" s="37" t="str" cm="1">
        <f t="array" ref="P446">IF($AR446=0,"",IFERROR(_xlfn.TEXTJOIN(", ",TRUE,_xlfn.MAP(_xlfn._xlws.FILTER(INDEX(Input!$D$2:$AC$500,,$AP$6),Input!$J$2:$J$500=$B446),_xlfn.LAMBDA(_xlpm.x,IFERROR(TRUNC(VALUE(_xlfn.TEXTBEFORE(_xlpm.x," ")))&amp;" "&amp;_xlfn.TEXTAFTER(_xlpm.x," "),_xlpm.x)))),""))</f>
        <v/>
      </c>
      <c r="Q446" s="29" t="str">
        <f t="shared" si="20"/>
        <v/>
      </c>
      <c r="R446" s="37" t="str" cm="1">
        <f t="array" ref="R446">IF($AR446=0,"",_xlfn.LET(_xlpm.Result,INDEX(Input!$D$2:$AC$500,$AR446,$AP$5),IF(_xlpm.Result="","",_xlpm.Result)))</f>
        <v/>
      </c>
      <c r="S446" s="37" t="str" cm="1">
        <f t="array" ref="S446">IF(R446="","",IFERROR(_xlfn.TEXTSPLIT(R446," / ", ,TRUE,0,),""))</f>
        <v/>
      </c>
      <c r="T446" s="37"/>
      <c r="U446" s="37" t="str" cm="1">
        <f t="array" ref="U446">IFERROR(_xlfn.IFS(
S446="","",
--S446&lt;55,"Battery Defect",
--S446&lt;=69,"Battery D",
--S446&lt;=80,"Battery C",
--S446&gt;80,""
),"")</f>
        <v/>
      </c>
      <c r="V446" s="37" t="str" cm="1">
        <f t="array" ref="V446">IFERROR(_xlfn.IFS(
T446="","",
--T446&lt;55,"Battery Defect",
--T446&lt;=69,"Battery D",
--T446&lt;=80,"Battery C",
--T446&gt;80,""
),"")</f>
        <v/>
      </c>
      <c r="W446" s="37" t="str" cm="1">
        <f t="array" ref="W446">IF($AR446=0,"",IFERROR(IF(INDEX(Input!$N$2:$U$500,$AR446,0)=0,"",INDEX(Input!$N$2:$U$500,$AR446,0)),""))</f>
        <v/>
      </c>
      <c r="X446" s="37"/>
      <c r="Y446" s="37"/>
      <c r="Z446" s="37"/>
      <c r="AA446" s="37"/>
      <c r="AB446" s="37"/>
      <c r="AC446" s="37"/>
      <c r="AD446" s="37"/>
      <c r="AE446" s="29" t="str">
        <f t="shared" si="18"/>
        <v/>
      </c>
      <c r="AF446" s="29" t="str" cm="1">
        <f t="array" ref="AF446">IF($AS446=0,"",INDEX(Disk_Pivot!$I$2:$I$500,$AS446))</f>
        <v/>
      </c>
      <c r="AG446" s="29" t="str" cm="1">
        <f t="array" ref="AG446">IF($AS446=0,"",INDEX(Disk_Pivot!$N$2:$N$500,$AS446))</f>
        <v/>
      </c>
      <c r="AH446" s="29"/>
      <c r="AI446" s="29"/>
      <c r="AJ446" s="29"/>
      <c r="AK446" s="29"/>
      <c r="AL446" s="29"/>
      <c r="AM446" s="29"/>
      <c r="AR446">
        <f>IFERROR(MATCH($B446,Input!$J$2:$J$500,0),0)</f>
        <v>0</v>
      </c>
      <c r="AS446">
        <f>IFERROR(MATCH($B446,Disk_Pivot!$G$2:$G$500,0),0)</f>
        <v>0</v>
      </c>
    </row>
    <row r="447" spans="1:45">
      <c r="A447" s="29" t="str" cm="1">
        <f t="array" ref="A447">IF($AR447=0,"",INDEX(Input!$G$2:$G$500,$AR447)&amp;"")</f>
        <v/>
      </c>
      <c r="B447" s="29"/>
      <c r="C447" s="29" t="str" cm="1">
        <f t="array" ref="C447">IF($AR447=0,"",INDEX(Input!$H$2:$H$500,$AR447)&amp;"")</f>
        <v/>
      </c>
      <c r="D447" s="37" t="str" cm="1">
        <f t="array" ref="D447">IF($AR447=0,"",INDEX(Input!$F$2:$F$500,$AR447))</f>
        <v/>
      </c>
      <c r="E447" s="29" t="str">
        <f>IFERROR(INDEX(Models!$G$2:$G$605,MATCH(D447,Models!$H$2:$H$605,0)),D447)</f>
        <v/>
      </c>
      <c r="F447" s="29" t="str" cm="1">
        <f t="array" ref="F447">IF($AR447=0,"",INDEX(Input!$E$2:$E$500,$AR447))</f>
        <v/>
      </c>
      <c r="G447" s="29" t="str" cm="1">
        <f t="array" ref="G447">IF($AR447=0,"",IF(F447="LENOVO",INDEX(Input!$K$2:$K$500,$AR447),INDEX(Input!$L$2:$L$500,$AR447)))</f>
        <v/>
      </c>
      <c r="H447" s="29"/>
      <c r="I447" s="29"/>
      <c r="J447" s="29" t="str">
        <f>CPU_Formula!I447</f>
        <v/>
      </c>
      <c r="K447" s="37" t="str" cm="1">
        <f t="array" ref="K447">IF($AR447=0,"",INDEX(Input!$D$2:$AC$500,$AR447,$AP$2)&amp;"")</f>
        <v/>
      </c>
      <c r="L447" s="37" t="str" cm="1">
        <f t="array" ref="L447">IF($AR447=0,"",INDEX(Input!$D$2:$AC$500,$AR447,$AP$3)&amp;"")</f>
        <v/>
      </c>
      <c r="M447" s="37" t="str" cm="1">
        <f t="array" ref="M447">IFERROR(_xlfn.FILTERXML("&lt;t&gt;&lt;s&gt;" &amp; SUBSTITUTE(L447," / ","&lt;/s&gt;&lt;s&gt;") &amp; "&lt;/s&gt;&lt;/t&gt;","(//s[contains(.,'DDR')])[1]"),"")</f>
        <v/>
      </c>
      <c r="N447" s="29" t="str">
        <f t="shared" si="19"/>
        <v/>
      </c>
      <c r="O447" s="37" t="str" cm="1">
        <f t="array" ref="O447">IF($AR447=0,"",INDEX(Input!$D$2:$AC$500,$AR447,$AP$4)&amp;"")</f>
        <v/>
      </c>
      <c r="P447" s="37" t="str" cm="1">
        <f t="array" ref="P447">IF($AR447=0,"",IFERROR(_xlfn.TEXTJOIN(", ",TRUE,_xlfn.MAP(_xlfn._xlws.FILTER(INDEX(Input!$D$2:$AC$500,,$AP$6),Input!$J$2:$J$500=$B447),_xlfn.LAMBDA(_xlpm.x,IFERROR(TRUNC(VALUE(_xlfn.TEXTBEFORE(_xlpm.x," ")))&amp;" "&amp;_xlfn.TEXTAFTER(_xlpm.x," "),_xlpm.x)))),""))</f>
        <v/>
      </c>
      <c r="Q447" s="29" t="str">
        <f t="shared" si="20"/>
        <v/>
      </c>
      <c r="R447" s="37" t="str" cm="1">
        <f t="array" ref="R447">IF($AR447=0,"",_xlfn.LET(_xlpm.Result,INDEX(Input!$D$2:$AC$500,$AR447,$AP$5),IF(_xlpm.Result="","",_xlpm.Result)))</f>
        <v/>
      </c>
      <c r="S447" s="37" t="str" cm="1">
        <f t="array" ref="S447">IF(R447="","",IFERROR(_xlfn.TEXTSPLIT(R447," / ", ,TRUE,0,),""))</f>
        <v/>
      </c>
      <c r="T447" s="37"/>
      <c r="U447" s="37" t="str" cm="1">
        <f t="array" ref="U447">IFERROR(_xlfn.IFS(
S447="","",
--S447&lt;55,"Battery Defect",
--S447&lt;=69,"Battery D",
--S447&lt;=80,"Battery C",
--S447&gt;80,""
),"")</f>
        <v/>
      </c>
      <c r="V447" s="37" t="str" cm="1">
        <f t="array" ref="V447">IFERROR(_xlfn.IFS(
T447="","",
--T447&lt;55,"Battery Defect",
--T447&lt;=69,"Battery D",
--T447&lt;=80,"Battery C",
--T447&gt;80,""
),"")</f>
        <v/>
      </c>
      <c r="W447" s="37" t="str" cm="1">
        <f t="array" ref="W447">IF($AR447=0,"",IFERROR(IF(INDEX(Input!$N$2:$U$500,$AR447,0)=0,"",INDEX(Input!$N$2:$U$500,$AR447,0)),""))</f>
        <v/>
      </c>
      <c r="X447" s="37"/>
      <c r="Y447" s="37"/>
      <c r="Z447" s="37"/>
      <c r="AA447" s="37"/>
      <c r="AB447" s="37"/>
      <c r="AC447" s="37"/>
      <c r="AD447" s="37"/>
      <c r="AE447" s="29" t="str">
        <f t="shared" si="18"/>
        <v/>
      </c>
      <c r="AF447" s="29" t="str" cm="1">
        <f t="array" ref="AF447">IF($AS447=0,"",INDEX(Disk_Pivot!$I$2:$I$500,$AS447))</f>
        <v/>
      </c>
      <c r="AG447" s="29" t="str" cm="1">
        <f t="array" ref="AG447">IF($AS447=0,"",INDEX(Disk_Pivot!$N$2:$N$500,$AS447))</f>
        <v/>
      </c>
      <c r="AH447" s="29"/>
      <c r="AI447" s="29"/>
      <c r="AJ447" s="29"/>
      <c r="AK447" s="29"/>
      <c r="AL447" s="29"/>
      <c r="AM447" s="29"/>
      <c r="AR447">
        <f>IFERROR(MATCH($B447,Input!$J$2:$J$500,0),0)</f>
        <v>0</v>
      </c>
      <c r="AS447">
        <f>IFERROR(MATCH($B447,Disk_Pivot!$G$2:$G$500,0),0)</f>
        <v>0</v>
      </c>
    </row>
    <row r="448" spans="1:45">
      <c r="A448" s="29" t="str" cm="1">
        <f t="array" ref="A448">IF($AR448=0,"",INDEX(Input!$G$2:$G$500,$AR448)&amp;"")</f>
        <v/>
      </c>
      <c r="B448" s="29"/>
      <c r="C448" s="29" t="str" cm="1">
        <f t="array" ref="C448">IF($AR448=0,"",INDEX(Input!$H$2:$H$500,$AR448)&amp;"")</f>
        <v/>
      </c>
      <c r="D448" s="37" t="str" cm="1">
        <f t="array" ref="D448">IF($AR448=0,"",INDEX(Input!$F$2:$F$500,$AR448))</f>
        <v/>
      </c>
      <c r="E448" s="29" t="str">
        <f>IFERROR(INDEX(Models!$G$2:$G$605,MATCH(D448,Models!$H$2:$H$605,0)),D448)</f>
        <v/>
      </c>
      <c r="F448" s="29" t="str" cm="1">
        <f t="array" ref="F448">IF($AR448=0,"",INDEX(Input!$E$2:$E$500,$AR448))</f>
        <v/>
      </c>
      <c r="G448" s="29" t="str" cm="1">
        <f t="array" ref="G448">IF($AR448=0,"",IF(F448="LENOVO",INDEX(Input!$K$2:$K$500,$AR448),INDEX(Input!$L$2:$L$500,$AR448)))</f>
        <v/>
      </c>
      <c r="H448" s="29"/>
      <c r="I448" s="29"/>
      <c r="J448" s="29" t="str">
        <f>CPU_Formula!I448</f>
        <v/>
      </c>
      <c r="K448" s="37" t="str" cm="1">
        <f t="array" ref="K448">IF($AR448=0,"",INDEX(Input!$D$2:$AC$500,$AR448,$AP$2)&amp;"")</f>
        <v/>
      </c>
      <c r="L448" s="37" t="str" cm="1">
        <f t="array" ref="L448">IF($AR448=0,"",INDEX(Input!$D$2:$AC$500,$AR448,$AP$3)&amp;"")</f>
        <v/>
      </c>
      <c r="M448" s="37" t="str" cm="1">
        <f t="array" ref="M448">IFERROR(_xlfn.FILTERXML("&lt;t&gt;&lt;s&gt;" &amp; SUBSTITUTE(L448," / ","&lt;/s&gt;&lt;s&gt;") &amp; "&lt;/s&gt;&lt;/t&gt;","(//s[contains(.,'DDR')])[1]"),"")</f>
        <v/>
      </c>
      <c r="N448" s="29" t="str">
        <f t="shared" si="19"/>
        <v/>
      </c>
      <c r="O448" s="37" t="str" cm="1">
        <f t="array" ref="O448">IF($AR448=0,"",INDEX(Input!$D$2:$AC$500,$AR448,$AP$4)&amp;"")</f>
        <v/>
      </c>
      <c r="P448" s="37" t="str" cm="1">
        <f t="array" ref="P448">IF($AR448=0,"",IFERROR(_xlfn.TEXTJOIN(", ",TRUE,_xlfn.MAP(_xlfn._xlws.FILTER(INDEX(Input!$D$2:$AC$500,,$AP$6),Input!$J$2:$J$500=$B448),_xlfn.LAMBDA(_xlpm.x,IFERROR(TRUNC(VALUE(_xlfn.TEXTBEFORE(_xlpm.x," ")))&amp;" "&amp;_xlfn.TEXTAFTER(_xlpm.x," "),_xlpm.x)))),""))</f>
        <v/>
      </c>
      <c r="Q448" s="29" t="str">
        <f t="shared" si="20"/>
        <v/>
      </c>
      <c r="R448" s="37" t="str" cm="1">
        <f t="array" ref="R448">IF($AR448=0,"",_xlfn.LET(_xlpm.Result,INDEX(Input!$D$2:$AC$500,$AR448,$AP$5),IF(_xlpm.Result="","",_xlpm.Result)))</f>
        <v/>
      </c>
      <c r="S448" s="37" t="str" cm="1">
        <f t="array" ref="S448">IF(R448="","",IFERROR(_xlfn.TEXTSPLIT(R448," / ", ,TRUE,0,),""))</f>
        <v/>
      </c>
      <c r="T448" s="37"/>
      <c r="U448" s="37" t="str" cm="1">
        <f t="array" ref="U448">IFERROR(_xlfn.IFS(
S448="","",
--S448&lt;55,"Battery Defect",
--S448&lt;=69,"Battery D",
--S448&lt;=80,"Battery C",
--S448&gt;80,""
),"")</f>
        <v/>
      </c>
      <c r="V448" s="37" t="str" cm="1">
        <f t="array" ref="V448">IFERROR(_xlfn.IFS(
T448="","",
--T448&lt;55,"Battery Defect",
--T448&lt;=69,"Battery D",
--T448&lt;=80,"Battery C",
--T448&gt;80,""
),"")</f>
        <v/>
      </c>
      <c r="W448" s="37" t="str" cm="1">
        <f t="array" ref="W448">IF($AR448=0,"",IFERROR(IF(INDEX(Input!$N$2:$U$500,$AR448,0)=0,"",INDEX(Input!$N$2:$U$500,$AR448,0)),""))</f>
        <v/>
      </c>
      <c r="X448" s="37"/>
      <c r="Y448" s="37"/>
      <c r="Z448" s="37"/>
      <c r="AA448" s="37"/>
      <c r="AB448" s="37"/>
      <c r="AC448" s="37"/>
      <c r="AD448" s="37"/>
      <c r="AE448" s="29" t="str">
        <f t="shared" si="18"/>
        <v/>
      </c>
      <c r="AF448" s="29" t="str" cm="1">
        <f t="array" ref="AF448">IF($AS448=0,"",INDEX(Disk_Pivot!$I$2:$I$500,$AS448))</f>
        <v/>
      </c>
      <c r="AG448" s="29" t="str" cm="1">
        <f t="array" ref="AG448">IF($AS448=0,"",INDEX(Disk_Pivot!$N$2:$N$500,$AS448))</f>
        <v/>
      </c>
      <c r="AH448" s="29"/>
      <c r="AI448" s="29"/>
      <c r="AJ448" s="29"/>
      <c r="AK448" s="29"/>
      <c r="AL448" s="29"/>
      <c r="AM448" s="29"/>
      <c r="AR448">
        <f>IFERROR(MATCH($B448,Input!$J$2:$J$500,0),0)</f>
        <v>0</v>
      </c>
      <c r="AS448">
        <f>IFERROR(MATCH($B448,Disk_Pivot!$G$2:$G$500,0),0)</f>
        <v>0</v>
      </c>
    </row>
    <row r="449" spans="1:45">
      <c r="A449" s="29" t="str" cm="1">
        <f t="array" ref="A449">IF($AR449=0,"",INDEX(Input!$G$2:$G$500,$AR449)&amp;"")</f>
        <v/>
      </c>
      <c r="B449" s="29"/>
      <c r="C449" s="29" t="str" cm="1">
        <f t="array" ref="C449">IF($AR449=0,"",INDEX(Input!$H$2:$H$500,$AR449)&amp;"")</f>
        <v/>
      </c>
      <c r="D449" s="37" t="str" cm="1">
        <f t="array" ref="D449">IF($AR449=0,"",INDEX(Input!$F$2:$F$500,$AR449))</f>
        <v/>
      </c>
      <c r="E449" s="29" t="str">
        <f>IFERROR(INDEX(Models!$G$2:$G$605,MATCH(D449,Models!$H$2:$H$605,0)),D449)</f>
        <v/>
      </c>
      <c r="F449" s="29" t="str" cm="1">
        <f t="array" ref="F449">IF($AR449=0,"",INDEX(Input!$E$2:$E$500,$AR449))</f>
        <v/>
      </c>
      <c r="G449" s="29" t="str" cm="1">
        <f t="array" ref="G449">IF($AR449=0,"",IF(F449="LENOVO",INDEX(Input!$K$2:$K$500,$AR449),INDEX(Input!$L$2:$L$500,$AR449)))</f>
        <v/>
      </c>
      <c r="H449" s="29"/>
      <c r="I449" s="29"/>
      <c r="J449" s="29" t="str">
        <f>CPU_Formula!I449</f>
        <v/>
      </c>
      <c r="K449" s="37" t="str" cm="1">
        <f t="array" ref="K449">IF($AR449=0,"",INDEX(Input!$D$2:$AC$500,$AR449,$AP$2)&amp;"")</f>
        <v/>
      </c>
      <c r="L449" s="37" t="str" cm="1">
        <f t="array" ref="L449">IF($AR449=0,"",INDEX(Input!$D$2:$AC$500,$AR449,$AP$3)&amp;"")</f>
        <v/>
      </c>
      <c r="M449" s="37" t="str" cm="1">
        <f t="array" ref="M449">IFERROR(_xlfn.FILTERXML("&lt;t&gt;&lt;s&gt;" &amp; SUBSTITUTE(L449," / ","&lt;/s&gt;&lt;s&gt;") &amp; "&lt;/s&gt;&lt;/t&gt;","(//s[contains(.,'DDR')])[1]"),"")</f>
        <v/>
      </c>
      <c r="N449" s="29" t="str">
        <f t="shared" si="19"/>
        <v/>
      </c>
      <c r="O449" s="37" t="str" cm="1">
        <f t="array" ref="O449">IF($AR449=0,"",INDEX(Input!$D$2:$AC$500,$AR449,$AP$4)&amp;"")</f>
        <v/>
      </c>
      <c r="P449" s="37" t="str" cm="1">
        <f t="array" ref="P449">IF($AR449=0,"",IFERROR(_xlfn.TEXTJOIN(", ",TRUE,_xlfn.MAP(_xlfn._xlws.FILTER(INDEX(Input!$D$2:$AC$500,,$AP$6),Input!$J$2:$J$500=$B449),_xlfn.LAMBDA(_xlpm.x,IFERROR(TRUNC(VALUE(_xlfn.TEXTBEFORE(_xlpm.x," ")))&amp;" "&amp;_xlfn.TEXTAFTER(_xlpm.x," "),_xlpm.x)))),""))</f>
        <v/>
      </c>
      <c r="Q449" s="29" t="str">
        <f t="shared" si="20"/>
        <v/>
      </c>
      <c r="R449" s="37" t="str" cm="1">
        <f t="array" ref="R449">IF($AR449=0,"",_xlfn.LET(_xlpm.Result,INDEX(Input!$D$2:$AC$500,$AR449,$AP$5),IF(_xlpm.Result="","",_xlpm.Result)))</f>
        <v/>
      </c>
      <c r="S449" s="37" t="str" cm="1">
        <f t="array" ref="S449">IF(R449="","",IFERROR(_xlfn.TEXTSPLIT(R449," / ", ,TRUE,0,),""))</f>
        <v/>
      </c>
      <c r="T449" s="37"/>
      <c r="U449" s="37" t="str" cm="1">
        <f t="array" ref="U449">IFERROR(_xlfn.IFS(
S449="","",
--S449&lt;55,"Battery Defect",
--S449&lt;=69,"Battery D",
--S449&lt;=80,"Battery C",
--S449&gt;80,""
),"")</f>
        <v/>
      </c>
      <c r="V449" s="37" t="str" cm="1">
        <f t="array" ref="V449">IFERROR(_xlfn.IFS(
T449="","",
--T449&lt;55,"Battery Defect",
--T449&lt;=69,"Battery D",
--T449&lt;=80,"Battery C",
--T449&gt;80,""
),"")</f>
        <v/>
      </c>
      <c r="W449" s="37" t="str" cm="1">
        <f t="array" ref="W449">IF($AR449=0,"",IFERROR(IF(INDEX(Input!$N$2:$U$500,$AR449,0)=0,"",INDEX(Input!$N$2:$U$500,$AR449,0)),""))</f>
        <v/>
      </c>
      <c r="X449" s="37"/>
      <c r="Y449" s="37"/>
      <c r="Z449" s="37"/>
      <c r="AA449" s="37"/>
      <c r="AB449" s="37"/>
      <c r="AC449" s="37"/>
      <c r="AD449" s="37"/>
      <c r="AE449" s="29" t="str">
        <f t="shared" si="18"/>
        <v/>
      </c>
      <c r="AF449" s="29" t="str" cm="1">
        <f t="array" ref="AF449">IF($AS449=0,"",INDEX(Disk_Pivot!$I$2:$I$500,$AS449))</f>
        <v/>
      </c>
      <c r="AG449" s="29" t="str" cm="1">
        <f t="array" ref="AG449">IF($AS449=0,"",INDEX(Disk_Pivot!$N$2:$N$500,$AS449))</f>
        <v/>
      </c>
      <c r="AH449" s="29"/>
      <c r="AI449" s="29"/>
      <c r="AJ449" s="29"/>
      <c r="AK449" s="29"/>
      <c r="AL449" s="29"/>
      <c r="AM449" s="29"/>
      <c r="AR449">
        <f>IFERROR(MATCH($B449,Input!$J$2:$J$500,0),0)</f>
        <v>0</v>
      </c>
      <c r="AS449">
        <f>IFERROR(MATCH($B449,Disk_Pivot!$G$2:$G$500,0),0)</f>
        <v>0</v>
      </c>
    </row>
    <row r="450" spans="1:45">
      <c r="A450" s="29" t="str" cm="1">
        <f t="array" ref="A450">IF($AR450=0,"",INDEX(Input!$G$2:$G$500,$AR450)&amp;"")</f>
        <v/>
      </c>
      <c r="B450" s="29"/>
      <c r="C450" s="29" t="str" cm="1">
        <f t="array" ref="C450">IF($AR450=0,"",INDEX(Input!$H$2:$H$500,$AR450)&amp;"")</f>
        <v/>
      </c>
      <c r="D450" s="37" t="str" cm="1">
        <f t="array" ref="D450">IF($AR450=0,"",INDEX(Input!$F$2:$F$500,$AR450))</f>
        <v/>
      </c>
      <c r="E450" s="29" t="str">
        <f>IFERROR(INDEX(Models!$G$2:$G$605,MATCH(D450,Models!$H$2:$H$605,0)),D450)</f>
        <v/>
      </c>
      <c r="F450" s="29" t="str" cm="1">
        <f t="array" ref="F450">IF($AR450=0,"",INDEX(Input!$E$2:$E$500,$AR450))</f>
        <v/>
      </c>
      <c r="G450" s="29" t="str" cm="1">
        <f t="array" ref="G450">IF($AR450=0,"",IF(F450="LENOVO",INDEX(Input!$K$2:$K$500,$AR450),INDEX(Input!$L$2:$L$500,$AR450)))</f>
        <v/>
      </c>
      <c r="H450" s="29"/>
      <c r="I450" s="29"/>
      <c r="J450" s="29" t="str">
        <f>CPU_Formula!I450</f>
        <v/>
      </c>
      <c r="K450" s="37" t="str" cm="1">
        <f t="array" ref="K450">IF($AR450=0,"",INDEX(Input!$D$2:$AC$500,$AR450,$AP$2)&amp;"")</f>
        <v/>
      </c>
      <c r="L450" s="37" t="str" cm="1">
        <f t="array" ref="L450">IF($AR450=0,"",INDEX(Input!$D$2:$AC$500,$AR450,$AP$3)&amp;"")</f>
        <v/>
      </c>
      <c r="M450" s="37" t="str" cm="1">
        <f t="array" ref="M450">IFERROR(_xlfn.FILTERXML("&lt;t&gt;&lt;s&gt;" &amp; SUBSTITUTE(L450," / ","&lt;/s&gt;&lt;s&gt;") &amp; "&lt;/s&gt;&lt;/t&gt;","(//s[contains(.,'DDR')])[1]"),"")</f>
        <v/>
      </c>
      <c r="N450" s="29" t="str">
        <f t="shared" si="19"/>
        <v/>
      </c>
      <c r="O450" s="37" t="str" cm="1">
        <f t="array" ref="O450">IF($AR450=0,"",INDEX(Input!$D$2:$AC$500,$AR450,$AP$4)&amp;"")</f>
        <v/>
      </c>
      <c r="P450" s="37" t="str" cm="1">
        <f t="array" ref="P450">IF($AR450=0,"",IFERROR(_xlfn.TEXTJOIN(", ",TRUE,_xlfn.MAP(_xlfn._xlws.FILTER(INDEX(Input!$D$2:$AC$500,,$AP$6),Input!$J$2:$J$500=$B450),_xlfn.LAMBDA(_xlpm.x,IFERROR(TRUNC(VALUE(_xlfn.TEXTBEFORE(_xlpm.x," ")))&amp;" "&amp;_xlfn.TEXTAFTER(_xlpm.x," "),_xlpm.x)))),""))</f>
        <v/>
      </c>
      <c r="Q450" s="29" t="str">
        <f t="shared" si="20"/>
        <v/>
      </c>
      <c r="R450" s="37" t="str" cm="1">
        <f t="array" ref="R450">IF($AR450=0,"",_xlfn.LET(_xlpm.Result,INDEX(Input!$D$2:$AC$500,$AR450,$AP$5),IF(_xlpm.Result="","",_xlpm.Result)))</f>
        <v/>
      </c>
      <c r="S450" s="37" t="str" cm="1">
        <f t="array" ref="S450">IF(R450="","",IFERROR(_xlfn.TEXTSPLIT(R450," / ", ,TRUE,0,),""))</f>
        <v/>
      </c>
      <c r="T450" s="37"/>
      <c r="U450" s="37" t="str" cm="1">
        <f t="array" ref="U450">IFERROR(_xlfn.IFS(
S450="","",
--S450&lt;55,"Battery Defect",
--S450&lt;=69,"Battery D",
--S450&lt;=80,"Battery C",
--S450&gt;80,""
),"")</f>
        <v/>
      </c>
      <c r="V450" s="37" t="str" cm="1">
        <f t="array" ref="V450">IFERROR(_xlfn.IFS(
T450="","",
--T450&lt;55,"Battery Defect",
--T450&lt;=69,"Battery D",
--T450&lt;=80,"Battery C",
--T450&gt;80,""
),"")</f>
        <v/>
      </c>
      <c r="W450" s="37" t="str" cm="1">
        <f t="array" ref="W450">IF($AR450=0,"",IFERROR(IF(INDEX(Input!$N$2:$U$500,$AR450,0)=0,"",INDEX(Input!$N$2:$U$500,$AR450,0)),""))</f>
        <v/>
      </c>
      <c r="X450" s="37"/>
      <c r="Y450" s="37"/>
      <c r="Z450" s="37"/>
      <c r="AA450" s="37"/>
      <c r="AB450" s="37"/>
      <c r="AC450" s="37"/>
      <c r="AD450" s="37"/>
      <c r="AE450" s="29" t="str">
        <f t="shared" ref="AE450:AE510" si="21">IF(E450="Laptop",_xlfn.TEXTJOIN(", ",TRUE,U450,V450,W450,X450,Y450,Z450,AA450,AB450), _xlfn.TEXTJOIN(", ",TRUE,W450,X450,Y450,Z450,AA450,AB450))</f>
        <v/>
      </c>
      <c r="AF450" s="29" t="str" cm="1">
        <f t="array" ref="AF450">IF($AS450=0,"",INDEX(Disk_Pivot!$I$2:$I$500,$AS450))</f>
        <v/>
      </c>
      <c r="AG450" s="29" t="str" cm="1">
        <f t="array" ref="AG450">IF($AS450=0,"",INDEX(Disk_Pivot!$N$2:$N$500,$AS450))</f>
        <v/>
      </c>
      <c r="AH450" s="29"/>
      <c r="AI450" s="29"/>
      <c r="AJ450" s="29"/>
      <c r="AK450" s="29"/>
      <c r="AL450" s="29"/>
      <c r="AM450" s="29"/>
      <c r="AR450">
        <f>IFERROR(MATCH($B450,Input!$J$2:$J$500,0),0)</f>
        <v>0</v>
      </c>
      <c r="AS450">
        <f>IFERROR(MATCH($B450,Disk_Pivot!$G$2:$G$500,0),0)</f>
        <v>0</v>
      </c>
    </row>
    <row r="451" spans="1:45">
      <c r="A451" s="29" t="str" cm="1">
        <f t="array" ref="A451">IF($AR451=0,"",INDEX(Input!$G$2:$G$500,$AR451)&amp;"")</f>
        <v/>
      </c>
      <c r="B451" s="29"/>
      <c r="C451" s="29" t="str" cm="1">
        <f t="array" ref="C451">IF($AR451=0,"",INDEX(Input!$H$2:$H$500,$AR451)&amp;"")</f>
        <v/>
      </c>
      <c r="D451" s="37" t="str" cm="1">
        <f t="array" ref="D451">IF($AR451=0,"",INDEX(Input!$F$2:$F$500,$AR451))</f>
        <v/>
      </c>
      <c r="E451" s="29" t="str">
        <f>IFERROR(INDEX(Models!$G$2:$G$605,MATCH(D451,Models!$H$2:$H$605,0)),D451)</f>
        <v/>
      </c>
      <c r="F451" s="29" t="str" cm="1">
        <f t="array" ref="F451">IF($AR451=0,"",INDEX(Input!$E$2:$E$500,$AR451))</f>
        <v/>
      </c>
      <c r="G451" s="29" t="str" cm="1">
        <f t="array" ref="G451">IF($AR451=0,"",IF(F451="LENOVO",INDEX(Input!$K$2:$K$500,$AR451),INDEX(Input!$L$2:$L$500,$AR451)))</f>
        <v/>
      </c>
      <c r="H451" s="29"/>
      <c r="I451" s="29"/>
      <c r="J451" s="29" t="str">
        <f>CPU_Formula!I451</f>
        <v/>
      </c>
      <c r="K451" s="37" t="str" cm="1">
        <f t="array" ref="K451">IF($AR451=0,"",INDEX(Input!$D$2:$AC$500,$AR451,$AP$2)&amp;"")</f>
        <v/>
      </c>
      <c r="L451" s="37" t="str" cm="1">
        <f t="array" ref="L451">IF($AR451=0,"",INDEX(Input!$D$2:$AC$500,$AR451,$AP$3)&amp;"")</f>
        <v/>
      </c>
      <c r="M451" s="37" t="str" cm="1">
        <f t="array" ref="M451">IFERROR(_xlfn.FILTERXML("&lt;t&gt;&lt;s&gt;" &amp; SUBSTITUTE(L451," / ","&lt;/s&gt;&lt;s&gt;") &amp; "&lt;/s&gt;&lt;/t&gt;","(//s[contains(.,'DDR')])[1]"),"")</f>
        <v/>
      </c>
      <c r="N451" s="29" t="str">
        <f t="shared" ref="N451:N510" si="22">_xlfn.TEXTJOIN(" ",TRUE,SUBSTITUTE(K451,"i",""),M451)</f>
        <v/>
      </c>
      <c r="O451" s="37" t="str" cm="1">
        <f t="array" ref="O451">IF($AR451=0,"",INDEX(Input!$D$2:$AC$500,$AR451,$AP$4)&amp;"")</f>
        <v/>
      </c>
      <c r="P451" s="37" t="str" cm="1">
        <f t="array" ref="P451">IF($AR451=0,"",IFERROR(_xlfn.TEXTJOIN(", ",TRUE,_xlfn.MAP(_xlfn._xlws.FILTER(INDEX(Input!$D$2:$AC$500,,$AP$6),Input!$J$2:$J$500=$B451),_xlfn.LAMBDA(_xlpm.x,IFERROR(TRUNC(VALUE(_xlfn.TEXTBEFORE(_xlpm.x," ")))&amp;" "&amp;_xlfn.TEXTAFTER(_xlpm.x," "),_xlpm.x)))),""))</f>
        <v/>
      </c>
      <c r="Q451" s="29" t="str">
        <f t="shared" ref="Q451:Q510" si="23">_xlfn.TEXTJOIN(" ",TRUE,P451,O451)</f>
        <v/>
      </c>
      <c r="R451" s="37" t="str" cm="1">
        <f t="array" ref="R451">IF($AR451=0,"",_xlfn.LET(_xlpm.Result,INDEX(Input!$D$2:$AC$500,$AR451,$AP$5),IF(_xlpm.Result="","",_xlpm.Result)))</f>
        <v/>
      </c>
      <c r="S451" s="37" t="str" cm="1">
        <f t="array" ref="S451">IF(R451="","",IFERROR(_xlfn.TEXTSPLIT(R451," / ", ,TRUE,0,),""))</f>
        <v/>
      </c>
      <c r="T451" s="37"/>
      <c r="U451" s="37" t="str" cm="1">
        <f t="array" ref="U451">IFERROR(_xlfn.IFS(
S451="","",
--S451&lt;55,"Battery Defect",
--S451&lt;=69,"Battery D",
--S451&lt;=80,"Battery C",
--S451&gt;80,""
),"")</f>
        <v/>
      </c>
      <c r="V451" s="37" t="str" cm="1">
        <f t="array" ref="V451">IFERROR(_xlfn.IFS(
T451="","",
--T451&lt;55,"Battery Defect",
--T451&lt;=69,"Battery D",
--T451&lt;=80,"Battery C",
--T451&gt;80,""
),"")</f>
        <v/>
      </c>
      <c r="W451" s="37" t="str" cm="1">
        <f t="array" ref="W451">IF($AR451=0,"",IFERROR(IF(INDEX(Input!$N$2:$U$500,$AR451,0)=0,"",INDEX(Input!$N$2:$U$500,$AR451,0)),""))</f>
        <v/>
      </c>
      <c r="X451" s="37"/>
      <c r="Y451" s="37"/>
      <c r="Z451" s="37"/>
      <c r="AA451" s="37"/>
      <c r="AB451" s="37"/>
      <c r="AC451" s="37"/>
      <c r="AD451" s="37"/>
      <c r="AE451" s="29" t="str">
        <f t="shared" si="21"/>
        <v/>
      </c>
      <c r="AF451" s="29" t="str" cm="1">
        <f t="array" ref="AF451">IF($AS451=0,"",INDEX(Disk_Pivot!$I$2:$I$500,$AS451))</f>
        <v/>
      </c>
      <c r="AG451" s="29" t="str" cm="1">
        <f t="array" ref="AG451">IF($AS451=0,"",INDEX(Disk_Pivot!$N$2:$N$500,$AS451))</f>
        <v/>
      </c>
      <c r="AH451" s="29"/>
      <c r="AI451" s="29"/>
      <c r="AJ451" s="29"/>
      <c r="AK451" s="29"/>
      <c r="AL451" s="29"/>
      <c r="AM451" s="29"/>
      <c r="AR451">
        <f>IFERROR(MATCH($B451,Input!$J$2:$J$500,0),0)</f>
        <v>0</v>
      </c>
      <c r="AS451">
        <f>IFERROR(MATCH($B451,Disk_Pivot!$G$2:$G$500,0),0)</f>
        <v>0</v>
      </c>
    </row>
    <row r="452" spans="1:45">
      <c r="A452" s="29" t="str" cm="1">
        <f t="array" ref="A452">IF($AR452=0,"",INDEX(Input!$G$2:$G$500,$AR452)&amp;"")</f>
        <v/>
      </c>
      <c r="B452" s="29"/>
      <c r="C452" s="29" t="str" cm="1">
        <f t="array" ref="C452">IF($AR452=0,"",INDEX(Input!$H$2:$H$500,$AR452)&amp;"")</f>
        <v/>
      </c>
      <c r="D452" s="37" t="str" cm="1">
        <f t="array" ref="D452">IF($AR452=0,"",INDEX(Input!$F$2:$F$500,$AR452))</f>
        <v/>
      </c>
      <c r="E452" s="29" t="str">
        <f>IFERROR(INDEX(Models!$G$2:$G$605,MATCH(D452,Models!$H$2:$H$605,0)),D452)</f>
        <v/>
      </c>
      <c r="F452" s="29" t="str" cm="1">
        <f t="array" ref="F452">IF($AR452=0,"",INDEX(Input!$E$2:$E$500,$AR452))</f>
        <v/>
      </c>
      <c r="G452" s="29" t="str" cm="1">
        <f t="array" ref="G452">IF($AR452=0,"",IF(F452="LENOVO",INDEX(Input!$K$2:$K$500,$AR452),INDEX(Input!$L$2:$L$500,$AR452)))</f>
        <v/>
      </c>
      <c r="H452" s="29"/>
      <c r="I452" s="29"/>
      <c r="J452" s="29" t="str">
        <f>CPU_Formula!I452</f>
        <v/>
      </c>
      <c r="K452" s="37" t="str" cm="1">
        <f t="array" ref="K452">IF($AR452=0,"",INDEX(Input!$D$2:$AC$500,$AR452,$AP$2)&amp;"")</f>
        <v/>
      </c>
      <c r="L452" s="37" t="str" cm="1">
        <f t="array" ref="L452">IF($AR452=0,"",INDEX(Input!$D$2:$AC$500,$AR452,$AP$3)&amp;"")</f>
        <v/>
      </c>
      <c r="M452" s="37" t="str" cm="1">
        <f t="array" ref="M452">IFERROR(_xlfn.FILTERXML("&lt;t&gt;&lt;s&gt;" &amp; SUBSTITUTE(L452," / ","&lt;/s&gt;&lt;s&gt;") &amp; "&lt;/s&gt;&lt;/t&gt;","(//s[contains(.,'DDR')])[1]"),"")</f>
        <v/>
      </c>
      <c r="N452" s="29" t="str">
        <f t="shared" si="22"/>
        <v/>
      </c>
      <c r="O452" s="37" t="str" cm="1">
        <f t="array" ref="O452">IF($AR452=0,"",INDEX(Input!$D$2:$AC$500,$AR452,$AP$4)&amp;"")</f>
        <v/>
      </c>
      <c r="P452" s="37" t="str" cm="1">
        <f t="array" ref="P452">IF($AR452=0,"",IFERROR(_xlfn.TEXTJOIN(", ",TRUE,_xlfn.MAP(_xlfn._xlws.FILTER(INDEX(Input!$D$2:$AC$500,,$AP$6),Input!$J$2:$J$500=$B452),_xlfn.LAMBDA(_xlpm.x,IFERROR(TRUNC(VALUE(_xlfn.TEXTBEFORE(_xlpm.x," ")))&amp;" "&amp;_xlfn.TEXTAFTER(_xlpm.x," "),_xlpm.x)))),""))</f>
        <v/>
      </c>
      <c r="Q452" s="29" t="str">
        <f t="shared" si="23"/>
        <v/>
      </c>
      <c r="R452" s="37" t="str" cm="1">
        <f t="array" ref="R452">IF($AR452=0,"",_xlfn.LET(_xlpm.Result,INDEX(Input!$D$2:$AC$500,$AR452,$AP$5),IF(_xlpm.Result="","",_xlpm.Result)))</f>
        <v/>
      </c>
      <c r="S452" s="37" t="str" cm="1">
        <f t="array" ref="S452">IF(R452="","",IFERROR(_xlfn.TEXTSPLIT(R452," / ", ,TRUE,0,),""))</f>
        <v/>
      </c>
      <c r="T452" s="37"/>
      <c r="U452" s="37" t="str" cm="1">
        <f t="array" ref="U452">IFERROR(_xlfn.IFS(
S452="","",
--S452&lt;55,"Battery Defect",
--S452&lt;=69,"Battery D",
--S452&lt;=80,"Battery C",
--S452&gt;80,""
),"")</f>
        <v/>
      </c>
      <c r="V452" s="37" t="str" cm="1">
        <f t="array" ref="V452">IFERROR(_xlfn.IFS(
T452="","",
--T452&lt;55,"Battery Defect",
--T452&lt;=69,"Battery D",
--T452&lt;=80,"Battery C",
--T452&gt;80,""
),"")</f>
        <v/>
      </c>
      <c r="W452" s="37" t="str" cm="1">
        <f t="array" ref="W452">IF($AR452=0,"",IFERROR(IF(INDEX(Input!$N$2:$U$500,$AR452,0)=0,"",INDEX(Input!$N$2:$U$500,$AR452,0)),""))</f>
        <v/>
      </c>
      <c r="X452" s="37"/>
      <c r="Y452" s="37"/>
      <c r="Z452" s="37"/>
      <c r="AA452" s="37"/>
      <c r="AB452" s="37"/>
      <c r="AC452" s="37"/>
      <c r="AD452" s="37"/>
      <c r="AE452" s="29" t="str">
        <f t="shared" si="21"/>
        <v/>
      </c>
      <c r="AF452" s="29" t="str" cm="1">
        <f t="array" ref="AF452">IF($AS452=0,"",INDEX(Disk_Pivot!$I$2:$I$500,$AS452))</f>
        <v/>
      </c>
      <c r="AG452" s="29" t="str" cm="1">
        <f t="array" ref="AG452">IF($AS452=0,"",INDEX(Disk_Pivot!$N$2:$N$500,$AS452))</f>
        <v/>
      </c>
      <c r="AH452" s="29"/>
      <c r="AI452" s="29"/>
      <c r="AJ452" s="29"/>
      <c r="AK452" s="29"/>
      <c r="AL452" s="29"/>
      <c r="AM452" s="29"/>
      <c r="AR452">
        <f>IFERROR(MATCH($B452,Input!$J$2:$J$500,0),0)</f>
        <v>0</v>
      </c>
      <c r="AS452">
        <f>IFERROR(MATCH($B452,Disk_Pivot!$G$2:$G$500,0),0)</f>
        <v>0</v>
      </c>
    </row>
    <row r="453" spans="1:45">
      <c r="A453" s="29" t="str" cm="1">
        <f t="array" ref="A453">IF($AR453=0,"",INDEX(Input!$G$2:$G$500,$AR453)&amp;"")</f>
        <v/>
      </c>
      <c r="B453" s="29"/>
      <c r="C453" s="29" t="str" cm="1">
        <f t="array" ref="C453">IF($AR453=0,"",INDEX(Input!$H$2:$H$500,$AR453)&amp;"")</f>
        <v/>
      </c>
      <c r="D453" s="37" t="str" cm="1">
        <f t="array" ref="D453">IF($AR453=0,"",INDEX(Input!$F$2:$F$500,$AR453))</f>
        <v/>
      </c>
      <c r="E453" s="29" t="str">
        <f>IFERROR(INDEX(Models!$G$2:$G$605,MATCH(D453,Models!$H$2:$H$605,0)),D453)</f>
        <v/>
      </c>
      <c r="F453" s="29" t="str" cm="1">
        <f t="array" ref="F453">IF($AR453=0,"",INDEX(Input!$E$2:$E$500,$AR453))</f>
        <v/>
      </c>
      <c r="G453" s="29" t="str" cm="1">
        <f t="array" ref="G453">IF($AR453=0,"",IF(F453="LENOVO",INDEX(Input!$K$2:$K$500,$AR453),INDEX(Input!$L$2:$L$500,$AR453)))</f>
        <v/>
      </c>
      <c r="H453" s="29"/>
      <c r="I453" s="29"/>
      <c r="J453" s="29" t="str">
        <f>CPU_Formula!I453</f>
        <v/>
      </c>
      <c r="K453" s="37" t="str" cm="1">
        <f t="array" ref="K453">IF($AR453=0,"",INDEX(Input!$D$2:$AC$500,$AR453,$AP$2)&amp;"")</f>
        <v/>
      </c>
      <c r="L453" s="37" t="str" cm="1">
        <f t="array" ref="L453">IF($AR453=0,"",INDEX(Input!$D$2:$AC$500,$AR453,$AP$3)&amp;"")</f>
        <v/>
      </c>
      <c r="M453" s="37" t="str" cm="1">
        <f t="array" ref="M453">IFERROR(_xlfn.FILTERXML("&lt;t&gt;&lt;s&gt;" &amp; SUBSTITUTE(L453," / ","&lt;/s&gt;&lt;s&gt;") &amp; "&lt;/s&gt;&lt;/t&gt;","(//s[contains(.,'DDR')])[1]"),"")</f>
        <v/>
      </c>
      <c r="N453" s="29" t="str">
        <f t="shared" si="22"/>
        <v/>
      </c>
      <c r="O453" s="37" t="str" cm="1">
        <f t="array" ref="O453">IF($AR453=0,"",INDEX(Input!$D$2:$AC$500,$AR453,$AP$4)&amp;"")</f>
        <v/>
      </c>
      <c r="P453" s="37" t="str" cm="1">
        <f t="array" ref="P453">IF($AR453=0,"",IFERROR(_xlfn.TEXTJOIN(", ",TRUE,_xlfn.MAP(_xlfn._xlws.FILTER(INDEX(Input!$D$2:$AC$500,,$AP$6),Input!$J$2:$J$500=$B453),_xlfn.LAMBDA(_xlpm.x,IFERROR(TRUNC(VALUE(_xlfn.TEXTBEFORE(_xlpm.x," ")))&amp;" "&amp;_xlfn.TEXTAFTER(_xlpm.x," "),_xlpm.x)))),""))</f>
        <v/>
      </c>
      <c r="Q453" s="29" t="str">
        <f t="shared" si="23"/>
        <v/>
      </c>
      <c r="R453" s="37" t="str" cm="1">
        <f t="array" ref="R453">IF($AR453=0,"",_xlfn.LET(_xlpm.Result,INDEX(Input!$D$2:$AC$500,$AR453,$AP$5),IF(_xlpm.Result="","",_xlpm.Result)))</f>
        <v/>
      </c>
      <c r="S453" s="37" t="str" cm="1">
        <f t="array" ref="S453">IF(R453="","",IFERROR(_xlfn.TEXTSPLIT(R453," / ", ,TRUE,0,),""))</f>
        <v/>
      </c>
      <c r="T453" s="37"/>
      <c r="U453" s="37" t="str" cm="1">
        <f t="array" ref="U453">IFERROR(_xlfn.IFS(
S453="","",
--S453&lt;55,"Battery Defect",
--S453&lt;=69,"Battery D",
--S453&lt;=80,"Battery C",
--S453&gt;80,""
),"")</f>
        <v/>
      </c>
      <c r="V453" s="37" t="str" cm="1">
        <f t="array" ref="V453">IFERROR(_xlfn.IFS(
T453="","",
--T453&lt;55,"Battery Defect",
--T453&lt;=69,"Battery D",
--T453&lt;=80,"Battery C",
--T453&gt;80,""
),"")</f>
        <v/>
      </c>
      <c r="W453" s="37" t="str" cm="1">
        <f t="array" ref="W453">IF($AR453=0,"",IFERROR(IF(INDEX(Input!$N$2:$U$500,$AR453,0)=0,"",INDEX(Input!$N$2:$U$500,$AR453,0)),""))</f>
        <v/>
      </c>
      <c r="X453" s="37"/>
      <c r="Y453" s="37"/>
      <c r="Z453" s="37"/>
      <c r="AA453" s="37"/>
      <c r="AB453" s="37"/>
      <c r="AC453" s="37"/>
      <c r="AD453" s="37"/>
      <c r="AE453" s="29" t="str">
        <f t="shared" si="21"/>
        <v/>
      </c>
      <c r="AF453" s="29" t="str" cm="1">
        <f t="array" ref="AF453">IF($AS453=0,"",INDEX(Disk_Pivot!$I$2:$I$500,$AS453))</f>
        <v/>
      </c>
      <c r="AG453" s="29" t="str" cm="1">
        <f t="array" ref="AG453">IF($AS453=0,"",INDEX(Disk_Pivot!$N$2:$N$500,$AS453))</f>
        <v/>
      </c>
      <c r="AH453" s="29"/>
      <c r="AI453" s="29"/>
      <c r="AJ453" s="29"/>
      <c r="AK453" s="29"/>
      <c r="AL453" s="29"/>
      <c r="AM453" s="29"/>
      <c r="AR453">
        <f>IFERROR(MATCH($B453,Input!$J$2:$J$500,0),0)</f>
        <v>0</v>
      </c>
      <c r="AS453">
        <f>IFERROR(MATCH($B453,Disk_Pivot!$G$2:$G$500,0),0)</f>
        <v>0</v>
      </c>
    </row>
    <row r="454" spans="1:45">
      <c r="A454" s="29" t="str" cm="1">
        <f t="array" ref="A454">IF($AR454=0,"",INDEX(Input!$G$2:$G$500,$AR454)&amp;"")</f>
        <v/>
      </c>
      <c r="B454" s="29"/>
      <c r="C454" s="29" t="str" cm="1">
        <f t="array" ref="C454">IF($AR454=0,"",INDEX(Input!$H$2:$H$500,$AR454)&amp;"")</f>
        <v/>
      </c>
      <c r="D454" s="37" t="str" cm="1">
        <f t="array" ref="D454">IF($AR454=0,"",INDEX(Input!$F$2:$F$500,$AR454))</f>
        <v/>
      </c>
      <c r="E454" s="29" t="str">
        <f>IFERROR(INDEX(Models!$G$2:$G$605,MATCH(D454,Models!$H$2:$H$605,0)),D454)</f>
        <v/>
      </c>
      <c r="F454" s="29" t="str" cm="1">
        <f t="array" ref="F454">IF($AR454=0,"",INDEX(Input!$E$2:$E$500,$AR454))</f>
        <v/>
      </c>
      <c r="G454" s="29" t="str" cm="1">
        <f t="array" ref="G454">IF($AR454=0,"",IF(F454="LENOVO",INDEX(Input!$K$2:$K$500,$AR454),INDEX(Input!$L$2:$L$500,$AR454)))</f>
        <v/>
      </c>
      <c r="H454" s="29"/>
      <c r="I454" s="29"/>
      <c r="J454" s="29" t="str">
        <f>CPU_Formula!I454</f>
        <v/>
      </c>
      <c r="K454" s="37" t="str" cm="1">
        <f t="array" ref="K454">IF($AR454=0,"",INDEX(Input!$D$2:$AC$500,$AR454,$AP$2)&amp;"")</f>
        <v/>
      </c>
      <c r="L454" s="37" t="str" cm="1">
        <f t="array" ref="L454">IF($AR454=0,"",INDEX(Input!$D$2:$AC$500,$AR454,$AP$3)&amp;"")</f>
        <v/>
      </c>
      <c r="M454" s="37" t="str" cm="1">
        <f t="array" ref="M454">IFERROR(_xlfn.FILTERXML("&lt;t&gt;&lt;s&gt;" &amp; SUBSTITUTE(L454," / ","&lt;/s&gt;&lt;s&gt;") &amp; "&lt;/s&gt;&lt;/t&gt;","(//s[contains(.,'DDR')])[1]"),"")</f>
        <v/>
      </c>
      <c r="N454" s="29" t="str">
        <f t="shared" si="22"/>
        <v/>
      </c>
      <c r="O454" s="37" t="str" cm="1">
        <f t="array" ref="O454">IF($AR454=0,"",INDEX(Input!$D$2:$AC$500,$AR454,$AP$4)&amp;"")</f>
        <v/>
      </c>
      <c r="P454" s="37" t="str" cm="1">
        <f t="array" ref="P454">IF($AR454=0,"",IFERROR(_xlfn.TEXTJOIN(", ",TRUE,_xlfn.MAP(_xlfn._xlws.FILTER(INDEX(Input!$D$2:$AC$500,,$AP$6),Input!$J$2:$J$500=$B454),_xlfn.LAMBDA(_xlpm.x,IFERROR(TRUNC(VALUE(_xlfn.TEXTBEFORE(_xlpm.x," ")))&amp;" "&amp;_xlfn.TEXTAFTER(_xlpm.x," "),_xlpm.x)))),""))</f>
        <v/>
      </c>
      <c r="Q454" s="29" t="str">
        <f t="shared" si="23"/>
        <v/>
      </c>
      <c r="R454" s="37" t="str" cm="1">
        <f t="array" ref="R454">IF($AR454=0,"",_xlfn.LET(_xlpm.Result,INDEX(Input!$D$2:$AC$500,$AR454,$AP$5),IF(_xlpm.Result="","",_xlpm.Result)))</f>
        <v/>
      </c>
      <c r="S454" s="37" t="str" cm="1">
        <f t="array" ref="S454">IF(R454="","",IFERROR(_xlfn.TEXTSPLIT(R454," / ", ,TRUE,0,),""))</f>
        <v/>
      </c>
      <c r="T454" s="37"/>
      <c r="U454" s="37" t="str" cm="1">
        <f t="array" ref="U454">IFERROR(_xlfn.IFS(
S454="","",
--S454&lt;55,"Battery Defect",
--S454&lt;=69,"Battery D",
--S454&lt;=80,"Battery C",
--S454&gt;80,""
),"")</f>
        <v/>
      </c>
      <c r="V454" s="37" t="str" cm="1">
        <f t="array" ref="V454">IFERROR(_xlfn.IFS(
T454="","",
--T454&lt;55,"Battery Defect",
--T454&lt;=69,"Battery D",
--T454&lt;=80,"Battery C",
--T454&gt;80,""
),"")</f>
        <v/>
      </c>
      <c r="W454" s="37" t="str" cm="1">
        <f t="array" ref="W454">IF($AR454=0,"",IFERROR(IF(INDEX(Input!$N$2:$U$500,$AR454,0)=0,"",INDEX(Input!$N$2:$U$500,$AR454,0)),""))</f>
        <v/>
      </c>
      <c r="X454" s="37"/>
      <c r="Y454" s="37"/>
      <c r="Z454" s="37"/>
      <c r="AA454" s="37"/>
      <c r="AB454" s="37"/>
      <c r="AC454" s="37"/>
      <c r="AD454" s="37"/>
      <c r="AE454" s="29" t="str">
        <f t="shared" si="21"/>
        <v/>
      </c>
      <c r="AF454" s="29" t="str" cm="1">
        <f t="array" ref="AF454">IF($AS454=0,"",INDEX(Disk_Pivot!$I$2:$I$500,$AS454))</f>
        <v/>
      </c>
      <c r="AG454" s="29" t="str" cm="1">
        <f t="array" ref="AG454">IF($AS454=0,"",INDEX(Disk_Pivot!$N$2:$N$500,$AS454))</f>
        <v/>
      </c>
      <c r="AH454" s="29"/>
      <c r="AI454" s="29"/>
      <c r="AJ454" s="29"/>
      <c r="AK454" s="29"/>
      <c r="AL454" s="29"/>
      <c r="AM454" s="29"/>
      <c r="AR454">
        <f>IFERROR(MATCH($B454,Input!$J$2:$J$500,0),0)</f>
        <v>0</v>
      </c>
      <c r="AS454">
        <f>IFERROR(MATCH($B454,Disk_Pivot!$G$2:$G$500,0),0)</f>
        <v>0</v>
      </c>
    </row>
    <row r="455" spans="1:45">
      <c r="A455" s="29" t="str" cm="1">
        <f t="array" ref="A455">IF($AR455=0,"",INDEX(Input!$G$2:$G$500,$AR455)&amp;"")</f>
        <v/>
      </c>
      <c r="B455" s="29"/>
      <c r="C455" s="29" t="str" cm="1">
        <f t="array" ref="C455">IF($AR455=0,"",INDEX(Input!$H$2:$H$500,$AR455)&amp;"")</f>
        <v/>
      </c>
      <c r="D455" s="37" t="str" cm="1">
        <f t="array" ref="D455">IF($AR455=0,"",INDEX(Input!$F$2:$F$500,$AR455))</f>
        <v/>
      </c>
      <c r="E455" s="29" t="str">
        <f>IFERROR(INDEX(Models!$G$2:$G$605,MATCH(D455,Models!$H$2:$H$605,0)),D455)</f>
        <v/>
      </c>
      <c r="F455" s="29" t="str" cm="1">
        <f t="array" ref="F455">IF($AR455=0,"",INDEX(Input!$E$2:$E$500,$AR455))</f>
        <v/>
      </c>
      <c r="G455" s="29" t="str" cm="1">
        <f t="array" ref="G455">IF($AR455=0,"",IF(F455="LENOVO",INDEX(Input!$K$2:$K$500,$AR455),INDEX(Input!$L$2:$L$500,$AR455)))</f>
        <v/>
      </c>
      <c r="H455" s="29"/>
      <c r="I455" s="29"/>
      <c r="J455" s="29" t="str">
        <f>CPU_Formula!I455</f>
        <v/>
      </c>
      <c r="K455" s="37" t="str" cm="1">
        <f t="array" ref="K455">IF($AR455=0,"",INDEX(Input!$D$2:$AC$500,$AR455,$AP$2)&amp;"")</f>
        <v/>
      </c>
      <c r="L455" s="37" t="str" cm="1">
        <f t="array" ref="L455">IF($AR455=0,"",INDEX(Input!$D$2:$AC$500,$AR455,$AP$3)&amp;"")</f>
        <v/>
      </c>
      <c r="M455" s="37" t="str" cm="1">
        <f t="array" ref="M455">IFERROR(_xlfn.FILTERXML("&lt;t&gt;&lt;s&gt;" &amp; SUBSTITUTE(L455," / ","&lt;/s&gt;&lt;s&gt;") &amp; "&lt;/s&gt;&lt;/t&gt;","(//s[contains(.,'DDR')])[1]"),"")</f>
        <v/>
      </c>
      <c r="N455" s="29" t="str">
        <f t="shared" si="22"/>
        <v/>
      </c>
      <c r="O455" s="37" t="str" cm="1">
        <f t="array" ref="O455">IF($AR455=0,"",INDEX(Input!$D$2:$AC$500,$AR455,$AP$4)&amp;"")</f>
        <v/>
      </c>
      <c r="P455" s="37" t="str" cm="1">
        <f t="array" ref="P455">IF($AR455=0,"",IFERROR(_xlfn.TEXTJOIN(", ",TRUE,_xlfn.MAP(_xlfn._xlws.FILTER(INDEX(Input!$D$2:$AC$500,,$AP$6),Input!$J$2:$J$500=$B455),_xlfn.LAMBDA(_xlpm.x,IFERROR(TRUNC(VALUE(_xlfn.TEXTBEFORE(_xlpm.x," ")))&amp;" "&amp;_xlfn.TEXTAFTER(_xlpm.x," "),_xlpm.x)))),""))</f>
        <v/>
      </c>
      <c r="Q455" s="29" t="str">
        <f t="shared" si="23"/>
        <v/>
      </c>
      <c r="R455" s="37" t="str" cm="1">
        <f t="array" ref="R455">IF($AR455=0,"",_xlfn.LET(_xlpm.Result,INDEX(Input!$D$2:$AC$500,$AR455,$AP$5),IF(_xlpm.Result="","",_xlpm.Result)))</f>
        <v/>
      </c>
      <c r="S455" s="37" t="str" cm="1">
        <f t="array" ref="S455">IF(R455="","",IFERROR(_xlfn.TEXTSPLIT(R455," / ", ,TRUE,0,),""))</f>
        <v/>
      </c>
      <c r="T455" s="37"/>
      <c r="U455" s="37" t="str" cm="1">
        <f t="array" ref="U455">IFERROR(_xlfn.IFS(
S455="","",
--S455&lt;55,"Battery Defect",
--S455&lt;=69,"Battery D",
--S455&lt;=80,"Battery C",
--S455&gt;80,""
),"")</f>
        <v/>
      </c>
      <c r="V455" s="37" t="str" cm="1">
        <f t="array" ref="V455">IFERROR(_xlfn.IFS(
T455="","",
--T455&lt;55,"Battery Defect",
--T455&lt;=69,"Battery D",
--T455&lt;=80,"Battery C",
--T455&gt;80,""
),"")</f>
        <v/>
      </c>
      <c r="W455" s="37" t="str" cm="1">
        <f t="array" ref="W455">IF($AR455=0,"",IFERROR(IF(INDEX(Input!$N$2:$U$500,$AR455,0)=0,"",INDEX(Input!$N$2:$U$500,$AR455,0)),""))</f>
        <v/>
      </c>
      <c r="X455" s="37"/>
      <c r="Y455" s="37"/>
      <c r="Z455" s="37"/>
      <c r="AA455" s="37"/>
      <c r="AB455" s="37"/>
      <c r="AC455" s="37"/>
      <c r="AD455" s="37"/>
      <c r="AE455" s="29" t="str">
        <f t="shared" si="21"/>
        <v/>
      </c>
      <c r="AF455" s="29" t="str" cm="1">
        <f t="array" ref="AF455">IF($AS455=0,"",INDEX(Disk_Pivot!$I$2:$I$500,$AS455))</f>
        <v/>
      </c>
      <c r="AG455" s="29" t="str" cm="1">
        <f t="array" ref="AG455">IF($AS455=0,"",INDEX(Disk_Pivot!$N$2:$N$500,$AS455))</f>
        <v/>
      </c>
      <c r="AH455" s="29"/>
      <c r="AI455" s="29"/>
      <c r="AJ455" s="29"/>
      <c r="AK455" s="29"/>
      <c r="AL455" s="29"/>
      <c r="AM455" s="29"/>
      <c r="AR455">
        <f>IFERROR(MATCH($B455,Input!$J$2:$J$500,0),0)</f>
        <v>0</v>
      </c>
      <c r="AS455">
        <f>IFERROR(MATCH($B455,Disk_Pivot!$G$2:$G$500,0),0)</f>
        <v>0</v>
      </c>
    </row>
    <row r="456" spans="1:45">
      <c r="A456" s="29" t="str" cm="1">
        <f t="array" ref="A456">IF($AR456=0,"",INDEX(Input!$G$2:$G$500,$AR456)&amp;"")</f>
        <v/>
      </c>
      <c r="B456" s="29"/>
      <c r="C456" s="29" t="str" cm="1">
        <f t="array" ref="C456">IF($AR456=0,"",INDEX(Input!$H$2:$H$500,$AR456)&amp;"")</f>
        <v/>
      </c>
      <c r="D456" s="37" t="str" cm="1">
        <f t="array" ref="D456">IF($AR456=0,"",INDEX(Input!$F$2:$F$500,$AR456))</f>
        <v/>
      </c>
      <c r="E456" s="29" t="str">
        <f>IFERROR(INDEX(Models!$G$2:$G$605,MATCH(D456,Models!$H$2:$H$605,0)),D456)</f>
        <v/>
      </c>
      <c r="F456" s="29" t="str" cm="1">
        <f t="array" ref="F456">IF($AR456=0,"",INDEX(Input!$E$2:$E$500,$AR456))</f>
        <v/>
      </c>
      <c r="G456" s="29" t="str" cm="1">
        <f t="array" ref="G456">IF($AR456=0,"",IF(F456="LENOVO",INDEX(Input!$K$2:$K$500,$AR456),INDEX(Input!$L$2:$L$500,$AR456)))</f>
        <v/>
      </c>
      <c r="H456" s="29"/>
      <c r="I456" s="29"/>
      <c r="J456" s="29" t="str">
        <f>CPU_Formula!I456</f>
        <v/>
      </c>
      <c r="K456" s="37" t="str" cm="1">
        <f t="array" ref="K456">IF($AR456=0,"",INDEX(Input!$D$2:$AC$500,$AR456,$AP$2)&amp;"")</f>
        <v/>
      </c>
      <c r="L456" s="37" t="str" cm="1">
        <f t="array" ref="L456">IF($AR456=0,"",INDEX(Input!$D$2:$AC$500,$AR456,$AP$3)&amp;"")</f>
        <v/>
      </c>
      <c r="M456" s="37" t="str" cm="1">
        <f t="array" ref="M456">IFERROR(_xlfn.FILTERXML("&lt;t&gt;&lt;s&gt;" &amp; SUBSTITUTE(L456," / ","&lt;/s&gt;&lt;s&gt;") &amp; "&lt;/s&gt;&lt;/t&gt;","(//s[contains(.,'DDR')])[1]"),"")</f>
        <v/>
      </c>
      <c r="N456" s="29" t="str">
        <f t="shared" si="22"/>
        <v/>
      </c>
      <c r="O456" s="37" t="str" cm="1">
        <f t="array" ref="O456">IF($AR456=0,"",INDEX(Input!$D$2:$AC$500,$AR456,$AP$4)&amp;"")</f>
        <v/>
      </c>
      <c r="P456" s="37" t="str" cm="1">
        <f t="array" ref="P456">IF($AR456=0,"",IFERROR(_xlfn.TEXTJOIN(", ",TRUE,_xlfn.MAP(_xlfn._xlws.FILTER(INDEX(Input!$D$2:$AC$500,,$AP$6),Input!$J$2:$J$500=$B456),_xlfn.LAMBDA(_xlpm.x,IFERROR(TRUNC(VALUE(_xlfn.TEXTBEFORE(_xlpm.x," ")))&amp;" "&amp;_xlfn.TEXTAFTER(_xlpm.x," "),_xlpm.x)))),""))</f>
        <v/>
      </c>
      <c r="Q456" s="29" t="str">
        <f t="shared" si="23"/>
        <v/>
      </c>
      <c r="R456" s="37" t="str" cm="1">
        <f t="array" ref="R456">IF($AR456=0,"",_xlfn.LET(_xlpm.Result,INDEX(Input!$D$2:$AC$500,$AR456,$AP$5),IF(_xlpm.Result="","",_xlpm.Result)))</f>
        <v/>
      </c>
      <c r="S456" s="37" t="str" cm="1">
        <f t="array" ref="S456">IF(R456="","",IFERROR(_xlfn.TEXTSPLIT(R456," / ", ,TRUE,0,),""))</f>
        <v/>
      </c>
      <c r="T456" s="37"/>
      <c r="U456" s="37" t="str" cm="1">
        <f t="array" ref="U456">IFERROR(_xlfn.IFS(
S456="","",
--S456&lt;55,"Battery Defect",
--S456&lt;=69,"Battery D",
--S456&lt;=80,"Battery C",
--S456&gt;80,""
),"")</f>
        <v/>
      </c>
      <c r="V456" s="37" t="str" cm="1">
        <f t="array" ref="V456">IFERROR(_xlfn.IFS(
T456="","",
--T456&lt;55,"Battery Defect",
--T456&lt;=69,"Battery D",
--T456&lt;=80,"Battery C",
--T456&gt;80,""
),"")</f>
        <v/>
      </c>
      <c r="W456" s="37" t="str" cm="1">
        <f t="array" ref="W456">IF($AR456=0,"",IFERROR(IF(INDEX(Input!$N$2:$U$500,$AR456,0)=0,"",INDEX(Input!$N$2:$U$500,$AR456,0)),""))</f>
        <v/>
      </c>
      <c r="X456" s="37"/>
      <c r="Y456" s="37"/>
      <c r="Z456" s="37"/>
      <c r="AA456" s="37"/>
      <c r="AB456" s="37"/>
      <c r="AC456" s="37"/>
      <c r="AD456" s="37"/>
      <c r="AE456" s="29" t="str">
        <f t="shared" si="21"/>
        <v/>
      </c>
      <c r="AF456" s="29" t="str" cm="1">
        <f t="array" ref="AF456">IF($AS456=0,"",INDEX(Disk_Pivot!$I$2:$I$500,$AS456))</f>
        <v/>
      </c>
      <c r="AG456" s="29" t="str" cm="1">
        <f t="array" ref="AG456">IF($AS456=0,"",INDEX(Disk_Pivot!$N$2:$N$500,$AS456))</f>
        <v/>
      </c>
      <c r="AH456" s="29"/>
      <c r="AI456" s="29"/>
      <c r="AJ456" s="29"/>
      <c r="AK456" s="29"/>
      <c r="AL456" s="29"/>
      <c r="AM456" s="29"/>
      <c r="AR456">
        <f>IFERROR(MATCH($B456,Input!$J$2:$J$500,0),0)</f>
        <v>0</v>
      </c>
      <c r="AS456">
        <f>IFERROR(MATCH($B456,Disk_Pivot!$G$2:$G$500,0),0)</f>
        <v>0</v>
      </c>
    </row>
    <row r="457" spans="1:45">
      <c r="A457" s="29" t="str" cm="1">
        <f t="array" ref="A457">IF($AR457=0,"",INDEX(Input!$G$2:$G$500,$AR457)&amp;"")</f>
        <v/>
      </c>
      <c r="B457" s="29"/>
      <c r="C457" s="29" t="str" cm="1">
        <f t="array" ref="C457">IF($AR457=0,"",INDEX(Input!$H$2:$H$500,$AR457)&amp;"")</f>
        <v/>
      </c>
      <c r="D457" s="37" t="str" cm="1">
        <f t="array" ref="D457">IF($AR457=0,"",INDEX(Input!$F$2:$F$500,$AR457))</f>
        <v/>
      </c>
      <c r="E457" s="29" t="str">
        <f>IFERROR(INDEX(Models!$G$2:$G$605,MATCH(D457,Models!$H$2:$H$605,0)),D457)</f>
        <v/>
      </c>
      <c r="F457" s="29" t="str" cm="1">
        <f t="array" ref="F457">IF($AR457=0,"",INDEX(Input!$E$2:$E$500,$AR457))</f>
        <v/>
      </c>
      <c r="G457" s="29" t="str" cm="1">
        <f t="array" ref="G457">IF($AR457=0,"",IF(F457="LENOVO",INDEX(Input!$K$2:$K$500,$AR457),INDEX(Input!$L$2:$L$500,$AR457)))</f>
        <v/>
      </c>
      <c r="H457" s="29"/>
      <c r="I457" s="29"/>
      <c r="J457" s="29" t="str">
        <f>CPU_Formula!I457</f>
        <v/>
      </c>
      <c r="K457" s="37" t="str" cm="1">
        <f t="array" ref="K457">IF($AR457=0,"",INDEX(Input!$D$2:$AC$500,$AR457,$AP$2)&amp;"")</f>
        <v/>
      </c>
      <c r="L457" s="37" t="str" cm="1">
        <f t="array" ref="L457">IF($AR457=0,"",INDEX(Input!$D$2:$AC$500,$AR457,$AP$3)&amp;"")</f>
        <v/>
      </c>
      <c r="M457" s="37" t="str" cm="1">
        <f t="array" ref="M457">IFERROR(_xlfn.FILTERXML("&lt;t&gt;&lt;s&gt;" &amp; SUBSTITUTE(L457," / ","&lt;/s&gt;&lt;s&gt;") &amp; "&lt;/s&gt;&lt;/t&gt;","(//s[contains(.,'DDR')])[1]"),"")</f>
        <v/>
      </c>
      <c r="N457" s="29" t="str">
        <f t="shared" si="22"/>
        <v/>
      </c>
      <c r="O457" s="37" t="str" cm="1">
        <f t="array" ref="O457">IF($AR457=0,"",INDEX(Input!$D$2:$AC$500,$AR457,$AP$4)&amp;"")</f>
        <v/>
      </c>
      <c r="P457" s="37" t="str" cm="1">
        <f t="array" ref="P457">IF($AR457=0,"",IFERROR(_xlfn.TEXTJOIN(", ",TRUE,_xlfn.MAP(_xlfn._xlws.FILTER(INDEX(Input!$D$2:$AC$500,,$AP$6),Input!$J$2:$J$500=$B457),_xlfn.LAMBDA(_xlpm.x,IFERROR(TRUNC(VALUE(_xlfn.TEXTBEFORE(_xlpm.x," ")))&amp;" "&amp;_xlfn.TEXTAFTER(_xlpm.x," "),_xlpm.x)))),""))</f>
        <v/>
      </c>
      <c r="Q457" s="29" t="str">
        <f t="shared" si="23"/>
        <v/>
      </c>
      <c r="R457" s="37" t="str" cm="1">
        <f t="array" ref="R457">IF($AR457=0,"",_xlfn.LET(_xlpm.Result,INDEX(Input!$D$2:$AC$500,$AR457,$AP$5),IF(_xlpm.Result="","",_xlpm.Result)))</f>
        <v/>
      </c>
      <c r="S457" s="37" t="str" cm="1">
        <f t="array" ref="S457">IF(R457="","",IFERROR(_xlfn.TEXTSPLIT(R457," / ", ,TRUE,0,),""))</f>
        <v/>
      </c>
      <c r="T457" s="37"/>
      <c r="U457" s="37" t="str" cm="1">
        <f t="array" ref="U457">IFERROR(_xlfn.IFS(
S457="","",
--S457&lt;55,"Battery Defect",
--S457&lt;=69,"Battery D",
--S457&lt;=80,"Battery C",
--S457&gt;80,""
),"")</f>
        <v/>
      </c>
      <c r="V457" s="37" t="str" cm="1">
        <f t="array" ref="V457">IFERROR(_xlfn.IFS(
T457="","",
--T457&lt;55,"Battery Defect",
--T457&lt;=69,"Battery D",
--T457&lt;=80,"Battery C",
--T457&gt;80,""
),"")</f>
        <v/>
      </c>
      <c r="W457" s="37" t="str" cm="1">
        <f t="array" ref="W457">IF($AR457=0,"",IFERROR(IF(INDEX(Input!$N$2:$U$500,$AR457,0)=0,"",INDEX(Input!$N$2:$U$500,$AR457,0)),""))</f>
        <v/>
      </c>
      <c r="X457" s="37"/>
      <c r="Y457" s="37"/>
      <c r="Z457" s="37"/>
      <c r="AA457" s="37"/>
      <c r="AB457" s="37"/>
      <c r="AC457" s="37"/>
      <c r="AD457" s="37"/>
      <c r="AE457" s="29" t="str">
        <f t="shared" si="21"/>
        <v/>
      </c>
      <c r="AF457" s="29" t="str" cm="1">
        <f t="array" ref="AF457">IF($AS457=0,"",INDEX(Disk_Pivot!$I$2:$I$500,$AS457))</f>
        <v/>
      </c>
      <c r="AG457" s="29" t="str" cm="1">
        <f t="array" ref="AG457">IF($AS457=0,"",INDEX(Disk_Pivot!$N$2:$N$500,$AS457))</f>
        <v/>
      </c>
      <c r="AH457" s="29"/>
      <c r="AI457" s="29"/>
      <c r="AJ457" s="29"/>
      <c r="AK457" s="29"/>
      <c r="AL457" s="29"/>
      <c r="AM457" s="29"/>
      <c r="AR457">
        <f>IFERROR(MATCH($B457,Input!$J$2:$J$500,0),0)</f>
        <v>0</v>
      </c>
      <c r="AS457">
        <f>IFERROR(MATCH($B457,Disk_Pivot!$G$2:$G$500,0),0)</f>
        <v>0</v>
      </c>
    </row>
    <row r="458" spans="1:45">
      <c r="A458" s="29" t="str" cm="1">
        <f t="array" ref="A458">IF($AR458=0,"",INDEX(Input!$G$2:$G$500,$AR458)&amp;"")</f>
        <v/>
      </c>
      <c r="B458" s="29"/>
      <c r="C458" s="29" t="str" cm="1">
        <f t="array" ref="C458">IF($AR458=0,"",INDEX(Input!$H$2:$H$500,$AR458)&amp;"")</f>
        <v/>
      </c>
      <c r="D458" s="37" t="str" cm="1">
        <f t="array" ref="D458">IF($AR458=0,"",INDEX(Input!$F$2:$F$500,$AR458))</f>
        <v/>
      </c>
      <c r="E458" s="29" t="str">
        <f>IFERROR(INDEX(Models!$G$2:$G$605,MATCH(D458,Models!$H$2:$H$605,0)),D458)</f>
        <v/>
      </c>
      <c r="F458" s="29" t="str" cm="1">
        <f t="array" ref="F458">IF($AR458=0,"",INDEX(Input!$E$2:$E$500,$AR458))</f>
        <v/>
      </c>
      <c r="G458" s="29" t="str" cm="1">
        <f t="array" ref="G458">IF($AR458=0,"",IF(F458="LENOVO",INDEX(Input!$K$2:$K$500,$AR458),INDEX(Input!$L$2:$L$500,$AR458)))</f>
        <v/>
      </c>
      <c r="H458" s="29"/>
      <c r="I458" s="29"/>
      <c r="J458" s="29" t="str">
        <f>CPU_Formula!I458</f>
        <v/>
      </c>
      <c r="K458" s="37" t="str" cm="1">
        <f t="array" ref="K458">IF($AR458=0,"",INDEX(Input!$D$2:$AC$500,$AR458,$AP$2)&amp;"")</f>
        <v/>
      </c>
      <c r="L458" s="37" t="str" cm="1">
        <f t="array" ref="L458">IF($AR458=0,"",INDEX(Input!$D$2:$AC$500,$AR458,$AP$3)&amp;"")</f>
        <v/>
      </c>
      <c r="M458" s="37" t="str" cm="1">
        <f t="array" ref="M458">IFERROR(_xlfn.FILTERXML("&lt;t&gt;&lt;s&gt;" &amp; SUBSTITUTE(L458," / ","&lt;/s&gt;&lt;s&gt;") &amp; "&lt;/s&gt;&lt;/t&gt;","(//s[contains(.,'DDR')])[1]"),"")</f>
        <v/>
      </c>
      <c r="N458" s="29" t="str">
        <f t="shared" si="22"/>
        <v/>
      </c>
      <c r="O458" s="37" t="str" cm="1">
        <f t="array" ref="O458">IF($AR458=0,"",INDEX(Input!$D$2:$AC$500,$AR458,$AP$4)&amp;"")</f>
        <v/>
      </c>
      <c r="P458" s="37" t="str" cm="1">
        <f t="array" ref="P458">IF($AR458=0,"",IFERROR(_xlfn.TEXTJOIN(", ",TRUE,_xlfn.MAP(_xlfn._xlws.FILTER(INDEX(Input!$D$2:$AC$500,,$AP$6),Input!$J$2:$J$500=$B458),_xlfn.LAMBDA(_xlpm.x,IFERROR(TRUNC(VALUE(_xlfn.TEXTBEFORE(_xlpm.x," ")))&amp;" "&amp;_xlfn.TEXTAFTER(_xlpm.x," "),_xlpm.x)))),""))</f>
        <v/>
      </c>
      <c r="Q458" s="29" t="str">
        <f t="shared" si="23"/>
        <v/>
      </c>
      <c r="R458" s="37" t="str" cm="1">
        <f t="array" ref="R458">IF($AR458=0,"",_xlfn.LET(_xlpm.Result,INDEX(Input!$D$2:$AC$500,$AR458,$AP$5),IF(_xlpm.Result="","",_xlpm.Result)))</f>
        <v/>
      </c>
      <c r="S458" s="37" t="str" cm="1">
        <f t="array" ref="S458">IF(R458="","",IFERROR(_xlfn.TEXTSPLIT(R458," / ", ,TRUE,0,),""))</f>
        <v/>
      </c>
      <c r="T458" s="37"/>
      <c r="U458" s="37" t="str" cm="1">
        <f t="array" ref="U458">IFERROR(_xlfn.IFS(
S458="","",
--S458&lt;55,"Battery Defect",
--S458&lt;=69,"Battery D",
--S458&lt;=80,"Battery C",
--S458&gt;80,""
),"")</f>
        <v/>
      </c>
      <c r="V458" s="37" t="str" cm="1">
        <f t="array" ref="V458">IFERROR(_xlfn.IFS(
T458="","",
--T458&lt;55,"Battery Defect",
--T458&lt;=69,"Battery D",
--T458&lt;=80,"Battery C",
--T458&gt;80,""
),"")</f>
        <v/>
      </c>
      <c r="W458" s="37" t="str" cm="1">
        <f t="array" ref="W458">IF($AR458=0,"",IFERROR(IF(INDEX(Input!$N$2:$U$500,$AR458,0)=0,"",INDEX(Input!$N$2:$U$500,$AR458,0)),""))</f>
        <v/>
      </c>
      <c r="X458" s="37"/>
      <c r="Y458" s="37"/>
      <c r="Z458" s="37"/>
      <c r="AA458" s="37"/>
      <c r="AB458" s="37"/>
      <c r="AC458" s="37"/>
      <c r="AD458" s="37"/>
      <c r="AE458" s="29" t="str">
        <f t="shared" si="21"/>
        <v/>
      </c>
      <c r="AF458" s="29" t="str" cm="1">
        <f t="array" ref="AF458">IF($AS458=0,"",INDEX(Disk_Pivot!$I$2:$I$500,$AS458))</f>
        <v/>
      </c>
      <c r="AG458" s="29" t="str" cm="1">
        <f t="array" ref="AG458">IF($AS458=0,"",INDEX(Disk_Pivot!$N$2:$N$500,$AS458))</f>
        <v/>
      </c>
      <c r="AH458" s="29"/>
      <c r="AI458" s="29"/>
      <c r="AJ458" s="29"/>
      <c r="AK458" s="29"/>
      <c r="AL458" s="29"/>
      <c r="AM458" s="29"/>
      <c r="AR458">
        <f>IFERROR(MATCH($B458,Input!$J$2:$J$500,0),0)</f>
        <v>0</v>
      </c>
      <c r="AS458">
        <f>IFERROR(MATCH($B458,Disk_Pivot!$G$2:$G$500,0),0)</f>
        <v>0</v>
      </c>
    </row>
    <row r="459" spans="1:45">
      <c r="A459" s="29" t="str" cm="1">
        <f t="array" ref="A459">IF($AR459=0,"",INDEX(Input!$G$2:$G$500,$AR459)&amp;"")</f>
        <v/>
      </c>
      <c r="B459" s="29"/>
      <c r="C459" s="29" t="str" cm="1">
        <f t="array" ref="C459">IF($AR459=0,"",INDEX(Input!$H$2:$H$500,$AR459)&amp;"")</f>
        <v/>
      </c>
      <c r="D459" s="37" t="str" cm="1">
        <f t="array" ref="D459">IF($AR459=0,"",INDEX(Input!$F$2:$F$500,$AR459))</f>
        <v/>
      </c>
      <c r="E459" s="29" t="str">
        <f>IFERROR(INDEX(Models!$G$2:$G$605,MATCH(D459,Models!$H$2:$H$605,0)),D459)</f>
        <v/>
      </c>
      <c r="F459" s="29" t="str" cm="1">
        <f t="array" ref="F459">IF($AR459=0,"",INDEX(Input!$E$2:$E$500,$AR459))</f>
        <v/>
      </c>
      <c r="G459" s="29" t="str" cm="1">
        <f t="array" ref="G459">IF($AR459=0,"",IF(F459="LENOVO",INDEX(Input!$K$2:$K$500,$AR459),INDEX(Input!$L$2:$L$500,$AR459)))</f>
        <v/>
      </c>
      <c r="H459" s="29"/>
      <c r="I459" s="29"/>
      <c r="J459" s="29" t="str">
        <f>CPU_Formula!I459</f>
        <v/>
      </c>
      <c r="K459" s="37" t="str" cm="1">
        <f t="array" ref="K459">IF($AR459=0,"",INDEX(Input!$D$2:$AC$500,$AR459,$AP$2)&amp;"")</f>
        <v/>
      </c>
      <c r="L459" s="37" t="str" cm="1">
        <f t="array" ref="L459">IF($AR459=0,"",INDEX(Input!$D$2:$AC$500,$AR459,$AP$3)&amp;"")</f>
        <v/>
      </c>
      <c r="M459" s="37" t="str" cm="1">
        <f t="array" ref="M459">IFERROR(_xlfn.FILTERXML("&lt;t&gt;&lt;s&gt;" &amp; SUBSTITUTE(L459," / ","&lt;/s&gt;&lt;s&gt;") &amp; "&lt;/s&gt;&lt;/t&gt;","(//s[contains(.,'DDR')])[1]"),"")</f>
        <v/>
      </c>
      <c r="N459" s="29" t="str">
        <f t="shared" si="22"/>
        <v/>
      </c>
      <c r="O459" s="37" t="str" cm="1">
        <f t="array" ref="O459">IF($AR459=0,"",INDEX(Input!$D$2:$AC$500,$AR459,$AP$4)&amp;"")</f>
        <v/>
      </c>
      <c r="P459" s="37" t="str" cm="1">
        <f t="array" ref="P459">IF($AR459=0,"",IFERROR(_xlfn.TEXTJOIN(", ",TRUE,_xlfn.MAP(_xlfn._xlws.FILTER(INDEX(Input!$D$2:$AC$500,,$AP$6),Input!$J$2:$J$500=$B459),_xlfn.LAMBDA(_xlpm.x,IFERROR(TRUNC(VALUE(_xlfn.TEXTBEFORE(_xlpm.x," ")))&amp;" "&amp;_xlfn.TEXTAFTER(_xlpm.x," "),_xlpm.x)))),""))</f>
        <v/>
      </c>
      <c r="Q459" s="29" t="str">
        <f t="shared" si="23"/>
        <v/>
      </c>
      <c r="R459" s="37" t="str" cm="1">
        <f t="array" ref="R459">IF($AR459=0,"",_xlfn.LET(_xlpm.Result,INDEX(Input!$D$2:$AC$500,$AR459,$AP$5),IF(_xlpm.Result="","",_xlpm.Result)))</f>
        <v/>
      </c>
      <c r="S459" s="37" t="str" cm="1">
        <f t="array" ref="S459">IF(R459="","",IFERROR(_xlfn.TEXTSPLIT(R459," / ", ,TRUE,0,),""))</f>
        <v/>
      </c>
      <c r="T459" s="37"/>
      <c r="U459" s="37" t="str" cm="1">
        <f t="array" ref="U459">IFERROR(_xlfn.IFS(
S459="","",
--S459&lt;55,"Battery Defect",
--S459&lt;=69,"Battery D",
--S459&lt;=80,"Battery C",
--S459&gt;80,""
),"")</f>
        <v/>
      </c>
      <c r="V459" s="37" t="str" cm="1">
        <f t="array" ref="V459">IFERROR(_xlfn.IFS(
T459="","",
--T459&lt;55,"Battery Defect",
--T459&lt;=69,"Battery D",
--T459&lt;=80,"Battery C",
--T459&gt;80,""
),"")</f>
        <v/>
      </c>
      <c r="W459" s="37" t="str" cm="1">
        <f t="array" ref="W459">IF($AR459=0,"",IFERROR(IF(INDEX(Input!$N$2:$U$500,$AR459,0)=0,"",INDEX(Input!$N$2:$U$500,$AR459,0)),""))</f>
        <v/>
      </c>
      <c r="X459" s="37"/>
      <c r="Y459" s="37"/>
      <c r="Z459" s="37"/>
      <c r="AA459" s="37"/>
      <c r="AB459" s="37"/>
      <c r="AC459" s="37"/>
      <c r="AD459" s="37"/>
      <c r="AE459" s="29" t="str">
        <f t="shared" si="21"/>
        <v/>
      </c>
      <c r="AF459" s="29" t="str" cm="1">
        <f t="array" ref="AF459">IF($AS459=0,"",INDEX(Disk_Pivot!$I$2:$I$500,$AS459))</f>
        <v/>
      </c>
      <c r="AG459" s="29" t="str" cm="1">
        <f t="array" ref="AG459">IF($AS459=0,"",INDEX(Disk_Pivot!$N$2:$N$500,$AS459))</f>
        <v/>
      </c>
      <c r="AH459" s="29"/>
      <c r="AI459" s="29"/>
      <c r="AJ459" s="29"/>
      <c r="AK459" s="29"/>
      <c r="AL459" s="29"/>
      <c r="AM459" s="29"/>
      <c r="AR459">
        <f>IFERROR(MATCH($B459,Input!$J$2:$J$500,0),0)</f>
        <v>0</v>
      </c>
      <c r="AS459">
        <f>IFERROR(MATCH($B459,Disk_Pivot!$G$2:$G$500,0),0)</f>
        <v>0</v>
      </c>
    </row>
    <row r="460" spans="1:45">
      <c r="A460" s="29" t="str" cm="1">
        <f t="array" ref="A460">IF($AR460=0,"",INDEX(Input!$G$2:$G$500,$AR460)&amp;"")</f>
        <v/>
      </c>
      <c r="B460" s="29"/>
      <c r="C460" s="29" t="str" cm="1">
        <f t="array" ref="C460">IF($AR460=0,"",INDEX(Input!$H$2:$H$500,$AR460)&amp;"")</f>
        <v/>
      </c>
      <c r="D460" s="37" t="str" cm="1">
        <f t="array" ref="D460">IF($AR460=0,"",INDEX(Input!$F$2:$F$500,$AR460))</f>
        <v/>
      </c>
      <c r="E460" s="29" t="str">
        <f>IFERROR(INDEX(Models!$G$2:$G$605,MATCH(D460,Models!$H$2:$H$605,0)),D460)</f>
        <v/>
      </c>
      <c r="F460" s="29" t="str" cm="1">
        <f t="array" ref="F460">IF($AR460=0,"",INDEX(Input!$E$2:$E$500,$AR460))</f>
        <v/>
      </c>
      <c r="G460" s="29" t="str" cm="1">
        <f t="array" ref="G460">IF($AR460=0,"",IF(F460="LENOVO",INDEX(Input!$K$2:$K$500,$AR460),INDEX(Input!$L$2:$L$500,$AR460)))</f>
        <v/>
      </c>
      <c r="H460" s="29"/>
      <c r="I460" s="29"/>
      <c r="J460" s="29" t="str">
        <f>CPU_Formula!I460</f>
        <v/>
      </c>
      <c r="K460" s="37" t="str" cm="1">
        <f t="array" ref="K460">IF($AR460=0,"",INDEX(Input!$D$2:$AC$500,$AR460,$AP$2)&amp;"")</f>
        <v/>
      </c>
      <c r="L460" s="37" t="str" cm="1">
        <f t="array" ref="L460">IF($AR460=0,"",INDEX(Input!$D$2:$AC$500,$AR460,$AP$3)&amp;"")</f>
        <v/>
      </c>
      <c r="M460" s="37" t="str" cm="1">
        <f t="array" ref="M460">IFERROR(_xlfn.FILTERXML("&lt;t&gt;&lt;s&gt;" &amp; SUBSTITUTE(L460," / ","&lt;/s&gt;&lt;s&gt;") &amp; "&lt;/s&gt;&lt;/t&gt;","(//s[contains(.,'DDR')])[1]"),"")</f>
        <v/>
      </c>
      <c r="N460" s="29" t="str">
        <f t="shared" si="22"/>
        <v/>
      </c>
      <c r="O460" s="37" t="str" cm="1">
        <f t="array" ref="O460">IF($AR460=0,"",INDEX(Input!$D$2:$AC$500,$AR460,$AP$4)&amp;"")</f>
        <v/>
      </c>
      <c r="P460" s="37" t="str" cm="1">
        <f t="array" ref="P460">IF($AR460=0,"",IFERROR(_xlfn.TEXTJOIN(", ",TRUE,_xlfn.MAP(_xlfn._xlws.FILTER(INDEX(Input!$D$2:$AC$500,,$AP$6),Input!$J$2:$J$500=$B460),_xlfn.LAMBDA(_xlpm.x,IFERROR(TRUNC(VALUE(_xlfn.TEXTBEFORE(_xlpm.x," ")))&amp;" "&amp;_xlfn.TEXTAFTER(_xlpm.x," "),_xlpm.x)))),""))</f>
        <v/>
      </c>
      <c r="Q460" s="29" t="str">
        <f t="shared" si="23"/>
        <v/>
      </c>
      <c r="R460" s="37" t="str" cm="1">
        <f t="array" ref="R460">IF($AR460=0,"",_xlfn.LET(_xlpm.Result,INDEX(Input!$D$2:$AC$500,$AR460,$AP$5),IF(_xlpm.Result="","",_xlpm.Result)))</f>
        <v/>
      </c>
      <c r="S460" s="37" t="str" cm="1">
        <f t="array" ref="S460">IF(R460="","",IFERROR(_xlfn.TEXTSPLIT(R460," / ", ,TRUE,0,),""))</f>
        <v/>
      </c>
      <c r="T460" s="37"/>
      <c r="U460" s="37" t="str" cm="1">
        <f t="array" ref="U460">IFERROR(_xlfn.IFS(
S460="","",
--S460&lt;55,"Battery Defect",
--S460&lt;=69,"Battery D",
--S460&lt;=80,"Battery C",
--S460&gt;80,""
),"")</f>
        <v/>
      </c>
      <c r="V460" s="37" t="str" cm="1">
        <f t="array" ref="V460">IFERROR(_xlfn.IFS(
T460="","",
--T460&lt;55,"Battery Defect",
--T460&lt;=69,"Battery D",
--T460&lt;=80,"Battery C",
--T460&gt;80,""
),"")</f>
        <v/>
      </c>
      <c r="W460" s="37" t="str" cm="1">
        <f t="array" ref="W460">IF($AR460=0,"",IFERROR(IF(INDEX(Input!$N$2:$U$500,$AR460,0)=0,"",INDEX(Input!$N$2:$U$500,$AR460,0)),""))</f>
        <v/>
      </c>
      <c r="X460" s="37"/>
      <c r="Y460" s="37"/>
      <c r="Z460" s="37"/>
      <c r="AA460" s="37"/>
      <c r="AB460" s="37"/>
      <c r="AC460" s="37"/>
      <c r="AD460" s="37"/>
      <c r="AE460" s="29" t="str">
        <f t="shared" si="21"/>
        <v/>
      </c>
      <c r="AF460" s="29" t="str" cm="1">
        <f t="array" ref="AF460">IF($AS460=0,"",INDEX(Disk_Pivot!$I$2:$I$500,$AS460))</f>
        <v/>
      </c>
      <c r="AG460" s="29" t="str" cm="1">
        <f t="array" ref="AG460">IF($AS460=0,"",INDEX(Disk_Pivot!$N$2:$N$500,$AS460))</f>
        <v/>
      </c>
      <c r="AH460" s="29"/>
      <c r="AI460" s="29"/>
      <c r="AJ460" s="29"/>
      <c r="AK460" s="29"/>
      <c r="AL460" s="29"/>
      <c r="AM460" s="29"/>
      <c r="AR460">
        <f>IFERROR(MATCH($B460,Input!$J$2:$J$500,0),0)</f>
        <v>0</v>
      </c>
      <c r="AS460">
        <f>IFERROR(MATCH($B460,Disk_Pivot!$G$2:$G$500,0),0)</f>
        <v>0</v>
      </c>
    </row>
    <row r="461" spans="1:45">
      <c r="A461" s="29" t="str" cm="1">
        <f t="array" ref="A461">IF($AR461=0,"",INDEX(Input!$G$2:$G$500,$AR461)&amp;"")</f>
        <v/>
      </c>
      <c r="B461" s="29"/>
      <c r="C461" s="29" t="str" cm="1">
        <f t="array" ref="C461">IF($AR461=0,"",INDEX(Input!$H$2:$H$500,$AR461)&amp;"")</f>
        <v/>
      </c>
      <c r="D461" s="37" t="str" cm="1">
        <f t="array" ref="D461">IF($AR461=0,"",INDEX(Input!$F$2:$F$500,$AR461))</f>
        <v/>
      </c>
      <c r="E461" s="29" t="str">
        <f>IFERROR(INDEX(Models!$G$2:$G$605,MATCH(D461,Models!$H$2:$H$605,0)),D461)</f>
        <v/>
      </c>
      <c r="F461" s="29" t="str" cm="1">
        <f t="array" ref="F461">IF($AR461=0,"",INDEX(Input!$E$2:$E$500,$AR461))</f>
        <v/>
      </c>
      <c r="G461" s="29" t="str" cm="1">
        <f t="array" ref="G461">IF($AR461=0,"",IF(F461="LENOVO",INDEX(Input!$K$2:$K$500,$AR461),INDEX(Input!$L$2:$L$500,$AR461)))</f>
        <v/>
      </c>
      <c r="H461" s="29"/>
      <c r="I461" s="29"/>
      <c r="J461" s="29" t="str">
        <f>CPU_Formula!I461</f>
        <v/>
      </c>
      <c r="K461" s="37" t="str" cm="1">
        <f t="array" ref="K461">IF($AR461=0,"",INDEX(Input!$D$2:$AC$500,$AR461,$AP$2)&amp;"")</f>
        <v/>
      </c>
      <c r="L461" s="37" t="str" cm="1">
        <f t="array" ref="L461">IF($AR461=0,"",INDEX(Input!$D$2:$AC$500,$AR461,$AP$3)&amp;"")</f>
        <v/>
      </c>
      <c r="M461" s="37" t="str" cm="1">
        <f t="array" ref="M461">IFERROR(_xlfn.FILTERXML("&lt;t&gt;&lt;s&gt;" &amp; SUBSTITUTE(L461," / ","&lt;/s&gt;&lt;s&gt;") &amp; "&lt;/s&gt;&lt;/t&gt;","(//s[contains(.,'DDR')])[1]"),"")</f>
        <v/>
      </c>
      <c r="N461" s="29" t="str">
        <f t="shared" si="22"/>
        <v/>
      </c>
      <c r="O461" s="37" t="str" cm="1">
        <f t="array" ref="O461">IF($AR461=0,"",INDEX(Input!$D$2:$AC$500,$AR461,$AP$4)&amp;"")</f>
        <v/>
      </c>
      <c r="P461" s="37" t="str" cm="1">
        <f t="array" ref="P461">IF($AR461=0,"",IFERROR(_xlfn.TEXTJOIN(", ",TRUE,_xlfn.MAP(_xlfn._xlws.FILTER(INDEX(Input!$D$2:$AC$500,,$AP$6),Input!$J$2:$J$500=$B461),_xlfn.LAMBDA(_xlpm.x,IFERROR(TRUNC(VALUE(_xlfn.TEXTBEFORE(_xlpm.x," ")))&amp;" "&amp;_xlfn.TEXTAFTER(_xlpm.x," "),_xlpm.x)))),""))</f>
        <v/>
      </c>
      <c r="Q461" s="29" t="str">
        <f t="shared" si="23"/>
        <v/>
      </c>
      <c r="R461" s="37" t="str" cm="1">
        <f t="array" ref="R461">IF($AR461=0,"",_xlfn.LET(_xlpm.Result,INDEX(Input!$D$2:$AC$500,$AR461,$AP$5),IF(_xlpm.Result="","",_xlpm.Result)))</f>
        <v/>
      </c>
      <c r="S461" s="37" t="str" cm="1">
        <f t="array" ref="S461">IF(R461="","",IFERROR(_xlfn.TEXTSPLIT(R461," / ", ,TRUE,0,),""))</f>
        <v/>
      </c>
      <c r="T461" s="37"/>
      <c r="U461" s="37" t="str" cm="1">
        <f t="array" ref="U461">IFERROR(_xlfn.IFS(
S461="","",
--S461&lt;55,"Battery Defect",
--S461&lt;=69,"Battery D",
--S461&lt;=80,"Battery C",
--S461&gt;80,""
),"")</f>
        <v/>
      </c>
      <c r="V461" s="37" t="str" cm="1">
        <f t="array" ref="V461">IFERROR(_xlfn.IFS(
T461="","",
--T461&lt;55,"Battery Defect",
--T461&lt;=69,"Battery D",
--T461&lt;=80,"Battery C",
--T461&gt;80,""
),"")</f>
        <v/>
      </c>
      <c r="W461" s="37" t="str" cm="1">
        <f t="array" ref="W461">IF($AR461=0,"",IFERROR(IF(INDEX(Input!$N$2:$U$500,$AR461,0)=0,"",INDEX(Input!$N$2:$U$500,$AR461,0)),""))</f>
        <v/>
      </c>
      <c r="X461" s="37"/>
      <c r="Y461" s="37"/>
      <c r="Z461" s="37"/>
      <c r="AA461" s="37"/>
      <c r="AB461" s="37"/>
      <c r="AC461" s="37"/>
      <c r="AD461" s="37"/>
      <c r="AE461" s="29" t="str">
        <f t="shared" si="21"/>
        <v/>
      </c>
      <c r="AF461" s="29" t="str" cm="1">
        <f t="array" ref="AF461">IF($AS461=0,"",INDEX(Disk_Pivot!$I$2:$I$500,$AS461))</f>
        <v/>
      </c>
      <c r="AG461" s="29" t="str" cm="1">
        <f t="array" ref="AG461">IF($AS461=0,"",INDEX(Disk_Pivot!$N$2:$N$500,$AS461))</f>
        <v/>
      </c>
      <c r="AH461" s="29"/>
      <c r="AI461" s="29"/>
      <c r="AJ461" s="29"/>
      <c r="AK461" s="29"/>
      <c r="AL461" s="29"/>
      <c r="AM461" s="29"/>
      <c r="AR461">
        <f>IFERROR(MATCH($B461,Input!$J$2:$J$500,0),0)</f>
        <v>0</v>
      </c>
      <c r="AS461">
        <f>IFERROR(MATCH($B461,Disk_Pivot!$G$2:$G$500,0),0)</f>
        <v>0</v>
      </c>
    </row>
    <row r="462" spans="1:45">
      <c r="A462" s="29" t="str" cm="1">
        <f t="array" ref="A462">IF($AR462=0,"",INDEX(Input!$G$2:$G$500,$AR462)&amp;"")</f>
        <v/>
      </c>
      <c r="B462" s="29"/>
      <c r="C462" s="29" t="str" cm="1">
        <f t="array" ref="C462">IF($AR462=0,"",INDEX(Input!$H$2:$H$500,$AR462)&amp;"")</f>
        <v/>
      </c>
      <c r="D462" s="37" t="str" cm="1">
        <f t="array" ref="D462">IF($AR462=0,"",INDEX(Input!$F$2:$F$500,$AR462))</f>
        <v/>
      </c>
      <c r="E462" s="29" t="str">
        <f>IFERROR(INDEX(Models!$G$2:$G$605,MATCH(D462,Models!$H$2:$H$605,0)),D462)</f>
        <v/>
      </c>
      <c r="F462" s="29" t="str" cm="1">
        <f t="array" ref="F462">IF($AR462=0,"",INDEX(Input!$E$2:$E$500,$AR462))</f>
        <v/>
      </c>
      <c r="G462" s="29" t="str" cm="1">
        <f t="array" ref="G462">IF($AR462=0,"",IF(F462="LENOVO",INDEX(Input!$K$2:$K$500,$AR462),INDEX(Input!$L$2:$L$500,$AR462)))</f>
        <v/>
      </c>
      <c r="H462" s="29"/>
      <c r="I462" s="29"/>
      <c r="J462" s="29" t="str">
        <f>CPU_Formula!I462</f>
        <v/>
      </c>
      <c r="K462" s="37" t="str" cm="1">
        <f t="array" ref="K462">IF($AR462=0,"",INDEX(Input!$D$2:$AC$500,$AR462,$AP$2)&amp;"")</f>
        <v/>
      </c>
      <c r="L462" s="37" t="str" cm="1">
        <f t="array" ref="L462">IF($AR462=0,"",INDEX(Input!$D$2:$AC$500,$AR462,$AP$3)&amp;"")</f>
        <v/>
      </c>
      <c r="M462" s="37" t="str" cm="1">
        <f t="array" ref="M462">IFERROR(_xlfn.FILTERXML("&lt;t&gt;&lt;s&gt;" &amp; SUBSTITUTE(L462," / ","&lt;/s&gt;&lt;s&gt;") &amp; "&lt;/s&gt;&lt;/t&gt;","(//s[contains(.,'DDR')])[1]"),"")</f>
        <v/>
      </c>
      <c r="N462" s="29" t="str">
        <f t="shared" si="22"/>
        <v/>
      </c>
      <c r="O462" s="37" t="str" cm="1">
        <f t="array" ref="O462">IF($AR462=0,"",INDEX(Input!$D$2:$AC$500,$AR462,$AP$4)&amp;"")</f>
        <v/>
      </c>
      <c r="P462" s="37" t="str" cm="1">
        <f t="array" ref="P462">IF($AR462=0,"",IFERROR(_xlfn.TEXTJOIN(", ",TRUE,_xlfn.MAP(_xlfn._xlws.FILTER(INDEX(Input!$D$2:$AC$500,,$AP$6),Input!$J$2:$J$500=$B462),_xlfn.LAMBDA(_xlpm.x,IFERROR(TRUNC(VALUE(_xlfn.TEXTBEFORE(_xlpm.x," ")))&amp;" "&amp;_xlfn.TEXTAFTER(_xlpm.x," "),_xlpm.x)))),""))</f>
        <v/>
      </c>
      <c r="Q462" s="29" t="str">
        <f t="shared" si="23"/>
        <v/>
      </c>
      <c r="R462" s="37" t="str" cm="1">
        <f t="array" ref="R462">IF($AR462=0,"",_xlfn.LET(_xlpm.Result,INDEX(Input!$D$2:$AC$500,$AR462,$AP$5),IF(_xlpm.Result="","",_xlpm.Result)))</f>
        <v/>
      </c>
      <c r="S462" s="37" t="str" cm="1">
        <f t="array" ref="S462">IF(R462="","",IFERROR(_xlfn.TEXTSPLIT(R462," / ", ,TRUE,0,),""))</f>
        <v/>
      </c>
      <c r="T462" s="37"/>
      <c r="U462" s="37" t="str" cm="1">
        <f t="array" ref="U462">IFERROR(_xlfn.IFS(
S462="","",
--S462&lt;55,"Battery Defect",
--S462&lt;=69,"Battery D",
--S462&lt;=80,"Battery C",
--S462&gt;80,""
),"")</f>
        <v/>
      </c>
      <c r="V462" s="37" t="str" cm="1">
        <f t="array" ref="V462">IFERROR(_xlfn.IFS(
T462="","",
--T462&lt;55,"Battery Defect",
--T462&lt;=69,"Battery D",
--T462&lt;=80,"Battery C",
--T462&gt;80,""
),"")</f>
        <v/>
      </c>
      <c r="W462" s="37" t="str" cm="1">
        <f t="array" ref="W462">IF($AR462=0,"",IFERROR(IF(INDEX(Input!$N$2:$U$500,$AR462,0)=0,"",INDEX(Input!$N$2:$U$500,$AR462,0)),""))</f>
        <v/>
      </c>
      <c r="X462" s="37"/>
      <c r="Y462" s="37"/>
      <c r="Z462" s="37"/>
      <c r="AA462" s="37"/>
      <c r="AB462" s="37"/>
      <c r="AC462" s="37"/>
      <c r="AD462" s="37"/>
      <c r="AE462" s="29" t="str">
        <f t="shared" si="21"/>
        <v/>
      </c>
      <c r="AF462" s="29" t="str" cm="1">
        <f t="array" ref="AF462">IF($AS462=0,"",INDEX(Disk_Pivot!$I$2:$I$500,$AS462))</f>
        <v/>
      </c>
      <c r="AG462" s="29" t="str" cm="1">
        <f t="array" ref="AG462">IF($AS462=0,"",INDEX(Disk_Pivot!$N$2:$N$500,$AS462))</f>
        <v/>
      </c>
      <c r="AH462" s="29"/>
      <c r="AI462" s="29"/>
      <c r="AJ462" s="29"/>
      <c r="AK462" s="29"/>
      <c r="AL462" s="29"/>
      <c r="AM462" s="29"/>
      <c r="AR462">
        <f>IFERROR(MATCH($B462,Input!$J$2:$J$500,0),0)</f>
        <v>0</v>
      </c>
      <c r="AS462">
        <f>IFERROR(MATCH($B462,Disk_Pivot!$G$2:$G$500,0),0)</f>
        <v>0</v>
      </c>
    </row>
    <row r="463" spans="1:45">
      <c r="A463" s="29" t="str" cm="1">
        <f t="array" ref="A463">IF($AR463=0,"",INDEX(Input!$G$2:$G$500,$AR463)&amp;"")</f>
        <v/>
      </c>
      <c r="B463" s="29"/>
      <c r="C463" s="29" t="str" cm="1">
        <f t="array" ref="C463">IF($AR463=0,"",INDEX(Input!$H$2:$H$500,$AR463)&amp;"")</f>
        <v/>
      </c>
      <c r="D463" s="37" t="str" cm="1">
        <f t="array" ref="D463">IF($AR463=0,"",INDEX(Input!$F$2:$F$500,$AR463))</f>
        <v/>
      </c>
      <c r="E463" s="29" t="str">
        <f>IFERROR(INDEX(Models!$G$2:$G$605,MATCH(D463,Models!$H$2:$H$605,0)),D463)</f>
        <v/>
      </c>
      <c r="F463" s="29" t="str" cm="1">
        <f t="array" ref="F463">IF($AR463=0,"",INDEX(Input!$E$2:$E$500,$AR463))</f>
        <v/>
      </c>
      <c r="G463" s="29" t="str" cm="1">
        <f t="array" ref="G463">IF($AR463=0,"",IF(F463="LENOVO",INDEX(Input!$K$2:$K$500,$AR463),INDEX(Input!$L$2:$L$500,$AR463)))</f>
        <v/>
      </c>
      <c r="H463" s="29"/>
      <c r="I463" s="29"/>
      <c r="J463" s="29" t="str">
        <f>CPU_Formula!I463</f>
        <v/>
      </c>
      <c r="K463" s="37" t="str" cm="1">
        <f t="array" ref="K463">IF($AR463=0,"",INDEX(Input!$D$2:$AC$500,$AR463,$AP$2)&amp;"")</f>
        <v/>
      </c>
      <c r="L463" s="37" t="str" cm="1">
        <f t="array" ref="L463">IF($AR463=0,"",INDEX(Input!$D$2:$AC$500,$AR463,$AP$3)&amp;"")</f>
        <v/>
      </c>
      <c r="M463" s="37" t="str" cm="1">
        <f t="array" ref="M463">IFERROR(_xlfn.FILTERXML("&lt;t&gt;&lt;s&gt;" &amp; SUBSTITUTE(L463," / ","&lt;/s&gt;&lt;s&gt;") &amp; "&lt;/s&gt;&lt;/t&gt;","(//s[contains(.,'DDR')])[1]"),"")</f>
        <v/>
      </c>
      <c r="N463" s="29" t="str">
        <f t="shared" si="22"/>
        <v/>
      </c>
      <c r="O463" s="37" t="str" cm="1">
        <f t="array" ref="O463">IF($AR463=0,"",INDEX(Input!$D$2:$AC$500,$AR463,$AP$4)&amp;"")</f>
        <v/>
      </c>
      <c r="P463" s="37" t="str" cm="1">
        <f t="array" ref="P463">IF($AR463=0,"",IFERROR(_xlfn.TEXTJOIN(", ",TRUE,_xlfn.MAP(_xlfn._xlws.FILTER(INDEX(Input!$D$2:$AC$500,,$AP$6),Input!$J$2:$J$500=$B463),_xlfn.LAMBDA(_xlpm.x,IFERROR(TRUNC(VALUE(_xlfn.TEXTBEFORE(_xlpm.x," ")))&amp;" "&amp;_xlfn.TEXTAFTER(_xlpm.x," "),_xlpm.x)))),""))</f>
        <v/>
      </c>
      <c r="Q463" s="29" t="str">
        <f t="shared" si="23"/>
        <v/>
      </c>
      <c r="R463" s="37" t="str" cm="1">
        <f t="array" ref="R463">IF($AR463=0,"",_xlfn.LET(_xlpm.Result,INDEX(Input!$D$2:$AC$500,$AR463,$AP$5),IF(_xlpm.Result="","",_xlpm.Result)))</f>
        <v/>
      </c>
      <c r="S463" s="37" t="str" cm="1">
        <f t="array" ref="S463">IF(R463="","",IFERROR(_xlfn.TEXTSPLIT(R463," / ", ,TRUE,0,),""))</f>
        <v/>
      </c>
      <c r="T463" s="37"/>
      <c r="U463" s="37" t="str" cm="1">
        <f t="array" ref="U463">IFERROR(_xlfn.IFS(
S463="","",
--S463&lt;55,"Battery Defect",
--S463&lt;=69,"Battery D",
--S463&lt;=80,"Battery C",
--S463&gt;80,""
),"")</f>
        <v/>
      </c>
      <c r="V463" s="37" t="str" cm="1">
        <f t="array" ref="V463">IFERROR(_xlfn.IFS(
T463="","",
--T463&lt;55,"Battery Defect",
--T463&lt;=69,"Battery D",
--T463&lt;=80,"Battery C",
--T463&gt;80,""
),"")</f>
        <v/>
      </c>
      <c r="W463" s="37" t="str" cm="1">
        <f t="array" ref="W463">IF($AR463=0,"",IFERROR(IF(INDEX(Input!$N$2:$U$500,$AR463,0)=0,"",INDEX(Input!$N$2:$U$500,$AR463,0)),""))</f>
        <v/>
      </c>
      <c r="X463" s="37"/>
      <c r="Y463" s="37"/>
      <c r="Z463" s="37"/>
      <c r="AA463" s="37"/>
      <c r="AB463" s="37"/>
      <c r="AC463" s="37"/>
      <c r="AD463" s="37"/>
      <c r="AE463" s="29" t="str">
        <f t="shared" si="21"/>
        <v/>
      </c>
      <c r="AF463" s="29" t="str" cm="1">
        <f t="array" ref="AF463">IF($AS463=0,"",INDEX(Disk_Pivot!$I$2:$I$500,$AS463))</f>
        <v/>
      </c>
      <c r="AG463" s="29" t="str" cm="1">
        <f t="array" ref="AG463">IF($AS463=0,"",INDEX(Disk_Pivot!$N$2:$N$500,$AS463))</f>
        <v/>
      </c>
      <c r="AH463" s="29"/>
      <c r="AI463" s="29"/>
      <c r="AJ463" s="29"/>
      <c r="AK463" s="29"/>
      <c r="AL463" s="29"/>
      <c r="AM463" s="29"/>
      <c r="AR463">
        <f>IFERROR(MATCH($B463,Input!$J$2:$J$500,0),0)</f>
        <v>0</v>
      </c>
      <c r="AS463">
        <f>IFERROR(MATCH($B463,Disk_Pivot!$G$2:$G$500,0),0)</f>
        <v>0</v>
      </c>
    </row>
    <row r="464" spans="1:45">
      <c r="A464" s="29" t="str" cm="1">
        <f t="array" ref="A464">IF($AR464=0,"",INDEX(Input!$G$2:$G$500,$AR464)&amp;"")</f>
        <v/>
      </c>
      <c r="B464" s="29"/>
      <c r="C464" s="29" t="str" cm="1">
        <f t="array" ref="C464">IF($AR464=0,"",INDEX(Input!$H$2:$H$500,$AR464)&amp;"")</f>
        <v/>
      </c>
      <c r="D464" s="37" t="str" cm="1">
        <f t="array" ref="D464">IF($AR464=0,"",INDEX(Input!$F$2:$F$500,$AR464))</f>
        <v/>
      </c>
      <c r="E464" s="29" t="str">
        <f>IFERROR(INDEX(Models!$G$2:$G$605,MATCH(D464,Models!$H$2:$H$605,0)),D464)</f>
        <v/>
      </c>
      <c r="F464" s="29" t="str" cm="1">
        <f t="array" ref="F464">IF($AR464=0,"",INDEX(Input!$E$2:$E$500,$AR464))</f>
        <v/>
      </c>
      <c r="G464" s="29" t="str" cm="1">
        <f t="array" ref="G464">IF($AR464=0,"",IF(F464="LENOVO",INDEX(Input!$K$2:$K$500,$AR464),INDEX(Input!$L$2:$L$500,$AR464)))</f>
        <v/>
      </c>
      <c r="H464" s="29"/>
      <c r="I464" s="29"/>
      <c r="J464" s="29" t="str">
        <f>CPU_Formula!I464</f>
        <v/>
      </c>
      <c r="K464" s="37" t="str" cm="1">
        <f t="array" ref="K464">IF($AR464=0,"",INDEX(Input!$D$2:$AC$500,$AR464,$AP$2)&amp;"")</f>
        <v/>
      </c>
      <c r="L464" s="37" t="str" cm="1">
        <f t="array" ref="L464">IF($AR464=0,"",INDEX(Input!$D$2:$AC$500,$AR464,$AP$3)&amp;"")</f>
        <v/>
      </c>
      <c r="M464" s="37" t="str" cm="1">
        <f t="array" ref="M464">IFERROR(_xlfn.FILTERXML("&lt;t&gt;&lt;s&gt;" &amp; SUBSTITUTE(L464," / ","&lt;/s&gt;&lt;s&gt;") &amp; "&lt;/s&gt;&lt;/t&gt;","(//s[contains(.,'DDR')])[1]"),"")</f>
        <v/>
      </c>
      <c r="N464" s="29" t="str">
        <f t="shared" si="22"/>
        <v/>
      </c>
      <c r="O464" s="37" t="str" cm="1">
        <f t="array" ref="O464">IF($AR464=0,"",INDEX(Input!$D$2:$AC$500,$AR464,$AP$4)&amp;"")</f>
        <v/>
      </c>
      <c r="P464" s="37" t="str" cm="1">
        <f t="array" ref="P464">IF($AR464=0,"",IFERROR(_xlfn.TEXTJOIN(", ",TRUE,_xlfn.MAP(_xlfn._xlws.FILTER(INDEX(Input!$D$2:$AC$500,,$AP$6),Input!$J$2:$J$500=$B464),_xlfn.LAMBDA(_xlpm.x,IFERROR(TRUNC(VALUE(_xlfn.TEXTBEFORE(_xlpm.x," ")))&amp;" "&amp;_xlfn.TEXTAFTER(_xlpm.x," "),_xlpm.x)))),""))</f>
        <v/>
      </c>
      <c r="Q464" s="29" t="str">
        <f t="shared" si="23"/>
        <v/>
      </c>
      <c r="R464" s="37" t="str" cm="1">
        <f t="array" ref="R464">IF($AR464=0,"",_xlfn.LET(_xlpm.Result,INDEX(Input!$D$2:$AC$500,$AR464,$AP$5),IF(_xlpm.Result="","",_xlpm.Result)))</f>
        <v/>
      </c>
      <c r="S464" s="37" t="str" cm="1">
        <f t="array" ref="S464">IF(R464="","",IFERROR(_xlfn.TEXTSPLIT(R464," / ", ,TRUE,0,),""))</f>
        <v/>
      </c>
      <c r="T464" s="37"/>
      <c r="U464" s="37" t="str" cm="1">
        <f t="array" ref="U464">IFERROR(_xlfn.IFS(
S464="","",
--S464&lt;55,"Battery Defect",
--S464&lt;=69,"Battery D",
--S464&lt;=80,"Battery C",
--S464&gt;80,""
),"")</f>
        <v/>
      </c>
      <c r="V464" s="37" t="str" cm="1">
        <f t="array" ref="V464">IFERROR(_xlfn.IFS(
T464="","",
--T464&lt;55,"Battery Defect",
--T464&lt;=69,"Battery D",
--T464&lt;=80,"Battery C",
--T464&gt;80,""
),"")</f>
        <v/>
      </c>
      <c r="W464" s="37" t="str" cm="1">
        <f t="array" ref="W464">IF($AR464=0,"",IFERROR(IF(INDEX(Input!$N$2:$U$500,$AR464,0)=0,"",INDEX(Input!$N$2:$U$500,$AR464,0)),""))</f>
        <v/>
      </c>
      <c r="X464" s="37"/>
      <c r="Y464" s="37"/>
      <c r="Z464" s="37"/>
      <c r="AA464" s="37"/>
      <c r="AB464" s="37"/>
      <c r="AC464" s="37"/>
      <c r="AD464" s="37"/>
      <c r="AE464" s="29" t="str">
        <f t="shared" si="21"/>
        <v/>
      </c>
      <c r="AF464" s="29" t="str" cm="1">
        <f t="array" ref="AF464">IF($AS464=0,"",INDEX(Disk_Pivot!$I$2:$I$500,$AS464))</f>
        <v/>
      </c>
      <c r="AG464" s="29" t="str" cm="1">
        <f t="array" ref="AG464">IF($AS464=0,"",INDEX(Disk_Pivot!$N$2:$N$500,$AS464))</f>
        <v/>
      </c>
      <c r="AH464" s="29"/>
      <c r="AI464" s="29"/>
      <c r="AJ464" s="29"/>
      <c r="AK464" s="29"/>
      <c r="AL464" s="29"/>
      <c r="AM464" s="29"/>
      <c r="AR464">
        <f>IFERROR(MATCH($B464,Input!$J$2:$J$500,0),0)</f>
        <v>0</v>
      </c>
      <c r="AS464">
        <f>IFERROR(MATCH($B464,Disk_Pivot!$G$2:$G$500,0),0)</f>
        <v>0</v>
      </c>
    </row>
    <row r="465" spans="1:45">
      <c r="A465" s="29" t="str" cm="1">
        <f t="array" ref="A465">IF($AR465=0,"",INDEX(Input!$G$2:$G$500,$AR465)&amp;"")</f>
        <v/>
      </c>
      <c r="B465" s="29"/>
      <c r="C465" s="29" t="str" cm="1">
        <f t="array" ref="C465">IF($AR465=0,"",INDEX(Input!$H$2:$H$500,$AR465)&amp;"")</f>
        <v/>
      </c>
      <c r="D465" s="37" t="str" cm="1">
        <f t="array" ref="D465">IF($AR465=0,"",INDEX(Input!$F$2:$F$500,$AR465))</f>
        <v/>
      </c>
      <c r="E465" s="29" t="str">
        <f>IFERROR(INDEX(Models!$G$2:$G$605,MATCH(D465,Models!$H$2:$H$605,0)),D465)</f>
        <v/>
      </c>
      <c r="F465" s="29" t="str" cm="1">
        <f t="array" ref="F465">IF($AR465=0,"",INDEX(Input!$E$2:$E$500,$AR465))</f>
        <v/>
      </c>
      <c r="G465" s="29" t="str" cm="1">
        <f t="array" ref="G465">IF($AR465=0,"",IF(F465="LENOVO",INDEX(Input!$K$2:$K$500,$AR465),INDEX(Input!$L$2:$L$500,$AR465)))</f>
        <v/>
      </c>
      <c r="H465" s="29"/>
      <c r="I465" s="29"/>
      <c r="J465" s="29" t="str">
        <f>CPU_Formula!I465</f>
        <v/>
      </c>
      <c r="K465" s="37" t="str" cm="1">
        <f t="array" ref="K465">IF($AR465=0,"",INDEX(Input!$D$2:$AC$500,$AR465,$AP$2)&amp;"")</f>
        <v/>
      </c>
      <c r="L465" s="37" t="str" cm="1">
        <f t="array" ref="L465">IF($AR465=0,"",INDEX(Input!$D$2:$AC$500,$AR465,$AP$3)&amp;"")</f>
        <v/>
      </c>
      <c r="M465" s="37" t="str" cm="1">
        <f t="array" ref="M465">IFERROR(_xlfn.FILTERXML("&lt;t&gt;&lt;s&gt;" &amp; SUBSTITUTE(L465," / ","&lt;/s&gt;&lt;s&gt;") &amp; "&lt;/s&gt;&lt;/t&gt;","(//s[contains(.,'DDR')])[1]"),"")</f>
        <v/>
      </c>
      <c r="N465" s="29" t="str">
        <f t="shared" si="22"/>
        <v/>
      </c>
      <c r="O465" s="37" t="str" cm="1">
        <f t="array" ref="O465">IF($AR465=0,"",INDEX(Input!$D$2:$AC$500,$AR465,$AP$4)&amp;"")</f>
        <v/>
      </c>
      <c r="P465" s="37" t="str" cm="1">
        <f t="array" ref="P465">IF($AR465=0,"",IFERROR(_xlfn.TEXTJOIN(", ",TRUE,_xlfn.MAP(_xlfn._xlws.FILTER(INDEX(Input!$D$2:$AC$500,,$AP$6),Input!$J$2:$J$500=$B465),_xlfn.LAMBDA(_xlpm.x,IFERROR(TRUNC(VALUE(_xlfn.TEXTBEFORE(_xlpm.x," ")))&amp;" "&amp;_xlfn.TEXTAFTER(_xlpm.x," "),_xlpm.x)))),""))</f>
        <v/>
      </c>
      <c r="Q465" s="29" t="str">
        <f t="shared" si="23"/>
        <v/>
      </c>
      <c r="R465" s="37" t="str" cm="1">
        <f t="array" ref="R465">IF($AR465=0,"",_xlfn.LET(_xlpm.Result,INDEX(Input!$D$2:$AC$500,$AR465,$AP$5),IF(_xlpm.Result="","",_xlpm.Result)))</f>
        <v/>
      </c>
      <c r="S465" s="37" t="str" cm="1">
        <f t="array" ref="S465">IF(R465="","",IFERROR(_xlfn.TEXTSPLIT(R465," / ", ,TRUE,0,),""))</f>
        <v/>
      </c>
      <c r="T465" s="37"/>
      <c r="U465" s="37" t="str" cm="1">
        <f t="array" ref="U465">IFERROR(_xlfn.IFS(
S465="","",
--S465&lt;55,"Battery Defect",
--S465&lt;=69,"Battery D",
--S465&lt;=80,"Battery C",
--S465&gt;80,""
),"")</f>
        <v/>
      </c>
      <c r="V465" s="37" t="str" cm="1">
        <f t="array" ref="V465">IFERROR(_xlfn.IFS(
T465="","",
--T465&lt;55,"Battery Defect",
--T465&lt;=69,"Battery D",
--T465&lt;=80,"Battery C",
--T465&gt;80,""
),"")</f>
        <v/>
      </c>
      <c r="W465" s="37" t="str" cm="1">
        <f t="array" ref="W465">IF($AR465=0,"",IFERROR(IF(INDEX(Input!$N$2:$U$500,$AR465,0)=0,"",INDEX(Input!$N$2:$U$500,$AR465,0)),""))</f>
        <v/>
      </c>
      <c r="X465" s="37"/>
      <c r="Y465" s="37"/>
      <c r="Z465" s="37"/>
      <c r="AA465" s="37"/>
      <c r="AB465" s="37"/>
      <c r="AC465" s="37"/>
      <c r="AD465" s="37"/>
      <c r="AE465" s="29" t="str">
        <f t="shared" si="21"/>
        <v/>
      </c>
      <c r="AF465" s="29" t="str" cm="1">
        <f t="array" ref="AF465">IF($AS465=0,"",INDEX(Disk_Pivot!$I$2:$I$500,$AS465))</f>
        <v/>
      </c>
      <c r="AG465" s="29" t="str" cm="1">
        <f t="array" ref="AG465">IF($AS465=0,"",INDEX(Disk_Pivot!$N$2:$N$500,$AS465))</f>
        <v/>
      </c>
      <c r="AH465" s="29"/>
      <c r="AI465" s="29"/>
      <c r="AJ465" s="29"/>
      <c r="AK465" s="29"/>
      <c r="AL465" s="29"/>
      <c r="AM465" s="29"/>
      <c r="AR465">
        <f>IFERROR(MATCH($B465,Input!$J$2:$J$500,0),0)</f>
        <v>0</v>
      </c>
      <c r="AS465">
        <f>IFERROR(MATCH($B465,Disk_Pivot!$G$2:$G$500,0),0)</f>
        <v>0</v>
      </c>
    </row>
    <row r="466" spans="1:45">
      <c r="A466" s="29" t="str" cm="1">
        <f t="array" ref="A466">IF($AR466=0,"",INDEX(Input!$G$2:$G$500,$AR466)&amp;"")</f>
        <v/>
      </c>
      <c r="B466" s="29"/>
      <c r="C466" s="29" t="str" cm="1">
        <f t="array" ref="C466">IF($AR466=0,"",INDEX(Input!$H$2:$H$500,$AR466)&amp;"")</f>
        <v/>
      </c>
      <c r="D466" s="37" t="str" cm="1">
        <f t="array" ref="D466">IF($AR466=0,"",INDEX(Input!$F$2:$F$500,$AR466))</f>
        <v/>
      </c>
      <c r="E466" s="29" t="str">
        <f>IFERROR(INDEX(Models!$G$2:$G$605,MATCH(D466,Models!$H$2:$H$605,0)),D466)</f>
        <v/>
      </c>
      <c r="F466" s="29" t="str" cm="1">
        <f t="array" ref="F466">IF($AR466=0,"",INDEX(Input!$E$2:$E$500,$AR466))</f>
        <v/>
      </c>
      <c r="G466" s="29" t="str" cm="1">
        <f t="array" ref="G466">IF($AR466=0,"",IF(F466="LENOVO",INDEX(Input!$K$2:$K$500,$AR466),INDEX(Input!$L$2:$L$500,$AR466)))</f>
        <v/>
      </c>
      <c r="H466" s="29"/>
      <c r="I466" s="29"/>
      <c r="J466" s="29" t="str">
        <f>CPU_Formula!I466</f>
        <v/>
      </c>
      <c r="K466" s="37" t="str" cm="1">
        <f t="array" ref="K466">IF($AR466=0,"",INDEX(Input!$D$2:$AC$500,$AR466,$AP$2)&amp;"")</f>
        <v/>
      </c>
      <c r="L466" s="37" t="str" cm="1">
        <f t="array" ref="L466">IF($AR466=0,"",INDEX(Input!$D$2:$AC$500,$AR466,$AP$3)&amp;"")</f>
        <v/>
      </c>
      <c r="M466" s="37" t="str" cm="1">
        <f t="array" ref="M466">IFERROR(_xlfn.FILTERXML("&lt;t&gt;&lt;s&gt;" &amp; SUBSTITUTE(L466," / ","&lt;/s&gt;&lt;s&gt;") &amp; "&lt;/s&gt;&lt;/t&gt;","(//s[contains(.,'DDR')])[1]"),"")</f>
        <v/>
      </c>
      <c r="N466" s="29" t="str">
        <f t="shared" si="22"/>
        <v/>
      </c>
      <c r="O466" s="37" t="str" cm="1">
        <f t="array" ref="O466">IF($AR466=0,"",INDEX(Input!$D$2:$AC$500,$AR466,$AP$4)&amp;"")</f>
        <v/>
      </c>
      <c r="P466" s="37" t="str" cm="1">
        <f t="array" ref="P466">IF($AR466=0,"",IFERROR(_xlfn.TEXTJOIN(", ",TRUE,_xlfn.MAP(_xlfn._xlws.FILTER(INDEX(Input!$D$2:$AC$500,,$AP$6),Input!$J$2:$J$500=$B466),_xlfn.LAMBDA(_xlpm.x,IFERROR(TRUNC(VALUE(_xlfn.TEXTBEFORE(_xlpm.x," ")))&amp;" "&amp;_xlfn.TEXTAFTER(_xlpm.x," "),_xlpm.x)))),""))</f>
        <v/>
      </c>
      <c r="Q466" s="29" t="str">
        <f t="shared" si="23"/>
        <v/>
      </c>
      <c r="R466" s="37" t="str" cm="1">
        <f t="array" ref="R466">IF($AR466=0,"",_xlfn.LET(_xlpm.Result,INDEX(Input!$D$2:$AC$500,$AR466,$AP$5),IF(_xlpm.Result="","",_xlpm.Result)))</f>
        <v/>
      </c>
      <c r="S466" s="37" t="str" cm="1">
        <f t="array" ref="S466">IF(R466="","",IFERROR(_xlfn.TEXTSPLIT(R466," / ", ,TRUE,0,),""))</f>
        <v/>
      </c>
      <c r="T466" s="37"/>
      <c r="U466" s="37" t="str" cm="1">
        <f t="array" ref="U466">IFERROR(_xlfn.IFS(
S466="","",
--S466&lt;55,"Battery Defect",
--S466&lt;=69,"Battery D",
--S466&lt;=80,"Battery C",
--S466&gt;80,""
),"")</f>
        <v/>
      </c>
      <c r="V466" s="37" t="str" cm="1">
        <f t="array" ref="V466">IFERROR(_xlfn.IFS(
T466="","",
--T466&lt;55,"Battery Defect",
--T466&lt;=69,"Battery D",
--T466&lt;=80,"Battery C",
--T466&gt;80,""
),"")</f>
        <v/>
      </c>
      <c r="W466" s="37" t="str" cm="1">
        <f t="array" ref="W466">IF($AR466=0,"",IFERROR(IF(INDEX(Input!$N$2:$U$500,$AR466,0)=0,"",INDEX(Input!$N$2:$U$500,$AR466,0)),""))</f>
        <v/>
      </c>
      <c r="X466" s="37"/>
      <c r="Y466" s="37"/>
      <c r="Z466" s="37"/>
      <c r="AA466" s="37"/>
      <c r="AB466" s="37"/>
      <c r="AC466" s="37"/>
      <c r="AD466" s="37"/>
      <c r="AE466" s="29" t="str">
        <f t="shared" si="21"/>
        <v/>
      </c>
      <c r="AF466" s="29" t="str" cm="1">
        <f t="array" ref="AF466">IF($AS466=0,"",INDEX(Disk_Pivot!$I$2:$I$500,$AS466))</f>
        <v/>
      </c>
      <c r="AG466" s="29" t="str" cm="1">
        <f t="array" ref="AG466">IF($AS466=0,"",INDEX(Disk_Pivot!$N$2:$N$500,$AS466))</f>
        <v/>
      </c>
      <c r="AH466" s="29"/>
      <c r="AI466" s="29"/>
      <c r="AJ466" s="29"/>
      <c r="AK466" s="29"/>
      <c r="AL466" s="29"/>
      <c r="AM466" s="29"/>
      <c r="AR466">
        <f>IFERROR(MATCH($B466,Input!$J$2:$J$500,0),0)</f>
        <v>0</v>
      </c>
      <c r="AS466">
        <f>IFERROR(MATCH($B466,Disk_Pivot!$G$2:$G$500,0),0)</f>
        <v>0</v>
      </c>
    </row>
    <row r="467" spans="1:45">
      <c r="A467" s="29" t="str" cm="1">
        <f t="array" ref="A467">IF($AR467=0,"",INDEX(Input!$G$2:$G$500,$AR467)&amp;"")</f>
        <v/>
      </c>
      <c r="B467" s="29"/>
      <c r="C467" s="29" t="str" cm="1">
        <f t="array" ref="C467">IF($AR467=0,"",INDEX(Input!$H$2:$H$500,$AR467)&amp;"")</f>
        <v/>
      </c>
      <c r="D467" s="37" t="str" cm="1">
        <f t="array" ref="D467">IF($AR467=0,"",INDEX(Input!$F$2:$F$500,$AR467))</f>
        <v/>
      </c>
      <c r="E467" s="29" t="str">
        <f>IFERROR(INDEX(Models!$G$2:$G$605,MATCH(D467,Models!$H$2:$H$605,0)),D467)</f>
        <v/>
      </c>
      <c r="F467" s="29" t="str" cm="1">
        <f t="array" ref="F467">IF($AR467=0,"",INDEX(Input!$E$2:$E$500,$AR467))</f>
        <v/>
      </c>
      <c r="G467" s="29" t="str" cm="1">
        <f t="array" ref="G467">IF($AR467=0,"",IF(F467="LENOVO",INDEX(Input!$K$2:$K$500,$AR467),INDEX(Input!$L$2:$L$500,$AR467)))</f>
        <v/>
      </c>
      <c r="H467" s="29"/>
      <c r="I467" s="29"/>
      <c r="J467" s="29" t="str">
        <f>CPU_Formula!I467</f>
        <v/>
      </c>
      <c r="K467" s="37" t="str" cm="1">
        <f t="array" ref="K467">IF($AR467=0,"",INDEX(Input!$D$2:$AC$500,$AR467,$AP$2)&amp;"")</f>
        <v/>
      </c>
      <c r="L467" s="37" t="str" cm="1">
        <f t="array" ref="L467">IF($AR467=0,"",INDEX(Input!$D$2:$AC$500,$AR467,$AP$3)&amp;"")</f>
        <v/>
      </c>
      <c r="M467" s="37" t="str" cm="1">
        <f t="array" ref="M467">IFERROR(_xlfn.FILTERXML("&lt;t&gt;&lt;s&gt;" &amp; SUBSTITUTE(L467," / ","&lt;/s&gt;&lt;s&gt;") &amp; "&lt;/s&gt;&lt;/t&gt;","(//s[contains(.,'DDR')])[1]"),"")</f>
        <v/>
      </c>
      <c r="N467" s="29" t="str">
        <f t="shared" si="22"/>
        <v/>
      </c>
      <c r="O467" s="37" t="str" cm="1">
        <f t="array" ref="O467">IF($AR467=0,"",INDEX(Input!$D$2:$AC$500,$AR467,$AP$4)&amp;"")</f>
        <v/>
      </c>
      <c r="P467" s="37" t="str" cm="1">
        <f t="array" ref="P467">IF($AR467=0,"",IFERROR(_xlfn.TEXTJOIN(", ",TRUE,_xlfn.MAP(_xlfn._xlws.FILTER(INDEX(Input!$D$2:$AC$500,,$AP$6),Input!$J$2:$J$500=$B467),_xlfn.LAMBDA(_xlpm.x,IFERROR(TRUNC(VALUE(_xlfn.TEXTBEFORE(_xlpm.x," ")))&amp;" "&amp;_xlfn.TEXTAFTER(_xlpm.x," "),_xlpm.x)))),""))</f>
        <v/>
      </c>
      <c r="Q467" s="29" t="str">
        <f t="shared" si="23"/>
        <v/>
      </c>
      <c r="R467" s="37" t="str" cm="1">
        <f t="array" ref="R467">IF($AR467=0,"",_xlfn.LET(_xlpm.Result,INDEX(Input!$D$2:$AC$500,$AR467,$AP$5),IF(_xlpm.Result="","",_xlpm.Result)))</f>
        <v/>
      </c>
      <c r="S467" s="37" t="str" cm="1">
        <f t="array" ref="S467">IF(R467="","",IFERROR(_xlfn.TEXTSPLIT(R467," / ", ,TRUE,0,),""))</f>
        <v/>
      </c>
      <c r="T467" s="37"/>
      <c r="U467" s="37" t="str" cm="1">
        <f t="array" ref="U467">IFERROR(_xlfn.IFS(
S467="","",
--S467&lt;55,"Battery Defect",
--S467&lt;=69,"Battery D",
--S467&lt;=80,"Battery C",
--S467&gt;80,""
),"")</f>
        <v/>
      </c>
      <c r="V467" s="37" t="str" cm="1">
        <f t="array" ref="V467">IFERROR(_xlfn.IFS(
T467="","",
--T467&lt;55,"Battery Defect",
--T467&lt;=69,"Battery D",
--T467&lt;=80,"Battery C",
--T467&gt;80,""
),"")</f>
        <v/>
      </c>
      <c r="W467" s="37" t="str" cm="1">
        <f t="array" ref="W467">IF($AR467=0,"",IFERROR(IF(INDEX(Input!$N$2:$U$500,$AR467,0)=0,"",INDEX(Input!$N$2:$U$500,$AR467,0)),""))</f>
        <v/>
      </c>
      <c r="X467" s="37"/>
      <c r="Y467" s="37"/>
      <c r="Z467" s="37"/>
      <c r="AA467" s="37"/>
      <c r="AB467" s="37"/>
      <c r="AC467" s="37"/>
      <c r="AD467" s="37"/>
      <c r="AE467" s="29" t="str">
        <f t="shared" si="21"/>
        <v/>
      </c>
      <c r="AF467" s="29" t="str" cm="1">
        <f t="array" ref="AF467">IF($AS467=0,"",INDEX(Disk_Pivot!$I$2:$I$500,$AS467))</f>
        <v/>
      </c>
      <c r="AG467" s="29" t="str" cm="1">
        <f t="array" ref="AG467">IF($AS467=0,"",INDEX(Disk_Pivot!$N$2:$N$500,$AS467))</f>
        <v/>
      </c>
      <c r="AH467" s="29"/>
      <c r="AI467" s="29"/>
      <c r="AJ467" s="29"/>
      <c r="AK467" s="29"/>
      <c r="AL467" s="29"/>
      <c r="AM467" s="29"/>
      <c r="AR467">
        <f>IFERROR(MATCH($B467,Input!$J$2:$J$500,0),0)</f>
        <v>0</v>
      </c>
      <c r="AS467">
        <f>IFERROR(MATCH($B467,Disk_Pivot!$G$2:$G$500,0),0)</f>
        <v>0</v>
      </c>
    </row>
    <row r="468" spans="1:45">
      <c r="A468" s="29" t="str" cm="1">
        <f t="array" ref="A468">IF($AR468=0,"",INDEX(Input!$G$2:$G$500,$AR468)&amp;"")</f>
        <v/>
      </c>
      <c r="B468" s="29"/>
      <c r="C468" s="29" t="str" cm="1">
        <f t="array" ref="C468">IF($AR468=0,"",INDEX(Input!$H$2:$H$500,$AR468)&amp;"")</f>
        <v/>
      </c>
      <c r="D468" s="37" t="str" cm="1">
        <f t="array" ref="D468">IF($AR468=0,"",INDEX(Input!$F$2:$F$500,$AR468))</f>
        <v/>
      </c>
      <c r="E468" s="29" t="str">
        <f>IFERROR(INDEX(Models!$G$2:$G$605,MATCH(D468,Models!$H$2:$H$605,0)),D468)</f>
        <v/>
      </c>
      <c r="F468" s="29" t="str" cm="1">
        <f t="array" ref="F468">IF($AR468=0,"",INDEX(Input!$E$2:$E$500,$AR468))</f>
        <v/>
      </c>
      <c r="G468" s="29" t="str" cm="1">
        <f t="array" ref="G468">IF($AR468=0,"",IF(F468="LENOVO",INDEX(Input!$K$2:$K$500,$AR468),INDEX(Input!$L$2:$L$500,$AR468)))</f>
        <v/>
      </c>
      <c r="H468" s="29"/>
      <c r="I468" s="29"/>
      <c r="J468" s="29" t="str">
        <f>CPU_Formula!I468</f>
        <v/>
      </c>
      <c r="K468" s="37" t="str" cm="1">
        <f t="array" ref="K468">IF($AR468=0,"",INDEX(Input!$D$2:$AC$500,$AR468,$AP$2)&amp;"")</f>
        <v/>
      </c>
      <c r="L468" s="37" t="str" cm="1">
        <f t="array" ref="L468">IF($AR468=0,"",INDEX(Input!$D$2:$AC$500,$AR468,$AP$3)&amp;"")</f>
        <v/>
      </c>
      <c r="M468" s="37" t="str" cm="1">
        <f t="array" ref="M468">IFERROR(_xlfn.FILTERXML("&lt;t&gt;&lt;s&gt;" &amp; SUBSTITUTE(L468," / ","&lt;/s&gt;&lt;s&gt;") &amp; "&lt;/s&gt;&lt;/t&gt;","(//s[contains(.,'DDR')])[1]"),"")</f>
        <v/>
      </c>
      <c r="N468" s="29" t="str">
        <f t="shared" si="22"/>
        <v/>
      </c>
      <c r="O468" s="37" t="str" cm="1">
        <f t="array" ref="O468">IF($AR468=0,"",INDEX(Input!$D$2:$AC$500,$AR468,$AP$4)&amp;"")</f>
        <v/>
      </c>
      <c r="P468" s="37" t="str" cm="1">
        <f t="array" ref="P468">IF($AR468=0,"",IFERROR(_xlfn.TEXTJOIN(", ",TRUE,_xlfn.MAP(_xlfn._xlws.FILTER(INDEX(Input!$D$2:$AC$500,,$AP$6),Input!$J$2:$J$500=$B468),_xlfn.LAMBDA(_xlpm.x,IFERROR(TRUNC(VALUE(_xlfn.TEXTBEFORE(_xlpm.x," ")))&amp;" "&amp;_xlfn.TEXTAFTER(_xlpm.x," "),_xlpm.x)))),""))</f>
        <v/>
      </c>
      <c r="Q468" s="29" t="str">
        <f t="shared" si="23"/>
        <v/>
      </c>
      <c r="R468" s="37" t="str" cm="1">
        <f t="array" ref="R468">IF($AR468=0,"",_xlfn.LET(_xlpm.Result,INDEX(Input!$D$2:$AC$500,$AR468,$AP$5),IF(_xlpm.Result="","",_xlpm.Result)))</f>
        <v/>
      </c>
      <c r="S468" s="37" t="str" cm="1">
        <f t="array" ref="S468">IF(R468="","",IFERROR(_xlfn.TEXTSPLIT(R468," / ", ,TRUE,0,),""))</f>
        <v/>
      </c>
      <c r="T468" s="37"/>
      <c r="U468" s="37" t="str" cm="1">
        <f t="array" ref="U468">IFERROR(_xlfn.IFS(
S468="","",
--S468&lt;55,"Battery Defect",
--S468&lt;=69,"Battery D",
--S468&lt;=80,"Battery C",
--S468&gt;80,""
),"")</f>
        <v/>
      </c>
      <c r="V468" s="37" t="str" cm="1">
        <f t="array" ref="V468">IFERROR(_xlfn.IFS(
T468="","",
--T468&lt;55,"Battery Defect",
--T468&lt;=69,"Battery D",
--T468&lt;=80,"Battery C",
--T468&gt;80,""
),"")</f>
        <v/>
      </c>
      <c r="W468" s="37" t="str" cm="1">
        <f t="array" ref="W468">IF($AR468=0,"",IFERROR(IF(INDEX(Input!$N$2:$U$500,$AR468,0)=0,"",INDEX(Input!$N$2:$U$500,$AR468,0)),""))</f>
        <v/>
      </c>
      <c r="X468" s="37"/>
      <c r="Y468" s="37"/>
      <c r="Z468" s="37"/>
      <c r="AA468" s="37"/>
      <c r="AB468" s="37"/>
      <c r="AC468" s="37"/>
      <c r="AD468" s="37"/>
      <c r="AE468" s="29" t="str">
        <f t="shared" si="21"/>
        <v/>
      </c>
      <c r="AF468" s="29" t="str" cm="1">
        <f t="array" ref="AF468">IF($AS468=0,"",INDEX(Disk_Pivot!$I$2:$I$500,$AS468))</f>
        <v/>
      </c>
      <c r="AG468" s="29" t="str" cm="1">
        <f t="array" ref="AG468">IF($AS468=0,"",INDEX(Disk_Pivot!$N$2:$N$500,$AS468))</f>
        <v/>
      </c>
      <c r="AH468" s="29"/>
      <c r="AI468" s="29"/>
      <c r="AJ468" s="29"/>
      <c r="AK468" s="29"/>
      <c r="AL468" s="29"/>
      <c r="AM468" s="29"/>
      <c r="AR468">
        <f>IFERROR(MATCH($B468,Input!$J$2:$J$500,0),0)</f>
        <v>0</v>
      </c>
      <c r="AS468">
        <f>IFERROR(MATCH($B468,Disk_Pivot!$G$2:$G$500,0),0)</f>
        <v>0</v>
      </c>
    </row>
    <row r="469" spans="1:45">
      <c r="A469" s="29" t="str" cm="1">
        <f t="array" ref="A469">IF($AR469=0,"",INDEX(Input!$G$2:$G$500,$AR469)&amp;"")</f>
        <v/>
      </c>
      <c r="B469" s="29"/>
      <c r="C469" s="29" t="str" cm="1">
        <f t="array" ref="C469">IF($AR469=0,"",INDEX(Input!$H$2:$H$500,$AR469)&amp;"")</f>
        <v/>
      </c>
      <c r="D469" s="37" t="str" cm="1">
        <f t="array" ref="D469">IF($AR469=0,"",INDEX(Input!$F$2:$F$500,$AR469))</f>
        <v/>
      </c>
      <c r="E469" s="29" t="str">
        <f>IFERROR(INDEX(Models!$G$2:$G$605,MATCH(D469,Models!$H$2:$H$605,0)),D469)</f>
        <v/>
      </c>
      <c r="F469" s="29" t="str" cm="1">
        <f t="array" ref="F469">IF($AR469=0,"",INDEX(Input!$E$2:$E$500,$AR469))</f>
        <v/>
      </c>
      <c r="G469" s="29" t="str" cm="1">
        <f t="array" ref="G469">IF($AR469=0,"",IF(F469="LENOVO",INDEX(Input!$K$2:$K$500,$AR469),INDEX(Input!$L$2:$L$500,$AR469)))</f>
        <v/>
      </c>
      <c r="H469" s="29"/>
      <c r="I469" s="29"/>
      <c r="J469" s="29" t="str">
        <f>CPU_Formula!I469</f>
        <v/>
      </c>
      <c r="K469" s="37" t="str" cm="1">
        <f t="array" ref="K469">IF($AR469=0,"",INDEX(Input!$D$2:$AC$500,$AR469,$AP$2)&amp;"")</f>
        <v/>
      </c>
      <c r="L469" s="37" t="str" cm="1">
        <f t="array" ref="L469">IF($AR469=0,"",INDEX(Input!$D$2:$AC$500,$AR469,$AP$3)&amp;"")</f>
        <v/>
      </c>
      <c r="M469" s="37" t="str" cm="1">
        <f t="array" ref="M469">IFERROR(_xlfn.FILTERXML("&lt;t&gt;&lt;s&gt;" &amp; SUBSTITUTE(L469," / ","&lt;/s&gt;&lt;s&gt;") &amp; "&lt;/s&gt;&lt;/t&gt;","(//s[contains(.,'DDR')])[1]"),"")</f>
        <v/>
      </c>
      <c r="N469" s="29" t="str">
        <f t="shared" si="22"/>
        <v/>
      </c>
      <c r="O469" s="37" t="str" cm="1">
        <f t="array" ref="O469">IF($AR469=0,"",INDEX(Input!$D$2:$AC$500,$AR469,$AP$4)&amp;"")</f>
        <v/>
      </c>
      <c r="P469" s="37" t="str" cm="1">
        <f t="array" ref="P469">IF($AR469=0,"",IFERROR(_xlfn.TEXTJOIN(", ",TRUE,_xlfn.MAP(_xlfn._xlws.FILTER(INDEX(Input!$D$2:$AC$500,,$AP$6),Input!$J$2:$J$500=$B469),_xlfn.LAMBDA(_xlpm.x,IFERROR(TRUNC(VALUE(_xlfn.TEXTBEFORE(_xlpm.x," ")))&amp;" "&amp;_xlfn.TEXTAFTER(_xlpm.x," "),_xlpm.x)))),""))</f>
        <v/>
      </c>
      <c r="Q469" s="29" t="str">
        <f t="shared" si="23"/>
        <v/>
      </c>
      <c r="R469" s="37" t="str" cm="1">
        <f t="array" ref="R469">IF($AR469=0,"",_xlfn.LET(_xlpm.Result,INDEX(Input!$D$2:$AC$500,$AR469,$AP$5),IF(_xlpm.Result="","",_xlpm.Result)))</f>
        <v/>
      </c>
      <c r="S469" s="37" t="str" cm="1">
        <f t="array" ref="S469">IF(R469="","",IFERROR(_xlfn.TEXTSPLIT(R469," / ", ,TRUE,0,),""))</f>
        <v/>
      </c>
      <c r="T469" s="37"/>
      <c r="U469" s="37" t="str" cm="1">
        <f t="array" ref="U469">IFERROR(_xlfn.IFS(
S469="","",
--S469&lt;55,"Battery Defect",
--S469&lt;=69,"Battery D",
--S469&lt;=80,"Battery C",
--S469&gt;80,""
),"")</f>
        <v/>
      </c>
      <c r="V469" s="37" t="str" cm="1">
        <f t="array" ref="V469">IFERROR(_xlfn.IFS(
T469="","",
--T469&lt;55,"Battery Defect",
--T469&lt;=69,"Battery D",
--T469&lt;=80,"Battery C",
--T469&gt;80,""
),"")</f>
        <v/>
      </c>
      <c r="W469" s="37" t="str" cm="1">
        <f t="array" ref="W469">IF($AR469=0,"",IFERROR(IF(INDEX(Input!$N$2:$U$500,$AR469,0)=0,"",INDEX(Input!$N$2:$U$500,$AR469,0)),""))</f>
        <v/>
      </c>
      <c r="X469" s="37"/>
      <c r="Y469" s="37"/>
      <c r="Z469" s="37"/>
      <c r="AA469" s="37"/>
      <c r="AB469" s="37"/>
      <c r="AC469" s="37"/>
      <c r="AD469" s="37"/>
      <c r="AE469" s="29" t="str">
        <f t="shared" si="21"/>
        <v/>
      </c>
      <c r="AF469" s="29" t="str" cm="1">
        <f t="array" ref="AF469">IF($AS469=0,"",INDEX(Disk_Pivot!$I$2:$I$500,$AS469))</f>
        <v/>
      </c>
      <c r="AG469" s="29" t="str" cm="1">
        <f t="array" ref="AG469">IF($AS469=0,"",INDEX(Disk_Pivot!$N$2:$N$500,$AS469))</f>
        <v/>
      </c>
      <c r="AH469" s="29"/>
      <c r="AI469" s="29"/>
      <c r="AJ469" s="29"/>
      <c r="AK469" s="29"/>
      <c r="AL469" s="29"/>
      <c r="AM469" s="29"/>
      <c r="AR469">
        <f>IFERROR(MATCH($B469,Input!$J$2:$J$500,0),0)</f>
        <v>0</v>
      </c>
      <c r="AS469">
        <f>IFERROR(MATCH($B469,Disk_Pivot!$G$2:$G$500,0),0)</f>
        <v>0</v>
      </c>
    </row>
    <row r="470" spans="1:45">
      <c r="A470" s="29" t="str" cm="1">
        <f t="array" ref="A470">IF($AR470=0,"",INDEX(Input!$G$2:$G$500,$AR470)&amp;"")</f>
        <v/>
      </c>
      <c r="B470" s="29"/>
      <c r="C470" s="29" t="str" cm="1">
        <f t="array" ref="C470">IF($AR470=0,"",INDEX(Input!$H$2:$H$500,$AR470)&amp;"")</f>
        <v/>
      </c>
      <c r="D470" s="37" t="str" cm="1">
        <f t="array" ref="D470">IF($AR470=0,"",INDEX(Input!$F$2:$F$500,$AR470))</f>
        <v/>
      </c>
      <c r="E470" s="29" t="str">
        <f>IFERROR(INDEX(Models!$G$2:$G$605,MATCH(D470,Models!$H$2:$H$605,0)),D470)</f>
        <v/>
      </c>
      <c r="F470" s="29" t="str" cm="1">
        <f t="array" ref="F470">IF($AR470=0,"",INDEX(Input!$E$2:$E$500,$AR470))</f>
        <v/>
      </c>
      <c r="G470" s="29" t="str" cm="1">
        <f t="array" ref="G470">IF($AR470=0,"",IF(F470="LENOVO",INDEX(Input!$K$2:$K$500,$AR470),INDEX(Input!$L$2:$L$500,$AR470)))</f>
        <v/>
      </c>
      <c r="H470" s="29"/>
      <c r="I470" s="29"/>
      <c r="J470" s="29" t="str">
        <f>CPU_Formula!I470</f>
        <v/>
      </c>
      <c r="K470" s="37" t="str" cm="1">
        <f t="array" ref="K470">IF($AR470=0,"",INDEX(Input!$D$2:$AC$500,$AR470,$AP$2)&amp;"")</f>
        <v/>
      </c>
      <c r="L470" s="37" t="str" cm="1">
        <f t="array" ref="L470">IF($AR470=0,"",INDEX(Input!$D$2:$AC$500,$AR470,$AP$3)&amp;"")</f>
        <v/>
      </c>
      <c r="M470" s="37" t="str" cm="1">
        <f t="array" ref="M470">IFERROR(_xlfn.FILTERXML("&lt;t&gt;&lt;s&gt;" &amp; SUBSTITUTE(L470," / ","&lt;/s&gt;&lt;s&gt;") &amp; "&lt;/s&gt;&lt;/t&gt;","(//s[contains(.,'DDR')])[1]"),"")</f>
        <v/>
      </c>
      <c r="N470" s="29" t="str">
        <f t="shared" si="22"/>
        <v/>
      </c>
      <c r="O470" s="37" t="str" cm="1">
        <f t="array" ref="O470">IF($AR470=0,"",INDEX(Input!$D$2:$AC$500,$AR470,$AP$4)&amp;"")</f>
        <v/>
      </c>
      <c r="P470" s="37" t="str" cm="1">
        <f t="array" ref="P470">IF($AR470=0,"",IFERROR(_xlfn.TEXTJOIN(", ",TRUE,_xlfn.MAP(_xlfn._xlws.FILTER(INDEX(Input!$D$2:$AC$500,,$AP$6),Input!$J$2:$J$500=$B470),_xlfn.LAMBDA(_xlpm.x,IFERROR(TRUNC(VALUE(_xlfn.TEXTBEFORE(_xlpm.x," ")))&amp;" "&amp;_xlfn.TEXTAFTER(_xlpm.x," "),_xlpm.x)))),""))</f>
        <v/>
      </c>
      <c r="Q470" s="29" t="str">
        <f t="shared" si="23"/>
        <v/>
      </c>
      <c r="R470" s="37" t="str" cm="1">
        <f t="array" ref="R470">IF($AR470=0,"",_xlfn.LET(_xlpm.Result,INDEX(Input!$D$2:$AC$500,$AR470,$AP$5),IF(_xlpm.Result="","",_xlpm.Result)))</f>
        <v/>
      </c>
      <c r="S470" s="37" t="str" cm="1">
        <f t="array" ref="S470">IF(R470="","",IFERROR(_xlfn.TEXTSPLIT(R470," / ", ,TRUE,0,),""))</f>
        <v/>
      </c>
      <c r="T470" s="37"/>
      <c r="U470" s="37" t="str" cm="1">
        <f t="array" ref="U470">IFERROR(_xlfn.IFS(
S470="","",
--S470&lt;55,"Battery Defect",
--S470&lt;=69,"Battery D",
--S470&lt;=80,"Battery C",
--S470&gt;80,""
),"")</f>
        <v/>
      </c>
      <c r="V470" s="37" t="str" cm="1">
        <f t="array" ref="V470">IFERROR(_xlfn.IFS(
T470="","",
--T470&lt;55,"Battery Defect",
--T470&lt;=69,"Battery D",
--T470&lt;=80,"Battery C",
--T470&gt;80,""
),"")</f>
        <v/>
      </c>
      <c r="W470" s="37" t="str" cm="1">
        <f t="array" ref="W470">IF($AR470=0,"",IFERROR(IF(INDEX(Input!$N$2:$U$500,$AR470,0)=0,"",INDEX(Input!$N$2:$U$500,$AR470,0)),""))</f>
        <v/>
      </c>
      <c r="X470" s="37"/>
      <c r="Y470" s="37"/>
      <c r="Z470" s="37"/>
      <c r="AA470" s="37"/>
      <c r="AB470" s="37"/>
      <c r="AC470" s="37"/>
      <c r="AD470" s="37"/>
      <c r="AE470" s="29" t="str">
        <f t="shared" si="21"/>
        <v/>
      </c>
      <c r="AF470" s="29" t="str" cm="1">
        <f t="array" ref="AF470">IF($AS470=0,"",INDEX(Disk_Pivot!$I$2:$I$500,$AS470))</f>
        <v/>
      </c>
      <c r="AG470" s="29" t="str" cm="1">
        <f t="array" ref="AG470">IF($AS470=0,"",INDEX(Disk_Pivot!$N$2:$N$500,$AS470))</f>
        <v/>
      </c>
      <c r="AH470" s="29"/>
      <c r="AI470" s="29"/>
      <c r="AJ470" s="29"/>
      <c r="AK470" s="29"/>
      <c r="AL470" s="29"/>
      <c r="AM470" s="29"/>
      <c r="AR470">
        <f>IFERROR(MATCH($B470,Input!$J$2:$J$500,0),0)</f>
        <v>0</v>
      </c>
      <c r="AS470">
        <f>IFERROR(MATCH($B470,Disk_Pivot!$G$2:$G$500,0),0)</f>
        <v>0</v>
      </c>
    </row>
    <row r="471" spans="1:45">
      <c r="A471" s="29" t="str" cm="1">
        <f t="array" ref="A471">IF($AR471=0,"",INDEX(Input!$G$2:$G$500,$AR471)&amp;"")</f>
        <v/>
      </c>
      <c r="B471" s="29"/>
      <c r="C471" s="29" t="str" cm="1">
        <f t="array" ref="C471">IF($AR471=0,"",INDEX(Input!$H$2:$H$500,$AR471)&amp;"")</f>
        <v/>
      </c>
      <c r="D471" s="37" t="str" cm="1">
        <f t="array" ref="D471">IF($AR471=0,"",INDEX(Input!$F$2:$F$500,$AR471))</f>
        <v/>
      </c>
      <c r="E471" s="29" t="str">
        <f>IFERROR(INDEX(Models!$G$2:$G$605,MATCH(D471,Models!$H$2:$H$605,0)),D471)</f>
        <v/>
      </c>
      <c r="F471" s="29" t="str" cm="1">
        <f t="array" ref="F471">IF($AR471=0,"",INDEX(Input!$E$2:$E$500,$AR471))</f>
        <v/>
      </c>
      <c r="G471" s="29" t="str" cm="1">
        <f t="array" ref="G471">IF($AR471=0,"",IF(F471="LENOVO",INDEX(Input!$K$2:$K$500,$AR471),INDEX(Input!$L$2:$L$500,$AR471)))</f>
        <v/>
      </c>
      <c r="H471" s="29"/>
      <c r="I471" s="29"/>
      <c r="J471" s="29" t="str">
        <f>CPU_Formula!I471</f>
        <v/>
      </c>
      <c r="K471" s="37" t="str" cm="1">
        <f t="array" ref="K471">IF($AR471=0,"",INDEX(Input!$D$2:$AC$500,$AR471,$AP$2)&amp;"")</f>
        <v/>
      </c>
      <c r="L471" s="37" t="str" cm="1">
        <f t="array" ref="L471">IF($AR471=0,"",INDEX(Input!$D$2:$AC$500,$AR471,$AP$3)&amp;"")</f>
        <v/>
      </c>
      <c r="M471" s="37" t="str" cm="1">
        <f t="array" ref="M471">IFERROR(_xlfn.FILTERXML("&lt;t&gt;&lt;s&gt;" &amp; SUBSTITUTE(L471," / ","&lt;/s&gt;&lt;s&gt;") &amp; "&lt;/s&gt;&lt;/t&gt;","(//s[contains(.,'DDR')])[1]"),"")</f>
        <v/>
      </c>
      <c r="N471" s="29" t="str">
        <f t="shared" si="22"/>
        <v/>
      </c>
      <c r="O471" s="37" t="str" cm="1">
        <f t="array" ref="O471">IF($AR471=0,"",INDEX(Input!$D$2:$AC$500,$AR471,$AP$4)&amp;"")</f>
        <v/>
      </c>
      <c r="P471" s="37" t="str" cm="1">
        <f t="array" ref="P471">IF($AR471=0,"",IFERROR(_xlfn.TEXTJOIN(", ",TRUE,_xlfn.MAP(_xlfn._xlws.FILTER(INDEX(Input!$D$2:$AC$500,,$AP$6),Input!$J$2:$J$500=$B471),_xlfn.LAMBDA(_xlpm.x,IFERROR(TRUNC(VALUE(_xlfn.TEXTBEFORE(_xlpm.x," ")))&amp;" "&amp;_xlfn.TEXTAFTER(_xlpm.x," "),_xlpm.x)))),""))</f>
        <v/>
      </c>
      <c r="Q471" s="29" t="str">
        <f t="shared" si="23"/>
        <v/>
      </c>
      <c r="R471" s="37" t="str" cm="1">
        <f t="array" ref="R471">IF($AR471=0,"",_xlfn.LET(_xlpm.Result,INDEX(Input!$D$2:$AC$500,$AR471,$AP$5),IF(_xlpm.Result="","",_xlpm.Result)))</f>
        <v/>
      </c>
      <c r="S471" s="37" t="str" cm="1">
        <f t="array" ref="S471">IF(R471="","",IFERROR(_xlfn.TEXTSPLIT(R471," / ", ,TRUE,0,),""))</f>
        <v/>
      </c>
      <c r="T471" s="37"/>
      <c r="U471" s="37" t="str" cm="1">
        <f t="array" ref="U471">IFERROR(_xlfn.IFS(
S471="","",
--S471&lt;55,"Battery Defect",
--S471&lt;=69,"Battery D",
--S471&lt;=80,"Battery C",
--S471&gt;80,""
),"")</f>
        <v/>
      </c>
      <c r="V471" s="37" t="str" cm="1">
        <f t="array" ref="V471">IFERROR(_xlfn.IFS(
T471="","",
--T471&lt;55,"Battery Defect",
--T471&lt;=69,"Battery D",
--T471&lt;=80,"Battery C",
--T471&gt;80,""
),"")</f>
        <v/>
      </c>
      <c r="W471" s="37" t="str" cm="1">
        <f t="array" ref="W471">IF($AR471=0,"",IFERROR(IF(INDEX(Input!$N$2:$U$500,$AR471,0)=0,"",INDEX(Input!$N$2:$U$500,$AR471,0)),""))</f>
        <v/>
      </c>
      <c r="X471" s="37"/>
      <c r="Y471" s="37"/>
      <c r="Z471" s="37"/>
      <c r="AA471" s="37"/>
      <c r="AB471" s="37"/>
      <c r="AC471" s="37"/>
      <c r="AD471" s="37"/>
      <c r="AE471" s="29" t="str">
        <f t="shared" si="21"/>
        <v/>
      </c>
      <c r="AF471" s="29" t="str" cm="1">
        <f t="array" ref="AF471">IF($AS471=0,"",INDEX(Disk_Pivot!$I$2:$I$500,$AS471))</f>
        <v/>
      </c>
      <c r="AG471" s="29" t="str" cm="1">
        <f t="array" ref="AG471">IF($AS471=0,"",INDEX(Disk_Pivot!$N$2:$N$500,$AS471))</f>
        <v/>
      </c>
      <c r="AH471" s="29"/>
      <c r="AI471" s="29"/>
      <c r="AJ471" s="29"/>
      <c r="AK471" s="29"/>
      <c r="AL471" s="29"/>
      <c r="AM471" s="29"/>
      <c r="AR471">
        <f>IFERROR(MATCH($B471,Input!$J$2:$J$500,0),0)</f>
        <v>0</v>
      </c>
      <c r="AS471">
        <f>IFERROR(MATCH($B471,Disk_Pivot!$G$2:$G$500,0),0)</f>
        <v>0</v>
      </c>
    </row>
    <row r="472" spans="1:45">
      <c r="A472" s="29" t="str" cm="1">
        <f t="array" ref="A472">IF($AR472=0,"",INDEX(Input!$G$2:$G$500,$AR472)&amp;"")</f>
        <v/>
      </c>
      <c r="B472" s="29"/>
      <c r="C472" s="29" t="str" cm="1">
        <f t="array" ref="C472">IF($AR472=0,"",INDEX(Input!$H$2:$H$500,$AR472)&amp;"")</f>
        <v/>
      </c>
      <c r="D472" s="37" t="str" cm="1">
        <f t="array" ref="D472">IF($AR472=0,"",INDEX(Input!$F$2:$F$500,$AR472))</f>
        <v/>
      </c>
      <c r="E472" s="29" t="str">
        <f>IFERROR(INDEX(Models!$G$2:$G$605,MATCH(D472,Models!$H$2:$H$605,0)),D472)</f>
        <v/>
      </c>
      <c r="F472" s="29" t="str" cm="1">
        <f t="array" ref="F472">IF($AR472=0,"",INDEX(Input!$E$2:$E$500,$AR472))</f>
        <v/>
      </c>
      <c r="G472" s="29" t="str" cm="1">
        <f t="array" ref="G472">IF($AR472=0,"",IF(F472="LENOVO",INDEX(Input!$K$2:$K$500,$AR472),INDEX(Input!$L$2:$L$500,$AR472)))</f>
        <v/>
      </c>
      <c r="H472" s="29"/>
      <c r="I472" s="29"/>
      <c r="J472" s="29" t="str">
        <f>CPU_Formula!I472</f>
        <v/>
      </c>
      <c r="K472" s="37" t="str" cm="1">
        <f t="array" ref="K472">IF($AR472=0,"",INDEX(Input!$D$2:$AC$500,$AR472,$AP$2)&amp;"")</f>
        <v/>
      </c>
      <c r="L472" s="37" t="str" cm="1">
        <f t="array" ref="L472">IF($AR472=0,"",INDEX(Input!$D$2:$AC$500,$AR472,$AP$3)&amp;"")</f>
        <v/>
      </c>
      <c r="M472" s="37" t="str" cm="1">
        <f t="array" ref="M472">IFERROR(_xlfn.FILTERXML("&lt;t&gt;&lt;s&gt;" &amp; SUBSTITUTE(L472," / ","&lt;/s&gt;&lt;s&gt;") &amp; "&lt;/s&gt;&lt;/t&gt;","(//s[contains(.,'DDR')])[1]"),"")</f>
        <v/>
      </c>
      <c r="N472" s="29" t="str">
        <f t="shared" si="22"/>
        <v/>
      </c>
      <c r="O472" s="37" t="str" cm="1">
        <f t="array" ref="O472">IF($AR472=0,"",INDEX(Input!$D$2:$AC$500,$AR472,$AP$4)&amp;"")</f>
        <v/>
      </c>
      <c r="P472" s="37" t="str" cm="1">
        <f t="array" ref="P472">IF($AR472=0,"",IFERROR(_xlfn.TEXTJOIN(", ",TRUE,_xlfn.MAP(_xlfn._xlws.FILTER(INDEX(Input!$D$2:$AC$500,,$AP$6),Input!$J$2:$J$500=$B472),_xlfn.LAMBDA(_xlpm.x,IFERROR(TRUNC(VALUE(_xlfn.TEXTBEFORE(_xlpm.x," ")))&amp;" "&amp;_xlfn.TEXTAFTER(_xlpm.x," "),_xlpm.x)))),""))</f>
        <v/>
      </c>
      <c r="Q472" s="29" t="str">
        <f t="shared" si="23"/>
        <v/>
      </c>
      <c r="R472" s="37" t="str" cm="1">
        <f t="array" ref="R472">IF($AR472=0,"",_xlfn.LET(_xlpm.Result,INDEX(Input!$D$2:$AC$500,$AR472,$AP$5),IF(_xlpm.Result="","",_xlpm.Result)))</f>
        <v/>
      </c>
      <c r="S472" s="37" t="str" cm="1">
        <f t="array" ref="S472">IF(R472="","",IFERROR(_xlfn.TEXTSPLIT(R472," / ", ,TRUE,0,),""))</f>
        <v/>
      </c>
      <c r="T472" s="37"/>
      <c r="U472" s="37" t="str" cm="1">
        <f t="array" ref="U472">IFERROR(_xlfn.IFS(
S472="","",
--S472&lt;55,"Battery Defect",
--S472&lt;=69,"Battery D",
--S472&lt;=80,"Battery C",
--S472&gt;80,""
),"")</f>
        <v/>
      </c>
      <c r="V472" s="37" t="str" cm="1">
        <f t="array" ref="V472">IFERROR(_xlfn.IFS(
T472="","",
--T472&lt;55,"Battery Defect",
--T472&lt;=69,"Battery D",
--T472&lt;=80,"Battery C",
--T472&gt;80,""
),"")</f>
        <v/>
      </c>
      <c r="W472" s="37" t="str" cm="1">
        <f t="array" ref="W472">IF($AR472=0,"",IFERROR(IF(INDEX(Input!$N$2:$U$500,$AR472,0)=0,"",INDEX(Input!$N$2:$U$500,$AR472,0)),""))</f>
        <v/>
      </c>
      <c r="X472" s="37"/>
      <c r="Y472" s="37"/>
      <c r="Z472" s="37"/>
      <c r="AA472" s="37"/>
      <c r="AB472" s="37"/>
      <c r="AC472" s="37"/>
      <c r="AD472" s="37"/>
      <c r="AE472" s="29" t="str">
        <f t="shared" si="21"/>
        <v/>
      </c>
      <c r="AF472" s="29" t="str" cm="1">
        <f t="array" ref="AF472">IF($AS472=0,"",INDEX(Disk_Pivot!$I$2:$I$500,$AS472))</f>
        <v/>
      </c>
      <c r="AG472" s="29" t="str" cm="1">
        <f t="array" ref="AG472">IF($AS472=0,"",INDEX(Disk_Pivot!$N$2:$N$500,$AS472))</f>
        <v/>
      </c>
      <c r="AH472" s="29"/>
      <c r="AI472" s="29"/>
      <c r="AJ472" s="29"/>
      <c r="AK472" s="29"/>
      <c r="AL472" s="29"/>
      <c r="AM472" s="29"/>
      <c r="AR472">
        <f>IFERROR(MATCH($B472,Input!$J$2:$J$500,0),0)</f>
        <v>0</v>
      </c>
      <c r="AS472">
        <f>IFERROR(MATCH($B472,Disk_Pivot!$G$2:$G$500,0),0)</f>
        <v>0</v>
      </c>
    </row>
    <row r="473" spans="1:45">
      <c r="A473" s="29" t="str" cm="1">
        <f t="array" ref="A473">IF($AR473=0,"",INDEX(Input!$G$2:$G$500,$AR473)&amp;"")</f>
        <v/>
      </c>
      <c r="B473" s="29"/>
      <c r="C473" s="29" t="str" cm="1">
        <f t="array" ref="C473">IF($AR473=0,"",INDEX(Input!$H$2:$H$500,$AR473)&amp;"")</f>
        <v/>
      </c>
      <c r="D473" s="37" t="str" cm="1">
        <f t="array" ref="D473">IF($AR473=0,"",INDEX(Input!$F$2:$F$500,$AR473))</f>
        <v/>
      </c>
      <c r="E473" s="29" t="str">
        <f>IFERROR(INDEX(Models!$G$2:$G$605,MATCH(D473,Models!$H$2:$H$605,0)),D473)</f>
        <v/>
      </c>
      <c r="F473" s="29" t="str" cm="1">
        <f t="array" ref="F473">IF($AR473=0,"",INDEX(Input!$E$2:$E$500,$AR473))</f>
        <v/>
      </c>
      <c r="G473" s="29" t="str" cm="1">
        <f t="array" ref="G473">IF($AR473=0,"",IF(F473="LENOVO",INDEX(Input!$K$2:$K$500,$AR473),INDEX(Input!$L$2:$L$500,$AR473)))</f>
        <v/>
      </c>
      <c r="H473" s="29"/>
      <c r="I473" s="29"/>
      <c r="J473" s="29" t="str">
        <f>CPU_Formula!I473</f>
        <v/>
      </c>
      <c r="K473" s="37" t="str" cm="1">
        <f t="array" ref="K473">IF($AR473=0,"",INDEX(Input!$D$2:$AC$500,$AR473,$AP$2)&amp;"")</f>
        <v/>
      </c>
      <c r="L473" s="37" t="str" cm="1">
        <f t="array" ref="L473">IF($AR473=0,"",INDEX(Input!$D$2:$AC$500,$AR473,$AP$3)&amp;"")</f>
        <v/>
      </c>
      <c r="M473" s="37" t="str" cm="1">
        <f t="array" ref="M473">IFERROR(_xlfn.FILTERXML("&lt;t&gt;&lt;s&gt;" &amp; SUBSTITUTE(L473," / ","&lt;/s&gt;&lt;s&gt;") &amp; "&lt;/s&gt;&lt;/t&gt;","(//s[contains(.,'DDR')])[1]"),"")</f>
        <v/>
      </c>
      <c r="N473" s="29" t="str">
        <f t="shared" si="22"/>
        <v/>
      </c>
      <c r="O473" s="37" t="str" cm="1">
        <f t="array" ref="O473">IF($AR473=0,"",INDEX(Input!$D$2:$AC$500,$AR473,$AP$4)&amp;"")</f>
        <v/>
      </c>
      <c r="P473" s="37" t="str" cm="1">
        <f t="array" ref="P473">IF($AR473=0,"",IFERROR(_xlfn.TEXTJOIN(", ",TRUE,_xlfn.MAP(_xlfn._xlws.FILTER(INDEX(Input!$D$2:$AC$500,,$AP$6),Input!$J$2:$J$500=$B473),_xlfn.LAMBDA(_xlpm.x,IFERROR(TRUNC(VALUE(_xlfn.TEXTBEFORE(_xlpm.x," ")))&amp;" "&amp;_xlfn.TEXTAFTER(_xlpm.x," "),_xlpm.x)))),""))</f>
        <v/>
      </c>
      <c r="Q473" s="29" t="str">
        <f t="shared" si="23"/>
        <v/>
      </c>
      <c r="R473" s="37" t="str" cm="1">
        <f t="array" ref="R473">IF($AR473=0,"",_xlfn.LET(_xlpm.Result,INDEX(Input!$D$2:$AC$500,$AR473,$AP$5),IF(_xlpm.Result="","",_xlpm.Result)))</f>
        <v/>
      </c>
      <c r="S473" s="37" t="str" cm="1">
        <f t="array" ref="S473">IF(R473="","",IFERROR(_xlfn.TEXTSPLIT(R473," / ", ,TRUE,0,),""))</f>
        <v/>
      </c>
      <c r="T473" s="37"/>
      <c r="U473" s="37" t="str" cm="1">
        <f t="array" ref="U473">IFERROR(_xlfn.IFS(
S473="","",
--S473&lt;55,"Battery Defect",
--S473&lt;=69,"Battery D",
--S473&lt;=80,"Battery C",
--S473&gt;80,""
),"")</f>
        <v/>
      </c>
      <c r="V473" s="37" t="str" cm="1">
        <f t="array" ref="V473">IFERROR(_xlfn.IFS(
T473="","",
--T473&lt;55,"Battery Defect",
--T473&lt;=69,"Battery D",
--T473&lt;=80,"Battery C",
--T473&gt;80,""
),"")</f>
        <v/>
      </c>
      <c r="W473" s="37" t="str" cm="1">
        <f t="array" ref="W473">IF($AR473=0,"",IFERROR(IF(INDEX(Input!$N$2:$U$500,$AR473,0)=0,"",INDEX(Input!$N$2:$U$500,$AR473,0)),""))</f>
        <v/>
      </c>
      <c r="X473" s="37"/>
      <c r="Y473" s="37"/>
      <c r="Z473" s="37"/>
      <c r="AA473" s="37"/>
      <c r="AB473" s="37"/>
      <c r="AC473" s="37"/>
      <c r="AD473" s="37"/>
      <c r="AE473" s="29" t="str">
        <f t="shared" si="21"/>
        <v/>
      </c>
      <c r="AF473" s="29" t="str" cm="1">
        <f t="array" ref="AF473">IF($AS473=0,"",INDEX(Disk_Pivot!$I$2:$I$500,$AS473))</f>
        <v/>
      </c>
      <c r="AG473" s="29" t="str" cm="1">
        <f t="array" ref="AG473">IF($AS473=0,"",INDEX(Disk_Pivot!$N$2:$N$500,$AS473))</f>
        <v/>
      </c>
      <c r="AH473" s="29"/>
      <c r="AI473" s="29"/>
      <c r="AJ473" s="29"/>
      <c r="AK473" s="29"/>
      <c r="AL473" s="29"/>
      <c r="AM473" s="29"/>
      <c r="AR473">
        <f>IFERROR(MATCH($B473,Input!$J$2:$J$500,0),0)</f>
        <v>0</v>
      </c>
      <c r="AS473">
        <f>IFERROR(MATCH($B473,Disk_Pivot!$G$2:$G$500,0),0)</f>
        <v>0</v>
      </c>
    </row>
    <row r="474" spans="1:45">
      <c r="A474" s="29" t="str" cm="1">
        <f t="array" ref="A474">IF($AR474=0,"",INDEX(Input!$G$2:$G$500,$AR474)&amp;"")</f>
        <v/>
      </c>
      <c r="B474" s="29"/>
      <c r="C474" s="29" t="str" cm="1">
        <f t="array" ref="C474">IF($AR474=0,"",INDEX(Input!$H$2:$H$500,$AR474)&amp;"")</f>
        <v/>
      </c>
      <c r="D474" s="37" t="str" cm="1">
        <f t="array" ref="D474">IF($AR474=0,"",INDEX(Input!$F$2:$F$500,$AR474))</f>
        <v/>
      </c>
      <c r="E474" s="29" t="str">
        <f>IFERROR(INDEX(Models!$G$2:$G$605,MATCH(D474,Models!$H$2:$H$605,0)),D474)</f>
        <v/>
      </c>
      <c r="F474" s="29" t="str" cm="1">
        <f t="array" ref="F474">IF($AR474=0,"",INDEX(Input!$E$2:$E$500,$AR474))</f>
        <v/>
      </c>
      <c r="G474" s="29" t="str" cm="1">
        <f t="array" ref="G474">IF($AR474=0,"",IF(F474="LENOVO",INDEX(Input!$K$2:$K$500,$AR474),INDEX(Input!$L$2:$L$500,$AR474)))</f>
        <v/>
      </c>
      <c r="H474" s="29"/>
      <c r="I474" s="29"/>
      <c r="J474" s="29" t="str">
        <f>CPU_Formula!I474</f>
        <v/>
      </c>
      <c r="K474" s="37" t="str" cm="1">
        <f t="array" ref="K474">IF($AR474=0,"",INDEX(Input!$D$2:$AC$500,$AR474,$AP$2)&amp;"")</f>
        <v/>
      </c>
      <c r="L474" s="37" t="str" cm="1">
        <f t="array" ref="L474">IF($AR474=0,"",INDEX(Input!$D$2:$AC$500,$AR474,$AP$3)&amp;"")</f>
        <v/>
      </c>
      <c r="M474" s="37" t="str" cm="1">
        <f t="array" ref="M474">IFERROR(_xlfn.FILTERXML("&lt;t&gt;&lt;s&gt;" &amp; SUBSTITUTE(L474," / ","&lt;/s&gt;&lt;s&gt;") &amp; "&lt;/s&gt;&lt;/t&gt;","(//s[contains(.,'DDR')])[1]"),"")</f>
        <v/>
      </c>
      <c r="N474" s="29" t="str">
        <f t="shared" si="22"/>
        <v/>
      </c>
      <c r="O474" s="37" t="str" cm="1">
        <f t="array" ref="O474">IF($AR474=0,"",INDEX(Input!$D$2:$AC$500,$AR474,$AP$4)&amp;"")</f>
        <v/>
      </c>
      <c r="P474" s="37" t="str" cm="1">
        <f t="array" ref="P474">IF($AR474=0,"",IFERROR(_xlfn.TEXTJOIN(", ",TRUE,_xlfn.MAP(_xlfn._xlws.FILTER(INDEX(Input!$D$2:$AC$500,,$AP$6),Input!$J$2:$J$500=$B474),_xlfn.LAMBDA(_xlpm.x,IFERROR(TRUNC(VALUE(_xlfn.TEXTBEFORE(_xlpm.x," ")))&amp;" "&amp;_xlfn.TEXTAFTER(_xlpm.x," "),_xlpm.x)))),""))</f>
        <v/>
      </c>
      <c r="Q474" s="29" t="str">
        <f t="shared" si="23"/>
        <v/>
      </c>
      <c r="R474" s="37" t="str" cm="1">
        <f t="array" ref="R474">IF($AR474=0,"",_xlfn.LET(_xlpm.Result,INDEX(Input!$D$2:$AC$500,$AR474,$AP$5),IF(_xlpm.Result="","",_xlpm.Result)))</f>
        <v/>
      </c>
      <c r="S474" s="37" t="str" cm="1">
        <f t="array" ref="S474">IF(R474="","",IFERROR(_xlfn.TEXTSPLIT(R474," / ", ,TRUE,0,),""))</f>
        <v/>
      </c>
      <c r="T474" s="37"/>
      <c r="U474" s="37" t="str" cm="1">
        <f t="array" ref="U474">IFERROR(_xlfn.IFS(
S474="","",
--S474&lt;55,"Battery Defect",
--S474&lt;=69,"Battery D",
--S474&lt;=80,"Battery C",
--S474&gt;80,""
),"")</f>
        <v/>
      </c>
      <c r="V474" s="37" t="str" cm="1">
        <f t="array" ref="V474">IFERROR(_xlfn.IFS(
T474="","",
--T474&lt;55,"Battery Defect",
--T474&lt;=69,"Battery D",
--T474&lt;=80,"Battery C",
--T474&gt;80,""
),"")</f>
        <v/>
      </c>
      <c r="W474" s="37" t="str" cm="1">
        <f t="array" ref="W474">IF($AR474=0,"",IFERROR(IF(INDEX(Input!$N$2:$U$500,$AR474,0)=0,"",INDEX(Input!$N$2:$U$500,$AR474,0)),""))</f>
        <v/>
      </c>
      <c r="X474" s="37"/>
      <c r="Y474" s="37"/>
      <c r="Z474" s="37"/>
      <c r="AA474" s="37"/>
      <c r="AB474" s="37"/>
      <c r="AC474" s="37"/>
      <c r="AD474" s="37"/>
      <c r="AE474" s="29" t="str">
        <f t="shared" si="21"/>
        <v/>
      </c>
      <c r="AF474" s="29" t="str" cm="1">
        <f t="array" ref="AF474">IF($AS474=0,"",INDEX(Disk_Pivot!$I$2:$I$500,$AS474))</f>
        <v/>
      </c>
      <c r="AG474" s="29" t="str" cm="1">
        <f t="array" ref="AG474">IF($AS474=0,"",INDEX(Disk_Pivot!$N$2:$N$500,$AS474))</f>
        <v/>
      </c>
      <c r="AH474" s="29"/>
      <c r="AI474" s="29"/>
      <c r="AJ474" s="29"/>
      <c r="AK474" s="29"/>
      <c r="AL474" s="29"/>
      <c r="AM474" s="29"/>
      <c r="AR474">
        <f>IFERROR(MATCH($B474,Input!$J$2:$J$500,0),0)</f>
        <v>0</v>
      </c>
      <c r="AS474">
        <f>IFERROR(MATCH($B474,Disk_Pivot!$G$2:$G$500,0),0)</f>
        <v>0</v>
      </c>
    </row>
    <row r="475" spans="1:45">
      <c r="A475" s="29" t="str" cm="1">
        <f t="array" ref="A475">IF($AR475=0,"",INDEX(Input!$G$2:$G$500,$AR475)&amp;"")</f>
        <v/>
      </c>
      <c r="B475" s="29"/>
      <c r="C475" s="29" t="str" cm="1">
        <f t="array" ref="C475">IF($AR475=0,"",INDEX(Input!$H$2:$H$500,$AR475)&amp;"")</f>
        <v/>
      </c>
      <c r="D475" s="37" t="str" cm="1">
        <f t="array" ref="D475">IF($AR475=0,"",INDEX(Input!$F$2:$F$500,$AR475))</f>
        <v/>
      </c>
      <c r="E475" s="29" t="str">
        <f>IFERROR(INDEX(Models!$G$2:$G$605,MATCH(D475,Models!$H$2:$H$605,0)),D475)</f>
        <v/>
      </c>
      <c r="F475" s="29" t="str" cm="1">
        <f t="array" ref="F475">IF($AR475=0,"",INDEX(Input!$E$2:$E$500,$AR475))</f>
        <v/>
      </c>
      <c r="G475" s="29" t="str" cm="1">
        <f t="array" ref="G475">IF($AR475=0,"",IF(F475="LENOVO",INDEX(Input!$K$2:$K$500,$AR475),INDEX(Input!$L$2:$L$500,$AR475)))</f>
        <v/>
      </c>
      <c r="H475" s="29"/>
      <c r="I475" s="29"/>
      <c r="J475" s="29" t="str">
        <f>CPU_Formula!I475</f>
        <v/>
      </c>
      <c r="K475" s="37" t="str" cm="1">
        <f t="array" ref="K475">IF($AR475=0,"",INDEX(Input!$D$2:$AC$500,$AR475,$AP$2)&amp;"")</f>
        <v/>
      </c>
      <c r="L475" s="37" t="str" cm="1">
        <f t="array" ref="L475">IF($AR475=0,"",INDEX(Input!$D$2:$AC$500,$AR475,$AP$3)&amp;"")</f>
        <v/>
      </c>
      <c r="M475" s="37" t="str" cm="1">
        <f t="array" ref="M475">IFERROR(_xlfn.FILTERXML("&lt;t&gt;&lt;s&gt;" &amp; SUBSTITUTE(L475," / ","&lt;/s&gt;&lt;s&gt;") &amp; "&lt;/s&gt;&lt;/t&gt;","(//s[contains(.,'DDR')])[1]"),"")</f>
        <v/>
      </c>
      <c r="N475" s="29" t="str">
        <f t="shared" si="22"/>
        <v/>
      </c>
      <c r="O475" s="37" t="str" cm="1">
        <f t="array" ref="O475">IF($AR475=0,"",INDEX(Input!$D$2:$AC$500,$AR475,$AP$4)&amp;"")</f>
        <v/>
      </c>
      <c r="P475" s="37" t="str" cm="1">
        <f t="array" ref="P475">IF($AR475=0,"",IFERROR(_xlfn.TEXTJOIN(", ",TRUE,_xlfn.MAP(_xlfn._xlws.FILTER(INDEX(Input!$D$2:$AC$500,,$AP$6),Input!$J$2:$J$500=$B475),_xlfn.LAMBDA(_xlpm.x,IFERROR(TRUNC(VALUE(_xlfn.TEXTBEFORE(_xlpm.x," ")))&amp;" "&amp;_xlfn.TEXTAFTER(_xlpm.x," "),_xlpm.x)))),""))</f>
        <v/>
      </c>
      <c r="Q475" s="29" t="str">
        <f t="shared" si="23"/>
        <v/>
      </c>
      <c r="R475" s="37" t="str" cm="1">
        <f t="array" ref="R475">IF($AR475=0,"",_xlfn.LET(_xlpm.Result,INDEX(Input!$D$2:$AC$500,$AR475,$AP$5),IF(_xlpm.Result="","",_xlpm.Result)))</f>
        <v/>
      </c>
      <c r="S475" s="37" t="str" cm="1">
        <f t="array" ref="S475">IF(R475="","",IFERROR(_xlfn.TEXTSPLIT(R475," / ", ,TRUE,0,),""))</f>
        <v/>
      </c>
      <c r="T475" s="37"/>
      <c r="U475" s="37" t="str" cm="1">
        <f t="array" ref="U475">IFERROR(_xlfn.IFS(
S475="","",
--S475&lt;55,"Battery Defect",
--S475&lt;=69,"Battery D",
--S475&lt;=80,"Battery C",
--S475&gt;80,""
),"")</f>
        <v/>
      </c>
      <c r="V475" s="37" t="str" cm="1">
        <f t="array" ref="V475">IFERROR(_xlfn.IFS(
T475="","",
--T475&lt;55,"Battery Defect",
--T475&lt;=69,"Battery D",
--T475&lt;=80,"Battery C",
--T475&gt;80,""
),"")</f>
        <v/>
      </c>
      <c r="W475" s="37" t="str" cm="1">
        <f t="array" ref="W475">IF($AR475=0,"",IFERROR(IF(INDEX(Input!$N$2:$U$500,$AR475,0)=0,"",INDEX(Input!$N$2:$U$500,$AR475,0)),""))</f>
        <v/>
      </c>
      <c r="X475" s="37"/>
      <c r="Y475" s="37"/>
      <c r="Z475" s="37"/>
      <c r="AA475" s="37"/>
      <c r="AB475" s="37"/>
      <c r="AC475" s="37"/>
      <c r="AD475" s="37"/>
      <c r="AE475" s="29" t="str">
        <f t="shared" si="21"/>
        <v/>
      </c>
      <c r="AF475" s="29" t="str" cm="1">
        <f t="array" ref="AF475">IF($AS475=0,"",INDEX(Disk_Pivot!$I$2:$I$500,$AS475))</f>
        <v/>
      </c>
      <c r="AG475" s="29" t="str" cm="1">
        <f t="array" ref="AG475">IF($AS475=0,"",INDEX(Disk_Pivot!$N$2:$N$500,$AS475))</f>
        <v/>
      </c>
      <c r="AH475" s="29"/>
      <c r="AI475" s="29"/>
      <c r="AJ475" s="29"/>
      <c r="AK475" s="29"/>
      <c r="AL475" s="29"/>
      <c r="AM475" s="29"/>
      <c r="AR475">
        <f>IFERROR(MATCH($B475,Input!$J$2:$J$500,0),0)</f>
        <v>0</v>
      </c>
      <c r="AS475">
        <f>IFERROR(MATCH($B475,Disk_Pivot!$G$2:$G$500,0),0)</f>
        <v>0</v>
      </c>
    </row>
    <row r="476" spans="1:45">
      <c r="A476" s="29" t="str" cm="1">
        <f t="array" ref="A476">IF($AR476=0,"",INDEX(Input!$G$2:$G$500,$AR476)&amp;"")</f>
        <v/>
      </c>
      <c r="B476" s="29"/>
      <c r="C476" s="29" t="str" cm="1">
        <f t="array" ref="C476">IF($AR476=0,"",INDEX(Input!$H$2:$H$500,$AR476)&amp;"")</f>
        <v/>
      </c>
      <c r="D476" s="37" t="str" cm="1">
        <f t="array" ref="D476">IF($AR476=0,"",INDEX(Input!$F$2:$F$500,$AR476))</f>
        <v/>
      </c>
      <c r="E476" s="29" t="str">
        <f>IFERROR(INDEX(Models!$G$2:$G$605,MATCH(D476,Models!$H$2:$H$605,0)),D476)</f>
        <v/>
      </c>
      <c r="F476" s="29" t="str" cm="1">
        <f t="array" ref="F476">IF($AR476=0,"",INDEX(Input!$E$2:$E$500,$AR476))</f>
        <v/>
      </c>
      <c r="G476" s="29" t="str" cm="1">
        <f t="array" ref="G476">IF($AR476=0,"",IF(F476="LENOVO",INDEX(Input!$K$2:$K$500,$AR476),INDEX(Input!$L$2:$L$500,$AR476)))</f>
        <v/>
      </c>
      <c r="H476" s="29"/>
      <c r="I476" s="29"/>
      <c r="J476" s="29" t="str">
        <f>CPU_Formula!I476</f>
        <v/>
      </c>
      <c r="K476" s="37" t="str" cm="1">
        <f t="array" ref="K476">IF($AR476=0,"",INDEX(Input!$D$2:$AC$500,$AR476,$AP$2)&amp;"")</f>
        <v/>
      </c>
      <c r="L476" s="37" t="str" cm="1">
        <f t="array" ref="L476">IF($AR476=0,"",INDEX(Input!$D$2:$AC$500,$AR476,$AP$3)&amp;"")</f>
        <v/>
      </c>
      <c r="M476" s="37" t="str" cm="1">
        <f t="array" ref="M476">IFERROR(_xlfn.FILTERXML("&lt;t&gt;&lt;s&gt;" &amp; SUBSTITUTE(L476," / ","&lt;/s&gt;&lt;s&gt;") &amp; "&lt;/s&gt;&lt;/t&gt;","(//s[contains(.,'DDR')])[1]"),"")</f>
        <v/>
      </c>
      <c r="N476" s="29" t="str">
        <f t="shared" si="22"/>
        <v/>
      </c>
      <c r="O476" s="37" t="str" cm="1">
        <f t="array" ref="O476">IF($AR476=0,"",INDEX(Input!$D$2:$AC$500,$AR476,$AP$4)&amp;"")</f>
        <v/>
      </c>
      <c r="P476" s="37" t="str" cm="1">
        <f t="array" ref="P476">IF($AR476=0,"",IFERROR(_xlfn.TEXTJOIN(", ",TRUE,_xlfn.MAP(_xlfn._xlws.FILTER(INDEX(Input!$D$2:$AC$500,,$AP$6),Input!$J$2:$J$500=$B476),_xlfn.LAMBDA(_xlpm.x,IFERROR(TRUNC(VALUE(_xlfn.TEXTBEFORE(_xlpm.x," ")))&amp;" "&amp;_xlfn.TEXTAFTER(_xlpm.x," "),_xlpm.x)))),""))</f>
        <v/>
      </c>
      <c r="Q476" s="29" t="str">
        <f t="shared" si="23"/>
        <v/>
      </c>
      <c r="R476" s="37" t="str" cm="1">
        <f t="array" ref="R476">IF($AR476=0,"",_xlfn.LET(_xlpm.Result,INDEX(Input!$D$2:$AC$500,$AR476,$AP$5),IF(_xlpm.Result="","",_xlpm.Result)))</f>
        <v/>
      </c>
      <c r="S476" s="37" t="str" cm="1">
        <f t="array" ref="S476">IF(R476="","",IFERROR(_xlfn.TEXTSPLIT(R476," / ", ,TRUE,0,),""))</f>
        <v/>
      </c>
      <c r="T476" s="37"/>
      <c r="U476" s="37" t="str" cm="1">
        <f t="array" ref="U476">IFERROR(_xlfn.IFS(
S476="","",
--S476&lt;55,"Battery Defect",
--S476&lt;=69,"Battery D",
--S476&lt;=80,"Battery C",
--S476&gt;80,""
),"")</f>
        <v/>
      </c>
      <c r="V476" s="37" t="str" cm="1">
        <f t="array" ref="V476">IFERROR(_xlfn.IFS(
T476="","",
--T476&lt;55,"Battery Defect",
--T476&lt;=69,"Battery D",
--T476&lt;=80,"Battery C",
--T476&gt;80,""
),"")</f>
        <v/>
      </c>
      <c r="W476" s="37" t="str" cm="1">
        <f t="array" ref="W476">IF($AR476=0,"",IFERROR(IF(INDEX(Input!$N$2:$U$500,$AR476,0)=0,"",INDEX(Input!$N$2:$U$500,$AR476,0)),""))</f>
        <v/>
      </c>
      <c r="X476" s="37"/>
      <c r="Y476" s="37"/>
      <c r="Z476" s="37"/>
      <c r="AA476" s="37"/>
      <c r="AB476" s="37"/>
      <c r="AC476" s="37"/>
      <c r="AD476" s="37"/>
      <c r="AE476" s="29" t="str">
        <f t="shared" si="21"/>
        <v/>
      </c>
      <c r="AF476" s="29" t="str" cm="1">
        <f t="array" ref="AF476">IF($AS476=0,"",INDEX(Disk_Pivot!$I$2:$I$500,$AS476))</f>
        <v/>
      </c>
      <c r="AG476" s="29" t="str" cm="1">
        <f t="array" ref="AG476">IF($AS476=0,"",INDEX(Disk_Pivot!$N$2:$N$500,$AS476))</f>
        <v/>
      </c>
      <c r="AH476" s="29"/>
      <c r="AI476" s="29"/>
      <c r="AJ476" s="29"/>
      <c r="AK476" s="29"/>
      <c r="AL476" s="29"/>
      <c r="AM476" s="29"/>
      <c r="AR476">
        <f>IFERROR(MATCH($B476,Input!$J$2:$J$500,0),0)</f>
        <v>0</v>
      </c>
      <c r="AS476">
        <f>IFERROR(MATCH($B476,Disk_Pivot!$G$2:$G$500,0),0)</f>
        <v>0</v>
      </c>
    </row>
    <row r="477" spans="1:45">
      <c r="A477" s="29" t="str" cm="1">
        <f t="array" ref="A477">IF($AR477=0,"",INDEX(Input!$G$2:$G$500,$AR477)&amp;"")</f>
        <v/>
      </c>
      <c r="B477" s="29"/>
      <c r="C477" s="29" t="str" cm="1">
        <f t="array" ref="C477">IF($AR477=0,"",INDEX(Input!$H$2:$H$500,$AR477)&amp;"")</f>
        <v/>
      </c>
      <c r="D477" s="37" t="str" cm="1">
        <f t="array" ref="D477">IF($AR477=0,"",INDEX(Input!$F$2:$F$500,$AR477))</f>
        <v/>
      </c>
      <c r="E477" s="29" t="str">
        <f>IFERROR(INDEX(Models!$G$2:$G$605,MATCH(D477,Models!$H$2:$H$605,0)),D477)</f>
        <v/>
      </c>
      <c r="F477" s="29" t="str" cm="1">
        <f t="array" ref="F477">IF($AR477=0,"",INDEX(Input!$E$2:$E$500,$AR477))</f>
        <v/>
      </c>
      <c r="G477" s="29" t="str" cm="1">
        <f t="array" ref="G477">IF($AR477=0,"",IF(F477="LENOVO",INDEX(Input!$K$2:$K$500,$AR477),INDEX(Input!$L$2:$L$500,$AR477)))</f>
        <v/>
      </c>
      <c r="H477" s="29"/>
      <c r="I477" s="29"/>
      <c r="J477" s="29" t="str">
        <f>CPU_Formula!I477</f>
        <v/>
      </c>
      <c r="K477" s="37" t="str" cm="1">
        <f t="array" ref="K477">IF($AR477=0,"",INDEX(Input!$D$2:$AC$500,$AR477,$AP$2)&amp;"")</f>
        <v/>
      </c>
      <c r="L477" s="37" t="str" cm="1">
        <f t="array" ref="L477">IF($AR477=0,"",INDEX(Input!$D$2:$AC$500,$AR477,$AP$3)&amp;"")</f>
        <v/>
      </c>
      <c r="M477" s="37" t="str" cm="1">
        <f t="array" ref="M477">IFERROR(_xlfn.FILTERXML("&lt;t&gt;&lt;s&gt;" &amp; SUBSTITUTE(L477," / ","&lt;/s&gt;&lt;s&gt;") &amp; "&lt;/s&gt;&lt;/t&gt;","(//s[contains(.,'DDR')])[1]"),"")</f>
        <v/>
      </c>
      <c r="N477" s="29" t="str">
        <f t="shared" si="22"/>
        <v/>
      </c>
      <c r="O477" s="37" t="str" cm="1">
        <f t="array" ref="O477">IF($AR477=0,"",INDEX(Input!$D$2:$AC$500,$AR477,$AP$4)&amp;"")</f>
        <v/>
      </c>
      <c r="P477" s="37" t="str" cm="1">
        <f t="array" ref="P477">IF($AR477=0,"",IFERROR(_xlfn.TEXTJOIN(", ",TRUE,_xlfn.MAP(_xlfn._xlws.FILTER(INDEX(Input!$D$2:$AC$500,,$AP$6),Input!$J$2:$J$500=$B477),_xlfn.LAMBDA(_xlpm.x,IFERROR(TRUNC(VALUE(_xlfn.TEXTBEFORE(_xlpm.x," ")))&amp;" "&amp;_xlfn.TEXTAFTER(_xlpm.x," "),_xlpm.x)))),""))</f>
        <v/>
      </c>
      <c r="Q477" s="29" t="str">
        <f t="shared" si="23"/>
        <v/>
      </c>
      <c r="R477" s="37" t="str" cm="1">
        <f t="array" ref="R477">IF($AR477=0,"",_xlfn.LET(_xlpm.Result,INDEX(Input!$D$2:$AC$500,$AR477,$AP$5),IF(_xlpm.Result="","",_xlpm.Result)))</f>
        <v/>
      </c>
      <c r="S477" s="37" t="str" cm="1">
        <f t="array" ref="S477">IF(R477="","",IFERROR(_xlfn.TEXTSPLIT(R477," / ", ,TRUE,0,),""))</f>
        <v/>
      </c>
      <c r="T477" s="37"/>
      <c r="U477" s="37" t="str" cm="1">
        <f t="array" ref="U477">IFERROR(_xlfn.IFS(
S477="","",
--S477&lt;55,"Battery Defect",
--S477&lt;=69,"Battery D",
--S477&lt;=80,"Battery C",
--S477&gt;80,""
),"")</f>
        <v/>
      </c>
      <c r="V477" s="37" t="str" cm="1">
        <f t="array" ref="V477">IFERROR(_xlfn.IFS(
T477="","",
--T477&lt;55,"Battery Defect",
--T477&lt;=69,"Battery D",
--T477&lt;=80,"Battery C",
--T477&gt;80,""
),"")</f>
        <v/>
      </c>
      <c r="W477" s="37" t="str" cm="1">
        <f t="array" ref="W477">IF($AR477=0,"",IFERROR(IF(INDEX(Input!$N$2:$U$500,$AR477,0)=0,"",INDEX(Input!$N$2:$U$500,$AR477,0)),""))</f>
        <v/>
      </c>
      <c r="X477" s="37"/>
      <c r="Y477" s="37"/>
      <c r="Z477" s="37"/>
      <c r="AA477" s="37"/>
      <c r="AB477" s="37"/>
      <c r="AC477" s="37"/>
      <c r="AD477" s="37"/>
      <c r="AE477" s="29" t="str">
        <f t="shared" si="21"/>
        <v/>
      </c>
      <c r="AF477" s="29" t="str" cm="1">
        <f t="array" ref="AF477">IF($AS477=0,"",INDEX(Disk_Pivot!$I$2:$I$500,$AS477))</f>
        <v/>
      </c>
      <c r="AG477" s="29" t="str" cm="1">
        <f t="array" ref="AG477">IF($AS477=0,"",INDEX(Disk_Pivot!$N$2:$N$500,$AS477))</f>
        <v/>
      </c>
      <c r="AH477" s="29"/>
      <c r="AI477" s="29"/>
      <c r="AJ477" s="29"/>
      <c r="AK477" s="29"/>
      <c r="AL477" s="29"/>
      <c r="AM477" s="29"/>
      <c r="AR477">
        <f>IFERROR(MATCH($B477,Input!$J$2:$J$500,0),0)</f>
        <v>0</v>
      </c>
      <c r="AS477">
        <f>IFERROR(MATCH($B477,Disk_Pivot!$G$2:$G$500,0),0)</f>
        <v>0</v>
      </c>
    </row>
    <row r="478" spans="1:45">
      <c r="A478" s="29" t="str" cm="1">
        <f t="array" ref="A478">IF($AR478=0,"",INDEX(Input!$G$2:$G$500,$AR478)&amp;"")</f>
        <v/>
      </c>
      <c r="B478" s="29"/>
      <c r="C478" s="29" t="str" cm="1">
        <f t="array" ref="C478">IF($AR478=0,"",INDEX(Input!$H$2:$H$500,$AR478)&amp;"")</f>
        <v/>
      </c>
      <c r="D478" s="37" t="str" cm="1">
        <f t="array" ref="D478">IF($AR478=0,"",INDEX(Input!$F$2:$F$500,$AR478))</f>
        <v/>
      </c>
      <c r="E478" s="29" t="str">
        <f>IFERROR(INDEX(Models!$G$2:$G$605,MATCH(D478,Models!$H$2:$H$605,0)),D478)</f>
        <v/>
      </c>
      <c r="F478" s="29" t="str" cm="1">
        <f t="array" ref="F478">IF($AR478=0,"",INDEX(Input!$E$2:$E$500,$AR478))</f>
        <v/>
      </c>
      <c r="G478" s="29" t="str" cm="1">
        <f t="array" ref="G478">IF($AR478=0,"",IF(F478="LENOVO",INDEX(Input!$K$2:$K$500,$AR478),INDEX(Input!$L$2:$L$500,$AR478)))</f>
        <v/>
      </c>
      <c r="H478" s="29"/>
      <c r="I478" s="29"/>
      <c r="J478" s="29" t="str">
        <f>CPU_Formula!I478</f>
        <v/>
      </c>
      <c r="K478" s="37" t="str" cm="1">
        <f t="array" ref="K478">IF($AR478=0,"",INDEX(Input!$D$2:$AC$500,$AR478,$AP$2)&amp;"")</f>
        <v/>
      </c>
      <c r="L478" s="37" t="str" cm="1">
        <f t="array" ref="L478">IF($AR478=0,"",INDEX(Input!$D$2:$AC$500,$AR478,$AP$3)&amp;"")</f>
        <v/>
      </c>
      <c r="M478" s="37" t="str" cm="1">
        <f t="array" ref="M478">IFERROR(_xlfn.FILTERXML("&lt;t&gt;&lt;s&gt;" &amp; SUBSTITUTE(L478," / ","&lt;/s&gt;&lt;s&gt;") &amp; "&lt;/s&gt;&lt;/t&gt;","(//s[contains(.,'DDR')])[1]"),"")</f>
        <v/>
      </c>
      <c r="N478" s="29" t="str">
        <f t="shared" si="22"/>
        <v/>
      </c>
      <c r="O478" s="37" t="str" cm="1">
        <f t="array" ref="O478">IF($AR478=0,"",INDEX(Input!$D$2:$AC$500,$AR478,$AP$4)&amp;"")</f>
        <v/>
      </c>
      <c r="P478" s="37" t="str" cm="1">
        <f t="array" ref="P478">IF($AR478=0,"",IFERROR(_xlfn.TEXTJOIN(", ",TRUE,_xlfn.MAP(_xlfn._xlws.FILTER(INDEX(Input!$D$2:$AC$500,,$AP$6),Input!$J$2:$J$500=$B478),_xlfn.LAMBDA(_xlpm.x,IFERROR(TRUNC(VALUE(_xlfn.TEXTBEFORE(_xlpm.x," ")))&amp;" "&amp;_xlfn.TEXTAFTER(_xlpm.x," "),_xlpm.x)))),""))</f>
        <v/>
      </c>
      <c r="Q478" s="29" t="str">
        <f t="shared" si="23"/>
        <v/>
      </c>
      <c r="R478" s="37" t="str" cm="1">
        <f t="array" ref="R478">IF($AR478=0,"",_xlfn.LET(_xlpm.Result,INDEX(Input!$D$2:$AC$500,$AR478,$AP$5),IF(_xlpm.Result="","",_xlpm.Result)))</f>
        <v/>
      </c>
      <c r="S478" s="37" t="str" cm="1">
        <f t="array" ref="S478">IF(R478="","",IFERROR(_xlfn.TEXTSPLIT(R478," / ", ,TRUE,0,),""))</f>
        <v/>
      </c>
      <c r="T478" s="37"/>
      <c r="U478" s="37" t="str" cm="1">
        <f t="array" ref="U478">IFERROR(_xlfn.IFS(
S478="","",
--S478&lt;55,"Battery Defect",
--S478&lt;=69,"Battery D",
--S478&lt;=80,"Battery C",
--S478&gt;80,""
),"")</f>
        <v/>
      </c>
      <c r="V478" s="37" t="str" cm="1">
        <f t="array" ref="V478">IFERROR(_xlfn.IFS(
T478="","",
--T478&lt;55,"Battery Defect",
--T478&lt;=69,"Battery D",
--T478&lt;=80,"Battery C",
--T478&gt;80,""
),"")</f>
        <v/>
      </c>
      <c r="W478" s="37" t="str" cm="1">
        <f t="array" ref="W478">IF($AR478=0,"",IFERROR(IF(INDEX(Input!$N$2:$U$500,$AR478,0)=0,"",INDEX(Input!$N$2:$U$500,$AR478,0)),""))</f>
        <v/>
      </c>
      <c r="X478" s="37"/>
      <c r="Y478" s="37"/>
      <c r="Z478" s="37"/>
      <c r="AA478" s="37"/>
      <c r="AB478" s="37"/>
      <c r="AC478" s="37"/>
      <c r="AD478" s="37"/>
      <c r="AE478" s="29" t="str">
        <f t="shared" si="21"/>
        <v/>
      </c>
      <c r="AF478" s="29" t="str" cm="1">
        <f t="array" ref="AF478">IF($AS478=0,"",INDEX(Disk_Pivot!$I$2:$I$500,$AS478))</f>
        <v/>
      </c>
      <c r="AG478" s="29" t="str" cm="1">
        <f t="array" ref="AG478">IF($AS478=0,"",INDEX(Disk_Pivot!$N$2:$N$500,$AS478))</f>
        <v/>
      </c>
      <c r="AH478" s="29"/>
      <c r="AI478" s="29"/>
      <c r="AJ478" s="29"/>
      <c r="AK478" s="29"/>
      <c r="AL478" s="29"/>
      <c r="AM478" s="29"/>
      <c r="AR478">
        <f>IFERROR(MATCH($B478,Input!$J$2:$J$500,0),0)</f>
        <v>0</v>
      </c>
      <c r="AS478">
        <f>IFERROR(MATCH($B478,Disk_Pivot!$G$2:$G$500,0),0)</f>
        <v>0</v>
      </c>
    </row>
    <row r="479" spans="1:45">
      <c r="A479" s="29" t="str" cm="1">
        <f t="array" ref="A479">IF($AR479=0,"",INDEX(Input!$G$2:$G$500,$AR479)&amp;"")</f>
        <v/>
      </c>
      <c r="B479" s="29"/>
      <c r="C479" s="29" t="str" cm="1">
        <f t="array" ref="C479">IF($AR479=0,"",INDEX(Input!$H$2:$H$500,$AR479)&amp;"")</f>
        <v/>
      </c>
      <c r="D479" s="37" t="str" cm="1">
        <f t="array" ref="D479">IF($AR479=0,"",INDEX(Input!$F$2:$F$500,$AR479))</f>
        <v/>
      </c>
      <c r="E479" s="29" t="str">
        <f>IFERROR(INDEX(Models!$G$2:$G$605,MATCH(D479,Models!$H$2:$H$605,0)),D479)</f>
        <v/>
      </c>
      <c r="F479" s="29" t="str" cm="1">
        <f t="array" ref="F479">IF($AR479=0,"",INDEX(Input!$E$2:$E$500,$AR479))</f>
        <v/>
      </c>
      <c r="G479" s="29" t="str" cm="1">
        <f t="array" ref="G479">IF($AR479=0,"",IF(F479="LENOVO",INDEX(Input!$K$2:$K$500,$AR479),INDEX(Input!$L$2:$L$500,$AR479)))</f>
        <v/>
      </c>
      <c r="H479" s="29"/>
      <c r="I479" s="29"/>
      <c r="J479" s="29" t="str">
        <f>CPU_Formula!I479</f>
        <v/>
      </c>
      <c r="K479" s="37" t="str" cm="1">
        <f t="array" ref="K479">IF($AR479=0,"",INDEX(Input!$D$2:$AC$500,$AR479,$AP$2)&amp;"")</f>
        <v/>
      </c>
      <c r="L479" s="37" t="str" cm="1">
        <f t="array" ref="L479">IF($AR479=0,"",INDEX(Input!$D$2:$AC$500,$AR479,$AP$3)&amp;"")</f>
        <v/>
      </c>
      <c r="M479" s="37" t="str" cm="1">
        <f t="array" ref="M479">IFERROR(_xlfn.FILTERXML("&lt;t&gt;&lt;s&gt;" &amp; SUBSTITUTE(L479," / ","&lt;/s&gt;&lt;s&gt;") &amp; "&lt;/s&gt;&lt;/t&gt;","(//s[contains(.,'DDR')])[1]"),"")</f>
        <v/>
      </c>
      <c r="N479" s="29" t="str">
        <f t="shared" si="22"/>
        <v/>
      </c>
      <c r="O479" s="37" t="str" cm="1">
        <f t="array" ref="O479">IF($AR479=0,"",INDEX(Input!$D$2:$AC$500,$AR479,$AP$4)&amp;"")</f>
        <v/>
      </c>
      <c r="P479" s="37" t="str" cm="1">
        <f t="array" ref="P479">IF($AR479=0,"",IFERROR(_xlfn.TEXTJOIN(", ",TRUE,_xlfn.MAP(_xlfn._xlws.FILTER(INDEX(Input!$D$2:$AC$500,,$AP$6),Input!$J$2:$J$500=$B479),_xlfn.LAMBDA(_xlpm.x,IFERROR(TRUNC(VALUE(_xlfn.TEXTBEFORE(_xlpm.x," ")))&amp;" "&amp;_xlfn.TEXTAFTER(_xlpm.x," "),_xlpm.x)))),""))</f>
        <v/>
      </c>
      <c r="Q479" s="29" t="str">
        <f t="shared" si="23"/>
        <v/>
      </c>
      <c r="R479" s="37" t="str" cm="1">
        <f t="array" ref="R479">IF($AR479=0,"",_xlfn.LET(_xlpm.Result,INDEX(Input!$D$2:$AC$500,$AR479,$AP$5),IF(_xlpm.Result="","",_xlpm.Result)))</f>
        <v/>
      </c>
      <c r="S479" s="37" t="str" cm="1">
        <f t="array" ref="S479">IF(R479="","",IFERROR(_xlfn.TEXTSPLIT(R479," / ", ,TRUE,0,),""))</f>
        <v/>
      </c>
      <c r="T479" s="37"/>
      <c r="U479" s="37" t="str" cm="1">
        <f t="array" ref="U479">IFERROR(_xlfn.IFS(
S479="","",
--S479&lt;55,"Battery Defect",
--S479&lt;=69,"Battery D",
--S479&lt;=80,"Battery C",
--S479&gt;80,""
),"")</f>
        <v/>
      </c>
      <c r="V479" s="37" t="str" cm="1">
        <f t="array" ref="V479">IFERROR(_xlfn.IFS(
T479="","",
--T479&lt;55,"Battery Defect",
--T479&lt;=69,"Battery D",
--T479&lt;=80,"Battery C",
--T479&gt;80,""
),"")</f>
        <v/>
      </c>
      <c r="W479" s="37" t="str" cm="1">
        <f t="array" ref="W479">IF($AR479=0,"",IFERROR(IF(INDEX(Input!$N$2:$U$500,$AR479,0)=0,"",INDEX(Input!$N$2:$U$500,$AR479,0)),""))</f>
        <v/>
      </c>
      <c r="X479" s="37"/>
      <c r="Y479" s="37"/>
      <c r="Z479" s="37"/>
      <c r="AA479" s="37"/>
      <c r="AB479" s="37"/>
      <c r="AC479" s="37"/>
      <c r="AD479" s="37"/>
      <c r="AE479" s="29" t="str">
        <f t="shared" si="21"/>
        <v/>
      </c>
      <c r="AF479" s="29" t="str" cm="1">
        <f t="array" ref="AF479">IF($AS479=0,"",INDEX(Disk_Pivot!$I$2:$I$500,$AS479))</f>
        <v/>
      </c>
      <c r="AG479" s="29" t="str" cm="1">
        <f t="array" ref="AG479">IF($AS479=0,"",INDEX(Disk_Pivot!$N$2:$N$500,$AS479))</f>
        <v/>
      </c>
      <c r="AH479" s="29"/>
      <c r="AI479" s="29"/>
      <c r="AJ479" s="29"/>
      <c r="AK479" s="29"/>
      <c r="AL479" s="29"/>
      <c r="AM479" s="29"/>
      <c r="AR479">
        <f>IFERROR(MATCH($B479,Input!$J$2:$J$500,0),0)</f>
        <v>0</v>
      </c>
      <c r="AS479">
        <f>IFERROR(MATCH($B479,Disk_Pivot!$G$2:$G$500,0),0)</f>
        <v>0</v>
      </c>
    </row>
    <row r="480" spans="1:45">
      <c r="A480" s="29" t="str" cm="1">
        <f t="array" ref="A480">IF($AR480=0,"",INDEX(Input!$G$2:$G$500,$AR480)&amp;"")</f>
        <v/>
      </c>
      <c r="B480" s="29"/>
      <c r="C480" s="29" t="str" cm="1">
        <f t="array" ref="C480">IF($AR480=0,"",INDEX(Input!$H$2:$H$500,$AR480)&amp;"")</f>
        <v/>
      </c>
      <c r="D480" s="37" t="str" cm="1">
        <f t="array" ref="D480">IF($AR480=0,"",INDEX(Input!$F$2:$F$500,$AR480))</f>
        <v/>
      </c>
      <c r="E480" s="29" t="str">
        <f>IFERROR(INDEX(Models!$G$2:$G$605,MATCH(D480,Models!$H$2:$H$605,0)),D480)</f>
        <v/>
      </c>
      <c r="F480" s="29" t="str" cm="1">
        <f t="array" ref="F480">IF($AR480=0,"",INDEX(Input!$E$2:$E$500,$AR480))</f>
        <v/>
      </c>
      <c r="G480" s="29" t="str" cm="1">
        <f t="array" ref="G480">IF($AR480=0,"",IF(F480="LENOVO",INDEX(Input!$K$2:$K$500,$AR480),INDEX(Input!$L$2:$L$500,$AR480)))</f>
        <v/>
      </c>
      <c r="H480" s="29"/>
      <c r="I480" s="29"/>
      <c r="J480" s="29" t="str">
        <f>CPU_Formula!I480</f>
        <v/>
      </c>
      <c r="K480" s="37" t="str" cm="1">
        <f t="array" ref="K480">IF($AR480=0,"",INDEX(Input!$D$2:$AC$500,$AR480,$AP$2)&amp;"")</f>
        <v/>
      </c>
      <c r="L480" s="37" t="str" cm="1">
        <f t="array" ref="L480">IF($AR480=0,"",INDEX(Input!$D$2:$AC$500,$AR480,$AP$3)&amp;"")</f>
        <v/>
      </c>
      <c r="M480" s="37" t="str" cm="1">
        <f t="array" ref="M480">IFERROR(_xlfn.FILTERXML("&lt;t&gt;&lt;s&gt;" &amp; SUBSTITUTE(L480," / ","&lt;/s&gt;&lt;s&gt;") &amp; "&lt;/s&gt;&lt;/t&gt;","(//s[contains(.,'DDR')])[1]"),"")</f>
        <v/>
      </c>
      <c r="N480" s="29" t="str">
        <f t="shared" si="22"/>
        <v/>
      </c>
      <c r="O480" s="37" t="str" cm="1">
        <f t="array" ref="O480">IF($AR480=0,"",INDEX(Input!$D$2:$AC$500,$AR480,$AP$4)&amp;"")</f>
        <v/>
      </c>
      <c r="P480" s="37" t="str" cm="1">
        <f t="array" ref="P480">IF($AR480=0,"",IFERROR(_xlfn.TEXTJOIN(", ",TRUE,_xlfn.MAP(_xlfn._xlws.FILTER(INDEX(Input!$D$2:$AC$500,,$AP$6),Input!$J$2:$J$500=$B480),_xlfn.LAMBDA(_xlpm.x,IFERROR(TRUNC(VALUE(_xlfn.TEXTBEFORE(_xlpm.x," ")))&amp;" "&amp;_xlfn.TEXTAFTER(_xlpm.x," "),_xlpm.x)))),""))</f>
        <v/>
      </c>
      <c r="Q480" s="29" t="str">
        <f t="shared" si="23"/>
        <v/>
      </c>
      <c r="R480" s="37" t="str" cm="1">
        <f t="array" ref="R480">IF($AR480=0,"",_xlfn.LET(_xlpm.Result,INDEX(Input!$D$2:$AC$500,$AR480,$AP$5),IF(_xlpm.Result="","",_xlpm.Result)))</f>
        <v/>
      </c>
      <c r="S480" s="37" t="str" cm="1">
        <f t="array" ref="S480">IF(R480="","",IFERROR(_xlfn.TEXTSPLIT(R480," / ", ,TRUE,0,),""))</f>
        <v/>
      </c>
      <c r="T480" s="37"/>
      <c r="U480" s="37" t="str" cm="1">
        <f t="array" ref="U480">IFERROR(_xlfn.IFS(
S480="","",
--S480&lt;55,"Battery Defect",
--S480&lt;=69,"Battery D",
--S480&lt;=80,"Battery C",
--S480&gt;80,""
),"")</f>
        <v/>
      </c>
      <c r="V480" s="37" t="str" cm="1">
        <f t="array" ref="V480">IFERROR(_xlfn.IFS(
T480="","",
--T480&lt;55,"Battery Defect",
--T480&lt;=69,"Battery D",
--T480&lt;=80,"Battery C",
--T480&gt;80,""
),"")</f>
        <v/>
      </c>
      <c r="W480" s="37" t="str" cm="1">
        <f t="array" ref="W480">IF($AR480=0,"",IFERROR(IF(INDEX(Input!$N$2:$U$500,$AR480,0)=0,"",INDEX(Input!$N$2:$U$500,$AR480,0)),""))</f>
        <v/>
      </c>
      <c r="X480" s="37"/>
      <c r="Y480" s="37"/>
      <c r="Z480" s="37"/>
      <c r="AA480" s="37"/>
      <c r="AB480" s="37"/>
      <c r="AC480" s="37"/>
      <c r="AD480" s="37"/>
      <c r="AE480" s="29" t="str">
        <f t="shared" si="21"/>
        <v/>
      </c>
      <c r="AF480" s="29" t="str" cm="1">
        <f t="array" ref="AF480">IF($AS480=0,"",INDEX(Disk_Pivot!$I$2:$I$500,$AS480))</f>
        <v/>
      </c>
      <c r="AG480" s="29" t="str" cm="1">
        <f t="array" ref="AG480">IF($AS480=0,"",INDEX(Disk_Pivot!$N$2:$N$500,$AS480))</f>
        <v/>
      </c>
      <c r="AH480" s="29"/>
      <c r="AI480" s="29"/>
      <c r="AJ480" s="29"/>
      <c r="AK480" s="29"/>
      <c r="AL480" s="29"/>
      <c r="AM480" s="29"/>
      <c r="AR480">
        <f>IFERROR(MATCH($B480,Input!$J$2:$J$500,0),0)</f>
        <v>0</v>
      </c>
      <c r="AS480">
        <f>IFERROR(MATCH($B480,Disk_Pivot!$G$2:$G$500,0),0)</f>
        <v>0</v>
      </c>
    </row>
    <row r="481" spans="1:45">
      <c r="A481" s="29" t="str" cm="1">
        <f t="array" ref="A481">IF($AR481=0,"",INDEX(Input!$G$2:$G$500,$AR481)&amp;"")</f>
        <v/>
      </c>
      <c r="B481" s="29"/>
      <c r="C481" s="29" t="str" cm="1">
        <f t="array" ref="C481">IF($AR481=0,"",INDEX(Input!$H$2:$H$500,$AR481)&amp;"")</f>
        <v/>
      </c>
      <c r="D481" s="37" t="str" cm="1">
        <f t="array" ref="D481">IF($AR481=0,"",INDEX(Input!$F$2:$F$500,$AR481))</f>
        <v/>
      </c>
      <c r="E481" s="29" t="str">
        <f>IFERROR(INDEX(Models!$G$2:$G$605,MATCH(D481,Models!$H$2:$H$605,0)),D481)</f>
        <v/>
      </c>
      <c r="F481" s="29" t="str" cm="1">
        <f t="array" ref="F481">IF($AR481=0,"",INDEX(Input!$E$2:$E$500,$AR481))</f>
        <v/>
      </c>
      <c r="G481" s="29" t="str" cm="1">
        <f t="array" ref="G481">IF($AR481=0,"",IF(F481="LENOVO",INDEX(Input!$K$2:$K$500,$AR481),INDEX(Input!$L$2:$L$500,$AR481)))</f>
        <v/>
      </c>
      <c r="H481" s="29"/>
      <c r="I481" s="29"/>
      <c r="J481" s="29" t="str">
        <f>CPU_Formula!I481</f>
        <v/>
      </c>
      <c r="K481" s="37" t="str" cm="1">
        <f t="array" ref="K481">IF($AR481=0,"",INDEX(Input!$D$2:$AC$500,$AR481,$AP$2)&amp;"")</f>
        <v/>
      </c>
      <c r="L481" s="37" t="str" cm="1">
        <f t="array" ref="L481">IF($AR481=0,"",INDEX(Input!$D$2:$AC$500,$AR481,$AP$3)&amp;"")</f>
        <v/>
      </c>
      <c r="M481" s="37" t="str" cm="1">
        <f t="array" ref="M481">IFERROR(_xlfn.FILTERXML("&lt;t&gt;&lt;s&gt;" &amp; SUBSTITUTE(L481," / ","&lt;/s&gt;&lt;s&gt;") &amp; "&lt;/s&gt;&lt;/t&gt;","(//s[contains(.,'DDR')])[1]"),"")</f>
        <v/>
      </c>
      <c r="N481" s="29" t="str">
        <f t="shared" si="22"/>
        <v/>
      </c>
      <c r="O481" s="37" t="str" cm="1">
        <f t="array" ref="O481">IF($AR481=0,"",INDEX(Input!$D$2:$AC$500,$AR481,$AP$4)&amp;"")</f>
        <v/>
      </c>
      <c r="P481" s="37" t="str" cm="1">
        <f t="array" ref="P481">IF($AR481=0,"",IFERROR(_xlfn.TEXTJOIN(", ",TRUE,_xlfn.MAP(_xlfn._xlws.FILTER(INDEX(Input!$D$2:$AC$500,,$AP$6),Input!$J$2:$J$500=$B481),_xlfn.LAMBDA(_xlpm.x,IFERROR(TRUNC(VALUE(_xlfn.TEXTBEFORE(_xlpm.x," ")))&amp;" "&amp;_xlfn.TEXTAFTER(_xlpm.x," "),_xlpm.x)))),""))</f>
        <v/>
      </c>
      <c r="Q481" s="29" t="str">
        <f t="shared" si="23"/>
        <v/>
      </c>
      <c r="R481" s="37" t="str" cm="1">
        <f t="array" ref="R481">IF($AR481=0,"",_xlfn.LET(_xlpm.Result,INDEX(Input!$D$2:$AC$500,$AR481,$AP$5),IF(_xlpm.Result="","",_xlpm.Result)))</f>
        <v/>
      </c>
      <c r="S481" s="37" t="str" cm="1">
        <f t="array" ref="S481">IF(R481="","",IFERROR(_xlfn.TEXTSPLIT(R481," / ", ,TRUE,0,),""))</f>
        <v/>
      </c>
      <c r="T481" s="37"/>
      <c r="U481" s="37" t="str" cm="1">
        <f t="array" ref="U481">IFERROR(_xlfn.IFS(
S481="","",
--S481&lt;55,"Battery Defect",
--S481&lt;=69,"Battery D",
--S481&lt;=80,"Battery C",
--S481&gt;80,""
),"")</f>
        <v/>
      </c>
      <c r="V481" s="37" t="str" cm="1">
        <f t="array" ref="V481">IFERROR(_xlfn.IFS(
T481="","",
--T481&lt;55,"Battery Defect",
--T481&lt;=69,"Battery D",
--T481&lt;=80,"Battery C",
--T481&gt;80,""
),"")</f>
        <v/>
      </c>
      <c r="W481" s="37" t="str" cm="1">
        <f t="array" ref="W481">IF($AR481=0,"",IFERROR(IF(INDEX(Input!$N$2:$U$500,$AR481,0)=0,"",INDEX(Input!$N$2:$U$500,$AR481,0)),""))</f>
        <v/>
      </c>
      <c r="X481" s="37"/>
      <c r="Y481" s="37"/>
      <c r="Z481" s="37"/>
      <c r="AA481" s="37"/>
      <c r="AB481" s="37"/>
      <c r="AC481" s="37"/>
      <c r="AD481" s="37"/>
      <c r="AE481" s="29" t="str">
        <f t="shared" si="21"/>
        <v/>
      </c>
      <c r="AF481" s="29" t="str" cm="1">
        <f t="array" ref="AF481">IF($AS481=0,"",INDEX(Disk_Pivot!$I$2:$I$500,$AS481))</f>
        <v/>
      </c>
      <c r="AG481" s="29" t="str" cm="1">
        <f t="array" ref="AG481">IF($AS481=0,"",INDEX(Disk_Pivot!$N$2:$N$500,$AS481))</f>
        <v/>
      </c>
      <c r="AH481" s="29"/>
      <c r="AI481" s="29"/>
      <c r="AJ481" s="29"/>
      <c r="AK481" s="29"/>
      <c r="AL481" s="29"/>
      <c r="AM481" s="29"/>
      <c r="AR481">
        <f>IFERROR(MATCH($B481,Input!$J$2:$J$500,0),0)</f>
        <v>0</v>
      </c>
      <c r="AS481">
        <f>IFERROR(MATCH($B481,Disk_Pivot!$G$2:$G$500,0),0)</f>
        <v>0</v>
      </c>
    </row>
    <row r="482" spans="1:45">
      <c r="A482" s="29" t="str" cm="1">
        <f t="array" ref="A482">IF($AR482=0,"",INDEX(Input!$G$2:$G$500,$AR482)&amp;"")</f>
        <v/>
      </c>
      <c r="B482" s="29"/>
      <c r="C482" s="29" t="str" cm="1">
        <f t="array" ref="C482">IF($AR482=0,"",INDEX(Input!$H$2:$H$500,$AR482)&amp;"")</f>
        <v/>
      </c>
      <c r="D482" s="37" t="str" cm="1">
        <f t="array" ref="D482">IF($AR482=0,"",INDEX(Input!$F$2:$F$500,$AR482))</f>
        <v/>
      </c>
      <c r="E482" s="29" t="str">
        <f>IFERROR(INDEX(Models!$G$2:$G$605,MATCH(D482,Models!$H$2:$H$605,0)),D482)</f>
        <v/>
      </c>
      <c r="F482" s="29" t="str" cm="1">
        <f t="array" ref="F482">IF($AR482=0,"",INDEX(Input!$E$2:$E$500,$AR482))</f>
        <v/>
      </c>
      <c r="G482" s="29" t="str" cm="1">
        <f t="array" ref="G482">IF($AR482=0,"",IF(F482="LENOVO",INDEX(Input!$K$2:$K$500,$AR482),INDEX(Input!$L$2:$L$500,$AR482)))</f>
        <v/>
      </c>
      <c r="H482" s="29"/>
      <c r="I482" s="29"/>
      <c r="J482" s="29" t="str">
        <f>CPU_Formula!I482</f>
        <v/>
      </c>
      <c r="K482" s="37" t="str" cm="1">
        <f t="array" ref="K482">IF($AR482=0,"",INDEX(Input!$D$2:$AC$500,$AR482,$AP$2)&amp;"")</f>
        <v/>
      </c>
      <c r="L482" s="37" t="str" cm="1">
        <f t="array" ref="L482">IF($AR482=0,"",INDEX(Input!$D$2:$AC$500,$AR482,$AP$3)&amp;"")</f>
        <v/>
      </c>
      <c r="M482" s="37" t="str" cm="1">
        <f t="array" ref="M482">IFERROR(_xlfn.FILTERXML("&lt;t&gt;&lt;s&gt;" &amp; SUBSTITUTE(L482," / ","&lt;/s&gt;&lt;s&gt;") &amp; "&lt;/s&gt;&lt;/t&gt;","(//s[contains(.,'DDR')])[1]"),"")</f>
        <v/>
      </c>
      <c r="N482" s="29" t="str">
        <f t="shared" si="22"/>
        <v/>
      </c>
      <c r="O482" s="37" t="str" cm="1">
        <f t="array" ref="O482">IF($AR482=0,"",INDEX(Input!$D$2:$AC$500,$AR482,$AP$4)&amp;"")</f>
        <v/>
      </c>
      <c r="P482" s="37" t="str" cm="1">
        <f t="array" ref="P482">IF($AR482=0,"",IFERROR(_xlfn.TEXTJOIN(", ",TRUE,_xlfn.MAP(_xlfn._xlws.FILTER(INDEX(Input!$D$2:$AC$500,,$AP$6),Input!$J$2:$J$500=$B482),_xlfn.LAMBDA(_xlpm.x,IFERROR(TRUNC(VALUE(_xlfn.TEXTBEFORE(_xlpm.x," ")))&amp;" "&amp;_xlfn.TEXTAFTER(_xlpm.x," "),_xlpm.x)))),""))</f>
        <v/>
      </c>
      <c r="Q482" s="29" t="str">
        <f t="shared" si="23"/>
        <v/>
      </c>
      <c r="R482" s="37" t="str" cm="1">
        <f t="array" ref="R482">IF($AR482=0,"",_xlfn.LET(_xlpm.Result,INDEX(Input!$D$2:$AC$500,$AR482,$AP$5),IF(_xlpm.Result="","",_xlpm.Result)))</f>
        <v/>
      </c>
      <c r="S482" s="37" t="str" cm="1">
        <f t="array" ref="S482">IF(R482="","",IFERROR(_xlfn.TEXTSPLIT(R482," / ", ,TRUE,0,),""))</f>
        <v/>
      </c>
      <c r="T482" s="37"/>
      <c r="U482" s="37" t="str" cm="1">
        <f t="array" ref="U482">IFERROR(_xlfn.IFS(
S482="","",
--S482&lt;55,"Battery Defect",
--S482&lt;=69,"Battery D",
--S482&lt;=80,"Battery C",
--S482&gt;80,""
),"")</f>
        <v/>
      </c>
      <c r="V482" s="37" t="str" cm="1">
        <f t="array" ref="V482">IFERROR(_xlfn.IFS(
T482="","",
--T482&lt;55,"Battery Defect",
--T482&lt;=69,"Battery D",
--T482&lt;=80,"Battery C",
--T482&gt;80,""
),"")</f>
        <v/>
      </c>
      <c r="W482" s="37" t="str" cm="1">
        <f t="array" ref="W482">IF($AR482=0,"",IFERROR(IF(INDEX(Input!$N$2:$U$500,$AR482,0)=0,"",INDEX(Input!$N$2:$U$500,$AR482,0)),""))</f>
        <v/>
      </c>
      <c r="X482" s="37"/>
      <c r="Y482" s="37"/>
      <c r="Z482" s="37"/>
      <c r="AA482" s="37"/>
      <c r="AB482" s="37"/>
      <c r="AC482" s="37"/>
      <c r="AD482" s="37"/>
      <c r="AE482" s="29" t="str">
        <f t="shared" si="21"/>
        <v/>
      </c>
      <c r="AF482" s="29" t="str" cm="1">
        <f t="array" ref="AF482">IF($AS482=0,"",INDEX(Disk_Pivot!$I$2:$I$500,$AS482))</f>
        <v/>
      </c>
      <c r="AG482" s="29" t="str" cm="1">
        <f t="array" ref="AG482">IF($AS482=0,"",INDEX(Disk_Pivot!$N$2:$N$500,$AS482))</f>
        <v/>
      </c>
      <c r="AH482" s="29"/>
      <c r="AI482" s="29"/>
      <c r="AJ482" s="29"/>
      <c r="AK482" s="29"/>
      <c r="AL482" s="29"/>
      <c r="AM482" s="29"/>
      <c r="AR482">
        <f>IFERROR(MATCH($B482,Input!$J$2:$J$500,0),0)</f>
        <v>0</v>
      </c>
      <c r="AS482">
        <f>IFERROR(MATCH($B482,Disk_Pivot!$G$2:$G$500,0),0)</f>
        <v>0</v>
      </c>
    </row>
    <row r="483" spans="1:45">
      <c r="A483" s="29" t="str" cm="1">
        <f t="array" ref="A483">IF($AR483=0,"",INDEX(Input!$G$2:$G$500,$AR483)&amp;"")</f>
        <v/>
      </c>
      <c r="B483" s="29"/>
      <c r="C483" s="29" t="str" cm="1">
        <f t="array" ref="C483">IF($AR483=0,"",INDEX(Input!$H$2:$H$500,$AR483)&amp;"")</f>
        <v/>
      </c>
      <c r="D483" s="37" t="str" cm="1">
        <f t="array" ref="D483">IF($AR483=0,"",INDEX(Input!$F$2:$F$500,$AR483))</f>
        <v/>
      </c>
      <c r="E483" s="29" t="str">
        <f>IFERROR(INDEX(Models!$G$2:$G$605,MATCH(D483,Models!$H$2:$H$605,0)),D483)</f>
        <v/>
      </c>
      <c r="F483" s="29" t="str" cm="1">
        <f t="array" ref="F483">IF($AR483=0,"",INDEX(Input!$E$2:$E$500,$AR483))</f>
        <v/>
      </c>
      <c r="G483" s="29" t="str" cm="1">
        <f t="array" ref="G483">IF($AR483=0,"",IF(F483="LENOVO",INDEX(Input!$K$2:$K$500,$AR483),INDEX(Input!$L$2:$L$500,$AR483)))</f>
        <v/>
      </c>
      <c r="H483" s="29"/>
      <c r="I483" s="29"/>
      <c r="J483" s="29" t="str">
        <f>CPU_Formula!I483</f>
        <v/>
      </c>
      <c r="K483" s="37" t="str" cm="1">
        <f t="array" ref="K483">IF($AR483=0,"",INDEX(Input!$D$2:$AC$500,$AR483,$AP$2)&amp;"")</f>
        <v/>
      </c>
      <c r="L483" s="37" t="str" cm="1">
        <f t="array" ref="L483">IF($AR483=0,"",INDEX(Input!$D$2:$AC$500,$AR483,$AP$3)&amp;"")</f>
        <v/>
      </c>
      <c r="M483" s="37" t="str" cm="1">
        <f t="array" ref="M483">IFERROR(_xlfn.FILTERXML("&lt;t&gt;&lt;s&gt;" &amp; SUBSTITUTE(L483," / ","&lt;/s&gt;&lt;s&gt;") &amp; "&lt;/s&gt;&lt;/t&gt;","(//s[contains(.,'DDR')])[1]"),"")</f>
        <v/>
      </c>
      <c r="N483" s="29" t="str">
        <f t="shared" si="22"/>
        <v/>
      </c>
      <c r="O483" s="37" t="str" cm="1">
        <f t="array" ref="O483">IF($AR483=0,"",INDEX(Input!$D$2:$AC$500,$AR483,$AP$4)&amp;"")</f>
        <v/>
      </c>
      <c r="P483" s="37" t="str" cm="1">
        <f t="array" ref="P483">IF($AR483=0,"",IFERROR(_xlfn.TEXTJOIN(", ",TRUE,_xlfn.MAP(_xlfn._xlws.FILTER(INDEX(Input!$D$2:$AC$500,,$AP$6),Input!$J$2:$J$500=$B483),_xlfn.LAMBDA(_xlpm.x,IFERROR(TRUNC(VALUE(_xlfn.TEXTBEFORE(_xlpm.x," ")))&amp;" "&amp;_xlfn.TEXTAFTER(_xlpm.x," "),_xlpm.x)))),""))</f>
        <v/>
      </c>
      <c r="Q483" s="29" t="str">
        <f t="shared" si="23"/>
        <v/>
      </c>
      <c r="R483" s="37" t="str" cm="1">
        <f t="array" ref="R483">IF($AR483=0,"",_xlfn.LET(_xlpm.Result,INDEX(Input!$D$2:$AC$500,$AR483,$AP$5),IF(_xlpm.Result="","",_xlpm.Result)))</f>
        <v/>
      </c>
      <c r="S483" s="37" t="str" cm="1">
        <f t="array" ref="S483">IF(R483="","",IFERROR(_xlfn.TEXTSPLIT(R483," / ", ,TRUE,0,),""))</f>
        <v/>
      </c>
      <c r="T483" s="37"/>
      <c r="U483" s="37" t="str" cm="1">
        <f t="array" ref="U483">IFERROR(_xlfn.IFS(
S483="","",
--S483&lt;55,"Battery Defect",
--S483&lt;=69,"Battery D",
--S483&lt;=80,"Battery C",
--S483&gt;80,""
),"")</f>
        <v/>
      </c>
      <c r="V483" s="37" t="str" cm="1">
        <f t="array" ref="V483">IFERROR(_xlfn.IFS(
T483="","",
--T483&lt;55,"Battery Defect",
--T483&lt;=69,"Battery D",
--T483&lt;=80,"Battery C",
--T483&gt;80,""
),"")</f>
        <v/>
      </c>
      <c r="W483" s="37" t="str" cm="1">
        <f t="array" ref="W483">IF($AR483=0,"",IFERROR(IF(INDEX(Input!$N$2:$U$500,$AR483,0)=0,"",INDEX(Input!$N$2:$U$500,$AR483,0)),""))</f>
        <v/>
      </c>
      <c r="X483" s="37"/>
      <c r="Y483" s="37"/>
      <c r="Z483" s="37"/>
      <c r="AA483" s="37"/>
      <c r="AB483" s="37"/>
      <c r="AC483" s="37"/>
      <c r="AD483" s="37"/>
      <c r="AE483" s="29" t="str">
        <f t="shared" si="21"/>
        <v/>
      </c>
      <c r="AF483" s="29" t="str" cm="1">
        <f t="array" ref="AF483">IF($AS483=0,"",INDEX(Disk_Pivot!$I$2:$I$500,$AS483))</f>
        <v/>
      </c>
      <c r="AG483" s="29" t="str" cm="1">
        <f t="array" ref="AG483">IF($AS483=0,"",INDEX(Disk_Pivot!$N$2:$N$500,$AS483))</f>
        <v/>
      </c>
      <c r="AH483" s="29"/>
      <c r="AI483" s="29"/>
      <c r="AJ483" s="29"/>
      <c r="AK483" s="29"/>
      <c r="AL483" s="29"/>
      <c r="AM483" s="29"/>
      <c r="AR483">
        <f>IFERROR(MATCH($B483,Input!$J$2:$J$500,0),0)</f>
        <v>0</v>
      </c>
      <c r="AS483">
        <f>IFERROR(MATCH($B483,Disk_Pivot!$G$2:$G$500,0),0)</f>
        <v>0</v>
      </c>
    </row>
    <row r="484" spans="1:45">
      <c r="A484" s="29" t="str" cm="1">
        <f t="array" ref="A484">IF($AR484=0,"",INDEX(Input!$G$2:$G$500,$AR484)&amp;"")</f>
        <v/>
      </c>
      <c r="B484" s="29"/>
      <c r="C484" s="29" t="str" cm="1">
        <f t="array" ref="C484">IF($AR484=0,"",INDEX(Input!$H$2:$H$500,$AR484)&amp;"")</f>
        <v/>
      </c>
      <c r="D484" s="37" t="str" cm="1">
        <f t="array" ref="D484">IF($AR484=0,"",INDEX(Input!$F$2:$F$500,$AR484))</f>
        <v/>
      </c>
      <c r="E484" s="29" t="str">
        <f>IFERROR(INDEX(Models!$G$2:$G$605,MATCH(D484,Models!$H$2:$H$605,0)),D484)</f>
        <v/>
      </c>
      <c r="F484" s="29" t="str" cm="1">
        <f t="array" ref="F484">IF($AR484=0,"",INDEX(Input!$E$2:$E$500,$AR484))</f>
        <v/>
      </c>
      <c r="G484" s="29" t="str" cm="1">
        <f t="array" ref="G484">IF($AR484=0,"",IF(F484="LENOVO",INDEX(Input!$K$2:$K$500,$AR484),INDEX(Input!$L$2:$L$500,$AR484)))</f>
        <v/>
      </c>
      <c r="H484" s="29"/>
      <c r="I484" s="29"/>
      <c r="J484" s="29" t="str">
        <f>CPU_Formula!I484</f>
        <v/>
      </c>
      <c r="K484" s="37" t="str" cm="1">
        <f t="array" ref="K484">IF($AR484=0,"",INDEX(Input!$D$2:$AC$500,$AR484,$AP$2)&amp;"")</f>
        <v/>
      </c>
      <c r="L484" s="37" t="str" cm="1">
        <f t="array" ref="L484">IF($AR484=0,"",INDEX(Input!$D$2:$AC$500,$AR484,$AP$3)&amp;"")</f>
        <v/>
      </c>
      <c r="M484" s="37" t="str" cm="1">
        <f t="array" ref="M484">IFERROR(_xlfn.FILTERXML("&lt;t&gt;&lt;s&gt;" &amp; SUBSTITUTE(L484," / ","&lt;/s&gt;&lt;s&gt;") &amp; "&lt;/s&gt;&lt;/t&gt;","(//s[contains(.,'DDR')])[1]"),"")</f>
        <v/>
      </c>
      <c r="N484" s="29" t="str">
        <f t="shared" si="22"/>
        <v/>
      </c>
      <c r="O484" s="37" t="str" cm="1">
        <f t="array" ref="O484">IF($AR484=0,"",INDEX(Input!$D$2:$AC$500,$AR484,$AP$4)&amp;"")</f>
        <v/>
      </c>
      <c r="P484" s="37" t="str" cm="1">
        <f t="array" ref="P484">IF($AR484=0,"",IFERROR(_xlfn.TEXTJOIN(", ",TRUE,_xlfn.MAP(_xlfn._xlws.FILTER(INDEX(Input!$D$2:$AC$500,,$AP$6),Input!$J$2:$J$500=$B484),_xlfn.LAMBDA(_xlpm.x,IFERROR(TRUNC(VALUE(_xlfn.TEXTBEFORE(_xlpm.x," ")))&amp;" "&amp;_xlfn.TEXTAFTER(_xlpm.x," "),_xlpm.x)))),""))</f>
        <v/>
      </c>
      <c r="Q484" s="29" t="str">
        <f t="shared" si="23"/>
        <v/>
      </c>
      <c r="R484" s="37" t="str" cm="1">
        <f t="array" ref="R484">IF($AR484=0,"",_xlfn.LET(_xlpm.Result,INDEX(Input!$D$2:$AC$500,$AR484,$AP$5),IF(_xlpm.Result="","",_xlpm.Result)))</f>
        <v/>
      </c>
      <c r="S484" s="37" t="str" cm="1">
        <f t="array" ref="S484">IF(R484="","",IFERROR(_xlfn.TEXTSPLIT(R484," / ", ,TRUE,0,),""))</f>
        <v/>
      </c>
      <c r="T484" s="37"/>
      <c r="U484" s="37" t="str" cm="1">
        <f t="array" ref="U484">IFERROR(_xlfn.IFS(
S484="","",
--S484&lt;55,"Battery Defect",
--S484&lt;=69,"Battery D",
--S484&lt;=80,"Battery C",
--S484&gt;80,""
),"")</f>
        <v/>
      </c>
      <c r="V484" s="37" t="str" cm="1">
        <f t="array" ref="V484">IFERROR(_xlfn.IFS(
T484="","",
--T484&lt;55,"Battery Defect",
--T484&lt;=69,"Battery D",
--T484&lt;=80,"Battery C",
--T484&gt;80,""
),"")</f>
        <v/>
      </c>
      <c r="W484" s="37" t="str" cm="1">
        <f t="array" ref="W484">IF($AR484=0,"",IFERROR(IF(INDEX(Input!$N$2:$U$500,$AR484,0)=0,"",INDEX(Input!$N$2:$U$500,$AR484,0)),""))</f>
        <v/>
      </c>
      <c r="X484" s="37"/>
      <c r="Y484" s="37"/>
      <c r="Z484" s="37"/>
      <c r="AA484" s="37"/>
      <c r="AB484" s="37"/>
      <c r="AC484" s="37"/>
      <c r="AD484" s="37"/>
      <c r="AE484" s="29" t="str">
        <f t="shared" si="21"/>
        <v/>
      </c>
      <c r="AF484" s="29" t="str" cm="1">
        <f t="array" ref="AF484">IF($AS484=0,"",INDEX(Disk_Pivot!$I$2:$I$500,$AS484))</f>
        <v/>
      </c>
      <c r="AG484" s="29" t="str" cm="1">
        <f t="array" ref="AG484">IF($AS484=0,"",INDEX(Disk_Pivot!$N$2:$N$500,$AS484))</f>
        <v/>
      </c>
      <c r="AH484" s="29"/>
      <c r="AI484" s="29"/>
      <c r="AJ484" s="29"/>
      <c r="AK484" s="29"/>
      <c r="AL484" s="29"/>
      <c r="AM484" s="29"/>
      <c r="AR484">
        <f>IFERROR(MATCH($B484,Input!$J$2:$J$500,0),0)</f>
        <v>0</v>
      </c>
      <c r="AS484">
        <f>IFERROR(MATCH($B484,Disk_Pivot!$G$2:$G$500,0),0)</f>
        <v>0</v>
      </c>
    </row>
    <row r="485" spans="1:45">
      <c r="A485" s="29" t="str" cm="1">
        <f t="array" ref="A485">IF($AR485=0,"",INDEX(Input!$G$2:$G$500,$AR485)&amp;"")</f>
        <v/>
      </c>
      <c r="B485" s="29"/>
      <c r="C485" s="29" t="str" cm="1">
        <f t="array" ref="C485">IF($AR485=0,"",INDEX(Input!$H$2:$H$500,$AR485)&amp;"")</f>
        <v/>
      </c>
      <c r="D485" s="37" t="str" cm="1">
        <f t="array" ref="D485">IF($AR485=0,"",INDEX(Input!$F$2:$F$500,$AR485))</f>
        <v/>
      </c>
      <c r="E485" s="29" t="str">
        <f>IFERROR(INDEX(Models!$G$2:$G$605,MATCH(D485,Models!$H$2:$H$605,0)),D485)</f>
        <v/>
      </c>
      <c r="F485" s="29" t="str" cm="1">
        <f t="array" ref="F485">IF($AR485=0,"",INDEX(Input!$E$2:$E$500,$AR485))</f>
        <v/>
      </c>
      <c r="G485" s="29" t="str" cm="1">
        <f t="array" ref="G485">IF($AR485=0,"",IF(F485="LENOVO",INDEX(Input!$K$2:$K$500,$AR485),INDEX(Input!$L$2:$L$500,$AR485)))</f>
        <v/>
      </c>
      <c r="H485" s="29"/>
      <c r="I485" s="29"/>
      <c r="J485" s="29" t="str">
        <f>CPU_Formula!I485</f>
        <v/>
      </c>
      <c r="K485" s="37" t="str" cm="1">
        <f t="array" ref="K485">IF($AR485=0,"",INDEX(Input!$D$2:$AC$500,$AR485,$AP$2)&amp;"")</f>
        <v/>
      </c>
      <c r="L485" s="37" t="str" cm="1">
        <f t="array" ref="L485">IF($AR485=0,"",INDEX(Input!$D$2:$AC$500,$AR485,$AP$3)&amp;"")</f>
        <v/>
      </c>
      <c r="M485" s="37" t="str" cm="1">
        <f t="array" ref="M485">IFERROR(_xlfn.FILTERXML("&lt;t&gt;&lt;s&gt;" &amp; SUBSTITUTE(L485," / ","&lt;/s&gt;&lt;s&gt;") &amp; "&lt;/s&gt;&lt;/t&gt;","(//s[contains(.,'DDR')])[1]"),"")</f>
        <v/>
      </c>
      <c r="N485" s="29" t="str">
        <f t="shared" si="22"/>
        <v/>
      </c>
      <c r="O485" s="37" t="str" cm="1">
        <f t="array" ref="O485">IF($AR485=0,"",INDEX(Input!$D$2:$AC$500,$AR485,$AP$4)&amp;"")</f>
        <v/>
      </c>
      <c r="P485" s="37" t="str" cm="1">
        <f t="array" ref="P485">IF($AR485=0,"",IFERROR(_xlfn.TEXTJOIN(", ",TRUE,_xlfn.MAP(_xlfn._xlws.FILTER(INDEX(Input!$D$2:$AC$500,,$AP$6),Input!$J$2:$J$500=$B485),_xlfn.LAMBDA(_xlpm.x,IFERROR(TRUNC(VALUE(_xlfn.TEXTBEFORE(_xlpm.x," ")))&amp;" "&amp;_xlfn.TEXTAFTER(_xlpm.x," "),_xlpm.x)))),""))</f>
        <v/>
      </c>
      <c r="Q485" s="29" t="str">
        <f t="shared" si="23"/>
        <v/>
      </c>
      <c r="R485" s="37" t="str" cm="1">
        <f t="array" ref="R485">IF($AR485=0,"",_xlfn.LET(_xlpm.Result,INDEX(Input!$D$2:$AC$500,$AR485,$AP$5),IF(_xlpm.Result="","",_xlpm.Result)))</f>
        <v/>
      </c>
      <c r="S485" s="37" t="str" cm="1">
        <f t="array" ref="S485">IF(R485="","",IFERROR(_xlfn.TEXTSPLIT(R485," / ", ,TRUE,0,),""))</f>
        <v/>
      </c>
      <c r="T485" s="37"/>
      <c r="U485" s="37" t="str" cm="1">
        <f t="array" ref="U485">IFERROR(_xlfn.IFS(
S485="","",
--S485&lt;55,"Battery Defect",
--S485&lt;=69,"Battery D",
--S485&lt;=80,"Battery C",
--S485&gt;80,""
),"")</f>
        <v/>
      </c>
      <c r="V485" s="37" t="str" cm="1">
        <f t="array" ref="V485">IFERROR(_xlfn.IFS(
T485="","",
--T485&lt;55,"Battery Defect",
--T485&lt;=69,"Battery D",
--T485&lt;=80,"Battery C",
--T485&gt;80,""
),"")</f>
        <v/>
      </c>
      <c r="W485" s="37" t="str" cm="1">
        <f t="array" ref="W485">IF($AR485=0,"",IFERROR(IF(INDEX(Input!$N$2:$U$500,$AR485,0)=0,"",INDEX(Input!$N$2:$U$500,$AR485,0)),""))</f>
        <v/>
      </c>
      <c r="X485" s="37"/>
      <c r="Y485" s="37"/>
      <c r="Z485" s="37"/>
      <c r="AA485" s="37"/>
      <c r="AB485" s="37"/>
      <c r="AC485" s="37"/>
      <c r="AD485" s="37"/>
      <c r="AE485" s="29" t="str">
        <f t="shared" si="21"/>
        <v/>
      </c>
      <c r="AF485" s="29" t="str" cm="1">
        <f t="array" ref="AF485">IF($AS485=0,"",INDEX(Disk_Pivot!$I$2:$I$500,$AS485))</f>
        <v/>
      </c>
      <c r="AG485" s="29" t="str" cm="1">
        <f t="array" ref="AG485">IF($AS485=0,"",INDEX(Disk_Pivot!$N$2:$N$500,$AS485))</f>
        <v/>
      </c>
      <c r="AH485" s="29"/>
      <c r="AI485" s="29"/>
      <c r="AJ485" s="29"/>
      <c r="AK485" s="29"/>
      <c r="AL485" s="29"/>
      <c r="AM485" s="29"/>
      <c r="AR485">
        <f>IFERROR(MATCH($B485,Input!$J$2:$J$500,0),0)</f>
        <v>0</v>
      </c>
      <c r="AS485">
        <f>IFERROR(MATCH($B485,Disk_Pivot!$G$2:$G$500,0),0)</f>
        <v>0</v>
      </c>
    </row>
    <row r="486" spans="1:45">
      <c r="A486" s="29" t="str" cm="1">
        <f t="array" ref="A486">IF($AR486=0,"",INDEX(Input!$G$2:$G$500,$AR486)&amp;"")</f>
        <v/>
      </c>
      <c r="B486" s="29"/>
      <c r="C486" s="29" t="str" cm="1">
        <f t="array" ref="C486">IF($AR486=0,"",INDEX(Input!$H$2:$H$500,$AR486)&amp;"")</f>
        <v/>
      </c>
      <c r="D486" s="37" t="str" cm="1">
        <f t="array" ref="D486">IF($AR486=0,"",INDEX(Input!$F$2:$F$500,$AR486))</f>
        <v/>
      </c>
      <c r="E486" s="29" t="str">
        <f>IFERROR(INDEX(Models!$G$2:$G$605,MATCH(D486,Models!$H$2:$H$605,0)),D486)</f>
        <v/>
      </c>
      <c r="F486" s="29" t="str" cm="1">
        <f t="array" ref="F486">IF($AR486=0,"",INDEX(Input!$E$2:$E$500,$AR486))</f>
        <v/>
      </c>
      <c r="G486" s="29" t="str" cm="1">
        <f t="array" ref="G486">IF($AR486=0,"",IF(F486="LENOVO",INDEX(Input!$K$2:$K$500,$AR486),INDEX(Input!$L$2:$L$500,$AR486)))</f>
        <v/>
      </c>
      <c r="H486" s="29"/>
      <c r="I486" s="29"/>
      <c r="J486" s="29" t="str">
        <f>CPU_Formula!I486</f>
        <v/>
      </c>
      <c r="K486" s="37" t="str" cm="1">
        <f t="array" ref="K486">IF($AR486=0,"",INDEX(Input!$D$2:$AC$500,$AR486,$AP$2)&amp;"")</f>
        <v/>
      </c>
      <c r="L486" s="37" t="str" cm="1">
        <f t="array" ref="L486">IF($AR486=0,"",INDEX(Input!$D$2:$AC$500,$AR486,$AP$3)&amp;"")</f>
        <v/>
      </c>
      <c r="M486" s="37" t="str" cm="1">
        <f t="array" ref="M486">IFERROR(_xlfn.FILTERXML("&lt;t&gt;&lt;s&gt;" &amp; SUBSTITUTE(L486," / ","&lt;/s&gt;&lt;s&gt;") &amp; "&lt;/s&gt;&lt;/t&gt;","(//s[contains(.,'DDR')])[1]"),"")</f>
        <v/>
      </c>
      <c r="N486" s="29" t="str">
        <f t="shared" si="22"/>
        <v/>
      </c>
      <c r="O486" s="37" t="str" cm="1">
        <f t="array" ref="O486">IF($AR486=0,"",INDEX(Input!$D$2:$AC$500,$AR486,$AP$4)&amp;"")</f>
        <v/>
      </c>
      <c r="P486" s="37" t="str" cm="1">
        <f t="array" ref="P486">IF($AR486=0,"",IFERROR(_xlfn.TEXTJOIN(", ",TRUE,_xlfn.MAP(_xlfn._xlws.FILTER(INDEX(Input!$D$2:$AC$500,,$AP$6),Input!$J$2:$J$500=$B486),_xlfn.LAMBDA(_xlpm.x,IFERROR(TRUNC(VALUE(_xlfn.TEXTBEFORE(_xlpm.x," ")))&amp;" "&amp;_xlfn.TEXTAFTER(_xlpm.x," "),_xlpm.x)))),""))</f>
        <v/>
      </c>
      <c r="Q486" s="29" t="str">
        <f t="shared" si="23"/>
        <v/>
      </c>
      <c r="R486" s="37" t="str" cm="1">
        <f t="array" ref="R486">IF($AR486=0,"",_xlfn.LET(_xlpm.Result,INDEX(Input!$D$2:$AC$500,$AR486,$AP$5),IF(_xlpm.Result="","",_xlpm.Result)))</f>
        <v/>
      </c>
      <c r="S486" s="37" t="str" cm="1">
        <f t="array" ref="S486">IF(R486="","",IFERROR(_xlfn.TEXTSPLIT(R486," / ", ,TRUE,0,),""))</f>
        <v/>
      </c>
      <c r="T486" s="37"/>
      <c r="U486" s="37" t="str" cm="1">
        <f t="array" ref="U486">IFERROR(_xlfn.IFS(
S486="","",
--S486&lt;55,"Battery Defect",
--S486&lt;=69,"Battery D",
--S486&lt;=80,"Battery C",
--S486&gt;80,""
),"")</f>
        <v/>
      </c>
      <c r="V486" s="37" t="str" cm="1">
        <f t="array" ref="V486">IFERROR(_xlfn.IFS(
T486="","",
--T486&lt;55,"Battery Defect",
--T486&lt;=69,"Battery D",
--T486&lt;=80,"Battery C",
--T486&gt;80,""
),"")</f>
        <v/>
      </c>
      <c r="W486" s="37" t="str" cm="1">
        <f t="array" ref="W486">IF($AR486=0,"",IFERROR(IF(INDEX(Input!$N$2:$U$500,$AR486,0)=0,"",INDEX(Input!$N$2:$U$500,$AR486,0)),""))</f>
        <v/>
      </c>
      <c r="X486" s="37"/>
      <c r="Y486" s="37"/>
      <c r="Z486" s="37"/>
      <c r="AA486" s="37"/>
      <c r="AB486" s="37"/>
      <c r="AC486" s="37"/>
      <c r="AD486" s="37"/>
      <c r="AE486" s="29" t="str">
        <f t="shared" si="21"/>
        <v/>
      </c>
      <c r="AF486" s="29" t="str" cm="1">
        <f t="array" ref="AF486">IF($AS486=0,"",INDEX(Disk_Pivot!$I$2:$I$500,$AS486))</f>
        <v/>
      </c>
      <c r="AG486" s="29" t="str" cm="1">
        <f t="array" ref="AG486">IF($AS486=0,"",INDEX(Disk_Pivot!$N$2:$N$500,$AS486))</f>
        <v/>
      </c>
      <c r="AH486" s="29"/>
      <c r="AI486" s="29"/>
      <c r="AJ486" s="29"/>
      <c r="AK486" s="29"/>
      <c r="AL486" s="29"/>
      <c r="AM486" s="29"/>
      <c r="AR486">
        <f>IFERROR(MATCH($B486,Input!$J$2:$J$500,0),0)</f>
        <v>0</v>
      </c>
      <c r="AS486">
        <f>IFERROR(MATCH($B486,Disk_Pivot!$G$2:$G$500,0),0)</f>
        <v>0</v>
      </c>
    </row>
    <row r="487" spans="1:45">
      <c r="A487" s="29" t="str" cm="1">
        <f t="array" ref="A487">IF($AR487=0,"",INDEX(Input!$G$2:$G$500,$AR487)&amp;"")</f>
        <v/>
      </c>
      <c r="B487" s="29"/>
      <c r="C487" s="29" t="str" cm="1">
        <f t="array" ref="C487">IF($AR487=0,"",INDEX(Input!$H$2:$H$500,$AR487)&amp;"")</f>
        <v/>
      </c>
      <c r="D487" s="37" t="str" cm="1">
        <f t="array" ref="D487">IF($AR487=0,"",INDEX(Input!$F$2:$F$500,$AR487))</f>
        <v/>
      </c>
      <c r="E487" s="29" t="str">
        <f>IFERROR(INDEX(Models!$G$2:$G$605,MATCH(D487,Models!$H$2:$H$605,0)),D487)</f>
        <v/>
      </c>
      <c r="F487" s="29" t="str" cm="1">
        <f t="array" ref="F487">IF($AR487=0,"",INDEX(Input!$E$2:$E$500,$AR487))</f>
        <v/>
      </c>
      <c r="G487" s="29" t="str" cm="1">
        <f t="array" ref="G487">IF($AR487=0,"",IF(F487="LENOVO",INDEX(Input!$K$2:$K$500,$AR487),INDEX(Input!$L$2:$L$500,$AR487)))</f>
        <v/>
      </c>
      <c r="H487" s="29"/>
      <c r="I487" s="29"/>
      <c r="J487" s="29" t="str">
        <f>CPU_Formula!I487</f>
        <v/>
      </c>
      <c r="K487" s="37" t="str" cm="1">
        <f t="array" ref="K487">IF($AR487=0,"",INDEX(Input!$D$2:$AC$500,$AR487,$AP$2)&amp;"")</f>
        <v/>
      </c>
      <c r="L487" s="37" t="str" cm="1">
        <f t="array" ref="L487">IF($AR487=0,"",INDEX(Input!$D$2:$AC$500,$AR487,$AP$3)&amp;"")</f>
        <v/>
      </c>
      <c r="M487" s="37" t="str" cm="1">
        <f t="array" ref="M487">IFERROR(_xlfn.FILTERXML("&lt;t&gt;&lt;s&gt;" &amp; SUBSTITUTE(L487," / ","&lt;/s&gt;&lt;s&gt;") &amp; "&lt;/s&gt;&lt;/t&gt;","(//s[contains(.,'DDR')])[1]"),"")</f>
        <v/>
      </c>
      <c r="N487" s="29" t="str">
        <f t="shared" si="22"/>
        <v/>
      </c>
      <c r="O487" s="37" t="str" cm="1">
        <f t="array" ref="O487">IF($AR487=0,"",INDEX(Input!$D$2:$AC$500,$AR487,$AP$4)&amp;"")</f>
        <v/>
      </c>
      <c r="P487" s="37" t="str" cm="1">
        <f t="array" ref="P487">IF($AR487=0,"",IFERROR(_xlfn.TEXTJOIN(", ",TRUE,_xlfn.MAP(_xlfn._xlws.FILTER(INDEX(Input!$D$2:$AC$500,,$AP$6),Input!$J$2:$J$500=$B487),_xlfn.LAMBDA(_xlpm.x,IFERROR(TRUNC(VALUE(_xlfn.TEXTBEFORE(_xlpm.x," ")))&amp;" "&amp;_xlfn.TEXTAFTER(_xlpm.x," "),_xlpm.x)))),""))</f>
        <v/>
      </c>
      <c r="Q487" s="29" t="str">
        <f t="shared" si="23"/>
        <v/>
      </c>
      <c r="R487" s="37" t="str" cm="1">
        <f t="array" ref="R487">IF($AR487=0,"",_xlfn.LET(_xlpm.Result,INDEX(Input!$D$2:$AC$500,$AR487,$AP$5),IF(_xlpm.Result="","",_xlpm.Result)))</f>
        <v/>
      </c>
      <c r="S487" s="37" t="str" cm="1">
        <f t="array" ref="S487">IF(R487="","",IFERROR(_xlfn.TEXTSPLIT(R487," / ", ,TRUE,0,),""))</f>
        <v/>
      </c>
      <c r="T487" s="37"/>
      <c r="U487" s="37" t="str" cm="1">
        <f t="array" ref="U487">IFERROR(_xlfn.IFS(
S487="","",
--S487&lt;55,"Battery Defect",
--S487&lt;=69,"Battery D",
--S487&lt;=80,"Battery C",
--S487&gt;80,""
),"")</f>
        <v/>
      </c>
      <c r="V487" s="37" t="str" cm="1">
        <f t="array" ref="V487">IFERROR(_xlfn.IFS(
T487="","",
--T487&lt;55,"Battery Defect",
--T487&lt;=69,"Battery D",
--T487&lt;=80,"Battery C",
--T487&gt;80,""
),"")</f>
        <v/>
      </c>
      <c r="W487" s="37" t="str" cm="1">
        <f t="array" ref="W487">IF($AR487=0,"",IFERROR(IF(INDEX(Input!$N$2:$U$500,$AR487,0)=0,"",INDEX(Input!$N$2:$U$500,$AR487,0)),""))</f>
        <v/>
      </c>
      <c r="X487" s="37"/>
      <c r="Y487" s="37"/>
      <c r="Z487" s="37"/>
      <c r="AA487" s="37"/>
      <c r="AB487" s="37"/>
      <c r="AC487" s="37"/>
      <c r="AD487" s="37"/>
      <c r="AE487" s="29" t="str">
        <f t="shared" si="21"/>
        <v/>
      </c>
      <c r="AF487" s="29" t="str" cm="1">
        <f t="array" ref="AF487">IF($AS487=0,"",INDEX(Disk_Pivot!$I$2:$I$500,$AS487))</f>
        <v/>
      </c>
      <c r="AG487" s="29" t="str" cm="1">
        <f t="array" ref="AG487">IF($AS487=0,"",INDEX(Disk_Pivot!$N$2:$N$500,$AS487))</f>
        <v/>
      </c>
      <c r="AH487" s="29"/>
      <c r="AI487" s="29"/>
      <c r="AJ487" s="29"/>
      <c r="AK487" s="29"/>
      <c r="AL487" s="29"/>
      <c r="AM487" s="29"/>
      <c r="AR487">
        <f>IFERROR(MATCH($B487,Input!$J$2:$J$500,0),0)</f>
        <v>0</v>
      </c>
      <c r="AS487">
        <f>IFERROR(MATCH($B487,Disk_Pivot!$G$2:$G$500,0),0)</f>
        <v>0</v>
      </c>
    </row>
    <row r="488" spans="1:45">
      <c r="A488" s="29" t="str" cm="1">
        <f t="array" ref="A488">IF($AR488=0,"",INDEX(Input!$G$2:$G$500,$AR488)&amp;"")</f>
        <v/>
      </c>
      <c r="B488" s="29"/>
      <c r="C488" s="29" t="str" cm="1">
        <f t="array" ref="C488">IF($AR488=0,"",INDEX(Input!$H$2:$H$500,$AR488)&amp;"")</f>
        <v/>
      </c>
      <c r="D488" s="37" t="str" cm="1">
        <f t="array" ref="D488">IF($AR488=0,"",INDEX(Input!$F$2:$F$500,$AR488))</f>
        <v/>
      </c>
      <c r="E488" s="29" t="str">
        <f>IFERROR(INDEX(Models!$G$2:$G$605,MATCH(D488,Models!$H$2:$H$605,0)),D488)</f>
        <v/>
      </c>
      <c r="F488" s="29" t="str" cm="1">
        <f t="array" ref="F488">IF($AR488=0,"",INDEX(Input!$E$2:$E$500,$AR488))</f>
        <v/>
      </c>
      <c r="G488" s="29" t="str" cm="1">
        <f t="array" ref="G488">IF($AR488=0,"",IF(F488="LENOVO",INDEX(Input!$K$2:$K$500,$AR488),INDEX(Input!$L$2:$L$500,$AR488)))</f>
        <v/>
      </c>
      <c r="H488" s="29"/>
      <c r="I488" s="29"/>
      <c r="J488" s="29" t="str">
        <f>CPU_Formula!I488</f>
        <v/>
      </c>
      <c r="K488" s="37" t="str" cm="1">
        <f t="array" ref="K488">IF($AR488=0,"",INDEX(Input!$D$2:$AC$500,$AR488,$AP$2)&amp;"")</f>
        <v/>
      </c>
      <c r="L488" s="37" t="str" cm="1">
        <f t="array" ref="L488">IF($AR488=0,"",INDEX(Input!$D$2:$AC$500,$AR488,$AP$3)&amp;"")</f>
        <v/>
      </c>
      <c r="M488" s="37" t="str" cm="1">
        <f t="array" ref="M488">IFERROR(_xlfn.FILTERXML("&lt;t&gt;&lt;s&gt;" &amp; SUBSTITUTE(L488," / ","&lt;/s&gt;&lt;s&gt;") &amp; "&lt;/s&gt;&lt;/t&gt;","(//s[contains(.,'DDR')])[1]"),"")</f>
        <v/>
      </c>
      <c r="N488" s="29" t="str">
        <f t="shared" si="22"/>
        <v/>
      </c>
      <c r="O488" s="37" t="str" cm="1">
        <f t="array" ref="O488">IF($AR488=0,"",INDEX(Input!$D$2:$AC$500,$AR488,$AP$4)&amp;"")</f>
        <v/>
      </c>
      <c r="P488" s="37" t="str" cm="1">
        <f t="array" ref="P488">IF($AR488=0,"",IFERROR(_xlfn.TEXTJOIN(", ",TRUE,_xlfn.MAP(_xlfn._xlws.FILTER(INDEX(Input!$D$2:$AC$500,,$AP$6),Input!$J$2:$J$500=$B488),_xlfn.LAMBDA(_xlpm.x,IFERROR(TRUNC(VALUE(_xlfn.TEXTBEFORE(_xlpm.x," ")))&amp;" "&amp;_xlfn.TEXTAFTER(_xlpm.x," "),_xlpm.x)))),""))</f>
        <v/>
      </c>
      <c r="Q488" s="29" t="str">
        <f t="shared" si="23"/>
        <v/>
      </c>
      <c r="R488" s="37" t="str" cm="1">
        <f t="array" ref="R488">IF($AR488=0,"",_xlfn.LET(_xlpm.Result,INDEX(Input!$D$2:$AC$500,$AR488,$AP$5),IF(_xlpm.Result="","",_xlpm.Result)))</f>
        <v/>
      </c>
      <c r="S488" s="37" t="str" cm="1">
        <f t="array" ref="S488">IF(R488="","",IFERROR(_xlfn.TEXTSPLIT(R488," / ", ,TRUE,0,),""))</f>
        <v/>
      </c>
      <c r="T488" s="37"/>
      <c r="U488" s="37" t="str" cm="1">
        <f t="array" ref="U488">IFERROR(_xlfn.IFS(
S488="","",
--S488&lt;55,"Battery Defect",
--S488&lt;=69,"Battery D",
--S488&lt;=80,"Battery C",
--S488&gt;80,""
),"")</f>
        <v/>
      </c>
      <c r="V488" s="37" t="str" cm="1">
        <f t="array" ref="V488">IFERROR(_xlfn.IFS(
T488="","",
--T488&lt;55,"Battery Defect",
--T488&lt;=69,"Battery D",
--T488&lt;=80,"Battery C",
--T488&gt;80,""
),"")</f>
        <v/>
      </c>
      <c r="W488" s="37" t="str" cm="1">
        <f t="array" ref="W488">IF($AR488=0,"",IFERROR(IF(INDEX(Input!$N$2:$U$500,$AR488,0)=0,"",INDEX(Input!$N$2:$U$500,$AR488,0)),""))</f>
        <v/>
      </c>
      <c r="X488" s="37"/>
      <c r="Y488" s="37"/>
      <c r="Z488" s="37"/>
      <c r="AA488" s="37"/>
      <c r="AB488" s="37"/>
      <c r="AC488" s="37"/>
      <c r="AD488" s="37"/>
      <c r="AE488" s="29" t="str">
        <f t="shared" si="21"/>
        <v/>
      </c>
      <c r="AF488" s="29" t="str" cm="1">
        <f t="array" ref="AF488">IF($AS488=0,"",INDEX(Disk_Pivot!$I$2:$I$500,$AS488))</f>
        <v/>
      </c>
      <c r="AG488" s="29" t="str" cm="1">
        <f t="array" ref="AG488">IF($AS488=0,"",INDEX(Disk_Pivot!$N$2:$N$500,$AS488))</f>
        <v/>
      </c>
      <c r="AH488" s="29"/>
      <c r="AI488" s="29"/>
      <c r="AJ488" s="29"/>
      <c r="AK488" s="29"/>
      <c r="AL488" s="29"/>
      <c r="AM488" s="29"/>
      <c r="AR488">
        <f>IFERROR(MATCH($B488,Input!$J$2:$J$500,0),0)</f>
        <v>0</v>
      </c>
      <c r="AS488">
        <f>IFERROR(MATCH($B488,Disk_Pivot!$G$2:$G$500,0),0)</f>
        <v>0</v>
      </c>
    </row>
    <row r="489" spans="1:45">
      <c r="A489" s="29" t="str" cm="1">
        <f t="array" ref="A489">IF($AR489=0,"",INDEX(Input!$G$2:$G$500,$AR489)&amp;"")</f>
        <v/>
      </c>
      <c r="B489" s="29"/>
      <c r="C489" s="29" t="str" cm="1">
        <f t="array" ref="C489">IF($AR489=0,"",INDEX(Input!$H$2:$H$500,$AR489)&amp;"")</f>
        <v/>
      </c>
      <c r="D489" s="37" t="str" cm="1">
        <f t="array" ref="D489">IF($AR489=0,"",INDEX(Input!$F$2:$F$500,$AR489))</f>
        <v/>
      </c>
      <c r="E489" s="29" t="str">
        <f>IFERROR(INDEX(Models!$G$2:$G$605,MATCH(D489,Models!$H$2:$H$605,0)),D489)</f>
        <v/>
      </c>
      <c r="F489" s="29" t="str" cm="1">
        <f t="array" ref="F489">IF($AR489=0,"",INDEX(Input!$E$2:$E$500,$AR489))</f>
        <v/>
      </c>
      <c r="G489" s="29" t="str" cm="1">
        <f t="array" ref="G489">IF($AR489=0,"",IF(F489="LENOVO",INDEX(Input!$K$2:$K$500,$AR489),INDEX(Input!$L$2:$L$500,$AR489)))</f>
        <v/>
      </c>
      <c r="H489" s="29"/>
      <c r="I489" s="29"/>
      <c r="J489" s="29" t="str">
        <f>CPU_Formula!I489</f>
        <v/>
      </c>
      <c r="K489" s="37" t="str" cm="1">
        <f t="array" ref="K489">IF($AR489=0,"",INDEX(Input!$D$2:$AC$500,$AR489,$AP$2)&amp;"")</f>
        <v/>
      </c>
      <c r="L489" s="37" t="str" cm="1">
        <f t="array" ref="L489">IF($AR489=0,"",INDEX(Input!$D$2:$AC$500,$AR489,$AP$3)&amp;"")</f>
        <v/>
      </c>
      <c r="M489" s="37" t="str" cm="1">
        <f t="array" ref="M489">IFERROR(_xlfn.FILTERXML("&lt;t&gt;&lt;s&gt;" &amp; SUBSTITUTE(L489," / ","&lt;/s&gt;&lt;s&gt;") &amp; "&lt;/s&gt;&lt;/t&gt;","(//s[contains(.,'DDR')])[1]"),"")</f>
        <v/>
      </c>
      <c r="N489" s="29" t="str">
        <f t="shared" si="22"/>
        <v/>
      </c>
      <c r="O489" s="37" t="str" cm="1">
        <f t="array" ref="O489">IF($AR489=0,"",INDEX(Input!$D$2:$AC$500,$AR489,$AP$4)&amp;"")</f>
        <v/>
      </c>
      <c r="P489" s="37" t="str" cm="1">
        <f t="array" ref="P489">IF($AR489=0,"",IFERROR(_xlfn.TEXTJOIN(", ",TRUE,_xlfn.MAP(_xlfn._xlws.FILTER(INDEX(Input!$D$2:$AC$500,,$AP$6),Input!$J$2:$J$500=$B489),_xlfn.LAMBDA(_xlpm.x,IFERROR(TRUNC(VALUE(_xlfn.TEXTBEFORE(_xlpm.x," ")))&amp;" "&amp;_xlfn.TEXTAFTER(_xlpm.x," "),_xlpm.x)))),""))</f>
        <v/>
      </c>
      <c r="Q489" s="29" t="str">
        <f t="shared" si="23"/>
        <v/>
      </c>
      <c r="R489" s="37" t="str" cm="1">
        <f t="array" ref="R489">IF($AR489=0,"",_xlfn.LET(_xlpm.Result,INDEX(Input!$D$2:$AC$500,$AR489,$AP$5),IF(_xlpm.Result="","",_xlpm.Result)))</f>
        <v/>
      </c>
      <c r="S489" s="37" t="str" cm="1">
        <f t="array" ref="S489">IF(R489="","",IFERROR(_xlfn.TEXTSPLIT(R489," / ", ,TRUE,0,),""))</f>
        <v/>
      </c>
      <c r="T489" s="37"/>
      <c r="U489" s="37" t="str" cm="1">
        <f t="array" ref="U489">IFERROR(_xlfn.IFS(
S489="","",
--S489&lt;55,"Battery Defect",
--S489&lt;=69,"Battery D",
--S489&lt;=80,"Battery C",
--S489&gt;80,""
),"")</f>
        <v/>
      </c>
      <c r="V489" s="37" t="str" cm="1">
        <f t="array" ref="V489">IFERROR(_xlfn.IFS(
T489="","",
--T489&lt;55,"Battery Defect",
--T489&lt;=69,"Battery D",
--T489&lt;=80,"Battery C",
--T489&gt;80,""
),"")</f>
        <v/>
      </c>
      <c r="W489" s="37" t="str" cm="1">
        <f t="array" ref="W489">IF($AR489=0,"",IFERROR(IF(INDEX(Input!$N$2:$U$500,$AR489,0)=0,"",INDEX(Input!$N$2:$U$500,$AR489,0)),""))</f>
        <v/>
      </c>
      <c r="X489" s="37"/>
      <c r="Y489" s="37"/>
      <c r="Z489" s="37"/>
      <c r="AA489" s="37"/>
      <c r="AB489" s="37"/>
      <c r="AC489" s="37"/>
      <c r="AD489" s="37"/>
      <c r="AE489" s="29" t="str">
        <f t="shared" si="21"/>
        <v/>
      </c>
      <c r="AF489" s="29" t="str" cm="1">
        <f t="array" ref="AF489">IF($AS489=0,"",INDEX(Disk_Pivot!$I$2:$I$500,$AS489))</f>
        <v/>
      </c>
      <c r="AG489" s="29" t="str" cm="1">
        <f t="array" ref="AG489">IF($AS489=0,"",INDEX(Disk_Pivot!$N$2:$N$500,$AS489))</f>
        <v/>
      </c>
      <c r="AH489" s="29"/>
      <c r="AI489" s="29"/>
      <c r="AJ489" s="29"/>
      <c r="AK489" s="29"/>
      <c r="AL489" s="29"/>
      <c r="AM489" s="29"/>
      <c r="AR489">
        <f>IFERROR(MATCH($B489,Input!$J$2:$J$500,0),0)</f>
        <v>0</v>
      </c>
      <c r="AS489">
        <f>IFERROR(MATCH($B489,Disk_Pivot!$G$2:$G$500,0),0)</f>
        <v>0</v>
      </c>
    </row>
    <row r="490" spans="1:45">
      <c r="A490" s="29" t="str" cm="1">
        <f t="array" ref="A490">IF($AR490=0,"",INDEX(Input!$G$2:$G$500,$AR490)&amp;"")</f>
        <v/>
      </c>
      <c r="B490" s="29"/>
      <c r="C490" s="29" t="str" cm="1">
        <f t="array" ref="C490">IF($AR490=0,"",INDEX(Input!$H$2:$H$500,$AR490)&amp;"")</f>
        <v/>
      </c>
      <c r="D490" s="37" t="str" cm="1">
        <f t="array" ref="D490">IF($AR490=0,"",INDEX(Input!$F$2:$F$500,$AR490))</f>
        <v/>
      </c>
      <c r="E490" s="29" t="str">
        <f>IFERROR(INDEX(Models!$G$2:$G$605,MATCH(D490,Models!$H$2:$H$605,0)),D490)</f>
        <v/>
      </c>
      <c r="F490" s="29" t="str" cm="1">
        <f t="array" ref="F490">IF($AR490=0,"",INDEX(Input!$E$2:$E$500,$AR490))</f>
        <v/>
      </c>
      <c r="G490" s="29" t="str" cm="1">
        <f t="array" ref="G490">IF($AR490=0,"",IF(F490="LENOVO",INDEX(Input!$K$2:$K$500,$AR490),INDEX(Input!$L$2:$L$500,$AR490)))</f>
        <v/>
      </c>
      <c r="H490" s="29"/>
      <c r="I490" s="29"/>
      <c r="J490" s="29" t="str">
        <f>CPU_Formula!I490</f>
        <v/>
      </c>
      <c r="K490" s="37" t="str" cm="1">
        <f t="array" ref="K490">IF($AR490=0,"",INDEX(Input!$D$2:$AC$500,$AR490,$AP$2)&amp;"")</f>
        <v/>
      </c>
      <c r="L490" s="37" t="str" cm="1">
        <f t="array" ref="L490">IF($AR490=0,"",INDEX(Input!$D$2:$AC$500,$AR490,$AP$3)&amp;"")</f>
        <v/>
      </c>
      <c r="M490" s="37" t="str" cm="1">
        <f t="array" ref="M490">IFERROR(_xlfn.FILTERXML("&lt;t&gt;&lt;s&gt;" &amp; SUBSTITUTE(L490," / ","&lt;/s&gt;&lt;s&gt;") &amp; "&lt;/s&gt;&lt;/t&gt;","(//s[contains(.,'DDR')])[1]"),"")</f>
        <v/>
      </c>
      <c r="N490" s="29" t="str">
        <f t="shared" si="22"/>
        <v/>
      </c>
      <c r="O490" s="37" t="str" cm="1">
        <f t="array" ref="O490">IF($AR490=0,"",INDEX(Input!$D$2:$AC$500,$AR490,$AP$4)&amp;"")</f>
        <v/>
      </c>
      <c r="P490" s="37" t="str" cm="1">
        <f t="array" ref="P490">IF($AR490=0,"",IFERROR(_xlfn.TEXTJOIN(", ",TRUE,_xlfn.MAP(_xlfn._xlws.FILTER(INDEX(Input!$D$2:$AC$500,,$AP$6),Input!$J$2:$J$500=$B490),_xlfn.LAMBDA(_xlpm.x,IFERROR(TRUNC(VALUE(_xlfn.TEXTBEFORE(_xlpm.x," ")))&amp;" "&amp;_xlfn.TEXTAFTER(_xlpm.x," "),_xlpm.x)))),""))</f>
        <v/>
      </c>
      <c r="Q490" s="29" t="str">
        <f t="shared" si="23"/>
        <v/>
      </c>
      <c r="R490" s="37" t="str" cm="1">
        <f t="array" ref="R490">IF($AR490=0,"",_xlfn.LET(_xlpm.Result,INDEX(Input!$D$2:$AC$500,$AR490,$AP$5),IF(_xlpm.Result="","",_xlpm.Result)))</f>
        <v/>
      </c>
      <c r="S490" s="37" t="str" cm="1">
        <f t="array" ref="S490">IF(R490="","",IFERROR(_xlfn.TEXTSPLIT(R490," / ", ,TRUE,0,),""))</f>
        <v/>
      </c>
      <c r="T490" s="37"/>
      <c r="U490" s="37" t="str" cm="1">
        <f t="array" ref="U490">IFERROR(_xlfn.IFS(
S490="","",
--S490&lt;55,"Battery Defect",
--S490&lt;=69,"Battery D",
--S490&lt;=80,"Battery C",
--S490&gt;80,""
),"")</f>
        <v/>
      </c>
      <c r="V490" s="37" t="str" cm="1">
        <f t="array" ref="V490">IFERROR(_xlfn.IFS(
T490="","",
--T490&lt;55,"Battery Defect",
--T490&lt;=69,"Battery D",
--T490&lt;=80,"Battery C",
--T490&gt;80,""
),"")</f>
        <v/>
      </c>
      <c r="W490" s="37" t="str" cm="1">
        <f t="array" ref="W490">IF($AR490=0,"",IFERROR(IF(INDEX(Input!$N$2:$U$500,$AR490,0)=0,"",INDEX(Input!$N$2:$U$500,$AR490,0)),""))</f>
        <v/>
      </c>
      <c r="X490" s="37"/>
      <c r="Y490" s="37"/>
      <c r="Z490" s="37"/>
      <c r="AA490" s="37"/>
      <c r="AB490" s="37"/>
      <c r="AC490" s="37"/>
      <c r="AD490" s="37"/>
      <c r="AE490" s="29" t="str">
        <f t="shared" si="21"/>
        <v/>
      </c>
      <c r="AF490" s="29" t="str" cm="1">
        <f t="array" ref="AF490">IF($AS490=0,"",INDEX(Disk_Pivot!$I$2:$I$500,$AS490))</f>
        <v/>
      </c>
      <c r="AG490" s="29" t="str" cm="1">
        <f t="array" ref="AG490">IF($AS490=0,"",INDEX(Disk_Pivot!$N$2:$N$500,$AS490))</f>
        <v/>
      </c>
      <c r="AH490" s="29"/>
      <c r="AI490" s="29"/>
      <c r="AJ490" s="29"/>
      <c r="AK490" s="29"/>
      <c r="AL490" s="29"/>
      <c r="AM490" s="29"/>
      <c r="AR490">
        <f>IFERROR(MATCH($B490,Input!$J$2:$J$500,0),0)</f>
        <v>0</v>
      </c>
      <c r="AS490">
        <f>IFERROR(MATCH($B490,Disk_Pivot!$G$2:$G$500,0),0)</f>
        <v>0</v>
      </c>
    </row>
    <row r="491" spans="1:45">
      <c r="A491" s="29" t="str" cm="1">
        <f t="array" ref="A491">IF($AR491=0,"",INDEX(Input!$G$2:$G$500,$AR491)&amp;"")</f>
        <v/>
      </c>
      <c r="B491" s="29"/>
      <c r="C491" s="29" t="str" cm="1">
        <f t="array" ref="C491">IF($AR491=0,"",INDEX(Input!$H$2:$H$500,$AR491)&amp;"")</f>
        <v/>
      </c>
      <c r="D491" s="37" t="str" cm="1">
        <f t="array" ref="D491">IF($AR491=0,"",INDEX(Input!$F$2:$F$500,$AR491))</f>
        <v/>
      </c>
      <c r="E491" s="29" t="str">
        <f>IFERROR(INDEX(Models!$G$2:$G$605,MATCH(D491,Models!$H$2:$H$605,0)),D491)</f>
        <v/>
      </c>
      <c r="F491" s="29" t="str" cm="1">
        <f t="array" ref="F491">IF($AR491=0,"",INDEX(Input!$E$2:$E$500,$AR491))</f>
        <v/>
      </c>
      <c r="G491" s="29" t="str" cm="1">
        <f t="array" ref="G491">IF($AR491=0,"",IF(F491="LENOVO",INDEX(Input!$K$2:$K$500,$AR491),INDEX(Input!$L$2:$L$500,$AR491)))</f>
        <v/>
      </c>
      <c r="H491" s="29"/>
      <c r="I491" s="29"/>
      <c r="J491" s="29" t="str">
        <f>CPU_Formula!I491</f>
        <v/>
      </c>
      <c r="K491" s="37" t="str" cm="1">
        <f t="array" ref="K491">IF($AR491=0,"",INDEX(Input!$D$2:$AC$500,$AR491,$AP$2)&amp;"")</f>
        <v/>
      </c>
      <c r="L491" s="37" t="str" cm="1">
        <f t="array" ref="L491">IF($AR491=0,"",INDEX(Input!$D$2:$AC$500,$AR491,$AP$3)&amp;"")</f>
        <v/>
      </c>
      <c r="M491" s="37" t="str" cm="1">
        <f t="array" ref="M491">IFERROR(_xlfn.FILTERXML("&lt;t&gt;&lt;s&gt;" &amp; SUBSTITUTE(L491," / ","&lt;/s&gt;&lt;s&gt;") &amp; "&lt;/s&gt;&lt;/t&gt;","(//s[contains(.,'DDR')])[1]"),"")</f>
        <v/>
      </c>
      <c r="N491" s="29" t="str">
        <f t="shared" si="22"/>
        <v/>
      </c>
      <c r="O491" s="37" t="str" cm="1">
        <f t="array" ref="O491">IF($AR491=0,"",INDEX(Input!$D$2:$AC$500,$AR491,$AP$4)&amp;"")</f>
        <v/>
      </c>
      <c r="P491" s="37" t="str" cm="1">
        <f t="array" ref="P491">IF($AR491=0,"",IFERROR(_xlfn.TEXTJOIN(", ",TRUE,_xlfn.MAP(_xlfn._xlws.FILTER(INDEX(Input!$D$2:$AC$500,,$AP$6),Input!$J$2:$J$500=$B491),_xlfn.LAMBDA(_xlpm.x,IFERROR(TRUNC(VALUE(_xlfn.TEXTBEFORE(_xlpm.x," ")))&amp;" "&amp;_xlfn.TEXTAFTER(_xlpm.x," "),_xlpm.x)))),""))</f>
        <v/>
      </c>
      <c r="Q491" s="29" t="str">
        <f t="shared" si="23"/>
        <v/>
      </c>
      <c r="R491" s="37" t="str" cm="1">
        <f t="array" ref="R491">IF($AR491=0,"",_xlfn.LET(_xlpm.Result,INDEX(Input!$D$2:$AC$500,$AR491,$AP$5),IF(_xlpm.Result="","",_xlpm.Result)))</f>
        <v/>
      </c>
      <c r="S491" s="37" t="str" cm="1">
        <f t="array" ref="S491">IF(R491="","",IFERROR(_xlfn.TEXTSPLIT(R491," / ", ,TRUE,0,),""))</f>
        <v/>
      </c>
      <c r="T491" s="37"/>
      <c r="U491" s="37" t="str" cm="1">
        <f t="array" ref="U491">IFERROR(_xlfn.IFS(
S491="","",
--S491&lt;55,"Battery Defect",
--S491&lt;=69,"Battery D",
--S491&lt;=80,"Battery C",
--S491&gt;80,""
),"")</f>
        <v/>
      </c>
      <c r="V491" s="37" t="str" cm="1">
        <f t="array" ref="V491">IFERROR(_xlfn.IFS(
T491="","",
--T491&lt;55,"Battery Defect",
--T491&lt;=69,"Battery D",
--T491&lt;=80,"Battery C",
--T491&gt;80,""
),"")</f>
        <v/>
      </c>
      <c r="W491" s="37" t="str" cm="1">
        <f t="array" ref="W491">IF($AR491=0,"",IFERROR(IF(INDEX(Input!$N$2:$U$500,$AR491,0)=0,"",INDEX(Input!$N$2:$U$500,$AR491,0)),""))</f>
        <v/>
      </c>
      <c r="X491" s="37"/>
      <c r="Y491" s="37"/>
      <c r="Z491" s="37"/>
      <c r="AA491" s="37"/>
      <c r="AB491" s="37"/>
      <c r="AC491" s="37"/>
      <c r="AD491" s="37"/>
      <c r="AE491" s="29" t="str">
        <f t="shared" si="21"/>
        <v/>
      </c>
      <c r="AF491" s="29" t="str" cm="1">
        <f t="array" ref="AF491">IF($AS491=0,"",INDEX(Disk_Pivot!$I$2:$I$500,$AS491))</f>
        <v/>
      </c>
      <c r="AG491" s="29" t="str" cm="1">
        <f t="array" ref="AG491">IF($AS491=0,"",INDEX(Disk_Pivot!$N$2:$N$500,$AS491))</f>
        <v/>
      </c>
      <c r="AH491" s="29"/>
      <c r="AI491" s="29"/>
      <c r="AJ491" s="29"/>
      <c r="AK491" s="29"/>
      <c r="AL491" s="29"/>
      <c r="AM491" s="29"/>
      <c r="AR491">
        <f>IFERROR(MATCH($B491,Input!$J$2:$J$500,0),0)</f>
        <v>0</v>
      </c>
      <c r="AS491">
        <f>IFERROR(MATCH($B491,Disk_Pivot!$G$2:$G$500,0),0)</f>
        <v>0</v>
      </c>
    </row>
    <row r="492" spans="1:45">
      <c r="A492" s="29" t="str" cm="1">
        <f t="array" ref="A492">IF($AR492=0,"",INDEX(Input!$G$2:$G$500,$AR492)&amp;"")</f>
        <v/>
      </c>
      <c r="B492" s="29"/>
      <c r="C492" s="29" t="str" cm="1">
        <f t="array" ref="C492">IF($AR492=0,"",INDEX(Input!$H$2:$H$500,$AR492)&amp;"")</f>
        <v/>
      </c>
      <c r="D492" s="37" t="str" cm="1">
        <f t="array" ref="D492">IF($AR492=0,"",INDEX(Input!$F$2:$F$500,$AR492))</f>
        <v/>
      </c>
      <c r="E492" s="29" t="str">
        <f>IFERROR(INDEX(Models!$G$2:$G$605,MATCH(D492,Models!$H$2:$H$605,0)),D492)</f>
        <v/>
      </c>
      <c r="F492" s="29" t="str" cm="1">
        <f t="array" ref="F492">IF($AR492=0,"",INDEX(Input!$E$2:$E$500,$AR492))</f>
        <v/>
      </c>
      <c r="G492" s="29" t="str" cm="1">
        <f t="array" ref="G492">IF($AR492=0,"",IF(F492="LENOVO",INDEX(Input!$K$2:$K$500,$AR492),INDEX(Input!$L$2:$L$500,$AR492)))</f>
        <v/>
      </c>
      <c r="H492" s="29"/>
      <c r="I492" s="29"/>
      <c r="J492" s="29" t="str">
        <f>CPU_Formula!I492</f>
        <v/>
      </c>
      <c r="K492" s="37" t="str" cm="1">
        <f t="array" ref="K492">IF($AR492=0,"",INDEX(Input!$D$2:$AC$500,$AR492,$AP$2)&amp;"")</f>
        <v/>
      </c>
      <c r="L492" s="37" t="str" cm="1">
        <f t="array" ref="L492">IF($AR492=0,"",INDEX(Input!$D$2:$AC$500,$AR492,$AP$3)&amp;"")</f>
        <v/>
      </c>
      <c r="M492" s="37" t="str" cm="1">
        <f t="array" ref="M492">IFERROR(_xlfn.FILTERXML("&lt;t&gt;&lt;s&gt;" &amp; SUBSTITUTE(L492," / ","&lt;/s&gt;&lt;s&gt;") &amp; "&lt;/s&gt;&lt;/t&gt;","(//s[contains(.,'DDR')])[1]"),"")</f>
        <v/>
      </c>
      <c r="N492" s="29" t="str">
        <f t="shared" si="22"/>
        <v/>
      </c>
      <c r="O492" s="37" t="str" cm="1">
        <f t="array" ref="O492">IF($AR492=0,"",INDEX(Input!$D$2:$AC$500,$AR492,$AP$4)&amp;"")</f>
        <v/>
      </c>
      <c r="P492" s="37" t="str" cm="1">
        <f t="array" ref="P492">IF($AR492=0,"",IFERROR(_xlfn.TEXTJOIN(", ",TRUE,_xlfn.MAP(_xlfn._xlws.FILTER(INDEX(Input!$D$2:$AC$500,,$AP$6),Input!$J$2:$J$500=$B492),_xlfn.LAMBDA(_xlpm.x,IFERROR(TRUNC(VALUE(_xlfn.TEXTBEFORE(_xlpm.x," ")))&amp;" "&amp;_xlfn.TEXTAFTER(_xlpm.x," "),_xlpm.x)))),""))</f>
        <v/>
      </c>
      <c r="Q492" s="29" t="str">
        <f t="shared" si="23"/>
        <v/>
      </c>
      <c r="R492" s="37" t="str" cm="1">
        <f t="array" ref="R492">IF($AR492=0,"",_xlfn.LET(_xlpm.Result,INDEX(Input!$D$2:$AC$500,$AR492,$AP$5),IF(_xlpm.Result="","",_xlpm.Result)))</f>
        <v/>
      </c>
      <c r="S492" s="37" t="str" cm="1">
        <f t="array" ref="S492">IF(R492="","",IFERROR(_xlfn.TEXTSPLIT(R492," / ", ,TRUE,0,),""))</f>
        <v/>
      </c>
      <c r="T492" s="37"/>
      <c r="U492" s="37" t="str" cm="1">
        <f t="array" ref="U492">IFERROR(_xlfn.IFS(
S492="","",
--S492&lt;55,"Battery Defect",
--S492&lt;=69,"Battery D",
--S492&lt;=80,"Battery C",
--S492&gt;80,""
),"")</f>
        <v/>
      </c>
      <c r="V492" s="37" t="str" cm="1">
        <f t="array" ref="V492">IFERROR(_xlfn.IFS(
T492="","",
--T492&lt;55,"Battery Defect",
--T492&lt;=69,"Battery D",
--T492&lt;=80,"Battery C",
--T492&gt;80,""
),"")</f>
        <v/>
      </c>
      <c r="W492" s="37" t="str" cm="1">
        <f t="array" ref="W492">IF($AR492=0,"",IFERROR(IF(INDEX(Input!$N$2:$U$500,$AR492,0)=0,"",INDEX(Input!$N$2:$U$500,$AR492,0)),""))</f>
        <v/>
      </c>
      <c r="X492" s="37"/>
      <c r="Y492" s="37"/>
      <c r="Z492" s="37"/>
      <c r="AA492" s="37"/>
      <c r="AB492" s="37"/>
      <c r="AC492" s="37"/>
      <c r="AD492" s="37"/>
      <c r="AE492" s="29" t="str">
        <f t="shared" si="21"/>
        <v/>
      </c>
      <c r="AF492" s="29" t="str" cm="1">
        <f t="array" ref="AF492">IF($AS492=0,"",INDEX(Disk_Pivot!$I$2:$I$500,$AS492))</f>
        <v/>
      </c>
      <c r="AG492" s="29" t="str" cm="1">
        <f t="array" ref="AG492">IF($AS492=0,"",INDEX(Disk_Pivot!$N$2:$N$500,$AS492))</f>
        <v/>
      </c>
      <c r="AH492" s="29"/>
      <c r="AI492" s="29"/>
      <c r="AJ492" s="29"/>
      <c r="AK492" s="29"/>
      <c r="AL492" s="29"/>
      <c r="AM492" s="29"/>
      <c r="AR492">
        <f>IFERROR(MATCH($B492,Input!$J$2:$J$500,0),0)</f>
        <v>0</v>
      </c>
      <c r="AS492">
        <f>IFERROR(MATCH($B492,Disk_Pivot!$G$2:$G$500,0),0)</f>
        <v>0</v>
      </c>
    </row>
    <row r="493" spans="1:45">
      <c r="A493" s="29" t="str" cm="1">
        <f t="array" ref="A493">IF($AR493=0,"",INDEX(Input!$G$2:$G$500,$AR493)&amp;"")</f>
        <v/>
      </c>
      <c r="B493" s="29"/>
      <c r="C493" s="29" t="str" cm="1">
        <f t="array" ref="C493">IF($AR493=0,"",INDEX(Input!$H$2:$H$500,$AR493)&amp;"")</f>
        <v/>
      </c>
      <c r="D493" s="37" t="str" cm="1">
        <f t="array" ref="D493">IF($AR493=0,"",INDEX(Input!$F$2:$F$500,$AR493))</f>
        <v/>
      </c>
      <c r="E493" s="29" t="str">
        <f>IFERROR(INDEX(Models!$G$2:$G$605,MATCH(D493,Models!$H$2:$H$605,0)),D493)</f>
        <v/>
      </c>
      <c r="F493" s="29" t="str" cm="1">
        <f t="array" ref="F493">IF($AR493=0,"",INDEX(Input!$E$2:$E$500,$AR493))</f>
        <v/>
      </c>
      <c r="G493" s="29" t="str" cm="1">
        <f t="array" ref="G493">IF($AR493=0,"",IF(F493="LENOVO",INDEX(Input!$K$2:$K$500,$AR493),INDEX(Input!$L$2:$L$500,$AR493)))</f>
        <v/>
      </c>
      <c r="H493" s="29"/>
      <c r="I493" s="29"/>
      <c r="J493" s="29" t="str">
        <f>CPU_Formula!I493</f>
        <v/>
      </c>
      <c r="K493" s="37" t="str" cm="1">
        <f t="array" ref="K493">IF($AR493=0,"",INDEX(Input!$D$2:$AC$500,$AR493,$AP$2)&amp;"")</f>
        <v/>
      </c>
      <c r="L493" s="37" t="str" cm="1">
        <f t="array" ref="L493">IF($AR493=0,"",INDEX(Input!$D$2:$AC$500,$AR493,$AP$3)&amp;"")</f>
        <v/>
      </c>
      <c r="M493" s="37" t="str" cm="1">
        <f t="array" ref="M493">IFERROR(_xlfn.FILTERXML("&lt;t&gt;&lt;s&gt;" &amp; SUBSTITUTE(L493," / ","&lt;/s&gt;&lt;s&gt;") &amp; "&lt;/s&gt;&lt;/t&gt;","(//s[contains(.,'DDR')])[1]"),"")</f>
        <v/>
      </c>
      <c r="N493" s="29" t="str">
        <f t="shared" si="22"/>
        <v/>
      </c>
      <c r="O493" s="37" t="str" cm="1">
        <f t="array" ref="O493">IF($AR493=0,"",INDEX(Input!$D$2:$AC$500,$AR493,$AP$4)&amp;"")</f>
        <v/>
      </c>
      <c r="P493" s="37" t="str" cm="1">
        <f t="array" ref="P493">IF($AR493=0,"",IFERROR(_xlfn.TEXTJOIN(", ",TRUE,_xlfn.MAP(_xlfn._xlws.FILTER(INDEX(Input!$D$2:$AC$500,,$AP$6),Input!$J$2:$J$500=$B493),_xlfn.LAMBDA(_xlpm.x,IFERROR(TRUNC(VALUE(_xlfn.TEXTBEFORE(_xlpm.x," ")))&amp;" "&amp;_xlfn.TEXTAFTER(_xlpm.x," "),_xlpm.x)))),""))</f>
        <v/>
      </c>
      <c r="Q493" s="29" t="str">
        <f t="shared" si="23"/>
        <v/>
      </c>
      <c r="R493" s="37" t="str" cm="1">
        <f t="array" ref="R493">IF($AR493=0,"",_xlfn.LET(_xlpm.Result,INDEX(Input!$D$2:$AC$500,$AR493,$AP$5),IF(_xlpm.Result="","",_xlpm.Result)))</f>
        <v/>
      </c>
      <c r="S493" s="37" t="str" cm="1">
        <f t="array" ref="S493">IF(R493="","",IFERROR(_xlfn.TEXTSPLIT(R493," / ", ,TRUE,0,),""))</f>
        <v/>
      </c>
      <c r="T493" s="37"/>
      <c r="U493" s="37" t="str" cm="1">
        <f t="array" ref="U493">IFERROR(_xlfn.IFS(
S493="","",
--S493&lt;55,"Battery Defect",
--S493&lt;=69,"Battery D",
--S493&lt;=80,"Battery C",
--S493&gt;80,""
),"")</f>
        <v/>
      </c>
      <c r="V493" s="37" t="str" cm="1">
        <f t="array" ref="V493">IFERROR(_xlfn.IFS(
T493="","",
--T493&lt;55,"Battery Defect",
--T493&lt;=69,"Battery D",
--T493&lt;=80,"Battery C",
--T493&gt;80,""
),"")</f>
        <v/>
      </c>
      <c r="W493" s="37" t="str" cm="1">
        <f t="array" ref="W493">IF($AR493=0,"",IFERROR(IF(INDEX(Input!$N$2:$U$500,$AR493,0)=0,"",INDEX(Input!$N$2:$U$500,$AR493,0)),""))</f>
        <v/>
      </c>
      <c r="X493" s="37"/>
      <c r="Y493" s="37"/>
      <c r="Z493" s="37"/>
      <c r="AA493" s="37"/>
      <c r="AB493" s="37"/>
      <c r="AC493" s="37"/>
      <c r="AD493" s="37"/>
      <c r="AE493" s="29" t="str">
        <f t="shared" si="21"/>
        <v/>
      </c>
      <c r="AF493" s="29" t="str" cm="1">
        <f t="array" ref="AF493">IF($AS493=0,"",INDEX(Disk_Pivot!$I$2:$I$500,$AS493))</f>
        <v/>
      </c>
      <c r="AG493" s="29" t="str" cm="1">
        <f t="array" ref="AG493">IF($AS493=0,"",INDEX(Disk_Pivot!$N$2:$N$500,$AS493))</f>
        <v/>
      </c>
      <c r="AH493" s="29"/>
      <c r="AI493" s="29"/>
      <c r="AJ493" s="29"/>
      <c r="AK493" s="29"/>
      <c r="AL493" s="29"/>
      <c r="AM493" s="29"/>
      <c r="AR493">
        <f>IFERROR(MATCH($B493,Input!$J$2:$J$500,0),0)</f>
        <v>0</v>
      </c>
      <c r="AS493">
        <f>IFERROR(MATCH($B493,Disk_Pivot!$G$2:$G$500,0),0)</f>
        <v>0</v>
      </c>
    </row>
    <row r="494" spans="1:45">
      <c r="A494" s="29" t="str" cm="1">
        <f t="array" ref="A494">IF($AR494=0,"",INDEX(Input!$G$2:$G$500,$AR494)&amp;"")</f>
        <v/>
      </c>
      <c r="B494" s="29"/>
      <c r="C494" s="29" t="str" cm="1">
        <f t="array" ref="C494">IF($AR494=0,"",INDEX(Input!$H$2:$H$500,$AR494)&amp;"")</f>
        <v/>
      </c>
      <c r="D494" s="37" t="str" cm="1">
        <f t="array" ref="D494">IF($AR494=0,"",INDEX(Input!$F$2:$F$500,$AR494))</f>
        <v/>
      </c>
      <c r="E494" s="29" t="str">
        <f>IFERROR(INDEX(Models!$G$2:$G$605,MATCH(D494,Models!$H$2:$H$605,0)),D494)</f>
        <v/>
      </c>
      <c r="F494" s="29" t="str" cm="1">
        <f t="array" ref="F494">IF($AR494=0,"",INDEX(Input!$E$2:$E$500,$AR494))</f>
        <v/>
      </c>
      <c r="G494" s="29" t="str" cm="1">
        <f t="array" ref="G494">IF($AR494=0,"",IF(F494="LENOVO",INDEX(Input!$K$2:$K$500,$AR494),INDEX(Input!$L$2:$L$500,$AR494)))</f>
        <v/>
      </c>
      <c r="H494" s="29"/>
      <c r="I494" s="29"/>
      <c r="J494" s="29" t="str">
        <f>CPU_Formula!I494</f>
        <v/>
      </c>
      <c r="K494" s="37" t="str" cm="1">
        <f t="array" ref="K494">IF($AR494=0,"",INDEX(Input!$D$2:$AC$500,$AR494,$AP$2)&amp;"")</f>
        <v/>
      </c>
      <c r="L494" s="37" t="str" cm="1">
        <f t="array" ref="L494">IF($AR494=0,"",INDEX(Input!$D$2:$AC$500,$AR494,$AP$3)&amp;"")</f>
        <v/>
      </c>
      <c r="M494" s="37" t="str" cm="1">
        <f t="array" ref="M494">IFERROR(_xlfn.FILTERXML("&lt;t&gt;&lt;s&gt;" &amp; SUBSTITUTE(L494," / ","&lt;/s&gt;&lt;s&gt;") &amp; "&lt;/s&gt;&lt;/t&gt;","(//s[contains(.,'DDR')])[1]"),"")</f>
        <v/>
      </c>
      <c r="N494" s="29" t="str">
        <f t="shared" si="22"/>
        <v/>
      </c>
      <c r="O494" s="37" t="str" cm="1">
        <f t="array" ref="O494">IF($AR494=0,"",INDEX(Input!$D$2:$AC$500,$AR494,$AP$4)&amp;"")</f>
        <v/>
      </c>
      <c r="P494" s="37" t="str" cm="1">
        <f t="array" ref="P494">IF($AR494=0,"",IFERROR(_xlfn.TEXTJOIN(", ",TRUE,_xlfn.MAP(_xlfn._xlws.FILTER(INDEX(Input!$D$2:$AC$500,,$AP$6),Input!$J$2:$J$500=$B494),_xlfn.LAMBDA(_xlpm.x,IFERROR(TRUNC(VALUE(_xlfn.TEXTBEFORE(_xlpm.x," ")))&amp;" "&amp;_xlfn.TEXTAFTER(_xlpm.x," "),_xlpm.x)))),""))</f>
        <v/>
      </c>
      <c r="Q494" s="29" t="str">
        <f t="shared" si="23"/>
        <v/>
      </c>
      <c r="R494" s="37" t="str" cm="1">
        <f t="array" ref="R494">IF($AR494=0,"",_xlfn.LET(_xlpm.Result,INDEX(Input!$D$2:$AC$500,$AR494,$AP$5),IF(_xlpm.Result="","",_xlpm.Result)))</f>
        <v/>
      </c>
      <c r="S494" s="37" t="str" cm="1">
        <f t="array" ref="S494">IF(R494="","",IFERROR(_xlfn.TEXTSPLIT(R494," / ", ,TRUE,0,),""))</f>
        <v/>
      </c>
      <c r="T494" s="37"/>
      <c r="U494" s="37" t="str" cm="1">
        <f t="array" ref="U494">IFERROR(_xlfn.IFS(
S494="","",
--S494&lt;55,"Battery Defect",
--S494&lt;=69,"Battery D",
--S494&lt;=80,"Battery C",
--S494&gt;80,""
),"")</f>
        <v/>
      </c>
      <c r="V494" s="37" t="str" cm="1">
        <f t="array" ref="V494">IFERROR(_xlfn.IFS(
T494="","",
--T494&lt;55,"Battery Defect",
--T494&lt;=69,"Battery D",
--T494&lt;=80,"Battery C",
--T494&gt;80,""
),"")</f>
        <v/>
      </c>
      <c r="W494" s="37" t="str" cm="1">
        <f t="array" ref="W494">IF($AR494=0,"",IFERROR(IF(INDEX(Input!$N$2:$U$500,$AR494,0)=0,"",INDEX(Input!$N$2:$U$500,$AR494,0)),""))</f>
        <v/>
      </c>
      <c r="X494" s="37"/>
      <c r="Y494" s="37"/>
      <c r="Z494" s="37"/>
      <c r="AA494" s="37"/>
      <c r="AB494" s="37"/>
      <c r="AC494" s="37"/>
      <c r="AD494" s="37"/>
      <c r="AE494" s="29" t="str">
        <f t="shared" si="21"/>
        <v/>
      </c>
      <c r="AF494" s="29" t="str" cm="1">
        <f t="array" ref="AF494">IF($AS494=0,"",INDEX(Disk_Pivot!$I$2:$I$500,$AS494))</f>
        <v/>
      </c>
      <c r="AG494" s="29" t="str" cm="1">
        <f t="array" ref="AG494">IF($AS494=0,"",INDEX(Disk_Pivot!$N$2:$N$500,$AS494))</f>
        <v/>
      </c>
      <c r="AH494" s="29"/>
      <c r="AI494" s="29"/>
      <c r="AJ494" s="29"/>
      <c r="AK494" s="29"/>
      <c r="AL494" s="29"/>
      <c r="AM494" s="29"/>
      <c r="AR494">
        <f>IFERROR(MATCH($B494,Input!$J$2:$J$500,0),0)</f>
        <v>0</v>
      </c>
      <c r="AS494">
        <f>IFERROR(MATCH($B494,Disk_Pivot!$G$2:$G$500,0),0)</f>
        <v>0</v>
      </c>
    </row>
    <row r="495" spans="1:45">
      <c r="A495" s="29" t="str" cm="1">
        <f t="array" ref="A495">IF($AR495=0,"",INDEX(Input!$G$2:$G$500,$AR495)&amp;"")</f>
        <v/>
      </c>
      <c r="B495" s="29"/>
      <c r="C495" s="29" t="str" cm="1">
        <f t="array" ref="C495">IF($AR495=0,"",INDEX(Input!$H$2:$H$500,$AR495)&amp;"")</f>
        <v/>
      </c>
      <c r="D495" s="37" t="str" cm="1">
        <f t="array" ref="D495">IF($AR495=0,"",INDEX(Input!$F$2:$F$500,$AR495))</f>
        <v/>
      </c>
      <c r="E495" s="29" t="str">
        <f>IFERROR(INDEX(Models!$G$2:$G$605,MATCH(D495,Models!$H$2:$H$605,0)),D495)</f>
        <v/>
      </c>
      <c r="F495" s="29" t="str" cm="1">
        <f t="array" ref="F495">IF($AR495=0,"",INDEX(Input!$E$2:$E$500,$AR495))</f>
        <v/>
      </c>
      <c r="G495" s="29" t="str" cm="1">
        <f t="array" ref="G495">IF($AR495=0,"",IF(F495="LENOVO",INDEX(Input!$K$2:$K$500,$AR495),INDEX(Input!$L$2:$L$500,$AR495)))</f>
        <v/>
      </c>
      <c r="H495" s="29"/>
      <c r="I495" s="29"/>
      <c r="J495" s="29" t="str">
        <f>CPU_Formula!I495</f>
        <v/>
      </c>
      <c r="K495" s="37" t="str" cm="1">
        <f t="array" ref="K495">IF($AR495=0,"",INDEX(Input!$D$2:$AC$500,$AR495,$AP$2)&amp;"")</f>
        <v/>
      </c>
      <c r="L495" s="37" t="str" cm="1">
        <f t="array" ref="L495">IF($AR495=0,"",INDEX(Input!$D$2:$AC$500,$AR495,$AP$3)&amp;"")</f>
        <v/>
      </c>
      <c r="M495" s="37" t="str" cm="1">
        <f t="array" ref="M495">IFERROR(_xlfn.FILTERXML("&lt;t&gt;&lt;s&gt;" &amp; SUBSTITUTE(L495," / ","&lt;/s&gt;&lt;s&gt;") &amp; "&lt;/s&gt;&lt;/t&gt;","(//s[contains(.,'DDR')])[1]"),"")</f>
        <v/>
      </c>
      <c r="N495" s="29" t="str">
        <f t="shared" si="22"/>
        <v/>
      </c>
      <c r="O495" s="37" t="str" cm="1">
        <f t="array" ref="O495">IF($AR495=0,"",INDEX(Input!$D$2:$AC$500,$AR495,$AP$4)&amp;"")</f>
        <v/>
      </c>
      <c r="P495" s="37" t="str" cm="1">
        <f t="array" ref="P495">IF($AR495=0,"",IFERROR(_xlfn.TEXTJOIN(", ",TRUE,_xlfn.MAP(_xlfn._xlws.FILTER(INDEX(Input!$D$2:$AC$500,,$AP$6),Input!$J$2:$J$500=$B495),_xlfn.LAMBDA(_xlpm.x,IFERROR(TRUNC(VALUE(_xlfn.TEXTBEFORE(_xlpm.x," ")))&amp;" "&amp;_xlfn.TEXTAFTER(_xlpm.x," "),_xlpm.x)))),""))</f>
        <v/>
      </c>
      <c r="Q495" s="29" t="str">
        <f t="shared" si="23"/>
        <v/>
      </c>
      <c r="R495" s="37" t="str" cm="1">
        <f t="array" ref="R495">IF($AR495=0,"",_xlfn.LET(_xlpm.Result,INDEX(Input!$D$2:$AC$500,$AR495,$AP$5),IF(_xlpm.Result="","",_xlpm.Result)))</f>
        <v/>
      </c>
      <c r="S495" s="37" t="str" cm="1">
        <f t="array" ref="S495">IF(R495="","",IFERROR(_xlfn.TEXTSPLIT(R495," / ", ,TRUE,0,),""))</f>
        <v/>
      </c>
      <c r="T495" s="37"/>
      <c r="U495" s="37" t="str" cm="1">
        <f t="array" ref="U495">IFERROR(_xlfn.IFS(
S495="","",
--S495&lt;55,"Battery Defect",
--S495&lt;=69,"Battery D",
--S495&lt;=80,"Battery C",
--S495&gt;80,""
),"")</f>
        <v/>
      </c>
      <c r="V495" s="37" t="str" cm="1">
        <f t="array" ref="V495">IFERROR(_xlfn.IFS(
T495="","",
--T495&lt;55,"Battery Defect",
--T495&lt;=69,"Battery D",
--T495&lt;=80,"Battery C",
--T495&gt;80,""
),"")</f>
        <v/>
      </c>
      <c r="W495" s="37" t="str" cm="1">
        <f t="array" ref="W495">IF($AR495=0,"",IFERROR(IF(INDEX(Input!$N$2:$U$500,$AR495,0)=0,"",INDEX(Input!$N$2:$U$500,$AR495,0)),""))</f>
        <v/>
      </c>
      <c r="X495" s="37"/>
      <c r="Y495" s="37"/>
      <c r="Z495" s="37"/>
      <c r="AA495" s="37"/>
      <c r="AB495" s="37"/>
      <c r="AC495" s="37"/>
      <c r="AD495" s="37"/>
      <c r="AE495" s="29" t="str">
        <f t="shared" si="21"/>
        <v/>
      </c>
      <c r="AF495" s="29" t="str" cm="1">
        <f t="array" ref="AF495">IF($AS495=0,"",INDEX(Disk_Pivot!$I$2:$I$500,$AS495))</f>
        <v/>
      </c>
      <c r="AG495" s="29" t="str" cm="1">
        <f t="array" ref="AG495">IF($AS495=0,"",INDEX(Disk_Pivot!$N$2:$N$500,$AS495))</f>
        <v/>
      </c>
      <c r="AH495" s="29"/>
      <c r="AI495" s="29"/>
      <c r="AJ495" s="29"/>
      <c r="AK495" s="29"/>
      <c r="AL495" s="29"/>
      <c r="AM495" s="29"/>
      <c r="AR495">
        <f>IFERROR(MATCH($B495,Input!$J$2:$J$500,0),0)</f>
        <v>0</v>
      </c>
      <c r="AS495">
        <f>IFERROR(MATCH($B495,Disk_Pivot!$G$2:$G$500,0),0)</f>
        <v>0</v>
      </c>
    </row>
    <row r="496" spans="1:45">
      <c r="A496" s="29" t="str" cm="1">
        <f t="array" ref="A496">IF($AR496=0,"",INDEX(Input!$G$2:$G$500,$AR496)&amp;"")</f>
        <v/>
      </c>
      <c r="B496" s="29"/>
      <c r="C496" s="29" t="str" cm="1">
        <f t="array" ref="C496">IF($AR496=0,"",INDEX(Input!$H$2:$H$500,$AR496)&amp;"")</f>
        <v/>
      </c>
      <c r="D496" s="37" t="str" cm="1">
        <f t="array" ref="D496">IF($AR496=0,"",INDEX(Input!$F$2:$F$500,$AR496))</f>
        <v/>
      </c>
      <c r="E496" s="29" t="str">
        <f>IFERROR(INDEX(Models!$G$2:$G$605,MATCH(D496,Models!$H$2:$H$605,0)),D496)</f>
        <v/>
      </c>
      <c r="F496" s="29" t="str" cm="1">
        <f t="array" ref="F496">IF($AR496=0,"",INDEX(Input!$E$2:$E$500,$AR496))</f>
        <v/>
      </c>
      <c r="G496" s="29" t="str" cm="1">
        <f t="array" ref="G496">IF($AR496=0,"",IF(F496="LENOVO",INDEX(Input!$K$2:$K$500,$AR496),INDEX(Input!$L$2:$L$500,$AR496)))</f>
        <v/>
      </c>
      <c r="H496" s="29"/>
      <c r="I496" s="29"/>
      <c r="J496" s="29" t="str">
        <f>CPU_Formula!I496</f>
        <v/>
      </c>
      <c r="K496" s="37" t="str" cm="1">
        <f t="array" ref="K496">IF($AR496=0,"",INDEX(Input!$D$2:$AC$500,$AR496,$AP$2)&amp;"")</f>
        <v/>
      </c>
      <c r="L496" s="37" t="str" cm="1">
        <f t="array" ref="L496">IF($AR496=0,"",INDEX(Input!$D$2:$AC$500,$AR496,$AP$3)&amp;"")</f>
        <v/>
      </c>
      <c r="M496" s="37" t="str" cm="1">
        <f t="array" ref="M496">IFERROR(_xlfn.FILTERXML("&lt;t&gt;&lt;s&gt;" &amp; SUBSTITUTE(L496," / ","&lt;/s&gt;&lt;s&gt;") &amp; "&lt;/s&gt;&lt;/t&gt;","(//s[contains(.,'DDR')])[1]"),"")</f>
        <v/>
      </c>
      <c r="N496" s="29" t="str">
        <f t="shared" si="22"/>
        <v/>
      </c>
      <c r="O496" s="37" t="str" cm="1">
        <f t="array" ref="O496">IF($AR496=0,"",INDEX(Input!$D$2:$AC$500,$AR496,$AP$4)&amp;"")</f>
        <v/>
      </c>
      <c r="P496" s="37" t="str" cm="1">
        <f t="array" ref="P496">IF($AR496=0,"",IFERROR(_xlfn.TEXTJOIN(", ",TRUE,_xlfn.MAP(_xlfn._xlws.FILTER(INDEX(Input!$D$2:$AC$500,,$AP$6),Input!$J$2:$J$500=$B496),_xlfn.LAMBDA(_xlpm.x,IFERROR(TRUNC(VALUE(_xlfn.TEXTBEFORE(_xlpm.x," ")))&amp;" "&amp;_xlfn.TEXTAFTER(_xlpm.x," "),_xlpm.x)))),""))</f>
        <v/>
      </c>
      <c r="Q496" s="29" t="str">
        <f t="shared" si="23"/>
        <v/>
      </c>
      <c r="R496" s="37" t="str" cm="1">
        <f t="array" ref="R496">IF($AR496=0,"",_xlfn.LET(_xlpm.Result,INDEX(Input!$D$2:$AC$500,$AR496,$AP$5),IF(_xlpm.Result="","",_xlpm.Result)))</f>
        <v/>
      </c>
      <c r="S496" s="37" t="str" cm="1">
        <f t="array" ref="S496">IF(R496="","",IFERROR(_xlfn.TEXTSPLIT(R496," / ", ,TRUE,0,),""))</f>
        <v/>
      </c>
      <c r="T496" s="37"/>
      <c r="U496" s="37" t="str" cm="1">
        <f t="array" ref="U496">IFERROR(_xlfn.IFS(
S496="","",
--S496&lt;55,"Battery Defect",
--S496&lt;=69,"Battery D",
--S496&lt;=80,"Battery C",
--S496&gt;80,""
),"")</f>
        <v/>
      </c>
      <c r="V496" s="37" t="str" cm="1">
        <f t="array" ref="V496">IFERROR(_xlfn.IFS(
T496="","",
--T496&lt;55,"Battery Defect",
--T496&lt;=69,"Battery D",
--T496&lt;=80,"Battery C",
--T496&gt;80,""
),"")</f>
        <v/>
      </c>
      <c r="W496" s="37" t="str" cm="1">
        <f t="array" ref="W496">IF($AR496=0,"",IFERROR(IF(INDEX(Input!$N$2:$U$500,$AR496,0)=0,"",INDEX(Input!$N$2:$U$500,$AR496,0)),""))</f>
        <v/>
      </c>
      <c r="X496" s="37"/>
      <c r="Y496" s="37"/>
      <c r="Z496" s="37"/>
      <c r="AA496" s="37"/>
      <c r="AB496" s="37"/>
      <c r="AC496" s="37"/>
      <c r="AD496" s="37"/>
      <c r="AE496" s="29" t="str">
        <f t="shared" si="21"/>
        <v/>
      </c>
      <c r="AF496" s="29" t="str" cm="1">
        <f t="array" ref="AF496">IF($AS496=0,"",INDEX(Disk_Pivot!$I$2:$I$500,$AS496))</f>
        <v/>
      </c>
      <c r="AG496" s="29" t="str" cm="1">
        <f t="array" ref="AG496">IF($AS496=0,"",INDEX(Disk_Pivot!$N$2:$N$500,$AS496))</f>
        <v/>
      </c>
      <c r="AH496" s="29"/>
      <c r="AI496" s="29"/>
      <c r="AJ496" s="29"/>
      <c r="AK496" s="29"/>
      <c r="AL496" s="29"/>
      <c r="AM496" s="29"/>
      <c r="AR496">
        <f>IFERROR(MATCH($B496,Input!$J$2:$J$500,0),0)</f>
        <v>0</v>
      </c>
      <c r="AS496">
        <f>IFERROR(MATCH($B496,Disk_Pivot!$G$2:$G$500,0),0)</f>
        <v>0</v>
      </c>
    </row>
    <row r="497" spans="1:45">
      <c r="A497" s="29" t="str" cm="1">
        <f t="array" ref="A497">IF($AR497=0,"",INDEX(Input!$G$2:$G$500,$AR497)&amp;"")</f>
        <v/>
      </c>
      <c r="B497" s="29"/>
      <c r="C497" s="29" t="str" cm="1">
        <f t="array" ref="C497">IF($AR497=0,"",INDEX(Input!$H$2:$H$500,$AR497)&amp;"")</f>
        <v/>
      </c>
      <c r="D497" s="37" t="str" cm="1">
        <f t="array" ref="D497">IF($AR497=0,"",INDEX(Input!$F$2:$F$500,$AR497))</f>
        <v/>
      </c>
      <c r="E497" s="29" t="str">
        <f>IFERROR(INDEX(Models!$G$2:$G$605,MATCH(D497,Models!$H$2:$H$605,0)),D497)</f>
        <v/>
      </c>
      <c r="F497" s="29" t="str" cm="1">
        <f t="array" ref="F497">IF($AR497=0,"",INDEX(Input!$E$2:$E$500,$AR497))</f>
        <v/>
      </c>
      <c r="G497" s="29" t="str" cm="1">
        <f t="array" ref="G497">IF($AR497=0,"",IF(F497="LENOVO",INDEX(Input!$K$2:$K$500,$AR497),INDEX(Input!$L$2:$L$500,$AR497)))</f>
        <v/>
      </c>
      <c r="H497" s="29"/>
      <c r="I497" s="29"/>
      <c r="J497" s="29" t="str">
        <f>CPU_Formula!I497</f>
        <v/>
      </c>
      <c r="K497" s="37" t="str" cm="1">
        <f t="array" ref="K497">IF($AR497=0,"",INDEX(Input!$D$2:$AC$500,$AR497,$AP$2)&amp;"")</f>
        <v/>
      </c>
      <c r="L497" s="37" t="str" cm="1">
        <f t="array" ref="L497">IF($AR497=0,"",INDEX(Input!$D$2:$AC$500,$AR497,$AP$3)&amp;"")</f>
        <v/>
      </c>
      <c r="M497" s="37" t="str" cm="1">
        <f t="array" ref="M497">IFERROR(_xlfn.FILTERXML("&lt;t&gt;&lt;s&gt;" &amp; SUBSTITUTE(L497," / ","&lt;/s&gt;&lt;s&gt;") &amp; "&lt;/s&gt;&lt;/t&gt;","(//s[contains(.,'DDR')])[1]"),"")</f>
        <v/>
      </c>
      <c r="N497" s="29" t="str">
        <f t="shared" si="22"/>
        <v/>
      </c>
      <c r="O497" s="37" t="str" cm="1">
        <f t="array" ref="O497">IF($AR497=0,"",INDEX(Input!$D$2:$AC$500,$AR497,$AP$4)&amp;"")</f>
        <v/>
      </c>
      <c r="P497" s="37" t="str" cm="1">
        <f t="array" ref="P497">IF($AR497=0,"",IFERROR(_xlfn.TEXTJOIN(", ",TRUE,_xlfn.MAP(_xlfn._xlws.FILTER(INDEX(Input!$D$2:$AC$500,,$AP$6),Input!$J$2:$J$500=$B497),_xlfn.LAMBDA(_xlpm.x,IFERROR(TRUNC(VALUE(_xlfn.TEXTBEFORE(_xlpm.x," ")))&amp;" "&amp;_xlfn.TEXTAFTER(_xlpm.x," "),_xlpm.x)))),""))</f>
        <v/>
      </c>
      <c r="Q497" s="29" t="str">
        <f t="shared" si="23"/>
        <v/>
      </c>
      <c r="R497" s="37" t="str" cm="1">
        <f t="array" ref="R497">IF($AR497=0,"",_xlfn.LET(_xlpm.Result,INDEX(Input!$D$2:$AC$500,$AR497,$AP$5),IF(_xlpm.Result="","",_xlpm.Result)))</f>
        <v/>
      </c>
      <c r="S497" s="37" t="str" cm="1">
        <f t="array" ref="S497">IF(R497="","",IFERROR(_xlfn.TEXTSPLIT(R497," / ", ,TRUE,0,),""))</f>
        <v/>
      </c>
      <c r="T497" s="37"/>
      <c r="U497" s="37" t="str" cm="1">
        <f t="array" ref="U497">IFERROR(_xlfn.IFS(
S497="","",
--S497&lt;55,"Battery Defect",
--S497&lt;=69,"Battery D",
--S497&lt;=80,"Battery C",
--S497&gt;80,""
),"")</f>
        <v/>
      </c>
      <c r="V497" s="37" t="str" cm="1">
        <f t="array" ref="V497">IFERROR(_xlfn.IFS(
T497="","",
--T497&lt;55,"Battery Defect",
--T497&lt;=69,"Battery D",
--T497&lt;=80,"Battery C",
--T497&gt;80,""
),"")</f>
        <v/>
      </c>
      <c r="W497" s="37" t="str" cm="1">
        <f t="array" ref="W497">IF($AR497=0,"",IFERROR(IF(INDEX(Input!$N$2:$U$500,$AR497,0)=0,"",INDEX(Input!$N$2:$U$500,$AR497,0)),""))</f>
        <v/>
      </c>
      <c r="X497" s="37"/>
      <c r="Y497" s="37"/>
      <c r="Z497" s="37"/>
      <c r="AA497" s="37"/>
      <c r="AB497" s="37"/>
      <c r="AC497" s="37"/>
      <c r="AD497" s="37"/>
      <c r="AE497" s="29" t="str">
        <f t="shared" si="21"/>
        <v/>
      </c>
      <c r="AF497" s="29" t="str" cm="1">
        <f t="array" ref="AF497">IF($AS497=0,"",INDEX(Disk_Pivot!$I$2:$I$500,$AS497))</f>
        <v/>
      </c>
      <c r="AG497" s="29" t="str" cm="1">
        <f t="array" ref="AG497">IF($AS497=0,"",INDEX(Disk_Pivot!$N$2:$N$500,$AS497))</f>
        <v/>
      </c>
      <c r="AH497" s="29"/>
      <c r="AI497" s="29"/>
      <c r="AJ497" s="29"/>
      <c r="AK497" s="29"/>
      <c r="AL497" s="29"/>
      <c r="AM497" s="29"/>
      <c r="AR497">
        <f>IFERROR(MATCH($B497,Input!$J$2:$J$500,0),0)</f>
        <v>0</v>
      </c>
      <c r="AS497">
        <f>IFERROR(MATCH($B497,Disk_Pivot!$G$2:$G$500,0),0)</f>
        <v>0</v>
      </c>
    </row>
    <row r="498" spans="1:45">
      <c r="A498" s="29" t="str" cm="1">
        <f t="array" ref="A498">IF($AR498=0,"",INDEX(Input!$G$2:$G$500,$AR498)&amp;"")</f>
        <v/>
      </c>
      <c r="B498" s="29"/>
      <c r="C498" s="29" t="str" cm="1">
        <f t="array" ref="C498">IF($AR498=0,"",INDEX(Input!$H$2:$H$500,$AR498)&amp;"")</f>
        <v/>
      </c>
      <c r="D498" s="37" t="str" cm="1">
        <f t="array" ref="D498">IF($AR498=0,"",INDEX(Input!$F$2:$F$500,$AR498))</f>
        <v/>
      </c>
      <c r="E498" s="29" t="str">
        <f>IFERROR(INDEX(Models!$G$2:$G$605,MATCH(D498,Models!$H$2:$H$605,0)),D498)</f>
        <v/>
      </c>
      <c r="F498" s="29" t="str" cm="1">
        <f t="array" ref="F498">IF($AR498=0,"",INDEX(Input!$E$2:$E$500,$AR498))</f>
        <v/>
      </c>
      <c r="G498" s="29" t="str" cm="1">
        <f t="array" ref="G498">IF($AR498=0,"",IF(F498="LENOVO",INDEX(Input!$K$2:$K$500,$AR498),INDEX(Input!$L$2:$L$500,$AR498)))</f>
        <v/>
      </c>
      <c r="H498" s="29"/>
      <c r="I498" s="29"/>
      <c r="J498" s="29" t="str">
        <f>CPU_Formula!I498</f>
        <v/>
      </c>
      <c r="K498" s="37" t="str" cm="1">
        <f t="array" ref="K498">IF($AR498=0,"",INDEX(Input!$D$2:$AC$500,$AR498,$AP$2)&amp;"")</f>
        <v/>
      </c>
      <c r="L498" s="37" t="str" cm="1">
        <f t="array" ref="L498">IF($AR498=0,"",INDEX(Input!$D$2:$AC$500,$AR498,$AP$3)&amp;"")</f>
        <v/>
      </c>
      <c r="M498" s="37" t="str" cm="1">
        <f t="array" ref="M498">IFERROR(_xlfn.FILTERXML("&lt;t&gt;&lt;s&gt;" &amp; SUBSTITUTE(L498," / ","&lt;/s&gt;&lt;s&gt;") &amp; "&lt;/s&gt;&lt;/t&gt;","(//s[contains(.,'DDR')])[1]"),"")</f>
        <v/>
      </c>
      <c r="N498" s="29" t="str">
        <f t="shared" si="22"/>
        <v/>
      </c>
      <c r="O498" s="37" t="str" cm="1">
        <f t="array" ref="O498">IF($AR498=0,"",INDEX(Input!$D$2:$AC$500,$AR498,$AP$4)&amp;"")</f>
        <v/>
      </c>
      <c r="P498" s="37" t="str" cm="1">
        <f t="array" ref="P498">IF($AR498=0,"",IFERROR(_xlfn.TEXTJOIN(", ",TRUE,_xlfn.MAP(_xlfn._xlws.FILTER(INDEX(Input!$D$2:$AC$500,,$AP$6),Input!$J$2:$J$500=$B498),_xlfn.LAMBDA(_xlpm.x,IFERROR(TRUNC(VALUE(_xlfn.TEXTBEFORE(_xlpm.x," ")))&amp;" "&amp;_xlfn.TEXTAFTER(_xlpm.x," "),_xlpm.x)))),""))</f>
        <v/>
      </c>
      <c r="Q498" s="29" t="str">
        <f t="shared" si="23"/>
        <v/>
      </c>
      <c r="R498" s="37" t="str" cm="1">
        <f t="array" ref="R498">IF($AR498=0,"",_xlfn.LET(_xlpm.Result,INDEX(Input!$D$2:$AC$500,$AR498,$AP$5),IF(_xlpm.Result="","",_xlpm.Result)))</f>
        <v/>
      </c>
      <c r="S498" s="37" t="str" cm="1">
        <f t="array" ref="S498">IF(R498="","",IFERROR(_xlfn.TEXTSPLIT(R498," / ", ,TRUE,0,),""))</f>
        <v/>
      </c>
      <c r="T498" s="37"/>
      <c r="U498" s="37" t="str" cm="1">
        <f t="array" ref="U498">IFERROR(_xlfn.IFS(
S498="","",
--S498&lt;55,"Battery Defect",
--S498&lt;=69,"Battery D",
--S498&lt;=80,"Battery C",
--S498&gt;80,""
),"")</f>
        <v/>
      </c>
      <c r="V498" s="37" t="str" cm="1">
        <f t="array" ref="V498">IFERROR(_xlfn.IFS(
T498="","",
--T498&lt;55,"Battery Defect",
--T498&lt;=69,"Battery D",
--T498&lt;=80,"Battery C",
--T498&gt;80,""
),"")</f>
        <v/>
      </c>
      <c r="W498" s="37" t="str" cm="1">
        <f t="array" ref="W498">IF($AR498=0,"",IFERROR(IF(INDEX(Input!$N$2:$U$500,$AR498,0)=0,"",INDEX(Input!$N$2:$U$500,$AR498,0)),""))</f>
        <v/>
      </c>
      <c r="X498" s="37"/>
      <c r="Y498" s="37"/>
      <c r="Z498" s="37"/>
      <c r="AA498" s="37"/>
      <c r="AB498" s="37"/>
      <c r="AC498" s="37"/>
      <c r="AD498" s="37"/>
      <c r="AE498" s="29" t="str">
        <f t="shared" si="21"/>
        <v/>
      </c>
      <c r="AF498" s="29" t="str" cm="1">
        <f t="array" ref="AF498">IF($AS498=0,"",INDEX(Disk_Pivot!$I$2:$I$500,$AS498))</f>
        <v/>
      </c>
      <c r="AG498" s="29" t="str" cm="1">
        <f t="array" ref="AG498">IF($AS498=0,"",INDEX(Disk_Pivot!$N$2:$N$500,$AS498))</f>
        <v/>
      </c>
      <c r="AH498" s="29"/>
      <c r="AI498" s="29"/>
      <c r="AJ498" s="29"/>
      <c r="AK498" s="29"/>
      <c r="AL498" s="29"/>
      <c r="AM498" s="29"/>
      <c r="AR498">
        <f>IFERROR(MATCH($B498,Input!$J$2:$J$500,0),0)</f>
        <v>0</v>
      </c>
      <c r="AS498">
        <f>IFERROR(MATCH($B498,Disk_Pivot!$G$2:$G$500,0),0)</f>
        <v>0</v>
      </c>
    </row>
    <row r="499" spans="1:45">
      <c r="A499" s="29" t="str" cm="1">
        <f t="array" ref="A499">IF($AR499=0,"",INDEX(Input!$G$2:$G$500,$AR499)&amp;"")</f>
        <v/>
      </c>
      <c r="B499" s="29"/>
      <c r="C499" s="29" t="str" cm="1">
        <f t="array" ref="C499">IF($AR499=0,"",INDEX(Input!$H$2:$H$500,$AR499)&amp;"")</f>
        <v/>
      </c>
      <c r="D499" s="37" t="str" cm="1">
        <f t="array" ref="D499">IF($AR499=0,"",INDEX(Input!$F$2:$F$500,$AR499))</f>
        <v/>
      </c>
      <c r="E499" s="29" t="str">
        <f>IFERROR(INDEX(Models!$G$2:$G$605,MATCH(D499,Models!$H$2:$H$605,0)),D499)</f>
        <v/>
      </c>
      <c r="F499" s="29" t="str" cm="1">
        <f t="array" ref="F499">IF($AR499=0,"",INDEX(Input!$E$2:$E$500,$AR499))</f>
        <v/>
      </c>
      <c r="G499" s="29" t="str" cm="1">
        <f t="array" ref="G499">IF($AR499=0,"",IF(F499="LENOVO",INDEX(Input!$K$2:$K$500,$AR499),INDEX(Input!$L$2:$L$500,$AR499)))</f>
        <v/>
      </c>
      <c r="H499" s="29"/>
      <c r="I499" s="29"/>
      <c r="J499" s="29" t="str">
        <f>CPU_Formula!I499</f>
        <v/>
      </c>
      <c r="K499" s="37" t="str" cm="1">
        <f t="array" ref="K499">IF($AR499=0,"",INDEX(Input!$D$2:$AC$500,$AR499,$AP$2)&amp;"")</f>
        <v/>
      </c>
      <c r="L499" s="37" t="str" cm="1">
        <f t="array" ref="L499">IF($AR499=0,"",INDEX(Input!$D$2:$AC$500,$AR499,$AP$3)&amp;"")</f>
        <v/>
      </c>
      <c r="M499" s="37" t="str" cm="1">
        <f t="array" ref="M499">IFERROR(_xlfn.FILTERXML("&lt;t&gt;&lt;s&gt;" &amp; SUBSTITUTE(L499," / ","&lt;/s&gt;&lt;s&gt;") &amp; "&lt;/s&gt;&lt;/t&gt;","(//s[contains(.,'DDR')])[1]"),"")</f>
        <v/>
      </c>
      <c r="N499" s="29" t="str">
        <f t="shared" si="22"/>
        <v/>
      </c>
      <c r="O499" s="37" t="str" cm="1">
        <f t="array" ref="O499">IF($AR499=0,"",INDEX(Input!$D$2:$AC$500,$AR499,$AP$4)&amp;"")</f>
        <v/>
      </c>
      <c r="P499" s="37" t="str" cm="1">
        <f t="array" ref="P499">IF($AR499=0,"",IFERROR(_xlfn.TEXTJOIN(", ",TRUE,_xlfn.MAP(_xlfn._xlws.FILTER(INDEX(Input!$D$2:$AC$500,,$AP$6),Input!$J$2:$J$500=$B499),_xlfn.LAMBDA(_xlpm.x,IFERROR(TRUNC(VALUE(_xlfn.TEXTBEFORE(_xlpm.x," ")))&amp;" "&amp;_xlfn.TEXTAFTER(_xlpm.x," "),_xlpm.x)))),""))</f>
        <v/>
      </c>
      <c r="Q499" s="29" t="str">
        <f t="shared" si="23"/>
        <v/>
      </c>
      <c r="R499" s="37" t="str" cm="1">
        <f t="array" ref="R499">IF($AR499=0,"",_xlfn.LET(_xlpm.Result,INDEX(Input!$D$2:$AC$500,$AR499,$AP$5),IF(_xlpm.Result="","",_xlpm.Result)))</f>
        <v/>
      </c>
      <c r="S499" s="37" t="str" cm="1">
        <f t="array" ref="S499">IF(R499="","",IFERROR(_xlfn.TEXTSPLIT(R499," / ", ,TRUE,0,),""))</f>
        <v/>
      </c>
      <c r="T499" s="37"/>
      <c r="U499" s="37" t="str" cm="1">
        <f t="array" ref="U499">IFERROR(_xlfn.IFS(
S499="","",
--S499&lt;55,"Battery Defect",
--S499&lt;=69,"Battery D",
--S499&lt;=80,"Battery C",
--S499&gt;80,""
),"")</f>
        <v/>
      </c>
      <c r="V499" s="37" t="str" cm="1">
        <f t="array" ref="V499">IFERROR(_xlfn.IFS(
T499="","",
--T499&lt;55,"Battery Defect",
--T499&lt;=69,"Battery D",
--T499&lt;=80,"Battery C",
--T499&gt;80,""
),"")</f>
        <v/>
      </c>
      <c r="W499" s="37" t="str" cm="1">
        <f t="array" ref="W499">IF($AR499=0,"",IFERROR(IF(INDEX(Input!$N$2:$U$500,$AR499,0)=0,"",INDEX(Input!$N$2:$U$500,$AR499,0)),""))</f>
        <v/>
      </c>
      <c r="X499" s="37"/>
      <c r="Y499" s="37"/>
      <c r="Z499" s="37"/>
      <c r="AA499" s="37"/>
      <c r="AB499" s="37"/>
      <c r="AC499" s="37"/>
      <c r="AD499" s="37"/>
      <c r="AE499" s="29" t="str">
        <f t="shared" si="21"/>
        <v/>
      </c>
      <c r="AF499" s="29" t="str" cm="1">
        <f t="array" ref="AF499">IF($AS499=0,"",INDEX(Disk_Pivot!$I$2:$I$500,$AS499))</f>
        <v/>
      </c>
      <c r="AG499" s="29" t="str" cm="1">
        <f t="array" ref="AG499">IF($AS499=0,"",INDEX(Disk_Pivot!$N$2:$N$500,$AS499))</f>
        <v/>
      </c>
      <c r="AH499" s="29"/>
      <c r="AI499" s="29"/>
      <c r="AJ499" s="29"/>
      <c r="AK499" s="29"/>
      <c r="AL499" s="29"/>
      <c r="AM499" s="29"/>
      <c r="AR499">
        <f>IFERROR(MATCH($B499,Input!$J$2:$J$500,0),0)</f>
        <v>0</v>
      </c>
      <c r="AS499">
        <f>IFERROR(MATCH($B499,Disk_Pivot!$G$2:$G$500,0),0)</f>
        <v>0</v>
      </c>
    </row>
    <row r="500" spans="1:45">
      <c r="A500" s="29" t="str" cm="1">
        <f t="array" ref="A500">IF($AR500=0,"",INDEX(Input!$G$2:$G$500,$AR500)&amp;"")</f>
        <v/>
      </c>
      <c r="B500" s="29"/>
      <c r="C500" s="29" t="str" cm="1">
        <f t="array" ref="C500">IF($AR500=0,"",INDEX(Input!$H$2:$H$500,$AR500)&amp;"")</f>
        <v/>
      </c>
      <c r="D500" s="37" t="str" cm="1">
        <f t="array" ref="D500">IF($AR500=0,"",INDEX(Input!$F$2:$F$500,$AR500))</f>
        <v/>
      </c>
      <c r="E500" s="29" t="str">
        <f>IFERROR(INDEX(Models!$G$2:$G$605,MATCH(D500,Models!$H$2:$H$605,0)),D500)</f>
        <v/>
      </c>
      <c r="F500" s="29" t="str" cm="1">
        <f t="array" ref="F500">IF($AR500=0,"",INDEX(Input!$E$2:$E$500,$AR500))</f>
        <v/>
      </c>
      <c r="G500" s="29" t="str" cm="1">
        <f t="array" ref="G500">IF($AR500=0,"",IF(F500="LENOVO",INDEX(Input!$K$2:$K$500,$AR500),INDEX(Input!$L$2:$L$500,$AR500)))</f>
        <v/>
      </c>
      <c r="H500" s="29"/>
      <c r="I500" s="29"/>
      <c r="J500" s="29" t="str">
        <f>CPU_Formula!I500</f>
        <v/>
      </c>
      <c r="K500" s="37" t="str" cm="1">
        <f t="array" ref="K500">IF($AR500=0,"",INDEX(Input!$D$2:$AC$500,$AR500,$AP$2)&amp;"")</f>
        <v/>
      </c>
      <c r="L500" s="37" t="str" cm="1">
        <f t="array" ref="L500">IF($AR500=0,"",INDEX(Input!$D$2:$AC$500,$AR500,$AP$3)&amp;"")</f>
        <v/>
      </c>
      <c r="M500" s="37" t="str" cm="1">
        <f t="array" ref="M500">IFERROR(_xlfn.FILTERXML("&lt;t&gt;&lt;s&gt;" &amp; SUBSTITUTE(L500," / ","&lt;/s&gt;&lt;s&gt;") &amp; "&lt;/s&gt;&lt;/t&gt;","(//s[contains(.,'DDR')])[1]"),"")</f>
        <v/>
      </c>
      <c r="N500" s="29" t="str">
        <f t="shared" si="22"/>
        <v/>
      </c>
      <c r="O500" s="37" t="str" cm="1">
        <f t="array" ref="O500">IF($AR500=0,"",INDEX(Input!$D$2:$AC$500,$AR500,$AP$4)&amp;"")</f>
        <v/>
      </c>
      <c r="P500" s="37" t="str" cm="1">
        <f t="array" ref="P500">IF($AR500=0,"",IFERROR(_xlfn.TEXTJOIN(", ",TRUE,_xlfn.MAP(_xlfn._xlws.FILTER(INDEX(Input!$D$2:$AC$500,,$AP$6),Input!$J$2:$J$500=$B500),_xlfn.LAMBDA(_xlpm.x,IFERROR(TRUNC(VALUE(_xlfn.TEXTBEFORE(_xlpm.x," ")))&amp;" "&amp;_xlfn.TEXTAFTER(_xlpm.x," "),_xlpm.x)))),""))</f>
        <v/>
      </c>
      <c r="Q500" s="29" t="str">
        <f t="shared" si="23"/>
        <v/>
      </c>
      <c r="R500" s="37" t="str" cm="1">
        <f t="array" ref="R500">IF($AR500=0,"",_xlfn.LET(_xlpm.Result,INDEX(Input!$D$2:$AC$500,$AR500,$AP$5),IF(_xlpm.Result="","",_xlpm.Result)))</f>
        <v/>
      </c>
      <c r="S500" s="37" t="str" cm="1">
        <f t="array" ref="S500">IF(R500="","",IFERROR(_xlfn.TEXTSPLIT(R500," / ", ,TRUE,0,),""))</f>
        <v/>
      </c>
      <c r="T500" s="37"/>
      <c r="U500" s="37" t="str" cm="1">
        <f t="array" ref="U500">IFERROR(_xlfn.IFS(
S500="","",
--S500&lt;55,"Battery Defect",
--S500&lt;=69,"Battery D",
--S500&lt;=80,"Battery C",
--S500&gt;80,""
),"")</f>
        <v/>
      </c>
      <c r="V500" s="37" t="str" cm="1">
        <f t="array" ref="V500">IFERROR(_xlfn.IFS(
T500="","",
--T500&lt;55,"Battery Defect",
--T500&lt;=69,"Battery D",
--T500&lt;=80,"Battery C",
--T500&gt;80,""
),"")</f>
        <v/>
      </c>
      <c r="W500" s="37" t="str" cm="1">
        <f t="array" ref="W500">IF($AR500=0,"",IFERROR(IF(INDEX(Input!$N$2:$U$500,$AR500,0)=0,"",INDEX(Input!$N$2:$U$500,$AR500,0)),""))</f>
        <v/>
      </c>
      <c r="X500" s="37"/>
      <c r="Y500" s="37"/>
      <c r="Z500" s="37"/>
      <c r="AA500" s="37"/>
      <c r="AB500" s="37"/>
      <c r="AC500" s="37"/>
      <c r="AD500" s="37"/>
      <c r="AE500" s="29" t="str">
        <f t="shared" si="21"/>
        <v/>
      </c>
      <c r="AF500" s="29" t="str" cm="1">
        <f t="array" ref="AF500">IF($AS500=0,"",INDEX(Disk_Pivot!$I$2:$I$500,$AS500))</f>
        <v/>
      </c>
      <c r="AG500" s="29" t="str" cm="1">
        <f t="array" ref="AG500">IF($AS500=0,"",INDEX(Disk_Pivot!$N$2:$N$500,$AS500))</f>
        <v/>
      </c>
      <c r="AH500" s="29"/>
      <c r="AI500" s="29"/>
      <c r="AJ500" s="29"/>
      <c r="AK500" s="29"/>
      <c r="AL500" s="29"/>
      <c r="AM500" s="29"/>
      <c r="AR500">
        <f>IFERROR(MATCH($B500,Input!$J$2:$J$500,0),0)</f>
        <v>0</v>
      </c>
      <c r="AS500">
        <f>IFERROR(MATCH($B500,Disk_Pivot!$G$2:$G$500,0),0)</f>
        <v>0</v>
      </c>
    </row>
    <row r="501" spans="1:45">
      <c r="A501" s="29" t="str" cm="1">
        <f t="array" ref="A501">IF($AR501=0,"",INDEX(Input!$G$2:$G$500,$AR501)&amp;"")</f>
        <v/>
      </c>
      <c r="B501" s="29"/>
      <c r="C501" s="29" t="str" cm="1">
        <f t="array" ref="C501">IF($AR501=0,"",INDEX(Input!$H$2:$H$500,$AR501)&amp;"")</f>
        <v/>
      </c>
      <c r="D501" s="37" t="str" cm="1">
        <f t="array" ref="D501">IF($AR501=0,"",INDEX(Input!$F$2:$F$500,$AR501))</f>
        <v/>
      </c>
      <c r="E501" s="29" t="str">
        <f>IFERROR(INDEX(Models!$G$2:$G$605,MATCH(D501,Models!$H$2:$H$605,0)),D501)</f>
        <v/>
      </c>
      <c r="F501" s="29" t="str" cm="1">
        <f t="array" ref="F501">IF($AR501=0,"",INDEX(Input!$E$2:$E$500,$AR501))</f>
        <v/>
      </c>
      <c r="G501" s="29" t="str" cm="1">
        <f t="array" ref="G501">IF($AR501=0,"",IF(F501="LENOVO",INDEX(Input!$K$2:$K$500,$AR501),INDEX(Input!$L$2:$L$500,$AR501)))</f>
        <v/>
      </c>
      <c r="H501" s="29"/>
      <c r="I501" s="29"/>
      <c r="J501" s="29" t="str">
        <f>CPU_Formula!I501</f>
        <v/>
      </c>
      <c r="K501" s="37" t="str" cm="1">
        <f t="array" ref="K501">IF($AR501=0,"",INDEX(Input!$D$2:$AC$500,$AR501,$AP$2)&amp;"")</f>
        <v/>
      </c>
      <c r="L501" s="37" t="str" cm="1">
        <f t="array" ref="L501">IF($AR501=0,"",INDEX(Input!$D$2:$AC$500,$AR501,$AP$3)&amp;"")</f>
        <v/>
      </c>
      <c r="M501" s="37" t="str" cm="1">
        <f t="array" ref="M501">IFERROR(_xlfn.FILTERXML("&lt;t&gt;&lt;s&gt;" &amp; SUBSTITUTE(L501," / ","&lt;/s&gt;&lt;s&gt;") &amp; "&lt;/s&gt;&lt;/t&gt;","(//s[contains(.,'DDR')])[1]"),"")</f>
        <v/>
      </c>
      <c r="N501" s="29" t="str">
        <f t="shared" si="22"/>
        <v/>
      </c>
      <c r="O501" s="37" t="str" cm="1">
        <f t="array" ref="O501">IF($AR501=0,"",INDEX(Input!$D$2:$AC$500,$AR501,$AP$4)&amp;"")</f>
        <v/>
      </c>
      <c r="P501" s="37" t="str" cm="1">
        <f t="array" ref="P501">IF($AR501=0,"",IFERROR(_xlfn.TEXTJOIN(", ",TRUE,_xlfn.MAP(_xlfn._xlws.FILTER(INDEX(Input!$D$2:$AC$500,,$AP$6),Input!$J$2:$J$500=$B501),_xlfn.LAMBDA(_xlpm.x,IFERROR(TRUNC(VALUE(_xlfn.TEXTBEFORE(_xlpm.x," ")))&amp;" "&amp;_xlfn.TEXTAFTER(_xlpm.x," "),_xlpm.x)))),""))</f>
        <v/>
      </c>
      <c r="Q501" s="29" t="str">
        <f t="shared" si="23"/>
        <v/>
      </c>
      <c r="R501" s="37" t="str" cm="1">
        <f t="array" ref="R501">IF($AR501=0,"",_xlfn.LET(_xlpm.Result,INDEX(Input!$D$2:$AC$500,$AR501,$AP$5),IF(_xlpm.Result="","",_xlpm.Result)))</f>
        <v/>
      </c>
      <c r="S501" s="37" t="str" cm="1">
        <f t="array" ref="S501">IF(R501="","",IFERROR(_xlfn.TEXTSPLIT(R501," / ", ,TRUE,0,),""))</f>
        <v/>
      </c>
      <c r="T501" s="37"/>
      <c r="U501" s="37" t="str" cm="1">
        <f t="array" ref="U501">IFERROR(_xlfn.IFS(
S501="","",
--S501&lt;55,"Battery Defect",
--S501&lt;=69,"Battery D",
--S501&lt;=80,"Battery C",
--S501&gt;80,""
),"")</f>
        <v/>
      </c>
      <c r="V501" s="37" t="str" cm="1">
        <f t="array" ref="V501">IFERROR(_xlfn.IFS(
T501="","",
--T501&lt;55,"Battery Defect",
--T501&lt;=69,"Battery D",
--T501&lt;=80,"Battery C",
--T501&gt;80,""
),"")</f>
        <v/>
      </c>
      <c r="W501" s="37" t="str" cm="1">
        <f t="array" ref="W501">IF($AR501=0,"",IFERROR(IF(INDEX(Input!$N$2:$U$500,$AR501,0)=0,"",INDEX(Input!$N$2:$U$500,$AR501,0)),""))</f>
        <v/>
      </c>
      <c r="X501" s="37"/>
      <c r="Y501" s="37"/>
      <c r="Z501" s="37"/>
      <c r="AA501" s="37"/>
      <c r="AB501" s="37"/>
      <c r="AC501" s="37"/>
      <c r="AD501" s="37"/>
      <c r="AE501" s="29" t="str">
        <f t="shared" si="21"/>
        <v/>
      </c>
      <c r="AF501" s="29" t="str" cm="1">
        <f t="array" ref="AF501">IF($AS501=0,"",INDEX(Disk_Pivot!$I$2:$I$500,$AS501))</f>
        <v/>
      </c>
      <c r="AG501" s="29" t="str" cm="1">
        <f t="array" ref="AG501">IF($AS501=0,"",INDEX(Disk_Pivot!$N$2:$N$500,$AS501))</f>
        <v/>
      </c>
      <c r="AH501" s="29"/>
      <c r="AI501" s="29"/>
      <c r="AJ501" s="29"/>
      <c r="AK501" s="29"/>
      <c r="AL501" s="29"/>
      <c r="AM501" s="29"/>
      <c r="AR501">
        <f>IFERROR(MATCH($B501,Input!$J$2:$J$500,0),0)</f>
        <v>0</v>
      </c>
      <c r="AS501">
        <f>IFERROR(MATCH($B501,Disk_Pivot!$G$2:$G$500,0),0)</f>
        <v>0</v>
      </c>
    </row>
    <row r="502" spans="1:45">
      <c r="A502" s="29" t="str" cm="1">
        <f t="array" ref="A502">IF($AR502=0,"",INDEX(Input!$G$2:$G$500,$AR502)&amp;"")</f>
        <v/>
      </c>
      <c r="B502" s="29"/>
      <c r="C502" s="29" t="str" cm="1">
        <f t="array" ref="C502">IF($AR502=0,"",INDEX(Input!$H$2:$H$500,$AR502)&amp;"")</f>
        <v/>
      </c>
      <c r="D502" s="37" t="str" cm="1">
        <f t="array" ref="D502">IF($AR502=0,"",INDEX(Input!$F$2:$F$500,$AR502))</f>
        <v/>
      </c>
      <c r="E502" s="29" t="str">
        <f>IFERROR(INDEX(Models!$G$2:$G$605,MATCH(D502,Models!$H$2:$H$605,0)),D502)</f>
        <v/>
      </c>
      <c r="F502" s="29" t="str" cm="1">
        <f t="array" ref="F502">IF($AR502=0,"",INDEX(Input!$E$2:$E$500,$AR502))</f>
        <v/>
      </c>
      <c r="G502" s="29" t="str" cm="1">
        <f t="array" ref="G502">IF($AR502=0,"",IF(F502="LENOVO",INDEX(Input!$K$2:$K$500,$AR502),INDEX(Input!$L$2:$L$500,$AR502)))</f>
        <v/>
      </c>
      <c r="H502" s="29"/>
      <c r="I502" s="29"/>
      <c r="J502" s="29" t="str">
        <f>CPU_Formula!I502</f>
        <v/>
      </c>
      <c r="K502" s="37" t="str" cm="1">
        <f t="array" ref="K502">IF($AR502=0,"",INDEX(Input!$D$2:$AC$500,$AR502,$AP$2)&amp;"")</f>
        <v/>
      </c>
      <c r="L502" s="37" t="str" cm="1">
        <f t="array" ref="L502">IF($AR502=0,"",INDEX(Input!$D$2:$AC$500,$AR502,$AP$3)&amp;"")</f>
        <v/>
      </c>
      <c r="M502" s="37" t="str" cm="1">
        <f t="array" ref="M502">IFERROR(_xlfn.FILTERXML("&lt;t&gt;&lt;s&gt;" &amp; SUBSTITUTE(L502," / ","&lt;/s&gt;&lt;s&gt;") &amp; "&lt;/s&gt;&lt;/t&gt;","(//s[contains(.,'DDR')])[1]"),"")</f>
        <v/>
      </c>
      <c r="N502" s="29" t="str">
        <f t="shared" si="22"/>
        <v/>
      </c>
      <c r="O502" s="37" t="str" cm="1">
        <f t="array" ref="O502">IF($AR502=0,"",INDEX(Input!$D$2:$AC$500,$AR502,$AP$4)&amp;"")</f>
        <v/>
      </c>
      <c r="P502" s="37" t="str" cm="1">
        <f t="array" ref="P502">IF($AR502=0,"",IFERROR(_xlfn.TEXTJOIN(", ",TRUE,_xlfn.MAP(_xlfn._xlws.FILTER(INDEX(Input!$D$2:$AC$500,,$AP$6),Input!$J$2:$J$500=$B502),_xlfn.LAMBDA(_xlpm.x,IFERROR(TRUNC(VALUE(_xlfn.TEXTBEFORE(_xlpm.x," ")))&amp;" "&amp;_xlfn.TEXTAFTER(_xlpm.x," "),_xlpm.x)))),""))</f>
        <v/>
      </c>
      <c r="Q502" s="29" t="str">
        <f t="shared" si="23"/>
        <v/>
      </c>
      <c r="R502" s="37" t="str" cm="1">
        <f t="array" ref="R502">IF($AR502=0,"",_xlfn.LET(_xlpm.Result,INDEX(Input!$D$2:$AC$500,$AR502,$AP$5),IF(_xlpm.Result="","",_xlpm.Result)))</f>
        <v/>
      </c>
      <c r="S502" s="37" t="str" cm="1">
        <f t="array" ref="S502">IF(R502="","",IFERROR(_xlfn.TEXTSPLIT(R502," / ", ,TRUE,0,),""))</f>
        <v/>
      </c>
      <c r="T502" s="37"/>
      <c r="U502" s="37" t="str" cm="1">
        <f t="array" ref="U502">IFERROR(_xlfn.IFS(
S502="","",
--S502&lt;55,"Battery Defect",
--S502&lt;=69,"Battery D",
--S502&lt;=80,"Battery C",
--S502&gt;80,""
),"")</f>
        <v/>
      </c>
      <c r="V502" s="37" t="str" cm="1">
        <f t="array" ref="V502">IFERROR(_xlfn.IFS(
T502="","",
--T502&lt;55,"Battery Defect",
--T502&lt;=69,"Battery D",
--T502&lt;=80,"Battery C",
--T502&gt;80,""
),"")</f>
        <v/>
      </c>
      <c r="W502" s="37" t="str" cm="1">
        <f t="array" ref="W502">IF($AR502=0,"",IFERROR(IF(INDEX(Input!$N$2:$U$500,$AR502,0)=0,"",INDEX(Input!$N$2:$U$500,$AR502,0)),""))</f>
        <v/>
      </c>
      <c r="X502" s="37"/>
      <c r="Y502" s="37"/>
      <c r="Z502" s="37"/>
      <c r="AA502" s="37"/>
      <c r="AB502" s="37"/>
      <c r="AC502" s="37"/>
      <c r="AD502" s="37"/>
      <c r="AE502" s="29" t="str">
        <f t="shared" si="21"/>
        <v/>
      </c>
      <c r="AF502" s="29" t="str" cm="1">
        <f t="array" ref="AF502">IF($AS502=0,"",INDEX(Disk_Pivot!$I$2:$I$500,$AS502))</f>
        <v/>
      </c>
      <c r="AG502" s="29" t="str" cm="1">
        <f t="array" ref="AG502">IF($AS502=0,"",INDEX(Disk_Pivot!$N$2:$N$500,$AS502))</f>
        <v/>
      </c>
      <c r="AH502" s="29"/>
      <c r="AI502" s="29"/>
      <c r="AJ502" s="29"/>
      <c r="AK502" s="29"/>
      <c r="AL502" s="29"/>
      <c r="AM502" s="29"/>
      <c r="AR502">
        <f>IFERROR(MATCH($B502,Input!$J$2:$J$500,0),0)</f>
        <v>0</v>
      </c>
      <c r="AS502">
        <f>IFERROR(MATCH($B502,Disk_Pivot!$G$2:$G$500,0),0)</f>
        <v>0</v>
      </c>
    </row>
    <row r="503" spans="1:45">
      <c r="A503" s="29" t="str" cm="1">
        <f t="array" ref="A503">IF($AR503=0,"",INDEX(Input!$G$2:$G$500,$AR503)&amp;"")</f>
        <v/>
      </c>
      <c r="B503" s="29"/>
      <c r="C503" s="29" t="str" cm="1">
        <f t="array" ref="C503">IF($AR503=0,"",INDEX(Input!$H$2:$H$500,$AR503)&amp;"")</f>
        <v/>
      </c>
      <c r="D503" s="37" t="str" cm="1">
        <f t="array" ref="D503">IF($AR503=0,"",INDEX(Input!$F$2:$F$500,$AR503))</f>
        <v/>
      </c>
      <c r="E503" s="29" t="str">
        <f>IFERROR(INDEX(Models!$G$2:$G$605,MATCH(D503,Models!$H$2:$H$605,0)),D503)</f>
        <v/>
      </c>
      <c r="F503" s="29" t="str" cm="1">
        <f t="array" ref="F503">IF($AR503=0,"",INDEX(Input!$E$2:$E$500,$AR503))</f>
        <v/>
      </c>
      <c r="G503" s="29" t="str" cm="1">
        <f t="array" ref="G503">IF($AR503=0,"",IF(F503="LENOVO",INDEX(Input!$K$2:$K$500,$AR503),INDEX(Input!$L$2:$L$500,$AR503)))</f>
        <v/>
      </c>
      <c r="H503" s="29"/>
      <c r="I503" s="29"/>
      <c r="J503" s="29" t="str">
        <f>CPU_Formula!I503</f>
        <v/>
      </c>
      <c r="K503" s="37" t="str" cm="1">
        <f t="array" ref="K503">IF($AR503=0,"",INDEX(Input!$D$2:$AC$500,$AR503,$AP$2)&amp;"")</f>
        <v/>
      </c>
      <c r="L503" s="37" t="str" cm="1">
        <f t="array" ref="L503">IF($AR503=0,"",INDEX(Input!$D$2:$AC$500,$AR503,$AP$3)&amp;"")</f>
        <v/>
      </c>
      <c r="M503" s="37" t="str" cm="1">
        <f t="array" ref="M503">IFERROR(_xlfn.FILTERXML("&lt;t&gt;&lt;s&gt;" &amp; SUBSTITUTE(L503," / ","&lt;/s&gt;&lt;s&gt;") &amp; "&lt;/s&gt;&lt;/t&gt;","(//s[contains(.,'DDR')])[1]"),"")</f>
        <v/>
      </c>
      <c r="N503" s="29" t="str">
        <f t="shared" si="22"/>
        <v/>
      </c>
      <c r="O503" s="37" t="str" cm="1">
        <f t="array" ref="O503">IF($AR503=0,"",INDEX(Input!$D$2:$AC$500,$AR503,$AP$4)&amp;"")</f>
        <v/>
      </c>
      <c r="P503" s="37" t="str" cm="1">
        <f t="array" ref="P503">IF($AR503=0,"",IFERROR(_xlfn.TEXTJOIN(", ",TRUE,_xlfn.MAP(_xlfn._xlws.FILTER(INDEX(Input!$D$2:$AC$500,,$AP$6),Input!$J$2:$J$500=$B503),_xlfn.LAMBDA(_xlpm.x,IFERROR(TRUNC(VALUE(_xlfn.TEXTBEFORE(_xlpm.x," ")))&amp;" "&amp;_xlfn.TEXTAFTER(_xlpm.x," "),_xlpm.x)))),""))</f>
        <v/>
      </c>
      <c r="Q503" s="29" t="str">
        <f t="shared" si="23"/>
        <v/>
      </c>
      <c r="R503" s="37" t="str" cm="1">
        <f t="array" ref="R503">IF($AR503=0,"",_xlfn.LET(_xlpm.Result,INDEX(Input!$D$2:$AC$500,$AR503,$AP$5),IF(_xlpm.Result="","",_xlpm.Result)))</f>
        <v/>
      </c>
      <c r="S503" s="37" t="str" cm="1">
        <f t="array" ref="S503">IF(R503="","",IFERROR(_xlfn.TEXTSPLIT(R503," / ", ,TRUE,0,),""))</f>
        <v/>
      </c>
      <c r="T503" s="37"/>
      <c r="U503" s="37" t="str" cm="1">
        <f t="array" ref="U503">IFERROR(_xlfn.IFS(
S503="","",
--S503&lt;55,"Battery Defect",
--S503&lt;=69,"Battery D",
--S503&lt;=80,"Battery C",
--S503&gt;80,""
),"")</f>
        <v/>
      </c>
      <c r="V503" s="37" t="str" cm="1">
        <f t="array" ref="V503">IFERROR(_xlfn.IFS(
T503="","",
--T503&lt;55,"Battery Defect",
--T503&lt;=69,"Battery D",
--T503&lt;=80,"Battery C",
--T503&gt;80,""
),"")</f>
        <v/>
      </c>
      <c r="W503" s="37" t="str" cm="1">
        <f t="array" ref="W503">IF($AR503=0,"",IFERROR(IF(INDEX(Input!$N$2:$U$500,$AR503,0)=0,"",INDEX(Input!$N$2:$U$500,$AR503,0)),""))</f>
        <v/>
      </c>
      <c r="X503" s="37"/>
      <c r="Y503" s="37"/>
      <c r="Z503" s="37"/>
      <c r="AA503" s="37"/>
      <c r="AB503" s="37"/>
      <c r="AC503" s="37"/>
      <c r="AD503" s="37"/>
      <c r="AE503" s="29" t="str">
        <f t="shared" si="21"/>
        <v/>
      </c>
      <c r="AF503" s="29" t="str" cm="1">
        <f t="array" ref="AF503">IF($AS503=0,"",INDEX(Disk_Pivot!$I$2:$I$500,$AS503))</f>
        <v/>
      </c>
      <c r="AG503" s="29" t="str" cm="1">
        <f t="array" ref="AG503">IF($AS503=0,"",INDEX(Disk_Pivot!$N$2:$N$500,$AS503))</f>
        <v/>
      </c>
      <c r="AH503" s="29"/>
      <c r="AI503" s="29"/>
      <c r="AJ503" s="29"/>
      <c r="AK503" s="29"/>
      <c r="AL503" s="29"/>
      <c r="AM503" s="29"/>
      <c r="AR503">
        <f>IFERROR(MATCH($B503,Input!$J$2:$J$500,0),0)</f>
        <v>0</v>
      </c>
      <c r="AS503">
        <f>IFERROR(MATCH($B503,Disk_Pivot!$G$2:$G$500,0),0)</f>
        <v>0</v>
      </c>
    </row>
    <row r="504" spans="1:45">
      <c r="A504" s="29" t="str" cm="1">
        <f t="array" ref="A504">IF($AR504=0,"",INDEX(Input!$G$2:$G$500,$AR504)&amp;"")</f>
        <v/>
      </c>
      <c r="B504" s="29"/>
      <c r="C504" s="29" t="str" cm="1">
        <f t="array" ref="C504">IF($AR504=0,"",INDEX(Input!$H$2:$H$500,$AR504)&amp;"")</f>
        <v/>
      </c>
      <c r="D504" s="37" t="str" cm="1">
        <f t="array" ref="D504">IF($AR504=0,"",INDEX(Input!$F$2:$F$500,$AR504))</f>
        <v/>
      </c>
      <c r="E504" s="29" t="str">
        <f>IFERROR(INDEX(Models!$G$2:$G$605,MATCH(D504,Models!$H$2:$H$605,0)),D504)</f>
        <v/>
      </c>
      <c r="F504" s="29" t="str" cm="1">
        <f t="array" ref="F504">IF($AR504=0,"",INDEX(Input!$E$2:$E$500,$AR504))</f>
        <v/>
      </c>
      <c r="G504" s="29" t="str" cm="1">
        <f t="array" ref="G504">IF($AR504=0,"",IF(F504="LENOVO",INDEX(Input!$K$2:$K$500,$AR504),INDEX(Input!$L$2:$L$500,$AR504)))</f>
        <v/>
      </c>
      <c r="H504" s="29"/>
      <c r="I504" s="29"/>
      <c r="J504" s="29" t="str">
        <f>CPU_Formula!I504</f>
        <v/>
      </c>
      <c r="K504" s="37" t="str" cm="1">
        <f t="array" ref="K504">IF($AR504=0,"",INDEX(Input!$D$2:$AC$500,$AR504,$AP$2)&amp;"")</f>
        <v/>
      </c>
      <c r="L504" s="37" t="str" cm="1">
        <f t="array" ref="L504">IF($AR504=0,"",INDEX(Input!$D$2:$AC$500,$AR504,$AP$3)&amp;"")</f>
        <v/>
      </c>
      <c r="M504" s="37" t="str" cm="1">
        <f t="array" ref="M504">IFERROR(_xlfn.FILTERXML("&lt;t&gt;&lt;s&gt;" &amp; SUBSTITUTE(L504," / ","&lt;/s&gt;&lt;s&gt;") &amp; "&lt;/s&gt;&lt;/t&gt;","(//s[contains(.,'DDR')])[1]"),"")</f>
        <v/>
      </c>
      <c r="N504" s="29" t="str">
        <f t="shared" si="22"/>
        <v/>
      </c>
      <c r="O504" s="37" t="str" cm="1">
        <f t="array" ref="O504">IF($AR504=0,"",INDEX(Input!$D$2:$AC$500,$AR504,$AP$4)&amp;"")</f>
        <v/>
      </c>
      <c r="P504" s="37" t="str" cm="1">
        <f t="array" ref="P504">IF($AR504=0,"",IFERROR(_xlfn.TEXTJOIN(", ",TRUE,_xlfn.MAP(_xlfn._xlws.FILTER(INDEX(Input!$D$2:$AC$500,,$AP$6),Input!$J$2:$J$500=$B504),_xlfn.LAMBDA(_xlpm.x,IFERROR(TRUNC(VALUE(_xlfn.TEXTBEFORE(_xlpm.x," ")))&amp;" "&amp;_xlfn.TEXTAFTER(_xlpm.x," "),_xlpm.x)))),""))</f>
        <v/>
      </c>
      <c r="Q504" s="29" t="str">
        <f t="shared" si="23"/>
        <v/>
      </c>
      <c r="R504" s="37" t="str" cm="1">
        <f t="array" ref="R504">IF($AR504=0,"",_xlfn.LET(_xlpm.Result,INDEX(Input!$D$2:$AC$500,$AR504,$AP$5),IF(_xlpm.Result="","",_xlpm.Result)))</f>
        <v/>
      </c>
      <c r="S504" s="37" t="str" cm="1">
        <f t="array" ref="S504">IF(R504="","",IFERROR(_xlfn.TEXTSPLIT(R504," / ", ,TRUE,0,),""))</f>
        <v/>
      </c>
      <c r="T504" s="37"/>
      <c r="U504" s="37" t="str" cm="1">
        <f t="array" ref="U504">IFERROR(_xlfn.IFS(
S504="","",
--S504&lt;55,"Battery Defect",
--S504&lt;=69,"Battery D",
--S504&lt;=80,"Battery C",
--S504&gt;80,""
),"")</f>
        <v/>
      </c>
      <c r="V504" s="37" t="str" cm="1">
        <f t="array" ref="V504">IFERROR(_xlfn.IFS(
T504="","",
--T504&lt;55,"Battery Defect",
--T504&lt;=69,"Battery D",
--T504&lt;=80,"Battery C",
--T504&gt;80,""
),"")</f>
        <v/>
      </c>
      <c r="W504" s="37" t="str" cm="1">
        <f t="array" ref="W504">IF($AR504=0,"",IFERROR(IF(INDEX(Input!$N$2:$U$500,$AR504,0)=0,"",INDEX(Input!$N$2:$U$500,$AR504,0)),""))</f>
        <v/>
      </c>
      <c r="X504" s="37"/>
      <c r="Y504" s="37"/>
      <c r="Z504" s="37"/>
      <c r="AA504" s="37"/>
      <c r="AB504" s="37"/>
      <c r="AC504" s="37"/>
      <c r="AD504" s="37"/>
      <c r="AE504" s="29" t="str">
        <f t="shared" si="21"/>
        <v/>
      </c>
      <c r="AF504" s="29" t="str" cm="1">
        <f t="array" ref="AF504">IF($AS504=0,"",INDEX(Disk_Pivot!$I$2:$I$500,$AS504))</f>
        <v/>
      </c>
      <c r="AG504" s="29" t="str" cm="1">
        <f t="array" ref="AG504">IF($AS504=0,"",INDEX(Disk_Pivot!$N$2:$N$500,$AS504))</f>
        <v/>
      </c>
      <c r="AH504" s="29"/>
      <c r="AI504" s="29"/>
      <c r="AJ504" s="29"/>
      <c r="AK504" s="29"/>
      <c r="AL504" s="29"/>
      <c r="AM504" s="29"/>
      <c r="AR504">
        <f>IFERROR(MATCH($B504,Input!$J$2:$J$500,0),0)</f>
        <v>0</v>
      </c>
      <c r="AS504">
        <f>IFERROR(MATCH($B504,Disk_Pivot!$G$2:$G$500,0),0)</f>
        <v>0</v>
      </c>
    </row>
    <row r="505" spans="1:45">
      <c r="A505" s="29" t="str" cm="1">
        <f t="array" ref="A505">IF($AR505=0,"",INDEX(Input!$G$2:$G$500,$AR505)&amp;"")</f>
        <v/>
      </c>
      <c r="B505" s="29"/>
      <c r="C505" s="29" t="str" cm="1">
        <f t="array" ref="C505">IF($AR505=0,"",INDEX(Input!$H$2:$H$500,$AR505)&amp;"")</f>
        <v/>
      </c>
      <c r="D505" s="37" t="str" cm="1">
        <f t="array" ref="D505">IF($AR505=0,"",INDEX(Input!$F$2:$F$500,$AR505))</f>
        <v/>
      </c>
      <c r="E505" s="29" t="str">
        <f>IFERROR(INDEX(Models!$G$2:$G$605,MATCH(D505,Models!$H$2:$H$605,0)),D505)</f>
        <v/>
      </c>
      <c r="F505" s="29" t="str" cm="1">
        <f t="array" ref="F505">IF($AR505=0,"",INDEX(Input!$E$2:$E$500,$AR505))</f>
        <v/>
      </c>
      <c r="G505" s="29" t="str" cm="1">
        <f t="array" ref="G505">IF($AR505=0,"",IF(F505="LENOVO",INDEX(Input!$K$2:$K$500,$AR505),INDEX(Input!$L$2:$L$500,$AR505)))</f>
        <v/>
      </c>
      <c r="H505" s="29"/>
      <c r="I505" s="29"/>
      <c r="J505" s="29" t="str">
        <f>CPU_Formula!I505</f>
        <v/>
      </c>
      <c r="K505" s="37" t="str" cm="1">
        <f t="array" ref="K505">IF($AR505=0,"",INDEX(Input!$D$2:$AC$500,$AR505,$AP$2)&amp;"")</f>
        <v/>
      </c>
      <c r="L505" s="37" t="str" cm="1">
        <f t="array" ref="L505">IF($AR505=0,"",INDEX(Input!$D$2:$AC$500,$AR505,$AP$3)&amp;"")</f>
        <v/>
      </c>
      <c r="M505" s="37" t="str" cm="1">
        <f t="array" ref="M505">IFERROR(_xlfn.FILTERXML("&lt;t&gt;&lt;s&gt;" &amp; SUBSTITUTE(L505," / ","&lt;/s&gt;&lt;s&gt;") &amp; "&lt;/s&gt;&lt;/t&gt;","(//s[contains(.,'DDR')])[1]"),"")</f>
        <v/>
      </c>
      <c r="N505" s="29" t="str">
        <f t="shared" si="22"/>
        <v/>
      </c>
      <c r="O505" s="37" t="str" cm="1">
        <f t="array" ref="O505">IF($AR505=0,"",INDEX(Input!$D$2:$AC$500,$AR505,$AP$4)&amp;"")</f>
        <v/>
      </c>
      <c r="P505" s="37" t="str" cm="1">
        <f t="array" ref="P505">IF($AR505=0,"",IFERROR(_xlfn.TEXTJOIN(", ",TRUE,_xlfn.MAP(_xlfn._xlws.FILTER(INDEX(Input!$D$2:$AC$500,,$AP$6),Input!$J$2:$J$500=$B505),_xlfn.LAMBDA(_xlpm.x,IFERROR(TRUNC(VALUE(_xlfn.TEXTBEFORE(_xlpm.x," ")))&amp;" "&amp;_xlfn.TEXTAFTER(_xlpm.x," "),_xlpm.x)))),""))</f>
        <v/>
      </c>
      <c r="Q505" s="29" t="str">
        <f t="shared" si="23"/>
        <v/>
      </c>
      <c r="R505" s="37" t="str" cm="1">
        <f t="array" ref="R505">IF($AR505=0,"",_xlfn.LET(_xlpm.Result,INDEX(Input!$D$2:$AC$500,$AR505,$AP$5),IF(_xlpm.Result="","",_xlpm.Result)))</f>
        <v/>
      </c>
      <c r="S505" s="37" t="str" cm="1">
        <f t="array" ref="S505">IF(R505="","",IFERROR(_xlfn.TEXTSPLIT(R505," / ", ,TRUE,0,),""))</f>
        <v/>
      </c>
      <c r="T505" s="37"/>
      <c r="U505" s="37" t="str" cm="1">
        <f t="array" ref="U505">IFERROR(_xlfn.IFS(
S505="","",
--S505&lt;55,"Battery Defect",
--S505&lt;=69,"Battery D",
--S505&lt;=80,"Battery C",
--S505&gt;80,""
),"")</f>
        <v/>
      </c>
      <c r="V505" s="37" t="str" cm="1">
        <f t="array" ref="V505">IFERROR(_xlfn.IFS(
T505="","",
--T505&lt;55,"Battery Defect",
--T505&lt;=69,"Battery D",
--T505&lt;=80,"Battery C",
--T505&gt;80,""
),"")</f>
        <v/>
      </c>
      <c r="W505" s="37" t="str" cm="1">
        <f t="array" ref="W505">IF($AR505=0,"",IFERROR(IF(INDEX(Input!$N$2:$U$500,$AR505,0)=0,"",INDEX(Input!$N$2:$U$500,$AR505,0)),""))</f>
        <v/>
      </c>
      <c r="X505" s="37"/>
      <c r="Y505" s="37"/>
      <c r="Z505" s="37"/>
      <c r="AA505" s="37"/>
      <c r="AB505" s="37"/>
      <c r="AC505" s="37"/>
      <c r="AD505" s="37"/>
      <c r="AE505" s="29" t="str">
        <f t="shared" si="21"/>
        <v/>
      </c>
      <c r="AF505" s="29" t="str" cm="1">
        <f t="array" ref="AF505">IF($AS505=0,"",INDEX(Disk_Pivot!$I$2:$I$500,$AS505))</f>
        <v/>
      </c>
      <c r="AG505" s="29" t="str" cm="1">
        <f t="array" ref="AG505">IF($AS505=0,"",INDEX(Disk_Pivot!$N$2:$N$500,$AS505))</f>
        <v/>
      </c>
      <c r="AH505" s="29"/>
      <c r="AI505" s="29"/>
      <c r="AJ505" s="29"/>
      <c r="AK505" s="29"/>
      <c r="AL505" s="29"/>
      <c r="AM505" s="29"/>
      <c r="AR505">
        <f>IFERROR(MATCH($B505,Input!$J$2:$J$500,0),0)</f>
        <v>0</v>
      </c>
      <c r="AS505">
        <f>IFERROR(MATCH($B505,Disk_Pivot!$G$2:$G$500,0),0)</f>
        <v>0</v>
      </c>
    </row>
    <row r="506" spans="1:45">
      <c r="A506" s="29" t="str" cm="1">
        <f t="array" ref="A506">IF($AR506=0,"",INDEX(Input!$G$2:$G$500,$AR506)&amp;"")</f>
        <v/>
      </c>
      <c r="B506" s="29"/>
      <c r="C506" s="29" t="str" cm="1">
        <f t="array" ref="C506">IF($AR506=0,"",INDEX(Input!$H$2:$H$500,$AR506)&amp;"")</f>
        <v/>
      </c>
      <c r="D506" s="37" t="str" cm="1">
        <f t="array" ref="D506">IF($AR506=0,"",INDEX(Input!$F$2:$F$500,$AR506))</f>
        <v/>
      </c>
      <c r="E506" s="29" t="str">
        <f>IFERROR(INDEX(Models!$G$2:$G$605,MATCH(D506,Models!$H$2:$H$605,0)),D506)</f>
        <v/>
      </c>
      <c r="F506" s="29" t="str" cm="1">
        <f t="array" ref="F506">IF($AR506=0,"",INDEX(Input!$E$2:$E$500,$AR506))</f>
        <v/>
      </c>
      <c r="G506" s="29" t="str" cm="1">
        <f t="array" ref="G506">IF($AR506=0,"",IF(F506="LENOVO",INDEX(Input!$K$2:$K$500,$AR506),INDEX(Input!$L$2:$L$500,$AR506)))</f>
        <v/>
      </c>
      <c r="H506" s="29"/>
      <c r="I506" s="29"/>
      <c r="J506" s="29" t="str">
        <f>CPU_Formula!I506</f>
        <v/>
      </c>
      <c r="K506" s="37" t="str" cm="1">
        <f t="array" ref="K506">IF($AR506=0,"",INDEX(Input!$D$2:$AC$500,$AR506,$AP$2)&amp;"")</f>
        <v/>
      </c>
      <c r="L506" s="37" t="str" cm="1">
        <f t="array" ref="L506">IF($AR506=0,"",INDEX(Input!$D$2:$AC$500,$AR506,$AP$3)&amp;"")</f>
        <v/>
      </c>
      <c r="M506" s="37" t="str" cm="1">
        <f t="array" ref="M506">IFERROR(_xlfn.FILTERXML("&lt;t&gt;&lt;s&gt;" &amp; SUBSTITUTE(L506," / ","&lt;/s&gt;&lt;s&gt;") &amp; "&lt;/s&gt;&lt;/t&gt;","(//s[contains(.,'DDR')])[1]"),"")</f>
        <v/>
      </c>
      <c r="N506" s="29" t="str">
        <f t="shared" si="22"/>
        <v/>
      </c>
      <c r="O506" s="37" t="str" cm="1">
        <f t="array" ref="O506">IF($AR506=0,"",INDEX(Input!$D$2:$AC$500,$AR506,$AP$4)&amp;"")</f>
        <v/>
      </c>
      <c r="P506" s="37" t="str" cm="1">
        <f t="array" ref="P506">IF($AR506=0,"",IFERROR(_xlfn.TEXTJOIN(", ",TRUE,_xlfn.MAP(_xlfn._xlws.FILTER(INDEX(Input!$D$2:$AC$500,,$AP$6),Input!$J$2:$J$500=$B506),_xlfn.LAMBDA(_xlpm.x,IFERROR(TRUNC(VALUE(_xlfn.TEXTBEFORE(_xlpm.x," ")))&amp;" "&amp;_xlfn.TEXTAFTER(_xlpm.x," "),_xlpm.x)))),""))</f>
        <v/>
      </c>
      <c r="Q506" s="29" t="str">
        <f t="shared" si="23"/>
        <v/>
      </c>
      <c r="R506" s="37" t="str" cm="1">
        <f t="array" ref="R506">IF($AR506=0,"",_xlfn.LET(_xlpm.Result,INDEX(Input!$D$2:$AC$500,$AR506,$AP$5),IF(_xlpm.Result="","",_xlpm.Result)))</f>
        <v/>
      </c>
      <c r="S506" s="37" t="str" cm="1">
        <f t="array" ref="S506">IF(R506="","",IFERROR(_xlfn.TEXTSPLIT(R506," / ", ,TRUE,0,),""))</f>
        <v/>
      </c>
      <c r="T506" s="37"/>
      <c r="U506" s="37" t="str" cm="1">
        <f t="array" ref="U506">IFERROR(_xlfn.IFS(
S506="","",
--S506&lt;55,"Battery Defect",
--S506&lt;=69,"Battery D",
--S506&lt;=80,"Battery C",
--S506&gt;80,""
),"")</f>
        <v/>
      </c>
      <c r="V506" s="37" t="str" cm="1">
        <f t="array" ref="V506">IFERROR(_xlfn.IFS(
T506="","",
--T506&lt;55,"Battery Defect",
--T506&lt;=69,"Battery D",
--T506&lt;=80,"Battery C",
--T506&gt;80,""
),"")</f>
        <v/>
      </c>
      <c r="W506" s="37" t="str" cm="1">
        <f t="array" ref="W506">IF($AR506=0,"",IFERROR(IF(INDEX(Input!$N$2:$U$500,$AR506,0)=0,"",INDEX(Input!$N$2:$U$500,$AR506,0)),""))</f>
        <v/>
      </c>
      <c r="X506" s="37"/>
      <c r="Y506" s="37"/>
      <c r="Z506" s="37"/>
      <c r="AA506" s="37"/>
      <c r="AB506" s="37"/>
      <c r="AC506" s="37"/>
      <c r="AD506" s="37"/>
      <c r="AE506" s="29" t="str">
        <f t="shared" si="21"/>
        <v/>
      </c>
      <c r="AF506" s="29" t="str" cm="1">
        <f t="array" ref="AF506">IF($AS506=0,"",INDEX(Disk_Pivot!$I$2:$I$500,$AS506))</f>
        <v/>
      </c>
      <c r="AG506" s="29" t="str" cm="1">
        <f t="array" ref="AG506">IF($AS506=0,"",INDEX(Disk_Pivot!$N$2:$N$500,$AS506))</f>
        <v/>
      </c>
      <c r="AH506" s="29"/>
      <c r="AI506" s="29"/>
      <c r="AJ506" s="29"/>
      <c r="AK506" s="29"/>
      <c r="AL506" s="29"/>
      <c r="AM506" s="29"/>
      <c r="AR506">
        <f>IFERROR(MATCH($B506,Input!$J$2:$J$500,0),0)</f>
        <v>0</v>
      </c>
      <c r="AS506">
        <f>IFERROR(MATCH($B506,Disk_Pivot!$G$2:$G$500,0),0)</f>
        <v>0</v>
      </c>
    </row>
    <row r="507" spans="1:45">
      <c r="A507" s="29" t="str" cm="1">
        <f t="array" ref="A507">IF($AR507=0,"",INDEX(Input!$G$2:$G$500,$AR507)&amp;"")</f>
        <v/>
      </c>
      <c r="B507" s="29"/>
      <c r="C507" s="29" t="str" cm="1">
        <f t="array" ref="C507">IF($AR507=0,"",INDEX(Input!$H$2:$H$500,$AR507)&amp;"")</f>
        <v/>
      </c>
      <c r="D507" s="37" t="str" cm="1">
        <f t="array" ref="D507">IF($AR507=0,"",INDEX(Input!$F$2:$F$500,$AR507))</f>
        <v/>
      </c>
      <c r="E507" s="29" t="str">
        <f>IFERROR(INDEX(Models!$G$2:$G$605,MATCH(D507,Models!$H$2:$H$605,0)),D507)</f>
        <v/>
      </c>
      <c r="F507" s="29" t="str" cm="1">
        <f t="array" ref="F507">IF($AR507=0,"",INDEX(Input!$E$2:$E$500,$AR507))</f>
        <v/>
      </c>
      <c r="G507" s="29" t="str" cm="1">
        <f t="array" ref="G507">IF($AR507=0,"",IF(F507="LENOVO",INDEX(Input!$K$2:$K$500,$AR507),INDEX(Input!$L$2:$L$500,$AR507)))</f>
        <v/>
      </c>
      <c r="H507" s="29"/>
      <c r="I507" s="29"/>
      <c r="J507" s="29" t="str">
        <f>CPU_Formula!I507</f>
        <v/>
      </c>
      <c r="K507" s="37" t="str" cm="1">
        <f t="array" ref="K507">IF($AR507=0,"",INDEX(Input!$D$2:$AC$500,$AR507,$AP$2)&amp;"")</f>
        <v/>
      </c>
      <c r="L507" s="37" t="str" cm="1">
        <f t="array" ref="L507">IF($AR507=0,"",INDEX(Input!$D$2:$AC$500,$AR507,$AP$3)&amp;"")</f>
        <v/>
      </c>
      <c r="M507" s="37" t="str" cm="1">
        <f t="array" ref="M507">IFERROR(_xlfn.FILTERXML("&lt;t&gt;&lt;s&gt;" &amp; SUBSTITUTE(L507," / ","&lt;/s&gt;&lt;s&gt;") &amp; "&lt;/s&gt;&lt;/t&gt;","(//s[contains(.,'DDR')])[1]"),"")</f>
        <v/>
      </c>
      <c r="N507" s="29" t="str">
        <f t="shared" si="22"/>
        <v/>
      </c>
      <c r="O507" s="37" t="str" cm="1">
        <f t="array" ref="O507">IF($AR507=0,"",INDEX(Input!$D$2:$AC$500,$AR507,$AP$4)&amp;"")</f>
        <v/>
      </c>
      <c r="P507" s="37" t="str" cm="1">
        <f t="array" ref="P507">IF($AR507=0,"",IFERROR(_xlfn.TEXTJOIN(", ",TRUE,_xlfn.MAP(_xlfn._xlws.FILTER(INDEX(Input!$D$2:$AC$500,,$AP$6),Input!$J$2:$J$500=$B507),_xlfn.LAMBDA(_xlpm.x,IFERROR(TRUNC(VALUE(_xlfn.TEXTBEFORE(_xlpm.x," ")))&amp;" "&amp;_xlfn.TEXTAFTER(_xlpm.x," "),_xlpm.x)))),""))</f>
        <v/>
      </c>
      <c r="Q507" s="29" t="str">
        <f t="shared" si="23"/>
        <v/>
      </c>
      <c r="R507" s="37" t="str" cm="1">
        <f t="array" ref="R507">IF($AR507=0,"",_xlfn.LET(_xlpm.Result,INDEX(Input!$D$2:$AC$500,$AR507,$AP$5),IF(_xlpm.Result="","",_xlpm.Result)))</f>
        <v/>
      </c>
      <c r="S507" s="37" t="str" cm="1">
        <f t="array" ref="S507">IF(R507="","",IFERROR(_xlfn.TEXTSPLIT(R507," / ", ,TRUE,0,),""))</f>
        <v/>
      </c>
      <c r="T507" s="37"/>
      <c r="U507" s="37" t="str" cm="1">
        <f t="array" ref="U507">IFERROR(_xlfn.IFS(
S507="","",
--S507&lt;55,"Battery Defect",
--S507&lt;=69,"Battery D",
--S507&lt;=80,"Battery C",
--S507&gt;80,""
),"")</f>
        <v/>
      </c>
      <c r="V507" s="37" t="str" cm="1">
        <f t="array" ref="V507">IFERROR(_xlfn.IFS(
T507="","",
--T507&lt;55,"Battery Defect",
--T507&lt;=69,"Battery D",
--T507&lt;=80,"Battery C",
--T507&gt;80,""
),"")</f>
        <v/>
      </c>
      <c r="W507" s="37" t="str" cm="1">
        <f t="array" ref="W507">IF($AR507=0,"",IFERROR(IF(INDEX(Input!$N$2:$U$500,$AR507,0)=0,"",INDEX(Input!$N$2:$U$500,$AR507,0)),""))</f>
        <v/>
      </c>
      <c r="X507" s="37"/>
      <c r="Y507" s="37"/>
      <c r="Z507" s="37"/>
      <c r="AA507" s="37"/>
      <c r="AB507" s="37"/>
      <c r="AC507" s="37"/>
      <c r="AD507" s="37"/>
      <c r="AE507" s="29" t="str">
        <f t="shared" si="21"/>
        <v/>
      </c>
      <c r="AF507" s="29" t="str" cm="1">
        <f t="array" ref="AF507">IF($AS507=0,"",INDEX(Disk_Pivot!$I$2:$I$500,$AS507))</f>
        <v/>
      </c>
      <c r="AG507" s="29" t="str" cm="1">
        <f t="array" ref="AG507">IF($AS507=0,"",INDEX(Disk_Pivot!$N$2:$N$500,$AS507))</f>
        <v/>
      </c>
      <c r="AH507" s="29"/>
      <c r="AI507" s="29"/>
      <c r="AJ507" s="29"/>
      <c r="AK507" s="29"/>
      <c r="AL507" s="29"/>
      <c r="AM507" s="29"/>
      <c r="AR507">
        <f>IFERROR(MATCH($B507,Input!$J$2:$J$500,0),0)</f>
        <v>0</v>
      </c>
      <c r="AS507">
        <f>IFERROR(MATCH($B507,Disk_Pivot!$G$2:$G$500,0),0)</f>
        <v>0</v>
      </c>
    </row>
    <row r="508" spans="1:45">
      <c r="A508" s="29" t="str" cm="1">
        <f t="array" ref="A508">IF($AR508=0,"",INDEX(Input!$G$2:$G$500,$AR508)&amp;"")</f>
        <v/>
      </c>
      <c r="B508" s="29"/>
      <c r="C508" s="29" t="str" cm="1">
        <f t="array" ref="C508">IF($AR508=0,"",INDEX(Input!$H$2:$H$500,$AR508)&amp;"")</f>
        <v/>
      </c>
      <c r="D508" s="37" t="str" cm="1">
        <f t="array" ref="D508">IF($AR508=0,"",INDEX(Input!$F$2:$F$500,$AR508))</f>
        <v/>
      </c>
      <c r="E508" s="29" t="str">
        <f>IFERROR(INDEX(Models!$G$2:$G$605,MATCH(D508,Models!$H$2:$H$605,0)),D508)</f>
        <v/>
      </c>
      <c r="F508" s="29" t="str" cm="1">
        <f t="array" ref="F508">IF($AR508=0,"",INDEX(Input!$E$2:$E$500,$AR508))</f>
        <v/>
      </c>
      <c r="G508" s="29" t="str" cm="1">
        <f t="array" ref="G508">IF($AR508=0,"",IF(F508="LENOVO",INDEX(Input!$K$2:$K$500,$AR508),INDEX(Input!$L$2:$L$500,$AR508)))</f>
        <v/>
      </c>
      <c r="H508" s="29"/>
      <c r="I508" s="29"/>
      <c r="J508" s="29" t="str">
        <f>CPU_Formula!I508</f>
        <v/>
      </c>
      <c r="K508" s="37" t="str" cm="1">
        <f t="array" ref="K508">IF($AR508=0,"",INDEX(Input!$D$2:$AC$500,$AR508,$AP$2)&amp;"")</f>
        <v/>
      </c>
      <c r="L508" s="37" t="str" cm="1">
        <f t="array" ref="L508">IF($AR508=0,"",INDEX(Input!$D$2:$AC$500,$AR508,$AP$3)&amp;"")</f>
        <v/>
      </c>
      <c r="M508" s="37" t="str" cm="1">
        <f t="array" ref="M508">IFERROR(_xlfn.FILTERXML("&lt;t&gt;&lt;s&gt;" &amp; SUBSTITUTE(L508," / ","&lt;/s&gt;&lt;s&gt;") &amp; "&lt;/s&gt;&lt;/t&gt;","(//s[contains(.,'DDR')])[1]"),"")</f>
        <v/>
      </c>
      <c r="N508" s="29" t="str">
        <f t="shared" si="22"/>
        <v/>
      </c>
      <c r="O508" s="37" t="str" cm="1">
        <f t="array" ref="O508">IF($AR508=0,"",INDEX(Input!$D$2:$AC$500,$AR508,$AP$4)&amp;"")</f>
        <v/>
      </c>
      <c r="P508" s="37" t="str" cm="1">
        <f t="array" ref="P508">IF($AR508=0,"",IFERROR(_xlfn.TEXTJOIN(", ",TRUE,_xlfn.MAP(_xlfn._xlws.FILTER(INDEX(Input!$D$2:$AC$500,,$AP$6),Input!$J$2:$J$500=$B508),_xlfn.LAMBDA(_xlpm.x,IFERROR(TRUNC(VALUE(_xlfn.TEXTBEFORE(_xlpm.x," ")))&amp;" "&amp;_xlfn.TEXTAFTER(_xlpm.x," "),_xlpm.x)))),""))</f>
        <v/>
      </c>
      <c r="Q508" s="29" t="str">
        <f t="shared" si="23"/>
        <v/>
      </c>
      <c r="R508" s="37" t="str" cm="1">
        <f t="array" ref="R508">IF($AR508=0,"",_xlfn.LET(_xlpm.Result,INDEX(Input!$D$2:$AC$500,$AR508,$AP$5),IF(_xlpm.Result="","",_xlpm.Result)))</f>
        <v/>
      </c>
      <c r="S508" s="37" t="str" cm="1">
        <f t="array" ref="S508">IF(R508="","",IFERROR(_xlfn.TEXTSPLIT(R508," / ", ,TRUE,0,),""))</f>
        <v/>
      </c>
      <c r="T508" s="37"/>
      <c r="U508" s="37" t="str" cm="1">
        <f t="array" ref="U508">IFERROR(_xlfn.IFS(
S508="","",
--S508&lt;55,"Battery Defect",
--S508&lt;=69,"Battery D",
--S508&lt;=80,"Battery C",
--S508&gt;80,""
),"")</f>
        <v/>
      </c>
      <c r="V508" s="37" t="str" cm="1">
        <f t="array" ref="V508">IFERROR(_xlfn.IFS(
T508="","",
--T508&lt;55,"Battery Defect",
--T508&lt;=69,"Battery D",
--T508&lt;=80,"Battery C",
--T508&gt;80,""
),"")</f>
        <v/>
      </c>
      <c r="W508" s="37" t="str" cm="1">
        <f t="array" ref="W508">IF($AR508=0,"",IFERROR(IF(INDEX(Input!$N$2:$U$500,$AR508,0)=0,"",INDEX(Input!$N$2:$U$500,$AR508,0)),""))</f>
        <v/>
      </c>
      <c r="X508" s="37"/>
      <c r="Y508" s="37"/>
      <c r="Z508" s="37"/>
      <c r="AA508" s="37"/>
      <c r="AB508" s="37"/>
      <c r="AC508" s="37"/>
      <c r="AD508" s="37"/>
      <c r="AE508" s="29" t="str">
        <f t="shared" si="21"/>
        <v/>
      </c>
      <c r="AF508" s="29" t="str" cm="1">
        <f t="array" ref="AF508">IF($AS508=0,"",INDEX(Disk_Pivot!$I$2:$I$500,$AS508))</f>
        <v/>
      </c>
      <c r="AG508" s="29" t="str" cm="1">
        <f t="array" ref="AG508">IF($AS508=0,"",INDEX(Disk_Pivot!$N$2:$N$500,$AS508))</f>
        <v/>
      </c>
      <c r="AH508" s="29"/>
      <c r="AI508" s="29"/>
      <c r="AJ508" s="29"/>
      <c r="AK508" s="29"/>
      <c r="AL508" s="29"/>
      <c r="AM508" s="29"/>
      <c r="AR508">
        <f>IFERROR(MATCH($B508,Input!$J$2:$J$500,0),0)</f>
        <v>0</v>
      </c>
      <c r="AS508">
        <f>IFERROR(MATCH($B508,Disk_Pivot!$G$2:$G$500,0),0)</f>
        <v>0</v>
      </c>
    </row>
    <row r="509" spans="1:45">
      <c r="A509" s="29" t="str" cm="1">
        <f t="array" ref="A509">IF($AR509=0,"",INDEX(Input!$G$2:$G$500,$AR509)&amp;"")</f>
        <v/>
      </c>
      <c r="B509" s="29"/>
      <c r="C509" s="29" t="str" cm="1">
        <f t="array" ref="C509">IF($AR509=0,"",INDEX(Input!$H$2:$H$500,$AR509)&amp;"")</f>
        <v/>
      </c>
      <c r="D509" s="37" t="str" cm="1">
        <f t="array" ref="D509">IF($AR509=0,"",INDEX(Input!$F$2:$F$500,$AR509))</f>
        <v/>
      </c>
      <c r="E509" s="29" t="str">
        <f>IFERROR(INDEX(Models!$G$2:$G$605,MATCH(D509,Models!$H$2:$H$605,0)),D509)</f>
        <v/>
      </c>
      <c r="F509" s="29" t="str" cm="1">
        <f t="array" ref="F509">IF($AR509=0,"",INDEX(Input!$E$2:$E$500,$AR509))</f>
        <v/>
      </c>
      <c r="G509" s="29" t="str" cm="1">
        <f t="array" ref="G509">IF($AR509=0,"",IF(F509="LENOVO",INDEX(Input!$K$2:$K$500,$AR509),INDEX(Input!$L$2:$L$500,$AR509)))</f>
        <v/>
      </c>
      <c r="H509" s="29"/>
      <c r="I509" s="29"/>
      <c r="J509" s="29" t="str">
        <f>CPU_Formula!I509</f>
        <v/>
      </c>
      <c r="K509" s="37" t="str" cm="1">
        <f t="array" ref="K509">IF($AR509=0,"",INDEX(Input!$D$2:$AC$500,$AR509,$AP$2)&amp;"")</f>
        <v/>
      </c>
      <c r="L509" s="37" t="str" cm="1">
        <f t="array" ref="L509">IF($AR509=0,"",INDEX(Input!$D$2:$AC$500,$AR509,$AP$3)&amp;"")</f>
        <v/>
      </c>
      <c r="M509" s="37" t="str" cm="1">
        <f t="array" ref="M509">IFERROR(_xlfn.FILTERXML("&lt;t&gt;&lt;s&gt;" &amp; SUBSTITUTE(L509," / ","&lt;/s&gt;&lt;s&gt;") &amp; "&lt;/s&gt;&lt;/t&gt;","(//s[contains(.,'DDR')])[1]"),"")</f>
        <v/>
      </c>
      <c r="N509" s="29" t="str">
        <f t="shared" si="22"/>
        <v/>
      </c>
      <c r="O509" s="37" t="str" cm="1">
        <f t="array" ref="O509">IF($AR509=0,"",INDEX(Input!$D$2:$AC$500,$AR509,$AP$4)&amp;"")</f>
        <v/>
      </c>
      <c r="P509" s="37" t="str" cm="1">
        <f t="array" ref="P509">IF($AR509=0,"",IFERROR(_xlfn.TEXTJOIN(", ",TRUE,_xlfn.MAP(_xlfn._xlws.FILTER(INDEX(Input!$D$2:$AC$500,,$AP$6),Input!$J$2:$J$500=$B509),_xlfn.LAMBDA(_xlpm.x,IFERROR(TRUNC(VALUE(_xlfn.TEXTBEFORE(_xlpm.x," ")))&amp;" "&amp;_xlfn.TEXTAFTER(_xlpm.x," "),_xlpm.x)))),""))</f>
        <v/>
      </c>
      <c r="Q509" s="29" t="str">
        <f t="shared" si="23"/>
        <v/>
      </c>
      <c r="R509" s="37" t="str" cm="1">
        <f t="array" ref="R509">IF($AR509=0,"",_xlfn.LET(_xlpm.Result,INDEX(Input!$D$2:$AC$500,$AR509,$AP$5),IF(_xlpm.Result="","",_xlpm.Result)))</f>
        <v/>
      </c>
      <c r="S509" s="37" t="str" cm="1">
        <f t="array" ref="S509">IF(R509="","",IFERROR(_xlfn.TEXTSPLIT(R509," / ", ,TRUE,0,),""))</f>
        <v/>
      </c>
      <c r="T509" s="37"/>
      <c r="U509" s="37" t="str" cm="1">
        <f t="array" ref="U509">IFERROR(_xlfn.IFS(
S509="","",
--S509&lt;55,"Battery Defect",
--S509&lt;=69,"Battery D",
--S509&lt;=80,"Battery C",
--S509&gt;80,""
),"")</f>
        <v/>
      </c>
      <c r="V509" s="37" t="str" cm="1">
        <f t="array" ref="V509">IFERROR(_xlfn.IFS(
T509="","",
--T509&lt;55,"Battery Defect",
--T509&lt;=69,"Battery D",
--T509&lt;=80,"Battery C",
--T509&gt;80,""
),"")</f>
        <v/>
      </c>
      <c r="W509" s="37" t="str" cm="1">
        <f t="array" ref="W509">IF($AR509=0,"",IFERROR(IF(INDEX(Input!$N$2:$U$500,$AR509,0)=0,"",INDEX(Input!$N$2:$U$500,$AR509,0)),""))</f>
        <v/>
      </c>
      <c r="X509" s="37"/>
      <c r="Y509" s="37"/>
      <c r="Z509" s="37"/>
      <c r="AA509" s="37"/>
      <c r="AB509" s="37"/>
      <c r="AC509" s="37"/>
      <c r="AD509" s="37"/>
      <c r="AE509" s="29" t="str">
        <f t="shared" si="21"/>
        <v/>
      </c>
      <c r="AF509" s="29" t="str" cm="1">
        <f t="array" ref="AF509">IF($AS509=0,"",INDEX(Disk_Pivot!$I$2:$I$500,$AS509))</f>
        <v/>
      </c>
      <c r="AG509" s="29" t="str" cm="1">
        <f t="array" ref="AG509">IF($AS509=0,"",INDEX(Disk_Pivot!$N$2:$N$500,$AS509))</f>
        <v/>
      </c>
      <c r="AH509" s="29"/>
      <c r="AI509" s="29"/>
      <c r="AJ509" s="29"/>
      <c r="AK509" s="29"/>
      <c r="AL509" s="29"/>
      <c r="AM509" s="29"/>
      <c r="AR509">
        <f>IFERROR(MATCH($B509,Input!$J$2:$J$500,0),0)</f>
        <v>0</v>
      </c>
      <c r="AS509">
        <f>IFERROR(MATCH($B509,Disk_Pivot!$G$2:$G$500,0),0)</f>
        <v>0</v>
      </c>
    </row>
    <row r="510" spans="1:45">
      <c r="A510" s="29" t="str" cm="1">
        <f t="array" ref="A510">IF($AR510=0,"",INDEX(Input!$G$2:$G$500,$AR510)&amp;"")</f>
        <v/>
      </c>
      <c r="B510" s="29"/>
      <c r="C510" s="29" t="str" cm="1">
        <f t="array" ref="C510">IF($AR510=0,"",INDEX(Input!$H$2:$H$500,$AR510)&amp;"")</f>
        <v/>
      </c>
      <c r="D510" s="37" t="str" cm="1">
        <f t="array" ref="D510">IF($AR510=0,"",INDEX(Input!$F$2:$F$500,$AR510))</f>
        <v/>
      </c>
      <c r="E510" s="29" t="str">
        <f>IFERROR(INDEX(Models!$G$2:$G$605,MATCH(D510,Models!$H$2:$H$605,0)),D510)</f>
        <v/>
      </c>
      <c r="F510" s="29" t="str" cm="1">
        <f t="array" ref="F510">IF($AR510=0,"",INDEX(Input!$E$2:$E$500,$AR510))</f>
        <v/>
      </c>
      <c r="G510" s="29" t="str" cm="1">
        <f t="array" ref="G510">IF($AR510=0,"",IF(F510="LENOVO",INDEX(Input!$K$2:$K$500,$AR510),INDEX(Input!$L$2:$L$500,$AR510)))</f>
        <v/>
      </c>
      <c r="H510" s="29"/>
      <c r="I510" s="29"/>
      <c r="J510" s="29" t="str">
        <f>CPU_Formula!I510</f>
        <v/>
      </c>
      <c r="K510" s="37" t="str" cm="1">
        <f t="array" ref="K510">IF($AR510=0,"",INDEX(Input!$D$2:$AC$500,$AR510,$AP$2)&amp;"")</f>
        <v/>
      </c>
      <c r="L510" s="37" t="str" cm="1">
        <f t="array" ref="L510">IF($AR510=0,"",INDEX(Input!$D$2:$AC$500,$AR510,$AP$3)&amp;"")</f>
        <v/>
      </c>
      <c r="M510" s="37" t="str" cm="1">
        <f t="array" ref="M510">IFERROR(_xlfn.FILTERXML("&lt;t&gt;&lt;s&gt;" &amp; SUBSTITUTE(L510," / ","&lt;/s&gt;&lt;s&gt;") &amp; "&lt;/s&gt;&lt;/t&gt;","(//s[contains(.,'DDR')])[1]"),"")</f>
        <v/>
      </c>
      <c r="N510" s="29" t="str">
        <f t="shared" si="22"/>
        <v/>
      </c>
      <c r="O510" s="37" t="str" cm="1">
        <f t="array" ref="O510">IF($AR510=0,"",INDEX(Input!$D$2:$AC$500,$AR510,$AP$4)&amp;"")</f>
        <v/>
      </c>
      <c r="P510" s="37" t="str" cm="1">
        <f t="array" ref="P510">IF($AR510=0,"",IFERROR(_xlfn.TEXTJOIN(", ",TRUE,_xlfn.MAP(_xlfn._xlws.FILTER(INDEX(Input!$D$2:$AC$500,,$AP$6),Input!$J$2:$J$500=$B510),_xlfn.LAMBDA(_xlpm.x,IFERROR(TRUNC(VALUE(_xlfn.TEXTBEFORE(_xlpm.x," ")))&amp;" "&amp;_xlfn.TEXTAFTER(_xlpm.x," "),_xlpm.x)))),""))</f>
        <v/>
      </c>
      <c r="Q510" s="29" t="str">
        <f t="shared" si="23"/>
        <v/>
      </c>
      <c r="R510" s="37" t="str" cm="1">
        <f t="array" ref="R510">IF($AR510=0,"",_xlfn.LET(_xlpm.Result,INDEX(Input!$D$2:$AC$500,$AR510,$AP$5),IF(_xlpm.Result="","",_xlpm.Result)))</f>
        <v/>
      </c>
      <c r="S510" s="37" t="str" cm="1">
        <f t="array" ref="S510">IF(R510="","",IFERROR(_xlfn.TEXTSPLIT(R510," / ", ,TRUE,0,),""))</f>
        <v/>
      </c>
      <c r="T510" s="37"/>
      <c r="U510" s="37" t="str" cm="1">
        <f t="array" ref="U510">IFERROR(_xlfn.IFS(
S510="","",
--S510&lt;55,"Battery Defect",
--S510&lt;=69,"Battery D",
--S510&lt;=80,"Battery C",
--S510&gt;80,""
),"")</f>
        <v/>
      </c>
      <c r="V510" s="37" t="str" cm="1">
        <f t="array" ref="V510">IFERROR(_xlfn.IFS(
T510="","",
--T510&lt;55,"Battery Defect",
--T510&lt;=69,"Battery D",
--T510&lt;=80,"Battery C",
--T510&gt;80,""
),"")</f>
        <v/>
      </c>
      <c r="W510" s="37" t="str" cm="1">
        <f t="array" ref="W510">IF($AR510=0,"",IFERROR(IF(INDEX(Input!$N$2:$U$500,$AR510,0)=0,"",INDEX(Input!$N$2:$U$500,$AR510,0)),""))</f>
        <v/>
      </c>
      <c r="X510" s="37"/>
      <c r="Y510" s="37"/>
      <c r="Z510" s="37"/>
      <c r="AA510" s="37"/>
      <c r="AB510" s="37"/>
      <c r="AC510" s="37"/>
      <c r="AD510" s="37"/>
      <c r="AE510" s="29" t="str">
        <f t="shared" si="21"/>
        <v/>
      </c>
      <c r="AF510" s="29" t="str" cm="1">
        <f t="array" ref="AF510">IF($AS510=0,"",INDEX(Disk_Pivot!$I$2:$I$500,$AS510))</f>
        <v/>
      </c>
      <c r="AG510" s="29" t="str" cm="1">
        <f t="array" ref="AG510">IF($AS510=0,"",INDEX(Disk_Pivot!$N$2:$N$500,$AS510))</f>
        <v/>
      </c>
      <c r="AH510" s="29"/>
      <c r="AI510" s="29"/>
      <c r="AJ510" s="29"/>
      <c r="AK510" s="29"/>
      <c r="AL510" s="29"/>
      <c r="AM510" s="29"/>
      <c r="AR510">
        <f>IFERROR(MATCH($B510,Input!$J$2:$J$500,0),0)</f>
        <v>0</v>
      </c>
      <c r="AS510">
        <f>IFERROR(MATCH($B510,Disk_Pivot!$G$2:$G$500,0),0)</f>
        <v>0</v>
      </c>
    </row>
    <row r="511" spans="1:45">
      <c r="A511" s="29"/>
      <c r="B511" s="29"/>
      <c r="C511" s="29"/>
      <c r="D511" s="37"/>
      <c r="E511" s="29"/>
      <c r="F511" s="29"/>
      <c r="G511" s="29"/>
      <c r="H511" s="29"/>
      <c r="I511" s="29"/>
      <c r="J511" s="29"/>
      <c r="K511" s="37"/>
      <c r="L511" s="37"/>
      <c r="M511" s="37"/>
      <c r="N511" s="29"/>
      <c r="O511" s="37"/>
      <c r="P511" s="37"/>
      <c r="Q511" s="29"/>
      <c r="R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  <c r="AC511" s="37"/>
      <c r="AD511" s="37"/>
      <c r="AE511" s="29"/>
      <c r="AF511" s="29"/>
      <c r="AG511" s="29"/>
      <c r="AH511" s="29"/>
      <c r="AI511" s="29"/>
      <c r="AJ511" s="29"/>
      <c r="AK511" s="29"/>
      <c r="AL511" s="29"/>
      <c r="AM511" s="29"/>
    </row>
    <row r="512" spans="1:45">
      <c r="A512" s="29"/>
      <c r="B512" s="29"/>
      <c r="C512" s="29"/>
      <c r="D512" s="37"/>
      <c r="E512" s="29"/>
      <c r="F512" s="29"/>
      <c r="G512" s="29"/>
      <c r="H512" s="29"/>
      <c r="I512" s="29"/>
      <c r="J512" s="29"/>
      <c r="K512" s="37"/>
      <c r="L512" s="37"/>
      <c r="M512" s="37"/>
      <c r="N512" s="29"/>
      <c r="O512" s="37"/>
      <c r="P512" s="37"/>
      <c r="Q512" s="29"/>
      <c r="R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  <c r="AC512" s="37"/>
      <c r="AD512" s="37"/>
      <c r="AE512" s="29"/>
      <c r="AF512" s="29"/>
      <c r="AG512" s="29"/>
      <c r="AH512" s="29"/>
      <c r="AI512" s="29"/>
      <c r="AJ512" s="29"/>
      <c r="AK512" s="29"/>
      <c r="AL512" s="29"/>
      <c r="AM512" s="29"/>
    </row>
    <row r="513" spans="1:39">
      <c r="A513" s="29"/>
      <c r="B513" s="29"/>
      <c r="C513" s="29"/>
      <c r="D513" s="37"/>
      <c r="E513" s="29"/>
      <c r="F513" s="29"/>
      <c r="G513" s="29"/>
      <c r="H513" s="29"/>
      <c r="I513" s="29"/>
      <c r="J513" s="29"/>
      <c r="K513" s="37"/>
      <c r="L513" s="37"/>
      <c r="M513" s="37"/>
      <c r="N513" s="29"/>
      <c r="O513" s="37"/>
      <c r="P513" s="37"/>
      <c r="Q513" s="29"/>
      <c r="R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  <c r="AC513" s="37"/>
      <c r="AD513" s="37"/>
      <c r="AE513" s="29"/>
      <c r="AF513" s="29"/>
      <c r="AG513" s="29"/>
      <c r="AH513" s="29"/>
      <c r="AI513" s="29"/>
      <c r="AJ513" s="29"/>
      <c r="AK513" s="29"/>
      <c r="AL513" s="29"/>
      <c r="AM513" s="29"/>
    </row>
    <row r="514" spans="1:39">
      <c r="A514" s="29"/>
      <c r="B514" s="29"/>
      <c r="C514" s="29"/>
      <c r="D514" s="37"/>
      <c r="E514" s="29"/>
      <c r="F514" s="29"/>
      <c r="G514" s="29"/>
      <c r="H514" s="29"/>
      <c r="I514" s="29"/>
      <c r="J514" s="29"/>
      <c r="K514" s="37"/>
      <c r="L514" s="37"/>
      <c r="M514" s="37"/>
      <c r="N514" s="29"/>
      <c r="O514" s="37"/>
      <c r="P514" s="37"/>
      <c r="Q514" s="29"/>
      <c r="R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29"/>
      <c r="AF514" s="29"/>
      <c r="AG514" s="29"/>
      <c r="AH514" s="29"/>
      <c r="AI514" s="29"/>
      <c r="AJ514" s="29"/>
      <c r="AK514" s="29"/>
      <c r="AL514" s="29"/>
      <c r="AM514" s="29"/>
    </row>
    <row r="515" spans="1:39">
      <c r="A515" s="29"/>
      <c r="B515" s="29"/>
      <c r="C515" s="29"/>
      <c r="D515" s="37"/>
      <c r="E515" s="29"/>
      <c r="F515" s="29"/>
      <c r="G515" s="29"/>
      <c r="H515" s="29"/>
      <c r="I515" s="29"/>
      <c r="J515" s="29"/>
      <c r="K515" s="37"/>
      <c r="L515" s="37"/>
      <c r="M515" s="37"/>
      <c r="N515" s="29"/>
      <c r="O515" s="37"/>
      <c r="P515" s="37"/>
      <c r="Q515" s="29"/>
      <c r="R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29"/>
      <c r="AF515" s="29"/>
      <c r="AG515" s="29"/>
      <c r="AH515" s="29"/>
      <c r="AI515" s="29"/>
      <c r="AJ515" s="29"/>
      <c r="AK515" s="29"/>
      <c r="AL515" s="29"/>
      <c r="AM515" s="29"/>
    </row>
    <row r="516" spans="1:39">
      <c r="A516" s="29"/>
      <c r="B516" s="29"/>
      <c r="C516" s="29"/>
      <c r="D516" s="37"/>
      <c r="E516" s="29"/>
      <c r="F516" s="29"/>
      <c r="G516" s="29"/>
      <c r="H516" s="29"/>
      <c r="I516" s="29"/>
      <c r="J516" s="29"/>
      <c r="K516" s="37"/>
      <c r="L516" s="37"/>
      <c r="M516" s="37"/>
      <c r="N516" s="29"/>
      <c r="O516" s="37"/>
      <c r="P516" s="37"/>
      <c r="Q516" s="29"/>
      <c r="R516" s="37"/>
      <c r="S516" s="37"/>
      <c r="T516" s="37"/>
      <c r="U516" s="37"/>
      <c r="V516" s="37"/>
      <c r="W516" s="37"/>
      <c r="X516" s="37"/>
      <c r="Y516" s="37"/>
      <c r="Z516" s="37"/>
      <c r="AA516" s="37"/>
      <c r="AB516" s="37"/>
      <c r="AC516" s="37"/>
      <c r="AD516" s="37"/>
      <c r="AE516" s="29"/>
      <c r="AF516" s="29"/>
      <c r="AG516" s="29"/>
      <c r="AH516" s="29"/>
      <c r="AI516" s="29"/>
      <c r="AJ516" s="29"/>
      <c r="AK516" s="29"/>
      <c r="AL516" s="29"/>
      <c r="AM516" s="29"/>
    </row>
    <row r="517" spans="1:39">
      <c r="A517" s="29"/>
      <c r="B517" s="29"/>
      <c r="C517" s="29"/>
      <c r="D517" s="37"/>
      <c r="E517" s="29"/>
      <c r="F517" s="29"/>
      <c r="G517" s="29"/>
      <c r="H517" s="29"/>
      <c r="I517" s="29"/>
      <c r="J517" s="29"/>
      <c r="K517" s="37"/>
      <c r="L517" s="37"/>
      <c r="M517" s="37"/>
      <c r="N517" s="29"/>
      <c r="O517" s="37"/>
      <c r="P517" s="37"/>
      <c r="Q517" s="29"/>
      <c r="R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  <c r="AC517" s="37"/>
      <c r="AD517" s="37"/>
      <c r="AE517" s="29"/>
      <c r="AF517" s="29"/>
      <c r="AG517" s="29"/>
      <c r="AH517" s="29"/>
      <c r="AI517" s="29"/>
      <c r="AJ517" s="29"/>
      <c r="AK517" s="29"/>
      <c r="AL517" s="29"/>
      <c r="AM517" s="29"/>
    </row>
    <row r="518" spans="1:39">
      <c r="A518" s="29"/>
      <c r="B518" s="29"/>
      <c r="C518" s="29"/>
      <c r="D518" s="37"/>
      <c r="E518" s="29"/>
      <c r="F518" s="29"/>
      <c r="G518" s="29"/>
      <c r="H518" s="29"/>
      <c r="I518" s="29"/>
      <c r="J518" s="29"/>
      <c r="K518" s="37"/>
      <c r="L518" s="37"/>
      <c r="M518" s="37"/>
      <c r="N518" s="29"/>
      <c r="O518" s="37"/>
      <c r="P518" s="37"/>
      <c r="Q518" s="29"/>
      <c r="R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  <c r="AC518" s="37"/>
      <c r="AD518" s="37"/>
      <c r="AE518" s="29"/>
      <c r="AF518" s="29"/>
      <c r="AG518" s="29"/>
      <c r="AH518" s="29"/>
      <c r="AI518" s="29"/>
      <c r="AJ518" s="29"/>
      <c r="AK518" s="29"/>
      <c r="AL518" s="29"/>
      <c r="AM518" s="29"/>
    </row>
    <row r="519" spans="1:39">
      <c r="A519" s="29"/>
      <c r="B519" s="29"/>
      <c r="C519" s="29"/>
      <c r="D519" s="37"/>
      <c r="E519" s="29"/>
      <c r="F519" s="29"/>
      <c r="G519" s="29"/>
      <c r="H519" s="29"/>
      <c r="I519" s="29"/>
      <c r="J519" s="29"/>
      <c r="K519" s="37"/>
      <c r="L519" s="37"/>
      <c r="M519" s="37"/>
      <c r="N519" s="29"/>
      <c r="O519" s="37"/>
      <c r="P519" s="37"/>
      <c r="Q519" s="29"/>
      <c r="R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  <c r="AC519" s="37"/>
      <c r="AD519" s="37"/>
      <c r="AE519" s="29"/>
      <c r="AF519" s="29"/>
      <c r="AG519" s="29"/>
      <c r="AH519" s="29"/>
      <c r="AI519" s="29"/>
      <c r="AJ519" s="29"/>
      <c r="AK519" s="29"/>
      <c r="AL519" s="29"/>
      <c r="AM519" s="29"/>
    </row>
    <row r="520" spans="1:39">
      <c r="A520" s="29"/>
      <c r="B520" s="29"/>
      <c r="C520" s="29"/>
      <c r="D520" s="37"/>
      <c r="E520" s="29"/>
      <c r="F520" s="29"/>
      <c r="G520" s="29"/>
      <c r="H520" s="29"/>
      <c r="I520" s="29"/>
      <c r="J520" s="29"/>
      <c r="K520" s="37"/>
      <c r="L520" s="37"/>
      <c r="M520" s="37"/>
      <c r="N520" s="29"/>
      <c r="O520" s="37"/>
      <c r="P520" s="37"/>
      <c r="Q520" s="29"/>
      <c r="R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29"/>
      <c r="AF520" s="29"/>
      <c r="AG520" s="29"/>
      <c r="AH520" s="29"/>
      <c r="AI520" s="29"/>
      <c r="AJ520" s="29"/>
      <c r="AK520" s="29"/>
      <c r="AL520" s="29"/>
      <c r="AM520" s="29"/>
    </row>
    <row r="521" spans="1:39">
      <c r="A521" s="29"/>
      <c r="B521" s="29"/>
      <c r="C521" s="29"/>
      <c r="D521" s="37"/>
      <c r="E521" s="29"/>
      <c r="F521" s="29"/>
      <c r="G521" s="29"/>
      <c r="H521" s="29"/>
      <c r="I521" s="29"/>
      <c r="J521" s="29"/>
      <c r="K521" s="37"/>
      <c r="L521" s="37"/>
      <c r="M521" s="37"/>
      <c r="N521" s="29"/>
      <c r="O521" s="37"/>
      <c r="P521" s="37"/>
      <c r="Q521" s="29"/>
      <c r="R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  <c r="AC521" s="37"/>
      <c r="AD521" s="37"/>
      <c r="AE521" s="29"/>
      <c r="AF521" s="29"/>
      <c r="AG521" s="29"/>
      <c r="AH521" s="29"/>
      <c r="AI521" s="29"/>
      <c r="AJ521" s="29"/>
      <c r="AK521" s="29"/>
      <c r="AL521" s="29"/>
      <c r="AM521" s="29"/>
    </row>
    <row r="522" spans="1:39">
      <c r="A522" s="29"/>
      <c r="B522" s="29"/>
      <c r="C522" s="29"/>
      <c r="D522" s="37"/>
      <c r="E522" s="29"/>
      <c r="F522" s="29"/>
      <c r="G522" s="29"/>
      <c r="H522" s="29"/>
      <c r="I522" s="29"/>
      <c r="J522" s="29"/>
      <c r="K522" s="37"/>
      <c r="L522" s="37"/>
      <c r="M522" s="37"/>
      <c r="N522" s="29"/>
      <c r="O522" s="37"/>
      <c r="P522" s="37"/>
      <c r="Q522" s="29"/>
      <c r="R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  <c r="AC522" s="37"/>
      <c r="AD522" s="37"/>
      <c r="AE522" s="29"/>
      <c r="AF522" s="29"/>
      <c r="AG522" s="29"/>
      <c r="AH522" s="29"/>
      <c r="AI522" s="29"/>
      <c r="AJ522" s="29"/>
      <c r="AK522" s="29"/>
      <c r="AL522" s="29"/>
      <c r="AM522" s="29"/>
    </row>
    <row r="523" spans="1:39">
      <c r="A523" s="29"/>
      <c r="B523" s="29"/>
      <c r="C523" s="29"/>
      <c r="D523" s="37"/>
      <c r="E523" s="29"/>
      <c r="F523" s="29"/>
      <c r="G523" s="29"/>
      <c r="H523" s="29"/>
      <c r="I523" s="29"/>
      <c r="J523" s="29"/>
      <c r="K523" s="37"/>
      <c r="L523" s="37"/>
      <c r="M523" s="37"/>
      <c r="N523" s="29"/>
      <c r="O523" s="37"/>
      <c r="P523" s="37"/>
      <c r="Q523" s="29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29"/>
      <c r="AF523" s="29"/>
      <c r="AG523" s="29"/>
      <c r="AH523" s="29"/>
      <c r="AI523" s="29"/>
      <c r="AJ523" s="29"/>
      <c r="AK523" s="29"/>
      <c r="AL523" s="29"/>
      <c r="AM523" s="29"/>
    </row>
    <row r="524" spans="1:39">
      <c r="A524" s="29"/>
      <c r="B524" s="29"/>
      <c r="C524" s="29"/>
      <c r="D524" s="37"/>
      <c r="E524" s="29"/>
      <c r="F524" s="29"/>
      <c r="G524" s="29"/>
      <c r="H524" s="29"/>
      <c r="I524" s="29"/>
      <c r="J524" s="29"/>
      <c r="K524" s="37"/>
      <c r="L524" s="37"/>
      <c r="M524" s="37"/>
      <c r="N524" s="29"/>
      <c r="O524" s="37"/>
      <c r="P524" s="37"/>
      <c r="Q524" s="29"/>
      <c r="R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  <c r="AC524" s="37"/>
      <c r="AD524" s="37"/>
      <c r="AE524" s="29"/>
      <c r="AF524" s="29"/>
      <c r="AG524" s="29"/>
      <c r="AH524" s="29"/>
      <c r="AI524" s="29"/>
      <c r="AJ524" s="29"/>
      <c r="AK524" s="29"/>
      <c r="AL524" s="29"/>
      <c r="AM524" s="29"/>
    </row>
    <row r="525" spans="1:39">
      <c r="A525" s="29"/>
      <c r="B525" s="29"/>
      <c r="C525" s="29"/>
      <c r="D525" s="37"/>
      <c r="E525" s="29"/>
      <c r="F525" s="29"/>
      <c r="G525" s="29"/>
      <c r="H525" s="29"/>
      <c r="I525" s="29"/>
      <c r="J525" s="29"/>
      <c r="K525" s="37"/>
      <c r="L525" s="37"/>
      <c r="M525" s="37"/>
      <c r="N525" s="29"/>
      <c r="O525" s="37"/>
      <c r="P525" s="37"/>
      <c r="Q525" s="29"/>
      <c r="R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29"/>
      <c r="AF525" s="29"/>
      <c r="AG525" s="29"/>
      <c r="AH525" s="29"/>
      <c r="AI525" s="29"/>
      <c r="AJ525" s="29"/>
      <c r="AK525" s="29"/>
      <c r="AL525" s="29"/>
      <c r="AM525" s="29"/>
    </row>
    <row r="526" spans="1:39">
      <c r="A526" s="29"/>
      <c r="B526" s="29"/>
      <c r="C526" s="29"/>
      <c r="D526" s="37"/>
      <c r="E526" s="29"/>
      <c r="F526" s="29"/>
      <c r="G526" s="29"/>
      <c r="H526" s="29"/>
      <c r="I526" s="29"/>
      <c r="J526" s="29"/>
      <c r="K526" s="37"/>
      <c r="L526" s="37"/>
      <c r="M526" s="37"/>
      <c r="N526" s="29"/>
      <c r="O526" s="37"/>
      <c r="P526" s="37"/>
      <c r="Q526" s="29"/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29"/>
      <c r="AF526" s="29"/>
      <c r="AG526" s="29"/>
      <c r="AH526" s="29"/>
      <c r="AI526" s="29"/>
      <c r="AJ526" s="29"/>
      <c r="AK526" s="29"/>
      <c r="AL526" s="29"/>
      <c r="AM526" s="29"/>
    </row>
    <row r="527" spans="1:39">
      <c r="A527" s="29"/>
      <c r="B527" s="29"/>
      <c r="C527" s="29"/>
      <c r="D527" s="37"/>
      <c r="E527" s="29"/>
      <c r="F527" s="29"/>
      <c r="G527" s="29"/>
      <c r="H527" s="29"/>
      <c r="I527" s="29"/>
      <c r="J527" s="29"/>
      <c r="K527" s="37"/>
      <c r="L527" s="37"/>
      <c r="M527" s="37"/>
      <c r="N527" s="29"/>
      <c r="O527" s="37"/>
      <c r="P527" s="37"/>
      <c r="Q527" s="29"/>
      <c r="R527" s="37"/>
      <c r="S527" s="37"/>
      <c r="T527" s="37"/>
      <c r="U527" s="37"/>
      <c r="V527" s="37"/>
      <c r="W527" s="37"/>
      <c r="X527" s="37"/>
      <c r="Y527" s="37"/>
      <c r="Z527" s="37"/>
      <c r="AA527" s="37"/>
      <c r="AB527" s="37"/>
      <c r="AC527" s="37"/>
      <c r="AD527" s="37"/>
      <c r="AE527" s="29"/>
      <c r="AF527" s="29"/>
      <c r="AG527" s="29"/>
      <c r="AH527" s="29"/>
      <c r="AI527" s="29"/>
      <c r="AJ527" s="29"/>
      <c r="AK527" s="29"/>
      <c r="AL527" s="29"/>
      <c r="AM527" s="29"/>
    </row>
    <row r="528" spans="1:39">
      <c r="A528" s="29"/>
      <c r="B528" s="29"/>
      <c r="C528" s="29"/>
      <c r="D528" s="37"/>
      <c r="E528" s="29"/>
      <c r="F528" s="29"/>
      <c r="G528" s="29"/>
      <c r="H528" s="29"/>
      <c r="I528" s="29"/>
      <c r="J528" s="29"/>
      <c r="K528" s="37"/>
      <c r="L528" s="37"/>
      <c r="M528" s="37"/>
      <c r="N528" s="29"/>
      <c r="O528" s="37"/>
      <c r="P528" s="37"/>
      <c r="Q528" s="29"/>
      <c r="R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  <c r="AC528" s="37"/>
      <c r="AD528" s="37"/>
      <c r="AE528" s="29"/>
      <c r="AF528" s="29"/>
      <c r="AG528" s="29"/>
      <c r="AH528" s="29"/>
      <c r="AI528" s="29"/>
      <c r="AJ528" s="29"/>
      <c r="AK528" s="29"/>
      <c r="AL528" s="29"/>
      <c r="AM528" s="29"/>
    </row>
    <row r="529" spans="1:39">
      <c r="A529" s="29"/>
      <c r="B529" s="29"/>
      <c r="C529" s="29"/>
      <c r="D529" s="37"/>
      <c r="E529" s="29"/>
      <c r="F529" s="29"/>
      <c r="G529" s="29"/>
      <c r="H529" s="29"/>
      <c r="I529" s="29"/>
      <c r="J529" s="29"/>
      <c r="K529" s="37"/>
      <c r="L529" s="37"/>
      <c r="M529" s="37"/>
      <c r="N529" s="29"/>
      <c r="O529" s="37"/>
      <c r="P529" s="37"/>
      <c r="Q529" s="29"/>
      <c r="R529" s="37"/>
      <c r="S529" s="37"/>
      <c r="T529" s="37"/>
      <c r="U529" s="37"/>
      <c r="V529" s="37"/>
      <c r="W529" s="37"/>
      <c r="X529" s="37"/>
      <c r="Y529" s="37"/>
      <c r="Z529" s="37"/>
      <c r="AA529" s="37"/>
      <c r="AB529" s="37"/>
      <c r="AC529" s="37"/>
      <c r="AD529" s="37"/>
      <c r="AE529" s="29"/>
      <c r="AF529" s="29"/>
      <c r="AG529" s="29"/>
      <c r="AH529" s="29"/>
      <c r="AI529" s="29"/>
      <c r="AJ529" s="29"/>
      <c r="AK529" s="29"/>
      <c r="AL529" s="29"/>
      <c r="AM529" s="29"/>
    </row>
    <row r="530" spans="1:39">
      <c r="A530" s="29"/>
      <c r="B530" s="29"/>
      <c r="C530" s="29"/>
      <c r="D530" s="37"/>
      <c r="E530" s="29"/>
      <c r="F530" s="29"/>
      <c r="G530" s="29"/>
      <c r="H530" s="29"/>
      <c r="I530" s="29"/>
      <c r="J530" s="29"/>
      <c r="K530" s="37"/>
      <c r="L530" s="37"/>
      <c r="M530" s="37"/>
      <c r="N530" s="29"/>
      <c r="O530" s="37"/>
      <c r="P530" s="37"/>
      <c r="Q530" s="29"/>
      <c r="R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  <c r="AC530" s="37"/>
      <c r="AD530" s="37"/>
      <c r="AE530" s="29"/>
      <c r="AF530" s="29"/>
      <c r="AG530" s="29"/>
      <c r="AH530" s="29"/>
      <c r="AI530" s="29"/>
      <c r="AJ530" s="29"/>
      <c r="AK530" s="29"/>
      <c r="AL530" s="29"/>
      <c r="AM530" s="29"/>
    </row>
    <row r="531" spans="1:39">
      <c r="A531" s="29"/>
      <c r="B531" s="29"/>
      <c r="C531" s="29"/>
      <c r="D531" s="37"/>
      <c r="E531" s="29"/>
      <c r="F531" s="29"/>
      <c r="G531" s="29"/>
      <c r="H531" s="29"/>
      <c r="I531" s="29"/>
      <c r="J531" s="29"/>
      <c r="K531" s="37"/>
      <c r="L531" s="37"/>
      <c r="M531" s="37"/>
      <c r="N531" s="29"/>
      <c r="O531" s="37"/>
      <c r="P531" s="37"/>
      <c r="Q531" s="29"/>
      <c r="R531" s="37"/>
      <c r="S531" s="37"/>
      <c r="T531" s="37"/>
      <c r="U531" s="37"/>
      <c r="V531" s="37"/>
      <c r="W531" s="37"/>
      <c r="X531" s="37"/>
      <c r="Y531" s="37"/>
      <c r="Z531" s="37"/>
      <c r="AA531" s="37"/>
      <c r="AB531" s="37"/>
      <c r="AC531" s="37"/>
      <c r="AD531" s="37"/>
      <c r="AE531" s="29"/>
      <c r="AF531" s="29"/>
      <c r="AG531" s="29"/>
      <c r="AH531" s="29"/>
      <c r="AI531" s="29"/>
      <c r="AJ531" s="29"/>
      <c r="AK531" s="29"/>
      <c r="AL531" s="29"/>
      <c r="AM531" s="29"/>
    </row>
    <row r="532" spans="1:39">
      <c r="A532" s="29"/>
      <c r="B532" s="29"/>
      <c r="C532" s="29"/>
      <c r="D532" s="37"/>
      <c r="E532" s="29"/>
      <c r="F532" s="29"/>
      <c r="G532" s="29"/>
      <c r="H532" s="29"/>
      <c r="I532" s="29"/>
      <c r="J532" s="29"/>
      <c r="K532" s="37"/>
      <c r="L532" s="37"/>
      <c r="M532" s="37"/>
      <c r="N532" s="29"/>
      <c r="O532" s="37"/>
      <c r="P532" s="37"/>
      <c r="Q532" s="29"/>
      <c r="R532" s="37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  <c r="AC532" s="37"/>
      <c r="AD532" s="37"/>
      <c r="AE532" s="29"/>
      <c r="AF532" s="29"/>
      <c r="AG532" s="29"/>
      <c r="AH532" s="29"/>
      <c r="AI532" s="29"/>
      <c r="AJ532" s="29"/>
      <c r="AK532" s="29"/>
      <c r="AL532" s="29"/>
      <c r="AM532" s="29"/>
    </row>
    <row r="533" spans="1:39">
      <c r="A533" s="29"/>
      <c r="B533" s="29"/>
      <c r="C533" s="29"/>
      <c r="D533" s="37"/>
      <c r="E533" s="29"/>
      <c r="F533" s="29"/>
      <c r="G533" s="29"/>
      <c r="H533" s="29"/>
      <c r="I533" s="29"/>
      <c r="J533" s="29"/>
      <c r="K533" s="37"/>
      <c r="L533" s="37"/>
      <c r="M533" s="37"/>
      <c r="N533" s="29"/>
      <c r="O533" s="37"/>
      <c r="P533" s="37"/>
      <c r="Q533" s="29"/>
      <c r="R533" s="37"/>
      <c r="S533" s="37"/>
      <c r="T533" s="37"/>
      <c r="U533" s="37"/>
      <c r="V533" s="37"/>
      <c r="W533" s="37"/>
      <c r="X533" s="37"/>
      <c r="Y533" s="37"/>
      <c r="Z533" s="37"/>
      <c r="AA533" s="37"/>
      <c r="AB533" s="37"/>
      <c r="AC533" s="37"/>
      <c r="AD533" s="37"/>
      <c r="AE533" s="29"/>
      <c r="AF533" s="29"/>
      <c r="AG533" s="29"/>
      <c r="AH533" s="29"/>
      <c r="AI533" s="29"/>
      <c r="AJ533" s="29"/>
      <c r="AK533" s="29"/>
      <c r="AL533" s="29"/>
      <c r="AM533" s="29"/>
    </row>
    <row r="534" spans="1:39">
      <c r="A534" s="29"/>
      <c r="B534" s="29"/>
      <c r="C534" s="29"/>
      <c r="D534" s="37"/>
      <c r="E534" s="29"/>
      <c r="F534" s="29"/>
      <c r="G534" s="29"/>
      <c r="H534" s="29"/>
      <c r="I534" s="29"/>
      <c r="J534" s="29"/>
      <c r="K534" s="37"/>
      <c r="L534" s="37"/>
      <c r="M534" s="37"/>
      <c r="N534" s="29"/>
      <c r="O534" s="37"/>
      <c r="P534" s="37"/>
      <c r="Q534" s="29"/>
      <c r="R534" s="37"/>
      <c r="S534" s="37"/>
      <c r="T534" s="37"/>
      <c r="U534" s="37"/>
      <c r="V534" s="37"/>
      <c r="W534" s="37"/>
      <c r="X534" s="37"/>
      <c r="Y534" s="37"/>
      <c r="Z534" s="37"/>
      <c r="AA534" s="37"/>
      <c r="AB534" s="37"/>
      <c r="AC534" s="37"/>
      <c r="AD534" s="37"/>
      <c r="AE534" s="29"/>
      <c r="AF534" s="29"/>
      <c r="AG534" s="29"/>
      <c r="AH534" s="29"/>
      <c r="AI534" s="29"/>
      <c r="AJ534" s="29"/>
      <c r="AK534" s="29"/>
      <c r="AL534" s="29"/>
      <c r="AM534" s="29"/>
    </row>
    <row r="535" spans="1:39">
      <c r="A535" s="29"/>
      <c r="B535" s="29"/>
      <c r="C535" s="29"/>
      <c r="D535" s="37"/>
      <c r="E535" s="29"/>
      <c r="F535" s="29"/>
      <c r="G535" s="29"/>
      <c r="H535" s="29"/>
      <c r="I535" s="29"/>
      <c r="J535" s="29"/>
      <c r="K535" s="37"/>
      <c r="L535" s="37"/>
      <c r="M535" s="37"/>
      <c r="N535" s="29"/>
      <c r="O535" s="37"/>
      <c r="P535" s="37"/>
      <c r="Q535" s="29"/>
      <c r="R535" s="37"/>
      <c r="S535" s="37"/>
      <c r="T535" s="37"/>
      <c r="U535" s="37"/>
      <c r="V535" s="37"/>
      <c r="W535" s="37"/>
      <c r="X535" s="37"/>
      <c r="Y535" s="37"/>
      <c r="Z535" s="37"/>
      <c r="AA535" s="37"/>
      <c r="AB535" s="37"/>
      <c r="AC535" s="37"/>
      <c r="AD535" s="37"/>
      <c r="AE535" s="29"/>
      <c r="AF535" s="29"/>
      <c r="AG535" s="29"/>
      <c r="AH535" s="29"/>
      <c r="AI535" s="29"/>
      <c r="AJ535" s="29"/>
      <c r="AK535" s="29"/>
      <c r="AL535" s="29"/>
      <c r="AM535" s="29"/>
    </row>
    <row r="536" spans="1:39">
      <c r="A536" s="29"/>
      <c r="B536" s="29"/>
      <c r="C536" s="29"/>
      <c r="D536" s="37"/>
      <c r="E536" s="29"/>
      <c r="F536" s="29"/>
      <c r="G536" s="29"/>
      <c r="H536" s="29"/>
      <c r="I536" s="29"/>
      <c r="J536" s="29"/>
      <c r="K536" s="37"/>
      <c r="L536" s="37"/>
      <c r="M536" s="37"/>
      <c r="N536" s="29"/>
      <c r="O536" s="37"/>
      <c r="P536" s="37"/>
      <c r="Q536" s="29"/>
      <c r="R536" s="37"/>
      <c r="S536" s="37"/>
      <c r="T536" s="37"/>
      <c r="U536" s="37"/>
      <c r="V536" s="37"/>
      <c r="W536" s="37"/>
      <c r="X536" s="37"/>
      <c r="Y536" s="37"/>
      <c r="Z536" s="37"/>
      <c r="AA536" s="37"/>
      <c r="AB536" s="37"/>
      <c r="AC536" s="37"/>
      <c r="AD536" s="37"/>
      <c r="AE536" s="29"/>
      <c r="AF536" s="29"/>
      <c r="AG536" s="29"/>
      <c r="AH536" s="29"/>
      <c r="AI536" s="29"/>
      <c r="AJ536" s="29"/>
      <c r="AK536" s="29"/>
      <c r="AL536" s="29"/>
      <c r="AM536" s="29"/>
    </row>
    <row r="537" spans="1:39">
      <c r="A537" s="29"/>
      <c r="B537" s="29"/>
      <c r="C537" s="29"/>
      <c r="D537" s="37"/>
      <c r="E537" s="29"/>
      <c r="F537" s="29"/>
      <c r="G537" s="29"/>
      <c r="H537" s="29"/>
      <c r="I537" s="29"/>
      <c r="J537" s="29"/>
      <c r="K537" s="37"/>
      <c r="L537" s="37"/>
      <c r="M537" s="37"/>
      <c r="N537" s="29"/>
      <c r="O537" s="37"/>
      <c r="P537" s="37"/>
      <c r="Q537" s="29"/>
      <c r="R537" s="37"/>
      <c r="S537" s="37"/>
      <c r="T537" s="37"/>
      <c r="U537" s="37"/>
      <c r="V537" s="37"/>
      <c r="W537" s="37"/>
      <c r="X537" s="37"/>
      <c r="Y537" s="37"/>
      <c r="Z537" s="37"/>
      <c r="AA537" s="37"/>
      <c r="AB537" s="37"/>
      <c r="AC537" s="37"/>
      <c r="AD537" s="37"/>
      <c r="AE537" s="29"/>
      <c r="AF537" s="29"/>
      <c r="AG537" s="29"/>
      <c r="AH537" s="29"/>
      <c r="AI537" s="29"/>
      <c r="AJ537" s="29"/>
      <c r="AK537" s="29"/>
      <c r="AL537" s="29"/>
      <c r="AM537" s="29"/>
    </row>
    <row r="538" spans="1:39">
      <c r="A538" s="29"/>
      <c r="B538" s="29"/>
      <c r="C538" s="29"/>
      <c r="D538" s="37"/>
      <c r="E538" s="29"/>
      <c r="F538" s="29"/>
      <c r="G538" s="29"/>
      <c r="H538" s="29"/>
      <c r="I538" s="29"/>
      <c r="J538" s="29"/>
      <c r="K538" s="37"/>
      <c r="L538" s="37"/>
      <c r="M538" s="37"/>
      <c r="N538" s="29"/>
      <c r="O538" s="37"/>
      <c r="P538" s="37"/>
      <c r="Q538" s="29"/>
      <c r="R538" s="37"/>
      <c r="S538" s="37"/>
      <c r="T538" s="37"/>
      <c r="U538" s="37"/>
      <c r="V538" s="37"/>
      <c r="W538" s="37"/>
      <c r="X538" s="37"/>
      <c r="Y538" s="37"/>
      <c r="Z538" s="37"/>
      <c r="AA538" s="37"/>
      <c r="AB538" s="37"/>
      <c r="AC538" s="37"/>
      <c r="AD538" s="37"/>
      <c r="AE538" s="29"/>
      <c r="AF538" s="29"/>
      <c r="AG538" s="29"/>
      <c r="AH538" s="29"/>
      <c r="AI538" s="29"/>
      <c r="AJ538" s="29"/>
      <c r="AK538" s="29"/>
      <c r="AL538" s="29"/>
      <c r="AM538" s="29"/>
    </row>
    <row r="539" spans="1:39">
      <c r="A539" s="29"/>
      <c r="B539" s="29"/>
      <c r="C539" s="29"/>
      <c r="D539" s="37"/>
      <c r="E539" s="29"/>
      <c r="F539" s="29"/>
      <c r="G539" s="29"/>
      <c r="H539" s="29"/>
      <c r="I539" s="29"/>
      <c r="J539" s="29"/>
      <c r="K539" s="37"/>
      <c r="L539" s="37"/>
      <c r="M539" s="37"/>
      <c r="N539" s="29"/>
      <c r="O539" s="37"/>
      <c r="P539" s="37"/>
      <c r="Q539" s="29"/>
      <c r="R539" s="37"/>
      <c r="S539" s="37"/>
      <c r="T539" s="37"/>
      <c r="U539" s="37"/>
      <c r="V539" s="37"/>
      <c r="W539" s="37"/>
      <c r="X539" s="37"/>
      <c r="Y539" s="37"/>
      <c r="Z539" s="37"/>
      <c r="AA539" s="37"/>
      <c r="AB539" s="37"/>
      <c r="AC539" s="37"/>
      <c r="AD539" s="37"/>
      <c r="AE539" s="29"/>
      <c r="AF539" s="29"/>
      <c r="AG539" s="29"/>
      <c r="AH539" s="29"/>
      <c r="AI539" s="29"/>
      <c r="AJ539" s="29"/>
      <c r="AK539" s="29"/>
      <c r="AL539" s="29"/>
      <c r="AM539" s="29"/>
    </row>
    <row r="540" spans="1:39">
      <c r="A540" s="29"/>
      <c r="B540" s="29"/>
      <c r="C540" s="29"/>
      <c r="D540" s="37"/>
      <c r="E540" s="29"/>
      <c r="F540" s="29"/>
      <c r="G540" s="29"/>
      <c r="H540" s="29"/>
      <c r="I540" s="29"/>
      <c r="J540" s="29"/>
      <c r="K540" s="37"/>
      <c r="L540" s="37"/>
      <c r="M540" s="37"/>
      <c r="N540" s="29"/>
      <c r="O540" s="37"/>
      <c r="P540" s="37"/>
      <c r="Q540" s="29"/>
      <c r="R540" s="37"/>
      <c r="S540" s="37"/>
      <c r="T540" s="37"/>
      <c r="U540" s="37"/>
      <c r="V540" s="37"/>
      <c r="W540" s="37"/>
      <c r="X540" s="37"/>
      <c r="Y540" s="37"/>
      <c r="Z540" s="37"/>
      <c r="AA540" s="37"/>
      <c r="AB540" s="37"/>
      <c r="AC540" s="37"/>
      <c r="AD540" s="37"/>
      <c r="AE540" s="29"/>
      <c r="AF540" s="29"/>
      <c r="AG540" s="29"/>
      <c r="AH540" s="29"/>
      <c r="AI540" s="29"/>
      <c r="AJ540" s="29"/>
      <c r="AK540" s="29"/>
      <c r="AL540" s="29"/>
      <c r="AM540" s="29"/>
    </row>
    <row r="541" spans="1:39">
      <c r="A541" s="29"/>
      <c r="B541" s="29"/>
      <c r="C541" s="29"/>
      <c r="D541" s="37"/>
      <c r="E541" s="29"/>
      <c r="F541" s="29"/>
      <c r="G541" s="29"/>
      <c r="H541" s="29"/>
      <c r="I541" s="29"/>
      <c r="J541" s="29"/>
      <c r="K541" s="37"/>
      <c r="L541" s="37"/>
      <c r="M541" s="37"/>
      <c r="N541" s="29"/>
      <c r="O541" s="37"/>
      <c r="P541" s="37"/>
      <c r="Q541" s="29"/>
      <c r="R541" s="37"/>
      <c r="S541" s="37"/>
      <c r="T541" s="37"/>
      <c r="U541" s="37"/>
      <c r="V541" s="37"/>
      <c r="W541" s="37"/>
      <c r="X541" s="37"/>
      <c r="Y541" s="37"/>
      <c r="Z541" s="37"/>
      <c r="AA541" s="37"/>
      <c r="AB541" s="37"/>
      <c r="AC541" s="37"/>
      <c r="AD541" s="37"/>
      <c r="AE541" s="29"/>
      <c r="AF541" s="29"/>
      <c r="AG541" s="29"/>
      <c r="AH541" s="29"/>
      <c r="AI541" s="29"/>
      <c r="AJ541" s="29"/>
      <c r="AK541" s="29"/>
      <c r="AL541" s="29"/>
      <c r="AM541" s="29"/>
    </row>
    <row r="542" spans="1:39">
      <c r="A542" s="29"/>
      <c r="B542" s="29"/>
      <c r="C542" s="29"/>
      <c r="D542" s="37"/>
      <c r="E542" s="29"/>
      <c r="F542" s="29"/>
      <c r="G542" s="29"/>
      <c r="H542" s="29"/>
      <c r="I542" s="29"/>
      <c r="J542" s="29"/>
      <c r="K542" s="37"/>
      <c r="L542" s="37"/>
      <c r="M542" s="37"/>
      <c r="N542" s="29"/>
      <c r="O542" s="37"/>
      <c r="P542" s="37"/>
      <c r="Q542" s="29"/>
      <c r="R542" s="37"/>
      <c r="S542" s="37"/>
      <c r="T542" s="37"/>
      <c r="U542" s="37"/>
      <c r="V542" s="37"/>
      <c r="W542" s="37"/>
      <c r="X542" s="37"/>
      <c r="Y542" s="37"/>
      <c r="Z542" s="37"/>
      <c r="AA542" s="37"/>
      <c r="AB542" s="37"/>
      <c r="AC542" s="37"/>
      <c r="AD542" s="37"/>
      <c r="AE542" s="29"/>
      <c r="AF542" s="29"/>
      <c r="AG542" s="29"/>
      <c r="AH542" s="29"/>
      <c r="AI542" s="29"/>
      <c r="AJ542" s="29"/>
      <c r="AK542" s="29"/>
      <c r="AL542" s="29"/>
      <c r="AM542" s="29"/>
    </row>
    <row r="543" spans="1:39">
      <c r="A543" s="29"/>
      <c r="B543" s="29"/>
      <c r="C543" s="29"/>
      <c r="D543" s="37"/>
      <c r="E543" s="29"/>
      <c r="F543" s="29"/>
      <c r="G543" s="29"/>
      <c r="H543" s="29"/>
      <c r="I543" s="29"/>
      <c r="J543" s="29"/>
      <c r="K543" s="37"/>
      <c r="L543" s="37"/>
      <c r="M543" s="37"/>
      <c r="N543" s="29"/>
      <c r="O543" s="37"/>
      <c r="P543" s="37"/>
      <c r="Q543" s="29"/>
      <c r="R543" s="37"/>
      <c r="S543" s="37"/>
      <c r="T543" s="37"/>
      <c r="U543" s="37"/>
      <c r="V543" s="37"/>
      <c r="W543" s="37"/>
      <c r="X543" s="37"/>
      <c r="Y543" s="37"/>
      <c r="Z543" s="37"/>
      <c r="AA543" s="37"/>
      <c r="AB543" s="37"/>
      <c r="AC543" s="37"/>
      <c r="AD543" s="37"/>
      <c r="AE543" s="29"/>
      <c r="AF543" s="29"/>
      <c r="AG543" s="29"/>
      <c r="AH543" s="29"/>
      <c r="AI543" s="29"/>
      <c r="AJ543" s="29"/>
      <c r="AK543" s="29"/>
      <c r="AL543" s="29"/>
      <c r="AM543" s="29"/>
    </row>
    <row r="544" spans="1:39">
      <c r="A544" s="29"/>
      <c r="B544" s="29"/>
      <c r="C544" s="29"/>
      <c r="D544" s="37"/>
      <c r="E544" s="29"/>
      <c r="F544" s="29"/>
      <c r="G544" s="29"/>
      <c r="H544" s="29"/>
      <c r="I544" s="29"/>
      <c r="J544" s="29"/>
      <c r="K544" s="37"/>
      <c r="L544" s="37"/>
      <c r="M544" s="37"/>
      <c r="N544" s="29"/>
      <c r="O544" s="37"/>
      <c r="P544" s="37"/>
      <c r="Q544" s="29"/>
      <c r="R544" s="37"/>
      <c r="S544" s="37"/>
      <c r="T544" s="37"/>
      <c r="U544" s="37"/>
      <c r="V544" s="37"/>
      <c r="W544" s="37"/>
      <c r="X544" s="37"/>
      <c r="Y544" s="37"/>
      <c r="Z544" s="37"/>
      <c r="AA544" s="37"/>
      <c r="AB544" s="37"/>
      <c r="AC544" s="37"/>
      <c r="AD544" s="37"/>
      <c r="AE544" s="29"/>
      <c r="AF544" s="29"/>
      <c r="AG544" s="29"/>
      <c r="AH544" s="29"/>
      <c r="AI544" s="29"/>
      <c r="AJ544" s="29"/>
      <c r="AK544" s="29"/>
      <c r="AL544" s="29"/>
      <c r="AM544" s="29"/>
    </row>
    <row r="545" spans="1:39">
      <c r="A545" s="29"/>
      <c r="B545" s="29"/>
      <c r="C545" s="29"/>
      <c r="D545" s="37"/>
      <c r="E545" s="29"/>
      <c r="F545" s="29"/>
      <c r="G545" s="29"/>
      <c r="H545" s="29"/>
      <c r="I545" s="29"/>
      <c r="J545" s="29"/>
      <c r="K545" s="37"/>
      <c r="L545" s="37"/>
      <c r="M545" s="37"/>
      <c r="N545" s="29"/>
      <c r="O545" s="37"/>
      <c r="P545" s="37"/>
      <c r="Q545" s="29"/>
      <c r="R545" s="37"/>
      <c r="S545" s="37"/>
      <c r="T545" s="37"/>
      <c r="U545" s="37"/>
      <c r="V545" s="37"/>
      <c r="W545" s="37"/>
      <c r="X545" s="37"/>
      <c r="Y545" s="37"/>
      <c r="Z545" s="37"/>
      <c r="AA545" s="37"/>
      <c r="AB545" s="37"/>
      <c r="AC545" s="37"/>
      <c r="AD545" s="37"/>
      <c r="AE545" s="29"/>
      <c r="AF545" s="29"/>
      <c r="AG545" s="29"/>
      <c r="AH545" s="29"/>
      <c r="AI545" s="29"/>
      <c r="AJ545" s="29"/>
      <c r="AK545" s="29"/>
      <c r="AL545" s="29"/>
      <c r="AM545" s="29"/>
    </row>
    <row r="546" spans="1:39">
      <c r="A546" s="29"/>
      <c r="B546" s="29"/>
      <c r="C546" s="29"/>
      <c r="D546" s="37"/>
      <c r="E546" s="29"/>
      <c r="F546" s="29"/>
      <c r="G546" s="29"/>
      <c r="H546" s="29"/>
      <c r="I546" s="29"/>
      <c r="J546" s="29"/>
      <c r="K546" s="37"/>
      <c r="L546" s="37"/>
      <c r="M546" s="37"/>
      <c r="N546" s="29"/>
      <c r="O546" s="37"/>
      <c r="P546" s="37"/>
      <c r="Q546" s="29"/>
      <c r="R546" s="37"/>
      <c r="S546" s="37"/>
      <c r="T546" s="37"/>
      <c r="U546" s="37"/>
      <c r="V546" s="37"/>
      <c r="W546" s="37"/>
      <c r="X546" s="37"/>
      <c r="Y546" s="37"/>
      <c r="Z546" s="37"/>
      <c r="AA546" s="37"/>
      <c r="AB546" s="37"/>
      <c r="AC546" s="37"/>
      <c r="AD546" s="37"/>
      <c r="AE546" s="29"/>
      <c r="AF546" s="29"/>
      <c r="AG546" s="29"/>
      <c r="AH546" s="29"/>
      <c r="AI546" s="29"/>
      <c r="AJ546" s="29"/>
      <c r="AK546" s="29"/>
      <c r="AL546" s="29"/>
      <c r="AM546" s="29"/>
    </row>
    <row r="547" spans="1:39">
      <c r="A547" s="29"/>
      <c r="B547" s="29"/>
      <c r="C547" s="29"/>
      <c r="D547" s="37"/>
      <c r="E547" s="29"/>
      <c r="F547" s="29"/>
      <c r="G547" s="29"/>
      <c r="H547" s="29"/>
      <c r="I547" s="29"/>
      <c r="J547" s="29"/>
      <c r="K547" s="37"/>
      <c r="L547" s="37"/>
      <c r="M547" s="37"/>
      <c r="N547" s="29"/>
      <c r="O547" s="37"/>
      <c r="P547" s="37"/>
      <c r="Q547" s="29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29"/>
      <c r="AF547" s="29"/>
      <c r="AG547" s="29"/>
      <c r="AH547" s="29"/>
      <c r="AI547" s="29"/>
      <c r="AJ547" s="29"/>
      <c r="AK547" s="29"/>
      <c r="AL547" s="29"/>
      <c r="AM547" s="29"/>
    </row>
    <row r="548" spans="1:39">
      <c r="A548" s="29"/>
      <c r="B548" s="29"/>
      <c r="C548" s="29"/>
      <c r="D548" s="37"/>
      <c r="E548" s="29"/>
      <c r="F548" s="29"/>
      <c r="G548" s="29"/>
      <c r="H548" s="29"/>
      <c r="I548" s="29"/>
      <c r="J548" s="29"/>
      <c r="K548" s="37"/>
      <c r="L548" s="37"/>
      <c r="M548" s="37"/>
      <c r="N548" s="29"/>
      <c r="O548" s="37"/>
      <c r="P548" s="37"/>
      <c r="Q548" s="29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29"/>
      <c r="AF548" s="29"/>
      <c r="AG548" s="29"/>
      <c r="AH548" s="29"/>
      <c r="AI548" s="29"/>
      <c r="AJ548" s="29"/>
      <c r="AK548" s="29"/>
      <c r="AL548" s="29"/>
      <c r="AM548" s="29"/>
    </row>
    <row r="549" spans="1:39">
      <c r="A549" s="29"/>
      <c r="B549" s="29"/>
      <c r="C549" s="29"/>
      <c r="D549" s="37"/>
      <c r="E549" s="29"/>
      <c r="F549" s="29"/>
      <c r="G549" s="29"/>
      <c r="H549" s="29"/>
      <c r="I549" s="29"/>
      <c r="J549" s="29"/>
      <c r="K549" s="37"/>
      <c r="L549" s="37"/>
      <c r="M549" s="37"/>
      <c r="N549" s="29"/>
      <c r="O549" s="37"/>
      <c r="P549" s="37"/>
      <c r="Q549" s="29"/>
      <c r="R549" s="37"/>
      <c r="S549" s="37"/>
      <c r="T549" s="37"/>
      <c r="U549" s="37"/>
      <c r="V549" s="37"/>
      <c r="W549" s="37"/>
      <c r="X549" s="37"/>
      <c r="Y549" s="37"/>
      <c r="Z549" s="37"/>
      <c r="AA549" s="37"/>
      <c r="AB549" s="37"/>
      <c r="AC549" s="37"/>
      <c r="AD549" s="37"/>
      <c r="AE549" s="29"/>
      <c r="AF549" s="29"/>
      <c r="AG549" s="29"/>
      <c r="AH549" s="29"/>
      <c r="AI549" s="29"/>
      <c r="AJ549" s="29"/>
      <c r="AK549" s="29"/>
      <c r="AL549" s="29"/>
      <c r="AM549" s="29"/>
    </row>
    <row r="550" spans="1:39">
      <c r="A550" s="29"/>
      <c r="B550" s="29"/>
      <c r="C550" s="29"/>
      <c r="D550" s="37"/>
      <c r="E550" s="29"/>
      <c r="F550" s="29"/>
      <c r="G550" s="29"/>
      <c r="H550" s="29"/>
      <c r="I550" s="29"/>
      <c r="J550" s="29"/>
      <c r="K550" s="37"/>
      <c r="L550" s="37"/>
      <c r="M550" s="37"/>
      <c r="N550" s="29"/>
      <c r="O550" s="37"/>
      <c r="P550" s="37"/>
      <c r="Q550" s="29"/>
      <c r="R550" s="37"/>
      <c r="S550" s="37"/>
      <c r="T550" s="37"/>
      <c r="U550" s="37"/>
      <c r="V550" s="37"/>
      <c r="W550" s="37"/>
      <c r="X550" s="37"/>
      <c r="Y550" s="37"/>
      <c r="Z550" s="37"/>
      <c r="AA550" s="37"/>
      <c r="AB550" s="37"/>
      <c r="AC550" s="37"/>
      <c r="AD550" s="37"/>
      <c r="AE550" s="29"/>
      <c r="AF550" s="29"/>
      <c r="AG550" s="29"/>
      <c r="AH550" s="29"/>
      <c r="AI550" s="29"/>
      <c r="AJ550" s="29"/>
      <c r="AK550" s="29"/>
      <c r="AL550" s="29"/>
      <c r="AM550" s="29"/>
    </row>
    <row r="551" spans="1:39">
      <c r="A551" s="29"/>
      <c r="B551" s="29"/>
      <c r="C551" s="29"/>
      <c r="D551" s="37"/>
      <c r="E551" s="29"/>
      <c r="F551" s="29"/>
      <c r="G551" s="29"/>
      <c r="H551" s="29"/>
      <c r="I551" s="29"/>
      <c r="J551" s="29"/>
      <c r="K551" s="37"/>
      <c r="L551" s="37"/>
      <c r="M551" s="37"/>
      <c r="N551" s="29"/>
      <c r="O551" s="37"/>
      <c r="P551" s="37"/>
      <c r="Q551" s="29"/>
      <c r="R551" s="37"/>
      <c r="S551" s="37"/>
      <c r="T551" s="37"/>
      <c r="U551" s="37"/>
      <c r="V551" s="37"/>
      <c r="W551" s="37"/>
      <c r="X551" s="37"/>
      <c r="Y551" s="37"/>
      <c r="Z551" s="37"/>
      <c r="AA551" s="37"/>
      <c r="AB551" s="37"/>
      <c r="AC551" s="37"/>
      <c r="AD551" s="37"/>
      <c r="AE551" s="29"/>
      <c r="AF551" s="29"/>
      <c r="AG551" s="29"/>
      <c r="AH551" s="29"/>
      <c r="AI551" s="29"/>
      <c r="AJ551" s="29"/>
      <c r="AK551" s="29"/>
      <c r="AL551" s="29"/>
      <c r="AM551" s="29"/>
    </row>
    <row r="552" spans="1:39">
      <c r="A552" s="29"/>
      <c r="B552" s="29"/>
      <c r="C552" s="29"/>
      <c r="D552" s="37"/>
      <c r="E552" s="29"/>
      <c r="F552" s="29"/>
      <c r="G552" s="29"/>
      <c r="H552" s="29"/>
      <c r="I552" s="29"/>
      <c r="J552" s="29"/>
      <c r="K552" s="37"/>
      <c r="L552" s="37"/>
      <c r="M552" s="37"/>
      <c r="N552" s="29"/>
      <c r="O552" s="37"/>
      <c r="P552" s="37"/>
      <c r="Q552" s="29"/>
      <c r="R552" s="37"/>
      <c r="S552" s="37"/>
      <c r="T552" s="37"/>
      <c r="U552" s="37"/>
      <c r="V552" s="37"/>
      <c r="W552" s="37"/>
      <c r="X552" s="37"/>
      <c r="Y552" s="37"/>
      <c r="Z552" s="37"/>
      <c r="AA552" s="37"/>
      <c r="AB552" s="37"/>
      <c r="AC552" s="37"/>
      <c r="AD552" s="37"/>
      <c r="AE552" s="29"/>
      <c r="AF552" s="29"/>
      <c r="AG552" s="29"/>
      <c r="AH552" s="29"/>
      <c r="AI552" s="29"/>
      <c r="AJ552" s="29"/>
      <c r="AK552" s="29"/>
      <c r="AL552" s="29"/>
      <c r="AM552" s="29"/>
    </row>
    <row r="553" spans="1:39">
      <c r="A553" s="29"/>
      <c r="B553" s="29"/>
      <c r="C553" s="29"/>
      <c r="D553" s="37"/>
      <c r="E553" s="29"/>
      <c r="F553" s="29"/>
      <c r="G553" s="29"/>
      <c r="H553" s="29"/>
      <c r="I553" s="29"/>
      <c r="J553" s="29"/>
      <c r="K553" s="37"/>
      <c r="L553" s="37"/>
      <c r="M553" s="37"/>
      <c r="N553" s="29"/>
      <c r="O553" s="37"/>
      <c r="P553" s="37"/>
      <c r="Q553" s="29"/>
      <c r="R553" s="37"/>
      <c r="S553" s="37"/>
      <c r="T553" s="37"/>
      <c r="U553" s="37"/>
      <c r="V553" s="37"/>
      <c r="W553" s="37"/>
      <c r="X553" s="37"/>
      <c r="Y553" s="37"/>
      <c r="Z553" s="37"/>
      <c r="AA553" s="37"/>
      <c r="AB553" s="37"/>
      <c r="AC553" s="37"/>
      <c r="AD553" s="37"/>
      <c r="AE553" s="29"/>
      <c r="AF553" s="29"/>
      <c r="AG553" s="29"/>
      <c r="AH553" s="29"/>
      <c r="AI553" s="29"/>
      <c r="AJ553" s="29"/>
      <c r="AK553" s="29"/>
      <c r="AL553" s="29"/>
      <c r="AM553" s="29"/>
    </row>
    <row r="554" spans="1:39">
      <c r="A554" s="29"/>
      <c r="B554" s="29"/>
      <c r="C554" s="29"/>
      <c r="D554" s="37"/>
      <c r="E554" s="29"/>
      <c r="F554" s="29"/>
      <c r="G554" s="29"/>
      <c r="H554" s="29"/>
      <c r="I554" s="29"/>
      <c r="J554" s="29"/>
      <c r="K554" s="37"/>
      <c r="L554" s="37"/>
      <c r="M554" s="37"/>
      <c r="N554" s="29"/>
      <c r="O554" s="37"/>
      <c r="P554" s="37"/>
      <c r="Q554" s="29"/>
      <c r="R554" s="37"/>
      <c r="S554" s="37"/>
      <c r="T554" s="37"/>
      <c r="U554" s="37"/>
      <c r="V554" s="37"/>
      <c r="W554" s="37"/>
      <c r="X554" s="37"/>
      <c r="Y554" s="37"/>
      <c r="Z554" s="37"/>
      <c r="AA554" s="37"/>
      <c r="AB554" s="37"/>
      <c r="AC554" s="37"/>
      <c r="AD554" s="37"/>
      <c r="AE554" s="29"/>
      <c r="AF554" s="29"/>
      <c r="AG554" s="29"/>
      <c r="AH554" s="29"/>
      <c r="AI554" s="29"/>
      <c r="AJ554" s="29"/>
      <c r="AK554" s="29"/>
      <c r="AL554" s="29"/>
      <c r="AM554" s="29"/>
    </row>
    <row r="555" spans="1:39">
      <c r="A555" s="29"/>
      <c r="B555" s="29"/>
      <c r="C555" s="29"/>
      <c r="D555" s="37"/>
      <c r="E555" s="29"/>
      <c r="F555" s="29"/>
      <c r="G555" s="29"/>
      <c r="H555" s="29"/>
      <c r="I555" s="29"/>
      <c r="J555" s="29"/>
      <c r="K555" s="37"/>
      <c r="L555" s="37"/>
      <c r="M555" s="37"/>
      <c r="N555" s="29"/>
      <c r="O555" s="37"/>
      <c r="P555" s="37"/>
      <c r="Q555" s="29"/>
      <c r="R555" s="37"/>
      <c r="S555" s="37"/>
      <c r="T555" s="37"/>
      <c r="U555" s="37"/>
      <c r="V555" s="37"/>
      <c r="W555" s="37"/>
      <c r="X555" s="37"/>
      <c r="Y555" s="37"/>
      <c r="Z555" s="37"/>
      <c r="AA555" s="37"/>
      <c r="AB555" s="37"/>
      <c r="AC555" s="37"/>
      <c r="AD555" s="37"/>
      <c r="AE555" s="29"/>
      <c r="AF555" s="29"/>
      <c r="AG555" s="29"/>
      <c r="AH555" s="29"/>
      <c r="AI555" s="29"/>
      <c r="AJ555" s="29"/>
      <c r="AK555" s="29"/>
      <c r="AL555" s="29"/>
      <c r="AM555" s="29"/>
    </row>
    <row r="556" spans="1:39">
      <c r="A556" s="29"/>
      <c r="B556" s="29"/>
      <c r="C556" s="29"/>
      <c r="D556" s="37"/>
      <c r="E556" s="29"/>
      <c r="F556" s="29"/>
      <c r="G556" s="29"/>
      <c r="H556" s="29"/>
      <c r="I556" s="29"/>
      <c r="J556" s="29"/>
      <c r="K556" s="37"/>
      <c r="L556" s="37"/>
      <c r="M556" s="37"/>
      <c r="N556" s="29"/>
      <c r="O556" s="37"/>
      <c r="P556" s="37"/>
      <c r="Q556" s="29"/>
      <c r="R556" s="37"/>
      <c r="S556" s="37"/>
      <c r="T556" s="37"/>
      <c r="U556" s="37"/>
      <c r="V556" s="37"/>
      <c r="W556" s="37"/>
      <c r="X556" s="37"/>
      <c r="Y556" s="37"/>
      <c r="Z556" s="37"/>
      <c r="AA556" s="37"/>
      <c r="AB556" s="37"/>
      <c r="AC556" s="37"/>
      <c r="AD556" s="37"/>
      <c r="AE556" s="29"/>
      <c r="AF556" s="29"/>
      <c r="AG556" s="29"/>
      <c r="AH556" s="29"/>
      <c r="AI556" s="29"/>
      <c r="AJ556" s="29"/>
      <c r="AK556" s="29"/>
      <c r="AL556" s="29"/>
      <c r="AM556" s="29"/>
    </row>
    <row r="557" spans="1:39">
      <c r="A557" s="29"/>
      <c r="B557" s="29"/>
      <c r="C557" s="29"/>
      <c r="D557" s="37"/>
      <c r="E557" s="29"/>
      <c r="F557" s="29"/>
      <c r="G557" s="29"/>
      <c r="H557" s="29"/>
      <c r="I557" s="29"/>
      <c r="J557" s="29"/>
      <c r="K557" s="37"/>
      <c r="L557" s="37"/>
      <c r="M557" s="37"/>
      <c r="N557" s="29"/>
      <c r="O557" s="37"/>
      <c r="P557" s="37"/>
      <c r="Q557" s="29"/>
      <c r="R557" s="37"/>
      <c r="S557" s="37"/>
      <c r="T557" s="37"/>
      <c r="U557" s="37"/>
      <c r="V557" s="37"/>
      <c r="W557" s="37"/>
      <c r="X557" s="37"/>
      <c r="Y557" s="37"/>
      <c r="Z557" s="37"/>
      <c r="AA557" s="37"/>
      <c r="AB557" s="37"/>
      <c r="AC557" s="37"/>
      <c r="AD557" s="37"/>
      <c r="AE557" s="29"/>
      <c r="AF557" s="29"/>
      <c r="AG557" s="29"/>
      <c r="AH557" s="29"/>
      <c r="AI557" s="29"/>
      <c r="AJ557" s="29"/>
      <c r="AK557" s="29"/>
      <c r="AL557" s="29"/>
      <c r="AM557" s="29"/>
    </row>
    <row r="558" spans="1:39">
      <c r="A558" s="29"/>
      <c r="B558" s="29"/>
      <c r="C558" s="29"/>
      <c r="D558" s="37"/>
      <c r="E558" s="29"/>
      <c r="F558" s="29"/>
      <c r="G558" s="29"/>
      <c r="H558" s="29"/>
      <c r="I558" s="29"/>
      <c r="J558" s="29"/>
      <c r="K558" s="37"/>
      <c r="L558" s="37"/>
      <c r="M558" s="37"/>
      <c r="N558" s="29"/>
      <c r="O558" s="37"/>
      <c r="P558" s="37"/>
      <c r="Q558" s="29"/>
      <c r="R558" s="37"/>
      <c r="S558" s="37"/>
      <c r="T558" s="37"/>
      <c r="U558" s="37"/>
      <c r="V558" s="37"/>
      <c r="W558" s="37"/>
      <c r="X558" s="37"/>
      <c r="Y558" s="37"/>
      <c r="Z558" s="37"/>
      <c r="AA558" s="37"/>
      <c r="AB558" s="37"/>
      <c r="AC558" s="37"/>
      <c r="AD558" s="37"/>
      <c r="AE558" s="29"/>
      <c r="AF558" s="29"/>
      <c r="AG558" s="29"/>
      <c r="AH558" s="29"/>
      <c r="AI558" s="29"/>
      <c r="AJ558" s="29"/>
      <c r="AK558" s="29"/>
      <c r="AL558" s="29"/>
      <c r="AM558" s="29"/>
    </row>
    <row r="559" spans="1:39">
      <c r="A559" s="29"/>
      <c r="B559" s="29"/>
      <c r="C559" s="29"/>
      <c r="D559" s="37"/>
      <c r="E559" s="29"/>
      <c r="F559" s="29"/>
      <c r="G559" s="29"/>
      <c r="H559" s="29"/>
      <c r="I559" s="29"/>
      <c r="J559" s="29"/>
      <c r="K559" s="37"/>
      <c r="L559" s="37"/>
      <c r="M559" s="37"/>
      <c r="N559" s="29"/>
      <c r="O559" s="37"/>
      <c r="P559" s="37"/>
      <c r="Q559" s="29"/>
      <c r="R559" s="37"/>
      <c r="S559" s="37"/>
      <c r="T559" s="37"/>
      <c r="U559" s="37"/>
      <c r="V559" s="37"/>
      <c r="W559" s="37"/>
      <c r="X559" s="37"/>
      <c r="Y559" s="37"/>
      <c r="Z559" s="37"/>
      <c r="AA559" s="37"/>
      <c r="AB559" s="37"/>
      <c r="AC559" s="37"/>
      <c r="AD559" s="37"/>
      <c r="AE559" s="29"/>
      <c r="AF559" s="29"/>
      <c r="AG559" s="29"/>
      <c r="AH559" s="29"/>
      <c r="AI559" s="29"/>
      <c r="AJ559" s="29"/>
      <c r="AK559" s="29"/>
      <c r="AL559" s="29"/>
      <c r="AM559" s="29"/>
    </row>
    <row r="560" spans="1:39">
      <c r="A560" s="29"/>
      <c r="B560" s="29"/>
      <c r="C560" s="29"/>
      <c r="D560" s="37"/>
      <c r="E560" s="29"/>
      <c r="F560" s="29"/>
      <c r="G560" s="29"/>
      <c r="H560" s="29"/>
      <c r="I560" s="29"/>
      <c r="J560" s="29"/>
      <c r="K560" s="37"/>
      <c r="L560" s="37"/>
      <c r="M560" s="37"/>
      <c r="N560" s="29"/>
      <c r="O560" s="37"/>
      <c r="P560" s="37"/>
      <c r="Q560" s="29"/>
      <c r="R560" s="37"/>
      <c r="S560" s="37"/>
      <c r="T560" s="37"/>
      <c r="U560" s="37"/>
      <c r="V560" s="37"/>
      <c r="W560" s="37"/>
      <c r="X560" s="37"/>
      <c r="Y560" s="37"/>
      <c r="Z560" s="37"/>
      <c r="AA560" s="37"/>
      <c r="AB560" s="37"/>
      <c r="AC560" s="37"/>
      <c r="AD560" s="37"/>
      <c r="AE560" s="29"/>
      <c r="AF560" s="29"/>
      <c r="AG560" s="29"/>
      <c r="AH560" s="29"/>
      <c r="AI560" s="29"/>
      <c r="AJ560" s="29"/>
      <c r="AK560" s="29"/>
      <c r="AL560" s="29"/>
      <c r="AM560" s="29"/>
    </row>
    <row r="561" spans="1:39">
      <c r="A561" s="29"/>
      <c r="B561" s="29"/>
      <c r="C561" s="29"/>
      <c r="D561" s="37"/>
      <c r="E561" s="29"/>
      <c r="F561" s="29"/>
      <c r="G561" s="29"/>
      <c r="H561" s="29"/>
      <c r="I561" s="29"/>
      <c r="J561" s="29"/>
      <c r="K561" s="37"/>
      <c r="L561" s="37"/>
      <c r="M561" s="37"/>
      <c r="N561" s="29"/>
      <c r="O561" s="37"/>
      <c r="P561" s="37"/>
      <c r="Q561" s="29"/>
      <c r="R561" s="37"/>
      <c r="S561" s="37"/>
      <c r="T561" s="37"/>
      <c r="U561" s="37"/>
      <c r="V561" s="37"/>
      <c r="W561" s="37"/>
      <c r="X561" s="37"/>
      <c r="Y561" s="37"/>
      <c r="Z561" s="37"/>
      <c r="AA561" s="37"/>
      <c r="AB561" s="37"/>
      <c r="AC561" s="37"/>
      <c r="AD561" s="37"/>
      <c r="AE561" s="29"/>
      <c r="AF561" s="29"/>
      <c r="AG561" s="29"/>
      <c r="AH561" s="29"/>
      <c r="AI561" s="29"/>
      <c r="AJ561" s="29"/>
      <c r="AK561" s="29"/>
      <c r="AL561" s="29"/>
      <c r="AM561" s="29"/>
    </row>
    <row r="562" spans="1:39">
      <c r="A562" s="29"/>
      <c r="B562" s="29"/>
      <c r="C562" s="29"/>
      <c r="D562" s="37"/>
      <c r="E562" s="29"/>
      <c r="F562" s="29"/>
      <c r="G562" s="29"/>
      <c r="H562" s="29"/>
      <c r="I562" s="29"/>
      <c r="J562" s="29"/>
      <c r="K562" s="37"/>
      <c r="L562" s="37"/>
      <c r="M562" s="37"/>
      <c r="N562" s="29"/>
      <c r="O562" s="37"/>
      <c r="P562" s="37"/>
      <c r="Q562" s="29"/>
      <c r="R562" s="37"/>
      <c r="S562" s="37"/>
      <c r="T562" s="37"/>
      <c r="U562" s="37"/>
      <c r="V562" s="37"/>
      <c r="W562" s="37"/>
      <c r="X562" s="37"/>
      <c r="Y562" s="37"/>
      <c r="Z562" s="37"/>
      <c r="AA562" s="37"/>
      <c r="AB562" s="37"/>
      <c r="AC562" s="37"/>
      <c r="AD562" s="37"/>
      <c r="AE562" s="29"/>
      <c r="AF562" s="29"/>
      <c r="AG562" s="29"/>
      <c r="AH562" s="29"/>
      <c r="AI562" s="29"/>
      <c r="AJ562" s="29"/>
      <c r="AK562" s="29"/>
      <c r="AL562" s="29"/>
      <c r="AM562" s="29"/>
    </row>
    <row r="563" spans="1:39">
      <c r="A563" s="29"/>
      <c r="B563" s="29"/>
      <c r="C563" s="29"/>
      <c r="D563" s="37"/>
      <c r="E563" s="29"/>
      <c r="F563" s="29"/>
      <c r="G563" s="29"/>
      <c r="H563" s="29"/>
      <c r="I563" s="29"/>
      <c r="J563" s="29"/>
      <c r="K563" s="37"/>
      <c r="L563" s="37"/>
      <c r="M563" s="37"/>
      <c r="N563" s="29"/>
      <c r="O563" s="37"/>
      <c r="P563" s="37"/>
      <c r="Q563" s="29"/>
      <c r="R563" s="37"/>
      <c r="S563" s="37"/>
      <c r="T563" s="37"/>
      <c r="U563" s="37"/>
      <c r="V563" s="37"/>
      <c r="W563" s="37"/>
      <c r="X563" s="37"/>
      <c r="Y563" s="37"/>
      <c r="Z563" s="37"/>
      <c r="AA563" s="37"/>
      <c r="AB563" s="37"/>
      <c r="AC563" s="37"/>
      <c r="AD563" s="37"/>
      <c r="AE563" s="29"/>
      <c r="AF563" s="29"/>
      <c r="AG563" s="29"/>
      <c r="AH563" s="29"/>
      <c r="AI563" s="29"/>
      <c r="AJ563" s="29"/>
      <c r="AK563" s="29"/>
      <c r="AL563" s="29"/>
      <c r="AM563" s="29"/>
    </row>
    <row r="564" spans="1:39">
      <c r="A564" s="29"/>
      <c r="B564" s="29"/>
      <c r="C564" s="29"/>
      <c r="D564" s="37"/>
      <c r="E564" s="29"/>
      <c r="F564" s="29"/>
      <c r="G564" s="29"/>
      <c r="H564" s="29"/>
      <c r="I564" s="29"/>
      <c r="J564" s="29"/>
      <c r="K564" s="37"/>
      <c r="L564" s="37"/>
      <c r="M564" s="37"/>
      <c r="N564" s="29"/>
      <c r="O564" s="37"/>
      <c r="P564" s="37"/>
      <c r="Q564" s="29"/>
      <c r="R564" s="37"/>
      <c r="S564" s="37"/>
      <c r="T564" s="37"/>
      <c r="U564" s="37"/>
      <c r="V564" s="37"/>
      <c r="W564" s="37"/>
      <c r="X564" s="37"/>
      <c r="Y564" s="37"/>
      <c r="Z564" s="37"/>
      <c r="AA564" s="37"/>
      <c r="AB564" s="37"/>
      <c r="AC564" s="37"/>
      <c r="AD564" s="37"/>
      <c r="AE564" s="29"/>
      <c r="AF564" s="29"/>
      <c r="AG564" s="29"/>
      <c r="AH564" s="29"/>
      <c r="AI564" s="29"/>
      <c r="AJ564" s="29"/>
      <c r="AK564" s="29"/>
      <c r="AL564" s="29"/>
      <c r="AM564" s="29"/>
    </row>
    <row r="565" spans="1:39">
      <c r="A565" s="29"/>
      <c r="B565" s="29"/>
      <c r="C565" s="29"/>
      <c r="D565" s="37"/>
      <c r="E565" s="29"/>
      <c r="F565" s="29"/>
      <c r="G565" s="29"/>
      <c r="H565" s="29"/>
      <c r="I565" s="29"/>
      <c r="J565" s="29"/>
      <c r="K565" s="37"/>
      <c r="L565" s="37"/>
      <c r="M565" s="37"/>
      <c r="N565" s="29"/>
      <c r="O565" s="37"/>
      <c r="P565" s="37"/>
      <c r="Q565" s="29"/>
      <c r="R565" s="37"/>
      <c r="S565" s="37"/>
      <c r="T565" s="37"/>
      <c r="U565" s="37"/>
      <c r="V565" s="37"/>
      <c r="W565" s="37"/>
      <c r="X565" s="37"/>
      <c r="Y565" s="37"/>
      <c r="Z565" s="37"/>
      <c r="AA565" s="37"/>
      <c r="AB565" s="37"/>
      <c r="AC565" s="37"/>
      <c r="AD565" s="37"/>
      <c r="AE565" s="29"/>
      <c r="AF565" s="29"/>
      <c r="AG565" s="29"/>
      <c r="AH565" s="29"/>
      <c r="AI565" s="29"/>
      <c r="AJ565" s="29"/>
      <c r="AK565" s="29"/>
      <c r="AL565" s="29"/>
      <c r="AM565" s="29"/>
    </row>
    <row r="566" spans="1:39">
      <c r="A566" s="29"/>
      <c r="B566" s="29"/>
      <c r="C566" s="29"/>
      <c r="D566" s="37"/>
      <c r="E566" s="29"/>
      <c r="F566" s="29"/>
      <c r="G566" s="29"/>
      <c r="H566" s="29"/>
      <c r="I566" s="29"/>
      <c r="J566" s="29"/>
      <c r="K566" s="37"/>
      <c r="L566" s="37"/>
      <c r="M566" s="37"/>
      <c r="N566" s="29"/>
      <c r="O566" s="37"/>
      <c r="P566" s="37"/>
      <c r="Q566" s="29"/>
      <c r="R566" s="37"/>
      <c r="S566" s="37"/>
      <c r="T566" s="37"/>
      <c r="U566" s="37"/>
      <c r="V566" s="37"/>
      <c r="W566" s="37"/>
      <c r="X566" s="37"/>
      <c r="Y566" s="37"/>
      <c r="Z566" s="37"/>
      <c r="AA566" s="37"/>
      <c r="AB566" s="37"/>
      <c r="AC566" s="37"/>
      <c r="AD566" s="37"/>
      <c r="AE566" s="29"/>
      <c r="AF566" s="29"/>
      <c r="AG566" s="29"/>
      <c r="AH566" s="29"/>
      <c r="AI566" s="29"/>
      <c r="AJ566" s="29"/>
      <c r="AK566" s="29"/>
      <c r="AL566" s="29"/>
      <c r="AM566" s="29"/>
    </row>
    <row r="567" spans="1:39">
      <c r="A567" s="29"/>
      <c r="B567" s="29"/>
      <c r="C567" s="29"/>
      <c r="D567" s="37"/>
      <c r="E567" s="29"/>
      <c r="F567" s="29"/>
      <c r="G567" s="29"/>
      <c r="H567" s="29"/>
      <c r="I567" s="29"/>
      <c r="J567" s="29"/>
      <c r="K567" s="37"/>
      <c r="L567" s="37"/>
      <c r="M567" s="37"/>
      <c r="N567" s="29"/>
      <c r="O567" s="37"/>
      <c r="P567" s="37"/>
      <c r="Q567" s="29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29"/>
      <c r="AF567" s="29"/>
      <c r="AG567" s="29"/>
      <c r="AH567" s="29"/>
      <c r="AI567" s="29"/>
      <c r="AJ567" s="29"/>
      <c r="AK567" s="29"/>
      <c r="AL567" s="29"/>
      <c r="AM567" s="29"/>
    </row>
    <row r="568" spans="1:39">
      <c r="A568" s="29"/>
      <c r="B568" s="29"/>
      <c r="C568" s="29"/>
      <c r="D568" s="37"/>
      <c r="E568" s="29"/>
      <c r="F568" s="29"/>
      <c r="G568" s="29"/>
      <c r="H568" s="29"/>
      <c r="I568" s="29"/>
      <c r="J568" s="29"/>
      <c r="K568" s="37"/>
      <c r="L568" s="37"/>
      <c r="M568" s="37"/>
      <c r="N568" s="29"/>
      <c r="O568" s="37"/>
      <c r="P568" s="37"/>
      <c r="Q568" s="29"/>
      <c r="R568" s="37"/>
      <c r="S568" s="37"/>
      <c r="T568" s="37"/>
      <c r="U568" s="37"/>
      <c r="V568" s="37"/>
      <c r="W568" s="37"/>
      <c r="X568" s="37"/>
      <c r="Y568" s="37"/>
      <c r="Z568" s="37"/>
      <c r="AA568" s="37"/>
      <c r="AB568" s="37"/>
      <c r="AC568" s="37"/>
      <c r="AD568" s="37"/>
      <c r="AE568" s="29"/>
      <c r="AF568" s="29"/>
      <c r="AG568" s="29"/>
      <c r="AH568" s="29"/>
      <c r="AI568" s="29"/>
      <c r="AJ568" s="29"/>
      <c r="AK568" s="29"/>
      <c r="AL568" s="29"/>
      <c r="AM568" s="29"/>
    </row>
    <row r="569" spans="1:39">
      <c r="A569" s="29"/>
      <c r="B569" s="29"/>
      <c r="C569" s="29"/>
      <c r="D569" s="37"/>
      <c r="E569" s="29"/>
      <c r="F569" s="29"/>
      <c r="G569" s="29"/>
      <c r="H569" s="29"/>
      <c r="I569" s="29"/>
      <c r="J569" s="29"/>
      <c r="K569" s="37"/>
      <c r="L569" s="37"/>
      <c r="M569" s="37"/>
      <c r="N569" s="29"/>
      <c r="O569" s="37"/>
      <c r="P569" s="37"/>
      <c r="Q569" s="29"/>
      <c r="R569" s="37"/>
      <c r="S569" s="37"/>
      <c r="T569" s="37"/>
      <c r="U569" s="37"/>
      <c r="V569" s="37"/>
      <c r="W569" s="37"/>
      <c r="X569" s="37"/>
      <c r="Y569" s="37"/>
      <c r="Z569" s="37"/>
      <c r="AA569" s="37"/>
      <c r="AB569" s="37"/>
      <c r="AC569" s="37"/>
      <c r="AD569" s="37"/>
      <c r="AE569" s="29"/>
      <c r="AF569" s="29"/>
      <c r="AG569" s="29"/>
      <c r="AH569" s="29"/>
      <c r="AI569" s="29"/>
      <c r="AJ569" s="29"/>
      <c r="AK569" s="29"/>
      <c r="AL569" s="29"/>
      <c r="AM569" s="29"/>
    </row>
    <row r="570" spans="1:39">
      <c r="A570" s="29"/>
      <c r="B570" s="29"/>
      <c r="C570" s="29"/>
      <c r="D570" s="37"/>
      <c r="E570" s="29"/>
      <c r="F570" s="29"/>
      <c r="G570" s="29"/>
      <c r="H570" s="29"/>
      <c r="I570" s="29"/>
      <c r="J570" s="29"/>
      <c r="K570" s="37"/>
      <c r="L570" s="37"/>
      <c r="M570" s="37"/>
      <c r="N570" s="29"/>
      <c r="O570" s="37"/>
      <c r="P570" s="37"/>
      <c r="Q570" s="29"/>
      <c r="R570" s="37"/>
      <c r="S570" s="37"/>
      <c r="T570" s="37"/>
      <c r="U570" s="37"/>
      <c r="V570" s="37"/>
      <c r="W570" s="37"/>
      <c r="X570" s="37"/>
      <c r="Y570" s="37"/>
      <c r="Z570" s="37"/>
      <c r="AA570" s="37"/>
      <c r="AB570" s="37"/>
      <c r="AC570" s="37"/>
      <c r="AD570" s="37"/>
      <c r="AE570" s="29"/>
      <c r="AF570" s="29"/>
      <c r="AG570" s="29"/>
      <c r="AH570" s="29"/>
      <c r="AI570" s="29"/>
      <c r="AJ570" s="29"/>
      <c r="AK570" s="29"/>
      <c r="AL570" s="29"/>
      <c r="AM570" s="29"/>
    </row>
    <row r="571" spans="1:39">
      <c r="A571" s="29"/>
      <c r="B571" s="29"/>
      <c r="C571" s="29"/>
      <c r="D571" s="37"/>
      <c r="E571" s="29"/>
      <c r="F571" s="29"/>
      <c r="G571" s="29"/>
      <c r="H571" s="29"/>
      <c r="I571" s="29"/>
      <c r="J571" s="29"/>
      <c r="K571" s="37"/>
      <c r="L571" s="37"/>
      <c r="M571" s="37"/>
      <c r="N571" s="29"/>
      <c r="O571" s="37"/>
      <c r="P571" s="37"/>
      <c r="Q571" s="29"/>
      <c r="R571" s="37"/>
      <c r="S571" s="37"/>
      <c r="T571" s="37"/>
      <c r="U571" s="37"/>
      <c r="V571" s="37"/>
      <c r="W571" s="37"/>
      <c r="X571" s="37"/>
      <c r="Y571" s="37"/>
      <c r="Z571" s="37"/>
      <c r="AA571" s="37"/>
      <c r="AB571" s="37"/>
      <c r="AC571" s="37"/>
      <c r="AD571" s="37"/>
      <c r="AE571" s="29"/>
      <c r="AF571" s="29"/>
      <c r="AG571" s="29"/>
      <c r="AH571" s="29"/>
      <c r="AI571" s="29"/>
      <c r="AJ571" s="29"/>
      <c r="AK571" s="29"/>
      <c r="AL571" s="29"/>
      <c r="AM571" s="29"/>
    </row>
    <row r="572" spans="1:39">
      <c r="A572" s="29"/>
      <c r="B572" s="29"/>
      <c r="C572" s="29"/>
      <c r="D572" s="37"/>
      <c r="E572" s="29"/>
      <c r="F572" s="29"/>
      <c r="G572" s="29"/>
      <c r="H572" s="29"/>
      <c r="I572" s="29"/>
      <c r="J572" s="29"/>
      <c r="K572" s="37"/>
      <c r="L572" s="37"/>
      <c r="M572" s="37"/>
      <c r="N572" s="29"/>
      <c r="O572" s="37"/>
      <c r="P572" s="37"/>
      <c r="Q572" s="29"/>
      <c r="R572" s="37"/>
      <c r="S572" s="37"/>
      <c r="T572" s="37"/>
      <c r="U572" s="37"/>
      <c r="V572" s="37"/>
      <c r="W572" s="37"/>
      <c r="X572" s="37"/>
      <c r="Y572" s="37"/>
      <c r="Z572" s="37"/>
      <c r="AA572" s="37"/>
      <c r="AB572" s="37"/>
      <c r="AC572" s="37"/>
      <c r="AD572" s="37"/>
      <c r="AE572" s="29"/>
      <c r="AF572" s="29"/>
      <c r="AG572" s="29"/>
      <c r="AH572" s="29"/>
      <c r="AI572" s="29"/>
      <c r="AJ572" s="29"/>
      <c r="AK572" s="29"/>
      <c r="AL572" s="29"/>
      <c r="AM572" s="29"/>
    </row>
    <row r="573" spans="1:39">
      <c r="A573" s="29"/>
      <c r="B573" s="29"/>
      <c r="C573" s="29"/>
      <c r="D573" s="37"/>
      <c r="E573" s="29"/>
      <c r="F573" s="29"/>
      <c r="G573" s="29"/>
      <c r="H573" s="29"/>
      <c r="I573" s="29"/>
      <c r="J573" s="29"/>
      <c r="K573" s="37"/>
      <c r="L573" s="37"/>
      <c r="M573" s="37"/>
      <c r="N573" s="29"/>
      <c r="O573" s="37"/>
      <c r="P573" s="37"/>
      <c r="Q573" s="29"/>
      <c r="R573" s="37"/>
      <c r="S573" s="37"/>
      <c r="T573" s="37"/>
      <c r="U573" s="37"/>
      <c r="V573" s="37"/>
      <c r="W573" s="37"/>
      <c r="X573" s="37"/>
      <c r="Y573" s="37"/>
      <c r="Z573" s="37"/>
      <c r="AA573" s="37"/>
      <c r="AB573" s="37"/>
      <c r="AC573" s="37"/>
      <c r="AD573" s="37"/>
      <c r="AE573" s="29"/>
      <c r="AF573" s="29"/>
      <c r="AG573" s="29"/>
      <c r="AH573" s="29"/>
      <c r="AI573" s="29"/>
      <c r="AJ573" s="29"/>
      <c r="AK573" s="29"/>
      <c r="AL573" s="29"/>
      <c r="AM573" s="29"/>
    </row>
    <row r="574" spans="1:39">
      <c r="A574" s="29"/>
      <c r="B574" s="29"/>
      <c r="C574" s="29"/>
      <c r="D574" s="37"/>
      <c r="E574" s="29"/>
      <c r="F574" s="29"/>
      <c r="G574" s="29"/>
      <c r="H574" s="29"/>
      <c r="I574" s="29"/>
      <c r="J574" s="29"/>
      <c r="K574" s="37"/>
      <c r="L574" s="37"/>
      <c r="M574" s="37"/>
      <c r="N574" s="29"/>
      <c r="O574" s="37"/>
      <c r="P574" s="37"/>
      <c r="Q574" s="29"/>
      <c r="R574" s="37"/>
      <c r="S574" s="37"/>
      <c r="T574" s="37"/>
      <c r="U574" s="37"/>
      <c r="V574" s="37"/>
      <c r="W574" s="37"/>
      <c r="X574" s="37"/>
      <c r="Y574" s="37"/>
      <c r="Z574" s="37"/>
      <c r="AA574" s="37"/>
      <c r="AB574" s="37"/>
      <c r="AC574" s="37"/>
      <c r="AD574" s="37"/>
      <c r="AE574" s="29"/>
      <c r="AF574" s="29"/>
      <c r="AG574" s="29"/>
      <c r="AH574" s="29"/>
      <c r="AI574" s="29"/>
      <c r="AJ574" s="29"/>
      <c r="AK574" s="29"/>
      <c r="AL574" s="29"/>
      <c r="AM574" s="29"/>
    </row>
    <row r="575" spans="1:39">
      <c r="A575" s="29"/>
      <c r="B575" s="29"/>
      <c r="C575" s="29"/>
      <c r="D575" s="37"/>
      <c r="E575" s="29"/>
      <c r="F575" s="29"/>
      <c r="G575" s="29"/>
      <c r="H575" s="29"/>
      <c r="I575" s="29"/>
      <c r="J575" s="29"/>
      <c r="K575" s="37"/>
      <c r="L575" s="37"/>
      <c r="M575" s="37"/>
      <c r="N575" s="29"/>
      <c r="O575" s="37"/>
      <c r="P575" s="37"/>
      <c r="Q575" s="29"/>
      <c r="R575" s="37"/>
      <c r="S575" s="37"/>
      <c r="T575" s="37"/>
      <c r="U575" s="37"/>
      <c r="V575" s="37"/>
      <c r="W575" s="37"/>
      <c r="X575" s="37"/>
      <c r="Y575" s="37"/>
      <c r="Z575" s="37"/>
      <c r="AA575" s="37"/>
      <c r="AB575" s="37"/>
      <c r="AC575" s="37"/>
      <c r="AD575" s="37"/>
      <c r="AE575" s="29"/>
      <c r="AF575" s="29"/>
      <c r="AG575" s="29"/>
      <c r="AH575" s="29"/>
      <c r="AI575" s="29"/>
      <c r="AJ575" s="29"/>
      <c r="AK575" s="29"/>
      <c r="AL575" s="29"/>
      <c r="AM575" s="29"/>
    </row>
    <row r="576" spans="1:39">
      <c r="A576" s="29"/>
      <c r="B576" s="29"/>
      <c r="C576" s="29"/>
      <c r="D576" s="37"/>
      <c r="E576" s="29"/>
      <c r="F576" s="29"/>
      <c r="G576" s="29"/>
      <c r="H576" s="29"/>
      <c r="I576" s="29"/>
      <c r="J576" s="29"/>
      <c r="K576" s="37"/>
      <c r="L576" s="37"/>
      <c r="M576" s="37"/>
      <c r="N576" s="29"/>
      <c r="O576" s="37"/>
      <c r="P576" s="37"/>
      <c r="Q576" s="29"/>
      <c r="R576" s="37"/>
      <c r="S576" s="37"/>
      <c r="T576" s="37"/>
      <c r="U576" s="37"/>
      <c r="V576" s="37"/>
      <c r="W576" s="37"/>
      <c r="X576" s="37"/>
      <c r="Y576" s="37"/>
      <c r="Z576" s="37"/>
      <c r="AA576" s="37"/>
      <c r="AB576" s="37"/>
      <c r="AC576" s="37"/>
      <c r="AD576" s="37"/>
      <c r="AE576" s="29"/>
      <c r="AF576" s="29"/>
      <c r="AG576" s="29"/>
      <c r="AH576" s="29"/>
      <c r="AI576" s="29"/>
      <c r="AJ576" s="29"/>
      <c r="AK576" s="29"/>
      <c r="AL576" s="29"/>
      <c r="AM576" s="29"/>
    </row>
    <row r="577" spans="1:14">
      <c r="A577" s="29"/>
      <c r="C577" s="29"/>
      <c r="N577" s="29"/>
    </row>
    <row r="578" spans="1:14">
      <c r="A578" s="29"/>
      <c r="C578" s="29"/>
      <c r="N578" s="29"/>
    </row>
    <row r="579" spans="1:14">
      <c r="A579" s="29"/>
      <c r="C579" s="29"/>
      <c r="N579" s="29"/>
    </row>
    <row r="580" spans="1:14">
      <c r="A580" s="29"/>
      <c r="C580" s="29"/>
      <c r="N580" s="29"/>
    </row>
    <row r="581" spans="1:14">
      <c r="A581" s="29"/>
      <c r="C581" s="29"/>
      <c r="N581" s="29"/>
    </row>
    <row r="582" spans="1:14">
      <c r="A582" s="29"/>
      <c r="C582" s="29"/>
      <c r="N582" s="29"/>
    </row>
    <row r="583" spans="1:14">
      <c r="A583" s="29"/>
      <c r="C583" s="29"/>
      <c r="N583" s="29"/>
    </row>
    <row r="584" spans="1:14">
      <c r="A584" s="29"/>
      <c r="C584" s="29"/>
      <c r="N584" s="29"/>
    </row>
    <row r="585" spans="1:14">
      <c r="A585" s="29"/>
      <c r="C585" s="29"/>
      <c r="N585" s="29"/>
    </row>
    <row r="586" spans="1:14">
      <c r="A586" s="29"/>
      <c r="C586" s="29"/>
      <c r="N586" s="29"/>
    </row>
    <row r="587" spans="1:14">
      <c r="A587" s="29"/>
      <c r="C587" s="29"/>
      <c r="N587" s="29"/>
    </row>
    <row r="588" spans="1:14">
      <c r="A588" s="29"/>
      <c r="C588" s="29"/>
      <c r="N588" s="29"/>
    </row>
    <row r="589" spans="1:14">
      <c r="A589" s="29"/>
      <c r="C589" s="29"/>
      <c r="N589" s="29"/>
    </row>
    <row r="590" spans="1:14">
      <c r="A590" s="29"/>
      <c r="C590" s="29"/>
      <c r="N590" s="29"/>
    </row>
    <row r="591" spans="1:14">
      <c r="A591" s="29"/>
      <c r="C591" s="29"/>
      <c r="N591" s="29"/>
    </row>
    <row r="592" spans="1:14">
      <c r="A592" s="29"/>
      <c r="C592" s="29"/>
      <c r="N592" s="29"/>
    </row>
    <row r="593" spans="1:14">
      <c r="A593" s="29"/>
      <c r="C593" s="29"/>
      <c r="N593" s="29"/>
    </row>
    <row r="594" spans="1:14">
      <c r="A594" s="29"/>
      <c r="C594" s="29"/>
      <c r="N594" s="29"/>
    </row>
    <row r="595" spans="1:14">
      <c r="A595" s="29"/>
      <c r="C595" s="29"/>
      <c r="N595" s="29"/>
    </row>
    <row r="596" spans="1:14">
      <c r="A596" s="29"/>
      <c r="C596" s="29"/>
      <c r="N596" s="29"/>
    </row>
    <row r="597" spans="1:14">
      <c r="A597" s="29"/>
      <c r="C597" s="29"/>
      <c r="N597" s="29"/>
    </row>
    <row r="598" spans="1:14">
      <c r="A598" s="29"/>
      <c r="C598" s="29"/>
      <c r="N598" s="29"/>
    </row>
    <row r="599" spans="1:14">
      <c r="A599" s="29"/>
      <c r="C599" s="29"/>
      <c r="N599" s="29"/>
    </row>
    <row r="600" spans="1:14">
      <c r="A600" s="29"/>
      <c r="C600" s="29"/>
      <c r="N600" s="29"/>
    </row>
    <row r="601" spans="1:14">
      <c r="A601" s="29"/>
      <c r="C601" s="29"/>
      <c r="N601" s="29"/>
    </row>
    <row r="602" spans="1:14">
      <c r="A602" s="29"/>
      <c r="C602" s="29"/>
      <c r="N602" s="29"/>
    </row>
    <row r="603" spans="1:14">
      <c r="A603" s="29"/>
      <c r="C603" s="29"/>
      <c r="N603" s="29"/>
    </row>
    <row r="604" spans="1:14">
      <c r="A604" s="29"/>
      <c r="C604" s="29"/>
      <c r="N604" s="29"/>
    </row>
    <row r="605" spans="1:14">
      <c r="A605" s="29"/>
      <c r="C605" s="29"/>
      <c r="N605" s="29"/>
    </row>
    <row r="606" spans="1:14">
      <c r="A606" s="29"/>
      <c r="C606" s="29"/>
      <c r="N606" s="29"/>
    </row>
    <row r="607" spans="1:14">
      <c r="A607" s="29"/>
      <c r="C607" s="29"/>
      <c r="N607" s="29"/>
    </row>
    <row r="608" spans="1:14">
      <c r="A608" s="29"/>
      <c r="C608" s="29"/>
      <c r="N608" s="29"/>
    </row>
    <row r="609" spans="1:14">
      <c r="A609" s="29"/>
      <c r="C609" s="29"/>
      <c r="N609" s="29"/>
    </row>
    <row r="610" spans="1:14">
      <c r="A610" s="29"/>
      <c r="C610" s="29"/>
      <c r="N610" s="29"/>
    </row>
    <row r="611" spans="1:14">
      <c r="A611" s="29"/>
      <c r="C611" s="29"/>
      <c r="N611" s="29"/>
    </row>
    <row r="612" spans="1:14">
      <c r="A612" s="29"/>
      <c r="C612" s="29"/>
      <c r="N612" s="29"/>
    </row>
    <row r="613" spans="1:14">
      <c r="A613" s="29"/>
      <c r="C613" s="29"/>
      <c r="N613" s="29"/>
    </row>
    <row r="614" spans="1:14">
      <c r="A614" s="29"/>
      <c r="C614" s="29"/>
      <c r="N614" s="29"/>
    </row>
    <row r="615" spans="1:14">
      <c r="A615" s="29"/>
      <c r="C615" s="29"/>
      <c r="N615" s="29"/>
    </row>
    <row r="616" spans="1:14">
      <c r="A616" s="29"/>
      <c r="C616" s="29"/>
      <c r="N616" s="29"/>
    </row>
    <row r="617" spans="1:14">
      <c r="A617" s="29"/>
      <c r="C617" s="29"/>
      <c r="N617" s="29"/>
    </row>
    <row r="618" spans="1:14">
      <c r="A618" s="29"/>
      <c r="C618" s="29"/>
      <c r="N618" s="29"/>
    </row>
    <row r="619" spans="1:14">
      <c r="A619" s="29"/>
      <c r="C619" s="29"/>
      <c r="N619" s="29"/>
    </row>
    <row r="620" spans="1:14">
      <c r="A620" s="29"/>
      <c r="C620" s="29"/>
      <c r="N620" s="29"/>
    </row>
    <row r="621" spans="1:14">
      <c r="A621" s="29"/>
      <c r="C621" s="29"/>
      <c r="N621" s="29"/>
    </row>
    <row r="622" spans="1:14">
      <c r="A622" s="29"/>
      <c r="C622" s="29"/>
      <c r="N622" s="29"/>
    </row>
    <row r="623" spans="1:14">
      <c r="A623" s="29"/>
      <c r="C623" s="29"/>
      <c r="N623" s="29"/>
    </row>
    <row r="624" spans="1:14">
      <c r="A624" s="29"/>
      <c r="C624" s="29"/>
      <c r="N624" s="29"/>
    </row>
    <row r="625" spans="1:14">
      <c r="A625" s="29"/>
      <c r="C625" s="29"/>
      <c r="N625" s="29"/>
    </row>
    <row r="626" spans="1:14">
      <c r="A626" s="29"/>
      <c r="C626" s="29"/>
      <c r="N626" s="29"/>
    </row>
    <row r="627" spans="1:14">
      <c r="A627" s="29"/>
      <c r="C627" s="29"/>
      <c r="N627" s="29"/>
    </row>
    <row r="628" spans="1:14">
      <c r="A628" s="29"/>
      <c r="C628" s="29"/>
      <c r="N628" s="29"/>
    </row>
    <row r="629" spans="1:14">
      <c r="A629" s="29"/>
      <c r="C629" s="29"/>
      <c r="N629" s="29"/>
    </row>
    <row r="630" spans="1:14">
      <c r="A630" s="29"/>
      <c r="C630" s="29"/>
      <c r="N630" s="29"/>
    </row>
    <row r="631" spans="1:14">
      <c r="A631" s="29"/>
      <c r="C631" s="29"/>
      <c r="N631" s="29"/>
    </row>
    <row r="632" spans="1:14">
      <c r="A632" s="29"/>
      <c r="C632" s="29"/>
      <c r="N632" s="29"/>
    </row>
    <row r="633" spans="1:14">
      <c r="A633" s="29"/>
      <c r="C633" s="29"/>
      <c r="N633" s="29"/>
    </row>
    <row r="634" spans="1:14">
      <c r="A634" s="29"/>
      <c r="C634" s="29"/>
      <c r="N634" s="29"/>
    </row>
    <row r="635" spans="1:14">
      <c r="A635" s="29"/>
      <c r="C635" s="29"/>
      <c r="N635" s="29"/>
    </row>
    <row r="636" spans="1:14">
      <c r="A636" s="29"/>
      <c r="C636" s="29"/>
      <c r="N636" s="29"/>
    </row>
    <row r="637" spans="1:14">
      <c r="A637" s="29"/>
      <c r="C637" s="29"/>
      <c r="N637" s="29"/>
    </row>
    <row r="638" spans="1:14">
      <c r="A638" s="29"/>
      <c r="C638" s="29"/>
      <c r="N638" s="29"/>
    </row>
    <row r="639" spans="1:14">
      <c r="A639" s="29"/>
      <c r="C639" s="29"/>
      <c r="N639" s="29"/>
    </row>
    <row r="640" spans="1:14">
      <c r="A640" s="29"/>
      <c r="C640" s="29"/>
      <c r="N640" s="29"/>
    </row>
    <row r="641" spans="1:14">
      <c r="A641" s="29"/>
      <c r="C641" s="29"/>
      <c r="N641" s="29"/>
    </row>
    <row r="642" spans="1:14">
      <c r="A642" s="29"/>
      <c r="C642" s="29"/>
      <c r="N642" s="29"/>
    </row>
    <row r="643" spans="1:14">
      <c r="A643" s="29"/>
      <c r="C643" s="29"/>
      <c r="N643" s="29"/>
    </row>
    <row r="644" spans="1:14">
      <c r="A644" s="29"/>
      <c r="C644" s="29"/>
      <c r="N644" s="29"/>
    </row>
    <row r="645" spans="1:14">
      <c r="A645" s="29"/>
      <c r="C645" s="29"/>
      <c r="N645" s="29"/>
    </row>
    <row r="646" spans="1:14">
      <c r="A646" s="29"/>
      <c r="C646" s="29"/>
      <c r="N646" s="29"/>
    </row>
    <row r="647" spans="1:14">
      <c r="A647" s="29"/>
      <c r="C647" s="29"/>
      <c r="N647" s="29"/>
    </row>
    <row r="648" spans="1:14">
      <c r="A648" s="29"/>
      <c r="C648" s="29"/>
      <c r="N648" s="29"/>
    </row>
    <row r="649" spans="1:14">
      <c r="A649" s="29"/>
      <c r="C649" s="29"/>
      <c r="N649" s="29"/>
    </row>
    <row r="650" spans="1:14">
      <c r="A650" s="29"/>
      <c r="C650" s="29"/>
      <c r="N650" s="29"/>
    </row>
    <row r="651" spans="1:14">
      <c r="A651" s="29"/>
      <c r="C651" s="29"/>
      <c r="N651" s="29"/>
    </row>
    <row r="652" spans="1:14">
      <c r="A652" s="29"/>
      <c r="C652" s="29"/>
      <c r="N652" s="29"/>
    </row>
    <row r="653" spans="1:14">
      <c r="A653" s="29"/>
      <c r="C653" s="29"/>
      <c r="N653" s="29"/>
    </row>
    <row r="654" spans="1:14">
      <c r="A654" s="29"/>
      <c r="C654" s="29"/>
      <c r="N654" s="29"/>
    </row>
    <row r="655" spans="1:14">
      <c r="A655" s="29"/>
      <c r="C655" s="29"/>
      <c r="N655" s="29"/>
    </row>
    <row r="656" spans="1:14">
      <c r="A656" s="29"/>
      <c r="N656" s="29"/>
    </row>
    <row r="657" spans="1:14">
      <c r="A657" s="29"/>
      <c r="N657" s="29"/>
    </row>
    <row r="658" spans="1:14">
      <c r="A658" s="29"/>
      <c r="N658" s="29"/>
    </row>
    <row r="659" spans="1:14">
      <c r="A659" s="29"/>
      <c r="N659" s="29"/>
    </row>
    <row r="660" spans="1:14">
      <c r="A660" s="29"/>
      <c r="N660" s="29"/>
    </row>
    <row r="661" spans="1:14">
      <c r="A661" s="29"/>
      <c r="N661" s="29"/>
    </row>
    <row r="662" spans="1:14">
      <c r="A662" s="29"/>
    </row>
    <row r="663" spans="1:14">
      <c r="A663" s="29"/>
    </row>
    <row r="664" spans="1:14">
      <c r="A664" s="29"/>
    </row>
    <row r="665" spans="1:14">
      <c r="A665" s="29"/>
    </row>
    <row r="666" spans="1:14">
      <c r="A666" s="29"/>
    </row>
    <row r="667" spans="1:14">
      <c r="A667" s="29"/>
    </row>
    <row r="668" spans="1:14">
      <c r="A668" s="29"/>
    </row>
    <row r="669" spans="1:14">
      <c r="A669" s="29"/>
    </row>
    <row r="670" spans="1:14">
      <c r="A670" s="29"/>
    </row>
    <row r="671" spans="1:14">
      <c r="A671" s="29"/>
    </row>
    <row r="672" spans="1:14">
      <c r="A672" s="29"/>
    </row>
    <row r="673" spans="1:1">
      <c r="A673" s="29"/>
    </row>
    <row r="674" spans="1:1">
      <c r="A674" s="29"/>
    </row>
    <row r="675" spans="1:1">
      <c r="A675" s="29"/>
    </row>
    <row r="676" spans="1:1">
      <c r="A676" s="29"/>
    </row>
    <row r="677" spans="1:1">
      <c r="A677" s="29"/>
    </row>
    <row r="678" spans="1:1">
      <c r="A678" s="29"/>
    </row>
    <row r="679" spans="1:1">
      <c r="A679" s="29"/>
    </row>
    <row r="680" spans="1:1">
      <c r="A680" s="29"/>
    </row>
    <row r="681" spans="1:1">
      <c r="A681" s="29"/>
    </row>
    <row r="682" spans="1:1">
      <c r="A682" s="29"/>
    </row>
    <row r="683" spans="1:1">
      <c r="A683" s="29"/>
    </row>
    <row r="684" spans="1:1">
      <c r="A684" s="29"/>
    </row>
    <row r="685" spans="1:1">
      <c r="A685" s="29"/>
    </row>
    <row r="686" spans="1:1">
      <c r="A686" s="29"/>
    </row>
    <row r="687" spans="1:1">
      <c r="A687" s="29"/>
    </row>
    <row r="688" spans="1:1">
      <c r="A688" s="29"/>
    </row>
    <row r="689" spans="1:1">
      <c r="A689" s="29"/>
    </row>
    <row r="690" spans="1:1">
      <c r="A690" s="29"/>
    </row>
    <row r="691" spans="1:1">
      <c r="A691" s="29"/>
    </row>
    <row r="692" spans="1:1">
      <c r="A692" s="29"/>
    </row>
    <row r="693" spans="1:1">
      <c r="A693" s="29"/>
    </row>
    <row r="694" spans="1:1">
      <c r="A694" s="29"/>
    </row>
    <row r="695" spans="1:1">
      <c r="A695" s="29"/>
    </row>
    <row r="696" spans="1:1">
      <c r="A696" s="29"/>
    </row>
    <row r="697" spans="1:1">
      <c r="A697" s="29"/>
    </row>
    <row r="698" spans="1:1">
      <c r="A698" s="29"/>
    </row>
    <row r="699" spans="1:1">
      <c r="A699" s="29"/>
    </row>
    <row r="700" spans="1:1">
      <c r="A700" s="29"/>
    </row>
    <row r="701" spans="1:1">
      <c r="A701" s="29"/>
    </row>
    <row r="702" spans="1:1">
      <c r="A702" s="29"/>
    </row>
    <row r="703" spans="1:1">
      <c r="A703" s="29"/>
    </row>
    <row r="704" spans="1:1">
      <c r="A704" s="29"/>
    </row>
    <row r="705" spans="1:1">
      <c r="A705" s="29"/>
    </row>
    <row r="706" spans="1:1">
      <c r="A706" s="29"/>
    </row>
    <row r="707" spans="1:1">
      <c r="A707" s="29"/>
    </row>
    <row r="708" spans="1:1">
      <c r="A708" s="29"/>
    </row>
    <row r="709" spans="1:1">
      <c r="A709" s="29"/>
    </row>
    <row r="710" spans="1:1">
      <c r="A710" s="29"/>
    </row>
    <row r="711" spans="1:1">
      <c r="A711" s="29"/>
    </row>
    <row r="712" spans="1:1">
      <c r="A712" s="29"/>
    </row>
    <row r="713" spans="1:1">
      <c r="A713" s="29"/>
    </row>
    <row r="714" spans="1:1">
      <c r="A714" s="29"/>
    </row>
    <row r="715" spans="1:1">
      <c r="A715" s="29"/>
    </row>
    <row r="716" spans="1:1">
      <c r="A716" s="29"/>
    </row>
    <row r="717" spans="1:1">
      <c r="A717" s="29"/>
    </row>
    <row r="718" spans="1:1">
      <c r="A718" s="29"/>
    </row>
    <row r="719" spans="1:1">
      <c r="A719" s="29"/>
    </row>
    <row r="720" spans="1:1">
      <c r="A720" s="29"/>
    </row>
    <row r="721" spans="1:1">
      <c r="A721" s="29"/>
    </row>
    <row r="722" spans="1:1">
      <c r="A722" s="29"/>
    </row>
    <row r="723" spans="1:1">
      <c r="A723" s="29"/>
    </row>
    <row r="724" spans="1:1">
      <c r="A724" s="29"/>
    </row>
    <row r="725" spans="1:1">
      <c r="A725" s="29"/>
    </row>
    <row r="726" spans="1:1">
      <c r="A726" s="29"/>
    </row>
    <row r="727" spans="1:1">
      <c r="A727" s="29"/>
    </row>
    <row r="728" spans="1:1">
      <c r="A728" s="29"/>
    </row>
    <row r="729" spans="1:1">
      <c r="A729" s="29"/>
    </row>
    <row r="730" spans="1:1">
      <c r="A730" s="29"/>
    </row>
    <row r="731" spans="1:1">
      <c r="A731" s="29"/>
    </row>
    <row r="732" spans="1:1">
      <c r="A732" s="29"/>
    </row>
    <row r="733" spans="1:1">
      <c r="A733" s="29"/>
    </row>
    <row r="734" spans="1:1">
      <c r="A734" s="29"/>
    </row>
    <row r="735" spans="1:1">
      <c r="A735" s="29"/>
    </row>
    <row r="736" spans="1:1">
      <c r="A736" s="29"/>
    </row>
    <row r="737" spans="1:1">
      <c r="A737" s="29"/>
    </row>
    <row r="738" spans="1:1">
      <c r="A738" s="29"/>
    </row>
    <row r="739" spans="1:1">
      <c r="A739" s="29"/>
    </row>
    <row r="740" spans="1:1">
      <c r="A740" s="29"/>
    </row>
    <row r="741" spans="1:1">
      <c r="A741" s="29"/>
    </row>
    <row r="742" spans="1:1">
      <c r="A742" s="29"/>
    </row>
    <row r="743" spans="1:1">
      <c r="A743" s="29"/>
    </row>
    <row r="744" spans="1:1">
      <c r="A744" s="29"/>
    </row>
    <row r="745" spans="1:1">
      <c r="A745" s="29"/>
    </row>
    <row r="746" spans="1:1">
      <c r="A746" s="29"/>
    </row>
  </sheetData>
  <mergeCells count="1">
    <mergeCell ref="W1:A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U510"/>
  <sheetViews>
    <sheetView topLeftCell="E1" workbookViewId="0">
      <selection activeCell="R32" sqref="R32"/>
    </sheetView>
  </sheetViews>
  <sheetFormatPr defaultRowHeight="15"/>
  <cols>
    <col min="1" max="1" width="11.28515625" bestFit="1" customWidth="1"/>
    <col min="2" max="2" width="46" style="11" bestFit="1" customWidth="1"/>
    <col min="3" max="3" width="23.5703125" style="11" bestFit="1" customWidth="1"/>
    <col min="4" max="4" width="35.85546875" style="11" bestFit="1" customWidth="1"/>
    <col min="5" max="5" width="11.42578125" style="11" bestFit="1" customWidth="1"/>
    <col min="6" max="6" width="11.7109375" style="11" bestFit="1" customWidth="1"/>
    <col min="7" max="7" width="12.85546875" style="11" bestFit="1" customWidth="1"/>
    <col min="8" max="8" width="11.7109375" style="11" bestFit="1" customWidth="1"/>
    <col min="9" max="9" width="11.42578125" bestFit="1" customWidth="1"/>
    <col min="14" max="14" width="43.5703125" bestFit="1" customWidth="1"/>
    <col min="15" max="15" width="19.42578125" bestFit="1" customWidth="1"/>
    <col min="16" max="16" width="32.28515625" bestFit="1" customWidth="1"/>
    <col min="17" max="17" width="11.42578125" bestFit="1" customWidth="1"/>
    <col min="18" max="18" width="9.5703125" bestFit="1" customWidth="1"/>
    <col min="19" max="19" width="17.5703125" bestFit="1" customWidth="1"/>
    <col min="20" max="20" width="11.42578125" bestFit="1" customWidth="1"/>
    <col min="21" max="21" width="17.5703125" bestFit="1" customWidth="1"/>
  </cols>
  <sheetData>
    <row r="1" spans="1:21" ht="18" thickBot="1">
      <c r="A1" s="27" t="s">
        <v>53</v>
      </c>
      <c r="B1" s="10" t="s">
        <v>281</v>
      </c>
      <c r="C1" s="10" t="s">
        <v>529</v>
      </c>
      <c r="D1" s="10" t="s">
        <v>277</v>
      </c>
      <c r="E1" s="10" t="s">
        <v>278</v>
      </c>
      <c r="F1" s="10" t="s">
        <v>530</v>
      </c>
      <c r="G1" s="10" t="s">
        <v>279</v>
      </c>
      <c r="H1" s="10" t="s">
        <v>280</v>
      </c>
      <c r="I1" s="1" t="s">
        <v>9</v>
      </c>
      <c r="K1" s="50" t="s">
        <v>582</v>
      </c>
      <c r="L1">
        <f>MATCH("CPU model",Input!$D$1:$AC$1,0)</f>
        <v>19</v>
      </c>
      <c r="N1" t="s">
        <v>595</v>
      </c>
      <c r="O1" t="s">
        <v>529</v>
      </c>
      <c r="P1" t="s">
        <v>277</v>
      </c>
      <c r="Q1" t="s">
        <v>278</v>
      </c>
      <c r="R1" t="s">
        <v>530</v>
      </c>
      <c r="S1" t="s">
        <v>279</v>
      </c>
      <c r="T1" t="s">
        <v>280</v>
      </c>
      <c r="U1" t="s">
        <v>9</v>
      </c>
    </row>
    <row r="2" spans="1:21" ht="15.75" thickTop="1">
      <c r="A2" t="str">
        <f>CSV!B2&amp;""</f>
        <v>PF3MYS6D</v>
      </c>
      <c r="B2" s="11" t="str" cm="1">
        <f t="array" ref="B2">IF(CSV!$AR2=0,"",INDEX(Input!$D$2:$AC$500,CSV!$AR2,$L$1)&amp;"")</f>
        <v>11th Gen Intel(R) Core(TM) i7-1165G7 @ 2.80GHz</v>
      </c>
      <c r="C2" s="11" t="str">
        <f>IF($B2="","",IFERROR(_xlfn.TEXTAFTER($B2,"Core(TM) "),IFERROR(_xlfn.TEXTAFTER($B2,"Xeon(R) "),"")))</f>
        <v>i7-1165G7 @ 2.80GHz</v>
      </c>
      <c r="D2" s="11" t="str">
        <f>IF($B2="","",IFERROR(_xlfn.TEXTAFTER($B2,"Ryzen "),""))</f>
        <v/>
      </c>
      <c r="E2" s="11" t="str">
        <f>IF($B2="","",IF(ISNUMBER(SEARCH("Ultra",$B2)),"Ultra"&amp;_xlfn.TEXTAFTER($B2,"Ultra"),""))</f>
        <v/>
      </c>
      <c r="F2" s="11" t="str">
        <f>IF(C2="","",IF(ISNUMBER(SEARCH("Xeon(R)",$B2)),"Xeon "&amp;TRIM(SUBSTITUTE(_xlfn.TEXTBEFORE(C2&amp;"@","@"),"CPU","")),TRIM(_xlfn.TEXTBEFORE(C2," ",,1,1))))</f>
        <v>i7-1165G7</v>
      </c>
      <c r="G2" s="11" t="str" cm="1">
        <f t="array" ref="G2">IF($D2="","",IFERROR(_xlfn.LET(_xlpm.t,_xlfn.TEXTSPLIT($D2,"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"&amp;TRIM($D2)))</f>
        <v/>
      </c>
      <c r="H2" s="11" t="str">
        <f t="shared" ref="H2:H65" si="0">E2</f>
        <v/>
      </c>
      <c r="I2" t="str">
        <f t="shared" ref="I2:I65" si="1">IF(H2&lt;&gt;"",H2,IF(G2&lt;&gt;"",G2,F2))</f>
        <v>i7-1165G7</v>
      </c>
      <c r="N2" t="str">
        <f>WindowsReports!G2&amp;""</f>
        <v/>
      </c>
      <c r="O2" t="str">
        <f>IF($N2="","",IFERROR(_xlfn.TEXTAFTER($N2,"Core(TM) "),IFERROR(_xlfn.TEXTAFTER($N2,"Xeon(R) "),"")))</f>
        <v/>
      </c>
      <c r="P2" t="str">
        <f>IF($N2="","",IFERROR(_xlfn.TEXTAFTER($N2,"Ryzen "),""))</f>
        <v/>
      </c>
      <c r="Q2" t="str">
        <f>IF($N2="","",IF(ISNUMBER(SEARCH("Ultra",$N2)),"Ultra"&amp;_xlfn.TEXTAFTER($N2,"Ultra"),""))</f>
        <v/>
      </c>
      <c r="R2" t="str">
        <f>IF(O2="","",IF(ISNUMBER(SEARCH("Xeon(R)",$N2)),"Xeon "&amp;TRIM(SUBSTITUTE(_xlfn.TEXTBEFORE(O2&amp;"@","@"),"CPU","")),TRIM(_xlfn.TEXTBEFORE(O2," ",,1,1))))</f>
        <v/>
      </c>
      <c r="S2" t="str" cm="1">
        <f t="array" ref="S2">IF($P2="","",IFERROR(_xlfn.LET(_xlpm.t,_xlfn.TEXTSPLIT($P2,"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"&amp;TRIM($P2)))</f>
        <v/>
      </c>
      <c r="T2" t="str">
        <f>Q2</f>
        <v/>
      </c>
      <c r="U2" t="str">
        <f>IF(T2&lt;&gt;"",T2,IF(S2&lt;&gt;"",S2,R2))</f>
        <v/>
      </c>
    </row>
    <row r="3" spans="1:21">
      <c r="A3" t="str">
        <f>CSV!B3&amp;""</f>
        <v>46RFNN2</v>
      </c>
      <c r="B3" s="11" t="str" cm="1">
        <f t="array" ref="B3">IF(CSV!$AR3=0,"",INDEX(Input!$D$2:$AC$500,CSV!$AR3,$L$1)&amp;"")</f>
        <v>Intel(R) Core(TM) i7-8650U CPU @ 1.90GHz</v>
      </c>
      <c r="C3" s="11" t="str">
        <f t="shared" ref="C3:C66" si="2">IF($B3="","",IFERROR(_xlfn.TEXTAFTER($B3,"Core(TM) "),IFERROR(_xlfn.TEXTAFTER($B3,"Xeon(R) "),"")))</f>
        <v>i7-8650U CPU @ 1.90GHz</v>
      </c>
      <c r="D3" s="11" t="str">
        <f t="shared" ref="D3:D66" si="3">IF($B3="","",IFERROR(_xlfn.TEXTAFTER($B3,"Ryzen "),""))</f>
        <v/>
      </c>
      <c r="E3" s="11" t="str">
        <f t="shared" ref="E3:E66" si="4">IF($B3="","",IF(ISNUMBER(SEARCH("Ultra",$B3)),"Ultra"&amp;_xlfn.TEXTAFTER($B3,"Ultra"),""))</f>
        <v/>
      </c>
      <c r="F3" s="11" t="str">
        <f t="shared" ref="F3:F66" si="5">IF(C3="","",IF(ISNUMBER(SEARCH("Xeon(R)",$B3)),"Xeon "&amp;TRIM(SUBSTITUTE(_xlfn.TEXTBEFORE(C3&amp;"@","@"),"CPU","")),TRIM(_xlfn.TEXTBEFORE(C3," ",,1,1))))</f>
        <v>i7-8650U</v>
      </c>
      <c r="G3" s="11" t="str" cm="1">
        <f t="array" ref="G3">IF($D3="","",IFERROR(_xlfn.LET(_xlpm.t,_xlfn.TEXTSPLIT($D3,"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"&amp;TRIM($D3)))</f>
        <v/>
      </c>
      <c r="H3" s="11" t="str">
        <f t="shared" si="0"/>
        <v/>
      </c>
      <c r="I3" t="str">
        <f t="shared" si="1"/>
        <v>i7-8650U</v>
      </c>
      <c r="N3" t="str">
        <f>WindowsReports!G3&amp;""</f>
        <v/>
      </c>
      <c r="O3" t="str">
        <f t="shared" ref="O3:O66" si="6">IF($N3="","",IFERROR(_xlfn.TEXTAFTER($N3,"Core(TM) "),IFERROR(_xlfn.TEXTAFTER($N3,"Xeon(R) "),"")))</f>
        <v/>
      </c>
      <c r="P3" t="str">
        <f t="shared" ref="P3:P66" si="7">IF($N3="","",IFERROR(_xlfn.TEXTAFTER($N3,"Ryzen "),""))</f>
        <v/>
      </c>
      <c r="Q3" t="str">
        <f t="shared" ref="Q3:Q66" si="8">IF($N3="","",IF(ISNUMBER(SEARCH("Ultra",$N3)),"Ultra"&amp;_xlfn.TEXTAFTER($N3,"Ultra"),""))</f>
        <v/>
      </c>
      <c r="R3" t="str">
        <f t="shared" ref="R3:R66" si="9">IF(O3="","",IF(ISNUMBER(SEARCH("Xeon(R)",$N3)),"Xeon "&amp;TRIM(SUBSTITUTE(_xlfn.TEXTBEFORE(O3&amp;"@","@"),"CPU","")),TRIM(_xlfn.TEXTBEFORE(O3," ",,1,1))))</f>
        <v/>
      </c>
      <c r="S3" t="str" cm="1">
        <f t="array" ref="S3">IF($P3="","",IFERROR(_xlfn.LET(_xlpm.t,_xlfn.TEXTSPLIT($P3,"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"&amp;TRIM($P3)))</f>
        <v/>
      </c>
      <c r="T3" t="str">
        <f t="shared" ref="T3:T66" si="10">Q3</f>
        <v/>
      </c>
      <c r="U3" t="str">
        <f t="shared" ref="U3:U66" si="11">IF(T3&lt;&gt;"",T3,IF(S3&lt;&gt;"",S3,R3))</f>
        <v/>
      </c>
    </row>
    <row r="4" spans="1:21">
      <c r="A4" t="str">
        <f>CSV!B4&amp;""</f>
        <v>PF3P3QYM</v>
      </c>
      <c r="B4" s="11" t="str" cm="1">
        <f t="array" ref="B4">IF(CSV!$AR4=0,"",INDEX(Input!$D$2:$AC$500,CSV!$AR4,$L$1)&amp;"")</f>
        <v>11th Gen Intel(R) Core(TM) i7-1165G7 @ 2.80GHz</v>
      </c>
      <c r="C4" s="11" t="str">
        <f t="shared" si="2"/>
        <v>i7-1165G7 @ 2.80GHz</v>
      </c>
      <c r="D4" s="11" t="str">
        <f t="shared" si="3"/>
        <v/>
      </c>
      <c r="E4" s="11" t="str">
        <f t="shared" si="4"/>
        <v/>
      </c>
      <c r="F4" s="11" t="str">
        <f t="shared" si="5"/>
        <v>i7-1165G7</v>
      </c>
      <c r="G4" s="11" t="str" cm="1">
        <f t="array" ref="G4">IF($D4="","",IFERROR(_xlfn.LET(_xlpm.t,_xlfn.TEXTSPLIT($D4,"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"&amp;TRIM($D4)))</f>
        <v/>
      </c>
      <c r="H4" s="11" t="str">
        <f t="shared" si="0"/>
        <v/>
      </c>
      <c r="I4" t="str">
        <f t="shared" si="1"/>
        <v>i7-1165G7</v>
      </c>
      <c r="N4" t="str">
        <f>WindowsReports!G4&amp;""</f>
        <v/>
      </c>
      <c r="O4" t="str">
        <f t="shared" si="6"/>
        <v/>
      </c>
      <c r="P4" t="str">
        <f t="shared" si="7"/>
        <v/>
      </c>
      <c r="Q4" t="str">
        <f t="shared" si="8"/>
        <v/>
      </c>
      <c r="R4" t="str">
        <f t="shared" si="9"/>
        <v/>
      </c>
      <c r="S4" t="str" cm="1">
        <f t="array" ref="S4">IF($P4="","",IFERROR(_xlfn.LET(_xlpm.t,_xlfn.TEXTSPLIT($P4,"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"&amp;TRIM($P4)))</f>
        <v/>
      </c>
      <c r="T4" t="str">
        <f t="shared" si="10"/>
        <v/>
      </c>
      <c r="U4" t="str">
        <f t="shared" si="11"/>
        <v/>
      </c>
    </row>
    <row r="5" spans="1:21">
      <c r="A5" t="str">
        <f>CSV!B5&amp;""</f>
        <v>PF2CM5PY</v>
      </c>
      <c r="B5" s="11" t="str" cm="1">
        <f t="array" ref="B5">IF(CSV!$AR5=0,"",INDEX(Input!$D$2:$AC$500,CSV!$AR5,$L$1)&amp;"")</f>
        <v>Intel(R) Core(TM) i7-10510U CPU @ 1.80GHz</v>
      </c>
      <c r="C5" s="11" t="str">
        <f t="shared" si="2"/>
        <v>i7-10510U CPU @ 1.80GHz</v>
      </c>
      <c r="D5" s="11" t="str">
        <f t="shared" si="3"/>
        <v/>
      </c>
      <c r="E5" s="11" t="str">
        <f t="shared" si="4"/>
        <v/>
      </c>
      <c r="F5" s="11" t="str">
        <f t="shared" si="5"/>
        <v>i7-10510U</v>
      </c>
      <c r="G5" s="11" t="str" cm="1">
        <f t="array" ref="G5">IF($D5="","",IFERROR(_xlfn.LET(_xlpm.t,_xlfn.TEXTSPLIT($D5,"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"&amp;TRIM($D5)))</f>
        <v/>
      </c>
      <c r="H5" s="11" t="str">
        <f t="shared" si="0"/>
        <v/>
      </c>
      <c r="I5" t="str">
        <f t="shared" si="1"/>
        <v>i7-10510U</v>
      </c>
      <c r="N5" t="str">
        <f>WindowsReports!G5&amp;""</f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 cm="1">
        <f t="array" ref="S5">IF($P5="","",IFERROR(_xlfn.LET(_xlpm.t,_xlfn.TEXTSPLIT($P5,"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"&amp;TRIM($P5)))</f>
        <v/>
      </c>
      <c r="T5" t="str">
        <f t="shared" si="10"/>
        <v/>
      </c>
      <c r="U5" t="str">
        <f t="shared" si="11"/>
        <v/>
      </c>
    </row>
    <row r="6" spans="1:21">
      <c r="A6" t="str">
        <f>CSV!B6&amp;""</f>
        <v/>
      </c>
      <c r="B6" s="11" t="str" cm="1">
        <f t="array" ref="B6">IF(CSV!$AR6=0,"",INDEX(Input!$D$2:$AC$500,CSV!$AR6,$L$1)&amp;"")</f>
        <v/>
      </c>
      <c r="C6" s="11" t="str">
        <f t="shared" si="2"/>
        <v/>
      </c>
      <c r="D6" s="11" t="str">
        <f t="shared" si="3"/>
        <v/>
      </c>
      <c r="E6" s="11" t="str">
        <f t="shared" si="4"/>
        <v/>
      </c>
      <c r="F6" s="11" t="str">
        <f t="shared" si="5"/>
        <v/>
      </c>
      <c r="G6" s="11" t="str" cm="1">
        <f t="array" ref="G6">IF($D6="","",IFERROR(_xlfn.LET(_xlpm.t,_xlfn.TEXTSPLIT($D6,"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"&amp;TRIM($D6)))</f>
        <v/>
      </c>
      <c r="H6" s="11" t="str">
        <f t="shared" si="0"/>
        <v/>
      </c>
      <c r="I6" t="str">
        <f t="shared" si="1"/>
        <v/>
      </c>
      <c r="N6" t="str">
        <f>WindowsReports!G6&amp;""</f>
        <v/>
      </c>
      <c r="O6" t="str">
        <f t="shared" si="6"/>
        <v/>
      </c>
      <c r="P6" t="str">
        <f t="shared" si="7"/>
        <v/>
      </c>
      <c r="Q6" t="str">
        <f t="shared" si="8"/>
        <v/>
      </c>
      <c r="R6" t="str">
        <f t="shared" si="9"/>
        <v/>
      </c>
      <c r="S6" t="str" cm="1">
        <f t="array" ref="S6">IF($P6="","",IFERROR(_xlfn.LET(_xlpm.t,_xlfn.TEXTSPLIT($P6,"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"&amp;TRIM($P6)))</f>
        <v/>
      </c>
      <c r="T6" t="str">
        <f t="shared" si="10"/>
        <v/>
      </c>
      <c r="U6" t="str">
        <f t="shared" si="11"/>
        <v/>
      </c>
    </row>
    <row r="7" spans="1:21">
      <c r="A7" t="str">
        <f>CSV!B7&amp;""</f>
        <v/>
      </c>
      <c r="B7" s="11" t="str" cm="1">
        <f t="array" ref="B7">IF(CSV!$AR7=0,"",INDEX(Input!$D$2:$AC$500,CSV!$AR7,$L$1)&amp;"")</f>
        <v/>
      </c>
      <c r="C7" s="11" t="str">
        <f t="shared" si="2"/>
        <v/>
      </c>
      <c r="D7" s="11" t="str">
        <f t="shared" si="3"/>
        <v/>
      </c>
      <c r="E7" s="11" t="str">
        <f t="shared" si="4"/>
        <v/>
      </c>
      <c r="F7" s="11" t="str">
        <f t="shared" si="5"/>
        <v/>
      </c>
      <c r="G7" s="11" t="str" cm="1">
        <f t="array" ref="G7">IF($D7="","",IFERROR(_xlfn.LET(_xlpm.t,_xlfn.TEXTSPLIT($D7,"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"&amp;TRIM($D7)))</f>
        <v/>
      </c>
      <c r="H7" s="11" t="str">
        <f t="shared" si="0"/>
        <v/>
      </c>
      <c r="I7" t="str">
        <f t="shared" si="1"/>
        <v/>
      </c>
      <c r="N7" t="str">
        <f>WindowsReports!G7&amp;""</f>
        <v/>
      </c>
      <c r="O7" t="str">
        <f t="shared" si="6"/>
        <v/>
      </c>
      <c r="P7" t="str">
        <f t="shared" si="7"/>
        <v/>
      </c>
      <c r="Q7" t="str">
        <f t="shared" si="8"/>
        <v/>
      </c>
      <c r="R7" t="str">
        <f t="shared" si="9"/>
        <v/>
      </c>
      <c r="S7" t="str" cm="1">
        <f t="array" ref="S7">IF($P7="","",IFERROR(_xlfn.LET(_xlpm.t,_xlfn.TEXTSPLIT($P7,"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"&amp;TRIM($P7)))</f>
        <v/>
      </c>
      <c r="T7" t="str">
        <f t="shared" si="10"/>
        <v/>
      </c>
      <c r="U7" t="str">
        <f t="shared" si="11"/>
        <v/>
      </c>
    </row>
    <row r="8" spans="1:21">
      <c r="A8" t="str">
        <f>CSV!B8&amp;""</f>
        <v/>
      </c>
      <c r="B8" s="11" t="str" cm="1">
        <f t="array" ref="B8">IF(CSV!$AR8=0,"",INDEX(Input!$D$2:$AC$500,CSV!$AR8,$L$1)&amp;"")</f>
        <v/>
      </c>
      <c r="C8" s="11" t="str">
        <f t="shared" si="2"/>
        <v/>
      </c>
      <c r="D8" s="11" t="str">
        <f t="shared" si="3"/>
        <v/>
      </c>
      <c r="E8" s="11" t="str">
        <f t="shared" si="4"/>
        <v/>
      </c>
      <c r="F8" s="11" t="str">
        <f t="shared" si="5"/>
        <v/>
      </c>
      <c r="G8" s="11" t="str" cm="1">
        <f t="array" ref="G8">IF($D8="","",IFERROR(_xlfn.LET(_xlpm.t,_xlfn.TEXTSPLIT($D8,"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"&amp;TRIM($D8)))</f>
        <v/>
      </c>
      <c r="H8" s="11" t="str">
        <f t="shared" si="0"/>
        <v/>
      </c>
      <c r="I8" t="str">
        <f t="shared" si="1"/>
        <v/>
      </c>
      <c r="N8" t="str">
        <f>WindowsReports!G8&amp;""</f>
        <v/>
      </c>
      <c r="O8" t="str">
        <f t="shared" si="6"/>
        <v/>
      </c>
      <c r="P8" t="str">
        <f t="shared" si="7"/>
        <v/>
      </c>
      <c r="Q8" t="str">
        <f t="shared" si="8"/>
        <v/>
      </c>
      <c r="R8" t="str">
        <f t="shared" si="9"/>
        <v/>
      </c>
      <c r="S8" t="str" cm="1">
        <f t="array" ref="S8">IF($P8="","",IFERROR(_xlfn.LET(_xlpm.t,_xlfn.TEXTSPLIT($P8,"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"&amp;TRIM($P8)))</f>
        <v/>
      </c>
      <c r="T8" t="str">
        <f t="shared" si="10"/>
        <v/>
      </c>
      <c r="U8" t="str">
        <f t="shared" si="11"/>
        <v/>
      </c>
    </row>
    <row r="9" spans="1:21">
      <c r="A9" t="str">
        <f>CSV!B9&amp;""</f>
        <v/>
      </c>
      <c r="B9" s="11" t="str" cm="1">
        <f t="array" ref="B9">IF(CSV!$AR9=0,"",INDEX(Input!$D$2:$AC$500,CSV!$AR9,$L$1)&amp;"")</f>
        <v/>
      </c>
      <c r="C9" s="11" t="str">
        <f t="shared" si="2"/>
        <v/>
      </c>
      <c r="D9" s="11" t="str">
        <f t="shared" si="3"/>
        <v/>
      </c>
      <c r="E9" s="11" t="str">
        <f t="shared" si="4"/>
        <v/>
      </c>
      <c r="F9" s="11" t="str">
        <f t="shared" si="5"/>
        <v/>
      </c>
      <c r="G9" s="11" t="str" cm="1">
        <f t="array" ref="G9">IF($D9="","",IFERROR(_xlfn.LET(_xlpm.t,_xlfn.TEXTSPLIT($D9,"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"&amp;TRIM($D9)))</f>
        <v/>
      </c>
      <c r="H9" s="11" t="str">
        <f t="shared" si="0"/>
        <v/>
      </c>
      <c r="I9" t="str">
        <f t="shared" si="1"/>
        <v/>
      </c>
      <c r="N9" t="str">
        <f>WindowsReports!G9&amp;""</f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 cm="1">
        <f t="array" ref="S9">IF($P9="","",IFERROR(_xlfn.LET(_xlpm.t,_xlfn.TEXTSPLIT($P9,"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"&amp;TRIM($P9)))</f>
        <v/>
      </c>
      <c r="T9" t="str">
        <f t="shared" si="10"/>
        <v/>
      </c>
      <c r="U9" t="str">
        <f t="shared" si="11"/>
        <v/>
      </c>
    </row>
    <row r="10" spans="1:21">
      <c r="A10" t="str">
        <f>CSV!B10&amp;""</f>
        <v/>
      </c>
      <c r="B10" s="11" t="str" cm="1">
        <f t="array" ref="B10">IF(CSV!$AR10=0,"",INDEX(Input!$D$2:$AC$500,CSV!$AR10,$L$1)&amp;"")</f>
        <v/>
      </c>
      <c r="C10" s="11" t="str">
        <f t="shared" si="2"/>
        <v/>
      </c>
      <c r="D10" s="11" t="str">
        <f t="shared" si="3"/>
        <v/>
      </c>
      <c r="E10" s="11" t="str">
        <f t="shared" si="4"/>
        <v/>
      </c>
      <c r="F10" s="11" t="str">
        <f t="shared" si="5"/>
        <v/>
      </c>
      <c r="G10" s="11" t="str" cm="1">
        <f t="array" ref="G10">IF($D10="","",IFERROR(_xlfn.LET(_xlpm.t,_xlfn.TEXTSPLIT($D10,"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"&amp;TRIM($D10)))</f>
        <v/>
      </c>
      <c r="H10" s="11" t="str">
        <f t="shared" si="0"/>
        <v/>
      </c>
      <c r="I10" t="str">
        <f t="shared" si="1"/>
        <v/>
      </c>
      <c r="N10" t="str">
        <f>WindowsReports!G10&amp;""</f>
        <v/>
      </c>
      <c r="O10" t="str">
        <f t="shared" si="6"/>
        <v/>
      </c>
      <c r="P10" t="str">
        <f t="shared" si="7"/>
        <v/>
      </c>
      <c r="Q10" t="str">
        <f t="shared" si="8"/>
        <v/>
      </c>
      <c r="R10" t="str">
        <f t="shared" si="9"/>
        <v/>
      </c>
      <c r="S10" t="str" cm="1">
        <f t="array" ref="S10">IF($P10="","",IFERROR(_xlfn.LET(_xlpm.t,_xlfn.TEXTSPLIT($P10,"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"&amp;TRIM($P10)))</f>
        <v/>
      </c>
      <c r="T10" t="str">
        <f t="shared" si="10"/>
        <v/>
      </c>
      <c r="U10" t="str">
        <f t="shared" si="11"/>
        <v/>
      </c>
    </row>
    <row r="11" spans="1:21">
      <c r="A11" t="str">
        <f>CSV!B11&amp;""</f>
        <v/>
      </c>
      <c r="B11" s="11" t="str" cm="1">
        <f t="array" ref="B11">IF(CSV!$AR11=0,"",INDEX(Input!$D$2:$AC$500,CSV!$AR11,$L$1)&amp;"")</f>
        <v/>
      </c>
      <c r="C11" s="11" t="str">
        <f t="shared" si="2"/>
        <v/>
      </c>
      <c r="D11" s="11" t="str">
        <f t="shared" si="3"/>
        <v/>
      </c>
      <c r="E11" s="11" t="str">
        <f t="shared" si="4"/>
        <v/>
      </c>
      <c r="F11" s="11" t="str">
        <f t="shared" si="5"/>
        <v/>
      </c>
      <c r="G11" s="11" t="str" cm="1">
        <f t="array" ref="G11">IF($D11="","",IFERROR(_xlfn.LET(_xlpm.t,_xlfn.TEXTSPLIT($D11,"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"&amp;TRIM($D11)))</f>
        <v/>
      </c>
      <c r="H11" s="11" t="str">
        <f t="shared" si="0"/>
        <v/>
      </c>
      <c r="I11" t="str">
        <f t="shared" si="1"/>
        <v/>
      </c>
      <c r="N11" t="str">
        <f>WindowsReports!G11&amp;""</f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 cm="1">
        <f t="array" ref="S11">IF($P11="","",IFERROR(_xlfn.LET(_xlpm.t,_xlfn.TEXTSPLIT($P11,"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"&amp;TRIM($P11)))</f>
        <v/>
      </c>
      <c r="T11" t="str">
        <f t="shared" si="10"/>
        <v/>
      </c>
      <c r="U11" t="str">
        <f t="shared" si="11"/>
        <v/>
      </c>
    </row>
    <row r="12" spans="1:21">
      <c r="A12" t="str">
        <f>CSV!B12&amp;""</f>
        <v/>
      </c>
      <c r="B12" s="11" t="str" cm="1">
        <f t="array" ref="B12">IF(CSV!$AR12=0,"",INDEX(Input!$D$2:$AC$500,CSV!$AR12,$L$1)&amp;"")</f>
        <v/>
      </c>
      <c r="C12" s="11" t="str">
        <f t="shared" si="2"/>
        <v/>
      </c>
      <c r="D12" s="11" t="str">
        <f t="shared" si="3"/>
        <v/>
      </c>
      <c r="E12" s="11" t="str">
        <f t="shared" si="4"/>
        <v/>
      </c>
      <c r="F12" s="11" t="str">
        <f t="shared" si="5"/>
        <v/>
      </c>
      <c r="G12" s="11" t="str" cm="1">
        <f t="array" ref="G12">IF($D12="","",IFERROR(_xlfn.LET(_xlpm.t,_xlfn.TEXTSPLIT($D12,"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"&amp;TRIM($D12)))</f>
        <v/>
      </c>
      <c r="H12" s="11" t="str">
        <f t="shared" si="0"/>
        <v/>
      </c>
      <c r="I12" t="str">
        <f t="shared" si="1"/>
        <v/>
      </c>
      <c r="N12" t="str">
        <f>WindowsReports!G12&amp;""</f>
        <v/>
      </c>
      <c r="O12" t="str">
        <f t="shared" si="6"/>
        <v/>
      </c>
      <c r="P12" t="str">
        <f t="shared" si="7"/>
        <v/>
      </c>
      <c r="Q12" t="str">
        <f t="shared" si="8"/>
        <v/>
      </c>
      <c r="R12" t="str">
        <f t="shared" si="9"/>
        <v/>
      </c>
      <c r="S12" t="str" cm="1">
        <f t="array" ref="S12">IF($P12="","",IFERROR(_xlfn.LET(_xlpm.t,_xlfn.TEXTSPLIT($P12,"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"&amp;TRIM($P12)))</f>
        <v/>
      </c>
      <c r="T12" t="str">
        <f t="shared" si="10"/>
        <v/>
      </c>
      <c r="U12" t="str">
        <f t="shared" si="11"/>
        <v/>
      </c>
    </row>
    <row r="13" spans="1:21">
      <c r="A13" t="str">
        <f>CSV!B13&amp;""</f>
        <v/>
      </c>
      <c r="B13" s="11" t="str" cm="1">
        <f t="array" ref="B13">IF(CSV!$AR13=0,"",INDEX(Input!$D$2:$AC$500,CSV!$AR13,$L$1)&amp;"")</f>
        <v/>
      </c>
      <c r="C13" s="11" t="str">
        <f t="shared" si="2"/>
        <v/>
      </c>
      <c r="D13" s="11" t="str">
        <f t="shared" si="3"/>
        <v/>
      </c>
      <c r="E13" s="11" t="str">
        <f t="shared" si="4"/>
        <v/>
      </c>
      <c r="F13" s="11" t="str">
        <f t="shared" si="5"/>
        <v/>
      </c>
      <c r="G13" s="11" t="str" cm="1">
        <f t="array" ref="G13">IF($D13="","",IFERROR(_xlfn.LET(_xlpm.t,_xlfn.TEXTSPLIT($D13,"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"&amp;TRIM($D13)))</f>
        <v/>
      </c>
      <c r="H13" s="11" t="str">
        <f t="shared" si="0"/>
        <v/>
      </c>
      <c r="I13" t="str">
        <f t="shared" si="1"/>
        <v/>
      </c>
      <c r="N13" t="str">
        <f>WindowsReports!G13&amp;""</f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 cm="1">
        <f t="array" ref="S13">IF($P13="","",IFERROR(_xlfn.LET(_xlpm.t,_xlfn.TEXTSPLIT($P13,"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"&amp;TRIM($P13)))</f>
        <v/>
      </c>
      <c r="T13" t="str">
        <f t="shared" si="10"/>
        <v/>
      </c>
      <c r="U13" t="str">
        <f t="shared" si="11"/>
        <v/>
      </c>
    </row>
    <row r="14" spans="1:21">
      <c r="A14" t="str">
        <f>CSV!B14&amp;""</f>
        <v/>
      </c>
      <c r="B14" s="11" t="str" cm="1">
        <f t="array" ref="B14">IF(CSV!$AR14=0,"",INDEX(Input!$D$2:$AC$500,CSV!$AR14,$L$1)&amp;"")</f>
        <v/>
      </c>
      <c r="C14" s="11" t="str">
        <f t="shared" si="2"/>
        <v/>
      </c>
      <c r="D14" s="11" t="str">
        <f t="shared" si="3"/>
        <v/>
      </c>
      <c r="E14" s="11" t="str">
        <f t="shared" si="4"/>
        <v/>
      </c>
      <c r="F14" s="11" t="str">
        <f t="shared" si="5"/>
        <v/>
      </c>
      <c r="G14" s="11" t="str" cm="1">
        <f t="array" ref="G14">IF($D14="","",IFERROR(_xlfn.LET(_xlpm.t,_xlfn.TEXTSPLIT($D14,"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"&amp;TRIM($D14)))</f>
        <v/>
      </c>
      <c r="H14" s="11" t="str">
        <f t="shared" si="0"/>
        <v/>
      </c>
      <c r="I14" t="str">
        <f t="shared" si="1"/>
        <v/>
      </c>
      <c r="N14" t="str">
        <f>WindowsReports!G14&amp;""</f>
        <v/>
      </c>
      <c r="O14" t="str">
        <f t="shared" si="6"/>
        <v/>
      </c>
      <c r="P14" t="str">
        <f t="shared" si="7"/>
        <v/>
      </c>
      <c r="Q14" t="str">
        <f t="shared" si="8"/>
        <v/>
      </c>
      <c r="R14" t="str">
        <f t="shared" si="9"/>
        <v/>
      </c>
      <c r="S14" t="str" cm="1">
        <f t="array" ref="S14">IF($P14="","",IFERROR(_xlfn.LET(_xlpm.t,_xlfn.TEXTSPLIT($P14,"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"&amp;TRIM($P14)))</f>
        <v/>
      </c>
      <c r="T14" t="str">
        <f t="shared" si="10"/>
        <v/>
      </c>
      <c r="U14" t="str">
        <f t="shared" si="11"/>
        <v/>
      </c>
    </row>
    <row r="15" spans="1:21">
      <c r="A15" t="str">
        <f>CSV!B15&amp;""</f>
        <v/>
      </c>
      <c r="B15" s="11" t="str" cm="1">
        <f t="array" ref="B15">IF(CSV!$AR15=0,"",INDEX(Input!$D$2:$AC$500,CSV!$AR15,$L$1)&amp;"")</f>
        <v/>
      </c>
      <c r="C15" s="11" t="str">
        <f t="shared" si="2"/>
        <v/>
      </c>
      <c r="D15" s="11" t="str">
        <f t="shared" si="3"/>
        <v/>
      </c>
      <c r="E15" s="11" t="str">
        <f t="shared" si="4"/>
        <v/>
      </c>
      <c r="F15" s="11" t="str">
        <f t="shared" si="5"/>
        <v/>
      </c>
      <c r="G15" s="11" t="str" cm="1">
        <f t="array" ref="G15">IF($D15="","",IFERROR(_xlfn.LET(_xlpm.t,_xlfn.TEXTSPLIT($D15,"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"&amp;TRIM($D15)))</f>
        <v/>
      </c>
      <c r="H15" s="11" t="str">
        <f t="shared" si="0"/>
        <v/>
      </c>
      <c r="I15" t="str">
        <f t="shared" si="1"/>
        <v/>
      </c>
      <c r="N15" t="str">
        <f>WindowsReports!G15&amp;""</f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 cm="1">
        <f t="array" ref="S15">IF($P15="","",IFERROR(_xlfn.LET(_xlpm.t,_xlfn.TEXTSPLIT($P15,"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"&amp;TRIM($P15)))</f>
        <v/>
      </c>
      <c r="T15" t="str">
        <f t="shared" si="10"/>
        <v/>
      </c>
      <c r="U15" t="str">
        <f t="shared" si="11"/>
        <v/>
      </c>
    </row>
    <row r="16" spans="1:21">
      <c r="A16" t="str">
        <f>CSV!B16&amp;""</f>
        <v/>
      </c>
      <c r="B16" s="11" t="str" cm="1">
        <f t="array" ref="B16">IF(CSV!$AR16=0,"",INDEX(Input!$D$2:$AC$500,CSV!$AR16,$L$1)&amp;"")</f>
        <v/>
      </c>
      <c r="C16" s="11" t="str">
        <f t="shared" si="2"/>
        <v/>
      </c>
      <c r="D16" s="11" t="str">
        <f t="shared" si="3"/>
        <v/>
      </c>
      <c r="E16" s="11" t="str">
        <f t="shared" si="4"/>
        <v/>
      </c>
      <c r="F16" s="11" t="str">
        <f t="shared" si="5"/>
        <v/>
      </c>
      <c r="G16" s="11" t="str" cm="1">
        <f t="array" ref="G16">IF($D16="","",IFERROR(_xlfn.LET(_xlpm.t,_xlfn.TEXTSPLIT($D16,"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"&amp;TRIM($D16)))</f>
        <v/>
      </c>
      <c r="H16" s="11" t="str">
        <f t="shared" si="0"/>
        <v/>
      </c>
      <c r="I16" t="str">
        <f t="shared" si="1"/>
        <v/>
      </c>
      <c r="N16" t="str">
        <f>WindowsReports!G16&amp;""</f>
        <v/>
      </c>
      <c r="O16" t="str">
        <f t="shared" si="6"/>
        <v/>
      </c>
      <c r="P16" t="str">
        <f t="shared" si="7"/>
        <v/>
      </c>
      <c r="Q16" t="str">
        <f t="shared" si="8"/>
        <v/>
      </c>
      <c r="R16" t="str">
        <f t="shared" si="9"/>
        <v/>
      </c>
      <c r="S16" t="str" cm="1">
        <f t="array" ref="S16">IF($P16="","",IFERROR(_xlfn.LET(_xlpm.t,_xlfn.TEXTSPLIT($P16,"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"&amp;TRIM($P16)))</f>
        <v/>
      </c>
      <c r="T16" t="str">
        <f t="shared" si="10"/>
        <v/>
      </c>
      <c r="U16" t="str">
        <f t="shared" si="11"/>
        <v/>
      </c>
    </row>
    <row r="17" spans="1:21">
      <c r="A17" t="str">
        <f>CSV!B17&amp;""</f>
        <v/>
      </c>
      <c r="B17" s="11" t="str" cm="1">
        <f t="array" ref="B17">IF(CSV!$AR17=0,"",INDEX(Input!$D$2:$AC$500,CSV!$AR17,$L$1)&amp;"")</f>
        <v/>
      </c>
      <c r="C17" s="11" t="str">
        <f t="shared" si="2"/>
        <v/>
      </c>
      <c r="D17" s="11" t="str">
        <f t="shared" si="3"/>
        <v/>
      </c>
      <c r="E17" s="11" t="str">
        <f t="shared" si="4"/>
        <v/>
      </c>
      <c r="F17" s="11" t="str">
        <f t="shared" si="5"/>
        <v/>
      </c>
      <c r="G17" s="11" t="str" cm="1">
        <f t="array" ref="G17">IF($D17="","",IFERROR(_xlfn.LET(_xlpm.t,_xlfn.TEXTSPLIT($D17,"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"&amp;TRIM($D17)))</f>
        <v/>
      </c>
      <c r="H17" s="11" t="str">
        <f t="shared" si="0"/>
        <v/>
      </c>
      <c r="I17" t="str">
        <f t="shared" si="1"/>
        <v/>
      </c>
      <c r="N17" t="str">
        <f>WindowsReports!G17&amp;""</f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 cm="1">
        <f t="array" ref="S17">IF($P17="","",IFERROR(_xlfn.LET(_xlpm.t,_xlfn.TEXTSPLIT($P17,"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"&amp;TRIM($P17)))</f>
        <v/>
      </c>
      <c r="T17" t="str">
        <f t="shared" si="10"/>
        <v/>
      </c>
      <c r="U17" t="str">
        <f t="shared" si="11"/>
        <v/>
      </c>
    </row>
    <row r="18" spans="1:21">
      <c r="A18" t="str">
        <f>CSV!B18&amp;""</f>
        <v/>
      </c>
      <c r="B18" s="11" t="str" cm="1">
        <f t="array" ref="B18">IF(CSV!$AR18=0,"",INDEX(Input!$D$2:$AC$500,CSV!$AR18,$L$1)&amp;"")</f>
        <v/>
      </c>
      <c r="C18" s="11" t="str">
        <f t="shared" si="2"/>
        <v/>
      </c>
      <c r="D18" s="11" t="str">
        <f t="shared" si="3"/>
        <v/>
      </c>
      <c r="E18" s="11" t="str">
        <f t="shared" si="4"/>
        <v/>
      </c>
      <c r="F18" s="11" t="str">
        <f t="shared" si="5"/>
        <v/>
      </c>
      <c r="G18" s="11" t="str" cm="1">
        <f t="array" ref="G18">IF($D18="","",IFERROR(_xlfn.LET(_xlpm.t,_xlfn.TEXTSPLIT($D18,"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"&amp;TRIM($D18)))</f>
        <v/>
      </c>
      <c r="H18" s="11" t="str">
        <f t="shared" si="0"/>
        <v/>
      </c>
      <c r="I18" t="str">
        <f t="shared" si="1"/>
        <v/>
      </c>
      <c r="N18" t="str">
        <f>WindowsReports!G18&amp;""</f>
        <v/>
      </c>
      <c r="O18" t="str">
        <f t="shared" si="6"/>
        <v/>
      </c>
      <c r="P18" t="str">
        <f t="shared" si="7"/>
        <v/>
      </c>
      <c r="Q18" t="str">
        <f t="shared" si="8"/>
        <v/>
      </c>
      <c r="R18" t="str">
        <f t="shared" si="9"/>
        <v/>
      </c>
      <c r="S18" t="str" cm="1">
        <f t="array" ref="S18">IF($P18="","",IFERROR(_xlfn.LET(_xlpm.t,_xlfn.TEXTSPLIT($P18,"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"&amp;TRIM($P18)))</f>
        <v/>
      </c>
      <c r="T18" t="str">
        <f t="shared" si="10"/>
        <v/>
      </c>
      <c r="U18" t="str">
        <f t="shared" si="11"/>
        <v/>
      </c>
    </row>
    <row r="19" spans="1:21">
      <c r="A19" t="str">
        <f>CSV!B19&amp;""</f>
        <v/>
      </c>
      <c r="B19" s="11" t="str" cm="1">
        <f t="array" ref="B19">IF(CSV!$AR19=0,"",INDEX(Input!$D$2:$AC$500,CSV!$AR19,$L$1)&amp;"")</f>
        <v/>
      </c>
      <c r="C19" s="11" t="str">
        <f t="shared" si="2"/>
        <v/>
      </c>
      <c r="D19" s="11" t="str">
        <f t="shared" si="3"/>
        <v/>
      </c>
      <c r="E19" s="11" t="str">
        <f t="shared" si="4"/>
        <v/>
      </c>
      <c r="F19" s="11" t="str">
        <f t="shared" si="5"/>
        <v/>
      </c>
      <c r="G19" s="11" t="str" cm="1">
        <f t="array" ref="G19">IF($D19="","",IFERROR(_xlfn.LET(_xlpm.t,_xlfn.TEXTSPLIT($D19,"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"&amp;TRIM($D19)))</f>
        <v/>
      </c>
      <c r="H19" s="11" t="str">
        <f t="shared" si="0"/>
        <v/>
      </c>
      <c r="I19" t="str">
        <f t="shared" si="1"/>
        <v/>
      </c>
      <c r="N19" t="str">
        <f>WindowsReports!G19&amp;""</f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 cm="1">
        <f t="array" ref="S19">IF($P19="","",IFERROR(_xlfn.LET(_xlpm.t,_xlfn.TEXTSPLIT($P19,"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"&amp;TRIM($P19)))</f>
        <v/>
      </c>
      <c r="T19" t="str">
        <f t="shared" si="10"/>
        <v/>
      </c>
      <c r="U19" t="str">
        <f t="shared" si="11"/>
        <v/>
      </c>
    </row>
    <row r="20" spans="1:21">
      <c r="A20" t="str">
        <f>CSV!B20&amp;""</f>
        <v/>
      </c>
      <c r="B20" s="11" t="str" cm="1">
        <f t="array" ref="B20">IF(CSV!$AR20=0,"",INDEX(Input!$D$2:$AC$500,CSV!$AR20,$L$1)&amp;"")</f>
        <v/>
      </c>
      <c r="C20" s="11" t="str">
        <f t="shared" si="2"/>
        <v/>
      </c>
      <c r="D20" s="11" t="str">
        <f t="shared" si="3"/>
        <v/>
      </c>
      <c r="E20" s="11" t="str">
        <f t="shared" si="4"/>
        <v/>
      </c>
      <c r="F20" s="11" t="str">
        <f t="shared" si="5"/>
        <v/>
      </c>
      <c r="G20" s="11" t="str" cm="1">
        <f t="array" ref="G20">IF($D20="","",IFERROR(_xlfn.LET(_xlpm.t,_xlfn.TEXTSPLIT($D20,"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"&amp;TRIM($D20)))</f>
        <v/>
      </c>
      <c r="H20" s="11" t="str">
        <f t="shared" si="0"/>
        <v/>
      </c>
      <c r="I20" t="str">
        <f t="shared" si="1"/>
        <v/>
      </c>
      <c r="N20" t="str">
        <f>WindowsReports!G20&amp;""</f>
        <v/>
      </c>
      <c r="O20" t="str">
        <f t="shared" si="6"/>
        <v/>
      </c>
      <c r="P20" t="str">
        <f t="shared" si="7"/>
        <v/>
      </c>
      <c r="Q20" t="str">
        <f t="shared" si="8"/>
        <v/>
      </c>
      <c r="R20" t="str">
        <f t="shared" si="9"/>
        <v/>
      </c>
      <c r="S20" t="str" cm="1">
        <f t="array" ref="S20">IF($P20="","",IFERROR(_xlfn.LET(_xlpm.t,_xlfn.TEXTSPLIT($P20,"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"&amp;TRIM($P20)))</f>
        <v/>
      </c>
      <c r="T20" t="str">
        <f t="shared" si="10"/>
        <v/>
      </c>
      <c r="U20" t="str">
        <f t="shared" si="11"/>
        <v/>
      </c>
    </row>
    <row r="21" spans="1:21">
      <c r="A21" t="str">
        <f>CSV!B21&amp;""</f>
        <v/>
      </c>
      <c r="B21" s="11" t="str" cm="1">
        <f t="array" ref="B21">IF(CSV!$AR21=0,"",INDEX(Input!$D$2:$AC$500,CSV!$AR21,$L$1)&amp;"")</f>
        <v/>
      </c>
      <c r="C21" s="11" t="str">
        <f t="shared" si="2"/>
        <v/>
      </c>
      <c r="D21" s="11" t="str">
        <f t="shared" si="3"/>
        <v/>
      </c>
      <c r="E21" s="11" t="str">
        <f t="shared" si="4"/>
        <v/>
      </c>
      <c r="F21" s="11" t="str">
        <f t="shared" si="5"/>
        <v/>
      </c>
      <c r="G21" s="11" t="str" cm="1">
        <f t="array" ref="G21">IF($D21="","",IFERROR(_xlfn.LET(_xlpm.t,_xlfn.TEXTSPLIT($D21,"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"&amp;TRIM($D21)))</f>
        <v/>
      </c>
      <c r="H21" s="11" t="str">
        <f t="shared" si="0"/>
        <v/>
      </c>
      <c r="I21" t="str">
        <f t="shared" si="1"/>
        <v/>
      </c>
      <c r="N21" t="str">
        <f>WindowsReports!G21&amp;""</f>
        <v/>
      </c>
      <c r="O21" t="str">
        <f t="shared" si="6"/>
        <v/>
      </c>
      <c r="P21" t="str">
        <f t="shared" si="7"/>
        <v/>
      </c>
      <c r="Q21" t="str">
        <f t="shared" si="8"/>
        <v/>
      </c>
      <c r="R21" t="str">
        <f t="shared" si="9"/>
        <v/>
      </c>
      <c r="S21" t="str" cm="1">
        <f t="array" ref="S21">IF($P21="","",IFERROR(_xlfn.LET(_xlpm.t,_xlfn.TEXTSPLIT($P21,"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"&amp;TRIM($P21)))</f>
        <v/>
      </c>
      <c r="T21" t="str">
        <f t="shared" si="10"/>
        <v/>
      </c>
      <c r="U21" t="str">
        <f t="shared" si="11"/>
        <v/>
      </c>
    </row>
    <row r="22" spans="1:21">
      <c r="A22" t="str">
        <f>CSV!B22&amp;""</f>
        <v/>
      </c>
      <c r="B22" s="11" t="str" cm="1">
        <f t="array" ref="B22">IF(CSV!$AR22=0,"",INDEX(Input!$D$2:$AC$500,CSV!$AR22,$L$1)&amp;"")</f>
        <v/>
      </c>
      <c r="C22" s="11" t="str">
        <f t="shared" si="2"/>
        <v/>
      </c>
      <c r="D22" s="11" t="str">
        <f t="shared" si="3"/>
        <v/>
      </c>
      <c r="E22" s="11" t="str">
        <f t="shared" si="4"/>
        <v/>
      </c>
      <c r="F22" s="11" t="str">
        <f t="shared" si="5"/>
        <v/>
      </c>
      <c r="G22" s="11" t="str" cm="1">
        <f t="array" ref="G22">IF($D22="","",IFERROR(_xlfn.LET(_xlpm.t,_xlfn.TEXTSPLIT($D22,"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"&amp;TRIM($D22)))</f>
        <v/>
      </c>
      <c r="H22" s="11" t="str">
        <f t="shared" si="0"/>
        <v/>
      </c>
      <c r="I22" t="str">
        <f t="shared" si="1"/>
        <v/>
      </c>
      <c r="N22" t="str">
        <f>WindowsReports!G22&amp;""</f>
        <v/>
      </c>
      <c r="O22" t="str">
        <f t="shared" si="6"/>
        <v/>
      </c>
      <c r="P22" t="str">
        <f t="shared" si="7"/>
        <v/>
      </c>
      <c r="Q22" t="str">
        <f t="shared" si="8"/>
        <v/>
      </c>
      <c r="R22" t="str">
        <f t="shared" si="9"/>
        <v/>
      </c>
      <c r="S22" t="str" cm="1">
        <f t="array" ref="S22">IF($P22="","",IFERROR(_xlfn.LET(_xlpm.t,_xlfn.TEXTSPLIT($P22,"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"&amp;TRIM($P22)))</f>
        <v/>
      </c>
      <c r="T22" t="str">
        <f t="shared" si="10"/>
        <v/>
      </c>
      <c r="U22" t="str">
        <f t="shared" si="11"/>
        <v/>
      </c>
    </row>
    <row r="23" spans="1:21">
      <c r="A23" t="str">
        <f>CSV!B23&amp;""</f>
        <v/>
      </c>
      <c r="B23" s="11" t="str" cm="1">
        <f t="array" ref="B23">IF(CSV!$AR23=0,"",INDEX(Input!$D$2:$AC$500,CSV!$AR23,$L$1)&amp;"")</f>
        <v/>
      </c>
      <c r="C23" s="11" t="str">
        <f t="shared" si="2"/>
        <v/>
      </c>
      <c r="D23" s="11" t="str">
        <f t="shared" si="3"/>
        <v/>
      </c>
      <c r="E23" s="11" t="str">
        <f t="shared" si="4"/>
        <v/>
      </c>
      <c r="F23" s="11" t="str">
        <f t="shared" si="5"/>
        <v/>
      </c>
      <c r="G23" s="11" t="str" cm="1">
        <f t="array" ref="G23">IF($D23="","",IFERROR(_xlfn.LET(_xlpm.t,_xlfn.TEXTSPLIT($D23,"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"&amp;TRIM($D23)))</f>
        <v/>
      </c>
      <c r="H23" s="11" t="str">
        <f t="shared" si="0"/>
        <v/>
      </c>
      <c r="I23" t="str">
        <f t="shared" si="1"/>
        <v/>
      </c>
      <c r="N23" t="str">
        <f>WindowsReports!G23&amp;""</f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 cm="1">
        <f t="array" ref="S23">IF($P23="","",IFERROR(_xlfn.LET(_xlpm.t,_xlfn.TEXTSPLIT($P23,"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"&amp;TRIM($P23)))</f>
        <v/>
      </c>
      <c r="T23" t="str">
        <f t="shared" si="10"/>
        <v/>
      </c>
      <c r="U23" t="str">
        <f t="shared" si="11"/>
        <v/>
      </c>
    </row>
    <row r="24" spans="1:21">
      <c r="A24" t="str">
        <f>CSV!B24&amp;""</f>
        <v/>
      </c>
      <c r="B24" s="11" t="str" cm="1">
        <f t="array" ref="B24">IF(CSV!$AR24=0,"",INDEX(Input!$D$2:$AC$500,CSV!$AR24,$L$1)&amp;"")</f>
        <v/>
      </c>
      <c r="C24" s="11" t="str">
        <f t="shared" si="2"/>
        <v/>
      </c>
      <c r="D24" s="11" t="str">
        <f t="shared" si="3"/>
        <v/>
      </c>
      <c r="E24" s="11" t="str">
        <f t="shared" si="4"/>
        <v/>
      </c>
      <c r="F24" s="11" t="str">
        <f t="shared" si="5"/>
        <v/>
      </c>
      <c r="G24" s="11" t="str" cm="1">
        <f t="array" ref="G24">IF($D24="","",IFERROR(_xlfn.LET(_xlpm.t,_xlfn.TEXTSPLIT($D24,"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"&amp;TRIM($D24)))</f>
        <v/>
      </c>
      <c r="H24" s="11" t="str">
        <f t="shared" si="0"/>
        <v/>
      </c>
      <c r="I24" t="str">
        <f t="shared" si="1"/>
        <v/>
      </c>
      <c r="N24" t="str">
        <f>WindowsReports!G24&amp;""</f>
        <v/>
      </c>
      <c r="O24" t="str">
        <f t="shared" si="6"/>
        <v/>
      </c>
      <c r="P24" t="str">
        <f t="shared" si="7"/>
        <v/>
      </c>
      <c r="Q24" t="str">
        <f t="shared" si="8"/>
        <v/>
      </c>
      <c r="R24" t="str">
        <f t="shared" si="9"/>
        <v/>
      </c>
      <c r="S24" t="str" cm="1">
        <f t="array" ref="S24">IF($P24="","",IFERROR(_xlfn.LET(_xlpm.t,_xlfn.TEXTSPLIT($P24,"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"&amp;TRIM($P24)))</f>
        <v/>
      </c>
      <c r="T24" t="str">
        <f t="shared" si="10"/>
        <v/>
      </c>
      <c r="U24" t="str">
        <f t="shared" si="11"/>
        <v/>
      </c>
    </row>
    <row r="25" spans="1:21">
      <c r="A25" t="str">
        <f>CSV!B25&amp;""</f>
        <v/>
      </c>
      <c r="B25" s="11" t="str" cm="1">
        <f t="array" ref="B25">IF(CSV!$AR25=0,"",INDEX(Input!$D$2:$AC$500,CSV!$AR25,$L$1)&amp;"")</f>
        <v/>
      </c>
      <c r="C25" s="11" t="str">
        <f t="shared" si="2"/>
        <v/>
      </c>
      <c r="D25" s="11" t="str">
        <f t="shared" si="3"/>
        <v/>
      </c>
      <c r="E25" s="11" t="str">
        <f t="shared" si="4"/>
        <v/>
      </c>
      <c r="F25" s="11" t="str">
        <f t="shared" si="5"/>
        <v/>
      </c>
      <c r="G25" s="11" t="str" cm="1">
        <f t="array" ref="G25">IF($D25="","",IFERROR(_xlfn.LET(_xlpm.t,_xlfn.TEXTSPLIT($D25,"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"&amp;TRIM($D25)))</f>
        <v/>
      </c>
      <c r="H25" s="11" t="str">
        <f t="shared" si="0"/>
        <v/>
      </c>
      <c r="I25" t="str">
        <f t="shared" si="1"/>
        <v/>
      </c>
      <c r="N25" t="str">
        <f>WindowsReports!G25&amp;""</f>
        <v/>
      </c>
      <c r="O25" t="str">
        <f t="shared" si="6"/>
        <v/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 cm="1">
        <f t="array" ref="S25">IF($P25="","",IFERROR(_xlfn.LET(_xlpm.t,_xlfn.TEXTSPLIT($P25,"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"&amp;TRIM($P25)))</f>
        <v/>
      </c>
      <c r="T25" t="str">
        <f t="shared" si="10"/>
        <v/>
      </c>
      <c r="U25" t="str">
        <f t="shared" si="11"/>
        <v/>
      </c>
    </row>
    <row r="26" spans="1:21">
      <c r="A26" t="str">
        <f>CSV!B26&amp;""</f>
        <v/>
      </c>
      <c r="B26" s="11" t="str" cm="1">
        <f t="array" ref="B26">IF(CSV!$AR26=0,"",INDEX(Input!$D$2:$AC$500,CSV!$AR26,$L$1)&amp;"")</f>
        <v/>
      </c>
      <c r="C26" s="11" t="str">
        <f t="shared" si="2"/>
        <v/>
      </c>
      <c r="D26" s="11" t="str">
        <f t="shared" si="3"/>
        <v/>
      </c>
      <c r="E26" s="11" t="str">
        <f t="shared" si="4"/>
        <v/>
      </c>
      <c r="F26" s="11" t="str">
        <f t="shared" si="5"/>
        <v/>
      </c>
      <c r="G26" s="11" t="str" cm="1">
        <f t="array" ref="G26">IF($D26="","",IFERROR(_xlfn.LET(_xlpm.t,_xlfn.TEXTSPLIT($D26,"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"&amp;TRIM($D26)))</f>
        <v/>
      </c>
      <c r="H26" s="11" t="str">
        <f t="shared" si="0"/>
        <v/>
      </c>
      <c r="I26" t="str">
        <f t="shared" si="1"/>
        <v/>
      </c>
      <c r="N26" t="str">
        <f>WindowsReports!G26&amp;""</f>
        <v/>
      </c>
      <c r="O26" t="str">
        <f t="shared" si="6"/>
        <v/>
      </c>
      <c r="P26" t="str">
        <f t="shared" si="7"/>
        <v/>
      </c>
      <c r="Q26" t="str">
        <f t="shared" si="8"/>
        <v/>
      </c>
      <c r="R26" t="str">
        <f t="shared" si="9"/>
        <v/>
      </c>
      <c r="S26" t="str" cm="1">
        <f t="array" ref="S26">IF($P26="","",IFERROR(_xlfn.LET(_xlpm.t,_xlfn.TEXTSPLIT($P26,"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"&amp;TRIM($P26)))</f>
        <v/>
      </c>
      <c r="T26" t="str">
        <f t="shared" si="10"/>
        <v/>
      </c>
      <c r="U26" t="str">
        <f t="shared" si="11"/>
        <v/>
      </c>
    </row>
    <row r="27" spans="1:21">
      <c r="A27" t="str">
        <f>CSV!B27&amp;""</f>
        <v/>
      </c>
      <c r="B27" s="11" t="str" cm="1">
        <f t="array" ref="B27">IF(CSV!$AR27=0,"",INDEX(Input!$D$2:$AC$500,CSV!$AR27,$L$1)&amp;"")</f>
        <v/>
      </c>
      <c r="C27" s="11" t="str">
        <f t="shared" si="2"/>
        <v/>
      </c>
      <c r="D27" s="11" t="str">
        <f t="shared" si="3"/>
        <v/>
      </c>
      <c r="E27" s="11" t="str">
        <f t="shared" si="4"/>
        <v/>
      </c>
      <c r="F27" s="11" t="str">
        <f t="shared" si="5"/>
        <v/>
      </c>
      <c r="G27" s="11" t="str" cm="1">
        <f t="array" ref="G27">IF($D27="","",IFERROR(_xlfn.LET(_xlpm.t,_xlfn.TEXTSPLIT($D27,"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"&amp;TRIM($D27)))</f>
        <v/>
      </c>
      <c r="H27" s="11" t="str">
        <f t="shared" si="0"/>
        <v/>
      </c>
      <c r="I27" t="str">
        <f t="shared" si="1"/>
        <v/>
      </c>
      <c r="N27" t="str">
        <f>WindowsReports!G27&amp;""</f>
        <v/>
      </c>
      <c r="O27" t="str">
        <f t="shared" si="6"/>
        <v/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 cm="1">
        <f t="array" ref="S27">IF($P27="","",IFERROR(_xlfn.LET(_xlpm.t,_xlfn.TEXTSPLIT($P27,"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"&amp;TRIM($P27)))</f>
        <v/>
      </c>
      <c r="T27" t="str">
        <f t="shared" si="10"/>
        <v/>
      </c>
      <c r="U27" t="str">
        <f t="shared" si="11"/>
        <v/>
      </c>
    </row>
    <row r="28" spans="1:21">
      <c r="A28" t="str">
        <f>CSV!B28&amp;""</f>
        <v/>
      </c>
      <c r="B28" s="11" t="str" cm="1">
        <f t="array" ref="B28">IF(CSV!$AR28=0,"",INDEX(Input!$D$2:$AC$500,CSV!$AR28,$L$1)&amp;"")</f>
        <v/>
      </c>
      <c r="C28" s="11" t="str">
        <f t="shared" si="2"/>
        <v/>
      </c>
      <c r="D28" s="11" t="str">
        <f t="shared" si="3"/>
        <v/>
      </c>
      <c r="E28" s="11" t="str">
        <f t="shared" si="4"/>
        <v/>
      </c>
      <c r="F28" s="11" t="str">
        <f t="shared" si="5"/>
        <v/>
      </c>
      <c r="G28" s="11" t="str" cm="1">
        <f t="array" ref="G28">IF($D28="","",IFERROR(_xlfn.LET(_xlpm.t,_xlfn.TEXTSPLIT($D28,"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"&amp;TRIM($D28)))</f>
        <v/>
      </c>
      <c r="H28" s="11" t="str">
        <f t="shared" si="0"/>
        <v/>
      </c>
      <c r="I28" t="str">
        <f t="shared" si="1"/>
        <v/>
      </c>
      <c r="N28" t="str">
        <f>WindowsReports!G28&amp;""</f>
        <v/>
      </c>
      <c r="O28" t="str">
        <f t="shared" si="6"/>
        <v/>
      </c>
      <c r="P28" t="str">
        <f t="shared" si="7"/>
        <v/>
      </c>
      <c r="Q28" t="str">
        <f t="shared" si="8"/>
        <v/>
      </c>
      <c r="R28" t="str">
        <f t="shared" si="9"/>
        <v/>
      </c>
      <c r="S28" t="str" cm="1">
        <f t="array" ref="S28">IF($P28="","",IFERROR(_xlfn.LET(_xlpm.t,_xlfn.TEXTSPLIT($P28,"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"&amp;TRIM($P28)))</f>
        <v/>
      </c>
      <c r="T28" t="str">
        <f t="shared" si="10"/>
        <v/>
      </c>
      <c r="U28" t="str">
        <f t="shared" si="11"/>
        <v/>
      </c>
    </row>
    <row r="29" spans="1:21">
      <c r="A29" t="str">
        <f>CSV!B29&amp;""</f>
        <v/>
      </c>
      <c r="B29" s="11" t="str" cm="1">
        <f t="array" ref="B29">IF(CSV!$AR29=0,"",INDEX(Input!$D$2:$AC$500,CSV!$AR29,$L$1)&amp;"")</f>
        <v/>
      </c>
      <c r="C29" s="11" t="str">
        <f t="shared" si="2"/>
        <v/>
      </c>
      <c r="D29" s="11" t="str">
        <f t="shared" si="3"/>
        <v/>
      </c>
      <c r="E29" s="11" t="str">
        <f t="shared" si="4"/>
        <v/>
      </c>
      <c r="F29" s="11" t="str">
        <f t="shared" si="5"/>
        <v/>
      </c>
      <c r="G29" s="11" t="str" cm="1">
        <f t="array" ref="G29">IF($D29="","",IFERROR(_xlfn.LET(_xlpm.t,_xlfn.TEXTSPLIT($D29,"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"&amp;TRIM($D29)))</f>
        <v/>
      </c>
      <c r="H29" s="11" t="str">
        <f t="shared" si="0"/>
        <v/>
      </c>
      <c r="I29" t="str">
        <f t="shared" si="1"/>
        <v/>
      </c>
      <c r="N29" t="str">
        <f>WindowsReports!G29&amp;""</f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 cm="1">
        <f t="array" ref="S29">IF($P29="","",IFERROR(_xlfn.LET(_xlpm.t,_xlfn.TEXTSPLIT($P29,"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"&amp;TRIM($P29)))</f>
        <v/>
      </c>
      <c r="T29" t="str">
        <f t="shared" si="10"/>
        <v/>
      </c>
      <c r="U29" t="str">
        <f t="shared" si="11"/>
        <v/>
      </c>
    </row>
    <row r="30" spans="1:21">
      <c r="A30" t="str">
        <f>CSV!B30&amp;""</f>
        <v/>
      </c>
      <c r="B30" s="11" t="str" cm="1">
        <f t="array" ref="B30">IF(CSV!$AR30=0,"",INDEX(Input!$D$2:$AC$500,CSV!$AR30,$L$1)&amp;"")</f>
        <v/>
      </c>
      <c r="C30" s="11" t="str">
        <f t="shared" si="2"/>
        <v/>
      </c>
      <c r="D30" s="11" t="str">
        <f t="shared" si="3"/>
        <v/>
      </c>
      <c r="E30" s="11" t="str">
        <f t="shared" si="4"/>
        <v/>
      </c>
      <c r="F30" s="11" t="str">
        <f t="shared" si="5"/>
        <v/>
      </c>
      <c r="G30" s="11" t="str" cm="1">
        <f t="array" ref="G30">IF($D30="","",IFERROR(_xlfn.LET(_xlpm.t,_xlfn.TEXTSPLIT($D30,"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"&amp;TRIM($D30)))</f>
        <v/>
      </c>
      <c r="H30" s="11" t="str">
        <f t="shared" si="0"/>
        <v/>
      </c>
      <c r="I30" t="str">
        <f t="shared" si="1"/>
        <v/>
      </c>
      <c r="N30" t="str">
        <f>WindowsReports!G30&amp;""</f>
        <v/>
      </c>
      <c r="O30" t="str">
        <f t="shared" si="6"/>
        <v/>
      </c>
      <c r="P30" t="str">
        <f t="shared" si="7"/>
        <v/>
      </c>
      <c r="Q30" t="str">
        <f t="shared" si="8"/>
        <v/>
      </c>
      <c r="R30" t="str">
        <f t="shared" si="9"/>
        <v/>
      </c>
      <c r="S30" t="str" cm="1">
        <f t="array" ref="S30">IF($P30="","",IFERROR(_xlfn.LET(_xlpm.t,_xlfn.TEXTSPLIT($P30,"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"&amp;TRIM($P30)))</f>
        <v/>
      </c>
      <c r="T30" t="str">
        <f t="shared" si="10"/>
        <v/>
      </c>
      <c r="U30" t="str">
        <f t="shared" si="11"/>
        <v/>
      </c>
    </row>
    <row r="31" spans="1:21">
      <c r="A31" t="str">
        <f>CSV!B31&amp;""</f>
        <v/>
      </c>
      <c r="B31" s="11" t="str" cm="1">
        <f t="array" ref="B31">IF(CSV!$AR31=0,"",INDEX(Input!$D$2:$AC$500,CSV!$AR31,$L$1)&amp;"")</f>
        <v/>
      </c>
      <c r="C31" s="11" t="str">
        <f t="shared" si="2"/>
        <v/>
      </c>
      <c r="D31" s="11" t="str">
        <f t="shared" si="3"/>
        <v/>
      </c>
      <c r="E31" s="11" t="str">
        <f t="shared" si="4"/>
        <v/>
      </c>
      <c r="F31" s="11" t="str">
        <f t="shared" si="5"/>
        <v/>
      </c>
      <c r="G31" s="11" t="str" cm="1">
        <f t="array" ref="G31">IF($D31="","",IFERROR(_xlfn.LET(_xlpm.t,_xlfn.TEXTSPLIT($D31,"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"&amp;TRIM($D31)))</f>
        <v/>
      </c>
      <c r="H31" s="11" t="str">
        <f t="shared" si="0"/>
        <v/>
      </c>
      <c r="I31" t="str">
        <f t="shared" si="1"/>
        <v/>
      </c>
      <c r="N31" t="str">
        <f>WindowsReports!G31&amp;""</f>
        <v/>
      </c>
      <c r="O31" t="str">
        <f t="shared" si="6"/>
        <v/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 cm="1">
        <f t="array" ref="S31">IF($P31="","",IFERROR(_xlfn.LET(_xlpm.t,_xlfn.TEXTSPLIT($P31,"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"&amp;TRIM($P31)))</f>
        <v/>
      </c>
      <c r="T31" t="str">
        <f t="shared" si="10"/>
        <v/>
      </c>
      <c r="U31" t="str">
        <f t="shared" si="11"/>
        <v/>
      </c>
    </row>
    <row r="32" spans="1:21">
      <c r="A32" t="str">
        <f>CSV!B32&amp;""</f>
        <v/>
      </c>
      <c r="B32" s="11" t="str" cm="1">
        <f t="array" ref="B32">IF(CSV!$AR32=0,"",INDEX(Input!$D$2:$AC$500,CSV!$AR32,$L$1)&amp;"")</f>
        <v/>
      </c>
      <c r="C32" s="11" t="str">
        <f t="shared" si="2"/>
        <v/>
      </c>
      <c r="D32" s="11" t="str">
        <f t="shared" si="3"/>
        <v/>
      </c>
      <c r="E32" s="11" t="str">
        <f t="shared" si="4"/>
        <v/>
      </c>
      <c r="F32" s="11" t="str">
        <f t="shared" si="5"/>
        <v/>
      </c>
      <c r="G32" s="11" t="str" cm="1">
        <f t="array" ref="G32">IF($D32="","",IFERROR(_xlfn.LET(_xlpm.t,_xlfn.TEXTSPLIT($D32,"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"&amp;TRIM($D32)))</f>
        <v/>
      </c>
      <c r="H32" s="11" t="str">
        <f t="shared" si="0"/>
        <v/>
      </c>
      <c r="I32" t="str">
        <f t="shared" si="1"/>
        <v/>
      </c>
      <c r="N32" t="str">
        <f>WindowsReports!G32&amp;""</f>
        <v/>
      </c>
      <c r="O32" t="str">
        <f t="shared" si="6"/>
        <v/>
      </c>
      <c r="P32" t="str">
        <f t="shared" si="7"/>
        <v/>
      </c>
      <c r="Q32" t="str">
        <f t="shared" si="8"/>
        <v/>
      </c>
      <c r="R32" t="str">
        <f t="shared" si="9"/>
        <v/>
      </c>
      <c r="S32" t="str" cm="1">
        <f t="array" ref="S32">IF($P32="","",IFERROR(_xlfn.LET(_xlpm.t,_xlfn.TEXTSPLIT($P32,"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"&amp;TRIM($P32)))</f>
        <v/>
      </c>
      <c r="T32" t="str">
        <f t="shared" si="10"/>
        <v/>
      </c>
      <c r="U32" t="str">
        <f t="shared" si="11"/>
        <v/>
      </c>
    </row>
    <row r="33" spans="1:21">
      <c r="A33" t="str">
        <f>CSV!B33&amp;""</f>
        <v/>
      </c>
      <c r="B33" s="11" t="str" cm="1">
        <f t="array" ref="B33">IF(CSV!$AR33=0,"",INDEX(Input!$D$2:$AC$500,CSV!$AR33,$L$1)&amp;"")</f>
        <v/>
      </c>
      <c r="C33" s="11" t="str">
        <f t="shared" si="2"/>
        <v/>
      </c>
      <c r="D33" s="11" t="str">
        <f t="shared" si="3"/>
        <v/>
      </c>
      <c r="E33" s="11" t="str">
        <f t="shared" si="4"/>
        <v/>
      </c>
      <c r="F33" s="11" t="str">
        <f t="shared" si="5"/>
        <v/>
      </c>
      <c r="G33" s="11" t="str" cm="1">
        <f t="array" ref="G33">IF($D33="","",IFERROR(_xlfn.LET(_xlpm.t,_xlfn.TEXTSPLIT($D33,"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"&amp;TRIM($D33)))</f>
        <v/>
      </c>
      <c r="H33" s="11" t="str">
        <f t="shared" si="0"/>
        <v/>
      </c>
      <c r="I33" t="str">
        <f t="shared" si="1"/>
        <v/>
      </c>
      <c r="N33" t="str">
        <f>WindowsReports!G33&amp;""</f>
        <v/>
      </c>
      <c r="O33" t="str">
        <f t="shared" si="6"/>
        <v/>
      </c>
      <c r="P33" t="str">
        <f t="shared" si="7"/>
        <v/>
      </c>
      <c r="Q33" t="str">
        <f t="shared" si="8"/>
        <v/>
      </c>
      <c r="R33" t="str">
        <f t="shared" si="9"/>
        <v/>
      </c>
      <c r="S33" t="str" cm="1">
        <f t="array" ref="S33">IF($P33="","",IFERROR(_xlfn.LET(_xlpm.t,_xlfn.TEXTSPLIT($P33,"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"&amp;TRIM($P33)))</f>
        <v/>
      </c>
      <c r="T33" t="str">
        <f t="shared" si="10"/>
        <v/>
      </c>
      <c r="U33" t="str">
        <f t="shared" si="11"/>
        <v/>
      </c>
    </row>
    <row r="34" spans="1:21">
      <c r="A34" t="str">
        <f>CSV!B34&amp;""</f>
        <v/>
      </c>
      <c r="B34" s="11" t="str" cm="1">
        <f t="array" ref="B34">IF(CSV!$AR34=0,"",INDEX(Input!$D$2:$AC$500,CSV!$AR34,$L$1)&amp;"")</f>
        <v/>
      </c>
      <c r="C34" s="11" t="str">
        <f t="shared" si="2"/>
        <v/>
      </c>
      <c r="D34" s="11" t="str">
        <f t="shared" si="3"/>
        <v/>
      </c>
      <c r="E34" s="11" t="str">
        <f t="shared" si="4"/>
        <v/>
      </c>
      <c r="F34" s="11" t="str">
        <f t="shared" si="5"/>
        <v/>
      </c>
      <c r="G34" s="11" t="str" cm="1">
        <f t="array" ref="G34">IF($D34="","",IFERROR(_xlfn.LET(_xlpm.t,_xlfn.TEXTSPLIT($D34,"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"&amp;TRIM($D34)))</f>
        <v/>
      </c>
      <c r="H34" s="11" t="str">
        <f t="shared" si="0"/>
        <v/>
      </c>
      <c r="I34" t="str">
        <f t="shared" si="1"/>
        <v/>
      </c>
      <c r="N34" t="str">
        <f>WindowsReports!G34&amp;""</f>
        <v/>
      </c>
      <c r="O34" t="str">
        <f t="shared" si="6"/>
        <v/>
      </c>
      <c r="P34" t="str">
        <f t="shared" si="7"/>
        <v/>
      </c>
      <c r="Q34" t="str">
        <f t="shared" si="8"/>
        <v/>
      </c>
      <c r="R34" t="str">
        <f t="shared" si="9"/>
        <v/>
      </c>
      <c r="S34" t="str" cm="1">
        <f t="array" ref="S34">IF($P34="","",IFERROR(_xlfn.LET(_xlpm.t,_xlfn.TEXTSPLIT($P34,"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"&amp;TRIM($P34)))</f>
        <v/>
      </c>
      <c r="T34" t="str">
        <f t="shared" si="10"/>
        <v/>
      </c>
      <c r="U34" t="str">
        <f t="shared" si="11"/>
        <v/>
      </c>
    </row>
    <row r="35" spans="1:21">
      <c r="A35" t="str">
        <f>CSV!B35&amp;""</f>
        <v/>
      </c>
      <c r="B35" s="11" t="str" cm="1">
        <f t="array" ref="B35">IF(CSV!$AR35=0,"",INDEX(Input!$D$2:$AC$500,CSV!$AR35,$L$1)&amp;"")</f>
        <v/>
      </c>
      <c r="C35" s="11" t="str">
        <f t="shared" si="2"/>
        <v/>
      </c>
      <c r="D35" s="11" t="str">
        <f t="shared" si="3"/>
        <v/>
      </c>
      <c r="E35" s="11" t="str">
        <f t="shared" si="4"/>
        <v/>
      </c>
      <c r="F35" s="11" t="str">
        <f t="shared" si="5"/>
        <v/>
      </c>
      <c r="G35" s="11" t="str" cm="1">
        <f t="array" ref="G35">IF($D35="","",IFERROR(_xlfn.LET(_xlpm.t,_xlfn.TEXTSPLIT($D35,"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"&amp;TRIM($D35)))</f>
        <v/>
      </c>
      <c r="H35" s="11" t="str">
        <f t="shared" si="0"/>
        <v/>
      </c>
      <c r="I35" t="str">
        <f t="shared" si="1"/>
        <v/>
      </c>
      <c r="N35" t="str">
        <f>WindowsReports!G35&amp;""</f>
        <v/>
      </c>
      <c r="O35" t="str">
        <f t="shared" si="6"/>
        <v/>
      </c>
      <c r="P35" t="str">
        <f t="shared" si="7"/>
        <v/>
      </c>
      <c r="Q35" t="str">
        <f t="shared" si="8"/>
        <v/>
      </c>
      <c r="R35" t="str">
        <f t="shared" si="9"/>
        <v/>
      </c>
      <c r="S35" t="str" cm="1">
        <f t="array" ref="S35">IF($P35="","",IFERROR(_xlfn.LET(_xlpm.t,_xlfn.TEXTSPLIT($P35,"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"&amp;TRIM($P35)))</f>
        <v/>
      </c>
      <c r="T35" t="str">
        <f t="shared" si="10"/>
        <v/>
      </c>
      <c r="U35" t="str">
        <f t="shared" si="11"/>
        <v/>
      </c>
    </row>
    <row r="36" spans="1:21">
      <c r="A36" t="str">
        <f>CSV!B36&amp;""</f>
        <v/>
      </c>
      <c r="B36" s="11" t="str" cm="1">
        <f t="array" ref="B36">IF(CSV!$AR36=0,"",INDEX(Input!$D$2:$AC$500,CSV!$AR36,$L$1)&amp;"")</f>
        <v/>
      </c>
      <c r="C36" s="11" t="str">
        <f t="shared" si="2"/>
        <v/>
      </c>
      <c r="D36" s="11" t="str">
        <f t="shared" si="3"/>
        <v/>
      </c>
      <c r="E36" s="11" t="str">
        <f t="shared" si="4"/>
        <v/>
      </c>
      <c r="F36" s="11" t="str">
        <f t="shared" si="5"/>
        <v/>
      </c>
      <c r="G36" s="11" t="str" cm="1">
        <f t="array" ref="G36">IF($D36="","",IFERROR(_xlfn.LET(_xlpm.t,_xlfn.TEXTSPLIT($D36,"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"&amp;TRIM($D36)))</f>
        <v/>
      </c>
      <c r="H36" s="11" t="str">
        <f t="shared" si="0"/>
        <v/>
      </c>
      <c r="I36" t="str">
        <f t="shared" si="1"/>
        <v/>
      </c>
      <c r="N36" t="str">
        <f>WindowsReports!G36&amp;""</f>
        <v/>
      </c>
      <c r="O36" t="str">
        <f t="shared" si="6"/>
        <v/>
      </c>
      <c r="P36" t="str">
        <f t="shared" si="7"/>
        <v/>
      </c>
      <c r="Q36" t="str">
        <f t="shared" si="8"/>
        <v/>
      </c>
      <c r="R36" t="str">
        <f t="shared" si="9"/>
        <v/>
      </c>
      <c r="S36" t="str" cm="1">
        <f t="array" ref="S36">IF($P36="","",IFERROR(_xlfn.LET(_xlpm.t,_xlfn.TEXTSPLIT($P36,"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"&amp;TRIM($P36)))</f>
        <v/>
      </c>
      <c r="T36" t="str">
        <f t="shared" si="10"/>
        <v/>
      </c>
      <c r="U36" t="str">
        <f t="shared" si="11"/>
        <v/>
      </c>
    </row>
    <row r="37" spans="1:21">
      <c r="A37" t="str">
        <f>CSV!B37&amp;""</f>
        <v/>
      </c>
      <c r="B37" s="11" t="str" cm="1">
        <f t="array" ref="B37">IF(CSV!$AR37=0,"",INDEX(Input!$D$2:$AC$500,CSV!$AR37,$L$1)&amp;"")</f>
        <v/>
      </c>
      <c r="C37" s="11" t="str">
        <f t="shared" si="2"/>
        <v/>
      </c>
      <c r="D37" s="11" t="str">
        <f t="shared" si="3"/>
        <v/>
      </c>
      <c r="E37" s="11" t="str">
        <f t="shared" si="4"/>
        <v/>
      </c>
      <c r="F37" s="11" t="str">
        <f t="shared" si="5"/>
        <v/>
      </c>
      <c r="G37" s="11" t="str" cm="1">
        <f t="array" ref="G37">IF($D37="","",IFERROR(_xlfn.LET(_xlpm.t,_xlfn.TEXTSPLIT($D37,"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"&amp;TRIM($D37)))</f>
        <v/>
      </c>
      <c r="H37" s="11" t="str">
        <f t="shared" si="0"/>
        <v/>
      </c>
      <c r="I37" t="str">
        <f t="shared" si="1"/>
        <v/>
      </c>
      <c r="N37" t="str">
        <f>WindowsReports!G37&amp;""</f>
        <v/>
      </c>
      <c r="O37" t="str">
        <f t="shared" si="6"/>
        <v/>
      </c>
      <c r="P37" t="str">
        <f t="shared" si="7"/>
        <v/>
      </c>
      <c r="Q37" t="str">
        <f t="shared" si="8"/>
        <v/>
      </c>
      <c r="R37" t="str">
        <f t="shared" si="9"/>
        <v/>
      </c>
      <c r="S37" t="str" cm="1">
        <f t="array" ref="S37">IF($P37="","",IFERROR(_xlfn.LET(_xlpm.t,_xlfn.TEXTSPLIT($P37,"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"&amp;TRIM($P37)))</f>
        <v/>
      </c>
      <c r="T37" t="str">
        <f t="shared" si="10"/>
        <v/>
      </c>
      <c r="U37" t="str">
        <f t="shared" si="11"/>
        <v/>
      </c>
    </row>
    <row r="38" spans="1:21">
      <c r="A38" t="str">
        <f>CSV!B38&amp;""</f>
        <v/>
      </c>
      <c r="B38" s="11" t="str" cm="1">
        <f t="array" ref="B38">IF(CSV!$AR38=0,"",INDEX(Input!$D$2:$AC$500,CSV!$AR38,$L$1)&amp;"")</f>
        <v/>
      </c>
      <c r="C38" s="11" t="str">
        <f t="shared" si="2"/>
        <v/>
      </c>
      <c r="D38" s="11" t="str">
        <f t="shared" si="3"/>
        <v/>
      </c>
      <c r="E38" s="11" t="str">
        <f t="shared" si="4"/>
        <v/>
      </c>
      <c r="F38" s="11" t="str">
        <f t="shared" si="5"/>
        <v/>
      </c>
      <c r="G38" s="11" t="str" cm="1">
        <f t="array" ref="G38">IF($D38="","",IFERROR(_xlfn.LET(_xlpm.t,_xlfn.TEXTSPLIT($D38,"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"&amp;TRIM($D38)))</f>
        <v/>
      </c>
      <c r="H38" s="11" t="str">
        <f t="shared" si="0"/>
        <v/>
      </c>
      <c r="I38" t="str">
        <f t="shared" si="1"/>
        <v/>
      </c>
      <c r="N38" t="str">
        <f>WindowsReports!G38&amp;""</f>
        <v/>
      </c>
      <c r="O38" t="str">
        <f t="shared" si="6"/>
        <v/>
      </c>
      <c r="P38" t="str">
        <f t="shared" si="7"/>
        <v/>
      </c>
      <c r="Q38" t="str">
        <f t="shared" si="8"/>
        <v/>
      </c>
      <c r="R38" t="str">
        <f t="shared" si="9"/>
        <v/>
      </c>
      <c r="S38" t="str" cm="1">
        <f t="array" ref="S38">IF($P38="","",IFERROR(_xlfn.LET(_xlpm.t,_xlfn.TEXTSPLIT($P38,"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"&amp;TRIM($P38)))</f>
        <v/>
      </c>
      <c r="T38" t="str">
        <f t="shared" si="10"/>
        <v/>
      </c>
      <c r="U38" t="str">
        <f t="shared" si="11"/>
        <v/>
      </c>
    </row>
    <row r="39" spans="1:21">
      <c r="A39" t="str">
        <f>CSV!B39&amp;""</f>
        <v/>
      </c>
      <c r="B39" s="11" t="str" cm="1">
        <f t="array" ref="B39">IF(CSV!$AR39=0,"",INDEX(Input!$D$2:$AC$500,CSV!$AR39,$L$1)&amp;"")</f>
        <v/>
      </c>
      <c r="C39" s="11" t="str">
        <f t="shared" si="2"/>
        <v/>
      </c>
      <c r="D39" s="11" t="str">
        <f t="shared" si="3"/>
        <v/>
      </c>
      <c r="E39" s="11" t="str">
        <f t="shared" si="4"/>
        <v/>
      </c>
      <c r="F39" s="11" t="str">
        <f t="shared" si="5"/>
        <v/>
      </c>
      <c r="G39" s="11" t="str" cm="1">
        <f t="array" ref="G39">IF($D39="","",IFERROR(_xlfn.LET(_xlpm.t,_xlfn.TEXTSPLIT($D39,"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"&amp;TRIM($D39)))</f>
        <v/>
      </c>
      <c r="H39" s="11" t="str">
        <f t="shared" si="0"/>
        <v/>
      </c>
      <c r="I39" t="str">
        <f t="shared" si="1"/>
        <v/>
      </c>
      <c r="N39" t="str">
        <f>WindowsReports!G39&amp;""</f>
        <v/>
      </c>
      <c r="O39" t="str">
        <f t="shared" si="6"/>
        <v/>
      </c>
      <c r="P39" t="str">
        <f t="shared" si="7"/>
        <v/>
      </c>
      <c r="Q39" t="str">
        <f t="shared" si="8"/>
        <v/>
      </c>
      <c r="R39" t="str">
        <f t="shared" si="9"/>
        <v/>
      </c>
      <c r="S39" t="str" cm="1">
        <f t="array" ref="S39">IF($P39="","",IFERROR(_xlfn.LET(_xlpm.t,_xlfn.TEXTSPLIT($P39,"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"&amp;TRIM($P39)))</f>
        <v/>
      </c>
      <c r="T39" t="str">
        <f t="shared" si="10"/>
        <v/>
      </c>
      <c r="U39" t="str">
        <f t="shared" si="11"/>
        <v/>
      </c>
    </row>
    <row r="40" spans="1:21">
      <c r="A40" t="str">
        <f>CSV!B40&amp;""</f>
        <v/>
      </c>
      <c r="B40" s="11" t="str" cm="1">
        <f t="array" ref="B40">IF(CSV!$AR40=0,"",INDEX(Input!$D$2:$AC$500,CSV!$AR40,$L$1)&amp;"")</f>
        <v/>
      </c>
      <c r="C40" s="11" t="str">
        <f t="shared" si="2"/>
        <v/>
      </c>
      <c r="D40" s="11" t="str">
        <f t="shared" si="3"/>
        <v/>
      </c>
      <c r="E40" s="11" t="str">
        <f t="shared" si="4"/>
        <v/>
      </c>
      <c r="F40" s="11" t="str">
        <f t="shared" si="5"/>
        <v/>
      </c>
      <c r="G40" s="11" t="str" cm="1">
        <f t="array" ref="G40">IF($D40="","",IFERROR(_xlfn.LET(_xlpm.t,_xlfn.TEXTSPLIT($D40,"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"&amp;TRIM($D40)))</f>
        <v/>
      </c>
      <c r="H40" s="11" t="str">
        <f t="shared" si="0"/>
        <v/>
      </c>
      <c r="I40" t="str">
        <f t="shared" si="1"/>
        <v/>
      </c>
      <c r="N40" t="str">
        <f>WindowsReports!G40&amp;""</f>
        <v/>
      </c>
      <c r="O40" t="str">
        <f t="shared" si="6"/>
        <v/>
      </c>
      <c r="P40" t="str">
        <f t="shared" si="7"/>
        <v/>
      </c>
      <c r="Q40" t="str">
        <f t="shared" si="8"/>
        <v/>
      </c>
      <c r="R40" t="str">
        <f t="shared" si="9"/>
        <v/>
      </c>
      <c r="S40" t="str" cm="1">
        <f t="array" ref="S40">IF($P40="","",IFERROR(_xlfn.LET(_xlpm.t,_xlfn.TEXTSPLIT($P40,"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"&amp;TRIM($P40)))</f>
        <v/>
      </c>
      <c r="T40" t="str">
        <f t="shared" si="10"/>
        <v/>
      </c>
      <c r="U40" t="str">
        <f t="shared" si="11"/>
        <v/>
      </c>
    </row>
    <row r="41" spans="1:21">
      <c r="A41" t="str">
        <f>CSV!B41&amp;""</f>
        <v/>
      </c>
      <c r="B41" s="11" t="str" cm="1">
        <f t="array" ref="B41">IF(CSV!$AR41=0,"",INDEX(Input!$D$2:$AC$500,CSV!$AR41,$L$1)&amp;"")</f>
        <v/>
      </c>
      <c r="C41" s="11" t="str">
        <f t="shared" si="2"/>
        <v/>
      </c>
      <c r="D41" s="11" t="str">
        <f t="shared" si="3"/>
        <v/>
      </c>
      <c r="E41" s="11" t="str">
        <f t="shared" si="4"/>
        <v/>
      </c>
      <c r="F41" s="11" t="str">
        <f t="shared" si="5"/>
        <v/>
      </c>
      <c r="G41" s="11" t="str" cm="1">
        <f t="array" ref="G41">IF($D41="","",IFERROR(_xlfn.LET(_xlpm.t,_xlfn.TEXTSPLIT($D41,"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"&amp;TRIM($D41)))</f>
        <v/>
      </c>
      <c r="H41" s="11" t="str">
        <f t="shared" si="0"/>
        <v/>
      </c>
      <c r="I41" t="str">
        <f t="shared" si="1"/>
        <v/>
      </c>
      <c r="N41" t="str">
        <f>WindowsReports!G41&amp;""</f>
        <v/>
      </c>
      <c r="O41" t="str">
        <f t="shared" si="6"/>
        <v/>
      </c>
      <c r="P41" t="str">
        <f t="shared" si="7"/>
        <v/>
      </c>
      <c r="Q41" t="str">
        <f t="shared" si="8"/>
        <v/>
      </c>
      <c r="R41" t="str">
        <f t="shared" si="9"/>
        <v/>
      </c>
      <c r="S41" t="str" cm="1">
        <f t="array" ref="S41">IF($P41="","",IFERROR(_xlfn.LET(_xlpm.t,_xlfn.TEXTSPLIT($P41,"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"&amp;TRIM($P41)))</f>
        <v/>
      </c>
      <c r="T41" t="str">
        <f t="shared" si="10"/>
        <v/>
      </c>
      <c r="U41" t="str">
        <f t="shared" si="11"/>
        <v/>
      </c>
    </row>
    <row r="42" spans="1:21">
      <c r="A42" t="str">
        <f>CSV!B42&amp;""</f>
        <v/>
      </c>
      <c r="B42" s="11" t="str" cm="1">
        <f t="array" ref="B42">IF(CSV!$AR42=0,"",INDEX(Input!$D$2:$AC$500,CSV!$AR42,$L$1)&amp;"")</f>
        <v/>
      </c>
      <c r="C42" s="11" t="str">
        <f t="shared" si="2"/>
        <v/>
      </c>
      <c r="D42" s="11" t="str">
        <f t="shared" si="3"/>
        <v/>
      </c>
      <c r="E42" s="11" t="str">
        <f t="shared" si="4"/>
        <v/>
      </c>
      <c r="F42" s="11" t="str">
        <f t="shared" si="5"/>
        <v/>
      </c>
      <c r="G42" s="11" t="str" cm="1">
        <f t="array" ref="G42">IF($D42="","",IFERROR(_xlfn.LET(_xlpm.t,_xlfn.TEXTSPLIT($D42,"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"&amp;TRIM($D42)))</f>
        <v/>
      </c>
      <c r="H42" s="11" t="str">
        <f t="shared" si="0"/>
        <v/>
      </c>
      <c r="I42" t="str">
        <f t="shared" si="1"/>
        <v/>
      </c>
      <c r="N42" t="str">
        <f>WindowsReports!G42&amp;""</f>
        <v/>
      </c>
      <c r="O42" t="str">
        <f t="shared" si="6"/>
        <v/>
      </c>
      <c r="P42" t="str">
        <f t="shared" si="7"/>
        <v/>
      </c>
      <c r="Q42" t="str">
        <f t="shared" si="8"/>
        <v/>
      </c>
      <c r="R42" t="str">
        <f t="shared" si="9"/>
        <v/>
      </c>
      <c r="S42" t="str" cm="1">
        <f t="array" ref="S42">IF($P42="","",IFERROR(_xlfn.LET(_xlpm.t,_xlfn.TEXTSPLIT($P42,"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"&amp;TRIM($P42)))</f>
        <v/>
      </c>
      <c r="T42" t="str">
        <f t="shared" si="10"/>
        <v/>
      </c>
      <c r="U42" t="str">
        <f t="shared" si="11"/>
        <v/>
      </c>
    </row>
    <row r="43" spans="1:21">
      <c r="A43" t="str">
        <f>CSV!B43&amp;""</f>
        <v/>
      </c>
      <c r="B43" s="11" t="str" cm="1">
        <f t="array" ref="B43">IF(CSV!$AR43=0,"",INDEX(Input!$D$2:$AC$500,CSV!$AR43,$L$1)&amp;"")</f>
        <v/>
      </c>
      <c r="C43" s="11" t="str">
        <f t="shared" si="2"/>
        <v/>
      </c>
      <c r="D43" s="11" t="str">
        <f t="shared" si="3"/>
        <v/>
      </c>
      <c r="E43" s="11" t="str">
        <f t="shared" si="4"/>
        <v/>
      </c>
      <c r="F43" s="11" t="str">
        <f t="shared" si="5"/>
        <v/>
      </c>
      <c r="G43" s="11" t="str" cm="1">
        <f t="array" ref="G43">IF($D43="","",IFERROR(_xlfn.LET(_xlpm.t,_xlfn.TEXTSPLIT($D43,"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"&amp;TRIM($D43)))</f>
        <v/>
      </c>
      <c r="H43" s="11" t="str">
        <f t="shared" si="0"/>
        <v/>
      </c>
      <c r="I43" t="str">
        <f t="shared" si="1"/>
        <v/>
      </c>
      <c r="N43" t="str">
        <f>WindowsReports!G43&amp;""</f>
        <v/>
      </c>
      <c r="O43" t="str">
        <f t="shared" si="6"/>
        <v/>
      </c>
      <c r="P43" t="str">
        <f t="shared" si="7"/>
        <v/>
      </c>
      <c r="Q43" t="str">
        <f t="shared" si="8"/>
        <v/>
      </c>
      <c r="R43" t="str">
        <f t="shared" si="9"/>
        <v/>
      </c>
      <c r="S43" t="str" cm="1">
        <f t="array" ref="S43">IF($P43="","",IFERROR(_xlfn.LET(_xlpm.t,_xlfn.TEXTSPLIT($P43,"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"&amp;TRIM($P43)))</f>
        <v/>
      </c>
      <c r="T43" t="str">
        <f t="shared" si="10"/>
        <v/>
      </c>
      <c r="U43" t="str">
        <f t="shared" si="11"/>
        <v/>
      </c>
    </row>
    <row r="44" spans="1:21">
      <c r="A44" t="str">
        <f>CSV!B44&amp;""</f>
        <v/>
      </c>
      <c r="B44" s="11" t="str" cm="1">
        <f t="array" ref="B44">IF(CSV!$AR44=0,"",INDEX(Input!$D$2:$AC$500,CSV!$AR44,$L$1)&amp;"")</f>
        <v/>
      </c>
      <c r="C44" s="11" t="str">
        <f t="shared" si="2"/>
        <v/>
      </c>
      <c r="D44" s="11" t="str">
        <f t="shared" si="3"/>
        <v/>
      </c>
      <c r="E44" s="11" t="str">
        <f t="shared" si="4"/>
        <v/>
      </c>
      <c r="F44" s="11" t="str">
        <f t="shared" si="5"/>
        <v/>
      </c>
      <c r="G44" s="11" t="str" cm="1">
        <f t="array" ref="G44">IF($D44="","",IFERROR(_xlfn.LET(_xlpm.t,_xlfn.TEXTSPLIT($D44,"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"&amp;TRIM($D44)))</f>
        <v/>
      </c>
      <c r="H44" s="11" t="str">
        <f t="shared" si="0"/>
        <v/>
      </c>
      <c r="I44" t="str">
        <f t="shared" si="1"/>
        <v/>
      </c>
      <c r="N44" t="str">
        <f>WindowsReports!G44&amp;""</f>
        <v/>
      </c>
      <c r="O44" t="str">
        <f t="shared" si="6"/>
        <v/>
      </c>
      <c r="P44" t="str">
        <f t="shared" si="7"/>
        <v/>
      </c>
      <c r="Q44" t="str">
        <f t="shared" si="8"/>
        <v/>
      </c>
      <c r="R44" t="str">
        <f t="shared" si="9"/>
        <v/>
      </c>
      <c r="S44" t="str" cm="1">
        <f t="array" ref="S44">IF($P44="","",IFERROR(_xlfn.LET(_xlpm.t,_xlfn.TEXTSPLIT($P44,"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"&amp;TRIM($P44)))</f>
        <v/>
      </c>
      <c r="T44" t="str">
        <f t="shared" si="10"/>
        <v/>
      </c>
      <c r="U44" t="str">
        <f t="shared" si="11"/>
        <v/>
      </c>
    </row>
    <row r="45" spans="1:21">
      <c r="A45" t="str">
        <f>CSV!B45&amp;""</f>
        <v/>
      </c>
      <c r="B45" s="11" t="str" cm="1">
        <f t="array" ref="B45">IF(CSV!$AR45=0,"",INDEX(Input!$D$2:$AC$500,CSV!$AR45,$L$1)&amp;"")</f>
        <v/>
      </c>
      <c r="C45" s="11" t="str">
        <f t="shared" si="2"/>
        <v/>
      </c>
      <c r="D45" s="11" t="str">
        <f t="shared" si="3"/>
        <v/>
      </c>
      <c r="E45" s="11" t="str">
        <f t="shared" si="4"/>
        <v/>
      </c>
      <c r="F45" s="11" t="str">
        <f t="shared" si="5"/>
        <v/>
      </c>
      <c r="G45" s="11" t="str" cm="1">
        <f t="array" ref="G45">IF($D45="","",IFERROR(_xlfn.LET(_xlpm.t,_xlfn.TEXTSPLIT($D45,"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"&amp;TRIM($D45)))</f>
        <v/>
      </c>
      <c r="H45" s="11" t="str">
        <f t="shared" si="0"/>
        <v/>
      </c>
      <c r="I45" t="str">
        <f t="shared" si="1"/>
        <v/>
      </c>
      <c r="N45" t="str">
        <f>WindowsReports!G45&amp;""</f>
        <v/>
      </c>
      <c r="O45" t="str">
        <f t="shared" si="6"/>
        <v/>
      </c>
      <c r="P45" t="str">
        <f t="shared" si="7"/>
        <v/>
      </c>
      <c r="Q45" t="str">
        <f t="shared" si="8"/>
        <v/>
      </c>
      <c r="R45" t="str">
        <f t="shared" si="9"/>
        <v/>
      </c>
      <c r="S45" t="str" cm="1">
        <f t="array" ref="S45">IF($P45="","",IFERROR(_xlfn.LET(_xlpm.t,_xlfn.TEXTSPLIT($P45,"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"&amp;TRIM($P45)))</f>
        <v/>
      </c>
      <c r="T45" t="str">
        <f t="shared" si="10"/>
        <v/>
      </c>
      <c r="U45" t="str">
        <f t="shared" si="11"/>
        <v/>
      </c>
    </row>
    <row r="46" spans="1:21">
      <c r="A46" t="str">
        <f>CSV!B46&amp;""</f>
        <v/>
      </c>
      <c r="B46" s="11" t="str" cm="1">
        <f t="array" ref="B46">IF(CSV!$AR46=0,"",INDEX(Input!$D$2:$AC$500,CSV!$AR46,$L$1)&amp;"")</f>
        <v/>
      </c>
      <c r="C46" s="11" t="str">
        <f t="shared" si="2"/>
        <v/>
      </c>
      <c r="D46" s="11" t="str">
        <f t="shared" si="3"/>
        <v/>
      </c>
      <c r="E46" s="11" t="str">
        <f t="shared" si="4"/>
        <v/>
      </c>
      <c r="F46" s="11" t="str">
        <f t="shared" si="5"/>
        <v/>
      </c>
      <c r="G46" s="11" t="str" cm="1">
        <f t="array" ref="G46">IF($D46="","",IFERROR(_xlfn.LET(_xlpm.t,_xlfn.TEXTSPLIT($D46,"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"&amp;TRIM($D46)))</f>
        <v/>
      </c>
      <c r="H46" s="11" t="str">
        <f t="shared" si="0"/>
        <v/>
      </c>
      <c r="I46" t="str">
        <f t="shared" si="1"/>
        <v/>
      </c>
      <c r="N46" t="str">
        <f>WindowsReports!G46&amp;""</f>
        <v/>
      </c>
      <c r="O46" t="str">
        <f t="shared" si="6"/>
        <v/>
      </c>
      <c r="P46" t="str">
        <f t="shared" si="7"/>
        <v/>
      </c>
      <c r="Q46" t="str">
        <f t="shared" si="8"/>
        <v/>
      </c>
      <c r="R46" t="str">
        <f t="shared" si="9"/>
        <v/>
      </c>
      <c r="S46" t="str" cm="1">
        <f t="array" ref="S46">IF($P46="","",IFERROR(_xlfn.LET(_xlpm.t,_xlfn.TEXTSPLIT($P46,"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"&amp;TRIM($P46)))</f>
        <v/>
      </c>
      <c r="T46" t="str">
        <f t="shared" si="10"/>
        <v/>
      </c>
      <c r="U46" t="str">
        <f t="shared" si="11"/>
        <v/>
      </c>
    </row>
    <row r="47" spans="1:21">
      <c r="A47" t="str">
        <f>CSV!B47&amp;""</f>
        <v/>
      </c>
      <c r="B47" s="11" t="str" cm="1">
        <f t="array" ref="B47">IF(CSV!$AR47=0,"",INDEX(Input!$D$2:$AC$500,CSV!$AR47,$L$1)&amp;"")</f>
        <v/>
      </c>
      <c r="C47" s="11" t="str">
        <f t="shared" si="2"/>
        <v/>
      </c>
      <c r="D47" s="11" t="str">
        <f t="shared" si="3"/>
        <v/>
      </c>
      <c r="E47" s="11" t="str">
        <f t="shared" si="4"/>
        <v/>
      </c>
      <c r="F47" s="11" t="str">
        <f t="shared" si="5"/>
        <v/>
      </c>
      <c r="G47" s="11" t="str" cm="1">
        <f t="array" ref="G47">IF($D47="","",IFERROR(_xlfn.LET(_xlpm.t,_xlfn.TEXTSPLIT($D47,"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"&amp;TRIM($D47)))</f>
        <v/>
      </c>
      <c r="H47" s="11" t="str">
        <f t="shared" si="0"/>
        <v/>
      </c>
      <c r="I47" t="str">
        <f t="shared" si="1"/>
        <v/>
      </c>
      <c r="N47" t="str">
        <f>WindowsReports!G47&amp;""</f>
        <v/>
      </c>
      <c r="O47" t="str">
        <f t="shared" si="6"/>
        <v/>
      </c>
      <c r="P47" t="str">
        <f t="shared" si="7"/>
        <v/>
      </c>
      <c r="Q47" t="str">
        <f t="shared" si="8"/>
        <v/>
      </c>
      <c r="R47" t="str">
        <f t="shared" si="9"/>
        <v/>
      </c>
      <c r="S47" t="str" cm="1">
        <f t="array" ref="S47">IF($P47="","",IFERROR(_xlfn.LET(_xlpm.t,_xlfn.TEXTSPLIT($P47,"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"&amp;TRIM($P47)))</f>
        <v/>
      </c>
      <c r="T47" t="str">
        <f t="shared" si="10"/>
        <v/>
      </c>
      <c r="U47" t="str">
        <f t="shared" si="11"/>
        <v/>
      </c>
    </row>
    <row r="48" spans="1:21">
      <c r="A48" t="str">
        <f>CSV!B48&amp;""</f>
        <v/>
      </c>
      <c r="B48" s="11" t="str" cm="1">
        <f t="array" ref="B48">IF(CSV!$AR48=0,"",INDEX(Input!$D$2:$AC$500,CSV!$AR48,$L$1)&amp;"")</f>
        <v/>
      </c>
      <c r="C48" s="11" t="str">
        <f t="shared" si="2"/>
        <v/>
      </c>
      <c r="D48" s="11" t="str">
        <f t="shared" si="3"/>
        <v/>
      </c>
      <c r="E48" s="11" t="str">
        <f t="shared" si="4"/>
        <v/>
      </c>
      <c r="F48" s="11" t="str">
        <f t="shared" si="5"/>
        <v/>
      </c>
      <c r="G48" s="11" t="str" cm="1">
        <f t="array" ref="G48">IF($D48="","",IFERROR(_xlfn.LET(_xlpm.t,_xlfn.TEXTSPLIT($D48,"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"&amp;TRIM($D48)))</f>
        <v/>
      </c>
      <c r="H48" s="11" t="str">
        <f t="shared" si="0"/>
        <v/>
      </c>
      <c r="I48" t="str">
        <f t="shared" si="1"/>
        <v/>
      </c>
      <c r="N48" t="str">
        <f>WindowsReports!G48&amp;""</f>
        <v/>
      </c>
      <c r="O48" t="str">
        <f t="shared" si="6"/>
        <v/>
      </c>
      <c r="P48" t="str">
        <f t="shared" si="7"/>
        <v/>
      </c>
      <c r="Q48" t="str">
        <f t="shared" si="8"/>
        <v/>
      </c>
      <c r="R48" t="str">
        <f t="shared" si="9"/>
        <v/>
      </c>
      <c r="S48" t="str" cm="1">
        <f t="array" ref="S48">IF($P48="","",IFERROR(_xlfn.LET(_xlpm.t,_xlfn.TEXTSPLIT($P48,"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"&amp;TRIM($P48)))</f>
        <v/>
      </c>
      <c r="T48" t="str">
        <f t="shared" si="10"/>
        <v/>
      </c>
      <c r="U48" t="str">
        <f t="shared" si="11"/>
        <v/>
      </c>
    </row>
    <row r="49" spans="1:21">
      <c r="A49" t="str">
        <f>CSV!B49&amp;""</f>
        <v/>
      </c>
      <c r="B49" s="11" t="str" cm="1">
        <f t="array" ref="B49">IF(CSV!$AR49=0,"",INDEX(Input!$D$2:$AC$500,CSV!$AR49,$L$1)&amp;"")</f>
        <v/>
      </c>
      <c r="C49" s="11" t="str">
        <f t="shared" si="2"/>
        <v/>
      </c>
      <c r="D49" s="11" t="str">
        <f t="shared" si="3"/>
        <v/>
      </c>
      <c r="E49" s="11" t="str">
        <f t="shared" si="4"/>
        <v/>
      </c>
      <c r="F49" s="11" t="str">
        <f t="shared" si="5"/>
        <v/>
      </c>
      <c r="G49" s="11" t="str" cm="1">
        <f t="array" ref="G49">IF($D49="","",IFERROR(_xlfn.LET(_xlpm.t,_xlfn.TEXTSPLIT($D49,"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"&amp;TRIM($D49)))</f>
        <v/>
      </c>
      <c r="H49" s="11" t="str">
        <f t="shared" si="0"/>
        <v/>
      </c>
      <c r="I49" t="str">
        <f t="shared" si="1"/>
        <v/>
      </c>
      <c r="N49" t="str">
        <f>WindowsReports!G49&amp;""</f>
        <v/>
      </c>
      <c r="O49" t="str">
        <f t="shared" si="6"/>
        <v/>
      </c>
      <c r="P49" t="str">
        <f t="shared" si="7"/>
        <v/>
      </c>
      <c r="Q49" t="str">
        <f t="shared" si="8"/>
        <v/>
      </c>
      <c r="R49" t="str">
        <f t="shared" si="9"/>
        <v/>
      </c>
      <c r="S49" t="str" cm="1">
        <f t="array" ref="S49">IF($P49="","",IFERROR(_xlfn.LET(_xlpm.t,_xlfn.TEXTSPLIT($P49,"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"&amp;TRIM($P49)))</f>
        <v/>
      </c>
      <c r="T49" t="str">
        <f t="shared" si="10"/>
        <v/>
      </c>
      <c r="U49" t="str">
        <f t="shared" si="11"/>
        <v/>
      </c>
    </row>
    <row r="50" spans="1:21">
      <c r="A50" t="str">
        <f>CSV!B50&amp;""</f>
        <v/>
      </c>
      <c r="B50" s="11" t="str" cm="1">
        <f t="array" ref="B50">IF(CSV!$AR50=0,"",INDEX(Input!$D$2:$AC$500,CSV!$AR50,$L$1)&amp;"")</f>
        <v/>
      </c>
      <c r="C50" s="11" t="str">
        <f t="shared" si="2"/>
        <v/>
      </c>
      <c r="D50" s="11" t="str">
        <f t="shared" si="3"/>
        <v/>
      </c>
      <c r="E50" s="11" t="str">
        <f t="shared" si="4"/>
        <v/>
      </c>
      <c r="F50" s="11" t="str">
        <f t="shared" si="5"/>
        <v/>
      </c>
      <c r="G50" s="11" t="str" cm="1">
        <f t="array" ref="G50">IF($D50="","",IFERROR(_xlfn.LET(_xlpm.t,_xlfn.TEXTSPLIT($D50,"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"&amp;TRIM($D50)))</f>
        <v/>
      </c>
      <c r="H50" s="11" t="str">
        <f t="shared" si="0"/>
        <v/>
      </c>
      <c r="I50" t="str">
        <f t="shared" si="1"/>
        <v/>
      </c>
      <c r="N50" t="str">
        <f>WindowsReports!G50&amp;""</f>
        <v/>
      </c>
      <c r="O50" t="str">
        <f t="shared" si="6"/>
        <v/>
      </c>
      <c r="P50" t="str">
        <f t="shared" si="7"/>
        <v/>
      </c>
      <c r="Q50" t="str">
        <f t="shared" si="8"/>
        <v/>
      </c>
      <c r="R50" t="str">
        <f t="shared" si="9"/>
        <v/>
      </c>
      <c r="S50" t="str" cm="1">
        <f t="array" ref="S50">IF($P50="","",IFERROR(_xlfn.LET(_xlpm.t,_xlfn.TEXTSPLIT($P50,"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"&amp;TRIM($P50)))</f>
        <v/>
      </c>
      <c r="T50" t="str">
        <f t="shared" si="10"/>
        <v/>
      </c>
      <c r="U50" t="str">
        <f t="shared" si="11"/>
        <v/>
      </c>
    </row>
    <row r="51" spans="1:21">
      <c r="A51" t="str">
        <f>CSV!B51&amp;""</f>
        <v/>
      </c>
      <c r="B51" s="11" t="str" cm="1">
        <f t="array" ref="B51">IF(CSV!$AR51=0,"",INDEX(Input!$D$2:$AC$500,CSV!$AR51,$L$1)&amp;"")</f>
        <v/>
      </c>
      <c r="C51" s="11" t="str">
        <f t="shared" si="2"/>
        <v/>
      </c>
      <c r="D51" s="11" t="str">
        <f t="shared" si="3"/>
        <v/>
      </c>
      <c r="E51" s="11" t="str">
        <f t="shared" si="4"/>
        <v/>
      </c>
      <c r="F51" s="11" t="str">
        <f t="shared" si="5"/>
        <v/>
      </c>
      <c r="G51" s="11" t="str" cm="1">
        <f t="array" ref="G51">IF($D51="","",IFERROR(_xlfn.LET(_xlpm.t,_xlfn.TEXTSPLIT($D51,"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"&amp;TRIM($D51)))</f>
        <v/>
      </c>
      <c r="H51" s="11" t="str">
        <f t="shared" si="0"/>
        <v/>
      </c>
      <c r="I51" t="str">
        <f t="shared" si="1"/>
        <v/>
      </c>
      <c r="N51" t="str">
        <f>WindowsReports!G51&amp;""</f>
        <v/>
      </c>
      <c r="O51" t="str">
        <f t="shared" si="6"/>
        <v/>
      </c>
      <c r="P51" t="str">
        <f t="shared" si="7"/>
        <v/>
      </c>
      <c r="Q51" t="str">
        <f t="shared" si="8"/>
        <v/>
      </c>
      <c r="R51" t="str">
        <f t="shared" si="9"/>
        <v/>
      </c>
      <c r="S51" t="str" cm="1">
        <f t="array" ref="S51">IF($P51="","",IFERROR(_xlfn.LET(_xlpm.t,_xlfn.TEXTSPLIT($P51,"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"&amp;TRIM($P51)))</f>
        <v/>
      </c>
      <c r="T51" t="str">
        <f t="shared" si="10"/>
        <v/>
      </c>
      <c r="U51" t="str">
        <f t="shared" si="11"/>
        <v/>
      </c>
    </row>
    <row r="52" spans="1:21">
      <c r="A52" t="str">
        <f>CSV!B52&amp;""</f>
        <v/>
      </c>
      <c r="B52" s="11" t="str" cm="1">
        <f t="array" ref="B52">IF(CSV!$AR52=0,"",INDEX(Input!$D$2:$AC$500,CSV!$AR52,$L$1)&amp;"")</f>
        <v/>
      </c>
      <c r="C52" s="11" t="str">
        <f t="shared" si="2"/>
        <v/>
      </c>
      <c r="D52" s="11" t="str">
        <f t="shared" si="3"/>
        <v/>
      </c>
      <c r="E52" s="11" t="str">
        <f t="shared" si="4"/>
        <v/>
      </c>
      <c r="F52" s="11" t="str">
        <f t="shared" si="5"/>
        <v/>
      </c>
      <c r="G52" s="11" t="str" cm="1">
        <f t="array" ref="G52">IF($D52="","",IFERROR(_xlfn.LET(_xlpm.t,_xlfn.TEXTSPLIT($D52,"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"&amp;TRIM($D52)))</f>
        <v/>
      </c>
      <c r="H52" s="11" t="str">
        <f t="shared" si="0"/>
        <v/>
      </c>
      <c r="I52" t="str">
        <f t="shared" si="1"/>
        <v/>
      </c>
      <c r="N52" t="str">
        <f>WindowsReports!G52&amp;""</f>
        <v/>
      </c>
      <c r="O52" t="str">
        <f t="shared" si="6"/>
        <v/>
      </c>
      <c r="P52" t="str">
        <f t="shared" si="7"/>
        <v/>
      </c>
      <c r="Q52" t="str">
        <f t="shared" si="8"/>
        <v/>
      </c>
      <c r="R52" t="str">
        <f t="shared" si="9"/>
        <v/>
      </c>
      <c r="S52" t="str" cm="1">
        <f t="array" ref="S52">IF($P52="","",IFERROR(_xlfn.LET(_xlpm.t,_xlfn.TEXTSPLIT($P52,"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"&amp;TRIM($P52)))</f>
        <v/>
      </c>
      <c r="T52" t="str">
        <f t="shared" si="10"/>
        <v/>
      </c>
      <c r="U52" t="str">
        <f t="shared" si="11"/>
        <v/>
      </c>
    </row>
    <row r="53" spans="1:21">
      <c r="A53" t="str">
        <f>CSV!B53&amp;""</f>
        <v/>
      </c>
      <c r="B53" s="11" t="str" cm="1">
        <f t="array" ref="B53">IF(CSV!$AR53=0,"",INDEX(Input!$D$2:$AC$500,CSV!$AR53,$L$1)&amp;"")</f>
        <v/>
      </c>
      <c r="C53" s="11" t="str">
        <f t="shared" si="2"/>
        <v/>
      </c>
      <c r="D53" s="11" t="str">
        <f t="shared" si="3"/>
        <v/>
      </c>
      <c r="E53" s="11" t="str">
        <f t="shared" si="4"/>
        <v/>
      </c>
      <c r="F53" s="11" t="str">
        <f t="shared" si="5"/>
        <v/>
      </c>
      <c r="G53" s="11" t="str" cm="1">
        <f t="array" ref="G53">IF($D53="","",IFERROR(_xlfn.LET(_xlpm.t,_xlfn.TEXTSPLIT($D53,"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"&amp;TRIM($D53)))</f>
        <v/>
      </c>
      <c r="H53" s="11" t="str">
        <f t="shared" si="0"/>
        <v/>
      </c>
      <c r="I53" t="str">
        <f t="shared" si="1"/>
        <v/>
      </c>
      <c r="N53" t="str">
        <f>WindowsReports!G53&amp;""</f>
        <v/>
      </c>
      <c r="O53" t="str">
        <f t="shared" si="6"/>
        <v/>
      </c>
      <c r="P53" t="str">
        <f t="shared" si="7"/>
        <v/>
      </c>
      <c r="Q53" t="str">
        <f t="shared" si="8"/>
        <v/>
      </c>
      <c r="R53" t="str">
        <f t="shared" si="9"/>
        <v/>
      </c>
      <c r="S53" t="str" cm="1">
        <f t="array" ref="S53">IF($P53="","",IFERROR(_xlfn.LET(_xlpm.t,_xlfn.TEXTSPLIT($P53,"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"&amp;TRIM($P53)))</f>
        <v/>
      </c>
      <c r="T53" t="str">
        <f t="shared" si="10"/>
        <v/>
      </c>
      <c r="U53" t="str">
        <f t="shared" si="11"/>
        <v/>
      </c>
    </row>
    <row r="54" spans="1:21">
      <c r="A54" t="str">
        <f>CSV!B54&amp;""</f>
        <v/>
      </c>
      <c r="B54" s="11" t="str" cm="1">
        <f t="array" ref="B54">IF(CSV!$AR54=0,"",INDEX(Input!$D$2:$AC$500,CSV!$AR54,$L$1)&amp;"")</f>
        <v/>
      </c>
      <c r="C54" s="11" t="str">
        <f t="shared" si="2"/>
        <v/>
      </c>
      <c r="D54" s="11" t="str">
        <f t="shared" si="3"/>
        <v/>
      </c>
      <c r="E54" s="11" t="str">
        <f t="shared" si="4"/>
        <v/>
      </c>
      <c r="F54" s="11" t="str">
        <f t="shared" si="5"/>
        <v/>
      </c>
      <c r="G54" s="11" t="str" cm="1">
        <f t="array" ref="G54">IF($D54="","",IFERROR(_xlfn.LET(_xlpm.t,_xlfn.TEXTSPLIT($D54,"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"&amp;TRIM($D54)))</f>
        <v/>
      </c>
      <c r="H54" s="11" t="str">
        <f t="shared" si="0"/>
        <v/>
      </c>
      <c r="I54" t="str">
        <f t="shared" si="1"/>
        <v/>
      </c>
      <c r="N54" t="str">
        <f>WindowsReports!G54&amp;""</f>
        <v/>
      </c>
      <c r="O54" t="str">
        <f t="shared" si="6"/>
        <v/>
      </c>
      <c r="P54" t="str">
        <f t="shared" si="7"/>
        <v/>
      </c>
      <c r="Q54" t="str">
        <f t="shared" si="8"/>
        <v/>
      </c>
      <c r="R54" t="str">
        <f t="shared" si="9"/>
        <v/>
      </c>
      <c r="S54" t="str" cm="1">
        <f t="array" ref="S54">IF($P54="","",IFERROR(_xlfn.LET(_xlpm.t,_xlfn.TEXTSPLIT($P54,"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"&amp;TRIM($P54)))</f>
        <v/>
      </c>
      <c r="T54" t="str">
        <f t="shared" si="10"/>
        <v/>
      </c>
      <c r="U54" t="str">
        <f t="shared" si="11"/>
        <v/>
      </c>
    </row>
    <row r="55" spans="1:21">
      <c r="A55" t="str">
        <f>CSV!B55&amp;""</f>
        <v/>
      </c>
      <c r="B55" s="11" t="str" cm="1">
        <f t="array" ref="B55">IF(CSV!$AR55=0,"",INDEX(Input!$D$2:$AC$500,CSV!$AR55,$L$1)&amp;"")</f>
        <v/>
      </c>
      <c r="C55" s="11" t="str">
        <f t="shared" si="2"/>
        <v/>
      </c>
      <c r="D55" s="11" t="str">
        <f t="shared" si="3"/>
        <v/>
      </c>
      <c r="E55" s="11" t="str">
        <f t="shared" si="4"/>
        <v/>
      </c>
      <c r="F55" s="11" t="str">
        <f t="shared" si="5"/>
        <v/>
      </c>
      <c r="G55" s="11" t="str" cm="1">
        <f t="array" ref="G55">IF($D55="","",IFERROR(_xlfn.LET(_xlpm.t,_xlfn.TEXTSPLIT($D55,"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"&amp;TRIM($D55)))</f>
        <v/>
      </c>
      <c r="H55" s="11" t="str">
        <f t="shared" si="0"/>
        <v/>
      </c>
      <c r="I55" t="str">
        <f t="shared" si="1"/>
        <v/>
      </c>
      <c r="N55" t="str">
        <f>WindowsReports!G55&amp;""</f>
        <v/>
      </c>
      <c r="O55" t="str">
        <f t="shared" si="6"/>
        <v/>
      </c>
      <c r="P55" t="str">
        <f t="shared" si="7"/>
        <v/>
      </c>
      <c r="Q55" t="str">
        <f t="shared" si="8"/>
        <v/>
      </c>
      <c r="R55" t="str">
        <f t="shared" si="9"/>
        <v/>
      </c>
      <c r="S55" t="str" cm="1">
        <f t="array" ref="S55">IF($P55="","",IFERROR(_xlfn.LET(_xlpm.t,_xlfn.TEXTSPLIT($P55,"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"&amp;TRIM($P55)))</f>
        <v/>
      </c>
      <c r="T55" t="str">
        <f t="shared" si="10"/>
        <v/>
      </c>
      <c r="U55" t="str">
        <f t="shared" si="11"/>
        <v/>
      </c>
    </row>
    <row r="56" spans="1:21">
      <c r="A56" t="str">
        <f>CSV!B56&amp;""</f>
        <v/>
      </c>
      <c r="B56" s="11" t="str" cm="1">
        <f t="array" ref="B56">IF(CSV!$AR56=0,"",INDEX(Input!$D$2:$AC$500,CSV!$AR56,$L$1)&amp;"")</f>
        <v/>
      </c>
      <c r="C56" s="11" t="str">
        <f t="shared" si="2"/>
        <v/>
      </c>
      <c r="D56" s="11" t="str">
        <f t="shared" si="3"/>
        <v/>
      </c>
      <c r="E56" s="11" t="str">
        <f t="shared" si="4"/>
        <v/>
      </c>
      <c r="F56" s="11" t="str">
        <f t="shared" si="5"/>
        <v/>
      </c>
      <c r="G56" s="11" t="str" cm="1">
        <f t="array" ref="G56">IF($D56="","",IFERROR(_xlfn.LET(_xlpm.t,_xlfn.TEXTSPLIT($D56,"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"&amp;TRIM($D56)))</f>
        <v/>
      </c>
      <c r="H56" s="11" t="str">
        <f t="shared" si="0"/>
        <v/>
      </c>
      <c r="I56" t="str">
        <f t="shared" si="1"/>
        <v/>
      </c>
      <c r="N56" t="str">
        <f>WindowsReports!G56&amp;""</f>
        <v/>
      </c>
      <c r="O56" t="str">
        <f t="shared" si="6"/>
        <v/>
      </c>
      <c r="P56" t="str">
        <f t="shared" si="7"/>
        <v/>
      </c>
      <c r="Q56" t="str">
        <f t="shared" si="8"/>
        <v/>
      </c>
      <c r="R56" t="str">
        <f t="shared" si="9"/>
        <v/>
      </c>
      <c r="S56" t="str" cm="1">
        <f t="array" ref="S56">IF($P56="","",IFERROR(_xlfn.LET(_xlpm.t,_xlfn.TEXTSPLIT($P56,"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"&amp;TRIM($P56)))</f>
        <v/>
      </c>
      <c r="T56" t="str">
        <f t="shared" si="10"/>
        <v/>
      </c>
      <c r="U56" t="str">
        <f t="shared" si="11"/>
        <v/>
      </c>
    </row>
    <row r="57" spans="1:21">
      <c r="A57" t="str">
        <f>CSV!B57&amp;""</f>
        <v/>
      </c>
      <c r="B57" s="11" t="str" cm="1">
        <f t="array" ref="B57">IF(CSV!$AR57=0,"",INDEX(Input!$D$2:$AC$500,CSV!$AR57,$L$1)&amp;"")</f>
        <v/>
      </c>
      <c r="C57" s="11" t="str">
        <f t="shared" si="2"/>
        <v/>
      </c>
      <c r="D57" s="11" t="str">
        <f t="shared" si="3"/>
        <v/>
      </c>
      <c r="E57" s="11" t="str">
        <f t="shared" si="4"/>
        <v/>
      </c>
      <c r="F57" s="11" t="str">
        <f t="shared" si="5"/>
        <v/>
      </c>
      <c r="G57" s="11" t="str" cm="1">
        <f t="array" ref="G57">IF($D57="","",IFERROR(_xlfn.LET(_xlpm.t,_xlfn.TEXTSPLIT($D57,"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"&amp;TRIM($D57)))</f>
        <v/>
      </c>
      <c r="H57" s="11" t="str">
        <f t="shared" si="0"/>
        <v/>
      </c>
      <c r="I57" t="str">
        <f t="shared" si="1"/>
        <v/>
      </c>
      <c r="N57" t="str">
        <f>WindowsReports!G57&amp;""</f>
        <v/>
      </c>
      <c r="O57" t="str">
        <f t="shared" si="6"/>
        <v/>
      </c>
      <c r="P57" t="str">
        <f t="shared" si="7"/>
        <v/>
      </c>
      <c r="Q57" t="str">
        <f t="shared" si="8"/>
        <v/>
      </c>
      <c r="R57" t="str">
        <f t="shared" si="9"/>
        <v/>
      </c>
      <c r="S57" t="str" cm="1">
        <f t="array" ref="S57">IF($P57="","",IFERROR(_xlfn.LET(_xlpm.t,_xlfn.TEXTSPLIT($P57,"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"&amp;TRIM($P57)))</f>
        <v/>
      </c>
      <c r="T57" t="str">
        <f t="shared" si="10"/>
        <v/>
      </c>
      <c r="U57" t="str">
        <f t="shared" si="11"/>
        <v/>
      </c>
    </row>
    <row r="58" spans="1:21">
      <c r="A58" t="str">
        <f>CSV!B58&amp;""</f>
        <v/>
      </c>
      <c r="B58" s="11" t="str" cm="1">
        <f t="array" ref="B58">IF(CSV!$AR58=0,"",INDEX(Input!$D$2:$AC$500,CSV!$AR58,$L$1)&amp;"")</f>
        <v/>
      </c>
      <c r="C58" s="11" t="str">
        <f t="shared" si="2"/>
        <v/>
      </c>
      <c r="D58" s="11" t="str">
        <f t="shared" si="3"/>
        <v/>
      </c>
      <c r="E58" s="11" t="str">
        <f t="shared" si="4"/>
        <v/>
      </c>
      <c r="F58" s="11" t="str">
        <f t="shared" si="5"/>
        <v/>
      </c>
      <c r="G58" s="11" t="str" cm="1">
        <f t="array" ref="G58">IF($D58="","",IFERROR(_xlfn.LET(_xlpm.t,_xlfn.TEXTSPLIT($D58,"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"&amp;TRIM($D58)))</f>
        <v/>
      </c>
      <c r="H58" s="11" t="str">
        <f t="shared" si="0"/>
        <v/>
      </c>
      <c r="I58" t="str">
        <f t="shared" si="1"/>
        <v/>
      </c>
      <c r="N58" t="str">
        <f>WindowsReports!G58&amp;""</f>
        <v/>
      </c>
      <c r="O58" t="str">
        <f t="shared" si="6"/>
        <v/>
      </c>
      <c r="P58" t="str">
        <f t="shared" si="7"/>
        <v/>
      </c>
      <c r="Q58" t="str">
        <f t="shared" si="8"/>
        <v/>
      </c>
      <c r="R58" t="str">
        <f t="shared" si="9"/>
        <v/>
      </c>
      <c r="S58" t="str" cm="1">
        <f t="array" ref="S58">IF($P58="","",IFERROR(_xlfn.LET(_xlpm.t,_xlfn.TEXTSPLIT($P58,"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"&amp;TRIM($P58)))</f>
        <v/>
      </c>
      <c r="T58" t="str">
        <f t="shared" si="10"/>
        <v/>
      </c>
      <c r="U58" t="str">
        <f t="shared" si="11"/>
        <v/>
      </c>
    </row>
    <row r="59" spans="1:21">
      <c r="A59" t="str">
        <f>CSV!B59&amp;""</f>
        <v/>
      </c>
      <c r="B59" s="11" t="str" cm="1">
        <f t="array" ref="B59">IF(CSV!$AR59=0,"",INDEX(Input!$D$2:$AC$500,CSV!$AR59,$L$1)&amp;"")</f>
        <v/>
      </c>
      <c r="C59" s="11" t="str">
        <f t="shared" si="2"/>
        <v/>
      </c>
      <c r="D59" s="11" t="str">
        <f t="shared" si="3"/>
        <v/>
      </c>
      <c r="E59" s="11" t="str">
        <f t="shared" si="4"/>
        <v/>
      </c>
      <c r="F59" s="11" t="str">
        <f t="shared" si="5"/>
        <v/>
      </c>
      <c r="G59" s="11" t="str" cm="1">
        <f t="array" ref="G59">IF($D59="","",IFERROR(_xlfn.LET(_xlpm.t,_xlfn.TEXTSPLIT($D59,"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"&amp;TRIM($D59)))</f>
        <v/>
      </c>
      <c r="H59" s="11" t="str">
        <f t="shared" si="0"/>
        <v/>
      </c>
      <c r="I59" t="str">
        <f t="shared" si="1"/>
        <v/>
      </c>
      <c r="N59" t="str">
        <f>WindowsReports!G59&amp;""</f>
        <v/>
      </c>
      <c r="O59" t="str">
        <f t="shared" si="6"/>
        <v/>
      </c>
      <c r="P59" t="str">
        <f t="shared" si="7"/>
        <v/>
      </c>
      <c r="Q59" t="str">
        <f t="shared" si="8"/>
        <v/>
      </c>
      <c r="R59" t="str">
        <f t="shared" si="9"/>
        <v/>
      </c>
      <c r="S59" t="str" cm="1">
        <f t="array" ref="S59">IF($P59="","",IFERROR(_xlfn.LET(_xlpm.t,_xlfn.TEXTSPLIT($P59,"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"&amp;TRIM($P59)))</f>
        <v/>
      </c>
      <c r="T59" t="str">
        <f t="shared" si="10"/>
        <v/>
      </c>
      <c r="U59" t="str">
        <f t="shared" si="11"/>
        <v/>
      </c>
    </row>
    <row r="60" spans="1:21">
      <c r="A60" t="str">
        <f>CSV!B60&amp;""</f>
        <v/>
      </c>
      <c r="B60" s="11" t="str" cm="1">
        <f t="array" ref="B60">IF(CSV!$AR60=0,"",INDEX(Input!$D$2:$AC$500,CSV!$AR60,$L$1)&amp;"")</f>
        <v/>
      </c>
      <c r="C60" s="11" t="str">
        <f t="shared" si="2"/>
        <v/>
      </c>
      <c r="D60" s="11" t="str">
        <f t="shared" si="3"/>
        <v/>
      </c>
      <c r="E60" s="11" t="str">
        <f t="shared" si="4"/>
        <v/>
      </c>
      <c r="F60" s="11" t="str">
        <f t="shared" si="5"/>
        <v/>
      </c>
      <c r="G60" s="11" t="str" cm="1">
        <f t="array" ref="G60">IF($D60="","",IFERROR(_xlfn.LET(_xlpm.t,_xlfn.TEXTSPLIT($D60,"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"&amp;TRIM($D60)))</f>
        <v/>
      </c>
      <c r="H60" s="11" t="str">
        <f t="shared" si="0"/>
        <v/>
      </c>
      <c r="I60" t="str">
        <f t="shared" si="1"/>
        <v/>
      </c>
      <c r="N60" t="str">
        <f>WindowsReports!G60&amp;""</f>
        <v/>
      </c>
      <c r="O60" t="str">
        <f t="shared" si="6"/>
        <v/>
      </c>
      <c r="P60" t="str">
        <f t="shared" si="7"/>
        <v/>
      </c>
      <c r="Q60" t="str">
        <f t="shared" si="8"/>
        <v/>
      </c>
      <c r="R60" t="str">
        <f t="shared" si="9"/>
        <v/>
      </c>
      <c r="S60" t="str" cm="1">
        <f t="array" ref="S60">IF($P60="","",IFERROR(_xlfn.LET(_xlpm.t,_xlfn.TEXTSPLIT($P60,"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"&amp;TRIM($P60)))</f>
        <v/>
      </c>
      <c r="T60" t="str">
        <f t="shared" si="10"/>
        <v/>
      </c>
      <c r="U60" t="str">
        <f t="shared" si="11"/>
        <v/>
      </c>
    </row>
    <row r="61" spans="1:21">
      <c r="A61" t="str">
        <f>CSV!B61&amp;""</f>
        <v/>
      </c>
      <c r="B61" s="11" t="str" cm="1">
        <f t="array" ref="B61">IF(CSV!$AR61=0,"",INDEX(Input!$D$2:$AC$500,CSV!$AR61,$L$1)&amp;"")</f>
        <v/>
      </c>
      <c r="C61" s="11" t="str">
        <f t="shared" si="2"/>
        <v/>
      </c>
      <c r="D61" s="11" t="str">
        <f t="shared" si="3"/>
        <v/>
      </c>
      <c r="E61" s="11" t="str">
        <f t="shared" si="4"/>
        <v/>
      </c>
      <c r="F61" s="11" t="str">
        <f t="shared" si="5"/>
        <v/>
      </c>
      <c r="G61" s="11" t="str" cm="1">
        <f t="array" ref="G61">IF($D61="","",IFERROR(_xlfn.LET(_xlpm.t,_xlfn.TEXTSPLIT($D61,"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"&amp;TRIM($D61)))</f>
        <v/>
      </c>
      <c r="H61" s="11" t="str">
        <f t="shared" si="0"/>
        <v/>
      </c>
      <c r="I61" t="str">
        <f t="shared" si="1"/>
        <v/>
      </c>
      <c r="N61" t="str">
        <f>WindowsReports!G61&amp;""</f>
        <v/>
      </c>
      <c r="O61" t="str">
        <f t="shared" si="6"/>
        <v/>
      </c>
      <c r="P61" t="str">
        <f t="shared" si="7"/>
        <v/>
      </c>
      <c r="Q61" t="str">
        <f t="shared" si="8"/>
        <v/>
      </c>
      <c r="R61" t="str">
        <f t="shared" si="9"/>
        <v/>
      </c>
      <c r="S61" t="str" cm="1">
        <f t="array" ref="S61">IF($P61="","",IFERROR(_xlfn.LET(_xlpm.t,_xlfn.TEXTSPLIT($P61,"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"&amp;TRIM($P61)))</f>
        <v/>
      </c>
      <c r="T61" t="str">
        <f t="shared" si="10"/>
        <v/>
      </c>
      <c r="U61" t="str">
        <f t="shared" si="11"/>
        <v/>
      </c>
    </row>
    <row r="62" spans="1:21">
      <c r="A62" t="str">
        <f>CSV!B62&amp;""</f>
        <v/>
      </c>
      <c r="B62" s="11" t="str" cm="1">
        <f t="array" ref="B62">IF(CSV!$AR62=0,"",INDEX(Input!$D$2:$AC$500,CSV!$AR62,$L$1)&amp;"")</f>
        <v/>
      </c>
      <c r="C62" s="11" t="str">
        <f t="shared" si="2"/>
        <v/>
      </c>
      <c r="D62" s="11" t="str">
        <f t="shared" si="3"/>
        <v/>
      </c>
      <c r="E62" s="11" t="str">
        <f t="shared" si="4"/>
        <v/>
      </c>
      <c r="F62" s="11" t="str">
        <f t="shared" si="5"/>
        <v/>
      </c>
      <c r="G62" s="11" t="str" cm="1">
        <f t="array" ref="G62">IF($D62="","",IFERROR(_xlfn.LET(_xlpm.t,_xlfn.TEXTSPLIT($D62,"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"&amp;TRIM($D62)))</f>
        <v/>
      </c>
      <c r="H62" s="11" t="str">
        <f t="shared" si="0"/>
        <v/>
      </c>
      <c r="I62" t="str">
        <f t="shared" si="1"/>
        <v/>
      </c>
      <c r="N62" t="str">
        <f>WindowsReports!G62&amp;""</f>
        <v/>
      </c>
      <c r="O62" t="str">
        <f t="shared" si="6"/>
        <v/>
      </c>
      <c r="P62" t="str">
        <f t="shared" si="7"/>
        <v/>
      </c>
      <c r="Q62" t="str">
        <f t="shared" si="8"/>
        <v/>
      </c>
      <c r="R62" t="str">
        <f t="shared" si="9"/>
        <v/>
      </c>
      <c r="S62" t="str" cm="1">
        <f t="array" ref="S62">IF($P62="","",IFERROR(_xlfn.LET(_xlpm.t,_xlfn.TEXTSPLIT($P62,"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"&amp;TRIM($P62)))</f>
        <v/>
      </c>
      <c r="T62" t="str">
        <f t="shared" si="10"/>
        <v/>
      </c>
      <c r="U62" t="str">
        <f t="shared" si="11"/>
        <v/>
      </c>
    </row>
    <row r="63" spans="1:21">
      <c r="A63" t="str">
        <f>CSV!B63&amp;""</f>
        <v/>
      </c>
      <c r="B63" s="11" t="str" cm="1">
        <f t="array" ref="B63">IF(CSV!$AR63=0,"",INDEX(Input!$D$2:$AC$500,CSV!$AR63,$L$1)&amp;"")</f>
        <v/>
      </c>
      <c r="C63" s="11" t="str">
        <f t="shared" si="2"/>
        <v/>
      </c>
      <c r="D63" s="11" t="str">
        <f t="shared" si="3"/>
        <v/>
      </c>
      <c r="E63" s="11" t="str">
        <f t="shared" si="4"/>
        <v/>
      </c>
      <c r="F63" s="11" t="str">
        <f t="shared" si="5"/>
        <v/>
      </c>
      <c r="G63" s="11" t="str" cm="1">
        <f t="array" ref="G63">IF($D63="","",IFERROR(_xlfn.LET(_xlpm.t,_xlfn.TEXTSPLIT($D63,"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"&amp;TRIM($D63)))</f>
        <v/>
      </c>
      <c r="H63" s="11" t="str">
        <f t="shared" si="0"/>
        <v/>
      </c>
      <c r="I63" t="str">
        <f t="shared" si="1"/>
        <v/>
      </c>
      <c r="N63" t="str">
        <f>WindowsReports!G63&amp;""</f>
        <v/>
      </c>
      <c r="O63" t="str">
        <f t="shared" si="6"/>
        <v/>
      </c>
      <c r="P63" t="str">
        <f t="shared" si="7"/>
        <v/>
      </c>
      <c r="Q63" t="str">
        <f t="shared" si="8"/>
        <v/>
      </c>
      <c r="R63" t="str">
        <f t="shared" si="9"/>
        <v/>
      </c>
      <c r="S63" t="str" cm="1">
        <f t="array" ref="S63">IF($P63="","",IFERROR(_xlfn.LET(_xlpm.t,_xlfn.TEXTSPLIT($P63,"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"&amp;TRIM($P63)))</f>
        <v/>
      </c>
      <c r="T63" t="str">
        <f t="shared" si="10"/>
        <v/>
      </c>
      <c r="U63" t="str">
        <f t="shared" si="11"/>
        <v/>
      </c>
    </row>
    <row r="64" spans="1:21">
      <c r="A64" t="str">
        <f>CSV!B64&amp;""</f>
        <v/>
      </c>
      <c r="B64" s="11" t="str" cm="1">
        <f t="array" ref="B64">IF(CSV!$AR64=0,"",INDEX(Input!$D$2:$AC$500,CSV!$AR64,$L$1)&amp;"")</f>
        <v/>
      </c>
      <c r="C64" s="11" t="str">
        <f t="shared" si="2"/>
        <v/>
      </c>
      <c r="D64" s="11" t="str">
        <f t="shared" si="3"/>
        <v/>
      </c>
      <c r="E64" s="11" t="str">
        <f t="shared" si="4"/>
        <v/>
      </c>
      <c r="F64" s="11" t="str">
        <f t="shared" si="5"/>
        <v/>
      </c>
      <c r="G64" s="11" t="str" cm="1">
        <f t="array" ref="G64">IF($D64="","",IFERROR(_xlfn.LET(_xlpm.t,_xlfn.TEXTSPLIT($D64,"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"&amp;TRIM($D64)))</f>
        <v/>
      </c>
      <c r="H64" s="11" t="str">
        <f t="shared" si="0"/>
        <v/>
      </c>
      <c r="I64" t="str">
        <f t="shared" si="1"/>
        <v/>
      </c>
      <c r="N64" t="str">
        <f>WindowsReports!G64&amp;""</f>
        <v/>
      </c>
      <c r="O64" t="str">
        <f t="shared" si="6"/>
        <v/>
      </c>
      <c r="P64" t="str">
        <f t="shared" si="7"/>
        <v/>
      </c>
      <c r="Q64" t="str">
        <f t="shared" si="8"/>
        <v/>
      </c>
      <c r="R64" t="str">
        <f t="shared" si="9"/>
        <v/>
      </c>
      <c r="S64" t="str" cm="1">
        <f t="array" ref="S64">IF($P64="","",IFERROR(_xlfn.LET(_xlpm.t,_xlfn.TEXTSPLIT($P64,"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"&amp;TRIM($P64)))</f>
        <v/>
      </c>
      <c r="T64" t="str">
        <f t="shared" si="10"/>
        <v/>
      </c>
      <c r="U64" t="str">
        <f t="shared" si="11"/>
        <v/>
      </c>
    </row>
    <row r="65" spans="1:21">
      <c r="A65" t="str">
        <f>CSV!B65&amp;""</f>
        <v/>
      </c>
      <c r="B65" s="11" t="str" cm="1">
        <f t="array" ref="B65">IF(CSV!$AR65=0,"",INDEX(Input!$D$2:$AC$500,CSV!$AR65,$L$1)&amp;"")</f>
        <v/>
      </c>
      <c r="C65" s="11" t="str">
        <f t="shared" si="2"/>
        <v/>
      </c>
      <c r="D65" s="11" t="str">
        <f t="shared" si="3"/>
        <v/>
      </c>
      <c r="E65" s="11" t="str">
        <f t="shared" si="4"/>
        <v/>
      </c>
      <c r="F65" s="11" t="str">
        <f t="shared" si="5"/>
        <v/>
      </c>
      <c r="G65" s="11" t="str" cm="1">
        <f t="array" ref="G65">IF($D65="","",IFERROR(_xlfn.LET(_xlpm.t,_xlfn.TEXTSPLIT($D65,"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"&amp;TRIM($D65)))</f>
        <v/>
      </c>
      <c r="H65" s="11" t="str">
        <f t="shared" si="0"/>
        <v/>
      </c>
      <c r="I65" t="str">
        <f t="shared" si="1"/>
        <v/>
      </c>
      <c r="N65" t="str">
        <f>WindowsReports!G65&amp;""</f>
        <v/>
      </c>
      <c r="O65" t="str">
        <f t="shared" si="6"/>
        <v/>
      </c>
      <c r="P65" t="str">
        <f t="shared" si="7"/>
        <v/>
      </c>
      <c r="Q65" t="str">
        <f t="shared" si="8"/>
        <v/>
      </c>
      <c r="R65" t="str">
        <f t="shared" si="9"/>
        <v/>
      </c>
      <c r="S65" t="str" cm="1">
        <f t="array" ref="S65">IF($P65="","",IFERROR(_xlfn.LET(_xlpm.t,_xlfn.TEXTSPLIT($P65,"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"&amp;TRIM($P65)))</f>
        <v/>
      </c>
      <c r="T65" t="str">
        <f t="shared" si="10"/>
        <v/>
      </c>
      <c r="U65" t="str">
        <f t="shared" si="11"/>
        <v/>
      </c>
    </row>
    <row r="66" spans="1:21">
      <c r="A66" t="str">
        <f>CSV!B66&amp;""</f>
        <v/>
      </c>
      <c r="B66" s="11" t="str" cm="1">
        <f t="array" ref="B66">IF(CSV!$AR66=0,"",INDEX(Input!$D$2:$AC$500,CSV!$AR66,$L$1)&amp;"")</f>
        <v/>
      </c>
      <c r="C66" s="11" t="str">
        <f t="shared" si="2"/>
        <v/>
      </c>
      <c r="D66" s="11" t="str">
        <f t="shared" si="3"/>
        <v/>
      </c>
      <c r="E66" s="11" t="str">
        <f t="shared" si="4"/>
        <v/>
      </c>
      <c r="F66" s="11" t="str">
        <f t="shared" si="5"/>
        <v/>
      </c>
      <c r="G66" s="11" t="str" cm="1">
        <f t="array" ref="G66">IF($D66="","",IFERROR(_xlfn.LET(_xlpm.t,_xlfn.TEXTSPLIT($D66,"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"&amp;TRIM($D66)))</f>
        <v/>
      </c>
      <c r="H66" s="11" t="str">
        <f t="shared" ref="H66:H129" si="12">E66</f>
        <v/>
      </c>
      <c r="I66" t="str">
        <f t="shared" ref="I66:I129" si="13">IF(H66&lt;&gt;"",H66,IF(G66&lt;&gt;"",G66,F66))</f>
        <v/>
      </c>
      <c r="N66" t="str">
        <f>WindowsReports!G66&amp;""</f>
        <v/>
      </c>
      <c r="O66" t="str">
        <f t="shared" si="6"/>
        <v/>
      </c>
      <c r="P66" t="str">
        <f t="shared" si="7"/>
        <v/>
      </c>
      <c r="Q66" t="str">
        <f t="shared" si="8"/>
        <v/>
      </c>
      <c r="R66" t="str">
        <f t="shared" si="9"/>
        <v/>
      </c>
      <c r="S66" t="str" cm="1">
        <f t="array" ref="S66">IF($P66="","",IFERROR(_xlfn.LET(_xlpm.t,_xlfn.TEXTSPLIT($P66,"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"&amp;TRIM($P66)))</f>
        <v/>
      </c>
      <c r="T66" t="str">
        <f t="shared" si="10"/>
        <v/>
      </c>
      <c r="U66" t="str">
        <f t="shared" si="11"/>
        <v/>
      </c>
    </row>
    <row r="67" spans="1:21">
      <c r="A67" t="str">
        <f>CSV!B67&amp;""</f>
        <v/>
      </c>
      <c r="B67" s="11" t="str" cm="1">
        <f t="array" ref="B67">IF(CSV!$AR67=0,"",INDEX(Input!$D$2:$AC$500,CSV!$AR67,$L$1)&amp;"")</f>
        <v/>
      </c>
      <c r="C67" s="11" t="str">
        <f t="shared" ref="C67:C130" si="14">IF($B67="","",IFERROR(_xlfn.TEXTAFTER($B67,"Core(TM) "),IFERROR(_xlfn.TEXTAFTER($B67,"Xeon(R) "),"")))</f>
        <v/>
      </c>
      <c r="D67" s="11" t="str">
        <f t="shared" ref="D67:D130" si="15">IF($B67="","",IFERROR(_xlfn.TEXTAFTER($B67,"Ryzen "),""))</f>
        <v/>
      </c>
      <c r="E67" s="11" t="str">
        <f t="shared" ref="E67:E130" si="16">IF($B67="","",IF(ISNUMBER(SEARCH("Ultra",$B67)),"Ultra"&amp;_xlfn.TEXTAFTER($B67,"Ultra"),""))</f>
        <v/>
      </c>
      <c r="F67" s="11" t="str">
        <f t="shared" ref="F67:F130" si="17">IF(C67="","",IF(ISNUMBER(SEARCH("Xeon(R)",$B67)),"Xeon "&amp;TRIM(SUBSTITUTE(_xlfn.TEXTBEFORE(C67&amp;"@","@"),"CPU","")),TRIM(_xlfn.TEXTBEFORE(C67," ",,1,1))))</f>
        <v/>
      </c>
      <c r="G67" s="11" t="str" cm="1">
        <f t="array" ref="G67">IF($D67="","",IFERROR(_xlfn.LET(_xlpm.t,_xlfn.TEXTSPLIT($D67,"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"&amp;TRIM($D67)))</f>
        <v/>
      </c>
      <c r="H67" s="11" t="str">
        <f t="shared" si="12"/>
        <v/>
      </c>
      <c r="I67" t="str">
        <f t="shared" si="13"/>
        <v/>
      </c>
      <c r="N67" t="str">
        <f>WindowsReports!G67&amp;""</f>
        <v/>
      </c>
      <c r="O67" t="str">
        <f t="shared" ref="O67:O130" si="18">IF($N67="","",IFERROR(_xlfn.TEXTAFTER($N67,"Core(TM) "),IFERROR(_xlfn.TEXTAFTER($N67,"Xeon(R) "),"")))</f>
        <v/>
      </c>
      <c r="P67" t="str">
        <f t="shared" ref="P67:P130" si="19">IF($N67="","",IFERROR(_xlfn.TEXTAFTER($N67,"Ryzen "),""))</f>
        <v/>
      </c>
      <c r="Q67" t="str">
        <f t="shared" ref="Q67:Q130" si="20">IF($N67="","",IF(ISNUMBER(SEARCH("Ultra",$N67)),"Ultra"&amp;_xlfn.TEXTAFTER($N67,"Ultra"),""))</f>
        <v/>
      </c>
      <c r="R67" t="str">
        <f t="shared" ref="R67:R130" si="21">IF(O67="","",IF(ISNUMBER(SEARCH("Xeon(R)",$N67)),"Xeon "&amp;TRIM(SUBSTITUTE(_xlfn.TEXTBEFORE(O67&amp;"@","@"),"CPU","")),TRIM(_xlfn.TEXTBEFORE(O67," ",,1,1))))</f>
        <v/>
      </c>
      <c r="S67" t="str" cm="1">
        <f t="array" ref="S67">IF($P67="","",IFERROR(_xlfn.LET(_xlpm.t,_xlfn.TEXTSPLIT($P67,"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"&amp;TRIM($P67)))</f>
        <v/>
      </c>
      <c r="T67" t="str">
        <f t="shared" ref="T67:T130" si="22">Q67</f>
        <v/>
      </c>
      <c r="U67" t="str">
        <f t="shared" ref="U67:U130" si="23">IF(T67&lt;&gt;"",T67,IF(S67&lt;&gt;"",S67,R67))</f>
        <v/>
      </c>
    </row>
    <row r="68" spans="1:21">
      <c r="A68" t="str">
        <f>CSV!B68&amp;""</f>
        <v/>
      </c>
      <c r="B68" s="11" t="str" cm="1">
        <f t="array" ref="B68">IF(CSV!$AR68=0,"",INDEX(Input!$D$2:$AC$500,CSV!$AR68,$L$1)&amp;"")</f>
        <v/>
      </c>
      <c r="C68" s="11" t="str">
        <f t="shared" si="14"/>
        <v/>
      </c>
      <c r="D68" s="11" t="str">
        <f t="shared" si="15"/>
        <v/>
      </c>
      <c r="E68" s="11" t="str">
        <f t="shared" si="16"/>
        <v/>
      </c>
      <c r="F68" s="11" t="str">
        <f t="shared" si="17"/>
        <v/>
      </c>
      <c r="G68" s="11" t="str" cm="1">
        <f t="array" ref="G68">IF($D68="","",IFERROR(_xlfn.LET(_xlpm.t,_xlfn.TEXTSPLIT($D68,"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"&amp;TRIM($D68)))</f>
        <v/>
      </c>
      <c r="H68" s="11" t="str">
        <f t="shared" si="12"/>
        <v/>
      </c>
      <c r="I68" t="str">
        <f t="shared" si="13"/>
        <v/>
      </c>
      <c r="N68" t="str">
        <f>WindowsReports!G68&amp;""</f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R68" t="str">
        <f t="shared" si="21"/>
        <v/>
      </c>
      <c r="S68" t="str" cm="1">
        <f t="array" ref="S68">IF($P68="","",IFERROR(_xlfn.LET(_xlpm.t,_xlfn.TEXTSPLIT($P68,"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"&amp;TRIM($P68)))</f>
        <v/>
      </c>
      <c r="T68" t="str">
        <f t="shared" si="22"/>
        <v/>
      </c>
      <c r="U68" t="str">
        <f t="shared" si="23"/>
        <v/>
      </c>
    </row>
    <row r="69" spans="1:21">
      <c r="A69" t="str">
        <f>CSV!B69&amp;""</f>
        <v/>
      </c>
      <c r="B69" s="11" t="str" cm="1">
        <f t="array" ref="B69">IF(CSV!$AR69=0,"",INDEX(Input!$D$2:$AC$500,CSV!$AR69,$L$1)&amp;"")</f>
        <v/>
      </c>
      <c r="C69" s="11" t="str">
        <f t="shared" si="14"/>
        <v/>
      </c>
      <c r="D69" s="11" t="str">
        <f t="shared" si="15"/>
        <v/>
      </c>
      <c r="E69" s="11" t="str">
        <f t="shared" si="16"/>
        <v/>
      </c>
      <c r="F69" s="11" t="str">
        <f t="shared" si="17"/>
        <v/>
      </c>
      <c r="G69" s="11" t="str" cm="1">
        <f t="array" ref="G69">IF($D69="","",IFERROR(_xlfn.LET(_xlpm.t,_xlfn.TEXTSPLIT($D69,"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"&amp;TRIM($D69)))</f>
        <v/>
      </c>
      <c r="H69" s="11" t="str">
        <f t="shared" si="12"/>
        <v/>
      </c>
      <c r="I69" t="str">
        <f t="shared" si="13"/>
        <v/>
      </c>
      <c r="N69" t="str">
        <f>WindowsReports!G69&amp;""</f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R69" t="str">
        <f t="shared" si="21"/>
        <v/>
      </c>
      <c r="S69" t="str" cm="1">
        <f t="array" ref="S69">IF($P69="","",IFERROR(_xlfn.LET(_xlpm.t,_xlfn.TEXTSPLIT($P69,"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"&amp;TRIM($P69)))</f>
        <v/>
      </c>
      <c r="T69" t="str">
        <f t="shared" si="22"/>
        <v/>
      </c>
      <c r="U69" t="str">
        <f t="shared" si="23"/>
        <v/>
      </c>
    </row>
    <row r="70" spans="1:21">
      <c r="A70" t="str">
        <f>CSV!B70&amp;""</f>
        <v/>
      </c>
      <c r="B70" s="11" t="str" cm="1">
        <f t="array" ref="B70">IF(CSV!$AR70=0,"",INDEX(Input!$D$2:$AC$500,CSV!$AR70,$L$1)&amp;"")</f>
        <v/>
      </c>
      <c r="C70" s="11" t="str">
        <f t="shared" si="14"/>
        <v/>
      </c>
      <c r="D70" s="11" t="str">
        <f t="shared" si="15"/>
        <v/>
      </c>
      <c r="E70" s="11" t="str">
        <f t="shared" si="16"/>
        <v/>
      </c>
      <c r="F70" s="11" t="str">
        <f t="shared" si="17"/>
        <v/>
      </c>
      <c r="G70" s="11" t="str" cm="1">
        <f t="array" ref="G70">IF($D70="","",IFERROR(_xlfn.LET(_xlpm.t,_xlfn.TEXTSPLIT($D70,"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"&amp;TRIM($D70)))</f>
        <v/>
      </c>
      <c r="H70" s="11" t="str">
        <f t="shared" si="12"/>
        <v/>
      </c>
      <c r="I70" t="str">
        <f t="shared" si="13"/>
        <v/>
      </c>
      <c r="N70" t="str">
        <f>WindowsReports!G70&amp;""</f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R70" t="str">
        <f t="shared" si="21"/>
        <v/>
      </c>
      <c r="S70" t="str" cm="1">
        <f t="array" ref="S70">IF($P70="","",IFERROR(_xlfn.LET(_xlpm.t,_xlfn.TEXTSPLIT($P70,"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"&amp;TRIM($P70)))</f>
        <v/>
      </c>
      <c r="T70" t="str">
        <f t="shared" si="22"/>
        <v/>
      </c>
      <c r="U70" t="str">
        <f t="shared" si="23"/>
        <v/>
      </c>
    </row>
    <row r="71" spans="1:21">
      <c r="A71" t="str">
        <f>CSV!B71&amp;""</f>
        <v/>
      </c>
      <c r="B71" s="11" t="str" cm="1">
        <f t="array" ref="B71">IF(CSV!$AR71=0,"",INDEX(Input!$D$2:$AC$500,CSV!$AR71,$L$1)&amp;"")</f>
        <v/>
      </c>
      <c r="C71" s="11" t="str">
        <f t="shared" si="14"/>
        <v/>
      </c>
      <c r="D71" s="11" t="str">
        <f t="shared" si="15"/>
        <v/>
      </c>
      <c r="E71" s="11" t="str">
        <f t="shared" si="16"/>
        <v/>
      </c>
      <c r="F71" s="11" t="str">
        <f t="shared" si="17"/>
        <v/>
      </c>
      <c r="G71" s="11" t="str" cm="1">
        <f t="array" ref="G71">IF($D71="","",IFERROR(_xlfn.LET(_xlpm.t,_xlfn.TEXTSPLIT($D71,"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"&amp;TRIM($D71)))</f>
        <v/>
      </c>
      <c r="H71" s="11" t="str">
        <f t="shared" si="12"/>
        <v/>
      </c>
      <c r="I71" t="str">
        <f t="shared" si="13"/>
        <v/>
      </c>
      <c r="N71" t="str">
        <f>WindowsReports!G71&amp;""</f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R71" t="str">
        <f t="shared" si="21"/>
        <v/>
      </c>
      <c r="S71" t="str" cm="1">
        <f t="array" ref="S71">IF($P71="","",IFERROR(_xlfn.LET(_xlpm.t,_xlfn.TEXTSPLIT($P71,"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"&amp;TRIM($P71)))</f>
        <v/>
      </c>
      <c r="T71" t="str">
        <f t="shared" si="22"/>
        <v/>
      </c>
      <c r="U71" t="str">
        <f t="shared" si="23"/>
        <v/>
      </c>
    </row>
    <row r="72" spans="1:21">
      <c r="A72" t="str">
        <f>CSV!B72&amp;""</f>
        <v/>
      </c>
      <c r="B72" s="11" t="str" cm="1">
        <f t="array" ref="B72">IF(CSV!$AR72=0,"",INDEX(Input!$D$2:$AC$500,CSV!$AR72,$L$1)&amp;"")</f>
        <v/>
      </c>
      <c r="C72" s="11" t="str">
        <f t="shared" si="14"/>
        <v/>
      </c>
      <c r="D72" s="11" t="str">
        <f t="shared" si="15"/>
        <v/>
      </c>
      <c r="E72" s="11" t="str">
        <f t="shared" si="16"/>
        <v/>
      </c>
      <c r="F72" s="11" t="str">
        <f t="shared" si="17"/>
        <v/>
      </c>
      <c r="G72" s="11" t="str" cm="1">
        <f t="array" ref="G72">IF($D72="","",IFERROR(_xlfn.LET(_xlpm.t,_xlfn.TEXTSPLIT($D72,"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"&amp;TRIM($D72)))</f>
        <v/>
      </c>
      <c r="H72" s="11" t="str">
        <f t="shared" si="12"/>
        <v/>
      </c>
      <c r="I72" t="str">
        <f t="shared" si="13"/>
        <v/>
      </c>
      <c r="N72" t="str">
        <f>WindowsReports!G72&amp;""</f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R72" t="str">
        <f t="shared" si="21"/>
        <v/>
      </c>
      <c r="S72" t="str" cm="1">
        <f t="array" ref="S72">IF($P72="","",IFERROR(_xlfn.LET(_xlpm.t,_xlfn.TEXTSPLIT($P72,"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"&amp;TRIM($P72)))</f>
        <v/>
      </c>
      <c r="T72" t="str">
        <f t="shared" si="22"/>
        <v/>
      </c>
      <c r="U72" t="str">
        <f t="shared" si="23"/>
        <v/>
      </c>
    </row>
    <row r="73" spans="1:21">
      <c r="A73" t="str">
        <f>CSV!B73&amp;""</f>
        <v/>
      </c>
      <c r="B73" s="11" t="str" cm="1">
        <f t="array" ref="B73">IF(CSV!$AR73=0,"",INDEX(Input!$D$2:$AC$500,CSV!$AR73,$L$1)&amp;"")</f>
        <v/>
      </c>
      <c r="C73" s="11" t="str">
        <f t="shared" si="14"/>
        <v/>
      </c>
      <c r="D73" s="11" t="str">
        <f t="shared" si="15"/>
        <v/>
      </c>
      <c r="E73" s="11" t="str">
        <f t="shared" si="16"/>
        <v/>
      </c>
      <c r="F73" s="11" t="str">
        <f t="shared" si="17"/>
        <v/>
      </c>
      <c r="G73" s="11" t="str" cm="1">
        <f t="array" ref="G73">IF($D73="","",IFERROR(_xlfn.LET(_xlpm.t,_xlfn.TEXTSPLIT($D73,"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"&amp;TRIM($D73)))</f>
        <v/>
      </c>
      <c r="H73" s="11" t="str">
        <f t="shared" si="12"/>
        <v/>
      </c>
      <c r="I73" t="str">
        <f t="shared" si="13"/>
        <v/>
      </c>
      <c r="N73" t="str">
        <f>WindowsReports!G73&amp;""</f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R73" t="str">
        <f t="shared" si="21"/>
        <v/>
      </c>
      <c r="S73" t="str" cm="1">
        <f t="array" ref="S73">IF($P73="","",IFERROR(_xlfn.LET(_xlpm.t,_xlfn.TEXTSPLIT($P73,"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"&amp;TRIM($P73)))</f>
        <v/>
      </c>
      <c r="T73" t="str">
        <f t="shared" si="22"/>
        <v/>
      </c>
      <c r="U73" t="str">
        <f t="shared" si="23"/>
        <v/>
      </c>
    </row>
    <row r="74" spans="1:21">
      <c r="A74" t="str">
        <f>CSV!B74&amp;""</f>
        <v/>
      </c>
      <c r="B74" s="11" t="str" cm="1">
        <f t="array" ref="B74">IF(CSV!$AR74=0,"",INDEX(Input!$D$2:$AC$500,CSV!$AR74,$L$1)&amp;"")</f>
        <v/>
      </c>
      <c r="C74" s="11" t="str">
        <f t="shared" si="14"/>
        <v/>
      </c>
      <c r="D74" s="11" t="str">
        <f t="shared" si="15"/>
        <v/>
      </c>
      <c r="E74" s="11" t="str">
        <f t="shared" si="16"/>
        <v/>
      </c>
      <c r="F74" s="11" t="str">
        <f t="shared" si="17"/>
        <v/>
      </c>
      <c r="G74" s="11" t="str" cm="1">
        <f t="array" ref="G74">IF($D74="","",IFERROR(_xlfn.LET(_xlpm.t,_xlfn.TEXTSPLIT($D74,"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"&amp;TRIM($D74)))</f>
        <v/>
      </c>
      <c r="H74" s="11" t="str">
        <f t="shared" si="12"/>
        <v/>
      </c>
      <c r="I74" t="str">
        <f t="shared" si="13"/>
        <v/>
      </c>
      <c r="N74" t="str">
        <f>WindowsReports!G74&amp;""</f>
        <v/>
      </c>
      <c r="O74" t="str">
        <f t="shared" si="18"/>
        <v/>
      </c>
      <c r="P74" t="str">
        <f t="shared" si="19"/>
        <v/>
      </c>
      <c r="Q74" t="str">
        <f t="shared" si="20"/>
        <v/>
      </c>
      <c r="R74" t="str">
        <f t="shared" si="21"/>
        <v/>
      </c>
      <c r="S74" t="str" cm="1">
        <f t="array" ref="S74">IF($P74="","",IFERROR(_xlfn.LET(_xlpm.t,_xlfn.TEXTSPLIT($P74,"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"&amp;TRIM($P74)))</f>
        <v/>
      </c>
      <c r="T74" t="str">
        <f t="shared" si="22"/>
        <v/>
      </c>
      <c r="U74" t="str">
        <f t="shared" si="23"/>
        <v/>
      </c>
    </row>
    <row r="75" spans="1:21">
      <c r="A75" t="str">
        <f>CSV!B75&amp;""</f>
        <v/>
      </c>
      <c r="B75" s="11" t="str" cm="1">
        <f t="array" ref="B75">IF(CSV!$AR75=0,"",INDEX(Input!$D$2:$AC$500,CSV!$AR75,$L$1)&amp;"")</f>
        <v/>
      </c>
      <c r="C75" s="11" t="str">
        <f t="shared" si="14"/>
        <v/>
      </c>
      <c r="D75" s="11" t="str">
        <f t="shared" si="15"/>
        <v/>
      </c>
      <c r="E75" s="11" t="str">
        <f t="shared" si="16"/>
        <v/>
      </c>
      <c r="F75" s="11" t="str">
        <f t="shared" si="17"/>
        <v/>
      </c>
      <c r="G75" s="11" t="str" cm="1">
        <f t="array" ref="G75">IF($D75="","",IFERROR(_xlfn.LET(_xlpm.t,_xlfn.TEXTSPLIT($D75,"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"&amp;TRIM($D75)))</f>
        <v/>
      </c>
      <c r="H75" s="11" t="str">
        <f t="shared" si="12"/>
        <v/>
      </c>
      <c r="I75" t="str">
        <f t="shared" si="13"/>
        <v/>
      </c>
      <c r="N75" t="str">
        <f>WindowsReports!G75&amp;""</f>
        <v/>
      </c>
      <c r="O75" t="str">
        <f t="shared" si="18"/>
        <v/>
      </c>
      <c r="P75" t="str">
        <f t="shared" si="19"/>
        <v/>
      </c>
      <c r="Q75" t="str">
        <f t="shared" si="20"/>
        <v/>
      </c>
      <c r="R75" t="str">
        <f t="shared" si="21"/>
        <v/>
      </c>
      <c r="S75" t="str" cm="1">
        <f t="array" ref="S75">IF($P75="","",IFERROR(_xlfn.LET(_xlpm.t,_xlfn.TEXTSPLIT($P75,"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"&amp;TRIM($P75)))</f>
        <v/>
      </c>
      <c r="T75" t="str">
        <f t="shared" si="22"/>
        <v/>
      </c>
      <c r="U75" t="str">
        <f t="shared" si="23"/>
        <v/>
      </c>
    </row>
    <row r="76" spans="1:21">
      <c r="A76" t="str">
        <f>CSV!B76&amp;""</f>
        <v/>
      </c>
      <c r="B76" s="11" t="str" cm="1">
        <f t="array" ref="B76">IF(CSV!$AR76=0,"",INDEX(Input!$D$2:$AC$500,CSV!$AR76,$L$1)&amp;"")</f>
        <v/>
      </c>
      <c r="C76" s="11" t="str">
        <f t="shared" si="14"/>
        <v/>
      </c>
      <c r="D76" s="11" t="str">
        <f t="shared" si="15"/>
        <v/>
      </c>
      <c r="E76" s="11" t="str">
        <f t="shared" si="16"/>
        <v/>
      </c>
      <c r="F76" s="11" t="str">
        <f t="shared" si="17"/>
        <v/>
      </c>
      <c r="G76" s="11" t="str" cm="1">
        <f t="array" ref="G76">IF($D76="","",IFERROR(_xlfn.LET(_xlpm.t,_xlfn.TEXTSPLIT($D76,"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"&amp;TRIM($D76)))</f>
        <v/>
      </c>
      <c r="H76" s="11" t="str">
        <f t="shared" si="12"/>
        <v/>
      </c>
      <c r="I76" t="str">
        <f t="shared" si="13"/>
        <v/>
      </c>
      <c r="N76" t="str">
        <f>WindowsReports!G76&amp;""</f>
        <v/>
      </c>
      <c r="O76" t="str">
        <f t="shared" si="18"/>
        <v/>
      </c>
      <c r="P76" t="str">
        <f t="shared" si="19"/>
        <v/>
      </c>
      <c r="Q76" t="str">
        <f t="shared" si="20"/>
        <v/>
      </c>
      <c r="R76" t="str">
        <f t="shared" si="21"/>
        <v/>
      </c>
      <c r="S76" t="str" cm="1">
        <f t="array" ref="S76">IF($P76="","",IFERROR(_xlfn.LET(_xlpm.t,_xlfn.TEXTSPLIT($P76,"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"&amp;TRIM($P76)))</f>
        <v/>
      </c>
      <c r="T76" t="str">
        <f t="shared" si="22"/>
        <v/>
      </c>
      <c r="U76" t="str">
        <f t="shared" si="23"/>
        <v/>
      </c>
    </row>
    <row r="77" spans="1:21">
      <c r="A77" t="str">
        <f>CSV!B77&amp;""</f>
        <v/>
      </c>
      <c r="B77" s="11" t="str" cm="1">
        <f t="array" ref="B77">IF(CSV!$AR77=0,"",INDEX(Input!$D$2:$AC$500,CSV!$AR77,$L$1)&amp;"")</f>
        <v/>
      </c>
      <c r="C77" s="11" t="str">
        <f t="shared" si="14"/>
        <v/>
      </c>
      <c r="D77" s="11" t="str">
        <f t="shared" si="15"/>
        <v/>
      </c>
      <c r="E77" s="11" t="str">
        <f t="shared" si="16"/>
        <v/>
      </c>
      <c r="F77" s="11" t="str">
        <f t="shared" si="17"/>
        <v/>
      </c>
      <c r="G77" s="11" t="str" cm="1">
        <f t="array" ref="G77">IF($D77="","",IFERROR(_xlfn.LET(_xlpm.t,_xlfn.TEXTSPLIT($D77,"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"&amp;TRIM($D77)))</f>
        <v/>
      </c>
      <c r="H77" s="11" t="str">
        <f t="shared" si="12"/>
        <v/>
      </c>
      <c r="I77" t="str">
        <f t="shared" si="13"/>
        <v/>
      </c>
      <c r="N77" t="str">
        <f>WindowsReports!G77&amp;""</f>
        <v/>
      </c>
      <c r="O77" t="str">
        <f t="shared" si="18"/>
        <v/>
      </c>
      <c r="P77" t="str">
        <f t="shared" si="19"/>
        <v/>
      </c>
      <c r="Q77" t="str">
        <f t="shared" si="20"/>
        <v/>
      </c>
      <c r="R77" t="str">
        <f t="shared" si="21"/>
        <v/>
      </c>
      <c r="S77" t="str" cm="1">
        <f t="array" ref="S77">IF($P77="","",IFERROR(_xlfn.LET(_xlpm.t,_xlfn.TEXTSPLIT($P77,"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"&amp;TRIM($P77)))</f>
        <v/>
      </c>
      <c r="T77" t="str">
        <f t="shared" si="22"/>
        <v/>
      </c>
      <c r="U77" t="str">
        <f t="shared" si="23"/>
        <v/>
      </c>
    </row>
    <row r="78" spans="1:21">
      <c r="A78" t="str">
        <f>CSV!B78&amp;""</f>
        <v/>
      </c>
      <c r="B78" s="11" t="str" cm="1">
        <f t="array" ref="B78">IF(CSV!$AR78=0,"",INDEX(Input!$D$2:$AC$500,CSV!$AR78,$L$1)&amp;"")</f>
        <v/>
      </c>
      <c r="C78" s="11" t="str">
        <f t="shared" si="14"/>
        <v/>
      </c>
      <c r="D78" s="11" t="str">
        <f t="shared" si="15"/>
        <v/>
      </c>
      <c r="E78" s="11" t="str">
        <f t="shared" si="16"/>
        <v/>
      </c>
      <c r="F78" s="11" t="str">
        <f t="shared" si="17"/>
        <v/>
      </c>
      <c r="G78" s="11" t="str" cm="1">
        <f t="array" ref="G78">IF($D78="","",IFERROR(_xlfn.LET(_xlpm.t,_xlfn.TEXTSPLIT($D78,"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"&amp;TRIM($D78)))</f>
        <v/>
      </c>
      <c r="H78" s="11" t="str">
        <f t="shared" si="12"/>
        <v/>
      </c>
      <c r="I78" t="str">
        <f t="shared" si="13"/>
        <v/>
      </c>
      <c r="N78" t="str">
        <f>WindowsReports!G78&amp;""</f>
        <v/>
      </c>
      <c r="O78" t="str">
        <f t="shared" si="18"/>
        <v/>
      </c>
      <c r="P78" t="str">
        <f t="shared" si="19"/>
        <v/>
      </c>
      <c r="Q78" t="str">
        <f t="shared" si="20"/>
        <v/>
      </c>
      <c r="R78" t="str">
        <f t="shared" si="21"/>
        <v/>
      </c>
      <c r="S78" t="str" cm="1">
        <f t="array" ref="S78">IF($P78="","",IFERROR(_xlfn.LET(_xlpm.t,_xlfn.TEXTSPLIT($P78,"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"&amp;TRIM($P78)))</f>
        <v/>
      </c>
      <c r="T78" t="str">
        <f t="shared" si="22"/>
        <v/>
      </c>
      <c r="U78" t="str">
        <f t="shared" si="23"/>
        <v/>
      </c>
    </row>
    <row r="79" spans="1:21">
      <c r="A79" t="str">
        <f>CSV!B79&amp;""</f>
        <v/>
      </c>
      <c r="B79" s="11" t="str" cm="1">
        <f t="array" ref="B79">IF(CSV!$AR79=0,"",INDEX(Input!$D$2:$AC$500,CSV!$AR79,$L$1)&amp;"")</f>
        <v/>
      </c>
      <c r="C79" s="11" t="str">
        <f t="shared" si="14"/>
        <v/>
      </c>
      <c r="D79" s="11" t="str">
        <f t="shared" si="15"/>
        <v/>
      </c>
      <c r="E79" s="11" t="str">
        <f t="shared" si="16"/>
        <v/>
      </c>
      <c r="F79" s="11" t="str">
        <f t="shared" si="17"/>
        <v/>
      </c>
      <c r="G79" s="11" t="str" cm="1">
        <f t="array" ref="G79">IF($D79="","",IFERROR(_xlfn.LET(_xlpm.t,_xlfn.TEXTSPLIT($D79,"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"&amp;TRIM($D79)))</f>
        <v/>
      </c>
      <c r="H79" s="11" t="str">
        <f t="shared" si="12"/>
        <v/>
      </c>
      <c r="I79" t="str">
        <f t="shared" si="13"/>
        <v/>
      </c>
      <c r="N79" t="str">
        <f>WindowsReports!G79&amp;""</f>
        <v/>
      </c>
      <c r="O79" t="str">
        <f t="shared" si="18"/>
        <v/>
      </c>
      <c r="P79" t="str">
        <f t="shared" si="19"/>
        <v/>
      </c>
      <c r="Q79" t="str">
        <f t="shared" si="20"/>
        <v/>
      </c>
      <c r="R79" t="str">
        <f t="shared" si="21"/>
        <v/>
      </c>
      <c r="S79" t="str" cm="1">
        <f t="array" ref="S79">IF($P79="","",IFERROR(_xlfn.LET(_xlpm.t,_xlfn.TEXTSPLIT($P79,"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"&amp;TRIM($P79)))</f>
        <v/>
      </c>
      <c r="T79" t="str">
        <f t="shared" si="22"/>
        <v/>
      </c>
      <c r="U79" t="str">
        <f t="shared" si="23"/>
        <v/>
      </c>
    </row>
    <row r="80" spans="1:21">
      <c r="A80" t="str">
        <f>CSV!B80&amp;""</f>
        <v/>
      </c>
      <c r="B80" s="11" t="str" cm="1">
        <f t="array" ref="B80">IF(CSV!$AR80=0,"",INDEX(Input!$D$2:$AC$500,CSV!$AR80,$L$1)&amp;"")</f>
        <v/>
      </c>
      <c r="C80" s="11" t="str">
        <f t="shared" si="14"/>
        <v/>
      </c>
      <c r="D80" s="11" t="str">
        <f t="shared" si="15"/>
        <v/>
      </c>
      <c r="E80" s="11" t="str">
        <f t="shared" si="16"/>
        <v/>
      </c>
      <c r="F80" s="11" t="str">
        <f t="shared" si="17"/>
        <v/>
      </c>
      <c r="G80" s="11" t="str" cm="1">
        <f t="array" ref="G80">IF($D80="","",IFERROR(_xlfn.LET(_xlpm.t,_xlfn.TEXTSPLIT($D80,"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"&amp;TRIM($D80)))</f>
        <v/>
      </c>
      <c r="H80" s="11" t="str">
        <f t="shared" si="12"/>
        <v/>
      </c>
      <c r="I80" t="str">
        <f t="shared" si="13"/>
        <v/>
      </c>
      <c r="N80" t="str">
        <f>WindowsReports!G80&amp;""</f>
        <v/>
      </c>
      <c r="O80" t="str">
        <f t="shared" si="18"/>
        <v/>
      </c>
      <c r="P80" t="str">
        <f t="shared" si="19"/>
        <v/>
      </c>
      <c r="Q80" t="str">
        <f t="shared" si="20"/>
        <v/>
      </c>
      <c r="R80" t="str">
        <f t="shared" si="21"/>
        <v/>
      </c>
      <c r="S80" t="str" cm="1">
        <f t="array" ref="S80">IF($P80="","",IFERROR(_xlfn.LET(_xlpm.t,_xlfn.TEXTSPLIT($P80,"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"&amp;TRIM($P80)))</f>
        <v/>
      </c>
      <c r="T80" t="str">
        <f t="shared" si="22"/>
        <v/>
      </c>
      <c r="U80" t="str">
        <f t="shared" si="23"/>
        <v/>
      </c>
    </row>
    <row r="81" spans="1:21">
      <c r="A81" t="str">
        <f>CSV!B81&amp;""</f>
        <v/>
      </c>
      <c r="B81" s="11" t="str" cm="1">
        <f t="array" ref="B81">IF(CSV!$AR81=0,"",INDEX(Input!$D$2:$AC$500,CSV!$AR81,$L$1)&amp;"")</f>
        <v/>
      </c>
      <c r="C81" s="11" t="str">
        <f t="shared" si="14"/>
        <v/>
      </c>
      <c r="D81" s="11" t="str">
        <f t="shared" si="15"/>
        <v/>
      </c>
      <c r="E81" s="11" t="str">
        <f t="shared" si="16"/>
        <v/>
      </c>
      <c r="F81" s="11" t="str">
        <f t="shared" si="17"/>
        <v/>
      </c>
      <c r="G81" s="11" t="str" cm="1">
        <f t="array" ref="G81">IF($D81="","",IFERROR(_xlfn.LET(_xlpm.t,_xlfn.TEXTSPLIT($D81,"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"&amp;TRIM($D81)))</f>
        <v/>
      </c>
      <c r="H81" s="11" t="str">
        <f t="shared" si="12"/>
        <v/>
      </c>
      <c r="I81" t="str">
        <f t="shared" si="13"/>
        <v/>
      </c>
      <c r="N81" t="str">
        <f>WindowsReports!G81&amp;""</f>
        <v/>
      </c>
      <c r="O81" t="str">
        <f t="shared" si="18"/>
        <v/>
      </c>
      <c r="P81" t="str">
        <f t="shared" si="19"/>
        <v/>
      </c>
      <c r="Q81" t="str">
        <f t="shared" si="20"/>
        <v/>
      </c>
      <c r="R81" t="str">
        <f t="shared" si="21"/>
        <v/>
      </c>
      <c r="S81" t="str" cm="1">
        <f t="array" ref="S81">IF($P81="","",IFERROR(_xlfn.LET(_xlpm.t,_xlfn.TEXTSPLIT($P81,"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"&amp;TRIM($P81)))</f>
        <v/>
      </c>
      <c r="T81" t="str">
        <f t="shared" si="22"/>
        <v/>
      </c>
      <c r="U81" t="str">
        <f t="shared" si="23"/>
        <v/>
      </c>
    </row>
    <row r="82" spans="1:21">
      <c r="A82" t="str">
        <f>CSV!B82&amp;""</f>
        <v/>
      </c>
      <c r="B82" s="11" t="str" cm="1">
        <f t="array" ref="B82">IF(CSV!$AR82=0,"",INDEX(Input!$D$2:$AC$500,CSV!$AR82,$L$1)&amp;"")</f>
        <v/>
      </c>
      <c r="C82" s="11" t="str">
        <f t="shared" si="14"/>
        <v/>
      </c>
      <c r="D82" s="11" t="str">
        <f t="shared" si="15"/>
        <v/>
      </c>
      <c r="E82" s="11" t="str">
        <f t="shared" si="16"/>
        <v/>
      </c>
      <c r="F82" s="11" t="str">
        <f t="shared" si="17"/>
        <v/>
      </c>
      <c r="G82" s="11" t="str" cm="1">
        <f t="array" ref="G82">IF($D82="","",IFERROR(_xlfn.LET(_xlpm.t,_xlfn.TEXTSPLIT($D82,"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"&amp;TRIM($D82)))</f>
        <v/>
      </c>
      <c r="H82" s="11" t="str">
        <f t="shared" si="12"/>
        <v/>
      </c>
      <c r="I82" t="str">
        <f t="shared" si="13"/>
        <v/>
      </c>
      <c r="N82" t="str">
        <f>WindowsReports!G82&amp;""</f>
        <v/>
      </c>
      <c r="O82" t="str">
        <f t="shared" si="18"/>
        <v/>
      </c>
      <c r="P82" t="str">
        <f t="shared" si="19"/>
        <v/>
      </c>
      <c r="Q82" t="str">
        <f t="shared" si="20"/>
        <v/>
      </c>
      <c r="R82" t="str">
        <f t="shared" si="21"/>
        <v/>
      </c>
      <c r="S82" t="str" cm="1">
        <f t="array" ref="S82">IF($P82="","",IFERROR(_xlfn.LET(_xlpm.t,_xlfn.TEXTSPLIT($P82,"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"&amp;TRIM($P82)))</f>
        <v/>
      </c>
      <c r="T82" t="str">
        <f t="shared" si="22"/>
        <v/>
      </c>
      <c r="U82" t="str">
        <f t="shared" si="23"/>
        <v/>
      </c>
    </row>
    <row r="83" spans="1:21">
      <c r="A83" t="str">
        <f>CSV!B83&amp;""</f>
        <v/>
      </c>
      <c r="B83" s="11" t="str" cm="1">
        <f t="array" ref="B83">IF(CSV!$AR83=0,"",INDEX(Input!$D$2:$AC$500,CSV!$AR83,$L$1)&amp;"")</f>
        <v/>
      </c>
      <c r="C83" s="11" t="str">
        <f t="shared" si="14"/>
        <v/>
      </c>
      <c r="D83" s="11" t="str">
        <f t="shared" si="15"/>
        <v/>
      </c>
      <c r="E83" s="11" t="str">
        <f t="shared" si="16"/>
        <v/>
      </c>
      <c r="F83" s="11" t="str">
        <f t="shared" si="17"/>
        <v/>
      </c>
      <c r="G83" s="11" t="str" cm="1">
        <f t="array" ref="G83">IF($D83="","",IFERROR(_xlfn.LET(_xlpm.t,_xlfn.TEXTSPLIT($D83,"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"&amp;TRIM($D83)))</f>
        <v/>
      </c>
      <c r="H83" s="11" t="str">
        <f t="shared" si="12"/>
        <v/>
      </c>
      <c r="I83" t="str">
        <f t="shared" si="13"/>
        <v/>
      </c>
      <c r="N83" t="str">
        <f>WindowsReports!G83&amp;""</f>
        <v/>
      </c>
      <c r="O83" t="str">
        <f t="shared" si="18"/>
        <v/>
      </c>
      <c r="P83" t="str">
        <f t="shared" si="19"/>
        <v/>
      </c>
      <c r="Q83" t="str">
        <f t="shared" si="20"/>
        <v/>
      </c>
      <c r="R83" t="str">
        <f t="shared" si="21"/>
        <v/>
      </c>
      <c r="S83" t="str" cm="1">
        <f t="array" ref="S83">IF($P83="","",IFERROR(_xlfn.LET(_xlpm.t,_xlfn.TEXTSPLIT($P83,"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"&amp;TRIM($P83)))</f>
        <v/>
      </c>
      <c r="T83" t="str">
        <f t="shared" si="22"/>
        <v/>
      </c>
      <c r="U83" t="str">
        <f t="shared" si="23"/>
        <v/>
      </c>
    </row>
    <row r="84" spans="1:21">
      <c r="A84" t="str">
        <f>CSV!B84&amp;""</f>
        <v/>
      </c>
      <c r="B84" s="11" t="str" cm="1">
        <f t="array" ref="B84">IF(CSV!$AR84=0,"",INDEX(Input!$D$2:$AC$500,CSV!$AR84,$L$1)&amp;"")</f>
        <v/>
      </c>
      <c r="C84" s="11" t="str">
        <f t="shared" si="14"/>
        <v/>
      </c>
      <c r="D84" s="11" t="str">
        <f t="shared" si="15"/>
        <v/>
      </c>
      <c r="E84" s="11" t="str">
        <f t="shared" si="16"/>
        <v/>
      </c>
      <c r="F84" s="11" t="str">
        <f t="shared" si="17"/>
        <v/>
      </c>
      <c r="G84" s="11" t="str" cm="1">
        <f t="array" ref="G84">IF($D84="","",IFERROR(_xlfn.LET(_xlpm.t,_xlfn.TEXTSPLIT($D84,"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"&amp;TRIM($D84)))</f>
        <v/>
      </c>
      <c r="H84" s="11" t="str">
        <f t="shared" si="12"/>
        <v/>
      </c>
      <c r="I84" t="str">
        <f t="shared" si="13"/>
        <v/>
      </c>
      <c r="N84" t="str">
        <f>WindowsReports!G84&amp;""</f>
        <v/>
      </c>
      <c r="O84" t="str">
        <f t="shared" si="18"/>
        <v/>
      </c>
      <c r="P84" t="str">
        <f t="shared" si="19"/>
        <v/>
      </c>
      <c r="Q84" t="str">
        <f t="shared" si="20"/>
        <v/>
      </c>
      <c r="R84" t="str">
        <f t="shared" si="21"/>
        <v/>
      </c>
      <c r="S84" t="str" cm="1">
        <f t="array" ref="S84">IF($P84="","",IFERROR(_xlfn.LET(_xlpm.t,_xlfn.TEXTSPLIT($P84,"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"&amp;TRIM($P84)))</f>
        <v/>
      </c>
      <c r="T84" t="str">
        <f t="shared" si="22"/>
        <v/>
      </c>
      <c r="U84" t="str">
        <f t="shared" si="23"/>
        <v/>
      </c>
    </row>
    <row r="85" spans="1:21">
      <c r="A85" t="str">
        <f>CSV!B85&amp;""</f>
        <v/>
      </c>
      <c r="B85" s="11" t="str" cm="1">
        <f t="array" ref="B85">IF(CSV!$AR85=0,"",INDEX(Input!$D$2:$AC$500,CSV!$AR85,$L$1)&amp;"")</f>
        <v/>
      </c>
      <c r="C85" s="11" t="str">
        <f t="shared" si="14"/>
        <v/>
      </c>
      <c r="D85" s="11" t="str">
        <f t="shared" si="15"/>
        <v/>
      </c>
      <c r="E85" s="11" t="str">
        <f t="shared" si="16"/>
        <v/>
      </c>
      <c r="F85" s="11" t="str">
        <f t="shared" si="17"/>
        <v/>
      </c>
      <c r="G85" s="11" t="str" cm="1">
        <f t="array" ref="G85">IF($D85="","",IFERROR(_xlfn.LET(_xlpm.t,_xlfn.TEXTSPLIT($D85,"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"&amp;TRIM($D85)))</f>
        <v/>
      </c>
      <c r="H85" s="11" t="str">
        <f t="shared" si="12"/>
        <v/>
      </c>
      <c r="I85" t="str">
        <f t="shared" si="13"/>
        <v/>
      </c>
      <c r="N85" t="str">
        <f>WindowsReports!G85&amp;""</f>
        <v/>
      </c>
      <c r="O85" t="str">
        <f t="shared" si="18"/>
        <v/>
      </c>
      <c r="P85" t="str">
        <f t="shared" si="19"/>
        <v/>
      </c>
      <c r="Q85" t="str">
        <f t="shared" si="20"/>
        <v/>
      </c>
      <c r="R85" t="str">
        <f t="shared" si="21"/>
        <v/>
      </c>
      <c r="S85" t="str" cm="1">
        <f t="array" ref="S85">IF($P85="","",IFERROR(_xlfn.LET(_xlpm.t,_xlfn.TEXTSPLIT($P85,"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"&amp;TRIM($P85)))</f>
        <v/>
      </c>
      <c r="T85" t="str">
        <f t="shared" si="22"/>
        <v/>
      </c>
      <c r="U85" t="str">
        <f t="shared" si="23"/>
        <v/>
      </c>
    </row>
    <row r="86" spans="1:21">
      <c r="A86" t="str">
        <f>CSV!B86&amp;""</f>
        <v/>
      </c>
      <c r="B86" s="11" t="str" cm="1">
        <f t="array" ref="B86">IF(CSV!$AR86=0,"",INDEX(Input!$D$2:$AC$500,CSV!$AR86,$L$1)&amp;"")</f>
        <v/>
      </c>
      <c r="C86" s="11" t="str">
        <f t="shared" si="14"/>
        <v/>
      </c>
      <c r="D86" s="11" t="str">
        <f t="shared" si="15"/>
        <v/>
      </c>
      <c r="E86" s="11" t="str">
        <f t="shared" si="16"/>
        <v/>
      </c>
      <c r="F86" s="11" t="str">
        <f t="shared" si="17"/>
        <v/>
      </c>
      <c r="G86" s="11" t="str" cm="1">
        <f t="array" ref="G86">IF($D86="","",IFERROR(_xlfn.LET(_xlpm.t,_xlfn.TEXTSPLIT($D86,"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"&amp;TRIM($D86)))</f>
        <v/>
      </c>
      <c r="H86" s="11" t="str">
        <f t="shared" si="12"/>
        <v/>
      </c>
      <c r="I86" t="str">
        <f t="shared" si="13"/>
        <v/>
      </c>
      <c r="N86" t="str">
        <f>WindowsReports!G86&amp;""</f>
        <v/>
      </c>
      <c r="O86" t="str">
        <f t="shared" si="18"/>
        <v/>
      </c>
      <c r="P86" t="str">
        <f t="shared" si="19"/>
        <v/>
      </c>
      <c r="Q86" t="str">
        <f t="shared" si="20"/>
        <v/>
      </c>
      <c r="R86" t="str">
        <f t="shared" si="21"/>
        <v/>
      </c>
      <c r="S86" t="str" cm="1">
        <f t="array" ref="S86">IF($P86="","",IFERROR(_xlfn.LET(_xlpm.t,_xlfn.TEXTSPLIT($P86,"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"&amp;TRIM($P86)))</f>
        <v/>
      </c>
      <c r="T86" t="str">
        <f t="shared" si="22"/>
        <v/>
      </c>
      <c r="U86" t="str">
        <f t="shared" si="23"/>
        <v/>
      </c>
    </row>
    <row r="87" spans="1:21">
      <c r="A87" t="str">
        <f>CSV!B87&amp;""</f>
        <v/>
      </c>
      <c r="B87" s="11" t="str" cm="1">
        <f t="array" ref="B87">IF(CSV!$AR87=0,"",INDEX(Input!$D$2:$AC$500,CSV!$AR87,$L$1)&amp;"")</f>
        <v/>
      </c>
      <c r="C87" s="11" t="str">
        <f t="shared" si="14"/>
        <v/>
      </c>
      <c r="D87" s="11" t="str">
        <f t="shared" si="15"/>
        <v/>
      </c>
      <c r="E87" s="11" t="str">
        <f t="shared" si="16"/>
        <v/>
      </c>
      <c r="F87" s="11" t="str">
        <f t="shared" si="17"/>
        <v/>
      </c>
      <c r="G87" s="11" t="str" cm="1">
        <f t="array" ref="G87">IF($D87="","",IFERROR(_xlfn.LET(_xlpm.t,_xlfn.TEXTSPLIT($D87,"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"&amp;TRIM($D87)))</f>
        <v/>
      </c>
      <c r="H87" s="11" t="str">
        <f t="shared" si="12"/>
        <v/>
      </c>
      <c r="I87" t="str">
        <f t="shared" si="13"/>
        <v/>
      </c>
      <c r="N87" t="str">
        <f>WindowsReports!G87&amp;""</f>
        <v/>
      </c>
      <c r="O87" t="str">
        <f t="shared" si="18"/>
        <v/>
      </c>
      <c r="P87" t="str">
        <f t="shared" si="19"/>
        <v/>
      </c>
      <c r="Q87" t="str">
        <f t="shared" si="20"/>
        <v/>
      </c>
      <c r="R87" t="str">
        <f t="shared" si="21"/>
        <v/>
      </c>
      <c r="S87" t="str" cm="1">
        <f t="array" ref="S87">IF($P87="","",IFERROR(_xlfn.LET(_xlpm.t,_xlfn.TEXTSPLIT($P87,"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"&amp;TRIM($P87)))</f>
        <v/>
      </c>
      <c r="T87" t="str">
        <f t="shared" si="22"/>
        <v/>
      </c>
      <c r="U87" t="str">
        <f t="shared" si="23"/>
        <v/>
      </c>
    </row>
    <row r="88" spans="1:21">
      <c r="A88" t="str">
        <f>CSV!B88&amp;""</f>
        <v/>
      </c>
      <c r="B88" s="11" t="str" cm="1">
        <f t="array" ref="B88">IF(CSV!$AR88=0,"",INDEX(Input!$D$2:$AC$500,CSV!$AR88,$L$1)&amp;"")</f>
        <v/>
      </c>
      <c r="C88" s="11" t="str">
        <f t="shared" si="14"/>
        <v/>
      </c>
      <c r="D88" s="11" t="str">
        <f t="shared" si="15"/>
        <v/>
      </c>
      <c r="E88" s="11" t="str">
        <f t="shared" si="16"/>
        <v/>
      </c>
      <c r="F88" s="11" t="str">
        <f t="shared" si="17"/>
        <v/>
      </c>
      <c r="G88" s="11" t="str" cm="1">
        <f t="array" ref="G88">IF($D88="","",IFERROR(_xlfn.LET(_xlpm.t,_xlfn.TEXTSPLIT($D88,"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"&amp;TRIM($D88)))</f>
        <v/>
      </c>
      <c r="H88" s="11" t="str">
        <f t="shared" si="12"/>
        <v/>
      </c>
      <c r="I88" t="str">
        <f t="shared" si="13"/>
        <v/>
      </c>
      <c r="N88" t="str">
        <f>WindowsReports!G88&amp;""</f>
        <v/>
      </c>
      <c r="O88" t="str">
        <f t="shared" si="18"/>
        <v/>
      </c>
      <c r="P88" t="str">
        <f t="shared" si="19"/>
        <v/>
      </c>
      <c r="Q88" t="str">
        <f t="shared" si="20"/>
        <v/>
      </c>
      <c r="R88" t="str">
        <f t="shared" si="21"/>
        <v/>
      </c>
      <c r="S88" t="str" cm="1">
        <f t="array" ref="S88">IF($P88="","",IFERROR(_xlfn.LET(_xlpm.t,_xlfn.TEXTSPLIT($P88,"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"&amp;TRIM($P88)))</f>
        <v/>
      </c>
      <c r="T88" t="str">
        <f t="shared" si="22"/>
        <v/>
      </c>
      <c r="U88" t="str">
        <f t="shared" si="23"/>
        <v/>
      </c>
    </row>
    <row r="89" spans="1:21">
      <c r="A89" t="str">
        <f>CSV!B89&amp;""</f>
        <v/>
      </c>
      <c r="B89" s="11" t="str" cm="1">
        <f t="array" ref="B89">IF(CSV!$AR89=0,"",INDEX(Input!$D$2:$AC$500,CSV!$AR89,$L$1)&amp;"")</f>
        <v/>
      </c>
      <c r="C89" s="11" t="str">
        <f t="shared" si="14"/>
        <v/>
      </c>
      <c r="D89" s="11" t="str">
        <f t="shared" si="15"/>
        <v/>
      </c>
      <c r="E89" s="11" t="str">
        <f t="shared" si="16"/>
        <v/>
      </c>
      <c r="F89" s="11" t="str">
        <f t="shared" si="17"/>
        <v/>
      </c>
      <c r="G89" s="11" t="str" cm="1">
        <f t="array" ref="G89">IF($D89="","",IFERROR(_xlfn.LET(_xlpm.t,_xlfn.TEXTSPLIT($D89,"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"&amp;TRIM($D89)))</f>
        <v/>
      </c>
      <c r="H89" s="11" t="str">
        <f t="shared" si="12"/>
        <v/>
      </c>
      <c r="I89" t="str">
        <f t="shared" si="13"/>
        <v/>
      </c>
      <c r="N89" t="str">
        <f>WindowsReports!G89&amp;""</f>
        <v/>
      </c>
      <c r="O89" t="str">
        <f t="shared" si="18"/>
        <v/>
      </c>
      <c r="P89" t="str">
        <f t="shared" si="19"/>
        <v/>
      </c>
      <c r="Q89" t="str">
        <f t="shared" si="20"/>
        <v/>
      </c>
      <c r="R89" t="str">
        <f t="shared" si="21"/>
        <v/>
      </c>
      <c r="S89" t="str" cm="1">
        <f t="array" ref="S89">IF($P89="","",IFERROR(_xlfn.LET(_xlpm.t,_xlfn.TEXTSPLIT($P89,"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"&amp;TRIM($P89)))</f>
        <v/>
      </c>
      <c r="T89" t="str">
        <f t="shared" si="22"/>
        <v/>
      </c>
      <c r="U89" t="str">
        <f t="shared" si="23"/>
        <v/>
      </c>
    </row>
    <row r="90" spans="1:21">
      <c r="A90" t="str">
        <f>CSV!B90&amp;""</f>
        <v/>
      </c>
      <c r="B90" s="11" t="str" cm="1">
        <f t="array" ref="B90">IF(CSV!$AR90=0,"",INDEX(Input!$D$2:$AC$500,CSV!$AR90,$L$1)&amp;"")</f>
        <v/>
      </c>
      <c r="C90" s="11" t="str">
        <f t="shared" si="14"/>
        <v/>
      </c>
      <c r="D90" s="11" t="str">
        <f t="shared" si="15"/>
        <v/>
      </c>
      <c r="E90" s="11" t="str">
        <f t="shared" si="16"/>
        <v/>
      </c>
      <c r="F90" s="11" t="str">
        <f t="shared" si="17"/>
        <v/>
      </c>
      <c r="G90" s="11" t="str" cm="1">
        <f t="array" ref="G90">IF($D90="","",IFERROR(_xlfn.LET(_xlpm.t,_xlfn.TEXTSPLIT($D90,"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"&amp;TRIM($D90)))</f>
        <v/>
      </c>
      <c r="H90" s="11" t="str">
        <f t="shared" si="12"/>
        <v/>
      </c>
      <c r="I90" t="str">
        <f t="shared" si="13"/>
        <v/>
      </c>
      <c r="N90" t="str">
        <f>WindowsReports!G90&amp;""</f>
        <v/>
      </c>
      <c r="O90" t="str">
        <f t="shared" si="18"/>
        <v/>
      </c>
      <c r="P90" t="str">
        <f t="shared" si="19"/>
        <v/>
      </c>
      <c r="Q90" t="str">
        <f t="shared" si="20"/>
        <v/>
      </c>
      <c r="R90" t="str">
        <f t="shared" si="21"/>
        <v/>
      </c>
      <c r="S90" t="str" cm="1">
        <f t="array" ref="S90">IF($P90="","",IFERROR(_xlfn.LET(_xlpm.t,_xlfn.TEXTSPLIT($P90,"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"&amp;TRIM($P90)))</f>
        <v/>
      </c>
      <c r="T90" t="str">
        <f t="shared" si="22"/>
        <v/>
      </c>
      <c r="U90" t="str">
        <f t="shared" si="23"/>
        <v/>
      </c>
    </row>
    <row r="91" spans="1:21">
      <c r="A91" t="str">
        <f>CSV!B91&amp;""</f>
        <v/>
      </c>
      <c r="B91" s="11" t="str" cm="1">
        <f t="array" ref="B91">IF(CSV!$AR91=0,"",INDEX(Input!$D$2:$AC$500,CSV!$AR91,$L$1)&amp;"")</f>
        <v/>
      </c>
      <c r="C91" s="11" t="str">
        <f t="shared" si="14"/>
        <v/>
      </c>
      <c r="D91" s="11" t="str">
        <f t="shared" si="15"/>
        <v/>
      </c>
      <c r="E91" s="11" t="str">
        <f t="shared" si="16"/>
        <v/>
      </c>
      <c r="F91" s="11" t="str">
        <f t="shared" si="17"/>
        <v/>
      </c>
      <c r="G91" s="11" t="str" cm="1">
        <f t="array" ref="G91">IF($D91="","",IFERROR(_xlfn.LET(_xlpm.t,_xlfn.TEXTSPLIT($D91,"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"&amp;TRIM($D91)))</f>
        <v/>
      </c>
      <c r="H91" s="11" t="str">
        <f t="shared" si="12"/>
        <v/>
      </c>
      <c r="I91" t="str">
        <f t="shared" si="13"/>
        <v/>
      </c>
      <c r="N91" t="str">
        <f>WindowsReports!G91&amp;""</f>
        <v/>
      </c>
      <c r="O91" t="str">
        <f t="shared" si="18"/>
        <v/>
      </c>
      <c r="P91" t="str">
        <f t="shared" si="19"/>
        <v/>
      </c>
      <c r="Q91" t="str">
        <f t="shared" si="20"/>
        <v/>
      </c>
      <c r="R91" t="str">
        <f t="shared" si="21"/>
        <v/>
      </c>
      <c r="S91" t="str" cm="1">
        <f t="array" ref="S91">IF($P91="","",IFERROR(_xlfn.LET(_xlpm.t,_xlfn.TEXTSPLIT($P91,"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"&amp;TRIM($P91)))</f>
        <v/>
      </c>
      <c r="T91" t="str">
        <f t="shared" si="22"/>
        <v/>
      </c>
      <c r="U91" t="str">
        <f t="shared" si="23"/>
        <v/>
      </c>
    </row>
    <row r="92" spans="1:21">
      <c r="A92" t="str">
        <f>CSV!B92&amp;""</f>
        <v/>
      </c>
      <c r="B92" s="11" t="str" cm="1">
        <f t="array" ref="B92">IF(CSV!$AR92=0,"",INDEX(Input!$D$2:$AC$500,CSV!$AR92,$L$1)&amp;"")</f>
        <v/>
      </c>
      <c r="C92" s="11" t="str">
        <f t="shared" si="14"/>
        <v/>
      </c>
      <c r="D92" s="11" t="str">
        <f t="shared" si="15"/>
        <v/>
      </c>
      <c r="E92" s="11" t="str">
        <f t="shared" si="16"/>
        <v/>
      </c>
      <c r="F92" s="11" t="str">
        <f t="shared" si="17"/>
        <v/>
      </c>
      <c r="G92" s="11" t="str" cm="1">
        <f t="array" ref="G92">IF($D92="","",IFERROR(_xlfn.LET(_xlpm.t,_xlfn.TEXTSPLIT($D92,"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"&amp;TRIM($D92)))</f>
        <v/>
      </c>
      <c r="H92" s="11" t="str">
        <f t="shared" si="12"/>
        <v/>
      </c>
      <c r="I92" t="str">
        <f t="shared" si="13"/>
        <v/>
      </c>
      <c r="N92" t="str">
        <f>WindowsReports!G92&amp;""</f>
        <v/>
      </c>
      <c r="O92" t="str">
        <f t="shared" si="18"/>
        <v/>
      </c>
      <c r="P92" t="str">
        <f t="shared" si="19"/>
        <v/>
      </c>
      <c r="Q92" t="str">
        <f t="shared" si="20"/>
        <v/>
      </c>
      <c r="R92" t="str">
        <f t="shared" si="21"/>
        <v/>
      </c>
      <c r="S92" t="str" cm="1">
        <f t="array" ref="S92">IF($P92="","",IFERROR(_xlfn.LET(_xlpm.t,_xlfn.TEXTSPLIT($P92,"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"&amp;TRIM($P92)))</f>
        <v/>
      </c>
      <c r="T92" t="str">
        <f t="shared" si="22"/>
        <v/>
      </c>
      <c r="U92" t="str">
        <f t="shared" si="23"/>
        <v/>
      </c>
    </row>
    <row r="93" spans="1:21">
      <c r="A93" t="str">
        <f>CSV!B93&amp;""</f>
        <v/>
      </c>
      <c r="B93" s="11" t="str" cm="1">
        <f t="array" ref="B93">IF(CSV!$AR93=0,"",INDEX(Input!$D$2:$AC$500,CSV!$AR93,$L$1)&amp;"")</f>
        <v/>
      </c>
      <c r="C93" s="11" t="str">
        <f t="shared" si="14"/>
        <v/>
      </c>
      <c r="D93" s="11" t="str">
        <f t="shared" si="15"/>
        <v/>
      </c>
      <c r="E93" s="11" t="str">
        <f t="shared" si="16"/>
        <v/>
      </c>
      <c r="F93" s="11" t="str">
        <f t="shared" si="17"/>
        <v/>
      </c>
      <c r="G93" s="11" t="str" cm="1">
        <f t="array" ref="G93">IF($D93="","",IFERROR(_xlfn.LET(_xlpm.t,_xlfn.TEXTSPLIT($D93,"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"&amp;TRIM($D93)))</f>
        <v/>
      </c>
      <c r="H93" s="11" t="str">
        <f t="shared" si="12"/>
        <v/>
      </c>
      <c r="I93" t="str">
        <f t="shared" si="13"/>
        <v/>
      </c>
      <c r="N93" t="str">
        <f>WindowsReports!G93&amp;""</f>
        <v/>
      </c>
      <c r="O93" t="str">
        <f t="shared" si="18"/>
        <v/>
      </c>
      <c r="P93" t="str">
        <f t="shared" si="19"/>
        <v/>
      </c>
      <c r="Q93" t="str">
        <f t="shared" si="20"/>
        <v/>
      </c>
      <c r="R93" t="str">
        <f t="shared" si="21"/>
        <v/>
      </c>
      <c r="S93" t="str" cm="1">
        <f t="array" ref="S93">IF($P93="","",IFERROR(_xlfn.LET(_xlpm.t,_xlfn.TEXTSPLIT($P93,"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"&amp;TRIM($P93)))</f>
        <v/>
      </c>
      <c r="T93" t="str">
        <f t="shared" si="22"/>
        <v/>
      </c>
      <c r="U93" t="str">
        <f t="shared" si="23"/>
        <v/>
      </c>
    </row>
    <row r="94" spans="1:21">
      <c r="A94" t="str">
        <f>CSV!B94&amp;""</f>
        <v/>
      </c>
      <c r="B94" s="11" t="str" cm="1">
        <f t="array" ref="B94">IF(CSV!$AR94=0,"",INDEX(Input!$D$2:$AC$500,CSV!$AR94,$L$1)&amp;"")</f>
        <v/>
      </c>
      <c r="C94" s="11" t="str">
        <f t="shared" si="14"/>
        <v/>
      </c>
      <c r="D94" s="11" t="str">
        <f t="shared" si="15"/>
        <v/>
      </c>
      <c r="E94" s="11" t="str">
        <f t="shared" si="16"/>
        <v/>
      </c>
      <c r="F94" s="11" t="str">
        <f t="shared" si="17"/>
        <v/>
      </c>
      <c r="G94" s="11" t="str" cm="1">
        <f t="array" ref="G94">IF($D94="","",IFERROR(_xlfn.LET(_xlpm.t,_xlfn.TEXTSPLIT($D94,"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"&amp;TRIM($D94)))</f>
        <v/>
      </c>
      <c r="H94" s="11" t="str">
        <f t="shared" si="12"/>
        <v/>
      </c>
      <c r="I94" t="str">
        <f t="shared" si="13"/>
        <v/>
      </c>
      <c r="N94" t="str">
        <f>WindowsReports!G94&amp;""</f>
        <v/>
      </c>
      <c r="O94" t="str">
        <f t="shared" si="18"/>
        <v/>
      </c>
      <c r="P94" t="str">
        <f t="shared" si="19"/>
        <v/>
      </c>
      <c r="Q94" t="str">
        <f t="shared" si="20"/>
        <v/>
      </c>
      <c r="R94" t="str">
        <f t="shared" si="21"/>
        <v/>
      </c>
      <c r="S94" t="str" cm="1">
        <f t="array" ref="S94">IF($P94="","",IFERROR(_xlfn.LET(_xlpm.t,_xlfn.TEXTSPLIT($P94,"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"&amp;TRIM($P94)))</f>
        <v/>
      </c>
      <c r="T94" t="str">
        <f t="shared" si="22"/>
        <v/>
      </c>
      <c r="U94" t="str">
        <f t="shared" si="23"/>
        <v/>
      </c>
    </row>
    <row r="95" spans="1:21">
      <c r="A95" t="str">
        <f>CSV!B95&amp;""</f>
        <v/>
      </c>
      <c r="B95" s="11" t="str" cm="1">
        <f t="array" ref="B95">IF(CSV!$AR95=0,"",INDEX(Input!$D$2:$AC$500,CSV!$AR95,$L$1)&amp;"")</f>
        <v/>
      </c>
      <c r="C95" s="11" t="str">
        <f t="shared" si="14"/>
        <v/>
      </c>
      <c r="D95" s="11" t="str">
        <f t="shared" si="15"/>
        <v/>
      </c>
      <c r="E95" s="11" t="str">
        <f t="shared" si="16"/>
        <v/>
      </c>
      <c r="F95" s="11" t="str">
        <f t="shared" si="17"/>
        <v/>
      </c>
      <c r="G95" s="11" t="str" cm="1">
        <f t="array" ref="G95">IF($D95="","",IFERROR(_xlfn.LET(_xlpm.t,_xlfn.TEXTSPLIT($D95,"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"&amp;TRIM($D95)))</f>
        <v/>
      </c>
      <c r="H95" s="11" t="str">
        <f t="shared" si="12"/>
        <v/>
      </c>
      <c r="I95" t="str">
        <f t="shared" si="13"/>
        <v/>
      </c>
      <c r="N95" t="str">
        <f>WindowsReports!G95&amp;""</f>
        <v/>
      </c>
      <c r="O95" t="str">
        <f t="shared" si="18"/>
        <v/>
      </c>
      <c r="P95" t="str">
        <f t="shared" si="19"/>
        <v/>
      </c>
      <c r="Q95" t="str">
        <f t="shared" si="20"/>
        <v/>
      </c>
      <c r="R95" t="str">
        <f t="shared" si="21"/>
        <v/>
      </c>
      <c r="S95" t="str" cm="1">
        <f t="array" ref="S95">IF($P95="","",IFERROR(_xlfn.LET(_xlpm.t,_xlfn.TEXTSPLIT($P95,"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"&amp;TRIM($P95)))</f>
        <v/>
      </c>
      <c r="T95" t="str">
        <f t="shared" si="22"/>
        <v/>
      </c>
      <c r="U95" t="str">
        <f t="shared" si="23"/>
        <v/>
      </c>
    </row>
    <row r="96" spans="1:21">
      <c r="A96" t="str">
        <f>CSV!B96&amp;""</f>
        <v/>
      </c>
      <c r="B96" s="11" t="str" cm="1">
        <f t="array" ref="B96">IF(CSV!$AR96=0,"",INDEX(Input!$D$2:$AC$500,CSV!$AR96,$L$1)&amp;"")</f>
        <v/>
      </c>
      <c r="C96" s="11" t="str">
        <f t="shared" si="14"/>
        <v/>
      </c>
      <c r="D96" s="11" t="str">
        <f t="shared" si="15"/>
        <v/>
      </c>
      <c r="E96" s="11" t="str">
        <f t="shared" si="16"/>
        <v/>
      </c>
      <c r="F96" s="11" t="str">
        <f t="shared" si="17"/>
        <v/>
      </c>
      <c r="G96" s="11" t="str" cm="1">
        <f t="array" ref="G96">IF($D96="","",IFERROR(_xlfn.LET(_xlpm.t,_xlfn.TEXTSPLIT($D96,"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"&amp;TRIM($D96)))</f>
        <v/>
      </c>
      <c r="H96" s="11" t="str">
        <f t="shared" si="12"/>
        <v/>
      </c>
      <c r="I96" t="str">
        <f t="shared" si="13"/>
        <v/>
      </c>
      <c r="N96" t="str">
        <f>WindowsReports!G96&amp;""</f>
        <v/>
      </c>
      <c r="O96" t="str">
        <f t="shared" si="18"/>
        <v/>
      </c>
      <c r="P96" t="str">
        <f t="shared" si="19"/>
        <v/>
      </c>
      <c r="Q96" t="str">
        <f t="shared" si="20"/>
        <v/>
      </c>
      <c r="R96" t="str">
        <f t="shared" si="21"/>
        <v/>
      </c>
      <c r="S96" t="str" cm="1">
        <f t="array" ref="S96">IF($P96="","",IFERROR(_xlfn.LET(_xlpm.t,_xlfn.TEXTSPLIT($P96,"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"&amp;TRIM($P96)))</f>
        <v/>
      </c>
      <c r="T96" t="str">
        <f t="shared" si="22"/>
        <v/>
      </c>
      <c r="U96" t="str">
        <f t="shared" si="23"/>
        <v/>
      </c>
    </row>
    <row r="97" spans="1:21">
      <c r="A97" t="str">
        <f>CSV!B97&amp;""</f>
        <v/>
      </c>
      <c r="B97" s="11" t="str" cm="1">
        <f t="array" ref="B97">IF(CSV!$AR97=0,"",INDEX(Input!$D$2:$AC$500,CSV!$AR97,$L$1)&amp;"")</f>
        <v/>
      </c>
      <c r="C97" s="11" t="str">
        <f t="shared" si="14"/>
        <v/>
      </c>
      <c r="D97" s="11" t="str">
        <f t="shared" si="15"/>
        <v/>
      </c>
      <c r="E97" s="11" t="str">
        <f t="shared" si="16"/>
        <v/>
      </c>
      <c r="F97" s="11" t="str">
        <f t="shared" si="17"/>
        <v/>
      </c>
      <c r="G97" s="11" t="str" cm="1">
        <f t="array" ref="G97">IF($D97="","",IFERROR(_xlfn.LET(_xlpm.t,_xlfn.TEXTSPLIT($D97,"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"&amp;TRIM($D97)))</f>
        <v/>
      </c>
      <c r="H97" s="11" t="str">
        <f t="shared" si="12"/>
        <v/>
      </c>
      <c r="I97" t="str">
        <f t="shared" si="13"/>
        <v/>
      </c>
      <c r="N97" t="str">
        <f>WindowsReports!G97&amp;""</f>
        <v/>
      </c>
      <c r="O97" t="str">
        <f t="shared" si="18"/>
        <v/>
      </c>
      <c r="P97" t="str">
        <f t="shared" si="19"/>
        <v/>
      </c>
      <c r="Q97" t="str">
        <f t="shared" si="20"/>
        <v/>
      </c>
      <c r="R97" t="str">
        <f t="shared" si="21"/>
        <v/>
      </c>
      <c r="S97" t="str" cm="1">
        <f t="array" ref="S97">IF($P97="","",IFERROR(_xlfn.LET(_xlpm.t,_xlfn.TEXTSPLIT($P97,"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"&amp;TRIM($P97)))</f>
        <v/>
      </c>
      <c r="T97" t="str">
        <f t="shared" si="22"/>
        <v/>
      </c>
      <c r="U97" t="str">
        <f t="shared" si="23"/>
        <v/>
      </c>
    </row>
    <row r="98" spans="1:21">
      <c r="A98" t="str">
        <f>CSV!B98&amp;""</f>
        <v/>
      </c>
      <c r="B98" s="11" t="str" cm="1">
        <f t="array" ref="B98">IF(CSV!$AR98=0,"",INDEX(Input!$D$2:$AC$500,CSV!$AR98,$L$1)&amp;"")</f>
        <v/>
      </c>
      <c r="C98" s="11" t="str">
        <f t="shared" si="14"/>
        <v/>
      </c>
      <c r="D98" s="11" t="str">
        <f t="shared" si="15"/>
        <v/>
      </c>
      <c r="E98" s="11" t="str">
        <f t="shared" si="16"/>
        <v/>
      </c>
      <c r="F98" s="11" t="str">
        <f t="shared" si="17"/>
        <v/>
      </c>
      <c r="G98" s="11" t="str" cm="1">
        <f t="array" ref="G98">IF($D98="","",IFERROR(_xlfn.LET(_xlpm.t,_xlfn.TEXTSPLIT($D98,"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"&amp;TRIM($D98)))</f>
        <v/>
      </c>
      <c r="H98" s="11" t="str">
        <f t="shared" si="12"/>
        <v/>
      </c>
      <c r="I98" t="str">
        <f t="shared" si="13"/>
        <v/>
      </c>
      <c r="N98" t="str">
        <f>WindowsReports!G98&amp;""</f>
        <v/>
      </c>
      <c r="O98" t="str">
        <f t="shared" si="18"/>
        <v/>
      </c>
      <c r="P98" t="str">
        <f t="shared" si="19"/>
        <v/>
      </c>
      <c r="Q98" t="str">
        <f t="shared" si="20"/>
        <v/>
      </c>
      <c r="R98" t="str">
        <f t="shared" si="21"/>
        <v/>
      </c>
      <c r="S98" t="str" cm="1">
        <f t="array" ref="S98">IF($P98="","",IFERROR(_xlfn.LET(_xlpm.t,_xlfn.TEXTSPLIT($P98,"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"&amp;TRIM($P98)))</f>
        <v/>
      </c>
      <c r="T98" t="str">
        <f t="shared" si="22"/>
        <v/>
      </c>
      <c r="U98" t="str">
        <f t="shared" si="23"/>
        <v/>
      </c>
    </row>
    <row r="99" spans="1:21">
      <c r="A99" t="str">
        <f>CSV!B99&amp;""</f>
        <v/>
      </c>
      <c r="B99" s="11" t="str" cm="1">
        <f t="array" ref="B99">IF(CSV!$AR99=0,"",INDEX(Input!$D$2:$AC$500,CSV!$AR99,$L$1)&amp;"")</f>
        <v/>
      </c>
      <c r="C99" s="11" t="str">
        <f t="shared" si="14"/>
        <v/>
      </c>
      <c r="D99" s="11" t="str">
        <f t="shared" si="15"/>
        <v/>
      </c>
      <c r="E99" s="11" t="str">
        <f t="shared" si="16"/>
        <v/>
      </c>
      <c r="F99" s="11" t="str">
        <f t="shared" si="17"/>
        <v/>
      </c>
      <c r="G99" s="11" t="str" cm="1">
        <f t="array" ref="G99">IF($D99="","",IFERROR(_xlfn.LET(_xlpm.t,_xlfn.TEXTSPLIT($D99,"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"&amp;TRIM($D99)))</f>
        <v/>
      </c>
      <c r="H99" s="11" t="str">
        <f t="shared" si="12"/>
        <v/>
      </c>
      <c r="I99" t="str">
        <f t="shared" si="13"/>
        <v/>
      </c>
      <c r="N99" t="str">
        <f>WindowsReports!G99&amp;""</f>
        <v/>
      </c>
      <c r="O99" t="str">
        <f t="shared" si="18"/>
        <v/>
      </c>
      <c r="P99" t="str">
        <f t="shared" si="19"/>
        <v/>
      </c>
      <c r="Q99" t="str">
        <f t="shared" si="20"/>
        <v/>
      </c>
      <c r="R99" t="str">
        <f t="shared" si="21"/>
        <v/>
      </c>
      <c r="S99" t="str" cm="1">
        <f t="array" ref="S99">IF($P99="","",IFERROR(_xlfn.LET(_xlpm.t,_xlfn.TEXTSPLIT($P99,"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"&amp;TRIM($P99)))</f>
        <v/>
      </c>
      <c r="T99" t="str">
        <f t="shared" si="22"/>
        <v/>
      </c>
      <c r="U99" t="str">
        <f t="shared" si="23"/>
        <v/>
      </c>
    </row>
    <row r="100" spans="1:21">
      <c r="A100" t="str">
        <f>CSV!B100&amp;""</f>
        <v/>
      </c>
      <c r="B100" s="11" t="str" cm="1">
        <f t="array" ref="B100">IF(CSV!$AR100=0,"",INDEX(Input!$D$2:$AC$500,CSV!$AR100,$L$1)&amp;"")</f>
        <v/>
      </c>
      <c r="C100" s="11" t="str">
        <f t="shared" si="14"/>
        <v/>
      </c>
      <c r="D100" s="11" t="str">
        <f t="shared" si="15"/>
        <v/>
      </c>
      <c r="E100" s="11" t="str">
        <f t="shared" si="16"/>
        <v/>
      </c>
      <c r="F100" s="11" t="str">
        <f t="shared" si="17"/>
        <v/>
      </c>
      <c r="G100" s="11" t="str" cm="1">
        <f t="array" ref="G100">IF($D100="","",IFERROR(_xlfn.LET(_xlpm.t,_xlfn.TEXTSPLIT($D100,"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"&amp;TRIM($D100)))</f>
        <v/>
      </c>
      <c r="H100" s="11" t="str">
        <f t="shared" si="12"/>
        <v/>
      </c>
      <c r="I100" t="str">
        <f t="shared" si="13"/>
        <v/>
      </c>
      <c r="N100" t="str">
        <f>WindowsReports!G100&amp;""</f>
        <v/>
      </c>
      <c r="O100" t="str">
        <f t="shared" si="18"/>
        <v/>
      </c>
      <c r="P100" t="str">
        <f t="shared" si="19"/>
        <v/>
      </c>
      <c r="Q100" t="str">
        <f t="shared" si="20"/>
        <v/>
      </c>
      <c r="R100" t="str">
        <f t="shared" si="21"/>
        <v/>
      </c>
      <c r="S100" t="str" cm="1">
        <f t="array" ref="S100">IF($P100="","",IFERROR(_xlfn.LET(_xlpm.t,_xlfn.TEXTSPLIT($P100,"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"&amp;TRIM($P100)))</f>
        <v/>
      </c>
      <c r="T100" t="str">
        <f t="shared" si="22"/>
        <v/>
      </c>
      <c r="U100" t="str">
        <f t="shared" si="23"/>
        <v/>
      </c>
    </row>
    <row r="101" spans="1:21">
      <c r="A101" t="str">
        <f>CSV!B101&amp;""</f>
        <v/>
      </c>
      <c r="B101" s="11" t="str" cm="1">
        <f t="array" ref="B101">IF(CSV!$AR101=0,"",INDEX(Input!$D$2:$AC$500,CSV!$AR101,$L$1)&amp;"")</f>
        <v/>
      </c>
      <c r="C101" s="11" t="str">
        <f t="shared" si="14"/>
        <v/>
      </c>
      <c r="D101" s="11" t="str">
        <f t="shared" si="15"/>
        <v/>
      </c>
      <c r="E101" s="11" t="str">
        <f t="shared" si="16"/>
        <v/>
      </c>
      <c r="F101" s="11" t="str">
        <f t="shared" si="17"/>
        <v/>
      </c>
      <c r="G101" s="11" t="str" cm="1">
        <f t="array" ref="G101">IF($D101="","",IFERROR(_xlfn.LET(_xlpm.t,_xlfn.TEXTSPLIT($D101,"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"&amp;TRIM($D101)))</f>
        <v/>
      </c>
      <c r="H101" s="11" t="str">
        <f t="shared" si="12"/>
        <v/>
      </c>
      <c r="I101" t="str">
        <f t="shared" si="13"/>
        <v/>
      </c>
      <c r="N101" t="str">
        <f>WindowsReports!G101&amp;""</f>
        <v/>
      </c>
      <c r="O101" t="str">
        <f t="shared" si="18"/>
        <v/>
      </c>
      <c r="P101" t="str">
        <f t="shared" si="19"/>
        <v/>
      </c>
      <c r="Q101" t="str">
        <f t="shared" si="20"/>
        <v/>
      </c>
      <c r="R101" t="str">
        <f t="shared" si="21"/>
        <v/>
      </c>
      <c r="S101" t="str" cm="1">
        <f t="array" ref="S101">IF($P101="","",IFERROR(_xlfn.LET(_xlpm.t,_xlfn.TEXTSPLIT($P101,"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"&amp;TRIM($P101)))</f>
        <v/>
      </c>
      <c r="T101" t="str">
        <f t="shared" si="22"/>
        <v/>
      </c>
      <c r="U101" t="str">
        <f t="shared" si="23"/>
        <v/>
      </c>
    </row>
    <row r="102" spans="1:21">
      <c r="A102" t="str">
        <f>CSV!B102&amp;""</f>
        <v/>
      </c>
      <c r="B102" s="11" t="str" cm="1">
        <f t="array" ref="B102">IF(CSV!$AR102=0,"",INDEX(Input!$D$2:$AC$500,CSV!$AR102,$L$1)&amp;"")</f>
        <v/>
      </c>
      <c r="C102" s="11" t="str">
        <f t="shared" si="14"/>
        <v/>
      </c>
      <c r="D102" s="11" t="str">
        <f t="shared" si="15"/>
        <v/>
      </c>
      <c r="E102" s="11" t="str">
        <f t="shared" si="16"/>
        <v/>
      </c>
      <c r="F102" s="11" t="str">
        <f t="shared" si="17"/>
        <v/>
      </c>
      <c r="G102" s="11" t="str" cm="1">
        <f t="array" ref="G102">IF($D102="","",IFERROR(_xlfn.LET(_xlpm.t,_xlfn.TEXTSPLIT($D102,"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"&amp;TRIM($D102)))</f>
        <v/>
      </c>
      <c r="H102" s="11" t="str">
        <f t="shared" si="12"/>
        <v/>
      </c>
      <c r="I102" t="str">
        <f t="shared" si="13"/>
        <v/>
      </c>
      <c r="N102" t="str">
        <f>WindowsReports!G102&amp;""</f>
        <v/>
      </c>
      <c r="O102" t="str">
        <f t="shared" si="18"/>
        <v/>
      </c>
      <c r="P102" t="str">
        <f t="shared" si="19"/>
        <v/>
      </c>
      <c r="Q102" t="str">
        <f t="shared" si="20"/>
        <v/>
      </c>
      <c r="R102" t="str">
        <f t="shared" si="21"/>
        <v/>
      </c>
      <c r="S102" t="str" cm="1">
        <f t="array" ref="S102">IF($P102="","",IFERROR(_xlfn.LET(_xlpm.t,_xlfn.TEXTSPLIT($P102,"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"&amp;TRIM($P102)))</f>
        <v/>
      </c>
      <c r="T102" t="str">
        <f t="shared" si="22"/>
        <v/>
      </c>
      <c r="U102" t="str">
        <f t="shared" si="23"/>
        <v/>
      </c>
    </row>
    <row r="103" spans="1:21">
      <c r="A103" t="str">
        <f>CSV!B103&amp;""</f>
        <v/>
      </c>
      <c r="B103" s="11" t="str" cm="1">
        <f t="array" ref="B103">IF(CSV!$AR103=0,"",INDEX(Input!$D$2:$AC$500,CSV!$AR103,$L$1)&amp;"")</f>
        <v/>
      </c>
      <c r="C103" s="11" t="str">
        <f t="shared" si="14"/>
        <v/>
      </c>
      <c r="D103" s="11" t="str">
        <f t="shared" si="15"/>
        <v/>
      </c>
      <c r="E103" s="11" t="str">
        <f t="shared" si="16"/>
        <v/>
      </c>
      <c r="F103" s="11" t="str">
        <f t="shared" si="17"/>
        <v/>
      </c>
      <c r="G103" s="11" t="str" cm="1">
        <f t="array" ref="G103">IF($D103="","",IFERROR(_xlfn.LET(_xlpm.t,_xlfn.TEXTSPLIT($D103,"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"&amp;TRIM($D103)))</f>
        <v/>
      </c>
      <c r="H103" s="11" t="str">
        <f t="shared" si="12"/>
        <v/>
      </c>
      <c r="I103" t="str">
        <f t="shared" si="13"/>
        <v/>
      </c>
      <c r="N103" t="str">
        <f>WindowsReports!G103&amp;""</f>
        <v/>
      </c>
      <c r="O103" t="str">
        <f t="shared" si="18"/>
        <v/>
      </c>
      <c r="P103" t="str">
        <f t="shared" si="19"/>
        <v/>
      </c>
      <c r="Q103" t="str">
        <f t="shared" si="20"/>
        <v/>
      </c>
      <c r="R103" t="str">
        <f t="shared" si="21"/>
        <v/>
      </c>
      <c r="S103" t="str" cm="1">
        <f t="array" ref="S103">IF($P103="","",IFERROR(_xlfn.LET(_xlpm.t,_xlfn.TEXTSPLIT($P103,"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"&amp;TRIM($P103)))</f>
        <v/>
      </c>
      <c r="T103" t="str">
        <f t="shared" si="22"/>
        <v/>
      </c>
      <c r="U103" t="str">
        <f t="shared" si="23"/>
        <v/>
      </c>
    </row>
    <row r="104" spans="1:21">
      <c r="A104" t="str">
        <f>CSV!B104&amp;""</f>
        <v/>
      </c>
      <c r="B104" s="11" t="str" cm="1">
        <f t="array" ref="B104">IF(CSV!$AR104=0,"",INDEX(Input!$D$2:$AC$500,CSV!$AR104,$L$1)&amp;"")</f>
        <v/>
      </c>
      <c r="C104" s="11" t="str">
        <f t="shared" si="14"/>
        <v/>
      </c>
      <c r="D104" s="11" t="str">
        <f t="shared" si="15"/>
        <v/>
      </c>
      <c r="E104" s="11" t="str">
        <f t="shared" si="16"/>
        <v/>
      </c>
      <c r="F104" s="11" t="str">
        <f t="shared" si="17"/>
        <v/>
      </c>
      <c r="G104" s="11" t="str" cm="1">
        <f t="array" ref="G104">IF($D104="","",IFERROR(_xlfn.LET(_xlpm.t,_xlfn.TEXTSPLIT($D104,"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"&amp;TRIM($D104)))</f>
        <v/>
      </c>
      <c r="H104" s="11" t="str">
        <f t="shared" si="12"/>
        <v/>
      </c>
      <c r="I104" t="str">
        <f t="shared" si="13"/>
        <v/>
      </c>
      <c r="N104" t="str">
        <f>WindowsReports!G104&amp;""</f>
        <v/>
      </c>
      <c r="O104" t="str">
        <f t="shared" si="18"/>
        <v/>
      </c>
      <c r="P104" t="str">
        <f t="shared" si="19"/>
        <v/>
      </c>
      <c r="Q104" t="str">
        <f t="shared" si="20"/>
        <v/>
      </c>
      <c r="R104" t="str">
        <f t="shared" si="21"/>
        <v/>
      </c>
      <c r="S104" t="str" cm="1">
        <f t="array" ref="S104">IF($P104="","",IFERROR(_xlfn.LET(_xlpm.t,_xlfn.TEXTSPLIT($P104,"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"&amp;TRIM($P104)))</f>
        <v/>
      </c>
      <c r="T104" t="str">
        <f t="shared" si="22"/>
        <v/>
      </c>
      <c r="U104" t="str">
        <f t="shared" si="23"/>
        <v/>
      </c>
    </row>
    <row r="105" spans="1:21">
      <c r="A105" t="str">
        <f>CSV!B105&amp;""</f>
        <v/>
      </c>
      <c r="B105" s="11" t="str" cm="1">
        <f t="array" ref="B105">IF(CSV!$AR105=0,"",INDEX(Input!$D$2:$AC$500,CSV!$AR105,$L$1)&amp;"")</f>
        <v/>
      </c>
      <c r="C105" s="11" t="str">
        <f t="shared" si="14"/>
        <v/>
      </c>
      <c r="D105" s="11" t="str">
        <f t="shared" si="15"/>
        <v/>
      </c>
      <c r="E105" s="11" t="str">
        <f t="shared" si="16"/>
        <v/>
      </c>
      <c r="F105" s="11" t="str">
        <f t="shared" si="17"/>
        <v/>
      </c>
      <c r="G105" s="11" t="str" cm="1">
        <f t="array" ref="G105">IF($D105="","",IFERROR(_xlfn.LET(_xlpm.t,_xlfn.TEXTSPLIT($D105,"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"&amp;TRIM($D105)))</f>
        <v/>
      </c>
      <c r="H105" s="11" t="str">
        <f t="shared" si="12"/>
        <v/>
      </c>
      <c r="I105" t="str">
        <f t="shared" si="13"/>
        <v/>
      </c>
      <c r="N105" t="str">
        <f>WindowsReports!G105&amp;""</f>
        <v/>
      </c>
      <c r="O105" t="str">
        <f t="shared" si="18"/>
        <v/>
      </c>
      <c r="P105" t="str">
        <f t="shared" si="19"/>
        <v/>
      </c>
      <c r="Q105" t="str">
        <f t="shared" si="20"/>
        <v/>
      </c>
      <c r="R105" t="str">
        <f t="shared" si="21"/>
        <v/>
      </c>
      <c r="S105" t="str" cm="1">
        <f t="array" ref="S105">IF($P105="","",IFERROR(_xlfn.LET(_xlpm.t,_xlfn.TEXTSPLIT($P105,"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"&amp;TRIM($P105)))</f>
        <v/>
      </c>
      <c r="T105" t="str">
        <f t="shared" si="22"/>
        <v/>
      </c>
      <c r="U105" t="str">
        <f t="shared" si="23"/>
        <v/>
      </c>
    </row>
    <row r="106" spans="1:21">
      <c r="A106" t="str">
        <f>CSV!B106&amp;""</f>
        <v/>
      </c>
      <c r="B106" s="11" t="str" cm="1">
        <f t="array" ref="B106">IF(CSV!$AR106=0,"",INDEX(Input!$D$2:$AC$500,CSV!$AR106,$L$1)&amp;"")</f>
        <v/>
      </c>
      <c r="C106" s="11" t="str">
        <f t="shared" si="14"/>
        <v/>
      </c>
      <c r="D106" s="11" t="str">
        <f t="shared" si="15"/>
        <v/>
      </c>
      <c r="E106" s="11" t="str">
        <f t="shared" si="16"/>
        <v/>
      </c>
      <c r="F106" s="11" t="str">
        <f t="shared" si="17"/>
        <v/>
      </c>
      <c r="G106" s="11" t="str" cm="1">
        <f t="array" ref="G106">IF($D106="","",IFERROR(_xlfn.LET(_xlpm.t,_xlfn.TEXTSPLIT($D106,"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"&amp;TRIM($D106)))</f>
        <v/>
      </c>
      <c r="H106" s="11" t="str">
        <f t="shared" si="12"/>
        <v/>
      </c>
      <c r="I106" t="str">
        <f t="shared" si="13"/>
        <v/>
      </c>
      <c r="N106" t="str">
        <f>WindowsReports!G106&amp;""</f>
        <v/>
      </c>
      <c r="O106" t="str">
        <f t="shared" si="18"/>
        <v/>
      </c>
      <c r="P106" t="str">
        <f t="shared" si="19"/>
        <v/>
      </c>
      <c r="Q106" t="str">
        <f t="shared" si="20"/>
        <v/>
      </c>
      <c r="R106" t="str">
        <f t="shared" si="21"/>
        <v/>
      </c>
      <c r="S106" t="str" cm="1">
        <f t="array" ref="S106">IF($P106="","",IFERROR(_xlfn.LET(_xlpm.t,_xlfn.TEXTSPLIT($P106,"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"&amp;TRIM($P106)))</f>
        <v/>
      </c>
      <c r="T106" t="str">
        <f t="shared" si="22"/>
        <v/>
      </c>
      <c r="U106" t="str">
        <f t="shared" si="23"/>
        <v/>
      </c>
    </row>
    <row r="107" spans="1:21">
      <c r="A107" t="str">
        <f>CSV!B107&amp;""</f>
        <v/>
      </c>
      <c r="B107" s="11" t="str" cm="1">
        <f t="array" ref="B107">IF(CSV!$AR107=0,"",INDEX(Input!$D$2:$AC$500,CSV!$AR107,$L$1)&amp;"")</f>
        <v/>
      </c>
      <c r="C107" s="11" t="str">
        <f t="shared" si="14"/>
        <v/>
      </c>
      <c r="D107" s="11" t="str">
        <f t="shared" si="15"/>
        <v/>
      </c>
      <c r="E107" s="11" t="str">
        <f t="shared" si="16"/>
        <v/>
      </c>
      <c r="F107" s="11" t="str">
        <f t="shared" si="17"/>
        <v/>
      </c>
      <c r="G107" s="11" t="str" cm="1">
        <f t="array" ref="G107">IF($D107="","",IFERROR(_xlfn.LET(_xlpm.t,_xlfn.TEXTSPLIT($D107,"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"&amp;TRIM($D107)))</f>
        <v/>
      </c>
      <c r="H107" s="11" t="str">
        <f t="shared" si="12"/>
        <v/>
      </c>
      <c r="I107" t="str">
        <f t="shared" si="13"/>
        <v/>
      </c>
      <c r="N107" t="str">
        <f>WindowsReports!G107&amp;""</f>
        <v/>
      </c>
      <c r="O107" t="str">
        <f t="shared" si="18"/>
        <v/>
      </c>
      <c r="P107" t="str">
        <f t="shared" si="19"/>
        <v/>
      </c>
      <c r="Q107" t="str">
        <f t="shared" si="20"/>
        <v/>
      </c>
      <c r="R107" t="str">
        <f t="shared" si="21"/>
        <v/>
      </c>
      <c r="S107" t="str" cm="1">
        <f t="array" ref="S107">IF($P107="","",IFERROR(_xlfn.LET(_xlpm.t,_xlfn.TEXTSPLIT($P107,"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"&amp;TRIM($P107)))</f>
        <v/>
      </c>
      <c r="T107" t="str">
        <f t="shared" si="22"/>
        <v/>
      </c>
      <c r="U107" t="str">
        <f t="shared" si="23"/>
        <v/>
      </c>
    </row>
    <row r="108" spans="1:21">
      <c r="A108" t="str">
        <f>CSV!B108&amp;""</f>
        <v/>
      </c>
      <c r="B108" s="11" t="str" cm="1">
        <f t="array" ref="B108">IF(CSV!$AR108=0,"",INDEX(Input!$D$2:$AC$500,CSV!$AR108,$L$1)&amp;"")</f>
        <v/>
      </c>
      <c r="C108" s="11" t="str">
        <f t="shared" si="14"/>
        <v/>
      </c>
      <c r="D108" s="11" t="str">
        <f t="shared" si="15"/>
        <v/>
      </c>
      <c r="E108" s="11" t="str">
        <f t="shared" si="16"/>
        <v/>
      </c>
      <c r="F108" s="11" t="str">
        <f t="shared" si="17"/>
        <v/>
      </c>
      <c r="G108" s="11" t="str" cm="1">
        <f t="array" ref="G108">IF($D108="","",IFERROR(_xlfn.LET(_xlpm.t,_xlfn.TEXTSPLIT($D108,"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"&amp;TRIM($D108)))</f>
        <v/>
      </c>
      <c r="H108" s="11" t="str">
        <f t="shared" si="12"/>
        <v/>
      </c>
      <c r="I108" t="str">
        <f t="shared" si="13"/>
        <v/>
      </c>
      <c r="N108" t="str">
        <f>WindowsReports!G108&amp;""</f>
        <v/>
      </c>
      <c r="O108" t="str">
        <f t="shared" si="18"/>
        <v/>
      </c>
      <c r="P108" t="str">
        <f t="shared" si="19"/>
        <v/>
      </c>
      <c r="Q108" t="str">
        <f t="shared" si="20"/>
        <v/>
      </c>
      <c r="R108" t="str">
        <f t="shared" si="21"/>
        <v/>
      </c>
      <c r="S108" t="str" cm="1">
        <f t="array" ref="S108">IF($P108="","",IFERROR(_xlfn.LET(_xlpm.t,_xlfn.TEXTSPLIT($P108,"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"&amp;TRIM($P108)))</f>
        <v/>
      </c>
      <c r="T108" t="str">
        <f t="shared" si="22"/>
        <v/>
      </c>
      <c r="U108" t="str">
        <f t="shared" si="23"/>
        <v/>
      </c>
    </row>
    <row r="109" spans="1:21">
      <c r="A109" t="str">
        <f>CSV!B109&amp;""</f>
        <v/>
      </c>
      <c r="B109" s="11" t="str" cm="1">
        <f t="array" ref="B109">IF(CSV!$AR109=0,"",INDEX(Input!$D$2:$AC$500,CSV!$AR109,$L$1)&amp;"")</f>
        <v/>
      </c>
      <c r="C109" s="11" t="str">
        <f t="shared" si="14"/>
        <v/>
      </c>
      <c r="D109" s="11" t="str">
        <f t="shared" si="15"/>
        <v/>
      </c>
      <c r="E109" s="11" t="str">
        <f t="shared" si="16"/>
        <v/>
      </c>
      <c r="F109" s="11" t="str">
        <f t="shared" si="17"/>
        <v/>
      </c>
      <c r="G109" s="11" t="str" cm="1">
        <f t="array" ref="G109">IF($D109="","",IFERROR(_xlfn.LET(_xlpm.t,_xlfn.TEXTSPLIT($D109,"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"&amp;TRIM($D109)))</f>
        <v/>
      </c>
      <c r="H109" s="11" t="str">
        <f t="shared" si="12"/>
        <v/>
      </c>
      <c r="I109" t="str">
        <f t="shared" si="13"/>
        <v/>
      </c>
      <c r="N109" t="str">
        <f>WindowsReports!G109&amp;""</f>
        <v/>
      </c>
      <c r="O109" t="str">
        <f t="shared" si="18"/>
        <v/>
      </c>
      <c r="P109" t="str">
        <f t="shared" si="19"/>
        <v/>
      </c>
      <c r="Q109" t="str">
        <f t="shared" si="20"/>
        <v/>
      </c>
      <c r="R109" t="str">
        <f t="shared" si="21"/>
        <v/>
      </c>
      <c r="S109" t="str" cm="1">
        <f t="array" ref="S109">IF($P109="","",IFERROR(_xlfn.LET(_xlpm.t,_xlfn.TEXTSPLIT($P109,"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"&amp;TRIM($P109)))</f>
        <v/>
      </c>
      <c r="T109" t="str">
        <f t="shared" si="22"/>
        <v/>
      </c>
      <c r="U109" t="str">
        <f t="shared" si="23"/>
        <v/>
      </c>
    </row>
    <row r="110" spans="1:21">
      <c r="A110" t="str">
        <f>CSV!B110&amp;""</f>
        <v/>
      </c>
      <c r="B110" s="11" t="str" cm="1">
        <f t="array" ref="B110">IF(CSV!$AR110=0,"",INDEX(Input!$D$2:$AC$500,CSV!$AR110,$L$1)&amp;"")</f>
        <v/>
      </c>
      <c r="C110" s="11" t="str">
        <f t="shared" si="14"/>
        <v/>
      </c>
      <c r="D110" s="11" t="str">
        <f t="shared" si="15"/>
        <v/>
      </c>
      <c r="E110" s="11" t="str">
        <f t="shared" si="16"/>
        <v/>
      </c>
      <c r="F110" s="11" t="str">
        <f t="shared" si="17"/>
        <v/>
      </c>
      <c r="G110" s="11" t="str" cm="1">
        <f t="array" ref="G110">IF($D110="","",IFERROR(_xlfn.LET(_xlpm.t,_xlfn.TEXTSPLIT($D110,"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"&amp;TRIM($D110)))</f>
        <v/>
      </c>
      <c r="H110" s="11" t="str">
        <f t="shared" si="12"/>
        <v/>
      </c>
      <c r="I110" t="str">
        <f t="shared" si="13"/>
        <v/>
      </c>
      <c r="N110" t="str">
        <f>WindowsReports!G110&amp;""</f>
        <v/>
      </c>
      <c r="O110" t="str">
        <f t="shared" si="18"/>
        <v/>
      </c>
      <c r="P110" t="str">
        <f t="shared" si="19"/>
        <v/>
      </c>
      <c r="Q110" t="str">
        <f t="shared" si="20"/>
        <v/>
      </c>
      <c r="R110" t="str">
        <f t="shared" si="21"/>
        <v/>
      </c>
      <c r="S110" t="str" cm="1">
        <f t="array" ref="S110">IF($P110="","",IFERROR(_xlfn.LET(_xlpm.t,_xlfn.TEXTSPLIT($P110,"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"&amp;TRIM($P110)))</f>
        <v/>
      </c>
      <c r="T110" t="str">
        <f t="shared" si="22"/>
        <v/>
      </c>
      <c r="U110" t="str">
        <f t="shared" si="23"/>
        <v/>
      </c>
    </row>
    <row r="111" spans="1:21">
      <c r="A111" t="str">
        <f>CSV!B111&amp;""</f>
        <v/>
      </c>
      <c r="B111" s="11" t="str" cm="1">
        <f t="array" ref="B111">IF(CSV!$AR111=0,"",INDEX(Input!$D$2:$AC$500,CSV!$AR111,$L$1)&amp;"")</f>
        <v/>
      </c>
      <c r="C111" s="11" t="str">
        <f t="shared" si="14"/>
        <v/>
      </c>
      <c r="D111" s="11" t="str">
        <f t="shared" si="15"/>
        <v/>
      </c>
      <c r="E111" s="11" t="str">
        <f t="shared" si="16"/>
        <v/>
      </c>
      <c r="F111" s="11" t="str">
        <f t="shared" si="17"/>
        <v/>
      </c>
      <c r="G111" s="11" t="str" cm="1">
        <f t="array" ref="G111">IF($D111="","",IFERROR(_xlfn.LET(_xlpm.t,_xlfn.TEXTSPLIT($D111,"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"&amp;TRIM($D111)))</f>
        <v/>
      </c>
      <c r="H111" s="11" t="str">
        <f t="shared" si="12"/>
        <v/>
      </c>
      <c r="I111" t="str">
        <f t="shared" si="13"/>
        <v/>
      </c>
      <c r="N111" t="str">
        <f>WindowsReports!G111&amp;""</f>
        <v/>
      </c>
      <c r="O111" t="str">
        <f t="shared" si="18"/>
        <v/>
      </c>
      <c r="P111" t="str">
        <f t="shared" si="19"/>
        <v/>
      </c>
      <c r="Q111" t="str">
        <f t="shared" si="20"/>
        <v/>
      </c>
      <c r="R111" t="str">
        <f t="shared" si="21"/>
        <v/>
      </c>
      <c r="S111" t="str" cm="1">
        <f t="array" ref="S111">IF($P111="","",IFERROR(_xlfn.LET(_xlpm.t,_xlfn.TEXTSPLIT($P111,"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"&amp;TRIM($P111)))</f>
        <v/>
      </c>
      <c r="T111" t="str">
        <f t="shared" si="22"/>
        <v/>
      </c>
      <c r="U111" t="str">
        <f t="shared" si="23"/>
        <v/>
      </c>
    </row>
    <row r="112" spans="1:21">
      <c r="A112" t="str">
        <f>CSV!B112&amp;""</f>
        <v/>
      </c>
      <c r="B112" s="11" t="str" cm="1">
        <f t="array" ref="B112">IF(CSV!$AR112=0,"",INDEX(Input!$D$2:$AC$500,CSV!$AR112,$L$1)&amp;"")</f>
        <v/>
      </c>
      <c r="C112" s="11" t="str">
        <f t="shared" si="14"/>
        <v/>
      </c>
      <c r="D112" s="11" t="str">
        <f t="shared" si="15"/>
        <v/>
      </c>
      <c r="E112" s="11" t="str">
        <f t="shared" si="16"/>
        <v/>
      </c>
      <c r="F112" s="11" t="str">
        <f t="shared" si="17"/>
        <v/>
      </c>
      <c r="G112" s="11" t="str" cm="1">
        <f t="array" ref="G112">IF($D112="","",IFERROR(_xlfn.LET(_xlpm.t,_xlfn.TEXTSPLIT($D112,"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"&amp;TRIM($D112)))</f>
        <v/>
      </c>
      <c r="H112" s="11" t="str">
        <f t="shared" si="12"/>
        <v/>
      </c>
      <c r="I112" t="str">
        <f t="shared" si="13"/>
        <v/>
      </c>
      <c r="N112" t="str">
        <f>WindowsReports!G112&amp;""</f>
        <v/>
      </c>
      <c r="O112" t="str">
        <f t="shared" si="18"/>
        <v/>
      </c>
      <c r="P112" t="str">
        <f t="shared" si="19"/>
        <v/>
      </c>
      <c r="Q112" t="str">
        <f t="shared" si="20"/>
        <v/>
      </c>
      <c r="R112" t="str">
        <f t="shared" si="21"/>
        <v/>
      </c>
      <c r="S112" t="str" cm="1">
        <f t="array" ref="S112">IF($P112="","",IFERROR(_xlfn.LET(_xlpm.t,_xlfn.TEXTSPLIT($P112,"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"&amp;TRIM($P112)))</f>
        <v/>
      </c>
      <c r="T112" t="str">
        <f t="shared" si="22"/>
        <v/>
      </c>
      <c r="U112" t="str">
        <f t="shared" si="23"/>
        <v/>
      </c>
    </row>
    <row r="113" spans="1:21">
      <c r="A113" t="str">
        <f>CSV!B113&amp;""</f>
        <v/>
      </c>
      <c r="B113" s="11" t="str" cm="1">
        <f t="array" ref="B113">IF(CSV!$AR113=0,"",INDEX(Input!$D$2:$AC$500,CSV!$AR113,$L$1)&amp;"")</f>
        <v/>
      </c>
      <c r="C113" s="11" t="str">
        <f t="shared" si="14"/>
        <v/>
      </c>
      <c r="D113" s="11" t="str">
        <f t="shared" si="15"/>
        <v/>
      </c>
      <c r="E113" s="11" t="str">
        <f t="shared" si="16"/>
        <v/>
      </c>
      <c r="F113" s="11" t="str">
        <f t="shared" si="17"/>
        <v/>
      </c>
      <c r="G113" s="11" t="str" cm="1">
        <f t="array" ref="G113">IF($D113="","",IFERROR(_xlfn.LET(_xlpm.t,_xlfn.TEXTSPLIT($D113,"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"&amp;TRIM($D113)))</f>
        <v/>
      </c>
      <c r="H113" s="11" t="str">
        <f t="shared" si="12"/>
        <v/>
      </c>
      <c r="I113" t="str">
        <f t="shared" si="13"/>
        <v/>
      </c>
      <c r="N113" t="str">
        <f>WindowsReports!G113&amp;""</f>
        <v/>
      </c>
      <c r="O113" t="str">
        <f t="shared" si="18"/>
        <v/>
      </c>
      <c r="P113" t="str">
        <f t="shared" si="19"/>
        <v/>
      </c>
      <c r="Q113" t="str">
        <f t="shared" si="20"/>
        <v/>
      </c>
      <c r="R113" t="str">
        <f t="shared" si="21"/>
        <v/>
      </c>
      <c r="S113" t="str" cm="1">
        <f t="array" ref="S113">IF($P113="","",IFERROR(_xlfn.LET(_xlpm.t,_xlfn.TEXTSPLIT($P113,"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"&amp;TRIM($P113)))</f>
        <v/>
      </c>
      <c r="T113" t="str">
        <f t="shared" si="22"/>
        <v/>
      </c>
      <c r="U113" t="str">
        <f t="shared" si="23"/>
        <v/>
      </c>
    </row>
    <row r="114" spans="1:21">
      <c r="A114" t="str">
        <f>CSV!B114&amp;""</f>
        <v/>
      </c>
      <c r="B114" s="11" t="str" cm="1">
        <f t="array" ref="B114">IF(CSV!$AR114=0,"",INDEX(Input!$D$2:$AC$500,CSV!$AR114,$L$1)&amp;"")</f>
        <v/>
      </c>
      <c r="C114" s="11" t="str">
        <f t="shared" si="14"/>
        <v/>
      </c>
      <c r="D114" s="11" t="str">
        <f t="shared" si="15"/>
        <v/>
      </c>
      <c r="E114" s="11" t="str">
        <f t="shared" si="16"/>
        <v/>
      </c>
      <c r="F114" s="11" t="str">
        <f t="shared" si="17"/>
        <v/>
      </c>
      <c r="G114" s="11" t="str" cm="1">
        <f t="array" ref="G114">IF($D114="","",IFERROR(_xlfn.LET(_xlpm.t,_xlfn.TEXTSPLIT($D114,"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"&amp;TRIM($D114)))</f>
        <v/>
      </c>
      <c r="H114" s="11" t="str">
        <f t="shared" si="12"/>
        <v/>
      </c>
      <c r="I114" t="str">
        <f t="shared" si="13"/>
        <v/>
      </c>
      <c r="N114" t="str">
        <f>WindowsReports!G114&amp;""</f>
        <v/>
      </c>
      <c r="O114" t="str">
        <f t="shared" si="18"/>
        <v/>
      </c>
      <c r="P114" t="str">
        <f t="shared" si="19"/>
        <v/>
      </c>
      <c r="Q114" t="str">
        <f t="shared" si="20"/>
        <v/>
      </c>
      <c r="R114" t="str">
        <f t="shared" si="21"/>
        <v/>
      </c>
      <c r="S114" t="str" cm="1">
        <f t="array" ref="S114">IF($P114="","",IFERROR(_xlfn.LET(_xlpm.t,_xlfn.TEXTSPLIT($P114,"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"&amp;TRIM($P114)))</f>
        <v/>
      </c>
      <c r="T114" t="str">
        <f t="shared" si="22"/>
        <v/>
      </c>
      <c r="U114" t="str">
        <f t="shared" si="23"/>
        <v/>
      </c>
    </row>
    <row r="115" spans="1:21">
      <c r="A115" t="str">
        <f>CSV!B115&amp;""</f>
        <v/>
      </c>
      <c r="B115" s="11" t="str" cm="1">
        <f t="array" ref="B115">IF(CSV!$AR115=0,"",INDEX(Input!$D$2:$AC$500,CSV!$AR115,$L$1)&amp;"")</f>
        <v/>
      </c>
      <c r="C115" s="11" t="str">
        <f t="shared" si="14"/>
        <v/>
      </c>
      <c r="D115" s="11" t="str">
        <f t="shared" si="15"/>
        <v/>
      </c>
      <c r="E115" s="11" t="str">
        <f t="shared" si="16"/>
        <v/>
      </c>
      <c r="F115" s="11" t="str">
        <f t="shared" si="17"/>
        <v/>
      </c>
      <c r="G115" s="11" t="str" cm="1">
        <f t="array" ref="G115">IF($D115="","",IFERROR(_xlfn.LET(_xlpm.t,_xlfn.TEXTSPLIT($D115,"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"&amp;TRIM($D115)))</f>
        <v/>
      </c>
      <c r="H115" s="11" t="str">
        <f t="shared" si="12"/>
        <v/>
      </c>
      <c r="I115" t="str">
        <f t="shared" si="13"/>
        <v/>
      </c>
      <c r="N115" t="str">
        <f>WindowsReports!G115&amp;""</f>
        <v/>
      </c>
      <c r="O115" t="str">
        <f t="shared" si="18"/>
        <v/>
      </c>
      <c r="P115" t="str">
        <f t="shared" si="19"/>
        <v/>
      </c>
      <c r="Q115" t="str">
        <f t="shared" si="20"/>
        <v/>
      </c>
      <c r="R115" t="str">
        <f t="shared" si="21"/>
        <v/>
      </c>
      <c r="S115" t="str" cm="1">
        <f t="array" ref="S115">IF($P115="","",IFERROR(_xlfn.LET(_xlpm.t,_xlfn.TEXTSPLIT($P115,"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"&amp;TRIM($P115)))</f>
        <v/>
      </c>
      <c r="T115" t="str">
        <f t="shared" si="22"/>
        <v/>
      </c>
      <c r="U115" t="str">
        <f t="shared" si="23"/>
        <v/>
      </c>
    </row>
    <row r="116" spans="1:21">
      <c r="A116" t="str">
        <f>CSV!B116&amp;""</f>
        <v/>
      </c>
      <c r="B116" s="11" t="str" cm="1">
        <f t="array" ref="B116">IF(CSV!$AR116=0,"",INDEX(Input!$D$2:$AC$500,CSV!$AR116,$L$1)&amp;"")</f>
        <v/>
      </c>
      <c r="C116" s="11" t="str">
        <f t="shared" si="14"/>
        <v/>
      </c>
      <c r="D116" s="11" t="str">
        <f t="shared" si="15"/>
        <v/>
      </c>
      <c r="E116" s="11" t="str">
        <f t="shared" si="16"/>
        <v/>
      </c>
      <c r="F116" s="11" t="str">
        <f t="shared" si="17"/>
        <v/>
      </c>
      <c r="G116" s="11" t="str" cm="1">
        <f t="array" ref="G116">IF($D116="","",IFERROR(_xlfn.LET(_xlpm.t,_xlfn.TEXTSPLIT($D116,"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"&amp;TRIM($D116)))</f>
        <v/>
      </c>
      <c r="H116" s="11" t="str">
        <f t="shared" si="12"/>
        <v/>
      </c>
      <c r="I116" t="str">
        <f t="shared" si="13"/>
        <v/>
      </c>
      <c r="N116" t="str">
        <f>WindowsReports!G116&amp;""</f>
        <v/>
      </c>
      <c r="O116" t="str">
        <f t="shared" si="18"/>
        <v/>
      </c>
      <c r="P116" t="str">
        <f t="shared" si="19"/>
        <v/>
      </c>
      <c r="Q116" t="str">
        <f t="shared" si="20"/>
        <v/>
      </c>
      <c r="R116" t="str">
        <f t="shared" si="21"/>
        <v/>
      </c>
      <c r="S116" t="str" cm="1">
        <f t="array" ref="S116">IF($P116="","",IFERROR(_xlfn.LET(_xlpm.t,_xlfn.TEXTSPLIT($P116,"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"&amp;TRIM($P116)))</f>
        <v/>
      </c>
      <c r="T116" t="str">
        <f t="shared" si="22"/>
        <v/>
      </c>
      <c r="U116" t="str">
        <f t="shared" si="23"/>
        <v/>
      </c>
    </row>
    <row r="117" spans="1:21">
      <c r="A117" t="str">
        <f>CSV!B117&amp;""</f>
        <v/>
      </c>
      <c r="B117" s="11" t="str" cm="1">
        <f t="array" ref="B117">IF(CSV!$AR117=0,"",INDEX(Input!$D$2:$AC$500,CSV!$AR117,$L$1)&amp;"")</f>
        <v/>
      </c>
      <c r="C117" s="11" t="str">
        <f t="shared" si="14"/>
        <v/>
      </c>
      <c r="D117" s="11" t="str">
        <f t="shared" si="15"/>
        <v/>
      </c>
      <c r="E117" s="11" t="str">
        <f t="shared" si="16"/>
        <v/>
      </c>
      <c r="F117" s="11" t="str">
        <f t="shared" si="17"/>
        <v/>
      </c>
      <c r="G117" s="11" t="str" cm="1">
        <f t="array" ref="G117">IF($D117="","",IFERROR(_xlfn.LET(_xlpm.t,_xlfn.TEXTSPLIT($D117,"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"&amp;TRIM($D117)))</f>
        <v/>
      </c>
      <c r="H117" s="11" t="str">
        <f t="shared" si="12"/>
        <v/>
      </c>
      <c r="I117" t="str">
        <f t="shared" si="13"/>
        <v/>
      </c>
      <c r="N117" t="str">
        <f>WindowsReports!G117&amp;""</f>
        <v/>
      </c>
      <c r="O117" t="str">
        <f t="shared" si="18"/>
        <v/>
      </c>
      <c r="P117" t="str">
        <f t="shared" si="19"/>
        <v/>
      </c>
      <c r="Q117" t="str">
        <f t="shared" si="20"/>
        <v/>
      </c>
      <c r="R117" t="str">
        <f t="shared" si="21"/>
        <v/>
      </c>
      <c r="S117" t="str" cm="1">
        <f t="array" ref="S117">IF($P117="","",IFERROR(_xlfn.LET(_xlpm.t,_xlfn.TEXTSPLIT($P117,"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"&amp;TRIM($P117)))</f>
        <v/>
      </c>
      <c r="T117" t="str">
        <f t="shared" si="22"/>
        <v/>
      </c>
      <c r="U117" t="str">
        <f t="shared" si="23"/>
        <v/>
      </c>
    </row>
    <row r="118" spans="1:21">
      <c r="A118" t="str">
        <f>CSV!B118&amp;""</f>
        <v/>
      </c>
      <c r="B118" s="11" t="str" cm="1">
        <f t="array" ref="B118">IF(CSV!$AR118=0,"",INDEX(Input!$D$2:$AC$500,CSV!$AR118,$L$1)&amp;"")</f>
        <v/>
      </c>
      <c r="C118" s="11" t="str">
        <f t="shared" si="14"/>
        <v/>
      </c>
      <c r="D118" s="11" t="str">
        <f t="shared" si="15"/>
        <v/>
      </c>
      <c r="E118" s="11" t="str">
        <f t="shared" si="16"/>
        <v/>
      </c>
      <c r="F118" s="11" t="str">
        <f t="shared" si="17"/>
        <v/>
      </c>
      <c r="G118" s="11" t="str" cm="1">
        <f t="array" ref="G118">IF($D118="","",IFERROR(_xlfn.LET(_xlpm.t,_xlfn.TEXTSPLIT($D118,"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"&amp;TRIM($D118)))</f>
        <v/>
      </c>
      <c r="H118" s="11" t="str">
        <f t="shared" si="12"/>
        <v/>
      </c>
      <c r="I118" t="str">
        <f t="shared" si="13"/>
        <v/>
      </c>
      <c r="N118" t="str">
        <f>WindowsReports!G118&amp;""</f>
        <v/>
      </c>
      <c r="O118" t="str">
        <f t="shared" si="18"/>
        <v/>
      </c>
      <c r="P118" t="str">
        <f t="shared" si="19"/>
        <v/>
      </c>
      <c r="Q118" t="str">
        <f t="shared" si="20"/>
        <v/>
      </c>
      <c r="R118" t="str">
        <f t="shared" si="21"/>
        <v/>
      </c>
      <c r="S118" t="str" cm="1">
        <f t="array" ref="S118">IF($P118="","",IFERROR(_xlfn.LET(_xlpm.t,_xlfn.TEXTSPLIT($P118,"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"&amp;TRIM($P118)))</f>
        <v/>
      </c>
      <c r="T118" t="str">
        <f t="shared" si="22"/>
        <v/>
      </c>
      <c r="U118" t="str">
        <f t="shared" si="23"/>
        <v/>
      </c>
    </row>
    <row r="119" spans="1:21">
      <c r="A119" t="str">
        <f>CSV!B119&amp;""</f>
        <v/>
      </c>
      <c r="B119" s="11" t="str" cm="1">
        <f t="array" ref="B119">IF(CSV!$AR119=0,"",INDEX(Input!$D$2:$AC$500,CSV!$AR119,$L$1)&amp;"")</f>
        <v/>
      </c>
      <c r="C119" s="11" t="str">
        <f t="shared" si="14"/>
        <v/>
      </c>
      <c r="D119" s="11" t="str">
        <f t="shared" si="15"/>
        <v/>
      </c>
      <c r="E119" s="11" t="str">
        <f t="shared" si="16"/>
        <v/>
      </c>
      <c r="F119" s="11" t="str">
        <f t="shared" si="17"/>
        <v/>
      </c>
      <c r="G119" s="11" t="str" cm="1">
        <f t="array" ref="G119">IF($D119="","",IFERROR(_xlfn.LET(_xlpm.t,_xlfn.TEXTSPLIT($D119,"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"&amp;TRIM($D119)))</f>
        <v/>
      </c>
      <c r="H119" s="11" t="str">
        <f t="shared" si="12"/>
        <v/>
      </c>
      <c r="I119" t="str">
        <f t="shared" si="13"/>
        <v/>
      </c>
      <c r="N119" t="str">
        <f>WindowsReports!G119&amp;""</f>
        <v/>
      </c>
      <c r="O119" t="str">
        <f t="shared" si="18"/>
        <v/>
      </c>
      <c r="P119" t="str">
        <f t="shared" si="19"/>
        <v/>
      </c>
      <c r="Q119" t="str">
        <f t="shared" si="20"/>
        <v/>
      </c>
      <c r="R119" t="str">
        <f t="shared" si="21"/>
        <v/>
      </c>
      <c r="S119" t="str" cm="1">
        <f t="array" ref="S119">IF($P119="","",IFERROR(_xlfn.LET(_xlpm.t,_xlfn.TEXTSPLIT($P119,"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"&amp;TRIM($P119)))</f>
        <v/>
      </c>
      <c r="T119" t="str">
        <f t="shared" si="22"/>
        <v/>
      </c>
      <c r="U119" t="str">
        <f t="shared" si="23"/>
        <v/>
      </c>
    </row>
    <row r="120" spans="1:21">
      <c r="A120" t="str">
        <f>CSV!B120&amp;""</f>
        <v/>
      </c>
      <c r="B120" s="11" t="str" cm="1">
        <f t="array" ref="B120">IF(CSV!$AR120=0,"",INDEX(Input!$D$2:$AC$500,CSV!$AR120,$L$1)&amp;"")</f>
        <v/>
      </c>
      <c r="C120" s="11" t="str">
        <f t="shared" si="14"/>
        <v/>
      </c>
      <c r="D120" s="11" t="str">
        <f t="shared" si="15"/>
        <v/>
      </c>
      <c r="E120" s="11" t="str">
        <f t="shared" si="16"/>
        <v/>
      </c>
      <c r="F120" s="11" t="str">
        <f t="shared" si="17"/>
        <v/>
      </c>
      <c r="G120" s="11" t="str" cm="1">
        <f t="array" ref="G120">IF($D120="","",IFERROR(_xlfn.LET(_xlpm.t,_xlfn.TEXTSPLIT($D120,"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"&amp;TRIM($D120)))</f>
        <v/>
      </c>
      <c r="H120" s="11" t="str">
        <f t="shared" si="12"/>
        <v/>
      </c>
      <c r="I120" t="str">
        <f t="shared" si="13"/>
        <v/>
      </c>
      <c r="N120" t="str">
        <f>WindowsReports!G120&amp;""</f>
        <v/>
      </c>
      <c r="O120" t="str">
        <f t="shared" si="18"/>
        <v/>
      </c>
      <c r="P120" t="str">
        <f t="shared" si="19"/>
        <v/>
      </c>
      <c r="Q120" t="str">
        <f t="shared" si="20"/>
        <v/>
      </c>
      <c r="R120" t="str">
        <f t="shared" si="21"/>
        <v/>
      </c>
      <c r="S120" t="str" cm="1">
        <f t="array" ref="S120">IF($P120="","",IFERROR(_xlfn.LET(_xlpm.t,_xlfn.TEXTSPLIT($P120,"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"&amp;TRIM($P120)))</f>
        <v/>
      </c>
      <c r="T120" t="str">
        <f t="shared" si="22"/>
        <v/>
      </c>
      <c r="U120" t="str">
        <f t="shared" si="23"/>
        <v/>
      </c>
    </row>
    <row r="121" spans="1:21">
      <c r="A121" t="str">
        <f>CSV!B121&amp;""</f>
        <v/>
      </c>
      <c r="B121" s="11" t="str" cm="1">
        <f t="array" ref="B121">IF(CSV!$AR121=0,"",INDEX(Input!$D$2:$AC$500,CSV!$AR121,$L$1)&amp;"")</f>
        <v/>
      </c>
      <c r="C121" s="11" t="str">
        <f t="shared" si="14"/>
        <v/>
      </c>
      <c r="D121" s="11" t="str">
        <f t="shared" si="15"/>
        <v/>
      </c>
      <c r="E121" s="11" t="str">
        <f t="shared" si="16"/>
        <v/>
      </c>
      <c r="F121" s="11" t="str">
        <f t="shared" si="17"/>
        <v/>
      </c>
      <c r="G121" s="11" t="str" cm="1">
        <f t="array" ref="G121">IF($D121="","",IFERROR(_xlfn.LET(_xlpm.t,_xlfn.TEXTSPLIT($D121,"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"&amp;TRIM($D121)))</f>
        <v/>
      </c>
      <c r="H121" s="11" t="str">
        <f t="shared" si="12"/>
        <v/>
      </c>
      <c r="I121" t="str">
        <f t="shared" si="13"/>
        <v/>
      </c>
      <c r="N121" t="str">
        <f>WindowsReports!G121&amp;""</f>
        <v/>
      </c>
      <c r="O121" t="str">
        <f t="shared" si="18"/>
        <v/>
      </c>
      <c r="P121" t="str">
        <f t="shared" si="19"/>
        <v/>
      </c>
      <c r="Q121" t="str">
        <f t="shared" si="20"/>
        <v/>
      </c>
      <c r="R121" t="str">
        <f t="shared" si="21"/>
        <v/>
      </c>
      <c r="S121" t="str" cm="1">
        <f t="array" ref="S121">IF($P121="","",IFERROR(_xlfn.LET(_xlpm.t,_xlfn.TEXTSPLIT($P121,"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"&amp;TRIM($P121)))</f>
        <v/>
      </c>
      <c r="T121" t="str">
        <f t="shared" si="22"/>
        <v/>
      </c>
      <c r="U121" t="str">
        <f t="shared" si="23"/>
        <v/>
      </c>
    </row>
    <row r="122" spans="1:21">
      <c r="A122" t="str">
        <f>CSV!B122&amp;""</f>
        <v/>
      </c>
      <c r="B122" s="11" t="str" cm="1">
        <f t="array" ref="B122">IF(CSV!$AR122=0,"",INDEX(Input!$D$2:$AC$500,CSV!$AR122,$L$1)&amp;"")</f>
        <v/>
      </c>
      <c r="C122" s="11" t="str">
        <f t="shared" si="14"/>
        <v/>
      </c>
      <c r="D122" s="11" t="str">
        <f t="shared" si="15"/>
        <v/>
      </c>
      <c r="E122" s="11" t="str">
        <f t="shared" si="16"/>
        <v/>
      </c>
      <c r="F122" s="11" t="str">
        <f t="shared" si="17"/>
        <v/>
      </c>
      <c r="G122" s="11" t="str" cm="1">
        <f t="array" ref="G122">IF($D122="","",IFERROR(_xlfn.LET(_xlpm.t,_xlfn.TEXTSPLIT($D122,"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"&amp;TRIM($D122)))</f>
        <v/>
      </c>
      <c r="H122" s="11" t="str">
        <f t="shared" si="12"/>
        <v/>
      </c>
      <c r="I122" t="str">
        <f t="shared" si="13"/>
        <v/>
      </c>
      <c r="N122" t="str">
        <f>WindowsReports!G122&amp;""</f>
        <v/>
      </c>
      <c r="O122" t="str">
        <f t="shared" si="18"/>
        <v/>
      </c>
      <c r="P122" t="str">
        <f t="shared" si="19"/>
        <v/>
      </c>
      <c r="Q122" t="str">
        <f t="shared" si="20"/>
        <v/>
      </c>
      <c r="R122" t="str">
        <f t="shared" si="21"/>
        <v/>
      </c>
      <c r="S122" t="str" cm="1">
        <f t="array" ref="S122">IF($P122="","",IFERROR(_xlfn.LET(_xlpm.t,_xlfn.TEXTSPLIT($P122,"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"&amp;TRIM($P122)))</f>
        <v/>
      </c>
      <c r="T122" t="str">
        <f t="shared" si="22"/>
        <v/>
      </c>
      <c r="U122" t="str">
        <f t="shared" si="23"/>
        <v/>
      </c>
    </row>
    <row r="123" spans="1:21">
      <c r="A123" t="str">
        <f>CSV!B123&amp;""</f>
        <v/>
      </c>
      <c r="B123" s="11" t="str" cm="1">
        <f t="array" ref="B123">IF(CSV!$AR123=0,"",INDEX(Input!$D$2:$AC$500,CSV!$AR123,$L$1)&amp;"")</f>
        <v/>
      </c>
      <c r="C123" s="11" t="str">
        <f t="shared" si="14"/>
        <v/>
      </c>
      <c r="D123" s="11" t="str">
        <f t="shared" si="15"/>
        <v/>
      </c>
      <c r="E123" s="11" t="str">
        <f t="shared" si="16"/>
        <v/>
      </c>
      <c r="F123" s="11" t="str">
        <f t="shared" si="17"/>
        <v/>
      </c>
      <c r="G123" s="11" t="str" cm="1">
        <f t="array" ref="G123">IF($D123="","",IFERROR(_xlfn.LET(_xlpm.t,_xlfn.TEXTSPLIT($D123,"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"&amp;TRIM($D123)))</f>
        <v/>
      </c>
      <c r="H123" s="11" t="str">
        <f t="shared" si="12"/>
        <v/>
      </c>
      <c r="I123" t="str">
        <f t="shared" si="13"/>
        <v/>
      </c>
      <c r="N123" t="str">
        <f>WindowsReports!G123&amp;""</f>
        <v/>
      </c>
      <c r="O123" t="str">
        <f t="shared" si="18"/>
        <v/>
      </c>
      <c r="P123" t="str">
        <f t="shared" si="19"/>
        <v/>
      </c>
      <c r="Q123" t="str">
        <f t="shared" si="20"/>
        <v/>
      </c>
      <c r="R123" t="str">
        <f t="shared" si="21"/>
        <v/>
      </c>
      <c r="S123" t="str" cm="1">
        <f t="array" ref="S123">IF($P123="","",IFERROR(_xlfn.LET(_xlpm.t,_xlfn.TEXTSPLIT($P123,"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"&amp;TRIM($P123)))</f>
        <v/>
      </c>
      <c r="T123" t="str">
        <f t="shared" si="22"/>
        <v/>
      </c>
      <c r="U123" t="str">
        <f t="shared" si="23"/>
        <v/>
      </c>
    </row>
    <row r="124" spans="1:21">
      <c r="A124" t="str">
        <f>CSV!B124&amp;""</f>
        <v/>
      </c>
      <c r="B124" s="11" t="str" cm="1">
        <f t="array" ref="B124">IF(CSV!$AR124=0,"",INDEX(Input!$D$2:$AC$500,CSV!$AR124,$L$1)&amp;"")</f>
        <v/>
      </c>
      <c r="C124" s="11" t="str">
        <f t="shared" si="14"/>
        <v/>
      </c>
      <c r="D124" s="11" t="str">
        <f t="shared" si="15"/>
        <v/>
      </c>
      <c r="E124" s="11" t="str">
        <f t="shared" si="16"/>
        <v/>
      </c>
      <c r="F124" s="11" t="str">
        <f t="shared" si="17"/>
        <v/>
      </c>
      <c r="G124" s="11" t="str" cm="1">
        <f t="array" ref="G124">IF($D124="","",IFERROR(_xlfn.LET(_xlpm.t,_xlfn.TEXTSPLIT($D124,"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"&amp;TRIM($D124)))</f>
        <v/>
      </c>
      <c r="H124" s="11" t="str">
        <f t="shared" si="12"/>
        <v/>
      </c>
      <c r="I124" t="str">
        <f t="shared" si="13"/>
        <v/>
      </c>
      <c r="N124" t="str">
        <f>WindowsReports!G124&amp;""</f>
        <v/>
      </c>
      <c r="O124" t="str">
        <f t="shared" si="18"/>
        <v/>
      </c>
      <c r="P124" t="str">
        <f t="shared" si="19"/>
        <v/>
      </c>
      <c r="Q124" t="str">
        <f t="shared" si="20"/>
        <v/>
      </c>
      <c r="R124" t="str">
        <f t="shared" si="21"/>
        <v/>
      </c>
      <c r="S124" t="str" cm="1">
        <f t="array" ref="S124">IF($P124="","",IFERROR(_xlfn.LET(_xlpm.t,_xlfn.TEXTSPLIT($P124,"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"&amp;TRIM($P124)))</f>
        <v/>
      </c>
      <c r="T124" t="str">
        <f t="shared" si="22"/>
        <v/>
      </c>
      <c r="U124" t="str">
        <f t="shared" si="23"/>
        <v/>
      </c>
    </row>
    <row r="125" spans="1:21">
      <c r="A125" t="str">
        <f>CSV!B125&amp;""</f>
        <v/>
      </c>
      <c r="B125" s="11" t="str" cm="1">
        <f t="array" ref="B125">IF(CSV!$AR125=0,"",INDEX(Input!$D$2:$AC$500,CSV!$AR125,$L$1)&amp;"")</f>
        <v/>
      </c>
      <c r="C125" s="11" t="str">
        <f t="shared" si="14"/>
        <v/>
      </c>
      <c r="D125" s="11" t="str">
        <f t="shared" si="15"/>
        <v/>
      </c>
      <c r="E125" s="11" t="str">
        <f t="shared" si="16"/>
        <v/>
      </c>
      <c r="F125" s="11" t="str">
        <f t="shared" si="17"/>
        <v/>
      </c>
      <c r="G125" s="11" t="str" cm="1">
        <f t="array" ref="G125">IF($D125="","",IFERROR(_xlfn.LET(_xlpm.t,_xlfn.TEXTSPLIT($D125,"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"&amp;TRIM($D125)))</f>
        <v/>
      </c>
      <c r="H125" s="11" t="str">
        <f t="shared" si="12"/>
        <v/>
      </c>
      <c r="I125" t="str">
        <f t="shared" si="13"/>
        <v/>
      </c>
      <c r="N125" t="str">
        <f>WindowsReports!G125&amp;""</f>
        <v/>
      </c>
      <c r="O125" t="str">
        <f t="shared" si="18"/>
        <v/>
      </c>
      <c r="P125" t="str">
        <f t="shared" si="19"/>
        <v/>
      </c>
      <c r="Q125" t="str">
        <f t="shared" si="20"/>
        <v/>
      </c>
      <c r="R125" t="str">
        <f t="shared" si="21"/>
        <v/>
      </c>
      <c r="S125" t="str" cm="1">
        <f t="array" ref="S125">IF($P125="","",IFERROR(_xlfn.LET(_xlpm.t,_xlfn.TEXTSPLIT($P125,"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"&amp;TRIM($P125)))</f>
        <v/>
      </c>
      <c r="T125" t="str">
        <f t="shared" si="22"/>
        <v/>
      </c>
      <c r="U125" t="str">
        <f t="shared" si="23"/>
        <v/>
      </c>
    </row>
    <row r="126" spans="1:21">
      <c r="A126" t="str">
        <f>CSV!B126&amp;""</f>
        <v/>
      </c>
      <c r="B126" s="11" t="str" cm="1">
        <f t="array" ref="B126">IF(CSV!$AR126=0,"",INDEX(Input!$D$2:$AC$500,CSV!$AR126,$L$1)&amp;"")</f>
        <v/>
      </c>
      <c r="C126" s="11" t="str">
        <f t="shared" si="14"/>
        <v/>
      </c>
      <c r="D126" s="11" t="str">
        <f t="shared" si="15"/>
        <v/>
      </c>
      <c r="E126" s="11" t="str">
        <f t="shared" si="16"/>
        <v/>
      </c>
      <c r="F126" s="11" t="str">
        <f t="shared" si="17"/>
        <v/>
      </c>
      <c r="G126" s="11" t="str" cm="1">
        <f t="array" ref="G126">IF($D126="","",IFERROR(_xlfn.LET(_xlpm.t,_xlfn.TEXTSPLIT($D126,"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"&amp;TRIM($D126)))</f>
        <v/>
      </c>
      <c r="H126" s="11" t="str">
        <f t="shared" si="12"/>
        <v/>
      </c>
      <c r="I126" t="str">
        <f t="shared" si="13"/>
        <v/>
      </c>
      <c r="N126" t="str">
        <f>WindowsReports!G126&amp;""</f>
        <v/>
      </c>
      <c r="O126" t="str">
        <f t="shared" si="18"/>
        <v/>
      </c>
      <c r="P126" t="str">
        <f t="shared" si="19"/>
        <v/>
      </c>
      <c r="Q126" t="str">
        <f t="shared" si="20"/>
        <v/>
      </c>
      <c r="R126" t="str">
        <f t="shared" si="21"/>
        <v/>
      </c>
      <c r="S126" t="str" cm="1">
        <f t="array" ref="S126">IF($P126="","",IFERROR(_xlfn.LET(_xlpm.t,_xlfn.TEXTSPLIT($P126,"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"&amp;TRIM($P126)))</f>
        <v/>
      </c>
      <c r="T126" t="str">
        <f t="shared" si="22"/>
        <v/>
      </c>
      <c r="U126" t="str">
        <f t="shared" si="23"/>
        <v/>
      </c>
    </row>
    <row r="127" spans="1:21">
      <c r="A127" t="str">
        <f>CSV!B127&amp;""</f>
        <v/>
      </c>
      <c r="B127" s="11" t="str" cm="1">
        <f t="array" ref="B127">IF(CSV!$AR127=0,"",INDEX(Input!$D$2:$AC$500,CSV!$AR127,$L$1)&amp;"")</f>
        <v/>
      </c>
      <c r="C127" s="11" t="str">
        <f t="shared" si="14"/>
        <v/>
      </c>
      <c r="D127" s="11" t="str">
        <f t="shared" si="15"/>
        <v/>
      </c>
      <c r="E127" s="11" t="str">
        <f t="shared" si="16"/>
        <v/>
      </c>
      <c r="F127" s="11" t="str">
        <f t="shared" si="17"/>
        <v/>
      </c>
      <c r="G127" s="11" t="str" cm="1">
        <f t="array" ref="G127">IF($D127="","",IFERROR(_xlfn.LET(_xlpm.t,_xlfn.TEXTSPLIT($D127,"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"&amp;TRIM($D127)))</f>
        <v/>
      </c>
      <c r="H127" s="11" t="str">
        <f t="shared" si="12"/>
        <v/>
      </c>
      <c r="I127" t="str">
        <f t="shared" si="13"/>
        <v/>
      </c>
      <c r="N127" t="str">
        <f>WindowsReports!G127&amp;""</f>
        <v/>
      </c>
      <c r="O127" t="str">
        <f t="shared" si="18"/>
        <v/>
      </c>
      <c r="P127" t="str">
        <f t="shared" si="19"/>
        <v/>
      </c>
      <c r="Q127" t="str">
        <f t="shared" si="20"/>
        <v/>
      </c>
      <c r="R127" t="str">
        <f t="shared" si="21"/>
        <v/>
      </c>
      <c r="S127" t="str" cm="1">
        <f t="array" ref="S127">IF($P127="","",IFERROR(_xlfn.LET(_xlpm.t,_xlfn.TEXTSPLIT($P127,"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"&amp;TRIM($P127)))</f>
        <v/>
      </c>
      <c r="T127" t="str">
        <f t="shared" si="22"/>
        <v/>
      </c>
      <c r="U127" t="str">
        <f t="shared" si="23"/>
        <v/>
      </c>
    </row>
    <row r="128" spans="1:21">
      <c r="A128" t="str">
        <f>CSV!B128&amp;""</f>
        <v/>
      </c>
      <c r="B128" s="11" t="str" cm="1">
        <f t="array" ref="B128">IF(CSV!$AR128=0,"",INDEX(Input!$D$2:$AC$500,CSV!$AR128,$L$1)&amp;"")</f>
        <v/>
      </c>
      <c r="C128" s="11" t="str">
        <f t="shared" si="14"/>
        <v/>
      </c>
      <c r="D128" s="11" t="str">
        <f t="shared" si="15"/>
        <v/>
      </c>
      <c r="E128" s="11" t="str">
        <f t="shared" si="16"/>
        <v/>
      </c>
      <c r="F128" s="11" t="str">
        <f t="shared" si="17"/>
        <v/>
      </c>
      <c r="G128" s="11" t="str" cm="1">
        <f t="array" ref="G128">IF($D128="","",IFERROR(_xlfn.LET(_xlpm.t,_xlfn.TEXTSPLIT($D128,"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"&amp;TRIM($D128)))</f>
        <v/>
      </c>
      <c r="H128" s="11" t="str">
        <f t="shared" si="12"/>
        <v/>
      </c>
      <c r="I128" t="str">
        <f t="shared" si="13"/>
        <v/>
      </c>
      <c r="N128" t="str">
        <f>WindowsReports!G128&amp;""</f>
        <v/>
      </c>
      <c r="O128" t="str">
        <f t="shared" si="18"/>
        <v/>
      </c>
      <c r="P128" t="str">
        <f t="shared" si="19"/>
        <v/>
      </c>
      <c r="Q128" t="str">
        <f t="shared" si="20"/>
        <v/>
      </c>
      <c r="R128" t="str">
        <f t="shared" si="21"/>
        <v/>
      </c>
      <c r="S128" t="str" cm="1">
        <f t="array" ref="S128">IF($P128="","",IFERROR(_xlfn.LET(_xlpm.t,_xlfn.TEXTSPLIT($P128,"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"&amp;TRIM($P128)))</f>
        <v/>
      </c>
      <c r="T128" t="str">
        <f t="shared" si="22"/>
        <v/>
      </c>
      <c r="U128" t="str">
        <f t="shared" si="23"/>
        <v/>
      </c>
    </row>
    <row r="129" spans="1:21">
      <c r="A129" t="str">
        <f>CSV!B129&amp;""</f>
        <v/>
      </c>
      <c r="B129" s="11" t="str" cm="1">
        <f t="array" ref="B129">IF(CSV!$AR129=0,"",INDEX(Input!$D$2:$AC$500,CSV!$AR129,$L$1)&amp;"")</f>
        <v/>
      </c>
      <c r="C129" s="11" t="str">
        <f t="shared" si="14"/>
        <v/>
      </c>
      <c r="D129" s="11" t="str">
        <f t="shared" si="15"/>
        <v/>
      </c>
      <c r="E129" s="11" t="str">
        <f t="shared" si="16"/>
        <v/>
      </c>
      <c r="F129" s="11" t="str">
        <f t="shared" si="17"/>
        <v/>
      </c>
      <c r="G129" s="11" t="str" cm="1">
        <f t="array" ref="G129">IF($D129="","",IFERROR(_xlfn.LET(_xlpm.t,_xlfn.TEXTSPLIT($D129,"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"&amp;TRIM($D129)))</f>
        <v/>
      </c>
      <c r="H129" s="11" t="str">
        <f t="shared" si="12"/>
        <v/>
      </c>
      <c r="I129" t="str">
        <f t="shared" si="13"/>
        <v/>
      </c>
      <c r="N129" t="str">
        <f>WindowsReports!G129&amp;""</f>
        <v/>
      </c>
      <c r="O129" t="str">
        <f t="shared" si="18"/>
        <v/>
      </c>
      <c r="P129" t="str">
        <f t="shared" si="19"/>
        <v/>
      </c>
      <c r="Q129" t="str">
        <f t="shared" si="20"/>
        <v/>
      </c>
      <c r="R129" t="str">
        <f t="shared" si="21"/>
        <v/>
      </c>
      <c r="S129" t="str" cm="1">
        <f t="array" ref="S129">IF($P129="","",IFERROR(_xlfn.LET(_xlpm.t,_xlfn.TEXTSPLIT($P129,"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"&amp;TRIM($P129)))</f>
        <v/>
      </c>
      <c r="T129" t="str">
        <f t="shared" si="22"/>
        <v/>
      </c>
      <c r="U129" t="str">
        <f t="shared" si="23"/>
        <v/>
      </c>
    </row>
    <row r="130" spans="1:21">
      <c r="A130" t="str">
        <f>CSV!B130&amp;""</f>
        <v/>
      </c>
      <c r="B130" s="11" t="str" cm="1">
        <f t="array" ref="B130">IF(CSV!$AR130=0,"",INDEX(Input!$D$2:$AC$500,CSV!$AR130,$L$1)&amp;"")</f>
        <v/>
      </c>
      <c r="C130" s="11" t="str">
        <f t="shared" si="14"/>
        <v/>
      </c>
      <c r="D130" s="11" t="str">
        <f t="shared" si="15"/>
        <v/>
      </c>
      <c r="E130" s="11" t="str">
        <f t="shared" si="16"/>
        <v/>
      </c>
      <c r="F130" s="11" t="str">
        <f t="shared" si="17"/>
        <v/>
      </c>
      <c r="G130" s="11" t="str" cm="1">
        <f t="array" ref="G130">IF($D130="","",IFERROR(_xlfn.LET(_xlpm.t,_xlfn.TEXTSPLIT($D130,"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"&amp;TRIM($D130)))</f>
        <v/>
      </c>
      <c r="H130" s="11" t="str">
        <f t="shared" ref="H130:H193" si="24">E130</f>
        <v/>
      </c>
      <c r="I130" t="str">
        <f t="shared" ref="I130:I193" si="25">IF(H130&lt;&gt;"",H130,IF(G130&lt;&gt;"",G130,F130))</f>
        <v/>
      </c>
      <c r="N130" t="str">
        <f>WindowsReports!G130&amp;""</f>
        <v/>
      </c>
      <c r="O130" t="str">
        <f t="shared" si="18"/>
        <v/>
      </c>
      <c r="P130" t="str">
        <f t="shared" si="19"/>
        <v/>
      </c>
      <c r="Q130" t="str">
        <f t="shared" si="20"/>
        <v/>
      </c>
      <c r="R130" t="str">
        <f t="shared" si="21"/>
        <v/>
      </c>
      <c r="S130" t="str" cm="1">
        <f t="array" ref="S130">IF($P130="","",IFERROR(_xlfn.LET(_xlpm.t,_xlfn.TEXTSPLIT($P130,"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"&amp;TRIM($P130)))</f>
        <v/>
      </c>
      <c r="T130" t="str">
        <f t="shared" si="22"/>
        <v/>
      </c>
      <c r="U130" t="str">
        <f t="shared" si="23"/>
        <v/>
      </c>
    </row>
    <row r="131" spans="1:21">
      <c r="A131" t="str">
        <f>CSV!B131&amp;""</f>
        <v/>
      </c>
      <c r="B131" s="11" t="str" cm="1">
        <f t="array" ref="B131">IF(CSV!$AR131=0,"",INDEX(Input!$D$2:$AC$500,CSV!$AR131,$L$1)&amp;"")</f>
        <v/>
      </c>
      <c r="C131" s="11" t="str">
        <f t="shared" ref="C131:C194" si="26">IF($B131="","",IFERROR(_xlfn.TEXTAFTER($B131,"Core(TM) "),IFERROR(_xlfn.TEXTAFTER($B131,"Xeon(R) "),"")))</f>
        <v/>
      </c>
      <c r="D131" s="11" t="str">
        <f t="shared" ref="D131:D194" si="27">IF($B131="","",IFERROR(_xlfn.TEXTAFTER($B131,"Ryzen "),""))</f>
        <v/>
      </c>
      <c r="E131" s="11" t="str">
        <f t="shared" ref="E131:E194" si="28">IF($B131="","",IF(ISNUMBER(SEARCH("Ultra",$B131)),"Ultra"&amp;_xlfn.TEXTAFTER($B131,"Ultra"),""))</f>
        <v/>
      </c>
      <c r="F131" s="11" t="str">
        <f t="shared" ref="F131:F194" si="29">IF(C131="","",IF(ISNUMBER(SEARCH("Xeon(R)",$B131)),"Xeon "&amp;TRIM(SUBSTITUTE(_xlfn.TEXTBEFORE(C131&amp;"@","@"),"CPU","")),TRIM(_xlfn.TEXTBEFORE(C131," ",,1,1))))</f>
        <v/>
      </c>
      <c r="G131" s="11" t="str" cm="1">
        <f t="array" ref="G131">IF($D131="","",IFERROR(_xlfn.LET(_xlpm.t,_xlfn.TEXTSPLIT($D131,"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"&amp;TRIM($D131)))</f>
        <v/>
      </c>
      <c r="H131" s="11" t="str">
        <f t="shared" si="24"/>
        <v/>
      </c>
      <c r="I131" t="str">
        <f t="shared" si="25"/>
        <v/>
      </c>
      <c r="N131" t="str">
        <f>WindowsReports!G131&amp;""</f>
        <v/>
      </c>
      <c r="O131" t="str">
        <f t="shared" ref="O131:O194" si="30">IF($N131="","",IFERROR(_xlfn.TEXTAFTER($N131,"Core(TM) "),IFERROR(_xlfn.TEXTAFTER($N131,"Xeon(R) "),"")))</f>
        <v/>
      </c>
      <c r="P131" t="str">
        <f t="shared" ref="P131:P194" si="31">IF($N131="","",IFERROR(_xlfn.TEXTAFTER($N131,"Ryzen "),""))</f>
        <v/>
      </c>
      <c r="Q131" t="str">
        <f t="shared" ref="Q131:Q194" si="32">IF($N131="","",IF(ISNUMBER(SEARCH("Ultra",$N131)),"Ultra"&amp;_xlfn.TEXTAFTER($N131,"Ultra"),""))</f>
        <v/>
      </c>
      <c r="R131" t="str">
        <f t="shared" ref="R131:R194" si="33">IF(O131="","",IF(ISNUMBER(SEARCH("Xeon(R)",$N131)),"Xeon "&amp;TRIM(SUBSTITUTE(_xlfn.TEXTBEFORE(O131&amp;"@","@"),"CPU","")),TRIM(_xlfn.TEXTBEFORE(O131," ",,1,1))))</f>
        <v/>
      </c>
      <c r="S131" t="str" cm="1">
        <f t="array" ref="S131">IF($P131="","",IFERROR(_xlfn.LET(_xlpm.t,_xlfn.TEXTSPLIT($P131,"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"&amp;TRIM($P131)))</f>
        <v/>
      </c>
      <c r="T131" t="str">
        <f t="shared" ref="T131:T194" si="34">Q131</f>
        <v/>
      </c>
      <c r="U131" t="str">
        <f t="shared" ref="U131:U194" si="35">IF(T131&lt;&gt;"",T131,IF(S131&lt;&gt;"",S131,R131))</f>
        <v/>
      </c>
    </row>
    <row r="132" spans="1:21">
      <c r="A132" t="str">
        <f>CSV!B132&amp;""</f>
        <v/>
      </c>
      <c r="B132" s="11" t="str" cm="1">
        <f t="array" ref="B132">IF(CSV!$AR132=0,"",INDEX(Input!$D$2:$AC$500,CSV!$AR132,$L$1)&amp;"")</f>
        <v/>
      </c>
      <c r="C132" s="11" t="str">
        <f t="shared" si="26"/>
        <v/>
      </c>
      <c r="D132" s="11" t="str">
        <f t="shared" si="27"/>
        <v/>
      </c>
      <c r="E132" s="11" t="str">
        <f t="shared" si="28"/>
        <v/>
      </c>
      <c r="F132" s="11" t="str">
        <f t="shared" si="29"/>
        <v/>
      </c>
      <c r="G132" s="11" t="str" cm="1">
        <f t="array" ref="G132">IF($D132="","",IFERROR(_xlfn.LET(_xlpm.t,_xlfn.TEXTSPLIT($D132,"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"&amp;TRIM($D132)))</f>
        <v/>
      </c>
      <c r="H132" s="11" t="str">
        <f t="shared" si="24"/>
        <v/>
      </c>
      <c r="I132" t="str">
        <f t="shared" si="25"/>
        <v/>
      </c>
      <c r="N132" t="str">
        <f>WindowsReports!G132&amp;""</f>
        <v/>
      </c>
      <c r="O132" t="str">
        <f t="shared" si="30"/>
        <v/>
      </c>
      <c r="P132" t="str">
        <f t="shared" si="31"/>
        <v/>
      </c>
      <c r="Q132" t="str">
        <f t="shared" si="32"/>
        <v/>
      </c>
      <c r="R132" t="str">
        <f t="shared" si="33"/>
        <v/>
      </c>
      <c r="S132" t="str" cm="1">
        <f t="array" ref="S132">IF($P132="","",IFERROR(_xlfn.LET(_xlpm.t,_xlfn.TEXTSPLIT($P132,"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"&amp;TRIM($P132)))</f>
        <v/>
      </c>
      <c r="T132" t="str">
        <f t="shared" si="34"/>
        <v/>
      </c>
      <c r="U132" t="str">
        <f t="shared" si="35"/>
        <v/>
      </c>
    </row>
    <row r="133" spans="1:21">
      <c r="A133" t="str">
        <f>CSV!B133&amp;""</f>
        <v/>
      </c>
      <c r="B133" s="11" t="str" cm="1">
        <f t="array" ref="B133">IF(CSV!$AR133=0,"",INDEX(Input!$D$2:$AC$500,CSV!$AR133,$L$1)&amp;"")</f>
        <v/>
      </c>
      <c r="C133" s="11" t="str">
        <f t="shared" si="26"/>
        <v/>
      </c>
      <c r="D133" s="11" t="str">
        <f t="shared" si="27"/>
        <v/>
      </c>
      <c r="E133" s="11" t="str">
        <f t="shared" si="28"/>
        <v/>
      </c>
      <c r="F133" s="11" t="str">
        <f t="shared" si="29"/>
        <v/>
      </c>
      <c r="G133" s="11" t="str" cm="1">
        <f t="array" ref="G133">IF($D133="","",IFERROR(_xlfn.LET(_xlpm.t,_xlfn.TEXTSPLIT($D133,"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"&amp;TRIM($D133)))</f>
        <v/>
      </c>
      <c r="H133" s="11" t="str">
        <f t="shared" si="24"/>
        <v/>
      </c>
      <c r="I133" t="str">
        <f t="shared" si="25"/>
        <v/>
      </c>
      <c r="N133" t="str">
        <f>WindowsReports!G133&amp;""</f>
        <v/>
      </c>
      <c r="O133" t="str">
        <f t="shared" si="30"/>
        <v/>
      </c>
      <c r="P133" t="str">
        <f t="shared" si="31"/>
        <v/>
      </c>
      <c r="Q133" t="str">
        <f t="shared" si="32"/>
        <v/>
      </c>
      <c r="R133" t="str">
        <f t="shared" si="33"/>
        <v/>
      </c>
      <c r="S133" t="str" cm="1">
        <f t="array" ref="S133">IF($P133="","",IFERROR(_xlfn.LET(_xlpm.t,_xlfn.TEXTSPLIT($P133,"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"&amp;TRIM($P133)))</f>
        <v/>
      </c>
      <c r="T133" t="str">
        <f t="shared" si="34"/>
        <v/>
      </c>
      <c r="U133" t="str">
        <f t="shared" si="35"/>
        <v/>
      </c>
    </row>
    <row r="134" spans="1:21">
      <c r="A134" t="str">
        <f>CSV!B134&amp;""</f>
        <v/>
      </c>
      <c r="B134" s="11" t="str" cm="1">
        <f t="array" ref="B134">IF(CSV!$AR134=0,"",INDEX(Input!$D$2:$AC$500,CSV!$AR134,$L$1)&amp;"")</f>
        <v/>
      </c>
      <c r="C134" s="11" t="str">
        <f t="shared" si="26"/>
        <v/>
      </c>
      <c r="D134" s="11" t="str">
        <f t="shared" si="27"/>
        <v/>
      </c>
      <c r="E134" s="11" t="str">
        <f t="shared" si="28"/>
        <v/>
      </c>
      <c r="F134" s="11" t="str">
        <f t="shared" si="29"/>
        <v/>
      </c>
      <c r="G134" s="11" t="str" cm="1">
        <f t="array" ref="G134">IF($D134="","",IFERROR(_xlfn.LET(_xlpm.t,_xlfn.TEXTSPLIT($D134,"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"&amp;TRIM($D134)))</f>
        <v/>
      </c>
      <c r="H134" s="11" t="str">
        <f t="shared" si="24"/>
        <v/>
      </c>
      <c r="I134" t="str">
        <f t="shared" si="25"/>
        <v/>
      </c>
      <c r="N134" t="str">
        <f>WindowsReports!G134&amp;""</f>
        <v/>
      </c>
      <c r="O134" t="str">
        <f t="shared" si="30"/>
        <v/>
      </c>
      <c r="P134" t="str">
        <f t="shared" si="31"/>
        <v/>
      </c>
      <c r="Q134" t="str">
        <f t="shared" si="32"/>
        <v/>
      </c>
      <c r="R134" t="str">
        <f t="shared" si="33"/>
        <v/>
      </c>
      <c r="S134" t="str" cm="1">
        <f t="array" ref="S134">IF($P134="","",IFERROR(_xlfn.LET(_xlpm.t,_xlfn.TEXTSPLIT($P134,"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"&amp;TRIM($P134)))</f>
        <v/>
      </c>
      <c r="T134" t="str">
        <f t="shared" si="34"/>
        <v/>
      </c>
      <c r="U134" t="str">
        <f t="shared" si="35"/>
        <v/>
      </c>
    </row>
    <row r="135" spans="1:21">
      <c r="A135" t="str">
        <f>CSV!B135&amp;""</f>
        <v/>
      </c>
      <c r="B135" s="11" t="str" cm="1">
        <f t="array" ref="B135">IF(CSV!$AR135=0,"",INDEX(Input!$D$2:$AC$500,CSV!$AR135,$L$1)&amp;"")</f>
        <v/>
      </c>
      <c r="C135" s="11" t="str">
        <f t="shared" si="26"/>
        <v/>
      </c>
      <c r="D135" s="11" t="str">
        <f t="shared" si="27"/>
        <v/>
      </c>
      <c r="E135" s="11" t="str">
        <f t="shared" si="28"/>
        <v/>
      </c>
      <c r="F135" s="11" t="str">
        <f t="shared" si="29"/>
        <v/>
      </c>
      <c r="G135" s="11" t="str" cm="1">
        <f t="array" ref="G135">IF($D135="","",IFERROR(_xlfn.LET(_xlpm.t,_xlfn.TEXTSPLIT($D135,"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"&amp;TRIM($D135)))</f>
        <v/>
      </c>
      <c r="H135" s="11" t="str">
        <f t="shared" si="24"/>
        <v/>
      </c>
      <c r="I135" t="str">
        <f t="shared" si="25"/>
        <v/>
      </c>
      <c r="N135" t="str">
        <f>WindowsReports!G135&amp;""</f>
        <v/>
      </c>
      <c r="O135" t="str">
        <f t="shared" si="30"/>
        <v/>
      </c>
      <c r="P135" t="str">
        <f t="shared" si="31"/>
        <v/>
      </c>
      <c r="Q135" t="str">
        <f t="shared" si="32"/>
        <v/>
      </c>
      <c r="R135" t="str">
        <f t="shared" si="33"/>
        <v/>
      </c>
      <c r="S135" t="str" cm="1">
        <f t="array" ref="S135">IF($P135="","",IFERROR(_xlfn.LET(_xlpm.t,_xlfn.TEXTSPLIT($P135,"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"&amp;TRIM($P135)))</f>
        <v/>
      </c>
      <c r="T135" t="str">
        <f t="shared" si="34"/>
        <v/>
      </c>
      <c r="U135" t="str">
        <f t="shared" si="35"/>
        <v/>
      </c>
    </row>
    <row r="136" spans="1:21">
      <c r="A136" t="str">
        <f>CSV!B136&amp;""</f>
        <v/>
      </c>
      <c r="B136" s="11" t="str" cm="1">
        <f t="array" ref="B136">IF(CSV!$AR136=0,"",INDEX(Input!$D$2:$AC$500,CSV!$AR136,$L$1)&amp;"")</f>
        <v/>
      </c>
      <c r="C136" s="11" t="str">
        <f t="shared" si="26"/>
        <v/>
      </c>
      <c r="D136" s="11" t="str">
        <f t="shared" si="27"/>
        <v/>
      </c>
      <c r="E136" s="11" t="str">
        <f t="shared" si="28"/>
        <v/>
      </c>
      <c r="F136" s="11" t="str">
        <f t="shared" si="29"/>
        <v/>
      </c>
      <c r="G136" s="11" t="str" cm="1">
        <f t="array" ref="G136">IF($D136="","",IFERROR(_xlfn.LET(_xlpm.t,_xlfn.TEXTSPLIT($D136,"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"&amp;TRIM($D136)))</f>
        <v/>
      </c>
      <c r="H136" s="11" t="str">
        <f t="shared" si="24"/>
        <v/>
      </c>
      <c r="I136" t="str">
        <f t="shared" si="25"/>
        <v/>
      </c>
      <c r="N136" t="str">
        <f>WindowsReports!G136&amp;""</f>
        <v/>
      </c>
      <c r="O136" t="str">
        <f t="shared" si="30"/>
        <v/>
      </c>
      <c r="P136" t="str">
        <f t="shared" si="31"/>
        <v/>
      </c>
      <c r="Q136" t="str">
        <f t="shared" si="32"/>
        <v/>
      </c>
      <c r="R136" t="str">
        <f t="shared" si="33"/>
        <v/>
      </c>
      <c r="S136" t="str" cm="1">
        <f t="array" ref="S136">IF($P136="","",IFERROR(_xlfn.LET(_xlpm.t,_xlfn.TEXTSPLIT($P136,"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"&amp;TRIM($P136)))</f>
        <v/>
      </c>
      <c r="T136" t="str">
        <f t="shared" si="34"/>
        <v/>
      </c>
      <c r="U136" t="str">
        <f t="shared" si="35"/>
        <v/>
      </c>
    </row>
    <row r="137" spans="1:21">
      <c r="A137" t="str">
        <f>CSV!B137&amp;""</f>
        <v/>
      </c>
      <c r="B137" s="11" t="str" cm="1">
        <f t="array" ref="B137">IF(CSV!$AR137=0,"",INDEX(Input!$D$2:$AC$500,CSV!$AR137,$L$1)&amp;"")</f>
        <v/>
      </c>
      <c r="C137" s="11" t="str">
        <f t="shared" si="26"/>
        <v/>
      </c>
      <c r="D137" s="11" t="str">
        <f t="shared" si="27"/>
        <v/>
      </c>
      <c r="E137" s="11" t="str">
        <f t="shared" si="28"/>
        <v/>
      </c>
      <c r="F137" s="11" t="str">
        <f t="shared" si="29"/>
        <v/>
      </c>
      <c r="G137" s="11" t="str" cm="1">
        <f t="array" ref="G137">IF($D137="","",IFERROR(_xlfn.LET(_xlpm.t,_xlfn.TEXTSPLIT($D137,"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"&amp;TRIM($D137)))</f>
        <v/>
      </c>
      <c r="H137" s="11" t="str">
        <f t="shared" si="24"/>
        <v/>
      </c>
      <c r="I137" t="str">
        <f t="shared" si="25"/>
        <v/>
      </c>
      <c r="N137" t="str">
        <f>WindowsReports!G137&amp;""</f>
        <v/>
      </c>
      <c r="O137" t="str">
        <f t="shared" si="30"/>
        <v/>
      </c>
      <c r="P137" t="str">
        <f t="shared" si="31"/>
        <v/>
      </c>
      <c r="Q137" t="str">
        <f t="shared" si="32"/>
        <v/>
      </c>
      <c r="R137" t="str">
        <f t="shared" si="33"/>
        <v/>
      </c>
      <c r="S137" t="str" cm="1">
        <f t="array" ref="S137">IF($P137="","",IFERROR(_xlfn.LET(_xlpm.t,_xlfn.TEXTSPLIT($P137,"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"&amp;TRIM($P137)))</f>
        <v/>
      </c>
      <c r="T137" t="str">
        <f t="shared" si="34"/>
        <v/>
      </c>
      <c r="U137" t="str">
        <f t="shared" si="35"/>
        <v/>
      </c>
    </row>
    <row r="138" spans="1:21">
      <c r="A138" t="str">
        <f>CSV!B138&amp;""</f>
        <v/>
      </c>
      <c r="B138" s="11" t="str" cm="1">
        <f t="array" ref="B138">IF(CSV!$AR138=0,"",INDEX(Input!$D$2:$AC$500,CSV!$AR138,$L$1)&amp;"")</f>
        <v/>
      </c>
      <c r="C138" s="11" t="str">
        <f t="shared" si="26"/>
        <v/>
      </c>
      <c r="D138" s="11" t="str">
        <f t="shared" si="27"/>
        <v/>
      </c>
      <c r="E138" s="11" t="str">
        <f t="shared" si="28"/>
        <v/>
      </c>
      <c r="F138" s="11" t="str">
        <f t="shared" si="29"/>
        <v/>
      </c>
      <c r="G138" s="11" t="str" cm="1">
        <f t="array" ref="G138">IF($D138="","",IFERROR(_xlfn.LET(_xlpm.t,_xlfn.TEXTSPLIT($D138,"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"&amp;TRIM($D138)))</f>
        <v/>
      </c>
      <c r="H138" s="11" t="str">
        <f t="shared" si="24"/>
        <v/>
      </c>
      <c r="I138" t="str">
        <f t="shared" si="25"/>
        <v/>
      </c>
      <c r="N138" t="str">
        <f>WindowsReports!G138&amp;""</f>
        <v/>
      </c>
      <c r="O138" t="str">
        <f t="shared" si="30"/>
        <v/>
      </c>
      <c r="P138" t="str">
        <f t="shared" si="31"/>
        <v/>
      </c>
      <c r="Q138" t="str">
        <f t="shared" si="32"/>
        <v/>
      </c>
      <c r="R138" t="str">
        <f t="shared" si="33"/>
        <v/>
      </c>
      <c r="S138" t="str" cm="1">
        <f t="array" ref="S138">IF($P138="","",IFERROR(_xlfn.LET(_xlpm.t,_xlfn.TEXTSPLIT($P138,"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"&amp;TRIM($P138)))</f>
        <v/>
      </c>
      <c r="T138" t="str">
        <f t="shared" si="34"/>
        <v/>
      </c>
      <c r="U138" t="str">
        <f t="shared" si="35"/>
        <v/>
      </c>
    </row>
    <row r="139" spans="1:21">
      <c r="A139" t="str">
        <f>CSV!B139&amp;""</f>
        <v/>
      </c>
      <c r="B139" s="11" t="str" cm="1">
        <f t="array" ref="B139">IF(CSV!$AR139=0,"",INDEX(Input!$D$2:$AC$500,CSV!$AR139,$L$1)&amp;"")</f>
        <v/>
      </c>
      <c r="C139" s="11" t="str">
        <f t="shared" si="26"/>
        <v/>
      </c>
      <c r="D139" s="11" t="str">
        <f t="shared" si="27"/>
        <v/>
      </c>
      <c r="E139" s="11" t="str">
        <f t="shared" si="28"/>
        <v/>
      </c>
      <c r="F139" s="11" t="str">
        <f t="shared" si="29"/>
        <v/>
      </c>
      <c r="G139" s="11" t="str" cm="1">
        <f t="array" ref="G139">IF($D139="","",IFERROR(_xlfn.LET(_xlpm.t,_xlfn.TEXTSPLIT($D139,"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"&amp;TRIM($D139)))</f>
        <v/>
      </c>
      <c r="H139" s="11" t="str">
        <f t="shared" si="24"/>
        <v/>
      </c>
      <c r="I139" t="str">
        <f t="shared" si="25"/>
        <v/>
      </c>
      <c r="N139" t="str">
        <f>WindowsReports!G139&amp;""</f>
        <v/>
      </c>
      <c r="O139" t="str">
        <f t="shared" si="30"/>
        <v/>
      </c>
      <c r="P139" t="str">
        <f t="shared" si="31"/>
        <v/>
      </c>
      <c r="Q139" t="str">
        <f t="shared" si="32"/>
        <v/>
      </c>
      <c r="R139" t="str">
        <f t="shared" si="33"/>
        <v/>
      </c>
      <c r="S139" t="str" cm="1">
        <f t="array" ref="S139">IF($P139="","",IFERROR(_xlfn.LET(_xlpm.t,_xlfn.TEXTSPLIT($P139,"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"&amp;TRIM($P139)))</f>
        <v/>
      </c>
      <c r="T139" t="str">
        <f t="shared" si="34"/>
        <v/>
      </c>
      <c r="U139" t="str">
        <f t="shared" si="35"/>
        <v/>
      </c>
    </row>
    <row r="140" spans="1:21">
      <c r="A140" t="str">
        <f>CSV!B140&amp;""</f>
        <v/>
      </c>
      <c r="B140" s="11" t="str" cm="1">
        <f t="array" ref="B140">IF(CSV!$AR140=0,"",INDEX(Input!$D$2:$AC$500,CSV!$AR140,$L$1)&amp;"")</f>
        <v/>
      </c>
      <c r="C140" s="11" t="str">
        <f t="shared" si="26"/>
        <v/>
      </c>
      <c r="D140" s="11" t="str">
        <f t="shared" si="27"/>
        <v/>
      </c>
      <c r="E140" s="11" t="str">
        <f t="shared" si="28"/>
        <v/>
      </c>
      <c r="F140" s="11" t="str">
        <f t="shared" si="29"/>
        <v/>
      </c>
      <c r="G140" s="11" t="str" cm="1">
        <f t="array" ref="G140">IF($D140="","",IFERROR(_xlfn.LET(_xlpm.t,_xlfn.TEXTSPLIT($D140,"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"&amp;TRIM($D140)))</f>
        <v/>
      </c>
      <c r="H140" s="11" t="str">
        <f t="shared" si="24"/>
        <v/>
      </c>
      <c r="I140" t="str">
        <f t="shared" si="25"/>
        <v/>
      </c>
      <c r="N140" t="str">
        <f>WindowsReports!G140&amp;""</f>
        <v/>
      </c>
      <c r="O140" t="str">
        <f t="shared" si="30"/>
        <v/>
      </c>
      <c r="P140" t="str">
        <f t="shared" si="31"/>
        <v/>
      </c>
      <c r="Q140" t="str">
        <f t="shared" si="32"/>
        <v/>
      </c>
      <c r="R140" t="str">
        <f t="shared" si="33"/>
        <v/>
      </c>
      <c r="S140" t="str" cm="1">
        <f t="array" ref="S140">IF($P140="","",IFERROR(_xlfn.LET(_xlpm.t,_xlfn.TEXTSPLIT($P140,"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"&amp;TRIM($P140)))</f>
        <v/>
      </c>
      <c r="T140" t="str">
        <f t="shared" si="34"/>
        <v/>
      </c>
      <c r="U140" t="str">
        <f t="shared" si="35"/>
        <v/>
      </c>
    </row>
    <row r="141" spans="1:21">
      <c r="A141" t="str">
        <f>CSV!B141&amp;""</f>
        <v/>
      </c>
      <c r="B141" s="11" t="str" cm="1">
        <f t="array" ref="B141">IF(CSV!$AR141=0,"",INDEX(Input!$D$2:$AC$500,CSV!$AR141,$L$1)&amp;"")</f>
        <v/>
      </c>
      <c r="C141" s="11" t="str">
        <f t="shared" si="26"/>
        <v/>
      </c>
      <c r="D141" s="11" t="str">
        <f t="shared" si="27"/>
        <v/>
      </c>
      <c r="E141" s="11" t="str">
        <f t="shared" si="28"/>
        <v/>
      </c>
      <c r="F141" s="11" t="str">
        <f t="shared" si="29"/>
        <v/>
      </c>
      <c r="G141" s="11" t="str" cm="1">
        <f t="array" ref="G141">IF($D141="","",IFERROR(_xlfn.LET(_xlpm.t,_xlfn.TEXTSPLIT($D141,"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"&amp;TRIM($D141)))</f>
        <v/>
      </c>
      <c r="H141" s="11" t="str">
        <f t="shared" si="24"/>
        <v/>
      </c>
      <c r="I141" t="str">
        <f t="shared" si="25"/>
        <v/>
      </c>
      <c r="N141" t="str">
        <f>WindowsReports!G141&amp;""</f>
        <v/>
      </c>
      <c r="O141" t="str">
        <f t="shared" si="30"/>
        <v/>
      </c>
      <c r="P141" t="str">
        <f t="shared" si="31"/>
        <v/>
      </c>
      <c r="Q141" t="str">
        <f t="shared" si="32"/>
        <v/>
      </c>
      <c r="R141" t="str">
        <f t="shared" si="33"/>
        <v/>
      </c>
      <c r="S141" t="str" cm="1">
        <f t="array" ref="S141">IF($P141="","",IFERROR(_xlfn.LET(_xlpm.t,_xlfn.TEXTSPLIT($P141,"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"&amp;TRIM($P141)))</f>
        <v/>
      </c>
      <c r="T141" t="str">
        <f t="shared" si="34"/>
        <v/>
      </c>
      <c r="U141" t="str">
        <f t="shared" si="35"/>
        <v/>
      </c>
    </row>
    <row r="142" spans="1:21">
      <c r="A142" t="str">
        <f>CSV!B142&amp;""</f>
        <v/>
      </c>
      <c r="B142" s="11" t="str" cm="1">
        <f t="array" ref="B142">IF(CSV!$AR142=0,"",INDEX(Input!$D$2:$AC$500,CSV!$AR142,$L$1)&amp;"")</f>
        <v/>
      </c>
      <c r="C142" s="11" t="str">
        <f t="shared" si="26"/>
        <v/>
      </c>
      <c r="D142" s="11" t="str">
        <f t="shared" si="27"/>
        <v/>
      </c>
      <c r="E142" s="11" t="str">
        <f t="shared" si="28"/>
        <v/>
      </c>
      <c r="F142" s="11" t="str">
        <f t="shared" si="29"/>
        <v/>
      </c>
      <c r="G142" s="11" t="str" cm="1">
        <f t="array" ref="G142">IF($D142="","",IFERROR(_xlfn.LET(_xlpm.t,_xlfn.TEXTSPLIT($D142,"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"&amp;TRIM($D142)))</f>
        <v/>
      </c>
      <c r="H142" s="11" t="str">
        <f t="shared" si="24"/>
        <v/>
      </c>
      <c r="I142" t="str">
        <f t="shared" si="25"/>
        <v/>
      </c>
      <c r="N142" t="str">
        <f>WindowsReports!G142&amp;""</f>
        <v/>
      </c>
      <c r="O142" t="str">
        <f t="shared" si="30"/>
        <v/>
      </c>
      <c r="P142" t="str">
        <f t="shared" si="31"/>
        <v/>
      </c>
      <c r="Q142" t="str">
        <f t="shared" si="32"/>
        <v/>
      </c>
      <c r="R142" t="str">
        <f t="shared" si="33"/>
        <v/>
      </c>
      <c r="S142" t="str" cm="1">
        <f t="array" ref="S142">IF($P142="","",IFERROR(_xlfn.LET(_xlpm.t,_xlfn.TEXTSPLIT($P142,"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"&amp;TRIM($P142)))</f>
        <v/>
      </c>
      <c r="T142" t="str">
        <f t="shared" si="34"/>
        <v/>
      </c>
      <c r="U142" t="str">
        <f t="shared" si="35"/>
        <v/>
      </c>
    </row>
    <row r="143" spans="1:21">
      <c r="A143" t="str">
        <f>CSV!B143&amp;""</f>
        <v/>
      </c>
      <c r="B143" s="11" t="str" cm="1">
        <f t="array" ref="B143">IF(CSV!$AR143=0,"",INDEX(Input!$D$2:$AC$500,CSV!$AR143,$L$1)&amp;"")</f>
        <v/>
      </c>
      <c r="C143" s="11" t="str">
        <f t="shared" si="26"/>
        <v/>
      </c>
      <c r="D143" s="11" t="str">
        <f t="shared" si="27"/>
        <v/>
      </c>
      <c r="E143" s="11" t="str">
        <f t="shared" si="28"/>
        <v/>
      </c>
      <c r="F143" s="11" t="str">
        <f t="shared" si="29"/>
        <v/>
      </c>
      <c r="G143" s="11" t="str" cm="1">
        <f t="array" ref="G143">IF($D143="","",IFERROR(_xlfn.LET(_xlpm.t,_xlfn.TEXTSPLIT($D143,"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"&amp;TRIM($D143)))</f>
        <v/>
      </c>
      <c r="H143" s="11" t="str">
        <f t="shared" si="24"/>
        <v/>
      </c>
      <c r="I143" t="str">
        <f t="shared" si="25"/>
        <v/>
      </c>
      <c r="N143" t="str">
        <f>WindowsReports!G143&amp;""</f>
        <v/>
      </c>
      <c r="O143" t="str">
        <f t="shared" si="30"/>
        <v/>
      </c>
      <c r="P143" t="str">
        <f t="shared" si="31"/>
        <v/>
      </c>
      <c r="Q143" t="str">
        <f t="shared" si="32"/>
        <v/>
      </c>
      <c r="R143" t="str">
        <f t="shared" si="33"/>
        <v/>
      </c>
      <c r="S143" t="str" cm="1">
        <f t="array" ref="S143">IF($P143="","",IFERROR(_xlfn.LET(_xlpm.t,_xlfn.TEXTSPLIT($P143,"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"&amp;TRIM($P143)))</f>
        <v/>
      </c>
      <c r="T143" t="str">
        <f t="shared" si="34"/>
        <v/>
      </c>
      <c r="U143" t="str">
        <f t="shared" si="35"/>
        <v/>
      </c>
    </row>
    <row r="144" spans="1:21">
      <c r="A144" t="str">
        <f>CSV!B144&amp;""</f>
        <v/>
      </c>
      <c r="B144" s="11" t="str" cm="1">
        <f t="array" ref="B144">IF(CSV!$AR144=0,"",INDEX(Input!$D$2:$AC$500,CSV!$AR144,$L$1)&amp;"")</f>
        <v/>
      </c>
      <c r="C144" s="11" t="str">
        <f t="shared" si="26"/>
        <v/>
      </c>
      <c r="D144" s="11" t="str">
        <f t="shared" si="27"/>
        <v/>
      </c>
      <c r="E144" s="11" t="str">
        <f t="shared" si="28"/>
        <v/>
      </c>
      <c r="F144" s="11" t="str">
        <f t="shared" si="29"/>
        <v/>
      </c>
      <c r="G144" s="11" t="str" cm="1">
        <f t="array" ref="G144">IF($D144="","",IFERROR(_xlfn.LET(_xlpm.t,_xlfn.TEXTSPLIT($D144,"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"&amp;TRIM($D144)))</f>
        <v/>
      </c>
      <c r="H144" s="11" t="str">
        <f t="shared" si="24"/>
        <v/>
      </c>
      <c r="I144" t="str">
        <f t="shared" si="25"/>
        <v/>
      </c>
      <c r="N144" t="str">
        <f>WindowsReports!G144&amp;""</f>
        <v/>
      </c>
      <c r="O144" t="str">
        <f t="shared" si="30"/>
        <v/>
      </c>
      <c r="P144" t="str">
        <f t="shared" si="31"/>
        <v/>
      </c>
      <c r="Q144" t="str">
        <f t="shared" si="32"/>
        <v/>
      </c>
      <c r="R144" t="str">
        <f t="shared" si="33"/>
        <v/>
      </c>
      <c r="S144" t="str" cm="1">
        <f t="array" ref="S144">IF($P144="","",IFERROR(_xlfn.LET(_xlpm.t,_xlfn.TEXTSPLIT($P144,"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"&amp;TRIM($P144)))</f>
        <v/>
      </c>
      <c r="T144" t="str">
        <f t="shared" si="34"/>
        <v/>
      </c>
      <c r="U144" t="str">
        <f t="shared" si="35"/>
        <v/>
      </c>
    </row>
    <row r="145" spans="1:21">
      <c r="A145" t="str">
        <f>CSV!B145&amp;""</f>
        <v/>
      </c>
      <c r="B145" s="11" t="str" cm="1">
        <f t="array" ref="B145">IF(CSV!$AR145=0,"",INDEX(Input!$D$2:$AC$500,CSV!$AR145,$L$1)&amp;"")</f>
        <v/>
      </c>
      <c r="C145" s="11" t="str">
        <f t="shared" si="26"/>
        <v/>
      </c>
      <c r="D145" s="11" t="str">
        <f t="shared" si="27"/>
        <v/>
      </c>
      <c r="E145" s="11" t="str">
        <f t="shared" si="28"/>
        <v/>
      </c>
      <c r="F145" s="11" t="str">
        <f t="shared" si="29"/>
        <v/>
      </c>
      <c r="G145" s="11" t="str" cm="1">
        <f t="array" ref="G145">IF($D145="","",IFERROR(_xlfn.LET(_xlpm.t,_xlfn.TEXTSPLIT($D145,"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"&amp;TRIM($D145)))</f>
        <v/>
      </c>
      <c r="H145" s="11" t="str">
        <f t="shared" si="24"/>
        <v/>
      </c>
      <c r="I145" t="str">
        <f t="shared" si="25"/>
        <v/>
      </c>
      <c r="N145" t="str">
        <f>WindowsReports!G145&amp;""</f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R145" t="str">
        <f t="shared" si="33"/>
        <v/>
      </c>
      <c r="S145" t="str" cm="1">
        <f t="array" ref="S145">IF($P145="","",IFERROR(_xlfn.LET(_xlpm.t,_xlfn.TEXTSPLIT($P145,"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"&amp;TRIM($P145)))</f>
        <v/>
      </c>
      <c r="T145" t="str">
        <f t="shared" si="34"/>
        <v/>
      </c>
      <c r="U145" t="str">
        <f t="shared" si="35"/>
        <v/>
      </c>
    </row>
    <row r="146" spans="1:21">
      <c r="A146" t="str">
        <f>CSV!B146&amp;""</f>
        <v/>
      </c>
      <c r="B146" s="11" t="str" cm="1">
        <f t="array" ref="B146">IF(CSV!$AR146=0,"",INDEX(Input!$D$2:$AC$500,CSV!$AR146,$L$1)&amp;"")</f>
        <v/>
      </c>
      <c r="C146" s="11" t="str">
        <f t="shared" si="26"/>
        <v/>
      </c>
      <c r="D146" s="11" t="str">
        <f t="shared" si="27"/>
        <v/>
      </c>
      <c r="E146" s="11" t="str">
        <f t="shared" si="28"/>
        <v/>
      </c>
      <c r="F146" s="11" t="str">
        <f t="shared" si="29"/>
        <v/>
      </c>
      <c r="G146" s="11" t="str" cm="1">
        <f t="array" ref="G146">IF($D146="","",IFERROR(_xlfn.LET(_xlpm.t,_xlfn.TEXTSPLIT($D146,"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"&amp;TRIM($D146)))</f>
        <v/>
      </c>
      <c r="H146" s="11" t="str">
        <f t="shared" si="24"/>
        <v/>
      </c>
      <c r="I146" t="str">
        <f t="shared" si="25"/>
        <v/>
      </c>
      <c r="N146" t="str">
        <f>WindowsReports!G146&amp;""</f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R146" t="str">
        <f t="shared" si="33"/>
        <v/>
      </c>
      <c r="S146" t="str" cm="1">
        <f t="array" ref="S146">IF($P146="","",IFERROR(_xlfn.LET(_xlpm.t,_xlfn.TEXTSPLIT($P146,"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"&amp;TRIM($P146)))</f>
        <v/>
      </c>
      <c r="T146" t="str">
        <f t="shared" si="34"/>
        <v/>
      </c>
      <c r="U146" t="str">
        <f t="shared" si="35"/>
        <v/>
      </c>
    </row>
    <row r="147" spans="1:21">
      <c r="A147" t="str">
        <f>CSV!B147&amp;""</f>
        <v/>
      </c>
      <c r="B147" s="11" t="str" cm="1">
        <f t="array" ref="B147">IF(CSV!$AR147=0,"",INDEX(Input!$D$2:$AC$500,CSV!$AR147,$L$1)&amp;"")</f>
        <v/>
      </c>
      <c r="C147" s="11" t="str">
        <f t="shared" si="26"/>
        <v/>
      </c>
      <c r="D147" s="11" t="str">
        <f t="shared" si="27"/>
        <v/>
      </c>
      <c r="E147" s="11" t="str">
        <f t="shared" si="28"/>
        <v/>
      </c>
      <c r="F147" s="11" t="str">
        <f t="shared" si="29"/>
        <v/>
      </c>
      <c r="G147" s="11" t="str" cm="1">
        <f t="array" ref="G147">IF($D147="","",IFERROR(_xlfn.LET(_xlpm.t,_xlfn.TEXTSPLIT($D147,"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"&amp;TRIM($D147)))</f>
        <v/>
      </c>
      <c r="H147" s="11" t="str">
        <f t="shared" si="24"/>
        <v/>
      </c>
      <c r="I147" t="str">
        <f t="shared" si="25"/>
        <v/>
      </c>
      <c r="N147" t="str">
        <f>WindowsReports!G147&amp;""</f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R147" t="str">
        <f t="shared" si="33"/>
        <v/>
      </c>
      <c r="S147" t="str" cm="1">
        <f t="array" ref="S147">IF($P147="","",IFERROR(_xlfn.LET(_xlpm.t,_xlfn.TEXTSPLIT($P147,"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"&amp;TRIM($P147)))</f>
        <v/>
      </c>
      <c r="T147" t="str">
        <f t="shared" si="34"/>
        <v/>
      </c>
      <c r="U147" t="str">
        <f t="shared" si="35"/>
        <v/>
      </c>
    </row>
    <row r="148" spans="1:21">
      <c r="A148" t="str">
        <f>CSV!B148&amp;""</f>
        <v/>
      </c>
      <c r="B148" s="11" t="str" cm="1">
        <f t="array" ref="B148">IF(CSV!$AR148=0,"",INDEX(Input!$D$2:$AC$500,CSV!$AR148,$L$1)&amp;"")</f>
        <v/>
      </c>
      <c r="C148" s="11" t="str">
        <f t="shared" si="26"/>
        <v/>
      </c>
      <c r="D148" s="11" t="str">
        <f t="shared" si="27"/>
        <v/>
      </c>
      <c r="E148" s="11" t="str">
        <f t="shared" si="28"/>
        <v/>
      </c>
      <c r="F148" s="11" t="str">
        <f t="shared" si="29"/>
        <v/>
      </c>
      <c r="G148" s="11" t="str" cm="1">
        <f t="array" ref="G148">IF($D148="","",IFERROR(_xlfn.LET(_xlpm.t,_xlfn.TEXTSPLIT($D148,"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"&amp;TRIM($D148)))</f>
        <v/>
      </c>
      <c r="H148" s="11" t="str">
        <f t="shared" si="24"/>
        <v/>
      </c>
      <c r="I148" t="str">
        <f t="shared" si="25"/>
        <v/>
      </c>
      <c r="N148" t="str">
        <f>WindowsReports!G148&amp;""</f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R148" t="str">
        <f t="shared" si="33"/>
        <v/>
      </c>
      <c r="S148" t="str" cm="1">
        <f t="array" ref="S148">IF($P148="","",IFERROR(_xlfn.LET(_xlpm.t,_xlfn.TEXTSPLIT($P148,"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"&amp;TRIM($P148)))</f>
        <v/>
      </c>
      <c r="T148" t="str">
        <f t="shared" si="34"/>
        <v/>
      </c>
      <c r="U148" t="str">
        <f t="shared" si="35"/>
        <v/>
      </c>
    </row>
    <row r="149" spans="1:21">
      <c r="A149" t="str">
        <f>CSV!B149&amp;""</f>
        <v/>
      </c>
      <c r="B149" s="11" t="str" cm="1">
        <f t="array" ref="B149">IF(CSV!$AR149=0,"",INDEX(Input!$D$2:$AC$500,CSV!$AR149,$L$1)&amp;"")</f>
        <v/>
      </c>
      <c r="C149" s="11" t="str">
        <f t="shared" si="26"/>
        <v/>
      </c>
      <c r="D149" s="11" t="str">
        <f t="shared" si="27"/>
        <v/>
      </c>
      <c r="E149" s="11" t="str">
        <f t="shared" si="28"/>
        <v/>
      </c>
      <c r="F149" s="11" t="str">
        <f t="shared" si="29"/>
        <v/>
      </c>
      <c r="G149" s="11" t="str" cm="1">
        <f t="array" ref="G149">IF($D149="","",IFERROR(_xlfn.LET(_xlpm.t,_xlfn.TEXTSPLIT($D149,"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"&amp;TRIM($D149)))</f>
        <v/>
      </c>
      <c r="H149" s="11" t="str">
        <f t="shared" si="24"/>
        <v/>
      </c>
      <c r="I149" t="str">
        <f t="shared" si="25"/>
        <v/>
      </c>
      <c r="N149" t="str">
        <f>WindowsReports!G149&amp;""</f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R149" t="str">
        <f t="shared" si="33"/>
        <v/>
      </c>
      <c r="S149" t="str" cm="1">
        <f t="array" ref="S149">IF($P149="","",IFERROR(_xlfn.LET(_xlpm.t,_xlfn.TEXTSPLIT($P149,"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"&amp;TRIM($P149)))</f>
        <v/>
      </c>
      <c r="T149" t="str">
        <f t="shared" si="34"/>
        <v/>
      </c>
      <c r="U149" t="str">
        <f t="shared" si="35"/>
        <v/>
      </c>
    </row>
    <row r="150" spans="1:21">
      <c r="A150" t="str">
        <f>CSV!B150&amp;""</f>
        <v/>
      </c>
      <c r="B150" s="11" t="str" cm="1">
        <f t="array" ref="B150">IF(CSV!$AR150=0,"",INDEX(Input!$D$2:$AC$500,CSV!$AR150,$L$1)&amp;"")</f>
        <v/>
      </c>
      <c r="C150" s="11" t="str">
        <f t="shared" si="26"/>
        <v/>
      </c>
      <c r="D150" s="11" t="str">
        <f t="shared" si="27"/>
        <v/>
      </c>
      <c r="E150" s="11" t="str">
        <f t="shared" si="28"/>
        <v/>
      </c>
      <c r="F150" s="11" t="str">
        <f t="shared" si="29"/>
        <v/>
      </c>
      <c r="G150" s="11" t="str" cm="1">
        <f t="array" ref="G150">IF($D150="","",IFERROR(_xlfn.LET(_xlpm.t,_xlfn.TEXTSPLIT($D150,"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"&amp;TRIM($D150)))</f>
        <v/>
      </c>
      <c r="H150" s="11" t="str">
        <f t="shared" si="24"/>
        <v/>
      </c>
      <c r="I150" t="str">
        <f t="shared" si="25"/>
        <v/>
      </c>
      <c r="N150" t="str">
        <f>WindowsReports!G150&amp;""</f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R150" t="str">
        <f t="shared" si="33"/>
        <v/>
      </c>
      <c r="S150" t="str" cm="1">
        <f t="array" ref="S150">IF($P150="","",IFERROR(_xlfn.LET(_xlpm.t,_xlfn.TEXTSPLIT($P150,"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"&amp;TRIM($P150)))</f>
        <v/>
      </c>
      <c r="T150" t="str">
        <f t="shared" si="34"/>
        <v/>
      </c>
      <c r="U150" t="str">
        <f t="shared" si="35"/>
        <v/>
      </c>
    </row>
    <row r="151" spans="1:21">
      <c r="A151" t="str">
        <f>CSV!B151&amp;""</f>
        <v/>
      </c>
      <c r="B151" s="11" t="str" cm="1">
        <f t="array" ref="B151">IF(CSV!$AR151=0,"",INDEX(Input!$D$2:$AC$500,CSV!$AR151,$L$1)&amp;"")</f>
        <v/>
      </c>
      <c r="C151" s="11" t="str">
        <f t="shared" si="26"/>
        <v/>
      </c>
      <c r="D151" s="11" t="str">
        <f t="shared" si="27"/>
        <v/>
      </c>
      <c r="E151" s="11" t="str">
        <f t="shared" si="28"/>
        <v/>
      </c>
      <c r="F151" s="11" t="str">
        <f t="shared" si="29"/>
        <v/>
      </c>
      <c r="G151" s="11" t="str" cm="1">
        <f t="array" ref="G151">IF($D151="","",IFERROR(_xlfn.LET(_xlpm.t,_xlfn.TEXTSPLIT($D151,"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"&amp;TRIM($D151)))</f>
        <v/>
      </c>
      <c r="H151" s="11" t="str">
        <f t="shared" si="24"/>
        <v/>
      </c>
      <c r="I151" t="str">
        <f t="shared" si="25"/>
        <v/>
      </c>
      <c r="N151" t="str">
        <f>WindowsReports!G151&amp;""</f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R151" t="str">
        <f t="shared" si="33"/>
        <v/>
      </c>
      <c r="S151" t="str" cm="1">
        <f t="array" ref="S151">IF($P151="","",IFERROR(_xlfn.LET(_xlpm.t,_xlfn.TEXTSPLIT($P151,"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"&amp;TRIM($P151)))</f>
        <v/>
      </c>
      <c r="T151" t="str">
        <f t="shared" si="34"/>
        <v/>
      </c>
      <c r="U151" t="str">
        <f t="shared" si="35"/>
        <v/>
      </c>
    </row>
    <row r="152" spans="1:21">
      <c r="A152" t="str">
        <f>CSV!B152&amp;""</f>
        <v/>
      </c>
      <c r="B152" s="11" t="str" cm="1">
        <f t="array" ref="B152">IF(CSV!$AR152=0,"",INDEX(Input!$D$2:$AC$500,CSV!$AR152,$L$1)&amp;"")</f>
        <v/>
      </c>
      <c r="C152" s="11" t="str">
        <f t="shared" si="26"/>
        <v/>
      </c>
      <c r="D152" s="11" t="str">
        <f t="shared" si="27"/>
        <v/>
      </c>
      <c r="E152" s="11" t="str">
        <f t="shared" si="28"/>
        <v/>
      </c>
      <c r="F152" s="11" t="str">
        <f t="shared" si="29"/>
        <v/>
      </c>
      <c r="G152" s="11" t="str" cm="1">
        <f t="array" ref="G152">IF($D152="","",IFERROR(_xlfn.LET(_xlpm.t,_xlfn.TEXTSPLIT($D152,"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"&amp;TRIM($D152)))</f>
        <v/>
      </c>
      <c r="H152" s="11" t="str">
        <f t="shared" si="24"/>
        <v/>
      </c>
      <c r="I152" t="str">
        <f t="shared" si="25"/>
        <v/>
      </c>
      <c r="N152" t="str">
        <f>WindowsReports!G152&amp;""</f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R152" t="str">
        <f t="shared" si="33"/>
        <v/>
      </c>
      <c r="S152" t="str" cm="1">
        <f t="array" ref="S152">IF($P152="","",IFERROR(_xlfn.LET(_xlpm.t,_xlfn.TEXTSPLIT($P152,"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"&amp;TRIM($P152)))</f>
        <v/>
      </c>
      <c r="T152" t="str">
        <f t="shared" si="34"/>
        <v/>
      </c>
      <c r="U152" t="str">
        <f t="shared" si="35"/>
        <v/>
      </c>
    </row>
    <row r="153" spans="1:21">
      <c r="A153" t="str">
        <f>CSV!B153&amp;""</f>
        <v/>
      </c>
      <c r="B153" s="11" t="str" cm="1">
        <f t="array" ref="B153">IF(CSV!$AR153=0,"",INDEX(Input!$D$2:$AC$500,CSV!$AR153,$L$1)&amp;"")</f>
        <v/>
      </c>
      <c r="C153" s="11" t="str">
        <f t="shared" si="26"/>
        <v/>
      </c>
      <c r="D153" s="11" t="str">
        <f t="shared" si="27"/>
        <v/>
      </c>
      <c r="E153" s="11" t="str">
        <f t="shared" si="28"/>
        <v/>
      </c>
      <c r="F153" s="11" t="str">
        <f t="shared" si="29"/>
        <v/>
      </c>
      <c r="G153" s="11" t="str" cm="1">
        <f t="array" ref="G153">IF($D153="","",IFERROR(_xlfn.LET(_xlpm.t,_xlfn.TEXTSPLIT($D153,"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"&amp;TRIM($D153)))</f>
        <v/>
      </c>
      <c r="H153" s="11" t="str">
        <f t="shared" si="24"/>
        <v/>
      </c>
      <c r="I153" t="str">
        <f t="shared" si="25"/>
        <v/>
      </c>
      <c r="N153" t="str">
        <f>WindowsReports!G153&amp;""</f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R153" t="str">
        <f t="shared" si="33"/>
        <v/>
      </c>
      <c r="S153" t="str" cm="1">
        <f t="array" ref="S153">IF($P153="","",IFERROR(_xlfn.LET(_xlpm.t,_xlfn.TEXTSPLIT($P153,"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"&amp;TRIM($P153)))</f>
        <v/>
      </c>
      <c r="T153" t="str">
        <f t="shared" si="34"/>
        <v/>
      </c>
      <c r="U153" t="str">
        <f t="shared" si="35"/>
        <v/>
      </c>
    </row>
    <row r="154" spans="1:21">
      <c r="A154" t="str">
        <f>CSV!B154&amp;""</f>
        <v/>
      </c>
      <c r="B154" s="11" t="str" cm="1">
        <f t="array" ref="B154">IF(CSV!$AR154=0,"",INDEX(Input!$D$2:$AC$500,CSV!$AR154,$L$1)&amp;"")</f>
        <v/>
      </c>
      <c r="C154" s="11" t="str">
        <f t="shared" si="26"/>
        <v/>
      </c>
      <c r="D154" s="11" t="str">
        <f t="shared" si="27"/>
        <v/>
      </c>
      <c r="E154" s="11" t="str">
        <f t="shared" si="28"/>
        <v/>
      </c>
      <c r="F154" s="11" t="str">
        <f t="shared" si="29"/>
        <v/>
      </c>
      <c r="G154" s="11" t="str" cm="1">
        <f t="array" ref="G154">IF($D154="","",IFERROR(_xlfn.LET(_xlpm.t,_xlfn.TEXTSPLIT($D154,"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"&amp;TRIM($D154)))</f>
        <v/>
      </c>
      <c r="H154" s="11" t="str">
        <f t="shared" si="24"/>
        <v/>
      </c>
      <c r="I154" t="str">
        <f t="shared" si="25"/>
        <v/>
      </c>
      <c r="N154" t="str">
        <f>WindowsReports!G154&amp;""</f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R154" t="str">
        <f t="shared" si="33"/>
        <v/>
      </c>
      <c r="S154" t="str" cm="1">
        <f t="array" ref="S154">IF($P154="","",IFERROR(_xlfn.LET(_xlpm.t,_xlfn.TEXTSPLIT($P154,"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"&amp;TRIM($P154)))</f>
        <v/>
      </c>
      <c r="T154" t="str">
        <f t="shared" si="34"/>
        <v/>
      </c>
      <c r="U154" t="str">
        <f t="shared" si="35"/>
        <v/>
      </c>
    </row>
    <row r="155" spans="1:21">
      <c r="A155" t="str">
        <f>CSV!B155&amp;""</f>
        <v/>
      </c>
      <c r="B155" s="11" t="str" cm="1">
        <f t="array" ref="B155">IF(CSV!$AR155=0,"",INDEX(Input!$D$2:$AC$500,CSV!$AR155,$L$1)&amp;"")</f>
        <v/>
      </c>
      <c r="C155" s="11" t="str">
        <f t="shared" si="26"/>
        <v/>
      </c>
      <c r="D155" s="11" t="str">
        <f t="shared" si="27"/>
        <v/>
      </c>
      <c r="E155" s="11" t="str">
        <f t="shared" si="28"/>
        <v/>
      </c>
      <c r="F155" s="11" t="str">
        <f t="shared" si="29"/>
        <v/>
      </c>
      <c r="G155" s="11" t="str" cm="1">
        <f t="array" ref="G155">IF($D155="","",IFERROR(_xlfn.LET(_xlpm.t,_xlfn.TEXTSPLIT($D155,"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"&amp;TRIM($D155)))</f>
        <v/>
      </c>
      <c r="H155" s="11" t="str">
        <f t="shared" si="24"/>
        <v/>
      </c>
      <c r="I155" t="str">
        <f t="shared" si="25"/>
        <v/>
      </c>
      <c r="N155" t="str">
        <f>WindowsReports!G155&amp;""</f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R155" t="str">
        <f t="shared" si="33"/>
        <v/>
      </c>
      <c r="S155" t="str" cm="1">
        <f t="array" ref="S155">IF($P155="","",IFERROR(_xlfn.LET(_xlpm.t,_xlfn.TEXTSPLIT($P155,"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"&amp;TRIM($P155)))</f>
        <v/>
      </c>
      <c r="T155" t="str">
        <f t="shared" si="34"/>
        <v/>
      </c>
      <c r="U155" t="str">
        <f t="shared" si="35"/>
        <v/>
      </c>
    </row>
    <row r="156" spans="1:21">
      <c r="A156" t="str">
        <f>CSV!B156&amp;""</f>
        <v/>
      </c>
      <c r="B156" s="11" t="str" cm="1">
        <f t="array" ref="B156">IF(CSV!$AR156=0,"",INDEX(Input!$D$2:$AC$500,CSV!$AR156,$L$1)&amp;"")</f>
        <v/>
      </c>
      <c r="C156" s="11" t="str">
        <f t="shared" si="26"/>
        <v/>
      </c>
      <c r="D156" s="11" t="str">
        <f t="shared" si="27"/>
        <v/>
      </c>
      <c r="E156" s="11" t="str">
        <f t="shared" si="28"/>
        <v/>
      </c>
      <c r="F156" s="11" t="str">
        <f t="shared" si="29"/>
        <v/>
      </c>
      <c r="G156" s="11" t="str" cm="1">
        <f t="array" ref="G156">IF($D156="","",IFERROR(_xlfn.LET(_xlpm.t,_xlfn.TEXTSPLIT($D156,"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"&amp;TRIM($D156)))</f>
        <v/>
      </c>
      <c r="H156" s="11" t="str">
        <f t="shared" si="24"/>
        <v/>
      </c>
      <c r="I156" t="str">
        <f t="shared" si="25"/>
        <v/>
      </c>
      <c r="N156" t="str">
        <f>WindowsReports!G156&amp;""</f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R156" t="str">
        <f t="shared" si="33"/>
        <v/>
      </c>
      <c r="S156" t="str" cm="1">
        <f t="array" ref="S156">IF($P156="","",IFERROR(_xlfn.LET(_xlpm.t,_xlfn.TEXTSPLIT($P156,"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"&amp;TRIM($P156)))</f>
        <v/>
      </c>
      <c r="T156" t="str">
        <f t="shared" si="34"/>
        <v/>
      </c>
      <c r="U156" t="str">
        <f t="shared" si="35"/>
        <v/>
      </c>
    </row>
    <row r="157" spans="1:21">
      <c r="A157" t="str">
        <f>CSV!B157&amp;""</f>
        <v/>
      </c>
      <c r="B157" s="11" t="str" cm="1">
        <f t="array" ref="B157">IF(CSV!$AR157=0,"",INDEX(Input!$D$2:$AC$500,CSV!$AR157,$L$1)&amp;"")</f>
        <v/>
      </c>
      <c r="C157" s="11" t="str">
        <f t="shared" si="26"/>
        <v/>
      </c>
      <c r="D157" s="11" t="str">
        <f t="shared" si="27"/>
        <v/>
      </c>
      <c r="E157" s="11" t="str">
        <f t="shared" si="28"/>
        <v/>
      </c>
      <c r="F157" s="11" t="str">
        <f t="shared" si="29"/>
        <v/>
      </c>
      <c r="G157" s="11" t="str" cm="1">
        <f t="array" ref="G157">IF($D157="","",IFERROR(_xlfn.LET(_xlpm.t,_xlfn.TEXTSPLIT($D157,"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"&amp;TRIM($D157)))</f>
        <v/>
      </c>
      <c r="H157" s="11" t="str">
        <f t="shared" si="24"/>
        <v/>
      </c>
      <c r="I157" t="str">
        <f t="shared" si="25"/>
        <v/>
      </c>
      <c r="N157" t="str">
        <f>WindowsReports!G157&amp;""</f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R157" t="str">
        <f t="shared" si="33"/>
        <v/>
      </c>
      <c r="S157" t="str" cm="1">
        <f t="array" ref="S157">IF($P157="","",IFERROR(_xlfn.LET(_xlpm.t,_xlfn.TEXTSPLIT($P157,"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"&amp;TRIM($P157)))</f>
        <v/>
      </c>
      <c r="T157" t="str">
        <f t="shared" si="34"/>
        <v/>
      </c>
      <c r="U157" t="str">
        <f t="shared" si="35"/>
        <v/>
      </c>
    </row>
    <row r="158" spans="1:21">
      <c r="A158" t="str">
        <f>CSV!B158&amp;""</f>
        <v/>
      </c>
      <c r="B158" s="11" t="str" cm="1">
        <f t="array" ref="B158">IF(CSV!$AR158=0,"",INDEX(Input!$D$2:$AC$500,CSV!$AR158,$L$1)&amp;"")</f>
        <v/>
      </c>
      <c r="C158" s="11" t="str">
        <f t="shared" si="26"/>
        <v/>
      </c>
      <c r="D158" s="11" t="str">
        <f t="shared" si="27"/>
        <v/>
      </c>
      <c r="E158" s="11" t="str">
        <f t="shared" si="28"/>
        <v/>
      </c>
      <c r="F158" s="11" t="str">
        <f t="shared" si="29"/>
        <v/>
      </c>
      <c r="G158" s="11" t="str" cm="1">
        <f t="array" ref="G158">IF($D158="","",IFERROR(_xlfn.LET(_xlpm.t,_xlfn.TEXTSPLIT($D158,"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"&amp;TRIM($D158)))</f>
        <v/>
      </c>
      <c r="H158" s="11" t="str">
        <f t="shared" si="24"/>
        <v/>
      </c>
      <c r="I158" t="str">
        <f t="shared" si="25"/>
        <v/>
      </c>
      <c r="N158" t="str">
        <f>WindowsReports!G158&amp;""</f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R158" t="str">
        <f t="shared" si="33"/>
        <v/>
      </c>
      <c r="S158" t="str" cm="1">
        <f t="array" ref="S158">IF($P158="","",IFERROR(_xlfn.LET(_xlpm.t,_xlfn.TEXTSPLIT($P158,"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"&amp;TRIM($P158)))</f>
        <v/>
      </c>
      <c r="T158" t="str">
        <f t="shared" si="34"/>
        <v/>
      </c>
      <c r="U158" t="str">
        <f t="shared" si="35"/>
        <v/>
      </c>
    </row>
    <row r="159" spans="1:21">
      <c r="A159" t="str">
        <f>CSV!B159&amp;""</f>
        <v/>
      </c>
      <c r="B159" s="11" t="str" cm="1">
        <f t="array" ref="B159">IF(CSV!$AR159=0,"",INDEX(Input!$D$2:$AC$500,CSV!$AR159,$L$1)&amp;"")</f>
        <v/>
      </c>
      <c r="C159" s="11" t="str">
        <f t="shared" si="26"/>
        <v/>
      </c>
      <c r="D159" s="11" t="str">
        <f t="shared" si="27"/>
        <v/>
      </c>
      <c r="E159" s="11" t="str">
        <f t="shared" si="28"/>
        <v/>
      </c>
      <c r="F159" s="11" t="str">
        <f t="shared" si="29"/>
        <v/>
      </c>
      <c r="G159" s="11" t="str" cm="1">
        <f t="array" ref="G159">IF($D159="","",IFERROR(_xlfn.LET(_xlpm.t,_xlfn.TEXTSPLIT($D159,"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"&amp;TRIM($D159)))</f>
        <v/>
      </c>
      <c r="H159" s="11" t="str">
        <f t="shared" si="24"/>
        <v/>
      </c>
      <c r="I159" t="str">
        <f t="shared" si="25"/>
        <v/>
      </c>
      <c r="N159" t="str">
        <f>WindowsReports!G159&amp;""</f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R159" t="str">
        <f t="shared" si="33"/>
        <v/>
      </c>
      <c r="S159" t="str" cm="1">
        <f t="array" ref="S159">IF($P159="","",IFERROR(_xlfn.LET(_xlpm.t,_xlfn.TEXTSPLIT($P159,"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"&amp;TRIM($P159)))</f>
        <v/>
      </c>
      <c r="T159" t="str">
        <f t="shared" si="34"/>
        <v/>
      </c>
      <c r="U159" t="str">
        <f t="shared" si="35"/>
        <v/>
      </c>
    </row>
    <row r="160" spans="1:21">
      <c r="A160" t="str">
        <f>CSV!B160&amp;""</f>
        <v/>
      </c>
      <c r="B160" s="11" t="str" cm="1">
        <f t="array" ref="B160">IF(CSV!$AR160=0,"",INDEX(Input!$D$2:$AC$500,CSV!$AR160,$L$1)&amp;"")</f>
        <v/>
      </c>
      <c r="C160" s="11" t="str">
        <f t="shared" si="26"/>
        <v/>
      </c>
      <c r="D160" s="11" t="str">
        <f t="shared" si="27"/>
        <v/>
      </c>
      <c r="E160" s="11" t="str">
        <f t="shared" si="28"/>
        <v/>
      </c>
      <c r="F160" s="11" t="str">
        <f t="shared" si="29"/>
        <v/>
      </c>
      <c r="G160" s="11" t="str" cm="1">
        <f t="array" ref="G160">IF($D160="","",IFERROR(_xlfn.LET(_xlpm.t,_xlfn.TEXTSPLIT($D160,"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"&amp;TRIM($D160)))</f>
        <v/>
      </c>
      <c r="H160" s="11" t="str">
        <f t="shared" si="24"/>
        <v/>
      </c>
      <c r="I160" t="str">
        <f t="shared" si="25"/>
        <v/>
      </c>
      <c r="N160" t="str">
        <f>WindowsReports!G160&amp;""</f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R160" t="str">
        <f t="shared" si="33"/>
        <v/>
      </c>
      <c r="S160" t="str" cm="1">
        <f t="array" ref="S160">IF($P160="","",IFERROR(_xlfn.LET(_xlpm.t,_xlfn.TEXTSPLIT($P160,"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"&amp;TRIM($P160)))</f>
        <v/>
      </c>
      <c r="T160" t="str">
        <f t="shared" si="34"/>
        <v/>
      </c>
      <c r="U160" t="str">
        <f t="shared" si="35"/>
        <v/>
      </c>
    </row>
    <row r="161" spans="1:21">
      <c r="A161" t="str">
        <f>CSV!B161&amp;""</f>
        <v/>
      </c>
      <c r="B161" s="11" t="str" cm="1">
        <f t="array" ref="B161">IF(CSV!$AR161=0,"",INDEX(Input!$D$2:$AC$500,CSV!$AR161,$L$1)&amp;"")</f>
        <v/>
      </c>
      <c r="C161" s="11" t="str">
        <f t="shared" si="26"/>
        <v/>
      </c>
      <c r="D161" s="11" t="str">
        <f t="shared" si="27"/>
        <v/>
      </c>
      <c r="E161" s="11" t="str">
        <f t="shared" si="28"/>
        <v/>
      </c>
      <c r="F161" s="11" t="str">
        <f t="shared" si="29"/>
        <v/>
      </c>
      <c r="G161" s="11" t="str" cm="1">
        <f t="array" ref="G161">IF($D161="","",IFERROR(_xlfn.LET(_xlpm.t,_xlfn.TEXTSPLIT($D161,"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"&amp;TRIM($D161)))</f>
        <v/>
      </c>
      <c r="H161" s="11" t="str">
        <f t="shared" si="24"/>
        <v/>
      </c>
      <c r="I161" t="str">
        <f t="shared" si="25"/>
        <v/>
      </c>
      <c r="N161" t="str">
        <f>WindowsReports!G161&amp;""</f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R161" t="str">
        <f t="shared" si="33"/>
        <v/>
      </c>
      <c r="S161" t="str" cm="1">
        <f t="array" ref="S161">IF($P161="","",IFERROR(_xlfn.LET(_xlpm.t,_xlfn.TEXTSPLIT($P161,"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"&amp;TRIM($P161)))</f>
        <v/>
      </c>
      <c r="T161" t="str">
        <f t="shared" si="34"/>
        <v/>
      </c>
      <c r="U161" t="str">
        <f t="shared" si="35"/>
        <v/>
      </c>
    </row>
    <row r="162" spans="1:21">
      <c r="A162" t="str">
        <f>CSV!B162&amp;""</f>
        <v/>
      </c>
      <c r="B162" s="11" t="str" cm="1">
        <f t="array" ref="B162">IF(CSV!$AR162=0,"",INDEX(Input!$D$2:$AC$500,CSV!$AR162,$L$1)&amp;"")</f>
        <v/>
      </c>
      <c r="C162" s="11" t="str">
        <f t="shared" si="26"/>
        <v/>
      </c>
      <c r="D162" s="11" t="str">
        <f t="shared" si="27"/>
        <v/>
      </c>
      <c r="E162" s="11" t="str">
        <f t="shared" si="28"/>
        <v/>
      </c>
      <c r="F162" s="11" t="str">
        <f t="shared" si="29"/>
        <v/>
      </c>
      <c r="G162" s="11" t="str" cm="1">
        <f t="array" ref="G162">IF($D162="","",IFERROR(_xlfn.LET(_xlpm.t,_xlfn.TEXTSPLIT($D162,"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"&amp;TRIM($D162)))</f>
        <v/>
      </c>
      <c r="H162" s="11" t="str">
        <f t="shared" si="24"/>
        <v/>
      </c>
      <c r="I162" t="str">
        <f t="shared" si="25"/>
        <v/>
      </c>
      <c r="N162" t="str">
        <f>WindowsReports!G162&amp;""</f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R162" t="str">
        <f t="shared" si="33"/>
        <v/>
      </c>
      <c r="S162" t="str" cm="1">
        <f t="array" ref="S162">IF($P162="","",IFERROR(_xlfn.LET(_xlpm.t,_xlfn.TEXTSPLIT($P162,"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"&amp;TRIM($P162)))</f>
        <v/>
      </c>
      <c r="T162" t="str">
        <f t="shared" si="34"/>
        <v/>
      </c>
      <c r="U162" t="str">
        <f t="shared" si="35"/>
        <v/>
      </c>
    </row>
    <row r="163" spans="1:21">
      <c r="A163" t="str">
        <f>CSV!B163&amp;""</f>
        <v/>
      </c>
      <c r="B163" s="11" t="str" cm="1">
        <f t="array" ref="B163">IF(CSV!$AR163=0,"",INDEX(Input!$D$2:$AC$500,CSV!$AR163,$L$1)&amp;"")</f>
        <v/>
      </c>
      <c r="C163" s="11" t="str">
        <f t="shared" si="26"/>
        <v/>
      </c>
      <c r="D163" s="11" t="str">
        <f t="shared" si="27"/>
        <v/>
      </c>
      <c r="E163" s="11" t="str">
        <f t="shared" si="28"/>
        <v/>
      </c>
      <c r="F163" s="11" t="str">
        <f t="shared" si="29"/>
        <v/>
      </c>
      <c r="G163" s="11" t="str" cm="1">
        <f t="array" ref="G163">IF($D163="","",IFERROR(_xlfn.LET(_xlpm.t,_xlfn.TEXTSPLIT($D163,"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"&amp;TRIM($D163)))</f>
        <v/>
      </c>
      <c r="H163" s="11" t="str">
        <f t="shared" si="24"/>
        <v/>
      </c>
      <c r="I163" t="str">
        <f t="shared" si="25"/>
        <v/>
      </c>
      <c r="N163" t="str">
        <f>WindowsReports!G163&amp;""</f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R163" t="str">
        <f t="shared" si="33"/>
        <v/>
      </c>
      <c r="S163" t="str" cm="1">
        <f t="array" ref="S163">IF($P163="","",IFERROR(_xlfn.LET(_xlpm.t,_xlfn.TEXTSPLIT($P163,"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"&amp;TRIM($P163)))</f>
        <v/>
      </c>
      <c r="T163" t="str">
        <f t="shared" si="34"/>
        <v/>
      </c>
      <c r="U163" t="str">
        <f t="shared" si="35"/>
        <v/>
      </c>
    </row>
    <row r="164" spans="1:21">
      <c r="A164" t="str">
        <f>CSV!B164&amp;""</f>
        <v/>
      </c>
      <c r="B164" s="11" t="str" cm="1">
        <f t="array" ref="B164">IF(CSV!$AR164=0,"",INDEX(Input!$D$2:$AC$500,CSV!$AR164,$L$1)&amp;"")</f>
        <v/>
      </c>
      <c r="C164" s="11" t="str">
        <f t="shared" si="26"/>
        <v/>
      </c>
      <c r="D164" s="11" t="str">
        <f t="shared" si="27"/>
        <v/>
      </c>
      <c r="E164" s="11" t="str">
        <f t="shared" si="28"/>
        <v/>
      </c>
      <c r="F164" s="11" t="str">
        <f t="shared" si="29"/>
        <v/>
      </c>
      <c r="G164" s="11" t="str" cm="1">
        <f t="array" ref="G164">IF($D164="","",IFERROR(_xlfn.LET(_xlpm.t,_xlfn.TEXTSPLIT($D164,"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"&amp;TRIM($D164)))</f>
        <v/>
      </c>
      <c r="H164" s="11" t="str">
        <f t="shared" si="24"/>
        <v/>
      </c>
      <c r="I164" t="str">
        <f t="shared" si="25"/>
        <v/>
      </c>
      <c r="N164" t="str">
        <f>WindowsReports!G164&amp;""</f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R164" t="str">
        <f t="shared" si="33"/>
        <v/>
      </c>
      <c r="S164" t="str" cm="1">
        <f t="array" ref="S164">IF($P164="","",IFERROR(_xlfn.LET(_xlpm.t,_xlfn.TEXTSPLIT($P164,"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"&amp;TRIM($P164)))</f>
        <v/>
      </c>
      <c r="T164" t="str">
        <f t="shared" si="34"/>
        <v/>
      </c>
      <c r="U164" t="str">
        <f t="shared" si="35"/>
        <v/>
      </c>
    </row>
    <row r="165" spans="1:21">
      <c r="A165" t="str">
        <f>CSV!B165&amp;""</f>
        <v/>
      </c>
      <c r="B165" s="11" t="str" cm="1">
        <f t="array" ref="B165">IF(CSV!$AR165=0,"",INDEX(Input!$D$2:$AC$500,CSV!$AR165,$L$1)&amp;"")</f>
        <v/>
      </c>
      <c r="C165" s="11" t="str">
        <f t="shared" si="26"/>
        <v/>
      </c>
      <c r="D165" s="11" t="str">
        <f t="shared" si="27"/>
        <v/>
      </c>
      <c r="E165" s="11" t="str">
        <f t="shared" si="28"/>
        <v/>
      </c>
      <c r="F165" s="11" t="str">
        <f t="shared" si="29"/>
        <v/>
      </c>
      <c r="G165" s="11" t="str" cm="1">
        <f t="array" ref="G165">IF($D165="","",IFERROR(_xlfn.LET(_xlpm.t,_xlfn.TEXTSPLIT($D165,"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"&amp;TRIM($D165)))</f>
        <v/>
      </c>
      <c r="H165" s="11" t="str">
        <f t="shared" si="24"/>
        <v/>
      </c>
      <c r="I165" t="str">
        <f t="shared" si="25"/>
        <v/>
      </c>
      <c r="N165" t="str">
        <f>WindowsReports!G165&amp;""</f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R165" t="str">
        <f t="shared" si="33"/>
        <v/>
      </c>
      <c r="S165" t="str" cm="1">
        <f t="array" ref="S165">IF($P165="","",IFERROR(_xlfn.LET(_xlpm.t,_xlfn.TEXTSPLIT($P165,"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"&amp;TRIM($P165)))</f>
        <v/>
      </c>
      <c r="T165" t="str">
        <f t="shared" si="34"/>
        <v/>
      </c>
      <c r="U165" t="str">
        <f t="shared" si="35"/>
        <v/>
      </c>
    </row>
    <row r="166" spans="1:21">
      <c r="A166" t="str">
        <f>CSV!B166&amp;""</f>
        <v/>
      </c>
      <c r="B166" s="11" t="str" cm="1">
        <f t="array" ref="B166">IF(CSV!$AR166=0,"",INDEX(Input!$D$2:$AC$500,CSV!$AR166,$L$1)&amp;"")</f>
        <v/>
      </c>
      <c r="C166" s="11" t="str">
        <f t="shared" si="26"/>
        <v/>
      </c>
      <c r="D166" s="11" t="str">
        <f t="shared" si="27"/>
        <v/>
      </c>
      <c r="E166" s="11" t="str">
        <f t="shared" si="28"/>
        <v/>
      </c>
      <c r="F166" s="11" t="str">
        <f t="shared" si="29"/>
        <v/>
      </c>
      <c r="G166" s="11" t="str" cm="1">
        <f t="array" ref="G166">IF($D166="","",IFERROR(_xlfn.LET(_xlpm.t,_xlfn.TEXTSPLIT($D166,"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"&amp;TRIM($D166)))</f>
        <v/>
      </c>
      <c r="H166" s="11" t="str">
        <f t="shared" si="24"/>
        <v/>
      </c>
      <c r="I166" t="str">
        <f t="shared" si="25"/>
        <v/>
      </c>
      <c r="N166" t="str">
        <f>WindowsReports!G166&amp;""</f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R166" t="str">
        <f t="shared" si="33"/>
        <v/>
      </c>
      <c r="S166" t="str" cm="1">
        <f t="array" ref="S166">IF($P166="","",IFERROR(_xlfn.LET(_xlpm.t,_xlfn.TEXTSPLIT($P166,"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"&amp;TRIM($P166)))</f>
        <v/>
      </c>
      <c r="T166" t="str">
        <f t="shared" si="34"/>
        <v/>
      </c>
      <c r="U166" t="str">
        <f t="shared" si="35"/>
        <v/>
      </c>
    </row>
    <row r="167" spans="1:21">
      <c r="A167" t="str">
        <f>CSV!B167&amp;""</f>
        <v/>
      </c>
      <c r="B167" s="11" t="str" cm="1">
        <f t="array" ref="B167">IF(CSV!$AR167=0,"",INDEX(Input!$D$2:$AC$500,CSV!$AR167,$L$1)&amp;"")</f>
        <v/>
      </c>
      <c r="C167" s="11" t="str">
        <f t="shared" si="26"/>
        <v/>
      </c>
      <c r="D167" s="11" t="str">
        <f t="shared" si="27"/>
        <v/>
      </c>
      <c r="E167" s="11" t="str">
        <f t="shared" si="28"/>
        <v/>
      </c>
      <c r="F167" s="11" t="str">
        <f t="shared" si="29"/>
        <v/>
      </c>
      <c r="G167" s="11" t="str" cm="1">
        <f t="array" ref="G167">IF($D167="","",IFERROR(_xlfn.LET(_xlpm.t,_xlfn.TEXTSPLIT($D167,"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"&amp;TRIM($D167)))</f>
        <v/>
      </c>
      <c r="H167" s="11" t="str">
        <f t="shared" si="24"/>
        <v/>
      </c>
      <c r="I167" t="str">
        <f t="shared" si="25"/>
        <v/>
      </c>
      <c r="N167" t="str">
        <f>WindowsReports!G167&amp;""</f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R167" t="str">
        <f t="shared" si="33"/>
        <v/>
      </c>
      <c r="S167" t="str" cm="1">
        <f t="array" ref="S167">IF($P167="","",IFERROR(_xlfn.LET(_xlpm.t,_xlfn.TEXTSPLIT($P167,"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"&amp;TRIM($P167)))</f>
        <v/>
      </c>
      <c r="T167" t="str">
        <f t="shared" si="34"/>
        <v/>
      </c>
      <c r="U167" t="str">
        <f t="shared" si="35"/>
        <v/>
      </c>
    </row>
    <row r="168" spans="1:21">
      <c r="A168" t="str">
        <f>CSV!B168&amp;""</f>
        <v/>
      </c>
      <c r="B168" s="11" t="str" cm="1">
        <f t="array" ref="B168">IF(CSV!$AR168=0,"",INDEX(Input!$D$2:$AC$500,CSV!$AR168,$L$1)&amp;"")</f>
        <v/>
      </c>
      <c r="C168" s="11" t="str">
        <f t="shared" si="26"/>
        <v/>
      </c>
      <c r="D168" s="11" t="str">
        <f t="shared" si="27"/>
        <v/>
      </c>
      <c r="E168" s="11" t="str">
        <f t="shared" si="28"/>
        <v/>
      </c>
      <c r="F168" s="11" t="str">
        <f t="shared" si="29"/>
        <v/>
      </c>
      <c r="G168" s="11" t="str" cm="1">
        <f t="array" ref="G168">IF($D168="","",IFERROR(_xlfn.LET(_xlpm.t,_xlfn.TEXTSPLIT($D168,"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"&amp;TRIM($D168)))</f>
        <v/>
      </c>
      <c r="H168" s="11" t="str">
        <f t="shared" si="24"/>
        <v/>
      </c>
      <c r="I168" t="str">
        <f t="shared" si="25"/>
        <v/>
      </c>
      <c r="N168" t="str">
        <f>WindowsReports!G168&amp;""</f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R168" t="str">
        <f t="shared" si="33"/>
        <v/>
      </c>
      <c r="S168" t="str" cm="1">
        <f t="array" ref="S168">IF($P168="","",IFERROR(_xlfn.LET(_xlpm.t,_xlfn.TEXTSPLIT($P168,"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"&amp;TRIM($P168)))</f>
        <v/>
      </c>
      <c r="T168" t="str">
        <f t="shared" si="34"/>
        <v/>
      </c>
      <c r="U168" t="str">
        <f t="shared" si="35"/>
        <v/>
      </c>
    </row>
    <row r="169" spans="1:21">
      <c r="A169" t="str">
        <f>CSV!B169&amp;""</f>
        <v/>
      </c>
      <c r="B169" s="11" t="str" cm="1">
        <f t="array" ref="B169">IF(CSV!$AR169=0,"",INDEX(Input!$D$2:$AC$500,CSV!$AR169,$L$1)&amp;"")</f>
        <v/>
      </c>
      <c r="C169" s="11" t="str">
        <f t="shared" si="26"/>
        <v/>
      </c>
      <c r="D169" s="11" t="str">
        <f t="shared" si="27"/>
        <v/>
      </c>
      <c r="E169" s="11" t="str">
        <f t="shared" si="28"/>
        <v/>
      </c>
      <c r="F169" s="11" t="str">
        <f t="shared" si="29"/>
        <v/>
      </c>
      <c r="G169" s="11" t="str" cm="1">
        <f t="array" ref="G169">IF($D169="","",IFERROR(_xlfn.LET(_xlpm.t,_xlfn.TEXTSPLIT($D169,"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"&amp;TRIM($D169)))</f>
        <v/>
      </c>
      <c r="H169" s="11" t="str">
        <f t="shared" si="24"/>
        <v/>
      </c>
      <c r="I169" t="str">
        <f t="shared" si="25"/>
        <v/>
      </c>
      <c r="N169" t="str">
        <f>WindowsReports!G169&amp;""</f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R169" t="str">
        <f t="shared" si="33"/>
        <v/>
      </c>
      <c r="S169" t="str" cm="1">
        <f t="array" ref="S169">IF($P169="","",IFERROR(_xlfn.LET(_xlpm.t,_xlfn.TEXTSPLIT($P169,"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"&amp;TRIM($P169)))</f>
        <v/>
      </c>
      <c r="T169" t="str">
        <f t="shared" si="34"/>
        <v/>
      </c>
      <c r="U169" t="str">
        <f t="shared" si="35"/>
        <v/>
      </c>
    </row>
    <row r="170" spans="1:21">
      <c r="A170" t="str">
        <f>CSV!B170&amp;""</f>
        <v/>
      </c>
      <c r="B170" s="11" t="str" cm="1">
        <f t="array" ref="B170">IF(CSV!$AR170=0,"",INDEX(Input!$D$2:$AC$500,CSV!$AR170,$L$1)&amp;"")</f>
        <v/>
      </c>
      <c r="C170" s="11" t="str">
        <f t="shared" si="26"/>
        <v/>
      </c>
      <c r="D170" s="11" t="str">
        <f t="shared" si="27"/>
        <v/>
      </c>
      <c r="E170" s="11" t="str">
        <f t="shared" si="28"/>
        <v/>
      </c>
      <c r="F170" s="11" t="str">
        <f t="shared" si="29"/>
        <v/>
      </c>
      <c r="G170" s="11" t="str" cm="1">
        <f t="array" ref="G170">IF($D170="","",IFERROR(_xlfn.LET(_xlpm.t,_xlfn.TEXTSPLIT($D170,"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"&amp;TRIM($D170)))</f>
        <v/>
      </c>
      <c r="H170" s="11" t="str">
        <f t="shared" si="24"/>
        <v/>
      </c>
      <c r="I170" t="str">
        <f t="shared" si="25"/>
        <v/>
      </c>
      <c r="N170" t="str">
        <f>WindowsReports!G170&amp;""</f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R170" t="str">
        <f t="shared" si="33"/>
        <v/>
      </c>
      <c r="S170" t="str" cm="1">
        <f t="array" ref="S170">IF($P170="","",IFERROR(_xlfn.LET(_xlpm.t,_xlfn.TEXTSPLIT($P170,"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"&amp;TRIM($P170)))</f>
        <v/>
      </c>
      <c r="T170" t="str">
        <f t="shared" si="34"/>
        <v/>
      </c>
      <c r="U170" t="str">
        <f t="shared" si="35"/>
        <v/>
      </c>
    </row>
    <row r="171" spans="1:21">
      <c r="A171" t="str">
        <f>CSV!B171&amp;""</f>
        <v/>
      </c>
      <c r="B171" s="11" t="str" cm="1">
        <f t="array" ref="B171">IF(CSV!$AR171=0,"",INDEX(Input!$D$2:$AC$500,CSV!$AR171,$L$1)&amp;"")</f>
        <v/>
      </c>
      <c r="C171" s="11" t="str">
        <f t="shared" si="26"/>
        <v/>
      </c>
      <c r="D171" s="11" t="str">
        <f t="shared" si="27"/>
        <v/>
      </c>
      <c r="E171" s="11" t="str">
        <f t="shared" si="28"/>
        <v/>
      </c>
      <c r="F171" s="11" t="str">
        <f t="shared" si="29"/>
        <v/>
      </c>
      <c r="G171" s="11" t="str" cm="1">
        <f t="array" ref="G171">IF($D171="","",IFERROR(_xlfn.LET(_xlpm.t,_xlfn.TEXTSPLIT($D171,"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"&amp;TRIM($D171)))</f>
        <v/>
      </c>
      <c r="H171" s="11" t="str">
        <f t="shared" si="24"/>
        <v/>
      </c>
      <c r="I171" t="str">
        <f t="shared" si="25"/>
        <v/>
      </c>
      <c r="N171" t="str">
        <f>WindowsReports!G171&amp;""</f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R171" t="str">
        <f t="shared" si="33"/>
        <v/>
      </c>
      <c r="S171" t="str" cm="1">
        <f t="array" ref="S171">IF($P171="","",IFERROR(_xlfn.LET(_xlpm.t,_xlfn.TEXTSPLIT($P171,"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"&amp;TRIM($P171)))</f>
        <v/>
      </c>
      <c r="T171" t="str">
        <f t="shared" si="34"/>
        <v/>
      </c>
      <c r="U171" t="str">
        <f t="shared" si="35"/>
        <v/>
      </c>
    </row>
    <row r="172" spans="1:21">
      <c r="A172" t="str">
        <f>CSV!B172&amp;""</f>
        <v/>
      </c>
      <c r="B172" s="11" t="str" cm="1">
        <f t="array" ref="B172">IF(CSV!$AR172=0,"",INDEX(Input!$D$2:$AC$500,CSV!$AR172,$L$1)&amp;"")</f>
        <v/>
      </c>
      <c r="C172" s="11" t="str">
        <f t="shared" si="26"/>
        <v/>
      </c>
      <c r="D172" s="11" t="str">
        <f t="shared" si="27"/>
        <v/>
      </c>
      <c r="E172" s="11" t="str">
        <f t="shared" si="28"/>
        <v/>
      </c>
      <c r="F172" s="11" t="str">
        <f t="shared" si="29"/>
        <v/>
      </c>
      <c r="G172" s="11" t="str" cm="1">
        <f t="array" ref="G172">IF($D172="","",IFERROR(_xlfn.LET(_xlpm.t,_xlfn.TEXTSPLIT($D172,"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"&amp;TRIM($D172)))</f>
        <v/>
      </c>
      <c r="H172" s="11" t="str">
        <f t="shared" si="24"/>
        <v/>
      </c>
      <c r="I172" t="str">
        <f t="shared" si="25"/>
        <v/>
      </c>
      <c r="N172" t="str">
        <f>WindowsReports!G172&amp;""</f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R172" t="str">
        <f t="shared" si="33"/>
        <v/>
      </c>
      <c r="S172" t="str" cm="1">
        <f t="array" ref="S172">IF($P172="","",IFERROR(_xlfn.LET(_xlpm.t,_xlfn.TEXTSPLIT($P172,"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"&amp;TRIM($P172)))</f>
        <v/>
      </c>
      <c r="T172" t="str">
        <f t="shared" si="34"/>
        <v/>
      </c>
      <c r="U172" t="str">
        <f t="shared" si="35"/>
        <v/>
      </c>
    </row>
    <row r="173" spans="1:21">
      <c r="A173" t="str">
        <f>CSV!B173&amp;""</f>
        <v/>
      </c>
      <c r="B173" s="11" t="str" cm="1">
        <f t="array" ref="B173">IF(CSV!$AR173=0,"",INDEX(Input!$D$2:$AC$500,CSV!$AR173,$L$1)&amp;"")</f>
        <v/>
      </c>
      <c r="C173" s="11" t="str">
        <f t="shared" si="26"/>
        <v/>
      </c>
      <c r="D173" s="11" t="str">
        <f t="shared" si="27"/>
        <v/>
      </c>
      <c r="E173" s="11" t="str">
        <f t="shared" si="28"/>
        <v/>
      </c>
      <c r="F173" s="11" t="str">
        <f t="shared" si="29"/>
        <v/>
      </c>
      <c r="G173" s="11" t="str" cm="1">
        <f t="array" ref="G173">IF($D173="","",IFERROR(_xlfn.LET(_xlpm.t,_xlfn.TEXTSPLIT($D173,"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"&amp;TRIM($D173)))</f>
        <v/>
      </c>
      <c r="H173" s="11" t="str">
        <f t="shared" si="24"/>
        <v/>
      </c>
      <c r="I173" t="str">
        <f t="shared" si="25"/>
        <v/>
      </c>
      <c r="N173" t="str">
        <f>WindowsReports!G173&amp;""</f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R173" t="str">
        <f t="shared" si="33"/>
        <v/>
      </c>
      <c r="S173" t="str" cm="1">
        <f t="array" ref="S173">IF($P173="","",IFERROR(_xlfn.LET(_xlpm.t,_xlfn.TEXTSPLIT($P173,"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"&amp;TRIM($P173)))</f>
        <v/>
      </c>
      <c r="T173" t="str">
        <f t="shared" si="34"/>
        <v/>
      </c>
      <c r="U173" t="str">
        <f t="shared" si="35"/>
        <v/>
      </c>
    </row>
    <row r="174" spans="1:21">
      <c r="A174" t="str">
        <f>CSV!B174&amp;""</f>
        <v/>
      </c>
      <c r="B174" s="11" t="str" cm="1">
        <f t="array" ref="B174">IF(CSV!$AR174=0,"",INDEX(Input!$D$2:$AC$500,CSV!$AR174,$L$1)&amp;"")</f>
        <v/>
      </c>
      <c r="C174" s="11" t="str">
        <f t="shared" si="26"/>
        <v/>
      </c>
      <c r="D174" s="11" t="str">
        <f t="shared" si="27"/>
        <v/>
      </c>
      <c r="E174" s="11" t="str">
        <f t="shared" si="28"/>
        <v/>
      </c>
      <c r="F174" s="11" t="str">
        <f t="shared" si="29"/>
        <v/>
      </c>
      <c r="G174" s="11" t="str" cm="1">
        <f t="array" ref="G174">IF($D174="","",IFERROR(_xlfn.LET(_xlpm.t,_xlfn.TEXTSPLIT($D174,"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"&amp;TRIM($D174)))</f>
        <v/>
      </c>
      <c r="H174" s="11" t="str">
        <f t="shared" si="24"/>
        <v/>
      </c>
      <c r="I174" t="str">
        <f t="shared" si="25"/>
        <v/>
      </c>
      <c r="N174" t="str">
        <f>WindowsReports!G174&amp;""</f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R174" t="str">
        <f t="shared" si="33"/>
        <v/>
      </c>
      <c r="S174" t="str" cm="1">
        <f t="array" ref="S174">IF($P174="","",IFERROR(_xlfn.LET(_xlpm.t,_xlfn.TEXTSPLIT($P174,"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"&amp;TRIM($P174)))</f>
        <v/>
      </c>
      <c r="T174" t="str">
        <f t="shared" si="34"/>
        <v/>
      </c>
      <c r="U174" t="str">
        <f t="shared" si="35"/>
        <v/>
      </c>
    </row>
    <row r="175" spans="1:21">
      <c r="A175" t="str">
        <f>CSV!B175&amp;""</f>
        <v/>
      </c>
      <c r="B175" s="11" t="str" cm="1">
        <f t="array" ref="B175">IF(CSV!$AR175=0,"",INDEX(Input!$D$2:$AC$500,CSV!$AR175,$L$1)&amp;"")</f>
        <v/>
      </c>
      <c r="C175" s="11" t="str">
        <f t="shared" si="26"/>
        <v/>
      </c>
      <c r="D175" s="11" t="str">
        <f t="shared" si="27"/>
        <v/>
      </c>
      <c r="E175" s="11" t="str">
        <f t="shared" si="28"/>
        <v/>
      </c>
      <c r="F175" s="11" t="str">
        <f t="shared" si="29"/>
        <v/>
      </c>
      <c r="G175" s="11" t="str" cm="1">
        <f t="array" ref="G175">IF($D175="","",IFERROR(_xlfn.LET(_xlpm.t,_xlfn.TEXTSPLIT($D175,"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"&amp;TRIM($D175)))</f>
        <v/>
      </c>
      <c r="H175" s="11" t="str">
        <f t="shared" si="24"/>
        <v/>
      </c>
      <c r="I175" t="str">
        <f t="shared" si="25"/>
        <v/>
      </c>
      <c r="N175" t="str">
        <f>WindowsReports!G175&amp;""</f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R175" t="str">
        <f t="shared" si="33"/>
        <v/>
      </c>
      <c r="S175" t="str" cm="1">
        <f t="array" ref="S175">IF($P175="","",IFERROR(_xlfn.LET(_xlpm.t,_xlfn.TEXTSPLIT($P175,"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"&amp;TRIM($P175)))</f>
        <v/>
      </c>
      <c r="T175" t="str">
        <f t="shared" si="34"/>
        <v/>
      </c>
      <c r="U175" t="str">
        <f t="shared" si="35"/>
        <v/>
      </c>
    </row>
    <row r="176" spans="1:21">
      <c r="A176" t="str">
        <f>CSV!B176&amp;""</f>
        <v/>
      </c>
      <c r="B176" s="11" t="str" cm="1">
        <f t="array" ref="B176">IF(CSV!$AR176=0,"",INDEX(Input!$D$2:$AC$500,CSV!$AR176,$L$1)&amp;"")</f>
        <v/>
      </c>
      <c r="C176" s="11" t="str">
        <f t="shared" si="26"/>
        <v/>
      </c>
      <c r="D176" s="11" t="str">
        <f t="shared" si="27"/>
        <v/>
      </c>
      <c r="E176" s="11" t="str">
        <f t="shared" si="28"/>
        <v/>
      </c>
      <c r="F176" s="11" t="str">
        <f t="shared" si="29"/>
        <v/>
      </c>
      <c r="G176" s="11" t="str" cm="1">
        <f t="array" ref="G176">IF($D176="","",IFERROR(_xlfn.LET(_xlpm.t,_xlfn.TEXTSPLIT($D176,"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"&amp;TRIM($D176)))</f>
        <v/>
      </c>
      <c r="H176" s="11" t="str">
        <f t="shared" si="24"/>
        <v/>
      </c>
      <c r="I176" t="str">
        <f t="shared" si="25"/>
        <v/>
      </c>
      <c r="N176" t="str">
        <f>WindowsReports!G176&amp;""</f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R176" t="str">
        <f t="shared" si="33"/>
        <v/>
      </c>
      <c r="S176" t="str" cm="1">
        <f t="array" ref="S176">IF($P176="","",IFERROR(_xlfn.LET(_xlpm.t,_xlfn.TEXTSPLIT($P176,"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"&amp;TRIM($P176)))</f>
        <v/>
      </c>
      <c r="T176" t="str">
        <f t="shared" si="34"/>
        <v/>
      </c>
      <c r="U176" t="str">
        <f t="shared" si="35"/>
        <v/>
      </c>
    </row>
    <row r="177" spans="1:21">
      <c r="A177" t="str">
        <f>CSV!B177&amp;""</f>
        <v/>
      </c>
      <c r="B177" s="11" t="str" cm="1">
        <f t="array" ref="B177">IF(CSV!$AR177=0,"",INDEX(Input!$D$2:$AC$500,CSV!$AR177,$L$1)&amp;"")</f>
        <v/>
      </c>
      <c r="C177" s="11" t="str">
        <f t="shared" si="26"/>
        <v/>
      </c>
      <c r="D177" s="11" t="str">
        <f t="shared" si="27"/>
        <v/>
      </c>
      <c r="E177" s="11" t="str">
        <f t="shared" si="28"/>
        <v/>
      </c>
      <c r="F177" s="11" t="str">
        <f t="shared" si="29"/>
        <v/>
      </c>
      <c r="G177" s="11" t="str" cm="1">
        <f t="array" ref="G177">IF($D177="","",IFERROR(_xlfn.LET(_xlpm.t,_xlfn.TEXTSPLIT($D177,"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"&amp;TRIM($D177)))</f>
        <v/>
      </c>
      <c r="H177" s="11" t="str">
        <f t="shared" si="24"/>
        <v/>
      </c>
      <c r="I177" t="str">
        <f t="shared" si="25"/>
        <v/>
      </c>
      <c r="N177" t="str">
        <f>WindowsReports!G177&amp;""</f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R177" t="str">
        <f t="shared" si="33"/>
        <v/>
      </c>
      <c r="S177" t="str" cm="1">
        <f t="array" ref="S177">IF($P177="","",IFERROR(_xlfn.LET(_xlpm.t,_xlfn.TEXTSPLIT($P177,"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"&amp;TRIM($P177)))</f>
        <v/>
      </c>
      <c r="T177" t="str">
        <f t="shared" si="34"/>
        <v/>
      </c>
      <c r="U177" t="str">
        <f t="shared" si="35"/>
        <v/>
      </c>
    </row>
    <row r="178" spans="1:21">
      <c r="A178" t="str">
        <f>CSV!B178&amp;""</f>
        <v/>
      </c>
      <c r="B178" s="11" t="str" cm="1">
        <f t="array" ref="B178">IF(CSV!$AR178=0,"",INDEX(Input!$D$2:$AC$500,CSV!$AR178,$L$1)&amp;"")</f>
        <v/>
      </c>
      <c r="C178" s="11" t="str">
        <f t="shared" si="26"/>
        <v/>
      </c>
      <c r="D178" s="11" t="str">
        <f t="shared" si="27"/>
        <v/>
      </c>
      <c r="E178" s="11" t="str">
        <f t="shared" si="28"/>
        <v/>
      </c>
      <c r="F178" s="11" t="str">
        <f t="shared" si="29"/>
        <v/>
      </c>
      <c r="G178" s="11" t="str" cm="1">
        <f t="array" ref="G178">IF($D178="","",IFERROR(_xlfn.LET(_xlpm.t,_xlfn.TEXTSPLIT($D178,"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"&amp;TRIM($D178)))</f>
        <v/>
      </c>
      <c r="H178" s="11" t="str">
        <f t="shared" si="24"/>
        <v/>
      </c>
      <c r="I178" t="str">
        <f t="shared" si="25"/>
        <v/>
      </c>
      <c r="N178" t="str">
        <f>WindowsReports!G178&amp;""</f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R178" t="str">
        <f t="shared" si="33"/>
        <v/>
      </c>
      <c r="S178" t="str" cm="1">
        <f t="array" ref="S178">IF($P178="","",IFERROR(_xlfn.LET(_xlpm.t,_xlfn.TEXTSPLIT($P178,"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"&amp;TRIM($P178)))</f>
        <v/>
      </c>
      <c r="T178" t="str">
        <f t="shared" si="34"/>
        <v/>
      </c>
      <c r="U178" t="str">
        <f t="shared" si="35"/>
        <v/>
      </c>
    </row>
    <row r="179" spans="1:21">
      <c r="A179" t="str">
        <f>CSV!B179&amp;""</f>
        <v/>
      </c>
      <c r="B179" s="11" t="str" cm="1">
        <f t="array" ref="B179">IF(CSV!$AR179=0,"",INDEX(Input!$D$2:$AC$500,CSV!$AR179,$L$1)&amp;"")</f>
        <v/>
      </c>
      <c r="C179" s="11" t="str">
        <f t="shared" si="26"/>
        <v/>
      </c>
      <c r="D179" s="11" t="str">
        <f t="shared" si="27"/>
        <v/>
      </c>
      <c r="E179" s="11" t="str">
        <f t="shared" si="28"/>
        <v/>
      </c>
      <c r="F179" s="11" t="str">
        <f t="shared" si="29"/>
        <v/>
      </c>
      <c r="G179" s="11" t="str" cm="1">
        <f t="array" ref="G179">IF($D179="","",IFERROR(_xlfn.LET(_xlpm.t,_xlfn.TEXTSPLIT($D179,"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"&amp;TRIM($D179)))</f>
        <v/>
      </c>
      <c r="H179" s="11" t="str">
        <f t="shared" si="24"/>
        <v/>
      </c>
      <c r="I179" t="str">
        <f t="shared" si="25"/>
        <v/>
      </c>
      <c r="N179" t="str">
        <f>WindowsReports!G179&amp;""</f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R179" t="str">
        <f t="shared" si="33"/>
        <v/>
      </c>
      <c r="S179" t="str" cm="1">
        <f t="array" ref="S179">IF($P179="","",IFERROR(_xlfn.LET(_xlpm.t,_xlfn.TEXTSPLIT($P179,"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"&amp;TRIM($P179)))</f>
        <v/>
      </c>
      <c r="T179" t="str">
        <f t="shared" si="34"/>
        <v/>
      </c>
      <c r="U179" t="str">
        <f t="shared" si="35"/>
        <v/>
      </c>
    </row>
    <row r="180" spans="1:21">
      <c r="A180" t="str">
        <f>CSV!B180&amp;""</f>
        <v/>
      </c>
      <c r="B180" s="11" t="str" cm="1">
        <f t="array" ref="B180">IF(CSV!$AR180=0,"",INDEX(Input!$D$2:$AC$500,CSV!$AR180,$L$1)&amp;"")</f>
        <v/>
      </c>
      <c r="C180" s="11" t="str">
        <f t="shared" si="26"/>
        <v/>
      </c>
      <c r="D180" s="11" t="str">
        <f t="shared" si="27"/>
        <v/>
      </c>
      <c r="E180" s="11" t="str">
        <f t="shared" si="28"/>
        <v/>
      </c>
      <c r="F180" s="11" t="str">
        <f t="shared" si="29"/>
        <v/>
      </c>
      <c r="G180" s="11" t="str" cm="1">
        <f t="array" ref="G180">IF($D180="","",IFERROR(_xlfn.LET(_xlpm.t,_xlfn.TEXTSPLIT($D180,"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"&amp;TRIM($D180)))</f>
        <v/>
      </c>
      <c r="H180" s="11" t="str">
        <f t="shared" si="24"/>
        <v/>
      </c>
      <c r="I180" t="str">
        <f t="shared" si="25"/>
        <v/>
      </c>
      <c r="N180" t="str">
        <f>WindowsReports!G180&amp;""</f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R180" t="str">
        <f t="shared" si="33"/>
        <v/>
      </c>
      <c r="S180" t="str" cm="1">
        <f t="array" ref="S180">IF($P180="","",IFERROR(_xlfn.LET(_xlpm.t,_xlfn.TEXTSPLIT($P180,"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"&amp;TRIM($P180)))</f>
        <v/>
      </c>
      <c r="T180" t="str">
        <f t="shared" si="34"/>
        <v/>
      </c>
      <c r="U180" t="str">
        <f t="shared" si="35"/>
        <v/>
      </c>
    </row>
    <row r="181" spans="1:21">
      <c r="A181" t="str">
        <f>CSV!B181&amp;""</f>
        <v/>
      </c>
      <c r="B181" s="11" t="str" cm="1">
        <f t="array" ref="B181">IF(CSV!$AR181=0,"",INDEX(Input!$D$2:$AC$500,CSV!$AR181,$L$1)&amp;"")</f>
        <v/>
      </c>
      <c r="C181" s="11" t="str">
        <f t="shared" si="26"/>
        <v/>
      </c>
      <c r="D181" s="11" t="str">
        <f t="shared" si="27"/>
        <v/>
      </c>
      <c r="E181" s="11" t="str">
        <f t="shared" si="28"/>
        <v/>
      </c>
      <c r="F181" s="11" t="str">
        <f t="shared" si="29"/>
        <v/>
      </c>
      <c r="G181" s="11" t="str" cm="1">
        <f t="array" ref="G181">IF($D181="","",IFERROR(_xlfn.LET(_xlpm.t,_xlfn.TEXTSPLIT($D181,"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"&amp;TRIM($D181)))</f>
        <v/>
      </c>
      <c r="H181" s="11" t="str">
        <f t="shared" si="24"/>
        <v/>
      </c>
      <c r="I181" t="str">
        <f t="shared" si="25"/>
        <v/>
      </c>
      <c r="N181" t="str">
        <f>WindowsReports!G181&amp;""</f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R181" t="str">
        <f t="shared" si="33"/>
        <v/>
      </c>
      <c r="S181" t="str" cm="1">
        <f t="array" ref="S181">IF($P181="","",IFERROR(_xlfn.LET(_xlpm.t,_xlfn.TEXTSPLIT($P181,"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"&amp;TRIM($P181)))</f>
        <v/>
      </c>
      <c r="T181" t="str">
        <f t="shared" si="34"/>
        <v/>
      </c>
      <c r="U181" t="str">
        <f t="shared" si="35"/>
        <v/>
      </c>
    </row>
    <row r="182" spans="1:21">
      <c r="A182" t="str">
        <f>CSV!B182&amp;""</f>
        <v/>
      </c>
      <c r="B182" s="11" t="str" cm="1">
        <f t="array" ref="B182">IF(CSV!$AR182=0,"",INDEX(Input!$D$2:$AC$500,CSV!$AR182,$L$1)&amp;"")</f>
        <v/>
      </c>
      <c r="C182" s="11" t="str">
        <f t="shared" si="26"/>
        <v/>
      </c>
      <c r="D182" s="11" t="str">
        <f t="shared" si="27"/>
        <v/>
      </c>
      <c r="E182" s="11" t="str">
        <f t="shared" si="28"/>
        <v/>
      </c>
      <c r="F182" s="11" t="str">
        <f t="shared" si="29"/>
        <v/>
      </c>
      <c r="G182" s="11" t="str" cm="1">
        <f t="array" ref="G182">IF($D182="","",IFERROR(_xlfn.LET(_xlpm.t,_xlfn.TEXTSPLIT($D182,"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"&amp;TRIM($D182)))</f>
        <v/>
      </c>
      <c r="H182" s="11" t="str">
        <f t="shared" si="24"/>
        <v/>
      </c>
      <c r="I182" t="str">
        <f t="shared" si="25"/>
        <v/>
      </c>
      <c r="N182" t="str">
        <f>WindowsReports!G182&amp;""</f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R182" t="str">
        <f t="shared" si="33"/>
        <v/>
      </c>
      <c r="S182" t="str" cm="1">
        <f t="array" ref="S182">IF($P182="","",IFERROR(_xlfn.LET(_xlpm.t,_xlfn.TEXTSPLIT($P182,"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"&amp;TRIM($P182)))</f>
        <v/>
      </c>
      <c r="T182" t="str">
        <f t="shared" si="34"/>
        <v/>
      </c>
      <c r="U182" t="str">
        <f t="shared" si="35"/>
        <v/>
      </c>
    </row>
    <row r="183" spans="1:21">
      <c r="A183" t="str">
        <f>CSV!B183&amp;""</f>
        <v/>
      </c>
      <c r="B183" s="11" t="str" cm="1">
        <f t="array" ref="B183">IF(CSV!$AR183=0,"",INDEX(Input!$D$2:$AC$500,CSV!$AR183,$L$1)&amp;"")</f>
        <v/>
      </c>
      <c r="C183" s="11" t="str">
        <f t="shared" si="26"/>
        <v/>
      </c>
      <c r="D183" s="11" t="str">
        <f t="shared" si="27"/>
        <v/>
      </c>
      <c r="E183" s="11" t="str">
        <f t="shared" si="28"/>
        <v/>
      </c>
      <c r="F183" s="11" t="str">
        <f t="shared" si="29"/>
        <v/>
      </c>
      <c r="G183" s="11" t="str" cm="1">
        <f t="array" ref="G183">IF($D183="","",IFERROR(_xlfn.LET(_xlpm.t,_xlfn.TEXTSPLIT($D183,"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"&amp;TRIM($D183)))</f>
        <v/>
      </c>
      <c r="H183" s="11" t="str">
        <f t="shared" si="24"/>
        <v/>
      </c>
      <c r="I183" t="str">
        <f t="shared" si="25"/>
        <v/>
      </c>
      <c r="N183" t="str">
        <f>WindowsReports!G183&amp;""</f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R183" t="str">
        <f t="shared" si="33"/>
        <v/>
      </c>
      <c r="S183" t="str" cm="1">
        <f t="array" ref="S183">IF($P183="","",IFERROR(_xlfn.LET(_xlpm.t,_xlfn.TEXTSPLIT($P183,"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"&amp;TRIM($P183)))</f>
        <v/>
      </c>
      <c r="T183" t="str">
        <f t="shared" si="34"/>
        <v/>
      </c>
      <c r="U183" t="str">
        <f t="shared" si="35"/>
        <v/>
      </c>
    </row>
    <row r="184" spans="1:21">
      <c r="A184" t="str">
        <f>CSV!B184&amp;""</f>
        <v/>
      </c>
      <c r="B184" s="11" t="str" cm="1">
        <f t="array" ref="B184">IF(CSV!$AR184=0,"",INDEX(Input!$D$2:$AC$500,CSV!$AR184,$L$1)&amp;"")</f>
        <v/>
      </c>
      <c r="C184" s="11" t="str">
        <f t="shared" si="26"/>
        <v/>
      </c>
      <c r="D184" s="11" t="str">
        <f t="shared" si="27"/>
        <v/>
      </c>
      <c r="E184" s="11" t="str">
        <f t="shared" si="28"/>
        <v/>
      </c>
      <c r="F184" s="11" t="str">
        <f t="shared" si="29"/>
        <v/>
      </c>
      <c r="G184" s="11" t="str" cm="1">
        <f t="array" ref="G184">IF($D184="","",IFERROR(_xlfn.LET(_xlpm.t,_xlfn.TEXTSPLIT($D184,"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"&amp;TRIM($D184)))</f>
        <v/>
      </c>
      <c r="H184" s="11" t="str">
        <f t="shared" si="24"/>
        <v/>
      </c>
      <c r="I184" t="str">
        <f t="shared" si="25"/>
        <v/>
      </c>
      <c r="N184" t="str">
        <f>WindowsReports!G184&amp;""</f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R184" t="str">
        <f t="shared" si="33"/>
        <v/>
      </c>
      <c r="S184" t="str" cm="1">
        <f t="array" ref="S184">IF($P184="","",IFERROR(_xlfn.LET(_xlpm.t,_xlfn.TEXTSPLIT($P184,"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"&amp;TRIM($P184)))</f>
        <v/>
      </c>
      <c r="T184" t="str">
        <f t="shared" si="34"/>
        <v/>
      </c>
      <c r="U184" t="str">
        <f t="shared" si="35"/>
        <v/>
      </c>
    </row>
    <row r="185" spans="1:21">
      <c r="A185" t="str">
        <f>CSV!B185&amp;""</f>
        <v/>
      </c>
      <c r="B185" s="11" t="str" cm="1">
        <f t="array" ref="B185">IF(CSV!$AR185=0,"",INDEX(Input!$D$2:$AC$500,CSV!$AR185,$L$1)&amp;"")</f>
        <v/>
      </c>
      <c r="C185" s="11" t="str">
        <f t="shared" si="26"/>
        <v/>
      </c>
      <c r="D185" s="11" t="str">
        <f t="shared" si="27"/>
        <v/>
      </c>
      <c r="E185" s="11" t="str">
        <f t="shared" si="28"/>
        <v/>
      </c>
      <c r="F185" s="11" t="str">
        <f t="shared" si="29"/>
        <v/>
      </c>
      <c r="G185" s="11" t="str" cm="1">
        <f t="array" ref="G185">IF($D185="","",IFERROR(_xlfn.LET(_xlpm.t,_xlfn.TEXTSPLIT($D185,"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"&amp;TRIM($D185)))</f>
        <v/>
      </c>
      <c r="H185" s="11" t="str">
        <f t="shared" si="24"/>
        <v/>
      </c>
      <c r="I185" t="str">
        <f t="shared" si="25"/>
        <v/>
      </c>
      <c r="N185" t="str">
        <f>WindowsReports!G185&amp;""</f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R185" t="str">
        <f t="shared" si="33"/>
        <v/>
      </c>
      <c r="S185" t="str" cm="1">
        <f t="array" ref="S185">IF($P185="","",IFERROR(_xlfn.LET(_xlpm.t,_xlfn.TEXTSPLIT($P185,"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"&amp;TRIM($P185)))</f>
        <v/>
      </c>
      <c r="T185" t="str">
        <f t="shared" si="34"/>
        <v/>
      </c>
      <c r="U185" t="str">
        <f t="shared" si="35"/>
        <v/>
      </c>
    </row>
    <row r="186" spans="1:21">
      <c r="A186" t="str">
        <f>CSV!B186&amp;""</f>
        <v/>
      </c>
      <c r="B186" s="11" t="str" cm="1">
        <f t="array" ref="B186">IF(CSV!$AR186=0,"",INDEX(Input!$D$2:$AC$500,CSV!$AR186,$L$1)&amp;"")</f>
        <v/>
      </c>
      <c r="C186" s="11" t="str">
        <f t="shared" si="26"/>
        <v/>
      </c>
      <c r="D186" s="11" t="str">
        <f t="shared" si="27"/>
        <v/>
      </c>
      <c r="E186" s="11" t="str">
        <f t="shared" si="28"/>
        <v/>
      </c>
      <c r="F186" s="11" t="str">
        <f t="shared" si="29"/>
        <v/>
      </c>
      <c r="G186" s="11" t="str" cm="1">
        <f t="array" ref="G186">IF($D186="","",IFERROR(_xlfn.LET(_xlpm.t,_xlfn.TEXTSPLIT($D186,"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"&amp;TRIM($D186)))</f>
        <v/>
      </c>
      <c r="H186" s="11" t="str">
        <f t="shared" si="24"/>
        <v/>
      </c>
      <c r="I186" t="str">
        <f t="shared" si="25"/>
        <v/>
      </c>
      <c r="N186" t="str">
        <f>WindowsReports!G186&amp;""</f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R186" t="str">
        <f t="shared" si="33"/>
        <v/>
      </c>
      <c r="S186" t="str" cm="1">
        <f t="array" ref="S186">IF($P186="","",IFERROR(_xlfn.LET(_xlpm.t,_xlfn.TEXTSPLIT($P186,"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"&amp;TRIM($P186)))</f>
        <v/>
      </c>
      <c r="T186" t="str">
        <f t="shared" si="34"/>
        <v/>
      </c>
      <c r="U186" t="str">
        <f t="shared" si="35"/>
        <v/>
      </c>
    </row>
    <row r="187" spans="1:21">
      <c r="A187" t="str">
        <f>CSV!B187&amp;""</f>
        <v/>
      </c>
      <c r="B187" s="11" t="str" cm="1">
        <f t="array" ref="B187">IF(CSV!$AR187=0,"",INDEX(Input!$D$2:$AC$500,CSV!$AR187,$L$1)&amp;"")</f>
        <v/>
      </c>
      <c r="C187" s="11" t="str">
        <f t="shared" si="26"/>
        <v/>
      </c>
      <c r="D187" s="11" t="str">
        <f t="shared" si="27"/>
        <v/>
      </c>
      <c r="E187" s="11" t="str">
        <f t="shared" si="28"/>
        <v/>
      </c>
      <c r="F187" s="11" t="str">
        <f t="shared" si="29"/>
        <v/>
      </c>
      <c r="G187" s="11" t="str" cm="1">
        <f t="array" ref="G187">IF($D187="","",IFERROR(_xlfn.LET(_xlpm.t,_xlfn.TEXTSPLIT($D187,"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"&amp;TRIM($D187)))</f>
        <v/>
      </c>
      <c r="H187" s="11" t="str">
        <f t="shared" si="24"/>
        <v/>
      </c>
      <c r="I187" t="str">
        <f t="shared" si="25"/>
        <v/>
      </c>
      <c r="N187" t="str">
        <f>WindowsReports!G187&amp;""</f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R187" t="str">
        <f t="shared" si="33"/>
        <v/>
      </c>
      <c r="S187" t="str" cm="1">
        <f t="array" ref="S187">IF($P187="","",IFERROR(_xlfn.LET(_xlpm.t,_xlfn.TEXTSPLIT($P187,"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"&amp;TRIM($P187)))</f>
        <v/>
      </c>
      <c r="T187" t="str">
        <f t="shared" si="34"/>
        <v/>
      </c>
      <c r="U187" t="str">
        <f t="shared" si="35"/>
        <v/>
      </c>
    </row>
    <row r="188" spans="1:21">
      <c r="A188" t="str">
        <f>CSV!B188&amp;""</f>
        <v/>
      </c>
      <c r="B188" s="11" t="str" cm="1">
        <f t="array" ref="B188">IF(CSV!$AR188=0,"",INDEX(Input!$D$2:$AC$500,CSV!$AR188,$L$1)&amp;"")</f>
        <v/>
      </c>
      <c r="C188" s="11" t="str">
        <f t="shared" si="26"/>
        <v/>
      </c>
      <c r="D188" s="11" t="str">
        <f t="shared" si="27"/>
        <v/>
      </c>
      <c r="E188" s="11" t="str">
        <f t="shared" si="28"/>
        <v/>
      </c>
      <c r="F188" s="11" t="str">
        <f t="shared" si="29"/>
        <v/>
      </c>
      <c r="G188" s="11" t="str" cm="1">
        <f t="array" ref="G188">IF($D188="","",IFERROR(_xlfn.LET(_xlpm.t,_xlfn.TEXTSPLIT($D188,"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"&amp;TRIM($D188)))</f>
        <v/>
      </c>
      <c r="H188" s="11" t="str">
        <f t="shared" si="24"/>
        <v/>
      </c>
      <c r="I188" t="str">
        <f t="shared" si="25"/>
        <v/>
      </c>
      <c r="N188" t="str">
        <f>WindowsReports!G188&amp;""</f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R188" t="str">
        <f t="shared" si="33"/>
        <v/>
      </c>
      <c r="S188" t="str" cm="1">
        <f t="array" ref="S188">IF($P188="","",IFERROR(_xlfn.LET(_xlpm.t,_xlfn.TEXTSPLIT($P188,"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"&amp;TRIM($P188)))</f>
        <v/>
      </c>
      <c r="T188" t="str">
        <f t="shared" si="34"/>
        <v/>
      </c>
      <c r="U188" t="str">
        <f t="shared" si="35"/>
        <v/>
      </c>
    </row>
    <row r="189" spans="1:21">
      <c r="A189" t="str">
        <f>CSV!B189&amp;""</f>
        <v/>
      </c>
      <c r="B189" s="11" t="str" cm="1">
        <f t="array" ref="B189">IF(CSV!$AR189=0,"",INDEX(Input!$D$2:$AC$500,CSV!$AR189,$L$1)&amp;"")</f>
        <v/>
      </c>
      <c r="C189" s="11" t="str">
        <f t="shared" si="26"/>
        <v/>
      </c>
      <c r="D189" s="11" t="str">
        <f t="shared" si="27"/>
        <v/>
      </c>
      <c r="E189" s="11" t="str">
        <f t="shared" si="28"/>
        <v/>
      </c>
      <c r="F189" s="11" t="str">
        <f t="shared" si="29"/>
        <v/>
      </c>
      <c r="G189" s="11" t="str" cm="1">
        <f t="array" ref="G189">IF($D189="","",IFERROR(_xlfn.LET(_xlpm.t,_xlfn.TEXTSPLIT($D189,"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"&amp;TRIM($D189)))</f>
        <v/>
      </c>
      <c r="H189" s="11" t="str">
        <f t="shared" si="24"/>
        <v/>
      </c>
      <c r="I189" t="str">
        <f t="shared" si="25"/>
        <v/>
      </c>
      <c r="N189" t="str">
        <f>WindowsReports!G189&amp;""</f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R189" t="str">
        <f t="shared" si="33"/>
        <v/>
      </c>
      <c r="S189" t="str" cm="1">
        <f t="array" ref="S189">IF($P189="","",IFERROR(_xlfn.LET(_xlpm.t,_xlfn.TEXTSPLIT($P189,"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"&amp;TRIM($P189)))</f>
        <v/>
      </c>
      <c r="T189" t="str">
        <f t="shared" si="34"/>
        <v/>
      </c>
      <c r="U189" t="str">
        <f t="shared" si="35"/>
        <v/>
      </c>
    </row>
    <row r="190" spans="1:21">
      <c r="A190" t="str">
        <f>CSV!B190&amp;""</f>
        <v/>
      </c>
      <c r="B190" s="11" t="str" cm="1">
        <f t="array" ref="B190">IF(CSV!$AR190=0,"",INDEX(Input!$D$2:$AC$500,CSV!$AR190,$L$1)&amp;"")</f>
        <v/>
      </c>
      <c r="C190" s="11" t="str">
        <f t="shared" si="26"/>
        <v/>
      </c>
      <c r="D190" s="11" t="str">
        <f t="shared" si="27"/>
        <v/>
      </c>
      <c r="E190" s="11" t="str">
        <f t="shared" si="28"/>
        <v/>
      </c>
      <c r="F190" s="11" t="str">
        <f t="shared" si="29"/>
        <v/>
      </c>
      <c r="G190" s="11" t="str" cm="1">
        <f t="array" ref="G190">IF($D190="","",IFERROR(_xlfn.LET(_xlpm.t,_xlfn.TEXTSPLIT($D190,"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"&amp;TRIM($D190)))</f>
        <v/>
      </c>
      <c r="H190" s="11" t="str">
        <f t="shared" si="24"/>
        <v/>
      </c>
      <c r="I190" t="str">
        <f t="shared" si="25"/>
        <v/>
      </c>
      <c r="N190" t="str">
        <f>WindowsReports!G190&amp;""</f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R190" t="str">
        <f t="shared" si="33"/>
        <v/>
      </c>
      <c r="S190" t="str" cm="1">
        <f t="array" ref="S190">IF($P190="","",IFERROR(_xlfn.LET(_xlpm.t,_xlfn.TEXTSPLIT($P190,"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"&amp;TRIM($P190)))</f>
        <v/>
      </c>
      <c r="T190" t="str">
        <f t="shared" si="34"/>
        <v/>
      </c>
      <c r="U190" t="str">
        <f t="shared" si="35"/>
        <v/>
      </c>
    </row>
    <row r="191" spans="1:21">
      <c r="A191" t="str">
        <f>CSV!B191&amp;""</f>
        <v/>
      </c>
      <c r="B191" s="11" t="str" cm="1">
        <f t="array" ref="B191">IF(CSV!$AR191=0,"",INDEX(Input!$D$2:$AC$500,CSV!$AR191,$L$1)&amp;"")</f>
        <v/>
      </c>
      <c r="C191" s="11" t="str">
        <f t="shared" si="26"/>
        <v/>
      </c>
      <c r="D191" s="11" t="str">
        <f t="shared" si="27"/>
        <v/>
      </c>
      <c r="E191" s="11" t="str">
        <f t="shared" si="28"/>
        <v/>
      </c>
      <c r="F191" s="11" t="str">
        <f t="shared" si="29"/>
        <v/>
      </c>
      <c r="G191" s="11" t="str" cm="1">
        <f t="array" ref="G191">IF($D191="","",IFERROR(_xlfn.LET(_xlpm.t,_xlfn.TEXTSPLIT($D191,"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"&amp;TRIM($D191)))</f>
        <v/>
      </c>
      <c r="H191" s="11" t="str">
        <f t="shared" si="24"/>
        <v/>
      </c>
      <c r="I191" t="str">
        <f t="shared" si="25"/>
        <v/>
      </c>
      <c r="N191" t="str">
        <f>WindowsReports!G191&amp;""</f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R191" t="str">
        <f t="shared" si="33"/>
        <v/>
      </c>
      <c r="S191" t="str" cm="1">
        <f t="array" ref="S191">IF($P191="","",IFERROR(_xlfn.LET(_xlpm.t,_xlfn.TEXTSPLIT($P191,"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"&amp;TRIM($P191)))</f>
        <v/>
      </c>
      <c r="T191" t="str">
        <f t="shared" si="34"/>
        <v/>
      </c>
      <c r="U191" t="str">
        <f t="shared" si="35"/>
        <v/>
      </c>
    </row>
    <row r="192" spans="1:21">
      <c r="A192" t="str">
        <f>CSV!B192&amp;""</f>
        <v/>
      </c>
      <c r="B192" s="11" t="str" cm="1">
        <f t="array" ref="B192">IF(CSV!$AR192=0,"",INDEX(Input!$D$2:$AC$500,CSV!$AR192,$L$1)&amp;"")</f>
        <v/>
      </c>
      <c r="C192" s="11" t="str">
        <f t="shared" si="26"/>
        <v/>
      </c>
      <c r="D192" s="11" t="str">
        <f t="shared" si="27"/>
        <v/>
      </c>
      <c r="E192" s="11" t="str">
        <f t="shared" si="28"/>
        <v/>
      </c>
      <c r="F192" s="11" t="str">
        <f t="shared" si="29"/>
        <v/>
      </c>
      <c r="G192" s="11" t="str" cm="1">
        <f t="array" ref="G192">IF($D192="","",IFERROR(_xlfn.LET(_xlpm.t,_xlfn.TEXTSPLIT($D192,"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"&amp;TRIM($D192)))</f>
        <v/>
      </c>
      <c r="H192" s="11" t="str">
        <f t="shared" si="24"/>
        <v/>
      </c>
      <c r="I192" t="str">
        <f t="shared" si="25"/>
        <v/>
      </c>
      <c r="N192" t="str">
        <f>WindowsReports!G192&amp;""</f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R192" t="str">
        <f t="shared" si="33"/>
        <v/>
      </c>
      <c r="S192" t="str" cm="1">
        <f t="array" ref="S192">IF($P192="","",IFERROR(_xlfn.LET(_xlpm.t,_xlfn.TEXTSPLIT($P192,"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"&amp;TRIM($P192)))</f>
        <v/>
      </c>
      <c r="T192" t="str">
        <f t="shared" si="34"/>
        <v/>
      </c>
      <c r="U192" t="str">
        <f t="shared" si="35"/>
        <v/>
      </c>
    </row>
    <row r="193" spans="1:21">
      <c r="A193" t="str">
        <f>CSV!B193&amp;""</f>
        <v/>
      </c>
      <c r="B193" s="11" t="str" cm="1">
        <f t="array" ref="B193">IF(CSV!$AR193=0,"",INDEX(Input!$D$2:$AC$500,CSV!$AR193,$L$1)&amp;"")</f>
        <v/>
      </c>
      <c r="C193" s="11" t="str">
        <f t="shared" si="26"/>
        <v/>
      </c>
      <c r="D193" s="11" t="str">
        <f t="shared" si="27"/>
        <v/>
      </c>
      <c r="E193" s="11" t="str">
        <f t="shared" si="28"/>
        <v/>
      </c>
      <c r="F193" s="11" t="str">
        <f t="shared" si="29"/>
        <v/>
      </c>
      <c r="G193" s="11" t="str" cm="1">
        <f t="array" ref="G193">IF($D193="","",IFERROR(_xlfn.LET(_xlpm.t,_xlfn.TEXTSPLIT($D193,"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"&amp;TRIM($D193)))</f>
        <v/>
      </c>
      <c r="H193" s="11" t="str">
        <f t="shared" si="24"/>
        <v/>
      </c>
      <c r="I193" t="str">
        <f t="shared" si="25"/>
        <v/>
      </c>
      <c r="N193" t="str">
        <f>WindowsReports!G193&amp;""</f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R193" t="str">
        <f t="shared" si="33"/>
        <v/>
      </c>
      <c r="S193" t="str" cm="1">
        <f t="array" ref="S193">IF($P193="","",IFERROR(_xlfn.LET(_xlpm.t,_xlfn.TEXTSPLIT($P193,"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"&amp;TRIM($P193)))</f>
        <v/>
      </c>
      <c r="T193" t="str">
        <f t="shared" si="34"/>
        <v/>
      </c>
      <c r="U193" t="str">
        <f t="shared" si="35"/>
        <v/>
      </c>
    </row>
    <row r="194" spans="1:21">
      <c r="A194" t="str">
        <f>CSV!B194&amp;""</f>
        <v/>
      </c>
      <c r="B194" s="11" t="str" cm="1">
        <f t="array" ref="B194">IF(CSV!$AR194=0,"",INDEX(Input!$D$2:$AC$500,CSV!$AR194,$L$1)&amp;"")</f>
        <v/>
      </c>
      <c r="C194" s="11" t="str">
        <f t="shared" si="26"/>
        <v/>
      </c>
      <c r="D194" s="11" t="str">
        <f t="shared" si="27"/>
        <v/>
      </c>
      <c r="E194" s="11" t="str">
        <f t="shared" si="28"/>
        <v/>
      </c>
      <c r="F194" s="11" t="str">
        <f t="shared" si="29"/>
        <v/>
      </c>
      <c r="G194" s="11" t="str" cm="1">
        <f t="array" ref="G194">IF($D194="","",IFERROR(_xlfn.LET(_xlpm.t,_xlfn.TEXTSPLIT($D194,"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"&amp;TRIM($D194)))</f>
        <v/>
      </c>
      <c r="H194" s="11" t="str">
        <f t="shared" ref="H194:H257" si="36">E194</f>
        <v/>
      </c>
      <c r="I194" t="str">
        <f t="shared" ref="I194:I257" si="37">IF(H194&lt;&gt;"",H194,IF(G194&lt;&gt;"",G194,F194))</f>
        <v/>
      </c>
      <c r="N194" t="str">
        <f>WindowsReports!G194&amp;""</f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R194" t="str">
        <f t="shared" si="33"/>
        <v/>
      </c>
      <c r="S194" t="str" cm="1">
        <f t="array" ref="S194">IF($P194="","",IFERROR(_xlfn.LET(_xlpm.t,_xlfn.TEXTSPLIT($P194,"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"&amp;TRIM($P194)))</f>
        <v/>
      </c>
      <c r="T194" t="str">
        <f t="shared" si="34"/>
        <v/>
      </c>
      <c r="U194" t="str">
        <f t="shared" si="35"/>
        <v/>
      </c>
    </row>
    <row r="195" spans="1:21">
      <c r="A195" t="str">
        <f>CSV!B195&amp;""</f>
        <v/>
      </c>
      <c r="B195" s="11" t="str" cm="1">
        <f t="array" ref="B195">IF(CSV!$AR195=0,"",INDEX(Input!$D$2:$AC$500,CSV!$AR195,$L$1)&amp;"")</f>
        <v/>
      </c>
      <c r="C195" s="11" t="str">
        <f t="shared" ref="C195:C258" si="38">IF($B195="","",IFERROR(_xlfn.TEXTAFTER($B195,"Core(TM) "),IFERROR(_xlfn.TEXTAFTER($B195,"Xeon(R) "),"")))</f>
        <v/>
      </c>
      <c r="D195" s="11" t="str">
        <f t="shared" ref="D195:D258" si="39">IF($B195="","",IFERROR(_xlfn.TEXTAFTER($B195,"Ryzen "),""))</f>
        <v/>
      </c>
      <c r="E195" s="11" t="str">
        <f t="shared" ref="E195:E258" si="40">IF($B195="","",IF(ISNUMBER(SEARCH("Ultra",$B195)),"Ultra"&amp;_xlfn.TEXTAFTER($B195,"Ultra"),""))</f>
        <v/>
      </c>
      <c r="F195" s="11" t="str">
        <f t="shared" ref="F195:F258" si="41">IF(C195="","",IF(ISNUMBER(SEARCH("Xeon(R)",$B195)),"Xeon "&amp;TRIM(SUBSTITUTE(_xlfn.TEXTBEFORE(C195&amp;"@","@"),"CPU","")),TRIM(_xlfn.TEXTBEFORE(C195," ",,1,1))))</f>
        <v/>
      </c>
      <c r="G195" s="11" t="str" cm="1">
        <f t="array" ref="G195">IF($D195="","",IFERROR(_xlfn.LET(_xlpm.t,_xlfn.TEXTSPLIT($D195,"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"&amp;TRIM($D195)))</f>
        <v/>
      </c>
      <c r="H195" s="11" t="str">
        <f t="shared" si="36"/>
        <v/>
      </c>
      <c r="I195" t="str">
        <f t="shared" si="37"/>
        <v/>
      </c>
      <c r="N195" t="str">
        <f>WindowsReports!G195&amp;""</f>
        <v/>
      </c>
      <c r="O195" t="str">
        <f t="shared" ref="O195:O258" si="42">IF($N195="","",IFERROR(_xlfn.TEXTAFTER($N195,"Core(TM) "),IFERROR(_xlfn.TEXTAFTER($N195,"Xeon(R) "),"")))</f>
        <v/>
      </c>
      <c r="P195" t="str">
        <f t="shared" ref="P195:P243" si="43">IF($N195="","",IFERROR(_xlfn.TEXTAFTER($N195,"Ryzen "),""))</f>
        <v/>
      </c>
      <c r="Q195" t="str">
        <f t="shared" ref="Q195:Q243" si="44">IF($N195="","",IF(ISNUMBER(SEARCH("Ultra",$N195)),"Ultra"&amp;_xlfn.TEXTAFTER($N195,"Ultra"),""))</f>
        <v/>
      </c>
      <c r="R195" t="str">
        <f t="shared" ref="R195:R258" si="45">IF(O195="","",IF(ISNUMBER(SEARCH("Xeon(R)",$N195)),"Xeon "&amp;TRIM(SUBSTITUTE(_xlfn.TEXTBEFORE(O195&amp;"@","@"),"CPU","")),TRIM(_xlfn.TEXTBEFORE(O195," ",,1,1))))</f>
        <v/>
      </c>
      <c r="S195" t="str" cm="1">
        <f t="array" ref="S195">IF($P195="","",IFERROR(_xlfn.LET(_xlpm.t,_xlfn.TEXTSPLIT($P195,"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"&amp;TRIM($P195)))</f>
        <v/>
      </c>
      <c r="T195" t="str">
        <f t="shared" ref="T195:T243" si="46">Q195</f>
        <v/>
      </c>
      <c r="U195" t="str">
        <f t="shared" ref="U195:U243" si="47">IF(T195&lt;&gt;"",T195,IF(S195&lt;&gt;"",S195,R195))</f>
        <v/>
      </c>
    </row>
    <row r="196" spans="1:21">
      <c r="A196" t="str">
        <f>CSV!B196&amp;""</f>
        <v/>
      </c>
      <c r="B196" s="11" t="str" cm="1">
        <f t="array" ref="B196">IF(CSV!$AR196=0,"",INDEX(Input!$D$2:$AC$500,CSV!$AR196,$L$1)&amp;"")</f>
        <v/>
      </c>
      <c r="C196" s="11" t="str">
        <f t="shared" si="38"/>
        <v/>
      </c>
      <c r="D196" s="11" t="str">
        <f t="shared" si="39"/>
        <v/>
      </c>
      <c r="E196" s="11" t="str">
        <f t="shared" si="40"/>
        <v/>
      </c>
      <c r="F196" s="11" t="str">
        <f t="shared" si="41"/>
        <v/>
      </c>
      <c r="G196" s="11" t="str" cm="1">
        <f t="array" ref="G196">IF($D196="","",IFERROR(_xlfn.LET(_xlpm.t,_xlfn.TEXTSPLIT($D196,"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"&amp;TRIM($D196)))</f>
        <v/>
      </c>
      <c r="H196" s="11" t="str">
        <f t="shared" si="36"/>
        <v/>
      </c>
      <c r="I196" t="str">
        <f t="shared" si="37"/>
        <v/>
      </c>
      <c r="N196" t="str">
        <f>WindowsReports!G196&amp;""</f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R196" t="str">
        <f t="shared" si="45"/>
        <v/>
      </c>
      <c r="S196" t="str" cm="1">
        <f t="array" ref="S196">IF($P196="","",IFERROR(_xlfn.LET(_xlpm.t,_xlfn.TEXTSPLIT($P196,"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"&amp;TRIM($P196)))</f>
        <v/>
      </c>
      <c r="T196" t="str">
        <f t="shared" si="46"/>
        <v/>
      </c>
      <c r="U196" t="str">
        <f t="shared" si="47"/>
        <v/>
      </c>
    </row>
    <row r="197" spans="1:21">
      <c r="A197" t="str">
        <f>CSV!B197&amp;""</f>
        <v/>
      </c>
      <c r="B197" s="11" t="str" cm="1">
        <f t="array" ref="B197">IF(CSV!$AR197=0,"",INDEX(Input!$D$2:$AC$500,CSV!$AR197,$L$1)&amp;"")</f>
        <v/>
      </c>
      <c r="C197" s="11" t="str">
        <f t="shared" si="38"/>
        <v/>
      </c>
      <c r="D197" s="11" t="str">
        <f t="shared" si="39"/>
        <v/>
      </c>
      <c r="E197" s="11" t="str">
        <f t="shared" si="40"/>
        <v/>
      </c>
      <c r="F197" s="11" t="str">
        <f t="shared" si="41"/>
        <v/>
      </c>
      <c r="G197" s="11" t="str" cm="1">
        <f t="array" ref="G197">IF($D197="","",IFERROR(_xlfn.LET(_xlpm.t,_xlfn.TEXTSPLIT($D197,"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"&amp;TRIM($D197)))</f>
        <v/>
      </c>
      <c r="H197" s="11" t="str">
        <f t="shared" si="36"/>
        <v/>
      </c>
      <c r="I197" t="str">
        <f t="shared" si="37"/>
        <v/>
      </c>
      <c r="N197" t="str">
        <f>WindowsReports!G197&amp;""</f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R197" t="str">
        <f t="shared" si="45"/>
        <v/>
      </c>
      <c r="S197" t="str" cm="1">
        <f t="array" ref="S197">IF($P197="","",IFERROR(_xlfn.LET(_xlpm.t,_xlfn.TEXTSPLIT($P197,"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"&amp;TRIM($P197)))</f>
        <v/>
      </c>
      <c r="T197" t="str">
        <f t="shared" si="46"/>
        <v/>
      </c>
      <c r="U197" t="str">
        <f t="shared" si="47"/>
        <v/>
      </c>
    </row>
    <row r="198" spans="1:21">
      <c r="A198" t="str">
        <f>CSV!B198&amp;""</f>
        <v/>
      </c>
      <c r="B198" s="11" t="str" cm="1">
        <f t="array" ref="B198">IF(CSV!$AR198=0,"",INDEX(Input!$D$2:$AC$500,CSV!$AR198,$L$1)&amp;"")</f>
        <v/>
      </c>
      <c r="C198" s="11" t="str">
        <f t="shared" si="38"/>
        <v/>
      </c>
      <c r="D198" s="11" t="str">
        <f t="shared" si="39"/>
        <v/>
      </c>
      <c r="E198" s="11" t="str">
        <f t="shared" si="40"/>
        <v/>
      </c>
      <c r="F198" s="11" t="str">
        <f t="shared" si="41"/>
        <v/>
      </c>
      <c r="G198" s="11" t="str" cm="1">
        <f t="array" ref="G198">IF($D198="","",IFERROR(_xlfn.LET(_xlpm.t,_xlfn.TEXTSPLIT($D198,"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"&amp;TRIM($D198)))</f>
        <v/>
      </c>
      <c r="H198" s="11" t="str">
        <f t="shared" si="36"/>
        <v/>
      </c>
      <c r="I198" t="str">
        <f t="shared" si="37"/>
        <v/>
      </c>
      <c r="N198" t="str">
        <f>WindowsReports!G198&amp;""</f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R198" t="str">
        <f t="shared" si="45"/>
        <v/>
      </c>
      <c r="S198" t="str" cm="1">
        <f t="array" ref="S198">IF($P198="","",IFERROR(_xlfn.LET(_xlpm.t,_xlfn.TEXTSPLIT($P198,"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"&amp;TRIM($P198)))</f>
        <v/>
      </c>
      <c r="T198" t="str">
        <f t="shared" si="46"/>
        <v/>
      </c>
      <c r="U198" t="str">
        <f t="shared" si="47"/>
        <v/>
      </c>
    </row>
    <row r="199" spans="1:21">
      <c r="A199" t="str">
        <f>CSV!B199&amp;""</f>
        <v/>
      </c>
      <c r="B199" s="11" t="str" cm="1">
        <f t="array" ref="B199">IF(CSV!$AR199=0,"",INDEX(Input!$D$2:$AC$500,CSV!$AR199,$L$1)&amp;"")</f>
        <v/>
      </c>
      <c r="C199" s="11" t="str">
        <f t="shared" si="38"/>
        <v/>
      </c>
      <c r="D199" s="11" t="str">
        <f t="shared" si="39"/>
        <v/>
      </c>
      <c r="E199" s="11" t="str">
        <f t="shared" si="40"/>
        <v/>
      </c>
      <c r="F199" s="11" t="str">
        <f t="shared" si="41"/>
        <v/>
      </c>
      <c r="G199" s="11" t="str" cm="1">
        <f t="array" ref="G199">IF($D199="","",IFERROR(_xlfn.LET(_xlpm.t,_xlfn.TEXTSPLIT($D199,"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"&amp;TRIM($D199)))</f>
        <v/>
      </c>
      <c r="H199" s="11" t="str">
        <f t="shared" si="36"/>
        <v/>
      </c>
      <c r="I199" t="str">
        <f t="shared" si="37"/>
        <v/>
      </c>
      <c r="N199" t="str">
        <f>WindowsReports!G199&amp;""</f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R199" t="str">
        <f t="shared" si="45"/>
        <v/>
      </c>
      <c r="S199" t="str" cm="1">
        <f t="array" ref="S199">IF($P199="","",IFERROR(_xlfn.LET(_xlpm.t,_xlfn.TEXTSPLIT($P199,"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"&amp;TRIM($P199)))</f>
        <v/>
      </c>
      <c r="T199" t="str">
        <f t="shared" si="46"/>
        <v/>
      </c>
      <c r="U199" t="str">
        <f t="shared" si="47"/>
        <v/>
      </c>
    </row>
    <row r="200" spans="1:21">
      <c r="A200" t="str">
        <f>CSV!B200&amp;""</f>
        <v/>
      </c>
      <c r="B200" s="11" t="str" cm="1">
        <f t="array" ref="B200">IF(CSV!$AR200=0,"",INDEX(Input!$D$2:$AC$500,CSV!$AR200,$L$1)&amp;"")</f>
        <v/>
      </c>
      <c r="C200" s="11" t="str">
        <f t="shared" si="38"/>
        <v/>
      </c>
      <c r="D200" s="11" t="str">
        <f t="shared" si="39"/>
        <v/>
      </c>
      <c r="E200" s="11" t="str">
        <f t="shared" si="40"/>
        <v/>
      </c>
      <c r="F200" s="11" t="str">
        <f t="shared" si="41"/>
        <v/>
      </c>
      <c r="G200" s="11" t="str" cm="1">
        <f t="array" ref="G200">IF($D200="","",IFERROR(_xlfn.LET(_xlpm.t,_xlfn.TEXTSPLIT($D200,"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"&amp;TRIM($D200)))</f>
        <v/>
      </c>
      <c r="H200" s="11" t="str">
        <f t="shared" si="36"/>
        <v/>
      </c>
      <c r="I200" t="str">
        <f t="shared" si="37"/>
        <v/>
      </c>
      <c r="N200" t="str">
        <f>WindowsReports!G200&amp;""</f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R200" t="str">
        <f t="shared" si="45"/>
        <v/>
      </c>
      <c r="S200" t="str" cm="1">
        <f t="array" ref="S200">IF($P200="","",IFERROR(_xlfn.LET(_xlpm.t,_xlfn.TEXTSPLIT($P200,"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"&amp;TRIM($P200)))</f>
        <v/>
      </c>
      <c r="T200" t="str">
        <f t="shared" si="46"/>
        <v/>
      </c>
      <c r="U200" t="str">
        <f t="shared" si="47"/>
        <v/>
      </c>
    </row>
    <row r="201" spans="1:21">
      <c r="A201" t="str">
        <f>CSV!B201&amp;""</f>
        <v/>
      </c>
      <c r="B201" s="11" t="str" cm="1">
        <f t="array" ref="B201">IF(CSV!$AR201=0,"",INDEX(Input!$D$2:$AC$500,CSV!$AR201,$L$1)&amp;"")</f>
        <v/>
      </c>
      <c r="C201" s="11" t="str">
        <f t="shared" si="38"/>
        <v/>
      </c>
      <c r="D201" s="11" t="str">
        <f t="shared" si="39"/>
        <v/>
      </c>
      <c r="E201" s="11" t="str">
        <f t="shared" si="40"/>
        <v/>
      </c>
      <c r="F201" s="11" t="str">
        <f t="shared" si="41"/>
        <v/>
      </c>
      <c r="G201" s="11" t="str" cm="1">
        <f t="array" ref="G201">IF($D201="","",IFERROR(_xlfn.LET(_xlpm.t,_xlfn.TEXTSPLIT($D201,"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"&amp;TRIM($D201)))</f>
        <v/>
      </c>
      <c r="H201" s="11" t="str">
        <f t="shared" si="36"/>
        <v/>
      </c>
      <c r="I201" t="str">
        <f t="shared" si="37"/>
        <v/>
      </c>
      <c r="N201" t="str">
        <f>WindowsReports!G201&amp;""</f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R201" t="str">
        <f t="shared" si="45"/>
        <v/>
      </c>
      <c r="S201" t="str" cm="1">
        <f t="array" ref="S201">IF($P201="","",IFERROR(_xlfn.LET(_xlpm.t,_xlfn.TEXTSPLIT($P201,"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"&amp;TRIM($P201)))</f>
        <v/>
      </c>
      <c r="T201" t="str">
        <f t="shared" si="46"/>
        <v/>
      </c>
      <c r="U201" t="str">
        <f t="shared" si="47"/>
        <v/>
      </c>
    </row>
    <row r="202" spans="1:21">
      <c r="A202" t="str">
        <f>CSV!B202&amp;""</f>
        <v/>
      </c>
      <c r="B202" s="11" t="str" cm="1">
        <f t="array" ref="B202">IF(CSV!$AR202=0,"",INDEX(Input!$D$2:$AC$500,CSV!$AR202,$L$1)&amp;"")</f>
        <v/>
      </c>
      <c r="C202" s="11" t="str">
        <f t="shared" si="38"/>
        <v/>
      </c>
      <c r="D202" s="11" t="str">
        <f t="shared" si="39"/>
        <v/>
      </c>
      <c r="E202" s="11" t="str">
        <f t="shared" si="40"/>
        <v/>
      </c>
      <c r="F202" s="11" t="str">
        <f t="shared" si="41"/>
        <v/>
      </c>
      <c r="G202" s="11" t="str" cm="1">
        <f t="array" ref="G202">IF($D202="","",IFERROR(_xlfn.LET(_xlpm.t,_xlfn.TEXTSPLIT($D202,"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"&amp;TRIM($D202)))</f>
        <v/>
      </c>
      <c r="H202" s="11" t="str">
        <f t="shared" si="36"/>
        <v/>
      </c>
      <c r="I202" t="str">
        <f t="shared" si="37"/>
        <v/>
      </c>
      <c r="N202" t="str">
        <f>WindowsReports!G202&amp;""</f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R202" t="str">
        <f t="shared" si="45"/>
        <v/>
      </c>
      <c r="S202" t="str" cm="1">
        <f t="array" ref="S202">IF($P202="","",IFERROR(_xlfn.LET(_xlpm.t,_xlfn.TEXTSPLIT($P202,"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"&amp;TRIM($P202)))</f>
        <v/>
      </c>
      <c r="T202" t="str">
        <f t="shared" si="46"/>
        <v/>
      </c>
      <c r="U202" t="str">
        <f t="shared" si="47"/>
        <v/>
      </c>
    </row>
    <row r="203" spans="1:21">
      <c r="A203" t="str">
        <f>CSV!B203&amp;""</f>
        <v/>
      </c>
      <c r="B203" s="11" t="str" cm="1">
        <f t="array" ref="B203">IF(CSV!$AR203=0,"",INDEX(Input!$D$2:$AC$500,CSV!$AR203,$L$1)&amp;"")</f>
        <v/>
      </c>
      <c r="C203" s="11" t="str">
        <f t="shared" si="38"/>
        <v/>
      </c>
      <c r="D203" s="11" t="str">
        <f t="shared" si="39"/>
        <v/>
      </c>
      <c r="E203" s="11" t="str">
        <f t="shared" si="40"/>
        <v/>
      </c>
      <c r="F203" s="11" t="str">
        <f t="shared" si="41"/>
        <v/>
      </c>
      <c r="G203" s="11" t="str" cm="1">
        <f t="array" ref="G203">IF($D203="","",IFERROR(_xlfn.LET(_xlpm.t,_xlfn.TEXTSPLIT($D203,"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"&amp;TRIM($D203)))</f>
        <v/>
      </c>
      <c r="H203" s="11" t="str">
        <f t="shared" si="36"/>
        <v/>
      </c>
      <c r="I203" t="str">
        <f t="shared" si="37"/>
        <v/>
      </c>
      <c r="N203" t="str">
        <f>WindowsReports!G203&amp;""</f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R203" t="str">
        <f t="shared" si="45"/>
        <v/>
      </c>
      <c r="S203" t="str" cm="1">
        <f t="array" ref="S203">IF($P203="","",IFERROR(_xlfn.LET(_xlpm.t,_xlfn.TEXTSPLIT($P203,"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"&amp;TRIM($P203)))</f>
        <v/>
      </c>
      <c r="T203" t="str">
        <f t="shared" si="46"/>
        <v/>
      </c>
      <c r="U203" t="str">
        <f t="shared" si="47"/>
        <v/>
      </c>
    </row>
    <row r="204" spans="1:21">
      <c r="A204" t="str">
        <f>CSV!B204&amp;""</f>
        <v/>
      </c>
      <c r="B204" s="11" t="str" cm="1">
        <f t="array" ref="B204">IF(CSV!$AR204=0,"",INDEX(Input!$D$2:$AC$500,CSV!$AR204,$L$1)&amp;"")</f>
        <v/>
      </c>
      <c r="C204" s="11" t="str">
        <f t="shared" si="38"/>
        <v/>
      </c>
      <c r="D204" s="11" t="str">
        <f t="shared" si="39"/>
        <v/>
      </c>
      <c r="E204" s="11" t="str">
        <f t="shared" si="40"/>
        <v/>
      </c>
      <c r="F204" s="11" t="str">
        <f t="shared" si="41"/>
        <v/>
      </c>
      <c r="G204" s="11" t="str" cm="1">
        <f t="array" ref="G204">IF($D204="","",IFERROR(_xlfn.LET(_xlpm.t,_xlfn.TEXTSPLIT($D204,"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"&amp;TRIM($D204)))</f>
        <v/>
      </c>
      <c r="H204" s="11" t="str">
        <f t="shared" si="36"/>
        <v/>
      </c>
      <c r="I204" t="str">
        <f t="shared" si="37"/>
        <v/>
      </c>
      <c r="N204" t="str">
        <f>WindowsReports!G204&amp;""</f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R204" t="str">
        <f t="shared" si="45"/>
        <v/>
      </c>
      <c r="S204" t="str" cm="1">
        <f t="array" ref="S204">IF($P204="","",IFERROR(_xlfn.LET(_xlpm.t,_xlfn.TEXTSPLIT($P204,"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"&amp;TRIM($P204)))</f>
        <v/>
      </c>
      <c r="T204" t="str">
        <f t="shared" si="46"/>
        <v/>
      </c>
      <c r="U204" t="str">
        <f t="shared" si="47"/>
        <v/>
      </c>
    </row>
    <row r="205" spans="1:21">
      <c r="A205" t="str">
        <f>CSV!B205&amp;""</f>
        <v/>
      </c>
      <c r="B205" s="11" t="str" cm="1">
        <f t="array" ref="B205">IF(CSV!$AR205=0,"",INDEX(Input!$D$2:$AC$500,CSV!$AR205,$L$1)&amp;"")</f>
        <v/>
      </c>
      <c r="C205" s="11" t="str">
        <f t="shared" si="38"/>
        <v/>
      </c>
      <c r="D205" s="11" t="str">
        <f t="shared" si="39"/>
        <v/>
      </c>
      <c r="E205" s="11" t="str">
        <f t="shared" si="40"/>
        <v/>
      </c>
      <c r="F205" s="11" t="str">
        <f t="shared" si="41"/>
        <v/>
      </c>
      <c r="G205" s="11" t="str" cm="1">
        <f t="array" ref="G205">IF($D205="","",IFERROR(_xlfn.LET(_xlpm.t,_xlfn.TEXTSPLIT($D205,"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"&amp;TRIM($D205)))</f>
        <v/>
      </c>
      <c r="H205" s="11" t="str">
        <f t="shared" si="36"/>
        <v/>
      </c>
      <c r="I205" t="str">
        <f t="shared" si="37"/>
        <v/>
      </c>
      <c r="N205" t="str">
        <f>WindowsReports!G205&amp;""</f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R205" t="str">
        <f t="shared" si="45"/>
        <v/>
      </c>
      <c r="S205" t="str" cm="1">
        <f t="array" ref="S205">IF($P205="","",IFERROR(_xlfn.LET(_xlpm.t,_xlfn.TEXTSPLIT($P205,"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"&amp;TRIM($P205)))</f>
        <v/>
      </c>
      <c r="T205" t="str">
        <f t="shared" si="46"/>
        <v/>
      </c>
      <c r="U205" t="str">
        <f t="shared" si="47"/>
        <v/>
      </c>
    </row>
    <row r="206" spans="1:21">
      <c r="A206" t="str">
        <f>CSV!B206&amp;""</f>
        <v/>
      </c>
      <c r="B206" s="11" t="str" cm="1">
        <f t="array" ref="B206">IF(CSV!$AR206=0,"",INDEX(Input!$D$2:$AC$500,CSV!$AR206,$L$1)&amp;"")</f>
        <v/>
      </c>
      <c r="C206" s="11" t="str">
        <f t="shared" si="38"/>
        <v/>
      </c>
      <c r="D206" s="11" t="str">
        <f t="shared" si="39"/>
        <v/>
      </c>
      <c r="E206" s="11" t="str">
        <f t="shared" si="40"/>
        <v/>
      </c>
      <c r="F206" s="11" t="str">
        <f t="shared" si="41"/>
        <v/>
      </c>
      <c r="G206" s="11" t="str" cm="1">
        <f t="array" ref="G206">IF($D206="","",IFERROR(_xlfn.LET(_xlpm.t,_xlfn.TEXTSPLIT($D206,"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"&amp;TRIM($D206)))</f>
        <v/>
      </c>
      <c r="H206" s="11" t="str">
        <f t="shared" si="36"/>
        <v/>
      </c>
      <c r="I206" t="str">
        <f t="shared" si="37"/>
        <v/>
      </c>
      <c r="N206" t="str">
        <f>WindowsReports!G206&amp;""</f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R206" t="str">
        <f t="shared" si="45"/>
        <v/>
      </c>
      <c r="S206" t="str" cm="1">
        <f t="array" ref="S206">IF($P206="","",IFERROR(_xlfn.LET(_xlpm.t,_xlfn.TEXTSPLIT($P206,"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"&amp;TRIM($P206)))</f>
        <v/>
      </c>
      <c r="T206" t="str">
        <f t="shared" si="46"/>
        <v/>
      </c>
      <c r="U206" t="str">
        <f t="shared" si="47"/>
        <v/>
      </c>
    </row>
    <row r="207" spans="1:21">
      <c r="A207" t="str">
        <f>CSV!B207&amp;""</f>
        <v/>
      </c>
      <c r="B207" s="11" t="str" cm="1">
        <f t="array" ref="B207">IF(CSV!$AR207=0,"",INDEX(Input!$D$2:$AC$500,CSV!$AR207,$L$1)&amp;"")</f>
        <v/>
      </c>
      <c r="C207" s="11" t="str">
        <f t="shared" si="38"/>
        <v/>
      </c>
      <c r="D207" s="11" t="str">
        <f t="shared" si="39"/>
        <v/>
      </c>
      <c r="E207" s="11" t="str">
        <f t="shared" si="40"/>
        <v/>
      </c>
      <c r="F207" s="11" t="str">
        <f t="shared" si="41"/>
        <v/>
      </c>
      <c r="G207" s="11" t="str" cm="1">
        <f t="array" ref="G207">IF($D207="","",IFERROR(_xlfn.LET(_xlpm.t,_xlfn.TEXTSPLIT($D207,"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"&amp;TRIM($D207)))</f>
        <v/>
      </c>
      <c r="H207" s="11" t="str">
        <f t="shared" si="36"/>
        <v/>
      </c>
      <c r="I207" t="str">
        <f t="shared" si="37"/>
        <v/>
      </c>
      <c r="N207" t="str">
        <f>WindowsReports!G207&amp;""</f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R207" t="str">
        <f t="shared" si="45"/>
        <v/>
      </c>
      <c r="S207" t="str" cm="1">
        <f t="array" ref="S207">IF($P207="","",IFERROR(_xlfn.LET(_xlpm.t,_xlfn.TEXTSPLIT($P207,"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"&amp;TRIM($P207)))</f>
        <v/>
      </c>
      <c r="T207" t="str">
        <f t="shared" si="46"/>
        <v/>
      </c>
      <c r="U207" t="str">
        <f t="shared" si="47"/>
        <v/>
      </c>
    </row>
    <row r="208" spans="1:21">
      <c r="A208" t="str">
        <f>CSV!B208&amp;""</f>
        <v/>
      </c>
      <c r="B208" s="11" t="str" cm="1">
        <f t="array" ref="B208">IF(CSV!$AR208=0,"",INDEX(Input!$D$2:$AC$500,CSV!$AR208,$L$1)&amp;"")</f>
        <v/>
      </c>
      <c r="C208" s="11" t="str">
        <f t="shared" si="38"/>
        <v/>
      </c>
      <c r="D208" s="11" t="str">
        <f t="shared" si="39"/>
        <v/>
      </c>
      <c r="E208" s="11" t="str">
        <f t="shared" si="40"/>
        <v/>
      </c>
      <c r="F208" s="11" t="str">
        <f t="shared" si="41"/>
        <v/>
      </c>
      <c r="G208" s="11" t="str" cm="1">
        <f t="array" ref="G208">IF($D208="","",IFERROR(_xlfn.LET(_xlpm.t,_xlfn.TEXTSPLIT($D208,"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"&amp;TRIM($D208)))</f>
        <v/>
      </c>
      <c r="H208" s="11" t="str">
        <f t="shared" si="36"/>
        <v/>
      </c>
      <c r="I208" t="str">
        <f t="shared" si="37"/>
        <v/>
      </c>
      <c r="N208" t="str">
        <f>WindowsReports!G208&amp;""</f>
        <v/>
      </c>
      <c r="O208" t="str">
        <f t="shared" si="42"/>
        <v/>
      </c>
      <c r="P208" t="str">
        <f t="shared" si="43"/>
        <v/>
      </c>
      <c r="Q208" t="str">
        <f t="shared" si="44"/>
        <v/>
      </c>
      <c r="R208" t="str">
        <f t="shared" si="45"/>
        <v/>
      </c>
      <c r="S208" t="str" cm="1">
        <f t="array" ref="S208">IF($P208="","",IFERROR(_xlfn.LET(_xlpm.t,_xlfn.TEXTSPLIT($P208,"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"&amp;TRIM($P208)))</f>
        <v/>
      </c>
      <c r="T208" t="str">
        <f t="shared" si="46"/>
        <v/>
      </c>
      <c r="U208" t="str">
        <f t="shared" si="47"/>
        <v/>
      </c>
    </row>
    <row r="209" spans="1:21">
      <c r="A209" t="str">
        <f>CSV!B209&amp;""</f>
        <v/>
      </c>
      <c r="B209" s="11" t="str" cm="1">
        <f t="array" ref="B209">IF(CSV!$AR209=0,"",INDEX(Input!$D$2:$AC$500,CSV!$AR209,$L$1)&amp;"")</f>
        <v/>
      </c>
      <c r="C209" s="11" t="str">
        <f t="shared" si="38"/>
        <v/>
      </c>
      <c r="D209" s="11" t="str">
        <f t="shared" si="39"/>
        <v/>
      </c>
      <c r="E209" s="11" t="str">
        <f t="shared" si="40"/>
        <v/>
      </c>
      <c r="F209" s="11" t="str">
        <f t="shared" si="41"/>
        <v/>
      </c>
      <c r="G209" s="11" t="str" cm="1">
        <f t="array" ref="G209">IF($D209="","",IFERROR(_xlfn.LET(_xlpm.t,_xlfn.TEXTSPLIT($D209,"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"&amp;TRIM($D209)))</f>
        <v/>
      </c>
      <c r="H209" s="11" t="str">
        <f t="shared" si="36"/>
        <v/>
      </c>
      <c r="I209" t="str">
        <f t="shared" si="37"/>
        <v/>
      </c>
      <c r="N209" t="str">
        <f>WindowsReports!G209&amp;""</f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R209" t="str">
        <f t="shared" si="45"/>
        <v/>
      </c>
      <c r="S209" t="str" cm="1">
        <f t="array" ref="S209">IF($P209="","",IFERROR(_xlfn.LET(_xlpm.t,_xlfn.TEXTSPLIT($P209,"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"&amp;TRIM($P209)))</f>
        <v/>
      </c>
      <c r="T209" t="str">
        <f t="shared" si="46"/>
        <v/>
      </c>
      <c r="U209" t="str">
        <f t="shared" si="47"/>
        <v/>
      </c>
    </row>
    <row r="210" spans="1:21">
      <c r="A210" t="str">
        <f>CSV!B210&amp;""</f>
        <v/>
      </c>
      <c r="B210" s="11" t="str" cm="1">
        <f t="array" ref="B210">IF(CSV!$AR210=0,"",INDEX(Input!$D$2:$AC$500,CSV!$AR210,$L$1)&amp;"")</f>
        <v/>
      </c>
      <c r="C210" s="11" t="str">
        <f t="shared" si="38"/>
        <v/>
      </c>
      <c r="D210" s="11" t="str">
        <f t="shared" si="39"/>
        <v/>
      </c>
      <c r="E210" s="11" t="str">
        <f t="shared" si="40"/>
        <v/>
      </c>
      <c r="F210" s="11" t="str">
        <f t="shared" si="41"/>
        <v/>
      </c>
      <c r="G210" s="11" t="str" cm="1">
        <f t="array" ref="G210">IF($D210="","",IFERROR(_xlfn.LET(_xlpm.t,_xlfn.TEXTSPLIT($D210,"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"&amp;TRIM($D210)))</f>
        <v/>
      </c>
      <c r="H210" s="11" t="str">
        <f t="shared" si="36"/>
        <v/>
      </c>
      <c r="I210" t="str">
        <f t="shared" si="37"/>
        <v/>
      </c>
      <c r="N210" t="str">
        <f>WindowsReports!G210&amp;""</f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R210" t="str">
        <f t="shared" si="45"/>
        <v/>
      </c>
      <c r="S210" t="str" cm="1">
        <f t="array" ref="S210">IF($P210="","",IFERROR(_xlfn.LET(_xlpm.t,_xlfn.TEXTSPLIT($P210,"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"&amp;TRIM($P210)))</f>
        <v/>
      </c>
      <c r="T210" t="str">
        <f t="shared" si="46"/>
        <v/>
      </c>
      <c r="U210" t="str">
        <f t="shared" si="47"/>
        <v/>
      </c>
    </row>
    <row r="211" spans="1:21">
      <c r="A211" t="str">
        <f>CSV!B211&amp;""</f>
        <v/>
      </c>
      <c r="B211" s="11" t="str" cm="1">
        <f t="array" ref="B211">IF(CSV!$AR211=0,"",INDEX(Input!$D$2:$AC$500,CSV!$AR211,$L$1)&amp;"")</f>
        <v/>
      </c>
      <c r="C211" s="11" t="str">
        <f t="shared" si="38"/>
        <v/>
      </c>
      <c r="D211" s="11" t="str">
        <f t="shared" si="39"/>
        <v/>
      </c>
      <c r="E211" s="11" t="str">
        <f t="shared" si="40"/>
        <v/>
      </c>
      <c r="F211" s="11" t="str">
        <f t="shared" si="41"/>
        <v/>
      </c>
      <c r="G211" s="11" t="str" cm="1">
        <f t="array" ref="G211">IF($D211="","",IFERROR(_xlfn.LET(_xlpm.t,_xlfn.TEXTSPLIT($D211,"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"&amp;TRIM($D211)))</f>
        <v/>
      </c>
      <c r="H211" s="11" t="str">
        <f t="shared" si="36"/>
        <v/>
      </c>
      <c r="I211" t="str">
        <f t="shared" si="37"/>
        <v/>
      </c>
      <c r="N211" t="str">
        <f>WindowsReports!G211&amp;""</f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R211" t="str">
        <f t="shared" si="45"/>
        <v/>
      </c>
      <c r="S211" t="str" cm="1">
        <f t="array" ref="S211">IF($P211="","",IFERROR(_xlfn.LET(_xlpm.t,_xlfn.TEXTSPLIT($P211,"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"&amp;TRIM($P211)))</f>
        <v/>
      </c>
      <c r="T211" t="str">
        <f t="shared" si="46"/>
        <v/>
      </c>
      <c r="U211" t="str">
        <f t="shared" si="47"/>
        <v/>
      </c>
    </row>
    <row r="212" spans="1:21">
      <c r="A212" t="str">
        <f>CSV!B212&amp;""</f>
        <v/>
      </c>
      <c r="B212" s="11" t="str" cm="1">
        <f t="array" ref="B212">IF(CSV!$AR212=0,"",INDEX(Input!$D$2:$AC$500,CSV!$AR212,$L$1)&amp;"")</f>
        <v/>
      </c>
      <c r="C212" s="11" t="str">
        <f t="shared" si="38"/>
        <v/>
      </c>
      <c r="D212" s="11" t="str">
        <f t="shared" si="39"/>
        <v/>
      </c>
      <c r="E212" s="11" t="str">
        <f t="shared" si="40"/>
        <v/>
      </c>
      <c r="F212" s="11" t="str">
        <f t="shared" si="41"/>
        <v/>
      </c>
      <c r="G212" s="11" t="str" cm="1">
        <f t="array" ref="G212">IF($D212="","",IFERROR(_xlfn.LET(_xlpm.t,_xlfn.TEXTSPLIT($D212,"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"&amp;TRIM($D212)))</f>
        <v/>
      </c>
      <c r="H212" s="11" t="str">
        <f t="shared" si="36"/>
        <v/>
      </c>
      <c r="I212" t="str">
        <f t="shared" si="37"/>
        <v/>
      </c>
      <c r="N212" t="str">
        <f>WindowsReports!G212&amp;""</f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R212" t="str">
        <f t="shared" si="45"/>
        <v/>
      </c>
      <c r="S212" t="str" cm="1">
        <f t="array" ref="S212">IF($P212="","",IFERROR(_xlfn.LET(_xlpm.t,_xlfn.TEXTSPLIT($P212,"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"&amp;TRIM($P212)))</f>
        <v/>
      </c>
      <c r="T212" t="str">
        <f t="shared" si="46"/>
        <v/>
      </c>
      <c r="U212" t="str">
        <f t="shared" si="47"/>
        <v/>
      </c>
    </row>
    <row r="213" spans="1:21">
      <c r="A213" t="str">
        <f>CSV!B213&amp;""</f>
        <v/>
      </c>
      <c r="B213" s="11" t="str" cm="1">
        <f t="array" ref="B213">IF(CSV!$AR213=0,"",INDEX(Input!$D$2:$AC$500,CSV!$AR213,$L$1)&amp;"")</f>
        <v/>
      </c>
      <c r="C213" s="11" t="str">
        <f t="shared" si="38"/>
        <v/>
      </c>
      <c r="D213" s="11" t="str">
        <f t="shared" si="39"/>
        <v/>
      </c>
      <c r="E213" s="11" t="str">
        <f t="shared" si="40"/>
        <v/>
      </c>
      <c r="F213" s="11" t="str">
        <f t="shared" si="41"/>
        <v/>
      </c>
      <c r="G213" s="11" t="str" cm="1">
        <f t="array" ref="G213">IF($D213="","",IFERROR(_xlfn.LET(_xlpm.t,_xlfn.TEXTSPLIT($D213,"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"&amp;TRIM($D213)))</f>
        <v/>
      </c>
      <c r="H213" s="11" t="str">
        <f t="shared" si="36"/>
        <v/>
      </c>
      <c r="I213" t="str">
        <f t="shared" si="37"/>
        <v/>
      </c>
      <c r="N213" t="str">
        <f>WindowsReports!G213&amp;""</f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R213" t="str">
        <f t="shared" si="45"/>
        <v/>
      </c>
      <c r="S213" t="str" cm="1">
        <f t="array" ref="S213">IF($P213="","",IFERROR(_xlfn.LET(_xlpm.t,_xlfn.TEXTSPLIT($P213,"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"&amp;TRIM($P213)))</f>
        <v/>
      </c>
      <c r="T213" t="str">
        <f t="shared" si="46"/>
        <v/>
      </c>
      <c r="U213" t="str">
        <f t="shared" si="47"/>
        <v/>
      </c>
    </row>
    <row r="214" spans="1:21">
      <c r="A214" t="str">
        <f>CSV!B214&amp;""</f>
        <v/>
      </c>
      <c r="B214" s="11" t="str" cm="1">
        <f t="array" ref="B214">IF(CSV!$AR214=0,"",INDEX(Input!$D$2:$AC$500,CSV!$AR214,$L$1)&amp;"")</f>
        <v/>
      </c>
      <c r="C214" s="11" t="str">
        <f t="shared" si="38"/>
        <v/>
      </c>
      <c r="D214" s="11" t="str">
        <f t="shared" si="39"/>
        <v/>
      </c>
      <c r="E214" s="11" t="str">
        <f t="shared" si="40"/>
        <v/>
      </c>
      <c r="F214" s="11" t="str">
        <f t="shared" si="41"/>
        <v/>
      </c>
      <c r="G214" s="11" t="str" cm="1">
        <f t="array" ref="G214">IF($D214="","",IFERROR(_xlfn.LET(_xlpm.t,_xlfn.TEXTSPLIT($D214,"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"&amp;TRIM($D214)))</f>
        <v/>
      </c>
      <c r="H214" s="11" t="str">
        <f t="shared" si="36"/>
        <v/>
      </c>
      <c r="I214" t="str">
        <f t="shared" si="37"/>
        <v/>
      </c>
      <c r="N214" t="str">
        <f>WindowsReports!G214&amp;""</f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R214" t="str">
        <f t="shared" si="45"/>
        <v/>
      </c>
      <c r="S214" t="str" cm="1">
        <f t="array" ref="S214">IF($P214="","",IFERROR(_xlfn.LET(_xlpm.t,_xlfn.TEXTSPLIT($P214,"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"&amp;TRIM($P214)))</f>
        <v/>
      </c>
      <c r="T214" t="str">
        <f t="shared" si="46"/>
        <v/>
      </c>
      <c r="U214" t="str">
        <f t="shared" si="47"/>
        <v/>
      </c>
    </row>
    <row r="215" spans="1:21">
      <c r="A215" t="str">
        <f>CSV!B215&amp;""</f>
        <v/>
      </c>
      <c r="B215" s="11" t="str" cm="1">
        <f t="array" ref="B215">IF(CSV!$AR215=0,"",INDEX(Input!$D$2:$AC$500,CSV!$AR215,$L$1)&amp;"")</f>
        <v/>
      </c>
      <c r="C215" s="11" t="str">
        <f t="shared" si="38"/>
        <v/>
      </c>
      <c r="D215" s="11" t="str">
        <f t="shared" si="39"/>
        <v/>
      </c>
      <c r="E215" s="11" t="str">
        <f t="shared" si="40"/>
        <v/>
      </c>
      <c r="F215" s="11" t="str">
        <f t="shared" si="41"/>
        <v/>
      </c>
      <c r="G215" s="11" t="str" cm="1">
        <f t="array" ref="G215">IF($D215="","",IFERROR(_xlfn.LET(_xlpm.t,_xlfn.TEXTSPLIT($D215,"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"&amp;TRIM($D215)))</f>
        <v/>
      </c>
      <c r="H215" s="11" t="str">
        <f t="shared" si="36"/>
        <v/>
      </c>
      <c r="I215" t="str">
        <f t="shared" si="37"/>
        <v/>
      </c>
      <c r="N215" t="str">
        <f>WindowsReports!G215&amp;""</f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R215" t="str">
        <f t="shared" si="45"/>
        <v/>
      </c>
      <c r="S215" t="str" cm="1">
        <f t="array" ref="S215">IF($P215="","",IFERROR(_xlfn.LET(_xlpm.t,_xlfn.TEXTSPLIT($P215,"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"&amp;TRIM($P215)))</f>
        <v/>
      </c>
      <c r="T215" t="str">
        <f t="shared" si="46"/>
        <v/>
      </c>
      <c r="U215" t="str">
        <f t="shared" si="47"/>
        <v/>
      </c>
    </row>
    <row r="216" spans="1:21">
      <c r="A216" t="str">
        <f>CSV!B216&amp;""</f>
        <v/>
      </c>
      <c r="B216" s="11" t="str" cm="1">
        <f t="array" ref="B216">IF(CSV!$AR216=0,"",INDEX(Input!$D$2:$AC$500,CSV!$AR216,$L$1)&amp;"")</f>
        <v/>
      </c>
      <c r="C216" s="11" t="str">
        <f t="shared" si="38"/>
        <v/>
      </c>
      <c r="D216" s="11" t="str">
        <f t="shared" si="39"/>
        <v/>
      </c>
      <c r="E216" s="11" t="str">
        <f t="shared" si="40"/>
        <v/>
      </c>
      <c r="F216" s="11" t="str">
        <f t="shared" si="41"/>
        <v/>
      </c>
      <c r="G216" s="11" t="str" cm="1">
        <f t="array" ref="G216">IF($D216="","",IFERROR(_xlfn.LET(_xlpm.t,_xlfn.TEXTSPLIT($D216,"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"&amp;TRIM($D216)))</f>
        <v/>
      </c>
      <c r="H216" s="11" t="str">
        <f t="shared" si="36"/>
        <v/>
      </c>
      <c r="I216" t="str">
        <f t="shared" si="37"/>
        <v/>
      </c>
      <c r="N216" t="str">
        <f>WindowsReports!G216&amp;""</f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R216" t="str">
        <f t="shared" si="45"/>
        <v/>
      </c>
      <c r="S216" t="str" cm="1">
        <f t="array" ref="S216">IF($P216="","",IFERROR(_xlfn.LET(_xlpm.t,_xlfn.TEXTSPLIT($P216,"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"&amp;TRIM($P216)))</f>
        <v/>
      </c>
      <c r="T216" t="str">
        <f t="shared" si="46"/>
        <v/>
      </c>
      <c r="U216" t="str">
        <f t="shared" si="47"/>
        <v/>
      </c>
    </row>
    <row r="217" spans="1:21">
      <c r="A217" t="str">
        <f>CSV!B217&amp;""</f>
        <v/>
      </c>
      <c r="B217" s="11" t="str" cm="1">
        <f t="array" ref="B217">IF(CSV!$AR217=0,"",INDEX(Input!$D$2:$AC$500,CSV!$AR217,$L$1)&amp;"")</f>
        <v/>
      </c>
      <c r="C217" s="11" t="str">
        <f t="shared" si="38"/>
        <v/>
      </c>
      <c r="D217" s="11" t="str">
        <f t="shared" si="39"/>
        <v/>
      </c>
      <c r="E217" s="11" t="str">
        <f t="shared" si="40"/>
        <v/>
      </c>
      <c r="F217" s="11" t="str">
        <f t="shared" si="41"/>
        <v/>
      </c>
      <c r="G217" s="11" t="str" cm="1">
        <f t="array" ref="G217">IF($D217="","",IFERROR(_xlfn.LET(_xlpm.t,_xlfn.TEXTSPLIT($D217,"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"&amp;TRIM($D217)))</f>
        <v/>
      </c>
      <c r="H217" s="11" t="str">
        <f t="shared" si="36"/>
        <v/>
      </c>
      <c r="I217" t="str">
        <f t="shared" si="37"/>
        <v/>
      </c>
      <c r="N217" t="str">
        <f>WindowsReports!G217&amp;""</f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R217" t="str">
        <f t="shared" si="45"/>
        <v/>
      </c>
      <c r="S217" t="str" cm="1">
        <f t="array" ref="S217">IF($P217="","",IFERROR(_xlfn.LET(_xlpm.t,_xlfn.TEXTSPLIT($P217,"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"&amp;TRIM($P217)))</f>
        <v/>
      </c>
      <c r="T217" t="str">
        <f t="shared" si="46"/>
        <v/>
      </c>
      <c r="U217" t="str">
        <f t="shared" si="47"/>
        <v/>
      </c>
    </row>
    <row r="218" spans="1:21">
      <c r="A218" t="str">
        <f>CSV!B218&amp;""</f>
        <v/>
      </c>
      <c r="B218" s="11" t="str" cm="1">
        <f t="array" ref="B218">IF(CSV!$AR218=0,"",INDEX(Input!$D$2:$AC$500,CSV!$AR218,$L$1)&amp;"")</f>
        <v/>
      </c>
      <c r="C218" s="11" t="str">
        <f t="shared" si="38"/>
        <v/>
      </c>
      <c r="D218" s="11" t="str">
        <f t="shared" si="39"/>
        <v/>
      </c>
      <c r="E218" s="11" t="str">
        <f t="shared" si="40"/>
        <v/>
      </c>
      <c r="F218" s="11" t="str">
        <f t="shared" si="41"/>
        <v/>
      </c>
      <c r="G218" s="11" t="str" cm="1">
        <f t="array" ref="G218">IF($D218="","",IFERROR(_xlfn.LET(_xlpm.t,_xlfn.TEXTSPLIT($D218,"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"&amp;TRIM($D218)))</f>
        <v/>
      </c>
      <c r="H218" s="11" t="str">
        <f t="shared" si="36"/>
        <v/>
      </c>
      <c r="I218" t="str">
        <f t="shared" si="37"/>
        <v/>
      </c>
      <c r="N218" t="str">
        <f>WindowsReports!G218&amp;""</f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R218" t="str">
        <f t="shared" si="45"/>
        <v/>
      </c>
      <c r="S218" t="str" cm="1">
        <f t="array" ref="S218">IF($P218="","",IFERROR(_xlfn.LET(_xlpm.t,_xlfn.TEXTSPLIT($P218,"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"&amp;TRIM($P218)))</f>
        <v/>
      </c>
      <c r="T218" t="str">
        <f t="shared" si="46"/>
        <v/>
      </c>
      <c r="U218" t="str">
        <f t="shared" si="47"/>
        <v/>
      </c>
    </row>
    <row r="219" spans="1:21">
      <c r="A219" t="str">
        <f>CSV!B219&amp;""</f>
        <v/>
      </c>
      <c r="B219" s="11" t="str" cm="1">
        <f t="array" ref="B219">IF(CSV!$AR219=0,"",INDEX(Input!$D$2:$AC$500,CSV!$AR219,$L$1)&amp;"")</f>
        <v/>
      </c>
      <c r="C219" s="11" t="str">
        <f t="shared" si="38"/>
        <v/>
      </c>
      <c r="D219" s="11" t="str">
        <f t="shared" si="39"/>
        <v/>
      </c>
      <c r="E219" s="11" t="str">
        <f t="shared" si="40"/>
        <v/>
      </c>
      <c r="F219" s="11" t="str">
        <f t="shared" si="41"/>
        <v/>
      </c>
      <c r="G219" s="11" t="str" cm="1">
        <f t="array" ref="G219">IF($D219="","",IFERROR(_xlfn.LET(_xlpm.t,_xlfn.TEXTSPLIT($D219,"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"&amp;TRIM($D219)))</f>
        <v/>
      </c>
      <c r="H219" s="11" t="str">
        <f t="shared" si="36"/>
        <v/>
      </c>
      <c r="I219" t="str">
        <f t="shared" si="37"/>
        <v/>
      </c>
      <c r="N219" t="str">
        <f>WindowsReports!G219&amp;""</f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R219" t="str">
        <f t="shared" si="45"/>
        <v/>
      </c>
      <c r="S219" t="str" cm="1">
        <f t="array" ref="S219">IF($P219="","",IFERROR(_xlfn.LET(_xlpm.t,_xlfn.TEXTSPLIT($P219,"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"&amp;TRIM($P219)))</f>
        <v/>
      </c>
      <c r="T219" t="str">
        <f t="shared" si="46"/>
        <v/>
      </c>
      <c r="U219" t="str">
        <f t="shared" si="47"/>
        <v/>
      </c>
    </row>
    <row r="220" spans="1:21">
      <c r="A220" t="str">
        <f>CSV!B220&amp;""</f>
        <v/>
      </c>
      <c r="B220" s="11" t="str" cm="1">
        <f t="array" ref="B220">IF(CSV!$AR220=0,"",INDEX(Input!$D$2:$AC$500,CSV!$AR220,$L$1)&amp;"")</f>
        <v/>
      </c>
      <c r="C220" s="11" t="str">
        <f t="shared" si="38"/>
        <v/>
      </c>
      <c r="D220" s="11" t="str">
        <f t="shared" si="39"/>
        <v/>
      </c>
      <c r="E220" s="11" t="str">
        <f t="shared" si="40"/>
        <v/>
      </c>
      <c r="F220" s="11" t="str">
        <f t="shared" si="41"/>
        <v/>
      </c>
      <c r="G220" s="11" t="str" cm="1">
        <f t="array" ref="G220">IF($D220="","",IFERROR(_xlfn.LET(_xlpm.t,_xlfn.TEXTSPLIT($D220,"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"&amp;TRIM($D220)))</f>
        <v/>
      </c>
      <c r="H220" s="11" t="str">
        <f t="shared" si="36"/>
        <v/>
      </c>
      <c r="I220" t="str">
        <f t="shared" si="37"/>
        <v/>
      </c>
      <c r="N220" t="str">
        <f>WindowsReports!G220&amp;""</f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R220" t="str">
        <f t="shared" si="45"/>
        <v/>
      </c>
      <c r="S220" t="str" cm="1">
        <f t="array" ref="S220">IF($P220="","",IFERROR(_xlfn.LET(_xlpm.t,_xlfn.TEXTSPLIT($P220,"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"&amp;TRIM($P220)))</f>
        <v/>
      </c>
      <c r="T220" t="str">
        <f t="shared" si="46"/>
        <v/>
      </c>
      <c r="U220" t="str">
        <f t="shared" si="47"/>
        <v/>
      </c>
    </row>
    <row r="221" spans="1:21">
      <c r="A221" t="str">
        <f>CSV!B221&amp;""</f>
        <v/>
      </c>
      <c r="B221" s="11" t="str" cm="1">
        <f t="array" ref="B221">IF(CSV!$AR221=0,"",INDEX(Input!$D$2:$AC$500,CSV!$AR221,$L$1)&amp;"")</f>
        <v/>
      </c>
      <c r="C221" s="11" t="str">
        <f t="shared" si="38"/>
        <v/>
      </c>
      <c r="D221" s="11" t="str">
        <f t="shared" si="39"/>
        <v/>
      </c>
      <c r="E221" s="11" t="str">
        <f t="shared" si="40"/>
        <v/>
      </c>
      <c r="F221" s="11" t="str">
        <f t="shared" si="41"/>
        <v/>
      </c>
      <c r="G221" s="11" t="str" cm="1">
        <f t="array" ref="G221">IF($D221="","",IFERROR(_xlfn.LET(_xlpm.t,_xlfn.TEXTSPLIT($D221,"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"&amp;TRIM($D221)))</f>
        <v/>
      </c>
      <c r="H221" s="11" t="str">
        <f t="shared" si="36"/>
        <v/>
      </c>
      <c r="I221" t="str">
        <f t="shared" si="37"/>
        <v/>
      </c>
      <c r="N221" t="str">
        <f>WindowsReports!G221&amp;""</f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R221" t="str">
        <f t="shared" si="45"/>
        <v/>
      </c>
      <c r="S221" t="str" cm="1">
        <f t="array" ref="S221">IF($P221="","",IFERROR(_xlfn.LET(_xlpm.t,_xlfn.TEXTSPLIT($P221,"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"&amp;TRIM($P221)))</f>
        <v/>
      </c>
      <c r="T221" t="str">
        <f t="shared" si="46"/>
        <v/>
      </c>
      <c r="U221" t="str">
        <f t="shared" si="47"/>
        <v/>
      </c>
    </row>
    <row r="222" spans="1:21">
      <c r="A222" t="str">
        <f>CSV!B222&amp;""</f>
        <v/>
      </c>
      <c r="B222" s="11" t="str" cm="1">
        <f t="array" ref="B222">IF(CSV!$AR222=0,"",INDEX(Input!$D$2:$AC$500,CSV!$AR222,$L$1)&amp;"")</f>
        <v/>
      </c>
      <c r="C222" s="11" t="str">
        <f t="shared" si="38"/>
        <v/>
      </c>
      <c r="D222" s="11" t="str">
        <f t="shared" si="39"/>
        <v/>
      </c>
      <c r="E222" s="11" t="str">
        <f t="shared" si="40"/>
        <v/>
      </c>
      <c r="F222" s="11" t="str">
        <f t="shared" si="41"/>
        <v/>
      </c>
      <c r="G222" s="11" t="str" cm="1">
        <f t="array" ref="G222">IF($D222="","",IFERROR(_xlfn.LET(_xlpm.t,_xlfn.TEXTSPLIT($D222,"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"&amp;TRIM($D222)))</f>
        <v/>
      </c>
      <c r="H222" s="11" t="str">
        <f t="shared" si="36"/>
        <v/>
      </c>
      <c r="I222" t="str">
        <f t="shared" si="37"/>
        <v/>
      </c>
      <c r="N222" t="str">
        <f>WindowsReports!G222&amp;""</f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R222" t="str">
        <f t="shared" si="45"/>
        <v/>
      </c>
      <c r="S222" t="str" cm="1">
        <f t="array" ref="S222">IF($P222="","",IFERROR(_xlfn.LET(_xlpm.t,_xlfn.TEXTSPLIT($P222,"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"&amp;TRIM($P222)))</f>
        <v/>
      </c>
      <c r="T222" t="str">
        <f t="shared" si="46"/>
        <v/>
      </c>
      <c r="U222" t="str">
        <f t="shared" si="47"/>
        <v/>
      </c>
    </row>
    <row r="223" spans="1:21">
      <c r="A223" t="str">
        <f>CSV!B223&amp;""</f>
        <v/>
      </c>
      <c r="B223" s="11" t="str" cm="1">
        <f t="array" ref="B223">IF(CSV!$AR223=0,"",INDEX(Input!$D$2:$AC$500,CSV!$AR223,$L$1)&amp;"")</f>
        <v/>
      </c>
      <c r="C223" s="11" t="str">
        <f t="shared" si="38"/>
        <v/>
      </c>
      <c r="D223" s="11" t="str">
        <f t="shared" si="39"/>
        <v/>
      </c>
      <c r="E223" s="11" t="str">
        <f t="shared" si="40"/>
        <v/>
      </c>
      <c r="F223" s="11" t="str">
        <f t="shared" si="41"/>
        <v/>
      </c>
      <c r="G223" s="11" t="str" cm="1">
        <f t="array" ref="G223">IF($D223="","",IFERROR(_xlfn.LET(_xlpm.t,_xlfn.TEXTSPLIT($D223,"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"&amp;TRIM($D223)))</f>
        <v/>
      </c>
      <c r="H223" s="11" t="str">
        <f t="shared" si="36"/>
        <v/>
      </c>
      <c r="I223" t="str">
        <f t="shared" si="37"/>
        <v/>
      </c>
      <c r="N223" t="str">
        <f>WindowsReports!G223&amp;""</f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R223" t="str">
        <f t="shared" si="45"/>
        <v/>
      </c>
      <c r="S223" t="str" cm="1">
        <f t="array" ref="S223">IF($P223="","",IFERROR(_xlfn.LET(_xlpm.t,_xlfn.TEXTSPLIT($P223,"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"&amp;TRIM($P223)))</f>
        <v/>
      </c>
      <c r="T223" t="str">
        <f t="shared" si="46"/>
        <v/>
      </c>
      <c r="U223" t="str">
        <f t="shared" si="47"/>
        <v/>
      </c>
    </row>
    <row r="224" spans="1:21">
      <c r="A224" t="str">
        <f>CSV!B224&amp;""</f>
        <v/>
      </c>
      <c r="B224" s="11" t="str" cm="1">
        <f t="array" ref="B224">IF(CSV!$AR224=0,"",INDEX(Input!$D$2:$AC$500,CSV!$AR224,$L$1)&amp;"")</f>
        <v/>
      </c>
      <c r="C224" s="11" t="str">
        <f t="shared" si="38"/>
        <v/>
      </c>
      <c r="D224" s="11" t="str">
        <f t="shared" si="39"/>
        <v/>
      </c>
      <c r="E224" s="11" t="str">
        <f t="shared" si="40"/>
        <v/>
      </c>
      <c r="F224" s="11" t="str">
        <f t="shared" si="41"/>
        <v/>
      </c>
      <c r="G224" s="11" t="str" cm="1">
        <f t="array" ref="G224">IF($D224="","",IFERROR(_xlfn.LET(_xlpm.t,_xlfn.TEXTSPLIT($D224,"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"&amp;TRIM($D224)))</f>
        <v/>
      </c>
      <c r="H224" s="11" t="str">
        <f t="shared" si="36"/>
        <v/>
      </c>
      <c r="I224" t="str">
        <f t="shared" si="37"/>
        <v/>
      </c>
      <c r="N224" t="str">
        <f>WindowsReports!G224&amp;""</f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R224" t="str">
        <f t="shared" si="45"/>
        <v/>
      </c>
      <c r="S224" t="str" cm="1">
        <f t="array" ref="S224">IF($P224="","",IFERROR(_xlfn.LET(_xlpm.t,_xlfn.TEXTSPLIT($P224,"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"&amp;TRIM($P224)))</f>
        <v/>
      </c>
      <c r="T224" t="str">
        <f t="shared" si="46"/>
        <v/>
      </c>
      <c r="U224" t="str">
        <f t="shared" si="47"/>
        <v/>
      </c>
    </row>
    <row r="225" spans="1:21">
      <c r="A225" t="str">
        <f>CSV!B225&amp;""</f>
        <v/>
      </c>
      <c r="B225" s="11" t="str" cm="1">
        <f t="array" ref="B225">IF(CSV!$AR225=0,"",INDEX(Input!$D$2:$AC$500,CSV!$AR225,$L$1)&amp;"")</f>
        <v/>
      </c>
      <c r="C225" s="11" t="str">
        <f t="shared" si="38"/>
        <v/>
      </c>
      <c r="D225" s="11" t="str">
        <f t="shared" si="39"/>
        <v/>
      </c>
      <c r="E225" s="11" t="str">
        <f t="shared" si="40"/>
        <v/>
      </c>
      <c r="F225" s="11" t="str">
        <f t="shared" si="41"/>
        <v/>
      </c>
      <c r="G225" s="11" t="str" cm="1">
        <f t="array" ref="G225">IF($D225="","",IFERROR(_xlfn.LET(_xlpm.t,_xlfn.TEXTSPLIT($D225,"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"&amp;TRIM($D225)))</f>
        <v/>
      </c>
      <c r="H225" s="11" t="str">
        <f t="shared" si="36"/>
        <v/>
      </c>
      <c r="I225" t="str">
        <f t="shared" si="37"/>
        <v/>
      </c>
      <c r="N225" t="str">
        <f>WindowsReports!G225&amp;""</f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R225" t="str">
        <f t="shared" si="45"/>
        <v/>
      </c>
      <c r="S225" t="str" cm="1">
        <f t="array" ref="S225">IF($P225="","",IFERROR(_xlfn.LET(_xlpm.t,_xlfn.TEXTSPLIT($P225,"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"&amp;TRIM($P225)))</f>
        <v/>
      </c>
      <c r="T225" t="str">
        <f t="shared" si="46"/>
        <v/>
      </c>
      <c r="U225" t="str">
        <f t="shared" si="47"/>
        <v/>
      </c>
    </row>
    <row r="226" spans="1:21">
      <c r="A226" t="str">
        <f>CSV!B226&amp;""</f>
        <v/>
      </c>
      <c r="B226" s="11" t="str" cm="1">
        <f t="array" ref="B226">IF(CSV!$AR226=0,"",INDEX(Input!$D$2:$AC$500,CSV!$AR226,$L$1)&amp;"")</f>
        <v/>
      </c>
      <c r="C226" s="11" t="str">
        <f t="shared" si="38"/>
        <v/>
      </c>
      <c r="D226" s="11" t="str">
        <f t="shared" si="39"/>
        <v/>
      </c>
      <c r="E226" s="11" t="str">
        <f t="shared" si="40"/>
        <v/>
      </c>
      <c r="F226" s="11" t="str">
        <f t="shared" si="41"/>
        <v/>
      </c>
      <c r="G226" s="11" t="str" cm="1">
        <f t="array" ref="G226">IF($D226="","",IFERROR(_xlfn.LET(_xlpm.t,_xlfn.TEXTSPLIT($D226,"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"&amp;TRIM($D226)))</f>
        <v/>
      </c>
      <c r="H226" s="11" t="str">
        <f t="shared" si="36"/>
        <v/>
      </c>
      <c r="I226" t="str">
        <f t="shared" si="37"/>
        <v/>
      </c>
      <c r="N226" t="str">
        <f>WindowsReports!G226&amp;""</f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R226" t="str">
        <f t="shared" si="45"/>
        <v/>
      </c>
      <c r="S226" t="str" cm="1">
        <f t="array" ref="S226">IF($P226="","",IFERROR(_xlfn.LET(_xlpm.t,_xlfn.TEXTSPLIT($P226,"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"&amp;TRIM($P226)))</f>
        <v/>
      </c>
      <c r="T226" t="str">
        <f t="shared" si="46"/>
        <v/>
      </c>
      <c r="U226" t="str">
        <f t="shared" si="47"/>
        <v/>
      </c>
    </row>
    <row r="227" spans="1:21">
      <c r="A227" t="str">
        <f>CSV!B227&amp;""</f>
        <v/>
      </c>
      <c r="B227" s="11" t="str" cm="1">
        <f t="array" ref="B227">IF(CSV!$AR227=0,"",INDEX(Input!$D$2:$AC$500,CSV!$AR227,$L$1)&amp;"")</f>
        <v/>
      </c>
      <c r="C227" s="11" t="str">
        <f t="shared" si="38"/>
        <v/>
      </c>
      <c r="D227" s="11" t="str">
        <f t="shared" si="39"/>
        <v/>
      </c>
      <c r="E227" s="11" t="str">
        <f t="shared" si="40"/>
        <v/>
      </c>
      <c r="F227" s="11" t="str">
        <f t="shared" si="41"/>
        <v/>
      </c>
      <c r="G227" s="11" t="str" cm="1">
        <f t="array" ref="G227">IF($D227="","",IFERROR(_xlfn.LET(_xlpm.t,_xlfn.TEXTSPLIT($D227,"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"&amp;TRIM($D227)))</f>
        <v/>
      </c>
      <c r="H227" s="11" t="str">
        <f t="shared" si="36"/>
        <v/>
      </c>
      <c r="I227" t="str">
        <f t="shared" si="37"/>
        <v/>
      </c>
      <c r="N227" t="str">
        <f>WindowsReports!G227&amp;""</f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R227" t="str">
        <f t="shared" si="45"/>
        <v/>
      </c>
      <c r="S227" t="str" cm="1">
        <f t="array" ref="S227">IF($P227="","",IFERROR(_xlfn.LET(_xlpm.t,_xlfn.TEXTSPLIT($P227,"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"&amp;TRIM($P227)))</f>
        <v/>
      </c>
      <c r="T227" t="str">
        <f t="shared" si="46"/>
        <v/>
      </c>
      <c r="U227" t="str">
        <f t="shared" si="47"/>
        <v/>
      </c>
    </row>
    <row r="228" spans="1:21">
      <c r="A228" t="str">
        <f>CSV!B228&amp;""</f>
        <v/>
      </c>
      <c r="B228" s="11" t="str" cm="1">
        <f t="array" ref="B228">IF(CSV!$AR228=0,"",INDEX(Input!$D$2:$AC$500,CSV!$AR228,$L$1)&amp;"")</f>
        <v/>
      </c>
      <c r="C228" s="11" t="str">
        <f t="shared" si="38"/>
        <v/>
      </c>
      <c r="D228" s="11" t="str">
        <f t="shared" si="39"/>
        <v/>
      </c>
      <c r="E228" s="11" t="str">
        <f t="shared" si="40"/>
        <v/>
      </c>
      <c r="F228" s="11" t="str">
        <f t="shared" si="41"/>
        <v/>
      </c>
      <c r="G228" s="11" t="str" cm="1">
        <f t="array" ref="G228">IF($D228="","",IFERROR(_xlfn.LET(_xlpm.t,_xlfn.TEXTSPLIT($D228,"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"&amp;TRIM($D228)))</f>
        <v/>
      </c>
      <c r="H228" s="11" t="str">
        <f t="shared" si="36"/>
        <v/>
      </c>
      <c r="I228" t="str">
        <f t="shared" si="37"/>
        <v/>
      </c>
      <c r="N228" t="str">
        <f>WindowsReports!G228&amp;""</f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R228" t="str">
        <f t="shared" si="45"/>
        <v/>
      </c>
      <c r="S228" t="str" cm="1">
        <f t="array" ref="S228">IF($P228="","",IFERROR(_xlfn.LET(_xlpm.t,_xlfn.TEXTSPLIT($P228,"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"&amp;TRIM($P228)))</f>
        <v/>
      </c>
      <c r="T228" t="str">
        <f t="shared" si="46"/>
        <v/>
      </c>
      <c r="U228" t="str">
        <f t="shared" si="47"/>
        <v/>
      </c>
    </row>
    <row r="229" spans="1:21">
      <c r="A229" t="str">
        <f>CSV!B229&amp;""</f>
        <v/>
      </c>
      <c r="B229" s="11" t="str" cm="1">
        <f t="array" ref="B229">IF(CSV!$AR229=0,"",INDEX(Input!$D$2:$AC$500,CSV!$AR229,$L$1)&amp;"")</f>
        <v/>
      </c>
      <c r="C229" s="11" t="str">
        <f t="shared" si="38"/>
        <v/>
      </c>
      <c r="D229" s="11" t="str">
        <f t="shared" si="39"/>
        <v/>
      </c>
      <c r="E229" s="11" t="str">
        <f t="shared" si="40"/>
        <v/>
      </c>
      <c r="F229" s="11" t="str">
        <f t="shared" si="41"/>
        <v/>
      </c>
      <c r="G229" s="11" t="str" cm="1">
        <f t="array" ref="G229">IF($D229="","",IFERROR(_xlfn.LET(_xlpm.t,_xlfn.TEXTSPLIT($D229,"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"&amp;TRIM($D229)))</f>
        <v/>
      </c>
      <c r="H229" s="11" t="str">
        <f t="shared" si="36"/>
        <v/>
      </c>
      <c r="I229" t="str">
        <f t="shared" si="37"/>
        <v/>
      </c>
      <c r="N229" t="str">
        <f>WindowsReports!G229&amp;""</f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R229" t="str">
        <f t="shared" si="45"/>
        <v/>
      </c>
      <c r="S229" t="str" cm="1">
        <f t="array" ref="S229">IF($P229="","",IFERROR(_xlfn.LET(_xlpm.t,_xlfn.TEXTSPLIT($P229,"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"&amp;TRIM($P229)))</f>
        <v/>
      </c>
      <c r="T229" t="str">
        <f t="shared" si="46"/>
        <v/>
      </c>
      <c r="U229" t="str">
        <f t="shared" si="47"/>
        <v/>
      </c>
    </row>
    <row r="230" spans="1:21">
      <c r="A230" t="str">
        <f>CSV!B230&amp;""</f>
        <v/>
      </c>
      <c r="B230" s="11" t="str" cm="1">
        <f t="array" ref="B230">IF(CSV!$AR230=0,"",INDEX(Input!$D$2:$AC$500,CSV!$AR230,$L$1)&amp;"")</f>
        <v/>
      </c>
      <c r="C230" s="11" t="str">
        <f t="shared" si="38"/>
        <v/>
      </c>
      <c r="D230" s="11" t="str">
        <f t="shared" si="39"/>
        <v/>
      </c>
      <c r="E230" s="11" t="str">
        <f t="shared" si="40"/>
        <v/>
      </c>
      <c r="F230" s="11" t="str">
        <f t="shared" si="41"/>
        <v/>
      </c>
      <c r="G230" s="11" t="str" cm="1">
        <f t="array" ref="G230">IF($D230="","",IFERROR(_xlfn.LET(_xlpm.t,_xlfn.TEXTSPLIT($D230,"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"&amp;TRIM($D230)))</f>
        <v/>
      </c>
      <c r="H230" s="11" t="str">
        <f t="shared" si="36"/>
        <v/>
      </c>
      <c r="I230" t="str">
        <f t="shared" si="37"/>
        <v/>
      </c>
      <c r="N230" t="str">
        <f>WindowsReports!G230&amp;""</f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R230" t="str">
        <f t="shared" si="45"/>
        <v/>
      </c>
      <c r="S230" t="str" cm="1">
        <f t="array" ref="S230">IF($P230="","",IFERROR(_xlfn.LET(_xlpm.t,_xlfn.TEXTSPLIT($P230,"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"&amp;TRIM($P230)))</f>
        <v/>
      </c>
      <c r="T230" t="str">
        <f t="shared" si="46"/>
        <v/>
      </c>
      <c r="U230" t="str">
        <f t="shared" si="47"/>
        <v/>
      </c>
    </row>
    <row r="231" spans="1:21">
      <c r="A231" t="str">
        <f>CSV!B231&amp;""</f>
        <v/>
      </c>
      <c r="B231" s="11" t="str" cm="1">
        <f t="array" ref="B231">IF(CSV!$AR231=0,"",INDEX(Input!$D$2:$AC$500,CSV!$AR231,$L$1)&amp;"")</f>
        <v/>
      </c>
      <c r="C231" s="11" t="str">
        <f t="shared" si="38"/>
        <v/>
      </c>
      <c r="D231" s="11" t="str">
        <f t="shared" si="39"/>
        <v/>
      </c>
      <c r="E231" s="11" t="str">
        <f t="shared" si="40"/>
        <v/>
      </c>
      <c r="F231" s="11" t="str">
        <f t="shared" si="41"/>
        <v/>
      </c>
      <c r="G231" s="11" t="str" cm="1">
        <f t="array" ref="G231">IF($D231="","",IFERROR(_xlfn.LET(_xlpm.t,_xlfn.TEXTSPLIT($D231,"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"&amp;TRIM($D231)))</f>
        <v/>
      </c>
      <c r="H231" s="11" t="str">
        <f t="shared" si="36"/>
        <v/>
      </c>
      <c r="I231" t="str">
        <f t="shared" si="37"/>
        <v/>
      </c>
      <c r="N231" t="str">
        <f>WindowsReports!G231&amp;""</f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R231" t="str">
        <f t="shared" si="45"/>
        <v/>
      </c>
      <c r="S231" t="str" cm="1">
        <f t="array" ref="S231">IF($P231="","",IFERROR(_xlfn.LET(_xlpm.t,_xlfn.TEXTSPLIT($P231,"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"&amp;TRIM($P231)))</f>
        <v/>
      </c>
      <c r="T231" t="str">
        <f t="shared" si="46"/>
        <v/>
      </c>
      <c r="U231" t="str">
        <f t="shared" si="47"/>
        <v/>
      </c>
    </row>
    <row r="232" spans="1:21">
      <c r="A232" t="str">
        <f>CSV!B232&amp;""</f>
        <v/>
      </c>
      <c r="B232" s="11" t="str" cm="1">
        <f t="array" ref="B232">IF(CSV!$AR232=0,"",INDEX(Input!$D$2:$AC$500,CSV!$AR232,$L$1)&amp;"")</f>
        <v/>
      </c>
      <c r="C232" s="11" t="str">
        <f t="shared" si="38"/>
        <v/>
      </c>
      <c r="D232" s="11" t="str">
        <f t="shared" si="39"/>
        <v/>
      </c>
      <c r="E232" s="11" t="str">
        <f t="shared" si="40"/>
        <v/>
      </c>
      <c r="F232" s="11" t="str">
        <f t="shared" si="41"/>
        <v/>
      </c>
      <c r="G232" s="11" t="str" cm="1">
        <f t="array" ref="G232">IF($D232="","",IFERROR(_xlfn.LET(_xlpm.t,_xlfn.TEXTSPLIT($D232,"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"&amp;TRIM($D232)))</f>
        <v/>
      </c>
      <c r="H232" s="11" t="str">
        <f t="shared" si="36"/>
        <v/>
      </c>
      <c r="I232" t="str">
        <f t="shared" si="37"/>
        <v/>
      </c>
      <c r="N232" t="str">
        <f>WindowsReports!G232&amp;""</f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R232" t="str">
        <f t="shared" si="45"/>
        <v/>
      </c>
      <c r="S232" t="str" cm="1">
        <f t="array" ref="S232">IF($P232="","",IFERROR(_xlfn.LET(_xlpm.t,_xlfn.TEXTSPLIT($P232,"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"&amp;TRIM($P232)))</f>
        <v/>
      </c>
      <c r="T232" t="str">
        <f t="shared" si="46"/>
        <v/>
      </c>
      <c r="U232" t="str">
        <f t="shared" si="47"/>
        <v/>
      </c>
    </row>
    <row r="233" spans="1:21">
      <c r="A233" t="str">
        <f>CSV!B233&amp;""</f>
        <v/>
      </c>
      <c r="B233" s="11" t="str" cm="1">
        <f t="array" ref="B233">IF(CSV!$AR233=0,"",INDEX(Input!$D$2:$AC$500,CSV!$AR233,$L$1)&amp;"")</f>
        <v/>
      </c>
      <c r="C233" s="11" t="str">
        <f t="shared" si="38"/>
        <v/>
      </c>
      <c r="D233" s="11" t="str">
        <f t="shared" si="39"/>
        <v/>
      </c>
      <c r="E233" s="11" t="str">
        <f t="shared" si="40"/>
        <v/>
      </c>
      <c r="F233" s="11" t="str">
        <f t="shared" si="41"/>
        <v/>
      </c>
      <c r="G233" s="11" t="str" cm="1">
        <f t="array" ref="G233">IF($D233="","",IFERROR(_xlfn.LET(_xlpm.t,_xlfn.TEXTSPLIT($D233,"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"&amp;TRIM($D233)))</f>
        <v/>
      </c>
      <c r="H233" s="11" t="str">
        <f t="shared" si="36"/>
        <v/>
      </c>
      <c r="I233" t="str">
        <f t="shared" si="37"/>
        <v/>
      </c>
      <c r="N233" t="str">
        <f>WindowsReports!G233&amp;""</f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R233" t="str">
        <f t="shared" si="45"/>
        <v/>
      </c>
      <c r="S233" t="str" cm="1">
        <f t="array" ref="S233">IF($P233="","",IFERROR(_xlfn.LET(_xlpm.t,_xlfn.TEXTSPLIT($P233,"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"&amp;TRIM($P233)))</f>
        <v/>
      </c>
      <c r="T233" t="str">
        <f t="shared" si="46"/>
        <v/>
      </c>
      <c r="U233" t="str">
        <f t="shared" si="47"/>
        <v/>
      </c>
    </row>
    <row r="234" spans="1:21">
      <c r="A234" t="str">
        <f>CSV!B234&amp;""</f>
        <v/>
      </c>
      <c r="B234" s="11" t="str" cm="1">
        <f t="array" ref="B234">IF(CSV!$AR234=0,"",INDEX(Input!$D$2:$AC$500,CSV!$AR234,$L$1)&amp;"")</f>
        <v/>
      </c>
      <c r="C234" s="11" t="str">
        <f t="shared" si="38"/>
        <v/>
      </c>
      <c r="D234" s="11" t="str">
        <f t="shared" si="39"/>
        <v/>
      </c>
      <c r="E234" s="11" t="str">
        <f t="shared" si="40"/>
        <v/>
      </c>
      <c r="F234" s="11" t="str">
        <f t="shared" si="41"/>
        <v/>
      </c>
      <c r="G234" s="11" t="str" cm="1">
        <f t="array" ref="G234">IF($D234="","",IFERROR(_xlfn.LET(_xlpm.t,_xlfn.TEXTSPLIT($D234,"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"&amp;TRIM($D234)))</f>
        <v/>
      </c>
      <c r="H234" s="11" t="str">
        <f t="shared" si="36"/>
        <v/>
      </c>
      <c r="I234" t="str">
        <f t="shared" si="37"/>
        <v/>
      </c>
      <c r="N234" t="str">
        <f>WindowsReports!G234&amp;""</f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R234" t="str">
        <f t="shared" si="45"/>
        <v/>
      </c>
      <c r="S234" t="str" cm="1">
        <f t="array" ref="S234">IF($P234="","",IFERROR(_xlfn.LET(_xlpm.t,_xlfn.TEXTSPLIT($P234,"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"&amp;TRIM($P234)))</f>
        <v/>
      </c>
      <c r="T234" t="str">
        <f t="shared" si="46"/>
        <v/>
      </c>
      <c r="U234" t="str">
        <f t="shared" si="47"/>
        <v/>
      </c>
    </row>
    <row r="235" spans="1:21">
      <c r="A235" t="str">
        <f>CSV!B235&amp;""</f>
        <v/>
      </c>
      <c r="B235" s="11" t="str" cm="1">
        <f t="array" ref="B235">IF(CSV!$AR235=0,"",INDEX(Input!$D$2:$AC$500,CSV!$AR235,$L$1)&amp;"")</f>
        <v/>
      </c>
      <c r="C235" s="11" t="str">
        <f t="shared" si="38"/>
        <v/>
      </c>
      <c r="D235" s="11" t="str">
        <f t="shared" si="39"/>
        <v/>
      </c>
      <c r="E235" s="11" t="str">
        <f t="shared" si="40"/>
        <v/>
      </c>
      <c r="F235" s="11" t="str">
        <f t="shared" si="41"/>
        <v/>
      </c>
      <c r="G235" s="11" t="str" cm="1">
        <f t="array" ref="G235">IF($D235="","",IFERROR(_xlfn.LET(_xlpm.t,_xlfn.TEXTSPLIT($D235,"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"&amp;TRIM($D235)))</f>
        <v/>
      </c>
      <c r="H235" s="11" t="str">
        <f t="shared" si="36"/>
        <v/>
      </c>
      <c r="I235" t="str">
        <f t="shared" si="37"/>
        <v/>
      </c>
      <c r="N235" t="str">
        <f>WindowsReports!G235&amp;""</f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R235" t="str">
        <f t="shared" si="45"/>
        <v/>
      </c>
      <c r="S235" t="str" cm="1">
        <f t="array" ref="S235">IF($P235="","",IFERROR(_xlfn.LET(_xlpm.t,_xlfn.TEXTSPLIT($P235,"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"&amp;TRIM($P235)))</f>
        <v/>
      </c>
      <c r="T235" t="str">
        <f t="shared" si="46"/>
        <v/>
      </c>
      <c r="U235" t="str">
        <f t="shared" si="47"/>
        <v/>
      </c>
    </row>
    <row r="236" spans="1:21">
      <c r="A236" t="str">
        <f>CSV!B236&amp;""</f>
        <v/>
      </c>
      <c r="B236" s="11" t="str" cm="1">
        <f t="array" ref="B236">IF(CSV!$AR236=0,"",INDEX(Input!$D$2:$AC$500,CSV!$AR236,$L$1)&amp;"")</f>
        <v/>
      </c>
      <c r="C236" s="11" t="str">
        <f t="shared" si="38"/>
        <v/>
      </c>
      <c r="D236" s="11" t="str">
        <f t="shared" si="39"/>
        <v/>
      </c>
      <c r="E236" s="11" t="str">
        <f t="shared" si="40"/>
        <v/>
      </c>
      <c r="F236" s="11" t="str">
        <f t="shared" si="41"/>
        <v/>
      </c>
      <c r="G236" s="11" t="str" cm="1">
        <f t="array" ref="G236">IF($D236="","",IFERROR(_xlfn.LET(_xlpm.t,_xlfn.TEXTSPLIT($D236,"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"&amp;TRIM($D236)))</f>
        <v/>
      </c>
      <c r="H236" s="11" t="str">
        <f t="shared" si="36"/>
        <v/>
      </c>
      <c r="I236" t="str">
        <f t="shared" si="37"/>
        <v/>
      </c>
      <c r="N236" t="str">
        <f>WindowsReports!G236&amp;""</f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R236" t="str">
        <f t="shared" si="45"/>
        <v/>
      </c>
      <c r="S236" t="str" cm="1">
        <f t="array" ref="S236">IF($P236="","",IFERROR(_xlfn.LET(_xlpm.t,_xlfn.TEXTSPLIT($P236,"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"&amp;TRIM($P236)))</f>
        <v/>
      </c>
      <c r="T236" t="str">
        <f t="shared" si="46"/>
        <v/>
      </c>
      <c r="U236" t="str">
        <f t="shared" si="47"/>
        <v/>
      </c>
    </row>
    <row r="237" spans="1:21">
      <c r="A237" t="str">
        <f>CSV!B237&amp;""</f>
        <v/>
      </c>
      <c r="B237" s="11" t="str" cm="1">
        <f t="array" ref="B237">IF(CSV!$AR237=0,"",INDEX(Input!$D$2:$AC$500,CSV!$AR237,$L$1)&amp;"")</f>
        <v/>
      </c>
      <c r="C237" s="11" t="str">
        <f t="shared" si="38"/>
        <v/>
      </c>
      <c r="D237" s="11" t="str">
        <f t="shared" si="39"/>
        <v/>
      </c>
      <c r="E237" s="11" t="str">
        <f t="shared" si="40"/>
        <v/>
      </c>
      <c r="F237" s="11" t="str">
        <f t="shared" si="41"/>
        <v/>
      </c>
      <c r="G237" s="11" t="str" cm="1">
        <f t="array" ref="G237">IF($D237="","",IFERROR(_xlfn.LET(_xlpm.t,_xlfn.TEXTSPLIT($D237,"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"&amp;TRIM($D237)))</f>
        <v/>
      </c>
      <c r="H237" s="11" t="str">
        <f t="shared" si="36"/>
        <v/>
      </c>
      <c r="I237" t="str">
        <f t="shared" si="37"/>
        <v/>
      </c>
      <c r="N237" t="str">
        <f>WindowsReports!G237&amp;""</f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R237" t="str">
        <f t="shared" si="45"/>
        <v/>
      </c>
      <c r="S237" t="str" cm="1">
        <f t="array" ref="S237">IF($P237="","",IFERROR(_xlfn.LET(_xlpm.t,_xlfn.TEXTSPLIT($P237,"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"&amp;TRIM($P237)))</f>
        <v/>
      </c>
      <c r="T237" t="str">
        <f t="shared" si="46"/>
        <v/>
      </c>
      <c r="U237" t="str">
        <f t="shared" si="47"/>
        <v/>
      </c>
    </row>
    <row r="238" spans="1:21">
      <c r="A238" t="str">
        <f>CSV!B238&amp;""</f>
        <v/>
      </c>
      <c r="B238" s="11" t="str" cm="1">
        <f t="array" ref="B238">IF(CSV!$AR238=0,"",INDEX(Input!$D$2:$AC$500,CSV!$AR238,$L$1)&amp;"")</f>
        <v/>
      </c>
      <c r="C238" s="11" t="str">
        <f t="shared" si="38"/>
        <v/>
      </c>
      <c r="D238" s="11" t="str">
        <f t="shared" si="39"/>
        <v/>
      </c>
      <c r="E238" s="11" t="str">
        <f t="shared" si="40"/>
        <v/>
      </c>
      <c r="F238" s="11" t="str">
        <f t="shared" si="41"/>
        <v/>
      </c>
      <c r="G238" s="11" t="str" cm="1">
        <f t="array" ref="G238">IF($D238="","",IFERROR(_xlfn.LET(_xlpm.t,_xlfn.TEXTSPLIT($D238,"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"&amp;TRIM($D238)))</f>
        <v/>
      </c>
      <c r="H238" s="11" t="str">
        <f t="shared" si="36"/>
        <v/>
      </c>
      <c r="I238" t="str">
        <f t="shared" si="37"/>
        <v/>
      </c>
      <c r="N238" t="str">
        <f>WindowsReports!G238&amp;""</f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R238" t="str">
        <f t="shared" si="45"/>
        <v/>
      </c>
      <c r="S238" t="str" cm="1">
        <f t="array" ref="S238">IF($P238="","",IFERROR(_xlfn.LET(_xlpm.t,_xlfn.TEXTSPLIT($P238,"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"&amp;TRIM($P238)))</f>
        <v/>
      </c>
      <c r="T238" t="str">
        <f t="shared" si="46"/>
        <v/>
      </c>
      <c r="U238" t="str">
        <f t="shared" si="47"/>
        <v/>
      </c>
    </row>
    <row r="239" spans="1:21">
      <c r="A239" t="str">
        <f>CSV!B239&amp;""</f>
        <v/>
      </c>
      <c r="B239" s="11" t="str" cm="1">
        <f t="array" ref="B239">IF(CSV!$AR239=0,"",INDEX(Input!$D$2:$AC$500,CSV!$AR239,$L$1)&amp;"")</f>
        <v/>
      </c>
      <c r="C239" s="11" t="str">
        <f t="shared" si="38"/>
        <v/>
      </c>
      <c r="D239" s="11" t="str">
        <f t="shared" si="39"/>
        <v/>
      </c>
      <c r="E239" s="11" t="str">
        <f t="shared" si="40"/>
        <v/>
      </c>
      <c r="F239" s="11" t="str">
        <f t="shared" si="41"/>
        <v/>
      </c>
      <c r="G239" s="11" t="str" cm="1">
        <f t="array" ref="G239">IF($D239="","",IFERROR(_xlfn.LET(_xlpm.t,_xlfn.TEXTSPLIT($D239,"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"&amp;TRIM($D239)))</f>
        <v/>
      </c>
      <c r="H239" s="11" t="str">
        <f t="shared" si="36"/>
        <v/>
      </c>
      <c r="I239" t="str">
        <f t="shared" si="37"/>
        <v/>
      </c>
      <c r="N239" t="str">
        <f>WindowsReports!G239&amp;""</f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R239" t="str">
        <f t="shared" si="45"/>
        <v/>
      </c>
      <c r="S239" t="str" cm="1">
        <f t="array" ref="S239">IF($P239="","",IFERROR(_xlfn.LET(_xlpm.t,_xlfn.TEXTSPLIT($P239,"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"&amp;TRIM($P239)))</f>
        <v/>
      </c>
      <c r="T239" t="str">
        <f t="shared" si="46"/>
        <v/>
      </c>
      <c r="U239" t="str">
        <f t="shared" si="47"/>
        <v/>
      </c>
    </row>
    <row r="240" spans="1:21">
      <c r="A240" t="str">
        <f>CSV!B240&amp;""</f>
        <v/>
      </c>
      <c r="B240" s="11" t="str" cm="1">
        <f t="array" ref="B240">IF(CSV!$AR240=0,"",INDEX(Input!$D$2:$AC$500,CSV!$AR240,$L$1)&amp;"")</f>
        <v/>
      </c>
      <c r="C240" s="11" t="str">
        <f t="shared" si="38"/>
        <v/>
      </c>
      <c r="D240" s="11" t="str">
        <f t="shared" si="39"/>
        <v/>
      </c>
      <c r="E240" s="11" t="str">
        <f t="shared" si="40"/>
        <v/>
      </c>
      <c r="F240" s="11" t="str">
        <f t="shared" si="41"/>
        <v/>
      </c>
      <c r="G240" s="11" t="str" cm="1">
        <f t="array" ref="G240">IF($D240="","",IFERROR(_xlfn.LET(_xlpm.t,_xlfn.TEXTSPLIT($D240,"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"&amp;TRIM($D240)))</f>
        <v/>
      </c>
      <c r="H240" s="11" t="str">
        <f t="shared" si="36"/>
        <v/>
      </c>
      <c r="I240" t="str">
        <f t="shared" si="37"/>
        <v/>
      </c>
      <c r="N240" t="str">
        <f>WindowsReports!G240&amp;""</f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R240" t="str">
        <f t="shared" si="45"/>
        <v/>
      </c>
      <c r="S240" t="str" cm="1">
        <f t="array" ref="S240">IF($P240="","",IFERROR(_xlfn.LET(_xlpm.t,_xlfn.TEXTSPLIT($P240,"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"&amp;TRIM($P240)))</f>
        <v/>
      </c>
      <c r="T240" t="str">
        <f t="shared" si="46"/>
        <v/>
      </c>
      <c r="U240" t="str">
        <f t="shared" si="47"/>
        <v/>
      </c>
    </row>
    <row r="241" spans="1:21">
      <c r="A241" t="str">
        <f>CSV!B241&amp;""</f>
        <v/>
      </c>
      <c r="B241" s="11" t="str" cm="1">
        <f t="array" ref="B241">IF(CSV!$AR241=0,"",INDEX(Input!$D$2:$AC$500,CSV!$AR241,$L$1)&amp;"")</f>
        <v/>
      </c>
      <c r="C241" s="11" t="str">
        <f t="shared" si="38"/>
        <v/>
      </c>
      <c r="D241" s="11" t="str">
        <f t="shared" si="39"/>
        <v/>
      </c>
      <c r="E241" s="11" t="str">
        <f t="shared" si="40"/>
        <v/>
      </c>
      <c r="F241" s="11" t="str">
        <f t="shared" si="41"/>
        <v/>
      </c>
      <c r="G241" s="11" t="str" cm="1">
        <f t="array" ref="G241">IF($D241="","",IFERROR(_xlfn.LET(_xlpm.t,_xlfn.TEXTSPLIT($D241,"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"&amp;TRIM($D241)))</f>
        <v/>
      </c>
      <c r="H241" s="11" t="str">
        <f t="shared" si="36"/>
        <v/>
      </c>
      <c r="I241" t="str">
        <f t="shared" si="37"/>
        <v/>
      </c>
      <c r="N241" t="str">
        <f>WindowsReports!G241&amp;""</f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R241" t="str">
        <f t="shared" si="45"/>
        <v/>
      </c>
      <c r="S241" t="str" cm="1">
        <f t="array" ref="S241">IF($P241="","",IFERROR(_xlfn.LET(_xlpm.t,_xlfn.TEXTSPLIT($P241,"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"&amp;TRIM($P241)))</f>
        <v/>
      </c>
      <c r="T241" t="str">
        <f t="shared" si="46"/>
        <v/>
      </c>
      <c r="U241" t="str">
        <f t="shared" si="47"/>
        <v/>
      </c>
    </row>
    <row r="242" spans="1:21">
      <c r="A242" t="str">
        <f>CSV!B242&amp;""</f>
        <v/>
      </c>
      <c r="B242" s="11" t="str" cm="1">
        <f t="array" ref="B242">IF(CSV!$AR242=0,"",INDEX(Input!$D$2:$AC$500,CSV!$AR242,$L$1)&amp;"")</f>
        <v/>
      </c>
      <c r="C242" s="11" t="str">
        <f t="shared" si="38"/>
        <v/>
      </c>
      <c r="D242" s="11" t="str">
        <f t="shared" si="39"/>
        <v/>
      </c>
      <c r="E242" s="11" t="str">
        <f t="shared" si="40"/>
        <v/>
      </c>
      <c r="F242" s="11" t="str">
        <f t="shared" si="41"/>
        <v/>
      </c>
      <c r="G242" s="11" t="str" cm="1">
        <f t="array" ref="G242">IF($D242="","",IFERROR(_xlfn.LET(_xlpm.t,_xlfn.TEXTSPLIT($D242,"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"&amp;TRIM($D242)))</f>
        <v/>
      </c>
      <c r="H242" s="11" t="str">
        <f t="shared" si="36"/>
        <v/>
      </c>
      <c r="I242" t="str">
        <f t="shared" si="37"/>
        <v/>
      </c>
      <c r="N242" t="str">
        <f>WindowsReports!G242&amp;""</f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R242" t="str">
        <f t="shared" si="45"/>
        <v/>
      </c>
      <c r="S242" t="str" cm="1">
        <f t="array" ref="S242">IF($P242="","",IFERROR(_xlfn.LET(_xlpm.t,_xlfn.TEXTSPLIT($P242,"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"&amp;TRIM($P242)))</f>
        <v/>
      </c>
      <c r="T242" t="str">
        <f t="shared" si="46"/>
        <v/>
      </c>
      <c r="U242" t="str">
        <f t="shared" si="47"/>
        <v/>
      </c>
    </row>
    <row r="243" spans="1:21">
      <c r="A243" t="str">
        <f>CSV!B243&amp;""</f>
        <v/>
      </c>
      <c r="B243" s="11" t="str" cm="1">
        <f t="array" ref="B243">IF(CSV!$AR243=0,"",INDEX(Input!$D$2:$AC$500,CSV!$AR243,$L$1)&amp;"")</f>
        <v/>
      </c>
      <c r="C243" s="11" t="str">
        <f t="shared" si="38"/>
        <v/>
      </c>
      <c r="D243" s="11" t="str">
        <f t="shared" si="39"/>
        <v/>
      </c>
      <c r="E243" s="11" t="str">
        <f t="shared" si="40"/>
        <v/>
      </c>
      <c r="F243" s="11" t="str">
        <f t="shared" si="41"/>
        <v/>
      </c>
      <c r="G243" s="11" t="str" cm="1">
        <f t="array" ref="G243">IF($D243="","",IFERROR(_xlfn.LET(_xlpm.t,_xlfn.TEXTSPLIT($D243,"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"&amp;TRIM($D243)))</f>
        <v/>
      </c>
      <c r="H243" s="11" t="str">
        <f t="shared" si="36"/>
        <v/>
      </c>
      <c r="I243" t="str">
        <f t="shared" si="37"/>
        <v/>
      </c>
      <c r="N243" t="str">
        <f>WindowsReports!G243&amp;""</f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R243" t="str">
        <f t="shared" si="45"/>
        <v/>
      </c>
      <c r="S243" t="str" cm="1">
        <f t="array" ref="S243">IF($P243="","",IFERROR(_xlfn.LET(_xlpm.t,_xlfn.TEXTSPLIT($P243,"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"&amp;TRIM($P243)))</f>
        <v/>
      </c>
      <c r="T243" t="str">
        <f t="shared" si="46"/>
        <v/>
      </c>
      <c r="U243" t="str">
        <f t="shared" si="47"/>
        <v/>
      </c>
    </row>
    <row r="244" spans="1:21">
      <c r="A244" t="str">
        <f>CSV!B244&amp;""</f>
        <v/>
      </c>
      <c r="B244" s="11" t="str" cm="1">
        <f t="array" ref="B244">IF(CSV!$AR244=0,"",INDEX(Input!$D$2:$AC$500,CSV!$AR244,$L$1)&amp;"")</f>
        <v/>
      </c>
      <c r="C244" s="11" t="str">
        <f t="shared" si="38"/>
        <v/>
      </c>
      <c r="D244" s="11" t="str">
        <f t="shared" si="39"/>
        <v/>
      </c>
      <c r="E244" s="11" t="str">
        <f t="shared" si="40"/>
        <v/>
      </c>
      <c r="F244" s="11" t="str">
        <f t="shared" si="41"/>
        <v/>
      </c>
      <c r="G244" s="11" t="str" cm="1">
        <f t="array" ref="G244">IF($D244="","",IFERROR(_xlfn.LET(_xlpm.t,_xlfn.TEXTSPLIT($D244,"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"&amp;TRIM($D244)))</f>
        <v/>
      </c>
      <c r="H244" s="11" t="str">
        <f t="shared" si="36"/>
        <v/>
      </c>
      <c r="I244" t="str">
        <f t="shared" si="37"/>
        <v/>
      </c>
      <c r="N244" t="str">
        <f>WindowsReports!G244&amp;""</f>
        <v/>
      </c>
      <c r="O244" t="str">
        <f t="shared" si="42"/>
        <v/>
      </c>
      <c r="R244" t="str">
        <f t="shared" si="45"/>
        <v/>
      </c>
    </row>
    <row r="245" spans="1:21">
      <c r="A245" t="str">
        <f>CSV!B245&amp;""</f>
        <v/>
      </c>
      <c r="B245" s="11" t="str" cm="1">
        <f t="array" ref="B245">IF(CSV!$AR245=0,"",INDEX(Input!$D$2:$AC$500,CSV!$AR245,$L$1)&amp;"")</f>
        <v/>
      </c>
      <c r="C245" s="11" t="str">
        <f t="shared" si="38"/>
        <v/>
      </c>
      <c r="D245" s="11" t="str">
        <f t="shared" si="39"/>
        <v/>
      </c>
      <c r="E245" s="11" t="str">
        <f t="shared" si="40"/>
        <v/>
      </c>
      <c r="F245" s="11" t="str">
        <f t="shared" si="41"/>
        <v/>
      </c>
      <c r="G245" s="11" t="str" cm="1">
        <f t="array" ref="G245">IF($D245="","",IFERROR(_xlfn.LET(_xlpm.t,_xlfn.TEXTSPLIT($D245,"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"&amp;TRIM($D245)))</f>
        <v/>
      </c>
      <c r="H245" s="11" t="str">
        <f t="shared" si="36"/>
        <v/>
      </c>
      <c r="I245" t="str">
        <f t="shared" si="37"/>
        <v/>
      </c>
      <c r="N245" t="str">
        <f>WindowsReports!G245&amp;""</f>
        <v/>
      </c>
      <c r="O245" t="str">
        <f t="shared" si="42"/>
        <v/>
      </c>
      <c r="R245" t="str">
        <f t="shared" si="45"/>
        <v/>
      </c>
    </row>
    <row r="246" spans="1:21">
      <c r="A246" t="str">
        <f>CSV!B246&amp;""</f>
        <v/>
      </c>
      <c r="B246" s="11" t="str" cm="1">
        <f t="array" ref="B246">IF(CSV!$AR246=0,"",INDEX(Input!$D$2:$AC$500,CSV!$AR246,$L$1)&amp;"")</f>
        <v/>
      </c>
      <c r="C246" s="11" t="str">
        <f t="shared" si="38"/>
        <v/>
      </c>
      <c r="D246" s="11" t="str">
        <f t="shared" si="39"/>
        <v/>
      </c>
      <c r="E246" s="11" t="str">
        <f t="shared" si="40"/>
        <v/>
      </c>
      <c r="F246" s="11" t="str">
        <f t="shared" si="41"/>
        <v/>
      </c>
      <c r="G246" s="11" t="str" cm="1">
        <f t="array" ref="G246">IF($D246="","",IFERROR(_xlfn.LET(_xlpm.t,_xlfn.TEXTSPLIT($D246,"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"&amp;TRIM($D246)))</f>
        <v/>
      </c>
      <c r="H246" s="11" t="str">
        <f t="shared" si="36"/>
        <v/>
      </c>
      <c r="I246" t="str">
        <f t="shared" si="37"/>
        <v/>
      </c>
      <c r="N246" t="str">
        <f>WindowsReports!G246&amp;""</f>
        <v/>
      </c>
      <c r="O246" t="str">
        <f t="shared" si="42"/>
        <v/>
      </c>
      <c r="R246" t="str">
        <f t="shared" si="45"/>
        <v/>
      </c>
    </row>
    <row r="247" spans="1:21">
      <c r="A247" t="str">
        <f>CSV!B247&amp;""</f>
        <v/>
      </c>
      <c r="B247" s="11" t="str" cm="1">
        <f t="array" ref="B247">IF(CSV!$AR247=0,"",INDEX(Input!$D$2:$AC$500,CSV!$AR247,$L$1)&amp;"")</f>
        <v/>
      </c>
      <c r="C247" s="11" t="str">
        <f t="shared" si="38"/>
        <v/>
      </c>
      <c r="D247" s="11" t="str">
        <f t="shared" si="39"/>
        <v/>
      </c>
      <c r="E247" s="11" t="str">
        <f t="shared" si="40"/>
        <v/>
      </c>
      <c r="F247" s="11" t="str">
        <f t="shared" si="41"/>
        <v/>
      </c>
      <c r="G247" s="11" t="str" cm="1">
        <f t="array" ref="G247">IF($D247="","",IFERROR(_xlfn.LET(_xlpm.t,_xlfn.TEXTSPLIT($D247,"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"&amp;TRIM($D247)))</f>
        <v/>
      </c>
      <c r="H247" s="11" t="str">
        <f t="shared" si="36"/>
        <v/>
      </c>
      <c r="I247" t="str">
        <f t="shared" si="37"/>
        <v/>
      </c>
      <c r="N247" t="str">
        <f>WindowsReports!G247&amp;""</f>
        <v/>
      </c>
      <c r="O247" t="str">
        <f t="shared" si="42"/>
        <v/>
      </c>
      <c r="R247" t="str">
        <f t="shared" si="45"/>
        <v/>
      </c>
    </row>
    <row r="248" spans="1:21">
      <c r="A248" t="str">
        <f>CSV!B248&amp;""</f>
        <v/>
      </c>
      <c r="B248" s="11" t="str" cm="1">
        <f t="array" ref="B248">IF(CSV!$AR248=0,"",INDEX(Input!$D$2:$AC$500,CSV!$AR248,$L$1)&amp;"")</f>
        <v/>
      </c>
      <c r="C248" s="11" t="str">
        <f t="shared" si="38"/>
        <v/>
      </c>
      <c r="D248" s="11" t="str">
        <f t="shared" si="39"/>
        <v/>
      </c>
      <c r="E248" s="11" t="str">
        <f t="shared" si="40"/>
        <v/>
      </c>
      <c r="F248" s="11" t="str">
        <f t="shared" si="41"/>
        <v/>
      </c>
      <c r="G248" s="11" t="str" cm="1">
        <f t="array" ref="G248">IF($D248="","",IFERROR(_xlfn.LET(_xlpm.t,_xlfn.TEXTSPLIT($D248,"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"&amp;TRIM($D248)))</f>
        <v/>
      </c>
      <c r="H248" s="11" t="str">
        <f t="shared" si="36"/>
        <v/>
      </c>
      <c r="I248" t="str">
        <f t="shared" si="37"/>
        <v/>
      </c>
      <c r="N248" t="str">
        <f>WindowsReports!G248&amp;""</f>
        <v/>
      </c>
      <c r="O248" t="str">
        <f t="shared" si="42"/>
        <v/>
      </c>
      <c r="R248" t="str">
        <f t="shared" si="45"/>
        <v/>
      </c>
    </row>
    <row r="249" spans="1:21">
      <c r="A249" t="str">
        <f>CSV!B249&amp;""</f>
        <v/>
      </c>
      <c r="B249" s="11" t="str" cm="1">
        <f t="array" ref="B249">IF(CSV!$AR249=0,"",INDEX(Input!$D$2:$AC$500,CSV!$AR249,$L$1)&amp;"")</f>
        <v/>
      </c>
      <c r="C249" s="11" t="str">
        <f t="shared" si="38"/>
        <v/>
      </c>
      <c r="D249" s="11" t="str">
        <f t="shared" si="39"/>
        <v/>
      </c>
      <c r="E249" s="11" t="str">
        <f t="shared" si="40"/>
        <v/>
      </c>
      <c r="F249" s="11" t="str">
        <f t="shared" si="41"/>
        <v/>
      </c>
      <c r="G249" s="11" t="str" cm="1">
        <f t="array" ref="G249">IF($D249="","",IFERROR(_xlfn.LET(_xlpm.t,_xlfn.TEXTSPLIT($D249,"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"&amp;TRIM($D249)))</f>
        <v/>
      </c>
      <c r="H249" s="11" t="str">
        <f t="shared" si="36"/>
        <v/>
      </c>
      <c r="I249" t="str">
        <f t="shared" si="37"/>
        <v/>
      </c>
      <c r="N249" t="str">
        <f>WindowsReports!G249&amp;""</f>
        <v/>
      </c>
      <c r="O249" t="str">
        <f t="shared" si="42"/>
        <v/>
      </c>
      <c r="R249" t="str">
        <f t="shared" si="45"/>
        <v/>
      </c>
    </row>
    <row r="250" spans="1:21">
      <c r="A250" t="str">
        <f>CSV!B250&amp;""</f>
        <v/>
      </c>
      <c r="B250" s="11" t="str" cm="1">
        <f t="array" ref="B250">IF(CSV!$AR250=0,"",INDEX(Input!$D$2:$AC$500,CSV!$AR250,$L$1)&amp;"")</f>
        <v/>
      </c>
      <c r="C250" s="11" t="str">
        <f t="shared" si="38"/>
        <v/>
      </c>
      <c r="D250" s="11" t="str">
        <f t="shared" si="39"/>
        <v/>
      </c>
      <c r="E250" s="11" t="str">
        <f t="shared" si="40"/>
        <v/>
      </c>
      <c r="F250" s="11" t="str">
        <f t="shared" si="41"/>
        <v/>
      </c>
      <c r="G250" s="11" t="str" cm="1">
        <f t="array" ref="G250">IF($D250="","",IFERROR(_xlfn.LET(_xlpm.t,_xlfn.TEXTSPLIT($D250,"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"&amp;TRIM($D250)))</f>
        <v/>
      </c>
      <c r="H250" s="11" t="str">
        <f t="shared" si="36"/>
        <v/>
      </c>
      <c r="I250" t="str">
        <f t="shared" si="37"/>
        <v/>
      </c>
      <c r="N250" t="str">
        <f>WindowsReports!G250&amp;""</f>
        <v/>
      </c>
      <c r="O250" t="str">
        <f t="shared" si="42"/>
        <v/>
      </c>
      <c r="R250" t="str">
        <f t="shared" si="45"/>
        <v/>
      </c>
    </row>
    <row r="251" spans="1:21">
      <c r="A251" t="str">
        <f>CSV!B251&amp;""</f>
        <v/>
      </c>
      <c r="B251" s="11" t="str" cm="1">
        <f t="array" ref="B251">IF(CSV!$AR251=0,"",INDEX(Input!$D$2:$AC$500,CSV!$AR251,$L$1)&amp;"")</f>
        <v/>
      </c>
      <c r="C251" s="11" t="str">
        <f t="shared" si="38"/>
        <v/>
      </c>
      <c r="D251" s="11" t="str">
        <f t="shared" si="39"/>
        <v/>
      </c>
      <c r="E251" s="11" t="str">
        <f t="shared" si="40"/>
        <v/>
      </c>
      <c r="F251" s="11" t="str">
        <f t="shared" si="41"/>
        <v/>
      </c>
      <c r="G251" s="11" t="str" cm="1">
        <f t="array" ref="G251">IF($D251="","",IFERROR(_xlfn.LET(_xlpm.t,_xlfn.TEXTSPLIT($D251,"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"&amp;TRIM($D251)))</f>
        <v/>
      </c>
      <c r="H251" s="11" t="str">
        <f t="shared" si="36"/>
        <v/>
      </c>
      <c r="I251" t="str">
        <f t="shared" si="37"/>
        <v/>
      </c>
      <c r="N251" t="str">
        <f>WindowsReports!G251&amp;""</f>
        <v/>
      </c>
      <c r="O251" t="str">
        <f t="shared" si="42"/>
        <v/>
      </c>
      <c r="R251" t="str">
        <f t="shared" si="45"/>
        <v/>
      </c>
    </row>
    <row r="252" spans="1:21">
      <c r="A252" t="str">
        <f>CSV!B252&amp;""</f>
        <v/>
      </c>
      <c r="B252" s="11" t="str" cm="1">
        <f t="array" ref="B252">IF(CSV!$AR252=0,"",INDEX(Input!$D$2:$AC$500,CSV!$AR252,$L$1)&amp;"")</f>
        <v/>
      </c>
      <c r="C252" s="11" t="str">
        <f t="shared" si="38"/>
        <v/>
      </c>
      <c r="D252" s="11" t="str">
        <f t="shared" si="39"/>
        <v/>
      </c>
      <c r="E252" s="11" t="str">
        <f t="shared" si="40"/>
        <v/>
      </c>
      <c r="F252" s="11" t="str">
        <f t="shared" si="41"/>
        <v/>
      </c>
      <c r="G252" s="11" t="str" cm="1">
        <f t="array" ref="G252">IF($D252="","",IFERROR(_xlfn.LET(_xlpm.t,_xlfn.TEXTSPLIT($D252,"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"&amp;TRIM($D252)))</f>
        <v/>
      </c>
      <c r="H252" s="11" t="str">
        <f t="shared" si="36"/>
        <v/>
      </c>
      <c r="I252" t="str">
        <f t="shared" si="37"/>
        <v/>
      </c>
      <c r="N252" t="str">
        <f>WindowsReports!G252&amp;""</f>
        <v/>
      </c>
      <c r="O252" t="str">
        <f t="shared" si="42"/>
        <v/>
      </c>
      <c r="R252" t="str">
        <f t="shared" si="45"/>
        <v/>
      </c>
    </row>
    <row r="253" spans="1:21">
      <c r="A253" t="str">
        <f>CSV!B253&amp;""</f>
        <v/>
      </c>
      <c r="B253" s="11" t="str" cm="1">
        <f t="array" ref="B253">IF(CSV!$AR253=0,"",INDEX(Input!$D$2:$AC$500,CSV!$AR253,$L$1)&amp;"")</f>
        <v/>
      </c>
      <c r="C253" s="11" t="str">
        <f t="shared" si="38"/>
        <v/>
      </c>
      <c r="D253" s="11" t="str">
        <f t="shared" si="39"/>
        <v/>
      </c>
      <c r="E253" s="11" t="str">
        <f t="shared" si="40"/>
        <v/>
      </c>
      <c r="F253" s="11" t="str">
        <f t="shared" si="41"/>
        <v/>
      </c>
      <c r="G253" s="11" t="str" cm="1">
        <f t="array" ref="G253">IF($D253="","",IFERROR(_xlfn.LET(_xlpm.t,_xlfn.TEXTSPLIT($D253,"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"&amp;TRIM($D253)))</f>
        <v/>
      </c>
      <c r="H253" s="11" t="str">
        <f t="shared" si="36"/>
        <v/>
      </c>
      <c r="I253" t="str">
        <f t="shared" si="37"/>
        <v/>
      </c>
      <c r="N253" t="str">
        <f>WindowsReports!G253&amp;""</f>
        <v/>
      </c>
      <c r="O253" t="str">
        <f t="shared" si="42"/>
        <v/>
      </c>
      <c r="R253" t="str">
        <f t="shared" si="45"/>
        <v/>
      </c>
    </row>
    <row r="254" spans="1:21">
      <c r="A254" t="str">
        <f>CSV!B254&amp;""</f>
        <v/>
      </c>
      <c r="B254" s="11" t="str" cm="1">
        <f t="array" ref="B254">IF(CSV!$AR254=0,"",INDEX(Input!$D$2:$AC$500,CSV!$AR254,$L$1)&amp;"")</f>
        <v/>
      </c>
      <c r="C254" s="11" t="str">
        <f t="shared" si="38"/>
        <v/>
      </c>
      <c r="D254" s="11" t="str">
        <f t="shared" si="39"/>
        <v/>
      </c>
      <c r="E254" s="11" t="str">
        <f t="shared" si="40"/>
        <v/>
      </c>
      <c r="F254" s="11" t="str">
        <f t="shared" si="41"/>
        <v/>
      </c>
      <c r="G254" s="11" t="str" cm="1">
        <f t="array" ref="G254">IF($D254="","",IFERROR(_xlfn.LET(_xlpm.t,_xlfn.TEXTSPLIT($D254,"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"&amp;TRIM($D254)))</f>
        <v/>
      </c>
      <c r="H254" s="11" t="str">
        <f t="shared" si="36"/>
        <v/>
      </c>
      <c r="I254" t="str">
        <f t="shared" si="37"/>
        <v/>
      </c>
      <c r="N254" t="str">
        <f>WindowsReports!G254&amp;""</f>
        <v/>
      </c>
      <c r="O254" t="str">
        <f t="shared" si="42"/>
        <v/>
      </c>
      <c r="R254" t="str">
        <f t="shared" si="45"/>
        <v/>
      </c>
    </row>
    <row r="255" spans="1:21">
      <c r="A255" t="str">
        <f>CSV!B255&amp;""</f>
        <v/>
      </c>
      <c r="B255" s="11" t="str" cm="1">
        <f t="array" ref="B255">IF(CSV!$AR255=0,"",INDEX(Input!$D$2:$AC$500,CSV!$AR255,$L$1)&amp;"")</f>
        <v/>
      </c>
      <c r="C255" s="11" t="str">
        <f t="shared" si="38"/>
        <v/>
      </c>
      <c r="D255" s="11" t="str">
        <f t="shared" si="39"/>
        <v/>
      </c>
      <c r="E255" s="11" t="str">
        <f t="shared" si="40"/>
        <v/>
      </c>
      <c r="F255" s="11" t="str">
        <f t="shared" si="41"/>
        <v/>
      </c>
      <c r="G255" s="11" t="str" cm="1">
        <f t="array" ref="G255">IF($D255="","",IFERROR(_xlfn.LET(_xlpm.t,_xlfn.TEXTSPLIT($D255,"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"&amp;TRIM($D255)))</f>
        <v/>
      </c>
      <c r="H255" s="11" t="str">
        <f t="shared" si="36"/>
        <v/>
      </c>
      <c r="I255" t="str">
        <f t="shared" si="37"/>
        <v/>
      </c>
      <c r="N255" t="str">
        <f>WindowsReports!G255&amp;""</f>
        <v/>
      </c>
      <c r="O255" t="str">
        <f t="shared" si="42"/>
        <v/>
      </c>
      <c r="R255" t="str">
        <f t="shared" si="45"/>
        <v/>
      </c>
    </row>
    <row r="256" spans="1:21">
      <c r="A256" t="str">
        <f>CSV!B256&amp;""</f>
        <v/>
      </c>
      <c r="B256" s="11" t="str" cm="1">
        <f t="array" ref="B256">IF(CSV!$AR256=0,"",INDEX(Input!$D$2:$AC$500,CSV!$AR256,$L$1)&amp;"")</f>
        <v/>
      </c>
      <c r="C256" s="11" t="str">
        <f t="shared" si="38"/>
        <v/>
      </c>
      <c r="D256" s="11" t="str">
        <f t="shared" si="39"/>
        <v/>
      </c>
      <c r="E256" s="11" t="str">
        <f t="shared" si="40"/>
        <v/>
      </c>
      <c r="F256" s="11" t="str">
        <f t="shared" si="41"/>
        <v/>
      </c>
      <c r="G256" s="11" t="str" cm="1">
        <f t="array" ref="G256">IF($D256="","",IFERROR(_xlfn.LET(_xlpm.t,_xlfn.TEXTSPLIT($D256,"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"&amp;TRIM($D256)))</f>
        <v/>
      </c>
      <c r="H256" s="11" t="str">
        <f t="shared" si="36"/>
        <v/>
      </c>
      <c r="I256" t="str">
        <f t="shared" si="37"/>
        <v/>
      </c>
      <c r="N256" t="str">
        <f>WindowsReports!G256&amp;""</f>
        <v/>
      </c>
      <c r="O256" t="str">
        <f t="shared" si="42"/>
        <v/>
      </c>
      <c r="R256" t="str">
        <f t="shared" si="45"/>
        <v/>
      </c>
    </row>
    <row r="257" spans="1:18">
      <c r="A257" t="str">
        <f>CSV!B257&amp;""</f>
        <v/>
      </c>
      <c r="B257" s="11" t="str" cm="1">
        <f t="array" ref="B257">IF(CSV!$AR257=0,"",INDEX(Input!$D$2:$AC$500,CSV!$AR257,$L$1)&amp;"")</f>
        <v/>
      </c>
      <c r="C257" s="11" t="str">
        <f t="shared" si="38"/>
        <v/>
      </c>
      <c r="D257" s="11" t="str">
        <f t="shared" si="39"/>
        <v/>
      </c>
      <c r="E257" s="11" t="str">
        <f t="shared" si="40"/>
        <v/>
      </c>
      <c r="F257" s="11" t="str">
        <f t="shared" si="41"/>
        <v/>
      </c>
      <c r="G257" s="11" t="str" cm="1">
        <f t="array" ref="G257">IF($D257="","",IFERROR(_xlfn.LET(_xlpm.t,_xlfn.TEXTSPLIT($D257,"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"&amp;TRIM($D257)))</f>
        <v/>
      </c>
      <c r="H257" s="11" t="str">
        <f t="shared" si="36"/>
        <v/>
      </c>
      <c r="I257" t="str">
        <f t="shared" si="37"/>
        <v/>
      </c>
      <c r="N257" t="str">
        <f>WindowsReports!G257&amp;""</f>
        <v/>
      </c>
      <c r="O257" t="str">
        <f t="shared" si="42"/>
        <v/>
      </c>
      <c r="R257" t="str">
        <f t="shared" si="45"/>
        <v/>
      </c>
    </row>
    <row r="258" spans="1:18">
      <c r="A258" t="str">
        <f>CSV!B258&amp;""</f>
        <v/>
      </c>
      <c r="B258" s="11" t="str" cm="1">
        <f t="array" ref="B258">IF(CSV!$AR258=0,"",INDEX(Input!$D$2:$AC$500,CSV!$AR258,$L$1)&amp;"")</f>
        <v/>
      </c>
      <c r="C258" s="11" t="str">
        <f t="shared" si="38"/>
        <v/>
      </c>
      <c r="D258" s="11" t="str">
        <f t="shared" si="39"/>
        <v/>
      </c>
      <c r="E258" s="11" t="str">
        <f t="shared" si="40"/>
        <v/>
      </c>
      <c r="F258" s="11" t="str">
        <f t="shared" si="41"/>
        <v/>
      </c>
      <c r="G258" s="11" t="str" cm="1">
        <f t="array" ref="G258">IF($D258="","",IFERROR(_xlfn.LET(_xlpm.t,_xlfn.TEXTSPLIT($D258,"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"&amp;TRIM($D258)))</f>
        <v/>
      </c>
      <c r="H258" s="11" t="str">
        <f t="shared" ref="H258:H321" si="48">E258</f>
        <v/>
      </c>
      <c r="I258" t="str">
        <f t="shared" ref="I258:I321" si="49">IF(H258&lt;&gt;"",H258,IF(G258&lt;&gt;"",G258,F258))</f>
        <v/>
      </c>
      <c r="N258" t="str">
        <f>WindowsReports!G258&amp;""</f>
        <v/>
      </c>
      <c r="O258" t="str">
        <f t="shared" si="42"/>
        <v/>
      </c>
      <c r="R258" t="str">
        <f t="shared" si="45"/>
        <v/>
      </c>
    </row>
    <row r="259" spans="1:18">
      <c r="A259" t="str">
        <f>CSV!B259&amp;""</f>
        <v/>
      </c>
      <c r="B259" s="11" t="str" cm="1">
        <f t="array" ref="B259">IF(CSV!$AR259=0,"",INDEX(Input!$D$2:$AC$500,CSV!$AR259,$L$1)&amp;"")</f>
        <v/>
      </c>
      <c r="C259" s="11" t="str">
        <f t="shared" ref="C259:C322" si="50">IF($B259="","",IFERROR(_xlfn.TEXTAFTER($B259,"Core(TM) "),IFERROR(_xlfn.TEXTAFTER($B259,"Xeon(R) "),"")))</f>
        <v/>
      </c>
      <c r="D259" s="11" t="str">
        <f t="shared" ref="D259:D322" si="51">IF($B259="","",IFERROR(_xlfn.TEXTAFTER($B259,"Ryzen "),""))</f>
        <v/>
      </c>
      <c r="E259" s="11" t="str">
        <f t="shared" ref="E259:E322" si="52">IF($B259="","",IF(ISNUMBER(SEARCH("Ultra",$B259)),"Ultra"&amp;_xlfn.TEXTAFTER($B259,"Ultra"),""))</f>
        <v/>
      </c>
      <c r="F259" s="11" t="str">
        <f t="shared" ref="F259:F322" si="53">IF(C259="","",IF(ISNUMBER(SEARCH("Xeon(R)",$B259)),"Xeon "&amp;TRIM(SUBSTITUTE(_xlfn.TEXTBEFORE(C259&amp;"@","@"),"CPU","")),TRIM(_xlfn.TEXTBEFORE(C259," ",,1,1))))</f>
        <v/>
      </c>
      <c r="G259" s="11" t="str" cm="1">
        <f t="array" ref="G259">IF($D259="","",IFERROR(_xlfn.LET(_xlpm.t,_xlfn.TEXTSPLIT($D259,"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"&amp;TRIM($D259)))</f>
        <v/>
      </c>
      <c r="H259" s="11" t="str">
        <f t="shared" si="48"/>
        <v/>
      </c>
      <c r="I259" t="str">
        <f t="shared" si="49"/>
        <v/>
      </c>
      <c r="N259" t="str">
        <f>WindowsReports!G259&amp;""</f>
        <v/>
      </c>
      <c r="O259" t="str">
        <f t="shared" ref="O259:O322" si="54">IF($N259="","",IFERROR(_xlfn.TEXTAFTER($N259,"Core(TM) "),IFERROR(_xlfn.TEXTAFTER($N259,"Xeon(R) "),"")))</f>
        <v/>
      </c>
      <c r="R259" t="str">
        <f t="shared" ref="R259:R322" si="55">IF(O259="","",IF(ISNUMBER(SEARCH("Xeon(R)",$N259)),"Xeon "&amp;TRIM(SUBSTITUTE(_xlfn.TEXTBEFORE(O259&amp;"@","@"),"CPU","")),TRIM(_xlfn.TEXTBEFORE(O259," ",,1,1))))</f>
        <v/>
      </c>
    </row>
    <row r="260" spans="1:18">
      <c r="A260" t="str">
        <f>CSV!B260&amp;""</f>
        <v/>
      </c>
      <c r="B260" s="11" t="str" cm="1">
        <f t="array" ref="B260">IF(CSV!$AR260=0,"",INDEX(Input!$D$2:$AC$500,CSV!$AR260,$L$1)&amp;"")</f>
        <v/>
      </c>
      <c r="C260" s="11" t="str">
        <f t="shared" si="50"/>
        <v/>
      </c>
      <c r="D260" s="11" t="str">
        <f t="shared" si="51"/>
        <v/>
      </c>
      <c r="E260" s="11" t="str">
        <f t="shared" si="52"/>
        <v/>
      </c>
      <c r="F260" s="11" t="str">
        <f t="shared" si="53"/>
        <v/>
      </c>
      <c r="G260" s="11" t="str" cm="1">
        <f t="array" ref="G260">IF($D260="","",IFERROR(_xlfn.LET(_xlpm.t,_xlfn.TEXTSPLIT($D260,"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"&amp;TRIM($D260)))</f>
        <v/>
      </c>
      <c r="H260" s="11" t="str">
        <f t="shared" si="48"/>
        <v/>
      </c>
      <c r="I260" t="str">
        <f t="shared" si="49"/>
        <v/>
      </c>
      <c r="N260" t="str">
        <f>WindowsReports!G260&amp;""</f>
        <v/>
      </c>
      <c r="O260" t="str">
        <f t="shared" si="54"/>
        <v/>
      </c>
      <c r="R260" t="str">
        <f t="shared" si="55"/>
        <v/>
      </c>
    </row>
    <row r="261" spans="1:18">
      <c r="A261" t="str">
        <f>CSV!B261&amp;""</f>
        <v/>
      </c>
      <c r="B261" s="11" t="str" cm="1">
        <f t="array" ref="B261">IF(CSV!$AR261=0,"",INDEX(Input!$D$2:$AC$500,CSV!$AR261,$L$1)&amp;"")</f>
        <v/>
      </c>
      <c r="C261" s="11" t="str">
        <f t="shared" si="50"/>
        <v/>
      </c>
      <c r="D261" s="11" t="str">
        <f t="shared" si="51"/>
        <v/>
      </c>
      <c r="E261" s="11" t="str">
        <f t="shared" si="52"/>
        <v/>
      </c>
      <c r="F261" s="11" t="str">
        <f t="shared" si="53"/>
        <v/>
      </c>
      <c r="G261" s="11" t="str" cm="1">
        <f t="array" ref="G261">IF($D261="","",IFERROR(_xlfn.LET(_xlpm.t,_xlfn.TEXTSPLIT($D261,"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"&amp;TRIM($D261)))</f>
        <v/>
      </c>
      <c r="H261" s="11" t="str">
        <f t="shared" si="48"/>
        <v/>
      </c>
      <c r="I261" t="str">
        <f t="shared" si="49"/>
        <v/>
      </c>
      <c r="N261" t="str">
        <f>WindowsReports!G261&amp;""</f>
        <v/>
      </c>
      <c r="O261" t="str">
        <f t="shared" si="54"/>
        <v/>
      </c>
      <c r="R261" t="str">
        <f t="shared" si="55"/>
        <v/>
      </c>
    </row>
    <row r="262" spans="1:18">
      <c r="A262" t="str">
        <f>CSV!B262&amp;""</f>
        <v/>
      </c>
      <c r="B262" s="11" t="str" cm="1">
        <f t="array" ref="B262">IF(CSV!$AR262=0,"",INDEX(Input!$D$2:$AC$500,CSV!$AR262,$L$1)&amp;"")</f>
        <v/>
      </c>
      <c r="C262" s="11" t="str">
        <f t="shared" si="50"/>
        <v/>
      </c>
      <c r="D262" s="11" t="str">
        <f t="shared" si="51"/>
        <v/>
      </c>
      <c r="E262" s="11" t="str">
        <f t="shared" si="52"/>
        <v/>
      </c>
      <c r="F262" s="11" t="str">
        <f t="shared" si="53"/>
        <v/>
      </c>
      <c r="G262" s="11" t="str" cm="1">
        <f t="array" ref="G262">IF($D262="","",IFERROR(_xlfn.LET(_xlpm.t,_xlfn.TEXTSPLIT($D262,"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"&amp;TRIM($D262)))</f>
        <v/>
      </c>
      <c r="H262" s="11" t="str">
        <f t="shared" si="48"/>
        <v/>
      </c>
      <c r="I262" t="str">
        <f t="shared" si="49"/>
        <v/>
      </c>
      <c r="N262" t="str">
        <f>WindowsReports!G262&amp;""</f>
        <v/>
      </c>
      <c r="O262" t="str">
        <f t="shared" si="54"/>
        <v/>
      </c>
      <c r="R262" t="str">
        <f t="shared" si="55"/>
        <v/>
      </c>
    </row>
    <row r="263" spans="1:18">
      <c r="A263" t="str">
        <f>CSV!B263&amp;""</f>
        <v/>
      </c>
      <c r="B263" s="11" t="str" cm="1">
        <f t="array" ref="B263">IF(CSV!$AR263=0,"",INDEX(Input!$D$2:$AC$500,CSV!$AR263,$L$1)&amp;"")</f>
        <v/>
      </c>
      <c r="C263" s="11" t="str">
        <f t="shared" si="50"/>
        <v/>
      </c>
      <c r="D263" s="11" t="str">
        <f t="shared" si="51"/>
        <v/>
      </c>
      <c r="E263" s="11" t="str">
        <f t="shared" si="52"/>
        <v/>
      </c>
      <c r="F263" s="11" t="str">
        <f t="shared" si="53"/>
        <v/>
      </c>
      <c r="G263" s="11" t="str" cm="1">
        <f t="array" ref="G263">IF($D263="","",IFERROR(_xlfn.LET(_xlpm.t,_xlfn.TEXTSPLIT($D263,"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"&amp;TRIM($D263)))</f>
        <v/>
      </c>
      <c r="H263" s="11" t="str">
        <f t="shared" si="48"/>
        <v/>
      </c>
      <c r="I263" t="str">
        <f t="shared" si="49"/>
        <v/>
      </c>
      <c r="N263" t="str">
        <f>WindowsReports!G263&amp;""</f>
        <v/>
      </c>
      <c r="O263" t="str">
        <f t="shared" si="54"/>
        <v/>
      </c>
      <c r="R263" t="str">
        <f t="shared" si="55"/>
        <v/>
      </c>
    </row>
    <row r="264" spans="1:18">
      <c r="A264" t="str">
        <f>CSV!B264&amp;""</f>
        <v/>
      </c>
      <c r="B264" s="11" t="str" cm="1">
        <f t="array" ref="B264">IF(CSV!$AR264=0,"",INDEX(Input!$D$2:$AC$500,CSV!$AR264,$L$1)&amp;"")</f>
        <v/>
      </c>
      <c r="C264" s="11" t="str">
        <f t="shared" si="50"/>
        <v/>
      </c>
      <c r="D264" s="11" t="str">
        <f t="shared" si="51"/>
        <v/>
      </c>
      <c r="E264" s="11" t="str">
        <f t="shared" si="52"/>
        <v/>
      </c>
      <c r="F264" s="11" t="str">
        <f t="shared" si="53"/>
        <v/>
      </c>
      <c r="G264" s="11" t="str" cm="1">
        <f t="array" ref="G264">IF($D264="","",IFERROR(_xlfn.LET(_xlpm.t,_xlfn.TEXTSPLIT($D264,"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"&amp;TRIM($D264)))</f>
        <v/>
      </c>
      <c r="H264" s="11" t="str">
        <f t="shared" si="48"/>
        <v/>
      </c>
      <c r="I264" t="str">
        <f t="shared" si="49"/>
        <v/>
      </c>
      <c r="N264" t="str">
        <f>WindowsReports!G264&amp;""</f>
        <v/>
      </c>
      <c r="O264" t="str">
        <f t="shared" si="54"/>
        <v/>
      </c>
      <c r="R264" t="str">
        <f t="shared" si="55"/>
        <v/>
      </c>
    </row>
    <row r="265" spans="1:18">
      <c r="A265" t="str">
        <f>CSV!B265&amp;""</f>
        <v/>
      </c>
      <c r="B265" s="11" t="str" cm="1">
        <f t="array" ref="B265">IF(CSV!$AR265=0,"",INDEX(Input!$D$2:$AC$500,CSV!$AR265,$L$1)&amp;"")</f>
        <v/>
      </c>
      <c r="C265" s="11" t="str">
        <f t="shared" si="50"/>
        <v/>
      </c>
      <c r="D265" s="11" t="str">
        <f t="shared" si="51"/>
        <v/>
      </c>
      <c r="E265" s="11" t="str">
        <f t="shared" si="52"/>
        <v/>
      </c>
      <c r="F265" s="11" t="str">
        <f t="shared" si="53"/>
        <v/>
      </c>
      <c r="G265" s="11" t="str" cm="1">
        <f t="array" ref="G265">IF($D265="","",IFERROR(_xlfn.LET(_xlpm.t,_xlfn.TEXTSPLIT($D265,"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"&amp;TRIM($D265)))</f>
        <v/>
      </c>
      <c r="H265" s="11" t="str">
        <f t="shared" si="48"/>
        <v/>
      </c>
      <c r="I265" t="str">
        <f t="shared" si="49"/>
        <v/>
      </c>
      <c r="N265" t="str">
        <f>WindowsReports!G265&amp;""</f>
        <v/>
      </c>
      <c r="O265" t="str">
        <f t="shared" si="54"/>
        <v/>
      </c>
      <c r="R265" t="str">
        <f t="shared" si="55"/>
        <v/>
      </c>
    </row>
    <row r="266" spans="1:18">
      <c r="A266" t="str">
        <f>CSV!B266&amp;""</f>
        <v/>
      </c>
      <c r="B266" s="11" t="str" cm="1">
        <f t="array" ref="B266">IF(CSV!$AR266=0,"",INDEX(Input!$D$2:$AC$500,CSV!$AR266,$L$1)&amp;"")</f>
        <v/>
      </c>
      <c r="C266" s="11" t="str">
        <f t="shared" si="50"/>
        <v/>
      </c>
      <c r="D266" s="11" t="str">
        <f t="shared" si="51"/>
        <v/>
      </c>
      <c r="E266" s="11" t="str">
        <f t="shared" si="52"/>
        <v/>
      </c>
      <c r="F266" s="11" t="str">
        <f t="shared" si="53"/>
        <v/>
      </c>
      <c r="G266" s="11" t="str" cm="1">
        <f t="array" ref="G266">IF($D266="","",IFERROR(_xlfn.LET(_xlpm.t,_xlfn.TEXTSPLIT($D266,"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"&amp;TRIM($D266)))</f>
        <v/>
      </c>
      <c r="H266" s="11" t="str">
        <f t="shared" si="48"/>
        <v/>
      </c>
      <c r="I266" t="str">
        <f t="shared" si="49"/>
        <v/>
      </c>
      <c r="N266" t="str">
        <f>WindowsReports!G266&amp;""</f>
        <v/>
      </c>
      <c r="O266" t="str">
        <f t="shared" si="54"/>
        <v/>
      </c>
      <c r="R266" t="str">
        <f t="shared" si="55"/>
        <v/>
      </c>
    </row>
    <row r="267" spans="1:18">
      <c r="A267" t="str">
        <f>CSV!B267&amp;""</f>
        <v/>
      </c>
      <c r="B267" s="11" t="str" cm="1">
        <f t="array" ref="B267">IF(CSV!$AR267=0,"",INDEX(Input!$D$2:$AC$500,CSV!$AR267,$L$1)&amp;"")</f>
        <v/>
      </c>
      <c r="C267" s="11" t="str">
        <f t="shared" si="50"/>
        <v/>
      </c>
      <c r="D267" s="11" t="str">
        <f t="shared" si="51"/>
        <v/>
      </c>
      <c r="E267" s="11" t="str">
        <f t="shared" si="52"/>
        <v/>
      </c>
      <c r="F267" s="11" t="str">
        <f t="shared" si="53"/>
        <v/>
      </c>
      <c r="G267" s="11" t="str" cm="1">
        <f t="array" ref="G267">IF($D267="","",IFERROR(_xlfn.LET(_xlpm.t,_xlfn.TEXTSPLIT($D267,"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"&amp;TRIM($D267)))</f>
        <v/>
      </c>
      <c r="H267" s="11" t="str">
        <f t="shared" si="48"/>
        <v/>
      </c>
      <c r="I267" t="str">
        <f t="shared" si="49"/>
        <v/>
      </c>
      <c r="N267" t="str">
        <f>WindowsReports!G267&amp;""</f>
        <v/>
      </c>
      <c r="O267" t="str">
        <f t="shared" si="54"/>
        <v/>
      </c>
      <c r="R267" t="str">
        <f t="shared" si="55"/>
        <v/>
      </c>
    </row>
    <row r="268" spans="1:18">
      <c r="A268" t="str">
        <f>CSV!B268&amp;""</f>
        <v/>
      </c>
      <c r="B268" s="11" t="str" cm="1">
        <f t="array" ref="B268">IF(CSV!$AR268=0,"",INDEX(Input!$D$2:$AC$500,CSV!$AR268,$L$1)&amp;"")</f>
        <v/>
      </c>
      <c r="C268" s="11" t="str">
        <f t="shared" si="50"/>
        <v/>
      </c>
      <c r="D268" s="11" t="str">
        <f t="shared" si="51"/>
        <v/>
      </c>
      <c r="E268" s="11" t="str">
        <f t="shared" si="52"/>
        <v/>
      </c>
      <c r="F268" s="11" t="str">
        <f t="shared" si="53"/>
        <v/>
      </c>
      <c r="G268" s="11" t="str" cm="1">
        <f t="array" ref="G268">IF($D268="","",IFERROR(_xlfn.LET(_xlpm.t,_xlfn.TEXTSPLIT($D268,"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"&amp;TRIM($D268)))</f>
        <v/>
      </c>
      <c r="H268" s="11" t="str">
        <f t="shared" si="48"/>
        <v/>
      </c>
      <c r="I268" t="str">
        <f t="shared" si="49"/>
        <v/>
      </c>
      <c r="N268" t="str">
        <f>WindowsReports!G268&amp;""</f>
        <v/>
      </c>
      <c r="O268" t="str">
        <f t="shared" si="54"/>
        <v/>
      </c>
      <c r="R268" t="str">
        <f t="shared" si="55"/>
        <v/>
      </c>
    </row>
    <row r="269" spans="1:18">
      <c r="A269" t="str">
        <f>CSV!B269&amp;""</f>
        <v/>
      </c>
      <c r="B269" s="11" t="str" cm="1">
        <f t="array" ref="B269">IF(CSV!$AR269=0,"",INDEX(Input!$D$2:$AC$500,CSV!$AR269,$L$1)&amp;"")</f>
        <v/>
      </c>
      <c r="C269" s="11" t="str">
        <f t="shared" si="50"/>
        <v/>
      </c>
      <c r="D269" s="11" t="str">
        <f t="shared" si="51"/>
        <v/>
      </c>
      <c r="E269" s="11" t="str">
        <f t="shared" si="52"/>
        <v/>
      </c>
      <c r="F269" s="11" t="str">
        <f t="shared" si="53"/>
        <v/>
      </c>
      <c r="G269" s="11" t="str" cm="1">
        <f t="array" ref="G269">IF($D269="","",IFERROR(_xlfn.LET(_xlpm.t,_xlfn.TEXTSPLIT($D269,"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"&amp;TRIM($D269)))</f>
        <v/>
      </c>
      <c r="H269" s="11" t="str">
        <f t="shared" si="48"/>
        <v/>
      </c>
      <c r="I269" t="str">
        <f t="shared" si="49"/>
        <v/>
      </c>
      <c r="N269" t="str">
        <f>WindowsReports!G269&amp;""</f>
        <v/>
      </c>
      <c r="O269" t="str">
        <f t="shared" si="54"/>
        <v/>
      </c>
      <c r="R269" t="str">
        <f t="shared" si="55"/>
        <v/>
      </c>
    </row>
    <row r="270" spans="1:18">
      <c r="A270" t="str">
        <f>CSV!B270&amp;""</f>
        <v/>
      </c>
      <c r="B270" s="11" t="str" cm="1">
        <f t="array" ref="B270">IF(CSV!$AR270=0,"",INDEX(Input!$D$2:$AC$500,CSV!$AR270,$L$1)&amp;"")</f>
        <v/>
      </c>
      <c r="C270" s="11" t="str">
        <f t="shared" si="50"/>
        <v/>
      </c>
      <c r="D270" s="11" t="str">
        <f t="shared" si="51"/>
        <v/>
      </c>
      <c r="E270" s="11" t="str">
        <f t="shared" si="52"/>
        <v/>
      </c>
      <c r="F270" s="11" t="str">
        <f t="shared" si="53"/>
        <v/>
      </c>
      <c r="G270" s="11" t="str" cm="1">
        <f t="array" ref="G270">IF($D270="","",IFERROR(_xlfn.LET(_xlpm.t,_xlfn.TEXTSPLIT($D270,"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"&amp;TRIM($D270)))</f>
        <v/>
      </c>
      <c r="H270" s="11" t="str">
        <f t="shared" si="48"/>
        <v/>
      </c>
      <c r="I270" t="str">
        <f t="shared" si="49"/>
        <v/>
      </c>
      <c r="N270" t="str">
        <f>WindowsReports!G270&amp;""</f>
        <v/>
      </c>
      <c r="O270" t="str">
        <f t="shared" si="54"/>
        <v/>
      </c>
      <c r="R270" t="str">
        <f t="shared" si="55"/>
        <v/>
      </c>
    </row>
    <row r="271" spans="1:18">
      <c r="A271" t="str">
        <f>CSV!B271&amp;""</f>
        <v/>
      </c>
      <c r="B271" s="11" t="str" cm="1">
        <f t="array" ref="B271">IF(CSV!$AR271=0,"",INDEX(Input!$D$2:$AC$500,CSV!$AR271,$L$1)&amp;"")</f>
        <v/>
      </c>
      <c r="C271" s="11" t="str">
        <f t="shared" si="50"/>
        <v/>
      </c>
      <c r="D271" s="11" t="str">
        <f t="shared" si="51"/>
        <v/>
      </c>
      <c r="E271" s="11" t="str">
        <f t="shared" si="52"/>
        <v/>
      </c>
      <c r="F271" s="11" t="str">
        <f t="shared" si="53"/>
        <v/>
      </c>
      <c r="G271" s="11" t="str" cm="1">
        <f t="array" ref="G271">IF($D271="","",IFERROR(_xlfn.LET(_xlpm.t,_xlfn.TEXTSPLIT($D271,"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"&amp;TRIM($D271)))</f>
        <v/>
      </c>
      <c r="H271" s="11" t="str">
        <f t="shared" si="48"/>
        <v/>
      </c>
      <c r="I271" t="str">
        <f t="shared" si="49"/>
        <v/>
      </c>
      <c r="N271" t="str">
        <f>WindowsReports!G271&amp;""</f>
        <v/>
      </c>
      <c r="O271" t="str">
        <f t="shared" si="54"/>
        <v/>
      </c>
      <c r="R271" t="str">
        <f t="shared" si="55"/>
        <v/>
      </c>
    </row>
    <row r="272" spans="1:18">
      <c r="A272" t="str">
        <f>CSV!B272&amp;""</f>
        <v/>
      </c>
      <c r="B272" s="11" t="str" cm="1">
        <f t="array" ref="B272">IF(CSV!$AR272=0,"",INDEX(Input!$D$2:$AC$500,CSV!$AR272,$L$1)&amp;"")</f>
        <v/>
      </c>
      <c r="C272" s="11" t="str">
        <f t="shared" si="50"/>
        <v/>
      </c>
      <c r="D272" s="11" t="str">
        <f t="shared" si="51"/>
        <v/>
      </c>
      <c r="E272" s="11" t="str">
        <f t="shared" si="52"/>
        <v/>
      </c>
      <c r="F272" s="11" t="str">
        <f t="shared" si="53"/>
        <v/>
      </c>
      <c r="G272" s="11" t="str" cm="1">
        <f t="array" ref="G272">IF($D272="","",IFERROR(_xlfn.LET(_xlpm.t,_xlfn.TEXTSPLIT($D272,"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"&amp;TRIM($D272)))</f>
        <v/>
      </c>
      <c r="H272" s="11" t="str">
        <f t="shared" si="48"/>
        <v/>
      </c>
      <c r="I272" t="str">
        <f t="shared" si="49"/>
        <v/>
      </c>
      <c r="N272" t="str">
        <f>WindowsReports!G272&amp;""</f>
        <v/>
      </c>
      <c r="O272" t="str">
        <f t="shared" si="54"/>
        <v/>
      </c>
      <c r="R272" t="str">
        <f t="shared" si="55"/>
        <v/>
      </c>
    </row>
    <row r="273" spans="1:18">
      <c r="A273" t="str">
        <f>CSV!B273&amp;""</f>
        <v/>
      </c>
      <c r="B273" s="11" t="str" cm="1">
        <f t="array" ref="B273">IF(CSV!$AR273=0,"",INDEX(Input!$D$2:$AC$500,CSV!$AR273,$L$1)&amp;"")</f>
        <v/>
      </c>
      <c r="C273" s="11" t="str">
        <f t="shared" si="50"/>
        <v/>
      </c>
      <c r="D273" s="11" t="str">
        <f t="shared" si="51"/>
        <v/>
      </c>
      <c r="E273" s="11" t="str">
        <f t="shared" si="52"/>
        <v/>
      </c>
      <c r="F273" s="11" t="str">
        <f t="shared" si="53"/>
        <v/>
      </c>
      <c r="G273" s="11" t="str" cm="1">
        <f t="array" ref="G273">IF($D273="","",IFERROR(_xlfn.LET(_xlpm.t,_xlfn.TEXTSPLIT($D273,"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"&amp;TRIM($D273)))</f>
        <v/>
      </c>
      <c r="H273" s="11" t="str">
        <f t="shared" si="48"/>
        <v/>
      </c>
      <c r="I273" t="str">
        <f t="shared" si="49"/>
        <v/>
      </c>
      <c r="N273" t="str">
        <f>WindowsReports!G273&amp;""</f>
        <v/>
      </c>
      <c r="O273" t="str">
        <f t="shared" si="54"/>
        <v/>
      </c>
      <c r="R273" t="str">
        <f t="shared" si="55"/>
        <v/>
      </c>
    </row>
    <row r="274" spans="1:18">
      <c r="A274" t="str">
        <f>CSV!B274&amp;""</f>
        <v/>
      </c>
      <c r="B274" s="11" t="str" cm="1">
        <f t="array" ref="B274">IF(CSV!$AR274=0,"",INDEX(Input!$D$2:$AC$500,CSV!$AR274,$L$1)&amp;"")</f>
        <v/>
      </c>
      <c r="C274" s="11" t="str">
        <f t="shared" si="50"/>
        <v/>
      </c>
      <c r="D274" s="11" t="str">
        <f t="shared" si="51"/>
        <v/>
      </c>
      <c r="E274" s="11" t="str">
        <f t="shared" si="52"/>
        <v/>
      </c>
      <c r="F274" s="11" t="str">
        <f t="shared" si="53"/>
        <v/>
      </c>
      <c r="G274" s="11" t="str" cm="1">
        <f t="array" ref="G274">IF($D274="","",IFERROR(_xlfn.LET(_xlpm.t,_xlfn.TEXTSPLIT($D274,"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"&amp;TRIM($D274)))</f>
        <v/>
      </c>
      <c r="H274" s="11" t="str">
        <f t="shared" si="48"/>
        <v/>
      </c>
      <c r="I274" t="str">
        <f t="shared" si="49"/>
        <v/>
      </c>
      <c r="N274" t="str">
        <f>WindowsReports!G274&amp;""</f>
        <v/>
      </c>
      <c r="O274" t="str">
        <f t="shared" si="54"/>
        <v/>
      </c>
      <c r="R274" t="str">
        <f t="shared" si="55"/>
        <v/>
      </c>
    </row>
    <row r="275" spans="1:18">
      <c r="A275" t="str">
        <f>CSV!B275&amp;""</f>
        <v/>
      </c>
      <c r="B275" s="11" t="str" cm="1">
        <f t="array" ref="B275">IF(CSV!$AR275=0,"",INDEX(Input!$D$2:$AC$500,CSV!$AR275,$L$1)&amp;"")</f>
        <v/>
      </c>
      <c r="C275" s="11" t="str">
        <f t="shared" si="50"/>
        <v/>
      </c>
      <c r="D275" s="11" t="str">
        <f t="shared" si="51"/>
        <v/>
      </c>
      <c r="E275" s="11" t="str">
        <f t="shared" si="52"/>
        <v/>
      </c>
      <c r="F275" s="11" t="str">
        <f t="shared" si="53"/>
        <v/>
      </c>
      <c r="G275" s="11" t="str" cm="1">
        <f t="array" ref="G275">IF($D275="","",IFERROR(_xlfn.LET(_xlpm.t,_xlfn.TEXTSPLIT($D275,"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"&amp;TRIM($D275)))</f>
        <v/>
      </c>
      <c r="H275" s="11" t="str">
        <f t="shared" si="48"/>
        <v/>
      </c>
      <c r="I275" t="str">
        <f t="shared" si="49"/>
        <v/>
      </c>
      <c r="N275" t="str">
        <f>WindowsReports!G275&amp;""</f>
        <v/>
      </c>
      <c r="O275" t="str">
        <f t="shared" si="54"/>
        <v/>
      </c>
      <c r="R275" t="str">
        <f t="shared" si="55"/>
        <v/>
      </c>
    </row>
    <row r="276" spans="1:18">
      <c r="A276" t="str">
        <f>CSV!B276&amp;""</f>
        <v/>
      </c>
      <c r="B276" s="11" t="str" cm="1">
        <f t="array" ref="B276">IF(CSV!$AR276=0,"",INDEX(Input!$D$2:$AC$500,CSV!$AR276,$L$1)&amp;"")</f>
        <v/>
      </c>
      <c r="C276" s="11" t="str">
        <f t="shared" si="50"/>
        <v/>
      </c>
      <c r="D276" s="11" t="str">
        <f t="shared" si="51"/>
        <v/>
      </c>
      <c r="E276" s="11" t="str">
        <f t="shared" si="52"/>
        <v/>
      </c>
      <c r="F276" s="11" t="str">
        <f t="shared" si="53"/>
        <v/>
      </c>
      <c r="G276" s="11" t="str" cm="1">
        <f t="array" ref="G276">IF($D276="","",IFERROR(_xlfn.LET(_xlpm.t,_xlfn.TEXTSPLIT($D276,"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"&amp;TRIM($D276)))</f>
        <v/>
      </c>
      <c r="H276" s="11" t="str">
        <f t="shared" si="48"/>
        <v/>
      </c>
      <c r="I276" t="str">
        <f t="shared" si="49"/>
        <v/>
      </c>
      <c r="N276" t="str">
        <f>WindowsReports!G276&amp;""</f>
        <v/>
      </c>
      <c r="O276" t="str">
        <f t="shared" si="54"/>
        <v/>
      </c>
      <c r="R276" t="str">
        <f t="shared" si="55"/>
        <v/>
      </c>
    </row>
    <row r="277" spans="1:18">
      <c r="A277" t="str">
        <f>CSV!B277&amp;""</f>
        <v/>
      </c>
      <c r="B277" s="11" t="str" cm="1">
        <f t="array" ref="B277">IF(CSV!$AR277=0,"",INDEX(Input!$D$2:$AC$500,CSV!$AR277,$L$1)&amp;"")</f>
        <v/>
      </c>
      <c r="C277" s="11" t="str">
        <f t="shared" si="50"/>
        <v/>
      </c>
      <c r="D277" s="11" t="str">
        <f t="shared" si="51"/>
        <v/>
      </c>
      <c r="E277" s="11" t="str">
        <f t="shared" si="52"/>
        <v/>
      </c>
      <c r="F277" s="11" t="str">
        <f t="shared" si="53"/>
        <v/>
      </c>
      <c r="G277" s="11" t="str" cm="1">
        <f t="array" ref="G277">IF($D277="","",IFERROR(_xlfn.LET(_xlpm.t,_xlfn.TEXTSPLIT($D277,"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"&amp;TRIM($D277)))</f>
        <v/>
      </c>
      <c r="H277" s="11" t="str">
        <f t="shared" si="48"/>
        <v/>
      </c>
      <c r="I277" t="str">
        <f t="shared" si="49"/>
        <v/>
      </c>
      <c r="N277" t="str">
        <f>WindowsReports!G277&amp;""</f>
        <v/>
      </c>
      <c r="O277" t="str">
        <f t="shared" si="54"/>
        <v/>
      </c>
      <c r="R277" t="str">
        <f t="shared" si="55"/>
        <v/>
      </c>
    </row>
    <row r="278" spans="1:18">
      <c r="A278" t="str">
        <f>CSV!B278&amp;""</f>
        <v/>
      </c>
      <c r="B278" s="11" t="str" cm="1">
        <f t="array" ref="B278">IF(CSV!$AR278=0,"",INDEX(Input!$D$2:$AC$500,CSV!$AR278,$L$1)&amp;"")</f>
        <v/>
      </c>
      <c r="C278" s="11" t="str">
        <f t="shared" si="50"/>
        <v/>
      </c>
      <c r="D278" s="11" t="str">
        <f t="shared" si="51"/>
        <v/>
      </c>
      <c r="E278" s="11" t="str">
        <f t="shared" si="52"/>
        <v/>
      </c>
      <c r="F278" s="11" t="str">
        <f t="shared" si="53"/>
        <v/>
      </c>
      <c r="G278" s="11" t="str" cm="1">
        <f t="array" ref="G278">IF($D278="","",IFERROR(_xlfn.LET(_xlpm.t,_xlfn.TEXTSPLIT($D278,"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"&amp;TRIM($D278)))</f>
        <v/>
      </c>
      <c r="H278" s="11" t="str">
        <f t="shared" si="48"/>
        <v/>
      </c>
      <c r="I278" t="str">
        <f t="shared" si="49"/>
        <v/>
      </c>
      <c r="N278" t="str">
        <f>WindowsReports!G278&amp;""</f>
        <v/>
      </c>
      <c r="O278" t="str">
        <f t="shared" si="54"/>
        <v/>
      </c>
      <c r="R278" t="str">
        <f t="shared" si="55"/>
        <v/>
      </c>
    </row>
    <row r="279" spans="1:18">
      <c r="A279" t="str">
        <f>CSV!B279&amp;""</f>
        <v/>
      </c>
      <c r="B279" s="11" t="str" cm="1">
        <f t="array" ref="B279">IF(CSV!$AR279=0,"",INDEX(Input!$D$2:$AC$500,CSV!$AR279,$L$1)&amp;"")</f>
        <v/>
      </c>
      <c r="C279" s="11" t="str">
        <f t="shared" si="50"/>
        <v/>
      </c>
      <c r="D279" s="11" t="str">
        <f t="shared" si="51"/>
        <v/>
      </c>
      <c r="E279" s="11" t="str">
        <f t="shared" si="52"/>
        <v/>
      </c>
      <c r="F279" s="11" t="str">
        <f t="shared" si="53"/>
        <v/>
      </c>
      <c r="G279" s="11" t="str" cm="1">
        <f t="array" ref="G279">IF($D279="","",IFERROR(_xlfn.LET(_xlpm.t,_xlfn.TEXTSPLIT($D279,"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"&amp;TRIM($D279)))</f>
        <v/>
      </c>
      <c r="H279" s="11" t="str">
        <f t="shared" si="48"/>
        <v/>
      </c>
      <c r="I279" t="str">
        <f t="shared" si="49"/>
        <v/>
      </c>
      <c r="N279" t="str">
        <f>WindowsReports!G279&amp;""</f>
        <v/>
      </c>
      <c r="O279" t="str">
        <f t="shared" si="54"/>
        <v/>
      </c>
      <c r="R279" t="str">
        <f t="shared" si="55"/>
        <v/>
      </c>
    </row>
    <row r="280" spans="1:18">
      <c r="A280" t="str">
        <f>CSV!B280&amp;""</f>
        <v/>
      </c>
      <c r="B280" s="11" t="str" cm="1">
        <f t="array" ref="B280">IF(CSV!$AR280=0,"",INDEX(Input!$D$2:$AC$500,CSV!$AR280,$L$1)&amp;"")</f>
        <v/>
      </c>
      <c r="C280" s="11" t="str">
        <f t="shared" si="50"/>
        <v/>
      </c>
      <c r="D280" s="11" t="str">
        <f t="shared" si="51"/>
        <v/>
      </c>
      <c r="E280" s="11" t="str">
        <f t="shared" si="52"/>
        <v/>
      </c>
      <c r="F280" s="11" t="str">
        <f t="shared" si="53"/>
        <v/>
      </c>
      <c r="G280" s="11" t="str" cm="1">
        <f t="array" ref="G280">IF($D280="","",IFERROR(_xlfn.LET(_xlpm.t,_xlfn.TEXTSPLIT($D280,"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"&amp;TRIM($D280)))</f>
        <v/>
      </c>
      <c r="H280" s="11" t="str">
        <f t="shared" si="48"/>
        <v/>
      </c>
      <c r="I280" t="str">
        <f t="shared" si="49"/>
        <v/>
      </c>
      <c r="N280" t="str">
        <f>WindowsReports!G280&amp;""</f>
        <v/>
      </c>
      <c r="O280" t="str">
        <f t="shared" si="54"/>
        <v/>
      </c>
      <c r="R280" t="str">
        <f t="shared" si="55"/>
        <v/>
      </c>
    </row>
    <row r="281" spans="1:18">
      <c r="A281" t="str">
        <f>CSV!B281&amp;""</f>
        <v/>
      </c>
      <c r="B281" s="11" t="str" cm="1">
        <f t="array" ref="B281">IF(CSV!$AR281=0,"",INDEX(Input!$D$2:$AC$500,CSV!$AR281,$L$1)&amp;"")</f>
        <v/>
      </c>
      <c r="C281" s="11" t="str">
        <f t="shared" si="50"/>
        <v/>
      </c>
      <c r="D281" s="11" t="str">
        <f t="shared" si="51"/>
        <v/>
      </c>
      <c r="E281" s="11" t="str">
        <f t="shared" si="52"/>
        <v/>
      </c>
      <c r="F281" s="11" t="str">
        <f t="shared" si="53"/>
        <v/>
      </c>
      <c r="G281" s="11" t="str" cm="1">
        <f t="array" ref="G281">IF($D281="","",IFERROR(_xlfn.LET(_xlpm.t,_xlfn.TEXTSPLIT($D281,"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"&amp;TRIM($D281)))</f>
        <v/>
      </c>
      <c r="H281" s="11" t="str">
        <f t="shared" si="48"/>
        <v/>
      </c>
      <c r="I281" t="str">
        <f t="shared" si="49"/>
        <v/>
      </c>
      <c r="N281" t="str">
        <f>WindowsReports!G281&amp;""</f>
        <v/>
      </c>
      <c r="O281" t="str">
        <f t="shared" si="54"/>
        <v/>
      </c>
      <c r="R281" t="str">
        <f t="shared" si="55"/>
        <v/>
      </c>
    </row>
    <row r="282" spans="1:18">
      <c r="A282" t="str">
        <f>CSV!B282&amp;""</f>
        <v/>
      </c>
      <c r="B282" s="11" t="str" cm="1">
        <f t="array" ref="B282">IF(CSV!$AR282=0,"",INDEX(Input!$D$2:$AC$500,CSV!$AR282,$L$1)&amp;"")</f>
        <v/>
      </c>
      <c r="C282" s="11" t="str">
        <f t="shared" si="50"/>
        <v/>
      </c>
      <c r="D282" s="11" t="str">
        <f t="shared" si="51"/>
        <v/>
      </c>
      <c r="E282" s="11" t="str">
        <f t="shared" si="52"/>
        <v/>
      </c>
      <c r="F282" s="11" t="str">
        <f t="shared" si="53"/>
        <v/>
      </c>
      <c r="G282" s="11" t="str" cm="1">
        <f t="array" ref="G282">IF($D282="","",IFERROR(_xlfn.LET(_xlpm.t,_xlfn.TEXTSPLIT($D282,"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"&amp;TRIM($D282)))</f>
        <v/>
      </c>
      <c r="H282" s="11" t="str">
        <f t="shared" si="48"/>
        <v/>
      </c>
      <c r="I282" t="str">
        <f t="shared" si="49"/>
        <v/>
      </c>
      <c r="N282" t="str">
        <f>WindowsReports!G282&amp;""</f>
        <v/>
      </c>
      <c r="O282" t="str">
        <f t="shared" si="54"/>
        <v/>
      </c>
      <c r="R282" t="str">
        <f t="shared" si="55"/>
        <v/>
      </c>
    </row>
    <row r="283" spans="1:18">
      <c r="A283" t="str">
        <f>CSV!B283&amp;""</f>
        <v/>
      </c>
      <c r="B283" s="11" t="str" cm="1">
        <f t="array" ref="B283">IF(CSV!$AR283=0,"",INDEX(Input!$D$2:$AC$500,CSV!$AR283,$L$1)&amp;"")</f>
        <v/>
      </c>
      <c r="C283" s="11" t="str">
        <f t="shared" si="50"/>
        <v/>
      </c>
      <c r="D283" s="11" t="str">
        <f t="shared" si="51"/>
        <v/>
      </c>
      <c r="E283" s="11" t="str">
        <f t="shared" si="52"/>
        <v/>
      </c>
      <c r="F283" s="11" t="str">
        <f t="shared" si="53"/>
        <v/>
      </c>
      <c r="G283" s="11" t="str" cm="1">
        <f t="array" ref="G283">IF($D283="","",IFERROR(_xlfn.LET(_xlpm.t,_xlfn.TEXTSPLIT($D283,"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"&amp;TRIM($D283)))</f>
        <v/>
      </c>
      <c r="H283" s="11" t="str">
        <f t="shared" si="48"/>
        <v/>
      </c>
      <c r="I283" t="str">
        <f t="shared" si="49"/>
        <v/>
      </c>
      <c r="N283" t="str">
        <f>WindowsReports!G283&amp;""</f>
        <v/>
      </c>
      <c r="O283" t="str">
        <f t="shared" si="54"/>
        <v/>
      </c>
      <c r="R283" t="str">
        <f t="shared" si="55"/>
        <v/>
      </c>
    </row>
    <row r="284" spans="1:18">
      <c r="A284" t="str">
        <f>CSV!B284&amp;""</f>
        <v/>
      </c>
      <c r="B284" s="11" t="str" cm="1">
        <f t="array" ref="B284">IF(CSV!$AR284=0,"",INDEX(Input!$D$2:$AC$500,CSV!$AR284,$L$1)&amp;"")</f>
        <v/>
      </c>
      <c r="C284" s="11" t="str">
        <f t="shared" si="50"/>
        <v/>
      </c>
      <c r="D284" s="11" t="str">
        <f t="shared" si="51"/>
        <v/>
      </c>
      <c r="E284" s="11" t="str">
        <f t="shared" si="52"/>
        <v/>
      </c>
      <c r="F284" s="11" t="str">
        <f t="shared" si="53"/>
        <v/>
      </c>
      <c r="G284" s="11" t="str" cm="1">
        <f t="array" ref="G284">IF($D284="","",IFERROR(_xlfn.LET(_xlpm.t,_xlfn.TEXTSPLIT($D284,"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"&amp;TRIM($D284)))</f>
        <v/>
      </c>
      <c r="H284" s="11" t="str">
        <f t="shared" si="48"/>
        <v/>
      </c>
      <c r="I284" t="str">
        <f t="shared" si="49"/>
        <v/>
      </c>
      <c r="N284" t="str">
        <f>WindowsReports!G284&amp;""</f>
        <v/>
      </c>
      <c r="O284" t="str">
        <f t="shared" si="54"/>
        <v/>
      </c>
      <c r="R284" t="str">
        <f t="shared" si="55"/>
        <v/>
      </c>
    </row>
    <row r="285" spans="1:18">
      <c r="A285" t="str">
        <f>CSV!B285&amp;""</f>
        <v/>
      </c>
      <c r="B285" s="11" t="str" cm="1">
        <f t="array" ref="B285">IF(CSV!$AR285=0,"",INDEX(Input!$D$2:$AC$500,CSV!$AR285,$L$1)&amp;"")</f>
        <v/>
      </c>
      <c r="C285" s="11" t="str">
        <f t="shared" si="50"/>
        <v/>
      </c>
      <c r="D285" s="11" t="str">
        <f t="shared" si="51"/>
        <v/>
      </c>
      <c r="E285" s="11" t="str">
        <f t="shared" si="52"/>
        <v/>
      </c>
      <c r="F285" s="11" t="str">
        <f t="shared" si="53"/>
        <v/>
      </c>
      <c r="G285" s="11" t="str" cm="1">
        <f t="array" ref="G285">IF($D285="","",IFERROR(_xlfn.LET(_xlpm.t,_xlfn.TEXTSPLIT($D285,"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"&amp;TRIM($D285)))</f>
        <v/>
      </c>
      <c r="H285" s="11" t="str">
        <f t="shared" si="48"/>
        <v/>
      </c>
      <c r="I285" t="str">
        <f t="shared" si="49"/>
        <v/>
      </c>
      <c r="N285" t="str">
        <f>WindowsReports!G285&amp;""</f>
        <v/>
      </c>
      <c r="O285" t="str">
        <f t="shared" si="54"/>
        <v/>
      </c>
      <c r="R285" t="str">
        <f t="shared" si="55"/>
        <v/>
      </c>
    </row>
    <row r="286" spans="1:18">
      <c r="A286" t="str">
        <f>CSV!B286&amp;""</f>
        <v/>
      </c>
      <c r="B286" s="11" t="str" cm="1">
        <f t="array" ref="B286">IF(CSV!$AR286=0,"",INDEX(Input!$D$2:$AC$500,CSV!$AR286,$L$1)&amp;"")</f>
        <v/>
      </c>
      <c r="C286" s="11" t="str">
        <f t="shared" si="50"/>
        <v/>
      </c>
      <c r="D286" s="11" t="str">
        <f t="shared" si="51"/>
        <v/>
      </c>
      <c r="E286" s="11" t="str">
        <f t="shared" si="52"/>
        <v/>
      </c>
      <c r="F286" s="11" t="str">
        <f t="shared" si="53"/>
        <v/>
      </c>
      <c r="G286" s="11" t="str" cm="1">
        <f t="array" ref="G286">IF($D286="","",IFERROR(_xlfn.LET(_xlpm.t,_xlfn.TEXTSPLIT($D286,"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"&amp;TRIM($D286)))</f>
        <v/>
      </c>
      <c r="H286" s="11" t="str">
        <f t="shared" si="48"/>
        <v/>
      </c>
      <c r="I286" t="str">
        <f t="shared" si="49"/>
        <v/>
      </c>
      <c r="N286" t="str">
        <f>WindowsReports!G286&amp;""</f>
        <v/>
      </c>
      <c r="O286" t="str">
        <f t="shared" si="54"/>
        <v/>
      </c>
      <c r="R286" t="str">
        <f t="shared" si="55"/>
        <v/>
      </c>
    </row>
    <row r="287" spans="1:18">
      <c r="A287" t="str">
        <f>CSV!B287&amp;""</f>
        <v/>
      </c>
      <c r="B287" s="11" t="str" cm="1">
        <f t="array" ref="B287">IF(CSV!$AR287=0,"",INDEX(Input!$D$2:$AC$500,CSV!$AR287,$L$1)&amp;"")</f>
        <v/>
      </c>
      <c r="C287" s="11" t="str">
        <f t="shared" si="50"/>
        <v/>
      </c>
      <c r="D287" s="11" t="str">
        <f t="shared" si="51"/>
        <v/>
      </c>
      <c r="E287" s="11" t="str">
        <f t="shared" si="52"/>
        <v/>
      </c>
      <c r="F287" s="11" t="str">
        <f t="shared" si="53"/>
        <v/>
      </c>
      <c r="G287" s="11" t="str" cm="1">
        <f t="array" ref="G287">IF($D287="","",IFERROR(_xlfn.LET(_xlpm.t,_xlfn.TEXTSPLIT($D287,"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"&amp;TRIM($D287)))</f>
        <v/>
      </c>
      <c r="H287" s="11" t="str">
        <f t="shared" si="48"/>
        <v/>
      </c>
      <c r="I287" t="str">
        <f t="shared" si="49"/>
        <v/>
      </c>
      <c r="N287" t="str">
        <f>WindowsReports!G287&amp;""</f>
        <v/>
      </c>
      <c r="O287" t="str">
        <f t="shared" si="54"/>
        <v/>
      </c>
      <c r="R287" t="str">
        <f t="shared" si="55"/>
        <v/>
      </c>
    </row>
    <row r="288" spans="1:18">
      <c r="A288" t="str">
        <f>CSV!B288&amp;""</f>
        <v/>
      </c>
      <c r="B288" s="11" t="str" cm="1">
        <f t="array" ref="B288">IF(CSV!$AR288=0,"",INDEX(Input!$D$2:$AC$500,CSV!$AR288,$L$1)&amp;"")</f>
        <v/>
      </c>
      <c r="C288" s="11" t="str">
        <f t="shared" si="50"/>
        <v/>
      </c>
      <c r="D288" s="11" t="str">
        <f t="shared" si="51"/>
        <v/>
      </c>
      <c r="E288" s="11" t="str">
        <f t="shared" si="52"/>
        <v/>
      </c>
      <c r="F288" s="11" t="str">
        <f t="shared" si="53"/>
        <v/>
      </c>
      <c r="G288" s="11" t="str" cm="1">
        <f t="array" ref="G288">IF($D288="","",IFERROR(_xlfn.LET(_xlpm.t,_xlfn.TEXTSPLIT($D288,"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"&amp;TRIM($D288)))</f>
        <v/>
      </c>
      <c r="H288" s="11" t="str">
        <f t="shared" si="48"/>
        <v/>
      </c>
      <c r="I288" t="str">
        <f t="shared" si="49"/>
        <v/>
      </c>
      <c r="N288" t="str">
        <f>WindowsReports!G288&amp;""</f>
        <v/>
      </c>
      <c r="O288" t="str">
        <f t="shared" si="54"/>
        <v/>
      </c>
      <c r="R288" t="str">
        <f t="shared" si="55"/>
        <v/>
      </c>
    </row>
    <row r="289" spans="1:18">
      <c r="A289" t="str">
        <f>CSV!B289&amp;""</f>
        <v/>
      </c>
      <c r="B289" s="11" t="str" cm="1">
        <f t="array" ref="B289">IF(CSV!$AR289=0,"",INDEX(Input!$D$2:$AC$500,CSV!$AR289,$L$1)&amp;"")</f>
        <v/>
      </c>
      <c r="C289" s="11" t="str">
        <f t="shared" si="50"/>
        <v/>
      </c>
      <c r="D289" s="11" t="str">
        <f t="shared" si="51"/>
        <v/>
      </c>
      <c r="E289" s="11" t="str">
        <f t="shared" si="52"/>
        <v/>
      </c>
      <c r="F289" s="11" t="str">
        <f t="shared" si="53"/>
        <v/>
      </c>
      <c r="G289" s="11" t="str" cm="1">
        <f t="array" ref="G289">IF($D289="","",IFERROR(_xlfn.LET(_xlpm.t,_xlfn.TEXTSPLIT($D289,"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"&amp;TRIM($D289)))</f>
        <v/>
      </c>
      <c r="H289" s="11" t="str">
        <f t="shared" si="48"/>
        <v/>
      </c>
      <c r="I289" t="str">
        <f t="shared" si="49"/>
        <v/>
      </c>
      <c r="N289" t="str">
        <f>WindowsReports!G289&amp;""</f>
        <v/>
      </c>
      <c r="O289" t="str">
        <f t="shared" si="54"/>
        <v/>
      </c>
      <c r="R289" t="str">
        <f t="shared" si="55"/>
        <v/>
      </c>
    </row>
    <row r="290" spans="1:18">
      <c r="A290" t="str">
        <f>CSV!B290&amp;""</f>
        <v/>
      </c>
      <c r="B290" s="11" t="str" cm="1">
        <f t="array" ref="B290">IF(CSV!$AR290=0,"",INDEX(Input!$D$2:$AC$500,CSV!$AR290,$L$1)&amp;"")</f>
        <v/>
      </c>
      <c r="C290" s="11" t="str">
        <f t="shared" si="50"/>
        <v/>
      </c>
      <c r="D290" s="11" t="str">
        <f t="shared" si="51"/>
        <v/>
      </c>
      <c r="E290" s="11" t="str">
        <f t="shared" si="52"/>
        <v/>
      </c>
      <c r="F290" s="11" t="str">
        <f t="shared" si="53"/>
        <v/>
      </c>
      <c r="G290" s="11" t="str" cm="1">
        <f t="array" ref="G290">IF($D290="","",IFERROR(_xlfn.LET(_xlpm.t,_xlfn.TEXTSPLIT($D290,"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"&amp;TRIM($D290)))</f>
        <v/>
      </c>
      <c r="H290" s="11" t="str">
        <f t="shared" si="48"/>
        <v/>
      </c>
      <c r="I290" t="str">
        <f t="shared" si="49"/>
        <v/>
      </c>
      <c r="N290" t="str">
        <f>WindowsReports!G290&amp;""</f>
        <v/>
      </c>
      <c r="O290" t="str">
        <f t="shared" si="54"/>
        <v/>
      </c>
      <c r="R290" t="str">
        <f t="shared" si="55"/>
        <v/>
      </c>
    </row>
    <row r="291" spans="1:18">
      <c r="A291" t="str">
        <f>CSV!B291&amp;""</f>
        <v/>
      </c>
      <c r="B291" s="11" t="str" cm="1">
        <f t="array" ref="B291">IF(CSV!$AR291=0,"",INDEX(Input!$D$2:$AC$500,CSV!$AR291,$L$1)&amp;"")</f>
        <v/>
      </c>
      <c r="C291" s="11" t="str">
        <f t="shared" si="50"/>
        <v/>
      </c>
      <c r="D291" s="11" t="str">
        <f t="shared" si="51"/>
        <v/>
      </c>
      <c r="E291" s="11" t="str">
        <f t="shared" si="52"/>
        <v/>
      </c>
      <c r="F291" s="11" t="str">
        <f t="shared" si="53"/>
        <v/>
      </c>
      <c r="G291" s="11" t="str" cm="1">
        <f t="array" ref="G291">IF($D291="","",IFERROR(_xlfn.LET(_xlpm.t,_xlfn.TEXTSPLIT($D291,"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"&amp;TRIM($D291)))</f>
        <v/>
      </c>
      <c r="H291" s="11" t="str">
        <f t="shared" si="48"/>
        <v/>
      </c>
      <c r="I291" t="str">
        <f t="shared" si="49"/>
        <v/>
      </c>
      <c r="N291" t="str">
        <f>WindowsReports!G291&amp;""</f>
        <v/>
      </c>
      <c r="O291" t="str">
        <f t="shared" si="54"/>
        <v/>
      </c>
      <c r="R291" t="str">
        <f t="shared" si="55"/>
        <v/>
      </c>
    </row>
    <row r="292" spans="1:18">
      <c r="A292" t="str">
        <f>CSV!B292&amp;""</f>
        <v/>
      </c>
      <c r="B292" s="11" t="str" cm="1">
        <f t="array" ref="B292">IF(CSV!$AR292=0,"",INDEX(Input!$D$2:$AC$500,CSV!$AR292,$L$1)&amp;"")</f>
        <v/>
      </c>
      <c r="C292" s="11" t="str">
        <f t="shared" si="50"/>
        <v/>
      </c>
      <c r="D292" s="11" t="str">
        <f t="shared" si="51"/>
        <v/>
      </c>
      <c r="E292" s="11" t="str">
        <f t="shared" si="52"/>
        <v/>
      </c>
      <c r="F292" s="11" t="str">
        <f t="shared" si="53"/>
        <v/>
      </c>
      <c r="G292" s="11" t="str" cm="1">
        <f t="array" ref="G292">IF($D292="","",IFERROR(_xlfn.LET(_xlpm.t,_xlfn.TEXTSPLIT($D292,"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"&amp;TRIM($D292)))</f>
        <v/>
      </c>
      <c r="H292" s="11" t="str">
        <f t="shared" si="48"/>
        <v/>
      </c>
      <c r="I292" t="str">
        <f t="shared" si="49"/>
        <v/>
      </c>
      <c r="N292" t="str">
        <f>WindowsReports!G292&amp;""</f>
        <v/>
      </c>
      <c r="O292" t="str">
        <f t="shared" si="54"/>
        <v/>
      </c>
      <c r="R292" t="str">
        <f t="shared" si="55"/>
        <v/>
      </c>
    </row>
    <row r="293" spans="1:18">
      <c r="A293" t="str">
        <f>CSV!B293&amp;""</f>
        <v/>
      </c>
      <c r="B293" s="11" t="str" cm="1">
        <f t="array" ref="B293">IF(CSV!$AR293=0,"",INDEX(Input!$D$2:$AC$500,CSV!$AR293,$L$1)&amp;"")</f>
        <v/>
      </c>
      <c r="C293" s="11" t="str">
        <f t="shared" si="50"/>
        <v/>
      </c>
      <c r="D293" s="11" t="str">
        <f t="shared" si="51"/>
        <v/>
      </c>
      <c r="E293" s="11" t="str">
        <f t="shared" si="52"/>
        <v/>
      </c>
      <c r="F293" s="11" t="str">
        <f t="shared" si="53"/>
        <v/>
      </c>
      <c r="G293" s="11" t="str" cm="1">
        <f t="array" ref="G293">IF($D293="","",IFERROR(_xlfn.LET(_xlpm.t,_xlfn.TEXTSPLIT($D293,"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"&amp;TRIM($D293)))</f>
        <v/>
      </c>
      <c r="H293" s="11" t="str">
        <f t="shared" si="48"/>
        <v/>
      </c>
      <c r="I293" t="str">
        <f t="shared" si="49"/>
        <v/>
      </c>
      <c r="N293" t="str">
        <f>WindowsReports!G293&amp;""</f>
        <v/>
      </c>
      <c r="O293" t="str">
        <f t="shared" si="54"/>
        <v/>
      </c>
      <c r="R293" t="str">
        <f t="shared" si="55"/>
        <v/>
      </c>
    </row>
    <row r="294" spans="1:18">
      <c r="A294" t="str">
        <f>CSV!B294&amp;""</f>
        <v/>
      </c>
      <c r="B294" s="11" t="str" cm="1">
        <f t="array" ref="B294">IF(CSV!$AR294=0,"",INDEX(Input!$D$2:$AC$500,CSV!$AR294,$L$1)&amp;"")</f>
        <v/>
      </c>
      <c r="C294" s="11" t="str">
        <f t="shared" si="50"/>
        <v/>
      </c>
      <c r="D294" s="11" t="str">
        <f t="shared" si="51"/>
        <v/>
      </c>
      <c r="E294" s="11" t="str">
        <f t="shared" si="52"/>
        <v/>
      </c>
      <c r="F294" s="11" t="str">
        <f t="shared" si="53"/>
        <v/>
      </c>
      <c r="G294" s="11" t="str" cm="1">
        <f t="array" ref="G294">IF($D294="","",IFERROR(_xlfn.LET(_xlpm.t,_xlfn.TEXTSPLIT($D294,"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"&amp;TRIM($D294)))</f>
        <v/>
      </c>
      <c r="H294" s="11" t="str">
        <f t="shared" si="48"/>
        <v/>
      </c>
      <c r="I294" t="str">
        <f t="shared" si="49"/>
        <v/>
      </c>
      <c r="N294" t="str">
        <f>WindowsReports!G294&amp;""</f>
        <v/>
      </c>
      <c r="O294" t="str">
        <f t="shared" si="54"/>
        <v/>
      </c>
      <c r="R294" t="str">
        <f t="shared" si="55"/>
        <v/>
      </c>
    </row>
    <row r="295" spans="1:18">
      <c r="A295" t="str">
        <f>CSV!B295&amp;""</f>
        <v/>
      </c>
      <c r="B295" s="11" t="str" cm="1">
        <f t="array" ref="B295">IF(CSV!$AR295=0,"",INDEX(Input!$D$2:$AC$500,CSV!$AR295,$L$1)&amp;"")</f>
        <v/>
      </c>
      <c r="C295" s="11" t="str">
        <f t="shared" si="50"/>
        <v/>
      </c>
      <c r="D295" s="11" t="str">
        <f t="shared" si="51"/>
        <v/>
      </c>
      <c r="E295" s="11" t="str">
        <f t="shared" si="52"/>
        <v/>
      </c>
      <c r="F295" s="11" t="str">
        <f t="shared" si="53"/>
        <v/>
      </c>
      <c r="G295" s="11" t="str" cm="1">
        <f t="array" ref="G295">IF($D295="","",IFERROR(_xlfn.LET(_xlpm.t,_xlfn.TEXTSPLIT($D295,"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"&amp;TRIM($D295)))</f>
        <v/>
      </c>
      <c r="H295" s="11" t="str">
        <f t="shared" si="48"/>
        <v/>
      </c>
      <c r="I295" t="str">
        <f t="shared" si="49"/>
        <v/>
      </c>
      <c r="N295" t="str">
        <f>WindowsReports!G295&amp;""</f>
        <v/>
      </c>
      <c r="O295" t="str">
        <f t="shared" si="54"/>
        <v/>
      </c>
      <c r="R295" t="str">
        <f t="shared" si="55"/>
        <v/>
      </c>
    </row>
    <row r="296" spans="1:18">
      <c r="A296" t="str">
        <f>CSV!B296&amp;""</f>
        <v/>
      </c>
      <c r="B296" s="11" t="str" cm="1">
        <f t="array" ref="B296">IF(CSV!$AR296=0,"",INDEX(Input!$D$2:$AC$500,CSV!$AR296,$L$1)&amp;"")</f>
        <v/>
      </c>
      <c r="C296" s="11" t="str">
        <f t="shared" si="50"/>
        <v/>
      </c>
      <c r="D296" s="11" t="str">
        <f t="shared" si="51"/>
        <v/>
      </c>
      <c r="E296" s="11" t="str">
        <f t="shared" si="52"/>
        <v/>
      </c>
      <c r="F296" s="11" t="str">
        <f t="shared" si="53"/>
        <v/>
      </c>
      <c r="G296" s="11" t="str" cm="1">
        <f t="array" ref="G296">IF($D296="","",IFERROR(_xlfn.LET(_xlpm.t,_xlfn.TEXTSPLIT($D296,"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"&amp;TRIM($D296)))</f>
        <v/>
      </c>
      <c r="H296" s="11" t="str">
        <f t="shared" si="48"/>
        <v/>
      </c>
      <c r="I296" t="str">
        <f t="shared" si="49"/>
        <v/>
      </c>
      <c r="N296" t="str">
        <f>WindowsReports!G296&amp;""</f>
        <v/>
      </c>
      <c r="O296" t="str">
        <f t="shared" si="54"/>
        <v/>
      </c>
      <c r="R296" t="str">
        <f t="shared" si="55"/>
        <v/>
      </c>
    </row>
    <row r="297" spans="1:18">
      <c r="A297" t="str">
        <f>CSV!B297&amp;""</f>
        <v/>
      </c>
      <c r="B297" s="11" t="str" cm="1">
        <f t="array" ref="B297">IF(CSV!$AR297=0,"",INDEX(Input!$D$2:$AC$500,CSV!$AR297,$L$1)&amp;"")</f>
        <v/>
      </c>
      <c r="C297" s="11" t="str">
        <f t="shared" si="50"/>
        <v/>
      </c>
      <c r="D297" s="11" t="str">
        <f t="shared" si="51"/>
        <v/>
      </c>
      <c r="E297" s="11" t="str">
        <f t="shared" si="52"/>
        <v/>
      </c>
      <c r="F297" s="11" t="str">
        <f t="shared" si="53"/>
        <v/>
      </c>
      <c r="G297" s="11" t="str" cm="1">
        <f t="array" ref="G297">IF($D297="","",IFERROR(_xlfn.LET(_xlpm.t,_xlfn.TEXTSPLIT($D297,"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"&amp;TRIM($D297)))</f>
        <v/>
      </c>
      <c r="H297" s="11" t="str">
        <f t="shared" si="48"/>
        <v/>
      </c>
      <c r="I297" t="str">
        <f t="shared" si="49"/>
        <v/>
      </c>
      <c r="N297" t="str">
        <f>WindowsReports!G297&amp;""</f>
        <v/>
      </c>
      <c r="O297" t="str">
        <f t="shared" si="54"/>
        <v/>
      </c>
      <c r="R297" t="str">
        <f t="shared" si="55"/>
        <v/>
      </c>
    </row>
    <row r="298" spans="1:18">
      <c r="A298" t="str">
        <f>CSV!B298&amp;""</f>
        <v/>
      </c>
      <c r="B298" s="11" t="str" cm="1">
        <f t="array" ref="B298">IF(CSV!$AR298=0,"",INDEX(Input!$D$2:$AC$500,CSV!$AR298,$L$1)&amp;"")</f>
        <v/>
      </c>
      <c r="C298" s="11" t="str">
        <f t="shared" si="50"/>
        <v/>
      </c>
      <c r="D298" s="11" t="str">
        <f t="shared" si="51"/>
        <v/>
      </c>
      <c r="E298" s="11" t="str">
        <f t="shared" si="52"/>
        <v/>
      </c>
      <c r="F298" s="11" t="str">
        <f t="shared" si="53"/>
        <v/>
      </c>
      <c r="G298" s="11" t="str" cm="1">
        <f t="array" ref="G298">IF($D298="","",IFERROR(_xlfn.LET(_xlpm.t,_xlfn.TEXTSPLIT($D298,"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"&amp;TRIM($D298)))</f>
        <v/>
      </c>
      <c r="H298" s="11" t="str">
        <f t="shared" si="48"/>
        <v/>
      </c>
      <c r="I298" t="str">
        <f t="shared" si="49"/>
        <v/>
      </c>
      <c r="N298" t="str">
        <f>WindowsReports!G298&amp;""</f>
        <v/>
      </c>
      <c r="O298" t="str">
        <f t="shared" si="54"/>
        <v/>
      </c>
      <c r="R298" t="str">
        <f t="shared" si="55"/>
        <v/>
      </c>
    </row>
    <row r="299" spans="1:18">
      <c r="A299" t="str">
        <f>CSV!B299&amp;""</f>
        <v/>
      </c>
      <c r="B299" s="11" t="str" cm="1">
        <f t="array" ref="B299">IF(CSV!$AR299=0,"",INDEX(Input!$D$2:$AC$500,CSV!$AR299,$L$1)&amp;"")</f>
        <v/>
      </c>
      <c r="C299" s="11" t="str">
        <f t="shared" si="50"/>
        <v/>
      </c>
      <c r="D299" s="11" t="str">
        <f t="shared" si="51"/>
        <v/>
      </c>
      <c r="E299" s="11" t="str">
        <f t="shared" si="52"/>
        <v/>
      </c>
      <c r="F299" s="11" t="str">
        <f t="shared" si="53"/>
        <v/>
      </c>
      <c r="G299" s="11" t="str" cm="1">
        <f t="array" ref="G299">IF($D299="","",IFERROR(_xlfn.LET(_xlpm.t,_xlfn.TEXTSPLIT($D299,"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"&amp;TRIM($D299)))</f>
        <v/>
      </c>
      <c r="H299" s="11" t="str">
        <f t="shared" si="48"/>
        <v/>
      </c>
      <c r="I299" t="str">
        <f t="shared" si="49"/>
        <v/>
      </c>
      <c r="N299" t="str">
        <f>WindowsReports!G299&amp;""</f>
        <v/>
      </c>
      <c r="O299" t="str">
        <f t="shared" si="54"/>
        <v/>
      </c>
      <c r="R299" t="str">
        <f t="shared" si="55"/>
        <v/>
      </c>
    </row>
    <row r="300" spans="1:18">
      <c r="A300" t="str">
        <f>CSV!B300&amp;""</f>
        <v/>
      </c>
      <c r="B300" s="11" t="str" cm="1">
        <f t="array" ref="B300">IF(CSV!$AR300=0,"",INDEX(Input!$D$2:$AC$500,CSV!$AR300,$L$1)&amp;"")</f>
        <v/>
      </c>
      <c r="C300" s="11" t="str">
        <f t="shared" si="50"/>
        <v/>
      </c>
      <c r="D300" s="11" t="str">
        <f t="shared" si="51"/>
        <v/>
      </c>
      <c r="E300" s="11" t="str">
        <f t="shared" si="52"/>
        <v/>
      </c>
      <c r="F300" s="11" t="str">
        <f t="shared" si="53"/>
        <v/>
      </c>
      <c r="G300" s="11" t="str" cm="1">
        <f t="array" ref="G300">IF($D300="","",IFERROR(_xlfn.LET(_xlpm.t,_xlfn.TEXTSPLIT($D300,"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"&amp;TRIM($D300)))</f>
        <v/>
      </c>
      <c r="H300" s="11" t="str">
        <f t="shared" si="48"/>
        <v/>
      </c>
      <c r="I300" t="str">
        <f t="shared" si="49"/>
        <v/>
      </c>
      <c r="N300" t="str">
        <f>WindowsReports!G300&amp;""</f>
        <v/>
      </c>
      <c r="O300" t="str">
        <f t="shared" si="54"/>
        <v/>
      </c>
      <c r="R300" t="str">
        <f t="shared" si="55"/>
        <v/>
      </c>
    </row>
    <row r="301" spans="1:18">
      <c r="A301" t="str">
        <f>CSV!B301&amp;""</f>
        <v/>
      </c>
      <c r="B301" s="11" t="str" cm="1">
        <f t="array" ref="B301">IF(CSV!$AR301=0,"",INDEX(Input!$D$2:$AC$500,CSV!$AR301,$L$1)&amp;"")</f>
        <v/>
      </c>
      <c r="C301" s="11" t="str">
        <f t="shared" si="50"/>
        <v/>
      </c>
      <c r="D301" s="11" t="str">
        <f t="shared" si="51"/>
        <v/>
      </c>
      <c r="E301" s="11" t="str">
        <f t="shared" si="52"/>
        <v/>
      </c>
      <c r="F301" s="11" t="str">
        <f t="shared" si="53"/>
        <v/>
      </c>
      <c r="G301" s="11" t="str" cm="1">
        <f t="array" ref="G301">IF($D301="","",IFERROR(_xlfn.LET(_xlpm.t,_xlfn.TEXTSPLIT($D301,"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"&amp;TRIM($D301)))</f>
        <v/>
      </c>
      <c r="H301" s="11" t="str">
        <f t="shared" si="48"/>
        <v/>
      </c>
      <c r="I301" t="str">
        <f t="shared" si="49"/>
        <v/>
      </c>
      <c r="N301" t="str">
        <f>WindowsReports!G301&amp;""</f>
        <v/>
      </c>
      <c r="O301" t="str">
        <f t="shared" si="54"/>
        <v/>
      </c>
      <c r="R301" t="str">
        <f t="shared" si="55"/>
        <v/>
      </c>
    </row>
    <row r="302" spans="1:18">
      <c r="A302" t="str">
        <f>CSV!B302&amp;""</f>
        <v/>
      </c>
      <c r="B302" s="11" t="str" cm="1">
        <f t="array" ref="B302">IF(CSV!$AR302=0,"",INDEX(Input!$D$2:$AC$500,CSV!$AR302,$L$1)&amp;"")</f>
        <v/>
      </c>
      <c r="C302" s="11" t="str">
        <f t="shared" si="50"/>
        <v/>
      </c>
      <c r="D302" s="11" t="str">
        <f t="shared" si="51"/>
        <v/>
      </c>
      <c r="E302" s="11" t="str">
        <f t="shared" si="52"/>
        <v/>
      </c>
      <c r="F302" s="11" t="str">
        <f t="shared" si="53"/>
        <v/>
      </c>
      <c r="G302" s="11" t="str" cm="1">
        <f t="array" ref="G302">IF($D302="","",IFERROR(_xlfn.LET(_xlpm.t,_xlfn.TEXTSPLIT($D302,"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"&amp;TRIM($D302)))</f>
        <v/>
      </c>
      <c r="H302" s="11" t="str">
        <f t="shared" si="48"/>
        <v/>
      </c>
      <c r="I302" t="str">
        <f t="shared" si="49"/>
        <v/>
      </c>
      <c r="N302" t="str">
        <f>WindowsReports!G302&amp;""</f>
        <v/>
      </c>
      <c r="O302" t="str">
        <f t="shared" si="54"/>
        <v/>
      </c>
      <c r="R302" t="str">
        <f t="shared" si="55"/>
        <v/>
      </c>
    </row>
    <row r="303" spans="1:18">
      <c r="A303" t="str">
        <f>CSV!B303&amp;""</f>
        <v/>
      </c>
      <c r="B303" s="11" t="str" cm="1">
        <f t="array" ref="B303">IF(CSV!$AR303=0,"",INDEX(Input!$D$2:$AC$500,CSV!$AR303,$L$1)&amp;"")</f>
        <v/>
      </c>
      <c r="C303" s="11" t="str">
        <f t="shared" si="50"/>
        <v/>
      </c>
      <c r="D303" s="11" t="str">
        <f t="shared" si="51"/>
        <v/>
      </c>
      <c r="E303" s="11" t="str">
        <f t="shared" si="52"/>
        <v/>
      </c>
      <c r="F303" s="11" t="str">
        <f t="shared" si="53"/>
        <v/>
      </c>
      <c r="G303" s="11" t="str" cm="1">
        <f t="array" ref="G303">IF($D303="","",IFERROR(_xlfn.LET(_xlpm.t,_xlfn.TEXTSPLIT($D303,"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"&amp;TRIM($D303)))</f>
        <v/>
      </c>
      <c r="H303" s="11" t="str">
        <f t="shared" si="48"/>
        <v/>
      </c>
      <c r="I303" t="str">
        <f t="shared" si="49"/>
        <v/>
      </c>
      <c r="N303" t="str">
        <f>WindowsReports!G303&amp;""</f>
        <v/>
      </c>
      <c r="O303" t="str">
        <f t="shared" si="54"/>
        <v/>
      </c>
      <c r="R303" t="str">
        <f t="shared" si="55"/>
        <v/>
      </c>
    </row>
    <row r="304" spans="1:18">
      <c r="A304" t="str">
        <f>CSV!B304&amp;""</f>
        <v/>
      </c>
      <c r="B304" s="11" t="str" cm="1">
        <f t="array" ref="B304">IF(CSV!$AR304=0,"",INDEX(Input!$D$2:$AC$500,CSV!$AR304,$L$1)&amp;"")</f>
        <v/>
      </c>
      <c r="C304" s="11" t="str">
        <f t="shared" si="50"/>
        <v/>
      </c>
      <c r="D304" s="11" t="str">
        <f t="shared" si="51"/>
        <v/>
      </c>
      <c r="E304" s="11" t="str">
        <f t="shared" si="52"/>
        <v/>
      </c>
      <c r="F304" s="11" t="str">
        <f t="shared" si="53"/>
        <v/>
      </c>
      <c r="G304" s="11" t="str" cm="1">
        <f t="array" ref="G304">IF($D304="","",IFERROR(_xlfn.LET(_xlpm.t,_xlfn.TEXTSPLIT($D304,"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"&amp;TRIM($D304)))</f>
        <v/>
      </c>
      <c r="H304" s="11" t="str">
        <f t="shared" si="48"/>
        <v/>
      </c>
      <c r="I304" t="str">
        <f t="shared" si="49"/>
        <v/>
      </c>
      <c r="N304" t="str">
        <f>WindowsReports!G304&amp;""</f>
        <v/>
      </c>
      <c r="O304" t="str">
        <f t="shared" si="54"/>
        <v/>
      </c>
      <c r="R304" t="str">
        <f t="shared" si="55"/>
        <v/>
      </c>
    </row>
    <row r="305" spans="1:18">
      <c r="A305" t="str">
        <f>CSV!B305&amp;""</f>
        <v/>
      </c>
      <c r="B305" s="11" t="str" cm="1">
        <f t="array" ref="B305">IF(CSV!$AR305=0,"",INDEX(Input!$D$2:$AC$500,CSV!$AR305,$L$1)&amp;"")</f>
        <v/>
      </c>
      <c r="C305" s="11" t="str">
        <f t="shared" si="50"/>
        <v/>
      </c>
      <c r="D305" s="11" t="str">
        <f t="shared" si="51"/>
        <v/>
      </c>
      <c r="E305" s="11" t="str">
        <f t="shared" si="52"/>
        <v/>
      </c>
      <c r="F305" s="11" t="str">
        <f t="shared" si="53"/>
        <v/>
      </c>
      <c r="G305" s="11" t="str" cm="1">
        <f t="array" ref="G305">IF($D305="","",IFERROR(_xlfn.LET(_xlpm.t,_xlfn.TEXTSPLIT($D305,"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"&amp;TRIM($D305)))</f>
        <v/>
      </c>
      <c r="H305" s="11" t="str">
        <f t="shared" si="48"/>
        <v/>
      </c>
      <c r="I305" t="str">
        <f t="shared" si="49"/>
        <v/>
      </c>
      <c r="N305" t="str">
        <f>WindowsReports!G305&amp;""</f>
        <v/>
      </c>
      <c r="O305" t="str">
        <f t="shared" si="54"/>
        <v/>
      </c>
      <c r="R305" t="str">
        <f t="shared" si="55"/>
        <v/>
      </c>
    </row>
    <row r="306" spans="1:18">
      <c r="A306" t="str">
        <f>CSV!B306&amp;""</f>
        <v/>
      </c>
      <c r="B306" s="11" t="str" cm="1">
        <f t="array" ref="B306">IF(CSV!$AR306=0,"",INDEX(Input!$D$2:$AC$500,CSV!$AR306,$L$1)&amp;"")</f>
        <v/>
      </c>
      <c r="C306" s="11" t="str">
        <f t="shared" si="50"/>
        <v/>
      </c>
      <c r="D306" s="11" t="str">
        <f t="shared" si="51"/>
        <v/>
      </c>
      <c r="E306" s="11" t="str">
        <f t="shared" si="52"/>
        <v/>
      </c>
      <c r="F306" s="11" t="str">
        <f t="shared" si="53"/>
        <v/>
      </c>
      <c r="G306" s="11" t="str" cm="1">
        <f t="array" ref="G306">IF($D306="","",IFERROR(_xlfn.LET(_xlpm.t,_xlfn.TEXTSPLIT($D306,"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"&amp;TRIM($D306)))</f>
        <v/>
      </c>
      <c r="H306" s="11" t="str">
        <f t="shared" si="48"/>
        <v/>
      </c>
      <c r="I306" t="str">
        <f t="shared" si="49"/>
        <v/>
      </c>
      <c r="N306" t="str">
        <f>WindowsReports!G306&amp;""</f>
        <v/>
      </c>
      <c r="O306" t="str">
        <f t="shared" si="54"/>
        <v/>
      </c>
      <c r="R306" t="str">
        <f t="shared" si="55"/>
        <v/>
      </c>
    </row>
    <row r="307" spans="1:18">
      <c r="A307" t="str">
        <f>CSV!B307&amp;""</f>
        <v/>
      </c>
      <c r="B307" s="11" t="str" cm="1">
        <f t="array" ref="B307">IF(CSV!$AR307=0,"",INDEX(Input!$D$2:$AC$500,CSV!$AR307,$L$1)&amp;"")</f>
        <v/>
      </c>
      <c r="C307" s="11" t="str">
        <f t="shared" si="50"/>
        <v/>
      </c>
      <c r="D307" s="11" t="str">
        <f t="shared" si="51"/>
        <v/>
      </c>
      <c r="E307" s="11" t="str">
        <f t="shared" si="52"/>
        <v/>
      </c>
      <c r="F307" s="11" t="str">
        <f t="shared" si="53"/>
        <v/>
      </c>
      <c r="G307" s="11" t="str" cm="1">
        <f t="array" ref="G307">IF($D307="","",IFERROR(_xlfn.LET(_xlpm.t,_xlfn.TEXTSPLIT($D307,"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"&amp;TRIM($D307)))</f>
        <v/>
      </c>
      <c r="H307" s="11" t="str">
        <f t="shared" si="48"/>
        <v/>
      </c>
      <c r="I307" t="str">
        <f t="shared" si="49"/>
        <v/>
      </c>
      <c r="N307" t="str">
        <f>WindowsReports!G307&amp;""</f>
        <v/>
      </c>
      <c r="O307" t="str">
        <f t="shared" si="54"/>
        <v/>
      </c>
      <c r="R307" t="str">
        <f t="shared" si="55"/>
        <v/>
      </c>
    </row>
    <row r="308" spans="1:18">
      <c r="A308" t="str">
        <f>CSV!B308&amp;""</f>
        <v/>
      </c>
      <c r="B308" s="11" t="str" cm="1">
        <f t="array" ref="B308">IF(CSV!$AR308=0,"",INDEX(Input!$D$2:$AC$500,CSV!$AR308,$L$1)&amp;"")</f>
        <v/>
      </c>
      <c r="C308" s="11" t="str">
        <f t="shared" si="50"/>
        <v/>
      </c>
      <c r="D308" s="11" t="str">
        <f t="shared" si="51"/>
        <v/>
      </c>
      <c r="E308" s="11" t="str">
        <f t="shared" si="52"/>
        <v/>
      </c>
      <c r="F308" s="11" t="str">
        <f t="shared" si="53"/>
        <v/>
      </c>
      <c r="G308" s="11" t="str" cm="1">
        <f t="array" ref="G308">IF($D308="","",IFERROR(_xlfn.LET(_xlpm.t,_xlfn.TEXTSPLIT($D308,"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"&amp;TRIM($D308)))</f>
        <v/>
      </c>
      <c r="H308" s="11" t="str">
        <f t="shared" si="48"/>
        <v/>
      </c>
      <c r="I308" t="str">
        <f t="shared" si="49"/>
        <v/>
      </c>
      <c r="N308" t="str">
        <f>WindowsReports!G308&amp;""</f>
        <v/>
      </c>
      <c r="O308" t="str">
        <f t="shared" si="54"/>
        <v/>
      </c>
      <c r="R308" t="str">
        <f t="shared" si="55"/>
        <v/>
      </c>
    </row>
    <row r="309" spans="1:18">
      <c r="A309" t="str">
        <f>CSV!B309&amp;""</f>
        <v/>
      </c>
      <c r="B309" s="11" t="str" cm="1">
        <f t="array" ref="B309">IF(CSV!$AR309=0,"",INDEX(Input!$D$2:$AC$500,CSV!$AR309,$L$1)&amp;"")</f>
        <v/>
      </c>
      <c r="C309" s="11" t="str">
        <f t="shared" si="50"/>
        <v/>
      </c>
      <c r="D309" s="11" t="str">
        <f t="shared" si="51"/>
        <v/>
      </c>
      <c r="E309" s="11" t="str">
        <f t="shared" si="52"/>
        <v/>
      </c>
      <c r="F309" s="11" t="str">
        <f t="shared" si="53"/>
        <v/>
      </c>
      <c r="G309" s="11" t="str" cm="1">
        <f t="array" ref="G309">IF($D309="","",IFERROR(_xlfn.LET(_xlpm.t,_xlfn.TEXTSPLIT($D309,"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"&amp;TRIM($D309)))</f>
        <v/>
      </c>
      <c r="H309" s="11" t="str">
        <f t="shared" si="48"/>
        <v/>
      </c>
      <c r="I309" t="str">
        <f t="shared" si="49"/>
        <v/>
      </c>
      <c r="N309" t="str">
        <f>WindowsReports!G309&amp;""</f>
        <v/>
      </c>
      <c r="O309" t="str">
        <f t="shared" si="54"/>
        <v/>
      </c>
      <c r="R309" t="str">
        <f t="shared" si="55"/>
        <v/>
      </c>
    </row>
    <row r="310" spans="1:18">
      <c r="A310" t="str">
        <f>CSV!B310&amp;""</f>
        <v/>
      </c>
      <c r="B310" s="11" t="str" cm="1">
        <f t="array" ref="B310">IF(CSV!$AR310=0,"",INDEX(Input!$D$2:$AC$500,CSV!$AR310,$L$1)&amp;"")</f>
        <v/>
      </c>
      <c r="C310" s="11" t="str">
        <f t="shared" si="50"/>
        <v/>
      </c>
      <c r="D310" s="11" t="str">
        <f t="shared" si="51"/>
        <v/>
      </c>
      <c r="E310" s="11" t="str">
        <f t="shared" si="52"/>
        <v/>
      </c>
      <c r="F310" s="11" t="str">
        <f t="shared" si="53"/>
        <v/>
      </c>
      <c r="G310" s="11" t="str" cm="1">
        <f t="array" ref="G310">IF($D310="","",IFERROR(_xlfn.LET(_xlpm.t,_xlfn.TEXTSPLIT($D310,"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"&amp;TRIM($D310)))</f>
        <v/>
      </c>
      <c r="H310" s="11" t="str">
        <f t="shared" si="48"/>
        <v/>
      </c>
      <c r="I310" t="str">
        <f t="shared" si="49"/>
        <v/>
      </c>
      <c r="N310" t="str">
        <f>WindowsReports!G310&amp;""</f>
        <v/>
      </c>
      <c r="O310" t="str">
        <f t="shared" si="54"/>
        <v/>
      </c>
      <c r="R310" t="str">
        <f t="shared" si="55"/>
        <v/>
      </c>
    </row>
    <row r="311" spans="1:18">
      <c r="A311" t="str">
        <f>CSV!B311&amp;""</f>
        <v/>
      </c>
      <c r="B311" s="11" t="str" cm="1">
        <f t="array" ref="B311">IF(CSV!$AR311=0,"",INDEX(Input!$D$2:$AC$500,CSV!$AR311,$L$1)&amp;"")</f>
        <v/>
      </c>
      <c r="C311" s="11" t="str">
        <f t="shared" si="50"/>
        <v/>
      </c>
      <c r="D311" s="11" t="str">
        <f t="shared" si="51"/>
        <v/>
      </c>
      <c r="E311" s="11" t="str">
        <f t="shared" si="52"/>
        <v/>
      </c>
      <c r="F311" s="11" t="str">
        <f t="shared" si="53"/>
        <v/>
      </c>
      <c r="G311" s="11" t="str" cm="1">
        <f t="array" ref="G311">IF($D311="","",IFERROR(_xlfn.LET(_xlpm.t,_xlfn.TEXTSPLIT($D311,"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"&amp;TRIM($D311)))</f>
        <v/>
      </c>
      <c r="H311" s="11" t="str">
        <f t="shared" si="48"/>
        <v/>
      </c>
      <c r="I311" t="str">
        <f t="shared" si="49"/>
        <v/>
      </c>
      <c r="N311" t="str">
        <f>WindowsReports!G311&amp;""</f>
        <v/>
      </c>
      <c r="O311" t="str">
        <f t="shared" si="54"/>
        <v/>
      </c>
      <c r="R311" t="str">
        <f t="shared" si="55"/>
        <v/>
      </c>
    </row>
    <row r="312" spans="1:18">
      <c r="A312" t="str">
        <f>CSV!B312&amp;""</f>
        <v/>
      </c>
      <c r="B312" s="11" t="str" cm="1">
        <f t="array" ref="B312">IF(CSV!$AR312=0,"",INDEX(Input!$D$2:$AC$500,CSV!$AR312,$L$1)&amp;"")</f>
        <v/>
      </c>
      <c r="C312" s="11" t="str">
        <f t="shared" si="50"/>
        <v/>
      </c>
      <c r="D312" s="11" t="str">
        <f t="shared" si="51"/>
        <v/>
      </c>
      <c r="E312" s="11" t="str">
        <f t="shared" si="52"/>
        <v/>
      </c>
      <c r="F312" s="11" t="str">
        <f t="shared" si="53"/>
        <v/>
      </c>
      <c r="G312" s="11" t="str" cm="1">
        <f t="array" ref="G312">IF($D312="","",IFERROR(_xlfn.LET(_xlpm.t,_xlfn.TEXTSPLIT($D312,"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"&amp;TRIM($D312)))</f>
        <v/>
      </c>
      <c r="H312" s="11" t="str">
        <f t="shared" si="48"/>
        <v/>
      </c>
      <c r="I312" t="str">
        <f t="shared" si="49"/>
        <v/>
      </c>
      <c r="N312" t="str">
        <f>WindowsReports!G312&amp;""</f>
        <v/>
      </c>
      <c r="O312" t="str">
        <f t="shared" si="54"/>
        <v/>
      </c>
      <c r="R312" t="str">
        <f t="shared" si="55"/>
        <v/>
      </c>
    </row>
    <row r="313" spans="1:18">
      <c r="A313" t="str">
        <f>CSV!B313&amp;""</f>
        <v/>
      </c>
      <c r="B313" s="11" t="str" cm="1">
        <f t="array" ref="B313">IF(CSV!$AR313=0,"",INDEX(Input!$D$2:$AC$500,CSV!$AR313,$L$1)&amp;"")</f>
        <v/>
      </c>
      <c r="C313" s="11" t="str">
        <f t="shared" si="50"/>
        <v/>
      </c>
      <c r="D313" s="11" t="str">
        <f t="shared" si="51"/>
        <v/>
      </c>
      <c r="E313" s="11" t="str">
        <f t="shared" si="52"/>
        <v/>
      </c>
      <c r="F313" s="11" t="str">
        <f t="shared" si="53"/>
        <v/>
      </c>
      <c r="G313" s="11" t="str" cm="1">
        <f t="array" ref="G313">IF($D313="","",IFERROR(_xlfn.LET(_xlpm.t,_xlfn.TEXTSPLIT($D313,"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"&amp;TRIM($D313)))</f>
        <v/>
      </c>
      <c r="H313" s="11" t="str">
        <f t="shared" si="48"/>
        <v/>
      </c>
      <c r="I313" t="str">
        <f t="shared" si="49"/>
        <v/>
      </c>
      <c r="N313" t="str">
        <f>WindowsReports!G313&amp;""</f>
        <v/>
      </c>
      <c r="O313" t="str">
        <f t="shared" si="54"/>
        <v/>
      </c>
      <c r="R313" t="str">
        <f t="shared" si="55"/>
        <v/>
      </c>
    </row>
    <row r="314" spans="1:18">
      <c r="A314" t="str">
        <f>CSV!B314&amp;""</f>
        <v/>
      </c>
      <c r="B314" s="11" t="str" cm="1">
        <f t="array" ref="B314">IF(CSV!$AR314=0,"",INDEX(Input!$D$2:$AC$500,CSV!$AR314,$L$1)&amp;"")</f>
        <v/>
      </c>
      <c r="C314" s="11" t="str">
        <f t="shared" si="50"/>
        <v/>
      </c>
      <c r="D314" s="11" t="str">
        <f t="shared" si="51"/>
        <v/>
      </c>
      <c r="E314" s="11" t="str">
        <f t="shared" si="52"/>
        <v/>
      </c>
      <c r="F314" s="11" t="str">
        <f t="shared" si="53"/>
        <v/>
      </c>
      <c r="G314" s="11" t="str" cm="1">
        <f t="array" ref="G314">IF($D314="","",IFERROR(_xlfn.LET(_xlpm.t,_xlfn.TEXTSPLIT($D314,"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"&amp;TRIM($D314)))</f>
        <v/>
      </c>
      <c r="H314" s="11" t="str">
        <f t="shared" si="48"/>
        <v/>
      </c>
      <c r="I314" t="str">
        <f t="shared" si="49"/>
        <v/>
      </c>
      <c r="N314" t="str">
        <f>WindowsReports!G314&amp;""</f>
        <v/>
      </c>
      <c r="O314" t="str">
        <f t="shared" si="54"/>
        <v/>
      </c>
      <c r="R314" t="str">
        <f t="shared" si="55"/>
        <v/>
      </c>
    </row>
    <row r="315" spans="1:18">
      <c r="A315" t="str">
        <f>CSV!B315&amp;""</f>
        <v/>
      </c>
      <c r="B315" s="11" t="str" cm="1">
        <f t="array" ref="B315">IF(CSV!$AR315=0,"",INDEX(Input!$D$2:$AC$500,CSV!$AR315,$L$1)&amp;"")</f>
        <v/>
      </c>
      <c r="C315" s="11" t="str">
        <f t="shared" si="50"/>
        <v/>
      </c>
      <c r="D315" s="11" t="str">
        <f t="shared" si="51"/>
        <v/>
      </c>
      <c r="E315" s="11" t="str">
        <f t="shared" si="52"/>
        <v/>
      </c>
      <c r="F315" s="11" t="str">
        <f t="shared" si="53"/>
        <v/>
      </c>
      <c r="G315" s="11" t="str" cm="1">
        <f t="array" ref="G315">IF($D315="","",IFERROR(_xlfn.LET(_xlpm.t,_xlfn.TEXTSPLIT($D315,"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"&amp;TRIM($D315)))</f>
        <v/>
      </c>
      <c r="H315" s="11" t="str">
        <f t="shared" si="48"/>
        <v/>
      </c>
      <c r="I315" t="str">
        <f t="shared" si="49"/>
        <v/>
      </c>
      <c r="N315" t="str">
        <f>WindowsReports!G315&amp;""</f>
        <v/>
      </c>
      <c r="O315" t="str">
        <f t="shared" si="54"/>
        <v/>
      </c>
      <c r="R315" t="str">
        <f t="shared" si="55"/>
        <v/>
      </c>
    </row>
    <row r="316" spans="1:18">
      <c r="A316" t="str">
        <f>CSV!B316&amp;""</f>
        <v/>
      </c>
      <c r="B316" s="11" t="str" cm="1">
        <f t="array" ref="B316">IF(CSV!$AR316=0,"",INDEX(Input!$D$2:$AC$500,CSV!$AR316,$L$1)&amp;"")</f>
        <v/>
      </c>
      <c r="C316" s="11" t="str">
        <f t="shared" si="50"/>
        <v/>
      </c>
      <c r="D316" s="11" t="str">
        <f t="shared" si="51"/>
        <v/>
      </c>
      <c r="E316" s="11" t="str">
        <f t="shared" si="52"/>
        <v/>
      </c>
      <c r="F316" s="11" t="str">
        <f t="shared" si="53"/>
        <v/>
      </c>
      <c r="G316" s="11" t="str" cm="1">
        <f t="array" ref="G316">IF($D316="","",IFERROR(_xlfn.LET(_xlpm.t,_xlfn.TEXTSPLIT($D316,"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"&amp;TRIM($D316)))</f>
        <v/>
      </c>
      <c r="H316" s="11" t="str">
        <f t="shared" si="48"/>
        <v/>
      </c>
      <c r="I316" t="str">
        <f t="shared" si="49"/>
        <v/>
      </c>
      <c r="N316" t="str">
        <f>WindowsReports!G316&amp;""</f>
        <v/>
      </c>
      <c r="O316" t="str">
        <f t="shared" si="54"/>
        <v/>
      </c>
      <c r="R316" t="str">
        <f t="shared" si="55"/>
        <v/>
      </c>
    </row>
    <row r="317" spans="1:18">
      <c r="A317" t="str">
        <f>CSV!B317&amp;""</f>
        <v/>
      </c>
      <c r="B317" s="11" t="str" cm="1">
        <f t="array" ref="B317">IF(CSV!$AR317=0,"",INDEX(Input!$D$2:$AC$500,CSV!$AR317,$L$1)&amp;"")</f>
        <v/>
      </c>
      <c r="C317" s="11" t="str">
        <f t="shared" si="50"/>
        <v/>
      </c>
      <c r="D317" s="11" t="str">
        <f t="shared" si="51"/>
        <v/>
      </c>
      <c r="E317" s="11" t="str">
        <f t="shared" si="52"/>
        <v/>
      </c>
      <c r="F317" s="11" t="str">
        <f t="shared" si="53"/>
        <v/>
      </c>
      <c r="G317" s="11" t="str" cm="1">
        <f t="array" ref="G317">IF($D317="","",IFERROR(_xlfn.LET(_xlpm.t,_xlfn.TEXTSPLIT($D317,"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"&amp;TRIM($D317)))</f>
        <v/>
      </c>
      <c r="H317" s="11" t="str">
        <f t="shared" si="48"/>
        <v/>
      </c>
      <c r="I317" t="str">
        <f t="shared" si="49"/>
        <v/>
      </c>
      <c r="N317" t="str">
        <f>WindowsReports!G317&amp;""</f>
        <v/>
      </c>
      <c r="O317" t="str">
        <f t="shared" si="54"/>
        <v/>
      </c>
      <c r="R317" t="str">
        <f t="shared" si="55"/>
        <v/>
      </c>
    </row>
    <row r="318" spans="1:18">
      <c r="A318" t="str">
        <f>CSV!B318&amp;""</f>
        <v/>
      </c>
      <c r="B318" s="11" t="str" cm="1">
        <f t="array" ref="B318">IF(CSV!$AR318=0,"",INDEX(Input!$D$2:$AC$500,CSV!$AR318,$L$1)&amp;"")</f>
        <v/>
      </c>
      <c r="C318" s="11" t="str">
        <f t="shared" si="50"/>
        <v/>
      </c>
      <c r="D318" s="11" t="str">
        <f t="shared" si="51"/>
        <v/>
      </c>
      <c r="E318" s="11" t="str">
        <f t="shared" si="52"/>
        <v/>
      </c>
      <c r="F318" s="11" t="str">
        <f t="shared" si="53"/>
        <v/>
      </c>
      <c r="G318" s="11" t="str" cm="1">
        <f t="array" ref="G318">IF($D318="","",IFERROR(_xlfn.LET(_xlpm.t,_xlfn.TEXTSPLIT($D318,"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"&amp;TRIM($D318)))</f>
        <v/>
      </c>
      <c r="H318" s="11" t="str">
        <f t="shared" si="48"/>
        <v/>
      </c>
      <c r="I318" t="str">
        <f t="shared" si="49"/>
        <v/>
      </c>
      <c r="N318" t="str">
        <f>WindowsReports!G318&amp;""</f>
        <v/>
      </c>
      <c r="O318" t="str">
        <f t="shared" si="54"/>
        <v/>
      </c>
      <c r="R318" t="str">
        <f t="shared" si="55"/>
        <v/>
      </c>
    </row>
    <row r="319" spans="1:18">
      <c r="A319" t="str">
        <f>CSV!B319&amp;""</f>
        <v/>
      </c>
      <c r="B319" s="11" t="str" cm="1">
        <f t="array" ref="B319">IF(CSV!$AR319=0,"",INDEX(Input!$D$2:$AC$500,CSV!$AR319,$L$1)&amp;"")</f>
        <v/>
      </c>
      <c r="C319" s="11" t="str">
        <f t="shared" si="50"/>
        <v/>
      </c>
      <c r="D319" s="11" t="str">
        <f t="shared" si="51"/>
        <v/>
      </c>
      <c r="E319" s="11" t="str">
        <f t="shared" si="52"/>
        <v/>
      </c>
      <c r="F319" s="11" t="str">
        <f t="shared" si="53"/>
        <v/>
      </c>
      <c r="G319" s="11" t="str" cm="1">
        <f t="array" ref="G319">IF($D319="","",IFERROR(_xlfn.LET(_xlpm.t,_xlfn.TEXTSPLIT($D319,"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"&amp;TRIM($D319)))</f>
        <v/>
      </c>
      <c r="H319" s="11" t="str">
        <f t="shared" si="48"/>
        <v/>
      </c>
      <c r="I319" t="str">
        <f t="shared" si="49"/>
        <v/>
      </c>
      <c r="N319" t="str">
        <f>WindowsReports!G319&amp;""</f>
        <v/>
      </c>
      <c r="O319" t="str">
        <f t="shared" si="54"/>
        <v/>
      </c>
      <c r="R319" t="str">
        <f t="shared" si="55"/>
        <v/>
      </c>
    </row>
    <row r="320" spans="1:18">
      <c r="A320" t="str">
        <f>CSV!B320&amp;""</f>
        <v/>
      </c>
      <c r="B320" s="11" t="str" cm="1">
        <f t="array" ref="B320">IF(CSV!$AR320=0,"",INDEX(Input!$D$2:$AC$500,CSV!$AR320,$L$1)&amp;"")</f>
        <v/>
      </c>
      <c r="C320" s="11" t="str">
        <f t="shared" si="50"/>
        <v/>
      </c>
      <c r="D320" s="11" t="str">
        <f t="shared" si="51"/>
        <v/>
      </c>
      <c r="E320" s="11" t="str">
        <f t="shared" si="52"/>
        <v/>
      </c>
      <c r="F320" s="11" t="str">
        <f t="shared" si="53"/>
        <v/>
      </c>
      <c r="G320" s="11" t="str" cm="1">
        <f t="array" ref="G320">IF($D320="","",IFERROR(_xlfn.LET(_xlpm.t,_xlfn.TEXTSPLIT($D320,"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"&amp;TRIM($D320)))</f>
        <v/>
      </c>
      <c r="H320" s="11" t="str">
        <f t="shared" si="48"/>
        <v/>
      </c>
      <c r="I320" t="str">
        <f t="shared" si="49"/>
        <v/>
      </c>
      <c r="N320" t="str">
        <f>WindowsReports!G320&amp;""</f>
        <v/>
      </c>
      <c r="O320" t="str">
        <f t="shared" si="54"/>
        <v/>
      </c>
      <c r="R320" t="str">
        <f t="shared" si="55"/>
        <v/>
      </c>
    </row>
    <row r="321" spans="1:18">
      <c r="A321" t="str">
        <f>CSV!B321&amp;""</f>
        <v/>
      </c>
      <c r="B321" s="11" t="str" cm="1">
        <f t="array" ref="B321">IF(CSV!$AR321=0,"",INDEX(Input!$D$2:$AC$500,CSV!$AR321,$L$1)&amp;"")</f>
        <v/>
      </c>
      <c r="C321" s="11" t="str">
        <f t="shared" si="50"/>
        <v/>
      </c>
      <c r="D321" s="11" t="str">
        <f t="shared" si="51"/>
        <v/>
      </c>
      <c r="E321" s="11" t="str">
        <f t="shared" si="52"/>
        <v/>
      </c>
      <c r="F321" s="11" t="str">
        <f t="shared" si="53"/>
        <v/>
      </c>
      <c r="G321" s="11" t="str" cm="1">
        <f t="array" ref="G321">IF($D321="","",IFERROR(_xlfn.LET(_xlpm.t,_xlfn.TEXTSPLIT($D321,"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"&amp;TRIM($D321)))</f>
        <v/>
      </c>
      <c r="H321" s="11" t="str">
        <f t="shared" si="48"/>
        <v/>
      </c>
      <c r="I321" t="str">
        <f t="shared" si="49"/>
        <v/>
      </c>
      <c r="N321" t="str">
        <f>WindowsReports!G321&amp;""</f>
        <v/>
      </c>
      <c r="O321" t="str">
        <f t="shared" si="54"/>
        <v/>
      </c>
      <c r="R321" t="str">
        <f t="shared" si="55"/>
        <v/>
      </c>
    </row>
    <row r="322" spans="1:18">
      <c r="A322" t="str">
        <f>CSV!B322&amp;""</f>
        <v/>
      </c>
      <c r="B322" s="11" t="str" cm="1">
        <f t="array" ref="B322">IF(CSV!$AR322=0,"",INDEX(Input!$D$2:$AC$500,CSV!$AR322,$L$1)&amp;"")</f>
        <v/>
      </c>
      <c r="C322" s="11" t="str">
        <f t="shared" si="50"/>
        <v/>
      </c>
      <c r="D322" s="11" t="str">
        <f t="shared" si="51"/>
        <v/>
      </c>
      <c r="E322" s="11" t="str">
        <f t="shared" si="52"/>
        <v/>
      </c>
      <c r="F322" s="11" t="str">
        <f t="shared" si="53"/>
        <v/>
      </c>
      <c r="G322" s="11" t="str" cm="1">
        <f t="array" ref="G322">IF($D322="","",IFERROR(_xlfn.LET(_xlpm.t,_xlfn.TEXTSPLIT($D322,"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"&amp;TRIM($D322)))</f>
        <v/>
      </c>
      <c r="H322" s="11" t="str">
        <f t="shared" ref="H322:H385" si="56">E322</f>
        <v/>
      </c>
      <c r="I322" t="str">
        <f t="shared" ref="I322:I385" si="57">IF(H322&lt;&gt;"",H322,IF(G322&lt;&gt;"",G322,F322))</f>
        <v/>
      </c>
      <c r="N322" t="str">
        <f>WindowsReports!G322&amp;""</f>
        <v/>
      </c>
      <c r="O322" t="str">
        <f t="shared" si="54"/>
        <v/>
      </c>
      <c r="R322" t="str">
        <f t="shared" si="55"/>
        <v/>
      </c>
    </row>
    <row r="323" spans="1:18">
      <c r="A323" t="str">
        <f>CSV!B323&amp;""</f>
        <v/>
      </c>
      <c r="B323" s="11" t="str" cm="1">
        <f t="array" ref="B323">IF(CSV!$AR323=0,"",INDEX(Input!$D$2:$AC$500,CSV!$AR323,$L$1)&amp;"")</f>
        <v/>
      </c>
      <c r="C323" s="11" t="str">
        <f t="shared" ref="C323:C386" si="58">IF($B323="","",IFERROR(_xlfn.TEXTAFTER($B323,"Core(TM) "),IFERROR(_xlfn.TEXTAFTER($B323,"Xeon(R) "),"")))</f>
        <v/>
      </c>
      <c r="D323" s="11" t="str">
        <f t="shared" ref="D323:D386" si="59">IF($B323="","",IFERROR(_xlfn.TEXTAFTER($B323,"Ryzen "),""))</f>
        <v/>
      </c>
      <c r="E323" s="11" t="str">
        <f t="shared" ref="E323:E386" si="60">IF($B323="","",IF(ISNUMBER(SEARCH("Ultra",$B323)),"Ultra"&amp;_xlfn.TEXTAFTER($B323,"Ultra"),""))</f>
        <v/>
      </c>
      <c r="F323" s="11" t="str">
        <f t="shared" ref="F323:F386" si="61">IF(C323="","",IF(ISNUMBER(SEARCH("Xeon(R)",$B323)),"Xeon "&amp;TRIM(SUBSTITUTE(_xlfn.TEXTBEFORE(C323&amp;"@","@"),"CPU","")),TRIM(_xlfn.TEXTBEFORE(C323," ",,1,1))))</f>
        <v/>
      </c>
      <c r="G323" s="11" t="str" cm="1">
        <f t="array" ref="G323">IF($D323="","",IFERROR(_xlfn.LET(_xlpm.t,_xlfn.TEXTSPLIT($D323,"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"&amp;TRIM($D323)))</f>
        <v/>
      </c>
      <c r="H323" s="11" t="str">
        <f t="shared" si="56"/>
        <v/>
      </c>
      <c r="I323" t="str">
        <f t="shared" si="57"/>
        <v/>
      </c>
      <c r="N323" t="str">
        <f>WindowsReports!G323&amp;""</f>
        <v/>
      </c>
      <c r="O323" t="str">
        <f t="shared" ref="O323:O386" si="62">IF($N323="","",IFERROR(_xlfn.TEXTAFTER($N323,"Core(TM) "),IFERROR(_xlfn.TEXTAFTER($N323,"Xeon(R) "),"")))</f>
        <v/>
      </c>
      <c r="R323" t="str">
        <f t="shared" ref="R323:R386" si="63">IF(O323="","",IF(ISNUMBER(SEARCH("Xeon(R)",$N323)),"Xeon "&amp;TRIM(SUBSTITUTE(_xlfn.TEXTBEFORE(O323&amp;"@","@"),"CPU","")),TRIM(_xlfn.TEXTBEFORE(O323," ",,1,1))))</f>
        <v/>
      </c>
    </row>
    <row r="324" spans="1:18">
      <c r="A324" t="str">
        <f>CSV!B324&amp;""</f>
        <v/>
      </c>
      <c r="B324" s="11" t="str" cm="1">
        <f t="array" ref="B324">IF(CSV!$AR324=0,"",INDEX(Input!$D$2:$AC$500,CSV!$AR324,$L$1)&amp;"")</f>
        <v/>
      </c>
      <c r="C324" s="11" t="str">
        <f t="shared" si="58"/>
        <v/>
      </c>
      <c r="D324" s="11" t="str">
        <f t="shared" si="59"/>
        <v/>
      </c>
      <c r="E324" s="11" t="str">
        <f t="shared" si="60"/>
        <v/>
      </c>
      <c r="F324" s="11" t="str">
        <f t="shared" si="61"/>
        <v/>
      </c>
      <c r="G324" s="11" t="str" cm="1">
        <f t="array" ref="G324">IF($D324="","",IFERROR(_xlfn.LET(_xlpm.t,_xlfn.TEXTSPLIT($D324,"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"&amp;TRIM($D324)))</f>
        <v/>
      </c>
      <c r="H324" s="11" t="str">
        <f t="shared" si="56"/>
        <v/>
      </c>
      <c r="I324" t="str">
        <f t="shared" si="57"/>
        <v/>
      </c>
      <c r="N324" t="str">
        <f>WindowsReports!G324&amp;""</f>
        <v/>
      </c>
      <c r="O324" t="str">
        <f t="shared" si="62"/>
        <v/>
      </c>
      <c r="R324" t="str">
        <f t="shared" si="63"/>
        <v/>
      </c>
    </row>
    <row r="325" spans="1:18">
      <c r="A325" t="str">
        <f>CSV!B325&amp;""</f>
        <v/>
      </c>
      <c r="B325" s="11" t="str" cm="1">
        <f t="array" ref="B325">IF(CSV!$AR325=0,"",INDEX(Input!$D$2:$AC$500,CSV!$AR325,$L$1)&amp;"")</f>
        <v/>
      </c>
      <c r="C325" s="11" t="str">
        <f t="shared" si="58"/>
        <v/>
      </c>
      <c r="D325" s="11" t="str">
        <f t="shared" si="59"/>
        <v/>
      </c>
      <c r="E325" s="11" t="str">
        <f t="shared" si="60"/>
        <v/>
      </c>
      <c r="F325" s="11" t="str">
        <f t="shared" si="61"/>
        <v/>
      </c>
      <c r="G325" s="11" t="str" cm="1">
        <f t="array" ref="G325">IF($D325="","",IFERROR(_xlfn.LET(_xlpm.t,_xlfn.TEXTSPLIT($D325,"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"&amp;TRIM($D325)))</f>
        <v/>
      </c>
      <c r="H325" s="11" t="str">
        <f t="shared" si="56"/>
        <v/>
      </c>
      <c r="I325" t="str">
        <f t="shared" si="57"/>
        <v/>
      </c>
      <c r="N325" t="str">
        <f>WindowsReports!G325&amp;""</f>
        <v/>
      </c>
      <c r="O325" t="str">
        <f t="shared" si="62"/>
        <v/>
      </c>
      <c r="R325" t="str">
        <f t="shared" si="63"/>
        <v/>
      </c>
    </row>
    <row r="326" spans="1:18">
      <c r="A326" t="str">
        <f>CSV!B326&amp;""</f>
        <v/>
      </c>
      <c r="B326" s="11" t="str" cm="1">
        <f t="array" ref="B326">IF(CSV!$AR326=0,"",INDEX(Input!$D$2:$AC$500,CSV!$AR326,$L$1)&amp;"")</f>
        <v/>
      </c>
      <c r="C326" s="11" t="str">
        <f t="shared" si="58"/>
        <v/>
      </c>
      <c r="D326" s="11" t="str">
        <f t="shared" si="59"/>
        <v/>
      </c>
      <c r="E326" s="11" t="str">
        <f t="shared" si="60"/>
        <v/>
      </c>
      <c r="F326" s="11" t="str">
        <f t="shared" si="61"/>
        <v/>
      </c>
      <c r="G326" s="11" t="str" cm="1">
        <f t="array" ref="G326">IF($D326="","",IFERROR(_xlfn.LET(_xlpm.t,_xlfn.TEXTSPLIT($D326,"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"&amp;TRIM($D326)))</f>
        <v/>
      </c>
      <c r="H326" s="11" t="str">
        <f t="shared" si="56"/>
        <v/>
      </c>
      <c r="I326" t="str">
        <f t="shared" si="57"/>
        <v/>
      </c>
      <c r="N326" t="str">
        <f>WindowsReports!G326&amp;""</f>
        <v/>
      </c>
      <c r="O326" t="str">
        <f t="shared" si="62"/>
        <v/>
      </c>
      <c r="R326" t="str">
        <f t="shared" si="63"/>
        <v/>
      </c>
    </row>
    <row r="327" spans="1:18">
      <c r="A327" t="str">
        <f>CSV!B327&amp;""</f>
        <v/>
      </c>
      <c r="B327" s="11" t="str" cm="1">
        <f t="array" ref="B327">IF(CSV!$AR327=0,"",INDEX(Input!$D$2:$AC$500,CSV!$AR327,$L$1)&amp;"")</f>
        <v/>
      </c>
      <c r="C327" s="11" t="str">
        <f t="shared" si="58"/>
        <v/>
      </c>
      <c r="D327" s="11" t="str">
        <f t="shared" si="59"/>
        <v/>
      </c>
      <c r="E327" s="11" t="str">
        <f t="shared" si="60"/>
        <v/>
      </c>
      <c r="F327" s="11" t="str">
        <f t="shared" si="61"/>
        <v/>
      </c>
      <c r="G327" s="11" t="str" cm="1">
        <f t="array" ref="G327">IF($D327="","",IFERROR(_xlfn.LET(_xlpm.t,_xlfn.TEXTSPLIT($D327,"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"&amp;TRIM($D327)))</f>
        <v/>
      </c>
      <c r="H327" s="11" t="str">
        <f t="shared" si="56"/>
        <v/>
      </c>
      <c r="I327" t="str">
        <f t="shared" si="57"/>
        <v/>
      </c>
      <c r="N327" t="str">
        <f>WindowsReports!G327&amp;""</f>
        <v/>
      </c>
      <c r="O327" t="str">
        <f t="shared" si="62"/>
        <v/>
      </c>
      <c r="R327" t="str">
        <f t="shared" si="63"/>
        <v/>
      </c>
    </row>
    <row r="328" spans="1:18">
      <c r="A328" t="str">
        <f>CSV!B328&amp;""</f>
        <v/>
      </c>
      <c r="B328" s="11" t="str" cm="1">
        <f t="array" ref="B328">IF(CSV!$AR328=0,"",INDEX(Input!$D$2:$AC$500,CSV!$AR328,$L$1)&amp;"")</f>
        <v/>
      </c>
      <c r="C328" s="11" t="str">
        <f t="shared" si="58"/>
        <v/>
      </c>
      <c r="D328" s="11" t="str">
        <f t="shared" si="59"/>
        <v/>
      </c>
      <c r="E328" s="11" t="str">
        <f t="shared" si="60"/>
        <v/>
      </c>
      <c r="F328" s="11" t="str">
        <f t="shared" si="61"/>
        <v/>
      </c>
      <c r="G328" s="11" t="str" cm="1">
        <f t="array" ref="G328">IF($D328="","",IFERROR(_xlfn.LET(_xlpm.t,_xlfn.TEXTSPLIT($D328,"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"&amp;TRIM($D328)))</f>
        <v/>
      </c>
      <c r="H328" s="11" t="str">
        <f t="shared" si="56"/>
        <v/>
      </c>
      <c r="I328" t="str">
        <f t="shared" si="57"/>
        <v/>
      </c>
      <c r="N328" t="str">
        <f>WindowsReports!G328&amp;""</f>
        <v/>
      </c>
      <c r="O328" t="str">
        <f t="shared" si="62"/>
        <v/>
      </c>
      <c r="R328" t="str">
        <f t="shared" si="63"/>
        <v/>
      </c>
    </row>
    <row r="329" spans="1:18">
      <c r="A329" t="str">
        <f>CSV!B329&amp;""</f>
        <v/>
      </c>
      <c r="B329" s="11" t="str" cm="1">
        <f t="array" ref="B329">IF(CSV!$AR329=0,"",INDEX(Input!$D$2:$AC$500,CSV!$AR329,$L$1)&amp;"")</f>
        <v/>
      </c>
      <c r="C329" s="11" t="str">
        <f t="shared" si="58"/>
        <v/>
      </c>
      <c r="D329" s="11" t="str">
        <f t="shared" si="59"/>
        <v/>
      </c>
      <c r="E329" s="11" t="str">
        <f t="shared" si="60"/>
        <v/>
      </c>
      <c r="F329" s="11" t="str">
        <f t="shared" si="61"/>
        <v/>
      </c>
      <c r="G329" s="11" t="str" cm="1">
        <f t="array" ref="G329">IF($D329="","",IFERROR(_xlfn.LET(_xlpm.t,_xlfn.TEXTSPLIT($D329,"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"&amp;TRIM($D329)))</f>
        <v/>
      </c>
      <c r="H329" s="11" t="str">
        <f t="shared" si="56"/>
        <v/>
      </c>
      <c r="I329" t="str">
        <f t="shared" si="57"/>
        <v/>
      </c>
      <c r="N329" t="str">
        <f>WindowsReports!G329&amp;""</f>
        <v/>
      </c>
      <c r="O329" t="str">
        <f t="shared" si="62"/>
        <v/>
      </c>
      <c r="R329" t="str">
        <f t="shared" si="63"/>
        <v/>
      </c>
    </row>
    <row r="330" spans="1:18">
      <c r="A330" t="str">
        <f>CSV!B330&amp;""</f>
        <v/>
      </c>
      <c r="B330" s="11" t="str" cm="1">
        <f t="array" ref="B330">IF(CSV!$AR330=0,"",INDEX(Input!$D$2:$AC$500,CSV!$AR330,$L$1)&amp;"")</f>
        <v/>
      </c>
      <c r="C330" s="11" t="str">
        <f t="shared" si="58"/>
        <v/>
      </c>
      <c r="D330" s="11" t="str">
        <f t="shared" si="59"/>
        <v/>
      </c>
      <c r="E330" s="11" t="str">
        <f t="shared" si="60"/>
        <v/>
      </c>
      <c r="F330" s="11" t="str">
        <f t="shared" si="61"/>
        <v/>
      </c>
      <c r="G330" s="11" t="str" cm="1">
        <f t="array" ref="G330">IF($D330="","",IFERROR(_xlfn.LET(_xlpm.t,_xlfn.TEXTSPLIT($D330,"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"&amp;TRIM($D330)))</f>
        <v/>
      </c>
      <c r="H330" s="11" t="str">
        <f t="shared" si="56"/>
        <v/>
      </c>
      <c r="I330" t="str">
        <f t="shared" si="57"/>
        <v/>
      </c>
      <c r="N330" t="str">
        <f>WindowsReports!G330&amp;""</f>
        <v/>
      </c>
      <c r="O330" t="str">
        <f t="shared" si="62"/>
        <v/>
      </c>
      <c r="R330" t="str">
        <f t="shared" si="63"/>
        <v/>
      </c>
    </row>
    <row r="331" spans="1:18">
      <c r="A331" t="str">
        <f>CSV!B331&amp;""</f>
        <v/>
      </c>
      <c r="B331" s="11" t="str" cm="1">
        <f t="array" ref="B331">IF(CSV!$AR331=0,"",INDEX(Input!$D$2:$AC$500,CSV!$AR331,$L$1)&amp;"")</f>
        <v/>
      </c>
      <c r="C331" s="11" t="str">
        <f t="shared" si="58"/>
        <v/>
      </c>
      <c r="D331" s="11" t="str">
        <f t="shared" si="59"/>
        <v/>
      </c>
      <c r="E331" s="11" t="str">
        <f t="shared" si="60"/>
        <v/>
      </c>
      <c r="F331" s="11" t="str">
        <f t="shared" si="61"/>
        <v/>
      </c>
      <c r="G331" s="11" t="str" cm="1">
        <f t="array" ref="G331">IF($D331="","",IFERROR(_xlfn.LET(_xlpm.t,_xlfn.TEXTSPLIT($D331,"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"&amp;TRIM($D331)))</f>
        <v/>
      </c>
      <c r="H331" s="11" t="str">
        <f t="shared" si="56"/>
        <v/>
      </c>
      <c r="I331" t="str">
        <f t="shared" si="57"/>
        <v/>
      </c>
      <c r="N331" t="str">
        <f>WindowsReports!G331&amp;""</f>
        <v/>
      </c>
      <c r="O331" t="str">
        <f t="shared" si="62"/>
        <v/>
      </c>
      <c r="R331" t="str">
        <f t="shared" si="63"/>
        <v/>
      </c>
    </row>
    <row r="332" spans="1:18">
      <c r="A332" t="str">
        <f>CSV!B332&amp;""</f>
        <v/>
      </c>
      <c r="B332" s="11" t="str" cm="1">
        <f t="array" ref="B332">IF(CSV!$AR332=0,"",INDEX(Input!$D$2:$AC$500,CSV!$AR332,$L$1)&amp;"")</f>
        <v/>
      </c>
      <c r="C332" s="11" t="str">
        <f t="shared" si="58"/>
        <v/>
      </c>
      <c r="D332" s="11" t="str">
        <f t="shared" si="59"/>
        <v/>
      </c>
      <c r="E332" s="11" t="str">
        <f t="shared" si="60"/>
        <v/>
      </c>
      <c r="F332" s="11" t="str">
        <f t="shared" si="61"/>
        <v/>
      </c>
      <c r="G332" s="11" t="str" cm="1">
        <f t="array" ref="G332">IF($D332="","",IFERROR(_xlfn.LET(_xlpm.t,_xlfn.TEXTSPLIT($D332,"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"&amp;TRIM($D332)))</f>
        <v/>
      </c>
      <c r="H332" s="11" t="str">
        <f t="shared" si="56"/>
        <v/>
      </c>
      <c r="I332" t="str">
        <f t="shared" si="57"/>
        <v/>
      </c>
      <c r="N332" t="str">
        <f>WindowsReports!G332&amp;""</f>
        <v/>
      </c>
      <c r="O332" t="str">
        <f t="shared" si="62"/>
        <v/>
      </c>
      <c r="R332" t="str">
        <f t="shared" si="63"/>
        <v/>
      </c>
    </row>
    <row r="333" spans="1:18">
      <c r="A333" t="str">
        <f>CSV!B333&amp;""</f>
        <v/>
      </c>
      <c r="B333" s="11" t="str" cm="1">
        <f t="array" ref="B333">IF(CSV!$AR333=0,"",INDEX(Input!$D$2:$AC$500,CSV!$AR333,$L$1)&amp;"")</f>
        <v/>
      </c>
      <c r="C333" s="11" t="str">
        <f t="shared" si="58"/>
        <v/>
      </c>
      <c r="D333" s="11" t="str">
        <f t="shared" si="59"/>
        <v/>
      </c>
      <c r="E333" s="11" t="str">
        <f t="shared" si="60"/>
        <v/>
      </c>
      <c r="F333" s="11" t="str">
        <f t="shared" si="61"/>
        <v/>
      </c>
      <c r="G333" s="11" t="str" cm="1">
        <f t="array" ref="G333">IF($D333="","",IFERROR(_xlfn.LET(_xlpm.t,_xlfn.TEXTSPLIT($D333,"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"&amp;TRIM($D333)))</f>
        <v/>
      </c>
      <c r="H333" s="11" t="str">
        <f t="shared" si="56"/>
        <v/>
      </c>
      <c r="I333" t="str">
        <f t="shared" si="57"/>
        <v/>
      </c>
      <c r="N333" t="str">
        <f>WindowsReports!G333&amp;""</f>
        <v/>
      </c>
      <c r="O333" t="str">
        <f t="shared" si="62"/>
        <v/>
      </c>
      <c r="R333" t="str">
        <f t="shared" si="63"/>
        <v/>
      </c>
    </row>
    <row r="334" spans="1:18">
      <c r="A334" t="str">
        <f>CSV!B334&amp;""</f>
        <v/>
      </c>
      <c r="B334" s="11" t="str" cm="1">
        <f t="array" ref="B334">IF(CSV!$AR334=0,"",INDEX(Input!$D$2:$AC$500,CSV!$AR334,$L$1)&amp;"")</f>
        <v/>
      </c>
      <c r="C334" s="11" t="str">
        <f t="shared" si="58"/>
        <v/>
      </c>
      <c r="D334" s="11" t="str">
        <f t="shared" si="59"/>
        <v/>
      </c>
      <c r="E334" s="11" t="str">
        <f t="shared" si="60"/>
        <v/>
      </c>
      <c r="F334" s="11" t="str">
        <f t="shared" si="61"/>
        <v/>
      </c>
      <c r="G334" s="11" t="str" cm="1">
        <f t="array" ref="G334">IF($D334="","",IFERROR(_xlfn.LET(_xlpm.t,_xlfn.TEXTSPLIT($D334,"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"&amp;TRIM($D334)))</f>
        <v/>
      </c>
      <c r="H334" s="11" t="str">
        <f t="shared" si="56"/>
        <v/>
      </c>
      <c r="I334" t="str">
        <f t="shared" si="57"/>
        <v/>
      </c>
      <c r="N334" t="str">
        <f>WindowsReports!G334&amp;""</f>
        <v/>
      </c>
      <c r="O334" t="str">
        <f t="shared" si="62"/>
        <v/>
      </c>
      <c r="R334" t="str">
        <f t="shared" si="63"/>
        <v/>
      </c>
    </row>
    <row r="335" spans="1:18">
      <c r="A335" t="str">
        <f>CSV!B335&amp;""</f>
        <v/>
      </c>
      <c r="B335" s="11" t="str" cm="1">
        <f t="array" ref="B335">IF(CSV!$AR335=0,"",INDEX(Input!$D$2:$AC$500,CSV!$AR335,$L$1)&amp;"")</f>
        <v/>
      </c>
      <c r="C335" s="11" t="str">
        <f t="shared" si="58"/>
        <v/>
      </c>
      <c r="D335" s="11" t="str">
        <f t="shared" si="59"/>
        <v/>
      </c>
      <c r="E335" s="11" t="str">
        <f t="shared" si="60"/>
        <v/>
      </c>
      <c r="F335" s="11" t="str">
        <f t="shared" si="61"/>
        <v/>
      </c>
      <c r="G335" s="11" t="str" cm="1">
        <f t="array" ref="G335">IF($D335="","",IFERROR(_xlfn.LET(_xlpm.t,_xlfn.TEXTSPLIT($D335,"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"&amp;TRIM($D335)))</f>
        <v/>
      </c>
      <c r="H335" s="11" t="str">
        <f t="shared" si="56"/>
        <v/>
      </c>
      <c r="I335" t="str">
        <f t="shared" si="57"/>
        <v/>
      </c>
      <c r="N335" t="str">
        <f>WindowsReports!G335&amp;""</f>
        <v/>
      </c>
      <c r="O335" t="str">
        <f t="shared" si="62"/>
        <v/>
      </c>
      <c r="R335" t="str">
        <f t="shared" si="63"/>
        <v/>
      </c>
    </row>
    <row r="336" spans="1:18">
      <c r="A336" t="str">
        <f>CSV!B336&amp;""</f>
        <v/>
      </c>
      <c r="B336" s="11" t="str" cm="1">
        <f t="array" ref="B336">IF(CSV!$AR336=0,"",INDEX(Input!$D$2:$AC$500,CSV!$AR336,$L$1)&amp;"")</f>
        <v/>
      </c>
      <c r="C336" s="11" t="str">
        <f t="shared" si="58"/>
        <v/>
      </c>
      <c r="D336" s="11" t="str">
        <f t="shared" si="59"/>
        <v/>
      </c>
      <c r="E336" s="11" t="str">
        <f t="shared" si="60"/>
        <v/>
      </c>
      <c r="F336" s="11" t="str">
        <f t="shared" si="61"/>
        <v/>
      </c>
      <c r="G336" s="11" t="str" cm="1">
        <f t="array" ref="G336">IF($D336="","",IFERROR(_xlfn.LET(_xlpm.t,_xlfn.TEXTSPLIT($D336,"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"&amp;TRIM($D336)))</f>
        <v/>
      </c>
      <c r="H336" s="11" t="str">
        <f t="shared" si="56"/>
        <v/>
      </c>
      <c r="I336" t="str">
        <f t="shared" si="57"/>
        <v/>
      </c>
      <c r="N336" t="str">
        <f>WindowsReports!G336&amp;""</f>
        <v/>
      </c>
      <c r="O336" t="str">
        <f t="shared" si="62"/>
        <v/>
      </c>
      <c r="R336" t="str">
        <f t="shared" si="63"/>
        <v/>
      </c>
    </row>
    <row r="337" spans="1:18">
      <c r="A337" t="str">
        <f>CSV!B337&amp;""</f>
        <v/>
      </c>
      <c r="B337" s="11" t="str" cm="1">
        <f t="array" ref="B337">IF(CSV!$AR337=0,"",INDEX(Input!$D$2:$AC$500,CSV!$AR337,$L$1)&amp;"")</f>
        <v/>
      </c>
      <c r="C337" s="11" t="str">
        <f t="shared" si="58"/>
        <v/>
      </c>
      <c r="D337" s="11" t="str">
        <f t="shared" si="59"/>
        <v/>
      </c>
      <c r="E337" s="11" t="str">
        <f t="shared" si="60"/>
        <v/>
      </c>
      <c r="F337" s="11" t="str">
        <f t="shared" si="61"/>
        <v/>
      </c>
      <c r="G337" s="11" t="str" cm="1">
        <f t="array" ref="G337">IF($D337="","",IFERROR(_xlfn.LET(_xlpm.t,_xlfn.TEXTSPLIT($D337,"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"&amp;TRIM($D337)))</f>
        <v/>
      </c>
      <c r="H337" s="11" t="str">
        <f t="shared" si="56"/>
        <v/>
      </c>
      <c r="I337" t="str">
        <f t="shared" si="57"/>
        <v/>
      </c>
      <c r="N337" t="str">
        <f>WindowsReports!G337&amp;""</f>
        <v/>
      </c>
      <c r="O337" t="str">
        <f t="shared" si="62"/>
        <v/>
      </c>
      <c r="R337" t="str">
        <f t="shared" si="63"/>
        <v/>
      </c>
    </row>
    <row r="338" spans="1:18">
      <c r="A338" t="str">
        <f>CSV!B338&amp;""</f>
        <v/>
      </c>
      <c r="B338" s="11" t="str" cm="1">
        <f t="array" ref="B338">IF(CSV!$AR338=0,"",INDEX(Input!$D$2:$AC$500,CSV!$AR338,$L$1)&amp;"")</f>
        <v/>
      </c>
      <c r="C338" s="11" t="str">
        <f t="shared" si="58"/>
        <v/>
      </c>
      <c r="D338" s="11" t="str">
        <f t="shared" si="59"/>
        <v/>
      </c>
      <c r="E338" s="11" t="str">
        <f t="shared" si="60"/>
        <v/>
      </c>
      <c r="F338" s="11" t="str">
        <f t="shared" si="61"/>
        <v/>
      </c>
      <c r="G338" s="11" t="str" cm="1">
        <f t="array" ref="G338">IF($D338="","",IFERROR(_xlfn.LET(_xlpm.t,_xlfn.TEXTSPLIT($D338,"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"&amp;TRIM($D338)))</f>
        <v/>
      </c>
      <c r="H338" s="11" t="str">
        <f t="shared" si="56"/>
        <v/>
      </c>
      <c r="I338" t="str">
        <f t="shared" si="57"/>
        <v/>
      </c>
      <c r="N338" t="str">
        <f>WindowsReports!G338&amp;""</f>
        <v/>
      </c>
      <c r="O338" t="str">
        <f t="shared" si="62"/>
        <v/>
      </c>
      <c r="R338" t="str">
        <f t="shared" si="63"/>
        <v/>
      </c>
    </row>
    <row r="339" spans="1:18">
      <c r="A339" t="str">
        <f>CSV!B339&amp;""</f>
        <v/>
      </c>
      <c r="B339" s="11" t="str" cm="1">
        <f t="array" ref="B339">IF(CSV!$AR339=0,"",INDEX(Input!$D$2:$AC$500,CSV!$AR339,$L$1)&amp;"")</f>
        <v/>
      </c>
      <c r="C339" s="11" t="str">
        <f t="shared" si="58"/>
        <v/>
      </c>
      <c r="D339" s="11" t="str">
        <f t="shared" si="59"/>
        <v/>
      </c>
      <c r="E339" s="11" t="str">
        <f t="shared" si="60"/>
        <v/>
      </c>
      <c r="F339" s="11" t="str">
        <f t="shared" si="61"/>
        <v/>
      </c>
      <c r="G339" s="11" t="str" cm="1">
        <f t="array" ref="G339">IF($D339="","",IFERROR(_xlfn.LET(_xlpm.t,_xlfn.TEXTSPLIT($D339,"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"&amp;TRIM($D339)))</f>
        <v/>
      </c>
      <c r="H339" s="11" t="str">
        <f t="shared" si="56"/>
        <v/>
      </c>
      <c r="I339" t="str">
        <f t="shared" si="57"/>
        <v/>
      </c>
      <c r="N339" t="str">
        <f>WindowsReports!G339&amp;""</f>
        <v/>
      </c>
      <c r="O339" t="str">
        <f t="shared" si="62"/>
        <v/>
      </c>
      <c r="R339" t="str">
        <f t="shared" si="63"/>
        <v/>
      </c>
    </row>
    <row r="340" spans="1:18">
      <c r="A340" t="str">
        <f>CSV!B340&amp;""</f>
        <v/>
      </c>
      <c r="B340" s="11" t="str" cm="1">
        <f t="array" ref="B340">IF(CSV!$AR340=0,"",INDEX(Input!$D$2:$AC$500,CSV!$AR340,$L$1)&amp;"")</f>
        <v/>
      </c>
      <c r="C340" s="11" t="str">
        <f t="shared" si="58"/>
        <v/>
      </c>
      <c r="D340" s="11" t="str">
        <f t="shared" si="59"/>
        <v/>
      </c>
      <c r="E340" s="11" t="str">
        <f t="shared" si="60"/>
        <v/>
      </c>
      <c r="F340" s="11" t="str">
        <f t="shared" si="61"/>
        <v/>
      </c>
      <c r="G340" s="11" t="str" cm="1">
        <f t="array" ref="G340">IF($D340="","",IFERROR(_xlfn.LET(_xlpm.t,_xlfn.TEXTSPLIT($D340,"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"&amp;TRIM($D340)))</f>
        <v/>
      </c>
      <c r="H340" s="11" t="str">
        <f t="shared" si="56"/>
        <v/>
      </c>
      <c r="I340" t="str">
        <f t="shared" si="57"/>
        <v/>
      </c>
      <c r="N340" t="str">
        <f>WindowsReports!G340&amp;""</f>
        <v/>
      </c>
      <c r="O340" t="str">
        <f t="shared" si="62"/>
        <v/>
      </c>
      <c r="R340" t="str">
        <f t="shared" si="63"/>
        <v/>
      </c>
    </row>
    <row r="341" spans="1:18">
      <c r="A341" t="str">
        <f>CSV!B341&amp;""</f>
        <v/>
      </c>
      <c r="B341" s="11" t="str" cm="1">
        <f t="array" ref="B341">IF(CSV!$AR341=0,"",INDEX(Input!$D$2:$AC$500,CSV!$AR341,$L$1)&amp;"")</f>
        <v/>
      </c>
      <c r="C341" s="11" t="str">
        <f t="shared" si="58"/>
        <v/>
      </c>
      <c r="D341" s="11" t="str">
        <f t="shared" si="59"/>
        <v/>
      </c>
      <c r="E341" s="11" t="str">
        <f t="shared" si="60"/>
        <v/>
      </c>
      <c r="F341" s="11" t="str">
        <f t="shared" si="61"/>
        <v/>
      </c>
      <c r="G341" s="11" t="str" cm="1">
        <f t="array" ref="G341">IF($D341="","",IFERROR(_xlfn.LET(_xlpm.t,_xlfn.TEXTSPLIT($D341,"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"&amp;TRIM($D341)))</f>
        <v/>
      </c>
      <c r="H341" s="11" t="str">
        <f t="shared" si="56"/>
        <v/>
      </c>
      <c r="I341" t="str">
        <f t="shared" si="57"/>
        <v/>
      </c>
      <c r="N341" t="str">
        <f>WindowsReports!G341&amp;""</f>
        <v/>
      </c>
      <c r="O341" t="str">
        <f t="shared" si="62"/>
        <v/>
      </c>
      <c r="R341" t="str">
        <f t="shared" si="63"/>
        <v/>
      </c>
    </row>
    <row r="342" spans="1:18">
      <c r="A342" t="str">
        <f>CSV!B342&amp;""</f>
        <v/>
      </c>
      <c r="B342" s="11" t="str" cm="1">
        <f t="array" ref="B342">IF(CSV!$AR342=0,"",INDEX(Input!$D$2:$AC$500,CSV!$AR342,$L$1)&amp;"")</f>
        <v/>
      </c>
      <c r="C342" s="11" t="str">
        <f t="shared" si="58"/>
        <v/>
      </c>
      <c r="D342" s="11" t="str">
        <f t="shared" si="59"/>
        <v/>
      </c>
      <c r="E342" s="11" t="str">
        <f t="shared" si="60"/>
        <v/>
      </c>
      <c r="F342" s="11" t="str">
        <f t="shared" si="61"/>
        <v/>
      </c>
      <c r="G342" s="11" t="str" cm="1">
        <f t="array" ref="G342">IF($D342="","",IFERROR(_xlfn.LET(_xlpm.t,_xlfn.TEXTSPLIT($D342,"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"&amp;TRIM($D342)))</f>
        <v/>
      </c>
      <c r="H342" s="11" t="str">
        <f t="shared" si="56"/>
        <v/>
      </c>
      <c r="I342" t="str">
        <f t="shared" si="57"/>
        <v/>
      </c>
      <c r="N342" t="str">
        <f>WindowsReports!G342&amp;""</f>
        <v/>
      </c>
      <c r="O342" t="str">
        <f t="shared" si="62"/>
        <v/>
      </c>
      <c r="R342" t="str">
        <f t="shared" si="63"/>
        <v/>
      </c>
    </row>
    <row r="343" spans="1:18">
      <c r="A343" t="str">
        <f>CSV!B343&amp;""</f>
        <v/>
      </c>
      <c r="B343" s="11" t="str" cm="1">
        <f t="array" ref="B343">IF(CSV!$AR343=0,"",INDEX(Input!$D$2:$AC$500,CSV!$AR343,$L$1)&amp;"")</f>
        <v/>
      </c>
      <c r="C343" s="11" t="str">
        <f t="shared" si="58"/>
        <v/>
      </c>
      <c r="D343" s="11" t="str">
        <f t="shared" si="59"/>
        <v/>
      </c>
      <c r="E343" s="11" t="str">
        <f t="shared" si="60"/>
        <v/>
      </c>
      <c r="F343" s="11" t="str">
        <f t="shared" si="61"/>
        <v/>
      </c>
      <c r="G343" s="11" t="str" cm="1">
        <f t="array" ref="G343">IF($D343="","",IFERROR(_xlfn.LET(_xlpm.t,_xlfn.TEXTSPLIT($D343,"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"&amp;TRIM($D343)))</f>
        <v/>
      </c>
      <c r="H343" s="11" t="str">
        <f t="shared" si="56"/>
        <v/>
      </c>
      <c r="I343" t="str">
        <f t="shared" si="57"/>
        <v/>
      </c>
      <c r="N343" t="str">
        <f>WindowsReports!G343&amp;""</f>
        <v/>
      </c>
      <c r="O343" t="str">
        <f t="shared" si="62"/>
        <v/>
      </c>
      <c r="R343" t="str">
        <f t="shared" si="63"/>
        <v/>
      </c>
    </row>
    <row r="344" spans="1:18">
      <c r="A344" t="str">
        <f>CSV!B344&amp;""</f>
        <v/>
      </c>
      <c r="B344" s="11" t="str" cm="1">
        <f t="array" ref="B344">IF(CSV!$AR344=0,"",INDEX(Input!$D$2:$AC$500,CSV!$AR344,$L$1)&amp;"")</f>
        <v/>
      </c>
      <c r="C344" s="11" t="str">
        <f t="shared" si="58"/>
        <v/>
      </c>
      <c r="D344" s="11" t="str">
        <f t="shared" si="59"/>
        <v/>
      </c>
      <c r="E344" s="11" t="str">
        <f t="shared" si="60"/>
        <v/>
      </c>
      <c r="F344" s="11" t="str">
        <f t="shared" si="61"/>
        <v/>
      </c>
      <c r="G344" s="11" t="str" cm="1">
        <f t="array" ref="G344">IF($D344="","",IFERROR(_xlfn.LET(_xlpm.t,_xlfn.TEXTSPLIT($D344,"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"&amp;TRIM($D344)))</f>
        <v/>
      </c>
      <c r="H344" s="11" t="str">
        <f t="shared" si="56"/>
        <v/>
      </c>
      <c r="I344" t="str">
        <f t="shared" si="57"/>
        <v/>
      </c>
      <c r="N344" t="str">
        <f>WindowsReports!G344&amp;""</f>
        <v/>
      </c>
      <c r="O344" t="str">
        <f t="shared" si="62"/>
        <v/>
      </c>
      <c r="R344" t="str">
        <f t="shared" si="63"/>
        <v/>
      </c>
    </row>
    <row r="345" spans="1:18">
      <c r="A345" t="str">
        <f>CSV!B345&amp;""</f>
        <v/>
      </c>
      <c r="B345" s="11" t="str" cm="1">
        <f t="array" ref="B345">IF(CSV!$AR345=0,"",INDEX(Input!$D$2:$AC$500,CSV!$AR345,$L$1)&amp;"")</f>
        <v/>
      </c>
      <c r="C345" s="11" t="str">
        <f t="shared" si="58"/>
        <v/>
      </c>
      <c r="D345" s="11" t="str">
        <f t="shared" si="59"/>
        <v/>
      </c>
      <c r="E345" s="11" t="str">
        <f t="shared" si="60"/>
        <v/>
      </c>
      <c r="F345" s="11" t="str">
        <f t="shared" si="61"/>
        <v/>
      </c>
      <c r="G345" s="11" t="str" cm="1">
        <f t="array" ref="G345">IF($D345="","",IFERROR(_xlfn.LET(_xlpm.t,_xlfn.TEXTSPLIT($D345,"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"&amp;TRIM($D345)))</f>
        <v/>
      </c>
      <c r="H345" s="11" t="str">
        <f t="shared" si="56"/>
        <v/>
      </c>
      <c r="I345" t="str">
        <f t="shared" si="57"/>
        <v/>
      </c>
      <c r="N345" t="str">
        <f>WindowsReports!G345&amp;""</f>
        <v/>
      </c>
      <c r="O345" t="str">
        <f t="shared" si="62"/>
        <v/>
      </c>
      <c r="R345" t="str">
        <f t="shared" si="63"/>
        <v/>
      </c>
    </row>
    <row r="346" spans="1:18">
      <c r="A346" t="str">
        <f>CSV!B346&amp;""</f>
        <v/>
      </c>
      <c r="B346" s="11" t="str" cm="1">
        <f t="array" ref="B346">IF(CSV!$AR346=0,"",INDEX(Input!$D$2:$AC$500,CSV!$AR346,$L$1)&amp;"")</f>
        <v/>
      </c>
      <c r="C346" s="11" t="str">
        <f t="shared" si="58"/>
        <v/>
      </c>
      <c r="D346" s="11" t="str">
        <f t="shared" si="59"/>
        <v/>
      </c>
      <c r="E346" s="11" t="str">
        <f t="shared" si="60"/>
        <v/>
      </c>
      <c r="F346" s="11" t="str">
        <f t="shared" si="61"/>
        <v/>
      </c>
      <c r="G346" s="11" t="str" cm="1">
        <f t="array" ref="G346">IF($D346="","",IFERROR(_xlfn.LET(_xlpm.t,_xlfn.TEXTSPLIT($D346,"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"&amp;TRIM($D346)))</f>
        <v/>
      </c>
      <c r="H346" s="11" t="str">
        <f t="shared" si="56"/>
        <v/>
      </c>
      <c r="I346" t="str">
        <f t="shared" si="57"/>
        <v/>
      </c>
      <c r="N346" t="str">
        <f>WindowsReports!G346&amp;""</f>
        <v/>
      </c>
      <c r="O346" t="str">
        <f t="shared" si="62"/>
        <v/>
      </c>
      <c r="R346" t="str">
        <f t="shared" si="63"/>
        <v/>
      </c>
    </row>
    <row r="347" spans="1:18">
      <c r="A347" t="str">
        <f>CSV!B347&amp;""</f>
        <v/>
      </c>
      <c r="B347" s="11" t="str" cm="1">
        <f t="array" ref="B347">IF(CSV!$AR347=0,"",INDEX(Input!$D$2:$AC$500,CSV!$AR347,$L$1)&amp;"")</f>
        <v/>
      </c>
      <c r="C347" s="11" t="str">
        <f t="shared" si="58"/>
        <v/>
      </c>
      <c r="D347" s="11" t="str">
        <f t="shared" si="59"/>
        <v/>
      </c>
      <c r="E347" s="11" t="str">
        <f t="shared" si="60"/>
        <v/>
      </c>
      <c r="F347" s="11" t="str">
        <f t="shared" si="61"/>
        <v/>
      </c>
      <c r="G347" s="11" t="str" cm="1">
        <f t="array" ref="G347">IF($D347="","",IFERROR(_xlfn.LET(_xlpm.t,_xlfn.TEXTSPLIT($D347,"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"&amp;TRIM($D347)))</f>
        <v/>
      </c>
      <c r="H347" s="11" t="str">
        <f t="shared" si="56"/>
        <v/>
      </c>
      <c r="I347" t="str">
        <f t="shared" si="57"/>
        <v/>
      </c>
      <c r="N347" t="str">
        <f>WindowsReports!G347&amp;""</f>
        <v/>
      </c>
      <c r="O347" t="str">
        <f t="shared" si="62"/>
        <v/>
      </c>
      <c r="R347" t="str">
        <f t="shared" si="63"/>
        <v/>
      </c>
    </row>
    <row r="348" spans="1:18">
      <c r="A348" t="str">
        <f>CSV!B348&amp;""</f>
        <v/>
      </c>
      <c r="B348" s="11" t="str" cm="1">
        <f t="array" ref="B348">IF(CSV!$AR348=0,"",INDEX(Input!$D$2:$AC$500,CSV!$AR348,$L$1)&amp;"")</f>
        <v/>
      </c>
      <c r="C348" s="11" t="str">
        <f t="shared" si="58"/>
        <v/>
      </c>
      <c r="D348" s="11" t="str">
        <f t="shared" si="59"/>
        <v/>
      </c>
      <c r="E348" s="11" t="str">
        <f t="shared" si="60"/>
        <v/>
      </c>
      <c r="F348" s="11" t="str">
        <f t="shared" si="61"/>
        <v/>
      </c>
      <c r="G348" s="11" t="str" cm="1">
        <f t="array" ref="G348">IF($D348="","",IFERROR(_xlfn.LET(_xlpm.t,_xlfn.TEXTSPLIT($D348,"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"&amp;TRIM($D348)))</f>
        <v/>
      </c>
      <c r="H348" s="11" t="str">
        <f t="shared" si="56"/>
        <v/>
      </c>
      <c r="I348" t="str">
        <f t="shared" si="57"/>
        <v/>
      </c>
      <c r="N348" t="str">
        <f>WindowsReports!G348&amp;""</f>
        <v/>
      </c>
      <c r="O348" t="str">
        <f t="shared" si="62"/>
        <v/>
      </c>
      <c r="R348" t="str">
        <f t="shared" si="63"/>
        <v/>
      </c>
    </row>
    <row r="349" spans="1:18">
      <c r="A349" t="str">
        <f>CSV!B349&amp;""</f>
        <v/>
      </c>
      <c r="B349" s="11" t="str" cm="1">
        <f t="array" ref="B349">IF(CSV!$AR349=0,"",INDEX(Input!$D$2:$AC$500,CSV!$AR349,$L$1)&amp;"")</f>
        <v/>
      </c>
      <c r="C349" s="11" t="str">
        <f t="shared" si="58"/>
        <v/>
      </c>
      <c r="D349" s="11" t="str">
        <f t="shared" si="59"/>
        <v/>
      </c>
      <c r="E349" s="11" t="str">
        <f t="shared" si="60"/>
        <v/>
      </c>
      <c r="F349" s="11" t="str">
        <f t="shared" si="61"/>
        <v/>
      </c>
      <c r="G349" s="11" t="str" cm="1">
        <f t="array" ref="G349">IF($D349="","",IFERROR(_xlfn.LET(_xlpm.t,_xlfn.TEXTSPLIT($D349,"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"&amp;TRIM($D349)))</f>
        <v/>
      </c>
      <c r="H349" s="11" t="str">
        <f t="shared" si="56"/>
        <v/>
      </c>
      <c r="I349" t="str">
        <f t="shared" si="57"/>
        <v/>
      </c>
      <c r="N349" t="str">
        <f>WindowsReports!G349&amp;""</f>
        <v/>
      </c>
      <c r="O349" t="str">
        <f t="shared" si="62"/>
        <v/>
      </c>
      <c r="R349" t="str">
        <f t="shared" si="63"/>
        <v/>
      </c>
    </row>
    <row r="350" spans="1:18">
      <c r="A350" t="str">
        <f>CSV!B350&amp;""</f>
        <v/>
      </c>
      <c r="B350" s="11" t="str" cm="1">
        <f t="array" ref="B350">IF(CSV!$AR350=0,"",INDEX(Input!$D$2:$AC$500,CSV!$AR350,$L$1)&amp;"")</f>
        <v/>
      </c>
      <c r="C350" s="11" t="str">
        <f t="shared" si="58"/>
        <v/>
      </c>
      <c r="D350" s="11" t="str">
        <f t="shared" si="59"/>
        <v/>
      </c>
      <c r="E350" s="11" t="str">
        <f t="shared" si="60"/>
        <v/>
      </c>
      <c r="F350" s="11" t="str">
        <f t="shared" si="61"/>
        <v/>
      </c>
      <c r="G350" s="11" t="str" cm="1">
        <f t="array" ref="G350">IF($D350="","",IFERROR(_xlfn.LET(_xlpm.t,_xlfn.TEXTSPLIT($D350,"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"&amp;TRIM($D350)))</f>
        <v/>
      </c>
      <c r="H350" s="11" t="str">
        <f t="shared" si="56"/>
        <v/>
      </c>
      <c r="I350" t="str">
        <f t="shared" si="57"/>
        <v/>
      </c>
      <c r="N350" t="str">
        <f>WindowsReports!G350&amp;""</f>
        <v/>
      </c>
      <c r="O350" t="str">
        <f t="shared" si="62"/>
        <v/>
      </c>
      <c r="R350" t="str">
        <f t="shared" si="63"/>
        <v/>
      </c>
    </row>
    <row r="351" spans="1:18">
      <c r="A351" t="str">
        <f>CSV!B351&amp;""</f>
        <v/>
      </c>
      <c r="B351" s="11" t="str" cm="1">
        <f t="array" ref="B351">IF(CSV!$AR351=0,"",INDEX(Input!$D$2:$AC$500,CSV!$AR351,$L$1)&amp;"")</f>
        <v/>
      </c>
      <c r="C351" s="11" t="str">
        <f t="shared" si="58"/>
        <v/>
      </c>
      <c r="D351" s="11" t="str">
        <f t="shared" si="59"/>
        <v/>
      </c>
      <c r="E351" s="11" t="str">
        <f t="shared" si="60"/>
        <v/>
      </c>
      <c r="F351" s="11" t="str">
        <f t="shared" si="61"/>
        <v/>
      </c>
      <c r="G351" s="11" t="str" cm="1">
        <f t="array" ref="G351">IF($D351="","",IFERROR(_xlfn.LET(_xlpm.t,_xlfn.TEXTSPLIT($D351,"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"&amp;TRIM($D351)))</f>
        <v/>
      </c>
      <c r="H351" s="11" t="str">
        <f t="shared" si="56"/>
        <v/>
      </c>
      <c r="I351" t="str">
        <f t="shared" si="57"/>
        <v/>
      </c>
      <c r="N351" t="str">
        <f>WindowsReports!G351&amp;""</f>
        <v/>
      </c>
      <c r="O351" t="str">
        <f t="shared" si="62"/>
        <v/>
      </c>
      <c r="R351" t="str">
        <f t="shared" si="63"/>
        <v/>
      </c>
    </row>
    <row r="352" spans="1:18">
      <c r="A352" t="str">
        <f>CSV!B352&amp;""</f>
        <v/>
      </c>
      <c r="B352" s="11" t="str" cm="1">
        <f t="array" ref="B352">IF(CSV!$AR352=0,"",INDEX(Input!$D$2:$AC$500,CSV!$AR352,$L$1)&amp;"")</f>
        <v/>
      </c>
      <c r="C352" s="11" t="str">
        <f t="shared" si="58"/>
        <v/>
      </c>
      <c r="D352" s="11" t="str">
        <f t="shared" si="59"/>
        <v/>
      </c>
      <c r="E352" s="11" t="str">
        <f t="shared" si="60"/>
        <v/>
      </c>
      <c r="F352" s="11" t="str">
        <f t="shared" si="61"/>
        <v/>
      </c>
      <c r="G352" s="11" t="str" cm="1">
        <f t="array" ref="G352">IF($D352="","",IFERROR(_xlfn.LET(_xlpm.t,_xlfn.TEXTSPLIT($D352,"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"&amp;TRIM($D352)))</f>
        <v/>
      </c>
      <c r="H352" s="11" t="str">
        <f t="shared" si="56"/>
        <v/>
      </c>
      <c r="I352" t="str">
        <f t="shared" si="57"/>
        <v/>
      </c>
      <c r="N352" t="str">
        <f>WindowsReports!G352&amp;""</f>
        <v/>
      </c>
      <c r="O352" t="str">
        <f t="shared" si="62"/>
        <v/>
      </c>
      <c r="R352" t="str">
        <f t="shared" si="63"/>
        <v/>
      </c>
    </row>
    <row r="353" spans="1:18">
      <c r="A353" t="str">
        <f>CSV!B353&amp;""</f>
        <v/>
      </c>
      <c r="B353" s="11" t="str" cm="1">
        <f t="array" ref="B353">IF(CSV!$AR353=0,"",INDEX(Input!$D$2:$AC$500,CSV!$AR353,$L$1)&amp;"")</f>
        <v/>
      </c>
      <c r="C353" s="11" t="str">
        <f t="shared" si="58"/>
        <v/>
      </c>
      <c r="D353" s="11" t="str">
        <f t="shared" si="59"/>
        <v/>
      </c>
      <c r="E353" s="11" t="str">
        <f t="shared" si="60"/>
        <v/>
      </c>
      <c r="F353" s="11" t="str">
        <f t="shared" si="61"/>
        <v/>
      </c>
      <c r="G353" s="11" t="str" cm="1">
        <f t="array" ref="G353">IF($D353="","",IFERROR(_xlfn.LET(_xlpm.t,_xlfn.TEXTSPLIT($D353,"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"&amp;TRIM($D353)))</f>
        <v/>
      </c>
      <c r="H353" s="11" t="str">
        <f t="shared" si="56"/>
        <v/>
      </c>
      <c r="I353" t="str">
        <f t="shared" si="57"/>
        <v/>
      </c>
      <c r="N353" t="str">
        <f>WindowsReports!G353&amp;""</f>
        <v/>
      </c>
      <c r="O353" t="str">
        <f t="shared" si="62"/>
        <v/>
      </c>
      <c r="R353" t="str">
        <f t="shared" si="63"/>
        <v/>
      </c>
    </row>
    <row r="354" spans="1:18">
      <c r="A354" t="str">
        <f>CSV!B354&amp;""</f>
        <v/>
      </c>
      <c r="B354" s="11" t="str" cm="1">
        <f t="array" ref="B354">IF(CSV!$AR354=0,"",INDEX(Input!$D$2:$AC$500,CSV!$AR354,$L$1)&amp;"")</f>
        <v/>
      </c>
      <c r="C354" s="11" t="str">
        <f t="shared" si="58"/>
        <v/>
      </c>
      <c r="D354" s="11" t="str">
        <f t="shared" si="59"/>
        <v/>
      </c>
      <c r="E354" s="11" t="str">
        <f t="shared" si="60"/>
        <v/>
      </c>
      <c r="F354" s="11" t="str">
        <f t="shared" si="61"/>
        <v/>
      </c>
      <c r="G354" s="11" t="str" cm="1">
        <f t="array" ref="G354">IF($D354="","",IFERROR(_xlfn.LET(_xlpm.t,_xlfn.TEXTSPLIT($D354,"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"&amp;TRIM($D354)))</f>
        <v/>
      </c>
      <c r="H354" s="11" t="str">
        <f t="shared" si="56"/>
        <v/>
      </c>
      <c r="I354" t="str">
        <f t="shared" si="57"/>
        <v/>
      </c>
      <c r="N354" t="str">
        <f>WindowsReports!G354&amp;""</f>
        <v/>
      </c>
      <c r="O354" t="str">
        <f t="shared" si="62"/>
        <v/>
      </c>
      <c r="R354" t="str">
        <f t="shared" si="63"/>
        <v/>
      </c>
    </row>
    <row r="355" spans="1:18">
      <c r="A355" t="str">
        <f>CSV!B355&amp;""</f>
        <v/>
      </c>
      <c r="B355" s="11" t="str" cm="1">
        <f t="array" ref="B355">IF(CSV!$AR355=0,"",INDEX(Input!$D$2:$AC$500,CSV!$AR355,$L$1)&amp;"")</f>
        <v/>
      </c>
      <c r="C355" s="11" t="str">
        <f t="shared" si="58"/>
        <v/>
      </c>
      <c r="D355" s="11" t="str">
        <f t="shared" si="59"/>
        <v/>
      </c>
      <c r="E355" s="11" t="str">
        <f t="shared" si="60"/>
        <v/>
      </c>
      <c r="F355" s="11" t="str">
        <f t="shared" si="61"/>
        <v/>
      </c>
      <c r="G355" s="11" t="str" cm="1">
        <f t="array" ref="G355">IF($D355="","",IFERROR(_xlfn.LET(_xlpm.t,_xlfn.TEXTSPLIT($D355,"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"&amp;TRIM($D355)))</f>
        <v/>
      </c>
      <c r="H355" s="11" t="str">
        <f t="shared" si="56"/>
        <v/>
      </c>
      <c r="I355" t="str">
        <f t="shared" si="57"/>
        <v/>
      </c>
      <c r="N355" t="str">
        <f>WindowsReports!G355&amp;""</f>
        <v/>
      </c>
      <c r="O355" t="str">
        <f t="shared" si="62"/>
        <v/>
      </c>
      <c r="R355" t="str">
        <f t="shared" si="63"/>
        <v/>
      </c>
    </row>
    <row r="356" spans="1:18">
      <c r="A356" t="str">
        <f>CSV!B356&amp;""</f>
        <v/>
      </c>
      <c r="B356" s="11" t="str" cm="1">
        <f t="array" ref="B356">IF(CSV!$AR356=0,"",INDEX(Input!$D$2:$AC$500,CSV!$AR356,$L$1)&amp;"")</f>
        <v/>
      </c>
      <c r="C356" s="11" t="str">
        <f t="shared" si="58"/>
        <v/>
      </c>
      <c r="D356" s="11" t="str">
        <f t="shared" si="59"/>
        <v/>
      </c>
      <c r="E356" s="11" t="str">
        <f t="shared" si="60"/>
        <v/>
      </c>
      <c r="F356" s="11" t="str">
        <f t="shared" si="61"/>
        <v/>
      </c>
      <c r="G356" s="11" t="str" cm="1">
        <f t="array" ref="G356">IF($D356="","",IFERROR(_xlfn.LET(_xlpm.t,_xlfn.TEXTSPLIT($D356,"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"&amp;TRIM($D356)))</f>
        <v/>
      </c>
      <c r="H356" s="11" t="str">
        <f t="shared" si="56"/>
        <v/>
      </c>
      <c r="I356" t="str">
        <f t="shared" si="57"/>
        <v/>
      </c>
      <c r="N356" t="str">
        <f>WindowsReports!G356&amp;""</f>
        <v/>
      </c>
      <c r="O356" t="str">
        <f t="shared" si="62"/>
        <v/>
      </c>
      <c r="R356" t="str">
        <f t="shared" si="63"/>
        <v/>
      </c>
    </row>
    <row r="357" spans="1:18">
      <c r="A357" t="str">
        <f>CSV!B357&amp;""</f>
        <v/>
      </c>
      <c r="B357" s="11" t="str" cm="1">
        <f t="array" ref="B357">IF(CSV!$AR357=0,"",INDEX(Input!$D$2:$AC$500,CSV!$AR357,$L$1)&amp;"")</f>
        <v/>
      </c>
      <c r="C357" s="11" t="str">
        <f t="shared" si="58"/>
        <v/>
      </c>
      <c r="D357" s="11" t="str">
        <f t="shared" si="59"/>
        <v/>
      </c>
      <c r="E357" s="11" t="str">
        <f t="shared" si="60"/>
        <v/>
      </c>
      <c r="F357" s="11" t="str">
        <f t="shared" si="61"/>
        <v/>
      </c>
      <c r="G357" s="11" t="str" cm="1">
        <f t="array" ref="G357">IF($D357="","",IFERROR(_xlfn.LET(_xlpm.t,_xlfn.TEXTSPLIT($D357,"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"&amp;TRIM($D357)))</f>
        <v/>
      </c>
      <c r="H357" s="11" t="str">
        <f t="shared" si="56"/>
        <v/>
      </c>
      <c r="I357" t="str">
        <f t="shared" si="57"/>
        <v/>
      </c>
      <c r="N357" t="str">
        <f>WindowsReports!G357&amp;""</f>
        <v/>
      </c>
      <c r="O357" t="str">
        <f t="shared" si="62"/>
        <v/>
      </c>
      <c r="R357" t="str">
        <f t="shared" si="63"/>
        <v/>
      </c>
    </row>
    <row r="358" spans="1:18">
      <c r="A358" t="str">
        <f>CSV!B358&amp;""</f>
        <v/>
      </c>
      <c r="B358" s="11" t="str" cm="1">
        <f t="array" ref="B358">IF(CSV!$AR358=0,"",INDEX(Input!$D$2:$AC$500,CSV!$AR358,$L$1)&amp;"")</f>
        <v/>
      </c>
      <c r="C358" s="11" t="str">
        <f t="shared" si="58"/>
        <v/>
      </c>
      <c r="D358" s="11" t="str">
        <f t="shared" si="59"/>
        <v/>
      </c>
      <c r="E358" s="11" t="str">
        <f t="shared" si="60"/>
        <v/>
      </c>
      <c r="F358" s="11" t="str">
        <f t="shared" si="61"/>
        <v/>
      </c>
      <c r="G358" s="11" t="str" cm="1">
        <f t="array" ref="G358">IF($D358="","",IFERROR(_xlfn.LET(_xlpm.t,_xlfn.TEXTSPLIT($D358,"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"&amp;TRIM($D358)))</f>
        <v/>
      </c>
      <c r="H358" s="11" t="str">
        <f t="shared" si="56"/>
        <v/>
      </c>
      <c r="I358" t="str">
        <f t="shared" si="57"/>
        <v/>
      </c>
      <c r="N358" t="str">
        <f>WindowsReports!G358&amp;""</f>
        <v/>
      </c>
      <c r="O358" t="str">
        <f t="shared" si="62"/>
        <v/>
      </c>
      <c r="R358" t="str">
        <f t="shared" si="63"/>
        <v/>
      </c>
    </row>
    <row r="359" spans="1:18">
      <c r="A359" t="str">
        <f>CSV!B359&amp;""</f>
        <v/>
      </c>
      <c r="B359" s="11" t="str" cm="1">
        <f t="array" ref="B359">IF(CSV!$AR359=0,"",INDEX(Input!$D$2:$AC$500,CSV!$AR359,$L$1)&amp;"")</f>
        <v/>
      </c>
      <c r="C359" s="11" t="str">
        <f t="shared" si="58"/>
        <v/>
      </c>
      <c r="D359" s="11" t="str">
        <f t="shared" si="59"/>
        <v/>
      </c>
      <c r="E359" s="11" t="str">
        <f t="shared" si="60"/>
        <v/>
      </c>
      <c r="F359" s="11" t="str">
        <f t="shared" si="61"/>
        <v/>
      </c>
      <c r="G359" s="11" t="str" cm="1">
        <f t="array" ref="G359">IF($D359="","",IFERROR(_xlfn.LET(_xlpm.t,_xlfn.TEXTSPLIT($D359,"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"&amp;TRIM($D359)))</f>
        <v/>
      </c>
      <c r="H359" s="11" t="str">
        <f t="shared" si="56"/>
        <v/>
      </c>
      <c r="I359" t="str">
        <f t="shared" si="57"/>
        <v/>
      </c>
      <c r="N359" t="str">
        <f>WindowsReports!G359&amp;""</f>
        <v/>
      </c>
      <c r="O359" t="str">
        <f t="shared" si="62"/>
        <v/>
      </c>
      <c r="R359" t="str">
        <f t="shared" si="63"/>
        <v/>
      </c>
    </row>
    <row r="360" spans="1:18">
      <c r="A360" t="str">
        <f>CSV!B360&amp;""</f>
        <v/>
      </c>
      <c r="B360" s="11" t="str" cm="1">
        <f t="array" ref="B360">IF(CSV!$AR360=0,"",INDEX(Input!$D$2:$AC$500,CSV!$AR360,$L$1)&amp;"")</f>
        <v/>
      </c>
      <c r="C360" s="11" t="str">
        <f t="shared" si="58"/>
        <v/>
      </c>
      <c r="D360" s="11" t="str">
        <f t="shared" si="59"/>
        <v/>
      </c>
      <c r="E360" s="11" t="str">
        <f t="shared" si="60"/>
        <v/>
      </c>
      <c r="F360" s="11" t="str">
        <f t="shared" si="61"/>
        <v/>
      </c>
      <c r="G360" s="11" t="str" cm="1">
        <f t="array" ref="G360">IF($D360="","",IFERROR(_xlfn.LET(_xlpm.t,_xlfn.TEXTSPLIT($D360,"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"&amp;TRIM($D360)))</f>
        <v/>
      </c>
      <c r="H360" s="11" t="str">
        <f t="shared" si="56"/>
        <v/>
      </c>
      <c r="I360" t="str">
        <f t="shared" si="57"/>
        <v/>
      </c>
      <c r="N360" t="str">
        <f>WindowsReports!G360&amp;""</f>
        <v/>
      </c>
      <c r="O360" t="str">
        <f t="shared" si="62"/>
        <v/>
      </c>
      <c r="R360" t="str">
        <f t="shared" si="63"/>
        <v/>
      </c>
    </row>
    <row r="361" spans="1:18">
      <c r="A361" t="str">
        <f>CSV!B361&amp;""</f>
        <v/>
      </c>
      <c r="B361" s="11" t="str" cm="1">
        <f t="array" ref="B361">IF(CSV!$AR361=0,"",INDEX(Input!$D$2:$AC$500,CSV!$AR361,$L$1)&amp;"")</f>
        <v/>
      </c>
      <c r="C361" s="11" t="str">
        <f t="shared" si="58"/>
        <v/>
      </c>
      <c r="D361" s="11" t="str">
        <f t="shared" si="59"/>
        <v/>
      </c>
      <c r="E361" s="11" t="str">
        <f t="shared" si="60"/>
        <v/>
      </c>
      <c r="F361" s="11" t="str">
        <f t="shared" si="61"/>
        <v/>
      </c>
      <c r="G361" s="11" t="str" cm="1">
        <f t="array" ref="G361">IF($D361="","",IFERROR(_xlfn.LET(_xlpm.t,_xlfn.TEXTSPLIT($D361,"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"&amp;TRIM($D361)))</f>
        <v/>
      </c>
      <c r="H361" s="11" t="str">
        <f t="shared" si="56"/>
        <v/>
      </c>
      <c r="I361" t="str">
        <f t="shared" si="57"/>
        <v/>
      </c>
      <c r="N361" t="str">
        <f>WindowsReports!G361&amp;""</f>
        <v/>
      </c>
      <c r="O361" t="str">
        <f t="shared" si="62"/>
        <v/>
      </c>
      <c r="R361" t="str">
        <f t="shared" si="63"/>
        <v/>
      </c>
    </row>
    <row r="362" spans="1:18">
      <c r="A362" t="str">
        <f>CSV!B362&amp;""</f>
        <v/>
      </c>
      <c r="B362" s="11" t="str" cm="1">
        <f t="array" ref="B362">IF(CSV!$AR362=0,"",INDEX(Input!$D$2:$AC$500,CSV!$AR362,$L$1)&amp;"")</f>
        <v/>
      </c>
      <c r="C362" s="11" t="str">
        <f t="shared" si="58"/>
        <v/>
      </c>
      <c r="D362" s="11" t="str">
        <f t="shared" si="59"/>
        <v/>
      </c>
      <c r="E362" s="11" t="str">
        <f t="shared" si="60"/>
        <v/>
      </c>
      <c r="F362" s="11" t="str">
        <f t="shared" si="61"/>
        <v/>
      </c>
      <c r="G362" s="11" t="str" cm="1">
        <f t="array" ref="G362">IF($D362="","",IFERROR(_xlfn.LET(_xlpm.t,_xlfn.TEXTSPLIT($D362,"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"&amp;TRIM($D362)))</f>
        <v/>
      </c>
      <c r="H362" s="11" t="str">
        <f t="shared" si="56"/>
        <v/>
      </c>
      <c r="I362" t="str">
        <f t="shared" si="57"/>
        <v/>
      </c>
      <c r="N362" t="str">
        <f>WindowsReports!G362&amp;""</f>
        <v/>
      </c>
      <c r="O362" t="str">
        <f t="shared" si="62"/>
        <v/>
      </c>
      <c r="R362" t="str">
        <f t="shared" si="63"/>
        <v/>
      </c>
    </row>
    <row r="363" spans="1:18">
      <c r="A363" t="str">
        <f>CSV!B363&amp;""</f>
        <v/>
      </c>
      <c r="B363" s="11" t="str" cm="1">
        <f t="array" ref="B363">IF(CSV!$AR363=0,"",INDEX(Input!$D$2:$AC$500,CSV!$AR363,$L$1)&amp;"")</f>
        <v/>
      </c>
      <c r="C363" s="11" t="str">
        <f t="shared" si="58"/>
        <v/>
      </c>
      <c r="D363" s="11" t="str">
        <f t="shared" si="59"/>
        <v/>
      </c>
      <c r="E363" s="11" t="str">
        <f t="shared" si="60"/>
        <v/>
      </c>
      <c r="F363" s="11" t="str">
        <f t="shared" si="61"/>
        <v/>
      </c>
      <c r="G363" s="11" t="str" cm="1">
        <f t="array" ref="G363">IF($D363="","",IFERROR(_xlfn.LET(_xlpm.t,_xlfn.TEXTSPLIT($D363,"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"&amp;TRIM($D363)))</f>
        <v/>
      </c>
      <c r="H363" s="11" t="str">
        <f t="shared" si="56"/>
        <v/>
      </c>
      <c r="I363" t="str">
        <f t="shared" si="57"/>
        <v/>
      </c>
      <c r="N363" t="str">
        <f>WindowsReports!G363&amp;""</f>
        <v/>
      </c>
      <c r="O363" t="str">
        <f t="shared" si="62"/>
        <v/>
      </c>
      <c r="R363" t="str">
        <f t="shared" si="63"/>
        <v/>
      </c>
    </row>
    <row r="364" spans="1:18">
      <c r="A364" t="str">
        <f>CSV!B364&amp;""</f>
        <v/>
      </c>
      <c r="B364" s="11" t="str" cm="1">
        <f t="array" ref="B364">IF(CSV!$AR364=0,"",INDEX(Input!$D$2:$AC$500,CSV!$AR364,$L$1)&amp;"")</f>
        <v/>
      </c>
      <c r="C364" s="11" t="str">
        <f t="shared" si="58"/>
        <v/>
      </c>
      <c r="D364" s="11" t="str">
        <f t="shared" si="59"/>
        <v/>
      </c>
      <c r="E364" s="11" t="str">
        <f t="shared" si="60"/>
        <v/>
      </c>
      <c r="F364" s="11" t="str">
        <f t="shared" si="61"/>
        <v/>
      </c>
      <c r="G364" s="11" t="str" cm="1">
        <f t="array" ref="G364">IF($D364="","",IFERROR(_xlfn.LET(_xlpm.t,_xlfn.TEXTSPLIT($D364,"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"&amp;TRIM($D364)))</f>
        <v/>
      </c>
      <c r="H364" s="11" t="str">
        <f t="shared" si="56"/>
        <v/>
      </c>
      <c r="I364" t="str">
        <f t="shared" si="57"/>
        <v/>
      </c>
      <c r="N364" t="str">
        <f>WindowsReports!G364&amp;""</f>
        <v/>
      </c>
      <c r="O364" t="str">
        <f t="shared" si="62"/>
        <v/>
      </c>
      <c r="R364" t="str">
        <f t="shared" si="63"/>
        <v/>
      </c>
    </row>
    <row r="365" spans="1:18">
      <c r="A365" t="str">
        <f>CSV!B365&amp;""</f>
        <v/>
      </c>
      <c r="B365" s="11" t="str" cm="1">
        <f t="array" ref="B365">IF(CSV!$AR365=0,"",INDEX(Input!$D$2:$AC$500,CSV!$AR365,$L$1)&amp;"")</f>
        <v/>
      </c>
      <c r="C365" s="11" t="str">
        <f t="shared" si="58"/>
        <v/>
      </c>
      <c r="D365" s="11" t="str">
        <f t="shared" si="59"/>
        <v/>
      </c>
      <c r="E365" s="11" t="str">
        <f t="shared" si="60"/>
        <v/>
      </c>
      <c r="F365" s="11" t="str">
        <f t="shared" si="61"/>
        <v/>
      </c>
      <c r="G365" s="11" t="str" cm="1">
        <f t="array" ref="G365">IF($D365="","",IFERROR(_xlfn.LET(_xlpm.t,_xlfn.TEXTSPLIT($D365,"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"&amp;TRIM($D365)))</f>
        <v/>
      </c>
      <c r="H365" s="11" t="str">
        <f t="shared" si="56"/>
        <v/>
      </c>
      <c r="I365" t="str">
        <f t="shared" si="57"/>
        <v/>
      </c>
      <c r="N365" t="str">
        <f>WindowsReports!G365&amp;""</f>
        <v/>
      </c>
      <c r="O365" t="str">
        <f t="shared" si="62"/>
        <v/>
      </c>
      <c r="R365" t="str">
        <f t="shared" si="63"/>
        <v/>
      </c>
    </row>
    <row r="366" spans="1:18">
      <c r="A366" t="str">
        <f>CSV!B366&amp;""</f>
        <v/>
      </c>
      <c r="B366" s="11" t="str" cm="1">
        <f t="array" ref="B366">IF(CSV!$AR366=0,"",INDEX(Input!$D$2:$AC$500,CSV!$AR366,$L$1)&amp;"")</f>
        <v/>
      </c>
      <c r="C366" s="11" t="str">
        <f t="shared" si="58"/>
        <v/>
      </c>
      <c r="D366" s="11" t="str">
        <f t="shared" si="59"/>
        <v/>
      </c>
      <c r="E366" s="11" t="str">
        <f t="shared" si="60"/>
        <v/>
      </c>
      <c r="F366" s="11" t="str">
        <f t="shared" si="61"/>
        <v/>
      </c>
      <c r="G366" s="11" t="str" cm="1">
        <f t="array" ref="G366">IF($D366="","",IFERROR(_xlfn.LET(_xlpm.t,_xlfn.TEXTSPLIT($D366,"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"&amp;TRIM($D366)))</f>
        <v/>
      </c>
      <c r="H366" s="11" t="str">
        <f t="shared" si="56"/>
        <v/>
      </c>
      <c r="I366" t="str">
        <f t="shared" si="57"/>
        <v/>
      </c>
      <c r="N366" t="str">
        <f>WindowsReports!G366&amp;""</f>
        <v/>
      </c>
      <c r="O366" t="str">
        <f t="shared" si="62"/>
        <v/>
      </c>
      <c r="R366" t="str">
        <f t="shared" si="63"/>
        <v/>
      </c>
    </row>
    <row r="367" spans="1:18">
      <c r="A367" t="str">
        <f>CSV!B367&amp;""</f>
        <v/>
      </c>
      <c r="B367" s="11" t="str" cm="1">
        <f t="array" ref="B367">IF(CSV!$AR367=0,"",INDEX(Input!$D$2:$AC$500,CSV!$AR367,$L$1)&amp;"")</f>
        <v/>
      </c>
      <c r="C367" s="11" t="str">
        <f t="shared" si="58"/>
        <v/>
      </c>
      <c r="D367" s="11" t="str">
        <f t="shared" si="59"/>
        <v/>
      </c>
      <c r="E367" s="11" t="str">
        <f t="shared" si="60"/>
        <v/>
      </c>
      <c r="F367" s="11" t="str">
        <f t="shared" si="61"/>
        <v/>
      </c>
      <c r="G367" s="11" t="str" cm="1">
        <f t="array" ref="G367">IF($D367="","",IFERROR(_xlfn.LET(_xlpm.t,_xlfn.TEXTSPLIT($D367,"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"&amp;TRIM($D367)))</f>
        <v/>
      </c>
      <c r="H367" s="11" t="str">
        <f t="shared" si="56"/>
        <v/>
      </c>
      <c r="I367" t="str">
        <f t="shared" si="57"/>
        <v/>
      </c>
      <c r="N367" t="str">
        <f>WindowsReports!G367&amp;""</f>
        <v/>
      </c>
      <c r="O367" t="str">
        <f t="shared" si="62"/>
        <v/>
      </c>
      <c r="R367" t="str">
        <f t="shared" si="63"/>
        <v/>
      </c>
    </row>
    <row r="368" spans="1:18">
      <c r="A368" t="str">
        <f>CSV!B368&amp;""</f>
        <v/>
      </c>
      <c r="B368" s="11" t="str" cm="1">
        <f t="array" ref="B368">IF(CSV!$AR368=0,"",INDEX(Input!$D$2:$AC$500,CSV!$AR368,$L$1)&amp;"")</f>
        <v/>
      </c>
      <c r="C368" s="11" t="str">
        <f t="shared" si="58"/>
        <v/>
      </c>
      <c r="D368" s="11" t="str">
        <f t="shared" si="59"/>
        <v/>
      </c>
      <c r="E368" s="11" t="str">
        <f t="shared" si="60"/>
        <v/>
      </c>
      <c r="F368" s="11" t="str">
        <f t="shared" si="61"/>
        <v/>
      </c>
      <c r="G368" s="11" t="str" cm="1">
        <f t="array" ref="G368">IF($D368="","",IFERROR(_xlfn.LET(_xlpm.t,_xlfn.TEXTSPLIT($D368,"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"&amp;TRIM($D368)))</f>
        <v/>
      </c>
      <c r="H368" s="11" t="str">
        <f t="shared" si="56"/>
        <v/>
      </c>
      <c r="I368" t="str">
        <f t="shared" si="57"/>
        <v/>
      </c>
      <c r="N368" t="str">
        <f>WindowsReports!G368&amp;""</f>
        <v/>
      </c>
      <c r="O368" t="str">
        <f t="shared" si="62"/>
        <v/>
      </c>
      <c r="R368" t="str">
        <f t="shared" si="63"/>
        <v/>
      </c>
    </row>
    <row r="369" spans="1:18">
      <c r="A369" t="str">
        <f>CSV!B369&amp;""</f>
        <v/>
      </c>
      <c r="B369" s="11" t="str" cm="1">
        <f t="array" ref="B369">IF(CSV!$AR369=0,"",INDEX(Input!$D$2:$AC$500,CSV!$AR369,$L$1)&amp;"")</f>
        <v/>
      </c>
      <c r="C369" s="11" t="str">
        <f t="shared" si="58"/>
        <v/>
      </c>
      <c r="D369" s="11" t="str">
        <f t="shared" si="59"/>
        <v/>
      </c>
      <c r="E369" s="11" t="str">
        <f t="shared" si="60"/>
        <v/>
      </c>
      <c r="F369" s="11" t="str">
        <f t="shared" si="61"/>
        <v/>
      </c>
      <c r="G369" s="11" t="str" cm="1">
        <f t="array" ref="G369">IF($D369="","",IFERROR(_xlfn.LET(_xlpm.t,_xlfn.TEXTSPLIT($D369,"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"&amp;TRIM($D369)))</f>
        <v/>
      </c>
      <c r="H369" s="11" t="str">
        <f t="shared" si="56"/>
        <v/>
      </c>
      <c r="I369" t="str">
        <f t="shared" si="57"/>
        <v/>
      </c>
      <c r="N369" t="str">
        <f>WindowsReports!G369&amp;""</f>
        <v/>
      </c>
      <c r="O369" t="str">
        <f t="shared" si="62"/>
        <v/>
      </c>
      <c r="R369" t="str">
        <f t="shared" si="63"/>
        <v/>
      </c>
    </row>
    <row r="370" spans="1:18">
      <c r="A370" t="str">
        <f>CSV!B370&amp;""</f>
        <v/>
      </c>
      <c r="B370" s="11" t="str" cm="1">
        <f t="array" ref="B370">IF(CSV!$AR370=0,"",INDEX(Input!$D$2:$AC$500,CSV!$AR370,$L$1)&amp;"")</f>
        <v/>
      </c>
      <c r="C370" s="11" t="str">
        <f t="shared" si="58"/>
        <v/>
      </c>
      <c r="D370" s="11" t="str">
        <f t="shared" si="59"/>
        <v/>
      </c>
      <c r="E370" s="11" t="str">
        <f t="shared" si="60"/>
        <v/>
      </c>
      <c r="F370" s="11" t="str">
        <f t="shared" si="61"/>
        <v/>
      </c>
      <c r="G370" s="11" t="str" cm="1">
        <f t="array" ref="G370">IF($D370="","",IFERROR(_xlfn.LET(_xlpm.t,_xlfn.TEXTSPLIT($D370,"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"&amp;TRIM($D370)))</f>
        <v/>
      </c>
      <c r="H370" s="11" t="str">
        <f t="shared" si="56"/>
        <v/>
      </c>
      <c r="I370" t="str">
        <f t="shared" si="57"/>
        <v/>
      </c>
      <c r="N370" t="str">
        <f>WindowsReports!G370&amp;""</f>
        <v/>
      </c>
      <c r="O370" t="str">
        <f t="shared" si="62"/>
        <v/>
      </c>
      <c r="R370" t="str">
        <f t="shared" si="63"/>
        <v/>
      </c>
    </row>
    <row r="371" spans="1:18">
      <c r="A371" t="str">
        <f>CSV!B371&amp;""</f>
        <v/>
      </c>
      <c r="B371" s="11" t="str" cm="1">
        <f t="array" ref="B371">IF(CSV!$AR371=0,"",INDEX(Input!$D$2:$AC$500,CSV!$AR371,$L$1)&amp;"")</f>
        <v/>
      </c>
      <c r="C371" s="11" t="str">
        <f t="shared" si="58"/>
        <v/>
      </c>
      <c r="D371" s="11" t="str">
        <f t="shared" si="59"/>
        <v/>
      </c>
      <c r="E371" s="11" t="str">
        <f t="shared" si="60"/>
        <v/>
      </c>
      <c r="F371" s="11" t="str">
        <f t="shared" si="61"/>
        <v/>
      </c>
      <c r="G371" s="11" t="str" cm="1">
        <f t="array" ref="G371">IF($D371="","",IFERROR(_xlfn.LET(_xlpm.t,_xlfn.TEXTSPLIT($D371,"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"&amp;TRIM($D371)))</f>
        <v/>
      </c>
      <c r="H371" s="11" t="str">
        <f t="shared" si="56"/>
        <v/>
      </c>
      <c r="I371" t="str">
        <f t="shared" si="57"/>
        <v/>
      </c>
      <c r="N371" t="str">
        <f>WindowsReports!G371&amp;""</f>
        <v/>
      </c>
      <c r="O371" t="str">
        <f t="shared" si="62"/>
        <v/>
      </c>
      <c r="R371" t="str">
        <f t="shared" si="63"/>
        <v/>
      </c>
    </row>
    <row r="372" spans="1:18">
      <c r="A372" t="str">
        <f>CSV!B372&amp;""</f>
        <v/>
      </c>
      <c r="B372" s="11" t="str" cm="1">
        <f t="array" ref="B372">IF(CSV!$AR372=0,"",INDEX(Input!$D$2:$AC$500,CSV!$AR372,$L$1)&amp;"")</f>
        <v/>
      </c>
      <c r="C372" s="11" t="str">
        <f t="shared" si="58"/>
        <v/>
      </c>
      <c r="D372" s="11" t="str">
        <f t="shared" si="59"/>
        <v/>
      </c>
      <c r="E372" s="11" t="str">
        <f t="shared" si="60"/>
        <v/>
      </c>
      <c r="F372" s="11" t="str">
        <f t="shared" si="61"/>
        <v/>
      </c>
      <c r="G372" s="11" t="str" cm="1">
        <f t="array" ref="G372">IF($D372="","",IFERROR(_xlfn.LET(_xlpm.t,_xlfn.TEXTSPLIT($D372,"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"&amp;TRIM($D372)))</f>
        <v/>
      </c>
      <c r="H372" s="11" t="str">
        <f t="shared" si="56"/>
        <v/>
      </c>
      <c r="I372" t="str">
        <f t="shared" si="57"/>
        <v/>
      </c>
      <c r="N372" t="str">
        <f>WindowsReports!G372&amp;""</f>
        <v/>
      </c>
      <c r="O372" t="str">
        <f t="shared" si="62"/>
        <v/>
      </c>
      <c r="R372" t="str">
        <f t="shared" si="63"/>
        <v/>
      </c>
    </row>
    <row r="373" spans="1:18">
      <c r="A373" t="str">
        <f>CSV!B373&amp;""</f>
        <v/>
      </c>
      <c r="B373" s="11" t="str" cm="1">
        <f t="array" ref="B373">IF(CSV!$AR373=0,"",INDEX(Input!$D$2:$AC$500,CSV!$AR373,$L$1)&amp;"")</f>
        <v/>
      </c>
      <c r="C373" s="11" t="str">
        <f t="shared" si="58"/>
        <v/>
      </c>
      <c r="D373" s="11" t="str">
        <f t="shared" si="59"/>
        <v/>
      </c>
      <c r="E373" s="11" t="str">
        <f t="shared" si="60"/>
        <v/>
      </c>
      <c r="F373" s="11" t="str">
        <f t="shared" si="61"/>
        <v/>
      </c>
      <c r="G373" s="11" t="str" cm="1">
        <f t="array" ref="G373">IF($D373="","",IFERROR(_xlfn.LET(_xlpm.t,_xlfn.TEXTSPLIT($D373,"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"&amp;TRIM($D373)))</f>
        <v/>
      </c>
      <c r="H373" s="11" t="str">
        <f t="shared" si="56"/>
        <v/>
      </c>
      <c r="I373" t="str">
        <f t="shared" si="57"/>
        <v/>
      </c>
      <c r="N373" t="str">
        <f>WindowsReports!G373&amp;""</f>
        <v/>
      </c>
      <c r="O373" t="str">
        <f t="shared" si="62"/>
        <v/>
      </c>
      <c r="R373" t="str">
        <f t="shared" si="63"/>
        <v/>
      </c>
    </row>
    <row r="374" spans="1:18">
      <c r="A374" t="str">
        <f>CSV!B374&amp;""</f>
        <v/>
      </c>
      <c r="B374" s="11" t="str" cm="1">
        <f t="array" ref="B374">IF(CSV!$AR374=0,"",INDEX(Input!$D$2:$AC$500,CSV!$AR374,$L$1)&amp;"")</f>
        <v/>
      </c>
      <c r="C374" s="11" t="str">
        <f t="shared" si="58"/>
        <v/>
      </c>
      <c r="D374" s="11" t="str">
        <f t="shared" si="59"/>
        <v/>
      </c>
      <c r="E374" s="11" t="str">
        <f t="shared" si="60"/>
        <v/>
      </c>
      <c r="F374" s="11" t="str">
        <f t="shared" si="61"/>
        <v/>
      </c>
      <c r="G374" s="11" t="str" cm="1">
        <f t="array" ref="G374">IF($D374="","",IFERROR(_xlfn.LET(_xlpm.t,_xlfn.TEXTSPLIT($D374,"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"&amp;TRIM($D374)))</f>
        <v/>
      </c>
      <c r="H374" s="11" t="str">
        <f t="shared" si="56"/>
        <v/>
      </c>
      <c r="I374" t="str">
        <f t="shared" si="57"/>
        <v/>
      </c>
      <c r="N374" t="str">
        <f>WindowsReports!G374&amp;""</f>
        <v/>
      </c>
      <c r="O374" t="str">
        <f t="shared" si="62"/>
        <v/>
      </c>
      <c r="R374" t="str">
        <f t="shared" si="63"/>
        <v/>
      </c>
    </row>
    <row r="375" spans="1:18">
      <c r="A375" t="str">
        <f>CSV!B375&amp;""</f>
        <v/>
      </c>
      <c r="B375" s="11" t="str" cm="1">
        <f t="array" ref="B375">IF(CSV!$AR375=0,"",INDEX(Input!$D$2:$AC$500,CSV!$AR375,$L$1)&amp;"")</f>
        <v/>
      </c>
      <c r="C375" s="11" t="str">
        <f t="shared" si="58"/>
        <v/>
      </c>
      <c r="D375" s="11" t="str">
        <f t="shared" si="59"/>
        <v/>
      </c>
      <c r="E375" s="11" t="str">
        <f t="shared" si="60"/>
        <v/>
      </c>
      <c r="F375" s="11" t="str">
        <f t="shared" si="61"/>
        <v/>
      </c>
      <c r="G375" s="11" t="str" cm="1">
        <f t="array" ref="G375">IF($D375="","",IFERROR(_xlfn.LET(_xlpm.t,_xlfn.TEXTSPLIT($D375,"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"&amp;TRIM($D375)))</f>
        <v/>
      </c>
      <c r="H375" s="11" t="str">
        <f t="shared" si="56"/>
        <v/>
      </c>
      <c r="I375" t="str">
        <f t="shared" si="57"/>
        <v/>
      </c>
      <c r="N375" t="str">
        <f>WindowsReports!G375&amp;""</f>
        <v/>
      </c>
      <c r="O375" t="str">
        <f t="shared" si="62"/>
        <v/>
      </c>
      <c r="R375" t="str">
        <f t="shared" si="63"/>
        <v/>
      </c>
    </row>
    <row r="376" spans="1:18">
      <c r="A376" t="str">
        <f>CSV!B376&amp;""</f>
        <v/>
      </c>
      <c r="B376" s="11" t="str" cm="1">
        <f t="array" ref="B376">IF(CSV!$AR376=0,"",INDEX(Input!$D$2:$AC$500,CSV!$AR376,$L$1)&amp;"")</f>
        <v/>
      </c>
      <c r="C376" s="11" t="str">
        <f t="shared" si="58"/>
        <v/>
      </c>
      <c r="D376" s="11" t="str">
        <f t="shared" si="59"/>
        <v/>
      </c>
      <c r="E376" s="11" t="str">
        <f t="shared" si="60"/>
        <v/>
      </c>
      <c r="F376" s="11" t="str">
        <f t="shared" si="61"/>
        <v/>
      </c>
      <c r="G376" s="11" t="str" cm="1">
        <f t="array" ref="G376">IF($D376="","",IFERROR(_xlfn.LET(_xlpm.t,_xlfn.TEXTSPLIT($D376,"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"&amp;TRIM($D376)))</f>
        <v/>
      </c>
      <c r="H376" s="11" t="str">
        <f t="shared" si="56"/>
        <v/>
      </c>
      <c r="I376" t="str">
        <f t="shared" si="57"/>
        <v/>
      </c>
      <c r="N376" t="str">
        <f>WindowsReports!G376&amp;""</f>
        <v/>
      </c>
      <c r="O376" t="str">
        <f t="shared" si="62"/>
        <v/>
      </c>
      <c r="R376" t="str">
        <f t="shared" si="63"/>
        <v/>
      </c>
    </row>
    <row r="377" spans="1:18">
      <c r="A377" t="str">
        <f>CSV!B377&amp;""</f>
        <v/>
      </c>
      <c r="B377" s="11" t="str" cm="1">
        <f t="array" ref="B377">IF(CSV!$AR377=0,"",INDEX(Input!$D$2:$AC$500,CSV!$AR377,$L$1)&amp;"")</f>
        <v/>
      </c>
      <c r="C377" s="11" t="str">
        <f t="shared" si="58"/>
        <v/>
      </c>
      <c r="D377" s="11" t="str">
        <f t="shared" si="59"/>
        <v/>
      </c>
      <c r="E377" s="11" t="str">
        <f t="shared" si="60"/>
        <v/>
      </c>
      <c r="F377" s="11" t="str">
        <f t="shared" si="61"/>
        <v/>
      </c>
      <c r="G377" s="11" t="str" cm="1">
        <f t="array" ref="G377">IF($D377="","",IFERROR(_xlfn.LET(_xlpm.t,_xlfn.TEXTSPLIT($D377,"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"&amp;TRIM($D377)))</f>
        <v/>
      </c>
      <c r="H377" s="11" t="str">
        <f t="shared" si="56"/>
        <v/>
      </c>
      <c r="I377" t="str">
        <f t="shared" si="57"/>
        <v/>
      </c>
      <c r="N377" t="str">
        <f>WindowsReports!G377&amp;""</f>
        <v/>
      </c>
      <c r="O377" t="str">
        <f t="shared" si="62"/>
        <v/>
      </c>
      <c r="R377" t="str">
        <f t="shared" si="63"/>
        <v/>
      </c>
    </row>
    <row r="378" spans="1:18">
      <c r="A378" t="str">
        <f>CSV!B378&amp;""</f>
        <v/>
      </c>
      <c r="B378" s="11" t="str" cm="1">
        <f t="array" ref="B378">IF(CSV!$AR378=0,"",INDEX(Input!$D$2:$AC$500,CSV!$AR378,$L$1)&amp;"")</f>
        <v/>
      </c>
      <c r="C378" s="11" t="str">
        <f t="shared" si="58"/>
        <v/>
      </c>
      <c r="D378" s="11" t="str">
        <f t="shared" si="59"/>
        <v/>
      </c>
      <c r="E378" s="11" t="str">
        <f t="shared" si="60"/>
        <v/>
      </c>
      <c r="F378" s="11" t="str">
        <f t="shared" si="61"/>
        <v/>
      </c>
      <c r="G378" s="11" t="str" cm="1">
        <f t="array" ref="G378">IF($D378="","",IFERROR(_xlfn.LET(_xlpm.t,_xlfn.TEXTSPLIT($D378,"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"&amp;TRIM($D378)))</f>
        <v/>
      </c>
      <c r="H378" s="11" t="str">
        <f t="shared" si="56"/>
        <v/>
      </c>
      <c r="I378" t="str">
        <f t="shared" si="57"/>
        <v/>
      </c>
      <c r="N378" t="str">
        <f>WindowsReports!G378&amp;""</f>
        <v/>
      </c>
      <c r="O378" t="str">
        <f t="shared" si="62"/>
        <v/>
      </c>
      <c r="R378" t="str">
        <f t="shared" si="63"/>
        <v/>
      </c>
    </row>
    <row r="379" spans="1:18">
      <c r="A379" t="str">
        <f>CSV!B379&amp;""</f>
        <v/>
      </c>
      <c r="B379" s="11" t="str" cm="1">
        <f t="array" ref="B379">IF(CSV!$AR379=0,"",INDEX(Input!$D$2:$AC$500,CSV!$AR379,$L$1)&amp;"")</f>
        <v/>
      </c>
      <c r="C379" s="11" t="str">
        <f t="shared" si="58"/>
        <v/>
      </c>
      <c r="D379" s="11" t="str">
        <f t="shared" si="59"/>
        <v/>
      </c>
      <c r="E379" s="11" t="str">
        <f t="shared" si="60"/>
        <v/>
      </c>
      <c r="F379" s="11" t="str">
        <f t="shared" si="61"/>
        <v/>
      </c>
      <c r="G379" s="11" t="str" cm="1">
        <f t="array" ref="G379">IF($D379="","",IFERROR(_xlfn.LET(_xlpm.t,_xlfn.TEXTSPLIT($D379,"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"&amp;TRIM($D379)))</f>
        <v/>
      </c>
      <c r="H379" s="11" t="str">
        <f t="shared" si="56"/>
        <v/>
      </c>
      <c r="I379" t="str">
        <f t="shared" si="57"/>
        <v/>
      </c>
      <c r="N379" t="str">
        <f>WindowsReports!G379&amp;""</f>
        <v/>
      </c>
      <c r="O379" t="str">
        <f t="shared" si="62"/>
        <v/>
      </c>
      <c r="R379" t="str">
        <f t="shared" si="63"/>
        <v/>
      </c>
    </row>
    <row r="380" spans="1:18">
      <c r="A380" t="str">
        <f>CSV!B380&amp;""</f>
        <v/>
      </c>
      <c r="B380" s="11" t="str" cm="1">
        <f t="array" ref="B380">IF(CSV!$AR380=0,"",INDEX(Input!$D$2:$AC$500,CSV!$AR380,$L$1)&amp;"")</f>
        <v/>
      </c>
      <c r="C380" s="11" t="str">
        <f t="shared" si="58"/>
        <v/>
      </c>
      <c r="D380" s="11" t="str">
        <f t="shared" si="59"/>
        <v/>
      </c>
      <c r="E380" s="11" t="str">
        <f t="shared" si="60"/>
        <v/>
      </c>
      <c r="F380" s="11" t="str">
        <f t="shared" si="61"/>
        <v/>
      </c>
      <c r="G380" s="11" t="str" cm="1">
        <f t="array" ref="G380">IF($D380="","",IFERROR(_xlfn.LET(_xlpm.t,_xlfn.TEXTSPLIT($D380,"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"&amp;TRIM($D380)))</f>
        <v/>
      </c>
      <c r="H380" s="11" t="str">
        <f t="shared" si="56"/>
        <v/>
      </c>
      <c r="I380" t="str">
        <f t="shared" si="57"/>
        <v/>
      </c>
      <c r="N380" t="str">
        <f>WindowsReports!G380&amp;""</f>
        <v/>
      </c>
      <c r="O380" t="str">
        <f t="shared" si="62"/>
        <v/>
      </c>
      <c r="R380" t="str">
        <f t="shared" si="63"/>
        <v/>
      </c>
    </row>
    <row r="381" spans="1:18">
      <c r="A381" t="str">
        <f>CSV!B381&amp;""</f>
        <v/>
      </c>
      <c r="B381" s="11" t="str" cm="1">
        <f t="array" ref="B381">IF(CSV!$AR381=0,"",INDEX(Input!$D$2:$AC$500,CSV!$AR381,$L$1)&amp;"")</f>
        <v/>
      </c>
      <c r="C381" s="11" t="str">
        <f t="shared" si="58"/>
        <v/>
      </c>
      <c r="D381" s="11" t="str">
        <f t="shared" si="59"/>
        <v/>
      </c>
      <c r="E381" s="11" t="str">
        <f t="shared" si="60"/>
        <v/>
      </c>
      <c r="F381" s="11" t="str">
        <f t="shared" si="61"/>
        <v/>
      </c>
      <c r="G381" s="11" t="str" cm="1">
        <f t="array" ref="G381">IF($D381="","",IFERROR(_xlfn.LET(_xlpm.t,_xlfn.TEXTSPLIT($D381,"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"&amp;TRIM($D381)))</f>
        <v/>
      </c>
      <c r="H381" s="11" t="str">
        <f t="shared" si="56"/>
        <v/>
      </c>
      <c r="I381" t="str">
        <f t="shared" si="57"/>
        <v/>
      </c>
      <c r="N381" t="str">
        <f>WindowsReports!G381&amp;""</f>
        <v/>
      </c>
      <c r="O381" t="str">
        <f t="shared" si="62"/>
        <v/>
      </c>
      <c r="R381" t="str">
        <f t="shared" si="63"/>
        <v/>
      </c>
    </row>
    <row r="382" spans="1:18">
      <c r="A382" t="str">
        <f>CSV!B382&amp;""</f>
        <v/>
      </c>
      <c r="B382" s="11" t="str" cm="1">
        <f t="array" ref="B382">IF(CSV!$AR382=0,"",INDEX(Input!$D$2:$AC$500,CSV!$AR382,$L$1)&amp;"")</f>
        <v/>
      </c>
      <c r="C382" s="11" t="str">
        <f t="shared" si="58"/>
        <v/>
      </c>
      <c r="D382" s="11" t="str">
        <f t="shared" si="59"/>
        <v/>
      </c>
      <c r="E382" s="11" t="str">
        <f t="shared" si="60"/>
        <v/>
      </c>
      <c r="F382" s="11" t="str">
        <f t="shared" si="61"/>
        <v/>
      </c>
      <c r="G382" s="11" t="str" cm="1">
        <f t="array" ref="G382">IF($D382="","",IFERROR(_xlfn.LET(_xlpm.t,_xlfn.TEXTSPLIT($D382,"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"&amp;TRIM($D382)))</f>
        <v/>
      </c>
      <c r="H382" s="11" t="str">
        <f t="shared" si="56"/>
        <v/>
      </c>
      <c r="I382" t="str">
        <f t="shared" si="57"/>
        <v/>
      </c>
      <c r="N382" t="str">
        <f>WindowsReports!G382&amp;""</f>
        <v/>
      </c>
      <c r="O382" t="str">
        <f t="shared" si="62"/>
        <v/>
      </c>
      <c r="R382" t="str">
        <f t="shared" si="63"/>
        <v/>
      </c>
    </row>
    <row r="383" spans="1:18">
      <c r="A383" t="str">
        <f>CSV!B383&amp;""</f>
        <v/>
      </c>
      <c r="B383" s="11" t="str" cm="1">
        <f t="array" ref="B383">IF(CSV!$AR383=0,"",INDEX(Input!$D$2:$AC$500,CSV!$AR383,$L$1)&amp;"")</f>
        <v/>
      </c>
      <c r="C383" s="11" t="str">
        <f t="shared" si="58"/>
        <v/>
      </c>
      <c r="D383" s="11" t="str">
        <f t="shared" si="59"/>
        <v/>
      </c>
      <c r="E383" s="11" t="str">
        <f t="shared" si="60"/>
        <v/>
      </c>
      <c r="F383" s="11" t="str">
        <f t="shared" si="61"/>
        <v/>
      </c>
      <c r="G383" s="11" t="str" cm="1">
        <f t="array" ref="G383">IF($D383="","",IFERROR(_xlfn.LET(_xlpm.t,_xlfn.TEXTSPLIT($D383,"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"&amp;TRIM($D383)))</f>
        <v/>
      </c>
      <c r="H383" s="11" t="str">
        <f t="shared" si="56"/>
        <v/>
      </c>
      <c r="I383" t="str">
        <f t="shared" si="57"/>
        <v/>
      </c>
      <c r="N383" t="str">
        <f>WindowsReports!G383&amp;""</f>
        <v/>
      </c>
      <c r="O383" t="str">
        <f t="shared" si="62"/>
        <v/>
      </c>
      <c r="R383" t="str">
        <f t="shared" si="63"/>
        <v/>
      </c>
    </row>
    <row r="384" spans="1:18">
      <c r="A384" t="str">
        <f>CSV!B384&amp;""</f>
        <v/>
      </c>
      <c r="B384" s="11" t="str" cm="1">
        <f t="array" ref="B384">IF(CSV!$AR384=0,"",INDEX(Input!$D$2:$AC$500,CSV!$AR384,$L$1)&amp;"")</f>
        <v/>
      </c>
      <c r="C384" s="11" t="str">
        <f t="shared" si="58"/>
        <v/>
      </c>
      <c r="D384" s="11" t="str">
        <f t="shared" si="59"/>
        <v/>
      </c>
      <c r="E384" s="11" t="str">
        <f t="shared" si="60"/>
        <v/>
      </c>
      <c r="F384" s="11" t="str">
        <f t="shared" si="61"/>
        <v/>
      </c>
      <c r="G384" s="11" t="str" cm="1">
        <f t="array" ref="G384">IF($D384="","",IFERROR(_xlfn.LET(_xlpm.t,_xlfn.TEXTSPLIT($D384,"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"&amp;TRIM($D384)))</f>
        <v/>
      </c>
      <c r="H384" s="11" t="str">
        <f t="shared" si="56"/>
        <v/>
      </c>
      <c r="I384" t="str">
        <f t="shared" si="57"/>
        <v/>
      </c>
      <c r="N384" t="str">
        <f>WindowsReports!G384&amp;""</f>
        <v/>
      </c>
      <c r="O384" t="str">
        <f t="shared" si="62"/>
        <v/>
      </c>
      <c r="R384" t="str">
        <f t="shared" si="63"/>
        <v/>
      </c>
    </row>
    <row r="385" spans="1:18">
      <c r="A385" t="str">
        <f>CSV!B385&amp;""</f>
        <v/>
      </c>
      <c r="B385" s="11" t="str" cm="1">
        <f t="array" ref="B385">IF(CSV!$AR385=0,"",INDEX(Input!$D$2:$AC$500,CSV!$AR385,$L$1)&amp;"")</f>
        <v/>
      </c>
      <c r="C385" s="11" t="str">
        <f t="shared" si="58"/>
        <v/>
      </c>
      <c r="D385" s="11" t="str">
        <f t="shared" si="59"/>
        <v/>
      </c>
      <c r="E385" s="11" t="str">
        <f t="shared" si="60"/>
        <v/>
      </c>
      <c r="F385" s="11" t="str">
        <f t="shared" si="61"/>
        <v/>
      </c>
      <c r="G385" s="11" t="str" cm="1">
        <f t="array" ref="G385">IF($D385="","",IFERROR(_xlfn.LET(_xlpm.t,_xlfn.TEXTSPLIT($D385,"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"&amp;TRIM($D385)))</f>
        <v/>
      </c>
      <c r="H385" s="11" t="str">
        <f t="shared" si="56"/>
        <v/>
      </c>
      <c r="I385" t="str">
        <f t="shared" si="57"/>
        <v/>
      </c>
      <c r="N385" t="str">
        <f>WindowsReports!G385&amp;""</f>
        <v/>
      </c>
      <c r="O385" t="str">
        <f t="shared" si="62"/>
        <v/>
      </c>
      <c r="R385" t="str">
        <f t="shared" si="63"/>
        <v/>
      </c>
    </row>
    <row r="386" spans="1:18">
      <c r="A386" t="str">
        <f>CSV!B386&amp;""</f>
        <v/>
      </c>
      <c r="B386" s="11" t="str" cm="1">
        <f t="array" ref="B386">IF(CSV!$AR386=0,"",INDEX(Input!$D$2:$AC$500,CSV!$AR386,$L$1)&amp;"")</f>
        <v/>
      </c>
      <c r="C386" s="11" t="str">
        <f t="shared" si="58"/>
        <v/>
      </c>
      <c r="D386" s="11" t="str">
        <f t="shared" si="59"/>
        <v/>
      </c>
      <c r="E386" s="11" t="str">
        <f t="shared" si="60"/>
        <v/>
      </c>
      <c r="F386" s="11" t="str">
        <f t="shared" si="61"/>
        <v/>
      </c>
      <c r="G386" s="11" t="str" cm="1">
        <f t="array" ref="G386">IF($D386="","",IFERROR(_xlfn.LET(_xlpm.t,_xlfn.TEXTSPLIT($D386,"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"&amp;TRIM($D386)))</f>
        <v/>
      </c>
      <c r="H386" s="11" t="str">
        <f t="shared" ref="H386:H449" si="64">E386</f>
        <v/>
      </c>
      <c r="I386" t="str">
        <f t="shared" ref="I386:I449" si="65">IF(H386&lt;&gt;"",H386,IF(G386&lt;&gt;"",G386,F386))</f>
        <v/>
      </c>
      <c r="N386" t="str">
        <f>WindowsReports!G386&amp;""</f>
        <v/>
      </c>
      <c r="O386" t="str">
        <f t="shared" si="62"/>
        <v/>
      </c>
      <c r="R386" t="str">
        <f t="shared" si="63"/>
        <v/>
      </c>
    </row>
    <row r="387" spans="1:18">
      <c r="A387" t="str">
        <f>CSV!B387&amp;""</f>
        <v/>
      </c>
      <c r="B387" s="11" t="str" cm="1">
        <f t="array" ref="B387">IF(CSV!$AR387=0,"",INDEX(Input!$D$2:$AC$500,CSV!$AR387,$L$1)&amp;"")</f>
        <v/>
      </c>
      <c r="C387" s="11" t="str">
        <f t="shared" ref="C387:C450" si="66">IF($B387="","",IFERROR(_xlfn.TEXTAFTER($B387,"Core(TM) "),IFERROR(_xlfn.TEXTAFTER($B387,"Xeon(R) "),"")))</f>
        <v/>
      </c>
      <c r="D387" s="11" t="str">
        <f t="shared" ref="D387:D450" si="67">IF($B387="","",IFERROR(_xlfn.TEXTAFTER($B387,"Ryzen "),""))</f>
        <v/>
      </c>
      <c r="E387" s="11" t="str">
        <f t="shared" ref="E387:E450" si="68">IF($B387="","",IF(ISNUMBER(SEARCH("Ultra",$B387)),"Ultra"&amp;_xlfn.TEXTAFTER($B387,"Ultra"),""))</f>
        <v/>
      </c>
      <c r="F387" s="11" t="str">
        <f t="shared" ref="F387:F450" si="69">IF(C387="","",IF(ISNUMBER(SEARCH("Xeon(R)",$B387)),"Xeon "&amp;TRIM(SUBSTITUTE(_xlfn.TEXTBEFORE(C387&amp;"@","@"),"CPU","")),TRIM(_xlfn.TEXTBEFORE(C387," ",,1,1))))</f>
        <v/>
      </c>
      <c r="G387" s="11" t="str" cm="1">
        <f t="array" ref="G387">IF($D387="","",IFERROR(_xlfn.LET(_xlpm.t,_xlfn.TEXTSPLIT($D387,"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"&amp;TRIM($D387)))</f>
        <v/>
      </c>
      <c r="H387" s="11" t="str">
        <f t="shared" si="64"/>
        <v/>
      </c>
      <c r="I387" t="str">
        <f t="shared" si="65"/>
        <v/>
      </c>
      <c r="N387" t="str">
        <f>WindowsReports!G387&amp;""</f>
        <v/>
      </c>
      <c r="O387" t="str">
        <f t="shared" ref="O387:O450" si="70">IF($N387="","",IFERROR(_xlfn.TEXTAFTER($N387,"Core(TM) "),IFERROR(_xlfn.TEXTAFTER($N387,"Xeon(R) "),"")))</f>
        <v/>
      </c>
      <c r="R387" t="str">
        <f t="shared" ref="R387:R450" si="71">IF(O387="","",IF(ISNUMBER(SEARCH("Xeon(R)",$N387)),"Xeon "&amp;TRIM(SUBSTITUTE(_xlfn.TEXTBEFORE(O387&amp;"@","@"),"CPU","")),TRIM(_xlfn.TEXTBEFORE(O387," ",,1,1))))</f>
        <v/>
      </c>
    </row>
    <row r="388" spans="1:18">
      <c r="A388" t="str">
        <f>CSV!B388&amp;""</f>
        <v/>
      </c>
      <c r="B388" s="11" t="str" cm="1">
        <f t="array" ref="B388">IF(CSV!$AR388=0,"",INDEX(Input!$D$2:$AC$500,CSV!$AR388,$L$1)&amp;"")</f>
        <v/>
      </c>
      <c r="C388" s="11" t="str">
        <f t="shared" si="66"/>
        <v/>
      </c>
      <c r="D388" s="11" t="str">
        <f t="shared" si="67"/>
        <v/>
      </c>
      <c r="E388" s="11" t="str">
        <f t="shared" si="68"/>
        <v/>
      </c>
      <c r="F388" s="11" t="str">
        <f t="shared" si="69"/>
        <v/>
      </c>
      <c r="G388" s="11" t="str" cm="1">
        <f t="array" ref="G388">IF($D388="","",IFERROR(_xlfn.LET(_xlpm.t,_xlfn.TEXTSPLIT($D388,"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"&amp;TRIM($D388)))</f>
        <v/>
      </c>
      <c r="H388" s="11" t="str">
        <f t="shared" si="64"/>
        <v/>
      </c>
      <c r="I388" t="str">
        <f t="shared" si="65"/>
        <v/>
      </c>
      <c r="N388" t="str">
        <f>WindowsReports!G388&amp;""</f>
        <v/>
      </c>
      <c r="O388" t="str">
        <f t="shared" si="70"/>
        <v/>
      </c>
      <c r="R388" t="str">
        <f t="shared" si="71"/>
        <v/>
      </c>
    </row>
    <row r="389" spans="1:18">
      <c r="A389" t="str">
        <f>CSV!B389&amp;""</f>
        <v/>
      </c>
      <c r="B389" s="11" t="str" cm="1">
        <f t="array" ref="B389">IF(CSV!$AR389=0,"",INDEX(Input!$D$2:$AC$500,CSV!$AR389,$L$1)&amp;"")</f>
        <v/>
      </c>
      <c r="C389" s="11" t="str">
        <f t="shared" si="66"/>
        <v/>
      </c>
      <c r="D389" s="11" t="str">
        <f t="shared" si="67"/>
        <v/>
      </c>
      <c r="E389" s="11" t="str">
        <f t="shared" si="68"/>
        <v/>
      </c>
      <c r="F389" s="11" t="str">
        <f t="shared" si="69"/>
        <v/>
      </c>
      <c r="G389" s="11" t="str" cm="1">
        <f t="array" ref="G389">IF($D389="","",IFERROR(_xlfn.LET(_xlpm.t,_xlfn.TEXTSPLIT($D389,"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"&amp;TRIM($D389)))</f>
        <v/>
      </c>
      <c r="H389" s="11" t="str">
        <f t="shared" si="64"/>
        <v/>
      </c>
      <c r="I389" t="str">
        <f t="shared" si="65"/>
        <v/>
      </c>
      <c r="N389" t="str">
        <f>WindowsReports!G389&amp;""</f>
        <v/>
      </c>
      <c r="O389" t="str">
        <f t="shared" si="70"/>
        <v/>
      </c>
      <c r="R389" t="str">
        <f t="shared" si="71"/>
        <v/>
      </c>
    </row>
    <row r="390" spans="1:18">
      <c r="A390" t="str">
        <f>CSV!B390&amp;""</f>
        <v/>
      </c>
      <c r="B390" s="11" t="str" cm="1">
        <f t="array" ref="B390">IF(CSV!$AR390=0,"",INDEX(Input!$D$2:$AC$500,CSV!$AR390,$L$1)&amp;"")</f>
        <v/>
      </c>
      <c r="C390" s="11" t="str">
        <f t="shared" si="66"/>
        <v/>
      </c>
      <c r="D390" s="11" t="str">
        <f t="shared" si="67"/>
        <v/>
      </c>
      <c r="E390" s="11" t="str">
        <f t="shared" si="68"/>
        <v/>
      </c>
      <c r="F390" s="11" t="str">
        <f t="shared" si="69"/>
        <v/>
      </c>
      <c r="G390" s="11" t="str" cm="1">
        <f t="array" ref="G390">IF($D390="","",IFERROR(_xlfn.LET(_xlpm.t,_xlfn.TEXTSPLIT($D390,"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"&amp;TRIM($D390)))</f>
        <v/>
      </c>
      <c r="H390" s="11" t="str">
        <f t="shared" si="64"/>
        <v/>
      </c>
      <c r="I390" t="str">
        <f t="shared" si="65"/>
        <v/>
      </c>
      <c r="N390" t="str">
        <f>WindowsReports!G390&amp;""</f>
        <v/>
      </c>
      <c r="O390" t="str">
        <f t="shared" si="70"/>
        <v/>
      </c>
      <c r="R390" t="str">
        <f t="shared" si="71"/>
        <v/>
      </c>
    </row>
    <row r="391" spans="1:18">
      <c r="A391" t="str">
        <f>CSV!B391&amp;""</f>
        <v/>
      </c>
      <c r="B391" s="11" t="str" cm="1">
        <f t="array" ref="B391">IF(CSV!$AR391=0,"",INDEX(Input!$D$2:$AC$500,CSV!$AR391,$L$1)&amp;"")</f>
        <v/>
      </c>
      <c r="C391" s="11" t="str">
        <f t="shared" si="66"/>
        <v/>
      </c>
      <c r="D391" s="11" t="str">
        <f t="shared" si="67"/>
        <v/>
      </c>
      <c r="E391" s="11" t="str">
        <f t="shared" si="68"/>
        <v/>
      </c>
      <c r="F391" s="11" t="str">
        <f t="shared" si="69"/>
        <v/>
      </c>
      <c r="G391" s="11" t="str" cm="1">
        <f t="array" ref="G391">IF($D391="","",IFERROR(_xlfn.LET(_xlpm.t,_xlfn.TEXTSPLIT($D391,"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"&amp;TRIM($D391)))</f>
        <v/>
      </c>
      <c r="H391" s="11" t="str">
        <f t="shared" si="64"/>
        <v/>
      </c>
      <c r="I391" t="str">
        <f t="shared" si="65"/>
        <v/>
      </c>
      <c r="N391" t="str">
        <f>WindowsReports!G391&amp;""</f>
        <v/>
      </c>
      <c r="O391" t="str">
        <f t="shared" si="70"/>
        <v/>
      </c>
      <c r="R391" t="str">
        <f t="shared" si="71"/>
        <v/>
      </c>
    </row>
    <row r="392" spans="1:18">
      <c r="A392" t="str">
        <f>CSV!B392&amp;""</f>
        <v/>
      </c>
      <c r="B392" s="11" t="str" cm="1">
        <f t="array" ref="B392">IF(CSV!$AR392=0,"",INDEX(Input!$D$2:$AC$500,CSV!$AR392,$L$1)&amp;"")</f>
        <v/>
      </c>
      <c r="C392" s="11" t="str">
        <f t="shared" si="66"/>
        <v/>
      </c>
      <c r="D392" s="11" t="str">
        <f t="shared" si="67"/>
        <v/>
      </c>
      <c r="E392" s="11" t="str">
        <f t="shared" si="68"/>
        <v/>
      </c>
      <c r="F392" s="11" t="str">
        <f t="shared" si="69"/>
        <v/>
      </c>
      <c r="G392" s="11" t="str" cm="1">
        <f t="array" ref="G392">IF($D392="","",IFERROR(_xlfn.LET(_xlpm.t,_xlfn.TEXTSPLIT($D392,"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"&amp;TRIM($D392)))</f>
        <v/>
      </c>
      <c r="H392" s="11" t="str">
        <f t="shared" si="64"/>
        <v/>
      </c>
      <c r="I392" t="str">
        <f t="shared" si="65"/>
        <v/>
      </c>
      <c r="N392" t="str">
        <f>WindowsReports!G392&amp;""</f>
        <v/>
      </c>
      <c r="O392" t="str">
        <f t="shared" si="70"/>
        <v/>
      </c>
      <c r="R392" t="str">
        <f t="shared" si="71"/>
        <v/>
      </c>
    </row>
    <row r="393" spans="1:18">
      <c r="A393" t="str">
        <f>CSV!B393&amp;""</f>
        <v/>
      </c>
      <c r="B393" s="11" t="str" cm="1">
        <f t="array" ref="B393">IF(CSV!$AR393=0,"",INDEX(Input!$D$2:$AC$500,CSV!$AR393,$L$1)&amp;"")</f>
        <v/>
      </c>
      <c r="C393" s="11" t="str">
        <f t="shared" si="66"/>
        <v/>
      </c>
      <c r="D393" s="11" t="str">
        <f t="shared" si="67"/>
        <v/>
      </c>
      <c r="E393" s="11" t="str">
        <f t="shared" si="68"/>
        <v/>
      </c>
      <c r="F393" s="11" t="str">
        <f t="shared" si="69"/>
        <v/>
      </c>
      <c r="G393" s="11" t="str" cm="1">
        <f t="array" ref="G393">IF($D393="","",IFERROR(_xlfn.LET(_xlpm.t,_xlfn.TEXTSPLIT($D393,"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"&amp;TRIM($D393)))</f>
        <v/>
      </c>
      <c r="H393" s="11" t="str">
        <f t="shared" si="64"/>
        <v/>
      </c>
      <c r="I393" t="str">
        <f t="shared" si="65"/>
        <v/>
      </c>
      <c r="N393" t="str">
        <f>WindowsReports!G393&amp;""</f>
        <v/>
      </c>
      <c r="O393" t="str">
        <f t="shared" si="70"/>
        <v/>
      </c>
      <c r="R393" t="str">
        <f t="shared" si="71"/>
        <v/>
      </c>
    </row>
    <row r="394" spans="1:18">
      <c r="A394" t="str">
        <f>CSV!B394&amp;""</f>
        <v/>
      </c>
      <c r="B394" s="11" t="str" cm="1">
        <f t="array" ref="B394">IF(CSV!$AR394=0,"",INDEX(Input!$D$2:$AC$500,CSV!$AR394,$L$1)&amp;"")</f>
        <v/>
      </c>
      <c r="C394" s="11" t="str">
        <f t="shared" si="66"/>
        <v/>
      </c>
      <c r="D394" s="11" t="str">
        <f t="shared" si="67"/>
        <v/>
      </c>
      <c r="E394" s="11" t="str">
        <f t="shared" si="68"/>
        <v/>
      </c>
      <c r="F394" s="11" t="str">
        <f t="shared" si="69"/>
        <v/>
      </c>
      <c r="G394" s="11" t="str" cm="1">
        <f t="array" ref="G394">IF($D394="","",IFERROR(_xlfn.LET(_xlpm.t,_xlfn.TEXTSPLIT($D394,"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"&amp;TRIM($D394)))</f>
        <v/>
      </c>
      <c r="H394" s="11" t="str">
        <f t="shared" si="64"/>
        <v/>
      </c>
      <c r="I394" t="str">
        <f t="shared" si="65"/>
        <v/>
      </c>
      <c r="N394" t="str">
        <f>WindowsReports!G394&amp;""</f>
        <v/>
      </c>
      <c r="O394" t="str">
        <f t="shared" si="70"/>
        <v/>
      </c>
      <c r="R394" t="str">
        <f t="shared" si="71"/>
        <v/>
      </c>
    </row>
    <row r="395" spans="1:18">
      <c r="A395" t="str">
        <f>CSV!B395&amp;""</f>
        <v/>
      </c>
      <c r="B395" s="11" t="str" cm="1">
        <f t="array" ref="B395">IF(CSV!$AR395=0,"",INDEX(Input!$D$2:$AC$500,CSV!$AR395,$L$1)&amp;"")</f>
        <v/>
      </c>
      <c r="C395" s="11" t="str">
        <f t="shared" si="66"/>
        <v/>
      </c>
      <c r="D395" s="11" t="str">
        <f t="shared" si="67"/>
        <v/>
      </c>
      <c r="E395" s="11" t="str">
        <f t="shared" si="68"/>
        <v/>
      </c>
      <c r="F395" s="11" t="str">
        <f t="shared" si="69"/>
        <v/>
      </c>
      <c r="G395" s="11" t="str" cm="1">
        <f t="array" ref="G395">IF($D395="","",IFERROR(_xlfn.LET(_xlpm.t,_xlfn.TEXTSPLIT($D395,"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"&amp;TRIM($D395)))</f>
        <v/>
      </c>
      <c r="H395" s="11" t="str">
        <f t="shared" si="64"/>
        <v/>
      </c>
      <c r="I395" t="str">
        <f t="shared" si="65"/>
        <v/>
      </c>
      <c r="N395" t="str">
        <f>WindowsReports!G395&amp;""</f>
        <v/>
      </c>
      <c r="O395" t="str">
        <f t="shared" si="70"/>
        <v/>
      </c>
      <c r="R395" t="str">
        <f t="shared" si="71"/>
        <v/>
      </c>
    </row>
    <row r="396" spans="1:18">
      <c r="A396" t="str">
        <f>CSV!B396&amp;""</f>
        <v/>
      </c>
      <c r="B396" s="11" t="str" cm="1">
        <f t="array" ref="B396">IF(CSV!$AR396=0,"",INDEX(Input!$D$2:$AC$500,CSV!$AR396,$L$1)&amp;"")</f>
        <v/>
      </c>
      <c r="C396" s="11" t="str">
        <f t="shared" si="66"/>
        <v/>
      </c>
      <c r="D396" s="11" t="str">
        <f t="shared" si="67"/>
        <v/>
      </c>
      <c r="E396" s="11" t="str">
        <f t="shared" si="68"/>
        <v/>
      </c>
      <c r="F396" s="11" t="str">
        <f t="shared" si="69"/>
        <v/>
      </c>
      <c r="G396" s="11" t="str" cm="1">
        <f t="array" ref="G396">IF($D396="","",IFERROR(_xlfn.LET(_xlpm.t,_xlfn.TEXTSPLIT($D396,"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"&amp;TRIM($D396)))</f>
        <v/>
      </c>
      <c r="H396" s="11" t="str">
        <f t="shared" si="64"/>
        <v/>
      </c>
      <c r="I396" t="str">
        <f t="shared" si="65"/>
        <v/>
      </c>
      <c r="N396" t="str">
        <f>WindowsReports!G396&amp;""</f>
        <v/>
      </c>
      <c r="O396" t="str">
        <f t="shared" si="70"/>
        <v/>
      </c>
      <c r="R396" t="str">
        <f t="shared" si="71"/>
        <v/>
      </c>
    </row>
    <row r="397" spans="1:18">
      <c r="A397" t="str">
        <f>CSV!B397&amp;""</f>
        <v/>
      </c>
      <c r="B397" s="11" t="str" cm="1">
        <f t="array" ref="B397">IF(CSV!$AR397=0,"",INDEX(Input!$D$2:$AC$500,CSV!$AR397,$L$1)&amp;"")</f>
        <v/>
      </c>
      <c r="C397" s="11" t="str">
        <f t="shared" si="66"/>
        <v/>
      </c>
      <c r="D397" s="11" t="str">
        <f t="shared" si="67"/>
        <v/>
      </c>
      <c r="E397" s="11" t="str">
        <f t="shared" si="68"/>
        <v/>
      </c>
      <c r="F397" s="11" t="str">
        <f t="shared" si="69"/>
        <v/>
      </c>
      <c r="G397" s="11" t="str" cm="1">
        <f t="array" ref="G397">IF($D397="","",IFERROR(_xlfn.LET(_xlpm.t,_xlfn.TEXTSPLIT($D397,"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"&amp;TRIM($D397)))</f>
        <v/>
      </c>
      <c r="H397" s="11" t="str">
        <f t="shared" si="64"/>
        <v/>
      </c>
      <c r="I397" t="str">
        <f t="shared" si="65"/>
        <v/>
      </c>
      <c r="N397" t="str">
        <f>WindowsReports!G397&amp;""</f>
        <v/>
      </c>
      <c r="O397" t="str">
        <f t="shared" si="70"/>
        <v/>
      </c>
      <c r="R397" t="str">
        <f t="shared" si="71"/>
        <v/>
      </c>
    </row>
    <row r="398" spans="1:18">
      <c r="A398" t="str">
        <f>CSV!B398&amp;""</f>
        <v/>
      </c>
      <c r="B398" s="11" t="str" cm="1">
        <f t="array" ref="B398">IF(CSV!$AR398=0,"",INDEX(Input!$D$2:$AC$500,CSV!$AR398,$L$1)&amp;"")</f>
        <v/>
      </c>
      <c r="C398" s="11" t="str">
        <f t="shared" si="66"/>
        <v/>
      </c>
      <c r="D398" s="11" t="str">
        <f t="shared" si="67"/>
        <v/>
      </c>
      <c r="E398" s="11" t="str">
        <f t="shared" si="68"/>
        <v/>
      </c>
      <c r="F398" s="11" t="str">
        <f t="shared" si="69"/>
        <v/>
      </c>
      <c r="G398" s="11" t="str" cm="1">
        <f t="array" ref="G398">IF($D398="","",IFERROR(_xlfn.LET(_xlpm.t,_xlfn.TEXTSPLIT($D398,"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"&amp;TRIM($D398)))</f>
        <v/>
      </c>
      <c r="H398" s="11" t="str">
        <f t="shared" si="64"/>
        <v/>
      </c>
      <c r="I398" t="str">
        <f t="shared" si="65"/>
        <v/>
      </c>
      <c r="N398" t="str">
        <f>WindowsReports!G398&amp;""</f>
        <v/>
      </c>
      <c r="O398" t="str">
        <f t="shared" si="70"/>
        <v/>
      </c>
      <c r="R398" t="str">
        <f t="shared" si="71"/>
        <v/>
      </c>
    </row>
    <row r="399" spans="1:18">
      <c r="A399" t="str">
        <f>CSV!B399&amp;""</f>
        <v/>
      </c>
      <c r="B399" s="11" t="str" cm="1">
        <f t="array" ref="B399">IF(CSV!$AR399=0,"",INDEX(Input!$D$2:$AC$500,CSV!$AR399,$L$1)&amp;"")</f>
        <v/>
      </c>
      <c r="C399" s="11" t="str">
        <f t="shared" si="66"/>
        <v/>
      </c>
      <c r="D399" s="11" t="str">
        <f t="shared" si="67"/>
        <v/>
      </c>
      <c r="E399" s="11" t="str">
        <f t="shared" si="68"/>
        <v/>
      </c>
      <c r="F399" s="11" t="str">
        <f t="shared" si="69"/>
        <v/>
      </c>
      <c r="G399" s="11" t="str" cm="1">
        <f t="array" ref="G399">IF($D399="","",IFERROR(_xlfn.LET(_xlpm.t,_xlfn.TEXTSPLIT($D399,"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"&amp;TRIM($D399)))</f>
        <v/>
      </c>
      <c r="H399" s="11" t="str">
        <f t="shared" si="64"/>
        <v/>
      </c>
      <c r="I399" t="str">
        <f t="shared" si="65"/>
        <v/>
      </c>
      <c r="N399" t="str">
        <f>WindowsReports!G399&amp;""</f>
        <v/>
      </c>
      <c r="O399" t="str">
        <f t="shared" si="70"/>
        <v/>
      </c>
      <c r="R399" t="str">
        <f t="shared" si="71"/>
        <v/>
      </c>
    </row>
    <row r="400" spans="1:18">
      <c r="A400" t="str">
        <f>CSV!B400&amp;""</f>
        <v/>
      </c>
      <c r="B400" s="11" t="str" cm="1">
        <f t="array" ref="B400">IF(CSV!$AR400=0,"",INDEX(Input!$D$2:$AC$500,CSV!$AR400,$L$1)&amp;"")</f>
        <v/>
      </c>
      <c r="C400" s="11" t="str">
        <f t="shared" si="66"/>
        <v/>
      </c>
      <c r="D400" s="11" t="str">
        <f t="shared" si="67"/>
        <v/>
      </c>
      <c r="E400" s="11" t="str">
        <f t="shared" si="68"/>
        <v/>
      </c>
      <c r="F400" s="11" t="str">
        <f t="shared" si="69"/>
        <v/>
      </c>
      <c r="G400" s="11" t="str" cm="1">
        <f t="array" ref="G400">IF($D400="","",IFERROR(_xlfn.LET(_xlpm.t,_xlfn.TEXTSPLIT($D400,"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"&amp;TRIM($D400)))</f>
        <v/>
      </c>
      <c r="H400" s="11" t="str">
        <f t="shared" si="64"/>
        <v/>
      </c>
      <c r="I400" t="str">
        <f t="shared" si="65"/>
        <v/>
      </c>
      <c r="N400" t="str">
        <f>WindowsReports!G400&amp;""</f>
        <v/>
      </c>
      <c r="O400" t="str">
        <f t="shared" si="70"/>
        <v/>
      </c>
      <c r="R400" t="str">
        <f t="shared" si="71"/>
        <v/>
      </c>
    </row>
    <row r="401" spans="1:18">
      <c r="A401" t="str">
        <f>CSV!B401&amp;""</f>
        <v/>
      </c>
      <c r="B401" s="11" t="str" cm="1">
        <f t="array" ref="B401">IF(CSV!$AR401=0,"",INDEX(Input!$D$2:$AC$500,CSV!$AR401,$L$1)&amp;"")</f>
        <v/>
      </c>
      <c r="C401" s="11" t="str">
        <f t="shared" si="66"/>
        <v/>
      </c>
      <c r="D401" s="11" t="str">
        <f t="shared" si="67"/>
        <v/>
      </c>
      <c r="E401" s="11" t="str">
        <f t="shared" si="68"/>
        <v/>
      </c>
      <c r="F401" s="11" t="str">
        <f t="shared" si="69"/>
        <v/>
      </c>
      <c r="G401" s="11" t="str" cm="1">
        <f t="array" ref="G401">IF($D401="","",IFERROR(_xlfn.LET(_xlpm.t,_xlfn.TEXTSPLIT($D401,"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"&amp;TRIM($D401)))</f>
        <v/>
      </c>
      <c r="H401" s="11" t="str">
        <f t="shared" si="64"/>
        <v/>
      </c>
      <c r="I401" t="str">
        <f t="shared" si="65"/>
        <v/>
      </c>
      <c r="N401" t="str">
        <f>WindowsReports!G401&amp;""</f>
        <v/>
      </c>
      <c r="O401" t="str">
        <f t="shared" si="70"/>
        <v/>
      </c>
      <c r="R401" t="str">
        <f t="shared" si="71"/>
        <v/>
      </c>
    </row>
    <row r="402" spans="1:18">
      <c r="A402" t="str">
        <f>CSV!B402&amp;""</f>
        <v/>
      </c>
      <c r="B402" s="11" t="str" cm="1">
        <f t="array" ref="B402">IF(CSV!$AR402=0,"",INDEX(Input!$D$2:$AC$500,CSV!$AR402,$L$1)&amp;"")</f>
        <v/>
      </c>
      <c r="C402" s="11" t="str">
        <f t="shared" si="66"/>
        <v/>
      </c>
      <c r="D402" s="11" t="str">
        <f t="shared" si="67"/>
        <v/>
      </c>
      <c r="E402" s="11" t="str">
        <f t="shared" si="68"/>
        <v/>
      </c>
      <c r="F402" s="11" t="str">
        <f t="shared" si="69"/>
        <v/>
      </c>
      <c r="G402" s="11" t="str" cm="1">
        <f t="array" ref="G402">IF($D402="","",IFERROR(_xlfn.LET(_xlpm.t,_xlfn.TEXTSPLIT($D402,"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"&amp;TRIM($D402)))</f>
        <v/>
      </c>
      <c r="H402" s="11" t="str">
        <f t="shared" si="64"/>
        <v/>
      </c>
      <c r="I402" t="str">
        <f t="shared" si="65"/>
        <v/>
      </c>
      <c r="N402" t="str">
        <f>WindowsReports!G402&amp;""</f>
        <v/>
      </c>
      <c r="O402" t="str">
        <f t="shared" si="70"/>
        <v/>
      </c>
      <c r="R402" t="str">
        <f t="shared" si="71"/>
        <v/>
      </c>
    </row>
    <row r="403" spans="1:18">
      <c r="A403" t="str">
        <f>CSV!B403&amp;""</f>
        <v/>
      </c>
      <c r="B403" s="11" t="str" cm="1">
        <f t="array" ref="B403">IF(CSV!$AR403=0,"",INDEX(Input!$D$2:$AC$500,CSV!$AR403,$L$1)&amp;"")</f>
        <v/>
      </c>
      <c r="C403" s="11" t="str">
        <f t="shared" si="66"/>
        <v/>
      </c>
      <c r="D403" s="11" t="str">
        <f t="shared" si="67"/>
        <v/>
      </c>
      <c r="E403" s="11" t="str">
        <f t="shared" si="68"/>
        <v/>
      </c>
      <c r="F403" s="11" t="str">
        <f t="shared" si="69"/>
        <v/>
      </c>
      <c r="G403" s="11" t="str" cm="1">
        <f t="array" ref="G403">IF($D403="","",IFERROR(_xlfn.LET(_xlpm.t,_xlfn.TEXTSPLIT($D403,"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"&amp;TRIM($D403)))</f>
        <v/>
      </c>
      <c r="H403" s="11" t="str">
        <f t="shared" si="64"/>
        <v/>
      </c>
      <c r="I403" t="str">
        <f t="shared" si="65"/>
        <v/>
      </c>
      <c r="N403" t="str">
        <f>WindowsReports!G403&amp;""</f>
        <v/>
      </c>
      <c r="O403" t="str">
        <f t="shared" si="70"/>
        <v/>
      </c>
      <c r="R403" t="str">
        <f t="shared" si="71"/>
        <v/>
      </c>
    </row>
    <row r="404" spans="1:18">
      <c r="A404" t="str">
        <f>CSV!B404&amp;""</f>
        <v/>
      </c>
      <c r="B404" s="11" t="str" cm="1">
        <f t="array" ref="B404">IF(CSV!$AR404=0,"",INDEX(Input!$D$2:$AC$500,CSV!$AR404,$L$1)&amp;"")</f>
        <v/>
      </c>
      <c r="C404" s="11" t="str">
        <f t="shared" si="66"/>
        <v/>
      </c>
      <c r="D404" s="11" t="str">
        <f t="shared" si="67"/>
        <v/>
      </c>
      <c r="E404" s="11" t="str">
        <f t="shared" si="68"/>
        <v/>
      </c>
      <c r="F404" s="11" t="str">
        <f t="shared" si="69"/>
        <v/>
      </c>
      <c r="G404" s="11" t="str" cm="1">
        <f t="array" ref="G404">IF($D404="","",IFERROR(_xlfn.LET(_xlpm.t,_xlfn.TEXTSPLIT($D404,"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"&amp;TRIM($D404)))</f>
        <v/>
      </c>
      <c r="H404" s="11" t="str">
        <f t="shared" si="64"/>
        <v/>
      </c>
      <c r="I404" t="str">
        <f t="shared" si="65"/>
        <v/>
      </c>
      <c r="N404" t="str">
        <f>WindowsReports!G404&amp;""</f>
        <v/>
      </c>
      <c r="O404" t="str">
        <f t="shared" si="70"/>
        <v/>
      </c>
      <c r="R404" t="str">
        <f t="shared" si="71"/>
        <v/>
      </c>
    </row>
    <row r="405" spans="1:18">
      <c r="A405" t="str">
        <f>CSV!B405&amp;""</f>
        <v/>
      </c>
      <c r="B405" s="11" t="str" cm="1">
        <f t="array" ref="B405">IF(CSV!$AR405=0,"",INDEX(Input!$D$2:$AC$500,CSV!$AR405,$L$1)&amp;"")</f>
        <v/>
      </c>
      <c r="C405" s="11" t="str">
        <f t="shared" si="66"/>
        <v/>
      </c>
      <c r="D405" s="11" t="str">
        <f t="shared" si="67"/>
        <v/>
      </c>
      <c r="E405" s="11" t="str">
        <f t="shared" si="68"/>
        <v/>
      </c>
      <c r="F405" s="11" t="str">
        <f t="shared" si="69"/>
        <v/>
      </c>
      <c r="G405" s="11" t="str" cm="1">
        <f t="array" ref="G405">IF($D405="","",IFERROR(_xlfn.LET(_xlpm.t,_xlfn.TEXTSPLIT($D405,"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"&amp;TRIM($D405)))</f>
        <v/>
      </c>
      <c r="H405" s="11" t="str">
        <f t="shared" si="64"/>
        <v/>
      </c>
      <c r="I405" t="str">
        <f t="shared" si="65"/>
        <v/>
      </c>
      <c r="N405" t="str">
        <f>WindowsReports!G405&amp;""</f>
        <v/>
      </c>
      <c r="O405" t="str">
        <f t="shared" si="70"/>
        <v/>
      </c>
      <c r="R405" t="str">
        <f t="shared" si="71"/>
        <v/>
      </c>
    </row>
    <row r="406" spans="1:18">
      <c r="A406" t="str">
        <f>CSV!B406&amp;""</f>
        <v/>
      </c>
      <c r="B406" s="11" t="str" cm="1">
        <f t="array" ref="B406">IF(CSV!$AR406=0,"",INDEX(Input!$D$2:$AC$500,CSV!$AR406,$L$1)&amp;"")</f>
        <v/>
      </c>
      <c r="C406" s="11" t="str">
        <f t="shared" si="66"/>
        <v/>
      </c>
      <c r="D406" s="11" t="str">
        <f t="shared" si="67"/>
        <v/>
      </c>
      <c r="E406" s="11" t="str">
        <f t="shared" si="68"/>
        <v/>
      </c>
      <c r="F406" s="11" t="str">
        <f t="shared" si="69"/>
        <v/>
      </c>
      <c r="G406" s="11" t="str" cm="1">
        <f t="array" ref="G406">IF($D406="","",IFERROR(_xlfn.LET(_xlpm.t,_xlfn.TEXTSPLIT($D406,"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"&amp;TRIM($D406)))</f>
        <v/>
      </c>
      <c r="H406" s="11" t="str">
        <f t="shared" si="64"/>
        <v/>
      </c>
      <c r="I406" t="str">
        <f t="shared" si="65"/>
        <v/>
      </c>
      <c r="N406" t="str">
        <f>WindowsReports!G406&amp;""</f>
        <v/>
      </c>
      <c r="O406" t="str">
        <f t="shared" si="70"/>
        <v/>
      </c>
      <c r="R406" t="str">
        <f t="shared" si="71"/>
        <v/>
      </c>
    </row>
    <row r="407" spans="1:18">
      <c r="A407" t="str">
        <f>CSV!B407&amp;""</f>
        <v/>
      </c>
      <c r="B407" s="11" t="str" cm="1">
        <f t="array" ref="B407">IF(CSV!$AR407=0,"",INDEX(Input!$D$2:$AC$500,CSV!$AR407,$L$1)&amp;"")</f>
        <v/>
      </c>
      <c r="C407" s="11" t="str">
        <f t="shared" si="66"/>
        <v/>
      </c>
      <c r="D407" s="11" t="str">
        <f t="shared" si="67"/>
        <v/>
      </c>
      <c r="E407" s="11" t="str">
        <f t="shared" si="68"/>
        <v/>
      </c>
      <c r="F407" s="11" t="str">
        <f t="shared" si="69"/>
        <v/>
      </c>
      <c r="G407" s="11" t="str" cm="1">
        <f t="array" ref="G407">IF($D407="","",IFERROR(_xlfn.LET(_xlpm.t,_xlfn.TEXTSPLIT($D407,"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"&amp;TRIM($D407)))</f>
        <v/>
      </c>
      <c r="H407" s="11" t="str">
        <f t="shared" si="64"/>
        <v/>
      </c>
      <c r="I407" t="str">
        <f t="shared" si="65"/>
        <v/>
      </c>
      <c r="N407" t="str">
        <f>WindowsReports!G407&amp;""</f>
        <v/>
      </c>
      <c r="O407" t="str">
        <f t="shared" si="70"/>
        <v/>
      </c>
      <c r="R407" t="str">
        <f t="shared" si="71"/>
        <v/>
      </c>
    </row>
    <row r="408" spans="1:18">
      <c r="A408" t="str">
        <f>CSV!B408&amp;""</f>
        <v/>
      </c>
      <c r="B408" s="11" t="str" cm="1">
        <f t="array" ref="B408">IF(CSV!$AR408=0,"",INDEX(Input!$D$2:$AC$500,CSV!$AR408,$L$1)&amp;"")</f>
        <v/>
      </c>
      <c r="C408" s="11" t="str">
        <f t="shared" si="66"/>
        <v/>
      </c>
      <c r="D408" s="11" t="str">
        <f t="shared" si="67"/>
        <v/>
      </c>
      <c r="E408" s="11" t="str">
        <f t="shared" si="68"/>
        <v/>
      </c>
      <c r="F408" s="11" t="str">
        <f t="shared" si="69"/>
        <v/>
      </c>
      <c r="G408" s="11" t="str" cm="1">
        <f t="array" ref="G408">IF($D408="","",IFERROR(_xlfn.LET(_xlpm.t,_xlfn.TEXTSPLIT($D408,"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"&amp;TRIM($D408)))</f>
        <v/>
      </c>
      <c r="H408" s="11" t="str">
        <f t="shared" si="64"/>
        <v/>
      </c>
      <c r="I408" t="str">
        <f t="shared" si="65"/>
        <v/>
      </c>
      <c r="N408" t="str">
        <f>WindowsReports!G408&amp;""</f>
        <v/>
      </c>
      <c r="O408" t="str">
        <f t="shared" si="70"/>
        <v/>
      </c>
      <c r="R408" t="str">
        <f t="shared" si="71"/>
        <v/>
      </c>
    </row>
    <row r="409" spans="1:18">
      <c r="A409" t="str">
        <f>CSV!B409&amp;""</f>
        <v/>
      </c>
      <c r="B409" s="11" t="str" cm="1">
        <f t="array" ref="B409">IF(CSV!$AR409=0,"",INDEX(Input!$D$2:$AC$500,CSV!$AR409,$L$1)&amp;"")</f>
        <v/>
      </c>
      <c r="C409" s="11" t="str">
        <f t="shared" si="66"/>
        <v/>
      </c>
      <c r="D409" s="11" t="str">
        <f t="shared" si="67"/>
        <v/>
      </c>
      <c r="E409" s="11" t="str">
        <f t="shared" si="68"/>
        <v/>
      </c>
      <c r="F409" s="11" t="str">
        <f t="shared" si="69"/>
        <v/>
      </c>
      <c r="G409" s="11" t="str" cm="1">
        <f t="array" ref="G409">IF($D409="","",IFERROR(_xlfn.LET(_xlpm.t,_xlfn.TEXTSPLIT($D409,"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"&amp;TRIM($D409)))</f>
        <v/>
      </c>
      <c r="H409" s="11" t="str">
        <f t="shared" si="64"/>
        <v/>
      </c>
      <c r="I409" t="str">
        <f t="shared" si="65"/>
        <v/>
      </c>
      <c r="N409" t="str">
        <f>WindowsReports!G409&amp;""</f>
        <v/>
      </c>
      <c r="O409" t="str">
        <f t="shared" si="70"/>
        <v/>
      </c>
      <c r="R409" t="str">
        <f t="shared" si="71"/>
        <v/>
      </c>
    </row>
    <row r="410" spans="1:18">
      <c r="A410" t="str">
        <f>CSV!B410&amp;""</f>
        <v/>
      </c>
      <c r="B410" s="11" t="str" cm="1">
        <f t="array" ref="B410">IF(CSV!$AR410=0,"",INDEX(Input!$D$2:$AC$500,CSV!$AR410,$L$1)&amp;"")</f>
        <v/>
      </c>
      <c r="C410" s="11" t="str">
        <f t="shared" si="66"/>
        <v/>
      </c>
      <c r="D410" s="11" t="str">
        <f t="shared" si="67"/>
        <v/>
      </c>
      <c r="E410" s="11" t="str">
        <f t="shared" si="68"/>
        <v/>
      </c>
      <c r="F410" s="11" t="str">
        <f t="shared" si="69"/>
        <v/>
      </c>
      <c r="G410" s="11" t="str" cm="1">
        <f t="array" ref="G410">IF($D410="","",IFERROR(_xlfn.LET(_xlpm.t,_xlfn.TEXTSPLIT($D410,"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"&amp;TRIM($D410)))</f>
        <v/>
      </c>
      <c r="H410" s="11" t="str">
        <f t="shared" si="64"/>
        <v/>
      </c>
      <c r="I410" t="str">
        <f t="shared" si="65"/>
        <v/>
      </c>
      <c r="N410" t="str">
        <f>WindowsReports!G410&amp;""</f>
        <v/>
      </c>
      <c r="O410" t="str">
        <f t="shared" si="70"/>
        <v/>
      </c>
      <c r="R410" t="str">
        <f t="shared" si="71"/>
        <v/>
      </c>
    </row>
    <row r="411" spans="1:18">
      <c r="A411" t="str">
        <f>CSV!B411&amp;""</f>
        <v/>
      </c>
      <c r="B411" s="11" t="str" cm="1">
        <f t="array" ref="B411">IF(CSV!$AR411=0,"",INDEX(Input!$D$2:$AC$500,CSV!$AR411,$L$1)&amp;"")</f>
        <v/>
      </c>
      <c r="C411" s="11" t="str">
        <f t="shared" si="66"/>
        <v/>
      </c>
      <c r="D411" s="11" t="str">
        <f t="shared" si="67"/>
        <v/>
      </c>
      <c r="E411" s="11" t="str">
        <f t="shared" si="68"/>
        <v/>
      </c>
      <c r="F411" s="11" t="str">
        <f t="shared" si="69"/>
        <v/>
      </c>
      <c r="G411" s="11" t="str" cm="1">
        <f t="array" ref="G411">IF($D411="","",IFERROR(_xlfn.LET(_xlpm.t,_xlfn.TEXTSPLIT($D411,"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"&amp;TRIM($D411)))</f>
        <v/>
      </c>
      <c r="H411" s="11" t="str">
        <f t="shared" si="64"/>
        <v/>
      </c>
      <c r="I411" t="str">
        <f t="shared" si="65"/>
        <v/>
      </c>
      <c r="N411" t="str">
        <f>WindowsReports!G411&amp;""</f>
        <v/>
      </c>
      <c r="O411" t="str">
        <f t="shared" si="70"/>
        <v/>
      </c>
      <c r="R411" t="str">
        <f t="shared" si="71"/>
        <v/>
      </c>
    </row>
    <row r="412" spans="1:18">
      <c r="A412" t="str">
        <f>CSV!B412&amp;""</f>
        <v/>
      </c>
      <c r="B412" s="11" t="str" cm="1">
        <f t="array" ref="B412">IF(CSV!$AR412=0,"",INDEX(Input!$D$2:$AC$500,CSV!$AR412,$L$1)&amp;"")</f>
        <v/>
      </c>
      <c r="C412" s="11" t="str">
        <f t="shared" si="66"/>
        <v/>
      </c>
      <c r="D412" s="11" t="str">
        <f t="shared" si="67"/>
        <v/>
      </c>
      <c r="E412" s="11" t="str">
        <f t="shared" si="68"/>
        <v/>
      </c>
      <c r="F412" s="11" t="str">
        <f t="shared" si="69"/>
        <v/>
      </c>
      <c r="G412" s="11" t="str" cm="1">
        <f t="array" ref="G412">IF($D412="","",IFERROR(_xlfn.LET(_xlpm.t,_xlfn.TEXTSPLIT($D412,"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"&amp;TRIM($D412)))</f>
        <v/>
      </c>
      <c r="H412" s="11" t="str">
        <f t="shared" si="64"/>
        <v/>
      </c>
      <c r="I412" t="str">
        <f t="shared" si="65"/>
        <v/>
      </c>
      <c r="N412" t="str">
        <f>WindowsReports!G412&amp;""</f>
        <v/>
      </c>
      <c r="O412" t="str">
        <f t="shared" si="70"/>
        <v/>
      </c>
      <c r="R412" t="str">
        <f t="shared" si="71"/>
        <v/>
      </c>
    </row>
    <row r="413" spans="1:18">
      <c r="A413" t="str">
        <f>CSV!B413&amp;""</f>
        <v/>
      </c>
      <c r="B413" s="11" t="str" cm="1">
        <f t="array" ref="B413">IF(CSV!$AR413=0,"",INDEX(Input!$D$2:$AC$500,CSV!$AR413,$L$1)&amp;"")</f>
        <v/>
      </c>
      <c r="C413" s="11" t="str">
        <f t="shared" si="66"/>
        <v/>
      </c>
      <c r="D413" s="11" t="str">
        <f t="shared" si="67"/>
        <v/>
      </c>
      <c r="E413" s="11" t="str">
        <f t="shared" si="68"/>
        <v/>
      </c>
      <c r="F413" s="11" t="str">
        <f t="shared" si="69"/>
        <v/>
      </c>
      <c r="G413" s="11" t="str" cm="1">
        <f t="array" ref="G413">IF($D413="","",IFERROR(_xlfn.LET(_xlpm.t,_xlfn.TEXTSPLIT($D413,"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"&amp;TRIM($D413)))</f>
        <v/>
      </c>
      <c r="H413" s="11" t="str">
        <f t="shared" si="64"/>
        <v/>
      </c>
      <c r="I413" t="str">
        <f t="shared" si="65"/>
        <v/>
      </c>
      <c r="N413" t="str">
        <f>WindowsReports!G413&amp;""</f>
        <v/>
      </c>
      <c r="O413" t="str">
        <f t="shared" si="70"/>
        <v/>
      </c>
      <c r="R413" t="str">
        <f t="shared" si="71"/>
        <v/>
      </c>
    </row>
    <row r="414" spans="1:18">
      <c r="A414" t="str">
        <f>CSV!B414&amp;""</f>
        <v/>
      </c>
      <c r="B414" s="11" t="str" cm="1">
        <f t="array" ref="B414">IF(CSV!$AR414=0,"",INDEX(Input!$D$2:$AC$500,CSV!$AR414,$L$1)&amp;"")</f>
        <v/>
      </c>
      <c r="C414" s="11" t="str">
        <f t="shared" si="66"/>
        <v/>
      </c>
      <c r="D414" s="11" t="str">
        <f t="shared" si="67"/>
        <v/>
      </c>
      <c r="E414" s="11" t="str">
        <f t="shared" si="68"/>
        <v/>
      </c>
      <c r="F414" s="11" t="str">
        <f t="shared" si="69"/>
        <v/>
      </c>
      <c r="G414" s="11" t="str" cm="1">
        <f t="array" ref="G414">IF($D414="","",IFERROR(_xlfn.LET(_xlpm.t,_xlfn.TEXTSPLIT($D414,"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"&amp;TRIM($D414)))</f>
        <v/>
      </c>
      <c r="H414" s="11" t="str">
        <f t="shared" si="64"/>
        <v/>
      </c>
      <c r="I414" t="str">
        <f t="shared" si="65"/>
        <v/>
      </c>
      <c r="N414" t="str">
        <f>WindowsReports!G414&amp;""</f>
        <v/>
      </c>
      <c r="O414" t="str">
        <f t="shared" si="70"/>
        <v/>
      </c>
      <c r="R414" t="str">
        <f t="shared" si="71"/>
        <v/>
      </c>
    </row>
    <row r="415" spans="1:18">
      <c r="A415" t="str">
        <f>CSV!B415&amp;""</f>
        <v/>
      </c>
      <c r="B415" s="11" t="str" cm="1">
        <f t="array" ref="B415">IF(CSV!$AR415=0,"",INDEX(Input!$D$2:$AC$500,CSV!$AR415,$L$1)&amp;"")</f>
        <v/>
      </c>
      <c r="C415" s="11" t="str">
        <f t="shared" si="66"/>
        <v/>
      </c>
      <c r="D415" s="11" t="str">
        <f t="shared" si="67"/>
        <v/>
      </c>
      <c r="E415" s="11" t="str">
        <f t="shared" si="68"/>
        <v/>
      </c>
      <c r="F415" s="11" t="str">
        <f t="shared" si="69"/>
        <v/>
      </c>
      <c r="G415" s="11" t="str" cm="1">
        <f t="array" ref="G415">IF($D415="","",IFERROR(_xlfn.LET(_xlpm.t,_xlfn.TEXTSPLIT($D415,"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"&amp;TRIM($D415)))</f>
        <v/>
      </c>
      <c r="H415" s="11" t="str">
        <f t="shared" si="64"/>
        <v/>
      </c>
      <c r="I415" t="str">
        <f t="shared" si="65"/>
        <v/>
      </c>
      <c r="N415" t="str">
        <f>WindowsReports!G415&amp;""</f>
        <v/>
      </c>
      <c r="O415" t="str">
        <f t="shared" si="70"/>
        <v/>
      </c>
      <c r="R415" t="str">
        <f t="shared" si="71"/>
        <v/>
      </c>
    </row>
    <row r="416" spans="1:18">
      <c r="A416" t="str">
        <f>CSV!B416&amp;""</f>
        <v/>
      </c>
      <c r="B416" s="11" t="str" cm="1">
        <f t="array" ref="B416">IF(CSV!$AR416=0,"",INDEX(Input!$D$2:$AC$500,CSV!$AR416,$L$1)&amp;"")</f>
        <v/>
      </c>
      <c r="C416" s="11" t="str">
        <f t="shared" si="66"/>
        <v/>
      </c>
      <c r="D416" s="11" t="str">
        <f t="shared" si="67"/>
        <v/>
      </c>
      <c r="E416" s="11" t="str">
        <f t="shared" si="68"/>
        <v/>
      </c>
      <c r="F416" s="11" t="str">
        <f t="shared" si="69"/>
        <v/>
      </c>
      <c r="G416" s="11" t="str" cm="1">
        <f t="array" ref="G416">IF($D416="","",IFERROR(_xlfn.LET(_xlpm.t,_xlfn.TEXTSPLIT($D416,"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"&amp;TRIM($D416)))</f>
        <v/>
      </c>
      <c r="H416" s="11" t="str">
        <f t="shared" si="64"/>
        <v/>
      </c>
      <c r="I416" t="str">
        <f t="shared" si="65"/>
        <v/>
      </c>
      <c r="N416" t="str">
        <f>WindowsReports!G416&amp;""</f>
        <v/>
      </c>
      <c r="O416" t="str">
        <f t="shared" si="70"/>
        <v/>
      </c>
      <c r="R416" t="str">
        <f t="shared" si="71"/>
        <v/>
      </c>
    </row>
    <row r="417" spans="1:18">
      <c r="A417" t="str">
        <f>CSV!B417&amp;""</f>
        <v/>
      </c>
      <c r="B417" s="11" t="str" cm="1">
        <f t="array" ref="B417">IF(CSV!$AR417=0,"",INDEX(Input!$D$2:$AC$500,CSV!$AR417,$L$1)&amp;"")</f>
        <v/>
      </c>
      <c r="C417" s="11" t="str">
        <f t="shared" si="66"/>
        <v/>
      </c>
      <c r="D417" s="11" t="str">
        <f t="shared" si="67"/>
        <v/>
      </c>
      <c r="E417" s="11" t="str">
        <f t="shared" si="68"/>
        <v/>
      </c>
      <c r="F417" s="11" t="str">
        <f t="shared" si="69"/>
        <v/>
      </c>
      <c r="G417" s="11" t="str" cm="1">
        <f t="array" ref="G417">IF($D417="","",IFERROR(_xlfn.LET(_xlpm.t,_xlfn.TEXTSPLIT($D417,"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"&amp;TRIM($D417)))</f>
        <v/>
      </c>
      <c r="H417" s="11" t="str">
        <f t="shared" si="64"/>
        <v/>
      </c>
      <c r="I417" t="str">
        <f t="shared" si="65"/>
        <v/>
      </c>
      <c r="N417" t="str">
        <f>WindowsReports!G417&amp;""</f>
        <v/>
      </c>
      <c r="O417" t="str">
        <f t="shared" si="70"/>
        <v/>
      </c>
      <c r="R417" t="str">
        <f t="shared" si="71"/>
        <v/>
      </c>
    </row>
    <row r="418" spans="1:18">
      <c r="A418" t="str">
        <f>CSV!B418&amp;""</f>
        <v/>
      </c>
      <c r="B418" s="11" t="str" cm="1">
        <f t="array" ref="B418">IF(CSV!$AR418=0,"",INDEX(Input!$D$2:$AC$500,CSV!$AR418,$L$1)&amp;"")</f>
        <v/>
      </c>
      <c r="C418" s="11" t="str">
        <f t="shared" si="66"/>
        <v/>
      </c>
      <c r="D418" s="11" t="str">
        <f t="shared" si="67"/>
        <v/>
      </c>
      <c r="E418" s="11" t="str">
        <f t="shared" si="68"/>
        <v/>
      </c>
      <c r="F418" s="11" t="str">
        <f t="shared" si="69"/>
        <v/>
      </c>
      <c r="G418" s="11" t="str" cm="1">
        <f t="array" ref="G418">IF($D418="","",IFERROR(_xlfn.LET(_xlpm.t,_xlfn.TEXTSPLIT($D418,"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"&amp;TRIM($D418)))</f>
        <v/>
      </c>
      <c r="H418" s="11" t="str">
        <f t="shared" si="64"/>
        <v/>
      </c>
      <c r="I418" t="str">
        <f t="shared" si="65"/>
        <v/>
      </c>
      <c r="N418" t="str">
        <f>WindowsReports!G418&amp;""</f>
        <v/>
      </c>
      <c r="O418" t="str">
        <f t="shared" si="70"/>
        <v/>
      </c>
      <c r="R418" t="str">
        <f t="shared" si="71"/>
        <v/>
      </c>
    </row>
    <row r="419" spans="1:18">
      <c r="A419" t="str">
        <f>CSV!B419&amp;""</f>
        <v/>
      </c>
      <c r="B419" s="11" t="str" cm="1">
        <f t="array" ref="B419">IF(CSV!$AR419=0,"",INDEX(Input!$D$2:$AC$500,CSV!$AR419,$L$1)&amp;"")</f>
        <v/>
      </c>
      <c r="C419" s="11" t="str">
        <f t="shared" si="66"/>
        <v/>
      </c>
      <c r="D419" s="11" t="str">
        <f t="shared" si="67"/>
        <v/>
      </c>
      <c r="E419" s="11" t="str">
        <f t="shared" si="68"/>
        <v/>
      </c>
      <c r="F419" s="11" t="str">
        <f t="shared" si="69"/>
        <v/>
      </c>
      <c r="G419" s="11" t="str" cm="1">
        <f t="array" ref="G419">IF($D419="","",IFERROR(_xlfn.LET(_xlpm.t,_xlfn.TEXTSPLIT($D419,"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"&amp;TRIM($D419)))</f>
        <v/>
      </c>
      <c r="H419" s="11" t="str">
        <f t="shared" si="64"/>
        <v/>
      </c>
      <c r="I419" t="str">
        <f t="shared" si="65"/>
        <v/>
      </c>
      <c r="N419" t="str">
        <f>WindowsReports!G419&amp;""</f>
        <v/>
      </c>
      <c r="O419" t="str">
        <f t="shared" si="70"/>
        <v/>
      </c>
      <c r="R419" t="str">
        <f t="shared" si="71"/>
        <v/>
      </c>
    </row>
    <row r="420" spans="1:18">
      <c r="A420" t="str">
        <f>CSV!B420&amp;""</f>
        <v/>
      </c>
      <c r="B420" s="11" t="str" cm="1">
        <f t="array" ref="B420">IF(CSV!$AR420=0,"",INDEX(Input!$D$2:$AC$500,CSV!$AR420,$L$1)&amp;"")</f>
        <v/>
      </c>
      <c r="C420" s="11" t="str">
        <f t="shared" si="66"/>
        <v/>
      </c>
      <c r="D420" s="11" t="str">
        <f t="shared" si="67"/>
        <v/>
      </c>
      <c r="E420" s="11" t="str">
        <f t="shared" si="68"/>
        <v/>
      </c>
      <c r="F420" s="11" t="str">
        <f t="shared" si="69"/>
        <v/>
      </c>
      <c r="G420" s="11" t="str" cm="1">
        <f t="array" ref="G420">IF($D420="","",IFERROR(_xlfn.LET(_xlpm.t,_xlfn.TEXTSPLIT($D420,"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"&amp;TRIM($D420)))</f>
        <v/>
      </c>
      <c r="H420" s="11" t="str">
        <f t="shared" si="64"/>
        <v/>
      </c>
      <c r="I420" t="str">
        <f t="shared" si="65"/>
        <v/>
      </c>
      <c r="N420" t="str">
        <f>WindowsReports!G420&amp;""</f>
        <v/>
      </c>
      <c r="O420" t="str">
        <f t="shared" si="70"/>
        <v/>
      </c>
      <c r="R420" t="str">
        <f t="shared" si="71"/>
        <v/>
      </c>
    </row>
    <row r="421" spans="1:18">
      <c r="A421" t="str">
        <f>CSV!B421&amp;""</f>
        <v/>
      </c>
      <c r="B421" s="11" t="str" cm="1">
        <f t="array" ref="B421">IF(CSV!$AR421=0,"",INDEX(Input!$D$2:$AC$500,CSV!$AR421,$L$1)&amp;"")</f>
        <v/>
      </c>
      <c r="C421" s="11" t="str">
        <f t="shared" si="66"/>
        <v/>
      </c>
      <c r="D421" s="11" t="str">
        <f t="shared" si="67"/>
        <v/>
      </c>
      <c r="E421" s="11" t="str">
        <f t="shared" si="68"/>
        <v/>
      </c>
      <c r="F421" s="11" t="str">
        <f t="shared" si="69"/>
        <v/>
      </c>
      <c r="G421" s="11" t="str" cm="1">
        <f t="array" ref="G421">IF($D421="","",IFERROR(_xlfn.LET(_xlpm.t,_xlfn.TEXTSPLIT($D421,"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"&amp;TRIM($D421)))</f>
        <v/>
      </c>
      <c r="H421" s="11" t="str">
        <f t="shared" si="64"/>
        <v/>
      </c>
      <c r="I421" t="str">
        <f t="shared" si="65"/>
        <v/>
      </c>
      <c r="N421" t="str">
        <f>WindowsReports!G421&amp;""</f>
        <v/>
      </c>
      <c r="O421" t="str">
        <f t="shared" si="70"/>
        <v/>
      </c>
      <c r="R421" t="str">
        <f t="shared" si="71"/>
        <v/>
      </c>
    </row>
    <row r="422" spans="1:18">
      <c r="A422" t="str">
        <f>CSV!B422&amp;""</f>
        <v/>
      </c>
      <c r="B422" s="11" t="str" cm="1">
        <f t="array" ref="B422">IF(CSV!$AR422=0,"",INDEX(Input!$D$2:$AC$500,CSV!$AR422,$L$1)&amp;"")</f>
        <v/>
      </c>
      <c r="C422" s="11" t="str">
        <f t="shared" si="66"/>
        <v/>
      </c>
      <c r="D422" s="11" t="str">
        <f t="shared" si="67"/>
        <v/>
      </c>
      <c r="E422" s="11" t="str">
        <f t="shared" si="68"/>
        <v/>
      </c>
      <c r="F422" s="11" t="str">
        <f t="shared" si="69"/>
        <v/>
      </c>
      <c r="G422" s="11" t="str" cm="1">
        <f t="array" ref="G422">IF($D422="","",IFERROR(_xlfn.LET(_xlpm.t,_xlfn.TEXTSPLIT($D422,"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"&amp;TRIM($D422)))</f>
        <v/>
      </c>
      <c r="H422" s="11" t="str">
        <f t="shared" si="64"/>
        <v/>
      </c>
      <c r="I422" t="str">
        <f t="shared" si="65"/>
        <v/>
      </c>
      <c r="N422" t="str">
        <f>WindowsReports!G422&amp;""</f>
        <v/>
      </c>
      <c r="O422" t="str">
        <f t="shared" si="70"/>
        <v/>
      </c>
      <c r="R422" t="str">
        <f t="shared" si="71"/>
        <v/>
      </c>
    </row>
    <row r="423" spans="1:18">
      <c r="A423" t="str">
        <f>CSV!B423&amp;""</f>
        <v/>
      </c>
      <c r="B423" s="11" t="str" cm="1">
        <f t="array" ref="B423">IF(CSV!$AR423=0,"",INDEX(Input!$D$2:$AC$500,CSV!$AR423,$L$1)&amp;"")</f>
        <v/>
      </c>
      <c r="C423" s="11" t="str">
        <f t="shared" si="66"/>
        <v/>
      </c>
      <c r="D423" s="11" t="str">
        <f t="shared" si="67"/>
        <v/>
      </c>
      <c r="E423" s="11" t="str">
        <f t="shared" si="68"/>
        <v/>
      </c>
      <c r="F423" s="11" t="str">
        <f t="shared" si="69"/>
        <v/>
      </c>
      <c r="G423" s="11" t="str" cm="1">
        <f t="array" ref="G423">IF($D423="","",IFERROR(_xlfn.LET(_xlpm.t,_xlfn.TEXTSPLIT($D423,"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"&amp;TRIM($D423)))</f>
        <v/>
      </c>
      <c r="H423" s="11" t="str">
        <f t="shared" si="64"/>
        <v/>
      </c>
      <c r="I423" t="str">
        <f t="shared" si="65"/>
        <v/>
      </c>
      <c r="N423" t="str">
        <f>WindowsReports!G423&amp;""</f>
        <v/>
      </c>
      <c r="O423" t="str">
        <f t="shared" si="70"/>
        <v/>
      </c>
      <c r="R423" t="str">
        <f t="shared" si="71"/>
        <v/>
      </c>
    </row>
    <row r="424" spans="1:18">
      <c r="A424" t="str">
        <f>CSV!B424&amp;""</f>
        <v/>
      </c>
      <c r="B424" s="11" t="str" cm="1">
        <f t="array" ref="B424">IF(CSV!$AR424=0,"",INDEX(Input!$D$2:$AC$500,CSV!$AR424,$L$1)&amp;"")</f>
        <v/>
      </c>
      <c r="C424" s="11" t="str">
        <f t="shared" si="66"/>
        <v/>
      </c>
      <c r="D424" s="11" t="str">
        <f t="shared" si="67"/>
        <v/>
      </c>
      <c r="E424" s="11" t="str">
        <f t="shared" si="68"/>
        <v/>
      </c>
      <c r="F424" s="11" t="str">
        <f t="shared" si="69"/>
        <v/>
      </c>
      <c r="G424" s="11" t="str" cm="1">
        <f t="array" ref="G424">IF($D424="","",IFERROR(_xlfn.LET(_xlpm.t,_xlfn.TEXTSPLIT($D424,"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"&amp;TRIM($D424)))</f>
        <v/>
      </c>
      <c r="H424" s="11" t="str">
        <f t="shared" si="64"/>
        <v/>
      </c>
      <c r="I424" t="str">
        <f t="shared" si="65"/>
        <v/>
      </c>
      <c r="N424" t="str">
        <f>WindowsReports!G424&amp;""</f>
        <v/>
      </c>
      <c r="O424" t="str">
        <f t="shared" si="70"/>
        <v/>
      </c>
      <c r="R424" t="str">
        <f t="shared" si="71"/>
        <v/>
      </c>
    </row>
    <row r="425" spans="1:18">
      <c r="A425" t="str">
        <f>CSV!B425&amp;""</f>
        <v/>
      </c>
      <c r="B425" s="11" t="str" cm="1">
        <f t="array" ref="B425">IF(CSV!$AR425=0,"",INDEX(Input!$D$2:$AC$500,CSV!$AR425,$L$1)&amp;"")</f>
        <v/>
      </c>
      <c r="C425" s="11" t="str">
        <f t="shared" si="66"/>
        <v/>
      </c>
      <c r="D425" s="11" t="str">
        <f t="shared" si="67"/>
        <v/>
      </c>
      <c r="E425" s="11" t="str">
        <f t="shared" si="68"/>
        <v/>
      </c>
      <c r="F425" s="11" t="str">
        <f t="shared" si="69"/>
        <v/>
      </c>
      <c r="G425" s="11" t="str" cm="1">
        <f t="array" ref="G425">IF($D425="","",IFERROR(_xlfn.LET(_xlpm.t,_xlfn.TEXTSPLIT($D425,"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"&amp;TRIM($D425)))</f>
        <v/>
      </c>
      <c r="H425" s="11" t="str">
        <f t="shared" si="64"/>
        <v/>
      </c>
      <c r="I425" t="str">
        <f t="shared" si="65"/>
        <v/>
      </c>
      <c r="N425" t="str">
        <f>WindowsReports!G425&amp;""</f>
        <v/>
      </c>
      <c r="O425" t="str">
        <f t="shared" si="70"/>
        <v/>
      </c>
      <c r="R425" t="str">
        <f t="shared" si="71"/>
        <v/>
      </c>
    </row>
    <row r="426" spans="1:18">
      <c r="A426" t="str">
        <f>CSV!B426&amp;""</f>
        <v/>
      </c>
      <c r="B426" s="11" t="str" cm="1">
        <f t="array" ref="B426">IF(CSV!$AR426=0,"",INDEX(Input!$D$2:$AC$500,CSV!$AR426,$L$1)&amp;"")</f>
        <v/>
      </c>
      <c r="C426" s="11" t="str">
        <f t="shared" si="66"/>
        <v/>
      </c>
      <c r="D426" s="11" t="str">
        <f t="shared" si="67"/>
        <v/>
      </c>
      <c r="E426" s="11" t="str">
        <f t="shared" si="68"/>
        <v/>
      </c>
      <c r="F426" s="11" t="str">
        <f t="shared" si="69"/>
        <v/>
      </c>
      <c r="G426" s="11" t="str" cm="1">
        <f t="array" ref="G426">IF($D426="","",IFERROR(_xlfn.LET(_xlpm.t,_xlfn.TEXTSPLIT($D426,"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"&amp;TRIM($D426)))</f>
        <v/>
      </c>
      <c r="H426" s="11" t="str">
        <f t="shared" si="64"/>
        <v/>
      </c>
      <c r="I426" t="str">
        <f t="shared" si="65"/>
        <v/>
      </c>
      <c r="N426" t="str">
        <f>WindowsReports!G426&amp;""</f>
        <v/>
      </c>
      <c r="O426" t="str">
        <f t="shared" si="70"/>
        <v/>
      </c>
      <c r="R426" t="str">
        <f t="shared" si="71"/>
        <v/>
      </c>
    </row>
    <row r="427" spans="1:18">
      <c r="A427" t="str">
        <f>CSV!B427&amp;""</f>
        <v/>
      </c>
      <c r="B427" s="11" t="str" cm="1">
        <f t="array" ref="B427">IF(CSV!$AR427=0,"",INDEX(Input!$D$2:$AC$500,CSV!$AR427,$L$1)&amp;"")</f>
        <v/>
      </c>
      <c r="C427" s="11" t="str">
        <f t="shared" si="66"/>
        <v/>
      </c>
      <c r="D427" s="11" t="str">
        <f t="shared" si="67"/>
        <v/>
      </c>
      <c r="E427" s="11" t="str">
        <f t="shared" si="68"/>
        <v/>
      </c>
      <c r="F427" s="11" t="str">
        <f t="shared" si="69"/>
        <v/>
      </c>
      <c r="G427" s="11" t="str" cm="1">
        <f t="array" ref="G427">IF($D427="","",IFERROR(_xlfn.LET(_xlpm.t,_xlfn.TEXTSPLIT($D427,"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"&amp;TRIM($D427)))</f>
        <v/>
      </c>
      <c r="H427" s="11" t="str">
        <f t="shared" si="64"/>
        <v/>
      </c>
      <c r="I427" t="str">
        <f t="shared" si="65"/>
        <v/>
      </c>
      <c r="N427" t="str">
        <f>WindowsReports!G427&amp;""</f>
        <v/>
      </c>
      <c r="O427" t="str">
        <f t="shared" si="70"/>
        <v/>
      </c>
      <c r="R427" t="str">
        <f t="shared" si="71"/>
        <v/>
      </c>
    </row>
    <row r="428" spans="1:18">
      <c r="A428" t="str">
        <f>CSV!B428&amp;""</f>
        <v/>
      </c>
      <c r="B428" s="11" t="str" cm="1">
        <f t="array" ref="B428">IF(CSV!$AR428=0,"",INDEX(Input!$D$2:$AC$500,CSV!$AR428,$L$1)&amp;"")</f>
        <v/>
      </c>
      <c r="C428" s="11" t="str">
        <f t="shared" si="66"/>
        <v/>
      </c>
      <c r="D428" s="11" t="str">
        <f t="shared" si="67"/>
        <v/>
      </c>
      <c r="E428" s="11" t="str">
        <f t="shared" si="68"/>
        <v/>
      </c>
      <c r="F428" s="11" t="str">
        <f t="shared" si="69"/>
        <v/>
      </c>
      <c r="G428" s="11" t="str" cm="1">
        <f t="array" ref="G428">IF($D428="","",IFERROR(_xlfn.LET(_xlpm.t,_xlfn.TEXTSPLIT($D428,"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"&amp;TRIM($D428)))</f>
        <v/>
      </c>
      <c r="H428" s="11" t="str">
        <f t="shared" si="64"/>
        <v/>
      </c>
      <c r="I428" t="str">
        <f t="shared" si="65"/>
        <v/>
      </c>
      <c r="N428" t="str">
        <f>WindowsReports!G428&amp;""</f>
        <v/>
      </c>
      <c r="O428" t="str">
        <f t="shared" si="70"/>
        <v/>
      </c>
      <c r="R428" t="str">
        <f t="shared" si="71"/>
        <v/>
      </c>
    </row>
    <row r="429" spans="1:18">
      <c r="A429" t="str">
        <f>CSV!B429&amp;""</f>
        <v/>
      </c>
      <c r="B429" s="11" t="str" cm="1">
        <f t="array" ref="B429">IF(CSV!$AR429=0,"",INDEX(Input!$D$2:$AC$500,CSV!$AR429,$L$1)&amp;"")</f>
        <v/>
      </c>
      <c r="C429" s="11" t="str">
        <f t="shared" si="66"/>
        <v/>
      </c>
      <c r="D429" s="11" t="str">
        <f t="shared" si="67"/>
        <v/>
      </c>
      <c r="E429" s="11" t="str">
        <f t="shared" si="68"/>
        <v/>
      </c>
      <c r="F429" s="11" t="str">
        <f t="shared" si="69"/>
        <v/>
      </c>
      <c r="G429" s="11" t="str" cm="1">
        <f t="array" ref="G429">IF($D429="","",IFERROR(_xlfn.LET(_xlpm.t,_xlfn.TEXTSPLIT($D429,"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"&amp;TRIM($D429)))</f>
        <v/>
      </c>
      <c r="H429" s="11" t="str">
        <f t="shared" si="64"/>
        <v/>
      </c>
      <c r="I429" t="str">
        <f t="shared" si="65"/>
        <v/>
      </c>
      <c r="N429" t="str">
        <f>WindowsReports!G429&amp;""</f>
        <v/>
      </c>
      <c r="O429" t="str">
        <f t="shared" si="70"/>
        <v/>
      </c>
      <c r="R429" t="str">
        <f t="shared" si="71"/>
        <v/>
      </c>
    </row>
    <row r="430" spans="1:18">
      <c r="A430" t="str">
        <f>CSV!B430&amp;""</f>
        <v/>
      </c>
      <c r="B430" s="11" t="str" cm="1">
        <f t="array" ref="B430">IF(CSV!$AR430=0,"",INDEX(Input!$D$2:$AC$500,CSV!$AR430,$L$1)&amp;"")</f>
        <v/>
      </c>
      <c r="C430" s="11" t="str">
        <f t="shared" si="66"/>
        <v/>
      </c>
      <c r="D430" s="11" t="str">
        <f t="shared" si="67"/>
        <v/>
      </c>
      <c r="E430" s="11" t="str">
        <f t="shared" si="68"/>
        <v/>
      </c>
      <c r="F430" s="11" t="str">
        <f t="shared" si="69"/>
        <v/>
      </c>
      <c r="G430" s="11" t="str" cm="1">
        <f t="array" ref="G430">IF($D430="","",IFERROR(_xlfn.LET(_xlpm.t,_xlfn.TEXTSPLIT($D430,"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"&amp;TRIM($D430)))</f>
        <v/>
      </c>
      <c r="H430" s="11" t="str">
        <f t="shared" si="64"/>
        <v/>
      </c>
      <c r="I430" t="str">
        <f t="shared" si="65"/>
        <v/>
      </c>
      <c r="N430" t="str">
        <f>WindowsReports!G430&amp;""</f>
        <v/>
      </c>
      <c r="O430" t="str">
        <f t="shared" si="70"/>
        <v/>
      </c>
      <c r="R430" t="str">
        <f t="shared" si="71"/>
        <v/>
      </c>
    </row>
    <row r="431" spans="1:18">
      <c r="A431" t="str">
        <f>CSV!B431&amp;""</f>
        <v/>
      </c>
      <c r="B431" s="11" t="str" cm="1">
        <f t="array" ref="B431">IF(CSV!$AR431=0,"",INDEX(Input!$D$2:$AC$500,CSV!$AR431,$L$1)&amp;"")</f>
        <v/>
      </c>
      <c r="C431" s="11" t="str">
        <f t="shared" si="66"/>
        <v/>
      </c>
      <c r="D431" s="11" t="str">
        <f t="shared" si="67"/>
        <v/>
      </c>
      <c r="E431" s="11" t="str">
        <f t="shared" si="68"/>
        <v/>
      </c>
      <c r="F431" s="11" t="str">
        <f t="shared" si="69"/>
        <v/>
      </c>
      <c r="G431" s="11" t="str" cm="1">
        <f t="array" ref="G431">IF($D431="","",IFERROR(_xlfn.LET(_xlpm.t,_xlfn.TEXTSPLIT($D431,"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"&amp;TRIM($D431)))</f>
        <v/>
      </c>
      <c r="H431" s="11" t="str">
        <f t="shared" si="64"/>
        <v/>
      </c>
      <c r="I431" t="str">
        <f t="shared" si="65"/>
        <v/>
      </c>
      <c r="N431" t="str">
        <f>WindowsReports!G431&amp;""</f>
        <v/>
      </c>
      <c r="O431" t="str">
        <f t="shared" si="70"/>
        <v/>
      </c>
      <c r="R431" t="str">
        <f t="shared" si="71"/>
        <v/>
      </c>
    </row>
    <row r="432" spans="1:18">
      <c r="A432" t="str">
        <f>CSV!B432&amp;""</f>
        <v/>
      </c>
      <c r="B432" s="11" t="str" cm="1">
        <f t="array" ref="B432">IF(CSV!$AR432=0,"",INDEX(Input!$D$2:$AC$500,CSV!$AR432,$L$1)&amp;"")</f>
        <v/>
      </c>
      <c r="C432" s="11" t="str">
        <f t="shared" si="66"/>
        <v/>
      </c>
      <c r="D432" s="11" t="str">
        <f t="shared" si="67"/>
        <v/>
      </c>
      <c r="E432" s="11" t="str">
        <f t="shared" si="68"/>
        <v/>
      </c>
      <c r="F432" s="11" t="str">
        <f t="shared" si="69"/>
        <v/>
      </c>
      <c r="G432" s="11" t="str" cm="1">
        <f t="array" ref="G432">IF($D432="","",IFERROR(_xlfn.LET(_xlpm.t,_xlfn.TEXTSPLIT($D432,"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"&amp;TRIM($D432)))</f>
        <v/>
      </c>
      <c r="H432" s="11" t="str">
        <f t="shared" si="64"/>
        <v/>
      </c>
      <c r="I432" t="str">
        <f t="shared" si="65"/>
        <v/>
      </c>
      <c r="N432" t="str">
        <f>WindowsReports!G432&amp;""</f>
        <v/>
      </c>
      <c r="O432" t="str">
        <f t="shared" si="70"/>
        <v/>
      </c>
      <c r="R432" t="str">
        <f t="shared" si="71"/>
        <v/>
      </c>
    </row>
    <row r="433" spans="1:18">
      <c r="A433" t="str">
        <f>CSV!B433&amp;""</f>
        <v/>
      </c>
      <c r="B433" s="11" t="str" cm="1">
        <f t="array" ref="B433">IF(CSV!$AR433=0,"",INDEX(Input!$D$2:$AC$500,CSV!$AR433,$L$1)&amp;"")</f>
        <v/>
      </c>
      <c r="C433" s="11" t="str">
        <f t="shared" si="66"/>
        <v/>
      </c>
      <c r="D433" s="11" t="str">
        <f t="shared" si="67"/>
        <v/>
      </c>
      <c r="E433" s="11" t="str">
        <f t="shared" si="68"/>
        <v/>
      </c>
      <c r="F433" s="11" t="str">
        <f t="shared" si="69"/>
        <v/>
      </c>
      <c r="G433" s="11" t="str" cm="1">
        <f t="array" ref="G433">IF($D433="","",IFERROR(_xlfn.LET(_xlpm.t,_xlfn.TEXTSPLIT($D433,"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"&amp;TRIM($D433)))</f>
        <v/>
      </c>
      <c r="H433" s="11" t="str">
        <f t="shared" si="64"/>
        <v/>
      </c>
      <c r="I433" t="str">
        <f t="shared" si="65"/>
        <v/>
      </c>
      <c r="N433" t="str">
        <f>WindowsReports!G433&amp;""</f>
        <v/>
      </c>
      <c r="O433" t="str">
        <f t="shared" si="70"/>
        <v/>
      </c>
      <c r="R433" t="str">
        <f t="shared" si="71"/>
        <v/>
      </c>
    </row>
    <row r="434" spans="1:18">
      <c r="A434" t="str">
        <f>CSV!B434&amp;""</f>
        <v/>
      </c>
      <c r="B434" s="11" t="str" cm="1">
        <f t="array" ref="B434">IF(CSV!$AR434=0,"",INDEX(Input!$D$2:$AC$500,CSV!$AR434,$L$1)&amp;"")</f>
        <v/>
      </c>
      <c r="C434" s="11" t="str">
        <f t="shared" si="66"/>
        <v/>
      </c>
      <c r="D434" s="11" t="str">
        <f t="shared" si="67"/>
        <v/>
      </c>
      <c r="E434" s="11" t="str">
        <f t="shared" si="68"/>
        <v/>
      </c>
      <c r="F434" s="11" t="str">
        <f t="shared" si="69"/>
        <v/>
      </c>
      <c r="G434" s="11" t="str" cm="1">
        <f t="array" ref="G434">IF($D434="","",IFERROR(_xlfn.LET(_xlpm.t,_xlfn.TEXTSPLIT($D434,"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"&amp;TRIM($D434)))</f>
        <v/>
      </c>
      <c r="H434" s="11" t="str">
        <f t="shared" si="64"/>
        <v/>
      </c>
      <c r="I434" t="str">
        <f t="shared" si="65"/>
        <v/>
      </c>
      <c r="N434" t="str">
        <f>WindowsReports!G434&amp;""</f>
        <v/>
      </c>
      <c r="O434" t="str">
        <f t="shared" si="70"/>
        <v/>
      </c>
      <c r="R434" t="str">
        <f t="shared" si="71"/>
        <v/>
      </c>
    </row>
    <row r="435" spans="1:18">
      <c r="A435" t="str">
        <f>CSV!B435&amp;""</f>
        <v/>
      </c>
      <c r="B435" s="11" t="str" cm="1">
        <f t="array" ref="B435">IF(CSV!$AR435=0,"",INDEX(Input!$D$2:$AC$500,CSV!$AR435,$L$1)&amp;"")</f>
        <v/>
      </c>
      <c r="C435" s="11" t="str">
        <f t="shared" si="66"/>
        <v/>
      </c>
      <c r="D435" s="11" t="str">
        <f t="shared" si="67"/>
        <v/>
      </c>
      <c r="E435" s="11" t="str">
        <f t="shared" si="68"/>
        <v/>
      </c>
      <c r="F435" s="11" t="str">
        <f t="shared" si="69"/>
        <v/>
      </c>
      <c r="G435" s="11" t="str" cm="1">
        <f t="array" ref="G435">IF($D435="","",IFERROR(_xlfn.LET(_xlpm.t,_xlfn.TEXTSPLIT($D435,"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"&amp;TRIM($D435)))</f>
        <v/>
      </c>
      <c r="H435" s="11" t="str">
        <f t="shared" si="64"/>
        <v/>
      </c>
      <c r="I435" t="str">
        <f t="shared" si="65"/>
        <v/>
      </c>
      <c r="N435" t="str">
        <f>WindowsReports!G435&amp;""</f>
        <v/>
      </c>
      <c r="O435" t="str">
        <f t="shared" si="70"/>
        <v/>
      </c>
      <c r="R435" t="str">
        <f t="shared" si="71"/>
        <v/>
      </c>
    </row>
    <row r="436" spans="1:18">
      <c r="A436" t="str">
        <f>CSV!B436&amp;""</f>
        <v/>
      </c>
      <c r="B436" s="11" t="str" cm="1">
        <f t="array" ref="B436">IF(CSV!$AR436=0,"",INDEX(Input!$D$2:$AC$500,CSV!$AR436,$L$1)&amp;"")</f>
        <v/>
      </c>
      <c r="C436" s="11" t="str">
        <f t="shared" si="66"/>
        <v/>
      </c>
      <c r="D436" s="11" t="str">
        <f t="shared" si="67"/>
        <v/>
      </c>
      <c r="E436" s="11" t="str">
        <f t="shared" si="68"/>
        <v/>
      </c>
      <c r="F436" s="11" t="str">
        <f t="shared" si="69"/>
        <v/>
      </c>
      <c r="G436" s="11" t="str" cm="1">
        <f t="array" ref="G436">IF($D436="","",IFERROR(_xlfn.LET(_xlpm.t,_xlfn.TEXTSPLIT($D436,"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"&amp;TRIM($D436)))</f>
        <v/>
      </c>
      <c r="H436" s="11" t="str">
        <f t="shared" si="64"/>
        <v/>
      </c>
      <c r="I436" t="str">
        <f t="shared" si="65"/>
        <v/>
      </c>
      <c r="N436" t="str">
        <f>WindowsReports!G436&amp;""</f>
        <v/>
      </c>
      <c r="O436" t="str">
        <f t="shared" si="70"/>
        <v/>
      </c>
      <c r="R436" t="str">
        <f t="shared" si="71"/>
        <v/>
      </c>
    </row>
    <row r="437" spans="1:18">
      <c r="A437" t="str">
        <f>CSV!B437&amp;""</f>
        <v/>
      </c>
      <c r="B437" s="11" t="str" cm="1">
        <f t="array" ref="B437">IF(CSV!$AR437=0,"",INDEX(Input!$D$2:$AC$500,CSV!$AR437,$L$1)&amp;"")</f>
        <v/>
      </c>
      <c r="C437" s="11" t="str">
        <f t="shared" si="66"/>
        <v/>
      </c>
      <c r="D437" s="11" t="str">
        <f t="shared" si="67"/>
        <v/>
      </c>
      <c r="E437" s="11" t="str">
        <f t="shared" si="68"/>
        <v/>
      </c>
      <c r="F437" s="11" t="str">
        <f t="shared" si="69"/>
        <v/>
      </c>
      <c r="G437" s="11" t="str" cm="1">
        <f t="array" ref="G437">IF($D437="","",IFERROR(_xlfn.LET(_xlpm.t,_xlfn.TEXTSPLIT($D437,"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"&amp;TRIM($D437)))</f>
        <v/>
      </c>
      <c r="H437" s="11" t="str">
        <f t="shared" si="64"/>
        <v/>
      </c>
      <c r="I437" t="str">
        <f t="shared" si="65"/>
        <v/>
      </c>
      <c r="N437" t="str">
        <f>WindowsReports!G437&amp;""</f>
        <v/>
      </c>
      <c r="O437" t="str">
        <f t="shared" si="70"/>
        <v/>
      </c>
      <c r="R437" t="str">
        <f t="shared" si="71"/>
        <v/>
      </c>
    </row>
    <row r="438" spans="1:18">
      <c r="A438" t="str">
        <f>CSV!B438&amp;""</f>
        <v/>
      </c>
      <c r="B438" s="11" t="str" cm="1">
        <f t="array" ref="B438">IF(CSV!$AR438=0,"",INDEX(Input!$D$2:$AC$500,CSV!$AR438,$L$1)&amp;"")</f>
        <v/>
      </c>
      <c r="C438" s="11" t="str">
        <f t="shared" si="66"/>
        <v/>
      </c>
      <c r="D438" s="11" t="str">
        <f t="shared" si="67"/>
        <v/>
      </c>
      <c r="E438" s="11" t="str">
        <f t="shared" si="68"/>
        <v/>
      </c>
      <c r="F438" s="11" t="str">
        <f t="shared" si="69"/>
        <v/>
      </c>
      <c r="G438" s="11" t="str" cm="1">
        <f t="array" ref="G438">IF($D438="","",IFERROR(_xlfn.LET(_xlpm.t,_xlfn.TEXTSPLIT($D438,"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"&amp;TRIM($D438)))</f>
        <v/>
      </c>
      <c r="H438" s="11" t="str">
        <f t="shared" si="64"/>
        <v/>
      </c>
      <c r="I438" t="str">
        <f t="shared" si="65"/>
        <v/>
      </c>
      <c r="N438" t="str">
        <f>WindowsReports!G438&amp;""</f>
        <v/>
      </c>
      <c r="O438" t="str">
        <f t="shared" si="70"/>
        <v/>
      </c>
      <c r="R438" t="str">
        <f t="shared" si="71"/>
        <v/>
      </c>
    </row>
    <row r="439" spans="1:18">
      <c r="A439" t="str">
        <f>CSV!B439&amp;""</f>
        <v/>
      </c>
      <c r="B439" s="11" t="str" cm="1">
        <f t="array" ref="B439">IF(CSV!$AR439=0,"",INDEX(Input!$D$2:$AC$500,CSV!$AR439,$L$1)&amp;"")</f>
        <v/>
      </c>
      <c r="C439" s="11" t="str">
        <f t="shared" si="66"/>
        <v/>
      </c>
      <c r="D439" s="11" t="str">
        <f t="shared" si="67"/>
        <v/>
      </c>
      <c r="E439" s="11" t="str">
        <f t="shared" si="68"/>
        <v/>
      </c>
      <c r="F439" s="11" t="str">
        <f t="shared" si="69"/>
        <v/>
      </c>
      <c r="G439" s="11" t="str" cm="1">
        <f t="array" ref="G439">IF($D439="","",IFERROR(_xlfn.LET(_xlpm.t,_xlfn.TEXTSPLIT($D439,"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"&amp;TRIM($D439)))</f>
        <v/>
      </c>
      <c r="H439" s="11" t="str">
        <f t="shared" si="64"/>
        <v/>
      </c>
      <c r="I439" t="str">
        <f t="shared" si="65"/>
        <v/>
      </c>
      <c r="N439" t="str">
        <f>WindowsReports!G439&amp;""</f>
        <v/>
      </c>
      <c r="O439" t="str">
        <f t="shared" si="70"/>
        <v/>
      </c>
      <c r="R439" t="str">
        <f t="shared" si="71"/>
        <v/>
      </c>
    </row>
    <row r="440" spans="1:18">
      <c r="A440" t="str">
        <f>CSV!B440&amp;""</f>
        <v/>
      </c>
      <c r="B440" s="11" t="str" cm="1">
        <f t="array" ref="B440">IF(CSV!$AR440=0,"",INDEX(Input!$D$2:$AC$500,CSV!$AR440,$L$1)&amp;"")</f>
        <v/>
      </c>
      <c r="C440" s="11" t="str">
        <f t="shared" si="66"/>
        <v/>
      </c>
      <c r="D440" s="11" t="str">
        <f t="shared" si="67"/>
        <v/>
      </c>
      <c r="E440" s="11" t="str">
        <f t="shared" si="68"/>
        <v/>
      </c>
      <c r="F440" s="11" t="str">
        <f t="shared" si="69"/>
        <v/>
      </c>
      <c r="G440" s="11" t="str" cm="1">
        <f t="array" ref="G440">IF($D440="","",IFERROR(_xlfn.LET(_xlpm.t,_xlfn.TEXTSPLIT($D440,"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"&amp;TRIM($D440)))</f>
        <v/>
      </c>
      <c r="H440" s="11" t="str">
        <f t="shared" si="64"/>
        <v/>
      </c>
      <c r="I440" t="str">
        <f t="shared" si="65"/>
        <v/>
      </c>
      <c r="N440" t="str">
        <f>WindowsReports!G440&amp;""</f>
        <v/>
      </c>
      <c r="O440" t="str">
        <f t="shared" si="70"/>
        <v/>
      </c>
      <c r="R440" t="str">
        <f t="shared" si="71"/>
        <v/>
      </c>
    </row>
    <row r="441" spans="1:18">
      <c r="A441" t="str">
        <f>CSV!B441&amp;""</f>
        <v/>
      </c>
      <c r="B441" s="11" t="str" cm="1">
        <f t="array" ref="B441">IF(CSV!$AR441=0,"",INDEX(Input!$D$2:$AC$500,CSV!$AR441,$L$1)&amp;"")</f>
        <v/>
      </c>
      <c r="C441" s="11" t="str">
        <f t="shared" si="66"/>
        <v/>
      </c>
      <c r="D441" s="11" t="str">
        <f t="shared" si="67"/>
        <v/>
      </c>
      <c r="E441" s="11" t="str">
        <f t="shared" si="68"/>
        <v/>
      </c>
      <c r="F441" s="11" t="str">
        <f t="shared" si="69"/>
        <v/>
      </c>
      <c r="G441" s="11" t="str" cm="1">
        <f t="array" ref="G441">IF($D441="","",IFERROR(_xlfn.LET(_xlpm.t,_xlfn.TEXTSPLIT($D441,"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"&amp;TRIM($D441)))</f>
        <v/>
      </c>
      <c r="H441" s="11" t="str">
        <f t="shared" si="64"/>
        <v/>
      </c>
      <c r="I441" t="str">
        <f t="shared" si="65"/>
        <v/>
      </c>
      <c r="N441" t="str">
        <f>WindowsReports!G441&amp;""</f>
        <v/>
      </c>
      <c r="O441" t="str">
        <f t="shared" si="70"/>
        <v/>
      </c>
      <c r="R441" t="str">
        <f t="shared" si="71"/>
        <v/>
      </c>
    </row>
    <row r="442" spans="1:18">
      <c r="A442" t="str">
        <f>CSV!B442&amp;""</f>
        <v/>
      </c>
      <c r="B442" s="11" t="str" cm="1">
        <f t="array" ref="B442">IF(CSV!$AR442=0,"",INDEX(Input!$D$2:$AC$500,CSV!$AR442,$L$1)&amp;"")</f>
        <v/>
      </c>
      <c r="C442" s="11" t="str">
        <f t="shared" si="66"/>
        <v/>
      </c>
      <c r="D442" s="11" t="str">
        <f t="shared" si="67"/>
        <v/>
      </c>
      <c r="E442" s="11" t="str">
        <f t="shared" si="68"/>
        <v/>
      </c>
      <c r="F442" s="11" t="str">
        <f t="shared" si="69"/>
        <v/>
      </c>
      <c r="G442" s="11" t="str" cm="1">
        <f t="array" ref="G442">IF($D442="","",IFERROR(_xlfn.LET(_xlpm.t,_xlfn.TEXTSPLIT($D442,"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"&amp;TRIM($D442)))</f>
        <v/>
      </c>
      <c r="H442" s="11" t="str">
        <f t="shared" si="64"/>
        <v/>
      </c>
      <c r="I442" t="str">
        <f t="shared" si="65"/>
        <v/>
      </c>
      <c r="N442" t="str">
        <f>WindowsReports!G442&amp;""</f>
        <v/>
      </c>
      <c r="O442" t="str">
        <f t="shared" si="70"/>
        <v/>
      </c>
      <c r="R442" t="str">
        <f t="shared" si="71"/>
        <v/>
      </c>
    </row>
    <row r="443" spans="1:18">
      <c r="A443" t="str">
        <f>CSV!B443&amp;""</f>
        <v/>
      </c>
      <c r="B443" s="11" t="str" cm="1">
        <f t="array" ref="B443">IF(CSV!$AR443=0,"",INDEX(Input!$D$2:$AC$500,CSV!$AR443,$L$1)&amp;"")</f>
        <v/>
      </c>
      <c r="C443" s="11" t="str">
        <f t="shared" si="66"/>
        <v/>
      </c>
      <c r="D443" s="11" t="str">
        <f t="shared" si="67"/>
        <v/>
      </c>
      <c r="E443" s="11" t="str">
        <f t="shared" si="68"/>
        <v/>
      </c>
      <c r="F443" s="11" t="str">
        <f t="shared" si="69"/>
        <v/>
      </c>
      <c r="G443" s="11" t="str" cm="1">
        <f t="array" ref="G443">IF($D443="","",IFERROR(_xlfn.LET(_xlpm.t,_xlfn.TEXTSPLIT($D443,"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"&amp;TRIM($D443)))</f>
        <v/>
      </c>
      <c r="H443" s="11" t="str">
        <f t="shared" si="64"/>
        <v/>
      </c>
      <c r="I443" t="str">
        <f t="shared" si="65"/>
        <v/>
      </c>
      <c r="N443" t="str">
        <f>WindowsReports!G443&amp;""</f>
        <v/>
      </c>
      <c r="O443" t="str">
        <f t="shared" si="70"/>
        <v/>
      </c>
      <c r="R443" t="str">
        <f t="shared" si="71"/>
        <v/>
      </c>
    </row>
    <row r="444" spans="1:18">
      <c r="A444" t="str">
        <f>CSV!B444&amp;""</f>
        <v/>
      </c>
      <c r="B444" s="11" t="str" cm="1">
        <f t="array" ref="B444">IF(CSV!$AR444=0,"",INDEX(Input!$D$2:$AC$500,CSV!$AR444,$L$1)&amp;"")</f>
        <v/>
      </c>
      <c r="C444" s="11" t="str">
        <f t="shared" si="66"/>
        <v/>
      </c>
      <c r="D444" s="11" t="str">
        <f t="shared" si="67"/>
        <v/>
      </c>
      <c r="E444" s="11" t="str">
        <f t="shared" si="68"/>
        <v/>
      </c>
      <c r="F444" s="11" t="str">
        <f t="shared" si="69"/>
        <v/>
      </c>
      <c r="G444" s="11" t="str" cm="1">
        <f t="array" ref="G444">IF($D444="","",IFERROR(_xlfn.LET(_xlpm.t,_xlfn.TEXTSPLIT($D444,"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"&amp;TRIM($D444)))</f>
        <v/>
      </c>
      <c r="H444" s="11" t="str">
        <f t="shared" si="64"/>
        <v/>
      </c>
      <c r="I444" t="str">
        <f t="shared" si="65"/>
        <v/>
      </c>
      <c r="N444" t="str">
        <f>WindowsReports!G444&amp;""</f>
        <v/>
      </c>
      <c r="O444" t="str">
        <f t="shared" si="70"/>
        <v/>
      </c>
      <c r="R444" t="str">
        <f t="shared" si="71"/>
        <v/>
      </c>
    </row>
    <row r="445" spans="1:18">
      <c r="A445" t="str">
        <f>CSV!B445&amp;""</f>
        <v/>
      </c>
      <c r="B445" s="11" t="str" cm="1">
        <f t="array" ref="B445">IF(CSV!$AR445=0,"",INDEX(Input!$D$2:$AC$500,CSV!$AR445,$L$1)&amp;"")</f>
        <v/>
      </c>
      <c r="C445" s="11" t="str">
        <f t="shared" si="66"/>
        <v/>
      </c>
      <c r="D445" s="11" t="str">
        <f t="shared" si="67"/>
        <v/>
      </c>
      <c r="E445" s="11" t="str">
        <f t="shared" si="68"/>
        <v/>
      </c>
      <c r="F445" s="11" t="str">
        <f t="shared" si="69"/>
        <v/>
      </c>
      <c r="G445" s="11" t="str" cm="1">
        <f t="array" ref="G445">IF($D445="","",IFERROR(_xlfn.LET(_xlpm.t,_xlfn.TEXTSPLIT($D445,"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"&amp;TRIM($D445)))</f>
        <v/>
      </c>
      <c r="H445" s="11" t="str">
        <f t="shared" si="64"/>
        <v/>
      </c>
      <c r="I445" t="str">
        <f t="shared" si="65"/>
        <v/>
      </c>
      <c r="N445" t="str">
        <f>WindowsReports!G445&amp;""</f>
        <v/>
      </c>
      <c r="O445" t="str">
        <f t="shared" si="70"/>
        <v/>
      </c>
      <c r="R445" t="str">
        <f t="shared" si="71"/>
        <v/>
      </c>
    </row>
    <row r="446" spans="1:18">
      <c r="A446" t="str">
        <f>CSV!B446&amp;""</f>
        <v/>
      </c>
      <c r="B446" s="11" t="str" cm="1">
        <f t="array" ref="B446">IF(CSV!$AR446=0,"",INDEX(Input!$D$2:$AC$500,CSV!$AR446,$L$1)&amp;"")</f>
        <v/>
      </c>
      <c r="C446" s="11" t="str">
        <f t="shared" si="66"/>
        <v/>
      </c>
      <c r="D446" s="11" t="str">
        <f t="shared" si="67"/>
        <v/>
      </c>
      <c r="E446" s="11" t="str">
        <f t="shared" si="68"/>
        <v/>
      </c>
      <c r="F446" s="11" t="str">
        <f t="shared" si="69"/>
        <v/>
      </c>
      <c r="G446" s="11" t="str" cm="1">
        <f t="array" ref="G446">IF($D446="","",IFERROR(_xlfn.LET(_xlpm.t,_xlfn.TEXTSPLIT($D446,"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"&amp;TRIM($D446)))</f>
        <v/>
      </c>
      <c r="H446" s="11" t="str">
        <f t="shared" si="64"/>
        <v/>
      </c>
      <c r="I446" t="str">
        <f t="shared" si="65"/>
        <v/>
      </c>
      <c r="N446" t="str">
        <f>WindowsReports!G446&amp;""</f>
        <v/>
      </c>
      <c r="O446" t="str">
        <f t="shared" si="70"/>
        <v/>
      </c>
      <c r="R446" t="str">
        <f t="shared" si="71"/>
        <v/>
      </c>
    </row>
    <row r="447" spans="1:18">
      <c r="A447" t="str">
        <f>CSV!B447&amp;""</f>
        <v/>
      </c>
      <c r="B447" s="11" t="str" cm="1">
        <f t="array" ref="B447">IF(CSV!$AR447=0,"",INDEX(Input!$D$2:$AC$500,CSV!$AR447,$L$1)&amp;"")</f>
        <v/>
      </c>
      <c r="C447" s="11" t="str">
        <f t="shared" si="66"/>
        <v/>
      </c>
      <c r="D447" s="11" t="str">
        <f t="shared" si="67"/>
        <v/>
      </c>
      <c r="E447" s="11" t="str">
        <f t="shared" si="68"/>
        <v/>
      </c>
      <c r="F447" s="11" t="str">
        <f t="shared" si="69"/>
        <v/>
      </c>
      <c r="G447" s="11" t="str" cm="1">
        <f t="array" ref="G447">IF($D447="","",IFERROR(_xlfn.LET(_xlpm.t,_xlfn.TEXTSPLIT($D447,"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"&amp;TRIM($D447)))</f>
        <v/>
      </c>
      <c r="H447" s="11" t="str">
        <f t="shared" si="64"/>
        <v/>
      </c>
      <c r="I447" t="str">
        <f t="shared" si="65"/>
        <v/>
      </c>
      <c r="N447" t="str">
        <f>WindowsReports!G447&amp;""</f>
        <v/>
      </c>
      <c r="O447" t="str">
        <f t="shared" si="70"/>
        <v/>
      </c>
      <c r="R447" t="str">
        <f t="shared" si="71"/>
        <v/>
      </c>
    </row>
    <row r="448" spans="1:18">
      <c r="A448" t="str">
        <f>CSV!B448&amp;""</f>
        <v/>
      </c>
      <c r="B448" s="11" t="str" cm="1">
        <f t="array" ref="B448">IF(CSV!$AR448=0,"",INDEX(Input!$D$2:$AC$500,CSV!$AR448,$L$1)&amp;"")</f>
        <v/>
      </c>
      <c r="C448" s="11" t="str">
        <f t="shared" si="66"/>
        <v/>
      </c>
      <c r="D448" s="11" t="str">
        <f t="shared" si="67"/>
        <v/>
      </c>
      <c r="E448" s="11" t="str">
        <f t="shared" si="68"/>
        <v/>
      </c>
      <c r="F448" s="11" t="str">
        <f t="shared" si="69"/>
        <v/>
      </c>
      <c r="G448" s="11" t="str" cm="1">
        <f t="array" ref="G448">IF($D448="","",IFERROR(_xlfn.LET(_xlpm.t,_xlfn.TEXTSPLIT($D448,"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"&amp;TRIM($D448)))</f>
        <v/>
      </c>
      <c r="H448" s="11" t="str">
        <f t="shared" si="64"/>
        <v/>
      </c>
      <c r="I448" t="str">
        <f t="shared" si="65"/>
        <v/>
      </c>
      <c r="N448" t="str">
        <f>WindowsReports!G448&amp;""</f>
        <v/>
      </c>
      <c r="O448" t="str">
        <f t="shared" si="70"/>
        <v/>
      </c>
      <c r="R448" t="str">
        <f t="shared" si="71"/>
        <v/>
      </c>
    </row>
    <row r="449" spans="1:18">
      <c r="A449" t="str">
        <f>CSV!B449&amp;""</f>
        <v/>
      </c>
      <c r="B449" s="11" t="str" cm="1">
        <f t="array" ref="B449">IF(CSV!$AR449=0,"",INDEX(Input!$D$2:$AC$500,CSV!$AR449,$L$1)&amp;"")</f>
        <v/>
      </c>
      <c r="C449" s="11" t="str">
        <f t="shared" si="66"/>
        <v/>
      </c>
      <c r="D449" s="11" t="str">
        <f t="shared" si="67"/>
        <v/>
      </c>
      <c r="E449" s="11" t="str">
        <f t="shared" si="68"/>
        <v/>
      </c>
      <c r="F449" s="11" t="str">
        <f t="shared" si="69"/>
        <v/>
      </c>
      <c r="G449" s="11" t="str" cm="1">
        <f t="array" ref="G449">IF($D449="","",IFERROR(_xlfn.LET(_xlpm.t,_xlfn.TEXTSPLIT($D449,"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"&amp;TRIM($D449)))</f>
        <v/>
      </c>
      <c r="H449" s="11" t="str">
        <f t="shared" si="64"/>
        <v/>
      </c>
      <c r="I449" t="str">
        <f t="shared" si="65"/>
        <v/>
      </c>
      <c r="N449" t="str">
        <f>WindowsReports!G449&amp;""</f>
        <v/>
      </c>
      <c r="O449" t="str">
        <f t="shared" si="70"/>
        <v/>
      </c>
      <c r="R449" t="str">
        <f t="shared" si="71"/>
        <v/>
      </c>
    </row>
    <row r="450" spans="1:18">
      <c r="A450" t="str">
        <f>CSV!B450&amp;""</f>
        <v/>
      </c>
      <c r="B450" s="11" t="str" cm="1">
        <f t="array" ref="B450">IF(CSV!$AR450=0,"",INDEX(Input!$D$2:$AC$500,CSV!$AR450,$L$1)&amp;"")</f>
        <v/>
      </c>
      <c r="C450" s="11" t="str">
        <f t="shared" si="66"/>
        <v/>
      </c>
      <c r="D450" s="11" t="str">
        <f t="shared" si="67"/>
        <v/>
      </c>
      <c r="E450" s="11" t="str">
        <f t="shared" si="68"/>
        <v/>
      </c>
      <c r="F450" s="11" t="str">
        <f t="shared" si="69"/>
        <v/>
      </c>
      <c r="G450" s="11" t="str" cm="1">
        <f t="array" ref="G450">IF($D450="","",IFERROR(_xlfn.LET(_xlpm.t,_xlfn.TEXTSPLIT($D450,"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"&amp;TRIM($D450)))</f>
        <v/>
      </c>
      <c r="H450" s="11" t="str">
        <f t="shared" ref="H450:H510" si="72">E450</f>
        <v/>
      </c>
      <c r="I450" t="str">
        <f t="shared" ref="I450:I510" si="73">IF(H450&lt;&gt;"",H450,IF(G450&lt;&gt;"",G450,F450))</f>
        <v/>
      </c>
      <c r="N450" t="str">
        <f>WindowsReports!G450&amp;""</f>
        <v/>
      </c>
      <c r="O450" t="str">
        <f t="shared" si="70"/>
        <v/>
      </c>
      <c r="R450" t="str">
        <f t="shared" si="71"/>
        <v/>
      </c>
    </row>
    <row r="451" spans="1:18">
      <c r="A451" t="str">
        <f>CSV!B451&amp;""</f>
        <v/>
      </c>
      <c r="B451" s="11" t="str" cm="1">
        <f t="array" ref="B451">IF(CSV!$AR451=0,"",INDEX(Input!$D$2:$AC$500,CSV!$AR451,$L$1)&amp;"")</f>
        <v/>
      </c>
      <c r="C451" s="11" t="str">
        <f t="shared" ref="C451:C510" si="74">IF($B451="","",IFERROR(_xlfn.TEXTAFTER($B451,"Core(TM) "),IFERROR(_xlfn.TEXTAFTER($B451,"Xeon(R) "),"")))</f>
        <v/>
      </c>
      <c r="D451" s="11" t="str">
        <f t="shared" ref="D451:D510" si="75">IF($B451="","",IFERROR(_xlfn.TEXTAFTER($B451,"Ryzen "),""))</f>
        <v/>
      </c>
      <c r="E451" s="11" t="str">
        <f t="shared" ref="E451:E510" si="76">IF($B451="","",IF(ISNUMBER(SEARCH("Ultra",$B451)),"Ultra"&amp;_xlfn.TEXTAFTER($B451,"Ultra"),""))</f>
        <v/>
      </c>
      <c r="F451" s="11" t="str">
        <f t="shared" ref="F451:F510" si="77">IF(C451="","",IF(ISNUMBER(SEARCH("Xeon(R)",$B451)),"Xeon "&amp;TRIM(SUBSTITUTE(_xlfn.TEXTBEFORE(C451&amp;"@","@"),"CPU","")),TRIM(_xlfn.TEXTBEFORE(C451," ",,1,1))))</f>
        <v/>
      </c>
      <c r="G451" s="11" t="str" cm="1">
        <f t="array" ref="G451">IF($D451="","",IFERROR(_xlfn.LET(_xlpm.t,_xlfn.TEXTSPLIT($D451,"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"&amp;TRIM($D451)))</f>
        <v/>
      </c>
      <c r="H451" s="11" t="str">
        <f t="shared" si="72"/>
        <v/>
      </c>
      <c r="I451" t="str">
        <f t="shared" si="73"/>
        <v/>
      </c>
      <c r="N451" t="str">
        <f>WindowsReports!G451&amp;""</f>
        <v/>
      </c>
      <c r="O451" t="str">
        <f t="shared" ref="O451:O510" si="78">IF($N451="","",IFERROR(_xlfn.TEXTAFTER($N451,"Core(TM) "),IFERROR(_xlfn.TEXTAFTER($N451,"Xeon(R) "),"")))</f>
        <v/>
      </c>
      <c r="R451" t="str">
        <f t="shared" ref="R451:R510" si="79">IF(O451="","",IF(ISNUMBER(SEARCH("Xeon(R)",$N451)),"Xeon "&amp;TRIM(SUBSTITUTE(_xlfn.TEXTBEFORE(O451&amp;"@","@"),"CPU","")),TRIM(_xlfn.TEXTBEFORE(O451," ",,1,1))))</f>
        <v/>
      </c>
    </row>
    <row r="452" spans="1:18">
      <c r="A452" t="str">
        <f>CSV!B452&amp;""</f>
        <v/>
      </c>
      <c r="B452" s="11" t="str" cm="1">
        <f t="array" ref="B452">IF(CSV!$AR452=0,"",INDEX(Input!$D$2:$AC$500,CSV!$AR452,$L$1)&amp;"")</f>
        <v/>
      </c>
      <c r="C452" s="11" t="str">
        <f t="shared" si="74"/>
        <v/>
      </c>
      <c r="D452" s="11" t="str">
        <f t="shared" si="75"/>
        <v/>
      </c>
      <c r="E452" s="11" t="str">
        <f t="shared" si="76"/>
        <v/>
      </c>
      <c r="F452" s="11" t="str">
        <f t="shared" si="77"/>
        <v/>
      </c>
      <c r="G452" s="11" t="str" cm="1">
        <f t="array" ref="G452">IF($D452="","",IFERROR(_xlfn.LET(_xlpm.t,_xlfn.TEXTSPLIT($D452,"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"&amp;TRIM($D452)))</f>
        <v/>
      </c>
      <c r="H452" s="11" t="str">
        <f t="shared" si="72"/>
        <v/>
      </c>
      <c r="I452" t="str">
        <f t="shared" si="73"/>
        <v/>
      </c>
      <c r="N452" t="str">
        <f>WindowsReports!G452&amp;""</f>
        <v/>
      </c>
      <c r="O452" t="str">
        <f t="shared" si="78"/>
        <v/>
      </c>
      <c r="R452" t="str">
        <f t="shared" si="79"/>
        <v/>
      </c>
    </row>
    <row r="453" spans="1:18">
      <c r="A453" t="str">
        <f>CSV!B453&amp;""</f>
        <v/>
      </c>
      <c r="B453" s="11" t="str" cm="1">
        <f t="array" ref="B453">IF(CSV!$AR453=0,"",INDEX(Input!$D$2:$AC$500,CSV!$AR453,$L$1)&amp;"")</f>
        <v/>
      </c>
      <c r="C453" s="11" t="str">
        <f t="shared" si="74"/>
        <v/>
      </c>
      <c r="D453" s="11" t="str">
        <f t="shared" si="75"/>
        <v/>
      </c>
      <c r="E453" s="11" t="str">
        <f t="shared" si="76"/>
        <v/>
      </c>
      <c r="F453" s="11" t="str">
        <f t="shared" si="77"/>
        <v/>
      </c>
      <c r="G453" s="11" t="str" cm="1">
        <f t="array" ref="G453">IF($D453="","",IFERROR(_xlfn.LET(_xlpm.t,_xlfn.TEXTSPLIT($D453,"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"&amp;TRIM($D453)))</f>
        <v/>
      </c>
      <c r="H453" s="11" t="str">
        <f t="shared" si="72"/>
        <v/>
      </c>
      <c r="I453" t="str">
        <f t="shared" si="73"/>
        <v/>
      </c>
      <c r="N453" t="str">
        <f>WindowsReports!G453&amp;""</f>
        <v/>
      </c>
      <c r="O453" t="str">
        <f t="shared" si="78"/>
        <v/>
      </c>
      <c r="R453" t="str">
        <f t="shared" si="79"/>
        <v/>
      </c>
    </row>
    <row r="454" spans="1:18">
      <c r="A454" t="str">
        <f>CSV!B454&amp;""</f>
        <v/>
      </c>
      <c r="B454" s="11" t="str" cm="1">
        <f t="array" ref="B454">IF(CSV!$AR454=0,"",INDEX(Input!$D$2:$AC$500,CSV!$AR454,$L$1)&amp;"")</f>
        <v/>
      </c>
      <c r="C454" s="11" t="str">
        <f t="shared" si="74"/>
        <v/>
      </c>
      <c r="D454" s="11" t="str">
        <f t="shared" si="75"/>
        <v/>
      </c>
      <c r="E454" s="11" t="str">
        <f t="shared" si="76"/>
        <v/>
      </c>
      <c r="F454" s="11" t="str">
        <f t="shared" si="77"/>
        <v/>
      </c>
      <c r="G454" s="11" t="str" cm="1">
        <f t="array" ref="G454">IF($D454="","",IFERROR(_xlfn.LET(_xlpm.t,_xlfn.TEXTSPLIT($D454,"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"&amp;TRIM($D454)))</f>
        <v/>
      </c>
      <c r="H454" s="11" t="str">
        <f t="shared" si="72"/>
        <v/>
      </c>
      <c r="I454" t="str">
        <f t="shared" si="73"/>
        <v/>
      </c>
      <c r="N454" t="str">
        <f>WindowsReports!G454&amp;""</f>
        <v/>
      </c>
      <c r="O454" t="str">
        <f t="shared" si="78"/>
        <v/>
      </c>
      <c r="R454" t="str">
        <f t="shared" si="79"/>
        <v/>
      </c>
    </row>
    <row r="455" spans="1:18">
      <c r="A455" t="str">
        <f>CSV!B455&amp;""</f>
        <v/>
      </c>
      <c r="B455" s="11" t="str" cm="1">
        <f t="array" ref="B455">IF(CSV!$AR455=0,"",INDEX(Input!$D$2:$AC$500,CSV!$AR455,$L$1)&amp;"")</f>
        <v/>
      </c>
      <c r="C455" s="11" t="str">
        <f t="shared" si="74"/>
        <v/>
      </c>
      <c r="D455" s="11" t="str">
        <f t="shared" si="75"/>
        <v/>
      </c>
      <c r="E455" s="11" t="str">
        <f t="shared" si="76"/>
        <v/>
      </c>
      <c r="F455" s="11" t="str">
        <f t="shared" si="77"/>
        <v/>
      </c>
      <c r="G455" s="11" t="str" cm="1">
        <f t="array" ref="G455">IF($D455="","",IFERROR(_xlfn.LET(_xlpm.t,_xlfn.TEXTSPLIT($D455,"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"&amp;TRIM($D455)))</f>
        <v/>
      </c>
      <c r="H455" s="11" t="str">
        <f t="shared" si="72"/>
        <v/>
      </c>
      <c r="I455" t="str">
        <f t="shared" si="73"/>
        <v/>
      </c>
      <c r="N455" t="str">
        <f>WindowsReports!G455&amp;""</f>
        <v/>
      </c>
      <c r="O455" t="str">
        <f t="shared" si="78"/>
        <v/>
      </c>
      <c r="R455" t="str">
        <f t="shared" si="79"/>
        <v/>
      </c>
    </row>
    <row r="456" spans="1:18">
      <c r="A456" t="str">
        <f>CSV!B456&amp;""</f>
        <v/>
      </c>
      <c r="B456" s="11" t="str" cm="1">
        <f t="array" ref="B456">IF(CSV!$AR456=0,"",INDEX(Input!$D$2:$AC$500,CSV!$AR456,$L$1)&amp;"")</f>
        <v/>
      </c>
      <c r="C456" s="11" t="str">
        <f t="shared" si="74"/>
        <v/>
      </c>
      <c r="D456" s="11" t="str">
        <f t="shared" si="75"/>
        <v/>
      </c>
      <c r="E456" s="11" t="str">
        <f t="shared" si="76"/>
        <v/>
      </c>
      <c r="F456" s="11" t="str">
        <f t="shared" si="77"/>
        <v/>
      </c>
      <c r="G456" s="11" t="str" cm="1">
        <f t="array" ref="G456">IF($D456="","",IFERROR(_xlfn.LET(_xlpm.t,_xlfn.TEXTSPLIT($D456,"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"&amp;TRIM($D456)))</f>
        <v/>
      </c>
      <c r="H456" s="11" t="str">
        <f t="shared" si="72"/>
        <v/>
      </c>
      <c r="I456" t="str">
        <f t="shared" si="73"/>
        <v/>
      </c>
      <c r="N456" t="str">
        <f>WindowsReports!G456&amp;""</f>
        <v/>
      </c>
      <c r="O456" t="str">
        <f t="shared" si="78"/>
        <v/>
      </c>
      <c r="R456" t="str">
        <f t="shared" si="79"/>
        <v/>
      </c>
    </row>
    <row r="457" spans="1:18">
      <c r="A457" t="str">
        <f>CSV!B457&amp;""</f>
        <v/>
      </c>
      <c r="B457" s="11" t="str" cm="1">
        <f t="array" ref="B457">IF(CSV!$AR457=0,"",INDEX(Input!$D$2:$AC$500,CSV!$AR457,$L$1)&amp;"")</f>
        <v/>
      </c>
      <c r="C457" s="11" t="str">
        <f t="shared" si="74"/>
        <v/>
      </c>
      <c r="D457" s="11" t="str">
        <f t="shared" si="75"/>
        <v/>
      </c>
      <c r="E457" s="11" t="str">
        <f t="shared" si="76"/>
        <v/>
      </c>
      <c r="F457" s="11" t="str">
        <f t="shared" si="77"/>
        <v/>
      </c>
      <c r="G457" s="11" t="str" cm="1">
        <f t="array" ref="G457">IF($D457="","",IFERROR(_xlfn.LET(_xlpm.t,_xlfn.TEXTSPLIT($D457,"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"&amp;TRIM($D457)))</f>
        <v/>
      </c>
      <c r="H457" s="11" t="str">
        <f t="shared" si="72"/>
        <v/>
      </c>
      <c r="I457" t="str">
        <f t="shared" si="73"/>
        <v/>
      </c>
      <c r="N457" t="str">
        <f>WindowsReports!G457&amp;""</f>
        <v/>
      </c>
      <c r="O457" t="str">
        <f t="shared" si="78"/>
        <v/>
      </c>
      <c r="R457" t="str">
        <f t="shared" si="79"/>
        <v/>
      </c>
    </row>
    <row r="458" spans="1:18">
      <c r="A458" t="str">
        <f>CSV!B458&amp;""</f>
        <v/>
      </c>
      <c r="B458" s="11" t="str" cm="1">
        <f t="array" ref="B458">IF(CSV!$AR458=0,"",INDEX(Input!$D$2:$AC$500,CSV!$AR458,$L$1)&amp;"")</f>
        <v/>
      </c>
      <c r="C458" s="11" t="str">
        <f t="shared" si="74"/>
        <v/>
      </c>
      <c r="D458" s="11" t="str">
        <f t="shared" si="75"/>
        <v/>
      </c>
      <c r="E458" s="11" t="str">
        <f t="shared" si="76"/>
        <v/>
      </c>
      <c r="F458" s="11" t="str">
        <f t="shared" si="77"/>
        <v/>
      </c>
      <c r="G458" s="11" t="str" cm="1">
        <f t="array" ref="G458">IF($D458="","",IFERROR(_xlfn.LET(_xlpm.t,_xlfn.TEXTSPLIT($D458,"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"&amp;TRIM($D458)))</f>
        <v/>
      </c>
      <c r="H458" s="11" t="str">
        <f t="shared" si="72"/>
        <v/>
      </c>
      <c r="I458" t="str">
        <f t="shared" si="73"/>
        <v/>
      </c>
      <c r="N458" t="str">
        <f>WindowsReports!G458&amp;""</f>
        <v/>
      </c>
      <c r="O458" t="str">
        <f t="shared" si="78"/>
        <v/>
      </c>
      <c r="R458" t="str">
        <f t="shared" si="79"/>
        <v/>
      </c>
    </row>
    <row r="459" spans="1:18">
      <c r="A459" t="str">
        <f>CSV!B459&amp;""</f>
        <v/>
      </c>
      <c r="B459" s="11" t="str" cm="1">
        <f t="array" ref="B459">IF(CSV!$AR459=0,"",INDEX(Input!$D$2:$AC$500,CSV!$AR459,$L$1)&amp;"")</f>
        <v/>
      </c>
      <c r="C459" s="11" t="str">
        <f t="shared" si="74"/>
        <v/>
      </c>
      <c r="D459" s="11" t="str">
        <f t="shared" si="75"/>
        <v/>
      </c>
      <c r="E459" s="11" t="str">
        <f t="shared" si="76"/>
        <v/>
      </c>
      <c r="F459" s="11" t="str">
        <f t="shared" si="77"/>
        <v/>
      </c>
      <c r="G459" s="11" t="str" cm="1">
        <f t="array" ref="G459">IF($D459="","",IFERROR(_xlfn.LET(_xlpm.t,_xlfn.TEXTSPLIT($D459,"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"&amp;TRIM($D459)))</f>
        <v/>
      </c>
      <c r="H459" s="11" t="str">
        <f t="shared" si="72"/>
        <v/>
      </c>
      <c r="I459" t="str">
        <f t="shared" si="73"/>
        <v/>
      </c>
      <c r="N459" t="str">
        <f>WindowsReports!G459&amp;""</f>
        <v/>
      </c>
      <c r="O459" t="str">
        <f t="shared" si="78"/>
        <v/>
      </c>
      <c r="R459" t="str">
        <f t="shared" si="79"/>
        <v/>
      </c>
    </row>
    <row r="460" spans="1:18">
      <c r="A460" t="str">
        <f>CSV!B460&amp;""</f>
        <v/>
      </c>
      <c r="B460" s="11" t="str" cm="1">
        <f t="array" ref="B460">IF(CSV!$AR460=0,"",INDEX(Input!$D$2:$AC$500,CSV!$AR460,$L$1)&amp;"")</f>
        <v/>
      </c>
      <c r="C460" s="11" t="str">
        <f t="shared" si="74"/>
        <v/>
      </c>
      <c r="D460" s="11" t="str">
        <f t="shared" si="75"/>
        <v/>
      </c>
      <c r="E460" s="11" t="str">
        <f t="shared" si="76"/>
        <v/>
      </c>
      <c r="F460" s="11" t="str">
        <f t="shared" si="77"/>
        <v/>
      </c>
      <c r="G460" s="11" t="str" cm="1">
        <f t="array" ref="G460">IF($D460="","",IFERROR(_xlfn.LET(_xlpm.t,_xlfn.TEXTSPLIT($D460,"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"&amp;TRIM($D460)))</f>
        <v/>
      </c>
      <c r="H460" s="11" t="str">
        <f t="shared" si="72"/>
        <v/>
      </c>
      <c r="I460" t="str">
        <f t="shared" si="73"/>
        <v/>
      </c>
      <c r="N460" t="str">
        <f>WindowsReports!G460&amp;""</f>
        <v/>
      </c>
      <c r="O460" t="str">
        <f t="shared" si="78"/>
        <v/>
      </c>
      <c r="R460" t="str">
        <f t="shared" si="79"/>
        <v/>
      </c>
    </row>
    <row r="461" spans="1:18">
      <c r="A461" t="str">
        <f>CSV!B461&amp;""</f>
        <v/>
      </c>
      <c r="B461" s="11" t="str" cm="1">
        <f t="array" ref="B461">IF(CSV!$AR461=0,"",INDEX(Input!$D$2:$AC$500,CSV!$AR461,$L$1)&amp;"")</f>
        <v/>
      </c>
      <c r="C461" s="11" t="str">
        <f t="shared" si="74"/>
        <v/>
      </c>
      <c r="D461" s="11" t="str">
        <f t="shared" si="75"/>
        <v/>
      </c>
      <c r="E461" s="11" t="str">
        <f t="shared" si="76"/>
        <v/>
      </c>
      <c r="F461" s="11" t="str">
        <f t="shared" si="77"/>
        <v/>
      </c>
      <c r="G461" s="11" t="str" cm="1">
        <f t="array" ref="G461">IF($D461="","",IFERROR(_xlfn.LET(_xlpm.t,_xlfn.TEXTSPLIT($D461,"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"&amp;TRIM($D461)))</f>
        <v/>
      </c>
      <c r="H461" s="11" t="str">
        <f t="shared" si="72"/>
        <v/>
      </c>
      <c r="I461" t="str">
        <f t="shared" si="73"/>
        <v/>
      </c>
      <c r="N461" t="str">
        <f>WindowsReports!G461&amp;""</f>
        <v/>
      </c>
      <c r="O461" t="str">
        <f t="shared" si="78"/>
        <v/>
      </c>
      <c r="R461" t="str">
        <f t="shared" si="79"/>
        <v/>
      </c>
    </row>
    <row r="462" spans="1:18">
      <c r="A462" t="str">
        <f>CSV!B462&amp;""</f>
        <v/>
      </c>
      <c r="B462" s="11" t="str" cm="1">
        <f t="array" ref="B462">IF(CSV!$AR462=0,"",INDEX(Input!$D$2:$AC$500,CSV!$AR462,$L$1)&amp;"")</f>
        <v/>
      </c>
      <c r="C462" s="11" t="str">
        <f t="shared" si="74"/>
        <v/>
      </c>
      <c r="D462" s="11" t="str">
        <f t="shared" si="75"/>
        <v/>
      </c>
      <c r="E462" s="11" t="str">
        <f t="shared" si="76"/>
        <v/>
      </c>
      <c r="F462" s="11" t="str">
        <f t="shared" si="77"/>
        <v/>
      </c>
      <c r="G462" s="11" t="str" cm="1">
        <f t="array" ref="G462">IF($D462="","",IFERROR(_xlfn.LET(_xlpm.t,_xlfn.TEXTSPLIT($D462,"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"&amp;TRIM($D462)))</f>
        <v/>
      </c>
      <c r="H462" s="11" t="str">
        <f t="shared" si="72"/>
        <v/>
      </c>
      <c r="I462" t="str">
        <f t="shared" si="73"/>
        <v/>
      </c>
      <c r="N462" t="str">
        <f>WindowsReports!G462&amp;""</f>
        <v/>
      </c>
      <c r="O462" t="str">
        <f t="shared" si="78"/>
        <v/>
      </c>
      <c r="R462" t="str">
        <f t="shared" si="79"/>
        <v/>
      </c>
    </row>
    <row r="463" spans="1:18">
      <c r="A463" t="str">
        <f>CSV!B463&amp;""</f>
        <v/>
      </c>
      <c r="B463" s="11" t="str" cm="1">
        <f t="array" ref="B463">IF(CSV!$AR463=0,"",INDEX(Input!$D$2:$AC$500,CSV!$AR463,$L$1)&amp;"")</f>
        <v/>
      </c>
      <c r="C463" s="11" t="str">
        <f t="shared" si="74"/>
        <v/>
      </c>
      <c r="D463" s="11" t="str">
        <f t="shared" si="75"/>
        <v/>
      </c>
      <c r="E463" s="11" t="str">
        <f t="shared" si="76"/>
        <v/>
      </c>
      <c r="F463" s="11" t="str">
        <f t="shared" si="77"/>
        <v/>
      </c>
      <c r="G463" s="11" t="str" cm="1">
        <f t="array" ref="G463">IF($D463="","",IFERROR(_xlfn.LET(_xlpm.t,_xlfn.TEXTSPLIT($D463,"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"&amp;TRIM($D463)))</f>
        <v/>
      </c>
      <c r="H463" s="11" t="str">
        <f t="shared" si="72"/>
        <v/>
      </c>
      <c r="I463" t="str">
        <f t="shared" si="73"/>
        <v/>
      </c>
      <c r="N463" t="str">
        <f>WindowsReports!G463&amp;""</f>
        <v/>
      </c>
      <c r="O463" t="str">
        <f t="shared" si="78"/>
        <v/>
      </c>
      <c r="R463" t="str">
        <f t="shared" si="79"/>
        <v/>
      </c>
    </row>
    <row r="464" spans="1:18">
      <c r="A464" t="str">
        <f>CSV!B464&amp;""</f>
        <v/>
      </c>
      <c r="B464" s="11" t="str" cm="1">
        <f t="array" ref="B464">IF(CSV!$AR464=0,"",INDEX(Input!$D$2:$AC$500,CSV!$AR464,$L$1)&amp;"")</f>
        <v/>
      </c>
      <c r="C464" s="11" t="str">
        <f t="shared" si="74"/>
        <v/>
      </c>
      <c r="D464" s="11" t="str">
        <f t="shared" si="75"/>
        <v/>
      </c>
      <c r="E464" s="11" t="str">
        <f t="shared" si="76"/>
        <v/>
      </c>
      <c r="F464" s="11" t="str">
        <f t="shared" si="77"/>
        <v/>
      </c>
      <c r="G464" s="11" t="str" cm="1">
        <f t="array" ref="G464">IF($D464="","",IFERROR(_xlfn.LET(_xlpm.t,_xlfn.TEXTSPLIT($D464,"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"&amp;TRIM($D464)))</f>
        <v/>
      </c>
      <c r="H464" s="11" t="str">
        <f t="shared" si="72"/>
        <v/>
      </c>
      <c r="I464" t="str">
        <f t="shared" si="73"/>
        <v/>
      </c>
      <c r="N464" t="str">
        <f>WindowsReports!G464&amp;""</f>
        <v/>
      </c>
      <c r="O464" t="str">
        <f t="shared" si="78"/>
        <v/>
      </c>
      <c r="R464" t="str">
        <f t="shared" si="79"/>
        <v/>
      </c>
    </row>
    <row r="465" spans="1:18">
      <c r="A465" t="str">
        <f>CSV!B465&amp;""</f>
        <v/>
      </c>
      <c r="B465" s="11" t="str" cm="1">
        <f t="array" ref="B465">IF(CSV!$AR465=0,"",INDEX(Input!$D$2:$AC$500,CSV!$AR465,$L$1)&amp;"")</f>
        <v/>
      </c>
      <c r="C465" s="11" t="str">
        <f t="shared" si="74"/>
        <v/>
      </c>
      <c r="D465" s="11" t="str">
        <f t="shared" si="75"/>
        <v/>
      </c>
      <c r="E465" s="11" t="str">
        <f t="shared" si="76"/>
        <v/>
      </c>
      <c r="F465" s="11" t="str">
        <f t="shared" si="77"/>
        <v/>
      </c>
      <c r="G465" s="11" t="str" cm="1">
        <f t="array" ref="G465">IF($D465="","",IFERROR(_xlfn.LET(_xlpm.t,_xlfn.TEXTSPLIT($D465,"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"&amp;TRIM($D465)))</f>
        <v/>
      </c>
      <c r="H465" s="11" t="str">
        <f t="shared" si="72"/>
        <v/>
      </c>
      <c r="I465" t="str">
        <f t="shared" si="73"/>
        <v/>
      </c>
      <c r="N465" t="str">
        <f>WindowsReports!G465&amp;""</f>
        <v/>
      </c>
      <c r="O465" t="str">
        <f t="shared" si="78"/>
        <v/>
      </c>
      <c r="R465" t="str">
        <f t="shared" si="79"/>
        <v/>
      </c>
    </row>
    <row r="466" spans="1:18">
      <c r="A466" t="str">
        <f>CSV!B466&amp;""</f>
        <v/>
      </c>
      <c r="B466" s="11" t="str" cm="1">
        <f t="array" ref="B466">IF(CSV!$AR466=0,"",INDEX(Input!$D$2:$AC$500,CSV!$AR466,$L$1)&amp;"")</f>
        <v/>
      </c>
      <c r="C466" s="11" t="str">
        <f t="shared" si="74"/>
        <v/>
      </c>
      <c r="D466" s="11" t="str">
        <f t="shared" si="75"/>
        <v/>
      </c>
      <c r="E466" s="11" t="str">
        <f t="shared" si="76"/>
        <v/>
      </c>
      <c r="F466" s="11" t="str">
        <f t="shared" si="77"/>
        <v/>
      </c>
      <c r="G466" s="11" t="str" cm="1">
        <f t="array" ref="G466">IF($D466="","",IFERROR(_xlfn.LET(_xlpm.t,_xlfn.TEXTSPLIT($D466,"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"&amp;TRIM($D466)))</f>
        <v/>
      </c>
      <c r="H466" s="11" t="str">
        <f t="shared" si="72"/>
        <v/>
      </c>
      <c r="I466" t="str">
        <f t="shared" si="73"/>
        <v/>
      </c>
      <c r="N466" t="str">
        <f>WindowsReports!G466&amp;""</f>
        <v/>
      </c>
      <c r="O466" t="str">
        <f t="shared" si="78"/>
        <v/>
      </c>
      <c r="R466" t="str">
        <f t="shared" si="79"/>
        <v/>
      </c>
    </row>
    <row r="467" spans="1:18">
      <c r="A467" t="str">
        <f>CSV!B467&amp;""</f>
        <v/>
      </c>
      <c r="B467" s="11" t="str" cm="1">
        <f t="array" ref="B467">IF(CSV!$AR467=0,"",INDEX(Input!$D$2:$AC$500,CSV!$AR467,$L$1)&amp;"")</f>
        <v/>
      </c>
      <c r="C467" s="11" t="str">
        <f t="shared" si="74"/>
        <v/>
      </c>
      <c r="D467" s="11" t="str">
        <f t="shared" si="75"/>
        <v/>
      </c>
      <c r="E467" s="11" t="str">
        <f t="shared" si="76"/>
        <v/>
      </c>
      <c r="F467" s="11" t="str">
        <f t="shared" si="77"/>
        <v/>
      </c>
      <c r="G467" s="11" t="str" cm="1">
        <f t="array" ref="G467">IF($D467="","",IFERROR(_xlfn.LET(_xlpm.t,_xlfn.TEXTSPLIT($D467,"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"&amp;TRIM($D467)))</f>
        <v/>
      </c>
      <c r="H467" s="11" t="str">
        <f t="shared" si="72"/>
        <v/>
      </c>
      <c r="I467" t="str">
        <f t="shared" si="73"/>
        <v/>
      </c>
      <c r="N467" t="str">
        <f>WindowsReports!G467&amp;""</f>
        <v/>
      </c>
      <c r="O467" t="str">
        <f t="shared" si="78"/>
        <v/>
      </c>
      <c r="R467" t="str">
        <f t="shared" si="79"/>
        <v/>
      </c>
    </row>
    <row r="468" spans="1:18">
      <c r="A468" t="str">
        <f>CSV!B468&amp;""</f>
        <v/>
      </c>
      <c r="B468" s="11" t="str" cm="1">
        <f t="array" ref="B468">IF(CSV!$AR468=0,"",INDEX(Input!$D$2:$AC$500,CSV!$AR468,$L$1)&amp;"")</f>
        <v/>
      </c>
      <c r="C468" s="11" t="str">
        <f t="shared" si="74"/>
        <v/>
      </c>
      <c r="D468" s="11" t="str">
        <f t="shared" si="75"/>
        <v/>
      </c>
      <c r="E468" s="11" t="str">
        <f t="shared" si="76"/>
        <v/>
      </c>
      <c r="F468" s="11" t="str">
        <f t="shared" si="77"/>
        <v/>
      </c>
      <c r="G468" s="11" t="str" cm="1">
        <f t="array" ref="G468">IF($D468="","",IFERROR(_xlfn.LET(_xlpm.t,_xlfn.TEXTSPLIT($D468,"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"&amp;TRIM($D468)))</f>
        <v/>
      </c>
      <c r="H468" s="11" t="str">
        <f t="shared" si="72"/>
        <v/>
      </c>
      <c r="I468" t="str">
        <f t="shared" si="73"/>
        <v/>
      </c>
      <c r="N468" t="str">
        <f>WindowsReports!G468&amp;""</f>
        <v/>
      </c>
      <c r="O468" t="str">
        <f t="shared" si="78"/>
        <v/>
      </c>
      <c r="R468" t="str">
        <f t="shared" si="79"/>
        <v/>
      </c>
    </row>
    <row r="469" spans="1:18">
      <c r="A469" t="str">
        <f>CSV!B469&amp;""</f>
        <v/>
      </c>
      <c r="B469" s="11" t="str" cm="1">
        <f t="array" ref="B469">IF(CSV!$AR469=0,"",INDEX(Input!$D$2:$AC$500,CSV!$AR469,$L$1)&amp;"")</f>
        <v/>
      </c>
      <c r="C469" s="11" t="str">
        <f t="shared" si="74"/>
        <v/>
      </c>
      <c r="D469" s="11" t="str">
        <f t="shared" si="75"/>
        <v/>
      </c>
      <c r="E469" s="11" t="str">
        <f t="shared" si="76"/>
        <v/>
      </c>
      <c r="F469" s="11" t="str">
        <f t="shared" si="77"/>
        <v/>
      </c>
      <c r="G469" s="11" t="str" cm="1">
        <f t="array" ref="G469">IF($D469="","",IFERROR(_xlfn.LET(_xlpm.t,_xlfn.TEXTSPLIT($D469,"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"&amp;TRIM($D469)))</f>
        <v/>
      </c>
      <c r="H469" s="11" t="str">
        <f t="shared" si="72"/>
        <v/>
      </c>
      <c r="I469" t="str">
        <f t="shared" si="73"/>
        <v/>
      </c>
      <c r="N469" t="str">
        <f>WindowsReports!G469&amp;""</f>
        <v/>
      </c>
      <c r="O469" t="str">
        <f t="shared" si="78"/>
        <v/>
      </c>
      <c r="R469" t="str">
        <f t="shared" si="79"/>
        <v/>
      </c>
    </row>
    <row r="470" spans="1:18">
      <c r="A470" t="str">
        <f>CSV!B470&amp;""</f>
        <v/>
      </c>
      <c r="B470" s="11" t="str" cm="1">
        <f t="array" ref="B470">IF(CSV!$AR470=0,"",INDEX(Input!$D$2:$AC$500,CSV!$AR470,$L$1)&amp;"")</f>
        <v/>
      </c>
      <c r="C470" s="11" t="str">
        <f t="shared" si="74"/>
        <v/>
      </c>
      <c r="D470" s="11" t="str">
        <f t="shared" si="75"/>
        <v/>
      </c>
      <c r="E470" s="11" t="str">
        <f t="shared" si="76"/>
        <v/>
      </c>
      <c r="F470" s="11" t="str">
        <f t="shared" si="77"/>
        <v/>
      </c>
      <c r="G470" s="11" t="str" cm="1">
        <f t="array" ref="G470">IF($D470="","",IFERROR(_xlfn.LET(_xlpm.t,_xlfn.TEXTSPLIT($D470,"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"&amp;TRIM($D470)))</f>
        <v/>
      </c>
      <c r="H470" s="11" t="str">
        <f t="shared" si="72"/>
        <v/>
      </c>
      <c r="I470" t="str">
        <f t="shared" si="73"/>
        <v/>
      </c>
      <c r="N470" t="str">
        <f>WindowsReports!G470&amp;""</f>
        <v/>
      </c>
      <c r="O470" t="str">
        <f t="shared" si="78"/>
        <v/>
      </c>
      <c r="R470" t="str">
        <f t="shared" si="79"/>
        <v/>
      </c>
    </row>
    <row r="471" spans="1:18">
      <c r="A471" t="str">
        <f>CSV!B471&amp;""</f>
        <v/>
      </c>
      <c r="B471" s="11" t="str" cm="1">
        <f t="array" ref="B471">IF(CSV!$AR471=0,"",INDEX(Input!$D$2:$AC$500,CSV!$AR471,$L$1)&amp;"")</f>
        <v/>
      </c>
      <c r="C471" s="11" t="str">
        <f t="shared" si="74"/>
        <v/>
      </c>
      <c r="D471" s="11" t="str">
        <f t="shared" si="75"/>
        <v/>
      </c>
      <c r="E471" s="11" t="str">
        <f t="shared" si="76"/>
        <v/>
      </c>
      <c r="F471" s="11" t="str">
        <f t="shared" si="77"/>
        <v/>
      </c>
      <c r="G471" s="11" t="str" cm="1">
        <f t="array" ref="G471">IF($D471="","",IFERROR(_xlfn.LET(_xlpm.t,_xlfn.TEXTSPLIT($D471,"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"&amp;TRIM($D471)))</f>
        <v/>
      </c>
      <c r="H471" s="11" t="str">
        <f t="shared" si="72"/>
        <v/>
      </c>
      <c r="I471" t="str">
        <f t="shared" si="73"/>
        <v/>
      </c>
      <c r="N471" t="str">
        <f>WindowsReports!G471&amp;""</f>
        <v/>
      </c>
      <c r="O471" t="str">
        <f t="shared" si="78"/>
        <v/>
      </c>
      <c r="R471" t="str">
        <f t="shared" si="79"/>
        <v/>
      </c>
    </row>
    <row r="472" spans="1:18">
      <c r="A472" t="str">
        <f>CSV!B472&amp;""</f>
        <v/>
      </c>
      <c r="B472" s="11" t="str" cm="1">
        <f t="array" ref="B472">IF(CSV!$AR472=0,"",INDEX(Input!$D$2:$AC$500,CSV!$AR472,$L$1)&amp;"")</f>
        <v/>
      </c>
      <c r="C472" s="11" t="str">
        <f t="shared" si="74"/>
        <v/>
      </c>
      <c r="D472" s="11" t="str">
        <f t="shared" si="75"/>
        <v/>
      </c>
      <c r="E472" s="11" t="str">
        <f t="shared" si="76"/>
        <v/>
      </c>
      <c r="F472" s="11" t="str">
        <f t="shared" si="77"/>
        <v/>
      </c>
      <c r="G472" s="11" t="str" cm="1">
        <f t="array" ref="G472">IF($D472="","",IFERROR(_xlfn.LET(_xlpm.t,_xlfn.TEXTSPLIT($D472,"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"&amp;TRIM($D472)))</f>
        <v/>
      </c>
      <c r="H472" s="11" t="str">
        <f t="shared" si="72"/>
        <v/>
      </c>
      <c r="I472" t="str">
        <f t="shared" si="73"/>
        <v/>
      </c>
      <c r="N472" t="str">
        <f>WindowsReports!G472&amp;""</f>
        <v/>
      </c>
      <c r="O472" t="str">
        <f t="shared" si="78"/>
        <v/>
      </c>
      <c r="R472" t="str">
        <f t="shared" si="79"/>
        <v/>
      </c>
    </row>
    <row r="473" spans="1:18">
      <c r="A473" t="str">
        <f>CSV!B473&amp;""</f>
        <v/>
      </c>
      <c r="B473" s="11" t="str" cm="1">
        <f t="array" ref="B473">IF(CSV!$AR473=0,"",INDEX(Input!$D$2:$AC$500,CSV!$AR473,$L$1)&amp;"")</f>
        <v/>
      </c>
      <c r="C473" s="11" t="str">
        <f t="shared" si="74"/>
        <v/>
      </c>
      <c r="D473" s="11" t="str">
        <f t="shared" si="75"/>
        <v/>
      </c>
      <c r="E473" s="11" t="str">
        <f t="shared" si="76"/>
        <v/>
      </c>
      <c r="F473" s="11" t="str">
        <f t="shared" si="77"/>
        <v/>
      </c>
      <c r="G473" s="11" t="str" cm="1">
        <f t="array" ref="G473">IF($D473="","",IFERROR(_xlfn.LET(_xlpm.t,_xlfn.TEXTSPLIT($D473,"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"&amp;TRIM($D473)))</f>
        <v/>
      </c>
      <c r="H473" s="11" t="str">
        <f t="shared" si="72"/>
        <v/>
      </c>
      <c r="I473" t="str">
        <f t="shared" si="73"/>
        <v/>
      </c>
      <c r="N473" t="str">
        <f>WindowsReports!G473&amp;""</f>
        <v/>
      </c>
      <c r="O473" t="str">
        <f t="shared" si="78"/>
        <v/>
      </c>
      <c r="R473" t="str">
        <f t="shared" si="79"/>
        <v/>
      </c>
    </row>
    <row r="474" spans="1:18">
      <c r="A474" t="str">
        <f>CSV!B474&amp;""</f>
        <v/>
      </c>
      <c r="B474" s="11" t="str" cm="1">
        <f t="array" ref="B474">IF(CSV!$AR474=0,"",INDEX(Input!$D$2:$AC$500,CSV!$AR474,$L$1)&amp;"")</f>
        <v/>
      </c>
      <c r="C474" s="11" t="str">
        <f t="shared" si="74"/>
        <v/>
      </c>
      <c r="D474" s="11" t="str">
        <f t="shared" si="75"/>
        <v/>
      </c>
      <c r="E474" s="11" t="str">
        <f t="shared" si="76"/>
        <v/>
      </c>
      <c r="F474" s="11" t="str">
        <f t="shared" si="77"/>
        <v/>
      </c>
      <c r="G474" s="11" t="str" cm="1">
        <f t="array" ref="G474">IF($D474="","",IFERROR(_xlfn.LET(_xlpm.t,_xlfn.TEXTSPLIT($D474,"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"&amp;TRIM($D474)))</f>
        <v/>
      </c>
      <c r="H474" s="11" t="str">
        <f t="shared" si="72"/>
        <v/>
      </c>
      <c r="I474" t="str">
        <f t="shared" si="73"/>
        <v/>
      </c>
      <c r="N474" t="str">
        <f>WindowsReports!G474&amp;""</f>
        <v/>
      </c>
      <c r="O474" t="str">
        <f t="shared" si="78"/>
        <v/>
      </c>
      <c r="R474" t="str">
        <f t="shared" si="79"/>
        <v/>
      </c>
    </row>
    <row r="475" spans="1:18">
      <c r="A475" t="str">
        <f>CSV!B475&amp;""</f>
        <v/>
      </c>
      <c r="B475" s="11" t="str" cm="1">
        <f t="array" ref="B475">IF(CSV!$AR475=0,"",INDEX(Input!$D$2:$AC$500,CSV!$AR475,$L$1)&amp;"")</f>
        <v/>
      </c>
      <c r="C475" s="11" t="str">
        <f t="shared" si="74"/>
        <v/>
      </c>
      <c r="D475" s="11" t="str">
        <f t="shared" si="75"/>
        <v/>
      </c>
      <c r="E475" s="11" t="str">
        <f t="shared" si="76"/>
        <v/>
      </c>
      <c r="F475" s="11" t="str">
        <f t="shared" si="77"/>
        <v/>
      </c>
      <c r="G475" s="11" t="str" cm="1">
        <f t="array" ref="G475">IF($D475="","",IFERROR(_xlfn.LET(_xlpm.t,_xlfn.TEXTSPLIT($D475,"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"&amp;TRIM($D475)))</f>
        <v/>
      </c>
      <c r="H475" s="11" t="str">
        <f t="shared" si="72"/>
        <v/>
      </c>
      <c r="I475" t="str">
        <f t="shared" si="73"/>
        <v/>
      </c>
      <c r="N475" t="str">
        <f>WindowsReports!G475&amp;""</f>
        <v/>
      </c>
      <c r="O475" t="str">
        <f t="shared" si="78"/>
        <v/>
      </c>
      <c r="R475" t="str">
        <f t="shared" si="79"/>
        <v/>
      </c>
    </row>
    <row r="476" spans="1:18">
      <c r="A476" t="str">
        <f>CSV!B476&amp;""</f>
        <v/>
      </c>
      <c r="B476" s="11" t="str" cm="1">
        <f t="array" ref="B476">IF(CSV!$AR476=0,"",INDEX(Input!$D$2:$AC$500,CSV!$AR476,$L$1)&amp;"")</f>
        <v/>
      </c>
      <c r="C476" s="11" t="str">
        <f t="shared" si="74"/>
        <v/>
      </c>
      <c r="D476" s="11" t="str">
        <f t="shared" si="75"/>
        <v/>
      </c>
      <c r="E476" s="11" t="str">
        <f t="shared" si="76"/>
        <v/>
      </c>
      <c r="F476" s="11" t="str">
        <f t="shared" si="77"/>
        <v/>
      </c>
      <c r="G476" s="11" t="str" cm="1">
        <f t="array" ref="G476">IF($D476="","",IFERROR(_xlfn.LET(_xlpm.t,_xlfn.TEXTSPLIT($D476,"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"&amp;TRIM($D476)))</f>
        <v/>
      </c>
      <c r="H476" s="11" t="str">
        <f t="shared" si="72"/>
        <v/>
      </c>
      <c r="I476" t="str">
        <f t="shared" si="73"/>
        <v/>
      </c>
      <c r="N476" t="str">
        <f>WindowsReports!G476&amp;""</f>
        <v/>
      </c>
      <c r="O476" t="str">
        <f t="shared" si="78"/>
        <v/>
      </c>
      <c r="R476" t="str">
        <f t="shared" si="79"/>
        <v/>
      </c>
    </row>
    <row r="477" spans="1:18">
      <c r="A477" t="str">
        <f>CSV!B477&amp;""</f>
        <v/>
      </c>
      <c r="B477" s="11" t="str" cm="1">
        <f t="array" ref="B477">IF(CSV!$AR477=0,"",INDEX(Input!$D$2:$AC$500,CSV!$AR477,$L$1)&amp;"")</f>
        <v/>
      </c>
      <c r="C477" s="11" t="str">
        <f t="shared" si="74"/>
        <v/>
      </c>
      <c r="D477" s="11" t="str">
        <f t="shared" si="75"/>
        <v/>
      </c>
      <c r="E477" s="11" t="str">
        <f t="shared" si="76"/>
        <v/>
      </c>
      <c r="F477" s="11" t="str">
        <f t="shared" si="77"/>
        <v/>
      </c>
      <c r="G477" s="11" t="str" cm="1">
        <f t="array" ref="G477">IF($D477="","",IFERROR(_xlfn.LET(_xlpm.t,_xlfn.TEXTSPLIT($D477,"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"&amp;TRIM($D477)))</f>
        <v/>
      </c>
      <c r="H477" s="11" t="str">
        <f t="shared" si="72"/>
        <v/>
      </c>
      <c r="I477" t="str">
        <f t="shared" si="73"/>
        <v/>
      </c>
      <c r="N477" t="str">
        <f>WindowsReports!G477&amp;""</f>
        <v/>
      </c>
      <c r="O477" t="str">
        <f t="shared" si="78"/>
        <v/>
      </c>
      <c r="R477" t="str">
        <f t="shared" si="79"/>
        <v/>
      </c>
    </row>
    <row r="478" spans="1:18">
      <c r="A478" t="str">
        <f>CSV!B478&amp;""</f>
        <v/>
      </c>
      <c r="B478" s="11" t="str" cm="1">
        <f t="array" ref="B478">IF(CSV!$AR478=0,"",INDEX(Input!$D$2:$AC$500,CSV!$AR478,$L$1)&amp;"")</f>
        <v/>
      </c>
      <c r="C478" s="11" t="str">
        <f t="shared" si="74"/>
        <v/>
      </c>
      <c r="D478" s="11" t="str">
        <f t="shared" si="75"/>
        <v/>
      </c>
      <c r="E478" s="11" t="str">
        <f t="shared" si="76"/>
        <v/>
      </c>
      <c r="F478" s="11" t="str">
        <f t="shared" si="77"/>
        <v/>
      </c>
      <c r="G478" s="11" t="str" cm="1">
        <f t="array" ref="G478">IF($D478="","",IFERROR(_xlfn.LET(_xlpm.t,_xlfn.TEXTSPLIT($D478,"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"&amp;TRIM($D478)))</f>
        <v/>
      </c>
      <c r="H478" s="11" t="str">
        <f t="shared" si="72"/>
        <v/>
      </c>
      <c r="I478" t="str">
        <f t="shared" si="73"/>
        <v/>
      </c>
      <c r="N478" t="str">
        <f>WindowsReports!G478&amp;""</f>
        <v/>
      </c>
      <c r="O478" t="str">
        <f t="shared" si="78"/>
        <v/>
      </c>
      <c r="R478" t="str">
        <f t="shared" si="79"/>
        <v/>
      </c>
    </row>
    <row r="479" spans="1:18">
      <c r="A479" t="str">
        <f>CSV!B479&amp;""</f>
        <v/>
      </c>
      <c r="B479" s="11" t="str" cm="1">
        <f t="array" ref="B479">IF(CSV!$AR479=0,"",INDEX(Input!$D$2:$AC$500,CSV!$AR479,$L$1)&amp;"")</f>
        <v/>
      </c>
      <c r="C479" s="11" t="str">
        <f t="shared" si="74"/>
        <v/>
      </c>
      <c r="D479" s="11" t="str">
        <f t="shared" si="75"/>
        <v/>
      </c>
      <c r="E479" s="11" t="str">
        <f t="shared" si="76"/>
        <v/>
      </c>
      <c r="F479" s="11" t="str">
        <f t="shared" si="77"/>
        <v/>
      </c>
      <c r="G479" s="11" t="str" cm="1">
        <f t="array" ref="G479">IF($D479="","",IFERROR(_xlfn.LET(_xlpm.t,_xlfn.TEXTSPLIT($D479,"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"&amp;TRIM($D479)))</f>
        <v/>
      </c>
      <c r="H479" s="11" t="str">
        <f t="shared" si="72"/>
        <v/>
      </c>
      <c r="I479" t="str">
        <f t="shared" si="73"/>
        <v/>
      </c>
      <c r="N479" t="str">
        <f>WindowsReports!G479&amp;""</f>
        <v/>
      </c>
      <c r="O479" t="str">
        <f t="shared" si="78"/>
        <v/>
      </c>
      <c r="R479" t="str">
        <f t="shared" si="79"/>
        <v/>
      </c>
    </row>
    <row r="480" spans="1:18">
      <c r="A480" t="str">
        <f>CSV!B480&amp;""</f>
        <v/>
      </c>
      <c r="B480" s="11" t="str" cm="1">
        <f t="array" ref="B480">IF(CSV!$AR480=0,"",INDEX(Input!$D$2:$AC$500,CSV!$AR480,$L$1)&amp;"")</f>
        <v/>
      </c>
      <c r="C480" s="11" t="str">
        <f t="shared" si="74"/>
        <v/>
      </c>
      <c r="D480" s="11" t="str">
        <f t="shared" si="75"/>
        <v/>
      </c>
      <c r="E480" s="11" t="str">
        <f t="shared" si="76"/>
        <v/>
      </c>
      <c r="F480" s="11" t="str">
        <f t="shared" si="77"/>
        <v/>
      </c>
      <c r="G480" s="11" t="str" cm="1">
        <f t="array" ref="G480">IF($D480="","",IFERROR(_xlfn.LET(_xlpm.t,_xlfn.TEXTSPLIT($D480,"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"&amp;TRIM($D480)))</f>
        <v/>
      </c>
      <c r="H480" s="11" t="str">
        <f t="shared" si="72"/>
        <v/>
      </c>
      <c r="I480" t="str">
        <f t="shared" si="73"/>
        <v/>
      </c>
      <c r="N480" t="str">
        <f>WindowsReports!G480&amp;""</f>
        <v/>
      </c>
      <c r="O480" t="str">
        <f t="shared" si="78"/>
        <v/>
      </c>
      <c r="R480" t="str">
        <f t="shared" si="79"/>
        <v/>
      </c>
    </row>
    <row r="481" spans="1:18">
      <c r="A481" t="str">
        <f>CSV!B481&amp;""</f>
        <v/>
      </c>
      <c r="B481" s="11" t="str" cm="1">
        <f t="array" ref="B481">IF(CSV!$AR481=0,"",INDEX(Input!$D$2:$AC$500,CSV!$AR481,$L$1)&amp;"")</f>
        <v/>
      </c>
      <c r="C481" s="11" t="str">
        <f t="shared" si="74"/>
        <v/>
      </c>
      <c r="D481" s="11" t="str">
        <f t="shared" si="75"/>
        <v/>
      </c>
      <c r="E481" s="11" t="str">
        <f t="shared" si="76"/>
        <v/>
      </c>
      <c r="F481" s="11" t="str">
        <f t="shared" si="77"/>
        <v/>
      </c>
      <c r="G481" s="11" t="str" cm="1">
        <f t="array" ref="G481">IF($D481="","",IFERROR(_xlfn.LET(_xlpm.t,_xlfn.TEXTSPLIT($D481,"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"&amp;TRIM($D481)))</f>
        <v/>
      </c>
      <c r="H481" s="11" t="str">
        <f t="shared" si="72"/>
        <v/>
      </c>
      <c r="I481" t="str">
        <f t="shared" si="73"/>
        <v/>
      </c>
      <c r="N481" t="str">
        <f>WindowsReports!G481&amp;""</f>
        <v/>
      </c>
      <c r="O481" t="str">
        <f t="shared" si="78"/>
        <v/>
      </c>
      <c r="R481" t="str">
        <f t="shared" si="79"/>
        <v/>
      </c>
    </row>
    <row r="482" spans="1:18">
      <c r="A482" t="str">
        <f>CSV!B482&amp;""</f>
        <v/>
      </c>
      <c r="B482" s="11" t="str" cm="1">
        <f t="array" ref="B482">IF(CSV!$AR482=0,"",INDEX(Input!$D$2:$AC$500,CSV!$AR482,$L$1)&amp;"")</f>
        <v/>
      </c>
      <c r="C482" s="11" t="str">
        <f t="shared" si="74"/>
        <v/>
      </c>
      <c r="D482" s="11" t="str">
        <f t="shared" si="75"/>
        <v/>
      </c>
      <c r="E482" s="11" t="str">
        <f t="shared" si="76"/>
        <v/>
      </c>
      <c r="F482" s="11" t="str">
        <f t="shared" si="77"/>
        <v/>
      </c>
      <c r="G482" s="11" t="str" cm="1">
        <f t="array" ref="G482">IF($D482="","",IFERROR(_xlfn.LET(_xlpm.t,_xlfn.TEXTSPLIT($D482,"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"&amp;TRIM($D482)))</f>
        <v/>
      </c>
      <c r="H482" s="11" t="str">
        <f t="shared" si="72"/>
        <v/>
      </c>
      <c r="I482" t="str">
        <f t="shared" si="73"/>
        <v/>
      </c>
      <c r="N482" t="str">
        <f>WindowsReports!G482&amp;""</f>
        <v/>
      </c>
      <c r="O482" t="str">
        <f t="shared" si="78"/>
        <v/>
      </c>
      <c r="R482" t="str">
        <f t="shared" si="79"/>
        <v/>
      </c>
    </row>
    <row r="483" spans="1:18">
      <c r="A483" t="str">
        <f>CSV!B483&amp;""</f>
        <v/>
      </c>
      <c r="B483" s="11" t="str" cm="1">
        <f t="array" ref="B483">IF(CSV!$AR483=0,"",INDEX(Input!$D$2:$AC$500,CSV!$AR483,$L$1)&amp;"")</f>
        <v/>
      </c>
      <c r="C483" s="11" t="str">
        <f t="shared" si="74"/>
        <v/>
      </c>
      <c r="D483" s="11" t="str">
        <f t="shared" si="75"/>
        <v/>
      </c>
      <c r="E483" s="11" t="str">
        <f t="shared" si="76"/>
        <v/>
      </c>
      <c r="F483" s="11" t="str">
        <f t="shared" si="77"/>
        <v/>
      </c>
      <c r="G483" s="11" t="str" cm="1">
        <f t="array" ref="G483">IF($D483="","",IFERROR(_xlfn.LET(_xlpm.t,_xlfn.TEXTSPLIT($D483,"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"&amp;TRIM($D483)))</f>
        <v/>
      </c>
      <c r="H483" s="11" t="str">
        <f t="shared" si="72"/>
        <v/>
      </c>
      <c r="I483" t="str">
        <f t="shared" si="73"/>
        <v/>
      </c>
      <c r="N483" t="str">
        <f>WindowsReports!G483&amp;""</f>
        <v/>
      </c>
      <c r="O483" t="str">
        <f t="shared" si="78"/>
        <v/>
      </c>
      <c r="R483" t="str">
        <f t="shared" si="79"/>
        <v/>
      </c>
    </row>
    <row r="484" spans="1:18">
      <c r="A484" t="str">
        <f>CSV!B484&amp;""</f>
        <v/>
      </c>
      <c r="B484" s="11" t="str" cm="1">
        <f t="array" ref="B484">IF(CSV!$AR484=0,"",INDEX(Input!$D$2:$AC$500,CSV!$AR484,$L$1)&amp;"")</f>
        <v/>
      </c>
      <c r="C484" s="11" t="str">
        <f t="shared" si="74"/>
        <v/>
      </c>
      <c r="D484" s="11" t="str">
        <f t="shared" si="75"/>
        <v/>
      </c>
      <c r="E484" s="11" t="str">
        <f t="shared" si="76"/>
        <v/>
      </c>
      <c r="F484" s="11" t="str">
        <f t="shared" si="77"/>
        <v/>
      </c>
      <c r="G484" s="11" t="str" cm="1">
        <f t="array" ref="G484">IF($D484="","",IFERROR(_xlfn.LET(_xlpm.t,_xlfn.TEXTSPLIT($D484,"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"&amp;TRIM($D484)))</f>
        <v/>
      </c>
      <c r="H484" s="11" t="str">
        <f t="shared" si="72"/>
        <v/>
      </c>
      <c r="I484" t="str">
        <f t="shared" si="73"/>
        <v/>
      </c>
      <c r="N484" t="str">
        <f>WindowsReports!G484&amp;""</f>
        <v/>
      </c>
      <c r="O484" t="str">
        <f t="shared" si="78"/>
        <v/>
      </c>
      <c r="R484" t="str">
        <f t="shared" si="79"/>
        <v/>
      </c>
    </row>
    <row r="485" spans="1:18">
      <c r="A485" t="str">
        <f>CSV!B485&amp;""</f>
        <v/>
      </c>
      <c r="B485" s="11" t="str" cm="1">
        <f t="array" ref="B485">IF(CSV!$AR485=0,"",INDEX(Input!$D$2:$AC$500,CSV!$AR485,$L$1)&amp;"")</f>
        <v/>
      </c>
      <c r="C485" s="11" t="str">
        <f t="shared" si="74"/>
        <v/>
      </c>
      <c r="D485" s="11" t="str">
        <f t="shared" si="75"/>
        <v/>
      </c>
      <c r="E485" s="11" t="str">
        <f t="shared" si="76"/>
        <v/>
      </c>
      <c r="F485" s="11" t="str">
        <f t="shared" si="77"/>
        <v/>
      </c>
      <c r="G485" s="11" t="str" cm="1">
        <f t="array" ref="G485">IF($D485="","",IFERROR(_xlfn.LET(_xlpm.t,_xlfn.TEXTSPLIT($D485,"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"&amp;TRIM($D485)))</f>
        <v/>
      </c>
      <c r="H485" s="11" t="str">
        <f t="shared" si="72"/>
        <v/>
      </c>
      <c r="I485" t="str">
        <f t="shared" si="73"/>
        <v/>
      </c>
      <c r="N485" t="str">
        <f>WindowsReports!G485&amp;""</f>
        <v/>
      </c>
      <c r="O485" t="str">
        <f t="shared" si="78"/>
        <v/>
      </c>
      <c r="R485" t="str">
        <f t="shared" si="79"/>
        <v/>
      </c>
    </row>
    <row r="486" spans="1:18">
      <c r="A486" t="str">
        <f>CSV!B486&amp;""</f>
        <v/>
      </c>
      <c r="B486" s="11" t="str" cm="1">
        <f t="array" ref="B486">IF(CSV!$AR486=0,"",INDEX(Input!$D$2:$AC$500,CSV!$AR486,$L$1)&amp;"")</f>
        <v/>
      </c>
      <c r="C486" s="11" t="str">
        <f t="shared" si="74"/>
        <v/>
      </c>
      <c r="D486" s="11" t="str">
        <f t="shared" si="75"/>
        <v/>
      </c>
      <c r="E486" s="11" t="str">
        <f t="shared" si="76"/>
        <v/>
      </c>
      <c r="F486" s="11" t="str">
        <f t="shared" si="77"/>
        <v/>
      </c>
      <c r="G486" s="11" t="str" cm="1">
        <f t="array" ref="G486">IF($D486="","",IFERROR(_xlfn.LET(_xlpm.t,_xlfn.TEXTSPLIT($D486,"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"&amp;TRIM($D486)))</f>
        <v/>
      </c>
      <c r="H486" s="11" t="str">
        <f t="shared" si="72"/>
        <v/>
      </c>
      <c r="I486" t="str">
        <f t="shared" si="73"/>
        <v/>
      </c>
      <c r="N486" t="str">
        <f>WindowsReports!G486&amp;""</f>
        <v/>
      </c>
      <c r="O486" t="str">
        <f t="shared" si="78"/>
        <v/>
      </c>
      <c r="R486" t="str">
        <f t="shared" si="79"/>
        <v/>
      </c>
    </row>
    <row r="487" spans="1:18">
      <c r="A487" t="str">
        <f>CSV!B487&amp;""</f>
        <v/>
      </c>
      <c r="B487" s="11" t="str" cm="1">
        <f t="array" ref="B487">IF(CSV!$AR487=0,"",INDEX(Input!$D$2:$AC$500,CSV!$AR487,$L$1)&amp;"")</f>
        <v/>
      </c>
      <c r="C487" s="11" t="str">
        <f t="shared" si="74"/>
        <v/>
      </c>
      <c r="D487" s="11" t="str">
        <f t="shared" si="75"/>
        <v/>
      </c>
      <c r="E487" s="11" t="str">
        <f t="shared" si="76"/>
        <v/>
      </c>
      <c r="F487" s="11" t="str">
        <f t="shared" si="77"/>
        <v/>
      </c>
      <c r="G487" s="11" t="str" cm="1">
        <f t="array" ref="G487">IF($D487="","",IFERROR(_xlfn.LET(_xlpm.t,_xlfn.TEXTSPLIT($D487,"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"&amp;TRIM($D487)))</f>
        <v/>
      </c>
      <c r="H487" s="11" t="str">
        <f t="shared" si="72"/>
        <v/>
      </c>
      <c r="I487" t="str">
        <f t="shared" si="73"/>
        <v/>
      </c>
      <c r="N487" t="str">
        <f>WindowsReports!G487&amp;""</f>
        <v/>
      </c>
      <c r="O487" t="str">
        <f t="shared" si="78"/>
        <v/>
      </c>
      <c r="R487" t="str">
        <f t="shared" si="79"/>
        <v/>
      </c>
    </row>
    <row r="488" spans="1:18">
      <c r="A488" t="str">
        <f>CSV!B488&amp;""</f>
        <v/>
      </c>
      <c r="B488" s="11" t="str" cm="1">
        <f t="array" ref="B488">IF(CSV!$AR488=0,"",INDEX(Input!$D$2:$AC$500,CSV!$AR488,$L$1)&amp;"")</f>
        <v/>
      </c>
      <c r="C488" s="11" t="str">
        <f t="shared" si="74"/>
        <v/>
      </c>
      <c r="D488" s="11" t="str">
        <f t="shared" si="75"/>
        <v/>
      </c>
      <c r="E488" s="11" t="str">
        <f t="shared" si="76"/>
        <v/>
      </c>
      <c r="F488" s="11" t="str">
        <f t="shared" si="77"/>
        <v/>
      </c>
      <c r="G488" s="11" t="str" cm="1">
        <f t="array" ref="G488">IF($D488="","",IFERROR(_xlfn.LET(_xlpm.t,_xlfn.TEXTSPLIT($D488,"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"&amp;TRIM($D488)))</f>
        <v/>
      </c>
      <c r="H488" s="11" t="str">
        <f t="shared" si="72"/>
        <v/>
      </c>
      <c r="I488" t="str">
        <f t="shared" si="73"/>
        <v/>
      </c>
      <c r="N488" t="str">
        <f>WindowsReports!G488&amp;""</f>
        <v/>
      </c>
      <c r="O488" t="str">
        <f t="shared" si="78"/>
        <v/>
      </c>
      <c r="R488" t="str">
        <f t="shared" si="79"/>
        <v/>
      </c>
    </row>
    <row r="489" spans="1:18">
      <c r="A489" t="str">
        <f>CSV!B489&amp;""</f>
        <v/>
      </c>
      <c r="B489" s="11" t="str" cm="1">
        <f t="array" ref="B489">IF(CSV!$AR489=0,"",INDEX(Input!$D$2:$AC$500,CSV!$AR489,$L$1)&amp;"")</f>
        <v/>
      </c>
      <c r="C489" s="11" t="str">
        <f t="shared" si="74"/>
        <v/>
      </c>
      <c r="D489" s="11" t="str">
        <f t="shared" si="75"/>
        <v/>
      </c>
      <c r="E489" s="11" t="str">
        <f t="shared" si="76"/>
        <v/>
      </c>
      <c r="F489" s="11" t="str">
        <f t="shared" si="77"/>
        <v/>
      </c>
      <c r="G489" s="11" t="str" cm="1">
        <f t="array" ref="G489">IF($D489="","",IFERROR(_xlfn.LET(_xlpm.t,_xlfn.TEXTSPLIT($D489,"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"&amp;TRIM($D489)))</f>
        <v/>
      </c>
      <c r="H489" s="11" t="str">
        <f t="shared" si="72"/>
        <v/>
      </c>
      <c r="I489" t="str">
        <f t="shared" si="73"/>
        <v/>
      </c>
      <c r="N489" t="str">
        <f>WindowsReports!G489&amp;""</f>
        <v/>
      </c>
      <c r="O489" t="str">
        <f t="shared" si="78"/>
        <v/>
      </c>
      <c r="R489" t="str">
        <f t="shared" si="79"/>
        <v/>
      </c>
    </row>
    <row r="490" spans="1:18">
      <c r="A490" t="str">
        <f>CSV!B490&amp;""</f>
        <v/>
      </c>
      <c r="B490" s="11" t="str" cm="1">
        <f t="array" ref="B490">IF(CSV!$AR490=0,"",INDEX(Input!$D$2:$AC$500,CSV!$AR490,$L$1)&amp;"")</f>
        <v/>
      </c>
      <c r="C490" s="11" t="str">
        <f t="shared" si="74"/>
        <v/>
      </c>
      <c r="D490" s="11" t="str">
        <f t="shared" si="75"/>
        <v/>
      </c>
      <c r="E490" s="11" t="str">
        <f t="shared" si="76"/>
        <v/>
      </c>
      <c r="F490" s="11" t="str">
        <f t="shared" si="77"/>
        <v/>
      </c>
      <c r="G490" s="11" t="str" cm="1">
        <f t="array" ref="G490">IF($D490="","",IFERROR(_xlfn.LET(_xlpm.t,_xlfn.TEXTSPLIT($D490,"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"&amp;TRIM($D490)))</f>
        <v/>
      </c>
      <c r="H490" s="11" t="str">
        <f t="shared" si="72"/>
        <v/>
      </c>
      <c r="I490" t="str">
        <f t="shared" si="73"/>
        <v/>
      </c>
      <c r="N490" t="str">
        <f>WindowsReports!G490&amp;""</f>
        <v/>
      </c>
      <c r="O490" t="str">
        <f t="shared" si="78"/>
        <v/>
      </c>
      <c r="R490" t="str">
        <f t="shared" si="79"/>
        <v/>
      </c>
    </row>
    <row r="491" spans="1:18">
      <c r="A491" t="str">
        <f>CSV!B491&amp;""</f>
        <v/>
      </c>
      <c r="B491" s="11" t="str" cm="1">
        <f t="array" ref="B491">IF(CSV!$AR491=0,"",INDEX(Input!$D$2:$AC$500,CSV!$AR491,$L$1)&amp;"")</f>
        <v/>
      </c>
      <c r="C491" s="11" t="str">
        <f t="shared" si="74"/>
        <v/>
      </c>
      <c r="D491" s="11" t="str">
        <f t="shared" si="75"/>
        <v/>
      </c>
      <c r="E491" s="11" t="str">
        <f t="shared" si="76"/>
        <v/>
      </c>
      <c r="F491" s="11" t="str">
        <f t="shared" si="77"/>
        <v/>
      </c>
      <c r="G491" s="11" t="str" cm="1">
        <f t="array" ref="G491">IF($D491="","",IFERROR(_xlfn.LET(_xlpm.t,_xlfn.TEXTSPLIT($D491,"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"&amp;TRIM($D491)))</f>
        <v/>
      </c>
      <c r="H491" s="11" t="str">
        <f t="shared" si="72"/>
        <v/>
      </c>
      <c r="I491" t="str">
        <f t="shared" si="73"/>
        <v/>
      </c>
      <c r="N491" t="str">
        <f>WindowsReports!G491&amp;""</f>
        <v/>
      </c>
      <c r="O491" t="str">
        <f t="shared" si="78"/>
        <v/>
      </c>
      <c r="R491" t="str">
        <f t="shared" si="79"/>
        <v/>
      </c>
    </row>
    <row r="492" spans="1:18">
      <c r="A492" t="str">
        <f>CSV!B492&amp;""</f>
        <v/>
      </c>
      <c r="B492" s="11" t="str" cm="1">
        <f t="array" ref="B492">IF(CSV!$AR492=0,"",INDEX(Input!$D$2:$AC$500,CSV!$AR492,$L$1)&amp;"")</f>
        <v/>
      </c>
      <c r="C492" s="11" t="str">
        <f t="shared" si="74"/>
        <v/>
      </c>
      <c r="D492" s="11" t="str">
        <f t="shared" si="75"/>
        <v/>
      </c>
      <c r="E492" s="11" t="str">
        <f t="shared" si="76"/>
        <v/>
      </c>
      <c r="F492" s="11" t="str">
        <f t="shared" si="77"/>
        <v/>
      </c>
      <c r="G492" s="11" t="str" cm="1">
        <f t="array" ref="G492">IF($D492="","",IFERROR(_xlfn.LET(_xlpm.t,_xlfn.TEXTSPLIT($D492,"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"&amp;TRIM($D492)))</f>
        <v/>
      </c>
      <c r="H492" s="11" t="str">
        <f t="shared" si="72"/>
        <v/>
      </c>
      <c r="I492" t="str">
        <f t="shared" si="73"/>
        <v/>
      </c>
      <c r="N492" t="str">
        <f>WindowsReports!G492&amp;""</f>
        <v/>
      </c>
      <c r="O492" t="str">
        <f t="shared" si="78"/>
        <v/>
      </c>
      <c r="R492" t="str">
        <f t="shared" si="79"/>
        <v/>
      </c>
    </row>
    <row r="493" spans="1:18">
      <c r="A493" t="str">
        <f>CSV!B493&amp;""</f>
        <v/>
      </c>
      <c r="B493" s="11" t="str" cm="1">
        <f t="array" ref="B493">IF(CSV!$AR493=0,"",INDEX(Input!$D$2:$AC$500,CSV!$AR493,$L$1)&amp;"")</f>
        <v/>
      </c>
      <c r="C493" s="11" t="str">
        <f t="shared" si="74"/>
        <v/>
      </c>
      <c r="D493" s="11" t="str">
        <f t="shared" si="75"/>
        <v/>
      </c>
      <c r="E493" s="11" t="str">
        <f t="shared" si="76"/>
        <v/>
      </c>
      <c r="F493" s="11" t="str">
        <f t="shared" si="77"/>
        <v/>
      </c>
      <c r="G493" s="11" t="str" cm="1">
        <f t="array" ref="G493">IF($D493="","",IFERROR(_xlfn.LET(_xlpm.t,_xlfn.TEXTSPLIT($D493,"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"&amp;TRIM($D493)))</f>
        <v/>
      </c>
      <c r="H493" s="11" t="str">
        <f t="shared" si="72"/>
        <v/>
      </c>
      <c r="I493" t="str">
        <f t="shared" si="73"/>
        <v/>
      </c>
      <c r="N493" t="str">
        <f>WindowsReports!G493&amp;""</f>
        <v/>
      </c>
      <c r="O493" t="str">
        <f t="shared" si="78"/>
        <v/>
      </c>
      <c r="R493" t="str">
        <f t="shared" si="79"/>
        <v/>
      </c>
    </row>
    <row r="494" spans="1:18">
      <c r="A494" t="str">
        <f>CSV!B494&amp;""</f>
        <v/>
      </c>
      <c r="B494" s="11" t="str" cm="1">
        <f t="array" ref="B494">IF(CSV!$AR494=0,"",INDEX(Input!$D$2:$AC$500,CSV!$AR494,$L$1)&amp;"")</f>
        <v/>
      </c>
      <c r="C494" s="11" t="str">
        <f t="shared" si="74"/>
        <v/>
      </c>
      <c r="D494" s="11" t="str">
        <f t="shared" si="75"/>
        <v/>
      </c>
      <c r="E494" s="11" t="str">
        <f t="shared" si="76"/>
        <v/>
      </c>
      <c r="F494" s="11" t="str">
        <f t="shared" si="77"/>
        <v/>
      </c>
      <c r="G494" s="11" t="str" cm="1">
        <f t="array" ref="G494">IF($D494="","",IFERROR(_xlfn.LET(_xlpm.t,_xlfn.TEXTSPLIT($D494,"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"&amp;TRIM($D494)))</f>
        <v/>
      </c>
      <c r="H494" s="11" t="str">
        <f t="shared" si="72"/>
        <v/>
      </c>
      <c r="I494" t="str">
        <f t="shared" si="73"/>
        <v/>
      </c>
      <c r="N494" t="str">
        <f>WindowsReports!G494&amp;""</f>
        <v/>
      </c>
      <c r="O494" t="str">
        <f t="shared" si="78"/>
        <v/>
      </c>
      <c r="R494" t="str">
        <f t="shared" si="79"/>
        <v/>
      </c>
    </row>
    <row r="495" spans="1:18">
      <c r="A495" t="str">
        <f>CSV!B495&amp;""</f>
        <v/>
      </c>
      <c r="B495" s="11" t="str" cm="1">
        <f t="array" ref="B495">IF(CSV!$AR495=0,"",INDEX(Input!$D$2:$AC$500,CSV!$AR495,$L$1)&amp;"")</f>
        <v/>
      </c>
      <c r="C495" s="11" t="str">
        <f t="shared" si="74"/>
        <v/>
      </c>
      <c r="D495" s="11" t="str">
        <f t="shared" si="75"/>
        <v/>
      </c>
      <c r="E495" s="11" t="str">
        <f t="shared" si="76"/>
        <v/>
      </c>
      <c r="F495" s="11" t="str">
        <f t="shared" si="77"/>
        <v/>
      </c>
      <c r="G495" s="11" t="str" cm="1">
        <f t="array" ref="G495">IF($D495="","",IFERROR(_xlfn.LET(_xlpm.t,_xlfn.TEXTSPLIT($D495,"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"&amp;TRIM($D495)))</f>
        <v/>
      </c>
      <c r="H495" s="11" t="str">
        <f t="shared" si="72"/>
        <v/>
      </c>
      <c r="I495" t="str">
        <f t="shared" si="73"/>
        <v/>
      </c>
      <c r="N495" t="str">
        <f>WindowsReports!G495&amp;""</f>
        <v/>
      </c>
      <c r="O495" t="str">
        <f t="shared" si="78"/>
        <v/>
      </c>
      <c r="R495" t="str">
        <f t="shared" si="79"/>
        <v/>
      </c>
    </row>
    <row r="496" spans="1:18">
      <c r="A496" t="str">
        <f>CSV!B496&amp;""</f>
        <v/>
      </c>
      <c r="B496" s="11" t="str" cm="1">
        <f t="array" ref="B496">IF(CSV!$AR496=0,"",INDEX(Input!$D$2:$AC$500,CSV!$AR496,$L$1)&amp;"")</f>
        <v/>
      </c>
      <c r="C496" s="11" t="str">
        <f t="shared" si="74"/>
        <v/>
      </c>
      <c r="D496" s="11" t="str">
        <f t="shared" si="75"/>
        <v/>
      </c>
      <c r="E496" s="11" t="str">
        <f t="shared" si="76"/>
        <v/>
      </c>
      <c r="F496" s="11" t="str">
        <f t="shared" si="77"/>
        <v/>
      </c>
      <c r="G496" s="11" t="str" cm="1">
        <f t="array" ref="G496">IF($D496="","",IFERROR(_xlfn.LET(_xlpm.t,_xlfn.TEXTSPLIT($D496,"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"&amp;TRIM($D496)))</f>
        <v/>
      </c>
      <c r="H496" s="11" t="str">
        <f t="shared" si="72"/>
        <v/>
      </c>
      <c r="I496" t="str">
        <f t="shared" si="73"/>
        <v/>
      </c>
      <c r="N496" t="str">
        <f>WindowsReports!G496&amp;""</f>
        <v/>
      </c>
      <c r="O496" t="str">
        <f t="shared" si="78"/>
        <v/>
      </c>
      <c r="R496" t="str">
        <f t="shared" si="79"/>
        <v/>
      </c>
    </row>
    <row r="497" spans="1:18">
      <c r="A497" t="str">
        <f>CSV!B497&amp;""</f>
        <v/>
      </c>
      <c r="B497" s="11" t="str" cm="1">
        <f t="array" ref="B497">IF(CSV!$AR497=0,"",INDEX(Input!$D$2:$AC$500,CSV!$AR497,$L$1)&amp;"")</f>
        <v/>
      </c>
      <c r="C497" s="11" t="str">
        <f t="shared" si="74"/>
        <v/>
      </c>
      <c r="D497" s="11" t="str">
        <f t="shared" si="75"/>
        <v/>
      </c>
      <c r="E497" s="11" t="str">
        <f t="shared" si="76"/>
        <v/>
      </c>
      <c r="F497" s="11" t="str">
        <f t="shared" si="77"/>
        <v/>
      </c>
      <c r="G497" s="11" t="str" cm="1">
        <f t="array" ref="G497">IF($D497="","",IFERROR(_xlfn.LET(_xlpm.t,_xlfn.TEXTSPLIT($D497,"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"&amp;TRIM($D497)))</f>
        <v/>
      </c>
      <c r="H497" s="11" t="str">
        <f t="shared" si="72"/>
        <v/>
      </c>
      <c r="I497" t="str">
        <f t="shared" si="73"/>
        <v/>
      </c>
      <c r="N497" t="str">
        <f>WindowsReports!G497&amp;""</f>
        <v/>
      </c>
      <c r="O497" t="str">
        <f t="shared" si="78"/>
        <v/>
      </c>
      <c r="R497" t="str">
        <f t="shared" si="79"/>
        <v/>
      </c>
    </row>
    <row r="498" spans="1:18">
      <c r="A498" t="str">
        <f>CSV!B498&amp;""</f>
        <v/>
      </c>
      <c r="B498" s="11" t="str" cm="1">
        <f t="array" ref="B498">IF(CSV!$AR498=0,"",INDEX(Input!$D$2:$AC$500,CSV!$AR498,$L$1)&amp;"")</f>
        <v/>
      </c>
      <c r="C498" s="11" t="str">
        <f t="shared" si="74"/>
        <v/>
      </c>
      <c r="D498" s="11" t="str">
        <f t="shared" si="75"/>
        <v/>
      </c>
      <c r="E498" s="11" t="str">
        <f t="shared" si="76"/>
        <v/>
      </c>
      <c r="F498" s="11" t="str">
        <f t="shared" si="77"/>
        <v/>
      </c>
      <c r="G498" s="11" t="str" cm="1">
        <f t="array" ref="G498">IF($D498="","",IFERROR(_xlfn.LET(_xlpm.t,_xlfn.TEXTSPLIT($D498,"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"&amp;TRIM($D498)))</f>
        <v/>
      </c>
      <c r="H498" s="11" t="str">
        <f t="shared" si="72"/>
        <v/>
      </c>
      <c r="I498" t="str">
        <f t="shared" si="73"/>
        <v/>
      </c>
      <c r="N498" t="str">
        <f>WindowsReports!G498&amp;""</f>
        <v/>
      </c>
      <c r="O498" t="str">
        <f t="shared" si="78"/>
        <v/>
      </c>
      <c r="R498" t="str">
        <f t="shared" si="79"/>
        <v/>
      </c>
    </row>
    <row r="499" spans="1:18">
      <c r="A499" t="str">
        <f>CSV!B499&amp;""</f>
        <v/>
      </c>
      <c r="B499" s="11" t="str" cm="1">
        <f t="array" ref="B499">IF(CSV!$AR499=0,"",INDEX(Input!$D$2:$AC$500,CSV!$AR499,$L$1)&amp;"")</f>
        <v/>
      </c>
      <c r="C499" s="11" t="str">
        <f t="shared" si="74"/>
        <v/>
      </c>
      <c r="D499" s="11" t="str">
        <f t="shared" si="75"/>
        <v/>
      </c>
      <c r="E499" s="11" t="str">
        <f t="shared" si="76"/>
        <v/>
      </c>
      <c r="F499" s="11" t="str">
        <f t="shared" si="77"/>
        <v/>
      </c>
      <c r="G499" s="11" t="str" cm="1">
        <f t="array" ref="G499">IF($D499="","",IFERROR(_xlfn.LET(_xlpm.t,_xlfn.TEXTSPLIT($D499,"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"&amp;TRIM($D499)))</f>
        <v/>
      </c>
      <c r="H499" s="11" t="str">
        <f t="shared" si="72"/>
        <v/>
      </c>
      <c r="I499" t="str">
        <f t="shared" si="73"/>
        <v/>
      </c>
      <c r="N499" t="str">
        <f>WindowsReports!G499&amp;""</f>
        <v/>
      </c>
      <c r="O499" t="str">
        <f t="shared" si="78"/>
        <v/>
      </c>
      <c r="R499" t="str">
        <f t="shared" si="79"/>
        <v/>
      </c>
    </row>
    <row r="500" spans="1:18">
      <c r="A500" t="str">
        <f>CSV!B500&amp;""</f>
        <v/>
      </c>
      <c r="B500" s="11" t="str" cm="1">
        <f t="array" ref="B500">IF(CSV!$AR500=0,"",INDEX(Input!$D$2:$AC$500,CSV!$AR500,$L$1)&amp;"")</f>
        <v/>
      </c>
      <c r="C500" s="11" t="str">
        <f t="shared" si="74"/>
        <v/>
      </c>
      <c r="D500" s="11" t="str">
        <f t="shared" si="75"/>
        <v/>
      </c>
      <c r="E500" s="11" t="str">
        <f t="shared" si="76"/>
        <v/>
      </c>
      <c r="F500" s="11" t="str">
        <f t="shared" si="77"/>
        <v/>
      </c>
      <c r="G500" s="11" t="str" cm="1">
        <f t="array" ref="G500">IF($D500="","",IFERROR(_xlfn.LET(_xlpm.t,_xlfn.TEXTSPLIT($D500,"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"&amp;TRIM($D500)))</f>
        <v/>
      </c>
      <c r="H500" s="11" t="str">
        <f t="shared" si="72"/>
        <v/>
      </c>
      <c r="I500" t="str">
        <f t="shared" si="73"/>
        <v/>
      </c>
      <c r="N500" t="str">
        <f>WindowsReports!G500&amp;""</f>
        <v/>
      </c>
      <c r="O500" t="str">
        <f t="shared" si="78"/>
        <v/>
      </c>
      <c r="R500" t="str">
        <f t="shared" si="79"/>
        <v/>
      </c>
    </row>
    <row r="501" spans="1:18">
      <c r="A501" t="str">
        <f>CSV!B501&amp;""</f>
        <v/>
      </c>
      <c r="B501" s="11" t="str" cm="1">
        <f t="array" ref="B501">IF(CSV!$AR501=0,"",INDEX(Input!$D$2:$AC$500,CSV!$AR501,$L$1)&amp;"")</f>
        <v/>
      </c>
      <c r="C501" s="11" t="str">
        <f t="shared" si="74"/>
        <v/>
      </c>
      <c r="D501" s="11" t="str">
        <f t="shared" si="75"/>
        <v/>
      </c>
      <c r="E501" s="11" t="str">
        <f t="shared" si="76"/>
        <v/>
      </c>
      <c r="F501" s="11" t="str">
        <f t="shared" si="77"/>
        <v/>
      </c>
      <c r="G501" s="11" t="str" cm="1">
        <f t="array" ref="G501">IF($D501="","",IFERROR(_xlfn.LET(_xlpm.t,_xlfn.TEXTSPLIT($D501,"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"&amp;TRIM($D501)))</f>
        <v/>
      </c>
      <c r="H501" s="11" t="str">
        <f t="shared" si="72"/>
        <v/>
      </c>
      <c r="I501" t="str">
        <f t="shared" si="73"/>
        <v/>
      </c>
      <c r="N501" t="str">
        <f>WindowsReports!G501&amp;""</f>
        <v/>
      </c>
      <c r="O501" t="str">
        <f t="shared" si="78"/>
        <v/>
      </c>
      <c r="R501" t="str">
        <f t="shared" si="79"/>
        <v/>
      </c>
    </row>
    <row r="502" spans="1:18">
      <c r="A502" t="str">
        <f>CSV!B502&amp;""</f>
        <v/>
      </c>
      <c r="B502" s="11" t="str" cm="1">
        <f t="array" ref="B502">IF(CSV!$AR502=0,"",INDEX(Input!$D$2:$AC$500,CSV!$AR502,$L$1)&amp;"")</f>
        <v/>
      </c>
      <c r="C502" s="11" t="str">
        <f t="shared" si="74"/>
        <v/>
      </c>
      <c r="D502" s="11" t="str">
        <f t="shared" si="75"/>
        <v/>
      </c>
      <c r="E502" s="11" t="str">
        <f t="shared" si="76"/>
        <v/>
      </c>
      <c r="F502" s="11" t="str">
        <f t="shared" si="77"/>
        <v/>
      </c>
      <c r="G502" s="11" t="str" cm="1">
        <f t="array" ref="G502">IF($D502="","",IFERROR(_xlfn.LET(_xlpm.t,_xlfn.TEXTSPLIT($D502,"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"&amp;TRIM($D502)))</f>
        <v/>
      </c>
      <c r="H502" s="11" t="str">
        <f t="shared" si="72"/>
        <v/>
      </c>
      <c r="I502" t="str">
        <f t="shared" si="73"/>
        <v/>
      </c>
      <c r="N502" t="str">
        <f>WindowsReports!G502&amp;""</f>
        <v/>
      </c>
      <c r="O502" t="str">
        <f t="shared" si="78"/>
        <v/>
      </c>
      <c r="R502" t="str">
        <f t="shared" si="79"/>
        <v/>
      </c>
    </row>
    <row r="503" spans="1:18">
      <c r="A503" t="str">
        <f>CSV!B503&amp;""</f>
        <v/>
      </c>
      <c r="B503" s="11" t="str" cm="1">
        <f t="array" ref="B503">IF(CSV!$AR503=0,"",INDEX(Input!$D$2:$AC$500,CSV!$AR503,$L$1)&amp;"")</f>
        <v/>
      </c>
      <c r="C503" s="11" t="str">
        <f t="shared" si="74"/>
        <v/>
      </c>
      <c r="D503" s="11" t="str">
        <f t="shared" si="75"/>
        <v/>
      </c>
      <c r="E503" s="11" t="str">
        <f t="shared" si="76"/>
        <v/>
      </c>
      <c r="F503" s="11" t="str">
        <f t="shared" si="77"/>
        <v/>
      </c>
      <c r="G503" s="11" t="str" cm="1">
        <f t="array" ref="G503">IF($D503="","",IFERROR(_xlfn.LET(_xlpm.t,_xlfn.TEXTSPLIT($D503,"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"&amp;TRIM($D503)))</f>
        <v/>
      </c>
      <c r="H503" s="11" t="str">
        <f t="shared" si="72"/>
        <v/>
      </c>
      <c r="I503" t="str">
        <f t="shared" si="73"/>
        <v/>
      </c>
      <c r="N503" t="str">
        <f>WindowsReports!G503&amp;""</f>
        <v/>
      </c>
      <c r="O503" t="str">
        <f t="shared" si="78"/>
        <v/>
      </c>
      <c r="R503" t="str">
        <f t="shared" si="79"/>
        <v/>
      </c>
    </row>
    <row r="504" spans="1:18">
      <c r="A504" t="str">
        <f>CSV!B504&amp;""</f>
        <v/>
      </c>
      <c r="B504" s="11" t="str" cm="1">
        <f t="array" ref="B504">IF(CSV!$AR504=0,"",INDEX(Input!$D$2:$AC$500,CSV!$AR504,$L$1)&amp;"")</f>
        <v/>
      </c>
      <c r="C504" s="11" t="str">
        <f t="shared" si="74"/>
        <v/>
      </c>
      <c r="D504" s="11" t="str">
        <f t="shared" si="75"/>
        <v/>
      </c>
      <c r="E504" s="11" t="str">
        <f t="shared" si="76"/>
        <v/>
      </c>
      <c r="F504" s="11" t="str">
        <f t="shared" si="77"/>
        <v/>
      </c>
      <c r="G504" s="11" t="str" cm="1">
        <f t="array" ref="G504">IF($D504="","",IFERROR(_xlfn.LET(_xlpm.t,_xlfn.TEXTSPLIT($D504,"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"&amp;TRIM($D504)))</f>
        <v/>
      </c>
      <c r="H504" s="11" t="str">
        <f t="shared" si="72"/>
        <v/>
      </c>
      <c r="I504" t="str">
        <f t="shared" si="73"/>
        <v/>
      </c>
      <c r="N504" t="str">
        <f>WindowsReports!G504&amp;""</f>
        <v/>
      </c>
      <c r="O504" t="str">
        <f t="shared" si="78"/>
        <v/>
      </c>
      <c r="R504" t="str">
        <f t="shared" si="79"/>
        <v/>
      </c>
    </row>
    <row r="505" spans="1:18">
      <c r="A505" t="str">
        <f>CSV!B505&amp;""</f>
        <v/>
      </c>
      <c r="B505" s="11" t="str" cm="1">
        <f t="array" ref="B505">IF(CSV!$AR505=0,"",INDEX(Input!$D$2:$AC$500,CSV!$AR505,$L$1)&amp;"")</f>
        <v/>
      </c>
      <c r="C505" s="11" t="str">
        <f t="shared" si="74"/>
        <v/>
      </c>
      <c r="D505" s="11" t="str">
        <f t="shared" si="75"/>
        <v/>
      </c>
      <c r="E505" s="11" t="str">
        <f t="shared" si="76"/>
        <v/>
      </c>
      <c r="F505" s="11" t="str">
        <f t="shared" si="77"/>
        <v/>
      </c>
      <c r="G505" s="11" t="str" cm="1">
        <f t="array" ref="G505">IF($D505="","",IFERROR(_xlfn.LET(_xlpm.t,_xlfn.TEXTSPLIT($D505,"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"&amp;TRIM($D505)))</f>
        <v/>
      </c>
      <c r="H505" s="11" t="str">
        <f t="shared" si="72"/>
        <v/>
      </c>
      <c r="I505" t="str">
        <f t="shared" si="73"/>
        <v/>
      </c>
      <c r="N505" t="str">
        <f>WindowsReports!G505&amp;""</f>
        <v/>
      </c>
      <c r="O505" t="str">
        <f t="shared" si="78"/>
        <v/>
      </c>
      <c r="R505" t="str">
        <f t="shared" si="79"/>
        <v/>
      </c>
    </row>
    <row r="506" spans="1:18">
      <c r="A506" t="str">
        <f>CSV!B506&amp;""</f>
        <v/>
      </c>
      <c r="B506" s="11" t="str" cm="1">
        <f t="array" ref="B506">IF(CSV!$AR506=0,"",INDEX(Input!$D$2:$AC$500,CSV!$AR506,$L$1)&amp;"")</f>
        <v/>
      </c>
      <c r="C506" s="11" t="str">
        <f t="shared" si="74"/>
        <v/>
      </c>
      <c r="D506" s="11" t="str">
        <f t="shared" si="75"/>
        <v/>
      </c>
      <c r="E506" s="11" t="str">
        <f t="shared" si="76"/>
        <v/>
      </c>
      <c r="F506" s="11" t="str">
        <f t="shared" si="77"/>
        <v/>
      </c>
      <c r="G506" s="11" t="str" cm="1">
        <f t="array" ref="G506">IF($D506="","",IFERROR(_xlfn.LET(_xlpm.t,_xlfn.TEXTSPLIT($D506,"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"&amp;TRIM($D506)))</f>
        <v/>
      </c>
      <c r="H506" s="11" t="str">
        <f t="shared" si="72"/>
        <v/>
      </c>
      <c r="I506" t="str">
        <f t="shared" si="73"/>
        <v/>
      </c>
      <c r="N506" t="str">
        <f>WindowsReports!G506&amp;""</f>
        <v/>
      </c>
      <c r="O506" t="str">
        <f t="shared" si="78"/>
        <v/>
      </c>
      <c r="R506" t="str">
        <f t="shared" si="79"/>
        <v/>
      </c>
    </row>
    <row r="507" spans="1:18">
      <c r="A507" t="str">
        <f>CSV!B507&amp;""</f>
        <v/>
      </c>
      <c r="B507" s="11" t="str" cm="1">
        <f t="array" ref="B507">IF(CSV!$AR507=0,"",INDEX(Input!$D$2:$AC$500,CSV!$AR507,$L$1)&amp;"")</f>
        <v/>
      </c>
      <c r="C507" s="11" t="str">
        <f t="shared" si="74"/>
        <v/>
      </c>
      <c r="D507" s="11" t="str">
        <f t="shared" si="75"/>
        <v/>
      </c>
      <c r="E507" s="11" t="str">
        <f t="shared" si="76"/>
        <v/>
      </c>
      <c r="F507" s="11" t="str">
        <f t="shared" si="77"/>
        <v/>
      </c>
      <c r="G507" s="11" t="str" cm="1">
        <f t="array" ref="G507">IF($D507="","",IFERROR(_xlfn.LET(_xlpm.t,_xlfn.TEXTSPLIT($D507,"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"&amp;TRIM($D507)))</f>
        <v/>
      </c>
      <c r="H507" s="11" t="str">
        <f t="shared" si="72"/>
        <v/>
      </c>
      <c r="I507" t="str">
        <f t="shared" si="73"/>
        <v/>
      </c>
      <c r="N507" t="str">
        <f>WindowsReports!G507&amp;""</f>
        <v/>
      </c>
      <c r="O507" t="str">
        <f t="shared" si="78"/>
        <v/>
      </c>
      <c r="R507" t="str">
        <f t="shared" si="79"/>
        <v/>
      </c>
    </row>
    <row r="508" spans="1:18">
      <c r="A508" t="str">
        <f>CSV!B508&amp;""</f>
        <v/>
      </c>
      <c r="B508" s="11" t="str" cm="1">
        <f t="array" ref="B508">IF(CSV!$AR508=0,"",INDEX(Input!$D$2:$AC$500,CSV!$AR508,$L$1)&amp;"")</f>
        <v/>
      </c>
      <c r="C508" s="11" t="str">
        <f t="shared" si="74"/>
        <v/>
      </c>
      <c r="D508" s="11" t="str">
        <f t="shared" si="75"/>
        <v/>
      </c>
      <c r="E508" s="11" t="str">
        <f t="shared" si="76"/>
        <v/>
      </c>
      <c r="F508" s="11" t="str">
        <f t="shared" si="77"/>
        <v/>
      </c>
      <c r="G508" s="11" t="str" cm="1">
        <f t="array" ref="G508">IF($D508="","",IFERROR(_xlfn.LET(_xlpm.t,_xlfn.TEXTSPLIT($D508,"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"&amp;TRIM($D508)))</f>
        <v/>
      </c>
      <c r="H508" s="11" t="str">
        <f t="shared" si="72"/>
        <v/>
      </c>
      <c r="I508" t="str">
        <f t="shared" si="73"/>
        <v/>
      </c>
      <c r="N508" t="str">
        <f>WindowsReports!G508&amp;""</f>
        <v/>
      </c>
      <c r="O508" t="str">
        <f t="shared" si="78"/>
        <v/>
      </c>
      <c r="R508" t="str">
        <f t="shared" si="79"/>
        <v/>
      </c>
    </row>
    <row r="509" spans="1:18">
      <c r="A509" t="str">
        <f>CSV!B509&amp;""</f>
        <v/>
      </c>
      <c r="B509" s="11" t="str" cm="1">
        <f t="array" ref="B509">IF(CSV!$AR509=0,"",INDEX(Input!$D$2:$AC$500,CSV!$AR509,$L$1)&amp;"")</f>
        <v/>
      </c>
      <c r="C509" s="11" t="str">
        <f t="shared" si="74"/>
        <v/>
      </c>
      <c r="D509" s="11" t="str">
        <f t="shared" si="75"/>
        <v/>
      </c>
      <c r="E509" s="11" t="str">
        <f t="shared" si="76"/>
        <v/>
      </c>
      <c r="F509" s="11" t="str">
        <f t="shared" si="77"/>
        <v/>
      </c>
      <c r="G509" s="11" t="str" cm="1">
        <f t="array" ref="G509">IF($D509="","",IFERROR(_xlfn.LET(_xlpm.t,_xlfn.TEXTSPLIT($D509,"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"&amp;TRIM($D509)))</f>
        <v/>
      </c>
      <c r="H509" s="11" t="str">
        <f t="shared" si="72"/>
        <v/>
      </c>
      <c r="I509" t="str">
        <f t="shared" si="73"/>
        <v/>
      </c>
      <c r="N509" t="str">
        <f>WindowsReports!G509&amp;""</f>
        <v/>
      </c>
      <c r="O509" t="str">
        <f t="shared" si="78"/>
        <v/>
      </c>
      <c r="R509" t="str">
        <f t="shared" si="79"/>
        <v/>
      </c>
    </row>
    <row r="510" spans="1:18">
      <c r="A510" t="str">
        <f>CSV!B510&amp;""</f>
        <v/>
      </c>
      <c r="B510" s="11" t="str" cm="1">
        <f t="array" ref="B510">IF(CSV!$AR510=0,"",INDEX(Input!$D$2:$AC$500,CSV!$AR510,$L$1)&amp;"")</f>
        <v/>
      </c>
      <c r="C510" s="11" t="str">
        <f t="shared" si="74"/>
        <v/>
      </c>
      <c r="D510" s="11" t="str">
        <f t="shared" si="75"/>
        <v/>
      </c>
      <c r="E510" s="11" t="str">
        <f t="shared" si="76"/>
        <v/>
      </c>
      <c r="F510" s="11" t="str">
        <f t="shared" si="77"/>
        <v/>
      </c>
      <c r="G510" s="11" t="str" cm="1">
        <f t="array" ref="G510">IF($D510="","",IFERROR(_xlfn.LET(_xlpm.t,_xlfn.TEXTSPLIT($D510,"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"&amp;TRIM($D510)))</f>
        <v/>
      </c>
      <c r="H510" s="11" t="str">
        <f t="shared" si="72"/>
        <v/>
      </c>
      <c r="I510" t="str">
        <f t="shared" si="73"/>
        <v/>
      </c>
      <c r="N510" t="str">
        <f>WindowsReports!G510&amp;""</f>
        <v/>
      </c>
      <c r="O510" t="str">
        <f t="shared" si="78"/>
        <v/>
      </c>
      <c r="R510" t="str">
        <f t="shared" si="7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Locked and Faulty</vt:lpstr>
      <vt:lpstr>My_Audit</vt:lpstr>
      <vt:lpstr>Input</vt:lpstr>
      <vt:lpstr>Models</vt:lpstr>
      <vt:lpstr>WindowsReports</vt:lpstr>
      <vt:lpstr>Output_Win</vt:lpstr>
      <vt:lpstr>Disk_Pivot</vt:lpstr>
      <vt:lpstr>Disk_Pivot_Data</vt:lpstr>
      <vt:lpstr>MacReports</vt:lpstr>
      <vt:lpstr>Output_Mac</vt:lpstr>
      <vt:lpstr>CSV</vt:lpstr>
      <vt:lpstr>CPU_Formula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2026-09-08T12:54:01Z</dcterms:modified>
</cp:coreProperties>
</file>